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oblacion 2019\regional\"/>
    </mc:Choice>
  </mc:AlternateContent>
  <bookViews>
    <workbookView xWindow="0" yWindow="0" windowWidth="20490" windowHeight="9045" tabRatio="486"/>
  </bookViews>
  <sheets>
    <sheet name="Pob 2019" sheetId="1" r:id="rId1"/>
    <sheet name="Hoja1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'Pob 2019'!$A$3:$AU$1988</definedName>
  </definedNames>
  <calcPr calcId="162913"/>
</workbook>
</file>

<file path=xl/calcChain.xml><?xml version="1.0" encoding="utf-8"?>
<calcChain xmlns="http://schemas.openxmlformats.org/spreadsheetml/2006/main">
  <c r="K195" i="1" l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J195" i="1"/>
  <c r="H10" i="1" l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H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H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H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H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H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H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H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H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H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H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H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H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H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H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H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H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H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H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H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H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H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H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H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H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H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H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H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H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H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H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H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H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H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H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H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H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H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H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H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H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H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H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H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H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H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H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H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H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H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H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H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H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H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H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H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H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H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H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H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H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H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H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H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H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H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H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H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H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H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H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H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H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H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H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H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H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H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H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H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H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H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H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H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H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H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H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H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H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H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H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H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H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H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H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H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H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H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H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H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H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H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H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H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H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H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H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H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H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H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H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H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H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H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H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H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H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H144" i="1"/>
  <c r="J144" i="1"/>
  <c r="K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H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H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H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H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H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H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H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H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H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H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H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H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H159" i="1"/>
  <c r="J159" i="1"/>
  <c r="K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H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H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H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H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H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H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H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H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H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H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H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H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H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H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H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H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H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H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H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H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H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H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H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H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H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H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H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H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H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H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H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H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H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H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H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H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H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H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H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H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H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H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H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H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H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H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H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H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H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H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H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H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H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H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H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H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H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H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H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H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H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H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H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H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H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H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H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H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H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H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H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H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H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H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H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H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H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H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H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H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H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H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H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H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H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H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H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H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H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H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H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H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H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H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H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H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H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H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H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H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H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H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H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H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H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H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H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H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H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H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H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H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H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H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H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H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H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H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H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H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H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H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H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H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H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H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H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H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H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H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H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H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H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H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H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H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H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H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H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H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H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H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H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H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H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H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H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H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H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H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H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H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H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H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H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H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H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H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H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H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H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H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H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H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H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H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H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H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H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H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H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H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H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H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H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H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H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H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H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H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H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H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H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H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H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H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H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H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H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H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H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H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H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H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H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H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H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H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H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H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H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H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H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H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H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H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H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H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H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H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H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H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H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H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H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H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H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H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H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H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H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H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H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H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H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H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H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H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H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H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H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H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H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H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H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H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H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H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H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H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H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U433" i="1"/>
  <c r="H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H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U435" i="1"/>
  <c r="H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H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H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H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H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H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H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H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H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H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H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U447" i="1"/>
  <c r="H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H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H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H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H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H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H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H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H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H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H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H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H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H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H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H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H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H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H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H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H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H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H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H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H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H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H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H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H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H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H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H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H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H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H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H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H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H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H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H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H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H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H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H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H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H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H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H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H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H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H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H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H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H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H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H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U509" i="1"/>
  <c r="H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H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H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H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H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H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H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H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H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H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H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H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H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H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H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H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H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H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H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H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H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H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H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H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H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H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H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H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H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H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H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H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H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H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H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H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H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H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H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H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H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H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H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H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H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H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H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H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H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H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H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H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H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H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H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H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H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H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H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H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H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H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H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H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H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H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H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H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H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H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H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H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H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H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H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H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H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H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H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H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H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H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H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H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H603" i="1"/>
  <c r="I603" i="1"/>
  <c r="H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H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H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H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H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H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H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H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H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H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H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H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H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H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H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H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H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H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H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H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H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H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H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H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H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H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U629" i="1"/>
  <c r="H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H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H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H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H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H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H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H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H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H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H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H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H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H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H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H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H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H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H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H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H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H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H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H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H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H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H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H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H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H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H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H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H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H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H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H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H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H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H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H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H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H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H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H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H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H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H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H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H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H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H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H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H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H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H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H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H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H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H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U695" i="1"/>
  <c r="H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H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H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H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H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H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H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H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H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H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H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H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H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H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H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H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H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H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H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H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H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H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H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H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H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H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H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H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H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H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H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H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H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H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H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H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H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H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H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H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H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H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H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H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H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H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U747" i="1"/>
  <c r="H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H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U749" i="1"/>
  <c r="H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H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H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H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H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H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H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H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H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H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H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H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H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H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H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H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H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H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H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H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H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H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H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H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H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H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H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H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H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H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H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H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H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H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H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H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H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H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H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H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H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U797" i="1"/>
  <c r="H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U798" i="1"/>
  <c r="H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H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U800" i="1"/>
  <c r="H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U801" i="1"/>
  <c r="H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H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H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H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H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H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H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H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U810" i="1"/>
  <c r="H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H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U813" i="1"/>
  <c r="H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H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H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H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H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H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H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H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H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H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H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H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U826" i="1"/>
  <c r="H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U827" i="1"/>
  <c r="H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H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H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H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H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H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H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H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H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H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U837" i="1"/>
  <c r="H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U838" i="1"/>
  <c r="H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U839" i="1"/>
  <c r="H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U840" i="1"/>
  <c r="H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H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H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H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H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H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H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H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H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H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U851" i="1"/>
  <c r="H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H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H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U854" i="1"/>
  <c r="H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U855" i="1"/>
  <c r="H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H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H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H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H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H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H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H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H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U865" i="1"/>
  <c r="H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U866" i="1"/>
  <c r="H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H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H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H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H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H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H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H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H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H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H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U877" i="1"/>
  <c r="H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U879" i="1"/>
  <c r="H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U880" i="1"/>
  <c r="H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U881" i="1"/>
  <c r="H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H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H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H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H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H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H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U890" i="1"/>
  <c r="H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U891" i="1"/>
  <c r="H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U892" i="1"/>
  <c r="H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U893" i="1"/>
  <c r="H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H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H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H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H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H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H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H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H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U903" i="1"/>
  <c r="H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U904" i="1"/>
  <c r="H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H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U906" i="1"/>
  <c r="H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U907" i="1"/>
  <c r="H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H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H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H912" i="1"/>
  <c r="J912" i="1"/>
  <c r="K912" i="1"/>
  <c r="L912" i="1"/>
  <c r="M912" i="1"/>
  <c r="N912" i="1"/>
  <c r="O912" i="1"/>
  <c r="P912" i="1"/>
  <c r="AQ912" i="1"/>
  <c r="AR912" i="1"/>
  <c r="AS912" i="1"/>
  <c r="AT912" i="1"/>
  <c r="AU912" i="1"/>
  <c r="H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H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H915" i="1"/>
  <c r="J915" i="1"/>
  <c r="K915" i="1"/>
  <c r="L915" i="1"/>
  <c r="M915" i="1"/>
  <c r="N915" i="1"/>
  <c r="O915" i="1"/>
  <c r="P915" i="1"/>
  <c r="AQ915" i="1"/>
  <c r="AR915" i="1"/>
  <c r="AS915" i="1"/>
  <c r="AT915" i="1"/>
  <c r="AU915" i="1"/>
  <c r="H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H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H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H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H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H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H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H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H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H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H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H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H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H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H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U931" i="1"/>
  <c r="H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U932" i="1"/>
  <c r="H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U934" i="1"/>
  <c r="H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U935" i="1"/>
  <c r="H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H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H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H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H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H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H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H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H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U944" i="1"/>
  <c r="H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H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U946" i="1"/>
  <c r="H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H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U948" i="1"/>
  <c r="H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H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H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H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H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H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H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H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H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H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H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H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H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H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H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H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H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H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H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H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H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H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H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H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H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H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H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H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H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U983" i="1"/>
  <c r="H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U984" i="1"/>
  <c r="H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U985" i="1"/>
  <c r="H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U986" i="1"/>
  <c r="H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U987" i="1"/>
  <c r="H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H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H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H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H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H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H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H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H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U996" i="1"/>
  <c r="H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U997" i="1"/>
  <c r="H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U998" i="1"/>
  <c r="H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U999" i="1"/>
  <c r="H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U1000" i="1"/>
  <c r="H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H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H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U1003" i="1"/>
  <c r="H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U1004" i="1"/>
  <c r="H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U1005" i="1"/>
  <c r="H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U1006" i="1"/>
  <c r="H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U1007" i="1"/>
  <c r="H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T1009" i="1"/>
  <c r="AU1009" i="1"/>
  <c r="H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T1010" i="1"/>
  <c r="AU1010" i="1"/>
  <c r="H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U1011" i="1"/>
  <c r="H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H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U1015" i="1"/>
  <c r="H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U1016" i="1"/>
  <c r="H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U1017" i="1"/>
  <c r="H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U1019" i="1"/>
  <c r="H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H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H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U1022" i="1"/>
  <c r="H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U1023" i="1"/>
  <c r="H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U1024" i="1"/>
  <c r="H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T1025" i="1"/>
  <c r="AU1025" i="1"/>
  <c r="H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U1026" i="1"/>
  <c r="H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U1027" i="1"/>
  <c r="H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H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U1029" i="1"/>
  <c r="H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H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U1032" i="1"/>
  <c r="H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U1033" i="1"/>
  <c r="H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U1034" i="1"/>
  <c r="H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H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H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U1038" i="1"/>
  <c r="H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T1040" i="1"/>
  <c r="AU1040" i="1"/>
  <c r="H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U1041" i="1"/>
  <c r="H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U1042" i="1"/>
  <c r="H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U1043" i="1"/>
  <c r="H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U1044" i="1"/>
  <c r="H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U1045" i="1"/>
  <c r="H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U1046" i="1"/>
  <c r="H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U1048" i="1"/>
  <c r="H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T1049" i="1"/>
  <c r="AU1049" i="1"/>
  <c r="H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T1050" i="1"/>
  <c r="AU1050" i="1"/>
  <c r="H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T1051" i="1"/>
  <c r="AU1051" i="1"/>
  <c r="H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T1053" i="1"/>
  <c r="AU1053" i="1"/>
  <c r="H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U1055" i="1"/>
  <c r="H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U1056" i="1"/>
  <c r="H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U1057" i="1"/>
  <c r="H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U1058" i="1"/>
  <c r="H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U1059" i="1"/>
  <c r="H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U1061" i="1"/>
  <c r="H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T1064" i="1"/>
  <c r="AU1064" i="1"/>
  <c r="H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H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T1066" i="1"/>
  <c r="AU1066" i="1"/>
  <c r="H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U1067" i="1"/>
  <c r="H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U1068" i="1"/>
  <c r="H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U1070" i="1"/>
  <c r="H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U1071" i="1"/>
  <c r="H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H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H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H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U1075" i="1"/>
  <c r="H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U1076" i="1"/>
  <c r="H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T1077" i="1"/>
  <c r="AU1077" i="1"/>
  <c r="H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T1078" i="1"/>
  <c r="AU1078" i="1"/>
  <c r="H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H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H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T1082" i="1"/>
  <c r="AU1082" i="1"/>
  <c r="H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T1083" i="1"/>
  <c r="AU1083" i="1"/>
  <c r="H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T1084" i="1"/>
  <c r="AU1084" i="1"/>
  <c r="H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T1086" i="1"/>
  <c r="AU1086" i="1"/>
  <c r="H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T1087" i="1"/>
  <c r="AU1087" i="1"/>
  <c r="H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AP1088" i="1"/>
  <c r="AQ1088" i="1"/>
  <c r="AR1088" i="1"/>
  <c r="AS1088" i="1"/>
  <c r="AT1088" i="1"/>
  <c r="AU1088" i="1"/>
  <c r="H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AP1089" i="1"/>
  <c r="AQ1089" i="1"/>
  <c r="AR1089" i="1"/>
  <c r="AS1089" i="1"/>
  <c r="AT1089" i="1"/>
  <c r="AU1089" i="1"/>
  <c r="H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T1090" i="1"/>
  <c r="AU1090" i="1"/>
  <c r="H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H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T1094" i="1"/>
  <c r="AU1094" i="1"/>
  <c r="H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T1095" i="1"/>
  <c r="AU1095" i="1"/>
  <c r="H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T1096" i="1"/>
  <c r="AU1096" i="1"/>
  <c r="H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T1097" i="1"/>
  <c r="AU1097" i="1"/>
  <c r="H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T1098" i="1"/>
  <c r="AU1098" i="1"/>
  <c r="H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T1100" i="1"/>
  <c r="AU1100" i="1"/>
  <c r="H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AP1101" i="1"/>
  <c r="AQ1101" i="1"/>
  <c r="AR1101" i="1"/>
  <c r="AS1101" i="1"/>
  <c r="AT1101" i="1"/>
  <c r="AU1101" i="1"/>
  <c r="H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AP1103" i="1"/>
  <c r="AQ1103" i="1"/>
  <c r="AR1103" i="1"/>
  <c r="AS1103" i="1"/>
  <c r="AT1103" i="1"/>
  <c r="AU1103" i="1"/>
  <c r="H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AP1104" i="1"/>
  <c r="AQ1104" i="1"/>
  <c r="AR1104" i="1"/>
  <c r="AS1104" i="1"/>
  <c r="AT1104" i="1"/>
  <c r="AU1104" i="1"/>
  <c r="H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AP1105" i="1"/>
  <c r="AQ1105" i="1"/>
  <c r="AR1105" i="1"/>
  <c r="AS1105" i="1"/>
  <c r="AT1105" i="1"/>
  <c r="AU1105" i="1"/>
  <c r="H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T1106" i="1"/>
  <c r="AU1106" i="1"/>
  <c r="H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T1107" i="1"/>
  <c r="AU1107" i="1"/>
  <c r="H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T1108" i="1"/>
  <c r="AU1108" i="1"/>
  <c r="H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H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T1111" i="1"/>
  <c r="AU1111" i="1"/>
  <c r="H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T1112" i="1"/>
  <c r="AU1112" i="1"/>
  <c r="H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T1113" i="1"/>
  <c r="AU1113" i="1"/>
  <c r="H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T1114" i="1"/>
  <c r="AU1114" i="1"/>
  <c r="H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AP1115" i="1"/>
  <c r="AQ1115" i="1"/>
  <c r="AR1115" i="1"/>
  <c r="AS1115" i="1"/>
  <c r="AT1115" i="1"/>
  <c r="AU1115" i="1"/>
  <c r="H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AP1116" i="1"/>
  <c r="AQ1116" i="1"/>
  <c r="AR1116" i="1"/>
  <c r="AS1116" i="1"/>
  <c r="AT1116" i="1"/>
  <c r="AU1116" i="1"/>
  <c r="H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H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AP1118" i="1"/>
  <c r="AQ1118" i="1"/>
  <c r="AR1118" i="1"/>
  <c r="AS1118" i="1"/>
  <c r="AT1118" i="1"/>
  <c r="AU1118" i="1"/>
  <c r="H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T1120" i="1"/>
  <c r="AU1120" i="1"/>
  <c r="H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T1122" i="1"/>
  <c r="AU1122" i="1"/>
  <c r="H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T1123" i="1"/>
  <c r="AU1123" i="1"/>
  <c r="H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H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H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H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T1128" i="1"/>
  <c r="AU1128" i="1"/>
  <c r="H1129" i="1"/>
  <c r="J1129" i="1"/>
  <c r="K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T1129" i="1"/>
  <c r="AU1129" i="1"/>
  <c r="H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H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T1132" i="1"/>
  <c r="AU1132" i="1"/>
  <c r="H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AP1133" i="1"/>
  <c r="AQ1133" i="1"/>
  <c r="AR1133" i="1"/>
  <c r="AS1133" i="1"/>
  <c r="AT1133" i="1"/>
  <c r="AU1133" i="1"/>
  <c r="H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T1134" i="1"/>
  <c r="AU1134" i="1"/>
  <c r="H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T1136" i="1"/>
  <c r="AU1136" i="1"/>
  <c r="H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T1137" i="1"/>
  <c r="AU1137" i="1"/>
  <c r="H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T1138" i="1"/>
  <c r="AU1138" i="1"/>
  <c r="H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T1139" i="1"/>
  <c r="AU1139" i="1"/>
  <c r="H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T1140" i="1"/>
  <c r="AU1140" i="1"/>
  <c r="H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T1141" i="1"/>
  <c r="AU1141" i="1"/>
  <c r="H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AP1142" i="1"/>
  <c r="AQ1142" i="1"/>
  <c r="AR1142" i="1"/>
  <c r="AS1142" i="1"/>
  <c r="AT1142" i="1"/>
  <c r="AU1142" i="1"/>
  <c r="H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AP1144" i="1"/>
  <c r="AQ1144" i="1"/>
  <c r="AR1144" i="1"/>
  <c r="AS1144" i="1"/>
  <c r="AT1144" i="1"/>
  <c r="AU1144" i="1"/>
  <c r="H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AP1145" i="1"/>
  <c r="AQ1145" i="1"/>
  <c r="AR1145" i="1"/>
  <c r="AS1145" i="1"/>
  <c r="AT1145" i="1"/>
  <c r="AU1145" i="1"/>
  <c r="H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AP1146" i="1"/>
  <c r="AQ1146" i="1"/>
  <c r="AR1146" i="1"/>
  <c r="AS1146" i="1"/>
  <c r="AT1146" i="1"/>
  <c r="AU1146" i="1"/>
  <c r="H1147" i="1"/>
  <c r="J1147" i="1"/>
  <c r="K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H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T1149" i="1"/>
  <c r="AU1149" i="1"/>
  <c r="H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T1151" i="1"/>
  <c r="AU1151" i="1"/>
  <c r="H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T1152" i="1"/>
  <c r="AU1152" i="1"/>
  <c r="H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T1153" i="1"/>
  <c r="AU1153" i="1"/>
  <c r="H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AP1156" i="1"/>
  <c r="AQ1156" i="1"/>
  <c r="AR1156" i="1"/>
  <c r="AS1156" i="1"/>
  <c r="AT1156" i="1"/>
  <c r="AU1156" i="1"/>
  <c r="H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AP1157" i="1"/>
  <c r="AQ1157" i="1"/>
  <c r="AR1157" i="1"/>
  <c r="AS1157" i="1"/>
  <c r="AT1157" i="1"/>
  <c r="AU1157" i="1"/>
  <c r="H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T1158" i="1"/>
  <c r="AU1158" i="1"/>
  <c r="H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AP1159" i="1"/>
  <c r="AQ1159" i="1"/>
  <c r="AR1159" i="1"/>
  <c r="AS1159" i="1"/>
  <c r="AT1159" i="1"/>
  <c r="AU1159" i="1"/>
  <c r="H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T1160" i="1"/>
  <c r="AU1160" i="1"/>
  <c r="H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T1161" i="1"/>
  <c r="H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T1163" i="1"/>
  <c r="AU1163" i="1"/>
  <c r="H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T1164" i="1"/>
  <c r="AU1164" i="1"/>
  <c r="H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T1166" i="1"/>
  <c r="AU1166" i="1"/>
  <c r="H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AP1167" i="1"/>
  <c r="AQ1167" i="1"/>
  <c r="AR1167" i="1"/>
  <c r="AS1167" i="1"/>
  <c r="AT1167" i="1"/>
  <c r="AU1167" i="1"/>
  <c r="H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H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T1170" i="1"/>
  <c r="AU1170" i="1"/>
  <c r="H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T1172" i="1"/>
  <c r="AU1172" i="1"/>
  <c r="H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T1173" i="1"/>
  <c r="AU1173" i="1"/>
  <c r="H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T1174" i="1"/>
  <c r="AU1174" i="1"/>
  <c r="H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T1176" i="1"/>
  <c r="AU1176" i="1"/>
  <c r="H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T1178" i="1"/>
  <c r="AU1178" i="1"/>
  <c r="H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T1180" i="1"/>
  <c r="AU1180" i="1"/>
  <c r="H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AP1181" i="1"/>
  <c r="AQ1181" i="1"/>
  <c r="AR1181" i="1"/>
  <c r="AS1181" i="1"/>
  <c r="AT1181" i="1"/>
  <c r="AU1181" i="1"/>
  <c r="H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AP1182" i="1"/>
  <c r="AQ1182" i="1"/>
  <c r="AR1182" i="1"/>
  <c r="AS1182" i="1"/>
  <c r="AT1182" i="1"/>
  <c r="AU1182" i="1"/>
  <c r="H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T1183" i="1"/>
  <c r="AU1183" i="1"/>
  <c r="H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T1186" i="1"/>
  <c r="AU1186" i="1"/>
  <c r="H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T1187" i="1"/>
  <c r="AU1187" i="1"/>
  <c r="H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T1188" i="1"/>
  <c r="AU1188" i="1"/>
  <c r="H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T1189" i="1"/>
  <c r="AU1189" i="1"/>
  <c r="H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T1190" i="1"/>
  <c r="AU1190" i="1"/>
  <c r="H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T1191" i="1"/>
  <c r="AU1191" i="1"/>
  <c r="H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AP1193" i="1"/>
  <c r="AQ1193" i="1"/>
  <c r="AR1193" i="1"/>
  <c r="AS1193" i="1"/>
  <c r="AT1193" i="1"/>
  <c r="AU1193" i="1"/>
  <c r="H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AP1194" i="1"/>
  <c r="AQ1194" i="1"/>
  <c r="AR1194" i="1"/>
  <c r="AS1194" i="1"/>
  <c r="AT1194" i="1"/>
  <c r="AU1194" i="1"/>
  <c r="H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AP1195" i="1"/>
  <c r="AQ1195" i="1"/>
  <c r="AR1195" i="1"/>
  <c r="AS1195" i="1"/>
  <c r="AT1195" i="1"/>
  <c r="AU1195" i="1"/>
  <c r="H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AP1197" i="1"/>
  <c r="AQ1197" i="1"/>
  <c r="AR1197" i="1"/>
  <c r="AS1197" i="1"/>
  <c r="AT1197" i="1"/>
  <c r="AU1197" i="1"/>
  <c r="H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T1199" i="1"/>
  <c r="AU1199" i="1"/>
  <c r="H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T1200" i="1"/>
  <c r="AU1200" i="1"/>
  <c r="H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T1201" i="1"/>
  <c r="AU1201" i="1"/>
  <c r="H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T1202" i="1"/>
  <c r="AU1202" i="1"/>
  <c r="H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H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T1205" i="1"/>
  <c r="AU1205" i="1"/>
  <c r="H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AP1207" i="1"/>
  <c r="AQ1207" i="1"/>
  <c r="AR1207" i="1"/>
  <c r="AS1207" i="1"/>
  <c r="AT1207" i="1"/>
  <c r="AU1207" i="1"/>
  <c r="H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AP1209" i="1"/>
  <c r="AQ1209" i="1"/>
  <c r="AR1209" i="1"/>
  <c r="AS1209" i="1"/>
  <c r="AT1209" i="1"/>
  <c r="AU1209" i="1"/>
  <c r="H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AP1210" i="1"/>
  <c r="AQ1210" i="1"/>
  <c r="AR1210" i="1"/>
  <c r="AS1210" i="1"/>
  <c r="AT1210" i="1"/>
  <c r="AU1210" i="1"/>
  <c r="H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H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T1212" i="1"/>
  <c r="AU1212" i="1"/>
  <c r="H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T1213" i="1"/>
  <c r="AU1213" i="1"/>
  <c r="H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T1214" i="1"/>
  <c r="AU1214" i="1"/>
  <c r="H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T1217" i="1"/>
  <c r="AU1217" i="1"/>
  <c r="H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T1218" i="1"/>
  <c r="H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AP1219" i="1"/>
  <c r="AQ1219" i="1"/>
  <c r="AR1219" i="1"/>
  <c r="AS1219" i="1"/>
  <c r="AT1219" i="1"/>
  <c r="AU1219" i="1"/>
  <c r="H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AP1220" i="1"/>
  <c r="AQ1220" i="1"/>
  <c r="AR1220" i="1"/>
  <c r="AS1220" i="1"/>
  <c r="AT1220" i="1"/>
  <c r="AU1220" i="1"/>
  <c r="H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H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AP1222" i="1"/>
  <c r="AQ1222" i="1"/>
  <c r="AR1222" i="1"/>
  <c r="AS1222" i="1"/>
  <c r="AT1222" i="1"/>
  <c r="AU1222" i="1"/>
  <c r="H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AP1223" i="1"/>
  <c r="AQ1223" i="1"/>
  <c r="AR1223" i="1"/>
  <c r="AS1223" i="1"/>
  <c r="AT1223" i="1"/>
  <c r="AU1223" i="1"/>
  <c r="H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T1224" i="1"/>
  <c r="AU1224" i="1"/>
  <c r="H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H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H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T1227" i="1"/>
  <c r="AU1227" i="1"/>
  <c r="H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T1229" i="1"/>
  <c r="AU1229" i="1"/>
  <c r="H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T1230" i="1"/>
  <c r="AU1230" i="1"/>
  <c r="H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AP1232" i="1"/>
  <c r="AQ1232" i="1"/>
  <c r="AR1232" i="1"/>
  <c r="AS1232" i="1"/>
  <c r="AT1232" i="1"/>
  <c r="AU1232" i="1"/>
  <c r="H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AP1233" i="1"/>
  <c r="AQ1233" i="1"/>
  <c r="AR1233" i="1"/>
  <c r="AS1233" i="1"/>
  <c r="AT1233" i="1"/>
  <c r="AU1233" i="1"/>
  <c r="H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T1234" i="1"/>
  <c r="AU1234" i="1"/>
  <c r="H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T1236" i="1"/>
  <c r="AU1236" i="1"/>
  <c r="H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H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H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H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H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H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AP1245" i="1"/>
  <c r="AQ1245" i="1"/>
  <c r="AR1245" i="1"/>
  <c r="AS1245" i="1"/>
  <c r="AT1245" i="1"/>
  <c r="AU1245" i="1"/>
  <c r="H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AP1246" i="1"/>
  <c r="AQ1246" i="1"/>
  <c r="AR1246" i="1"/>
  <c r="AS1246" i="1"/>
  <c r="AT1246" i="1"/>
  <c r="AU1246" i="1"/>
  <c r="H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AP1247" i="1"/>
  <c r="AQ1247" i="1"/>
  <c r="AR1247" i="1"/>
  <c r="AS1247" i="1"/>
  <c r="AT1247" i="1"/>
  <c r="AU1247" i="1"/>
  <c r="H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AP1248" i="1"/>
  <c r="AQ1248" i="1"/>
  <c r="AR1248" i="1"/>
  <c r="AS1248" i="1"/>
  <c r="AT1248" i="1"/>
  <c r="AU1248" i="1"/>
  <c r="H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AP1249" i="1"/>
  <c r="AQ1249" i="1"/>
  <c r="AR1249" i="1"/>
  <c r="AS1249" i="1"/>
  <c r="AT1249" i="1"/>
  <c r="AU1249" i="1"/>
  <c r="H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AP1250" i="1"/>
  <c r="AQ1250" i="1"/>
  <c r="AR1250" i="1"/>
  <c r="AS1250" i="1"/>
  <c r="AT1250" i="1"/>
  <c r="AU1250" i="1"/>
  <c r="H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T1252" i="1"/>
  <c r="AU1252" i="1"/>
  <c r="H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T1253" i="1"/>
  <c r="AU1253" i="1"/>
  <c r="H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T1255" i="1"/>
  <c r="AU1255" i="1"/>
  <c r="H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H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T1257" i="1"/>
  <c r="AU1257" i="1"/>
  <c r="H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T1258" i="1"/>
  <c r="AU1258" i="1"/>
  <c r="H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H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AP1261" i="1"/>
  <c r="AQ1261" i="1"/>
  <c r="AR1261" i="1"/>
  <c r="AS1261" i="1"/>
  <c r="AT1261" i="1"/>
  <c r="AU1261" i="1"/>
  <c r="H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AP1262" i="1"/>
  <c r="AQ1262" i="1"/>
  <c r="AR1262" i="1"/>
  <c r="AS1262" i="1"/>
  <c r="AT1262" i="1"/>
  <c r="AU1262" i="1"/>
  <c r="H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T1264" i="1"/>
  <c r="AU1264" i="1"/>
  <c r="H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H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T1266" i="1"/>
  <c r="AU1266" i="1"/>
  <c r="H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T1267" i="1"/>
  <c r="AU1267" i="1"/>
  <c r="H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T1268" i="1"/>
  <c r="AU1268" i="1"/>
  <c r="H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T1269" i="1"/>
  <c r="AU1269" i="1"/>
  <c r="H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AP1271" i="1"/>
  <c r="AQ1271" i="1"/>
  <c r="AR1271" i="1"/>
  <c r="AS1271" i="1"/>
  <c r="AT1271" i="1"/>
  <c r="AU1271" i="1"/>
  <c r="H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AP1272" i="1"/>
  <c r="AQ1272" i="1"/>
  <c r="AR1272" i="1"/>
  <c r="AS1272" i="1"/>
  <c r="AT1272" i="1"/>
  <c r="AU1272" i="1"/>
  <c r="H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H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AP1275" i="1"/>
  <c r="AQ1275" i="1"/>
  <c r="AR1275" i="1"/>
  <c r="AS1275" i="1"/>
  <c r="AT1275" i="1"/>
  <c r="AU1275" i="1"/>
  <c r="H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AP1276" i="1"/>
  <c r="AQ1276" i="1"/>
  <c r="AR1276" i="1"/>
  <c r="AS1276" i="1"/>
  <c r="AT1276" i="1"/>
  <c r="AU1276" i="1"/>
  <c r="H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AP1279" i="1"/>
  <c r="AQ1279" i="1"/>
  <c r="AR1279" i="1"/>
  <c r="AS1279" i="1"/>
  <c r="AT1279" i="1"/>
  <c r="AU1279" i="1"/>
  <c r="H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AP1280" i="1"/>
  <c r="AQ1280" i="1"/>
  <c r="AR1280" i="1"/>
  <c r="AS1280" i="1"/>
  <c r="AT1280" i="1"/>
  <c r="AU1280" i="1"/>
  <c r="H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AP1281" i="1"/>
  <c r="AQ1281" i="1"/>
  <c r="AR1281" i="1"/>
  <c r="AS1281" i="1"/>
  <c r="AT1281" i="1"/>
  <c r="AU1281" i="1"/>
  <c r="H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AP1282" i="1"/>
  <c r="AQ1282" i="1"/>
  <c r="AR1282" i="1"/>
  <c r="AS1282" i="1"/>
  <c r="AT1282" i="1"/>
  <c r="AU1282" i="1"/>
  <c r="H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AP1283" i="1"/>
  <c r="AQ1283" i="1"/>
  <c r="AR1283" i="1"/>
  <c r="AS1283" i="1"/>
  <c r="AT1283" i="1"/>
  <c r="AU1283" i="1"/>
  <c r="H1284" i="1"/>
  <c r="O1284" i="1"/>
  <c r="P1284" i="1"/>
  <c r="Q1284" i="1"/>
  <c r="R1284" i="1"/>
  <c r="S1284" i="1"/>
  <c r="T1284" i="1"/>
  <c r="U1284" i="1"/>
  <c r="V1284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AP1284" i="1"/>
  <c r="AQ1284" i="1"/>
  <c r="AR1284" i="1"/>
  <c r="AS1284" i="1"/>
  <c r="AT1284" i="1"/>
  <c r="AU1284" i="1"/>
  <c r="H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AP1286" i="1"/>
  <c r="AQ1286" i="1"/>
  <c r="AR1286" i="1"/>
  <c r="AS1286" i="1"/>
  <c r="AT1286" i="1"/>
  <c r="AU1286" i="1"/>
  <c r="H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AP1287" i="1"/>
  <c r="AQ1287" i="1"/>
  <c r="AR1287" i="1"/>
  <c r="AS1287" i="1"/>
  <c r="AT1287" i="1"/>
  <c r="AU1287" i="1"/>
  <c r="H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AP1288" i="1"/>
  <c r="AQ1288" i="1"/>
  <c r="AR1288" i="1"/>
  <c r="AS1288" i="1"/>
  <c r="AT1288" i="1"/>
  <c r="AU1288" i="1"/>
  <c r="H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AP1290" i="1"/>
  <c r="AQ1290" i="1"/>
  <c r="AR1290" i="1"/>
  <c r="AS1290" i="1"/>
  <c r="AT1290" i="1"/>
  <c r="AU1290" i="1"/>
  <c r="H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AP1291" i="1"/>
  <c r="AQ1291" i="1"/>
  <c r="AR1291" i="1"/>
  <c r="AS1291" i="1"/>
  <c r="AT1291" i="1"/>
  <c r="AU1291" i="1"/>
  <c r="H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AP1293" i="1"/>
  <c r="AQ1293" i="1"/>
  <c r="AR1293" i="1"/>
  <c r="AS1293" i="1"/>
  <c r="AT1293" i="1"/>
  <c r="AU1293" i="1"/>
  <c r="H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AP1294" i="1"/>
  <c r="AQ1294" i="1"/>
  <c r="AR1294" i="1"/>
  <c r="AS1294" i="1"/>
  <c r="AT1294" i="1"/>
  <c r="AU1294" i="1"/>
  <c r="H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AP1295" i="1"/>
  <c r="AQ1295" i="1"/>
  <c r="AR1295" i="1"/>
  <c r="AS1295" i="1"/>
  <c r="AT1295" i="1"/>
  <c r="AU1295" i="1"/>
  <c r="H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AP1299" i="1"/>
  <c r="AQ1299" i="1"/>
  <c r="AR1299" i="1"/>
  <c r="AS1299" i="1"/>
  <c r="AT1299" i="1"/>
  <c r="AU1299" i="1"/>
  <c r="H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AP1300" i="1"/>
  <c r="AQ1300" i="1"/>
  <c r="AR1300" i="1"/>
  <c r="AS1300" i="1"/>
  <c r="AT1300" i="1"/>
  <c r="AU1300" i="1"/>
  <c r="H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AP1301" i="1"/>
  <c r="AQ1301" i="1"/>
  <c r="AR1301" i="1"/>
  <c r="AS1301" i="1"/>
  <c r="AT1301" i="1"/>
  <c r="AU1301" i="1"/>
  <c r="H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AP1302" i="1"/>
  <c r="AQ1302" i="1"/>
  <c r="AR1302" i="1"/>
  <c r="AS1302" i="1"/>
  <c r="AT1302" i="1"/>
  <c r="AU1302" i="1"/>
  <c r="H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AP1303" i="1"/>
  <c r="AQ1303" i="1"/>
  <c r="AR1303" i="1"/>
  <c r="AS1303" i="1"/>
  <c r="AT1303" i="1"/>
  <c r="AU1303" i="1"/>
  <c r="H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AP1305" i="1"/>
  <c r="AQ1305" i="1"/>
  <c r="AR1305" i="1"/>
  <c r="AS1305" i="1"/>
  <c r="AT1305" i="1"/>
  <c r="AU1305" i="1"/>
  <c r="H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AP1306" i="1"/>
  <c r="AQ1306" i="1"/>
  <c r="AR1306" i="1"/>
  <c r="AS1306" i="1"/>
  <c r="AT1306" i="1"/>
  <c r="AU1306" i="1"/>
  <c r="H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AP1307" i="1"/>
  <c r="AQ1307" i="1"/>
  <c r="AR1307" i="1"/>
  <c r="AS1307" i="1"/>
  <c r="AT1307" i="1"/>
  <c r="AU1307" i="1"/>
  <c r="H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AP1308" i="1"/>
  <c r="AQ1308" i="1"/>
  <c r="AR1308" i="1"/>
  <c r="AS1308" i="1"/>
  <c r="AT1308" i="1"/>
  <c r="AU1308" i="1"/>
  <c r="H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AP1309" i="1"/>
  <c r="AQ1309" i="1"/>
  <c r="AR1309" i="1"/>
  <c r="AS1309" i="1"/>
  <c r="AT1309" i="1"/>
  <c r="AU1309" i="1"/>
  <c r="H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AP1311" i="1"/>
  <c r="AQ1311" i="1"/>
  <c r="AR1311" i="1"/>
  <c r="AS1311" i="1"/>
  <c r="AT1311" i="1"/>
  <c r="AU1311" i="1"/>
  <c r="H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AP1312" i="1"/>
  <c r="AQ1312" i="1"/>
  <c r="AR1312" i="1"/>
  <c r="AS1312" i="1"/>
  <c r="AT1312" i="1"/>
  <c r="AU1312" i="1"/>
  <c r="H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AP1313" i="1"/>
  <c r="AQ1313" i="1"/>
  <c r="AR1313" i="1"/>
  <c r="AS1313" i="1"/>
  <c r="AT1313" i="1"/>
  <c r="AU1313" i="1"/>
  <c r="H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AP1314" i="1"/>
  <c r="AQ1314" i="1"/>
  <c r="AR1314" i="1"/>
  <c r="AS1314" i="1"/>
  <c r="AT1314" i="1"/>
  <c r="AU1314" i="1"/>
  <c r="H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H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H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AP1317" i="1"/>
  <c r="AQ1317" i="1"/>
  <c r="AR1317" i="1"/>
  <c r="AS1317" i="1"/>
  <c r="AT1317" i="1"/>
  <c r="AU1317" i="1"/>
  <c r="H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AP1318" i="1"/>
  <c r="AQ1318" i="1"/>
  <c r="AR1318" i="1"/>
  <c r="AS1318" i="1"/>
  <c r="AT1318" i="1"/>
  <c r="AU1318" i="1"/>
  <c r="H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AP1319" i="1"/>
  <c r="AQ1319" i="1"/>
  <c r="AR1319" i="1"/>
  <c r="AS1319" i="1"/>
  <c r="AT1319" i="1"/>
  <c r="AU1319" i="1"/>
  <c r="H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AP1320" i="1"/>
  <c r="AQ1320" i="1"/>
  <c r="AR1320" i="1"/>
  <c r="AS1320" i="1"/>
  <c r="AT1320" i="1"/>
  <c r="AU1320" i="1"/>
  <c r="H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AP1321" i="1"/>
  <c r="AQ1321" i="1"/>
  <c r="AR1321" i="1"/>
  <c r="AS1321" i="1"/>
  <c r="AT1321" i="1"/>
  <c r="AU1321" i="1"/>
  <c r="H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AP1322" i="1"/>
  <c r="AQ1322" i="1"/>
  <c r="AR1322" i="1"/>
  <c r="AS1322" i="1"/>
  <c r="AT1322" i="1"/>
  <c r="AU1322" i="1"/>
  <c r="H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AP1323" i="1"/>
  <c r="AQ1323" i="1"/>
  <c r="AR1323" i="1"/>
  <c r="AS1323" i="1"/>
  <c r="AT1323" i="1"/>
  <c r="AU1323" i="1"/>
  <c r="H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AP1324" i="1"/>
  <c r="AQ1324" i="1"/>
  <c r="AR1324" i="1"/>
  <c r="AS1324" i="1"/>
  <c r="AT1324" i="1"/>
  <c r="AU1324" i="1"/>
  <c r="H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AP1326" i="1"/>
  <c r="AQ1326" i="1"/>
  <c r="AR1326" i="1"/>
  <c r="AS1326" i="1"/>
  <c r="AT1326" i="1"/>
  <c r="AU1326" i="1"/>
  <c r="H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AP1327" i="1"/>
  <c r="AQ1327" i="1"/>
  <c r="AR1327" i="1"/>
  <c r="AS1327" i="1"/>
  <c r="AT1327" i="1"/>
  <c r="AU1327" i="1"/>
  <c r="H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AP1328" i="1"/>
  <c r="AQ1328" i="1"/>
  <c r="AR1328" i="1"/>
  <c r="AS1328" i="1"/>
  <c r="AT1328" i="1"/>
  <c r="AU1328" i="1"/>
  <c r="H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AP1329" i="1"/>
  <c r="AQ1329" i="1"/>
  <c r="AR1329" i="1"/>
  <c r="AS1329" i="1"/>
  <c r="AT1329" i="1"/>
  <c r="AU1329" i="1"/>
  <c r="H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AP1330" i="1"/>
  <c r="AQ1330" i="1"/>
  <c r="AR1330" i="1"/>
  <c r="AS1330" i="1"/>
  <c r="AT1330" i="1"/>
  <c r="AU1330" i="1"/>
  <c r="H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AP1331" i="1"/>
  <c r="AQ1331" i="1"/>
  <c r="AR1331" i="1"/>
  <c r="AS1331" i="1"/>
  <c r="AT1331" i="1"/>
  <c r="AU1331" i="1"/>
  <c r="H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AP1333" i="1"/>
  <c r="AQ1333" i="1"/>
  <c r="AR1333" i="1"/>
  <c r="AS1333" i="1"/>
  <c r="AT1333" i="1"/>
  <c r="AU1333" i="1"/>
  <c r="H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AP1334" i="1"/>
  <c r="AQ1334" i="1"/>
  <c r="AR1334" i="1"/>
  <c r="AS1334" i="1"/>
  <c r="AT1334" i="1"/>
  <c r="AU1334" i="1"/>
  <c r="H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AP1335" i="1"/>
  <c r="AQ1335" i="1"/>
  <c r="AR1335" i="1"/>
  <c r="AS1335" i="1"/>
  <c r="AT1335" i="1"/>
  <c r="AU1335" i="1"/>
  <c r="H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AP1336" i="1"/>
  <c r="AQ1336" i="1"/>
  <c r="AR1336" i="1"/>
  <c r="AS1336" i="1"/>
  <c r="AT1336" i="1"/>
  <c r="AU1336" i="1"/>
  <c r="H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AP1338" i="1"/>
  <c r="AQ1338" i="1"/>
  <c r="AR1338" i="1"/>
  <c r="AS1338" i="1"/>
  <c r="AT1338" i="1"/>
  <c r="AU1338" i="1"/>
  <c r="H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AP1339" i="1"/>
  <c r="AQ1339" i="1"/>
  <c r="AR1339" i="1"/>
  <c r="AS1339" i="1"/>
  <c r="AT1339" i="1"/>
  <c r="AU1339" i="1"/>
  <c r="H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AP1340" i="1"/>
  <c r="AQ1340" i="1"/>
  <c r="AR1340" i="1"/>
  <c r="AS1340" i="1"/>
  <c r="AT1340" i="1"/>
  <c r="AU1340" i="1"/>
  <c r="H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AP1341" i="1"/>
  <c r="AQ1341" i="1"/>
  <c r="AR1341" i="1"/>
  <c r="AS1341" i="1"/>
  <c r="AT1341" i="1"/>
  <c r="AU1341" i="1"/>
  <c r="H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AP1343" i="1"/>
  <c r="AQ1343" i="1"/>
  <c r="AR1343" i="1"/>
  <c r="AS1343" i="1"/>
  <c r="AT1343" i="1"/>
  <c r="AU1343" i="1"/>
  <c r="H1344" i="1"/>
  <c r="I1344" i="1"/>
  <c r="H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AP1345" i="1"/>
  <c r="AQ1345" i="1"/>
  <c r="AR1345" i="1"/>
  <c r="AS1345" i="1"/>
  <c r="AT1345" i="1"/>
  <c r="H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AP1346" i="1"/>
  <c r="AQ1346" i="1"/>
  <c r="AR1346" i="1"/>
  <c r="AS1346" i="1"/>
  <c r="AT1346" i="1"/>
  <c r="AU1346" i="1"/>
  <c r="H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AP1347" i="1"/>
  <c r="AQ1347" i="1"/>
  <c r="AR1347" i="1"/>
  <c r="AS1347" i="1"/>
  <c r="AT1347" i="1"/>
  <c r="AU1347" i="1"/>
  <c r="H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AP1348" i="1"/>
  <c r="AQ1348" i="1"/>
  <c r="AR1348" i="1"/>
  <c r="AS1348" i="1"/>
  <c r="AT1348" i="1"/>
  <c r="AU1348" i="1"/>
  <c r="H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AP1349" i="1"/>
  <c r="AQ1349" i="1"/>
  <c r="AR1349" i="1"/>
  <c r="AS1349" i="1"/>
  <c r="AT1349" i="1"/>
  <c r="AU1349" i="1"/>
  <c r="H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AP1350" i="1"/>
  <c r="AQ1350" i="1"/>
  <c r="AR1350" i="1"/>
  <c r="AS1350" i="1"/>
  <c r="AT1350" i="1"/>
  <c r="AU1350" i="1"/>
  <c r="H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AP1351" i="1"/>
  <c r="AQ1351" i="1"/>
  <c r="AR1351" i="1"/>
  <c r="AS1351" i="1"/>
  <c r="AT1351" i="1"/>
  <c r="AU1351" i="1"/>
  <c r="H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AP1352" i="1"/>
  <c r="AQ1352" i="1"/>
  <c r="AR1352" i="1"/>
  <c r="AS1352" i="1"/>
  <c r="AT1352" i="1"/>
  <c r="AU1352" i="1"/>
  <c r="H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AP1353" i="1"/>
  <c r="AQ1353" i="1"/>
  <c r="AR1353" i="1"/>
  <c r="AS1353" i="1"/>
  <c r="AT1353" i="1"/>
  <c r="AU1353" i="1"/>
  <c r="H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AP1354" i="1"/>
  <c r="AQ1354" i="1"/>
  <c r="AR1354" i="1"/>
  <c r="AS1354" i="1"/>
  <c r="AT1354" i="1"/>
  <c r="AU1354" i="1"/>
  <c r="H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AP1355" i="1"/>
  <c r="AQ1355" i="1"/>
  <c r="AR1355" i="1"/>
  <c r="AS1355" i="1"/>
  <c r="AT1355" i="1"/>
  <c r="AU1355" i="1"/>
  <c r="H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AP1356" i="1"/>
  <c r="AQ1356" i="1"/>
  <c r="AR1356" i="1"/>
  <c r="AS1356" i="1"/>
  <c r="AT1356" i="1"/>
  <c r="AU1356" i="1"/>
  <c r="H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AP1357" i="1"/>
  <c r="AQ1357" i="1"/>
  <c r="AR1357" i="1"/>
  <c r="AS1357" i="1"/>
  <c r="AT1357" i="1"/>
  <c r="AU1357" i="1"/>
  <c r="H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AP1358" i="1"/>
  <c r="AQ1358" i="1"/>
  <c r="AR1358" i="1"/>
  <c r="AS1358" i="1"/>
  <c r="AT1358" i="1"/>
  <c r="AU1358" i="1"/>
  <c r="H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AP1359" i="1"/>
  <c r="AQ1359" i="1"/>
  <c r="AR1359" i="1"/>
  <c r="AS1359" i="1"/>
  <c r="AT1359" i="1"/>
  <c r="AU1359" i="1"/>
  <c r="H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AP1360" i="1"/>
  <c r="AQ1360" i="1"/>
  <c r="AR1360" i="1"/>
  <c r="AS1360" i="1"/>
  <c r="AT1360" i="1"/>
  <c r="AU1360" i="1"/>
  <c r="H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AP1361" i="1"/>
  <c r="AQ1361" i="1"/>
  <c r="AR1361" i="1"/>
  <c r="AS1361" i="1"/>
  <c r="AT1361" i="1"/>
  <c r="AU1361" i="1"/>
  <c r="H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AP1362" i="1"/>
  <c r="AQ1362" i="1"/>
  <c r="AR1362" i="1"/>
  <c r="AS1362" i="1"/>
  <c r="AT1362" i="1"/>
  <c r="AU1362" i="1"/>
  <c r="H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AP1363" i="1"/>
  <c r="AQ1363" i="1"/>
  <c r="AR1363" i="1"/>
  <c r="AS1363" i="1"/>
  <c r="AT1363" i="1"/>
  <c r="AU1363" i="1"/>
  <c r="H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AP1364" i="1"/>
  <c r="AQ1364" i="1"/>
  <c r="AR1364" i="1"/>
  <c r="AS1364" i="1"/>
  <c r="AT1364" i="1"/>
  <c r="AU1364" i="1"/>
  <c r="H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AP1365" i="1"/>
  <c r="AQ1365" i="1"/>
  <c r="AR1365" i="1"/>
  <c r="AS1365" i="1"/>
  <c r="AT1365" i="1"/>
  <c r="AU1365" i="1"/>
  <c r="H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AP1366" i="1"/>
  <c r="AQ1366" i="1"/>
  <c r="AR1366" i="1"/>
  <c r="AS1366" i="1"/>
  <c r="AT1366" i="1"/>
  <c r="AU1366" i="1"/>
  <c r="H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AP1367" i="1"/>
  <c r="AQ1367" i="1"/>
  <c r="AR1367" i="1"/>
  <c r="AS1367" i="1"/>
  <c r="AT1367" i="1"/>
  <c r="AU1367" i="1"/>
  <c r="H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AP1368" i="1"/>
  <c r="AQ1368" i="1"/>
  <c r="AR1368" i="1"/>
  <c r="AS1368" i="1"/>
  <c r="AT1368" i="1"/>
  <c r="AU1368" i="1"/>
  <c r="H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AP1369" i="1"/>
  <c r="AQ1369" i="1"/>
  <c r="AR1369" i="1"/>
  <c r="AS1369" i="1"/>
  <c r="AT1369" i="1"/>
  <c r="AU1369" i="1"/>
  <c r="H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AP1370" i="1"/>
  <c r="AQ1370" i="1"/>
  <c r="AR1370" i="1"/>
  <c r="AS1370" i="1"/>
  <c r="AT1370" i="1"/>
  <c r="AU1370" i="1"/>
  <c r="H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H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H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AP1373" i="1"/>
  <c r="AQ1373" i="1"/>
  <c r="AR1373" i="1"/>
  <c r="AS1373" i="1"/>
  <c r="AT1373" i="1"/>
  <c r="AU1373" i="1"/>
  <c r="H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AP1374" i="1"/>
  <c r="AQ1374" i="1"/>
  <c r="AR1374" i="1"/>
  <c r="AS1374" i="1"/>
  <c r="AT1374" i="1"/>
  <c r="AU1374" i="1"/>
  <c r="H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AP1375" i="1"/>
  <c r="AQ1375" i="1"/>
  <c r="AR1375" i="1"/>
  <c r="AS1375" i="1"/>
  <c r="AT1375" i="1"/>
  <c r="AU1375" i="1"/>
  <c r="H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T1377" i="1"/>
  <c r="AU1377" i="1"/>
  <c r="H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AP1378" i="1"/>
  <c r="AQ1378" i="1"/>
  <c r="AR1378" i="1"/>
  <c r="AS1378" i="1"/>
  <c r="AT1378" i="1"/>
  <c r="AU1378" i="1"/>
  <c r="H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AP1379" i="1"/>
  <c r="AQ1379" i="1"/>
  <c r="AR1379" i="1"/>
  <c r="AS1379" i="1"/>
  <c r="AT1379" i="1"/>
  <c r="AU1379" i="1"/>
  <c r="H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AP1380" i="1"/>
  <c r="AQ1380" i="1"/>
  <c r="AR1380" i="1"/>
  <c r="AS1380" i="1"/>
  <c r="AT1380" i="1"/>
  <c r="AU1380" i="1"/>
  <c r="H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AP1381" i="1"/>
  <c r="AQ1381" i="1"/>
  <c r="AR1381" i="1"/>
  <c r="AS1381" i="1"/>
  <c r="AT1381" i="1"/>
  <c r="AU1381" i="1"/>
  <c r="H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AP1382" i="1"/>
  <c r="AQ1382" i="1"/>
  <c r="AR1382" i="1"/>
  <c r="AS1382" i="1"/>
  <c r="AT1382" i="1"/>
  <c r="AU1382" i="1"/>
  <c r="H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AP1383" i="1"/>
  <c r="AQ1383" i="1"/>
  <c r="AR1383" i="1"/>
  <c r="AS1383" i="1"/>
  <c r="AT1383" i="1"/>
  <c r="AU1383" i="1"/>
  <c r="H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AP1384" i="1"/>
  <c r="AQ1384" i="1"/>
  <c r="AR1384" i="1"/>
  <c r="AS1384" i="1"/>
  <c r="AT1384" i="1"/>
  <c r="AU1384" i="1"/>
  <c r="H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AP1386" i="1"/>
  <c r="AQ1386" i="1"/>
  <c r="AR1386" i="1"/>
  <c r="AS1386" i="1"/>
  <c r="AT1386" i="1"/>
  <c r="AU1386" i="1"/>
  <c r="H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AP1387" i="1"/>
  <c r="AQ1387" i="1"/>
  <c r="AR1387" i="1"/>
  <c r="AS1387" i="1"/>
  <c r="AT1387" i="1"/>
  <c r="AU1387" i="1"/>
  <c r="H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AP1388" i="1"/>
  <c r="AQ1388" i="1"/>
  <c r="AR1388" i="1"/>
  <c r="AS1388" i="1"/>
  <c r="AT1388" i="1"/>
  <c r="AU1388" i="1"/>
  <c r="H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AP1389" i="1"/>
  <c r="AQ1389" i="1"/>
  <c r="AR1389" i="1"/>
  <c r="AS1389" i="1"/>
  <c r="AT1389" i="1"/>
  <c r="AU1389" i="1"/>
  <c r="H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AP1390" i="1"/>
  <c r="AQ1390" i="1"/>
  <c r="AR1390" i="1"/>
  <c r="AS1390" i="1"/>
  <c r="AT1390" i="1"/>
  <c r="AU1390" i="1"/>
  <c r="H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AP1391" i="1"/>
  <c r="AQ1391" i="1"/>
  <c r="AR1391" i="1"/>
  <c r="AS1391" i="1"/>
  <c r="AT1391" i="1"/>
  <c r="AU1391" i="1"/>
  <c r="H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AP1392" i="1"/>
  <c r="AQ1392" i="1"/>
  <c r="AR1392" i="1"/>
  <c r="AS1392" i="1"/>
  <c r="AT1392" i="1"/>
  <c r="AU1392" i="1"/>
  <c r="H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AP1394" i="1"/>
  <c r="AQ1394" i="1"/>
  <c r="AR1394" i="1"/>
  <c r="AS1394" i="1"/>
  <c r="AT1394" i="1"/>
  <c r="AU1394" i="1"/>
  <c r="H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AP1395" i="1"/>
  <c r="AQ1395" i="1"/>
  <c r="AR1395" i="1"/>
  <c r="AS1395" i="1"/>
  <c r="AT1395" i="1"/>
  <c r="AU1395" i="1"/>
  <c r="H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AP1396" i="1"/>
  <c r="AQ1396" i="1"/>
  <c r="AR1396" i="1"/>
  <c r="AS1396" i="1"/>
  <c r="AT1396" i="1"/>
  <c r="AU1396" i="1"/>
  <c r="H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AP1397" i="1"/>
  <c r="AQ1397" i="1"/>
  <c r="AR1397" i="1"/>
  <c r="AS1397" i="1"/>
  <c r="AT1397" i="1"/>
  <c r="AU1397" i="1"/>
  <c r="H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AP1398" i="1"/>
  <c r="AQ1398" i="1"/>
  <c r="AR1398" i="1"/>
  <c r="AS1398" i="1"/>
  <c r="AT1398" i="1"/>
  <c r="AU1398" i="1"/>
  <c r="H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AP1399" i="1"/>
  <c r="AQ1399" i="1"/>
  <c r="AR1399" i="1"/>
  <c r="AS1399" i="1"/>
  <c r="AT1399" i="1"/>
  <c r="AU1399" i="1"/>
  <c r="H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AP1400" i="1"/>
  <c r="AQ1400" i="1"/>
  <c r="AR1400" i="1"/>
  <c r="AS1400" i="1"/>
  <c r="AT1400" i="1"/>
  <c r="AU1400" i="1"/>
  <c r="H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AP1401" i="1"/>
  <c r="AQ1401" i="1"/>
  <c r="AR1401" i="1"/>
  <c r="AS1401" i="1"/>
  <c r="AT1401" i="1"/>
  <c r="AU1401" i="1"/>
  <c r="H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AP1403" i="1"/>
  <c r="AQ1403" i="1"/>
  <c r="AR1403" i="1"/>
  <c r="AS1403" i="1"/>
  <c r="AT1403" i="1"/>
  <c r="AU1403" i="1"/>
  <c r="H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AP1404" i="1"/>
  <c r="AQ1404" i="1"/>
  <c r="AR1404" i="1"/>
  <c r="AS1404" i="1"/>
  <c r="AT1404" i="1"/>
  <c r="AU1404" i="1"/>
  <c r="H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AP1405" i="1"/>
  <c r="AQ1405" i="1"/>
  <c r="AR1405" i="1"/>
  <c r="AS1405" i="1"/>
  <c r="AT1405" i="1"/>
  <c r="AU1405" i="1"/>
  <c r="H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AP1406" i="1"/>
  <c r="AQ1406" i="1"/>
  <c r="AR1406" i="1"/>
  <c r="AS1406" i="1"/>
  <c r="AT1406" i="1"/>
  <c r="AU1406" i="1"/>
  <c r="H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AP1407" i="1"/>
  <c r="AQ1407" i="1"/>
  <c r="AR1407" i="1"/>
  <c r="AS1407" i="1"/>
  <c r="AT1407" i="1"/>
  <c r="AU1407" i="1"/>
  <c r="H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AP1408" i="1"/>
  <c r="AQ1408" i="1"/>
  <c r="AR1408" i="1"/>
  <c r="AS1408" i="1"/>
  <c r="AT1408" i="1"/>
  <c r="AU1408" i="1"/>
  <c r="H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AP1409" i="1"/>
  <c r="AQ1409" i="1"/>
  <c r="AR1409" i="1"/>
  <c r="AS1409" i="1"/>
  <c r="AT1409" i="1"/>
  <c r="AU1409" i="1"/>
  <c r="H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AP1410" i="1"/>
  <c r="AQ1410" i="1"/>
  <c r="AR1410" i="1"/>
  <c r="AS1410" i="1"/>
  <c r="AT1410" i="1"/>
  <c r="AU1410" i="1"/>
  <c r="H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AP1411" i="1"/>
  <c r="AQ1411" i="1"/>
  <c r="AR1411" i="1"/>
  <c r="AS1411" i="1"/>
  <c r="AT1411" i="1"/>
  <c r="AU1411" i="1"/>
  <c r="H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AP1412" i="1"/>
  <c r="AQ1412" i="1"/>
  <c r="AR1412" i="1"/>
  <c r="AS1412" i="1"/>
  <c r="AT1412" i="1"/>
  <c r="AU1412" i="1"/>
  <c r="H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AP1413" i="1"/>
  <c r="AQ1413" i="1"/>
  <c r="AR1413" i="1"/>
  <c r="AS1413" i="1"/>
  <c r="AT1413" i="1"/>
  <c r="AU1413" i="1"/>
  <c r="H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AP1414" i="1"/>
  <c r="AQ1414" i="1"/>
  <c r="AR1414" i="1"/>
  <c r="AS1414" i="1"/>
  <c r="AT1414" i="1"/>
  <c r="AU1414" i="1"/>
  <c r="H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AP1415" i="1"/>
  <c r="AQ1415" i="1"/>
  <c r="AR1415" i="1"/>
  <c r="AS1415" i="1"/>
  <c r="AT1415" i="1"/>
  <c r="AU1415" i="1"/>
  <c r="H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AP1416" i="1"/>
  <c r="AQ1416" i="1"/>
  <c r="AR1416" i="1"/>
  <c r="AS1416" i="1"/>
  <c r="AT1416" i="1"/>
  <c r="AU1416" i="1"/>
  <c r="H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AP1417" i="1"/>
  <c r="AQ1417" i="1"/>
  <c r="AR1417" i="1"/>
  <c r="AS1417" i="1"/>
  <c r="AT1417" i="1"/>
  <c r="AU1417" i="1"/>
  <c r="H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AP1419" i="1"/>
  <c r="AQ1419" i="1"/>
  <c r="AR1419" i="1"/>
  <c r="AS1419" i="1"/>
  <c r="AT1419" i="1"/>
  <c r="AU1419" i="1"/>
  <c r="H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AP1420" i="1"/>
  <c r="AQ1420" i="1"/>
  <c r="AR1420" i="1"/>
  <c r="AS1420" i="1"/>
  <c r="AT1420" i="1"/>
  <c r="AU1420" i="1"/>
  <c r="H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AP1421" i="1"/>
  <c r="AQ1421" i="1"/>
  <c r="AR1421" i="1"/>
  <c r="AS1421" i="1"/>
  <c r="AT1421" i="1"/>
  <c r="AU1421" i="1"/>
  <c r="H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AP1422" i="1"/>
  <c r="AQ1422" i="1"/>
  <c r="AR1422" i="1"/>
  <c r="AS1422" i="1"/>
  <c r="AT1422" i="1"/>
  <c r="AU1422" i="1"/>
  <c r="H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AP1423" i="1"/>
  <c r="AQ1423" i="1"/>
  <c r="AR1423" i="1"/>
  <c r="AS1423" i="1"/>
  <c r="AT1423" i="1"/>
  <c r="AU1423" i="1"/>
  <c r="H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AP1424" i="1"/>
  <c r="AQ1424" i="1"/>
  <c r="AR1424" i="1"/>
  <c r="AS1424" i="1"/>
  <c r="AT1424" i="1"/>
  <c r="AU1424" i="1"/>
  <c r="H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AP1425" i="1"/>
  <c r="AQ1425" i="1"/>
  <c r="AR1425" i="1"/>
  <c r="AS1425" i="1"/>
  <c r="AT1425" i="1"/>
  <c r="AU1425" i="1"/>
  <c r="H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AP1426" i="1"/>
  <c r="AQ1426" i="1"/>
  <c r="AR1426" i="1"/>
  <c r="AS1426" i="1"/>
  <c r="AT1426" i="1"/>
  <c r="AU1426" i="1"/>
  <c r="H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H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T1429" i="1"/>
  <c r="AU1429" i="1"/>
  <c r="H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AP1430" i="1"/>
  <c r="AQ1430" i="1"/>
  <c r="AR1430" i="1"/>
  <c r="AS1430" i="1"/>
  <c r="AT1430" i="1"/>
  <c r="AU1430" i="1"/>
  <c r="H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AP1431" i="1"/>
  <c r="AQ1431" i="1"/>
  <c r="AR1431" i="1"/>
  <c r="AS1431" i="1"/>
  <c r="AT1431" i="1"/>
  <c r="AU1431" i="1"/>
  <c r="H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AP1432" i="1"/>
  <c r="AQ1432" i="1"/>
  <c r="AR1432" i="1"/>
  <c r="AS1432" i="1"/>
  <c r="AT1432" i="1"/>
  <c r="AU1432" i="1"/>
  <c r="H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AP1433" i="1"/>
  <c r="AQ1433" i="1"/>
  <c r="AR1433" i="1"/>
  <c r="AS1433" i="1"/>
  <c r="AT1433" i="1"/>
  <c r="AU1433" i="1"/>
  <c r="H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AP1434" i="1"/>
  <c r="AQ1434" i="1"/>
  <c r="AR1434" i="1"/>
  <c r="AS1434" i="1"/>
  <c r="AT1434" i="1"/>
  <c r="AU1434" i="1"/>
  <c r="H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AP1436" i="1"/>
  <c r="AQ1436" i="1"/>
  <c r="AR1436" i="1"/>
  <c r="AS1436" i="1"/>
  <c r="AT1436" i="1"/>
  <c r="AU1436" i="1"/>
  <c r="H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AP1437" i="1"/>
  <c r="AQ1437" i="1"/>
  <c r="AR1437" i="1"/>
  <c r="AS1437" i="1"/>
  <c r="AT1437" i="1"/>
  <c r="AU1437" i="1"/>
  <c r="H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AP1438" i="1"/>
  <c r="AQ1438" i="1"/>
  <c r="AR1438" i="1"/>
  <c r="AS1438" i="1"/>
  <c r="AT1438" i="1"/>
  <c r="AU1438" i="1"/>
  <c r="H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AP1439" i="1"/>
  <c r="AQ1439" i="1"/>
  <c r="AR1439" i="1"/>
  <c r="AS1439" i="1"/>
  <c r="AT1439" i="1"/>
  <c r="AU1439" i="1"/>
  <c r="H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AP1440" i="1"/>
  <c r="AQ1440" i="1"/>
  <c r="AR1440" i="1"/>
  <c r="AS1440" i="1"/>
  <c r="AT1440" i="1"/>
  <c r="AU1440" i="1"/>
  <c r="H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AP1441" i="1"/>
  <c r="AQ1441" i="1"/>
  <c r="AR1441" i="1"/>
  <c r="AS1441" i="1"/>
  <c r="AT1441" i="1"/>
  <c r="AU1441" i="1"/>
  <c r="H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AP1442" i="1"/>
  <c r="AQ1442" i="1"/>
  <c r="AR1442" i="1"/>
  <c r="AS1442" i="1"/>
  <c r="AT1442" i="1"/>
  <c r="AU1442" i="1"/>
  <c r="H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AP1443" i="1"/>
  <c r="AQ1443" i="1"/>
  <c r="AR1443" i="1"/>
  <c r="AS1443" i="1"/>
  <c r="AT1443" i="1"/>
  <c r="AU1443" i="1"/>
  <c r="H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AP1445" i="1"/>
  <c r="AQ1445" i="1"/>
  <c r="AR1445" i="1"/>
  <c r="AS1445" i="1"/>
  <c r="AT1445" i="1"/>
  <c r="AU1445" i="1"/>
  <c r="H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AP1446" i="1"/>
  <c r="AQ1446" i="1"/>
  <c r="AR1446" i="1"/>
  <c r="AS1446" i="1"/>
  <c r="AT1446" i="1"/>
  <c r="AU1446" i="1"/>
  <c r="H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AP1447" i="1"/>
  <c r="AQ1447" i="1"/>
  <c r="AR1447" i="1"/>
  <c r="AS1447" i="1"/>
  <c r="AT1447" i="1"/>
  <c r="AU1447" i="1"/>
  <c r="H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AP1448" i="1"/>
  <c r="AQ1448" i="1"/>
  <c r="AR1448" i="1"/>
  <c r="AS1448" i="1"/>
  <c r="AT1448" i="1"/>
  <c r="AU1448" i="1"/>
  <c r="H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AP1450" i="1"/>
  <c r="AQ1450" i="1"/>
  <c r="AR1450" i="1"/>
  <c r="AS1450" i="1"/>
  <c r="AT1450" i="1"/>
  <c r="AU1450" i="1"/>
  <c r="H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AP1451" i="1"/>
  <c r="AQ1451" i="1"/>
  <c r="AR1451" i="1"/>
  <c r="AS1451" i="1"/>
  <c r="AT1451" i="1"/>
  <c r="AU1451" i="1"/>
  <c r="H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AP1452" i="1"/>
  <c r="AQ1452" i="1"/>
  <c r="AR1452" i="1"/>
  <c r="AS1452" i="1"/>
  <c r="AT1452" i="1"/>
  <c r="AU1452" i="1"/>
  <c r="H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AP1453" i="1"/>
  <c r="AQ1453" i="1"/>
  <c r="AR1453" i="1"/>
  <c r="AS1453" i="1"/>
  <c r="AT1453" i="1"/>
  <c r="AU1453" i="1"/>
  <c r="H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AP1454" i="1"/>
  <c r="AQ1454" i="1"/>
  <c r="AR1454" i="1"/>
  <c r="AS1454" i="1"/>
  <c r="AT1454" i="1"/>
  <c r="AU1454" i="1"/>
  <c r="H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AP1455" i="1"/>
  <c r="AQ1455" i="1"/>
  <c r="AR1455" i="1"/>
  <c r="AS1455" i="1"/>
  <c r="AT1455" i="1"/>
  <c r="AU1455" i="1"/>
  <c r="H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AP1456" i="1"/>
  <c r="AQ1456" i="1"/>
  <c r="AR1456" i="1"/>
  <c r="AS1456" i="1"/>
  <c r="AT1456" i="1"/>
  <c r="AU1456" i="1"/>
  <c r="H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AP1457" i="1"/>
  <c r="AQ1457" i="1"/>
  <c r="AR1457" i="1"/>
  <c r="AS1457" i="1"/>
  <c r="AT1457" i="1"/>
  <c r="AU1457" i="1"/>
  <c r="H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AP1458" i="1"/>
  <c r="AQ1458" i="1"/>
  <c r="AR1458" i="1"/>
  <c r="AS1458" i="1"/>
  <c r="AT1458" i="1"/>
  <c r="AU1458" i="1"/>
  <c r="H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AP1459" i="1"/>
  <c r="AQ1459" i="1"/>
  <c r="AR1459" i="1"/>
  <c r="AS1459" i="1"/>
  <c r="AT1459" i="1"/>
  <c r="AU1459" i="1"/>
  <c r="H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AP1461" i="1"/>
  <c r="AQ1461" i="1"/>
  <c r="AR1461" i="1"/>
  <c r="AS1461" i="1"/>
  <c r="AT1461" i="1"/>
  <c r="AU1461" i="1"/>
  <c r="H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AP1462" i="1"/>
  <c r="AQ1462" i="1"/>
  <c r="AR1462" i="1"/>
  <c r="AS1462" i="1"/>
  <c r="AT1462" i="1"/>
  <c r="AU1462" i="1"/>
  <c r="H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AP1463" i="1"/>
  <c r="AQ1463" i="1"/>
  <c r="AR1463" i="1"/>
  <c r="AS1463" i="1"/>
  <c r="AT1463" i="1"/>
  <c r="AU1463" i="1"/>
  <c r="H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AP1465" i="1"/>
  <c r="AQ1465" i="1"/>
  <c r="AR1465" i="1"/>
  <c r="AS1465" i="1"/>
  <c r="AT1465" i="1"/>
  <c r="AU1465" i="1"/>
  <c r="H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AP1466" i="1"/>
  <c r="AQ1466" i="1"/>
  <c r="AR1466" i="1"/>
  <c r="AS1466" i="1"/>
  <c r="AT1466" i="1"/>
  <c r="AU1466" i="1"/>
  <c r="H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AP1467" i="1"/>
  <c r="AQ1467" i="1"/>
  <c r="AR1467" i="1"/>
  <c r="AS1467" i="1"/>
  <c r="AT1467" i="1"/>
  <c r="AU1467" i="1"/>
  <c r="H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AP1468" i="1"/>
  <c r="AQ1468" i="1"/>
  <c r="AR1468" i="1"/>
  <c r="AS1468" i="1"/>
  <c r="AT1468" i="1"/>
  <c r="AU1468" i="1"/>
  <c r="H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AP1469" i="1"/>
  <c r="AQ1469" i="1"/>
  <c r="AR1469" i="1"/>
  <c r="AS1469" i="1"/>
  <c r="AT1469" i="1"/>
  <c r="AU1469" i="1"/>
  <c r="H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AP1470" i="1"/>
  <c r="AQ1470" i="1"/>
  <c r="AR1470" i="1"/>
  <c r="AS1470" i="1"/>
  <c r="AT1470" i="1"/>
  <c r="AU1470" i="1"/>
  <c r="H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AP1471" i="1"/>
  <c r="AQ1471" i="1"/>
  <c r="AR1471" i="1"/>
  <c r="AS1471" i="1"/>
  <c r="AT1471" i="1"/>
  <c r="AU1471" i="1"/>
  <c r="H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AP1472" i="1"/>
  <c r="AQ1472" i="1"/>
  <c r="AR1472" i="1"/>
  <c r="AS1472" i="1"/>
  <c r="AT1472" i="1"/>
  <c r="AU1472" i="1"/>
  <c r="H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AP1473" i="1"/>
  <c r="AQ1473" i="1"/>
  <c r="AR1473" i="1"/>
  <c r="AS1473" i="1"/>
  <c r="AT1473" i="1"/>
  <c r="AU1473" i="1"/>
  <c r="H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AP1474" i="1"/>
  <c r="AQ1474" i="1"/>
  <c r="AR1474" i="1"/>
  <c r="AS1474" i="1"/>
  <c r="AT1474" i="1"/>
  <c r="AU1474" i="1"/>
  <c r="H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AP1475" i="1"/>
  <c r="AQ1475" i="1"/>
  <c r="AR1475" i="1"/>
  <c r="AS1475" i="1"/>
  <c r="AT1475" i="1"/>
  <c r="AU1475" i="1"/>
  <c r="H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AP1476" i="1"/>
  <c r="AQ1476" i="1"/>
  <c r="AR1476" i="1"/>
  <c r="AS1476" i="1"/>
  <c r="AT1476" i="1"/>
  <c r="AU1476" i="1"/>
  <c r="H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AP1477" i="1"/>
  <c r="AQ1477" i="1"/>
  <c r="AR1477" i="1"/>
  <c r="AS1477" i="1"/>
  <c r="AT1477" i="1"/>
  <c r="AU1477" i="1"/>
  <c r="H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AP1478" i="1"/>
  <c r="AQ1478" i="1"/>
  <c r="AR1478" i="1"/>
  <c r="AS1478" i="1"/>
  <c r="AT1478" i="1"/>
  <c r="AU1478" i="1"/>
  <c r="H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AP1479" i="1"/>
  <c r="AQ1479" i="1"/>
  <c r="AR1479" i="1"/>
  <c r="AS1479" i="1"/>
  <c r="AT1479" i="1"/>
  <c r="AU1479" i="1"/>
  <c r="H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AP1480" i="1"/>
  <c r="AQ1480" i="1"/>
  <c r="AR1480" i="1"/>
  <c r="AS1480" i="1"/>
  <c r="AT1480" i="1"/>
  <c r="AU1480" i="1"/>
  <c r="H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H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AP1485" i="1"/>
  <c r="AQ1485" i="1"/>
  <c r="AR1485" i="1"/>
  <c r="AS1485" i="1"/>
  <c r="AT1485" i="1"/>
  <c r="AU1485" i="1"/>
  <c r="H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AP1486" i="1"/>
  <c r="AQ1486" i="1"/>
  <c r="AR1486" i="1"/>
  <c r="AS1486" i="1"/>
  <c r="AT1486" i="1"/>
  <c r="AU1486" i="1"/>
  <c r="H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AP1487" i="1"/>
  <c r="AQ1487" i="1"/>
  <c r="AR1487" i="1"/>
  <c r="AS1487" i="1"/>
  <c r="AT1487" i="1"/>
  <c r="AU1487" i="1"/>
  <c r="H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AP1488" i="1"/>
  <c r="AQ1488" i="1"/>
  <c r="AR1488" i="1"/>
  <c r="AS1488" i="1"/>
  <c r="AT1488" i="1"/>
  <c r="AU1488" i="1"/>
  <c r="H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AP1489" i="1"/>
  <c r="AQ1489" i="1"/>
  <c r="AR1489" i="1"/>
  <c r="AS1489" i="1"/>
  <c r="AT1489" i="1"/>
  <c r="AU1489" i="1"/>
  <c r="H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AP1490" i="1"/>
  <c r="AQ1490" i="1"/>
  <c r="AR1490" i="1"/>
  <c r="AS1490" i="1"/>
  <c r="AT1490" i="1"/>
  <c r="AU1490" i="1"/>
  <c r="H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AP1491" i="1"/>
  <c r="AQ1491" i="1"/>
  <c r="AR1491" i="1"/>
  <c r="AS1491" i="1"/>
  <c r="AT1491" i="1"/>
  <c r="AU1491" i="1"/>
  <c r="H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AP1492" i="1"/>
  <c r="AQ1492" i="1"/>
  <c r="AR1492" i="1"/>
  <c r="AS1492" i="1"/>
  <c r="AT1492" i="1"/>
  <c r="AU1492" i="1"/>
  <c r="H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AP1493" i="1"/>
  <c r="AQ1493" i="1"/>
  <c r="AR1493" i="1"/>
  <c r="AS1493" i="1"/>
  <c r="AT1493" i="1"/>
  <c r="AU1493" i="1"/>
  <c r="H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AP1494" i="1"/>
  <c r="AQ1494" i="1"/>
  <c r="AR1494" i="1"/>
  <c r="AS1494" i="1"/>
  <c r="AT1494" i="1"/>
  <c r="AU1494" i="1"/>
  <c r="H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AP1495" i="1"/>
  <c r="AQ1495" i="1"/>
  <c r="AR1495" i="1"/>
  <c r="AS1495" i="1"/>
  <c r="AT1495" i="1"/>
  <c r="AU1495" i="1"/>
  <c r="H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AP1496" i="1"/>
  <c r="AQ1496" i="1"/>
  <c r="AR1496" i="1"/>
  <c r="AS1496" i="1"/>
  <c r="AT1496" i="1"/>
  <c r="AU1496" i="1"/>
  <c r="H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AP1497" i="1"/>
  <c r="AQ1497" i="1"/>
  <c r="AR1497" i="1"/>
  <c r="AS1497" i="1"/>
  <c r="AT1497" i="1"/>
  <c r="AU1497" i="1"/>
  <c r="H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AP1498" i="1"/>
  <c r="AQ1498" i="1"/>
  <c r="AR1498" i="1"/>
  <c r="AS1498" i="1"/>
  <c r="AT1498" i="1"/>
  <c r="AU1498" i="1"/>
  <c r="H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AP1499" i="1"/>
  <c r="AQ1499" i="1"/>
  <c r="AR1499" i="1"/>
  <c r="AS1499" i="1"/>
  <c r="AT1499" i="1"/>
  <c r="AU1499" i="1"/>
  <c r="H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AP1500" i="1"/>
  <c r="AQ1500" i="1"/>
  <c r="AR1500" i="1"/>
  <c r="AS1500" i="1"/>
  <c r="AT1500" i="1"/>
  <c r="AU1500" i="1"/>
  <c r="H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AP1501" i="1"/>
  <c r="AQ1501" i="1"/>
  <c r="AR1501" i="1"/>
  <c r="AS1501" i="1"/>
  <c r="AT1501" i="1"/>
  <c r="AU1501" i="1"/>
  <c r="H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AP1502" i="1"/>
  <c r="AQ1502" i="1"/>
  <c r="AR1502" i="1"/>
  <c r="AS1502" i="1"/>
  <c r="AT1502" i="1"/>
  <c r="AU1502" i="1"/>
  <c r="H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AP1503" i="1"/>
  <c r="AQ1503" i="1"/>
  <c r="AR1503" i="1"/>
  <c r="AS1503" i="1"/>
  <c r="AT1503" i="1"/>
  <c r="AU1503" i="1"/>
  <c r="H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AP1504" i="1"/>
  <c r="AQ1504" i="1"/>
  <c r="AR1504" i="1"/>
  <c r="AS1504" i="1"/>
  <c r="AT1504" i="1"/>
  <c r="AU1504" i="1"/>
  <c r="H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AP1505" i="1"/>
  <c r="AQ1505" i="1"/>
  <c r="AR1505" i="1"/>
  <c r="AS1505" i="1"/>
  <c r="AT1505" i="1"/>
  <c r="AU1505" i="1"/>
  <c r="H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AP1506" i="1"/>
  <c r="AQ1506" i="1"/>
  <c r="AR1506" i="1"/>
  <c r="AS1506" i="1"/>
  <c r="AT1506" i="1"/>
  <c r="AU1506" i="1"/>
  <c r="H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AP1507" i="1"/>
  <c r="AQ1507" i="1"/>
  <c r="AR1507" i="1"/>
  <c r="AS1507" i="1"/>
  <c r="AT1507" i="1"/>
  <c r="AU1507" i="1"/>
  <c r="H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AP1508" i="1"/>
  <c r="AQ1508" i="1"/>
  <c r="AR1508" i="1"/>
  <c r="AS1508" i="1"/>
  <c r="AT1508" i="1"/>
  <c r="AU1508" i="1"/>
  <c r="H1509" i="1"/>
  <c r="O1509" i="1"/>
  <c r="P1509" i="1"/>
  <c r="Q1509" i="1"/>
  <c r="R1509" i="1"/>
  <c r="S1509" i="1"/>
  <c r="T1509" i="1"/>
  <c r="U1509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AP1509" i="1"/>
  <c r="AQ1509" i="1"/>
  <c r="AR1509" i="1"/>
  <c r="AS1509" i="1"/>
  <c r="AT1509" i="1"/>
  <c r="AU1509" i="1"/>
  <c r="H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AP1510" i="1"/>
  <c r="AQ1510" i="1"/>
  <c r="AR1510" i="1"/>
  <c r="AS1510" i="1"/>
  <c r="AT1510" i="1"/>
  <c r="AU1510" i="1"/>
  <c r="H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AP1511" i="1"/>
  <c r="AQ1511" i="1"/>
  <c r="AR1511" i="1"/>
  <c r="AS1511" i="1"/>
  <c r="AT1511" i="1"/>
  <c r="AU1511" i="1"/>
  <c r="H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AP1512" i="1"/>
  <c r="AQ1512" i="1"/>
  <c r="AR1512" i="1"/>
  <c r="AS1512" i="1"/>
  <c r="AT1512" i="1"/>
  <c r="AU1512" i="1"/>
  <c r="H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AP1513" i="1"/>
  <c r="AQ1513" i="1"/>
  <c r="AR1513" i="1"/>
  <c r="AS1513" i="1"/>
  <c r="AT1513" i="1"/>
  <c r="AU1513" i="1"/>
  <c r="H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AP1514" i="1"/>
  <c r="AQ1514" i="1"/>
  <c r="AR1514" i="1"/>
  <c r="AS1514" i="1"/>
  <c r="AT1514" i="1"/>
  <c r="AU1514" i="1"/>
  <c r="H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AP1515" i="1"/>
  <c r="AQ1515" i="1"/>
  <c r="AR1515" i="1"/>
  <c r="AS1515" i="1"/>
  <c r="AT1515" i="1"/>
  <c r="AU1515" i="1"/>
  <c r="H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AP1516" i="1"/>
  <c r="AQ1516" i="1"/>
  <c r="AR1516" i="1"/>
  <c r="AS1516" i="1"/>
  <c r="AT1516" i="1"/>
  <c r="AU1516" i="1"/>
  <c r="H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AP1517" i="1"/>
  <c r="AQ1517" i="1"/>
  <c r="AR1517" i="1"/>
  <c r="AS1517" i="1"/>
  <c r="AT1517" i="1"/>
  <c r="AU1517" i="1"/>
  <c r="H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AP1518" i="1"/>
  <c r="AQ1518" i="1"/>
  <c r="AR1518" i="1"/>
  <c r="AS1518" i="1"/>
  <c r="AT1518" i="1"/>
  <c r="AU1518" i="1"/>
  <c r="H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AP1519" i="1"/>
  <c r="AQ1519" i="1"/>
  <c r="AR1519" i="1"/>
  <c r="AS1519" i="1"/>
  <c r="AT1519" i="1"/>
  <c r="AU1519" i="1"/>
  <c r="H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AP1520" i="1"/>
  <c r="AQ1520" i="1"/>
  <c r="AR1520" i="1"/>
  <c r="AS1520" i="1"/>
  <c r="AT1520" i="1"/>
  <c r="AU1520" i="1"/>
  <c r="H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AP1521" i="1"/>
  <c r="AQ1521" i="1"/>
  <c r="AR1521" i="1"/>
  <c r="AS1521" i="1"/>
  <c r="AT1521" i="1"/>
  <c r="AU1521" i="1"/>
  <c r="H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AP1522" i="1"/>
  <c r="AQ1522" i="1"/>
  <c r="AR1522" i="1"/>
  <c r="AS1522" i="1"/>
  <c r="AT1522" i="1"/>
  <c r="AU1522" i="1"/>
  <c r="H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AP1524" i="1"/>
  <c r="AQ1524" i="1"/>
  <c r="AR1524" i="1"/>
  <c r="AS1524" i="1"/>
  <c r="AT1524" i="1"/>
  <c r="AU1524" i="1"/>
  <c r="H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AP1525" i="1"/>
  <c r="AQ1525" i="1"/>
  <c r="AR1525" i="1"/>
  <c r="AS1525" i="1"/>
  <c r="AT1525" i="1"/>
  <c r="AU1525" i="1"/>
  <c r="H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AP1526" i="1"/>
  <c r="AQ1526" i="1"/>
  <c r="AR1526" i="1"/>
  <c r="AS1526" i="1"/>
  <c r="AT1526" i="1"/>
  <c r="AU1526" i="1"/>
  <c r="H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AP1528" i="1"/>
  <c r="AQ1528" i="1"/>
  <c r="AR1528" i="1"/>
  <c r="AS1528" i="1"/>
  <c r="AT1528" i="1"/>
  <c r="AU1528" i="1"/>
  <c r="H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AP1529" i="1"/>
  <c r="AQ1529" i="1"/>
  <c r="AR1529" i="1"/>
  <c r="AS1529" i="1"/>
  <c r="AT1529" i="1"/>
  <c r="AU1529" i="1"/>
  <c r="H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AP1530" i="1"/>
  <c r="AQ1530" i="1"/>
  <c r="AR1530" i="1"/>
  <c r="AS1530" i="1"/>
  <c r="AT1530" i="1"/>
  <c r="AU1530" i="1"/>
  <c r="H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AP1531" i="1"/>
  <c r="AQ1531" i="1"/>
  <c r="AR1531" i="1"/>
  <c r="AS1531" i="1"/>
  <c r="AT1531" i="1"/>
  <c r="AU1531" i="1"/>
  <c r="H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AP1532" i="1"/>
  <c r="AQ1532" i="1"/>
  <c r="AR1532" i="1"/>
  <c r="AS1532" i="1"/>
  <c r="AT1532" i="1"/>
  <c r="AU1532" i="1"/>
  <c r="H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AP1533" i="1"/>
  <c r="AQ1533" i="1"/>
  <c r="AR1533" i="1"/>
  <c r="AS1533" i="1"/>
  <c r="AT1533" i="1"/>
  <c r="AU1533" i="1"/>
  <c r="H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AP1534" i="1"/>
  <c r="AQ1534" i="1"/>
  <c r="AR1534" i="1"/>
  <c r="AS1534" i="1"/>
  <c r="AT1534" i="1"/>
  <c r="AU1534" i="1"/>
  <c r="H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AP1535" i="1"/>
  <c r="AQ1535" i="1"/>
  <c r="AR1535" i="1"/>
  <c r="AS1535" i="1"/>
  <c r="AT1535" i="1"/>
  <c r="AU1535" i="1"/>
  <c r="H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AP1536" i="1"/>
  <c r="AQ1536" i="1"/>
  <c r="AR1536" i="1"/>
  <c r="AS1536" i="1"/>
  <c r="AT1536" i="1"/>
  <c r="AU1536" i="1"/>
  <c r="H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H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H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AP1539" i="1"/>
  <c r="AQ1539" i="1"/>
  <c r="AR1539" i="1"/>
  <c r="AS1539" i="1"/>
  <c r="AT1539" i="1"/>
  <c r="AU1539" i="1"/>
  <c r="H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AP1542" i="1"/>
  <c r="AQ1542" i="1"/>
  <c r="AR1542" i="1"/>
  <c r="AS1542" i="1"/>
  <c r="AT1542" i="1"/>
  <c r="AU1542" i="1"/>
  <c r="H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AP1544" i="1"/>
  <c r="AQ1544" i="1"/>
  <c r="AR1544" i="1"/>
  <c r="AS1544" i="1"/>
  <c r="AT1544" i="1"/>
  <c r="AU1544" i="1"/>
  <c r="H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AP1545" i="1"/>
  <c r="AQ1545" i="1"/>
  <c r="AR1545" i="1"/>
  <c r="AS1545" i="1"/>
  <c r="AT1545" i="1"/>
  <c r="AU1545" i="1"/>
  <c r="H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AP1546" i="1"/>
  <c r="AQ1546" i="1"/>
  <c r="AR1546" i="1"/>
  <c r="AS1546" i="1"/>
  <c r="AT1546" i="1"/>
  <c r="AU1546" i="1"/>
  <c r="H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AP1547" i="1"/>
  <c r="AQ1547" i="1"/>
  <c r="AR1547" i="1"/>
  <c r="AS1547" i="1"/>
  <c r="AT1547" i="1"/>
  <c r="AU1547" i="1"/>
  <c r="H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AP1548" i="1"/>
  <c r="AQ1548" i="1"/>
  <c r="AR1548" i="1"/>
  <c r="AS1548" i="1"/>
  <c r="AT1548" i="1"/>
  <c r="AU1548" i="1"/>
  <c r="H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AP1549" i="1"/>
  <c r="AQ1549" i="1"/>
  <c r="AR1549" i="1"/>
  <c r="AS1549" i="1"/>
  <c r="AT1549" i="1"/>
  <c r="AU1549" i="1"/>
  <c r="H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AP1550" i="1"/>
  <c r="AQ1550" i="1"/>
  <c r="AR1550" i="1"/>
  <c r="AS1550" i="1"/>
  <c r="AT1550" i="1"/>
  <c r="AU1550" i="1"/>
  <c r="H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AP1552" i="1"/>
  <c r="AQ1552" i="1"/>
  <c r="AR1552" i="1"/>
  <c r="AS1552" i="1"/>
  <c r="AT1552" i="1"/>
  <c r="AU1552" i="1"/>
  <c r="H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T1553" i="1"/>
  <c r="AU1553" i="1"/>
  <c r="H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T1554" i="1"/>
  <c r="AU1554" i="1"/>
  <c r="H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AP1555" i="1"/>
  <c r="AQ1555" i="1"/>
  <c r="AR1555" i="1"/>
  <c r="AS1555" i="1"/>
  <c r="AT1555" i="1"/>
  <c r="AU1555" i="1"/>
  <c r="H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AP1556" i="1"/>
  <c r="AQ1556" i="1"/>
  <c r="AR1556" i="1"/>
  <c r="AS1556" i="1"/>
  <c r="AT1556" i="1"/>
  <c r="AU1556" i="1"/>
  <c r="H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AP1557" i="1"/>
  <c r="AQ1557" i="1"/>
  <c r="AR1557" i="1"/>
  <c r="AS1557" i="1"/>
  <c r="AT1557" i="1"/>
  <c r="AU1557" i="1"/>
  <c r="H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AP1559" i="1"/>
  <c r="AQ1559" i="1"/>
  <c r="AR1559" i="1"/>
  <c r="AS1559" i="1"/>
  <c r="AT1559" i="1"/>
  <c r="AU1559" i="1"/>
  <c r="H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AP1560" i="1"/>
  <c r="AQ1560" i="1"/>
  <c r="AR1560" i="1"/>
  <c r="AS1560" i="1"/>
  <c r="AT1560" i="1"/>
  <c r="AU1560" i="1"/>
  <c r="H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AP1561" i="1"/>
  <c r="AQ1561" i="1"/>
  <c r="AR1561" i="1"/>
  <c r="AS1561" i="1"/>
  <c r="AT1561" i="1"/>
  <c r="AU1561" i="1"/>
  <c r="H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AP1563" i="1"/>
  <c r="AQ1563" i="1"/>
  <c r="AR1563" i="1"/>
  <c r="AS1563" i="1"/>
  <c r="AT1563" i="1"/>
  <c r="AU1563" i="1"/>
  <c r="H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AP1564" i="1"/>
  <c r="AQ1564" i="1"/>
  <c r="AR1564" i="1"/>
  <c r="AS1564" i="1"/>
  <c r="AT1564" i="1"/>
  <c r="AU1564" i="1"/>
  <c r="H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AP1565" i="1"/>
  <c r="AQ1565" i="1"/>
  <c r="AR1565" i="1"/>
  <c r="AS1565" i="1"/>
  <c r="AT1565" i="1"/>
  <c r="AU1565" i="1"/>
  <c r="H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AP1567" i="1"/>
  <c r="AQ1567" i="1"/>
  <c r="AR1567" i="1"/>
  <c r="AS1567" i="1"/>
  <c r="AT1567" i="1"/>
  <c r="AU1567" i="1"/>
  <c r="H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AP1568" i="1"/>
  <c r="AQ1568" i="1"/>
  <c r="AR1568" i="1"/>
  <c r="AS1568" i="1"/>
  <c r="AT1568" i="1"/>
  <c r="AU1568" i="1"/>
  <c r="H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AP1569" i="1"/>
  <c r="AQ1569" i="1"/>
  <c r="AR1569" i="1"/>
  <c r="AS1569" i="1"/>
  <c r="AT1569" i="1"/>
  <c r="AU1569" i="1"/>
  <c r="H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AP1570" i="1"/>
  <c r="AQ1570" i="1"/>
  <c r="AR1570" i="1"/>
  <c r="AS1570" i="1"/>
  <c r="AT1570" i="1"/>
  <c r="AU1570" i="1"/>
  <c r="H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AP1572" i="1"/>
  <c r="AQ1572" i="1"/>
  <c r="AR1572" i="1"/>
  <c r="AS1572" i="1"/>
  <c r="AT1572" i="1"/>
  <c r="AU1572" i="1"/>
  <c r="H1573" i="1"/>
  <c r="O1573" i="1"/>
  <c r="P1573" i="1"/>
  <c r="Q1573" i="1"/>
  <c r="R1573" i="1"/>
  <c r="S1573" i="1"/>
  <c r="T1573" i="1"/>
  <c r="U1573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AP1573" i="1"/>
  <c r="AQ1573" i="1"/>
  <c r="AR1573" i="1"/>
  <c r="AS1573" i="1"/>
  <c r="AT1573" i="1"/>
  <c r="H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AP1574" i="1"/>
  <c r="AQ1574" i="1"/>
  <c r="AR1574" i="1"/>
  <c r="AS1574" i="1"/>
  <c r="AT1574" i="1"/>
  <c r="AU1574" i="1"/>
  <c r="H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AP1575" i="1"/>
  <c r="AQ1575" i="1"/>
  <c r="AR1575" i="1"/>
  <c r="AS1575" i="1"/>
  <c r="AT1575" i="1"/>
  <c r="AU1575" i="1"/>
  <c r="H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AP1576" i="1"/>
  <c r="AQ1576" i="1"/>
  <c r="AR1576" i="1"/>
  <c r="AS1576" i="1"/>
  <c r="AT1576" i="1"/>
  <c r="AU1576" i="1"/>
  <c r="H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AP1577" i="1"/>
  <c r="AQ1577" i="1"/>
  <c r="AR1577" i="1"/>
  <c r="AS1577" i="1"/>
  <c r="AT1577" i="1"/>
  <c r="AU1577" i="1"/>
  <c r="H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AP1579" i="1"/>
  <c r="AQ1579" i="1"/>
  <c r="AR1579" i="1"/>
  <c r="AS1579" i="1"/>
  <c r="AT1579" i="1"/>
  <c r="AU1579" i="1"/>
  <c r="H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AP1580" i="1"/>
  <c r="AQ1580" i="1"/>
  <c r="AR1580" i="1"/>
  <c r="AS1580" i="1"/>
  <c r="AT1580" i="1"/>
  <c r="AU1580" i="1"/>
  <c r="H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AP1582" i="1"/>
  <c r="AQ1582" i="1"/>
  <c r="AR1582" i="1"/>
  <c r="AS1582" i="1"/>
  <c r="AT1582" i="1"/>
  <c r="AU1582" i="1"/>
  <c r="H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AP1584" i="1"/>
  <c r="AQ1584" i="1"/>
  <c r="AR1584" i="1"/>
  <c r="AS1584" i="1"/>
  <c r="AT1584" i="1"/>
  <c r="AU1584" i="1"/>
  <c r="H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AP1585" i="1"/>
  <c r="AQ1585" i="1"/>
  <c r="AR1585" i="1"/>
  <c r="AS1585" i="1"/>
  <c r="AT1585" i="1"/>
  <c r="AU1585" i="1"/>
  <c r="H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AP1586" i="1"/>
  <c r="AQ1586" i="1"/>
  <c r="AR1586" i="1"/>
  <c r="AS1586" i="1"/>
  <c r="AT1586" i="1"/>
  <c r="AU1586" i="1"/>
  <c r="H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AP1588" i="1"/>
  <c r="AQ1588" i="1"/>
  <c r="AR1588" i="1"/>
  <c r="AS1588" i="1"/>
  <c r="AT1588" i="1"/>
  <c r="AU1588" i="1"/>
  <c r="H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AP1589" i="1"/>
  <c r="AQ1589" i="1"/>
  <c r="AR1589" i="1"/>
  <c r="AS1589" i="1"/>
  <c r="AT1589" i="1"/>
  <c r="AU1589" i="1"/>
  <c r="H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AP1590" i="1"/>
  <c r="AQ1590" i="1"/>
  <c r="AR1590" i="1"/>
  <c r="AS1590" i="1"/>
  <c r="AT1590" i="1"/>
  <c r="AU1590" i="1"/>
  <c r="H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AP1591" i="1"/>
  <c r="AQ1591" i="1"/>
  <c r="AR1591" i="1"/>
  <c r="AS1591" i="1"/>
  <c r="AT1591" i="1"/>
  <c r="AU1591" i="1"/>
  <c r="H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AP1595" i="1"/>
  <c r="AQ1595" i="1"/>
  <c r="AR1595" i="1"/>
  <c r="AS1595" i="1"/>
  <c r="AT1595" i="1"/>
  <c r="AU1595" i="1"/>
  <c r="H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AP1596" i="1"/>
  <c r="AQ1596" i="1"/>
  <c r="AR1596" i="1"/>
  <c r="AS1596" i="1"/>
  <c r="AT1596" i="1"/>
  <c r="AU1596" i="1"/>
  <c r="H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AP1597" i="1"/>
  <c r="AQ1597" i="1"/>
  <c r="AR1597" i="1"/>
  <c r="AS1597" i="1"/>
  <c r="AT1597" i="1"/>
  <c r="AU1597" i="1"/>
  <c r="H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AP1598" i="1"/>
  <c r="AQ1598" i="1"/>
  <c r="AR1598" i="1"/>
  <c r="AS1598" i="1"/>
  <c r="AT1598" i="1"/>
  <c r="AU1598" i="1"/>
  <c r="H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AP1599" i="1"/>
  <c r="AQ1599" i="1"/>
  <c r="AR1599" i="1"/>
  <c r="AS1599" i="1"/>
  <c r="AT1599" i="1"/>
  <c r="AU1599" i="1"/>
  <c r="H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AP1600" i="1"/>
  <c r="AQ1600" i="1"/>
  <c r="AR1600" i="1"/>
  <c r="AS1600" i="1"/>
  <c r="AT1600" i="1"/>
  <c r="AU1600" i="1"/>
  <c r="H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AP1601" i="1"/>
  <c r="AQ1601" i="1"/>
  <c r="AR1601" i="1"/>
  <c r="AS1601" i="1"/>
  <c r="AT1601" i="1"/>
  <c r="AU1601" i="1"/>
  <c r="H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AP1602" i="1"/>
  <c r="AQ1602" i="1"/>
  <c r="AR1602" i="1"/>
  <c r="AS1602" i="1"/>
  <c r="AT1602" i="1"/>
  <c r="AU1602" i="1"/>
  <c r="H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AP1603" i="1"/>
  <c r="AQ1603" i="1"/>
  <c r="AR1603" i="1"/>
  <c r="AS1603" i="1"/>
  <c r="AT1603" i="1"/>
  <c r="AU1603" i="1"/>
  <c r="H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AP1604" i="1"/>
  <c r="AQ1604" i="1"/>
  <c r="AR1604" i="1"/>
  <c r="AS1604" i="1"/>
  <c r="AT1604" i="1"/>
  <c r="AU1604" i="1"/>
  <c r="H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AP1605" i="1"/>
  <c r="AQ1605" i="1"/>
  <c r="AR1605" i="1"/>
  <c r="AS1605" i="1"/>
  <c r="AT1605" i="1"/>
  <c r="AU1605" i="1"/>
  <c r="H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AP1606" i="1"/>
  <c r="AQ1606" i="1"/>
  <c r="AR1606" i="1"/>
  <c r="AS1606" i="1"/>
  <c r="AT1606" i="1"/>
  <c r="AU1606" i="1"/>
  <c r="H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AP1607" i="1"/>
  <c r="AQ1607" i="1"/>
  <c r="AR1607" i="1"/>
  <c r="AS1607" i="1"/>
  <c r="AT1607" i="1"/>
  <c r="AU1607" i="1"/>
  <c r="H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AP1608" i="1"/>
  <c r="AQ1608" i="1"/>
  <c r="AR1608" i="1"/>
  <c r="AS1608" i="1"/>
  <c r="AT1608" i="1"/>
  <c r="AU1608" i="1"/>
  <c r="H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AP1609" i="1"/>
  <c r="AQ1609" i="1"/>
  <c r="AR1609" i="1"/>
  <c r="AS1609" i="1"/>
  <c r="AT1609" i="1"/>
  <c r="AU1609" i="1"/>
  <c r="H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AP1610" i="1"/>
  <c r="AQ1610" i="1"/>
  <c r="AR1610" i="1"/>
  <c r="AS1610" i="1"/>
  <c r="AT1610" i="1"/>
  <c r="AU1610" i="1"/>
  <c r="H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AP1611" i="1"/>
  <c r="AQ1611" i="1"/>
  <c r="AR1611" i="1"/>
  <c r="AS1611" i="1"/>
  <c r="AT1611" i="1"/>
  <c r="AU1611" i="1"/>
  <c r="H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AP1612" i="1"/>
  <c r="AQ1612" i="1"/>
  <c r="AR1612" i="1"/>
  <c r="AS1612" i="1"/>
  <c r="AT1612" i="1"/>
  <c r="AU1612" i="1"/>
  <c r="H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AP1614" i="1"/>
  <c r="AQ1614" i="1"/>
  <c r="AR1614" i="1"/>
  <c r="AS1614" i="1"/>
  <c r="AT1614" i="1"/>
  <c r="AU1614" i="1"/>
  <c r="H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AP1615" i="1"/>
  <c r="AQ1615" i="1"/>
  <c r="AR1615" i="1"/>
  <c r="AS1615" i="1"/>
  <c r="AT1615" i="1"/>
  <c r="AU1615" i="1"/>
  <c r="H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AP1616" i="1"/>
  <c r="AQ1616" i="1"/>
  <c r="AR1616" i="1"/>
  <c r="AS1616" i="1"/>
  <c r="AT1616" i="1"/>
  <c r="AU1616" i="1"/>
  <c r="H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AP1617" i="1"/>
  <c r="AQ1617" i="1"/>
  <c r="AR1617" i="1"/>
  <c r="AS1617" i="1"/>
  <c r="AT1617" i="1"/>
  <c r="AU1617" i="1"/>
  <c r="H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AP1619" i="1"/>
  <c r="AQ1619" i="1"/>
  <c r="AR1619" i="1"/>
  <c r="AS1619" i="1"/>
  <c r="AT1619" i="1"/>
  <c r="AU1619" i="1"/>
  <c r="H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AP1620" i="1"/>
  <c r="AQ1620" i="1"/>
  <c r="AR1620" i="1"/>
  <c r="AS1620" i="1"/>
  <c r="AT1620" i="1"/>
  <c r="AU1620" i="1"/>
  <c r="H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AP1621" i="1"/>
  <c r="AQ1621" i="1"/>
  <c r="AR1621" i="1"/>
  <c r="AS1621" i="1"/>
  <c r="AT1621" i="1"/>
  <c r="AU1621" i="1"/>
  <c r="H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AP1622" i="1"/>
  <c r="AQ1622" i="1"/>
  <c r="AR1622" i="1"/>
  <c r="AS1622" i="1"/>
  <c r="AT1622" i="1"/>
  <c r="AU1622" i="1"/>
  <c r="H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AP1624" i="1"/>
  <c r="AQ1624" i="1"/>
  <c r="AR1624" i="1"/>
  <c r="AS1624" i="1"/>
  <c r="AT1624" i="1"/>
  <c r="AU1624" i="1"/>
  <c r="H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AP1625" i="1"/>
  <c r="AQ1625" i="1"/>
  <c r="AR1625" i="1"/>
  <c r="AS1625" i="1"/>
  <c r="AT1625" i="1"/>
  <c r="AU1625" i="1"/>
  <c r="H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AP1626" i="1"/>
  <c r="AQ1626" i="1"/>
  <c r="AR1626" i="1"/>
  <c r="AS1626" i="1"/>
  <c r="AT1626" i="1"/>
  <c r="AU1626" i="1"/>
  <c r="H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AP1627" i="1"/>
  <c r="AQ1627" i="1"/>
  <c r="AR1627" i="1"/>
  <c r="AS1627" i="1"/>
  <c r="AT1627" i="1"/>
  <c r="AU1627" i="1"/>
  <c r="H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AP1628" i="1"/>
  <c r="AQ1628" i="1"/>
  <c r="AR1628" i="1"/>
  <c r="AS1628" i="1"/>
  <c r="AT1628" i="1"/>
  <c r="AU1628" i="1"/>
  <c r="H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AP1629" i="1"/>
  <c r="AQ1629" i="1"/>
  <c r="AR1629" i="1"/>
  <c r="AS1629" i="1"/>
  <c r="AT1629" i="1"/>
  <c r="AU1629" i="1"/>
  <c r="H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AP1630" i="1"/>
  <c r="AQ1630" i="1"/>
  <c r="AR1630" i="1"/>
  <c r="AS1630" i="1"/>
  <c r="AT1630" i="1"/>
  <c r="AU1630" i="1"/>
  <c r="H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AP1631" i="1"/>
  <c r="AQ1631" i="1"/>
  <c r="AR1631" i="1"/>
  <c r="AS1631" i="1"/>
  <c r="AT1631" i="1"/>
  <c r="AU1631" i="1"/>
  <c r="H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AP1632" i="1"/>
  <c r="AQ1632" i="1"/>
  <c r="AR1632" i="1"/>
  <c r="AS1632" i="1"/>
  <c r="AT1632" i="1"/>
  <c r="AU1632" i="1"/>
  <c r="H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AP1633" i="1"/>
  <c r="AQ1633" i="1"/>
  <c r="AR1633" i="1"/>
  <c r="AS1633" i="1"/>
  <c r="AT1633" i="1"/>
  <c r="AU1633" i="1"/>
  <c r="H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AP1634" i="1"/>
  <c r="AQ1634" i="1"/>
  <c r="AR1634" i="1"/>
  <c r="AS1634" i="1"/>
  <c r="AT1634" i="1"/>
  <c r="AU1634" i="1"/>
  <c r="H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AP1635" i="1"/>
  <c r="AQ1635" i="1"/>
  <c r="AR1635" i="1"/>
  <c r="AS1635" i="1"/>
  <c r="AT1635" i="1"/>
  <c r="AU1635" i="1"/>
  <c r="H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AP1636" i="1"/>
  <c r="AQ1636" i="1"/>
  <c r="AR1636" i="1"/>
  <c r="AS1636" i="1"/>
  <c r="AT1636" i="1"/>
  <c r="AU1636" i="1"/>
  <c r="H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AP1637" i="1"/>
  <c r="AQ1637" i="1"/>
  <c r="AR1637" i="1"/>
  <c r="AS1637" i="1"/>
  <c r="AT1637" i="1"/>
  <c r="AU1637" i="1"/>
  <c r="H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AP1638" i="1"/>
  <c r="AQ1638" i="1"/>
  <c r="AR1638" i="1"/>
  <c r="AS1638" i="1"/>
  <c r="AT1638" i="1"/>
  <c r="AU1638" i="1"/>
  <c r="H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AP1639" i="1"/>
  <c r="AQ1639" i="1"/>
  <c r="AR1639" i="1"/>
  <c r="AS1639" i="1"/>
  <c r="AT1639" i="1"/>
  <c r="AU1639" i="1"/>
  <c r="H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AP1640" i="1"/>
  <c r="AQ1640" i="1"/>
  <c r="AR1640" i="1"/>
  <c r="AS1640" i="1"/>
  <c r="AT1640" i="1"/>
  <c r="AU1640" i="1"/>
  <c r="H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AP1641" i="1"/>
  <c r="AQ1641" i="1"/>
  <c r="AR1641" i="1"/>
  <c r="AS1641" i="1"/>
  <c r="AT1641" i="1"/>
  <c r="AU1641" i="1"/>
  <c r="H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AP1642" i="1"/>
  <c r="AQ1642" i="1"/>
  <c r="AR1642" i="1"/>
  <c r="AS1642" i="1"/>
  <c r="AT1642" i="1"/>
  <c r="AU1642" i="1"/>
  <c r="H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AP1643" i="1"/>
  <c r="AQ1643" i="1"/>
  <c r="AR1643" i="1"/>
  <c r="AS1643" i="1"/>
  <c r="AT1643" i="1"/>
  <c r="AU1643" i="1"/>
  <c r="H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AP1644" i="1"/>
  <c r="AQ1644" i="1"/>
  <c r="AR1644" i="1"/>
  <c r="AS1644" i="1"/>
  <c r="AT1644" i="1"/>
  <c r="AU1644" i="1"/>
  <c r="H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AP1645" i="1"/>
  <c r="AQ1645" i="1"/>
  <c r="AR1645" i="1"/>
  <c r="AS1645" i="1"/>
  <c r="AT1645" i="1"/>
  <c r="AU1645" i="1"/>
  <c r="H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AP1646" i="1"/>
  <c r="AQ1646" i="1"/>
  <c r="AR1646" i="1"/>
  <c r="AS1646" i="1"/>
  <c r="AT1646" i="1"/>
  <c r="AU1646" i="1"/>
  <c r="H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AP1647" i="1"/>
  <c r="AQ1647" i="1"/>
  <c r="AR1647" i="1"/>
  <c r="AS1647" i="1"/>
  <c r="AT1647" i="1"/>
  <c r="AU1647" i="1"/>
  <c r="H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AP1648" i="1"/>
  <c r="AQ1648" i="1"/>
  <c r="AR1648" i="1"/>
  <c r="AS1648" i="1"/>
  <c r="AT1648" i="1"/>
  <c r="AU1648" i="1"/>
  <c r="H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AP1649" i="1"/>
  <c r="AQ1649" i="1"/>
  <c r="AR1649" i="1"/>
  <c r="AS1649" i="1"/>
  <c r="AT1649" i="1"/>
  <c r="AU1649" i="1"/>
  <c r="H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AP1650" i="1"/>
  <c r="AQ1650" i="1"/>
  <c r="AR1650" i="1"/>
  <c r="AS1650" i="1"/>
  <c r="AT1650" i="1"/>
  <c r="AU1650" i="1"/>
  <c r="H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AP1651" i="1"/>
  <c r="AQ1651" i="1"/>
  <c r="AR1651" i="1"/>
  <c r="AS1651" i="1"/>
  <c r="AT1651" i="1"/>
  <c r="AU1651" i="1"/>
  <c r="H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AP1652" i="1"/>
  <c r="AQ1652" i="1"/>
  <c r="AR1652" i="1"/>
  <c r="AS1652" i="1"/>
  <c r="AT1652" i="1"/>
  <c r="AU1652" i="1"/>
  <c r="H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AP1653" i="1"/>
  <c r="AQ1653" i="1"/>
  <c r="AR1653" i="1"/>
  <c r="AS1653" i="1"/>
  <c r="AT1653" i="1"/>
  <c r="AU1653" i="1"/>
  <c r="H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AP1654" i="1"/>
  <c r="AQ1654" i="1"/>
  <c r="AR1654" i="1"/>
  <c r="AS1654" i="1"/>
  <c r="AT1654" i="1"/>
  <c r="AU1654" i="1"/>
  <c r="H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AP1655" i="1"/>
  <c r="AQ1655" i="1"/>
  <c r="AR1655" i="1"/>
  <c r="AS1655" i="1"/>
  <c r="AT1655" i="1"/>
  <c r="AU1655" i="1"/>
  <c r="H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AP1656" i="1"/>
  <c r="AQ1656" i="1"/>
  <c r="AR1656" i="1"/>
  <c r="AS1656" i="1"/>
  <c r="AT1656" i="1"/>
  <c r="AU1656" i="1"/>
  <c r="H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AP1657" i="1"/>
  <c r="AQ1657" i="1"/>
  <c r="AR1657" i="1"/>
  <c r="AS1657" i="1"/>
  <c r="AT1657" i="1"/>
  <c r="AU1657" i="1"/>
  <c r="H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AP1658" i="1"/>
  <c r="AQ1658" i="1"/>
  <c r="AR1658" i="1"/>
  <c r="AS1658" i="1"/>
  <c r="AT1658" i="1"/>
  <c r="AU1658" i="1"/>
  <c r="H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AP1659" i="1"/>
  <c r="AQ1659" i="1"/>
  <c r="AR1659" i="1"/>
  <c r="AS1659" i="1"/>
  <c r="AT1659" i="1"/>
  <c r="AU1659" i="1"/>
  <c r="H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AP1660" i="1"/>
  <c r="AQ1660" i="1"/>
  <c r="AR1660" i="1"/>
  <c r="AS1660" i="1"/>
  <c r="AT1660" i="1"/>
  <c r="AU1660" i="1"/>
  <c r="H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AP1661" i="1"/>
  <c r="AQ1661" i="1"/>
  <c r="AR1661" i="1"/>
  <c r="AS1661" i="1"/>
  <c r="AT1661" i="1"/>
  <c r="AU1661" i="1"/>
  <c r="H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AP1662" i="1"/>
  <c r="AQ1662" i="1"/>
  <c r="AR1662" i="1"/>
  <c r="AS1662" i="1"/>
  <c r="AT1662" i="1"/>
  <c r="AU1662" i="1"/>
  <c r="H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AP1663" i="1"/>
  <c r="AQ1663" i="1"/>
  <c r="AR1663" i="1"/>
  <c r="AS1663" i="1"/>
  <c r="AT1663" i="1"/>
  <c r="AU1663" i="1"/>
  <c r="H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AP1664" i="1"/>
  <c r="AQ1664" i="1"/>
  <c r="AR1664" i="1"/>
  <c r="AS1664" i="1"/>
  <c r="AT1664" i="1"/>
  <c r="AU1664" i="1"/>
  <c r="H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AP1665" i="1"/>
  <c r="AQ1665" i="1"/>
  <c r="AR1665" i="1"/>
  <c r="AS1665" i="1"/>
  <c r="AT1665" i="1"/>
  <c r="AU1665" i="1"/>
  <c r="H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AP1666" i="1"/>
  <c r="AQ1666" i="1"/>
  <c r="AR1666" i="1"/>
  <c r="AS1666" i="1"/>
  <c r="AT1666" i="1"/>
  <c r="AU1666" i="1"/>
  <c r="H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AP1667" i="1"/>
  <c r="AQ1667" i="1"/>
  <c r="AR1667" i="1"/>
  <c r="AS1667" i="1"/>
  <c r="AT1667" i="1"/>
  <c r="AU1667" i="1"/>
  <c r="H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AP1668" i="1"/>
  <c r="AQ1668" i="1"/>
  <c r="AR1668" i="1"/>
  <c r="AS1668" i="1"/>
  <c r="AT1668" i="1"/>
  <c r="AU1668" i="1"/>
  <c r="H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AP1669" i="1"/>
  <c r="AQ1669" i="1"/>
  <c r="AR1669" i="1"/>
  <c r="AS1669" i="1"/>
  <c r="AT1669" i="1"/>
  <c r="AU1669" i="1"/>
  <c r="H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AP1670" i="1"/>
  <c r="AQ1670" i="1"/>
  <c r="AR1670" i="1"/>
  <c r="AS1670" i="1"/>
  <c r="AT1670" i="1"/>
  <c r="AU1670" i="1"/>
  <c r="H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AP1671" i="1"/>
  <c r="AQ1671" i="1"/>
  <c r="AR1671" i="1"/>
  <c r="AS1671" i="1"/>
  <c r="AT1671" i="1"/>
  <c r="AU1671" i="1"/>
  <c r="H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AP1672" i="1"/>
  <c r="AQ1672" i="1"/>
  <c r="AR1672" i="1"/>
  <c r="AS1672" i="1"/>
  <c r="AT1672" i="1"/>
  <c r="AU1672" i="1"/>
  <c r="H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AP1673" i="1"/>
  <c r="AQ1673" i="1"/>
  <c r="AR1673" i="1"/>
  <c r="AS1673" i="1"/>
  <c r="AT1673" i="1"/>
  <c r="AU1673" i="1"/>
  <c r="H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AP1674" i="1"/>
  <c r="AQ1674" i="1"/>
  <c r="AR1674" i="1"/>
  <c r="AS1674" i="1"/>
  <c r="AT1674" i="1"/>
  <c r="AU1674" i="1"/>
  <c r="H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AP1675" i="1"/>
  <c r="AQ1675" i="1"/>
  <c r="AR1675" i="1"/>
  <c r="AS1675" i="1"/>
  <c r="AT1675" i="1"/>
  <c r="AU1675" i="1"/>
  <c r="H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AP1676" i="1"/>
  <c r="AQ1676" i="1"/>
  <c r="AR1676" i="1"/>
  <c r="AS1676" i="1"/>
  <c r="AT1676" i="1"/>
  <c r="AU1676" i="1"/>
  <c r="H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AP1677" i="1"/>
  <c r="AQ1677" i="1"/>
  <c r="AR1677" i="1"/>
  <c r="AS1677" i="1"/>
  <c r="AT1677" i="1"/>
  <c r="AU1677" i="1"/>
  <c r="H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AP1678" i="1"/>
  <c r="AQ1678" i="1"/>
  <c r="AR1678" i="1"/>
  <c r="AS1678" i="1"/>
  <c r="AT1678" i="1"/>
  <c r="AU1678" i="1"/>
  <c r="H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AP1679" i="1"/>
  <c r="AQ1679" i="1"/>
  <c r="AR1679" i="1"/>
  <c r="AS1679" i="1"/>
  <c r="AT1679" i="1"/>
  <c r="AU1679" i="1"/>
  <c r="H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AP1681" i="1"/>
  <c r="AQ1681" i="1"/>
  <c r="AR1681" i="1"/>
  <c r="AS1681" i="1"/>
  <c r="AT1681" i="1"/>
  <c r="AU1681" i="1"/>
  <c r="H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AP1682" i="1"/>
  <c r="AQ1682" i="1"/>
  <c r="AR1682" i="1"/>
  <c r="AS1682" i="1"/>
  <c r="AT1682" i="1"/>
  <c r="AU1682" i="1"/>
  <c r="H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AP1683" i="1"/>
  <c r="AQ1683" i="1"/>
  <c r="AR1683" i="1"/>
  <c r="AS1683" i="1"/>
  <c r="AT1683" i="1"/>
  <c r="AU1683" i="1"/>
  <c r="H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AP1684" i="1"/>
  <c r="AQ1684" i="1"/>
  <c r="AR1684" i="1"/>
  <c r="AS1684" i="1"/>
  <c r="AT1684" i="1"/>
  <c r="AU1684" i="1"/>
  <c r="H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AP1685" i="1"/>
  <c r="AQ1685" i="1"/>
  <c r="AR1685" i="1"/>
  <c r="AS1685" i="1"/>
  <c r="AT1685" i="1"/>
  <c r="AU1685" i="1"/>
  <c r="H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AP1686" i="1"/>
  <c r="AQ1686" i="1"/>
  <c r="AR1686" i="1"/>
  <c r="AS1686" i="1"/>
  <c r="AT1686" i="1"/>
  <c r="AU1686" i="1"/>
  <c r="H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AP1687" i="1"/>
  <c r="AQ1687" i="1"/>
  <c r="AR1687" i="1"/>
  <c r="AS1687" i="1"/>
  <c r="AT1687" i="1"/>
  <c r="AU1687" i="1"/>
  <c r="H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AP1688" i="1"/>
  <c r="AQ1688" i="1"/>
  <c r="AR1688" i="1"/>
  <c r="AS1688" i="1"/>
  <c r="AT1688" i="1"/>
  <c r="AU1688" i="1"/>
  <c r="H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AP1690" i="1"/>
  <c r="AQ1690" i="1"/>
  <c r="AR1690" i="1"/>
  <c r="AS1690" i="1"/>
  <c r="AT1690" i="1"/>
  <c r="AU1690" i="1"/>
  <c r="H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AP1691" i="1"/>
  <c r="AQ1691" i="1"/>
  <c r="AR1691" i="1"/>
  <c r="AS1691" i="1"/>
  <c r="AT1691" i="1"/>
  <c r="AU1691" i="1"/>
  <c r="H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AP1692" i="1"/>
  <c r="AQ1692" i="1"/>
  <c r="AR1692" i="1"/>
  <c r="AS1692" i="1"/>
  <c r="AT1692" i="1"/>
  <c r="AU1692" i="1"/>
  <c r="H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AP1693" i="1"/>
  <c r="AQ1693" i="1"/>
  <c r="AR1693" i="1"/>
  <c r="AS1693" i="1"/>
  <c r="AT1693" i="1"/>
  <c r="AU1693" i="1"/>
  <c r="H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AP1694" i="1"/>
  <c r="AQ1694" i="1"/>
  <c r="AR1694" i="1"/>
  <c r="AS1694" i="1"/>
  <c r="AT1694" i="1"/>
  <c r="AU1694" i="1"/>
  <c r="H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AP1695" i="1"/>
  <c r="AQ1695" i="1"/>
  <c r="AR1695" i="1"/>
  <c r="AS1695" i="1"/>
  <c r="AT1695" i="1"/>
  <c r="AU1695" i="1"/>
  <c r="H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AP1696" i="1"/>
  <c r="AQ1696" i="1"/>
  <c r="AR1696" i="1"/>
  <c r="AS1696" i="1"/>
  <c r="AT1696" i="1"/>
  <c r="AU1696" i="1"/>
  <c r="H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AP1697" i="1"/>
  <c r="AQ1697" i="1"/>
  <c r="AR1697" i="1"/>
  <c r="AS1697" i="1"/>
  <c r="AT1697" i="1"/>
  <c r="AU1697" i="1"/>
  <c r="H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AP1699" i="1"/>
  <c r="AQ1699" i="1"/>
  <c r="AR1699" i="1"/>
  <c r="AS1699" i="1"/>
  <c r="AT1699" i="1"/>
  <c r="AU1699" i="1"/>
  <c r="H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AP1700" i="1"/>
  <c r="AQ1700" i="1"/>
  <c r="AR1700" i="1"/>
  <c r="AS1700" i="1"/>
  <c r="AT1700" i="1"/>
  <c r="AU1700" i="1"/>
  <c r="H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AP1701" i="1"/>
  <c r="AQ1701" i="1"/>
  <c r="AR1701" i="1"/>
  <c r="AS1701" i="1"/>
  <c r="AT1701" i="1"/>
  <c r="AU1701" i="1"/>
  <c r="H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AP1702" i="1"/>
  <c r="AQ1702" i="1"/>
  <c r="AR1702" i="1"/>
  <c r="AS1702" i="1"/>
  <c r="AT1702" i="1"/>
  <c r="AU1702" i="1"/>
  <c r="H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AP1703" i="1"/>
  <c r="AQ1703" i="1"/>
  <c r="AR1703" i="1"/>
  <c r="AS1703" i="1"/>
  <c r="AT1703" i="1"/>
  <c r="AU1703" i="1"/>
  <c r="H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AP1704" i="1"/>
  <c r="AQ1704" i="1"/>
  <c r="AR1704" i="1"/>
  <c r="AS1704" i="1"/>
  <c r="AT1704" i="1"/>
  <c r="AU1704" i="1"/>
  <c r="H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AP1705" i="1"/>
  <c r="AQ1705" i="1"/>
  <c r="AR1705" i="1"/>
  <c r="AS1705" i="1"/>
  <c r="AT1705" i="1"/>
  <c r="AU1705" i="1"/>
  <c r="H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AP1706" i="1"/>
  <c r="AQ1706" i="1"/>
  <c r="AR1706" i="1"/>
  <c r="AS1706" i="1"/>
  <c r="AT1706" i="1"/>
  <c r="AU1706" i="1"/>
  <c r="H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AP1707" i="1"/>
  <c r="AQ1707" i="1"/>
  <c r="AR1707" i="1"/>
  <c r="AS1707" i="1"/>
  <c r="AT1707" i="1"/>
  <c r="AU1707" i="1"/>
  <c r="H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AP1708" i="1"/>
  <c r="AQ1708" i="1"/>
  <c r="AR1708" i="1"/>
  <c r="AS1708" i="1"/>
  <c r="AT1708" i="1"/>
  <c r="AU1708" i="1"/>
  <c r="H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AP1709" i="1"/>
  <c r="AQ1709" i="1"/>
  <c r="AR1709" i="1"/>
  <c r="AS1709" i="1"/>
  <c r="AT1709" i="1"/>
  <c r="AU1709" i="1"/>
  <c r="H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AP1710" i="1"/>
  <c r="AQ1710" i="1"/>
  <c r="AR1710" i="1"/>
  <c r="AS1710" i="1"/>
  <c r="AT1710" i="1"/>
  <c r="AU1710" i="1"/>
  <c r="H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AP1711" i="1"/>
  <c r="AQ1711" i="1"/>
  <c r="AR1711" i="1"/>
  <c r="AS1711" i="1"/>
  <c r="AT1711" i="1"/>
  <c r="AU1711" i="1"/>
  <c r="H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AP1712" i="1"/>
  <c r="AQ1712" i="1"/>
  <c r="AR1712" i="1"/>
  <c r="AS1712" i="1"/>
  <c r="AT1712" i="1"/>
  <c r="AU1712" i="1"/>
  <c r="H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AP1713" i="1"/>
  <c r="AQ1713" i="1"/>
  <c r="AR1713" i="1"/>
  <c r="AS1713" i="1"/>
  <c r="AT1713" i="1"/>
  <c r="AU1713" i="1"/>
  <c r="H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AP1714" i="1"/>
  <c r="AQ1714" i="1"/>
  <c r="AR1714" i="1"/>
  <c r="AS1714" i="1"/>
  <c r="AT1714" i="1"/>
  <c r="AU1714" i="1"/>
  <c r="H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AP1715" i="1"/>
  <c r="AQ1715" i="1"/>
  <c r="AR1715" i="1"/>
  <c r="AS1715" i="1"/>
  <c r="AT1715" i="1"/>
  <c r="AU1715" i="1"/>
  <c r="H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AP1716" i="1"/>
  <c r="AQ1716" i="1"/>
  <c r="AR1716" i="1"/>
  <c r="AS1716" i="1"/>
  <c r="AT1716" i="1"/>
  <c r="AU1716" i="1"/>
  <c r="H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AP1717" i="1"/>
  <c r="AQ1717" i="1"/>
  <c r="AR1717" i="1"/>
  <c r="AS1717" i="1"/>
  <c r="AT1717" i="1"/>
  <c r="AU1717" i="1"/>
  <c r="H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AP1718" i="1"/>
  <c r="AQ1718" i="1"/>
  <c r="AR1718" i="1"/>
  <c r="AS1718" i="1"/>
  <c r="AT1718" i="1"/>
  <c r="AU1718" i="1"/>
  <c r="H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AP1719" i="1"/>
  <c r="AQ1719" i="1"/>
  <c r="AR1719" i="1"/>
  <c r="AS1719" i="1"/>
  <c r="AT1719" i="1"/>
  <c r="AU1719" i="1"/>
  <c r="H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AP1720" i="1"/>
  <c r="AQ1720" i="1"/>
  <c r="AR1720" i="1"/>
  <c r="AS1720" i="1"/>
  <c r="AT1720" i="1"/>
  <c r="AU1720" i="1"/>
  <c r="H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AP1721" i="1"/>
  <c r="AQ1721" i="1"/>
  <c r="AR1721" i="1"/>
  <c r="AS1721" i="1"/>
  <c r="AT1721" i="1"/>
  <c r="AU1721" i="1"/>
  <c r="H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AP1723" i="1"/>
  <c r="AQ1723" i="1"/>
  <c r="AR1723" i="1"/>
  <c r="AS1723" i="1"/>
  <c r="AT1723" i="1"/>
  <c r="AU1723" i="1"/>
  <c r="H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AP1724" i="1"/>
  <c r="AQ1724" i="1"/>
  <c r="AR1724" i="1"/>
  <c r="AS1724" i="1"/>
  <c r="AT1724" i="1"/>
  <c r="AU1724" i="1"/>
  <c r="H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AP1725" i="1"/>
  <c r="AQ1725" i="1"/>
  <c r="AR1725" i="1"/>
  <c r="AS1725" i="1"/>
  <c r="AT1725" i="1"/>
  <c r="AU1725" i="1"/>
  <c r="H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AP1726" i="1"/>
  <c r="AQ1726" i="1"/>
  <c r="AR1726" i="1"/>
  <c r="AS1726" i="1"/>
  <c r="AT1726" i="1"/>
  <c r="AU1726" i="1"/>
  <c r="H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AP1727" i="1"/>
  <c r="AQ1727" i="1"/>
  <c r="AR1727" i="1"/>
  <c r="AS1727" i="1"/>
  <c r="AT1727" i="1"/>
  <c r="AU1727" i="1"/>
  <c r="H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AP1729" i="1"/>
  <c r="AQ1729" i="1"/>
  <c r="AR1729" i="1"/>
  <c r="AS1729" i="1"/>
  <c r="AT1729" i="1"/>
  <c r="AU1729" i="1"/>
  <c r="H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AP1730" i="1"/>
  <c r="AQ1730" i="1"/>
  <c r="AR1730" i="1"/>
  <c r="AS1730" i="1"/>
  <c r="AT1730" i="1"/>
  <c r="AU1730" i="1"/>
  <c r="H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AP1731" i="1"/>
  <c r="AQ1731" i="1"/>
  <c r="AR1731" i="1"/>
  <c r="AS1731" i="1"/>
  <c r="AT1731" i="1"/>
  <c r="AU1731" i="1"/>
  <c r="H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AP1732" i="1"/>
  <c r="AQ1732" i="1"/>
  <c r="AR1732" i="1"/>
  <c r="AS1732" i="1"/>
  <c r="AT1732" i="1"/>
  <c r="AU1732" i="1"/>
  <c r="H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AP1734" i="1"/>
  <c r="AQ1734" i="1"/>
  <c r="AR1734" i="1"/>
  <c r="AS1734" i="1"/>
  <c r="AT1734" i="1"/>
  <c r="AU1734" i="1"/>
  <c r="H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AP1735" i="1"/>
  <c r="AQ1735" i="1"/>
  <c r="AR1735" i="1"/>
  <c r="AS1735" i="1"/>
  <c r="AT1735" i="1"/>
  <c r="AU1735" i="1"/>
  <c r="H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AP1736" i="1"/>
  <c r="AQ1736" i="1"/>
  <c r="AR1736" i="1"/>
  <c r="AS1736" i="1"/>
  <c r="AT1736" i="1"/>
  <c r="AU1736" i="1"/>
  <c r="H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AP1737" i="1"/>
  <c r="AQ1737" i="1"/>
  <c r="AR1737" i="1"/>
  <c r="AS1737" i="1"/>
  <c r="AT1737" i="1"/>
  <c r="AU1737" i="1"/>
  <c r="H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AP1738" i="1"/>
  <c r="AQ1738" i="1"/>
  <c r="AR1738" i="1"/>
  <c r="AS1738" i="1"/>
  <c r="AT1738" i="1"/>
  <c r="AU1738" i="1"/>
  <c r="H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AP1740" i="1"/>
  <c r="AQ1740" i="1"/>
  <c r="AR1740" i="1"/>
  <c r="AS1740" i="1"/>
  <c r="AT1740" i="1"/>
  <c r="AU1740" i="1"/>
  <c r="H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AP1741" i="1"/>
  <c r="AQ1741" i="1"/>
  <c r="AR1741" i="1"/>
  <c r="AS1741" i="1"/>
  <c r="AT1741" i="1"/>
  <c r="AU1741" i="1"/>
  <c r="H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AP1742" i="1"/>
  <c r="AQ1742" i="1"/>
  <c r="AR1742" i="1"/>
  <c r="AS1742" i="1"/>
  <c r="AT1742" i="1"/>
  <c r="AU1742" i="1"/>
  <c r="H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AP1743" i="1"/>
  <c r="AQ1743" i="1"/>
  <c r="AR1743" i="1"/>
  <c r="AS1743" i="1"/>
  <c r="AT1743" i="1"/>
  <c r="AU1743" i="1"/>
  <c r="H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AP1744" i="1"/>
  <c r="AQ1744" i="1"/>
  <c r="AR1744" i="1"/>
  <c r="AS1744" i="1"/>
  <c r="AT1744" i="1"/>
  <c r="AU1744" i="1"/>
  <c r="H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AP1745" i="1"/>
  <c r="AQ1745" i="1"/>
  <c r="AR1745" i="1"/>
  <c r="AS1745" i="1"/>
  <c r="AT1745" i="1"/>
  <c r="AU1745" i="1"/>
  <c r="H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AP1746" i="1"/>
  <c r="AQ1746" i="1"/>
  <c r="AR1746" i="1"/>
  <c r="AS1746" i="1"/>
  <c r="AT1746" i="1"/>
  <c r="AU1746" i="1"/>
  <c r="H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AP1748" i="1"/>
  <c r="AQ1748" i="1"/>
  <c r="AR1748" i="1"/>
  <c r="AS1748" i="1"/>
  <c r="AT1748" i="1"/>
  <c r="AU1748" i="1"/>
  <c r="H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AP1749" i="1"/>
  <c r="AQ1749" i="1"/>
  <c r="AR1749" i="1"/>
  <c r="AS1749" i="1"/>
  <c r="AT1749" i="1"/>
  <c r="AU1749" i="1"/>
  <c r="H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AP1750" i="1"/>
  <c r="AQ1750" i="1"/>
  <c r="AR1750" i="1"/>
  <c r="AS1750" i="1"/>
  <c r="AT1750" i="1"/>
  <c r="AU1750" i="1"/>
  <c r="H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AP1751" i="1"/>
  <c r="AQ1751" i="1"/>
  <c r="AR1751" i="1"/>
  <c r="AS1751" i="1"/>
  <c r="AT1751" i="1"/>
  <c r="AU1751" i="1"/>
  <c r="H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AP1752" i="1"/>
  <c r="AQ1752" i="1"/>
  <c r="AR1752" i="1"/>
  <c r="AS1752" i="1"/>
  <c r="AT1752" i="1"/>
  <c r="AU1752" i="1"/>
  <c r="H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AP1753" i="1"/>
  <c r="AQ1753" i="1"/>
  <c r="AR1753" i="1"/>
  <c r="AS1753" i="1"/>
  <c r="AT1753" i="1"/>
  <c r="AU1753" i="1"/>
  <c r="H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AP1754" i="1"/>
  <c r="AQ1754" i="1"/>
  <c r="AR1754" i="1"/>
  <c r="AS1754" i="1"/>
  <c r="AT1754" i="1"/>
  <c r="AU1754" i="1"/>
  <c r="H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AP1755" i="1"/>
  <c r="AQ1755" i="1"/>
  <c r="AR1755" i="1"/>
  <c r="AS1755" i="1"/>
  <c r="AT1755" i="1"/>
  <c r="AU1755" i="1"/>
  <c r="H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AP1756" i="1"/>
  <c r="AQ1756" i="1"/>
  <c r="AR1756" i="1"/>
  <c r="AS1756" i="1"/>
  <c r="AT1756" i="1"/>
  <c r="AU1756" i="1"/>
  <c r="H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AP1757" i="1"/>
  <c r="AQ1757" i="1"/>
  <c r="AR1757" i="1"/>
  <c r="AS1757" i="1"/>
  <c r="AT1757" i="1"/>
  <c r="AU1757" i="1"/>
  <c r="H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AP1758" i="1"/>
  <c r="AQ1758" i="1"/>
  <c r="AR1758" i="1"/>
  <c r="AS1758" i="1"/>
  <c r="AT1758" i="1"/>
  <c r="AU1758" i="1"/>
  <c r="H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AP1759" i="1"/>
  <c r="AQ1759" i="1"/>
  <c r="AR1759" i="1"/>
  <c r="AS1759" i="1"/>
  <c r="AT1759" i="1"/>
  <c r="AU1759" i="1"/>
  <c r="H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AP1761" i="1"/>
  <c r="AQ1761" i="1"/>
  <c r="AR1761" i="1"/>
  <c r="AS1761" i="1"/>
  <c r="AT1761" i="1"/>
  <c r="AU1761" i="1"/>
  <c r="H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AP1762" i="1"/>
  <c r="AQ1762" i="1"/>
  <c r="AR1762" i="1"/>
  <c r="AS1762" i="1"/>
  <c r="AT1762" i="1"/>
  <c r="AU1762" i="1"/>
  <c r="H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AP1763" i="1"/>
  <c r="AQ1763" i="1"/>
  <c r="AR1763" i="1"/>
  <c r="AS1763" i="1"/>
  <c r="AT1763" i="1"/>
  <c r="AU1763" i="1"/>
  <c r="H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AP1764" i="1"/>
  <c r="AQ1764" i="1"/>
  <c r="AR1764" i="1"/>
  <c r="AS1764" i="1"/>
  <c r="AT1764" i="1"/>
  <c r="AU1764" i="1"/>
  <c r="H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AP1765" i="1"/>
  <c r="AQ1765" i="1"/>
  <c r="AR1765" i="1"/>
  <c r="AS1765" i="1"/>
  <c r="AT1765" i="1"/>
  <c r="AU1765" i="1"/>
  <c r="H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AP1766" i="1"/>
  <c r="AQ1766" i="1"/>
  <c r="AR1766" i="1"/>
  <c r="AS1766" i="1"/>
  <c r="AT1766" i="1"/>
  <c r="AU1766" i="1"/>
  <c r="H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AP1767" i="1"/>
  <c r="AQ1767" i="1"/>
  <c r="AR1767" i="1"/>
  <c r="AS1767" i="1"/>
  <c r="AT1767" i="1"/>
  <c r="AU1767" i="1"/>
  <c r="H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AP1768" i="1"/>
  <c r="AQ1768" i="1"/>
  <c r="AR1768" i="1"/>
  <c r="AS1768" i="1"/>
  <c r="AT1768" i="1"/>
  <c r="AU1768" i="1"/>
  <c r="H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AP1769" i="1"/>
  <c r="AQ1769" i="1"/>
  <c r="AR1769" i="1"/>
  <c r="AS1769" i="1"/>
  <c r="AT1769" i="1"/>
  <c r="AU1769" i="1"/>
  <c r="H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AP1770" i="1"/>
  <c r="AQ1770" i="1"/>
  <c r="AR1770" i="1"/>
  <c r="AS1770" i="1"/>
  <c r="AT1770" i="1"/>
  <c r="AU1770" i="1"/>
  <c r="H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AP1771" i="1"/>
  <c r="AQ1771" i="1"/>
  <c r="AR1771" i="1"/>
  <c r="AS1771" i="1"/>
  <c r="AT1771" i="1"/>
  <c r="AU1771" i="1"/>
  <c r="H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AP1772" i="1"/>
  <c r="AQ1772" i="1"/>
  <c r="AR1772" i="1"/>
  <c r="AS1772" i="1"/>
  <c r="AT1772" i="1"/>
  <c r="AU1772" i="1"/>
  <c r="H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AP1774" i="1"/>
  <c r="AQ1774" i="1"/>
  <c r="AR1774" i="1"/>
  <c r="AS1774" i="1"/>
  <c r="AT1774" i="1"/>
  <c r="AU1774" i="1"/>
  <c r="H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AP1775" i="1"/>
  <c r="AQ1775" i="1"/>
  <c r="AR1775" i="1"/>
  <c r="AS1775" i="1"/>
  <c r="AT1775" i="1"/>
  <c r="AU1775" i="1"/>
  <c r="H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AP1776" i="1"/>
  <c r="AQ1776" i="1"/>
  <c r="AR1776" i="1"/>
  <c r="AS1776" i="1"/>
  <c r="AT1776" i="1"/>
  <c r="AU1776" i="1"/>
  <c r="H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AP1777" i="1"/>
  <c r="AQ1777" i="1"/>
  <c r="AR1777" i="1"/>
  <c r="AS1777" i="1"/>
  <c r="AT1777" i="1"/>
  <c r="AU1777" i="1"/>
  <c r="H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AP1778" i="1"/>
  <c r="AQ1778" i="1"/>
  <c r="AR1778" i="1"/>
  <c r="AS1778" i="1"/>
  <c r="AT1778" i="1"/>
  <c r="AU1778" i="1"/>
  <c r="H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AP1779" i="1"/>
  <c r="AQ1779" i="1"/>
  <c r="AR1779" i="1"/>
  <c r="AS1779" i="1"/>
  <c r="AT1779" i="1"/>
  <c r="AU1779" i="1"/>
  <c r="H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AP1780" i="1"/>
  <c r="AQ1780" i="1"/>
  <c r="AR1780" i="1"/>
  <c r="AS1780" i="1"/>
  <c r="AT1780" i="1"/>
  <c r="AU1780" i="1"/>
  <c r="H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AP1781" i="1"/>
  <c r="AQ1781" i="1"/>
  <c r="AR1781" i="1"/>
  <c r="AS1781" i="1"/>
  <c r="AT1781" i="1"/>
  <c r="AU1781" i="1"/>
  <c r="H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AP1782" i="1"/>
  <c r="AQ1782" i="1"/>
  <c r="AR1782" i="1"/>
  <c r="AS1782" i="1"/>
  <c r="AT1782" i="1"/>
  <c r="AU1782" i="1"/>
  <c r="H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AP1783" i="1"/>
  <c r="AQ1783" i="1"/>
  <c r="AR1783" i="1"/>
  <c r="AS1783" i="1"/>
  <c r="AT1783" i="1"/>
  <c r="AU1783" i="1"/>
  <c r="H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AP1784" i="1"/>
  <c r="AQ1784" i="1"/>
  <c r="AR1784" i="1"/>
  <c r="AS1784" i="1"/>
  <c r="AT1784" i="1"/>
  <c r="AU1784" i="1"/>
  <c r="H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AP1785" i="1"/>
  <c r="AQ1785" i="1"/>
  <c r="AR1785" i="1"/>
  <c r="AS1785" i="1"/>
  <c r="AT1785" i="1"/>
  <c r="AU1785" i="1"/>
  <c r="H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AP1786" i="1"/>
  <c r="AQ1786" i="1"/>
  <c r="AR1786" i="1"/>
  <c r="AS1786" i="1"/>
  <c r="AT1786" i="1"/>
  <c r="AU1786" i="1"/>
  <c r="H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AP1787" i="1"/>
  <c r="AQ1787" i="1"/>
  <c r="AR1787" i="1"/>
  <c r="AS1787" i="1"/>
  <c r="AT1787" i="1"/>
  <c r="AU1787" i="1"/>
  <c r="H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AP1788" i="1"/>
  <c r="AQ1788" i="1"/>
  <c r="AR1788" i="1"/>
  <c r="AS1788" i="1"/>
  <c r="AT1788" i="1"/>
  <c r="AU1788" i="1"/>
  <c r="H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AP1789" i="1"/>
  <c r="AQ1789" i="1"/>
  <c r="AR1789" i="1"/>
  <c r="AS1789" i="1"/>
  <c r="AT1789" i="1"/>
  <c r="AU1789" i="1"/>
  <c r="H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AP1790" i="1"/>
  <c r="AQ1790" i="1"/>
  <c r="AR1790" i="1"/>
  <c r="AS1790" i="1"/>
  <c r="AT1790" i="1"/>
  <c r="AU1790" i="1"/>
  <c r="H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AP1792" i="1"/>
  <c r="AQ1792" i="1"/>
  <c r="AR1792" i="1"/>
  <c r="AS1792" i="1"/>
  <c r="AT1792" i="1"/>
  <c r="AU1792" i="1"/>
  <c r="H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AP1793" i="1"/>
  <c r="AQ1793" i="1"/>
  <c r="AR1793" i="1"/>
  <c r="AS1793" i="1"/>
  <c r="AT1793" i="1"/>
  <c r="AU1793" i="1"/>
  <c r="H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AP1797" i="1"/>
  <c r="AQ1797" i="1"/>
  <c r="AR1797" i="1"/>
  <c r="AS1797" i="1"/>
  <c r="AT1797" i="1"/>
  <c r="AU1797" i="1"/>
  <c r="H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AP1798" i="1"/>
  <c r="AQ1798" i="1"/>
  <c r="AR1798" i="1"/>
  <c r="AS1798" i="1"/>
  <c r="AT1798" i="1"/>
  <c r="AU1798" i="1"/>
  <c r="H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AP1799" i="1"/>
  <c r="AQ1799" i="1"/>
  <c r="AR1799" i="1"/>
  <c r="AS1799" i="1"/>
  <c r="AT1799" i="1"/>
  <c r="AU1799" i="1"/>
  <c r="H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AP1800" i="1"/>
  <c r="AQ1800" i="1"/>
  <c r="AR1800" i="1"/>
  <c r="AS1800" i="1"/>
  <c r="AT1800" i="1"/>
  <c r="AU1800" i="1"/>
  <c r="H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AP1801" i="1"/>
  <c r="AQ1801" i="1"/>
  <c r="AR1801" i="1"/>
  <c r="AS1801" i="1"/>
  <c r="AT1801" i="1"/>
  <c r="AU1801" i="1"/>
  <c r="H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AP1802" i="1"/>
  <c r="AQ1802" i="1"/>
  <c r="AR1802" i="1"/>
  <c r="AS1802" i="1"/>
  <c r="AT1802" i="1"/>
  <c r="AU1802" i="1"/>
  <c r="H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AP1803" i="1"/>
  <c r="AQ1803" i="1"/>
  <c r="AR1803" i="1"/>
  <c r="AS1803" i="1"/>
  <c r="AT1803" i="1"/>
  <c r="AU1803" i="1"/>
  <c r="H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AP1804" i="1"/>
  <c r="AQ1804" i="1"/>
  <c r="AR1804" i="1"/>
  <c r="AS1804" i="1"/>
  <c r="AT1804" i="1"/>
  <c r="AU1804" i="1"/>
  <c r="H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AP1805" i="1"/>
  <c r="AQ1805" i="1"/>
  <c r="AR1805" i="1"/>
  <c r="AS1805" i="1"/>
  <c r="AT1805" i="1"/>
  <c r="AU1805" i="1"/>
  <c r="H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AP1806" i="1"/>
  <c r="AQ1806" i="1"/>
  <c r="AR1806" i="1"/>
  <c r="AS1806" i="1"/>
  <c r="AT1806" i="1"/>
  <c r="AU1806" i="1"/>
  <c r="H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AP1808" i="1"/>
  <c r="AQ1808" i="1"/>
  <c r="AR1808" i="1"/>
  <c r="AS1808" i="1"/>
  <c r="AT1808" i="1"/>
  <c r="AU1808" i="1"/>
  <c r="H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AP1809" i="1"/>
  <c r="AQ1809" i="1"/>
  <c r="AR1809" i="1"/>
  <c r="AS1809" i="1"/>
  <c r="AT1809" i="1"/>
  <c r="AU1809" i="1"/>
  <c r="H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AP1810" i="1"/>
  <c r="AQ1810" i="1"/>
  <c r="AR1810" i="1"/>
  <c r="AS1810" i="1"/>
  <c r="AT1810" i="1"/>
  <c r="AU1810" i="1"/>
  <c r="H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AP1811" i="1"/>
  <c r="AQ1811" i="1"/>
  <c r="AR1811" i="1"/>
  <c r="AS1811" i="1"/>
  <c r="AT1811" i="1"/>
  <c r="AU1811" i="1"/>
  <c r="H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AP1813" i="1"/>
  <c r="AQ1813" i="1"/>
  <c r="AR1813" i="1"/>
  <c r="AS1813" i="1"/>
  <c r="AT1813" i="1"/>
  <c r="AU1813" i="1"/>
  <c r="H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AP1814" i="1"/>
  <c r="AQ1814" i="1"/>
  <c r="AR1814" i="1"/>
  <c r="AS1814" i="1"/>
  <c r="AT1814" i="1"/>
  <c r="AU1814" i="1"/>
  <c r="H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AP1815" i="1"/>
  <c r="AQ1815" i="1"/>
  <c r="AR1815" i="1"/>
  <c r="AS1815" i="1"/>
  <c r="AT1815" i="1"/>
  <c r="AU1815" i="1"/>
  <c r="H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AP1816" i="1"/>
  <c r="AQ1816" i="1"/>
  <c r="AR1816" i="1"/>
  <c r="AS1816" i="1"/>
  <c r="AT1816" i="1"/>
  <c r="AU1816" i="1"/>
  <c r="H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AP1817" i="1"/>
  <c r="AQ1817" i="1"/>
  <c r="AR1817" i="1"/>
  <c r="AS1817" i="1"/>
  <c r="AT1817" i="1"/>
  <c r="AU1817" i="1"/>
  <c r="H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AP1818" i="1"/>
  <c r="AQ1818" i="1"/>
  <c r="AR1818" i="1"/>
  <c r="AS1818" i="1"/>
  <c r="AT1818" i="1"/>
  <c r="AU1818" i="1"/>
  <c r="H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AP1819" i="1"/>
  <c r="AQ1819" i="1"/>
  <c r="AR1819" i="1"/>
  <c r="AS1819" i="1"/>
  <c r="AT1819" i="1"/>
  <c r="AU1819" i="1"/>
  <c r="H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AP1821" i="1"/>
  <c r="AQ1821" i="1"/>
  <c r="AR1821" i="1"/>
  <c r="AS1821" i="1"/>
  <c r="AT1821" i="1"/>
  <c r="AU1821" i="1"/>
  <c r="H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AP1822" i="1"/>
  <c r="AQ1822" i="1"/>
  <c r="AR1822" i="1"/>
  <c r="AS1822" i="1"/>
  <c r="AT1822" i="1"/>
  <c r="AU1822" i="1"/>
  <c r="H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AP1823" i="1"/>
  <c r="AQ1823" i="1"/>
  <c r="AR1823" i="1"/>
  <c r="AS1823" i="1"/>
  <c r="AT1823" i="1"/>
  <c r="AU1823" i="1"/>
  <c r="H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AP1824" i="1"/>
  <c r="AQ1824" i="1"/>
  <c r="AR1824" i="1"/>
  <c r="AS1824" i="1"/>
  <c r="AT1824" i="1"/>
  <c r="AU1824" i="1"/>
  <c r="H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AP1825" i="1"/>
  <c r="AQ1825" i="1"/>
  <c r="AR1825" i="1"/>
  <c r="AS1825" i="1"/>
  <c r="AT1825" i="1"/>
  <c r="AU1825" i="1"/>
  <c r="H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AP1826" i="1"/>
  <c r="AQ1826" i="1"/>
  <c r="AR1826" i="1"/>
  <c r="AS1826" i="1"/>
  <c r="AT1826" i="1"/>
  <c r="AU1826" i="1"/>
  <c r="H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AP1827" i="1"/>
  <c r="AQ1827" i="1"/>
  <c r="AR1827" i="1"/>
  <c r="AS1827" i="1"/>
  <c r="AT1827" i="1"/>
  <c r="AU1827" i="1"/>
  <c r="H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AP1828" i="1"/>
  <c r="AQ1828" i="1"/>
  <c r="AR1828" i="1"/>
  <c r="AS1828" i="1"/>
  <c r="AT1828" i="1"/>
  <c r="AU1828" i="1"/>
  <c r="H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AP1829" i="1"/>
  <c r="AQ1829" i="1"/>
  <c r="AR1829" i="1"/>
  <c r="AS1829" i="1"/>
  <c r="AT1829" i="1"/>
  <c r="AU1829" i="1"/>
  <c r="H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AP1831" i="1"/>
  <c r="AQ1831" i="1"/>
  <c r="AR1831" i="1"/>
  <c r="AS1831" i="1"/>
  <c r="AT1831" i="1"/>
  <c r="AU1831" i="1"/>
  <c r="H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AP1832" i="1"/>
  <c r="AQ1832" i="1"/>
  <c r="AR1832" i="1"/>
  <c r="AS1832" i="1"/>
  <c r="AT1832" i="1"/>
  <c r="AU1832" i="1"/>
  <c r="H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AP1833" i="1"/>
  <c r="AQ1833" i="1"/>
  <c r="AR1833" i="1"/>
  <c r="AS1833" i="1"/>
  <c r="AT1833" i="1"/>
  <c r="AU1833" i="1"/>
  <c r="H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AP1834" i="1"/>
  <c r="AQ1834" i="1"/>
  <c r="AR1834" i="1"/>
  <c r="AS1834" i="1"/>
  <c r="AT1834" i="1"/>
  <c r="AU1834" i="1"/>
  <c r="H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AP1835" i="1"/>
  <c r="AQ1835" i="1"/>
  <c r="AR1835" i="1"/>
  <c r="AS1835" i="1"/>
  <c r="AT1835" i="1"/>
  <c r="AU1835" i="1"/>
  <c r="H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AP1836" i="1"/>
  <c r="AQ1836" i="1"/>
  <c r="AR1836" i="1"/>
  <c r="AS1836" i="1"/>
  <c r="AT1836" i="1"/>
  <c r="AU1836" i="1"/>
  <c r="H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AP1837" i="1"/>
  <c r="AQ1837" i="1"/>
  <c r="AR1837" i="1"/>
  <c r="AS1837" i="1"/>
  <c r="AT1837" i="1"/>
  <c r="AU1837" i="1"/>
  <c r="H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AP1838" i="1"/>
  <c r="AQ1838" i="1"/>
  <c r="AR1838" i="1"/>
  <c r="AS1838" i="1"/>
  <c r="AT1838" i="1"/>
  <c r="AU1838" i="1"/>
  <c r="H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AP1839" i="1"/>
  <c r="AQ1839" i="1"/>
  <c r="AR1839" i="1"/>
  <c r="AS1839" i="1"/>
  <c r="AT1839" i="1"/>
  <c r="AU1839" i="1"/>
  <c r="H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AP1840" i="1"/>
  <c r="AQ1840" i="1"/>
  <c r="AR1840" i="1"/>
  <c r="AS1840" i="1"/>
  <c r="AT1840" i="1"/>
  <c r="AU1840" i="1"/>
  <c r="H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AP1841" i="1"/>
  <c r="AQ1841" i="1"/>
  <c r="AR1841" i="1"/>
  <c r="AS1841" i="1"/>
  <c r="AT1841" i="1"/>
  <c r="AU1841" i="1"/>
  <c r="H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AP1842" i="1"/>
  <c r="AQ1842" i="1"/>
  <c r="AR1842" i="1"/>
  <c r="AS1842" i="1"/>
  <c r="AT1842" i="1"/>
  <c r="AU1842" i="1"/>
  <c r="H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AP1843" i="1"/>
  <c r="AQ1843" i="1"/>
  <c r="AR1843" i="1"/>
  <c r="AS1843" i="1"/>
  <c r="AT1843" i="1"/>
  <c r="AU1843" i="1"/>
  <c r="H1844" i="1"/>
  <c r="Q1844" i="1"/>
  <c r="R1844" i="1"/>
  <c r="S1844" i="1"/>
  <c r="T1844" i="1"/>
  <c r="U1844" i="1"/>
  <c r="V1844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AP1844" i="1"/>
  <c r="AQ1844" i="1"/>
  <c r="AR1844" i="1"/>
  <c r="AS1844" i="1"/>
  <c r="AT1844" i="1"/>
  <c r="AU1844" i="1"/>
  <c r="H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AP1845" i="1"/>
  <c r="AQ1845" i="1"/>
  <c r="AR1845" i="1"/>
  <c r="AS1845" i="1"/>
  <c r="AT1845" i="1"/>
  <c r="AU1845" i="1"/>
  <c r="H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AP1846" i="1"/>
  <c r="AQ1846" i="1"/>
  <c r="AR1846" i="1"/>
  <c r="AS1846" i="1"/>
  <c r="AT1846" i="1"/>
  <c r="AU1846" i="1"/>
  <c r="H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AP1847" i="1"/>
  <c r="AQ1847" i="1"/>
  <c r="AR1847" i="1"/>
  <c r="AS1847" i="1"/>
  <c r="AT1847" i="1"/>
  <c r="AU1847" i="1"/>
  <c r="H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AP1848" i="1"/>
  <c r="AQ1848" i="1"/>
  <c r="AR1848" i="1"/>
  <c r="AS1848" i="1"/>
  <c r="AT1848" i="1"/>
  <c r="AU1848" i="1"/>
  <c r="H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AP1849" i="1"/>
  <c r="AQ1849" i="1"/>
  <c r="AR1849" i="1"/>
  <c r="AS1849" i="1"/>
  <c r="AT1849" i="1"/>
  <c r="AU1849" i="1"/>
  <c r="H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AP1850" i="1"/>
  <c r="AQ1850" i="1"/>
  <c r="AR1850" i="1"/>
  <c r="AS1850" i="1"/>
  <c r="AT1850" i="1"/>
  <c r="AU1850" i="1"/>
  <c r="H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AP1851" i="1"/>
  <c r="AQ1851" i="1"/>
  <c r="AR1851" i="1"/>
  <c r="AS1851" i="1"/>
  <c r="AT1851" i="1"/>
  <c r="AU1851" i="1"/>
  <c r="H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AP1852" i="1"/>
  <c r="AQ1852" i="1"/>
  <c r="AR1852" i="1"/>
  <c r="AS1852" i="1"/>
  <c r="AT1852" i="1"/>
  <c r="AU1852" i="1"/>
  <c r="H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AP1853" i="1"/>
  <c r="AQ1853" i="1"/>
  <c r="AR1853" i="1"/>
  <c r="AS1853" i="1"/>
  <c r="AT1853" i="1"/>
  <c r="AU1853" i="1"/>
  <c r="H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AP1854" i="1"/>
  <c r="AQ1854" i="1"/>
  <c r="AR1854" i="1"/>
  <c r="AS1854" i="1"/>
  <c r="AT1854" i="1"/>
  <c r="AU1854" i="1"/>
  <c r="H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AP1855" i="1"/>
  <c r="AQ1855" i="1"/>
  <c r="AR1855" i="1"/>
  <c r="AS1855" i="1"/>
  <c r="AT1855" i="1"/>
  <c r="AU1855" i="1"/>
  <c r="H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AP1857" i="1"/>
  <c r="AQ1857" i="1"/>
  <c r="AR1857" i="1"/>
  <c r="AS1857" i="1"/>
  <c r="AT1857" i="1"/>
  <c r="H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AP1858" i="1"/>
  <c r="AQ1858" i="1"/>
  <c r="AR1858" i="1"/>
  <c r="AS1858" i="1"/>
  <c r="AT1858" i="1"/>
  <c r="AU1858" i="1"/>
  <c r="H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AP1860" i="1"/>
  <c r="AQ1860" i="1"/>
  <c r="AR1860" i="1"/>
  <c r="AS1860" i="1"/>
  <c r="AT1860" i="1"/>
  <c r="AU1860" i="1"/>
  <c r="H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AP1861" i="1"/>
  <c r="AQ1861" i="1"/>
  <c r="AR1861" i="1"/>
  <c r="AS1861" i="1"/>
  <c r="AT1861" i="1"/>
  <c r="AU1861" i="1"/>
  <c r="H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AP1862" i="1"/>
  <c r="AQ1862" i="1"/>
  <c r="AR1862" i="1"/>
  <c r="AS1862" i="1"/>
  <c r="AT1862" i="1"/>
  <c r="AU1862" i="1"/>
  <c r="H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AP1863" i="1"/>
  <c r="AQ1863" i="1"/>
  <c r="AR1863" i="1"/>
  <c r="AS1863" i="1"/>
  <c r="AT1863" i="1"/>
  <c r="AU1863" i="1"/>
  <c r="H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AP1864" i="1"/>
  <c r="AQ1864" i="1"/>
  <c r="AR1864" i="1"/>
  <c r="AS1864" i="1"/>
  <c r="AT1864" i="1"/>
  <c r="AU1864" i="1"/>
  <c r="H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AP1865" i="1"/>
  <c r="AQ1865" i="1"/>
  <c r="AR1865" i="1"/>
  <c r="AS1865" i="1"/>
  <c r="AT1865" i="1"/>
  <c r="AU1865" i="1"/>
  <c r="H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AP1867" i="1"/>
  <c r="AQ1867" i="1"/>
  <c r="AR1867" i="1"/>
  <c r="AS1867" i="1"/>
  <c r="AT1867" i="1"/>
  <c r="H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AP1869" i="1"/>
  <c r="AQ1869" i="1"/>
  <c r="AR1869" i="1"/>
  <c r="AS1869" i="1"/>
  <c r="AT1869" i="1"/>
  <c r="AU1869" i="1"/>
  <c r="H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AP1870" i="1"/>
  <c r="AQ1870" i="1"/>
  <c r="AR1870" i="1"/>
  <c r="AS1870" i="1"/>
  <c r="AT1870" i="1"/>
  <c r="AU1870" i="1"/>
  <c r="H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AP1871" i="1"/>
  <c r="AQ1871" i="1"/>
  <c r="AR1871" i="1"/>
  <c r="AS1871" i="1"/>
  <c r="AT1871" i="1"/>
  <c r="AU1871" i="1"/>
  <c r="H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AP1872" i="1"/>
  <c r="AQ1872" i="1"/>
  <c r="AR1872" i="1"/>
  <c r="AS1872" i="1"/>
  <c r="AT1872" i="1"/>
  <c r="AU1872" i="1"/>
  <c r="H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AP1873" i="1"/>
  <c r="AQ1873" i="1"/>
  <c r="AR1873" i="1"/>
  <c r="AS1873" i="1"/>
  <c r="AT1873" i="1"/>
  <c r="AU1873" i="1"/>
  <c r="H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AP1874" i="1"/>
  <c r="AQ1874" i="1"/>
  <c r="AR1874" i="1"/>
  <c r="AS1874" i="1"/>
  <c r="AT1874" i="1"/>
  <c r="AU1874" i="1"/>
  <c r="H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AP1875" i="1"/>
  <c r="AQ1875" i="1"/>
  <c r="AR1875" i="1"/>
  <c r="AS1875" i="1"/>
  <c r="AT1875" i="1"/>
  <c r="AU1875" i="1"/>
  <c r="H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AP1876" i="1"/>
  <c r="AQ1876" i="1"/>
  <c r="AR1876" i="1"/>
  <c r="AS1876" i="1"/>
  <c r="AT1876" i="1"/>
  <c r="AU1876" i="1"/>
  <c r="H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AP1878" i="1"/>
  <c r="AQ1878" i="1"/>
  <c r="AR1878" i="1"/>
  <c r="AS1878" i="1"/>
  <c r="AT1878" i="1"/>
  <c r="AU1878" i="1"/>
  <c r="H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AP1879" i="1"/>
  <c r="AQ1879" i="1"/>
  <c r="AR1879" i="1"/>
  <c r="AS1879" i="1"/>
  <c r="AT1879" i="1"/>
  <c r="AU1879" i="1"/>
  <c r="H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AP1881" i="1"/>
  <c r="AQ1881" i="1"/>
  <c r="AR1881" i="1"/>
  <c r="AS1881" i="1"/>
  <c r="AT1881" i="1"/>
  <c r="AU1881" i="1"/>
  <c r="H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AP1882" i="1"/>
  <c r="AQ1882" i="1"/>
  <c r="AR1882" i="1"/>
  <c r="AS1882" i="1"/>
  <c r="AT1882" i="1"/>
  <c r="AU1882" i="1"/>
  <c r="H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AP1883" i="1"/>
  <c r="AQ1883" i="1"/>
  <c r="AR1883" i="1"/>
  <c r="AS1883" i="1"/>
  <c r="AT1883" i="1"/>
  <c r="AU1883" i="1"/>
  <c r="H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AP1884" i="1"/>
  <c r="AQ1884" i="1"/>
  <c r="AR1884" i="1"/>
  <c r="AS1884" i="1"/>
  <c r="AT1884" i="1"/>
  <c r="AU1884" i="1"/>
  <c r="H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AP1885" i="1"/>
  <c r="AQ1885" i="1"/>
  <c r="AR1885" i="1"/>
  <c r="AS1885" i="1"/>
  <c r="AT1885" i="1"/>
  <c r="H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AP1886" i="1"/>
  <c r="AQ1886" i="1"/>
  <c r="AR1886" i="1"/>
  <c r="AS1886" i="1"/>
  <c r="AT1886" i="1"/>
  <c r="AU1886" i="1"/>
  <c r="H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AP1887" i="1"/>
  <c r="AQ1887" i="1"/>
  <c r="AR1887" i="1"/>
  <c r="AS1887" i="1"/>
  <c r="AT1887" i="1"/>
  <c r="AU1887" i="1"/>
  <c r="H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AP1888" i="1"/>
  <c r="AQ1888" i="1"/>
  <c r="AR1888" i="1"/>
  <c r="AS1888" i="1"/>
  <c r="AT1888" i="1"/>
  <c r="AU1888" i="1"/>
  <c r="H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AP1890" i="1"/>
  <c r="AQ1890" i="1"/>
  <c r="AR1890" i="1"/>
  <c r="AS1890" i="1"/>
  <c r="AT1890" i="1"/>
  <c r="AU1890" i="1"/>
  <c r="H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AP1891" i="1"/>
  <c r="AQ1891" i="1"/>
  <c r="AR1891" i="1"/>
  <c r="AS1891" i="1"/>
  <c r="AT1891" i="1"/>
  <c r="AU1891" i="1"/>
  <c r="H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AP1892" i="1"/>
  <c r="AQ1892" i="1"/>
  <c r="AR1892" i="1"/>
  <c r="AS1892" i="1"/>
  <c r="AT1892" i="1"/>
  <c r="AU1892" i="1"/>
  <c r="H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AP1893" i="1"/>
  <c r="AQ1893" i="1"/>
  <c r="AR1893" i="1"/>
  <c r="AS1893" i="1"/>
  <c r="AT1893" i="1"/>
  <c r="AU1893" i="1"/>
  <c r="H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AP1894" i="1"/>
  <c r="AQ1894" i="1"/>
  <c r="AR1894" i="1"/>
  <c r="AS1894" i="1"/>
  <c r="AT1894" i="1"/>
  <c r="AU1894" i="1"/>
  <c r="H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AP1895" i="1"/>
  <c r="AQ1895" i="1"/>
  <c r="AR1895" i="1"/>
  <c r="AS1895" i="1"/>
  <c r="AT1895" i="1"/>
  <c r="AU1895" i="1"/>
  <c r="H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AP1898" i="1"/>
  <c r="AQ1898" i="1"/>
  <c r="AR1898" i="1"/>
  <c r="AS1898" i="1"/>
  <c r="AT1898" i="1"/>
  <c r="AU1898" i="1"/>
  <c r="H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AP1899" i="1"/>
  <c r="AQ1899" i="1"/>
  <c r="AR1899" i="1"/>
  <c r="AS1899" i="1"/>
  <c r="AT1899" i="1"/>
  <c r="AU1899" i="1"/>
  <c r="H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AP1900" i="1"/>
  <c r="AQ1900" i="1"/>
  <c r="AR1900" i="1"/>
  <c r="AS1900" i="1"/>
  <c r="AT1900" i="1"/>
  <c r="AU1900" i="1"/>
  <c r="H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AP1901" i="1"/>
  <c r="AQ1901" i="1"/>
  <c r="AR1901" i="1"/>
  <c r="AS1901" i="1"/>
  <c r="AT1901" i="1"/>
  <c r="AU1901" i="1"/>
  <c r="H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AP1902" i="1"/>
  <c r="AQ1902" i="1"/>
  <c r="AR1902" i="1"/>
  <c r="AS1902" i="1"/>
  <c r="AT1902" i="1"/>
  <c r="AU1902" i="1"/>
  <c r="H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AP1903" i="1"/>
  <c r="AQ1903" i="1"/>
  <c r="AR1903" i="1"/>
  <c r="AS1903" i="1"/>
  <c r="AT1903" i="1"/>
  <c r="AU1903" i="1"/>
  <c r="H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AP1904" i="1"/>
  <c r="AQ1904" i="1"/>
  <c r="AR1904" i="1"/>
  <c r="AS1904" i="1"/>
  <c r="AT1904" i="1"/>
  <c r="AU1904" i="1"/>
  <c r="H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AP1905" i="1"/>
  <c r="AQ1905" i="1"/>
  <c r="AR1905" i="1"/>
  <c r="AS1905" i="1"/>
  <c r="AT1905" i="1"/>
  <c r="AU1905" i="1"/>
  <c r="H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AP1907" i="1"/>
  <c r="AQ1907" i="1"/>
  <c r="AR1907" i="1"/>
  <c r="AS1907" i="1"/>
  <c r="AT1907" i="1"/>
  <c r="AU1907" i="1"/>
  <c r="H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AP1908" i="1"/>
  <c r="AQ1908" i="1"/>
  <c r="AR1908" i="1"/>
  <c r="AS1908" i="1"/>
  <c r="AT1908" i="1"/>
  <c r="AU1908" i="1"/>
  <c r="H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AP1909" i="1"/>
  <c r="AQ1909" i="1"/>
  <c r="AR1909" i="1"/>
  <c r="AS1909" i="1"/>
  <c r="AT1909" i="1"/>
  <c r="AU1909" i="1"/>
  <c r="H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AP1910" i="1"/>
  <c r="AQ1910" i="1"/>
  <c r="AR1910" i="1"/>
  <c r="AS1910" i="1"/>
  <c r="AT1910" i="1"/>
  <c r="AU1910" i="1"/>
  <c r="H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AP1911" i="1"/>
  <c r="AQ1911" i="1"/>
  <c r="AR1911" i="1"/>
  <c r="AS1911" i="1"/>
  <c r="AT1911" i="1"/>
  <c r="AU1911" i="1"/>
  <c r="H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AP1912" i="1"/>
  <c r="AQ1912" i="1"/>
  <c r="AR1912" i="1"/>
  <c r="AS1912" i="1"/>
  <c r="AT1912" i="1"/>
  <c r="AU1912" i="1"/>
  <c r="H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AP1913" i="1"/>
  <c r="AQ1913" i="1"/>
  <c r="AR1913" i="1"/>
  <c r="AS1913" i="1"/>
  <c r="AT1913" i="1"/>
  <c r="AU1913" i="1"/>
  <c r="H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AP1914" i="1"/>
  <c r="AQ1914" i="1"/>
  <c r="AR1914" i="1"/>
  <c r="AS1914" i="1"/>
  <c r="AT1914" i="1"/>
  <c r="AU1914" i="1"/>
  <c r="H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AP1915" i="1"/>
  <c r="AQ1915" i="1"/>
  <c r="AR1915" i="1"/>
  <c r="AS1915" i="1"/>
  <c r="AT1915" i="1"/>
  <c r="AU1915" i="1"/>
  <c r="H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AP1916" i="1"/>
  <c r="AQ1916" i="1"/>
  <c r="AR1916" i="1"/>
  <c r="AS1916" i="1"/>
  <c r="AT1916" i="1"/>
  <c r="AU1916" i="1"/>
  <c r="H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AP1917" i="1"/>
  <c r="AQ1917" i="1"/>
  <c r="AR1917" i="1"/>
  <c r="AS1917" i="1"/>
  <c r="AT1917" i="1"/>
  <c r="AU1917" i="1"/>
  <c r="H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AP1918" i="1"/>
  <c r="AQ1918" i="1"/>
  <c r="AR1918" i="1"/>
  <c r="AS1918" i="1"/>
  <c r="AT1918" i="1"/>
  <c r="AU1918" i="1"/>
  <c r="H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AP1919" i="1"/>
  <c r="AQ1919" i="1"/>
  <c r="AR1919" i="1"/>
  <c r="AS1919" i="1"/>
  <c r="AT1919" i="1"/>
  <c r="AU1919" i="1"/>
  <c r="H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AP1921" i="1"/>
  <c r="AQ1921" i="1"/>
  <c r="AR1921" i="1"/>
  <c r="AS1921" i="1"/>
  <c r="AT1921" i="1"/>
  <c r="AU1921" i="1"/>
  <c r="H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AP1922" i="1"/>
  <c r="AQ1922" i="1"/>
  <c r="AR1922" i="1"/>
  <c r="AS1922" i="1"/>
  <c r="AT1922" i="1"/>
  <c r="AU1922" i="1"/>
  <c r="H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AP1923" i="1"/>
  <c r="AQ1923" i="1"/>
  <c r="AR1923" i="1"/>
  <c r="AS1923" i="1"/>
  <c r="AT1923" i="1"/>
  <c r="AU1923" i="1"/>
  <c r="H1924" i="1"/>
  <c r="J1924" i="1"/>
  <c r="K1924" i="1"/>
  <c r="L1924" i="1"/>
  <c r="M1924" i="1"/>
  <c r="N1924" i="1"/>
  <c r="O1924" i="1"/>
  <c r="P1924" i="1"/>
  <c r="AQ1924" i="1"/>
  <c r="AR1924" i="1"/>
  <c r="AS1924" i="1"/>
  <c r="AT1924" i="1"/>
  <c r="AU1924" i="1"/>
  <c r="H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AP1925" i="1"/>
  <c r="AQ1925" i="1"/>
  <c r="AR1925" i="1"/>
  <c r="AS1925" i="1"/>
  <c r="AT1925" i="1"/>
  <c r="AU1925" i="1"/>
  <c r="H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AP1926" i="1"/>
  <c r="AQ1926" i="1"/>
  <c r="AR1926" i="1"/>
  <c r="AS1926" i="1"/>
  <c r="AT1926" i="1"/>
  <c r="AU1926" i="1"/>
  <c r="H1927" i="1"/>
  <c r="J1927" i="1"/>
  <c r="K1927" i="1"/>
  <c r="L1927" i="1"/>
  <c r="M1927" i="1"/>
  <c r="N1927" i="1"/>
  <c r="O1927" i="1"/>
  <c r="P1927" i="1"/>
  <c r="AQ1927" i="1"/>
  <c r="AR1927" i="1"/>
  <c r="AS1927" i="1"/>
  <c r="AT1927" i="1"/>
  <c r="AU1927" i="1"/>
  <c r="H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AP1928" i="1"/>
  <c r="AQ1928" i="1"/>
  <c r="AR1928" i="1"/>
  <c r="AS1928" i="1"/>
  <c r="AT1928" i="1"/>
  <c r="AU1928" i="1"/>
  <c r="H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AP1929" i="1"/>
  <c r="AQ1929" i="1"/>
  <c r="AR1929" i="1"/>
  <c r="AS1929" i="1"/>
  <c r="AT1929" i="1"/>
  <c r="AU1929" i="1"/>
  <c r="H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AP1930" i="1"/>
  <c r="AQ1930" i="1"/>
  <c r="AR1930" i="1"/>
  <c r="AS1930" i="1"/>
  <c r="AT1930" i="1"/>
  <c r="AU1930" i="1"/>
  <c r="H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AP1931" i="1"/>
  <c r="AQ1931" i="1"/>
  <c r="AR1931" i="1"/>
  <c r="AS1931" i="1"/>
  <c r="AT1931" i="1"/>
  <c r="AU1931" i="1"/>
  <c r="H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AP1932" i="1"/>
  <c r="AQ1932" i="1"/>
  <c r="AR1932" i="1"/>
  <c r="AS1932" i="1"/>
  <c r="AT1932" i="1"/>
  <c r="AU1932" i="1"/>
  <c r="H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AP1933" i="1"/>
  <c r="AQ1933" i="1"/>
  <c r="AR1933" i="1"/>
  <c r="AS1933" i="1"/>
  <c r="AT1933" i="1"/>
  <c r="AU1933" i="1"/>
  <c r="H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AP1934" i="1"/>
  <c r="AQ1934" i="1"/>
  <c r="AR1934" i="1"/>
  <c r="AS1934" i="1"/>
  <c r="AT1934" i="1"/>
  <c r="AU1934" i="1"/>
  <c r="H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AP1935" i="1"/>
  <c r="AQ1935" i="1"/>
  <c r="AR1935" i="1"/>
  <c r="AS1935" i="1"/>
  <c r="AT1935" i="1"/>
  <c r="AU1935" i="1"/>
  <c r="H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AP1936" i="1"/>
  <c r="AQ1936" i="1"/>
  <c r="AR1936" i="1"/>
  <c r="AS1936" i="1"/>
  <c r="AT1936" i="1"/>
  <c r="AU1936" i="1"/>
  <c r="H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AP1937" i="1"/>
  <c r="AQ1937" i="1"/>
  <c r="AR1937" i="1"/>
  <c r="AS1937" i="1"/>
  <c r="AT1937" i="1"/>
  <c r="AU1937" i="1"/>
  <c r="H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AP1939" i="1"/>
  <c r="AQ1939" i="1"/>
  <c r="AR1939" i="1"/>
  <c r="AS1939" i="1"/>
  <c r="AT1939" i="1"/>
  <c r="AU1939" i="1"/>
  <c r="H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AP1940" i="1"/>
  <c r="AQ1940" i="1"/>
  <c r="AR1940" i="1"/>
  <c r="AS1940" i="1"/>
  <c r="AT1940" i="1"/>
  <c r="AU1940" i="1"/>
  <c r="H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AP1941" i="1"/>
  <c r="AQ1941" i="1"/>
  <c r="AR1941" i="1"/>
  <c r="AS1941" i="1"/>
  <c r="AT1941" i="1"/>
  <c r="AU1941" i="1"/>
  <c r="H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AP1942" i="1"/>
  <c r="AQ1942" i="1"/>
  <c r="AR1942" i="1"/>
  <c r="AS1942" i="1"/>
  <c r="AT1942" i="1"/>
  <c r="AU1942" i="1"/>
  <c r="H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AP1943" i="1"/>
  <c r="AQ1943" i="1"/>
  <c r="AR1943" i="1"/>
  <c r="AS1943" i="1"/>
  <c r="AT1943" i="1"/>
  <c r="AU1943" i="1"/>
  <c r="H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AP1944" i="1"/>
  <c r="AQ1944" i="1"/>
  <c r="AR1944" i="1"/>
  <c r="AS1944" i="1"/>
  <c r="AT1944" i="1"/>
  <c r="AU1944" i="1"/>
  <c r="H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AP1946" i="1"/>
  <c r="AQ1946" i="1"/>
  <c r="AR1946" i="1"/>
  <c r="AS1946" i="1"/>
  <c r="AT1946" i="1"/>
  <c r="AU1946" i="1"/>
  <c r="H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AP1947" i="1"/>
  <c r="AQ1947" i="1"/>
  <c r="AR1947" i="1"/>
  <c r="AS1947" i="1"/>
  <c r="AT1947" i="1"/>
  <c r="AU1947" i="1"/>
  <c r="H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AP1948" i="1"/>
  <c r="AQ1948" i="1"/>
  <c r="AR1948" i="1"/>
  <c r="AS1948" i="1"/>
  <c r="AT1948" i="1"/>
  <c r="AU1948" i="1"/>
  <c r="H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AP1949" i="1"/>
  <c r="AQ1949" i="1"/>
  <c r="AR1949" i="1"/>
  <c r="AS1949" i="1"/>
  <c r="AT1949" i="1"/>
  <c r="AU1949" i="1"/>
  <c r="H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AP1950" i="1"/>
  <c r="AQ1950" i="1"/>
  <c r="AR1950" i="1"/>
  <c r="AS1950" i="1"/>
  <c r="AT1950" i="1"/>
  <c r="AU1950" i="1"/>
  <c r="H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AP1951" i="1"/>
  <c r="AQ1951" i="1"/>
  <c r="AR1951" i="1"/>
  <c r="AS1951" i="1"/>
  <c r="AT1951" i="1"/>
  <c r="AU1951" i="1"/>
  <c r="H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AP1952" i="1"/>
  <c r="AQ1952" i="1"/>
  <c r="AR1952" i="1"/>
  <c r="AS1952" i="1"/>
  <c r="AT1952" i="1"/>
  <c r="AU1952" i="1"/>
  <c r="H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AP1953" i="1"/>
  <c r="AQ1953" i="1"/>
  <c r="AR1953" i="1"/>
  <c r="AS1953" i="1"/>
  <c r="AT1953" i="1"/>
  <c r="AU1953" i="1"/>
  <c r="H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AP1954" i="1"/>
  <c r="AQ1954" i="1"/>
  <c r="AR1954" i="1"/>
  <c r="AS1954" i="1"/>
  <c r="AT1954" i="1"/>
  <c r="AU1954" i="1"/>
  <c r="H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AP1955" i="1"/>
  <c r="AQ1955" i="1"/>
  <c r="AR1955" i="1"/>
  <c r="AS1955" i="1"/>
  <c r="AT1955" i="1"/>
  <c r="AU1955" i="1"/>
  <c r="H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AP1956" i="1"/>
  <c r="AQ1956" i="1"/>
  <c r="AR1956" i="1"/>
  <c r="AS1956" i="1"/>
  <c r="AT1956" i="1"/>
  <c r="AU1956" i="1"/>
  <c r="H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AP1957" i="1"/>
  <c r="AQ1957" i="1"/>
  <c r="AR1957" i="1"/>
  <c r="AS1957" i="1"/>
  <c r="AT1957" i="1"/>
  <c r="AU1957" i="1"/>
  <c r="H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AP1958" i="1"/>
  <c r="AQ1958" i="1"/>
  <c r="AR1958" i="1"/>
  <c r="AS1958" i="1"/>
  <c r="AT1958" i="1"/>
  <c r="AU1958" i="1"/>
  <c r="H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AP1959" i="1"/>
  <c r="AQ1959" i="1"/>
  <c r="AR1959" i="1"/>
  <c r="AS1959" i="1"/>
  <c r="AT1959" i="1"/>
  <c r="AU1959" i="1"/>
  <c r="H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AP1960" i="1"/>
  <c r="AQ1960" i="1"/>
  <c r="AR1960" i="1"/>
  <c r="AS1960" i="1"/>
  <c r="AT1960" i="1"/>
  <c r="AU1960" i="1"/>
  <c r="H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AP1961" i="1"/>
  <c r="AQ1961" i="1"/>
  <c r="AR1961" i="1"/>
  <c r="AS1961" i="1"/>
  <c r="AT1961" i="1"/>
  <c r="AU1961" i="1"/>
  <c r="H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AP1962" i="1"/>
  <c r="AQ1962" i="1"/>
  <c r="AR1962" i="1"/>
  <c r="AS1962" i="1"/>
  <c r="AT1962" i="1"/>
  <c r="AU1962" i="1"/>
  <c r="H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AP1964" i="1"/>
  <c r="AQ1964" i="1"/>
  <c r="AR1964" i="1"/>
  <c r="AS1964" i="1"/>
  <c r="AT1964" i="1"/>
  <c r="AU1964" i="1"/>
  <c r="H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AP1965" i="1"/>
  <c r="AQ1965" i="1"/>
  <c r="AR1965" i="1"/>
  <c r="AS1965" i="1"/>
  <c r="AT1965" i="1"/>
  <c r="AU1965" i="1"/>
  <c r="H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AP1966" i="1"/>
  <c r="AQ1966" i="1"/>
  <c r="AR1966" i="1"/>
  <c r="AS1966" i="1"/>
  <c r="AT1966" i="1"/>
  <c r="AU1966" i="1"/>
  <c r="H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AP1967" i="1"/>
  <c r="AQ1967" i="1"/>
  <c r="AR1967" i="1"/>
  <c r="AS1967" i="1"/>
  <c r="AT1967" i="1"/>
  <c r="AU1967" i="1"/>
  <c r="H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AP1968" i="1"/>
  <c r="AQ1968" i="1"/>
  <c r="AR1968" i="1"/>
  <c r="AS1968" i="1"/>
  <c r="AT1968" i="1"/>
  <c r="AU1968" i="1"/>
  <c r="H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AP1969" i="1"/>
  <c r="AQ1969" i="1"/>
  <c r="AR1969" i="1"/>
  <c r="AS1969" i="1"/>
  <c r="AT1969" i="1"/>
  <c r="AU1969" i="1"/>
  <c r="H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AP1970" i="1"/>
  <c r="AQ1970" i="1"/>
  <c r="AR1970" i="1"/>
  <c r="AS1970" i="1"/>
  <c r="AT1970" i="1"/>
  <c r="AU1970" i="1"/>
  <c r="H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AP1971" i="1"/>
  <c r="AQ1971" i="1"/>
  <c r="AR1971" i="1"/>
  <c r="AS1971" i="1"/>
  <c r="AT1971" i="1"/>
  <c r="AU1971" i="1"/>
  <c r="H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AP1972" i="1"/>
  <c r="AQ1972" i="1"/>
  <c r="AR1972" i="1"/>
  <c r="AS1972" i="1"/>
  <c r="AT1972" i="1"/>
  <c r="AU1972" i="1"/>
  <c r="H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AP1973" i="1"/>
  <c r="AQ1973" i="1"/>
  <c r="AR1973" i="1"/>
  <c r="AS1973" i="1"/>
  <c r="AT1973" i="1"/>
  <c r="AU1973" i="1"/>
  <c r="H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AP1974" i="1"/>
  <c r="AQ1974" i="1"/>
  <c r="AR1974" i="1"/>
  <c r="AS1974" i="1"/>
  <c r="AT1974" i="1"/>
  <c r="AU1974" i="1"/>
  <c r="H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AP1975" i="1"/>
  <c r="AQ1975" i="1"/>
  <c r="AR1975" i="1"/>
  <c r="AS1975" i="1"/>
  <c r="AT1975" i="1"/>
  <c r="AU1975" i="1"/>
  <c r="H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AP1976" i="1"/>
  <c r="AQ1976" i="1"/>
  <c r="AR1976" i="1"/>
  <c r="AS1976" i="1"/>
  <c r="AT1976" i="1"/>
  <c r="AU1976" i="1"/>
  <c r="H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AP1977" i="1"/>
  <c r="AQ1977" i="1"/>
  <c r="AR1977" i="1"/>
  <c r="AS1977" i="1"/>
  <c r="AT1977" i="1"/>
  <c r="AU1977" i="1"/>
  <c r="H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AP1978" i="1"/>
  <c r="AQ1978" i="1"/>
  <c r="AR1978" i="1"/>
  <c r="AS1978" i="1"/>
  <c r="AT1978" i="1"/>
  <c r="AU1978" i="1"/>
  <c r="H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AP1980" i="1"/>
  <c r="AQ1980" i="1"/>
  <c r="AR1980" i="1"/>
  <c r="AS1980" i="1"/>
  <c r="AT1980" i="1"/>
  <c r="AU1980" i="1"/>
  <c r="H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AP1981" i="1"/>
  <c r="AQ1981" i="1"/>
  <c r="AR1981" i="1"/>
  <c r="AS1981" i="1"/>
  <c r="AT1981" i="1"/>
  <c r="AU1981" i="1"/>
  <c r="H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AP1982" i="1"/>
  <c r="AQ1982" i="1"/>
  <c r="AR1982" i="1"/>
  <c r="AS1982" i="1"/>
  <c r="AT1982" i="1"/>
  <c r="AU1982" i="1"/>
  <c r="H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AP1983" i="1"/>
  <c r="AQ1983" i="1"/>
  <c r="AR1983" i="1"/>
  <c r="AS1983" i="1"/>
  <c r="AT1983" i="1"/>
  <c r="AU1983" i="1"/>
  <c r="H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AP1984" i="1"/>
  <c r="AQ1984" i="1"/>
  <c r="AR1984" i="1"/>
  <c r="AS1984" i="1"/>
  <c r="AT1984" i="1"/>
  <c r="AU1984" i="1"/>
  <c r="H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AP1985" i="1"/>
  <c r="AQ1985" i="1"/>
  <c r="AR1985" i="1"/>
  <c r="AS1985" i="1"/>
  <c r="AT1985" i="1"/>
  <c r="AU1985" i="1"/>
  <c r="H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AP1986" i="1"/>
  <c r="AQ1986" i="1"/>
  <c r="AR1986" i="1"/>
  <c r="AS1986" i="1"/>
  <c r="AT1986" i="1"/>
  <c r="AU1986" i="1"/>
  <c r="H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AP1987" i="1"/>
  <c r="AQ1987" i="1"/>
  <c r="AR1987" i="1"/>
  <c r="AS1987" i="1"/>
  <c r="AT1987" i="1"/>
  <c r="AU1987" i="1"/>
  <c r="H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AP1988" i="1"/>
  <c r="AQ1988" i="1"/>
  <c r="AR1988" i="1"/>
  <c r="AS1988" i="1"/>
  <c r="AT1988" i="1"/>
  <c r="AU1988" i="1"/>
  <c r="I1864" i="1" l="1"/>
  <c r="I1811" i="1"/>
  <c r="I1805" i="1"/>
  <c r="I1803" i="1"/>
  <c r="I1802" i="1"/>
  <c r="I1759" i="1"/>
  <c r="I1710" i="1"/>
  <c r="I1661" i="1"/>
  <c r="I1591" i="1"/>
  <c r="I1590" i="1"/>
  <c r="I1567" i="1"/>
  <c r="I1536" i="1"/>
  <c r="I1517" i="1"/>
  <c r="I1513" i="1"/>
  <c r="I1324" i="1"/>
  <c r="I1307" i="1"/>
  <c r="I975" i="1"/>
  <c r="I958" i="1"/>
  <c r="I911" i="1"/>
  <c r="I883" i="1"/>
  <c r="I850" i="1"/>
  <c r="I766" i="1"/>
  <c r="I747" i="1"/>
  <c r="I597" i="1"/>
  <c r="I510" i="1"/>
  <c r="I404" i="1"/>
  <c r="I403" i="1"/>
  <c r="I369" i="1"/>
  <c r="I311" i="1"/>
  <c r="I264" i="1"/>
  <c r="I247" i="1"/>
  <c r="I229" i="1"/>
  <c r="I209" i="1"/>
  <c r="I197" i="1"/>
  <c r="I173" i="1"/>
  <c r="I159" i="1"/>
  <c r="I440" i="1"/>
  <c r="I398" i="1"/>
  <c r="I381" i="1"/>
  <c r="I1338" i="1"/>
  <c r="I1319" i="1"/>
  <c r="I1314" i="1"/>
  <c r="I1301" i="1"/>
  <c r="I1283" i="1"/>
  <c r="I1282" i="1"/>
  <c r="I1272" i="1"/>
  <c r="I1262" i="1"/>
  <c r="I1250" i="1"/>
  <c r="I1225" i="1"/>
  <c r="I1214" i="1"/>
  <c r="I1197" i="1"/>
  <c r="I1147" i="1"/>
  <c r="I1139" i="1"/>
  <c r="I1730" i="1"/>
  <c r="I1261" i="1"/>
  <c r="I1851" i="1"/>
  <c r="I1850" i="1"/>
  <c r="I1782" i="1"/>
  <c r="I1704" i="1"/>
  <c r="I1500" i="1"/>
  <c r="I1492" i="1"/>
  <c r="I934" i="1"/>
  <c r="I923" i="1"/>
  <c r="I866" i="1"/>
  <c r="I1961" i="1"/>
  <c r="I1925" i="1"/>
  <c r="I1903" i="1"/>
  <c r="I1447" i="1"/>
  <c r="I1394" i="1"/>
  <c r="I1899" i="1"/>
  <c r="I1836" i="1"/>
  <c r="I1395" i="1"/>
  <c r="I1328" i="1"/>
  <c r="I1311" i="1"/>
  <c r="I1230" i="1"/>
  <c r="I1108" i="1"/>
  <c r="I1072" i="1"/>
  <c r="I981" i="1"/>
  <c r="I348" i="1"/>
  <c r="I153" i="1"/>
  <c r="I98" i="1"/>
  <c r="I89" i="1"/>
  <c r="I80" i="1"/>
  <c r="I71" i="1"/>
  <c r="I62" i="1"/>
  <c r="I53" i="1"/>
  <c r="I1837" i="1"/>
  <c r="I1801" i="1"/>
  <c r="I1180" i="1"/>
  <c r="I1107" i="1"/>
  <c r="I1009" i="1"/>
  <c r="I1792" i="1"/>
  <c r="I1629" i="1"/>
  <c r="I1195" i="1"/>
  <c r="I1153" i="1"/>
  <c r="I1098" i="1"/>
  <c r="I557" i="1"/>
  <c r="I1740" i="1"/>
  <c r="I1711" i="1"/>
  <c r="I1705" i="1"/>
  <c r="I1414" i="1"/>
  <c r="I1406" i="1"/>
  <c r="I1377" i="1"/>
  <c r="I1602" i="1"/>
  <c r="I1570" i="1"/>
  <c r="I1501" i="1"/>
  <c r="I486" i="1"/>
  <c r="I382" i="1"/>
  <c r="I275" i="1"/>
  <c r="I190" i="1"/>
  <c r="I1900" i="1"/>
  <c r="I1846" i="1"/>
  <c r="I1777" i="1"/>
  <c r="I1707" i="1"/>
  <c r="I1659" i="1"/>
  <c r="I1639" i="1"/>
  <c r="I1596" i="1"/>
  <c r="I1515" i="1"/>
  <c r="I1450" i="1"/>
  <c r="I1105" i="1"/>
  <c r="I1055" i="1"/>
  <c r="I1034" i="1"/>
  <c r="I994" i="1"/>
  <c r="I993" i="1"/>
  <c r="I953" i="1"/>
  <c r="I936" i="1"/>
  <c r="I1765" i="1"/>
  <c r="I1668" i="1"/>
  <c r="I1660" i="1"/>
  <c r="I1405" i="1"/>
  <c r="I1193" i="1"/>
  <c r="I832" i="1"/>
  <c r="I670" i="1"/>
  <c r="I653" i="1"/>
  <c r="I555" i="1"/>
  <c r="I554" i="1"/>
  <c r="I430" i="1"/>
  <c r="I1831" i="1"/>
  <c r="I1813" i="1"/>
  <c r="I1620" i="1"/>
  <c r="I1601" i="1"/>
  <c r="I1493" i="1"/>
  <c r="I1419" i="1"/>
  <c r="I1286" i="1"/>
  <c r="I1265" i="1"/>
  <c r="I1097" i="1"/>
  <c r="I941" i="1"/>
  <c r="I916" i="1"/>
  <c r="I610" i="1"/>
  <c r="I539" i="1"/>
  <c r="I512" i="1"/>
  <c r="I1987" i="1"/>
  <c r="I1935" i="1"/>
  <c r="I1924" i="1"/>
  <c r="I1915" i="1"/>
  <c r="I1886" i="1"/>
  <c r="I1835" i="1"/>
  <c r="I1595" i="1"/>
  <c r="I1477" i="1"/>
  <c r="I1448" i="1"/>
  <c r="I1916" i="1"/>
  <c r="I1871" i="1"/>
  <c r="I1767" i="1"/>
  <c r="I1654" i="1"/>
  <c r="I1550" i="1"/>
  <c r="I1475" i="1"/>
  <c r="I1456" i="1"/>
  <c r="I1412" i="1"/>
  <c r="I1368" i="1"/>
  <c r="I1352" i="1"/>
  <c r="I1131" i="1"/>
  <c r="I1067" i="1"/>
  <c r="I918" i="1"/>
  <c r="I807" i="1"/>
  <c r="I752" i="1"/>
  <c r="I690" i="1"/>
  <c r="I602" i="1"/>
  <c r="I567" i="1"/>
  <c r="I528" i="1"/>
  <c r="I494" i="1"/>
  <c r="I315" i="1"/>
  <c r="I1882" i="1"/>
  <c r="I1614" i="1"/>
  <c r="I1612" i="1"/>
  <c r="I1539" i="1"/>
  <c r="I1440" i="1"/>
  <c r="I1431" i="1"/>
  <c r="I1422" i="1"/>
  <c r="I1320" i="1"/>
  <c r="I1978" i="1"/>
  <c r="I1891" i="1"/>
  <c r="I1872" i="1"/>
  <c r="I1751" i="1"/>
  <c r="I1655" i="1"/>
  <c r="I1615" i="1"/>
  <c r="I1544" i="1"/>
  <c r="I1487" i="1"/>
  <c r="I1369" i="1"/>
  <c r="I1353" i="1"/>
  <c r="I1340" i="1"/>
  <c r="I1329" i="1"/>
  <c r="I1321" i="1"/>
  <c r="I1755" i="1"/>
  <c r="I1748" i="1"/>
  <c r="I1732" i="1"/>
  <c r="I1684" i="1"/>
  <c r="I1622" i="1"/>
  <c r="I1609" i="1"/>
  <c r="I1565" i="1"/>
  <c r="I1028" i="1"/>
  <c r="I849" i="1"/>
  <c r="I698" i="1"/>
  <c r="I491" i="1"/>
  <c r="I457" i="1"/>
  <c r="I1766" i="1"/>
  <c r="I1720" i="1"/>
  <c r="I1637" i="1"/>
  <c r="I1427" i="1"/>
  <c r="I1233" i="1"/>
  <c r="I1181" i="1"/>
  <c r="I1070" i="1"/>
  <c r="I1040" i="1"/>
  <c r="I959" i="1"/>
  <c r="I917" i="1"/>
  <c r="I867" i="1"/>
  <c r="I801" i="1"/>
  <c r="I1936" i="1"/>
  <c r="I1895" i="1"/>
  <c r="I1804" i="1"/>
  <c r="I1793" i="1"/>
  <c r="I1731" i="1"/>
  <c r="I1721" i="1"/>
  <c r="I1669" i="1"/>
  <c r="I1662" i="1"/>
  <c r="I1638" i="1"/>
  <c r="I1538" i="1"/>
  <c r="I1401" i="1"/>
  <c r="I1384" i="1"/>
  <c r="I1359" i="1"/>
  <c r="I1750" i="1"/>
  <c r="I1630" i="1"/>
  <c r="I1560" i="1"/>
  <c r="I1494" i="1"/>
  <c r="I1429" i="1"/>
  <c r="I1421" i="1"/>
  <c r="I1227" i="1"/>
  <c r="I1172" i="1"/>
  <c r="I780" i="1"/>
  <c r="I388" i="1"/>
  <c r="I1845" i="1"/>
  <c r="I1798" i="1"/>
  <c r="I1797" i="1"/>
  <c r="I1723" i="1"/>
  <c r="I1681" i="1"/>
  <c r="I1679" i="1"/>
  <c r="I1663" i="1"/>
  <c r="I1640" i="1"/>
  <c r="I1584" i="1"/>
  <c r="I1552" i="1"/>
  <c r="I1522" i="1"/>
  <c r="I1514" i="1"/>
  <c r="I1386" i="1"/>
  <c r="I1378" i="1"/>
  <c r="I1361" i="1"/>
  <c r="I1339" i="1"/>
  <c r="I1302" i="1"/>
  <c r="I1125" i="1"/>
  <c r="I1106" i="1"/>
  <c r="I1953" i="1"/>
  <c r="I1940" i="1"/>
  <c r="I1892" i="1"/>
  <c r="I1883" i="1"/>
  <c r="I1863" i="1"/>
  <c r="I1799" i="1"/>
  <c r="I1708" i="1"/>
  <c r="I1682" i="1"/>
  <c r="I1572" i="1"/>
  <c r="I1563" i="1"/>
  <c r="I1457" i="1"/>
  <c r="I1413" i="1"/>
  <c r="I1975" i="1"/>
  <c r="I1950" i="1"/>
  <c r="I1919" i="1"/>
  <c r="I1901" i="1"/>
  <c r="I1884" i="1"/>
  <c r="I1738" i="1"/>
  <c r="I1729" i="1"/>
  <c r="I1727" i="1"/>
  <c r="I1652" i="1"/>
  <c r="I1617" i="1"/>
  <c r="I1554" i="1"/>
  <c r="I1535" i="1"/>
  <c r="I1224" i="1"/>
  <c r="I1163" i="1"/>
  <c r="I1077" i="1"/>
  <c r="I833" i="1"/>
  <c r="I598" i="1"/>
  <c r="I411" i="1"/>
  <c r="I1829" i="1"/>
  <c r="I1695" i="1"/>
  <c r="I1686" i="1"/>
  <c r="I1644" i="1"/>
  <c r="I1537" i="1"/>
  <c r="I1437" i="1"/>
  <c r="I1420" i="1"/>
  <c r="I1354" i="1"/>
  <c r="I1229" i="1"/>
  <c r="I912" i="1"/>
  <c r="I825" i="1"/>
  <c r="I749" i="1"/>
  <c r="I735" i="1"/>
  <c r="I719" i="1"/>
  <c r="I680" i="1"/>
  <c r="I661" i="1"/>
  <c r="I645" i="1"/>
  <c r="I611" i="1"/>
  <c r="I1914" i="1"/>
  <c r="I1898" i="1"/>
  <c r="I1834" i="1"/>
  <c r="I1823" i="1"/>
  <c r="I1646" i="1"/>
  <c r="I1582" i="1"/>
  <c r="I1531" i="1"/>
  <c r="I1473" i="1"/>
  <c r="I1375" i="1"/>
  <c r="I1360" i="1"/>
  <c r="I1862" i="1"/>
  <c r="I1814" i="1"/>
  <c r="I1696" i="1"/>
  <c r="I1561" i="1"/>
  <c r="I1486" i="1"/>
  <c r="I1090" i="1"/>
  <c r="I904" i="1"/>
  <c r="I613" i="1"/>
  <c r="I469" i="1"/>
  <c r="I354" i="1"/>
  <c r="I320" i="1"/>
  <c r="I266" i="1"/>
  <c r="I1917" i="1"/>
  <c r="I1825" i="1"/>
  <c r="I1824" i="1"/>
  <c r="I1778" i="1"/>
  <c r="I1589" i="1"/>
  <c r="I1495" i="1"/>
  <c r="I1288" i="1"/>
  <c r="I1273" i="1"/>
  <c r="I1264" i="1"/>
  <c r="I1244" i="1"/>
  <c r="I1183" i="1"/>
  <c r="I1140" i="1"/>
  <c r="I1132" i="1"/>
  <c r="I1966" i="1"/>
  <c r="I1753" i="1"/>
  <c r="I1967" i="1"/>
  <c r="I1918" i="1"/>
  <c r="I1902" i="1"/>
  <c r="I108" i="1"/>
  <c r="I107" i="1"/>
  <c r="I105" i="1"/>
  <c r="I78" i="1"/>
  <c r="I60" i="1"/>
  <c r="I347" i="1"/>
  <c r="I337" i="1"/>
  <c r="I302" i="1"/>
  <c r="I284" i="1"/>
  <c r="I249" i="1"/>
  <c r="I239" i="1"/>
  <c r="I230" i="1"/>
  <c r="I220" i="1"/>
  <c r="I210" i="1"/>
  <c r="I175" i="1"/>
  <c r="I144" i="1"/>
  <c r="I47" i="1"/>
  <c r="I39" i="1"/>
  <c r="I10" i="1"/>
  <c r="I1123" i="1"/>
  <c r="I1113" i="1"/>
  <c r="I1078" i="1"/>
  <c r="I1071" i="1"/>
  <c r="I968" i="1"/>
  <c r="I960" i="1"/>
  <c r="I895" i="1"/>
  <c r="I887" i="1"/>
  <c r="I875" i="1"/>
  <c r="I868" i="1"/>
  <c r="I860" i="1"/>
  <c r="I843" i="1"/>
  <c r="I813" i="1"/>
  <c r="I793" i="1"/>
  <c r="I779" i="1"/>
  <c r="I778" i="1"/>
  <c r="I767" i="1"/>
  <c r="I720" i="1"/>
  <c r="I674" i="1"/>
  <c r="I657" i="1"/>
  <c r="I636" i="1"/>
  <c r="I619" i="1"/>
  <c r="I584" i="1"/>
  <c r="I583" i="1"/>
  <c r="I566" i="1"/>
  <c r="I538" i="1"/>
  <c r="I534" i="1"/>
  <c r="I518" i="1"/>
  <c r="I511" i="1"/>
  <c r="I493" i="1"/>
  <c r="I485" i="1"/>
  <c r="I484" i="1"/>
  <c r="I473" i="1"/>
  <c r="I468" i="1"/>
  <c r="I467" i="1"/>
  <c r="I458" i="1"/>
  <c r="I431" i="1"/>
  <c r="I397" i="1"/>
  <c r="I380" i="1"/>
  <c r="I371" i="1"/>
  <c r="I364" i="1"/>
  <c r="I363" i="1"/>
  <c r="I346" i="1"/>
  <c r="I330" i="1"/>
  <c r="I329" i="1"/>
  <c r="I313" i="1"/>
  <c r="I312" i="1"/>
  <c r="I288" i="1"/>
  <c r="I265" i="1"/>
  <c r="I258" i="1"/>
  <c r="I257" i="1"/>
  <c r="I250" i="1"/>
  <c r="I241" i="1"/>
  <c r="I231" i="1"/>
  <c r="I221" i="1"/>
  <c r="I211" i="1"/>
  <c r="I187" i="1"/>
  <c r="I152" i="1"/>
  <c r="I151" i="1"/>
  <c r="I127" i="1"/>
  <c r="I99" i="1"/>
  <c r="I63" i="1"/>
  <c r="I54" i="1"/>
  <c r="I913" i="1"/>
  <c r="I877" i="1"/>
  <c r="I826" i="1"/>
  <c r="I814" i="1"/>
  <c r="I804" i="1"/>
  <c r="I768" i="1"/>
  <c r="I757" i="1"/>
  <c r="I721" i="1"/>
  <c r="I696" i="1"/>
  <c r="I649" i="1"/>
  <c r="I637" i="1"/>
  <c r="I605" i="1"/>
  <c r="I599" i="1"/>
  <c r="I556" i="1"/>
  <c r="I383" i="1"/>
  <c r="I350" i="1"/>
  <c r="I316" i="1"/>
  <c r="I281" i="1"/>
  <c r="I276" i="1"/>
  <c r="I268" i="1"/>
  <c r="I251" i="1"/>
  <c r="I242" i="1"/>
  <c r="I222" i="1"/>
  <c r="I191" i="1"/>
  <c r="I178" i="1"/>
  <c r="I171" i="1"/>
  <c r="I170" i="1"/>
  <c r="I154" i="1"/>
  <c r="I139" i="1"/>
  <c r="I138" i="1"/>
  <c r="I109" i="1"/>
  <c r="I73" i="1"/>
  <c r="I65" i="1"/>
  <c r="I55" i="1"/>
  <c r="I35" i="1"/>
  <c r="I1232" i="1"/>
  <c r="I1217" i="1"/>
  <c r="I1212" i="1"/>
  <c r="I1201" i="1"/>
  <c r="I1091" i="1"/>
  <c r="I1080" i="1"/>
  <c r="I1073" i="1"/>
  <c r="I1035" i="1"/>
  <c r="I1016" i="1"/>
  <c r="I1006" i="1"/>
  <c r="I1002" i="1"/>
  <c r="I995" i="1"/>
  <c r="I962" i="1"/>
  <c r="I925" i="1"/>
  <c r="I919" i="1"/>
  <c r="I915" i="1"/>
  <c r="I914" i="1"/>
  <c r="I889" i="1"/>
  <c r="I861" i="1"/>
  <c r="I830" i="1"/>
  <c r="I817" i="1"/>
  <c r="I794" i="1"/>
  <c r="I713" i="1"/>
  <c r="I687" i="1"/>
  <c r="I676" i="1"/>
  <c r="I668" i="1"/>
  <c r="I660" i="1"/>
  <c r="I659" i="1"/>
  <c r="I612" i="1"/>
  <c r="I587" i="1"/>
  <c r="I543" i="1"/>
  <c r="I529" i="1"/>
  <c r="I463" i="1"/>
  <c r="I445" i="1"/>
  <c r="I436" i="1"/>
  <c r="I428" i="1"/>
  <c r="I409" i="1"/>
  <c r="I292" i="1"/>
  <c r="I290" i="1"/>
  <c r="I232" i="1"/>
  <c r="I213" i="1"/>
  <c r="I160" i="1"/>
  <c r="I140" i="1"/>
  <c r="I36" i="1"/>
  <c r="I31" i="1"/>
  <c r="I24" i="1"/>
  <c r="I23" i="1"/>
  <c r="I13" i="1"/>
  <c r="I1303" i="1"/>
  <c r="I1959" i="1"/>
  <c r="I1941" i="1"/>
  <c r="I1921" i="1"/>
  <c r="I1912" i="1"/>
  <c r="I1670" i="1"/>
  <c r="I1564" i="1"/>
  <c r="I1553" i="1"/>
  <c r="I1534" i="1"/>
  <c r="I1524" i="1"/>
  <c r="I1516" i="1"/>
  <c r="I1497" i="1"/>
  <c r="I1496" i="1"/>
  <c r="I1470" i="1"/>
  <c r="I1469" i="1"/>
  <c r="I1451" i="1"/>
  <c r="I1446" i="1"/>
  <c r="I1441" i="1"/>
  <c r="I1424" i="1"/>
  <c r="I1423" i="1"/>
  <c r="I1398" i="1"/>
  <c r="I1397" i="1"/>
  <c r="I1379" i="1"/>
  <c r="I1363" i="1"/>
  <c r="I1362" i="1"/>
  <c r="I1347" i="1"/>
  <c r="I1346" i="1"/>
  <c r="I1345" i="1"/>
  <c r="I1290" i="1"/>
  <c r="I1284" i="1"/>
  <c r="I1247" i="1"/>
  <c r="I1176" i="1"/>
  <c r="I1174" i="1"/>
  <c r="I1144" i="1"/>
  <c r="I1128" i="1"/>
  <c r="I1061" i="1"/>
  <c r="I1051" i="1"/>
  <c r="I1045" i="1"/>
  <c r="I1036" i="1"/>
  <c r="I1019" i="1"/>
  <c r="I815" i="1"/>
  <c r="I782" i="1"/>
  <c r="I754" i="1"/>
  <c r="I733" i="1"/>
  <c r="I715" i="1"/>
  <c r="I709" i="1"/>
  <c r="I697" i="1"/>
  <c r="I689" i="1"/>
  <c r="I621" i="1"/>
  <c r="I608" i="1"/>
  <c r="I606" i="1"/>
  <c r="I596" i="1"/>
  <c r="I569" i="1"/>
  <c r="I496" i="1"/>
  <c r="I489" i="1"/>
  <c r="I488" i="1"/>
  <c r="I472" i="1"/>
  <c r="I471" i="1"/>
  <c r="I464" i="1"/>
  <c r="I438" i="1"/>
  <c r="I419" i="1"/>
  <c r="I418" i="1"/>
  <c r="I402" i="1"/>
  <c r="I377" i="1"/>
  <c r="I343" i="1"/>
  <c r="I310" i="1"/>
  <c r="I309" i="1"/>
  <c r="I277" i="1"/>
  <c r="I269" i="1"/>
  <c r="I259" i="1"/>
  <c r="I203" i="1"/>
  <c r="I179" i="1"/>
  <c r="I172" i="1"/>
  <c r="I76" i="1"/>
  <c r="I67" i="1"/>
  <c r="I58" i="1"/>
  <c r="I37" i="1"/>
  <c r="I25" i="1"/>
  <c r="I16" i="1"/>
  <c r="I1312" i="1"/>
  <c r="I1266" i="1"/>
  <c r="I1246" i="1"/>
  <c r="I1942" i="1"/>
  <c r="I1986" i="1"/>
  <c r="I1977" i="1"/>
  <c r="I1976" i="1"/>
  <c r="I1969" i="1"/>
  <c r="I1968" i="1"/>
  <c r="I1960" i="1"/>
  <c r="I1952" i="1"/>
  <c r="I1951" i="1"/>
  <c r="I1943" i="1"/>
  <c r="I1934" i="1"/>
  <c r="I1922" i="1"/>
  <c r="I1913" i="1"/>
  <c r="I1894" i="1"/>
  <c r="I1885" i="1"/>
  <c r="I1849" i="1"/>
  <c r="I1832" i="1"/>
  <c r="I1828" i="1"/>
  <c r="I1810" i="1"/>
  <c r="I1781" i="1"/>
  <c r="I1772" i="1"/>
  <c r="I1737" i="1"/>
  <c r="I1703" i="1"/>
  <c r="I1702" i="1"/>
  <c r="I1651" i="1"/>
  <c r="I1643" i="1"/>
  <c r="I1636" i="1"/>
  <c r="I1635" i="1"/>
  <c r="I1471" i="1"/>
  <c r="I1399" i="1"/>
  <c r="I1343" i="1"/>
  <c r="I1341" i="1"/>
  <c r="I1323" i="1"/>
  <c r="I1322" i="1"/>
  <c r="I1306" i="1"/>
  <c r="I1305" i="1"/>
  <c r="I1280" i="1"/>
  <c r="I1248" i="1"/>
  <c r="I1223" i="1"/>
  <c r="I1213" i="1"/>
  <c r="I1202" i="1"/>
  <c r="I1178" i="1"/>
  <c r="I1152" i="1"/>
  <c r="I1145" i="1"/>
  <c r="I1117" i="1"/>
  <c r="I1056" i="1"/>
  <c r="I988" i="1"/>
  <c r="I906" i="1"/>
  <c r="I862" i="1"/>
  <c r="I840" i="1"/>
  <c r="I734" i="1"/>
  <c r="I716" i="1"/>
  <c r="I688" i="1"/>
  <c r="I588" i="1"/>
  <c r="I571" i="1"/>
  <c r="I562" i="1"/>
  <c r="I544" i="1"/>
  <c r="I527" i="1"/>
  <c r="I526" i="1"/>
  <c r="I517" i="1"/>
  <c r="I498" i="1"/>
  <c r="I490" i="1"/>
  <c r="I465" i="1"/>
  <c r="I446" i="1"/>
  <c r="I387" i="1"/>
  <c r="I385" i="1"/>
  <c r="I378" i="1"/>
  <c r="I353" i="1"/>
  <c r="I352" i="1"/>
  <c r="I344" i="1"/>
  <c r="I319" i="1"/>
  <c r="I318" i="1"/>
  <c r="I300" i="1"/>
  <c r="I283" i="1"/>
  <c r="I193" i="1"/>
  <c r="I174" i="1"/>
  <c r="I162" i="1"/>
  <c r="I157" i="1"/>
  <c r="I125" i="1"/>
  <c r="I77" i="1"/>
  <c r="I68" i="1"/>
  <c r="I59" i="1"/>
  <c r="I1833" i="1"/>
  <c r="I1600" i="1"/>
  <c r="I1653" i="1"/>
  <c r="I1253" i="1"/>
  <c r="I1974" i="1"/>
  <c r="I1874" i="1"/>
  <c r="I1861" i="1"/>
  <c r="I1758" i="1"/>
  <c r="I1712" i="1"/>
  <c r="I1706" i="1"/>
  <c r="I1671" i="1"/>
  <c r="I1291" i="1"/>
  <c r="I1187" i="1"/>
  <c r="I1783" i="1"/>
  <c r="I1580" i="1"/>
  <c r="I1577" i="1"/>
  <c r="I1001" i="1"/>
  <c r="I1842" i="1"/>
  <c r="I1809" i="1"/>
  <c r="I1808" i="1"/>
  <c r="I1806" i="1"/>
  <c r="I1714" i="1"/>
  <c r="I1604" i="1"/>
  <c r="I1200" i="1"/>
  <c r="I1082" i="1"/>
  <c r="I856" i="1"/>
  <c r="I1965" i="1"/>
  <c r="I1964" i="1"/>
  <c r="I1962" i="1"/>
  <c r="I1852" i="1"/>
  <c r="I1844" i="1"/>
  <c r="I1843" i="1"/>
  <c r="I1815" i="1"/>
  <c r="I1800" i="1"/>
  <c r="I1785" i="1"/>
  <c r="I1741" i="1"/>
  <c r="I1697" i="1"/>
  <c r="I1685" i="1"/>
  <c r="I1678" i="1"/>
  <c r="I1677" i="1"/>
  <c r="I1676" i="1"/>
  <c r="I1628" i="1"/>
  <c r="I1627" i="1"/>
  <c r="I1545" i="1"/>
  <c r="I1521" i="1"/>
  <c r="I1504" i="1"/>
  <c r="I1472" i="1"/>
  <c r="I1465" i="1"/>
  <c r="I1430" i="1"/>
  <c r="I1388" i="1"/>
  <c r="I1327" i="1"/>
  <c r="I1326" i="1"/>
  <c r="I1203" i="1"/>
  <c r="I1151" i="1"/>
  <c r="I1149" i="1"/>
  <c r="I945" i="1"/>
  <c r="I876" i="1"/>
  <c r="I872" i="1"/>
  <c r="I775" i="1"/>
  <c r="I1749" i="1"/>
  <c r="I1621" i="1"/>
  <c r="I1186" i="1"/>
  <c r="I1949" i="1"/>
  <c r="I1860" i="1"/>
  <c r="I1838" i="1"/>
  <c r="I1774" i="1"/>
  <c r="I1439" i="1"/>
  <c r="I1438" i="1"/>
  <c r="I1905" i="1"/>
  <c r="I1848" i="1"/>
  <c r="I1847" i="1"/>
  <c r="I1603" i="1"/>
  <c r="I1579" i="1"/>
  <c r="I1542" i="1"/>
  <c r="I1134" i="1"/>
  <c r="I1988" i="1"/>
  <c r="I1939" i="1"/>
  <c r="I1937" i="1"/>
  <c r="I1736" i="1"/>
  <c r="I1734" i="1"/>
  <c r="I1683" i="1"/>
  <c r="I1675" i="1"/>
  <c r="I1482" i="1"/>
  <c r="I1425" i="1"/>
  <c r="I1367" i="1"/>
  <c r="I1138" i="1"/>
  <c r="I1021" i="1"/>
  <c r="I1958" i="1"/>
  <c r="I1957" i="1"/>
  <c r="I1933" i="1"/>
  <c r="I1932" i="1"/>
  <c r="I1931" i="1"/>
  <c r="I1911" i="1"/>
  <c r="I1910" i="1"/>
  <c r="I1904" i="1"/>
  <c r="I1881" i="1"/>
  <c r="I1873" i="1"/>
  <c r="I1853" i="1"/>
  <c r="I1827" i="1"/>
  <c r="I1826" i="1"/>
  <c r="I1764" i="1"/>
  <c r="I1757" i="1"/>
  <c r="I1742" i="1"/>
  <c r="I1647" i="1"/>
  <c r="I1616" i="1"/>
  <c r="I1608" i="1"/>
  <c r="I1546" i="1"/>
  <c r="I1474" i="1"/>
  <c r="I1468" i="1"/>
  <c r="I1467" i="1"/>
  <c r="I1466" i="1"/>
  <c r="I1411" i="1"/>
  <c r="I1410" i="1"/>
  <c r="I1404" i="1"/>
  <c r="I1370" i="1"/>
  <c r="I1351" i="1"/>
  <c r="I1330" i="1"/>
  <c r="I1271" i="1"/>
  <c r="I1156" i="1"/>
  <c r="I1044" i="1"/>
  <c r="I1026" i="1"/>
  <c r="I874" i="1"/>
  <c r="I1287" i="1"/>
  <c r="I1173" i="1"/>
  <c r="I1779" i="1"/>
  <c r="I1499" i="1"/>
  <c r="I1498" i="1"/>
  <c r="I1458" i="1"/>
  <c r="I1120" i="1"/>
  <c r="I990" i="1"/>
  <c r="I1875" i="1"/>
  <c r="I1693" i="1"/>
  <c r="I1642" i="1"/>
  <c r="I1502" i="1"/>
  <c r="I1735" i="1"/>
  <c r="I1645" i="1"/>
  <c r="I1485" i="1"/>
  <c r="I1426" i="1"/>
  <c r="I1387" i="1"/>
  <c r="I1199" i="1"/>
  <c r="I1985" i="1"/>
  <c r="I1984" i="1"/>
  <c r="I1983" i="1"/>
  <c r="I1982" i="1"/>
  <c r="I1944" i="1"/>
  <c r="I1923" i="1"/>
  <c r="I1867" i="1"/>
  <c r="I1865" i="1"/>
  <c r="I1819" i="1"/>
  <c r="I1768" i="1"/>
  <c r="I1754" i="1"/>
  <c r="I1752" i="1"/>
  <c r="I1719" i="1"/>
  <c r="I1718" i="1"/>
  <c r="I1713" i="1"/>
  <c r="I1687" i="1"/>
  <c r="I1667" i="1"/>
  <c r="I1619" i="1"/>
  <c r="I1611" i="1"/>
  <c r="I1610" i="1"/>
  <c r="I1569" i="1"/>
  <c r="I1568" i="1"/>
  <c r="I1525" i="1"/>
  <c r="I1488" i="1"/>
  <c r="I1432" i="1"/>
  <c r="I1400" i="1"/>
  <c r="I1392" i="1"/>
  <c r="I1331" i="1"/>
  <c r="I1309" i="1"/>
  <c r="I1308" i="1"/>
  <c r="I1249" i="1"/>
  <c r="I1096" i="1"/>
  <c r="I1038" i="1"/>
  <c r="I966" i="1"/>
  <c r="I950" i="1"/>
  <c r="I618" i="1"/>
  <c r="I1709" i="1"/>
  <c r="I1973" i="1"/>
  <c r="I1893" i="1"/>
  <c r="I1780" i="1"/>
  <c r="I1383" i="1"/>
  <c r="I1133" i="1"/>
  <c r="I1003" i="1"/>
  <c r="I835" i="1"/>
  <c r="I1776" i="1"/>
  <c r="I1775" i="1"/>
  <c r="I1694" i="1"/>
  <c r="I1641" i="1"/>
  <c r="I1533" i="1"/>
  <c r="I1532" i="1"/>
  <c r="I1459" i="1"/>
  <c r="I1293" i="1"/>
  <c r="I1122" i="1"/>
  <c r="I1000" i="1"/>
  <c r="I429" i="1"/>
  <c r="I1555" i="1"/>
  <c r="I335" i="1"/>
  <c r="I1970" i="1"/>
  <c r="I1870" i="1"/>
  <c r="I1869" i="1"/>
  <c r="I1822" i="1"/>
  <c r="I1821" i="1"/>
  <c r="I1790" i="1"/>
  <c r="I1789" i="1"/>
  <c r="I1784" i="1"/>
  <c r="I1756" i="1"/>
  <c r="I1746" i="1"/>
  <c r="I1688" i="1"/>
  <c r="I1631" i="1"/>
  <c r="I1573" i="1"/>
  <c r="I1526" i="1"/>
  <c r="I1509" i="1"/>
  <c r="I1508" i="1"/>
  <c r="I1503" i="1"/>
  <c r="I1476" i="1"/>
  <c r="I1455" i="1"/>
  <c r="I1403" i="1"/>
  <c r="I1396" i="1"/>
  <c r="I1313" i="1"/>
  <c r="I1252" i="1"/>
  <c r="I1242" i="1"/>
  <c r="I1240" i="1"/>
  <c r="I1182" i="1"/>
  <c r="I961" i="1"/>
  <c r="I1726" i="1"/>
  <c r="I1725" i="1"/>
  <c r="I1724" i="1"/>
  <c r="I1658" i="1"/>
  <c r="I1657" i="1"/>
  <c r="I1656" i="1"/>
  <c r="I1588" i="1"/>
  <c r="I1586" i="1"/>
  <c r="I1585" i="1"/>
  <c r="I1512" i="1"/>
  <c r="I1511" i="1"/>
  <c r="I1510" i="1"/>
  <c r="I1445" i="1"/>
  <c r="I1443" i="1"/>
  <c r="I1442" i="1"/>
  <c r="I1281" i="1"/>
  <c r="I1279" i="1"/>
  <c r="I1276" i="1"/>
  <c r="I1146" i="1"/>
  <c r="I1142" i="1"/>
  <c r="I1141" i="1"/>
  <c r="I1127" i="1"/>
  <c r="I1126" i="1"/>
  <c r="I1046" i="1"/>
  <c r="I1042" i="1"/>
  <c r="I1020" i="1"/>
  <c r="I997" i="1"/>
  <c r="I976" i="1"/>
  <c r="I970" i="1"/>
  <c r="I969" i="1"/>
  <c r="I964" i="1"/>
  <c r="I944" i="1"/>
  <c r="I922" i="1"/>
  <c r="I888" i="1"/>
  <c r="I852" i="1"/>
  <c r="I834" i="1"/>
  <c r="I806" i="1"/>
  <c r="I620" i="1"/>
  <c r="I495" i="1"/>
  <c r="I1188" i="1"/>
  <c r="I1137" i="1"/>
  <c r="I1116" i="1"/>
  <c r="I1115" i="1"/>
  <c r="I1114" i="1"/>
  <c r="I1066" i="1"/>
  <c r="I1065" i="1"/>
  <c r="I1064" i="1"/>
  <c r="I1027" i="1"/>
  <c r="I1023" i="1"/>
  <c r="I992" i="1"/>
  <c r="I985" i="1"/>
  <c r="I952" i="1"/>
  <c r="I947" i="1"/>
  <c r="I928" i="1"/>
  <c r="I898" i="1"/>
  <c r="I865" i="1"/>
  <c r="I859" i="1"/>
  <c r="I857" i="1"/>
  <c r="I846" i="1"/>
  <c r="I781" i="1"/>
  <c r="I712" i="1"/>
  <c r="I547" i="1"/>
  <c r="I186" i="1"/>
  <c r="I1269" i="1"/>
  <c r="I1268" i="1"/>
  <c r="I1267" i="1"/>
  <c r="I1948" i="1"/>
  <c r="I1947" i="1"/>
  <c r="I1946" i="1"/>
  <c r="I1761" i="1"/>
  <c r="I1626" i="1"/>
  <c r="I1624" i="1"/>
  <c r="I1409" i="1"/>
  <c r="I1239" i="1"/>
  <c r="I1237" i="1"/>
  <c r="I1236" i="1"/>
  <c r="I1234" i="1"/>
  <c r="I1218" i="1"/>
  <c r="I1205" i="1"/>
  <c r="I1170" i="1"/>
  <c r="I1169" i="1"/>
  <c r="I1167" i="1"/>
  <c r="I1166" i="1"/>
  <c r="I1164" i="1"/>
  <c r="I1100" i="1"/>
  <c r="I1089" i="1"/>
  <c r="I1088" i="1"/>
  <c r="I1087" i="1"/>
  <c r="I1081" i="1"/>
  <c r="I1053" i="1"/>
  <c r="I1048" i="1"/>
  <c r="I1025" i="1"/>
  <c r="I1017" i="1"/>
  <c r="I987" i="1"/>
  <c r="I986" i="1"/>
  <c r="I984" i="1"/>
  <c r="I949" i="1"/>
  <c r="I943" i="1"/>
  <c r="I942" i="1"/>
  <c r="I899" i="1"/>
  <c r="I848" i="1"/>
  <c r="I839" i="1"/>
  <c r="I783" i="1"/>
  <c r="I723" i="1"/>
  <c r="I714" i="1"/>
  <c r="I669" i="1"/>
  <c r="I1665" i="1"/>
  <c r="I1664" i="1"/>
  <c r="I1597" i="1"/>
  <c r="I1366" i="1"/>
  <c r="I1364" i="1"/>
  <c r="I1927" i="1"/>
  <c r="I1926" i="1"/>
  <c r="I1879" i="1"/>
  <c r="I1878" i="1"/>
  <c r="I1876" i="1"/>
  <c r="I1763" i="1"/>
  <c r="I1762" i="1"/>
  <c r="I1625" i="1"/>
  <c r="I1549" i="1"/>
  <c r="I1547" i="1"/>
  <c r="I1480" i="1"/>
  <c r="I1479" i="1"/>
  <c r="I1408" i="1"/>
  <c r="I1909" i="1"/>
  <c r="I1908" i="1"/>
  <c r="I1907" i="1"/>
  <c r="I1858" i="1"/>
  <c r="I1788" i="1"/>
  <c r="I1787" i="1"/>
  <c r="I1786" i="1"/>
  <c r="I1717" i="1"/>
  <c r="I1716" i="1"/>
  <c r="I1715" i="1"/>
  <c r="I1650" i="1"/>
  <c r="I1649" i="1"/>
  <c r="I1648" i="1"/>
  <c r="I1576" i="1"/>
  <c r="I1575" i="1"/>
  <c r="I1574" i="1"/>
  <c r="I1507" i="1"/>
  <c r="I1506" i="1"/>
  <c r="I1505" i="1"/>
  <c r="I1436" i="1"/>
  <c r="I1434" i="1"/>
  <c r="I1433" i="1"/>
  <c r="I1275" i="1"/>
  <c r="I1222" i="1"/>
  <c r="I1221" i="1"/>
  <c r="I1220" i="1"/>
  <c r="I1219" i="1"/>
  <c r="I1101" i="1"/>
  <c r="I1074" i="1"/>
  <c r="I1050" i="1"/>
  <c r="I1015" i="1"/>
  <c r="I1005" i="1"/>
  <c r="I971" i="1"/>
  <c r="I940" i="1"/>
  <c r="I932" i="1"/>
  <c r="I905" i="1"/>
  <c r="I879" i="1"/>
  <c r="I841" i="1"/>
  <c r="I819" i="1"/>
  <c r="I805" i="1"/>
  <c r="I738" i="1"/>
  <c r="I672" i="1"/>
  <c r="I652" i="1"/>
  <c r="I581" i="1"/>
  <c r="I1454" i="1"/>
  <c r="I1452" i="1"/>
  <c r="I1382" i="1"/>
  <c r="I1381" i="1"/>
  <c r="I1380" i="1"/>
  <c r="I1365" i="1"/>
  <c r="I1349" i="1"/>
  <c r="I1255" i="1"/>
  <c r="I1548" i="1"/>
  <c r="I1478" i="1"/>
  <c r="I1971" i="1"/>
  <c r="I1930" i="1"/>
  <c r="I1929" i="1"/>
  <c r="I1928" i="1"/>
  <c r="I1841" i="1"/>
  <c r="I1840" i="1"/>
  <c r="I1839" i="1"/>
  <c r="I1818" i="1"/>
  <c r="I1817" i="1"/>
  <c r="I1816" i="1"/>
  <c r="I1745" i="1"/>
  <c r="I1744" i="1"/>
  <c r="I1743" i="1"/>
  <c r="I1674" i="1"/>
  <c r="I1673" i="1"/>
  <c r="I1672" i="1"/>
  <c r="I1607" i="1"/>
  <c r="I1606" i="1"/>
  <c r="I1605" i="1"/>
  <c r="I1530" i="1"/>
  <c r="I1529" i="1"/>
  <c r="I1528" i="1"/>
  <c r="I1463" i="1"/>
  <c r="I1462" i="1"/>
  <c r="I1461" i="1"/>
  <c r="I1391" i="1"/>
  <c r="I1390" i="1"/>
  <c r="I1389" i="1"/>
  <c r="I1336" i="1"/>
  <c r="I1335" i="1"/>
  <c r="I1334" i="1"/>
  <c r="I1333" i="1"/>
  <c r="I1318" i="1"/>
  <c r="I1317" i="1"/>
  <c r="I1316" i="1"/>
  <c r="I1315" i="1"/>
  <c r="I1300" i="1"/>
  <c r="I1299" i="1"/>
  <c r="I1295" i="1"/>
  <c r="I1294" i="1"/>
  <c r="I1260" i="1"/>
  <c r="I1258" i="1"/>
  <c r="I1257" i="1"/>
  <c r="I1256" i="1"/>
  <c r="I1245" i="1"/>
  <c r="I1191" i="1"/>
  <c r="I1190" i="1"/>
  <c r="I1189" i="1"/>
  <c r="I1129" i="1"/>
  <c r="I1104" i="1"/>
  <c r="I1075" i="1"/>
  <c r="I1007" i="1"/>
  <c r="I972" i="1"/>
  <c r="I935" i="1"/>
  <c r="I927" i="1"/>
  <c r="I920" i="1"/>
  <c r="I903" i="1"/>
  <c r="I902" i="1"/>
  <c r="I897" i="1"/>
  <c r="I896" i="1"/>
  <c r="I891" i="1"/>
  <c r="I869" i="1"/>
  <c r="I831" i="1"/>
  <c r="I823" i="1"/>
  <c r="I803" i="1"/>
  <c r="I788" i="1"/>
  <c r="I746" i="1"/>
  <c r="I654" i="1"/>
  <c r="I561" i="1"/>
  <c r="I1666" i="1"/>
  <c r="I1599" i="1"/>
  <c r="I1598" i="1"/>
  <c r="I1520" i="1"/>
  <c r="I1519" i="1"/>
  <c r="I1518" i="1"/>
  <c r="I1453" i="1"/>
  <c r="I1350" i="1"/>
  <c r="I1348" i="1"/>
  <c r="I1857" i="1"/>
  <c r="I1855" i="1"/>
  <c r="I1854" i="1"/>
  <c r="I1692" i="1"/>
  <c r="I1691" i="1"/>
  <c r="I1690" i="1"/>
  <c r="I1407" i="1"/>
  <c r="I1972" i="1"/>
  <c r="I1981" i="1"/>
  <c r="I1980" i="1"/>
  <c r="I1956" i="1"/>
  <c r="I1955" i="1"/>
  <c r="I1954" i="1"/>
  <c r="I1890" i="1"/>
  <c r="I1888" i="1"/>
  <c r="I1887" i="1"/>
  <c r="I1771" i="1"/>
  <c r="I1770" i="1"/>
  <c r="I1769" i="1"/>
  <c r="I1701" i="1"/>
  <c r="I1700" i="1"/>
  <c r="I1699" i="1"/>
  <c r="I1634" i="1"/>
  <c r="I1633" i="1"/>
  <c r="I1632" i="1"/>
  <c r="I1559" i="1"/>
  <c r="I1557" i="1"/>
  <c r="I1556" i="1"/>
  <c r="I1491" i="1"/>
  <c r="I1490" i="1"/>
  <c r="I1489" i="1"/>
  <c r="I1417" i="1"/>
  <c r="I1416" i="1"/>
  <c r="I1415" i="1"/>
  <c r="I1374" i="1"/>
  <c r="I1373" i="1"/>
  <c r="I1372" i="1"/>
  <c r="I1371" i="1"/>
  <c r="I1358" i="1"/>
  <c r="I1357" i="1"/>
  <c r="I1356" i="1"/>
  <c r="I1355" i="1"/>
  <c r="I1226" i="1"/>
  <c r="I1211" i="1"/>
  <c r="I1210" i="1"/>
  <c r="I1209" i="1"/>
  <c r="I1207" i="1"/>
  <c r="I1194" i="1"/>
  <c r="I1161" i="1"/>
  <c r="I1160" i="1"/>
  <c r="I1159" i="1"/>
  <c r="I1158" i="1"/>
  <c r="I1157" i="1"/>
  <c r="I1076" i="1"/>
  <c r="I1029" i="1"/>
  <c r="I1010" i="1"/>
  <c r="I996" i="1"/>
  <c r="I954" i="1"/>
  <c r="I937" i="1"/>
  <c r="I924" i="1"/>
  <c r="I893" i="1"/>
  <c r="I886" i="1"/>
  <c r="I870" i="1"/>
  <c r="I851" i="1"/>
  <c r="I824" i="1"/>
  <c r="I791" i="1"/>
  <c r="I755" i="1"/>
  <c r="I589" i="1"/>
  <c r="I570" i="1"/>
  <c r="I515" i="1"/>
  <c r="I1118" i="1"/>
  <c r="I1095" i="1"/>
  <c r="I1068" i="1"/>
  <c r="I1041" i="1"/>
  <c r="I1013" i="1"/>
  <c r="I989" i="1"/>
  <c r="I963" i="1"/>
  <c r="I939" i="1"/>
  <c r="I910" i="1"/>
  <c r="I890" i="1"/>
  <c r="I864" i="1"/>
  <c r="I845" i="1"/>
  <c r="I829" i="1"/>
  <c r="I816" i="1"/>
  <c r="I800" i="1"/>
  <c r="I771" i="1"/>
  <c r="I753" i="1"/>
  <c r="I748" i="1"/>
  <c r="I732" i="1"/>
  <c r="I708" i="1"/>
  <c r="I703" i="1"/>
  <c r="I635" i="1"/>
  <c r="I634" i="1"/>
  <c r="I586" i="1"/>
  <c r="I585" i="1"/>
  <c r="I579" i="1"/>
  <c r="I546" i="1"/>
  <c r="I456" i="1"/>
  <c r="I454" i="1"/>
  <c r="I422" i="1"/>
  <c r="I321" i="1"/>
  <c r="I177" i="1"/>
  <c r="I176" i="1"/>
  <c r="I150" i="1"/>
  <c r="I439" i="1"/>
  <c r="I368" i="1"/>
  <c r="I204" i="1"/>
  <c r="I194" i="1"/>
  <c r="I180" i="1"/>
  <c r="I161" i="1"/>
  <c r="I1043" i="1"/>
  <c r="I1022" i="1"/>
  <c r="I991" i="1"/>
  <c r="I965" i="1"/>
  <c r="I946" i="1"/>
  <c r="I921" i="1"/>
  <c r="I892" i="1"/>
  <c r="I871" i="1"/>
  <c r="I847" i="1"/>
  <c r="I818" i="1"/>
  <c r="I785" i="1"/>
  <c r="I776" i="1"/>
  <c r="I756" i="1"/>
  <c r="I745" i="1"/>
  <c r="I722" i="1"/>
  <c r="I650" i="1"/>
  <c r="I642" i="1"/>
  <c r="I568" i="1"/>
  <c r="I563" i="1"/>
  <c r="I514" i="1"/>
  <c r="I513" i="1"/>
  <c r="I475" i="1"/>
  <c r="I441" i="1"/>
  <c r="I389" i="1"/>
  <c r="I345" i="1"/>
  <c r="I192" i="1"/>
  <c r="I17" i="1"/>
  <c r="I1136" i="1"/>
  <c r="I1103" i="1"/>
  <c r="I1083" i="1"/>
  <c r="I1049" i="1"/>
  <c r="I1024" i="1"/>
  <c r="I998" i="1"/>
  <c r="I973" i="1"/>
  <c r="I948" i="1"/>
  <c r="I929" i="1"/>
  <c r="I900" i="1"/>
  <c r="I873" i="1"/>
  <c r="I853" i="1"/>
  <c r="I836" i="1"/>
  <c r="I822" i="1"/>
  <c r="I820" i="1"/>
  <c r="I808" i="1"/>
  <c r="I790" i="1"/>
  <c r="I758" i="1"/>
  <c r="I724" i="1"/>
  <c r="I644" i="1"/>
  <c r="I643" i="1"/>
  <c r="I641" i="1"/>
  <c r="I622" i="1"/>
  <c r="I560" i="1"/>
  <c r="I559" i="1"/>
  <c r="I497" i="1"/>
  <c r="I487" i="1"/>
  <c r="I410" i="1"/>
  <c r="I334" i="1"/>
  <c r="I1110" i="1"/>
  <c r="I1084" i="1"/>
  <c r="I1057" i="1"/>
  <c r="I1031" i="1"/>
  <c r="I999" i="1"/>
  <c r="I974" i="1"/>
  <c r="I955" i="1"/>
  <c r="I930" i="1"/>
  <c r="I901" i="1"/>
  <c r="I880" i="1"/>
  <c r="I854" i="1"/>
  <c r="I837" i="1"/>
  <c r="I809" i="1"/>
  <c r="I795" i="1"/>
  <c r="I759" i="1"/>
  <c r="I726" i="1"/>
  <c r="I694" i="1"/>
  <c r="I630" i="1"/>
  <c r="I626" i="1"/>
  <c r="I572" i="1"/>
  <c r="I483" i="1"/>
  <c r="I482" i="1"/>
  <c r="I449" i="1"/>
  <c r="I413" i="1"/>
  <c r="I355" i="1"/>
  <c r="I294" i="1"/>
  <c r="I101" i="1"/>
  <c r="I92" i="1"/>
  <c r="I1111" i="1"/>
  <c r="I1086" i="1"/>
  <c r="I1058" i="1"/>
  <c r="I1032" i="1"/>
  <c r="I1004" i="1"/>
  <c r="I982" i="1"/>
  <c r="I956" i="1"/>
  <c r="I931" i="1"/>
  <c r="I907" i="1"/>
  <c r="I881" i="1"/>
  <c r="I855" i="1"/>
  <c r="I838" i="1"/>
  <c r="I827" i="1"/>
  <c r="I811" i="1"/>
  <c r="I810" i="1"/>
  <c r="I796" i="1"/>
  <c r="I727" i="1"/>
  <c r="I695" i="1"/>
  <c r="I663" i="1"/>
  <c r="I573" i="1"/>
  <c r="I542" i="1"/>
  <c r="I540" i="1"/>
  <c r="I536" i="1"/>
  <c r="I502" i="1"/>
  <c r="I466" i="1"/>
  <c r="I414" i="1"/>
  <c r="I401" i="1"/>
  <c r="I238" i="1"/>
  <c r="I143" i="1"/>
  <c r="I142" i="1"/>
  <c r="I135" i="1"/>
  <c r="I114" i="1"/>
  <c r="I106" i="1"/>
  <c r="I1112" i="1"/>
  <c r="I1094" i="1"/>
  <c r="I1059" i="1"/>
  <c r="I1033" i="1"/>
  <c r="I1011" i="1"/>
  <c r="I983" i="1"/>
  <c r="I957" i="1"/>
  <c r="I938" i="1"/>
  <c r="I909" i="1"/>
  <c r="I882" i="1"/>
  <c r="I863" i="1"/>
  <c r="I844" i="1"/>
  <c r="I828" i="1"/>
  <c r="I765" i="1"/>
  <c r="I700" i="1"/>
  <c r="I675" i="1"/>
  <c r="I673" i="1"/>
  <c r="I545" i="1"/>
  <c r="I537" i="1"/>
  <c r="I535" i="1"/>
  <c r="I503" i="1"/>
  <c r="I379" i="1"/>
  <c r="I155" i="1"/>
  <c r="I147" i="1"/>
  <c r="I137" i="1"/>
  <c r="I784" i="1"/>
  <c r="I770" i="1"/>
  <c r="I769" i="1"/>
  <c r="I737" i="1"/>
  <c r="I736" i="1"/>
  <c r="I691" i="1"/>
  <c r="I679" i="1"/>
  <c r="I677" i="1"/>
  <c r="I658" i="1"/>
  <c r="I656" i="1"/>
  <c r="I614" i="1"/>
  <c r="I604" i="1"/>
  <c r="I525" i="1"/>
  <c r="I519" i="1"/>
  <c r="I470" i="1"/>
  <c r="I384" i="1"/>
  <c r="I351" i="1"/>
  <c r="I317" i="1"/>
  <c r="I282" i="1"/>
  <c r="I256" i="1"/>
  <c r="I61" i="1"/>
  <c r="I764" i="1"/>
  <c r="I762" i="1"/>
  <c r="I744" i="1"/>
  <c r="I743" i="1"/>
  <c r="I731" i="1"/>
  <c r="I730" i="1"/>
  <c r="I711" i="1"/>
  <c r="I710" i="1"/>
  <c r="I591" i="1"/>
  <c r="I580" i="1"/>
  <c r="I578" i="1"/>
  <c r="I533" i="1"/>
  <c r="I531" i="1"/>
  <c r="I400" i="1"/>
  <c r="I399" i="1"/>
  <c r="I367" i="1"/>
  <c r="I366" i="1"/>
  <c r="I365" i="1"/>
  <c r="I333" i="1"/>
  <c r="I332" i="1"/>
  <c r="I331" i="1"/>
  <c r="I327" i="1"/>
  <c r="I304" i="1"/>
  <c r="I185" i="1"/>
  <c r="I184" i="1"/>
  <c r="I148" i="1"/>
  <c r="I119" i="1"/>
  <c r="I38" i="1"/>
  <c r="I667" i="1"/>
  <c r="I662" i="1"/>
  <c r="I633" i="1"/>
  <c r="I632" i="1"/>
  <c r="I631" i="1"/>
  <c r="I628" i="1"/>
  <c r="I564" i="1"/>
  <c r="I552" i="1"/>
  <c r="I520" i="1"/>
  <c r="I509" i="1"/>
  <c r="I508" i="1"/>
  <c r="I507" i="1"/>
  <c r="I481" i="1"/>
  <c r="I479" i="1"/>
  <c r="I474" i="1"/>
  <c r="I453" i="1"/>
  <c r="I448" i="1"/>
  <c r="I447" i="1"/>
  <c r="I425" i="1"/>
  <c r="I424" i="1"/>
  <c r="I423" i="1"/>
  <c r="I421" i="1"/>
  <c r="I420" i="1"/>
  <c r="I396" i="1"/>
  <c r="I395" i="1"/>
  <c r="I394" i="1"/>
  <c r="I372" i="1"/>
  <c r="I362" i="1"/>
  <c r="I361" i="1"/>
  <c r="I360" i="1"/>
  <c r="I338" i="1"/>
  <c r="I328" i="1"/>
  <c r="I326" i="1"/>
  <c r="I293" i="1"/>
  <c r="I198" i="1"/>
  <c r="I799" i="1"/>
  <c r="I798" i="1"/>
  <c r="I797" i="1"/>
  <c r="I707" i="1"/>
  <c r="I705" i="1"/>
  <c r="I704" i="1"/>
  <c r="I638" i="1"/>
  <c r="I629" i="1"/>
  <c r="I627" i="1"/>
  <c r="I609" i="1"/>
  <c r="I607" i="1"/>
  <c r="I565" i="1"/>
  <c r="I553" i="1"/>
  <c r="I492" i="1"/>
  <c r="I432" i="1"/>
  <c r="I417" i="1"/>
  <c r="I416" i="1"/>
  <c r="I405" i="1"/>
  <c r="I289" i="1"/>
  <c r="I274" i="1"/>
  <c r="I218" i="1"/>
  <c r="I163" i="1"/>
  <c r="I121" i="1"/>
  <c r="I79" i="1"/>
  <c r="I774" i="1"/>
  <c r="I773" i="1"/>
  <c r="I772" i="1"/>
  <c r="I751" i="1"/>
  <c r="I740" i="1"/>
  <c r="I739" i="1"/>
  <c r="I718" i="1"/>
  <c r="I702" i="1"/>
  <c r="I701" i="1"/>
  <c r="I685" i="1"/>
  <c r="I684" i="1"/>
  <c r="I683" i="1"/>
  <c r="I678" i="1"/>
  <c r="I625" i="1"/>
  <c r="I624" i="1"/>
  <c r="I623" i="1"/>
  <c r="I595" i="1"/>
  <c r="I590" i="1"/>
  <c r="I521" i="1"/>
  <c r="I444" i="1"/>
  <c r="I443" i="1"/>
  <c r="I442" i="1"/>
  <c r="I128" i="1"/>
  <c r="I70" i="1"/>
  <c r="I69" i="1"/>
  <c r="I462" i="1"/>
  <c r="I460" i="1"/>
  <c r="I459" i="1"/>
  <c r="I415" i="1"/>
  <c r="I287" i="1"/>
  <c r="I278" i="1"/>
  <c r="I263" i="1"/>
  <c r="I262" i="1"/>
  <c r="I261" i="1"/>
  <c r="I260" i="1"/>
  <c r="I246" i="1"/>
  <c r="I245" i="1"/>
  <c r="I244" i="1"/>
  <c r="I243" i="1"/>
  <c r="I228" i="1"/>
  <c r="I227" i="1"/>
  <c r="I224" i="1"/>
  <c r="I223" i="1"/>
  <c r="I208" i="1"/>
  <c r="I207" i="1"/>
  <c r="I206" i="1"/>
  <c r="I189" i="1"/>
  <c r="I158" i="1"/>
  <c r="I124" i="1"/>
  <c r="I123" i="1"/>
  <c r="I88" i="1"/>
  <c r="I87" i="1"/>
  <c r="I85" i="1"/>
  <c r="I84" i="1"/>
  <c r="I82" i="1"/>
  <c r="I72" i="1"/>
  <c r="I46" i="1"/>
  <c r="I45" i="1"/>
  <c r="I44" i="1"/>
  <c r="I43" i="1"/>
  <c r="I41" i="1"/>
  <c r="I40" i="1"/>
  <c r="I26" i="1"/>
  <c r="I295" i="1"/>
  <c r="I273" i="1"/>
  <c r="I272" i="1"/>
  <c r="I271" i="1"/>
  <c r="I270" i="1"/>
  <c r="I255" i="1"/>
  <c r="I254" i="1"/>
  <c r="I253" i="1"/>
  <c r="I252" i="1"/>
  <c r="I237" i="1"/>
  <c r="I236" i="1"/>
  <c r="I235" i="1"/>
  <c r="I233" i="1"/>
  <c r="I217" i="1"/>
  <c r="I216" i="1"/>
  <c r="I215" i="1"/>
  <c r="I214" i="1"/>
  <c r="I199" i="1"/>
  <c r="I146" i="1"/>
  <c r="I145" i="1"/>
  <c r="I136" i="1"/>
  <c r="I120" i="1"/>
  <c r="I83" i="1"/>
  <c r="I52" i="1"/>
  <c r="I51" i="1"/>
  <c r="I50" i="1"/>
  <c r="I42" i="1"/>
  <c r="I30" i="1"/>
  <c r="I29" i="1"/>
  <c r="I28" i="1"/>
  <c r="I27" i="1"/>
  <c r="I666" i="1"/>
  <c r="I665" i="1"/>
  <c r="I664" i="1"/>
  <c r="I617" i="1"/>
  <c r="I616" i="1"/>
  <c r="I615" i="1"/>
  <c r="I594" i="1"/>
  <c r="I593" i="1"/>
  <c r="I592" i="1"/>
  <c r="I548" i="1"/>
  <c r="I524" i="1"/>
  <c r="I522" i="1"/>
  <c r="I452" i="1"/>
  <c r="I451" i="1"/>
  <c r="I450" i="1"/>
  <c r="I406" i="1"/>
  <c r="I296" i="1"/>
  <c r="I202" i="1"/>
  <c r="I201" i="1"/>
  <c r="I200" i="1"/>
  <c r="I183" i="1"/>
  <c r="I182" i="1"/>
  <c r="I134" i="1"/>
  <c r="I132" i="1"/>
  <c r="I131" i="1"/>
  <c r="I130" i="1"/>
  <c r="I118" i="1"/>
  <c r="I117" i="1"/>
  <c r="I116" i="1"/>
  <c r="I115" i="1"/>
  <c r="I110" i="1"/>
  <c r="I75" i="1"/>
  <c r="I34" i="1"/>
  <c r="I22" i="1"/>
  <c r="I20" i="1"/>
  <c r="I19" i="1"/>
  <c r="I18" i="1"/>
  <c r="I15" i="1"/>
  <c r="I761" i="1"/>
  <c r="I760" i="1"/>
  <c r="I729" i="1"/>
  <c r="I728" i="1"/>
  <c r="I693" i="1"/>
  <c r="I692" i="1"/>
  <c r="I639" i="1"/>
  <c r="I551" i="1"/>
  <c r="I550" i="1"/>
  <c r="I478" i="1"/>
  <c r="I477" i="1"/>
  <c r="I476" i="1"/>
  <c r="I433" i="1"/>
  <c r="I408" i="1"/>
  <c r="I407" i="1"/>
  <c r="I390" i="1"/>
  <c r="I373" i="1"/>
  <c r="I356" i="1"/>
  <c r="I164" i="1"/>
  <c r="I113" i="1"/>
  <c r="I103" i="1"/>
  <c r="I102" i="1"/>
  <c r="I100" i="1"/>
  <c r="I90" i="1"/>
  <c r="I66" i="1"/>
  <c r="I48" i="1"/>
  <c r="I12" i="1"/>
  <c r="I11" i="1"/>
  <c r="I648" i="1"/>
  <c r="I647" i="1"/>
  <c r="I646" i="1"/>
  <c r="I601" i="1"/>
  <c r="I577" i="1"/>
  <c r="I576" i="1"/>
  <c r="I575" i="1"/>
  <c r="I530" i="1"/>
  <c r="I506" i="1"/>
  <c r="I505" i="1"/>
  <c r="I504" i="1"/>
  <c r="I435" i="1"/>
  <c r="I434" i="1"/>
  <c r="I393" i="1"/>
  <c r="I392" i="1"/>
  <c r="I391" i="1"/>
  <c r="I376" i="1"/>
  <c r="I375" i="1"/>
  <c r="I374" i="1"/>
  <c r="I359" i="1"/>
  <c r="I358" i="1"/>
  <c r="I357" i="1"/>
  <c r="I342" i="1"/>
  <c r="I341" i="1"/>
  <c r="I340" i="1"/>
  <c r="I339" i="1"/>
  <c r="I325" i="1"/>
  <c r="I324" i="1"/>
  <c r="I323" i="1"/>
  <c r="I322" i="1"/>
  <c r="I308" i="1"/>
  <c r="I307" i="1"/>
  <c r="I306" i="1"/>
  <c r="I305" i="1"/>
  <c r="I285" i="1"/>
  <c r="I167" i="1"/>
  <c r="I166" i="1"/>
  <c r="I165" i="1"/>
  <c r="I126" i="1"/>
  <c r="I97" i="1"/>
  <c r="I96" i="1"/>
  <c r="I95" i="1"/>
  <c r="I93" i="1"/>
  <c r="I91" i="1"/>
  <c r="I81" i="1"/>
  <c r="I56" i="1"/>
  <c r="H9" i="1"/>
  <c r="K299" i="1" l="1"/>
  <c r="L299" i="1"/>
  <c r="M299" i="1"/>
  <c r="N299" i="1"/>
  <c r="J299" i="1"/>
  <c r="O301" i="1"/>
  <c r="O789" i="1" l="1"/>
  <c r="O299" i="1"/>
  <c r="O104" i="1"/>
  <c r="K301" i="1" l="1"/>
  <c r="L301" i="1"/>
  <c r="N301" i="1"/>
  <c r="K1012" i="1"/>
  <c r="L1012" i="1"/>
  <c r="N1012" i="1"/>
  <c r="O1012" i="1"/>
  <c r="K1037" i="1"/>
  <c r="L1037" i="1"/>
  <c r="N1037" i="1"/>
  <c r="O1037" i="1"/>
  <c r="K1052" i="1"/>
  <c r="L1052" i="1"/>
  <c r="N1052" i="1"/>
  <c r="O1052" i="1"/>
  <c r="K1060" i="1"/>
  <c r="L1060" i="1"/>
  <c r="N1060" i="1"/>
  <c r="O1060" i="1"/>
  <c r="K1119" i="1"/>
  <c r="L1119" i="1"/>
  <c r="N1119" i="1"/>
  <c r="O1119" i="1"/>
  <c r="K1148" i="1"/>
  <c r="L1148" i="1"/>
  <c r="N1148" i="1"/>
  <c r="O1148" i="1"/>
  <c r="K1175" i="1"/>
  <c r="L1175" i="1"/>
  <c r="N1175" i="1"/>
  <c r="O1175" i="1"/>
  <c r="K1177" i="1"/>
  <c r="L1177" i="1"/>
  <c r="N1177" i="1"/>
  <c r="O1177" i="1"/>
  <c r="K1196" i="1"/>
  <c r="L1196" i="1"/>
  <c r="N1196" i="1"/>
  <c r="O1196" i="1"/>
  <c r="K1204" i="1"/>
  <c r="L1204" i="1"/>
  <c r="N1204" i="1"/>
  <c r="O1204" i="1"/>
  <c r="K1206" i="1"/>
  <c r="L1206" i="1"/>
  <c r="N1206" i="1"/>
  <c r="O1206" i="1"/>
  <c r="K1241" i="1"/>
  <c r="L1241" i="1"/>
  <c r="N1241" i="1"/>
  <c r="O1241" i="1"/>
  <c r="K1481" i="1"/>
  <c r="L1481" i="1"/>
  <c r="N1481" i="1"/>
  <c r="O1481" i="1"/>
  <c r="K1541" i="1"/>
  <c r="L1541" i="1"/>
  <c r="N1541" i="1"/>
  <c r="O1541" i="1"/>
  <c r="K1581" i="1"/>
  <c r="L1581" i="1"/>
  <c r="N1581" i="1"/>
  <c r="O1581" i="1"/>
  <c r="K1866" i="1"/>
  <c r="L1866" i="1"/>
  <c r="N1866" i="1"/>
  <c r="O1866" i="1"/>
  <c r="K104" i="1"/>
  <c r="L104" i="1"/>
  <c r="N104" i="1"/>
  <c r="O9" i="1"/>
  <c r="N9" i="1"/>
  <c r="K9" i="1"/>
  <c r="L9" i="1"/>
  <c r="J9" i="1"/>
  <c r="N980" i="1" l="1"/>
  <c r="J980" i="1"/>
  <c r="O980" i="1"/>
  <c r="L980" i="1"/>
  <c r="K980" i="1"/>
  <c r="N763" i="1"/>
  <c r="L763" i="1"/>
  <c r="J792" i="1"/>
  <c r="J789" i="1"/>
  <c r="O763" i="1"/>
  <c r="L600" i="1"/>
  <c r="N789" i="1"/>
  <c r="K600" i="1"/>
  <c r="L789" i="1"/>
  <c r="O600" i="1"/>
  <c r="K789" i="1"/>
  <c r="K763" i="1"/>
  <c r="N600" i="1"/>
  <c r="J600" i="1"/>
  <c r="L1877" i="1"/>
  <c r="L1791" i="1"/>
  <c r="K1251" i="1"/>
  <c r="K1578" i="1"/>
  <c r="N1238" i="1"/>
  <c r="K1162" i="1"/>
  <c r="K1198" i="1"/>
  <c r="K1877" i="1"/>
  <c r="O1856" i="1"/>
  <c r="K1791" i="1"/>
  <c r="O1289" i="1"/>
  <c r="L1238" i="1"/>
  <c r="O1235" i="1"/>
  <c r="N1856" i="1"/>
  <c r="O1877" i="1"/>
  <c r="O1791" i="1"/>
  <c r="N1877" i="1"/>
  <c r="N1791" i="1"/>
  <c r="O1733" i="1"/>
  <c r="K1722" i="1"/>
  <c r="L1618" i="1"/>
  <c r="O1587" i="1"/>
  <c r="N1583" i="1"/>
  <c r="L1578" i="1"/>
  <c r="N1571" i="1"/>
  <c r="O1460" i="1"/>
  <c r="L1444" i="1"/>
  <c r="L1251" i="1"/>
  <c r="O1238" i="1"/>
  <c r="L1198" i="1"/>
  <c r="L1162" i="1"/>
  <c r="K1099" i="1"/>
  <c r="N1121" i="1"/>
  <c r="J104" i="1"/>
  <c r="J1274" i="1"/>
  <c r="J1012" i="1"/>
  <c r="O1897" i="1"/>
  <c r="L1889" i="1"/>
  <c r="L1880" i="1"/>
  <c r="L1868" i="1"/>
  <c r="L1812" i="1"/>
  <c r="J1177" i="1"/>
  <c r="J1241" i="1"/>
  <c r="J1198" i="1"/>
  <c r="J1204" i="1"/>
  <c r="J1052" i="1"/>
  <c r="J1165" i="1"/>
  <c r="J1481" i="1"/>
  <c r="J1581" i="1"/>
  <c r="J1060" i="1"/>
  <c r="K682" i="1"/>
  <c r="J1541" i="1"/>
  <c r="N777" i="1"/>
  <c r="J682" i="1"/>
  <c r="N523" i="1"/>
  <c r="J1206" i="1"/>
  <c r="K1093" i="1"/>
  <c r="K1063" i="1"/>
  <c r="N541" i="1"/>
  <c r="N532" i="1"/>
  <c r="K516" i="1"/>
  <c r="J1119" i="1"/>
  <c r="N1102" i="1"/>
  <c r="K1030" i="1"/>
  <c r="N1008" i="1"/>
  <c r="N1135" i="1"/>
  <c r="K1124" i="1"/>
  <c r="K885" i="1"/>
  <c r="L878" i="1"/>
  <c r="L792" i="1"/>
  <c r="J1866" i="1"/>
  <c r="K1192" i="1"/>
  <c r="L1185" i="1"/>
  <c r="J1175" i="1"/>
  <c r="K1168" i="1"/>
  <c r="N1165" i="1"/>
  <c r="L1121" i="1"/>
  <c r="O1099" i="1"/>
  <c r="L1008" i="1"/>
  <c r="O1337" i="1"/>
  <c r="L1274" i="1"/>
  <c r="K1270" i="1"/>
  <c r="L1254" i="1"/>
  <c r="O1251" i="1"/>
  <c r="K1228" i="1"/>
  <c r="K1208" i="1"/>
  <c r="O1198" i="1"/>
  <c r="K1185" i="1"/>
  <c r="J1168" i="1"/>
  <c r="L1165" i="1"/>
  <c r="O1162" i="1"/>
  <c r="O1150" i="1"/>
  <c r="K1121" i="1"/>
  <c r="N1099" i="1"/>
  <c r="J301" i="1"/>
  <c r="O1739" i="1"/>
  <c r="K1728" i="1"/>
  <c r="L1722" i="1"/>
  <c r="N1618" i="1"/>
  <c r="O1583" i="1"/>
  <c r="N1578" i="1"/>
  <c r="O1571" i="1"/>
  <c r="O1551" i="1"/>
  <c r="N1444" i="1"/>
  <c r="N1435" i="1"/>
  <c r="K1428" i="1"/>
  <c r="K1393" i="1"/>
  <c r="O1385" i="1"/>
  <c r="O1376" i="1"/>
  <c r="N1337" i="1"/>
  <c r="K1274" i="1"/>
  <c r="K1254" i="1"/>
  <c r="N1251" i="1"/>
  <c r="N1198" i="1"/>
  <c r="J1196" i="1"/>
  <c r="K1165" i="1"/>
  <c r="N1162" i="1"/>
  <c r="J1148" i="1"/>
  <c r="L1099" i="1"/>
  <c r="J1037" i="1"/>
  <c r="K1889" i="1"/>
  <c r="K1880" i="1"/>
  <c r="K1868" i="1"/>
  <c r="K1796" i="1"/>
  <c r="N1739" i="1"/>
  <c r="L1435" i="1"/>
  <c r="L1135" i="1"/>
  <c r="L802" i="1"/>
  <c r="K640" i="1"/>
  <c r="K1963" i="1"/>
  <c r="K1920" i="1"/>
  <c r="N1760" i="1"/>
  <c r="N1733" i="1"/>
  <c r="O1558" i="1"/>
  <c r="N1460" i="1"/>
  <c r="N1310" i="1"/>
  <c r="N1150" i="1"/>
  <c r="K1102" i="1"/>
  <c r="O967" i="1"/>
  <c r="O933" i="1"/>
  <c r="O821" i="1"/>
  <c r="O812" i="1"/>
  <c r="O699" i="1"/>
  <c r="K582" i="1"/>
  <c r="O574" i="1"/>
  <c r="L541" i="1"/>
  <c r="O1945" i="1"/>
  <c r="K1859" i="1"/>
  <c r="N1820" i="1"/>
  <c r="K1698" i="1"/>
  <c r="K1587" i="1"/>
  <c r="O1566" i="1"/>
  <c r="N1543" i="1"/>
  <c r="K1979" i="1"/>
  <c r="O1963" i="1"/>
  <c r="K1945" i="1"/>
  <c r="O1920" i="1"/>
  <c r="N1889" i="1"/>
  <c r="N1880" i="1"/>
  <c r="N1868" i="1"/>
  <c r="J1856" i="1"/>
  <c r="O1830" i="1"/>
  <c r="N1812" i="1"/>
  <c r="N1796" i="1"/>
  <c r="L1773" i="1"/>
  <c r="L1747" i="1"/>
  <c r="L1728" i="1"/>
  <c r="N1722" i="1"/>
  <c r="O1623" i="1"/>
  <c r="O1618" i="1"/>
  <c r="L1594" i="1"/>
  <c r="O1578" i="1"/>
  <c r="K1566" i="1"/>
  <c r="K1527" i="1"/>
  <c r="O1444" i="1"/>
  <c r="O1435" i="1"/>
  <c r="L1428" i="1"/>
  <c r="L1402" i="1"/>
  <c r="L1393" i="1"/>
  <c r="K1342" i="1"/>
  <c r="K1332" i="1"/>
  <c r="K1289" i="1"/>
  <c r="K1278" i="1"/>
  <c r="N1274" i="1"/>
  <c r="L1270" i="1"/>
  <c r="N1254" i="1"/>
  <c r="K1235" i="1"/>
  <c r="L1228" i="1"/>
  <c r="O1216" i="1"/>
  <c r="L1208" i="1"/>
  <c r="L1192" i="1"/>
  <c r="N1185" i="1"/>
  <c r="L1168" i="1"/>
  <c r="O1165" i="1"/>
  <c r="K1143" i="1"/>
  <c r="O1135" i="1"/>
  <c r="L1124" i="1"/>
  <c r="O1121" i="1"/>
  <c r="O1102" i="1"/>
  <c r="L1093" i="1"/>
  <c r="K1079" i="1"/>
  <c r="L1063" i="1"/>
  <c r="K1047" i="1"/>
  <c r="L1030" i="1"/>
  <c r="K1018" i="1"/>
  <c r="J1014" i="1"/>
  <c r="O1008" i="1"/>
  <c r="L951" i="1"/>
  <c r="L908" i="1"/>
  <c r="N894" i="1"/>
  <c r="N885" i="1"/>
  <c r="O878" i="1"/>
  <c r="K858" i="1"/>
  <c r="L842" i="1"/>
  <c r="O802" i="1"/>
  <c r="O792" i="1"/>
  <c r="K706" i="1"/>
  <c r="N686" i="1"/>
  <c r="L682" i="1"/>
  <c r="L655" i="1"/>
  <c r="K651" i="1"/>
  <c r="N640" i="1"/>
  <c r="O582" i="1"/>
  <c r="L558" i="1"/>
  <c r="L549" i="1"/>
  <c r="N516" i="1"/>
  <c r="L501" i="1"/>
  <c r="O480" i="1"/>
  <c r="N1963" i="1"/>
  <c r="K1402" i="1"/>
  <c r="N1216" i="1"/>
  <c r="K951" i="1"/>
  <c r="O926" i="1"/>
  <c r="K908" i="1"/>
  <c r="L894" i="1"/>
  <c r="L885" i="1"/>
  <c r="N878" i="1"/>
  <c r="K842" i="1"/>
  <c r="N802" i="1"/>
  <c r="N792" i="1"/>
  <c r="O777" i="1"/>
  <c r="O750" i="1"/>
  <c r="L686" i="1"/>
  <c r="K655" i="1"/>
  <c r="L640" i="1"/>
  <c r="N582" i="1"/>
  <c r="K558" i="1"/>
  <c r="K549" i="1"/>
  <c r="O541" i="1"/>
  <c r="O532" i="1"/>
  <c r="O523" i="1"/>
  <c r="L516" i="1"/>
  <c r="K501" i="1"/>
  <c r="N480" i="1"/>
  <c r="L1796" i="1"/>
  <c r="K1773" i="1"/>
  <c r="K1594" i="1"/>
  <c r="K1812" i="1"/>
  <c r="K894" i="1"/>
  <c r="O725" i="1"/>
  <c r="K686" i="1"/>
  <c r="L582" i="1"/>
  <c r="N1698" i="1"/>
  <c r="L1583" i="1"/>
  <c r="L1571" i="1"/>
  <c r="O1484" i="1"/>
  <c r="L1385" i="1"/>
  <c r="O1304" i="1"/>
  <c r="O1292" i="1"/>
  <c r="O1259" i="1"/>
  <c r="K878" i="1"/>
  <c r="K802" i="1"/>
  <c r="K792" i="1"/>
  <c r="N461" i="1"/>
  <c r="N1938" i="1"/>
  <c r="K1906" i="1"/>
  <c r="K1897" i="1"/>
  <c r="L1859" i="1"/>
  <c r="O1820" i="1"/>
  <c r="N1807" i="1"/>
  <c r="L1760" i="1"/>
  <c r="K1739" i="1"/>
  <c r="L1733" i="1"/>
  <c r="L1698" i="1"/>
  <c r="L1689" i="1"/>
  <c r="L1680" i="1"/>
  <c r="O1613" i="1"/>
  <c r="L1587" i="1"/>
  <c r="K1583" i="1"/>
  <c r="K1571" i="1"/>
  <c r="O1562" i="1"/>
  <c r="N1558" i="1"/>
  <c r="K1551" i="1"/>
  <c r="O1543" i="1"/>
  <c r="O1523" i="1"/>
  <c r="N1484" i="1"/>
  <c r="N1464" i="1"/>
  <c r="L1460" i="1"/>
  <c r="O1449" i="1"/>
  <c r="N1418" i="1"/>
  <c r="K1385" i="1"/>
  <c r="K1376" i="1"/>
  <c r="K1337" i="1"/>
  <c r="N1325" i="1"/>
  <c r="L1310" i="1"/>
  <c r="N1304" i="1"/>
  <c r="O1298" i="1"/>
  <c r="N1292" i="1"/>
  <c r="O1285" i="1"/>
  <c r="O1263" i="1"/>
  <c r="N1259" i="1"/>
  <c r="O1243" i="1"/>
  <c r="O1231" i="1"/>
  <c r="N1179" i="1"/>
  <c r="O1171" i="1"/>
  <c r="N1155" i="1"/>
  <c r="L1150" i="1"/>
  <c r="O1130" i="1"/>
  <c r="L1109" i="1"/>
  <c r="O1085" i="1"/>
  <c r="L1069" i="1"/>
  <c r="O1054" i="1"/>
  <c r="N1039" i="1"/>
  <c r="O1014" i="1"/>
  <c r="N967" i="1"/>
  <c r="N933" i="1"/>
  <c r="K926" i="1"/>
  <c r="N821" i="1"/>
  <c r="N812" i="1"/>
  <c r="K777" i="1"/>
  <c r="K750" i="1"/>
  <c r="O742" i="1"/>
  <c r="L725" i="1"/>
  <c r="N717" i="1"/>
  <c r="N699" i="1"/>
  <c r="N671" i="1"/>
  <c r="N574" i="1"/>
  <c r="K541" i="1"/>
  <c r="K532" i="1"/>
  <c r="K523" i="1"/>
  <c r="L461" i="1"/>
  <c r="O1906" i="1"/>
  <c r="K1747" i="1"/>
  <c r="L1920" i="1"/>
  <c r="O1859" i="1"/>
  <c r="N1376" i="1"/>
  <c r="L1906" i="1"/>
  <c r="L1897" i="1"/>
  <c r="N1689" i="1"/>
  <c r="N1680" i="1"/>
  <c r="K1216" i="1"/>
  <c r="O1039" i="1"/>
  <c r="L926" i="1"/>
  <c r="N725" i="1"/>
  <c r="N1920" i="1"/>
  <c r="N1906" i="1"/>
  <c r="N1897" i="1"/>
  <c r="O1760" i="1"/>
  <c r="O1698" i="1"/>
  <c r="O1689" i="1"/>
  <c r="O1680" i="1"/>
  <c r="L1216" i="1"/>
  <c r="L1102" i="1"/>
  <c r="O1069" i="1"/>
  <c r="N926" i="1"/>
  <c r="N750" i="1"/>
  <c r="O1938" i="1"/>
  <c r="O1807" i="1"/>
  <c r="O1796" i="1"/>
  <c r="L1739" i="1"/>
  <c r="N1587" i="1"/>
  <c r="L1376" i="1"/>
  <c r="L1337" i="1"/>
  <c r="O1325" i="1"/>
  <c r="N1109" i="1"/>
  <c r="N1069" i="1"/>
  <c r="K1008" i="1"/>
  <c r="O717" i="1"/>
  <c r="O671" i="1"/>
  <c r="L532" i="1"/>
  <c r="K480" i="1"/>
  <c r="O1979" i="1"/>
  <c r="L1938" i="1"/>
  <c r="K1760" i="1"/>
  <c r="K1733" i="1"/>
  <c r="K1680" i="1"/>
  <c r="N1623" i="1"/>
  <c r="L1558" i="1"/>
  <c r="N1523" i="1"/>
  <c r="N1449" i="1"/>
  <c r="L1418" i="1"/>
  <c r="O1332" i="1"/>
  <c r="L1325" i="1"/>
  <c r="L1304" i="1"/>
  <c r="N1285" i="1"/>
  <c r="N1263" i="1"/>
  <c r="L1259" i="1"/>
  <c r="N1243" i="1"/>
  <c r="N1171" i="1"/>
  <c r="L1155" i="1"/>
  <c r="K1150" i="1"/>
  <c r="K1069" i="1"/>
  <c r="N1054" i="1"/>
  <c r="O1018" i="1"/>
  <c r="N1014" i="1"/>
  <c r="L967" i="1"/>
  <c r="L933" i="1"/>
  <c r="L812" i="1"/>
  <c r="O706" i="1"/>
  <c r="L699" i="1"/>
  <c r="L671" i="1"/>
  <c r="K461" i="1"/>
  <c r="N1979" i="1"/>
  <c r="N1945" i="1"/>
  <c r="K1938" i="1"/>
  <c r="L1856" i="1"/>
  <c r="L1830" i="1"/>
  <c r="L1820" i="1"/>
  <c r="K1807" i="1"/>
  <c r="O1773" i="1"/>
  <c r="O1747" i="1"/>
  <c r="O1728" i="1"/>
  <c r="L1623" i="1"/>
  <c r="L1613" i="1"/>
  <c r="O1594" i="1"/>
  <c r="N1566" i="1"/>
  <c r="L1562" i="1"/>
  <c r="K1558" i="1"/>
  <c r="L1543" i="1"/>
  <c r="N1527" i="1"/>
  <c r="L1523" i="1"/>
  <c r="K1484" i="1"/>
  <c r="K1464" i="1"/>
  <c r="L1449" i="1"/>
  <c r="O1428" i="1"/>
  <c r="K1418" i="1"/>
  <c r="O1402" i="1"/>
  <c r="O1393" i="1"/>
  <c r="N1342" i="1"/>
  <c r="N1332" i="1"/>
  <c r="K1325" i="1"/>
  <c r="K1304" i="1"/>
  <c r="L1298" i="1"/>
  <c r="K1292" i="1"/>
  <c r="N1289" i="1"/>
  <c r="L1285" i="1"/>
  <c r="N1278" i="1"/>
  <c r="O1270" i="1"/>
  <c r="L1263" i="1"/>
  <c r="K1259" i="1"/>
  <c r="L1243" i="1"/>
  <c r="K1238" i="1"/>
  <c r="N1235" i="1"/>
  <c r="L1231" i="1"/>
  <c r="O1228" i="1"/>
  <c r="O1208" i="1"/>
  <c r="O1192" i="1"/>
  <c r="K1179" i="1"/>
  <c r="L1171" i="1"/>
  <c r="O1168" i="1"/>
  <c r="K1155" i="1"/>
  <c r="N1143" i="1"/>
  <c r="L1130" i="1"/>
  <c r="O1124" i="1"/>
  <c r="O1093" i="1"/>
  <c r="L1085" i="1"/>
  <c r="N1079" i="1"/>
  <c r="O1063" i="1"/>
  <c r="L1054" i="1"/>
  <c r="N1047" i="1"/>
  <c r="K1039" i="1"/>
  <c r="O1030" i="1"/>
  <c r="N1018" i="1"/>
  <c r="L1014" i="1"/>
  <c r="K967" i="1"/>
  <c r="O951" i="1"/>
  <c r="K933" i="1"/>
  <c r="O908" i="1"/>
  <c r="N858" i="1"/>
  <c r="O842" i="1"/>
  <c r="K821" i="1"/>
  <c r="K812" i="1"/>
  <c r="L742" i="1"/>
  <c r="K717" i="1"/>
  <c r="N706" i="1"/>
  <c r="K699" i="1"/>
  <c r="O682" i="1"/>
  <c r="K671" i="1"/>
  <c r="O655" i="1"/>
  <c r="N651" i="1"/>
  <c r="K574" i="1"/>
  <c r="O558" i="1"/>
  <c r="O549" i="1"/>
  <c r="O501" i="1"/>
  <c r="L1963" i="1"/>
  <c r="N1551" i="1"/>
  <c r="N1385" i="1"/>
  <c r="O1310" i="1"/>
  <c r="O1109" i="1"/>
  <c r="L480" i="1"/>
  <c r="O461" i="1"/>
  <c r="N1859" i="1"/>
  <c r="K1618" i="1"/>
  <c r="L1551" i="1"/>
  <c r="O1464" i="1"/>
  <c r="K1444" i="1"/>
  <c r="K1435" i="1"/>
  <c r="O1418" i="1"/>
  <c r="O1179" i="1"/>
  <c r="O1155" i="1"/>
  <c r="K1135" i="1"/>
  <c r="L777" i="1"/>
  <c r="L750" i="1"/>
  <c r="L523" i="1"/>
  <c r="N1830" i="1"/>
  <c r="L1807" i="1"/>
  <c r="K1689" i="1"/>
  <c r="N1613" i="1"/>
  <c r="N1562" i="1"/>
  <c r="O1527" i="1"/>
  <c r="L1484" i="1"/>
  <c r="L1464" i="1"/>
  <c r="K1460" i="1"/>
  <c r="O1342" i="1"/>
  <c r="K1310" i="1"/>
  <c r="N1298" i="1"/>
  <c r="L1292" i="1"/>
  <c r="O1278" i="1"/>
  <c r="N1231" i="1"/>
  <c r="L1179" i="1"/>
  <c r="O1143" i="1"/>
  <c r="N1130" i="1"/>
  <c r="K1109" i="1"/>
  <c r="N1085" i="1"/>
  <c r="O1079" i="1"/>
  <c r="O1047" i="1"/>
  <c r="L1039" i="1"/>
  <c r="O858" i="1"/>
  <c r="L821" i="1"/>
  <c r="N742" i="1"/>
  <c r="K725" i="1"/>
  <c r="L717" i="1"/>
  <c r="O651" i="1"/>
  <c r="L574" i="1"/>
  <c r="L1979" i="1"/>
  <c r="L1945" i="1"/>
  <c r="O1889" i="1"/>
  <c r="O1880" i="1"/>
  <c r="O1868" i="1"/>
  <c r="K1856" i="1"/>
  <c r="K1830" i="1"/>
  <c r="K1820" i="1"/>
  <c r="O1812" i="1"/>
  <c r="N1773" i="1"/>
  <c r="N1747" i="1"/>
  <c r="N1728" i="1"/>
  <c r="O1722" i="1"/>
  <c r="K1623" i="1"/>
  <c r="K1613" i="1"/>
  <c r="N1594" i="1"/>
  <c r="L1566" i="1"/>
  <c r="K1562" i="1"/>
  <c r="K1543" i="1"/>
  <c r="L1527" i="1"/>
  <c r="K1523" i="1"/>
  <c r="K1449" i="1"/>
  <c r="N1428" i="1"/>
  <c r="N1402" i="1"/>
  <c r="N1393" i="1"/>
  <c r="L1342" i="1"/>
  <c r="L1332" i="1"/>
  <c r="K1298" i="1"/>
  <c r="L1289" i="1"/>
  <c r="K1285" i="1"/>
  <c r="L1278" i="1"/>
  <c r="O1274" i="1"/>
  <c r="N1270" i="1"/>
  <c r="K1263" i="1"/>
  <c r="O1254" i="1"/>
  <c r="K1243" i="1"/>
  <c r="L1235" i="1"/>
  <c r="K1231" i="1"/>
  <c r="N1228" i="1"/>
  <c r="N1208" i="1"/>
  <c r="N1192" i="1"/>
  <c r="O1185" i="1"/>
  <c r="K1171" i="1"/>
  <c r="N1168" i="1"/>
  <c r="L1143" i="1"/>
  <c r="K1130" i="1"/>
  <c r="N1124" i="1"/>
  <c r="N1093" i="1"/>
  <c r="K1085" i="1"/>
  <c r="L1079" i="1"/>
  <c r="N1063" i="1"/>
  <c r="K1054" i="1"/>
  <c r="L1047" i="1"/>
  <c r="N1030" i="1"/>
  <c r="L1018" i="1"/>
  <c r="K1014" i="1"/>
  <c r="N951" i="1"/>
  <c r="N908" i="1"/>
  <c r="O894" i="1"/>
  <c r="O885" i="1"/>
  <c r="L858" i="1"/>
  <c r="N842" i="1"/>
  <c r="K742" i="1"/>
  <c r="L706" i="1"/>
  <c r="O686" i="1"/>
  <c r="N682" i="1"/>
  <c r="N655" i="1"/>
  <c r="L651" i="1"/>
  <c r="O640" i="1"/>
  <c r="N558" i="1"/>
  <c r="N549" i="1"/>
  <c r="O516" i="1"/>
  <c r="N501" i="1"/>
  <c r="J1393" i="1"/>
  <c r="J1304" i="1"/>
  <c r="J1179" i="1"/>
  <c r="J1877" i="1"/>
  <c r="J1859" i="1"/>
  <c r="J1263" i="1"/>
  <c r="J1807" i="1"/>
  <c r="J1270" i="1"/>
  <c r="J1251" i="1"/>
  <c r="J1162" i="1"/>
  <c r="J926" i="1"/>
  <c r="J1558" i="1"/>
  <c r="J1079" i="1"/>
  <c r="J1728" i="1"/>
  <c r="J1292" i="1"/>
  <c r="J1259" i="1"/>
  <c r="J1613" i="1"/>
  <c r="J1231" i="1"/>
  <c r="J1185" i="1"/>
  <c r="J1235" i="1"/>
  <c r="J1143" i="1"/>
  <c r="J1008" i="1"/>
  <c r="J885" i="1"/>
  <c r="J1689" i="1"/>
  <c r="J1618" i="1"/>
  <c r="J1587" i="1"/>
  <c r="J1578" i="1"/>
  <c r="J1543" i="1"/>
  <c r="J1523" i="1"/>
  <c r="J1428" i="1"/>
  <c r="J1310" i="1"/>
  <c r="J1216" i="1"/>
  <c r="J1208" i="1"/>
  <c r="J1030" i="1"/>
  <c r="J1812" i="1"/>
  <c r="J1747" i="1"/>
  <c r="J1733" i="1"/>
  <c r="J1868" i="1"/>
  <c r="J1830" i="1"/>
  <c r="J1791" i="1"/>
  <c r="J1739" i="1"/>
  <c r="J1722" i="1"/>
  <c r="J1566" i="1"/>
  <c r="J1376" i="1"/>
  <c r="J1192" i="1"/>
  <c r="J1155" i="1"/>
  <c r="J1093" i="1"/>
  <c r="J1039" i="1"/>
  <c r="J821" i="1"/>
  <c r="J967" i="1"/>
  <c r="J1527" i="1"/>
  <c r="J1385" i="1"/>
  <c r="J1135" i="1"/>
  <c r="J1773" i="1"/>
  <c r="J1460" i="1"/>
  <c r="J1449" i="1"/>
  <c r="J1435" i="1"/>
  <c r="J1402" i="1"/>
  <c r="J1150" i="1"/>
  <c r="J1047" i="1"/>
  <c r="J894" i="1"/>
  <c r="J858" i="1"/>
  <c r="J1594" i="1"/>
  <c r="J1109" i="1"/>
  <c r="J842" i="1"/>
  <c r="J1906" i="1"/>
  <c r="J1889" i="1"/>
  <c r="J1796" i="1"/>
  <c r="J1583" i="1"/>
  <c r="J1484" i="1"/>
  <c r="J1337" i="1"/>
  <c r="J1289" i="1"/>
  <c r="J1285" i="1"/>
  <c r="J1228" i="1"/>
  <c r="J1130" i="1"/>
  <c r="J1124" i="1"/>
  <c r="J1121" i="1"/>
  <c r="J1069" i="1"/>
  <c r="J1018" i="1"/>
  <c r="J908" i="1"/>
  <c r="J1979" i="1"/>
  <c r="J1880" i="1"/>
  <c r="J1342" i="1"/>
  <c r="J1760" i="1"/>
  <c r="J1680" i="1"/>
  <c r="J1623" i="1"/>
  <c r="J1562" i="1"/>
  <c r="J1444" i="1"/>
  <c r="J1298" i="1"/>
  <c r="J1243" i="1"/>
  <c r="J933" i="1"/>
  <c r="J1698" i="1"/>
  <c r="J802" i="1"/>
  <c r="J1938" i="1"/>
  <c r="J1897" i="1"/>
  <c r="J1418" i="1"/>
  <c r="J1085" i="1"/>
  <c r="J951" i="1"/>
  <c r="J1963" i="1"/>
  <c r="J1920" i="1"/>
  <c r="J1945" i="1"/>
  <c r="J1820" i="1"/>
  <c r="J1571" i="1"/>
  <c r="J1551" i="1"/>
  <c r="J1464" i="1"/>
  <c r="J1332" i="1"/>
  <c r="J1325" i="1"/>
  <c r="J1278" i="1"/>
  <c r="J1254" i="1"/>
  <c r="J1238" i="1"/>
  <c r="J1171" i="1"/>
  <c r="J1102" i="1"/>
  <c r="J1099" i="1"/>
  <c r="J1063" i="1"/>
  <c r="J1054" i="1"/>
  <c r="J878" i="1"/>
  <c r="J812" i="1"/>
  <c r="J750" i="1"/>
  <c r="J742" i="1"/>
  <c r="J725" i="1"/>
  <c r="J777" i="1"/>
  <c r="J763" i="1"/>
  <c r="N370" i="1"/>
  <c r="J655" i="1"/>
  <c r="O455" i="1"/>
  <c r="L437" i="1"/>
  <c r="J427" i="1"/>
  <c r="J412" i="1"/>
  <c r="L370" i="1"/>
  <c r="O336" i="1"/>
  <c r="K303" i="1"/>
  <c r="J686" i="1"/>
  <c r="J532" i="1"/>
  <c r="N455" i="1"/>
  <c r="K437" i="1"/>
  <c r="K370" i="1"/>
  <c r="N336" i="1"/>
  <c r="J303" i="1"/>
  <c r="J671" i="1"/>
  <c r="J480" i="1"/>
  <c r="J461" i="1"/>
  <c r="L455" i="1"/>
  <c r="J717" i="1"/>
  <c r="J706" i="1"/>
  <c r="J574" i="1"/>
  <c r="J541" i="1"/>
  <c r="J516" i="1"/>
  <c r="J501" i="1"/>
  <c r="K455" i="1"/>
  <c r="N386" i="1"/>
  <c r="O349" i="1"/>
  <c r="K336" i="1"/>
  <c r="N314" i="1"/>
  <c r="L427" i="1"/>
  <c r="N437" i="1"/>
  <c r="K427" i="1"/>
  <c r="K412" i="1"/>
  <c r="J349" i="1"/>
  <c r="L303" i="1"/>
  <c r="J582" i="1"/>
  <c r="J549" i="1"/>
  <c r="J370" i="1"/>
  <c r="O314" i="1"/>
  <c r="J558" i="1"/>
  <c r="J455" i="1"/>
  <c r="O427" i="1"/>
  <c r="O412" i="1"/>
  <c r="L386" i="1"/>
  <c r="N349" i="1"/>
  <c r="J336" i="1"/>
  <c r="L314" i="1"/>
  <c r="O437" i="1"/>
  <c r="L412" i="1"/>
  <c r="J699" i="1"/>
  <c r="J523" i="1"/>
  <c r="J437" i="1"/>
  <c r="O386" i="1"/>
  <c r="L336" i="1"/>
  <c r="J651" i="1"/>
  <c r="J640" i="1"/>
  <c r="N427" i="1"/>
  <c r="N412" i="1"/>
  <c r="K386" i="1"/>
  <c r="L349" i="1"/>
  <c r="K314" i="1"/>
  <c r="O303" i="1"/>
  <c r="J386" i="1"/>
  <c r="O370" i="1"/>
  <c r="K349" i="1"/>
  <c r="J314" i="1"/>
  <c r="N303" i="1"/>
  <c r="K212" i="1"/>
  <c r="O286" i="1"/>
  <c r="N129" i="1"/>
  <c r="L129" i="1"/>
  <c r="N234" i="1"/>
  <c r="K240" i="1"/>
  <c r="K291" i="1"/>
  <c r="L219" i="1"/>
  <c r="L286" i="1"/>
  <c r="O280" i="1"/>
  <c r="J267" i="1"/>
  <c r="J219" i="1"/>
  <c r="J280" i="1"/>
  <c r="O267" i="1"/>
  <c r="N240" i="1"/>
  <c r="K226" i="1"/>
  <c r="O219" i="1"/>
  <c r="N212" i="1"/>
  <c r="N112" i="1"/>
  <c r="O49" i="1"/>
  <c r="J291" i="1"/>
  <c r="N267" i="1"/>
  <c r="L240" i="1"/>
  <c r="O234" i="1"/>
  <c r="J226" i="1"/>
  <c r="N219" i="1"/>
  <c r="L212" i="1"/>
  <c r="L122" i="1"/>
  <c r="J57" i="1"/>
  <c r="N286" i="1"/>
  <c r="K267" i="1"/>
  <c r="O248" i="1"/>
  <c r="J240" i="1"/>
  <c r="L234" i="1"/>
  <c r="K219" i="1"/>
  <c r="J212" i="1"/>
  <c r="N133" i="1"/>
  <c r="N14" i="1"/>
  <c r="N86" i="1"/>
  <c r="O291" i="1"/>
  <c r="N280" i="1"/>
  <c r="L149" i="1"/>
  <c r="N291" i="1"/>
  <c r="J286" i="1"/>
  <c r="L280" i="1"/>
  <c r="K248" i="1"/>
  <c r="N226" i="1"/>
  <c r="L267" i="1"/>
  <c r="N248" i="1"/>
  <c r="K234" i="1"/>
  <c r="K286" i="1"/>
  <c r="L248" i="1"/>
  <c r="J234" i="1"/>
  <c r="O226" i="1"/>
  <c r="N205" i="1"/>
  <c r="L291" i="1"/>
  <c r="K280" i="1"/>
  <c r="J248" i="1"/>
  <c r="O240" i="1"/>
  <c r="L226" i="1"/>
  <c r="O212" i="1"/>
  <c r="K64" i="1"/>
  <c r="K149" i="1"/>
  <c r="L133" i="1"/>
  <c r="L74" i="1"/>
  <c r="J64" i="1"/>
  <c r="N49" i="1"/>
  <c r="L21" i="1"/>
  <c r="L14" i="1"/>
  <c r="J122" i="1"/>
  <c r="K112" i="1"/>
  <c r="K74" i="1"/>
  <c r="K21" i="1"/>
  <c r="K188" i="1"/>
  <c r="N169" i="1"/>
  <c r="O149" i="1"/>
  <c r="K141" i="1"/>
  <c r="N64" i="1"/>
  <c r="L156" i="1"/>
  <c r="K205" i="1"/>
  <c r="K156" i="1"/>
  <c r="L49" i="1"/>
  <c r="L33" i="1"/>
  <c r="K196" i="1"/>
  <c r="J181" i="1"/>
  <c r="O122" i="1"/>
  <c r="K94" i="1"/>
  <c r="L57" i="1"/>
  <c r="O205" i="1"/>
  <c r="J196" i="1"/>
  <c r="J188" i="1"/>
  <c r="L169" i="1"/>
  <c r="O156" i="1"/>
  <c r="N149" i="1"/>
  <c r="J141" i="1"/>
  <c r="O133" i="1"/>
  <c r="O129" i="1"/>
  <c r="N122" i="1"/>
  <c r="O112" i="1"/>
  <c r="J94" i="1"/>
  <c r="O86" i="1"/>
  <c r="O74" i="1"/>
  <c r="L64" i="1"/>
  <c r="K57" i="1"/>
  <c r="O21" i="1"/>
  <c r="O14" i="1"/>
  <c r="N156" i="1"/>
  <c r="N21" i="1"/>
  <c r="L112" i="1"/>
  <c r="L86" i="1"/>
  <c r="N33" i="1"/>
  <c r="O181" i="1"/>
  <c r="K129" i="1"/>
  <c r="K169" i="1"/>
  <c r="N74" i="1"/>
  <c r="L205" i="1"/>
  <c r="J169" i="1"/>
  <c r="K122" i="1"/>
  <c r="K133" i="1"/>
  <c r="K86" i="1"/>
  <c r="J205" i="1"/>
  <c r="O196" i="1"/>
  <c r="O188" i="1"/>
  <c r="N181" i="1"/>
  <c r="J156" i="1"/>
  <c r="O141" i="1"/>
  <c r="J133" i="1"/>
  <c r="J129" i="1"/>
  <c r="J112" i="1"/>
  <c r="O94" i="1"/>
  <c r="J86" i="1"/>
  <c r="J74" i="1"/>
  <c r="K49" i="1"/>
  <c r="K33" i="1"/>
  <c r="J21" i="1"/>
  <c r="J14" i="1"/>
  <c r="N196" i="1"/>
  <c r="N188" i="1"/>
  <c r="L181" i="1"/>
  <c r="N141" i="1"/>
  <c r="N94" i="1"/>
  <c r="O57" i="1"/>
  <c r="J49" i="1"/>
  <c r="J33" i="1"/>
  <c r="O33" i="1"/>
  <c r="J149" i="1"/>
  <c r="K14" i="1"/>
  <c r="L196" i="1"/>
  <c r="L188" i="1"/>
  <c r="K181" i="1"/>
  <c r="O169" i="1"/>
  <c r="L141" i="1"/>
  <c r="L94" i="1"/>
  <c r="O64" i="1"/>
  <c r="N57" i="1"/>
  <c r="N8" i="1"/>
  <c r="K8" i="1"/>
  <c r="J8" i="1"/>
  <c r="L8" i="1"/>
  <c r="O8" i="1"/>
  <c r="O741" i="1" l="1"/>
  <c r="L426" i="1"/>
  <c r="O500" i="1"/>
  <c r="O787" i="1"/>
  <c r="K787" i="1"/>
  <c r="N787" i="1"/>
  <c r="O426" i="1"/>
  <c r="L500" i="1"/>
  <c r="L681" i="1"/>
  <c r="N426" i="1"/>
  <c r="K741" i="1"/>
  <c r="N741" i="1"/>
  <c r="K681" i="1"/>
  <c r="N500" i="1"/>
  <c r="L787" i="1"/>
  <c r="K426" i="1"/>
  <c r="N681" i="1"/>
  <c r="O681" i="1"/>
  <c r="L741" i="1"/>
  <c r="K500" i="1"/>
  <c r="J741" i="1"/>
  <c r="J681" i="1"/>
  <c r="J500" i="1"/>
  <c r="K1184" i="1"/>
  <c r="L1092" i="1"/>
  <c r="L1483" i="1"/>
  <c r="N1593" i="1"/>
  <c r="N1592" i="1" s="1"/>
  <c r="L1277" i="1"/>
  <c r="L1540" i="1"/>
  <c r="L1184" i="1"/>
  <c r="N1184" i="1"/>
  <c r="O1896" i="1"/>
  <c r="N1277" i="1"/>
  <c r="K979" i="1"/>
  <c r="K1896" i="1"/>
  <c r="L1154" i="1"/>
  <c r="O979" i="1"/>
  <c r="N1483" i="1"/>
  <c r="N1540" i="1"/>
  <c r="L1062" i="1"/>
  <c r="N1062" i="1"/>
  <c r="K1092" i="1"/>
  <c r="O1540" i="1"/>
  <c r="K1540" i="1"/>
  <c r="L979" i="1"/>
  <c r="K1483" i="1"/>
  <c r="K1062" i="1"/>
  <c r="L1215" i="1"/>
  <c r="L1593" i="1"/>
  <c r="L1592" i="1" s="1"/>
  <c r="N1896" i="1"/>
  <c r="N884" i="1"/>
  <c r="O1215" i="1"/>
  <c r="N1215" i="1"/>
  <c r="L1896" i="1"/>
  <c r="K1795" i="1"/>
  <c r="N1092" i="1"/>
  <c r="O1092" i="1"/>
  <c r="O1184" i="1"/>
  <c r="O1593" i="1"/>
  <c r="O1592" i="1" s="1"/>
  <c r="O1062" i="1"/>
  <c r="O1483" i="1"/>
  <c r="L884" i="1"/>
  <c r="N1795" i="1"/>
  <c r="O884" i="1"/>
  <c r="K884" i="1"/>
  <c r="O1795" i="1"/>
  <c r="O1277" i="1"/>
  <c r="K1593" i="1"/>
  <c r="K1592" i="1" s="1"/>
  <c r="N1297" i="1"/>
  <c r="K1154" i="1"/>
  <c r="N1154" i="1"/>
  <c r="L1795" i="1"/>
  <c r="K1297" i="1"/>
  <c r="O1154" i="1"/>
  <c r="O1297" i="1"/>
  <c r="K1277" i="1"/>
  <c r="N979" i="1"/>
  <c r="L1297" i="1"/>
  <c r="K1215" i="1"/>
  <c r="J1483" i="1"/>
  <c r="J1092" i="1"/>
  <c r="J1062" i="1"/>
  <c r="J1184" i="1"/>
  <c r="J1297" i="1"/>
  <c r="J426" i="1"/>
  <c r="J1215" i="1"/>
  <c r="J1795" i="1"/>
  <c r="J884" i="1"/>
  <c r="J1277" i="1"/>
  <c r="J1896" i="1"/>
  <c r="J979" i="1"/>
  <c r="J1154" i="1"/>
  <c r="J1540" i="1"/>
  <c r="J1593" i="1"/>
  <c r="K298" i="1"/>
  <c r="O298" i="1"/>
  <c r="N298" i="1"/>
  <c r="L298" i="1"/>
  <c r="L297" i="1" s="1"/>
  <c r="J298" i="1"/>
  <c r="O168" i="1"/>
  <c r="O225" i="1"/>
  <c r="K279" i="1"/>
  <c r="K225" i="1"/>
  <c r="J279" i="1"/>
  <c r="N279" i="1"/>
  <c r="L225" i="1"/>
  <c r="N111" i="1"/>
  <c r="N168" i="1"/>
  <c r="L279" i="1"/>
  <c r="J225" i="1"/>
  <c r="O279" i="1"/>
  <c r="N225" i="1"/>
  <c r="J111" i="1"/>
  <c r="J32" i="1"/>
  <c r="J168" i="1"/>
  <c r="L111" i="1"/>
  <c r="K111" i="1"/>
  <c r="L168" i="1"/>
  <c r="O32" i="1"/>
  <c r="O111" i="1"/>
  <c r="L32" i="1"/>
  <c r="N32" i="1"/>
  <c r="K32" i="1"/>
  <c r="K168" i="1"/>
  <c r="M9" i="1"/>
  <c r="M980" i="1" l="1"/>
  <c r="K297" i="1"/>
  <c r="M789" i="1"/>
  <c r="O297" i="1"/>
  <c r="N297" i="1"/>
  <c r="K499" i="1"/>
  <c r="N978" i="1"/>
  <c r="K978" i="1"/>
  <c r="L978" i="1"/>
  <c r="O978" i="1"/>
  <c r="J978" i="1"/>
  <c r="M763" i="1"/>
  <c r="M600" i="1"/>
  <c r="O1794" i="1"/>
  <c r="K1794" i="1"/>
  <c r="L1794" i="1"/>
  <c r="L1296" i="1"/>
  <c r="O1296" i="1"/>
  <c r="N1296" i="1"/>
  <c r="K1296" i="1"/>
  <c r="N1794" i="1"/>
  <c r="M1099" i="1"/>
  <c r="M301" i="1"/>
  <c r="M461" i="1"/>
  <c r="M967" i="1"/>
  <c r="M1418" i="1"/>
  <c r="M1566" i="1"/>
  <c r="M1613" i="1"/>
  <c r="M1578" i="1"/>
  <c r="M1119" i="1"/>
  <c r="M1060" i="1"/>
  <c r="M1204" i="1"/>
  <c r="M1238" i="1"/>
  <c r="M1728" i="1"/>
  <c r="M1270" i="1"/>
  <c r="M1121" i="1"/>
  <c r="M1175" i="1"/>
  <c r="M1012" i="1"/>
  <c r="M1196" i="1"/>
  <c r="M1037" i="1"/>
  <c r="O499" i="1"/>
  <c r="M1541" i="1"/>
  <c r="M1481" i="1"/>
  <c r="M1093" i="1"/>
  <c r="M1198" i="1"/>
  <c r="M1148" i="1"/>
  <c r="M1562" i="1"/>
  <c r="M1856" i="1"/>
  <c r="M1052" i="1"/>
  <c r="M1581" i="1"/>
  <c r="M951" i="1"/>
  <c r="M104" i="1"/>
  <c r="M1543" i="1"/>
  <c r="M1938" i="1"/>
  <c r="M1304" i="1"/>
  <c r="M1177" i="1"/>
  <c r="M1460" i="1"/>
  <c r="M1571" i="1"/>
  <c r="M1866" i="1"/>
  <c r="M1241" i="1"/>
  <c r="M1254" i="1"/>
  <c r="M1130" i="1"/>
  <c r="M1206" i="1"/>
  <c r="M742" i="1"/>
  <c r="M926" i="1"/>
  <c r="M1251" i="1"/>
  <c r="M1558" i="1"/>
  <c r="N499" i="1"/>
  <c r="M1228" i="1"/>
  <c r="M574" i="1"/>
  <c r="M1889" i="1"/>
  <c r="M541" i="1"/>
  <c r="M1880" i="1"/>
  <c r="M1739" i="1"/>
  <c r="M1618" i="1"/>
  <c r="M1733" i="1"/>
  <c r="M1812" i="1"/>
  <c r="M1484" i="1"/>
  <c r="M1332" i="1"/>
  <c r="M1760" i="1"/>
  <c r="M1698" i="1"/>
  <c r="M1877" i="1"/>
  <c r="M1102" i="1"/>
  <c r="M1523" i="1"/>
  <c r="M1583" i="1"/>
  <c r="M1920" i="1"/>
  <c r="M1289" i="1"/>
  <c r="M1680" i="1"/>
  <c r="M1796" i="1"/>
  <c r="M1109" i="1"/>
  <c r="M1263" i="1"/>
  <c r="M1435" i="1"/>
  <c r="M1807" i="1"/>
  <c r="M1385" i="1"/>
  <c r="M878" i="1"/>
  <c r="M802" i="1"/>
  <c r="M885" i="1"/>
  <c r="M1325" i="1"/>
  <c r="M1773" i="1"/>
  <c r="M1979" i="1"/>
  <c r="M1171" i="1"/>
  <c r="M516" i="1"/>
  <c r="M792" i="1"/>
  <c r="M812" i="1"/>
  <c r="M651" i="1"/>
  <c r="M480" i="1"/>
  <c r="M1039" i="1"/>
  <c r="M1259" i="1"/>
  <c r="M1235" i="1"/>
  <c r="M699" i="1"/>
  <c r="M523" i="1"/>
  <c r="M1165" i="1"/>
  <c r="M1018" i="1"/>
  <c r="M682" i="1"/>
  <c r="M908" i="1"/>
  <c r="M1168" i="1"/>
  <c r="M1069" i="1"/>
  <c r="M1963" i="1"/>
  <c r="M1185" i="1"/>
  <c r="M1337" i="1"/>
  <c r="M1428" i="1"/>
  <c r="M1623" i="1"/>
  <c r="M1689" i="1"/>
  <c r="M1820" i="1"/>
  <c r="M1594" i="1"/>
  <c r="M1310" i="1"/>
  <c r="M1298" i="1"/>
  <c r="M1376" i="1"/>
  <c r="M1747" i="1"/>
  <c r="M1722" i="1"/>
  <c r="M1393" i="1"/>
  <c r="M1047" i="1"/>
  <c r="M1054" i="1"/>
  <c r="M1274" i="1"/>
  <c r="M671" i="1"/>
  <c r="M821" i="1"/>
  <c r="M1162" i="1"/>
  <c r="M1155" i="1"/>
  <c r="M1150" i="1"/>
  <c r="M1285" i="1"/>
  <c r="M1143" i="1"/>
  <c r="M1192" i="1"/>
  <c r="M842" i="1"/>
  <c r="M1085" i="1"/>
  <c r="M1292" i="1"/>
  <c r="M501" i="1"/>
  <c r="M655" i="1"/>
  <c r="M1030" i="1"/>
  <c r="M1231" i="1"/>
  <c r="M532" i="1"/>
  <c r="M1135" i="1"/>
  <c r="M1063" i="1"/>
  <c r="M549" i="1"/>
  <c r="L499" i="1"/>
  <c r="M1464" i="1"/>
  <c r="M582" i="1"/>
  <c r="M1402" i="1"/>
  <c r="M686" i="1"/>
  <c r="M1868" i="1"/>
  <c r="M1551" i="1"/>
  <c r="M1342" i="1"/>
  <c r="M1444" i="1"/>
  <c r="M640" i="1"/>
  <c r="M1587" i="1"/>
  <c r="M1906" i="1"/>
  <c r="M1791" i="1"/>
  <c r="M1859" i="1"/>
  <c r="M1830" i="1"/>
  <c r="M1945" i="1"/>
  <c r="M858" i="1"/>
  <c r="M1243" i="1"/>
  <c r="M1897" i="1"/>
  <c r="M558" i="1"/>
  <c r="M1527" i="1"/>
  <c r="M1179" i="1"/>
  <c r="M1008" i="1"/>
  <c r="M1079" i="1"/>
  <c r="M725" i="1"/>
  <c r="M750" i="1"/>
  <c r="M706" i="1"/>
  <c r="M1014" i="1"/>
  <c r="M1208" i="1"/>
  <c r="M717" i="1"/>
  <c r="M1449" i="1"/>
  <c r="M777" i="1"/>
  <c r="M894" i="1"/>
  <c r="M1124" i="1"/>
  <c r="M1216" i="1"/>
  <c r="M1278" i="1"/>
  <c r="M933" i="1"/>
  <c r="J499" i="1"/>
  <c r="J1592" i="1"/>
  <c r="J1296" i="1"/>
  <c r="J297" i="1"/>
  <c r="J1794" i="1"/>
  <c r="M370" i="1"/>
  <c r="M386" i="1"/>
  <c r="M437" i="1"/>
  <c r="M349" i="1"/>
  <c r="M427" i="1"/>
  <c r="M234" i="1"/>
  <c r="M314" i="1"/>
  <c r="M303" i="1"/>
  <c r="M336" i="1"/>
  <c r="M412" i="1"/>
  <c r="M455" i="1"/>
  <c r="M267" i="1"/>
  <c r="M291" i="1"/>
  <c r="M219" i="1"/>
  <c r="M240" i="1"/>
  <c r="M141" i="1"/>
  <c r="M248" i="1"/>
  <c r="M280" i="1"/>
  <c r="M205" i="1"/>
  <c r="M226" i="1"/>
  <c r="M212" i="1"/>
  <c r="M181" i="1"/>
  <c r="M14" i="1"/>
  <c r="M286" i="1"/>
  <c r="M112" i="1"/>
  <c r="M49" i="1"/>
  <c r="M149" i="1"/>
  <c r="M169" i="1"/>
  <c r="M94" i="1"/>
  <c r="M133" i="1"/>
  <c r="M86" i="1"/>
  <c r="M122" i="1"/>
  <c r="M188" i="1"/>
  <c r="M33" i="1"/>
  <c r="M74" i="1"/>
  <c r="M64" i="1"/>
  <c r="M21" i="1"/>
  <c r="M129" i="1"/>
  <c r="M156" i="1"/>
  <c r="M57" i="1"/>
  <c r="M196" i="1"/>
  <c r="M8" i="1"/>
  <c r="O977" i="1" l="1"/>
  <c r="M787" i="1"/>
  <c r="M741" i="1"/>
  <c r="M500" i="1"/>
  <c r="M426" i="1"/>
  <c r="M681" i="1"/>
  <c r="L977" i="1"/>
  <c r="N977" i="1"/>
  <c r="K977" i="1"/>
  <c r="M1184" i="1"/>
  <c r="M1092" i="1"/>
  <c r="J977" i="1"/>
  <c r="M1215" i="1"/>
  <c r="M1540" i="1"/>
  <c r="M1154" i="1"/>
  <c r="M1795" i="1"/>
  <c r="M1896" i="1"/>
  <c r="M1062" i="1"/>
  <c r="M1593" i="1"/>
  <c r="M1483" i="1"/>
  <c r="M979" i="1"/>
  <c r="M1277" i="1"/>
  <c r="M1297" i="1"/>
  <c r="M884" i="1"/>
  <c r="M298" i="1"/>
  <c r="M279" i="1"/>
  <c r="M225" i="1"/>
  <c r="M168" i="1"/>
  <c r="M32" i="1"/>
  <c r="M111" i="1"/>
  <c r="AT1979" i="1"/>
  <c r="AS1979" i="1"/>
  <c r="AR1979" i="1"/>
  <c r="AP1979" i="1"/>
  <c r="AN1979" i="1"/>
  <c r="AK1979" i="1"/>
  <c r="AJ1979" i="1"/>
  <c r="AH1979" i="1"/>
  <c r="AD1979" i="1"/>
  <c r="AC1979" i="1"/>
  <c r="AA1979" i="1"/>
  <c r="Z1979" i="1"/>
  <c r="X1979" i="1"/>
  <c r="V1979" i="1"/>
  <c r="U1979" i="1"/>
  <c r="T1979" i="1"/>
  <c r="S1979" i="1"/>
  <c r="R1979" i="1"/>
  <c r="AT1963" i="1"/>
  <c r="AS1963" i="1"/>
  <c r="AR1963" i="1"/>
  <c r="AQ1963" i="1"/>
  <c r="AP1963" i="1"/>
  <c r="AL1963" i="1"/>
  <c r="AK1963" i="1"/>
  <c r="AI1963" i="1"/>
  <c r="AD1963" i="1"/>
  <c r="AC1963" i="1"/>
  <c r="AB1963" i="1"/>
  <c r="AA1963" i="1"/>
  <c r="X1963" i="1"/>
  <c r="V1963" i="1"/>
  <c r="U1963" i="1"/>
  <c r="S1963" i="1"/>
  <c r="R1963" i="1"/>
  <c r="AT1945" i="1"/>
  <c r="AS1945" i="1"/>
  <c r="AL1945" i="1"/>
  <c r="AK1945" i="1"/>
  <c r="AI1945" i="1"/>
  <c r="AD1945" i="1"/>
  <c r="AC1945" i="1"/>
  <c r="AA1945" i="1"/>
  <c r="V1945" i="1"/>
  <c r="U1945" i="1"/>
  <c r="T1945" i="1"/>
  <c r="AR1938" i="1"/>
  <c r="AQ1938" i="1"/>
  <c r="AP1938" i="1"/>
  <c r="AL1938" i="1"/>
  <c r="AK1938" i="1"/>
  <c r="AI1938" i="1"/>
  <c r="AH1938" i="1"/>
  <c r="AD1938" i="1"/>
  <c r="AC1938" i="1"/>
  <c r="AA1938" i="1"/>
  <c r="Z1938" i="1"/>
  <c r="V1938" i="1"/>
  <c r="T1938" i="1"/>
  <c r="S1938" i="1"/>
  <c r="R1938" i="1"/>
  <c r="AS1906" i="1"/>
  <c r="AR1906" i="1"/>
  <c r="AP1906" i="1"/>
  <c r="AO1906" i="1"/>
  <c r="AN1906" i="1"/>
  <c r="AM1906" i="1"/>
  <c r="AK1906" i="1"/>
  <c r="AH1906" i="1"/>
  <c r="AF1906" i="1"/>
  <c r="AE1906" i="1"/>
  <c r="Z1906" i="1"/>
  <c r="X1906" i="1"/>
  <c r="W1906" i="1"/>
  <c r="T1906" i="1"/>
  <c r="R1906" i="1"/>
  <c r="Q1906" i="1"/>
  <c r="AN1897" i="1"/>
  <c r="AJ1897" i="1"/>
  <c r="AH1897" i="1"/>
  <c r="AG1897" i="1"/>
  <c r="AF1897" i="1"/>
  <c r="AE1897" i="1"/>
  <c r="AD1897" i="1"/>
  <c r="AC1897" i="1"/>
  <c r="AB1897" i="1"/>
  <c r="Z1897" i="1"/>
  <c r="Y1897" i="1"/>
  <c r="W1897" i="1"/>
  <c r="V1897" i="1"/>
  <c r="R1897" i="1"/>
  <c r="Q1897" i="1"/>
  <c r="R1945" i="1" l="1"/>
  <c r="AP1945" i="1"/>
  <c r="AO1945" i="1"/>
  <c r="AO1979" i="1"/>
  <c r="Y1979" i="1"/>
  <c r="AM1897" i="1"/>
  <c r="AO1963" i="1"/>
  <c r="Q1963" i="1"/>
  <c r="AS1897" i="1"/>
  <c r="AF1979" i="1"/>
  <c r="S1920" i="1"/>
  <c r="AA1920" i="1"/>
  <c r="AQ1920" i="1"/>
  <c r="AM1963" i="1"/>
  <c r="AJ1906" i="1"/>
  <c r="AB1945" i="1"/>
  <c r="AJ1945" i="1"/>
  <c r="AK1897" i="1"/>
  <c r="AB1906" i="1"/>
  <c r="AI1920" i="1"/>
  <c r="X1945" i="1"/>
  <c r="AE1938" i="1"/>
  <c r="V1906" i="1"/>
  <c r="AD1906" i="1"/>
  <c r="AL1906" i="1"/>
  <c r="AT1906" i="1"/>
  <c r="W1979" i="1"/>
  <c r="AU1963" i="1"/>
  <c r="Q1945" i="1"/>
  <c r="Y1945" i="1"/>
  <c r="AG1945" i="1"/>
  <c r="X1938" i="1"/>
  <c r="AF1938" i="1"/>
  <c r="AU1906" i="1"/>
  <c r="AR1897" i="1"/>
  <c r="AU1938" i="1"/>
  <c r="AH1945" i="1"/>
  <c r="AN1938" i="1"/>
  <c r="Z1945" i="1"/>
  <c r="Z1963" i="1"/>
  <c r="AH1963" i="1"/>
  <c r="AQ1906" i="1"/>
  <c r="Y1963" i="1"/>
  <c r="AG1963" i="1"/>
  <c r="AF1945" i="1"/>
  <c r="AU1897" i="1"/>
  <c r="Q1938" i="1"/>
  <c r="AG1938" i="1"/>
  <c r="AQ1897" i="1"/>
  <c r="AO1938" i="1"/>
  <c r="AB1938" i="1"/>
  <c r="AJ1938" i="1"/>
  <c r="W1963" i="1"/>
  <c r="Y1938" i="1"/>
  <c r="AC1906" i="1"/>
  <c r="W1945" i="1"/>
  <c r="Q1979" i="1"/>
  <c r="AI1979" i="1"/>
  <c r="S1906" i="1"/>
  <c r="AQ1979" i="1"/>
  <c r="AM1945" i="1"/>
  <c r="AE1945" i="1"/>
  <c r="AU1945" i="1"/>
  <c r="AP1897" i="1"/>
  <c r="T1897" i="1"/>
  <c r="W1938" i="1"/>
  <c r="AT1897" i="1"/>
  <c r="AL1897" i="1"/>
  <c r="AR1945" i="1"/>
  <c r="AM1979" i="1"/>
  <c r="AE1979" i="1"/>
  <c r="AU1979" i="1"/>
  <c r="AB1979" i="1"/>
  <c r="AM1938" i="1"/>
  <c r="U1897" i="1"/>
  <c r="AE1963" i="1"/>
  <c r="AA1897" i="1"/>
  <c r="T1920" i="1"/>
  <c r="AB1920" i="1"/>
  <c r="AJ1920" i="1"/>
  <c r="AR1920" i="1"/>
  <c r="AI1897" i="1"/>
  <c r="S1897" i="1"/>
  <c r="R1920" i="1"/>
  <c r="Z1920" i="1"/>
  <c r="AH1920" i="1"/>
  <c r="AP1920" i="1"/>
  <c r="V1920" i="1"/>
  <c r="AD1920" i="1"/>
  <c r="AL1920" i="1"/>
  <c r="AT1920" i="1"/>
  <c r="AC1920" i="1"/>
  <c r="AM1920" i="1"/>
  <c r="U1920" i="1"/>
  <c r="W1920" i="1"/>
  <c r="X1920" i="1"/>
  <c r="AF1920" i="1"/>
  <c r="AN1920" i="1"/>
  <c r="AS1920" i="1"/>
  <c r="AU1920" i="1"/>
  <c r="Q1920" i="1"/>
  <c r="Y1920" i="1"/>
  <c r="AG1920" i="1"/>
  <c r="AO1920" i="1"/>
  <c r="AK1920" i="1"/>
  <c r="AE1920" i="1"/>
  <c r="X1897" i="1"/>
  <c r="AG1906" i="1"/>
  <c r="AA1906" i="1"/>
  <c r="S1945" i="1"/>
  <c r="AN1963" i="1"/>
  <c r="AF1963" i="1"/>
  <c r="AJ1963" i="1"/>
  <c r="AI1906" i="1"/>
  <c r="AQ1945" i="1"/>
  <c r="AN1945" i="1"/>
  <c r="M978" i="1"/>
  <c r="AL1979" i="1"/>
  <c r="T1963" i="1"/>
  <c r="X885" i="1"/>
  <c r="AF885" i="1"/>
  <c r="AN885" i="1"/>
  <c r="AG885" i="1"/>
  <c r="AT1938" i="1"/>
  <c r="Y885" i="1"/>
  <c r="AO885" i="1"/>
  <c r="Q885" i="1"/>
  <c r="U1906" i="1"/>
  <c r="R885" i="1"/>
  <c r="AH885" i="1"/>
  <c r="S885" i="1"/>
  <c r="AA885" i="1"/>
  <c r="AI885" i="1"/>
  <c r="AQ885" i="1"/>
  <c r="Z885" i="1"/>
  <c r="AP885" i="1"/>
  <c r="AB885" i="1"/>
  <c r="AR885" i="1"/>
  <c r="T885" i="1"/>
  <c r="AJ885" i="1"/>
  <c r="U885" i="1"/>
  <c r="M297" i="1"/>
  <c r="AK885" i="1"/>
  <c r="U1938" i="1"/>
  <c r="AS1938" i="1"/>
  <c r="AC885" i="1"/>
  <c r="AS885" i="1"/>
  <c r="P885" i="1"/>
  <c r="P1897" i="1"/>
  <c r="P1906" i="1"/>
  <c r="P1920" i="1"/>
  <c r="P1938" i="1"/>
  <c r="P1945" i="1"/>
  <c r="P1963" i="1"/>
  <c r="P1979" i="1"/>
  <c r="W967" i="1"/>
  <c r="W933" i="1"/>
  <c r="AE926" i="1"/>
  <c r="W908" i="1"/>
  <c r="AL951" i="1"/>
  <c r="AL926" i="1"/>
  <c r="AL908" i="1"/>
  <c r="AD894" i="1"/>
  <c r="W885" i="1"/>
  <c r="AE885" i="1"/>
  <c r="AM885" i="1"/>
  <c r="AU885" i="1"/>
  <c r="AN967" i="1"/>
  <c r="AF967" i="1"/>
  <c r="X967" i="1"/>
  <c r="P967" i="1"/>
  <c r="AN951" i="1"/>
  <c r="AF951" i="1"/>
  <c r="X951" i="1"/>
  <c r="P951" i="1"/>
  <c r="AN933" i="1"/>
  <c r="AF933" i="1"/>
  <c r="X933" i="1"/>
  <c r="P933" i="1"/>
  <c r="AN926" i="1"/>
  <c r="AF926" i="1"/>
  <c r="X926" i="1"/>
  <c r="P926" i="1"/>
  <c r="AN908" i="1"/>
  <c r="AF908" i="1"/>
  <c r="X908" i="1"/>
  <c r="P908" i="1"/>
  <c r="AN894" i="1"/>
  <c r="AF894" i="1"/>
  <c r="X894" i="1"/>
  <c r="P894" i="1"/>
  <c r="AE951" i="1"/>
  <c r="AU894" i="1"/>
  <c r="AM894" i="1"/>
  <c r="AE894" i="1"/>
  <c r="W894" i="1"/>
  <c r="M1296" i="1"/>
  <c r="M499" i="1"/>
  <c r="AU933" i="1"/>
  <c r="AM926" i="1"/>
  <c r="AU908" i="1"/>
  <c r="V967" i="1"/>
  <c r="AL933" i="1"/>
  <c r="AO1897" i="1"/>
  <c r="AK967" i="1"/>
  <c r="AS951" i="1"/>
  <c r="AK951" i="1"/>
  <c r="AC951" i="1"/>
  <c r="U951" i="1"/>
  <c r="AS933" i="1"/>
  <c r="AK933" i="1"/>
  <c r="AC933" i="1"/>
  <c r="U933" i="1"/>
  <c r="AS926" i="1"/>
  <c r="AK926" i="1"/>
  <c r="AC926" i="1"/>
  <c r="U926" i="1"/>
  <c r="AS908" i="1"/>
  <c r="AK908" i="1"/>
  <c r="AC908" i="1"/>
  <c r="U908" i="1"/>
  <c r="AS894" i="1"/>
  <c r="AK894" i="1"/>
  <c r="AC894" i="1"/>
  <c r="U894" i="1"/>
  <c r="M1794" i="1"/>
  <c r="AU967" i="1"/>
  <c r="AM951" i="1"/>
  <c r="AE908" i="1"/>
  <c r="V926" i="1"/>
  <c r="V908" i="1"/>
  <c r="AL894" i="1"/>
  <c r="U967" i="1"/>
  <c r="AJ967" i="1"/>
  <c r="AR951" i="1"/>
  <c r="AJ951" i="1"/>
  <c r="AB951" i="1"/>
  <c r="T951" i="1"/>
  <c r="AR933" i="1"/>
  <c r="AJ933" i="1"/>
  <c r="AB933" i="1"/>
  <c r="T933" i="1"/>
  <c r="AR926" i="1"/>
  <c r="AJ926" i="1"/>
  <c r="AB926" i="1"/>
  <c r="T926" i="1"/>
  <c r="AR908" i="1"/>
  <c r="AJ908" i="1"/>
  <c r="AB908" i="1"/>
  <c r="T908" i="1"/>
  <c r="AR894" i="1"/>
  <c r="AJ894" i="1"/>
  <c r="AB894" i="1"/>
  <c r="T894" i="1"/>
  <c r="W951" i="1"/>
  <c r="AE933" i="1"/>
  <c r="W926" i="1"/>
  <c r="AT967" i="1"/>
  <c r="AT951" i="1"/>
  <c r="AT926" i="1"/>
  <c r="AB967" i="1"/>
  <c r="AQ967" i="1"/>
  <c r="AQ951" i="1"/>
  <c r="S951" i="1"/>
  <c r="AQ933" i="1"/>
  <c r="AI933" i="1"/>
  <c r="AA933" i="1"/>
  <c r="S933" i="1"/>
  <c r="AQ926" i="1"/>
  <c r="AI926" i="1"/>
  <c r="AA926" i="1"/>
  <c r="S926" i="1"/>
  <c r="AQ908" i="1"/>
  <c r="AI908" i="1"/>
  <c r="AA908" i="1"/>
  <c r="S908" i="1"/>
  <c r="AQ894" i="1"/>
  <c r="AI894" i="1"/>
  <c r="AA894" i="1"/>
  <c r="S894" i="1"/>
  <c r="AM967" i="1"/>
  <c r="AM933" i="1"/>
  <c r="AL967" i="1"/>
  <c r="V951" i="1"/>
  <c r="AD933" i="1"/>
  <c r="AT894" i="1"/>
  <c r="Y1906" i="1"/>
  <c r="AR967" i="1"/>
  <c r="AI967" i="1"/>
  <c r="AI951" i="1"/>
  <c r="Z967" i="1"/>
  <c r="AP951" i="1"/>
  <c r="Z951" i="1"/>
  <c r="AH926" i="1"/>
  <c r="AP908" i="1"/>
  <c r="AH908" i="1"/>
  <c r="Z908" i="1"/>
  <c r="R908" i="1"/>
  <c r="AP894" i="1"/>
  <c r="AH894" i="1"/>
  <c r="Z894" i="1"/>
  <c r="R894" i="1"/>
  <c r="M1592" i="1"/>
  <c r="AE967" i="1"/>
  <c r="AU951" i="1"/>
  <c r="AU926" i="1"/>
  <c r="AM908" i="1"/>
  <c r="AD967" i="1"/>
  <c r="AD951" i="1"/>
  <c r="AT933" i="1"/>
  <c r="V933" i="1"/>
  <c r="AD926" i="1"/>
  <c r="AT908" i="1"/>
  <c r="AD908" i="1"/>
  <c r="V894" i="1"/>
  <c r="AG1979" i="1"/>
  <c r="AS967" i="1"/>
  <c r="AC967" i="1"/>
  <c r="T967" i="1"/>
  <c r="AA967" i="1"/>
  <c r="S967" i="1"/>
  <c r="AA951" i="1"/>
  <c r="AP967" i="1"/>
  <c r="AH967" i="1"/>
  <c r="R967" i="1"/>
  <c r="AH951" i="1"/>
  <c r="R951" i="1"/>
  <c r="AP933" i="1"/>
  <c r="AH933" i="1"/>
  <c r="Z933" i="1"/>
  <c r="R933" i="1"/>
  <c r="AP926" i="1"/>
  <c r="Z926" i="1"/>
  <c r="R926" i="1"/>
  <c r="V885" i="1"/>
  <c r="AD885" i="1"/>
  <c r="AL885" i="1"/>
  <c r="AT885" i="1"/>
  <c r="AO967" i="1"/>
  <c r="AG967" i="1"/>
  <c r="Y967" i="1"/>
  <c r="Q967" i="1"/>
  <c r="AO951" i="1"/>
  <c r="AG951" i="1"/>
  <c r="Y951" i="1"/>
  <c r="Q951" i="1"/>
  <c r="AO933" i="1"/>
  <c r="AG933" i="1"/>
  <c r="Y933" i="1"/>
  <c r="Q933" i="1"/>
  <c r="AO926" i="1"/>
  <c r="AG926" i="1"/>
  <c r="Y926" i="1"/>
  <c r="Q926" i="1"/>
  <c r="AO908" i="1"/>
  <c r="AG908" i="1"/>
  <c r="Y908" i="1"/>
  <c r="Q908" i="1"/>
  <c r="AO894" i="1"/>
  <c r="AG894" i="1"/>
  <c r="Y894" i="1"/>
  <c r="Q894" i="1"/>
  <c r="AJ1889" i="1"/>
  <c r="AG1889" i="1"/>
  <c r="AE1889" i="1"/>
  <c r="AD1889" i="1"/>
  <c r="AA1889" i="1"/>
  <c r="X1889" i="1"/>
  <c r="V1889" i="1"/>
  <c r="S1889" i="1"/>
  <c r="R1889" i="1"/>
  <c r="Q1889" i="1"/>
  <c r="AT1877" i="1"/>
  <c r="AS1877" i="1"/>
  <c r="AQ1877" i="1"/>
  <c r="AP1877" i="1"/>
  <c r="AM1877" i="1"/>
  <c r="AL1877" i="1"/>
  <c r="AE1877" i="1"/>
  <c r="AD1877" i="1"/>
  <c r="AB1877" i="1"/>
  <c r="AA1877" i="1"/>
  <c r="Z1877" i="1"/>
  <c r="Y1877" i="1"/>
  <c r="X1877" i="1"/>
  <c r="W1877" i="1"/>
  <c r="V1877" i="1"/>
  <c r="U1877" i="1"/>
  <c r="S1877" i="1"/>
  <c r="Q1877" i="1"/>
  <c r="AS1868" i="1"/>
  <c r="AR1868" i="1"/>
  <c r="AM1868" i="1"/>
  <c r="AJ1868" i="1"/>
  <c r="AI1868" i="1"/>
  <c r="Y1868" i="1"/>
  <c r="V1868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AS1859" i="1"/>
  <c r="AQ1859" i="1"/>
  <c r="AP1859" i="1"/>
  <c r="AN1859" i="1"/>
  <c r="AL1859" i="1"/>
  <c r="AK1859" i="1"/>
  <c r="AG1859" i="1"/>
  <c r="AC1859" i="1"/>
  <c r="Z1859" i="1"/>
  <c r="U1859" i="1"/>
  <c r="AR1820" i="1"/>
  <c r="AQ1820" i="1"/>
  <c r="AL1820" i="1"/>
  <c r="AI1820" i="1"/>
  <c r="AH1820" i="1"/>
  <c r="AF1820" i="1"/>
  <c r="AB1820" i="1"/>
  <c r="AA1820" i="1"/>
  <c r="T1820" i="1"/>
  <c r="Q1820" i="1"/>
  <c r="AL1812" i="1"/>
  <c r="AK1812" i="1"/>
  <c r="AI1812" i="1"/>
  <c r="AG1812" i="1"/>
  <c r="AE1812" i="1"/>
  <c r="AB1812" i="1"/>
  <c r="AA1812" i="1"/>
  <c r="X1812" i="1"/>
  <c r="W1812" i="1"/>
  <c r="T1812" i="1"/>
  <c r="S1812" i="1"/>
  <c r="AT1807" i="1"/>
  <c r="AS1807" i="1"/>
  <c r="AQ1807" i="1"/>
  <c r="AP1807" i="1"/>
  <c r="AM1807" i="1"/>
  <c r="AK1807" i="1"/>
  <c r="AH1807" i="1"/>
  <c r="AF1807" i="1"/>
  <c r="AE1807" i="1"/>
  <c r="AD1807" i="1"/>
  <c r="AB1807" i="1"/>
  <c r="Z1807" i="1"/>
  <c r="V1807" i="1"/>
  <c r="U1807" i="1"/>
  <c r="T1807" i="1"/>
  <c r="R1807" i="1"/>
  <c r="AR1796" i="1"/>
  <c r="AO1796" i="1"/>
  <c r="AB1796" i="1"/>
  <c r="Z1796" i="1"/>
  <c r="U1796" i="1"/>
  <c r="T1796" i="1"/>
  <c r="R1796" i="1"/>
  <c r="S1859" i="1" l="1"/>
  <c r="R1896" i="1"/>
  <c r="AC1877" i="1"/>
  <c r="Q1796" i="1"/>
  <c r="T1877" i="1"/>
  <c r="AJ1877" i="1"/>
  <c r="AR1877" i="1"/>
  <c r="Z1889" i="1"/>
  <c r="AN1807" i="1"/>
  <c r="S1807" i="1"/>
  <c r="AC1812" i="1"/>
  <c r="T1880" i="1"/>
  <c r="AB1880" i="1"/>
  <c r="AJ1880" i="1"/>
  <c r="AR1880" i="1"/>
  <c r="S1868" i="1"/>
  <c r="U1812" i="1"/>
  <c r="S1880" i="1"/>
  <c r="AA1807" i="1"/>
  <c r="AS1856" i="1"/>
  <c r="W1880" i="1"/>
  <c r="AE1856" i="1"/>
  <c r="Q1880" i="1"/>
  <c r="AG1880" i="1"/>
  <c r="AO1880" i="1"/>
  <c r="AC1856" i="1"/>
  <c r="AE1880" i="1"/>
  <c r="AC1820" i="1"/>
  <c r="AG1856" i="1"/>
  <c r="W1889" i="1"/>
  <c r="AK1856" i="1"/>
  <c r="AM1880" i="1"/>
  <c r="AC1807" i="1"/>
  <c r="AF1856" i="1"/>
  <c r="AB1859" i="1"/>
  <c r="AJ1859" i="1"/>
  <c r="U1880" i="1"/>
  <c r="AC1880" i="1"/>
  <c r="V1880" i="1"/>
  <c r="AL1880" i="1"/>
  <c r="AT1880" i="1"/>
  <c r="AP1856" i="1"/>
  <c r="S1856" i="1"/>
  <c r="AA1856" i="1"/>
  <c r="AI1856" i="1"/>
  <c r="AQ1856" i="1"/>
  <c r="AJ1856" i="1"/>
  <c r="AR1856" i="1"/>
  <c r="V1856" i="1"/>
  <c r="AD1856" i="1"/>
  <c r="AL1856" i="1"/>
  <c r="AT1856" i="1"/>
  <c r="R1856" i="1"/>
  <c r="AH1856" i="1"/>
  <c r="Z1812" i="1"/>
  <c r="AP1812" i="1"/>
  <c r="R1812" i="1"/>
  <c r="AA1880" i="1"/>
  <c r="AS1880" i="1"/>
  <c r="AU1856" i="1"/>
  <c r="AU1866" i="1"/>
  <c r="AU1812" i="1"/>
  <c r="AU1807" i="1"/>
  <c r="X1856" i="1"/>
  <c r="W1807" i="1"/>
  <c r="W1820" i="1"/>
  <c r="Y1859" i="1"/>
  <c r="AU1820" i="1"/>
  <c r="AF1859" i="1"/>
  <c r="X1868" i="1"/>
  <c r="W1856" i="1"/>
  <c r="AN1877" i="1"/>
  <c r="AO1820" i="1"/>
  <c r="AE1868" i="1"/>
  <c r="AS1796" i="1"/>
  <c r="V1812" i="1"/>
  <c r="AU1877" i="1"/>
  <c r="AF1868" i="1"/>
  <c r="U1856" i="1"/>
  <c r="AK1877" i="1"/>
  <c r="AC1868" i="1"/>
  <c r="AK1868" i="1"/>
  <c r="Y1812" i="1"/>
  <c r="AT1796" i="1"/>
  <c r="AK1896" i="1"/>
  <c r="AJ1807" i="1"/>
  <c r="U1889" i="1"/>
  <c r="AC1796" i="1"/>
  <c r="AD1868" i="1"/>
  <c r="V1820" i="1"/>
  <c r="R1820" i="1"/>
  <c r="T1856" i="1"/>
  <c r="AB1868" i="1"/>
  <c r="AI1859" i="1"/>
  <c r="AD1820" i="1"/>
  <c r="AT1820" i="1"/>
  <c r="R1877" i="1"/>
  <c r="V1896" i="1"/>
  <c r="AH1859" i="1"/>
  <c r="AK1889" i="1"/>
  <c r="AS1889" i="1"/>
  <c r="AG1868" i="1"/>
  <c r="AD1896" i="1"/>
  <c r="AO1889" i="1"/>
  <c r="X1820" i="1"/>
  <c r="AN1820" i="1"/>
  <c r="R1859" i="1"/>
  <c r="AN1856" i="1"/>
  <c r="AO1856" i="1"/>
  <c r="AO1812" i="1"/>
  <c r="AM1889" i="1"/>
  <c r="X1880" i="1"/>
  <c r="AT1812" i="1"/>
  <c r="X1859" i="1"/>
  <c r="AF1880" i="1"/>
  <c r="AF1889" i="1"/>
  <c r="AU1889" i="1"/>
  <c r="AU1868" i="1"/>
  <c r="AD1812" i="1"/>
  <c r="AM1856" i="1"/>
  <c r="X1807" i="1"/>
  <c r="AL1889" i="1"/>
  <c r="AH1889" i="1"/>
  <c r="AH1812" i="1"/>
  <c r="AI1889" i="1"/>
  <c r="AP1889" i="1"/>
  <c r="AN1889" i="1"/>
  <c r="AO1868" i="1"/>
  <c r="R1868" i="1"/>
  <c r="AM1812" i="1"/>
  <c r="AO1859" i="1"/>
  <c r="AN1868" i="1"/>
  <c r="T1868" i="1"/>
  <c r="R1880" i="1"/>
  <c r="AH1880" i="1"/>
  <c r="AP1820" i="1"/>
  <c r="Z1896" i="1"/>
  <c r="AP1796" i="1"/>
  <c r="AP1880" i="1"/>
  <c r="AH1896" i="1"/>
  <c r="W1868" i="1"/>
  <c r="AR1812" i="1"/>
  <c r="AO1877" i="1"/>
  <c r="AL1868" i="1"/>
  <c r="AC1889" i="1"/>
  <c r="W1796" i="1"/>
  <c r="Z1820" i="1"/>
  <c r="AL1796" i="1"/>
  <c r="AQ1812" i="1"/>
  <c r="AU1880" i="1"/>
  <c r="AI1807" i="1"/>
  <c r="AD1796" i="1"/>
  <c r="Q1896" i="1"/>
  <c r="AH1877" i="1"/>
  <c r="AC1896" i="1"/>
  <c r="I1938" i="1"/>
  <c r="AQ1896" i="1"/>
  <c r="AG1796" i="1"/>
  <c r="AG1877" i="1"/>
  <c r="AF1877" i="1"/>
  <c r="Y1820" i="1"/>
  <c r="W1896" i="1"/>
  <c r="T1889" i="1"/>
  <c r="AB1889" i="1"/>
  <c r="AL1807" i="1"/>
  <c r="Q1856" i="1"/>
  <c r="AP1896" i="1"/>
  <c r="AR1807" i="1"/>
  <c r="AJ1820" i="1"/>
  <c r="AF1812" i="1"/>
  <c r="AN1812" i="1"/>
  <c r="AJ1796" i="1"/>
  <c r="AK1880" i="1"/>
  <c r="AI1796" i="1"/>
  <c r="Y1889" i="1"/>
  <c r="Y1856" i="1"/>
  <c r="AU1896" i="1"/>
  <c r="AR1896" i="1"/>
  <c r="T1859" i="1"/>
  <c r="AI1877" i="1"/>
  <c r="AR1859" i="1"/>
  <c r="AU1796" i="1"/>
  <c r="Q1859" i="1"/>
  <c r="Q1868" i="1"/>
  <c r="Y1880" i="1"/>
  <c r="AN1880" i="1"/>
  <c r="AF1796" i="1"/>
  <c r="AM1820" i="1"/>
  <c r="AB1896" i="1"/>
  <c r="AM1896" i="1"/>
  <c r="AH1868" i="1"/>
  <c r="AP1868" i="1"/>
  <c r="AR1889" i="1"/>
  <c r="AA1896" i="1"/>
  <c r="AE1896" i="1"/>
  <c r="AD1859" i="1"/>
  <c r="AT1859" i="1"/>
  <c r="AF1896" i="1"/>
  <c r="AK1820" i="1"/>
  <c r="V1859" i="1"/>
  <c r="AE1796" i="1"/>
  <c r="AI1880" i="1"/>
  <c r="X1896" i="1"/>
  <c r="AJ1896" i="1"/>
  <c r="AL1896" i="1"/>
  <c r="AO1896" i="1"/>
  <c r="S1896" i="1"/>
  <c r="AT1896" i="1"/>
  <c r="Y1807" i="1"/>
  <c r="AG1807" i="1"/>
  <c r="AO1807" i="1"/>
  <c r="Q1812" i="1"/>
  <c r="AI1896" i="1"/>
  <c r="Y1796" i="1"/>
  <c r="T1896" i="1"/>
  <c r="AE1859" i="1"/>
  <c r="AM1859" i="1"/>
  <c r="AS1896" i="1"/>
  <c r="Y1896" i="1"/>
  <c r="W1859" i="1"/>
  <c r="AU1859" i="1"/>
  <c r="AG1896" i="1"/>
  <c r="I1920" i="1"/>
  <c r="AS1812" i="1"/>
  <c r="V1796" i="1"/>
  <c r="AD1880" i="1"/>
  <c r="AT1889" i="1"/>
  <c r="AQ1880" i="1"/>
  <c r="AJ1812" i="1"/>
  <c r="X1796" i="1"/>
  <c r="AN1896" i="1"/>
  <c r="S1820" i="1"/>
  <c r="AN1796" i="1"/>
  <c r="U1868" i="1"/>
  <c r="AM1796" i="1"/>
  <c r="AA1868" i="1"/>
  <c r="I1945" i="1"/>
  <c r="AQ1868" i="1"/>
  <c r="AK1796" i="1"/>
  <c r="U1820" i="1"/>
  <c r="AT1868" i="1"/>
  <c r="AL789" i="1"/>
  <c r="V789" i="1"/>
  <c r="AU789" i="1"/>
  <c r="AQ789" i="1"/>
  <c r="AM789" i="1"/>
  <c r="AI789" i="1"/>
  <c r="AE789" i="1"/>
  <c r="AA789" i="1"/>
  <c r="W789" i="1"/>
  <c r="S789" i="1"/>
  <c r="AT789" i="1"/>
  <c r="AD789" i="1"/>
  <c r="AO789" i="1"/>
  <c r="AC789" i="1"/>
  <c r="Q789" i="1"/>
  <c r="AP789" i="1"/>
  <c r="AH789" i="1"/>
  <c r="Z789" i="1"/>
  <c r="R789" i="1"/>
  <c r="AS789" i="1"/>
  <c r="AK789" i="1"/>
  <c r="AG789" i="1"/>
  <c r="Y789" i="1"/>
  <c r="U789" i="1"/>
  <c r="AR789" i="1"/>
  <c r="AN789" i="1"/>
  <c r="AJ789" i="1"/>
  <c r="AF789" i="1"/>
  <c r="AB789" i="1"/>
  <c r="X789" i="1"/>
  <c r="T789" i="1"/>
  <c r="P789" i="1"/>
  <c r="I1963" i="1"/>
  <c r="AG1820" i="1"/>
  <c r="Z1880" i="1"/>
  <c r="U1896" i="1"/>
  <c r="Q1807" i="1"/>
  <c r="I908" i="1"/>
  <c r="I933" i="1"/>
  <c r="I967" i="1"/>
  <c r="I1979" i="1"/>
  <c r="I894" i="1"/>
  <c r="I926" i="1"/>
  <c r="I951" i="1"/>
  <c r="Z1856" i="1"/>
  <c r="I1906" i="1"/>
  <c r="I1897" i="1"/>
  <c r="AB1856" i="1"/>
  <c r="I885" i="1"/>
  <c r="Z1868" i="1"/>
  <c r="AS1820" i="1"/>
  <c r="AH1830" i="1"/>
  <c r="AP1830" i="1"/>
  <c r="P884" i="1"/>
  <c r="R1830" i="1"/>
  <c r="Z1830" i="1"/>
  <c r="Q1830" i="1"/>
  <c r="Y1830" i="1"/>
  <c r="AG1830" i="1"/>
  <c r="AO1830" i="1"/>
  <c r="AI884" i="1"/>
  <c r="AO884" i="1"/>
  <c r="AQ1889" i="1"/>
  <c r="AA1796" i="1"/>
  <c r="T1830" i="1"/>
  <c r="AB1830" i="1"/>
  <c r="AJ1830" i="1"/>
  <c r="AR1830" i="1"/>
  <c r="V884" i="1"/>
  <c r="AA1859" i="1"/>
  <c r="S1796" i="1"/>
  <c r="AQ1796" i="1"/>
  <c r="Y884" i="1"/>
  <c r="AH1796" i="1"/>
  <c r="X884" i="1"/>
  <c r="P1896" i="1"/>
  <c r="W1830" i="1"/>
  <c r="AE1830" i="1"/>
  <c r="AM1830" i="1"/>
  <c r="AU1830" i="1"/>
  <c r="AQ884" i="1"/>
  <c r="U884" i="1"/>
  <c r="AK884" i="1"/>
  <c r="S1830" i="1"/>
  <c r="AA1830" i="1"/>
  <c r="AI1830" i="1"/>
  <c r="AQ1830" i="1"/>
  <c r="AG884" i="1"/>
  <c r="S884" i="1"/>
  <c r="T884" i="1"/>
  <c r="V1830" i="1"/>
  <c r="AD1830" i="1"/>
  <c r="AL1830" i="1"/>
  <c r="AT1830" i="1"/>
  <c r="Z884" i="1"/>
  <c r="P1856" i="1"/>
  <c r="P1859" i="1"/>
  <c r="P1866" i="1"/>
  <c r="I1866" i="1" s="1"/>
  <c r="P1868" i="1"/>
  <c r="P1877" i="1"/>
  <c r="P1880" i="1"/>
  <c r="P1889" i="1"/>
  <c r="AC884" i="1"/>
  <c r="AH884" i="1"/>
  <c r="AS884" i="1"/>
  <c r="P1796" i="1"/>
  <c r="P1807" i="1"/>
  <c r="P1812" i="1"/>
  <c r="P1820" i="1"/>
  <c r="AP884" i="1"/>
  <c r="AB884" i="1"/>
  <c r="AF884" i="1"/>
  <c r="AE884" i="1"/>
  <c r="Q884" i="1"/>
  <c r="R884" i="1"/>
  <c r="X878" i="1"/>
  <c r="AF858" i="1"/>
  <c r="X842" i="1"/>
  <c r="P821" i="1"/>
  <c r="AF812" i="1"/>
  <c r="AN802" i="1"/>
  <c r="X792" i="1"/>
  <c r="AO878" i="1"/>
  <c r="AG878" i="1"/>
  <c r="Y878" i="1"/>
  <c r="Q878" i="1"/>
  <c r="AO858" i="1"/>
  <c r="AG858" i="1"/>
  <c r="Y858" i="1"/>
  <c r="Q858" i="1"/>
  <c r="AO842" i="1"/>
  <c r="AG842" i="1"/>
  <c r="Y842" i="1"/>
  <c r="Q842" i="1"/>
  <c r="AO821" i="1"/>
  <c r="AG821" i="1"/>
  <c r="Y821" i="1"/>
  <c r="Q821" i="1"/>
  <c r="AO812" i="1"/>
  <c r="AG812" i="1"/>
  <c r="Y812" i="1"/>
  <c r="Q812" i="1"/>
  <c r="AO802" i="1"/>
  <c r="AG802" i="1"/>
  <c r="Y802" i="1"/>
  <c r="Q802" i="1"/>
  <c r="AO792" i="1"/>
  <c r="AG792" i="1"/>
  <c r="Y792" i="1"/>
  <c r="Q792" i="1"/>
  <c r="AD884" i="1"/>
  <c r="AR884" i="1"/>
  <c r="AM884" i="1"/>
  <c r="X858" i="1"/>
  <c r="AN842" i="1"/>
  <c r="X821" i="1"/>
  <c r="X812" i="1"/>
  <c r="AF802" i="1"/>
  <c r="AN792" i="1"/>
  <c r="AU878" i="1"/>
  <c r="AU858" i="1"/>
  <c r="AM858" i="1"/>
  <c r="AE858" i="1"/>
  <c r="W858" i="1"/>
  <c r="AU842" i="1"/>
  <c r="AM842" i="1"/>
  <c r="AE842" i="1"/>
  <c r="W842" i="1"/>
  <c r="AU821" i="1"/>
  <c r="AM821" i="1"/>
  <c r="AE821" i="1"/>
  <c r="W821" i="1"/>
  <c r="AU812" i="1"/>
  <c r="AM812" i="1"/>
  <c r="AE812" i="1"/>
  <c r="W812" i="1"/>
  <c r="AU802" i="1"/>
  <c r="AM802" i="1"/>
  <c r="AE802" i="1"/>
  <c r="W802" i="1"/>
  <c r="AU792" i="1"/>
  <c r="AM792" i="1"/>
  <c r="AE792" i="1"/>
  <c r="W792" i="1"/>
  <c r="P1830" i="1"/>
  <c r="X1830" i="1"/>
  <c r="AF1830" i="1"/>
  <c r="AN1830" i="1"/>
  <c r="AN884" i="1"/>
  <c r="W884" i="1"/>
  <c r="AF878" i="1"/>
  <c r="P842" i="1"/>
  <c r="AE878" i="1"/>
  <c r="AD878" i="1"/>
  <c r="AT858" i="1"/>
  <c r="AL858" i="1"/>
  <c r="AD858" i="1"/>
  <c r="V858" i="1"/>
  <c r="AT842" i="1"/>
  <c r="AL842" i="1"/>
  <c r="AD842" i="1"/>
  <c r="V842" i="1"/>
  <c r="AT821" i="1"/>
  <c r="AL821" i="1"/>
  <c r="AD821" i="1"/>
  <c r="V821" i="1"/>
  <c r="AT812" i="1"/>
  <c r="AL812" i="1"/>
  <c r="AD812" i="1"/>
  <c r="V812" i="1"/>
  <c r="AT802" i="1"/>
  <c r="AL802" i="1"/>
  <c r="AD802" i="1"/>
  <c r="V802" i="1"/>
  <c r="AT792" i="1"/>
  <c r="AL792" i="1"/>
  <c r="AD792" i="1"/>
  <c r="V792" i="1"/>
  <c r="AJ884" i="1"/>
  <c r="P858" i="1"/>
  <c r="AF842" i="1"/>
  <c r="AL878" i="1"/>
  <c r="AK878" i="1"/>
  <c r="AS858" i="1"/>
  <c r="AK858" i="1"/>
  <c r="AC858" i="1"/>
  <c r="U858" i="1"/>
  <c r="AS842" i="1"/>
  <c r="AK842" i="1"/>
  <c r="AC842" i="1"/>
  <c r="U842" i="1"/>
  <c r="AS821" i="1"/>
  <c r="AK821" i="1"/>
  <c r="AC821" i="1"/>
  <c r="U821" i="1"/>
  <c r="AS812" i="1"/>
  <c r="AK812" i="1"/>
  <c r="AC812" i="1"/>
  <c r="U812" i="1"/>
  <c r="AS802" i="1"/>
  <c r="AK802" i="1"/>
  <c r="AC802" i="1"/>
  <c r="U802" i="1"/>
  <c r="AS792" i="1"/>
  <c r="AK792" i="1"/>
  <c r="AC792" i="1"/>
  <c r="U792" i="1"/>
  <c r="P812" i="1"/>
  <c r="AF792" i="1"/>
  <c r="AT878" i="1"/>
  <c r="AS878" i="1"/>
  <c r="AJ878" i="1"/>
  <c r="AJ858" i="1"/>
  <c r="AR842" i="1"/>
  <c r="AJ842" i="1"/>
  <c r="AB842" i="1"/>
  <c r="T842" i="1"/>
  <c r="AR821" i="1"/>
  <c r="AJ821" i="1"/>
  <c r="AB821" i="1"/>
  <c r="T821" i="1"/>
  <c r="AR812" i="1"/>
  <c r="AJ812" i="1"/>
  <c r="AB812" i="1"/>
  <c r="T812" i="1"/>
  <c r="AR802" i="1"/>
  <c r="AJ802" i="1"/>
  <c r="AB802" i="1"/>
  <c r="T802" i="1"/>
  <c r="AR792" i="1"/>
  <c r="AJ792" i="1"/>
  <c r="AB792" i="1"/>
  <c r="T792" i="1"/>
  <c r="M977" i="1"/>
  <c r="AN878" i="1"/>
  <c r="AN821" i="1"/>
  <c r="X802" i="1"/>
  <c r="W878" i="1"/>
  <c r="AC878" i="1"/>
  <c r="AB878" i="1"/>
  <c r="T858" i="1"/>
  <c r="AQ878" i="1"/>
  <c r="AA878" i="1"/>
  <c r="AQ858" i="1"/>
  <c r="AA858" i="1"/>
  <c r="AA842" i="1"/>
  <c r="AQ821" i="1"/>
  <c r="AQ812" i="1"/>
  <c r="AI812" i="1"/>
  <c r="AA812" i="1"/>
  <c r="S812" i="1"/>
  <c r="AQ802" i="1"/>
  <c r="AI802" i="1"/>
  <c r="AA802" i="1"/>
  <c r="S802" i="1"/>
  <c r="AQ792" i="1"/>
  <c r="AI792" i="1"/>
  <c r="AA792" i="1"/>
  <c r="S792" i="1"/>
  <c r="AT884" i="1"/>
  <c r="P878" i="1"/>
  <c r="AN858" i="1"/>
  <c r="AF821" i="1"/>
  <c r="AN812" i="1"/>
  <c r="P802" i="1"/>
  <c r="P792" i="1"/>
  <c r="AE1820" i="1"/>
  <c r="AM878" i="1"/>
  <c r="V878" i="1"/>
  <c r="U878" i="1"/>
  <c r="AR878" i="1"/>
  <c r="T878" i="1"/>
  <c r="AR858" i="1"/>
  <c r="AB858" i="1"/>
  <c r="AI878" i="1"/>
  <c r="S878" i="1"/>
  <c r="AI858" i="1"/>
  <c r="S858" i="1"/>
  <c r="AQ842" i="1"/>
  <c r="AI842" i="1"/>
  <c r="S842" i="1"/>
  <c r="AI821" i="1"/>
  <c r="AA821" i="1"/>
  <c r="S821" i="1"/>
  <c r="AP878" i="1"/>
  <c r="AH878" i="1"/>
  <c r="Z878" i="1"/>
  <c r="R878" i="1"/>
  <c r="AP858" i="1"/>
  <c r="AH858" i="1"/>
  <c r="Z858" i="1"/>
  <c r="R858" i="1"/>
  <c r="AP842" i="1"/>
  <c r="AH842" i="1"/>
  <c r="Z842" i="1"/>
  <c r="R842" i="1"/>
  <c r="AP821" i="1"/>
  <c r="AH821" i="1"/>
  <c r="Z821" i="1"/>
  <c r="R821" i="1"/>
  <c r="AP812" i="1"/>
  <c r="AH812" i="1"/>
  <c r="Z812" i="1"/>
  <c r="R812" i="1"/>
  <c r="AP802" i="1"/>
  <c r="AH802" i="1"/>
  <c r="Z802" i="1"/>
  <c r="R802" i="1"/>
  <c r="AP792" i="1"/>
  <c r="AH792" i="1"/>
  <c r="Z792" i="1"/>
  <c r="R792" i="1"/>
  <c r="U1830" i="1"/>
  <c r="AC1830" i="1"/>
  <c r="AK1830" i="1"/>
  <c r="AS1830" i="1"/>
  <c r="AL884" i="1"/>
  <c r="AA884" i="1"/>
  <c r="AU884" i="1"/>
  <c r="AU1791" i="1"/>
  <c r="AP1791" i="1"/>
  <c r="AN1791" i="1"/>
  <c r="AM1791" i="1"/>
  <c r="AK1791" i="1"/>
  <c r="AI1791" i="1"/>
  <c r="AH1791" i="1"/>
  <c r="AG1791" i="1"/>
  <c r="AF1791" i="1"/>
  <c r="AD1791" i="1"/>
  <c r="AC1791" i="1"/>
  <c r="AA1791" i="1"/>
  <c r="Z1791" i="1"/>
  <c r="Y1791" i="1"/>
  <c r="X1791" i="1"/>
  <c r="V1791" i="1"/>
  <c r="U1791" i="1"/>
  <c r="T1791" i="1"/>
  <c r="S1791" i="1"/>
  <c r="R1791" i="1"/>
  <c r="Q1791" i="1"/>
  <c r="AU1773" i="1"/>
  <c r="AU1747" i="1"/>
  <c r="AU1739" i="1"/>
  <c r="AU1733" i="1"/>
  <c r="AU1722" i="1"/>
  <c r="AU1698" i="1"/>
  <c r="AU1680" i="1"/>
  <c r="AU1623" i="1"/>
  <c r="AU1618" i="1"/>
  <c r="AU1594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R1795" i="1" l="1"/>
  <c r="R1794" i="1" s="1"/>
  <c r="AC1795" i="1"/>
  <c r="AC1794" i="1" s="1"/>
  <c r="AL1795" i="1"/>
  <c r="AL1794" i="1" s="1"/>
  <c r="I1889" i="1"/>
  <c r="I1877" i="1"/>
  <c r="AR1791" i="1"/>
  <c r="AT1791" i="1"/>
  <c r="AS1791" i="1"/>
  <c r="AF1795" i="1"/>
  <c r="AF1794" i="1" s="1"/>
  <c r="T1795" i="1"/>
  <c r="T1794" i="1" s="1"/>
  <c r="AR1795" i="1"/>
  <c r="AR1794" i="1" s="1"/>
  <c r="AI1795" i="1"/>
  <c r="AI1794" i="1" s="1"/>
  <c r="AP1795" i="1"/>
  <c r="AP1794" i="1" s="1"/>
  <c r="Y1795" i="1"/>
  <c r="Y1794" i="1" s="1"/>
  <c r="AO1795" i="1"/>
  <c r="AO1794" i="1" s="1"/>
  <c r="W1795" i="1"/>
  <c r="W1794" i="1" s="1"/>
  <c r="I1812" i="1"/>
  <c r="AD1795" i="1"/>
  <c r="AD1794" i="1" s="1"/>
  <c r="V1795" i="1"/>
  <c r="V1794" i="1" s="1"/>
  <c r="X1795" i="1"/>
  <c r="X1794" i="1" s="1"/>
  <c r="AU1795" i="1"/>
  <c r="AU1794" i="1" s="1"/>
  <c r="AJ1795" i="1"/>
  <c r="AJ1794" i="1" s="1"/>
  <c r="W1791" i="1"/>
  <c r="AN1795" i="1"/>
  <c r="AN1794" i="1" s="1"/>
  <c r="I1896" i="1"/>
  <c r="AK1795" i="1"/>
  <c r="AK1794" i="1" s="1"/>
  <c r="AM1795" i="1"/>
  <c r="AM1794" i="1" s="1"/>
  <c r="AG1795" i="1"/>
  <c r="AG1794" i="1" s="1"/>
  <c r="AL1791" i="1"/>
  <c r="R1618" i="1"/>
  <c r="V1618" i="1"/>
  <c r="Z1618" i="1"/>
  <c r="AD1618" i="1"/>
  <c r="AH1618" i="1"/>
  <c r="AL1618" i="1"/>
  <c r="AP1618" i="1"/>
  <c r="AT1618" i="1"/>
  <c r="U1795" i="1"/>
  <c r="U1794" i="1" s="1"/>
  <c r="R1613" i="1"/>
  <c r="V1613" i="1"/>
  <c r="AH1613" i="1"/>
  <c r="AL1613" i="1"/>
  <c r="AP1613" i="1"/>
  <c r="AT1613" i="1"/>
  <c r="Y1623" i="1"/>
  <c r="AC1623" i="1"/>
  <c r="AK1623" i="1"/>
  <c r="AS1623" i="1"/>
  <c r="X1680" i="1"/>
  <c r="AB1680" i="1"/>
  <c r="AF1680" i="1"/>
  <c r="AJ1680" i="1"/>
  <c r="AN1680" i="1"/>
  <c r="AR1680" i="1"/>
  <c r="AI1689" i="1"/>
  <c r="AM1689" i="1"/>
  <c r="AQ1689" i="1"/>
  <c r="S1698" i="1"/>
  <c r="W1698" i="1"/>
  <c r="AA1698" i="1"/>
  <c r="AE1698" i="1"/>
  <c r="AI1698" i="1"/>
  <c r="AM1698" i="1"/>
  <c r="AQ1698" i="1"/>
  <c r="Q1722" i="1"/>
  <c r="U1722" i="1"/>
  <c r="Y1722" i="1"/>
  <c r="AC1722" i="1"/>
  <c r="AG1722" i="1"/>
  <c r="AK1722" i="1"/>
  <c r="AO1722" i="1"/>
  <c r="AS1722" i="1"/>
  <c r="Q1728" i="1"/>
  <c r="U1728" i="1"/>
  <c r="Y1728" i="1"/>
  <c r="AG1728" i="1"/>
  <c r="AK1728" i="1"/>
  <c r="AO1728" i="1"/>
  <c r="AS1728" i="1"/>
  <c r="Q1733" i="1"/>
  <c r="U1733" i="1"/>
  <c r="Y1733" i="1"/>
  <c r="AC1733" i="1"/>
  <c r="AG1733" i="1"/>
  <c r="AK1733" i="1"/>
  <c r="AO1733" i="1"/>
  <c r="AS1733" i="1"/>
  <c r="Q1739" i="1"/>
  <c r="U1739" i="1"/>
  <c r="Y1739" i="1"/>
  <c r="AC1739" i="1"/>
  <c r="AG1739" i="1"/>
  <c r="AK1739" i="1"/>
  <c r="AO1739" i="1"/>
  <c r="AS1739" i="1"/>
  <c r="S1747" i="1"/>
  <c r="W1747" i="1"/>
  <c r="AA1747" i="1"/>
  <c r="AE1747" i="1"/>
  <c r="AI1747" i="1"/>
  <c r="AM1747" i="1"/>
  <c r="AQ1747" i="1"/>
  <c r="V1760" i="1"/>
  <c r="AH1760" i="1"/>
  <c r="AP1760" i="1"/>
  <c r="R1773" i="1"/>
  <c r="V1773" i="1"/>
  <c r="Z1773" i="1"/>
  <c r="AD1773" i="1"/>
  <c r="AH1773" i="1"/>
  <c r="AT1773" i="1"/>
  <c r="S1680" i="1"/>
  <c r="W1680" i="1"/>
  <c r="AA1680" i="1"/>
  <c r="AE1680" i="1"/>
  <c r="AI1680" i="1"/>
  <c r="AM1680" i="1"/>
  <c r="AQ1680" i="1"/>
  <c r="V1689" i="1"/>
  <c r="AD1689" i="1"/>
  <c r="AP1689" i="1"/>
  <c r="AT1689" i="1"/>
  <c r="R1698" i="1"/>
  <c r="V1698" i="1"/>
  <c r="Z1698" i="1"/>
  <c r="AD1698" i="1"/>
  <c r="AH1698" i="1"/>
  <c r="AL1698" i="1"/>
  <c r="AP1698" i="1"/>
  <c r="AT1698" i="1"/>
  <c r="T1722" i="1"/>
  <c r="AB1722" i="1"/>
  <c r="AF1722" i="1"/>
  <c r="AJ1722" i="1"/>
  <c r="AN1722" i="1"/>
  <c r="AR1722" i="1"/>
  <c r="T1728" i="1"/>
  <c r="X1728" i="1"/>
  <c r="AB1728" i="1"/>
  <c r="AF1728" i="1"/>
  <c r="AJ1728" i="1"/>
  <c r="AN1728" i="1"/>
  <c r="AR1728" i="1"/>
  <c r="T1733" i="1"/>
  <c r="X1733" i="1"/>
  <c r="AB1733" i="1"/>
  <c r="AF1733" i="1"/>
  <c r="AJ1733" i="1"/>
  <c r="AN1733" i="1"/>
  <c r="AR1733" i="1"/>
  <c r="T1739" i="1"/>
  <c r="X1739" i="1"/>
  <c r="AF1739" i="1"/>
  <c r="AN1739" i="1"/>
  <c r="R1747" i="1"/>
  <c r="V1747" i="1"/>
  <c r="Z1747" i="1"/>
  <c r="AH1747" i="1"/>
  <c r="AL1747" i="1"/>
  <c r="AP1747" i="1"/>
  <c r="AT1747" i="1"/>
  <c r="Q1760" i="1"/>
  <c r="AG1760" i="1"/>
  <c r="AO1760" i="1"/>
  <c r="Q1773" i="1"/>
  <c r="U1773" i="1"/>
  <c r="Y1773" i="1"/>
  <c r="AC1773" i="1"/>
  <c r="AG1773" i="1"/>
  <c r="AK1773" i="1"/>
  <c r="AO1773" i="1"/>
  <c r="AS1773" i="1"/>
  <c r="S1618" i="1"/>
  <c r="W1618" i="1"/>
  <c r="AA1618" i="1"/>
  <c r="AE1618" i="1"/>
  <c r="AI1618" i="1"/>
  <c r="AM1618" i="1"/>
  <c r="AQ1618" i="1"/>
  <c r="AH1623" i="1"/>
  <c r="AL1623" i="1"/>
  <c r="AT1623" i="1"/>
  <c r="Q1680" i="1"/>
  <c r="U1680" i="1"/>
  <c r="Y1680" i="1"/>
  <c r="AC1680" i="1"/>
  <c r="AG1680" i="1"/>
  <c r="AK1680" i="1"/>
  <c r="AO1680" i="1"/>
  <c r="AS1680" i="1"/>
  <c r="AR1689" i="1"/>
  <c r="T1698" i="1"/>
  <c r="X1698" i="1"/>
  <c r="AJ1698" i="1"/>
  <c r="AR1698" i="1"/>
  <c r="R1722" i="1"/>
  <c r="V1722" i="1"/>
  <c r="Z1722" i="1"/>
  <c r="AD1722" i="1"/>
  <c r="AH1722" i="1"/>
  <c r="AL1722" i="1"/>
  <c r="AP1722" i="1"/>
  <c r="AT1722" i="1"/>
  <c r="R1728" i="1"/>
  <c r="V1728" i="1"/>
  <c r="Z1728" i="1"/>
  <c r="AD1728" i="1"/>
  <c r="AH1728" i="1"/>
  <c r="AL1728" i="1"/>
  <c r="AP1728" i="1"/>
  <c r="AT1728" i="1"/>
  <c r="R1733" i="1"/>
  <c r="V1733" i="1"/>
  <c r="Z1733" i="1"/>
  <c r="AD1733" i="1"/>
  <c r="AH1733" i="1"/>
  <c r="AL1733" i="1"/>
  <c r="AP1733" i="1"/>
  <c r="AT1733" i="1"/>
  <c r="R1739" i="1"/>
  <c r="V1739" i="1"/>
  <c r="Z1739" i="1"/>
  <c r="AD1739" i="1"/>
  <c r="AH1739" i="1"/>
  <c r="AL1739" i="1"/>
  <c r="AP1739" i="1"/>
  <c r="AT1739" i="1"/>
  <c r="T1747" i="1"/>
  <c r="X1747" i="1"/>
  <c r="AB1747" i="1"/>
  <c r="AF1747" i="1"/>
  <c r="AJ1747" i="1"/>
  <c r="AN1747" i="1"/>
  <c r="AR1747" i="1"/>
  <c r="AA1760" i="1"/>
  <c r="W1773" i="1"/>
  <c r="AA1773" i="1"/>
  <c r="AE1773" i="1"/>
  <c r="AI1773" i="1"/>
  <c r="AM1773" i="1"/>
  <c r="S1594" i="1"/>
  <c r="W1594" i="1"/>
  <c r="AA1594" i="1"/>
  <c r="AE1594" i="1"/>
  <c r="AI1594" i="1"/>
  <c r="AM1594" i="1"/>
  <c r="AQ1594" i="1"/>
  <c r="T1613" i="1"/>
  <c r="X1613" i="1"/>
  <c r="AB1613" i="1"/>
  <c r="AF1613" i="1"/>
  <c r="AJ1613" i="1"/>
  <c r="AN1613" i="1"/>
  <c r="AR1613" i="1"/>
  <c r="T1618" i="1"/>
  <c r="X1618" i="1"/>
  <c r="AB1618" i="1"/>
  <c r="AF1618" i="1"/>
  <c r="AJ1618" i="1"/>
  <c r="AN1618" i="1"/>
  <c r="AR1618" i="1"/>
  <c r="AE1623" i="1"/>
  <c r="AM1623" i="1"/>
  <c r="AQ1623" i="1"/>
  <c r="R1680" i="1"/>
  <c r="V1680" i="1"/>
  <c r="Z1680" i="1"/>
  <c r="AD1680" i="1"/>
  <c r="AL1680" i="1"/>
  <c r="AP1680" i="1"/>
  <c r="AT1680" i="1"/>
  <c r="AG1689" i="1"/>
  <c r="AK1689" i="1"/>
  <c r="AS1689" i="1"/>
  <c r="Q1698" i="1"/>
  <c r="U1698" i="1"/>
  <c r="Y1698" i="1"/>
  <c r="AC1698" i="1"/>
  <c r="AG1698" i="1"/>
  <c r="AK1698" i="1"/>
  <c r="AO1698" i="1"/>
  <c r="AS1698" i="1"/>
  <c r="S1722" i="1"/>
  <c r="W1722" i="1"/>
  <c r="AA1722" i="1"/>
  <c r="AE1722" i="1"/>
  <c r="AM1722" i="1"/>
  <c r="AQ1722" i="1"/>
  <c r="S1728" i="1"/>
  <c r="W1728" i="1"/>
  <c r="AA1728" i="1"/>
  <c r="AE1728" i="1"/>
  <c r="AM1728" i="1"/>
  <c r="AQ1728" i="1"/>
  <c r="W1733" i="1"/>
  <c r="AA1733" i="1"/>
  <c r="AE1733" i="1"/>
  <c r="AI1733" i="1"/>
  <c r="AM1733" i="1"/>
  <c r="AQ1733" i="1"/>
  <c r="S1739" i="1"/>
  <c r="W1739" i="1"/>
  <c r="AA1739" i="1"/>
  <c r="AI1739" i="1"/>
  <c r="AM1739" i="1"/>
  <c r="Q1747" i="1"/>
  <c r="U1747" i="1"/>
  <c r="Y1747" i="1"/>
  <c r="AC1747" i="1"/>
  <c r="AG1747" i="1"/>
  <c r="AK1747" i="1"/>
  <c r="AO1747" i="1"/>
  <c r="AS1747" i="1"/>
  <c r="AF1760" i="1"/>
  <c r="AJ1760" i="1"/>
  <c r="AN1760" i="1"/>
  <c r="T1773" i="1"/>
  <c r="X1773" i="1"/>
  <c r="AB1773" i="1"/>
  <c r="AF1773" i="1"/>
  <c r="AJ1773" i="1"/>
  <c r="AN1773" i="1"/>
  <c r="AR1773" i="1"/>
  <c r="T1594" i="1"/>
  <c r="X1594" i="1"/>
  <c r="AB1594" i="1"/>
  <c r="AF1594" i="1"/>
  <c r="AJ1594" i="1"/>
  <c r="AN1594" i="1"/>
  <c r="AR1594" i="1"/>
  <c r="Q1613" i="1"/>
  <c r="U1613" i="1"/>
  <c r="Y1613" i="1"/>
  <c r="AC1613" i="1"/>
  <c r="AG1613" i="1"/>
  <c r="AK1613" i="1"/>
  <c r="AO1613" i="1"/>
  <c r="AS1613" i="1"/>
  <c r="Q1618" i="1"/>
  <c r="U1618" i="1"/>
  <c r="Y1618" i="1"/>
  <c r="AC1618" i="1"/>
  <c r="AG1618" i="1"/>
  <c r="AK1618" i="1"/>
  <c r="AO1618" i="1"/>
  <c r="AS1618" i="1"/>
  <c r="T1623" i="1"/>
  <c r="AF1623" i="1"/>
  <c r="AN1623" i="1"/>
  <c r="AR1623" i="1"/>
  <c r="AR1739" i="1"/>
  <c r="Q1594" i="1"/>
  <c r="U1594" i="1"/>
  <c r="Y1594" i="1"/>
  <c r="AC1594" i="1"/>
  <c r="AG1594" i="1"/>
  <c r="AK1594" i="1"/>
  <c r="AS1594" i="1"/>
  <c r="R1594" i="1"/>
  <c r="V1594" i="1"/>
  <c r="Z1594" i="1"/>
  <c r="AD1594" i="1"/>
  <c r="AH1594" i="1"/>
  <c r="AL1594" i="1"/>
  <c r="AP1594" i="1"/>
  <c r="AT1594" i="1"/>
  <c r="S1613" i="1"/>
  <c r="W1613" i="1"/>
  <c r="AA1613" i="1"/>
  <c r="AE1613" i="1"/>
  <c r="AI1613" i="1"/>
  <c r="AM1613" i="1"/>
  <c r="AQ1613" i="1"/>
  <c r="V1623" i="1"/>
  <c r="AD1623" i="1"/>
  <c r="I1868" i="1"/>
  <c r="AT1795" i="1"/>
  <c r="AT1794" i="1" s="1"/>
  <c r="AB1698" i="1"/>
  <c r="X1722" i="1"/>
  <c r="AP787" i="1"/>
  <c r="AD787" i="1"/>
  <c r="T1680" i="1"/>
  <c r="R787" i="1"/>
  <c r="AS787" i="1"/>
  <c r="AL787" i="1"/>
  <c r="V787" i="1"/>
  <c r="Q787" i="1"/>
  <c r="AC787" i="1"/>
  <c r="AU787" i="1"/>
  <c r="AB787" i="1"/>
  <c r="AM787" i="1"/>
  <c r="X787" i="1"/>
  <c r="AN787" i="1"/>
  <c r="AG787" i="1"/>
  <c r="AD1613" i="1"/>
  <c r="AK787" i="1"/>
  <c r="S787" i="1"/>
  <c r="W787" i="1"/>
  <c r="P787" i="1"/>
  <c r="AF787" i="1"/>
  <c r="U787" i="1"/>
  <c r="AH787" i="1"/>
  <c r="AO787" i="1"/>
  <c r="AI787" i="1"/>
  <c r="Z787" i="1"/>
  <c r="AA787" i="1"/>
  <c r="AR787" i="1"/>
  <c r="AQ787" i="1"/>
  <c r="AT787" i="1"/>
  <c r="AE787" i="1"/>
  <c r="I1807" i="1"/>
  <c r="T787" i="1"/>
  <c r="AJ787" i="1"/>
  <c r="Y787" i="1"/>
  <c r="AS1795" i="1"/>
  <c r="AS1794" i="1" s="1"/>
  <c r="I1880" i="1"/>
  <c r="Z1760" i="1"/>
  <c r="AO1594" i="1"/>
  <c r="AO1791" i="1"/>
  <c r="AB1795" i="1"/>
  <c r="AB1794" i="1" s="1"/>
  <c r="AJ1623" i="1"/>
  <c r="Q1795" i="1"/>
  <c r="Q1794" i="1" s="1"/>
  <c r="AF1689" i="1"/>
  <c r="AN1698" i="1"/>
  <c r="W1689" i="1"/>
  <c r="AE1689" i="1"/>
  <c r="AU1689" i="1"/>
  <c r="AE1760" i="1"/>
  <c r="X1689" i="1"/>
  <c r="AN1689" i="1"/>
  <c r="Y1760" i="1"/>
  <c r="I1796" i="1"/>
  <c r="W1760" i="1"/>
  <c r="AF1698" i="1"/>
  <c r="X1760" i="1"/>
  <c r="I1859" i="1"/>
  <c r="AU1728" i="1"/>
  <c r="Z1623" i="1"/>
  <c r="I812" i="1"/>
  <c r="I1830" i="1"/>
  <c r="I842" i="1"/>
  <c r="AB1760" i="1"/>
  <c r="I821" i="1"/>
  <c r="I1856" i="1"/>
  <c r="I858" i="1"/>
  <c r="I884" i="1"/>
  <c r="I792" i="1"/>
  <c r="I802" i="1"/>
  <c r="I1820" i="1"/>
  <c r="I878" i="1"/>
  <c r="AA1795" i="1"/>
  <c r="AA1794" i="1" s="1"/>
  <c r="AI1623" i="1"/>
  <c r="AR1760" i="1"/>
  <c r="AJ1791" i="1"/>
  <c r="Z1795" i="1"/>
  <c r="Z1794" i="1" s="1"/>
  <c r="AQ1739" i="1"/>
  <c r="U1689" i="1"/>
  <c r="AC1728" i="1"/>
  <c r="X1623" i="1"/>
  <c r="AH1680" i="1"/>
  <c r="AP1773" i="1"/>
  <c r="AP1623" i="1"/>
  <c r="AH1795" i="1"/>
  <c r="AH1794" i="1" s="1"/>
  <c r="U1623" i="1"/>
  <c r="U1760" i="1"/>
  <c r="AE1791" i="1"/>
  <c r="AC1760" i="1"/>
  <c r="AK1760" i="1"/>
  <c r="AS1760" i="1"/>
  <c r="AD1760" i="1"/>
  <c r="AL1760" i="1"/>
  <c r="AU1613" i="1"/>
  <c r="W1623" i="1"/>
  <c r="AE1739" i="1"/>
  <c r="AM1760" i="1"/>
  <c r="AU1760" i="1"/>
  <c r="AH1689" i="1"/>
  <c r="AQ1795" i="1"/>
  <c r="AQ1794" i="1" s="1"/>
  <c r="AO1689" i="1"/>
  <c r="Z1613" i="1"/>
  <c r="Q1623" i="1"/>
  <c r="AO1623" i="1"/>
  <c r="Y1689" i="1"/>
  <c r="Z1689" i="1"/>
  <c r="S1623" i="1"/>
  <c r="S1733" i="1"/>
  <c r="R1689" i="1"/>
  <c r="R1623" i="1"/>
  <c r="Q1689" i="1"/>
  <c r="S1773" i="1"/>
  <c r="AB1739" i="1"/>
  <c r="AJ1739" i="1"/>
  <c r="AQ1773" i="1"/>
  <c r="S1795" i="1"/>
  <c r="S1794" i="1" s="1"/>
  <c r="AG1623" i="1"/>
  <c r="R1760" i="1"/>
  <c r="AI1722" i="1"/>
  <c r="AI1728" i="1"/>
  <c r="T1689" i="1"/>
  <c r="AB1689" i="1"/>
  <c r="AJ1689" i="1"/>
  <c r="AL1773" i="1"/>
  <c r="T1760" i="1"/>
  <c r="AC1689" i="1"/>
  <c r="AL1689" i="1"/>
  <c r="AT1760" i="1"/>
  <c r="AB1791" i="1"/>
  <c r="AA1623" i="1"/>
  <c r="AI1760" i="1"/>
  <c r="AQ1760" i="1"/>
  <c r="S1760" i="1"/>
  <c r="P301" i="1"/>
  <c r="I301" i="1" s="1"/>
  <c r="P299" i="1"/>
  <c r="I299" i="1" s="1"/>
  <c r="P1594" i="1"/>
  <c r="P1613" i="1"/>
  <c r="P1618" i="1"/>
  <c r="P1623" i="1"/>
  <c r="P1680" i="1"/>
  <c r="P1689" i="1"/>
  <c r="P1698" i="1"/>
  <c r="P1722" i="1"/>
  <c r="P1728" i="1"/>
  <c r="P1733" i="1"/>
  <c r="P1739" i="1"/>
  <c r="P1747" i="1"/>
  <c r="P1760" i="1"/>
  <c r="P1773" i="1"/>
  <c r="P1791" i="1"/>
  <c r="AQ1791" i="1"/>
  <c r="AB1623" i="1"/>
  <c r="AR461" i="1"/>
  <c r="Q480" i="1"/>
  <c r="AS480" i="1"/>
  <c r="AK480" i="1"/>
  <c r="AC480" i="1"/>
  <c r="U480" i="1"/>
  <c r="AS461" i="1"/>
  <c r="AK461" i="1"/>
  <c r="AC461" i="1"/>
  <c r="U461" i="1"/>
  <c r="AR480" i="1"/>
  <c r="AQ480" i="1"/>
  <c r="AI480" i="1"/>
  <c r="AA480" i="1"/>
  <c r="S480" i="1"/>
  <c r="AQ461" i="1"/>
  <c r="AI461" i="1"/>
  <c r="AA461" i="1"/>
  <c r="S461" i="1"/>
  <c r="T480" i="1"/>
  <c r="AJ461" i="1"/>
  <c r="AP480" i="1"/>
  <c r="AH480" i="1"/>
  <c r="Z480" i="1"/>
  <c r="R480" i="1"/>
  <c r="AP461" i="1"/>
  <c r="AH461" i="1"/>
  <c r="Z461" i="1"/>
  <c r="R461" i="1"/>
  <c r="AE1795" i="1"/>
  <c r="AE1794" i="1" s="1"/>
  <c r="P1795" i="1"/>
  <c r="AG480" i="1"/>
  <c r="AG461" i="1"/>
  <c r="X480" i="1"/>
  <c r="AF461" i="1"/>
  <c r="AB480" i="1"/>
  <c r="AB461" i="1"/>
  <c r="S1689" i="1"/>
  <c r="Y480" i="1"/>
  <c r="Y461" i="1"/>
  <c r="AN480" i="1"/>
  <c r="AN461" i="1"/>
  <c r="P461" i="1"/>
  <c r="AU480" i="1"/>
  <c r="W480" i="1"/>
  <c r="AM461" i="1"/>
  <c r="AJ480" i="1"/>
  <c r="T461" i="1"/>
  <c r="AA1689" i="1"/>
  <c r="AO480" i="1"/>
  <c r="AO461" i="1"/>
  <c r="Q461" i="1"/>
  <c r="AD1747" i="1"/>
  <c r="AF480" i="1"/>
  <c r="P480" i="1"/>
  <c r="X461" i="1"/>
  <c r="AM480" i="1"/>
  <c r="AE480" i="1"/>
  <c r="AU461" i="1"/>
  <c r="AE461" i="1"/>
  <c r="W461" i="1"/>
  <c r="AT480" i="1"/>
  <c r="AL480" i="1"/>
  <c r="AD480" i="1"/>
  <c r="V480" i="1"/>
  <c r="AT461" i="1"/>
  <c r="AL461" i="1"/>
  <c r="AD461" i="1"/>
  <c r="V461" i="1"/>
  <c r="AT370" i="1"/>
  <c r="AD455" i="1"/>
  <c r="AD437" i="1"/>
  <c r="AL386" i="1"/>
  <c r="AD370" i="1"/>
  <c r="AT455" i="1"/>
  <c r="AL437" i="1"/>
  <c r="AL427" i="1"/>
  <c r="V427" i="1"/>
  <c r="AL412" i="1"/>
  <c r="AD386" i="1"/>
  <c r="AT427" i="1"/>
  <c r="AT412" i="1"/>
  <c r="AT386" i="1"/>
  <c r="V455" i="1"/>
  <c r="AD427" i="1"/>
  <c r="AD412" i="1"/>
  <c r="AL370" i="1"/>
  <c r="AL455" i="1"/>
  <c r="AT437" i="1"/>
  <c r="V437" i="1"/>
  <c r="V412" i="1"/>
  <c r="V386" i="1"/>
  <c r="AD349" i="1"/>
  <c r="V314" i="1"/>
  <c r="AT303" i="1"/>
  <c r="AK455" i="1"/>
  <c r="U437" i="1"/>
  <c r="AS386" i="1"/>
  <c r="AC386" i="1"/>
  <c r="AS370" i="1"/>
  <c r="AS349" i="1"/>
  <c r="AC336" i="1"/>
  <c r="AS314" i="1"/>
  <c r="AK303" i="1"/>
  <c r="AR455" i="1"/>
  <c r="AU455" i="1"/>
  <c r="AM455" i="1"/>
  <c r="AE455" i="1"/>
  <c r="W455" i="1"/>
  <c r="AU437" i="1"/>
  <c r="AM437" i="1"/>
  <c r="AE437" i="1"/>
  <c r="W437" i="1"/>
  <c r="AU427" i="1"/>
  <c r="AM427" i="1"/>
  <c r="AE427" i="1"/>
  <c r="W427" i="1"/>
  <c r="AU412" i="1"/>
  <c r="AM412" i="1"/>
  <c r="AE412" i="1"/>
  <c r="W412" i="1"/>
  <c r="AU386" i="1"/>
  <c r="AM386" i="1"/>
  <c r="AE386" i="1"/>
  <c r="W386" i="1"/>
  <c r="AU370" i="1"/>
  <c r="AM370" i="1"/>
  <c r="AE370" i="1"/>
  <c r="W370" i="1"/>
  <c r="AU349" i="1"/>
  <c r="AM349" i="1"/>
  <c r="AE349" i="1"/>
  <c r="W349" i="1"/>
  <c r="AU336" i="1"/>
  <c r="AM336" i="1"/>
  <c r="AE336" i="1"/>
  <c r="W336" i="1"/>
  <c r="AU314" i="1"/>
  <c r="AM314" i="1"/>
  <c r="AE314" i="1"/>
  <c r="W314" i="1"/>
  <c r="AU303" i="1"/>
  <c r="AM303" i="1"/>
  <c r="AE303" i="1"/>
  <c r="W303" i="1"/>
  <c r="AL349" i="1"/>
  <c r="AT336" i="1"/>
  <c r="AT314" i="1"/>
  <c r="V303" i="1"/>
  <c r="AS437" i="1"/>
  <c r="AK427" i="1"/>
  <c r="U427" i="1"/>
  <c r="AC412" i="1"/>
  <c r="AK386" i="1"/>
  <c r="AK370" i="1"/>
  <c r="AK349" i="1"/>
  <c r="AK336" i="1"/>
  <c r="AK314" i="1"/>
  <c r="AS303" i="1"/>
  <c r="AB455" i="1"/>
  <c r="AJ437" i="1"/>
  <c r="AJ412" i="1"/>
  <c r="AB370" i="1"/>
  <c r="T349" i="1"/>
  <c r="AJ336" i="1"/>
  <c r="AR314" i="1"/>
  <c r="AJ303" i="1"/>
  <c r="S455" i="1"/>
  <c r="AQ437" i="1"/>
  <c r="S437" i="1"/>
  <c r="AQ427" i="1"/>
  <c r="S427" i="1"/>
  <c r="AQ412" i="1"/>
  <c r="AI412" i="1"/>
  <c r="AA412" i="1"/>
  <c r="S412" i="1"/>
  <c r="AQ386" i="1"/>
  <c r="AI386" i="1"/>
  <c r="AA386" i="1"/>
  <c r="S386" i="1"/>
  <c r="AQ370" i="1"/>
  <c r="AI370" i="1"/>
  <c r="AA370" i="1"/>
  <c r="S370" i="1"/>
  <c r="AQ349" i="1"/>
  <c r="AI349" i="1"/>
  <c r="AA349" i="1"/>
  <c r="S349" i="1"/>
  <c r="AQ336" i="1"/>
  <c r="AI336" i="1"/>
  <c r="AA336" i="1"/>
  <c r="S336" i="1"/>
  <c r="AQ314" i="1"/>
  <c r="AI314" i="1"/>
  <c r="AA314" i="1"/>
  <c r="S314" i="1"/>
  <c r="AQ303" i="1"/>
  <c r="AI303" i="1"/>
  <c r="AA303" i="1"/>
  <c r="S303" i="1"/>
  <c r="V336" i="1"/>
  <c r="AD314" i="1"/>
  <c r="AS455" i="1"/>
  <c r="AC437" i="1"/>
  <c r="AS412" i="1"/>
  <c r="U386" i="1"/>
  <c r="U370" i="1"/>
  <c r="U349" i="1"/>
  <c r="AS336" i="1"/>
  <c r="AC314" i="1"/>
  <c r="AC303" i="1"/>
  <c r="T437" i="1"/>
  <c r="AR412" i="1"/>
  <c r="AJ386" i="1"/>
  <c r="T370" i="1"/>
  <c r="AB349" i="1"/>
  <c r="AR336" i="1"/>
  <c r="AB314" i="1"/>
  <c r="AR303" i="1"/>
  <c r="AI455" i="1"/>
  <c r="AI437" i="1"/>
  <c r="AI427" i="1"/>
  <c r="Z455" i="1"/>
  <c r="AH437" i="1"/>
  <c r="AP412" i="1"/>
  <c r="Z386" i="1"/>
  <c r="AP370" i="1"/>
  <c r="AH370" i="1"/>
  <c r="Z370" i="1"/>
  <c r="R370" i="1"/>
  <c r="AP349" i="1"/>
  <c r="AH349" i="1"/>
  <c r="Z349" i="1"/>
  <c r="R349" i="1"/>
  <c r="AP336" i="1"/>
  <c r="AH336" i="1"/>
  <c r="Z336" i="1"/>
  <c r="R336" i="1"/>
  <c r="AP314" i="1"/>
  <c r="AH314" i="1"/>
  <c r="Z314" i="1"/>
  <c r="R314" i="1"/>
  <c r="AP303" i="1"/>
  <c r="AH303" i="1"/>
  <c r="Z303" i="1"/>
  <c r="R303" i="1"/>
  <c r="V349" i="1"/>
  <c r="AL336" i="1"/>
  <c r="AL314" i="1"/>
  <c r="AL303" i="1"/>
  <c r="AC455" i="1"/>
  <c r="AJ455" i="1"/>
  <c r="AR437" i="1"/>
  <c r="AJ427" i="1"/>
  <c r="T427" i="1"/>
  <c r="T412" i="1"/>
  <c r="AR386" i="1"/>
  <c r="T386" i="1"/>
  <c r="AJ370" i="1"/>
  <c r="AJ349" i="1"/>
  <c r="AB336" i="1"/>
  <c r="T314" i="1"/>
  <c r="AB303" i="1"/>
  <c r="AA427" i="1"/>
  <c r="AH455" i="1"/>
  <c r="AP437" i="1"/>
  <c r="R437" i="1"/>
  <c r="AP427" i="1"/>
  <c r="Z427" i="1"/>
  <c r="R427" i="1"/>
  <c r="Z412" i="1"/>
  <c r="AH386" i="1"/>
  <c r="AO455" i="1"/>
  <c r="AG455" i="1"/>
  <c r="Y455" i="1"/>
  <c r="Q455" i="1"/>
  <c r="AO437" i="1"/>
  <c r="AG437" i="1"/>
  <c r="Y437" i="1"/>
  <c r="Q437" i="1"/>
  <c r="AO427" i="1"/>
  <c r="AG427" i="1"/>
  <c r="Y427" i="1"/>
  <c r="Q427" i="1"/>
  <c r="AO412" i="1"/>
  <c r="AG412" i="1"/>
  <c r="Y412" i="1"/>
  <c r="Q412" i="1"/>
  <c r="AO386" i="1"/>
  <c r="AG386" i="1"/>
  <c r="Y386" i="1"/>
  <c r="Q386" i="1"/>
  <c r="AO370" i="1"/>
  <c r="AG370" i="1"/>
  <c r="Y370" i="1"/>
  <c r="Q370" i="1"/>
  <c r="AO349" i="1"/>
  <c r="AG349" i="1"/>
  <c r="Y349" i="1"/>
  <c r="Q349" i="1"/>
  <c r="AO336" i="1"/>
  <c r="AG336" i="1"/>
  <c r="Y336" i="1"/>
  <c r="Q336" i="1"/>
  <c r="AO314" i="1"/>
  <c r="AG314" i="1"/>
  <c r="Y314" i="1"/>
  <c r="Q314" i="1"/>
  <c r="AO303" i="1"/>
  <c r="AG303" i="1"/>
  <c r="Y303" i="1"/>
  <c r="Q303" i="1"/>
  <c r="V370" i="1"/>
  <c r="AT349" i="1"/>
  <c r="AD336" i="1"/>
  <c r="AD303" i="1"/>
  <c r="U455" i="1"/>
  <c r="AK437" i="1"/>
  <c r="AS427" i="1"/>
  <c r="AC427" i="1"/>
  <c r="AK412" i="1"/>
  <c r="U412" i="1"/>
  <c r="AC370" i="1"/>
  <c r="AC349" i="1"/>
  <c r="U336" i="1"/>
  <c r="U314" i="1"/>
  <c r="U303" i="1"/>
  <c r="T455" i="1"/>
  <c r="AB437" i="1"/>
  <c r="AR427" i="1"/>
  <c r="AB427" i="1"/>
  <c r="AB412" i="1"/>
  <c r="AB386" i="1"/>
  <c r="AR370" i="1"/>
  <c r="AR349" i="1"/>
  <c r="T336" i="1"/>
  <c r="AJ314" i="1"/>
  <c r="T303" i="1"/>
  <c r="AQ455" i="1"/>
  <c r="AA455" i="1"/>
  <c r="AA437" i="1"/>
  <c r="AP455" i="1"/>
  <c r="R455" i="1"/>
  <c r="Z437" i="1"/>
  <c r="AH427" i="1"/>
  <c r="AH412" i="1"/>
  <c r="R412" i="1"/>
  <c r="AP386" i="1"/>
  <c r="R386" i="1"/>
  <c r="AN455" i="1"/>
  <c r="AF455" i="1"/>
  <c r="X455" i="1"/>
  <c r="P455" i="1"/>
  <c r="AN437" i="1"/>
  <c r="AF437" i="1"/>
  <c r="X437" i="1"/>
  <c r="P437" i="1"/>
  <c r="AN427" i="1"/>
  <c r="AF427" i="1"/>
  <c r="X427" i="1"/>
  <c r="P427" i="1"/>
  <c r="AN412" i="1"/>
  <c r="AF412" i="1"/>
  <c r="X412" i="1"/>
  <c r="P412" i="1"/>
  <c r="AN386" i="1"/>
  <c r="AF386" i="1"/>
  <c r="X386" i="1"/>
  <c r="P386" i="1"/>
  <c r="AN370" i="1"/>
  <c r="AF370" i="1"/>
  <c r="X370" i="1"/>
  <c r="P370" i="1"/>
  <c r="AN349" i="1"/>
  <c r="AF349" i="1"/>
  <c r="X349" i="1"/>
  <c r="P349" i="1"/>
  <c r="AN336" i="1"/>
  <c r="AF336" i="1"/>
  <c r="X336" i="1"/>
  <c r="P336" i="1"/>
  <c r="AN314" i="1"/>
  <c r="AF314" i="1"/>
  <c r="X314" i="1"/>
  <c r="P314" i="1"/>
  <c r="AN303" i="1"/>
  <c r="AF303" i="1"/>
  <c r="X303" i="1"/>
  <c r="P303" i="1"/>
  <c r="AU1527" i="1"/>
  <c r="AS1527" i="1"/>
  <c r="AP1527" i="1"/>
  <c r="AM1527" i="1"/>
  <c r="AI1527" i="1"/>
  <c r="AH1527" i="1"/>
  <c r="W1527" i="1"/>
  <c r="U1527" i="1"/>
  <c r="S1527" i="1"/>
  <c r="AU1523" i="1"/>
  <c r="AS1523" i="1"/>
  <c r="AR1523" i="1"/>
  <c r="AQ1523" i="1"/>
  <c r="AL1523" i="1"/>
  <c r="AK1523" i="1"/>
  <c r="AJ1523" i="1"/>
  <c r="AI1523" i="1"/>
  <c r="AH1523" i="1"/>
  <c r="AF1523" i="1"/>
  <c r="AE1523" i="1"/>
  <c r="AD1523" i="1"/>
  <c r="AC1523" i="1"/>
  <c r="AB1523" i="1"/>
  <c r="AA1523" i="1"/>
  <c r="Z1523" i="1"/>
  <c r="W1523" i="1"/>
  <c r="V1523" i="1"/>
  <c r="U1523" i="1"/>
  <c r="R1523" i="1"/>
  <c r="Q1523" i="1"/>
  <c r="AU1484" i="1"/>
  <c r="AS1484" i="1"/>
  <c r="AR1484" i="1"/>
  <c r="AD1484" i="1"/>
  <c r="AC1484" i="1"/>
  <c r="V1484" i="1"/>
  <c r="S1484" i="1"/>
  <c r="AU1483" i="1" l="1"/>
  <c r="AO1527" i="1"/>
  <c r="R1527" i="1"/>
  <c r="Z1527" i="1"/>
  <c r="T1527" i="1"/>
  <c r="AJ1527" i="1"/>
  <c r="AR1527" i="1"/>
  <c r="AR1483" i="1" s="1"/>
  <c r="Y1523" i="1"/>
  <c r="S1523" i="1"/>
  <c r="S1483" i="1" s="1"/>
  <c r="AG1523" i="1"/>
  <c r="X1527" i="1"/>
  <c r="AN1527" i="1"/>
  <c r="AK1527" i="1"/>
  <c r="AO1523" i="1"/>
  <c r="AP1523" i="1"/>
  <c r="AF1527" i="1"/>
  <c r="X1484" i="1"/>
  <c r="AE1484" i="1"/>
  <c r="AA1527" i="1"/>
  <c r="AQ1527" i="1"/>
  <c r="AN1484" i="1"/>
  <c r="Q1527" i="1"/>
  <c r="X1523" i="1"/>
  <c r="AJ1484" i="1"/>
  <c r="AL1484" i="1"/>
  <c r="T1523" i="1"/>
  <c r="AB1484" i="1"/>
  <c r="T1484" i="1"/>
  <c r="AQ1484" i="1"/>
  <c r="AA1484" i="1"/>
  <c r="Z1484" i="1"/>
  <c r="AT1484" i="1"/>
  <c r="V1527" i="1"/>
  <c r="V1483" i="1" s="1"/>
  <c r="W1484" i="1"/>
  <c r="W1483" i="1" s="1"/>
  <c r="Y1527" i="1"/>
  <c r="AG1484" i="1"/>
  <c r="AO1484" i="1"/>
  <c r="AB1527" i="1"/>
  <c r="AL1527" i="1"/>
  <c r="AC1527" i="1"/>
  <c r="AC1483" i="1" s="1"/>
  <c r="AK1484" i="1"/>
  <c r="W426" i="1"/>
  <c r="AP1484" i="1"/>
  <c r="AT1593" i="1"/>
  <c r="AT1592" i="1" s="1"/>
  <c r="AS1593" i="1"/>
  <c r="AS1592" i="1" s="1"/>
  <c r="AR1593" i="1"/>
  <c r="AR1592" i="1" s="1"/>
  <c r="I1618" i="1"/>
  <c r="AK1593" i="1"/>
  <c r="AK1592" i="1" s="1"/>
  <c r="AG1593" i="1"/>
  <c r="AG1592" i="1" s="1"/>
  <c r="AM1593" i="1"/>
  <c r="AM1592" i="1" s="1"/>
  <c r="V1593" i="1"/>
  <c r="V1592" i="1" s="1"/>
  <c r="I1722" i="1"/>
  <c r="P426" i="1"/>
  <c r="AH426" i="1"/>
  <c r="Z426" i="1"/>
  <c r="AD426" i="1"/>
  <c r="AL426" i="1"/>
  <c r="Y1593" i="1"/>
  <c r="Y1592" i="1" s="1"/>
  <c r="Y426" i="1"/>
  <c r="AU426" i="1"/>
  <c r="AF1593" i="1"/>
  <c r="AF1592" i="1" s="1"/>
  <c r="AN1593" i="1"/>
  <c r="AN1592" i="1" s="1"/>
  <c r="AO426" i="1"/>
  <c r="AN426" i="1"/>
  <c r="AR426" i="1"/>
  <c r="AG426" i="1"/>
  <c r="R426" i="1"/>
  <c r="AJ426" i="1"/>
  <c r="AI426" i="1"/>
  <c r="V426" i="1"/>
  <c r="I1791" i="1"/>
  <c r="X426" i="1"/>
  <c r="AC426" i="1"/>
  <c r="Q426" i="1"/>
  <c r="AP426" i="1"/>
  <c r="AA426" i="1"/>
  <c r="S426" i="1"/>
  <c r="U426" i="1"/>
  <c r="AE426" i="1"/>
  <c r="I1594" i="1"/>
  <c r="AT426" i="1"/>
  <c r="AF426" i="1"/>
  <c r="AB426" i="1"/>
  <c r="AS426" i="1"/>
  <c r="T426" i="1"/>
  <c r="AQ426" i="1"/>
  <c r="AK426" i="1"/>
  <c r="AM426" i="1"/>
  <c r="W1593" i="1"/>
  <c r="W1592" i="1" s="1"/>
  <c r="AD1527" i="1"/>
  <c r="AD1483" i="1" s="1"/>
  <c r="AT1527" i="1"/>
  <c r="X1593" i="1"/>
  <c r="X1592" i="1" s="1"/>
  <c r="I1739" i="1"/>
  <c r="I1698" i="1"/>
  <c r="I1680" i="1"/>
  <c r="AM1523" i="1"/>
  <c r="AF1484" i="1"/>
  <c r="AP1593" i="1"/>
  <c r="AP1592" i="1" s="1"/>
  <c r="AD1593" i="1"/>
  <c r="AD1592" i="1" s="1"/>
  <c r="AM1484" i="1"/>
  <c r="AI1484" i="1"/>
  <c r="AI1483" i="1" s="1"/>
  <c r="I480" i="1"/>
  <c r="I1728" i="1"/>
  <c r="AH1593" i="1"/>
  <c r="AH1592" i="1" s="1"/>
  <c r="I314" i="1"/>
  <c r="I349" i="1"/>
  <c r="I386" i="1"/>
  <c r="I427" i="1"/>
  <c r="I455" i="1"/>
  <c r="I1795" i="1"/>
  <c r="I1773" i="1"/>
  <c r="I1689" i="1"/>
  <c r="AE1593" i="1"/>
  <c r="AE1592" i="1" s="1"/>
  <c r="I1760" i="1"/>
  <c r="I1747" i="1"/>
  <c r="I1623" i="1"/>
  <c r="Z1593" i="1"/>
  <c r="Z1592" i="1" s="1"/>
  <c r="AH1484" i="1"/>
  <c r="AH1483" i="1" s="1"/>
  <c r="I303" i="1"/>
  <c r="I336" i="1"/>
  <c r="I370" i="1"/>
  <c r="I412" i="1"/>
  <c r="I437" i="1"/>
  <c r="I461" i="1"/>
  <c r="I1733" i="1"/>
  <c r="I1613" i="1"/>
  <c r="U1593" i="1"/>
  <c r="U1592" i="1" s="1"/>
  <c r="AJ1593" i="1"/>
  <c r="AJ1592" i="1" s="1"/>
  <c r="T1593" i="1"/>
  <c r="T1592" i="1" s="1"/>
  <c r="AN1523" i="1"/>
  <c r="W682" i="1"/>
  <c r="AE682" i="1"/>
  <c r="AM682" i="1"/>
  <c r="AU682" i="1"/>
  <c r="R1484" i="1"/>
  <c r="R1483" i="1" s="1"/>
  <c r="Y1484" i="1"/>
  <c r="AG1527" i="1"/>
  <c r="AU1593" i="1"/>
  <c r="AU1592" i="1" s="1"/>
  <c r="U1484" i="1"/>
  <c r="U1483" i="1" s="1"/>
  <c r="AC1593" i="1"/>
  <c r="AC1592" i="1" s="1"/>
  <c r="AO1593" i="1"/>
  <c r="AO1592" i="1" s="1"/>
  <c r="Q1593" i="1"/>
  <c r="Q1592" i="1" s="1"/>
  <c r="AQ1593" i="1"/>
  <c r="AQ1592" i="1" s="1"/>
  <c r="Q1484" i="1"/>
  <c r="AL1593" i="1"/>
  <c r="AL1592" i="1" s="1"/>
  <c r="AB1593" i="1"/>
  <c r="AB1592" i="1" s="1"/>
  <c r="R1593" i="1"/>
  <c r="R1592" i="1" s="1"/>
  <c r="AA1593" i="1"/>
  <c r="AA1592" i="1" s="1"/>
  <c r="AE1527" i="1"/>
  <c r="AT1523" i="1"/>
  <c r="AI1593" i="1"/>
  <c r="AI1592" i="1" s="1"/>
  <c r="AR682" i="1"/>
  <c r="U682" i="1"/>
  <c r="AC682" i="1"/>
  <c r="AK682" i="1"/>
  <c r="AS682" i="1"/>
  <c r="T682" i="1"/>
  <c r="AD682" i="1"/>
  <c r="AB682" i="1"/>
  <c r="V682" i="1"/>
  <c r="AT682" i="1"/>
  <c r="AJ682" i="1"/>
  <c r="AL682" i="1"/>
  <c r="AF682" i="1"/>
  <c r="P1593" i="1"/>
  <c r="S1593" i="1"/>
  <c r="S1592" i="1" s="1"/>
  <c r="P682" i="1"/>
  <c r="P1484" i="1"/>
  <c r="P1523" i="1"/>
  <c r="P1527" i="1"/>
  <c r="X682" i="1"/>
  <c r="AA717" i="1"/>
  <c r="S706" i="1"/>
  <c r="AI699" i="1"/>
  <c r="R725" i="1"/>
  <c r="AP717" i="1"/>
  <c r="AP699" i="1"/>
  <c r="AO725" i="1"/>
  <c r="Y717" i="1"/>
  <c r="Y706" i="1"/>
  <c r="Q699" i="1"/>
  <c r="S682" i="1"/>
  <c r="AA682" i="1"/>
  <c r="AI682" i="1"/>
  <c r="AQ682" i="1"/>
  <c r="AR725" i="1"/>
  <c r="AJ725" i="1"/>
  <c r="AB725" i="1"/>
  <c r="T725" i="1"/>
  <c r="AR717" i="1"/>
  <c r="AJ717" i="1"/>
  <c r="AB717" i="1"/>
  <c r="T717" i="1"/>
  <c r="AR706" i="1"/>
  <c r="AJ706" i="1"/>
  <c r="AB706" i="1"/>
  <c r="T706" i="1"/>
  <c r="AR699" i="1"/>
  <c r="AJ699" i="1"/>
  <c r="AB699" i="1"/>
  <c r="T699" i="1"/>
  <c r="AR686" i="1"/>
  <c r="AJ686" i="1"/>
  <c r="AB686" i="1"/>
  <c r="T686" i="1"/>
  <c r="AA725" i="1"/>
  <c r="AQ706" i="1"/>
  <c r="AQ699" i="1"/>
  <c r="AA686" i="1"/>
  <c r="AP725" i="1"/>
  <c r="R717" i="1"/>
  <c r="AH706" i="1"/>
  <c r="R699" i="1"/>
  <c r="Z686" i="1"/>
  <c r="Q725" i="1"/>
  <c r="AO706" i="1"/>
  <c r="AG699" i="1"/>
  <c r="AG686" i="1"/>
  <c r="AN725" i="1"/>
  <c r="AF725" i="1"/>
  <c r="X725" i="1"/>
  <c r="P725" i="1"/>
  <c r="AN717" i="1"/>
  <c r="AF717" i="1"/>
  <c r="X717" i="1"/>
  <c r="P717" i="1"/>
  <c r="AN706" i="1"/>
  <c r="AF706" i="1"/>
  <c r="X706" i="1"/>
  <c r="P706" i="1"/>
  <c r="AN699" i="1"/>
  <c r="AF699" i="1"/>
  <c r="X699" i="1"/>
  <c r="P699" i="1"/>
  <c r="AN686" i="1"/>
  <c r="AF686" i="1"/>
  <c r="X686" i="1"/>
  <c r="P686" i="1"/>
  <c r="S725" i="1"/>
  <c r="AI717" i="1"/>
  <c r="AA706" i="1"/>
  <c r="AA699" i="1"/>
  <c r="Z725" i="1"/>
  <c r="R706" i="1"/>
  <c r="R686" i="1"/>
  <c r="AG717" i="1"/>
  <c r="AG706" i="1"/>
  <c r="AO686" i="1"/>
  <c r="Q686" i="1"/>
  <c r="AU725" i="1"/>
  <c r="AM725" i="1"/>
  <c r="AE725" i="1"/>
  <c r="W725" i="1"/>
  <c r="AU717" i="1"/>
  <c r="AM717" i="1"/>
  <c r="AE717" i="1"/>
  <c r="W717" i="1"/>
  <c r="AU706" i="1"/>
  <c r="AM706" i="1"/>
  <c r="AE706" i="1"/>
  <c r="W706" i="1"/>
  <c r="AU699" i="1"/>
  <c r="AM699" i="1"/>
  <c r="AE699" i="1"/>
  <c r="W699" i="1"/>
  <c r="AU686" i="1"/>
  <c r="AM686" i="1"/>
  <c r="AE686" i="1"/>
  <c r="W686" i="1"/>
  <c r="AQ725" i="1"/>
  <c r="AQ717" i="1"/>
  <c r="AI706" i="1"/>
  <c r="AI686" i="1"/>
  <c r="Z717" i="1"/>
  <c r="Z706" i="1"/>
  <c r="AH699" i="1"/>
  <c r="AH686" i="1"/>
  <c r="Y725" i="1"/>
  <c r="AO717" i="1"/>
  <c r="AO699" i="1"/>
  <c r="AN682" i="1"/>
  <c r="Y682" i="1"/>
  <c r="AO682" i="1"/>
  <c r="AT725" i="1"/>
  <c r="AL725" i="1"/>
  <c r="AD725" i="1"/>
  <c r="V725" i="1"/>
  <c r="AT717" i="1"/>
  <c r="AL717" i="1"/>
  <c r="AD717" i="1"/>
  <c r="V717" i="1"/>
  <c r="AT706" i="1"/>
  <c r="AL706" i="1"/>
  <c r="AD706" i="1"/>
  <c r="V706" i="1"/>
  <c r="AT699" i="1"/>
  <c r="AL699" i="1"/>
  <c r="AD699" i="1"/>
  <c r="V699" i="1"/>
  <c r="AT686" i="1"/>
  <c r="AL686" i="1"/>
  <c r="AD686" i="1"/>
  <c r="V686" i="1"/>
  <c r="AI725" i="1"/>
  <c r="S717" i="1"/>
  <c r="S699" i="1"/>
  <c r="AQ686" i="1"/>
  <c r="S686" i="1"/>
  <c r="AH725" i="1"/>
  <c r="AH717" i="1"/>
  <c r="AP706" i="1"/>
  <c r="Z699" i="1"/>
  <c r="AP686" i="1"/>
  <c r="AS1483" i="1"/>
  <c r="P1794" i="1"/>
  <c r="I1794" i="1" s="1"/>
  <c r="AG725" i="1"/>
  <c r="Q717" i="1"/>
  <c r="Q706" i="1"/>
  <c r="Y699" i="1"/>
  <c r="Y686" i="1"/>
  <c r="Q682" i="1"/>
  <c r="AG682" i="1"/>
  <c r="R682" i="1"/>
  <c r="Z682" i="1"/>
  <c r="AH682" i="1"/>
  <c r="AP682" i="1"/>
  <c r="AS725" i="1"/>
  <c r="AK725" i="1"/>
  <c r="AC725" i="1"/>
  <c r="U725" i="1"/>
  <c r="AS717" i="1"/>
  <c r="AK717" i="1"/>
  <c r="AC717" i="1"/>
  <c r="U717" i="1"/>
  <c r="AS706" i="1"/>
  <c r="AK706" i="1"/>
  <c r="AC706" i="1"/>
  <c r="U706" i="1"/>
  <c r="AS699" i="1"/>
  <c r="AK699" i="1"/>
  <c r="AC699" i="1"/>
  <c r="U699" i="1"/>
  <c r="AS686" i="1"/>
  <c r="AK686" i="1"/>
  <c r="AC686" i="1"/>
  <c r="U686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AU1464" i="1"/>
  <c r="AU1460" i="1"/>
  <c r="AU1449" i="1"/>
  <c r="AU1444" i="1"/>
  <c r="AU1435" i="1"/>
  <c r="AU1428" i="1"/>
  <c r="AU1418" i="1"/>
  <c r="AU1402" i="1"/>
  <c r="AU1393" i="1"/>
  <c r="AU1385" i="1"/>
  <c r="AU1376" i="1"/>
  <c r="AU1342" i="1"/>
  <c r="AU1337" i="1"/>
  <c r="AU1332" i="1"/>
  <c r="Z1483" i="1" l="1"/>
  <c r="AJ1483" i="1"/>
  <c r="AP1483" i="1"/>
  <c r="AK1483" i="1"/>
  <c r="AO1483" i="1"/>
  <c r="AF1483" i="1"/>
  <c r="AE1483" i="1"/>
  <c r="X1483" i="1"/>
  <c r="AA1483" i="1"/>
  <c r="AQ1483" i="1"/>
  <c r="Q1483" i="1"/>
  <c r="AN1483" i="1"/>
  <c r="AL1483" i="1"/>
  <c r="T1483" i="1"/>
  <c r="AB1483" i="1"/>
  <c r="Y1483" i="1"/>
  <c r="AG1483" i="1"/>
  <c r="AH1460" i="1"/>
  <c r="AP1460" i="1"/>
  <c r="AN681" i="1"/>
  <c r="V1460" i="1"/>
  <c r="AL1460" i="1"/>
  <c r="AT1460" i="1"/>
  <c r="Q1332" i="1"/>
  <c r="U1332" i="1"/>
  <c r="AC1332" i="1"/>
  <c r="AG1332" i="1"/>
  <c r="AK1332" i="1"/>
  <c r="AO1332" i="1"/>
  <c r="AS1332" i="1"/>
  <c r="T1337" i="1"/>
  <c r="AB1337" i="1"/>
  <c r="AF1337" i="1"/>
  <c r="AN1337" i="1"/>
  <c r="S1342" i="1"/>
  <c r="W1342" i="1"/>
  <c r="AA1342" i="1"/>
  <c r="AE1342" i="1"/>
  <c r="AI1342" i="1"/>
  <c r="R1376" i="1"/>
  <c r="V1376" i="1"/>
  <c r="Z1376" i="1"/>
  <c r="AD1376" i="1"/>
  <c r="AH1376" i="1"/>
  <c r="AL1376" i="1"/>
  <c r="AP1376" i="1"/>
  <c r="AT1376" i="1"/>
  <c r="U1385" i="1"/>
  <c r="Y1385" i="1"/>
  <c r="AC1385" i="1"/>
  <c r="AG1385" i="1"/>
  <c r="S1393" i="1"/>
  <c r="W1393" i="1"/>
  <c r="AE1393" i="1"/>
  <c r="AM1393" i="1"/>
  <c r="AQ1393" i="1"/>
  <c r="V1402" i="1"/>
  <c r="AD1402" i="1"/>
  <c r="AH1402" i="1"/>
  <c r="AL1402" i="1"/>
  <c r="AP1402" i="1"/>
  <c r="AT1402" i="1"/>
  <c r="T1418" i="1"/>
  <c r="X1418" i="1"/>
  <c r="AB1418" i="1"/>
  <c r="AF1418" i="1"/>
  <c r="AJ1418" i="1"/>
  <c r="AN1418" i="1"/>
  <c r="AR1418" i="1"/>
  <c r="T1428" i="1"/>
  <c r="X1428" i="1"/>
  <c r="AB1428" i="1"/>
  <c r="AF1428" i="1"/>
  <c r="AJ1428" i="1"/>
  <c r="AN1428" i="1"/>
  <c r="AR1428" i="1"/>
  <c r="U1435" i="1"/>
  <c r="Y1435" i="1"/>
  <c r="AC1435" i="1"/>
  <c r="AG1435" i="1"/>
  <c r="AK1435" i="1"/>
  <c r="AO1435" i="1"/>
  <c r="AS1435" i="1"/>
  <c r="X1444" i="1"/>
  <c r="AF1444" i="1"/>
  <c r="AJ1444" i="1"/>
  <c r="AN1444" i="1"/>
  <c r="AR1444" i="1"/>
  <c r="S1449" i="1"/>
  <c r="W1449" i="1"/>
  <c r="AA1449" i="1"/>
  <c r="AE1449" i="1"/>
  <c r="AI1449" i="1"/>
  <c r="T1460" i="1"/>
  <c r="X1460" i="1"/>
  <c r="AB1460" i="1"/>
  <c r="AF1460" i="1"/>
  <c r="AJ1460" i="1"/>
  <c r="AN1460" i="1"/>
  <c r="AR1460" i="1"/>
  <c r="Z1464" i="1"/>
  <c r="AD1464" i="1"/>
  <c r="AH1464" i="1"/>
  <c r="AL1464" i="1"/>
  <c r="AP1464" i="1"/>
  <c r="AT1464" i="1"/>
  <c r="AH1332" i="1"/>
  <c r="W1332" i="1"/>
  <c r="AE1332" i="1"/>
  <c r="AM1332" i="1"/>
  <c r="R1337" i="1"/>
  <c r="Z1337" i="1"/>
  <c r="AH1337" i="1"/>
  <c r="Q1342" i="1"/>
  <c r="Y1342" i="1"/>
  <c r="AG1342" i="1"/>
  <c r="AO1342" i="1"/>
  <c r="X1376" i="1"/>
  <c r="AF1376" i="1"/>
  <c r="AN1376" i="1"/>
  <c r="S1385" i="1"/>
  <c r="AA1385" i="1"/>
  <c r="X1402" i="1"/>
  <c r="AL1332" i="1"/>
  <c r="Q1337" i="1"/>
  <c r="U1337" i="1"/>
  <c r="Y1337" i="1"/>
  <c r="AC1337" i="1"/>
  <c r="X1342" i="1"/>
  <c r="AB1342" i="1"/>
  <c r="AF1342" i="1"/>
  <c r="S1376" i="1"/>
  <c r="W1376" i="1"/>
  <c r="AA1376" i="1"/>
  <c r="AI1376" i="1"/>
  <c r="AM1376" i="1"/>
  <c r="AQ1376" i="1"/>
  <c r="R1385" i="1"/>
  <c r="V1385" i="1"/>
  <c r="Z1385" i="1"/>
  <c r="AP1385" i="1"/>
  <c r="X1393" i="1"/>
  <c r="AB1393" i="1"/>
  <c r="AF1393" i="1"/>
  <c r="AN1393" i="1"/>
  <c r="AR1393" i="1"/>
  <c r="S1402" i="1"/>
  <c r="W1402" i="1"/>
  <c r="AA1402" i="1"/>
  <c r="AE1402" i="1"/>
  <c r="AI1402" i="1"/>
  <c r="AM1402" i="1"/>
  <c r="AQ1402" i="1"/>
  <c r="R1332" i="1"/>
  <c r="AT1332" i="1"/>
  <c r="S1332" i="1"/>
  <c r="AI1332" i="1"/>
  <c r="AQ1332" i="1"/>
  <c r="AD1337" i="1"/>
  <c r="AC1342" i="1"/>
  <c r="AK1342" i="1"/>
  <c r="AS1342" i="1"/>
  <c r="T1376" i="1"/>
  <c r="AJ1376" i="1"/>
  <c r="AR1376" i="1"/>
  <c r="W1385" i="1"/>
  <c r="AM1385" i="1"/>
  <c r="U1393" i="1"/>
  <c r="AC1393" i="1"/>
  <c r="AK1393" i="1"/>
  <c r="AO1393" i="1"/>
  <c r="AS1393" i="1"/>
  <c r="T1402" i="1"/>
  <c r="AB1402" i="1"/>
  <c r="AF1402" i="1"/>
  <c r="T1332" i="1"/>
  <c r="AF1332" i="1"/>
  <c r="AJ1332" i="1"/>
  <c r="AR1332" i="1"/>
  <c r="S1337" i="1"/>
  <c r="W1337" i="1"/>
  <c r="AA1337" i="1"/>
  <c r="AE1337" i="1"/>
  <c r="AM1337" i="1"/>
  <c r="Z1342" i="1"/>
  <c r="AD1342" i="1"/>
  <c r="AL1342" i="1"/>
  <c r="AP1342" i="1"/>
  <c r="AT1342" i="1"/>
  <c r="Q1376" i="1"/>
  <c r="U1376" i="1"/>
  <c r="AC1376" i="1"/>
  <c r="AG1376" i="1"/>
  <c r="AO1376" i="1"/>
  <c r="AS1376" i="1"/>
  <c r="T1385" i="1"/>
  <c r="X1385" i="1"/>
  <c r="AB1385" i="1"/>
  <c r="AF1385" i="1"/>
  <c r="AJ1385" i="1"/>
  <c r="AN1385" i="1"/>
  <c r="AR1385" i="1"/>
  <c r="R1393" i="1"/>
  <c r="V1393" i="1"/>
  <c r="Z1393" i="1"/>
  <c r="AD1393" i="1"/>
  <c r="AH1393" i="1"/>
  <c r="AL1393" i="1"/>
  <c r="AP1393" i="1"/>
  <c r="AT1393" i="1"/>
  <c r="Y1402" i="1"/>
  <c r="AC1402" i="1"/>
  <c r="AG1402" i="1"/>
  <c r="AK1402" i="1"/>
  <c r="AO1402" i="1"/>
  <c r="AS1402" i="1"/>
  <c r="S1418" i="1"/>
  <c r="W1418" i="1"/>
  <c r="AE1418" i="1"/>
  <c r="AI1418" i="1"/>
  <c r="AM1418" i="1"/>
  <c r="AQ1418" i="1"/>
  <c r="S1428" i="1"/>
  <c r="W1428" i="1"/>
  <c r="AA1428" i="1"/>
  <c r="AE1428" i="1"/>
  <c r="AI1428" i="1"/>
  <c r="AM1428" i="1"/>
  <c r="AQ1428" i="1"/>
  <c r="T1435" i="1"/>
  <c r="X1435" i="1"/>
  <c r="AB1435" i="1"/>
  <c r="AF1435" i="1"/>
  <c r="AJ1435" i="1"/>
  <c r="AN1435" i="1"/>
  <c r="AR1435" i="1"/>
  <c r="S1444" i="1"/>
  <c r="W1444" i="1"/>
  <c r="AA1444" i="1"/>
  <c r="AE1444" i="1"/>
  <c r="AI1444" i="1"/>
  <c r="AM1444" i="1"/>
  <c r="AQ1444" i="1"/>
  <c r="R1449" i="1"/>
  <c r="V1449" i="1"/>
  <c r="AH1449" i="1"/>
  <c r="AL1449" i="1"/>
  <c r="AP1449" i="1"/>
  <c r="AT1449" i="1"/>
  <c r="AE1460" i="1"/>
  <c r="AI1460" i="1"/>
  <c r="AM1460" i="1"/>
  <c r="AQ1460" i="1"/>
  <c r="Q1464" i="1"/>
  <c r="U1464" i="1"/>
  <c r="AC1464" i="1"/>
  <c r="AK1464" i="1"/>
  <c r="AO1464" i="1"/>
  <c r="AS1464" i="1"/>
  <c r="U1418" i="1"/>
  <c r="AC1418" i="1"/>
  <c r="AG1418" i="1"/>
  <c r="AK1418" i="1"/>
  <c r="AO1418" i="1"/>
  <c r="AS1418" i="1"/>
  <c r="Q1428" i="1"/>
  <c r="U1428" i="1"/>
  <c r="Y1428" i="1"/>
  <c r="AC1428" i="1"/>
  <c r="AG1428" i="1"/>
  <c r="AK1428" i="1"/>
  <c r="AO1428" i="1"/>
  <c r="R1435" i="1"/>
  <c r="V1435" i="1"/>
  <c r="Z1435" i="1"/>
  <c r="AD1435" i="1"/>
  <c r="AH1435" i="1"/>
  <c r="AL1435" i="1"/>
  <c r="AP1435" i="1"/>
  <c r="AT1435" i="1"/>
  <c r="Q1444" i="1"/>
  <c r="AC1444" i="1"/>
  <c r="AG1444" i="1"/>
  <c r="AK1444" i="1"/>
  <c r="AO1444" i="1"/>
  <c r="AS1444" i="1"/>
  <c r="T1449" i="1"/>
  <c r="X1449" i="1"/>
  <c r="AB1449" i="1"/>
  <c r="AF1449" i="1"/>
  <c r="AJ1449" i="1"/>
  <c r="AN1449" i="1"/>
  <c r="Q1460" i="1"/>
  <c r="U1460" i="1"/>
  <c r="AC1460" i="1"/>
  <c r="AG1460" i="1"/>
  <c r="AK1460" i="1"/>
  <c r="AO1460" i="1"/>
  <c r="AS1460" i="1"/>
  <c r="S1464" i="1"/>
  <c r="W1464" i="1"/>
  <c r="AA1464" i="1"/>
  <c r="AI1464" i="1"/>
  <c r="AM1464" i="1"/>
  <c r="AQ1464" i="1"/>
  <c r="AJ1402" i="1"/>
  <c r="AR1402" i="1"/>
  <c r="R1418" i="1"/>
  <c r="Z1418" i="1"/>
  <c r="AD1418" i="1"/>
  <c r="AH1418" i="1"/>
  <c r="AP1418" i="1"/>
  <c r="AT1418" i="1"/>
  <c r="V1428" i="1"/>
  <c r="Z1428" i="1"/>
  <c r="AD1428" i="1"/>
  <c r="AH1428" i="1"/>
  <c r="AL1428" i="1"/>
  <c r="AP1428" i="1"/>
  <c r="AT1428" i="1"/>
  <c r="S1435" i="1"/>
  <c r="AA1435" i="1"/>
  <c r="AI1435" i="1"/>
  <c r="AM1435" i="1"/>
  <c r="AQ1435" i="1"/>
  <c r="R1444" i="1"/>
  <c r="V1444" i="1"/>
  <c r="Z1444" i="1"/>
  <c r="AD1444" i="1"/>
  <c r="AH1444" i="1"/>
  <c r="AL1444" i="1"/>
  <c r="AP1444" i="1"/>
  <c r="AT1444" i="1"/>
  <c r="Q1449" i="1"/>
  <c r="U1449" i="1"/>
  <c r="Y1449" i="1"/>
  <c r="AC1449" i="1"/>
  <c r="AG1449" i="1"/>
  <c r="AK1449" i="1"/>
  <c r="AS1449" i="1"/>
  <c r="T1464" i="1"/>
  <c r="X1464" i="1"/>
  <c r="AB1464" i="1"/>
  <c r="AF1464" i="1"/>
  <c r="AJ1464" i="1"/>
  <c r="AN1464" i="1"/>
  <c r="AR1464" i="1"/>
  <c r="AE1376" i="1"/>
  <c r="AL1418" i="1"/>
  <c r="AM1342" i="1"/>
  <c r="V1337" i="1"/>
  <c r="AQ1342" i="1"/>
  <c r="R1342" i="1"/>
  <c r="AH1342" i="1"/>
  <c r="V1418" i="1"/>
  <c r="V1342" i="1"/>
  <c r="AJ1342" i="1"/>
  <c r="AR1449" i="1"/>
  <c r="AH681" i="1"/>
  <c r="Q681" i="1"/>
  <c r="AA681" i="1"/>
  <c r="AF681" i="1"/>
  <c r="V681" i="1"/>
  <c r="AS681" i="1"/>
  <c r="AR681" i="1"/>
  <c r="AE681" i="1"/>
  <c r="I426" i="1"/>
  <c r="AO681" i="1"/>
  <c r="AD681" i="1"/>
  <c r="AT1483" i="1"/>
  <c r="AP600" i="1"/>
  <c r="AD600" i="1"/>
  <c r="AS600" i="1"/>
  <c r="AO600" i="1"/>
  <c r="AK600" i="1"/>
  <c r="AG600" i="1"/>
  <c r="AC600" i="1"/>
  <c r="Y600" i="1"/>
  <c r="U600" i="1"/>
  <c r="Q600" i="1"/>
  <c r="Z681" i="1"/>
  <c r="S681" i="1"/>
  <c r="X681" i="1"/>
  <c r="P681" i="1"/>
  <c r="AL681" i="1"/>
  <c r="AB681" i="1"/>
  <c r="AK681" i="1"/>
  <c r="W681" i="1"/>
  <c r="AT600" i="1"/>
  <c r="AL600" i="1"/>
  <c r="AH600" i="1"/>
  <c r="Z600" i="1"/>
  <c r="V600" i="1"/>
  <c r="R600" i="1"/>
  <c r="AR600" i="1"/>
  <c r="AN600" i="1"/>
  <c r="AJ600" i="1"/>
  <c r="AF600" i="1"/>
  <c r="AB600" i="1"/>
  <c r="X600" i="1"/>
  <c r="T600" i="1"/>
  <c r="P600" i="1"/>
  <c r="R681" i="1"/>
  <c r="AQ681" i="1"/>
  <c r="AJ681" i="1"/>
  <c r="AC681" i="1"/>
  <c r="AU681" i="1"/>
  <c r="AU600" i="1"/>
  <c r="AQ600" i="1"/>
  <c r="AM600" i="1"/>
  <c r="AI600" i="1"/>
  <c r="AE600" i="1"/>
  <c r="AA600" i="1"/>
  <c r="W600" i="1"/>
  <c r="S600" i="1"/>
  <c r="AP681" i="1"/>
  <c r="AG681" i="1"/>
  <c r="Y681" i="1"/>
  <c r="AI681" i="1"/>
  <c r="AT681" i="1"/>
  <c r="T681" i="1"/>
  <c r="U681" i="1"/>
  <c r="AM681" i="1"/>
  <c r="AI1337" i="1"/>
  <c r="AI1385" i="1"/>
  <c r="AA1393" i="1"/>
  <c r="AR1342" i="1"/>
  <c r="AQ1337" i="1"/>
  <c r="AQ1449" i="1"/>
  <c r="AB1332" i="1"/>
  <c r="T1393" i="1"/>
  <c r="AB1444" i="1"/>
  <c r="X1332" i="1"/>
  <c r="Y1376" i="1"/>
  <c r="AM1483" i="1"/>
  <c r="Q1385" i="1"/>
  <c r="Y1418" i="1"/>
  <c r="R1460" i="1"/>
  <c r="AJ1393" i="1"/>
  <c r="AK1337" i="1"/>
  <c r="U1444" i="1"/>
  <c r="AD1385" i="1"/>
  <c r="S501" i="1"/>
  <c r="AA501" i="1"/>
  <c r="AI501" i="1"/>
  <c r="AQ501" i="1"/>
  <c r="AT1385" i="1"/>
  <c r="I1523" i="1"/>
  <c r="AR1337" i="1"/>
  <c r="T1444" i="1"/>
  <c r="AS1337" i="1"/>
  <c r="U1342" i="1"/>
  <c r="AN1332" i="1"/>
  <c r="I1527" i="1"/>
  <c r="AN1402" i="1"/>
  <c r="I686" i="1"/>
  <c r="I706" i="1"/>
  <c r="I725" i="1"/>
  <c r="I682" i="1"/>
  <c r="AT1337" i="1"/>
  <c r="AE1385" i="1"/>
  <c r="AM1449" i="1"/>
  <c r="W1460" i="1"/>
  <c r="I1593" i="1"/>
  <c r="AD1332" i="1"/>
  <c r="AL1337" i="1"/>
  <c r="AE1435" i="1"/>
  <c r="I1484" i="1"/>
  <c r="I699" i="1"/>
  <c r="I717" i="1"/>
  <c r="AK1376" i="1"/>
  <c r="V1332" i="1"/>
  <c r="AK1385" i="1"/>
  <c r="AS1385" i="1"/>
  <c r="Z1402" i="1"/>
  <c r="S1460" i="1"/>
  <c r="AB1376" i="1"/>
  <c r="Z1332" i="1"/>
  <c r="AI1393" i="1"/>
  <c r="Y1444" i="1"/>
  <c r="Y1460" i="1"/>
  <c r="Y1464" i="1"/>
  <c r="AH1385" i="1"/>
  <c r="Z1460" i="1"/>
  <c r="R1464" i="1"/>
  <c r="AQ1385" i="1"/>
  <c r="AA1460" i="1"/>
  <c r="AG1337" i="1"/>
  <c r="AG1393" i="1"/>
  <c r="AO1449" i="1"/>
  <c r="T1342" i="1"/>
  <c r="Y1332" i="1"/>
  <c r="AO1337" i="1"/>
  <c r="Y1393" i="1"/>
  <c r="R1428" i="1"/>
  <c r="AA1418" i="1"/>
  <c r="P501" i="1"/>
  <c r="AF501" i="1"/>
  <c r="W1435" i="1"/>
  <c r="AN501" i="1"/>
  <c r="S1304" i="1"/>
  <c r="AA1304" i="1"/>
  <c r="AI1304" i="1"/>
  <c r="AQ1304" i="1"/>
  <c r="S1310" i="1"/>
  <c r="AA1310" i="1"/>
  <c r="AI1310" i="1"/>
  <c r="AQ1310" i="1"/>
  <c r="S1325" i="1"/>
  <c r="AA1325" i="1"/>
  <c r="AI1325" i="1"/>
  <c r="AQ1325" i="1"/>
  <c r="AL1385" i="1"/>
  <c r="AD1449" i="1"/>
  <c r="AE1464" i="1"/>
  <c r="X501" i="1"/>
  <c r="W501" i="1"/>
  <c r="AE501" i="1"/>
  <c r="AM501" i="1"/>
  <c r="AU501" i="1"/>
  <c r="W1304" i="1"/>
  <c r="AE1304" i="1"/>
  <c r="AM1304" i="1"/>
  <c r="AU1304" i="1"/>
  <c r="W1310" i="1"/>
  <c r="AE1310" i="1"/>
  <c r="AM1310" i="1"/>
  <c r="AU1310" i="1"/>
  <c r="W1325" i="1"/>
  <c r="AE1325" i="1"/>
  <c r="AM1325" i="1"/>
  <c r="AU1325" i="1"/>
  <c r="W1298" i="1"/>
  <c r="AE1298" i="1"/>
  <c r="AM1298" i="1"/>
  <c r="X1337" i="1"/>
  <c r="Q1393" i="1"/>
  <c r="AJ501" i="1"/>
  <c r="T1298" i="1"/>
  <c r="AB1298" i="1"/>
  <c r="AJ1298" i="1"/>
  <c r="AR1298" i="1"/>
  <c r="AN1342" i="1"/>
  <c r="AB501" i="1"/>
  <c r="AR501" i="1"/>
  <c r="T501" i="1"/>
  <c r="AO1385" i="1"/>
  <c r="Q1418" i="1"/>
  <c r="Q1435" i="1"/>
  <c r="AP1337" i="1"/>
  <c r="Z1449" i="1"/>
  <c r="AA1332" i="1"/>
  <c r="AJ1337" i="1"/>
  <c r="U501" i="1"/>
  <c r="AS501" i="1"/>
  <c r="AC1304" i="1"/>
  <c r="AS1310" i="1"/>
  <c r="U1325" i="1"/>
  <c r="AS1325" i="1"/>
  <c r="AL501" i="1"/>
  <c r="V1304" i="1"/>
  <c r="AL1304" i="1"/>
  <c r="V1310" i="1"/>
  <c r="AL1310" i="1"/>
  <c r="V1325" i="1"/>
  <c r="AT1325" i="1"/>
  <c r="P1332" i="1"/>
  <c r="P1337" i="1"/>
  <c r="P1342" i="1"/>
  <c r="P1376" i="1"/>
  <c r="P1385" i="1"/>
  <c r="P1393" i="1"/>
  <c r="P1402" i="1"/>
  <c r="P1418" i="1"/>
  <c r="P1428" i="1"/>
  <c r="P1435" i="1"/>
  <c r="P1444" i="1"/>
  <c r="P1449" i="1"/>
  <c r="P1460" i="1"/>
  <c r="P1464" i="1"/>
  <c r="P1481" i="1"/>
  <c r="I1481" i="1" s="1"/>
  <c r="P1298" i="1"/>
  <c r="X1298" i="1"/>
  <c r="AF1298" i="1"/>
  <c r="AN1298" i="1"/>
  <c r="P1592" i="1"/>
  <c r="I1592" i="1" s="1"/>
  <c r="AG1464" i="1"/>
  <c r="Q1402" i="1"/>
  <c r="P1483" i="1"/>
  <c r="AK501" i="1"/>
  <c r="AS1304" i="1"/>
  <c r="AC1310" i="1"/>
  <c r="AK1325" i="1"/>
  <c r="U1298" i="1"/>
  <c r="AC1298" i="1"/>
  <c r="AK1298" i="1"/>
  <c r="AS1298" i="1"/>
  <c r="AP1332" i="1"/>
  <c r="AC501" i="1"/>
  <c r="AK1304" i="1"/>
  <c r="U1310" i="1"/>
  <c r="V501" i="1"/>
  <c r="AD1304" i="1"/>
  <c r="AT1310" i="1"/>
  <c r="AL1325" i="1"/>
  <c r="V1298" i="1"/>
  <c r="AD1298" i="1"/>
  <c r="AL1298" i="1"/>
  <c r="AT1298" i="1"/>
  <c r="R1402" i="1"/>
  <c r="U1304" i="1"/>
  <c r="AK1310" i="1"/>
  <c r="AC1325" i="1"/>
  <c r="AD501" i="1"/>
  <c r="AT501" i="1"/>
  <c r="AT1304" i="1"/>
  <c r="AD1310" i="1"/>
  <c r="AD1325" i="1"/>
  <c r="U1402" i="1"/>
  <c r="Z671" i="1"/>
  <c r="Z655" i="1"/>
  <c r="AH640" i="1"/>
  <c r="AD1460" i="1"/>
  <c r="V1464" i="1"/>
  <c r="Y671" i="1"/>
  <c r="Q655" i="1"/>
  <c r="Y640" i="1"/>
  <c r="AG582" i="1"/>
  <c r="AG574" i="1"/>
  <c r="Y558" i="1"/>
  <c r="AO549" i="1"/>
  <c r="X1304" i="1"/>
  <c r="AF1310" i="1"/>
  <c r="Y501" i="1"/>
  <c r="AG501" i="1"/>
  <c r="AO501" i="1"/>
  <c r="Y1304" i="1"/>
  <c r="AG1304" i="1"/>
  <c r="Q1310" i="1"/>
  <c r="Y1310" i="1"/>
  <c r="AG1310" i="1"/>
  <c r="AO1310" i="1"/>
  <c r="Q1325" i="1"/>
  <c r="AG1325" i="1"/>
  <c r="AO1325" i="1"/>
  <c r="AH651" i="1"/>
  <c r="Q671" i="1"/>
  <c r="Q651" i="1"/>
  <c r="Q640" i="1"/>
  <c r="Q582" i="1"/>
  <c r="Q574" i="1"/>
  <c r="Y549" i="1"/>
  <c r="AF1304" i="1"/>
  <c r="P1310" i="1"/>
  <c r="AN1310" i="1"/>
  <c r="Q501" i="1"/>
  <c r="Q1304" i="1"/>
  <c r="AO1304" i="1"/>
  <c r="R671" i="1"/>
  <c r="R655" i="1"/>
  <c r="R640" i="1"/>
  <c r="AH582" i="1"/>
  <c r="Z582" i="1"/>
  <c r="R582" i="1"/>
  <c r="AP574" i="1"/>
  <c r="AH574" i="1"/>
  <c r="Z574" i="1"/>
  <c r="R574" i="1"/>
  <c r="AP558" i="1"/>
  <c r="AH558" i="1"/>
  <c r="Z558" i="1"/>
  <c r="R558" i="1"/>
  <c r="AP549" i="1"/>
  <c r="AH549" i="1"/>
  <c r="Z549" i="1"/>
  <c r="R549" i="1"/>
  <c r="AP541" i="1"/>
  <c r="AH541" i="1"/>
  <c r="Z541" i="1"/>
  <c r="R541" i="1"/>
  <c r="AP532" i="1"/>
  <c r="AH532" i="1"/>
  <c r="Z532" i="1"/>
  <c r="R532" i="1"/>
  <c r="AP523" i="1"/>
  <c r="AH523" i="1"/>
  <c r="Z523" i="1"/>
  <c r="R523" i="1"/>
  <c r="AP516" i="1"/>
  <c r="AH516" i="1"/>
  <c r="Z516" i="1"/>
  <c r="R516" i="1"/>
  <c r="AS1428" i="1"/>
  <c r="AH671" i="1"/>
  <c r="AH655" i="1"/>
  <c r="R651" i="1"/>
  <c r="Z640" i="1"/>
  <c r="AG671" i="1"/>
  <c r="AG655" i="1"/>
  <c r="Y651" i="1"/>
  <c r="AG640" i="1"/>
  <c r="AO582" i="1"/>
  <c r="AG558" i="1"/>
  <c r="Q549" i="1"/>
  <c r="AO541" i="1"/>
  <c r="AG541" i="1"/>
  <c r="Y541" i="1"/>
  <c r="Q541" i="1"/>
  <c r="AO532" i="1"/>
  <c r="AG532" i="1"/>
  <c r="Y532" i="1"/>
  <c r="Q532" i="1"/>
  <c r="AO523" i="1"/>
  <c r="AG523" i="1"/>
  <c r="Y523" i="1"/>
  <c r="Q523" i="1"/>
  <c r="AO516" i="1"/>
  <c r="AG516" i="1"/>
  <c r="Y516" i="1"/>
  <c r="Q516" i="1"/>
  <c r="AP651" i="1"/>
  <c r="AP582" i="1"/>
  <c r="AO655" i="1"/>
  <c r="AO651" i="1"/>
  <c r="Y582" i="1"/>
  <c r="Y574" i="1"/>
  <c r="AO558" i="1"/>
  <c r="AG549" i="1"/>
  <c r="AP671" i="1"/>
  <c r="AP655" i="1"/>
  <c r="Z651" i="1"/>
  <c r="AP640" i="1"/>
  <c r="AO671" i="1"/>
  <c r="Y655" i="1"/>
  <c r="AG651" i="1"/>
  <c r="AO640" i="1"/>
  <c r="AO574" i="1"/>
  <c r="Q558" i="1"/>
  <c r="P1304" i="1"/>
  <c r="AN1304" i="1"/>
  <c r="X1310" i="1"/>
  <c r="P1325" i="1"/>
  <c r="X1325" i="1"/>
  <c r="AF1325" i="1"/>
  <c r="AN1325" i="1"/>
  <c r="R501" i="1"/>
  <c r="AP501" i="1"/>
  <c r="AH1304" i="1"/>
  <c r="R1310" i="1"/>
  <c r="R1325" i="1"/>
  <c r="AP1325" i="1"/>
  <c r="AR671" i="1"/>
  <c r="AJ671" i="1"/>
  <c r="AB671" i="1"/>
  <c r="T671" i="1"/>
  <c r="AR655" i="1"/>
  <c r="AJ655" i="1"/>
  <c r="AB655" i="1"/>
  <c r="T655" i="1"/>
  <c r="AR651" i="1"/>
  <c r="AJ651" i="1"/>
  <c r="AB651" i="1"/>
  <c r="T651" i="1"/>
  <c r="AR640" i="1"/>
  <c r="AJ640" i="1"/>
  <c r="AB640" i="1"/>
  <c r="T640" i="1"/>
  <c r="AR582" i="1"/>
  <c r="AJ582" i="1"/>
  <c r="AB582" i="1"/>
  <c r="T582" i="1"/>
  <c r="AR574" i="1"/>
  <c r="AJ574" i="1"/>
  <c r="AB574" i="1"/>
  <c r="T574" i="1"/>
  <c r="AR558" i="1"/>
  <c r="AJ558" i="1"/>
  <c r="AB558" i="1"/>
  <c r="T558" i="1"/>
  <c r="AR549" i="1"/>
  <c r="AJ549" i="1"/>
  <c r="AB549" i="1"/>
  <c r="T549" i="1"/>
  <c r="AR541" i="1"/>
  <c r="AJ541" i="1"/>
  <c r="AB541" i="1"/>
  <c r="T541" i="1"/>
  <c r="AR532" i="1"/>
  <c r="AJ532" i="1"/>
  <c r="AB532" i="1"/>
  <c r="T532" i="1"/>
  <c r="AR523" i="1"/>
  <c r="AJ523" i="1"/>
  <c r="AB523" i="1"/>
  <c r="T523" i="1"/>
  <c r="AR516" i="1"/>
  <c r="AJ516" i="1"/>
  <c r="AB516" i="1"/>
  <c r="T516" i="1"/>
  <c r="S1298" i="1"/>
  <c r="AA1298" i="1"/>
  <c r="AI1298" i="1"/>
  <c r="AQ1298" i="1"/>
  <c r="Y1325" i="1"/>
  <c r="Z501" i="1"/>
  <c r="AH501" i="1"/>
  <c r="Z1304" i="1"/>
  <c r="AP1304" i="1"/>
  <c r="Z1310" i="1"/>
  <c r="AP1310" i="1"/>
  <c r="Z1325" i="1"/>
  <c r="T1304" i="1"/>
  <c r="AB1304" i="1"/>
  <c r="AJ1304" i="1"/>
  <c r="AR1304" i="1"/>
  <c r="T1310" i="1"/>
  <c r="AB1310" i="1"/>
  <c r="AJ1310" i="1"/>
  <c r="AR1310" i="1"/>
  <c r="T1325" i="1"/>
  <c r="AB1325" i="1"/>
  <c r="AJ1325" i="1"/>
  <c r="AR1325" i="1"/>
  <c r="AQ671" i="1"/>
  <c r="AI671" i="1"/>
  <c r="AA671" i="1"/>
  <c r="S671" i="1"/>
  <c r="AQ655" i="1"/>
  <c r="AI655" i="1"/>
  <c r="AA655" i="1"/>
  <c r="S655" i="1"/>
  <c r="AQ651" i="1"/>
  <c r="AI651" i="1"/>
  <c r="AA651" i="1"/>
  <c r="S651" i="1"/>
  <c r="AQ640" i="1"/>
  <c r="AI640" i="1"/>
  <c r="AA640" i="1"/>
  <c r="S640" i="1"/>
  <c r="AQ582" i="1"/>
  <c r="AI582" i="1"/>
  <c r="AA582" i="1"/>
  <c r="S582" i="1"/>
  <c r="AQ574" i="1"/>
  <c r="AI574" i="1"/>
  <c r="AA574" i="1"/>
  <c r="S574" i="1"/>
  <c r="AQ558" i="1"/>
  <c r="AI558" i="1"/>
  <c r="AA558" i="1"/>
  <c r="S558" i="1"/>
  <c r="AQ549" i="1"/>
  <c r="AI549" i="1"/>
  <c r="AA549" i="1"/>
  <c r="S549" i="1"/>
  <c r="AQ541" i="1"/>
  <c r="AI541" i="1"/>
  <c r="AA541" i="1"/>
  <c r="S541" i="1"/>
  <c r="AQ532" i="1"/>
  <c r="AI532" i="1"/>
  <c r="AA532" i="1"/>
  <c r="S532" i="1"/>
  <c r="AQ523" i="1"/>
  <c r="AI523" i="1"/>
  <c r="AA523" i="1"/>
  <c r="S523" i="1"/>
  <c r="AQ516" i="1"/>
  <c r="AI516" i="1"/>
  <c r="AA516" i="1"/>
  <c r="S516" i="1"/>
  <c r="AN671" i="1"/>
  <c r="AF671" i="1"/>
  <c r="X671" i="1"/>
  <c r="P671" i="1"/>
  <c r="AN655" i="1"/>
  <c r="AF655" i="1"/>
  <c r="X655" i="1"/>
  <c r="P655" i="1"/>
  <c r="AN651" i="1"/>
  <c r="AF651" i="1"/>
  <c r="X651" i="1"/>
  <c r="P651" i="1"/>
  <c r="AN640" i="1"/>
  <c r="AF640" i="1"/>
  <c r="X640" i="1"/>
  <c r="P640" i="1"/>
  <c r="AN582" i="1"/>
  <c r="AF582" i="1"/>
  <c r="X582" i="1"/>
  <c r="P582" i="1"/>
  <c r="AN574" i="1"/>
  <c r="AF574" i="1"/>
  <c r="X574" i="1"/>
  <c r="P574" i="1"/>
  <c r="AN558" i="1"/>
  <c r="AF558" i="1"/>
  <c r="X558" i="1"/>
  <c r="P558" i="1"/>
  <c r="AN549" i="1"/>
  <c r="AF549" i="1"/>
  <c r="X549" i="1"/>
  <c r="P549" i="1"/>
  <c r="AN541" i="1"/>
  <c r="AF541" i="1"/>
  <c r="X541" i="1"/>
  <c r="P541" i="1"/>
  <c r="AN532" i="1"/>
  <c r="AF532" i="1"/>
  <c r="X532" i="1"/>
  <c r="P532" i="1"/>
  <c r="AN523" i="1"/>
  <c r="AF523" i="1"/>
  <c r="X523" i="1"/>
  <c r="P523" i="1"/>
  <c r="AN516" i="1"/>
  <c r="AF516" i="1"/>
  <c r="X516" i="1"/>
  <c r="P516" i="1"/>
  <c r="AU1298" i="1"/>
  <c r="AU671" i="1"/>
  <c r="AM671" i="1"/>
  <c r="AE671" i="1"/>
  <c r="W671" i="1"/>
  <c r="AU655" i="1"/>
  <c r="AM655" i="1"/>
  <c r="AE655" i="1"/>
  <c r="W655" i="1"/>
  <c r="AU651" i="1"/>
  <c r="AM651" i="1"/>
  <c r="AE651" i="1"/>
  <c r="W651" i="1"/>
  <c r="AU640" i="1"/>
  <c r="AM640" i="1"/>
  <c r="AE640" i="1"/>
  <c r="W640" i="1"/>
  <c r="AU582" i="1"/>
  <c r="AM582" i="1"/>
  <c r="AE582" i="1"/>
  <c r="W582" i="1"/>
  <c r="AU574" i="1"/>
  <c r="AM574" i="1"/>
  <c r="AE574" i="1"/>
  <c r="W574" i="1"/>
  <c r="AU558" i="1"/>
  <c r="AM558" i="1"/>
  <c r="AE558" i="1"/>
  <c r="W558" i="1"/>
  <c r="AU549" i="1"/>
  <c r="AM549" i="1"/>
  <c r="AE549" i="1"/>
  <c r="W549" i="1"/>
  <c r="AU541" i="1"/>
  <c r="AM541" i="1"/>
  <c r="AE541" i="1"/>
  <c r="W541" i="1"/>
  <c r="AU532" i="1"/>
  <c r="AM532" i="1"/>
  <c r="AE532" i="1"/>
  <c r="W532" i="1"/>
  <c r="AU523" i="1"/>
  <c r="AM523" i="1"/>
  <c r="AE523" i="1"/>
  <c r="W523" i="1"/>
  <c r="AU516" i="1"/>
  <c r="AM516" i="1"/>
  <c r="AE516" i="1"/>
  <c r="W516" i="1"/>
  <c r="AT671" i="1"/>
  <c r="AL671" i="1"/>
  <c r="AD671" i="1"/>
  <c r="V671" i="1"/>
  <c r="AT655" i="1"/>
  <c r="AL655" i="1"/>
  <c r="AD655" i="1"/>
  <c r="V655" i="1"/>
  <c r="AT651" i="1"/>
  <c r="AL651" i="1"/>
  <c r="AD651" i="1"/>
  <c r="V651" i="1"/>
  <c r="AT640" i="1"/>
  <c r="AL640" i="1"/>
  <c r="AD640" i="1"/>
  <c r="V640" i="1"/>
  <c r="AT582" i="1"/>
  <c r="AL582" i="1"/>
  <c r="AD582" i="1"/>
  <c r="V582" i="1"/>
  <c r="AT574" i="1"/>
  <c r="AL574" i="1"/>
  <c r="AD574" i="1"/>
  <c r="V574" i="1"/>
  <c r="AT558" i="1"/>
  <c r="AL558" i="1"/>
  <c r="AD558" i="1"/>
  <c r="V558" i="1"/>
  <c r="AT549" i="1"/>
  <c r="AL549" i="1"/>
  <c r="AD549" i="1"/>
  <c r="V549" i="1"/>
  <c r="AT541" i="1"/>
  <c r="AL541" i="1"/>
  <c r="AD541" i="1"/>
  <c r="V541" i="1"/>
  <c r="AT532" i="1"/>
  <c r="AL532" i="1"/>
  <c r="AD532" i="1"/>
  <c r="V532" i="1"/>
  <c r="AT523" i="1"/>
  <c r="AL523" i="1"/>
  <c r="AD523" i="1"/>
  <c r="V523" i="1"/>
  <c r="AT516" i="1"/>
  <c r="AL516" i="1"/>
  <c r="AD516" i="1"/>
  <c r="V516" i="1"/>
  <c r="Q1298" i="1"/>
  <c r="Y1298" i="1"/>
  <c r="AG1298" i="1"/>
  <c r="AO1298" i="1"/>
  <c r="R1304" i="1"/>
  <c r="AH1310" i="1"/>
  <c r="AH1325" i="1"/>
  <c r="AS671" i="1"/>
  <c r="AK671" i="1"/>
  <c r="AC671" i="1"/>
  <c r="U671" i="1"/>
  <c r="AS655" i="1"/>
  <c r="AK655" i="1"/>
  <c r="AC655" i="1"/>
  <c r="U655" i="1"/>
  <c r="AS651" i="1"/>
  <c r="AK651" i="1"/>
  <c r="AC651" i="1"/>
  <c r="U651" i="1"/>
  <c r="AS640" i="1"/>
  <c r="AK640" i="1"/>
  <c r="AC640" i="1"/>
  <c r="U640" i="1"/>
  <c r="AS582" i="1"/>
  <c r="AK582" i="1"/>
  <c r="AC582" i="1"/>
  <c r="U582" i="1"/>
  <c r="AS574" i="1"/>
  <c r="AK574" i="1"/>
  <c r="AC574" i="1"/>
  <c r="U574" i="1"/>
  <c r="AS558" i="1"/>
  <c r="AK558" i="1"/>
  <c r="AC558" i="1"/>
  <c r="U558" i="1"/>
  <c r="AS549" i="1"/>
  <c r="AK549" i="1"/>
  <c r="AC549" i="1"/>
  <c r="U549" i="1"/>
  <c r="AS541" i="1"/>
  <c r="AK541" i="1"/>
  <c r="AC541" i="1"/>
  <c r="U541" i="1"/>
  <c r="AS532" i="1"/>
  <c r="AK532" i="1"/>
  <c r="AC532" i="1"/>
  <c r="U532" i="1"/>
  <c r="AS523" i="1"/>
  <c r="AK523" i="1"/>
  <c r="AC523" i="1"/>
  <c r="U523" i="1"/>
  <c r="AS516" i="1"/>
  <c r="AK516" i="1"/>
  <c r="AC516" i="1"/>
  <c r="U516" i="1"/>
  <c r="R1298" i="1"/>
  <c r="Z1298" i="1"/>
  <c r="AH1298" i="1"/>
  <c r="AP1298" i="1"/>
  <c r="AU1587" i="1"/>
  <c r="AU1583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AU1578" i="1"/>
  <c r="AT1578" i="1"/>
  <c r="AS1578" i="1"/>
  <c r="AQ1578" i="1"/>
  <c r="AP1578" i="1"/>
  <c r="AO1578" i="1"/>
  <c r="AN1578" i="1"/>
  <c r="AI1578" i="1"/>
  <c r="AD1578" i="1"/>
  <c r="AC1578" i="1"/>
  <c r="AB1578" i="1"/>
  <c r="AA1578" i="1"/>
  <c r="Y1578" i="1"/>
  <c r="X1578" i="1"/>
  <c r="V1578" i="1"/>
  <c r="U1578" i="1"/>
  <c r="S1578" i="1"/>
  <c r="Q1578" i="1"/>
  <c r="AU1571" i="1"/>
  <c r="AU1566" i="1"/>
  <c r="AU1562" i="1"/>
  <c r="AU1558" i="1"/>
  <c r="AU1551" i="1"/>
  <c r="AU1543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AU763" i="1"/>
  <c r="AU750" i="1"/>
  <c r="T1578" i="1" l="1"/>
  <c r="AJ1578" i="1"/>
  <c r="AR1578" i="1"/>
  <c r="W1578" i="1"/>
  <c r="AM1578" i="1"/>
  <c r="AF1578" i="1"/>
  <c r="AK1578" i="1"/>
  <c r="R1578" i="1"/>
  <c r="Z1578" i="1"/>
  <c r="AH1578" i="1"/>
  <c r="I1483" i="1"/>
  <c r="S1558" i="1"/>
  <c r="W1558" i="1"/>
  <c r="AA1558" i="1"/>
  <c r="AE1558" i="1"/>
  <c r="AI1558" i="1"/>
  <c r="AM1558" i="1"/>
  <c r="AQ1558" i="1"/>
  <c r="Q1562" i="1"/>
  <c r="U1562" i="1"/>
  <c r="AC1562" i="1"/>
  <c r="AG1562" i="1"/>
  <c r="AK1562" i="1"/>
  <c r="AO1562" i="1"/>
  <c r="AS1562" i="1"/>
  <c r="T1583" i="1"/>
  <c r="X1583" i="1"/>
  <c r="AB1583" i="1"/>
  <c r="AF1583" i="1"/>
  <c r="AJ1583" i="1"/>
  <c r="AN1583" i="1"/>
  <c r="AR1583" i="1"/>
  <c r="S750" i="1"/>
  <c r="W750" i="1"/>
  <c r="AA750" i="1"/>
  <c r="AE750" i="1"/>
  <c r="AQ750" i="1"/>
  <c r="R763" i="1"/>
  <c r="V763" i="1"/>
  <c r="Z763" i="1"/>
  <c r="AD763" i="1"/>
  <c r="AH763" i="1"/>
  <c r="AL763" i="1"/>
  <c r="AP763" i="1"/>
  <c r="AT763" i="1"/>
  <c r="S1543" i="1"/>
  <c r="W1543" i="1"/>
  <c r="AA1543" i="1"/>
  <c r="AE1543" i="1"/>
  <c r="AI1543" i="1"/>
  <c r="AM1543" i="1"/>
  <c r="AQ1543" i="1"/>
  <c r="T1551" i="1"/>
  <c r="X1551" i="1"/>
  <c r="AB1551" i="1"/>
  <c r="AJ1551" i="1"/>
  <c r="AR1551" i="1"/>
  <c r="Q1558" i="1"/>
  <c r="U1558" i="1"/>
  <c r="Y1558" i="1"/>
  <c r="AC1558" i="1"/>
  <c r="AG1558" i="1"/>
  <c r="AK1558" i="1"/>
  <c r="AO1558" i="1"/>
  <c r="W1562" i="1"/>
  <c r="AA1562" i="1"/>
  <c r="AE1562" i="1"/>
  <c r="AI1562" i="1"/>
  <c r="AM1562" i="1"/>
  <c r="AQ1562" i="1"/>
  <c r="Q1566" i="1"/>
  <c r="U1566" i="1"/>
  <c r="Y1566" i="1"/>
  <c r="AC1566" i="1"/>
  <c r="AG1566" i="1"/>
  <c r="AK1566" i="1"/>
  <c r="AO1566" i="1"/>
  <c r="AS1566" i="1"/>
  <c r="T1571" i="1"/>
  <c r="X1571" i="1"/>
  <c r="AB1571" i="1"/>
  <c r="AJ1571" i="1"/>
  <c r="AR1571" i="1"/>
  <c r="R1583" i="1"/>
  <c r="V1583" i="1"/>
  <c r="Z1583" i="1"/>
  <c r="AD1583" i="1"/>
  <c r="AH1583" i="1"/>
  <c r="AP1583" i="1"/>
  <c r="AT1583" i="1"/>
  <c r="T1587" i="1"/>
  <c r="X1587" i="1"/>
  <c r="AB1587" i="1"/>
  <c r="AF1587" i="1"/>
  <c r="AJ1587" i="1"/>
  <c r="AN1587" i="1"/>
  <c r="AR1587" i="1"/>
  <c r="T750" i="1"/>
  <c r="AB750" i="1"/>
  <c r="AR750" i="1"/>
  <c r="T763" i="1"/>
  <c r="X763" i="1"/>
  <c r="AF763" i="1"/>
  <c r="AJ763" i="1"/>
  <c r="AR763" i="1"/>
  <c r="U1543" i="1"/>
  <c r="Y1543" i="1"/>
  <c r="AG1543" i="1"/>
  <c r="AK1543" i="1"/>
  <c r="AS1543" i="1"/>
  <c r="R750" i="1"/>
  <c r="Z750" i="1"/>
  <c r="AH750" i="1"/>
  <c r="AL750" i="1"/>
  <c r="AP750" i="1"/>
  <c r="AT750" i="1"/>
  <c r="Q763" i="1"/>
  <c r="U763" i="1"/>
  <c r="Y763" i="1"/>
  <c r="AC763" i="1"/>
  <c r="AG763" i="1"/>
  <c r="AK763" i="1"/>
  <c r="AO763" i="1"/>
  <c r="AS763" i="1"/>
  <c r="R1543" i="1"/>
  <c r="V1543" i="1"/>
  <c r="Z1543" i="1"/>
  <c r="AD1543" i="1"/>
  <c r="AH1543" i="1"/>
  <c r="AL1543" i="1"/>
  <c r="AP1543" i="1"/>
  <c r="AT1543" i="1"/>
  <c r="S1551" i="1"/>
  <c r="AE1551" i="1"/>
  <c r="AI1551" i="1"/>
  <c r="AM1551" i="1"/>
  <c r="AQ1551" i="1"/>
  <c r="T1558" i="1"/>
  <c r="X1558" i="1"/>
  <c r="AB1558" i="1"/>
  <c r="AF1558" i="1"/>
  <c r="AJ1558" i="1"/>
  <c r="AN1558" i="1"/>
  <c r="AR1558" i="1"/>
  <c r="R1562" i="1"/>
  <c r="V1562" i="1"/>
  <c r="Z1562" i="1"/>
  <c r="AH1562" i="1"/>
  <c r="AL1562" i="1"/>
  <c r="AP1562" i="1"/>
  <c r="AT1562" i="1"/>
  <c r="T1566" i="1"/>
  <c r="X1566" i="1"/>
  <c r="AF1566" i="1"/>
  <c r="AJ1566" i="1"/>
  <c r="AN1566" i="1"/>
  <c r="AR1566" i="1"/>
  <c r="S1571" i="1"/>
  <c r="AA1571" i="1"/>
  <c r="AE1571" i="1"/>
  <c r="AI1571" i="1"/>
  <c r="AM1571" i="1"/>
  <c r="Q1583" i="1"/>
  <c r="U1583" i="1"/>
  <c r="Y1583" i="1"/>
  <c r="AC1583" i="1"/>
  <c r="AG1583" i="1"/>
  <c r="AK1583" i="1"/>
  <c r="AO1583" i="1"/>
  <c r="AS1583" i="1"/>
  <c r="S1587" i="1"/>
  <c r="W1587" i="1"/>
  <c r="AA1587" i="1"/>
  <c r="AE1587" i="1"/>
  <c r="AI1587" i="1"/>
  <c r="AQ1587" i="1"/>
  <c r="X750" i="1"/>
  <c r="AN750" i="1"/>
  <c r="S763" i="1"/>
  <c r="W763" i="1"/>
  <c r="AA763" i="1"/>
  <c r="AE763" i="1"/>
  <c r="AI763" i="1"/>
  <c r="AM763" i="1"/>
  <c r="AQ763" i="1"/>
  <c r="T1543" i="1"/>
  <c r="X1543" i="1"/>
  <c r="AB1543" i="1"/>
  <c r="AF1543" i="1"/>
  <c r="AJ1543" i="1"/>
  <c r="AN1543" i="1"/>
  <c r="AR1543" i="1"/>
  <c r="Q1551" i="1"/>
  <c r="U1551" i="1"/>
  <c r="Y1551" i="1"/>
  <c r="AC1551" i="1"/>
  <c r="AG1551" i="1"/>
  <c r="AK1551" i="1"/>
  <c r="AO1551" i="1"/>
  <c r="AS1551" i="1"/>
  <c r="R1558" i="1"/>
  <c r="V1558" i="1"/>
  <c r="Z1558" i="1"/>
  <c r="AD1558" i="1"/>
  <c r="AH1558" i="1"/>
  <c r="AL1558" i="1"/>
  <c r="AP1558" i="1"/>
  <c r="AT1558" i="1"/>
  <c r="T1562" i="1"/>
  <c r="X1562" i="1"/>
  <c r="AB1562" i="1"/>
  <c r="AF1562" i="1"/>
  <c r="AJ1562" i="1"/>
  <c r="AN1562" i="1"/>
  <c r="AR1562" i="1"/>
  <c r="R1566" i="1"/>
  <c r="Z1566" i="1"/>
  <c r="AD1566" i="1"/>
  <c r="AH1566" i="1"/>
  <c r="AL1566" i="1"/>
  <c r="U1571" i="1"/>
  <c r="Y1571" i="1"/>
  <c r="AC1571" i="1"/>
  <c r="AS1571" i="1"/>
  <c r="S1583" i="1"/>
  <c r="AA1583" i="1"/>
  <c r="AE1583" i="1"/>
  <c r="AI1583" i="1"/>
  <c r="Q1587" i="1"/>
  <c r="U1587" i="1"/>
  <c r="Y1587" i="1"/>
  <c r="AC1587" i="1"/>
  <c r="AK1587" i="1"/>
  <c r="AO1587" i="1"/>
  <c r="AS1587" i="1"/>
  <c r="AF750" i="1"/>
  <c r="P763" i="1"/>
  <c r="AB763" i="1"/>
  <c r="AN763" i="1"/>
  <c r="Q1543" i="1"/>
  <c r="AC1543" i="1"/>
  <c r="AO1543" i="1"/>
  <c r="R1551" i="1"/>
  <c r="V1551" i="1"/>
  <c r="Z1551" i="1"/>
  <c r="AD1551" i="1"/>
  <c r="AH1551" i="1"/>
  <c r="AL1551" i="1"/>
  <c r="AP1551" i="1"/>
  <c r="AT1551" i="1"/>
  <c r="S1566" i="1"/>
  <c r="W1566" i="1"/>
  <c r="AA1566" i="1"/>
  <c r="AE1566" i="1"/>
  <c r="AI1566" i="1"/>
  <c r="AM1566" i="1"/>
  <c r="AQ1566" i="1"/>
  <c r="R1571" i="1"/>
  <c r="V1571" i="1"/>
  <c r="Z1571" i="1"/>
  <c r="AD1571" i="1"/>
  <c r="AL1571" i="1"/>
  <c r="AT1571" i="1"/>
  <c r="R1587" i="1"/>
  <c r="V1587" i="1"/>
  <c r="Z1587" i="1"/>
  <c r="AD1587" i="1"/>
  <c r="AH1587" i="1"/>
  <c r="AP1587" i="1"/>
  <c r="Q750" i="1"/>
  <c r="U750" i="1"/>
  <c r="AC750" i="1"/>
  <c r="AK750" i="1"/>
  <c r="AO750" i="1"/>
  <c r="AS750" i="1"/>
  <c r="AD750" i="1"/>
  <c r="AU1540" i="1"/>
  <c r="AS1558" i="1"/>
  <c r="AC500" i="1"/>
  <c r="AS500" i="1"/>
  <c r="AM500" i="1"/>
  <c r="AI500" i="1"/>
  <c r="V500" i="1"/>
  <c r="Q500" i="1"/>
  <c r="AO500" i="1"/>
  <c r="AB500" i="1"/>
  <c r="AU500" i="1"/>
  <c r="X500" i="1"/>
  <c r="AN500" i="1"/>
  <c r="AQ500" i="1"/>
  <c r="R500" i="1"/>
  <c r="AL500" i="1"/>
  <c r="AG500" i="1"/>
  <c r="AT500" i="1"/>
  <c r="Y500" i="1"/>
  <c r="AK500" i="1"/>
  <c r="U500" i="1"/>
  <c r="T500" i="1"/>
  <c r="AJ500" i="1"/>
  <c r="AE500" i="1"/>
  <c r="AF500" i="1"/>
  <c r="AA500" i="1"/>
  <c r="Z500" i="1"/>
  <c r="AD500" i="1"/>
  <c r="I1444" i="1"/>
  <c r="AR500" i="1"/>
  <c r="W500" i="1"/>
  <c r="P500" i="1"/>
  <c r="S500" i="1"/>
  <c r="AH500" i="1"/>
  <c r="AP500" i="1"/>
  <c r="AF1551" i="1"/>
  <c r="I1428" i="1"/>
  <c r="AT1587" i="1"/>
  <c r="I1376" i="1"/>
  <c r="I1342" i="1"/>
  <c r="AT1566" i="1"/>
  <c r="AL1587" i="1"/>
  <c r="W1571" i="1"/>
  <c r="AM1587" i="1"/>
  <c r="I1418" i="1"/>
  <c r="Y750" i="1"/>
  <c r="Q1571" i="1"/>
  <c r="AO1571" i="1"/>
  <c r="AI750" i="1"/>
  <c r="AG1578" i="1"/>
  <c r="I523" i="1"/>
  <c r="I541" i="1"/>
  <c r="I558" i="1"/>
  <c r="I582" i="1"/>
  <c r="I640" i="1"/>
  <c r="I655" i="1"/>
  <c r="I1325" i="1"/>
  <c r="I1449" i="1"/>
  <c r="I1435" i="1"/>
  <c r="I1304" i="1"/>
  <c r="I1332" i="1"/>
  <c r="I516" i="1"/>
  <c r="I532" i="1"/>
  <c r="I549" i="1"/>
  <c r="I574" i="1"/>
  <c r="I600" i="1"/>
  <c r="I651" i="1"/>
  <c r="I671" i="1"/>
  <c r="I1298" i="1"/>
  <c r="I1337" i="1"/>
  <c r="I1402" i="1"/>
  <c r="I1464" i="1"/>
  <c r="I1393" i="1"/>
  <c r="AG750" i="1"/>
  <c r="AG1587" i="1"/>
  <c r="I681" i="1"/>
  <c r="AP1571" i="1"/>
  <c r="I1310" i="1"/>
  <c r="I1460" i="1"/>
  <c r="I1385" i="1"/>
  <c r="I501" i="1"/>
  <c r="AA1551" i="1"/>
  <c r="S1562" i="1"/>
  <c r="AJ750" i="1"/>
  <c r="V750" i="1"/>
  <c r="AP1566" i="1"/>
  <c r="AQ1571" i="1"/>
  <c r="AQ1583" i="1"/>
  <c r="AB1566" i="1"/>
  <c r="AR1297" i="1"/>
  <c r="AI1297" i="1"/>
  <c r="R777" i="1"/>
  <c r="Z777" i="1"/>
  <c r="AH777" i="1"/>
  <c r="AP777" i="1"/>
  <c r="AK1571" i="1"/>
  <c r="V1566" i="1"/>
  <c r="AL1578" i="1"/>
  <c r="AF1571" i="1"/>
  <c r="Y1562" i="1"/>
  <c r="AH742" i="1"/>
  <c r="AN1571" i="1"/>
  <c r="R742" i="1"/>
  <c r="Z742" i="1"/>
  <c r="AP742" i="1"/>
  <c r="S742" i="1"/>
  <c r="AA742" i="1"/>
  <c r="AI742" i="1"/>
  <c r="AQ742" i="1"/>
  <c r="S777" i="1"/>
  <c r="AA777" i="1"/>
  <c r="AI777" i="1"/>
  <c r="AQ777" i="1"/>
  <c r="AB1297" i="1"/>
  <c r="AQ1297" i="1"/>
  <c r="AT1297" i="1"/>
  <c r="U1297" i="1"/>
  <c r="AL1297" i="1"/>
  <c r="AE1297" i="1"/>
  <c r="AH1571" i="1"/>
  <c r="AJ1297" i="1"/>
  <c r="AN1551" i="1"/>
  <c r="AC1297" i="1"/>
  <c r="V1297" i="1"/>
  <c r="W1297" i="1"/>
  <c r="S1297" i="1"/>
  <c r="AF1297" i="1"/>
  <c r="AM1297" i="1"/>
  <c r="W742" i="1"/>
  <c r="AE742" i="1"/>
  <c r="AM742" i="1"/>
  <c r="AU742" i="1"/>
  <c r="W777" i="1"/>
  <c r="AE777" i="1"/>
  <c r="AM777" i="1"/>
  <c r="AU777" i="1"/>
  <c r="AS1297" i="1"/>
  <c r="T777" i="1"/>
  <c r="AB777" i="1"/>
  <c r="AJ777" i="1"/>
  <c r="AR777" i="1"/>
  <c r="AU1297" i="1"/>
  <c r="T1297" i="1"/>
  <c r="AK1297" i="1"/>
  <c r="X1297" i="1"/>
  <c r="AG1571" i="1"/>
  <c r="AN1297" i="1"/>
  <c r="P1558" i="1"/>
  <c r="P1562" i="1"/>
  <c r="P1566" i="1"/>
  <c r="P1571" i="1"/>
  <c r="P1578" i="1"/>
  <c r="P1581" i="1"/>
  <c r="I1581" i="1" s="1"/>
  <c r="P1583" i="1"/>
  <c r="P1587" i="1"/>
  <c r="AO742" i="1"/>
  <c r="Q777" i="1"/>
  <c r="Y777" i="1"/>
  <c r="AG777" i="1"/>
  <c r="AO777" i="1"/>
  <c r="P1297" i="1"/>
  <c r="P1543" i="1"/>
  <c r="Y742" i="1"/>
  <c r="AP1297" i="1"/>
  <c r="AL1583" i="1"/>
  <c r="AM750" i="1"/>
  <c r="W1583" i="1"/>
  <c r="P750" i="1"/>
  <c r="P1551" i="1"/>
  <c r="Q742" i="1"/>
  <c r="AA1297" i="1"/>
  <c r="P1541" i="1"/>
  <c r="I1541" i="1" s="1"/>
  <c r="AG742" i="1"/>
  <c r="AD1562" i="1"/>
  <c r="U777" i="1"/>
  <c r="AC777" i="1"/>
  <c r="AK777" i="1"/>
  <c r="AS777" i="1"/>
  <c r="R1297" i="1"/>
  <c r="W1551" i="1"/>
  <c r="AE1578" i="1"/>
  <c r="AM1583" i="1"/>
  <c r="AN742" i="1"/>
  <c r="X777" i="1"/>
  <c r="T742" i="1"/>
  <c r="AB742" i="1"/>
  <c r="U742" i="1"/>
  <c r="AC742" i="1"/>
  <c r="AS742" i="1"/>
  <c r="V742" i="1"/>
  <c r="AD742" i="1"/>
  <c r="AL742" i="1"/>
  <c r="AT742" i="1"/>
  <c r="V777" i="1"/>
  <c r="AD777" i="1"/>
  <c r="AL777" i="1"/>
  <c r="AT777" i="1"/>
  <c r="Z1297" i="1"/>
  <c r="AD1297" i="1"/>
  <c r="AF742" i="1"/>
  <c r="AN777" i="1"/>
  <c r="P777" i="1"/>
  <c r="AO1297" i="1"/>
  <c r="P742" i="1"/>
  <c r="AG1297" i="1"/>
  <c r="AR742" i="1"/>
  <c r="Y1297" i="1"/>
  <c r="X742" i="1"/>
  <c r="AF777" i="1"/>
  <c r="AJ742" i="1"/>
  <c r="AK742" i="1"/>
  <c r="AH1297" i="1"/>
  <c r="Q1297" i="1"/>
  <c r="AC741" i="1" l="1"/>
  <c r="AH1540" i="1"/>
  <c r="AH1296" i="1" s="1"/>
  <c r="T741" i="1"/>
  <c r="T499" i="1" s="1"/>
  <c r="AI1540" i="1"/>
  <c r="AI1296" i="1" s="1"/>
  <c r="AA1540" i="1"/>
  <c r="AA1296" i="1" s="1"/>
  <c r="AS1540" i="1"/>
  <c r="AS1296" i="1" s="1"/>
  <c r="Z1540" i="1"/>
  <c r="Z1296" i="1" s="1"/>
  <c r="R1540" i="1"/>
  <c r="R1296" i="1" s="1"/>
  <c r="Q1540" i="1"/>
  <c r="Q1296" i="1" s="1"/>
  <c r="AB1540" i="1"/>
  <c r="AB1296" i="1" s="1"/>
  <c r="AC1540" i="1"/>
  <c r="AC1296" i="1" s="1"/>
  <c r="AJ1540" i="1"/>
  <c r="AJ1296" i="1" s="1"/>
  <c r="T1540" i="1"/>
  <c r="T1296" i="1" s="1"/>
  <c r="AR1540" i="1"/>
  <c r="AR1296" i="1" s="1"/>
  <c r="X1540" i="1"/>
  <c r="X1296" i="1" s="1"/>
  <c r="S1540" i="1"/>
  <c r="S1296" i="1" s="1"/>
  <c r="U1540" i="1"/>
  <c r="U1296" i="1" s="1"/>
  <c r="AB741" i="1"/>
  <c r="AB499" i="1" s="1"/>
  <c r="AD1540" i="1"/>
  <c r="AD1296" i="1" s="1"/>
  <c r="Y1540" i="1"/>
  <c r="Y1296" i="1" s="1"/>
  <c r="I1543" i="1"/>
  <c r="U741" i="1"/>
  <c r="U499" i="1" s="1"/>
  <c r="V1540" i="1"/>
  <c r="V1296" i="1" s="1"/>
  <c r="I1558" i="1"/>
  <c r="AK741" i="1"/>
  <c r="AK499" i="1" s="1"/>
  <c r="AM1540" i="1"/>
  <c r="AM1296" i="1" s="1"/>
  <c r="AK1540" i="1"/>
  <c r="AK1296" i="1" s="1"/>
  <c r="AO1540" i="1"/>
  <c r="AO1296" i="1" s="1"/>
  <c r="AU1296" i="1"/>
  <c r="AF1540" i="1"/>
  <c r="AF1296" i="1" s="1"/>
  <c r="AP741" i="1"/>
  <c r="AP499" i="1" s="1"/>
  <c r="AN741" i="1"/>
  <c r="AN499" i="1" s="1"/>
  <c r="AF741" i="1"/>
  <c r="AF499" i="1" s="1"/>
  <c r="AL741" i="1"/>
  <c r="AL499" i="1" s="1"/>
  <c r="W741" i="1"/>
  <c r="W499" i="1" s="1"/>
  <c r="S741" i="1"/>
  <c r="S499" i="1" s="1"/>
  <c r="X741" i="1"/>
  <c r="X499" i="1" s="1"/>
  <c r="AD741" i="1"/>
  <c r="AD499" i="1" s="1"/>
  <c r="AO741" i="1"/>
  <c r="AO499" i="1" s="1"/>
  <c r="AU741" i="1"/>
  <c r="AU499" i="1" s="1"/>
  <c r="AQ741" i="1"/>
  <c r="AQ499" i="1" s="1"/>
  <c r="AH741" i="1"/>
  <c r="AH499" i="1" s="1"/>
  <c r="V741" i="1"/>
  <c r="V499" i="1" s="1"/>
  <c r="Q741" i="1"/>
  <c r="Q499" i="1" s="1"/>
  <c r="Y741" i="1"/>
  <c r="Y499" i="1" s="1"/>
  <c r="I1587" i="1"/>
  <c r="AM741" i="1"/>
  <c r="AM499" i="1" s="1"/>
  <c r="AI741" i="1"/>
  <c r="AI499" i="1" s="1"/>
  <c r="Z741" i="1"/>
  <c r="Z499" i="1" s="1"/>
  <c r="AT1540" i="1"/>
  <c r="AT1296" i="1" s="1"/>
  <c r="AJ741" i="1"/>
  <c r="AJ499" i="1" s="1"/>
  <c r="AR741" i="1"/>
  <c r="AR499" i="1" s="1"/>
  <c r="P741" i="1"/>
  <c r="AT741" i="1"/>
  <c r="AT499" i="1" s="1"/>
  <c r="AS741" i="1"/>
  <c r="AS499" i="1" s="1"/>
  <c r="AG741" i="1"/>
  <c r="AG499" i="1" s="1"/>
  <c r="AE741" i="1"/>
  <c r="AE499" i="1" s="1"/>
  <c r="AA741" i="1"/>
  <c r="AA499" i="1" s="1"/>
  <c r="R741" i="1"/>
  <c r="R499" i="1" s="1"/>
  <c r="AP1540" i="1"/>
  <c r="AP1296" i="1" s="1"/>
  <c r="I750" i="1"/>
  <c r="I763" i="1"/>
  <c r="I1566" i="1"/>
  <c r="AG1540" i="1"/>
  <c r="AG1296" i="1" s="1"/>
  <c r="I1583" i="1"/>
  <c r="I1551" i="1"/>
  <c r="I500" i="1"/>
  <c r="AQ1540" i="1"/>
  <c r="AQ1296" i="1" s="1"/>
  <c r="I1578" i="1"/>
  <c r="I1571" i="1"/>
  <c r="I1297" i="1"/>
  <c r="I777" i="1"/>
  <c r="I742" i="1"/>
  <c r="I1562" i="1"/>
  <c r="AL1540" i="1"/>
  <c r="AL1296" i="1" s="1"/>
  <c r="AN1540" i="1"/>
  <c r="AN1296" i="1" s="1"/>
  <c r="W1540" i="1"/>
  <c r="W1296" i="1" s="1"/>
  <c r="P1540" i="1"/>
  <c r="AC499" i="1"/>
  <c r="AE1540" i="1"/>
  <c r="AE1296" i="1" s="1"/>
  <c r="P499" i="1" l="1"/>
  <c r="I499" i="1" s="1"/>
  <c r="I741" i="1"/>
  <c r="P1296" i="1"/>
  <c r="I1296" i="1" s="1"/>
  <c r="I1540" i="1"/>
  <c r="AP298" i="1"/>
  <c r="AP297" i="1" s="1"/>
  <c r="AH298" i="1"/>
  <c r="Z298" i="1"/>
  <c r="R298" i="1"/>
  <c r="P298" i="1"/>
  <c r="AM298" i="1"/>
  <c r="AQ298" i="1"/>
  <c r="AI298" i="1"/>
  <c r="AA298" i="1"/>
  <c r="S298" i="1"/>
  <c r="AO298" i="1"/>
  <c r="AG298" i="1"/>
  <c r="Y298" i="1"/>
  <c r="Q298" i="1"/>
  <c r="AT298" i="1"/>
  <c r="AL298" i="1"/>
  <c r="AD298" i="1"/>
  <c r="V298" i="1"/>
  <c r="AF298" i="1"/>
  <c r="AC298" i="1"/>
  <c r="AE298" i="1"/>
  <c r="AN298" i="1"/>
  <c r="AS298" i="1"/>
  <c r="U298" i="1"/>
  <c r="AU298" i="1"/>
  <c r="X298" i="1"/>
  <c r="AK298" i="1"/>
  <c r="W298" i="1"/>
  <c r="AR298" i="1"/>
  <c r="AJ298" i="1"/>
  <c r="AB298" i="1"/>
  <c r="T298" i="1"/>
  <c r="I298" i="1" l="1"/>
  <c r="R297" i="1"/>
  <c r="S297" i="1"/>
  <c r="W297" i="1"/>
  <c r="AM297" i="1"/>
  <c r="Q297" i="1"/>
  <c r="AB297" i="1"/>
  <c r="AE297" i="1"/>
  <c r="AJ297" i="1"/>
  <c r="AS297" i="1"/>
  <c r="AT297" i="1"/>
  <c r="AI297" i="1"/>
  <c r="AH297" i="1"/>
  <c r="X297" i="1"/>
  <c r="AF297" i="1"/>
  <c r="AR297" i="1"/>
  <c r="AN297" i="1"/>
  <c r="T297" i="1"/>
  <c r="AA297" i="1"/>
  <c r="AQ297" i="1"/>
  <c r="Z297" i="1"/>
  <c r="AK297" i="1"/>
  <c r="AU297" i="1"/>
  <c r="U297" i="1"/>
  <c r="P297" i="1"/>
  <c r="AG297" i="1"/>
  <c r="V297" i="1"/>
  <c r="AD297" i="1"/>
  <c r="AO297" i="1"/>
  <c r="AL297" i="1"/>
  <c r="Y297" i="1"/>
  <c r="AC297" i="1"/>
  <c r="I297" i="1" l="1"/>
  <c r="AU9" i="1" l="1"/>
  <c r="AU64" i="1" l="1"/>
  <c r="AU86" i="1"/>
  <c r="AU94" i="1"/>
  <c r="AU74" i="1"/>
  <c r="AU49" i="1"/>
  <c r="AU14" i="1"/>
  <c r="AU21" i="1"/>
  <c r="AU57" i="1"/>
  <c r="AU33" i="1"/>
  <c r="AU8" i="1"/>
  <c r="Q1012" i="1" l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T1012" i="1"/>
  <c r="AU1012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T1037" i="1"/>
  <c r="AU1037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T1052" i="1"/>
  <c r="AU1052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U1060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AP1119" i="1"/>
  <c r="AQ1119" i="1"/>
  <c r="AR1119" i="1"/>
  <c r="AS1119" i="1"/>
  <c r="AT1119" i="1"/>
  <c r="AU1119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T1175" i="1"/>
  <c r="AU1175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T1177" i="1"/>
  <c r="AU1177" i="1"/>
  <c r="Q1196" i="1"/>
  <c r="R1196" i="1"/>
  <c r="S1196" i="1"/>
  <c r="T1196" i="1"/>
  <c r="U1196" i="1"/>
  <c r="V1196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AP1196" i="1"/>
  <c r="AQ1196" i="1"/>
  <c r="AR1196" i="1"/>
  <c r="AS1196" i="1"/>
  <c r="AT1196" i="1"/>
  <c r="AU1196" i="1"/>
  <c r="Q1204" i="1"/>
  <c r="R1204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Q1206" i="1"/>
  <c r="R1206" i="1"/>
  <c r="S1206" i="1"/>
  <c r="T1206" i="1"/>
  <c r="U1206" i="1"/>
  <c r="V1206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AP1206" i="1"/>
  <c r="AQ1206" i="1"/>
  <c r="AR1206" i="1"/>
  <c r="AS1206" i="1"/>
  <c r="AT1206" i="1"/>
  <c r="AU1206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AP980" i="1" l="1"/>
  <c r="AH980" i="1"/>
  <c r="Z980" i="1"/>
  <c r="R980" i="1"/>
  <c r="AN980" i="1"/>
  <c r="AF980" i="1"/>
  <c r="X980" i="1"/>
  <c r="P980" i="1"/>
  <c r="AO980" i="1"/>
  <c r="AG980" i="1"/>
  <c r="Y980" i="1"/>
  <c r="Q980" i="1"/>
  <c r="AU980" i="1"/>
  <c r="AM980" i="1"/>
  <c r="AE980" i="1"/>
  <c r="W980" i="1"/>
  <c r="AT980" i="1"/>
  <c r="AL980" i="1"/>
  <c r="AD980" i="1"/>
  <c r="V980" i="1"/>
  <c r="AS980" i="1"/>
  <c r="AK980" i="1"/>
  <c r="AC980" i="1"/>
  <c r="U980" i="1"/>
  <c r="AR980" i="1"/>
  <c r="AJ980" i="1"/>
  <c r="AB980" i="1"/>
  <c r="T980" i="1"/>
  <c r="AQ980" i="1"/>
  <c r="AI980" i="1"/>
  <c r="AA980" i="1"/>
  <c r="S980" i="1"/>
  <c r="I9" i="1"/>
  <c r="AR1198" i="1"/>
  <c r="AS1198" i="1"/>
  <c r="AK1198" i="1"/>
  <c r="AC1198" i="1"/>
  <c r="U1198" i="1"/>
  <c r="Z1150" i="1"/>
  <c r="T1198" i="1"/>
  <c r="S1198" i="1"/>
  <c r="AH1228" i="1"/>
  <c r="AP1198" i="1"/>
  <c r="AO1198" i="1"/>
  <c r="AG1198" i="1"/>
  <c r="Y1198" i="1"/>
  <c r="Q1198" i="1"/>
  <c r="AI1238" i="1"/>
  <c r="AI1198" i="1"/>
  <c r="AH1198" i="1"/>
  <c r="AN1198" i="1"/>
  <c r="P1198" i="1"/>
  <c r="P1196" i="1"/>
  <c r="I1196" i="1" s="1"/>
  <c r="P1148" i="1"/>
  <c r="I1148" i="1" s="1"/>
  <c r="P1119" i="1"/>
  <c r="I1119" i="1" s="1"/>
  <c r="P1060" i="1"/>
  <c r="I1060" i="1" s="1"/>
  <c r="P1052" i="1"/>
  <c r="I1052" i="1" s="1"/>
  <c r="P1037" i="1"/>
  <c r="I1037" i="1" s="1"/>
  <c r="P1012" i="1"/>
  <c r="I1012" i="1" s="1"/>
  <c r="AB1198" i="1"/>
  <c r="R1198" i="1"/>
  <c r="AH1165" i="1"/>
  <c r="X1198" i="1"/>
  <c r="P1175" i="1"/>
  <c r="I1175" i="1" s="1"/>
  <c r="AM1198" i="1"/>
  <c r="AJ1198" i="1"/>
  <c r="AQ1198" i="1"/>
  <c r="AA1198" i="1"/>
  <c r="Z1198" i="1"/>
  <c r="P1241" i="1"/>
  <c r="I1241" i="1" s="1"/>
  <c r="P1206" i="1"/>
  <c r="I1206" i="1" s="1"/>
  <c r="P1204" i="1"/>
  <c r="I1204" i="1" s="1"/>
  <c r="AF1198" i="1"/>
  <c r="P1177" i="1"/>
  <c r="I1177" i="1" s="1"/>
  <c r="AU1198" i="1"/>
  <c r="AE1198" i="1"/>
  <c r="W1198" i="1"/>
  <c r="AT1198" i="1"/>
  <c r="AL1198" i="1"/>
  <c r="AD1198" i="1"/>
  <c r="V1198" i="1"/>
  <c r="AR1292" i="1"/>
  <c r="AB1285" i="1"/>
  <c r="AR1278" i="1"/>
  <c r="AR1270" i="1"/>
  <c r="AB1259" i="1"/>
  <c r="AR1238" i="1"/>
  <c r="AB1231" i="1"/>
  <c r="AB1228" i="1"/>
  <c r="AA1292" i="1"/>
  <c r="AI1289" i="1"/>
  <c r="AI1285" i="1"/>
  <c r="AI1278" i="1"/>
  <c r="AQ1274" i="1"/>
  <c r="AQ1270" i="1"/>
  <c r="AA1259" i="1"/>
  <c r="AI1254" i="1"/>
  <c r="AA1251" i="1"/>
  <c r="S1238" i="1"/>
  <c r="AQ1235" i="1"/>
  <c r="S1231" i="1"/>
  <c r="AQ1228" i="1"/>
  <c r="AA1155" i="1"/>
  <c r="AI1150" i="1"/>
  <c r="AI1135" i="1"/>
  <c r="AA1130" i="1"/>
  <c r="AQ1124" i="1"/>
  <c r="AQ1102" i="1"/>
  <c r="S1099" i="1"/>
  <c r="S1093" i="1"/>
  <c r="AA1085" i="1"/>
  <c r="AQ1079" i="1"/>
  <c r="AA1069" i="1"/>
  <c r="AI1063" i="1"/>
  <c r="AA1054" i="1"/>
  <c r="AA1030" i="1"/>
  <c r="S1008" i="1"/>
  <c r="R1292" i="1"/>
  <c r="Z1289" i="1"/>
  <c r="AH1285" i="1"/>
  <c r="Z1278" i="1"/>
  <c r="AP1270" i="1"/>
  <c r="AP1259" i="1"/>
  <c r="Z1254" i="1"/>
  <c r="AP1251" i="1"/>
  <c r="R1243" i="1"/>
  <c r="R1238" i="1"/>
  <c r="AP1235" i="1"/>
  <c r="AP1231" i="1"/>
  <c r="Z1216" i="1"/>
  <c r="Z1192" i="1"/>
  <c r="Z1185" i="1"/>
  <c r="Z1179" i="1"/>
  <c r="AH1171" i="1"/>
  <c r="AP1162" i="1"/>
  <c r="AP1155" i="1"/>
  <c r="AP1150" i="1"/>
  <c r="Y1292" i="1"/>
  <c r="AO1289" i="1"/>
  <c r="Q1285" i="1"/>
  <c r="AF1292" i="1"/>
  <c r="X1289" i="1"/>
  <c r="AF1278" i="1"/>
  <c r="X1274" i="1"/>
  <c r="AF1270" i="1"/>
  <c r="AF1263" i="1"/>
  <c r="P1259" i="1"/>
  <c r="P1254" i="1"/>
  <c r="AN1251" i="1"/>
  <c r="AN1243" i="1"/>
  <c r="AF1235" i="1"/>
  <c r="P1231" i="1"/>
  <c r="AN1216" i="1"/>
  <c r="AF1208" i="1"/>
  <c r="X1192" i="1"/>
  <c r="AE1292" i="1"/>
  <c r="AE1289" i="1"/>
  <c r="AE1285" i="1"/>
  <c r="AM1278" i="1"/>
  <c r="AU1274" i="1"/>
  <c r="W1270" i="1"/>
  <c r="AE1263" i="1"/>
  <c r="AE1259" i="1"/>
  <c r="AM1254" i="1"/>
  <c r="AU1251" i="1"/>
  <c r="AL1292" i="1"/>
  <c r="V1292" i="1"/>
  <c r="AL1289" i="1"/>
  <c r="V1289" i="1"/>
  <c r="AD1285" i="1"/>
  <c r="AT1278" i="1"/>
  <c r="AD1278" i="1"/>
  <c r="AT1274" i="1"/>
  <c r="AD1274" i="1"/>
  <c r="AL1270" i="1"/>
  <c r="AL1263" i="1"/>
  <c r="AT1259" i="1"/>
  <c r="V1259" i="1"/>
  <c r="AT1254" i="1"/>
  <c r="V1254" i="1"/>
  <c r="AT1251" i="1"/>
  <c r="V1251" i="1"/>
  <c r="AS1292" i="1"/>
  <c r="AK1292" i="1"/>
  <c r="AC1292" i="1"/>
  <c r="U1292" i="1"/>
  <c r="AS1289" i="1"/>
  <c r="AK1289" i="1"/>
  <c r="AC1289" i="1"/>
  <c r="U1289" i="1"/>
  <c r="AS1285" i="1"/>
  <c r="AK1285" i="1"/>
  <c r="AC1285" i="1"/>
  <c r="U1285" i="1"/>
  <c r="AS1278" i="1"/>
  <c r="AK1278" i="1"/>
  <c r="AC1278" i="1"/>
  <c r="U1278" i="1"/>
  <c r="AS1274" i="1"/>
  <c r="AK1274" i="1"/>
  <c r="AC1274" i="1"/>
  <c r="U1274" i="1"/>
  <c r="AS1270" i="1"/>
  <c r="AK1270" i="1"/>
  <c r="AC1270" i="1"/>
  <c r="U1270" i="1"/>
  <c r="AB1289" i="1"/>
  <c r="T1285" i="1"/>
  <c r="AR1259" i="1"/>
  <c r="T1251" i="1"/>
  <c r="AR1243" i="1"/>
  <c r="AJ1238" i="1"/>
  <c r="AJ1235" i="1"/>
  <c r="AJ1231" i="1"/>
  <c r="AR1216" i="1"/>
  <c r="AJ1216" i="1"/>
  <c r="AB1216" i="1"/>
  <c r="T1216" i="1"/>
  <c r="AR1208" i="1"/>
  <c r="AJ1208" i="1"/>
  <c r="AB1208" i="1"/>
  <c r="T1208" i="1"/>
  <c r="AR1192" i="1"/>
  <c r="AJ1192" i="1"/>
  <c r="AB1192" i="1"/>
  <c r="T1192" i="1"/>
  <c r="AR1185" i="1"/>
  <c r="AJ1185" i="1"/>
  <c r="AB1185" i="1"/>
  <c r="T1185" i="1"/>
  <c r="AR1179" i="1"/>
  <c r="AJ1179" i="1"/>
  <c r="AB1179" i="1"/>
  <c r="T1179" i="1"/>
  <c r="AR1171" i="1"/>
  <c r="AJ1171" i="1"/>
  <c r="AB1171" i="1"/>
  <c r="T1171" i="1"/>
  <c r="AR1168" i="1"/>
  <c r="AJ1168" i="1"/>
  <c r="AB1168" i="1"/>
  <c r="T1168" i="1"/>
  <c r="AR1165" i="1"/>
  <c r="AJ1165" i="1"/>
  <c r="AB1165" i="1"/>
  <c r="T1165" i="1"/>
  <c r="AR1162" i="1"/>
  <c r="AJ1162" i="1"/>
  <c r="AB1162" i="1"/>
  <c r="T1162" i="1"/>
  <c r="AR1155" i="1"/>
  <c r="AJ1155" i="1"/>
  <c r="AB1155" i="1"/>
  <c r="T1155" i="1"/>
  <c r="AR1150" i="1"/>
  <c r="AJ1150" i="1"/>
  <c r="AB1150" i="1"/>
  <c r="T1150" i="1"/>
  <c r="AR1143" i="1"/>
  <c r="AJ1143" i="1"/>
  <c r="AB1143" i="1"/>
  <c r="T1143" i="1"/>
  <c r="AR1135" i="1"/>
  <c r="AJ1135" i="1"/>
  <c r="AB1135" i="1"/>
  <c r="T1135" i="1"/>
  <c r="AR1130" i="1"/>
  <c r="AJ1130" i="1"/>
  <c r="AB1130" i="1"/>
  <c r="T1130" i="1"/>
  <c r="AR1124" i="1"/>
  <c r="AJ1124" i="1"/>
  <c r="AB1124" i="1"/>
  <c r="T1124" i="1"/>
  <c r="AR1121" i="1"/>
  <c r="AJ1121" i="1"/>
  <c r="AB1121" i="1"/>
  <c r="T1121" i="1"/>
  <c r="AR1109" i="1"/>
  <c r="AJ1109" i="1"/>
  <c r="AB1109" i="1"/>
  <c r="T1109" i="1"/>
  <c r="AR1102" i="1"/>
  <c r="AJ1102" i="1"/>
  <c r="AB1102" i="1"/>
  <c r="T1102" i="1"/>
  <c r="AR1099" i="1"/>
  <c r="AJ1099" i="1"/>
  <c r="AB1099" i="1"/>
  <c r="T1099" i="1"/>
  <c r="AR1093" i="1"/>
  <c r="AJ1093" i="1"/>
  <c r="AB1093" i="1"/>
  <c r="T1093" i="1"/>
  <c r="AR1085" i="1"/>
  <c r="AJ1085" i="1"/>
  <c r="AB1085" i="1"/>
  <c r="T1085" i="1"/>
  <c r="AR1079" i="1"/>
  <c r="AJ1079" i="1"/>
  <c r="AB1079" i="1"/>
  <c r="T1079" i="1"/>
  <c r="AR1069" i="1"/>
  <c r="AJ1069" i="1"/>
  <c r="AB1069" i="1"/>
  <c r="T1069" i="1"/>
  <c r="AR1063" i="1"/>
  <c r="AJ1063" i="1"/>
  <c r="AB1063" i="1"/>
  <c r="T1063" i="1"/>
  <c r="AR1054" i="1"/>
  <c r="AJ1054" i="1"/>
  <c r="AB1054" i="1"/>
  <c r="T1054" i="1"/>
  <c r="AR1047" i="1"/>
  <c r="AJ1047" i="1"/>
  <c r="AB1047" i="1"/>
  <c r="T1047" i="1"/>
  <c r="AR1039" i="1"/>
  <c r="AJ1039" i="1"/>
  <c r="AB1039" i="1"/>
  <c r="T1039" i="1"/>
  <c r="AR1030" i="1"/>
  <c r="AJ1030" i="1"/>
  <c r="AB1030" i="1"/>
  <c r="T1030" i="1"/>
  <c r="AR1018" i="1"/>
  <c r="AJ1018" i="1"/>
  <c r="AB1018" i="1"/>
  <c r="T1018" i="1"/>
  <c r="AR1014" i="1"/>
  <c r="AJ1014" i="1"/>
  <c r="AB1014" i="1"/>
  <c r="T1014" i="1"/>
  <c r="AR1008" i="1"/>
  <c r="AJ1008" i="1"/>
  <c r="AB1008" i="1"/>
  <c r="T1008" i="1"/>
  <c r="T1292" i="1"/>
  <c r="T1289" i="1"/>
  <c r="T1274" i="1"/>
  <c r="AR1263" i="1"/>
  <c r="AJ1259" i="1"/>
  <c r="T1254" i="1"/>
  <c r="AB1251" i="1"/>
  <c r="AJ1243" i="1"/>
  <c r="AB1238" i="1"/>
  <c r="AR1235" i="1"/>
  <c r="AR1231" i="1"/>
  <c r="AI1292" i="1"/>
  <c r="S1285" i="1"/>
  <c r="AQ1278" i="1"/>
  <c r="S1274" i="1"/>
  <c r="AA1270" i="1"/>
  <c r="AQ1263" i="1"/>
  <c r="AQ1259" i="1"/>
  <c r="AA1254" i="1"/>
  <c r="S1251" i="1"/>
  <c r="AQ1243" i="1"/>
  <c r="AA1235" i="1"/>
  <c r="AA1231" i="1"/>
  <c r="S1228" i="1"/>
  <c r="AI1216" i="1"/>
  <c r="AQ1208" i="1"/>
  <c r="AI1192" i="1"/>
  <c r="AQ1185" i="1"/>
  <c r="AA1179" i="1"/>
  <c r="S1171" i="1"/>
  <c r="AQ1168" i="1"/>
  <c r="AI1165" i="1"/>
  <c r="AA1162" i="1"/>
  <c r="S1150" i="1"/>
  <c r="AQ1143" i="1"/>
  <c r="AQ1130" i="1"/>
  <c r="AA1121" i="1"/>
  <c r="AA1109" i="1"/>
  <c r="AA1099" i="1"/>
  <c r="S1085" i="1"/>
  <c r="AQ1047" i="1"/>
  <c r="AA1018" i="1"/>
  <c r="S1014" i="1"/>
  <c r="AP1289" i="1"/>
  <c r="R1278" i="1"/>
  <c r="AP1274" i="1"/>
  <c r="Z1263" i="1"/>
  <c r="AH1259" i="1"/>
  <c r="AH1254" i="1"/>
  <c r="Z1243" i="1"/>
  <c r="AH1238" i="1"/>
  <c r="R1231" i="1"/>
  <c r="AP1216" i="1"/>
  <c r="R1208" i="1"/>
  <c r="AH1185" i="1"/>
  <c r="R1179" i="1"/>
  <c r="AP1171" i="1"/>
  <c r="Z1168" i="1"/>
  <c r="AH1162" i="1"/>
  <c r="AO1292" i="1"/>
  <c r="Q1289" i="1"/>
  <c r="AG1285" i="1"/>
  <c r="AO1278" i="1"/>
  <c r="AG1278" i="1"/>
  <c r="Y1278" i="1"/>
  <c r="Q1278" i="1"/>
  <c r="AO1274" i="1"/>
  <c r="AG1274" i="1"/>
  <c r="Y1274" i="1"/>
  <c r="Q1274" i="1"/>
  <c r="AO1270" i="1"/>
  <c r="AG1270" i="1"/>
  <c r="Y1270" i="1"/>
  <c r="Q1270" i="1"/>
  <c r="AO1263" i="1"/>
  <c r="AG1263" i="1"/>
  <c r="Y1263" i="1"/>
  <c r="Q1263" i="1"/>
  <c r="AO1259" i="1"/>
  <c r="AG1259" i="1"/>
  <c r="Y1259" i="1"/>
  <c r="Q1259" i="1"/>
  <c r="AO1254" i="1"/>
  <c r="AG1254" i="1"/>
  <c r="Y1254" i="1"/>
  <c r="Q1254" i="1"/>
  <c r="AO1251" i="1"/>
  <c r="AG1251" i="1"/>
  <c r="Y1251" i="1"/>
  <c r="Q1251" i="1"/>
  <c r="AO1243" i="1"/>
  <c r="AG1243" i="1"/>
  <c r="Y1243" i="1"/>
  <c r="Q1243" i="1"/>
  <c r="AO1238" i="1"/>
  <c r="AG1238" i="1"/>
  <c r="Y1238" i="1"/>
  <c r="Q1238" i="1"/>
  <c r="AO1235" i="1"/>
  <c r="AG1235" i="1"/>
  <c r="Y1235" i="1"/>
  <c r="Q1235" i="1"/>
  <c r="AO1231" i="1"/>
  <c r="AG1231" i="1"/>
  <c r="Y1231" i="1"/>
  <c r="Q1231" i="1"/>
  <c r="AO1228" i="1"/>
  <c r="AG1228" i="1"/>
  <c r="Y1228" i="1"/>
  <c r="Q1228" i="1"/>
  <c r="AO1216" i="1"/>
  <c r="AG1216" i="1"/>
  <c r="Y1216" i="1"/>
  <c r="Q1216" i="1"/>
  <c r="AO1208" i="1"/>
  <c r="AG1208" i="1"/>
  <c r="Y1208" i="1"/>
  <c r="Q1208" i="1"/>
  <c r="AO1192" i="1"/>
  <c r="AG1192" i="1"/>
  <c r="Y1192" i="1"/>
  <c r="Q1192" i="1"/>
  <c r="AO1185" i="1"/>
  <c r="AG1185" i="1"/>
  <c r="Y1185" i="1"/>
  <c r="Q1185" i="1"/>
  <c r="AO1179" i="1"/>
  <c r="AG1179" i="1"/>
  <c r="Y1179" i="1"/>
  <c r="Q1179" i="1"/>
  <c r="AO1171" i="1"/>
  <c r="AG1171" i="1"/>
  <c r="Y1171" i="1"/>
  <c r="Q1171" i="1"/>
  <c r="AO1168" i="1"/>
  <c r="AG1168" i="1"/>
  <c r="Y1168" i="1"/>
  <c r="Q1168" i="1"/>
  <c r="AO1165" i="1"/>
  <c r="AG1165" i="1"/>
  <c r="Y1165" i="1"/>
  <c r="Q1165" i="1"/>
  <c r="AO1162" i="1"/>
  <c r="AG1162" i="1"/>
  <c r="Y1162" i="1"/>
  <c r="Q1162" i="1"/>
  <c r="AO1155" i="1"/>
  <c r="AG1155" i="1"/>
  <c r="Y1155" i="1"/>
  <c r="Q1155" i="1"/>
  <c r="AO1150" i="1"/>
  <c r="AG1150" i="1"/>
  <c r="AB1292" i="1"/>
  <c r="AR1289" i="1"/>
  <c r="AJ1285" i="1"/>
  <c r="AB1278" i="1"/>
  <c r="AJ1274" i="1"/>
  <c r="AB1270" i="1"/>
  <c r="AB1254" i="1"/>
  <c r="AB1235" i="1"/>
  <c r="T1231" i="1"/>
  <c r="AJ1228" i="1"/>
  <c r="AA1289" i="1"/>
  <c r="AQ1285" i="1"/>
  <c r="AI1274" i="1"/>
  <c r="AA1216" i="1"/>
  <c r="AI1208" i="1"/>
  <c r="S1192" i="1"/>
  <c r="AA1185" i="1"/>
  <c r="AQ1179" i="1"/>
  <c r="AI1171" i="1"/>
  <c r="S1168" i="1"/>
  <c r="S1165" i="1"/>
  <c r="AQ1162" i="1"/>
  <c r="AQ1155" i="1"/>
  <c r="S1143" i="1"/>
  <c r="S1135" i="1"/>
  <c r="S1130" i="1"/>
  <c r="AI1121" i="1"/>
  <c r="AQ1109" i="1"/>
  <c r="AA1102" i="1"/>
  <c r="AQ1099" i="1"/>
  <c r="AA1093" i="1"/>
  <c r="AQ1085" i="1"/>
  <c r="S1079" i="1"/>
  <c r="AQ1069" i="1"/>
  <c r="S1063" i="1"/>
  <c r="AQ1054" i="1"/>
  <c r="S1047" i="1"/>
  <c r="AA1039" i="1"/>
  <c r="AQ1030" i="1"/>
  <c r="AQ1018" i="1"/>
  <c r="AQ1014" i="1"/>
  <c r="AI1008" i="1"/>
  <c r="AH1292" i="1"/>
  <c r="R1289" i="1"/>
  <c r="R1285" i="1"/>
  <c r="AP1278" i="1"/>
  <c r="Z1274" i="1"/>
  <c r="AH1270" i="1"/>
  <c r="AP1263" i="1"/>
  <c r="R1259" i="1"/>
  <c r="Z1251" i="1"/>
  <c r="AH1243" i="1"/>
  <c r="AP1238" i="1"/>
  <c r="R1235" i="1"/>
  <c r="Z1231" i="1"/>
  <c r="R1228" i="1"/>
  <c r="AH1208" i="1"/>
  <c r="AP1192" i="1"/>
  <c r="AH1179" i="1"/>
  <c r="Z1165" i="1"/>
  <c r="Z1155" i="1"/>
  <c r="AG1289" i="1"/>
  <c r="P1292" i="1"/>
  <c r="P1289" i="1"/>
  <c r="AF1285" i="1"/>
  <c r="P1278" i="1"/>
  <c r="AN1274" i="1"/>
  <c r="X1270" i="1"/>
  <c r="AN1259" i="1"/>
  <c r="X1254" i="1"/>
  <c r="P1251" i="1"/>
  <c r="X1243" i="1"/>
  <c r="X1238" i="1"/>
  <c r="AF1231" i="1"/>
  <c r="AF1228" i="1"/>
  <c r="X1216" i="1"/>
  <c r="AN1208" i="1"/>
  <c r="AN1192" i="1"/>
  <c r="AN1185" i="1"/>
  <c r="AF1185" i="1"/>
  <c r="X1185" i="1"/>
  <c r="P1185" i="1"/>
  <c r="AN1179" i="1"/>
  <c r="AF1179" i="1"/>
  <c r="X1179" i="1"/>
  <c r="P1179" i="1"/>
  <c r="AN1171" i="1"/>
  <c r="AF1171" i="1"/>
  <c r="X1171" i="1"/>
  <c r="P1171" i="1"/>
  <c r="AN1168" i="1"/>
  <c r="AF1168" i="1"/>
  <c r="X1168" i="1"/>
  <c r="P1168" i="1"/>
  <c r="AN1165" i="1"/>
  <c r="AF1165" i="1"/>
  <c r="X1165" i="1"/>
  <c r="P1165" i="1"/>
  <c r="AN1162" i="1"/>
  <c r="AF1162" i="1"/>
  <c r="X1162" i="1"/>
  <c r="P1162" i="1"/>
  <c r="AN1155" i="1"/>
  <c r="AF1155" i="1"/>
  <c r="X1155" i="1"/>
  <c r="P1155" i="1"/>
  <c r="AN1150" i="1"/>
  <c r="AF1150" i="1"/>
  <c r="X1150" i="1"/>
  <c r="P1150" i="1"/>
  <c r="AN1143" i="1"/>
  <c r="AF1143" i="1"/>
  <c r="X1143" i="1"/>
  <c r="P1143" i="1"/>
  <c r="AN1135" i="1"/>
  <c r="AF1135" i="1"/>
  <c r="X1135" i="1"/>
  <c r="P1135" i="1"/>
  <c r="AN1130" i="1"/>
  <c r="AF1130" i="1"/>
  <c r="X1130" i="1"/>
  <c r="P1130" i="1"/>
  <c r="AN1124" i="1"/>
  <c r="AF1124" i="1"/>
  <c r="X1124" i="1"/>
  <c r="P1124" i="1"/>
  <c r="AN1121" i="1"/>
  <c r="AF1121" i="1"/>
  <c r="X1121" i="1"/>
  <c r="P1121" i="1"/>
  <c r="AN1109" i="1"/>
  <c r="AF1109" i="1"/>
  <c r="X1109" i="1"/>
  <c r="P1109" i="1"/>
  <c r="AN1102" i="1"/>
  <c r="AF1102" i="1"/>
  <c r="X1102" i="1"/>
  <c r="P1102" i="1"/>
  <c r="AN1099" i="1"/>
  <c r="AF1099" i="1"/>
  <c r="X1099" i="1"/>
  <c r="P1099" i="1"/>
  <c r="AN1093" i="1"/>
  <c r="AF1093" i="1"/>
  <c r="X1093" i="1"/>
  <c r="P1093" i="1"/>
  <c r="AN1085" i="1"/>
  <c r="AF1085" i="1"/>
  <c r="X1085" i="1"/>
  <c r="P1085" i="1"/>
  <c r="AN1079" i="1"/>
  <c r="AF1079" i="1"/>
  <c r="X1079" i="1"/>
  <c r="P1079" i="1"/>
  <c r="AN1069" i="1"/>
  <c r="AF1069" i="1"/>
  <c r="X1069" i="1"/>
  <c r="P1069" i="1"/>
  <c r="AN1063" i="1"/>
  <c r="AF1063" i="1"/>
  <c r="X1063" i="1"/>
  <c r="P1063" i="1"/>
  <c r="AN1054" i="1"/>
  <c r="AF1054" i="1"/>
  <c r="X1054" i="1"/>
  <c r="P1054" i="1"/>
  <c r="AN1047" i="1"/>
  <c r="AF1047" i="1"/>
  <c r="X1047" i="1"/>
  <c r="P1047" i="1"/>
  <c r="AN1039" i="1"/>
  <c r="AF1039" i="1"/>
  <c r="X1039" i="1"/>
  <c r="P1039" i="1"/>
  <c r="AN1030" i="1"/>
  <c r="AF1030" i="1"/>
  <c r="X1030" i="1"/>
  <c r="P1030" i="1"/>
  <c r="AJ1292" i="1"/>
  <c r="AJ1289" i="1"/>
  <c r="AR1285" i="1"/>
  <c r="T1278" i="1"/>
  <c r="AB1274" i="1"/>
  <c r="T1270" i="1"/>
  <c r="T1263" i="1"/>
  <c r="AJ1254" i="1"/>
  <c r="AR1251" i="1"/>
  <c r="T1243" i="1"/>
  <c r="T1235" i="1"/>
  <c r="T1228" i="1"/>
  <c r="S1292" i="1"/>
  <c r="AQ1289" i="1"/>
  <c r="AA1278" i="1"/>
  <c r="S1270" i="1"/>
  <c r="AA1263" i="1"/>
  <c r="S1259" i="1"/>
  <c r="AQ1251" i="1"/>
  <c r="AI1243" i="1"/>
  <c r="S1243" i="1"/>
  <c r="AI1231" i="1"/>
  <c r="AA1228" i="1"/>
  <c r="S1216" i="1"/>
  <c r="AA1208" i="1"/>
  <c r="AA1192" i="1"/>
  <c r="AI1185" i="1"/>
  <c r="AA1171" i="1"/>
  <c r="AA1168" i="1"/>
  <c r="AQ1165" i="1"/>
  <c r="AI1162" i="1"/>
  <c r="AA1143" i="1"/>
  <c r="AA1135" i="1"/>
  <c r="S1124" i="1"/>
  <c r="AQ1121" i="1"/>
  <c r="S1102" i="1"/>
  <c r="AI1093" i="1"/>
  <c r="AA1079" i="1"/>
  <c r="AI1069" i="1"/>
  <c r="AA1063" i="1"/>
  <c r="AI1054" i="1"/>
  <c r="AA1047" i="1"/>
  <c r="AI1039" i="1"/>
  <c r="AI1030" i="1"/>
  <c r="AI1018" i="1"/>
  <c r="AI1014" i="1"/>
  <c r="AQ1008" i="1"/>
  <c r="AP1292" i="1"/>
  <c r="Z1285" i="1"/>
  <c r="R1274" i="1"/>
  <c r="Z1270" i="1"/>
  <c r="AH1263" i="1"/>
  <c r="AH1251" i="1"/>
  <c r="AP1243" i="1"/>
  <c r="Z1235" i="1"/>
  <c r="AH1231" i="1"/>
  <c r="AP1228" i="1"/>
  <c r="Z1208" i="1"/>
  <c r="AH1192" i="1"/>
  <c r="R1171" i="1"/>
  <c r="AP1168" i="1"/>
  <c r="AP1165" i="1"/>
  <c r="R1162" i="1"/>
  <c r="AH1155" i="1"/>
  <c r="AH1150" i="1"/>
  <c r="Y1289" i="1"/>
  <c r="AO1285" i="1"/>
  <c r="X1292" i="1"/>
  <c r="AN1289" i="1"/>
  <c r="AN1285" i="1"/>
  <c r="AN1270" i="1"/>
  <c r="P1263" i="1"/>
  <c r="AF1259" i="1"/>
  <c r="AF1254" i="1"/>
  <c r="X1251" i="1"/>
  <c r="AF1243" i="1"/>
  <c r="P1238" i="1"/>
  <c r="P1235" i="1"/>
  <c r="AN1231" i="1"/>
  <c r="X1228" i="1"/>
  <c r="AF1216" i="1"/>
  <c r="P1208" i="1"/>
  <c r="P1192" i="1"/>
  <c r="AU1292" i="1"/>
  <c r="W1289" i="1"/>
  <c r="AU1285" i="1"/>
  <c r="AU1278" i="1"/>
  <c r="W1278" i="1"/>
  <c r="AE1274" i="1"/>
  <c r="AM1270" i="1"/>
  <c r="AU1263" i="1"/>
  <c r="AM1259" i="1"/>
  <c r="AE1254" i="1"/>
  <c r="AE1251" i="1"/>
  <c r="AU1243" i="1"/>
  <c r="AM1243" i="1"/>
  <c r="AE1243" i="1"/>
  <c r="W1243" i="1"/>
  <c r="AU1238" i="1"/>
  <c r="AM1238" i="1"/>
  <c r="AE1238" i="1"/>
  <c r="W1238" i="1"/>
  <c r="AU1235" i="1"/>
  <c r="AM1235" i="1"/>
  <c r="AE1235" i="1"/>
  <c r="W1235" i="1"/>
  <c r="AU1231" i="1"/>
  <c r="AM1231" i="1"/>
  <c r="AE1231" i="1"/>
  <c r="W1231" i="1"/>
  <c r="AU1228" i="1"/>
  <c r="AM1228" i="1"/>
  <c r="AE1228" i="1"/>
  <c r="W1228" i="1"/>
  <c r="AU1216" i="1"/>
  <c r="AM1216" i="1"/>
  <c r="AE1216" i="1"/>
  <c r="W1216" i="1"/>
  <c r="AU1208" i="1"/>
  <c r="AM1208" i="1"/>
  <c r="AE1208" i="1"/>
  <c r="W1208" i="1"/>
  <c r="AU1192" i="1"/>
  <c r="AM1192" i="1"/>
  <c r="AE1192" i="1"/>
  <c r="W1192" i="1"/>
  <c r="AU1185" i="1"/>
  <c r="AM1185" i="1"/>
  <c r="AE1185" i="1"/>
  <c r="W1185" i="1"/>
  <c r="AU1179" i="1"/>
  <c r="AM1179" i="1"/>
  <c r="AE1179" i="1"/>
  <c r="W1179" i="1"/>
  <c r="AU1171" i="1"/>
  <c r="AM1171" i="1"/>
  <c r="AE1171" i="1"/>
  <c r="W1171" i="1"/>
  <c r="AU1168" i="1"/>
  <c r="AM1168" i="1"/>
  <c r="AE1168" i="1"/>
  <c r="W1168" i="1"/>
  <c r="AU1165" i="1"/>
  <c r="AM1165" i="1"/>
  <c r="AE1165" i="1"/>
  <c r="W1165" i="1"/>
  <c r="AU1162" i="1"/>
  <c r="AM1162" i="1"/>
  <c r="AE1162" i="1"/>
  <c r="W1162" i="1"/>
  <c r="AU1155" i="1"/>
  <c r="AM1155" i="1"/>
  <c r="AE1155" i="1"/>
  <c r="W1155" i="1"/>
  <c r="AU1150" i="1"/>
  <c r="AM1150" i="1"/>
  <c r="AE1150" i="1"/>
  <c r="W1150" i="1"/>
  <c r="AJ1278" i="1"/>
  <c r="AR1274" i="1"/>
  <c r="AJ1270" i="1"/>
  <c r="AJ1263" i="1"/>
  <c r="AB1263" i="1"/>
  <c r="T1259" i="1"/>
  <c r="AR1254" i="1"/>
  <c r="AJ1251" i="1"/>
  <c r="AB1243" i="1"/>
  <c r="T1238" i="1"/>
  <c r="AR1228" i="1"/>
  <c r="AQ1292" i="1"/>
  <c r="S1289" i="1"/>
  <c r="AA1285" i="1"/>
  <c r="S1278" i="1"/>
  <c r="AA1274" i="1"/>
  <c r="AI1270" i="1"/>
  <c r="AI1263" i="1"/>
  <c r="S1263" i="1"/>
  <c r="AI1259" i="1"/>
  <c r="AQ1254" i="1"/>
  <c r="S1254" i="1"/>
  <c r="AI1251" i="1"/>
  <c r="AA1243" i="1"/>
  <c r="AQ1238" i="1"/>
  <c r="AA1238" i="1"/>
  <c r="AI1235" i="1"/>
  <c r="S1235" i="1"/>
  <c r="AQ1231" i="1"/>
  <c r="AI1228" i="1"/>
  <c r="AQ1216" i="1"/>
  <c r="S1208" i="1"/>
  <c r="AQ1192" i="1"/>
  <c r="S1185" i="1"/>
  <c r="AI1179" i="1"/>
  <c r="S1179" i="1"/>
  <c r="AQ1171" i="1"/>
  <c r="AI1168" i="1"/>
  <c r="AA1165" i="1"/>
  <c r="S1162" i="1"/>
  <c r="AI1155" i="1"/>
  <c r="S1155" i="1"/>
  <c r="AQ1150" i="1"/>
  <c r="AA1150" i="1"/>
  <c r="AI1143" i="1"/>
  <c r="AQ1135" i="1"/>
  <c r="AI1130" i="1"/>
  <c r="AI1124" i="1"/>
  <c r="AA1124" i="1"/>
  <c r="S1121" i="1"/>
  <c r="AI1109" i="1"/>
  <c r="S1109" i="1"/>
  <c r="AI1102" i="1"/>
  <c r="AI1099" i="1"/>
  <c r="AQ1093" i="1"/>
  <c r="AI1085" i="1"/>
  <c r="AI1079" i="1"/>
  <c r="S1069" i="1"/>
  <c r="AQ1063" i="1"/>
  <c r="S1054" i="1"/>
  <c r="AI1047" i="1"/>
  <c r="AQ1039" i="1"/>
  <c r="S1039" i="1"/>
  <c r="S1030" i="1"/>
  <c r="S1018" i="1"/>
  <c r="AA1014" i="1"/>
  <c r="AA1008" i="1"/>
  <c r="Z1292" i="1"/>
  <c r="AH1289" i="1"/>
  <c r="AP1285" i="1"/>
  <c r="AH1278" i="1"/>
  <c r="AH1274" i="1"/>
  <c r="R1270" i="1"/>
  <c r="R1263" i="1"/>
  <c r="Z1259" i="1"/>
  <c r="AP1254" i="1"/>
  <c r="R1254" i="1"/>
  <c r="R1251" i="1"/>
  <c r="Z1238" i="1"/>
  <c r="AH1235" i="1"/>
  <c r="Z1228" i="1"/>
  <c r="AH1216" i="1"/>
  <c r="R1216" i="1"/>
  <c r="AP1208" i="1"/>
  <c r="R1192" i="1"/>
  <c r="AP1185" i="1"/>
  <c r="R1185" i="1"/>
  <c r="AP1179" i="1"/>
  <c r="Z1171" i="1"/>
  <c r="AH1168" i="1"/>
  <c r="R1168" i="1"/>
  <c r="R1165" i="1"/>
  <c r="Z1162" i="1"/>
  <c r="R1155" i="1"/>
  <c r="AG1292" i="1"/>
  <c r="Q1292" i="1"/>
  <c r="Y1285" i="1"/>
  <c r="AN1292" i="1"/>
  <c r="AF1289" i="1"/>
  <c r="X1285" i="1"/>
  <c r="P1285" i="1"/>
  <c r="AN1278" i="1"/>
  <c r="X1278" i="1"/>
  <c r="AF1274" i="1"/>
  <c r="P1274" i="1"/>
  <c r="P1270" i="1"/>
  <c r="AN1263" i="1"/>
  <c r="X1263" i="1"/>
  <c r="X1259" i="1"/>
  <c r="AN1254" i="1"/>
  <c r="AF1251" i="1"/>
  <c r="P1243" i="1"/>
  <c r="AN1238" i="1"/>
  <c r="AF1238" i="1"/>
  <c r="AN1235" i="1"/>
  <c r="X1235" i="1"/>
  <c r="X1231" i="1"/>
  <c r="AN1228" i="1"/>
  <c r="P1228" i="1"/>
  <c r="P1216" i="1"/>
  <c r="X1208" i="1"/>
  <c r="AF1192" i="1"/>
  <c r="AM1292" i="1"/>
  <c r="W1292" i="1"/>
  <c r="AU1289" i="1"/>
  <c r="AM1289" i="1"/>
  <c r="AM1285" i="1"/>
  <c r="W1285" i="1"/>
  <c r="AE1278" i="1"/>
  <c r="AM1274" i="1"/>
  <c r="W1274" i="1"/>
  <c r="AU1270" i="1"/>
  <c r="AE1270" i="1"/>
  <c r="AM1263" i="1"/>
  <c r="W1263" i="1"/>
  <c r="AU1259" i="1"/>
  <c r="W1259" i="1"/>
  <c r="AU1254" i="1"/>
  <c r="W1254" i="1"/>
  <c r="AM1251" i="1"/>
  <c r="W1251" i="1"/>
  <c r="AT1292" i="1"/>
  <c r="AD1292" i="1"/>
  <c r="AT1289" i="1"/>
  <c r="AD1289" i="1"/>
  <c r="AT1285" i="1"/>
  <c r="AL1285" i="1"/>
  <c r="V1285" i="1"/>
  <c r="AL1278" i="1"/>
  <c r="V1278" i="1"/>
  <c r="AL1274" i="1"/>
  <c r="V1274" i="1"/>
  <c r="AT1270" i="1"/>
  <c r="AD1270" i="1"/>
  <c r="V1270" i="1"/>
  <c r="AT1263" i="1"/>
  <c r="AD1263" i="1"/>
  <c r="V1263" i="1"/>
  <c r="AL1259" i="1"/>
  <c r="AD1259" i="1"/>
  <c r="AL1254" i="1"/>
  <c r="AD1254" i="1"/>
  <c r="AL1251" i="1"/>
  <c r="AD1251" i="1"/>
  <c r="AT1243" i="1"/>
  <c r="AL1243" i="1"/>
  <c r="AD1243" i="1"/>
  <c r="V1243" i="1"/>
  <c r="AT1238" i="1"/>
  <c r="AL1238" i="1"/>
  <c r="AD1238" i="1"/>
  <c r="V1238" i="1"/>
  <c r="AT1235" i="1"/>
  <c r="AL1235" i="1"/>
  <c r="AD1235" i="1"/>
  <c r="V1235" i="1"/>
  <c r="AT1231" i="1"/>
  <c r="AL1231" i="1"/>
  <c r="AD1231" i="1"/>
  <c r="V1231" i="1"/>
  <c r="AT1228" i="1"/>
  <c r="AL1228" i="1"/>
  <c r="AD1228" i="1"/>
  <c r="V1228" i="1"/>
  <c r="AT1216" i="1"/>
  <c r="AL1216" i="1"/>
  <c r="AD1216" i="1"/>
  <c r="V1216" i="1"/>
  <c r="AT1208" i="1"/>
  <c r="AL1208" i="1"/>
  <c r="AD1208" i="1"/>
  <c r="V1208" i="1"/>
  <c r="AT1192" i="1"/>
  <c r="AL1192" i="1"/>
  <c r="AD1192" i="1"/>
  <c r="V1192" i="1"/>
  <c r="AT1185" i="1"/>
  <c r="AL1185" i="1"/>
  <c r="AD1185" i="1"/>
  <c r="V1185" i="1"/>
  <c r="AT1179" i="1"/>
  <c r="AL1179" i="1"/>
  <c r="AD1179" i="1"/>
  <c r="V1179" i="1"/>
  <c r="AT1171" i="1"/>
  <c r="AL1171" i="1"/>
  <c r="AD1171" i="1"/>
  <c r="V1171" i="1"/>
  <c r="AT1168" i="1"/>
  <c r="AL1168" i="1"/>
  <c r="AD1168" i="1"/>
  <c r="V1168" i="1"/>
  <c r="AT1165" i="1"/>
  <c r="AL1165" i="1"/>
  <c r="AD1165" i="1"/>
  <c r="V1165" i="1"/>
  <c r="AT1162" i="1"/>
  <c r="AL1162" i="1"/>
  <c r="AD1162" i="1"/>
  <c r="V1162" i="1"/>
  <c r="AT1155" i="1"/>
  <c r="AL1155" i="1"/>
  <c r="AD1155" i="1"/>
  <c r="V1155" i="1"/>
  <c r="AT1150" i="1"/>
  <c r="AL1150" i="1"/>
  <c r="AD1150" i="1"/>
  <c r="AS1263" i="1"/>
  <c r="AK1263" i="1"/>
  <c r="AC1263" i="1"/>
  <c r="U1263" i="1"/>
  <c r="AS1259" i="1"/>
  <c r="AK1259" i="1"/>
  <c r="AC1259" i="1"/>
  <c r="U1259" i="1"/>
  <c r="AS1254" i="1"/>
  <c r="AK1254" i="1"/>
  <c r="AC1254" i="1"/>
  <c r="U1254" i="1"/>
  <c r="AS1251" i="1"/>
  <c r="AK1251" i="1"/>
  <c r="AC1251" i="1"/>
  <c r="U1251" i="1"/>
  <c r="AS1243" i="1"/>
  <c r="AK1243" i="1"/>
  <c r="AC1243" i="1"/>
  <c r="U1243" i="1"/>
  <c r="AS1238" i="1"/>
  <c r="AK1238" i="1"/>
  <c r="AC1238" i="1"/>
  <c r="U1238" i="1"/>
  <c r="AS1235" i="1"/>
  <c r="AK1235" i="1"/>
  <c r="AC1235" i="1"/>
  <c r="U1235" i="1"/>
  <c r="AS1231" i="1"/>
  <c r="AK1231" i="1"/>
  <c r="AC1231" i="1"/>
  <c r="U1231" i="1"/>
  <c r="AS1228" i="1"/>
  <c r="AK1228" i="1"/>
  <c r="AC1228" i="1"/>
  <c r="U1228" i="1"/>
  <c r="AS1216" i="1"/>
  <c r="AK1216" i="1"/>
  <c r="AC1216" i="1"/>
  <c r="U1216" i="1"/>
  <c r="AS1208" i="1"/>
  <c r="AK1208" i="1"/>
  <c r="AC1208" i="1"/>
  <c r="U1208" i="1"/>
  <c r="AS1192" i="1"/>
  <c r="AK1192" i="1"/>
  <c r="AC1192" i="1"/>
  <c r="U1192" i="1"/>
  <c r="AS1185" i="1"/>
  <c r="AK1185" i="1"/>
  <c r="AC1185" i="1"/>
  <c r="U1185" i="1"/>
  <c r="AS1179" i="1"/>
  <c r="AK1179" i="1"/>
  <c r="AC1179" i="1"/>
  <c r="U1179" i="1"/>
  <c r="AS1171" i="1"/>
  <c r="AK1171" i="1"/>
  <c r="AC1171" i="1"/>
  <c r="U1171" i="1"/>
  <c r="AS1168" i="1"/>
  <c r="AK1168" i="1"/>
  <c r="AC1168" i="1"/>
  <c r="U1168" i="1"/>
  <c r="AS1165" i="1"/>
  <c r="AK1165" i="1"/>
  <c r="AC1165" i="1"/>
  <c r="U1165" i="1"/>
  <c r="AS1162" i="1"/>
  <c r="AK1162" i="1"/>
  <c r="AC1162" i="1"/>
  <c r="U1162" i="1"/>
  <c r="AS1155" i="1"/>
  <c r="AK1155" i="1"/>
  <c r="AC1155" i="1"/>
  <c r="U1155" i="1"/>
  <c r="AS1150" i="1"/>
  <c r="AK1150" i="1"/>
  <c r="AC1150" i="1"/>
  <c r="U1150" i="1"/>
  <c r="AS1143" i="1"/>
  <c r="AK1143" i="1"/>
  <c r="AC1143" i="1"/>
  <c r="U1143" i="1"/>
  <c r="AS1135" i="1"/>
  <c r="AK1135" i="1"/>
  <c r="AC1135" i="1"/>
  <c r="U1135" i="1"/>
  <c r="AS1130" i="1"/>
  <c r="AK1130" i="1"/>
  <c r="AC1130" i="1"/>
  <c r="U1130" i="1"/>
  <c r="AS1124" i="1"/>
  <c r="AK1124" i="1"/>
  <c r="AC1124" i="1"/>
  <c r="U1124" i="1"/>
  <c r="AS1121" i="1"/>
  <c r="AK1121" i="1"/>
  <c r="AC1121" i="1"/>
  <c r="U1121" i="1"/>
  <c r="AS1109" i="1"/>
  <c r="AK1109" i="1"/>
  <c r="AC1109" i="1"/>
  <c r="U1109" i="1"/>
  <c r="AS1102" i="1"/>
  <c r="AK1102" i="1"/>
  <c r="AC1102" i="1"/>
  <c r="U1102" i="1"/>
  <c r="AS1099" i="1"/>
  <c r="AK1099" i="1"/>
  <c r="AC1099" i="1"/>
  <c r="U1099" i="1"/>
  <c r="AS1093" i="1"/>
  <c r="AK1093" i="1"/>
  <c r="AC1093" i="1"/>
  <c r="U1093" i="1"/>
  <c r="AS1085" i="1"/>
  <c r="AK1085" i="1"/>
  <c r="AC1085" i="1"/>
  <c r="U1085" i="1"/>
  <c r="AS1079" i="1"/>
  <c r="AK1079" i="1"/>
  <c r="AC1079" i="1"/>
  <c r="U1079" i="1"/>
  <c r="AS1069" i="1"/>
  <c r="AK1069" i="1"/>
  <c r="AC1069" i="1"/>
  <c r="U1069" i="1"/>
  <c r="AS1063" i="1"/>
  <c r="AK1063" i="1"/>
  <c r="AC1063" i="1"/>
  <c r="U1063" i="1"/>
  <c r="AS1054" i="1"/>
  <c r="AK1054" i="1"/>
  <c r="AC1054" i="1"/>
  <c r="U1054" i="1"/>
  <c r="AS1047" i="1"/>
  <c r="AK1047" i="1"/>
  <c r="AC1047" i="1"/>
  <c r="U1047" i="1"/>
  <c r="AS1039" i="1"/>
  <c r="AK1039" i="1"/>
  <c r="AC1039" i="1"/>
  <c r="U1039" i="1"/>
  <c r="AS1030" i="1"/>
  <c r="AK1030" i="1"/>
  <c r="AC1030" i="1"/>
  <c r="U1030" i="1"/>
  <c r="AS1018" i="1"/>
  <c r="AK1018" i="1"/>
  <c r="AC1018" i="1"/>
  <c r="U1018" i="1"/>
  <c r="AS1014" i="1"/>
  <c r="AK1014" i="1"/>
  <c r="AC1014" i="1"/>
  <c r="U1014" i="1"/>
  <c r="AS1008" i="1"/>
  <c r="AK1008" i="1"/>
  <c r="AC1008" i="1"/>
  <c r="U1008" i="1"/>
  <c r="R1150" i="1"/>
  <c r="AP1143" i="1"/>
  <c r="AH1143" i="1"/>
  <c r="Z1143" i="1"/>
  <c r="R1143" i="1"/>
  <c r="AP1135" i="1"/>
  <c r="AH1135" i="1"/>
  <c r="Z1135" i="1"/>
  <c r="R1135" i="1"/>
  <c r="AP1130" i="1"/>
  <c r="AH1130" i="1"/>
  <c r="Z1130" i="1"/>
  <c r="R1130" i="1"/>
  <c r="AP1124" i="1"/>
  <c r="AH1124" i="1"/>
  <c r="Z1124" i="1"/>
  <c r="R1124" i="1"/>
  <c r="AP1121" i="1"/>
  <c r="AH1121" i="1"/>
  <c r="Z1121" i="1"/>
  <c r="R1121" i="1"/>
  <c r="AP1109" i="1"/>
  <c r="AH1109" i="1"/>
  <c r="Z1109" i="1"/>
  <c r="R1109" i="1"/>
  <c r="AP1102" i="1"/>
  <c r="AH1102" i="1"/>
  <c r="Z1102" i="1"/>
  <c r="R1102" i="1"/>
  <c r="AP1099" i="1"/>
  <c r="AH1099" i="1"/>
  <c r="Z1099" i="1"/>
  <c r="R1099" i="1"/>
  <c r="AP1093" i="1"/>
  <c r="AH1093" i="1"/>
  <c r="Z1093" i="1"/>
  <c r="R1093" i="1"/>
  <c r="AP1085" i="1"/>
  <c r="AH1085" i="1"/>
  <c r="Z1085" i="1"/>
  <c r="R1085" i="1"/>
  <c r="AP1079" i="1"/>
  <c r="AH1079" i="1"/>
  <c r="Z1079" i="1"/>
  <c r="R1079" i="1"/>
  <c r="AP1069" i="1"/>
  <c r="AH1069" i="1"/>
  <c r="Z1069" i="1"/>
  <c r="R1069" i="1"/>
  <c r="AP1063" i="1"/>
  <c r="AH1063" i="1"/>
  <c r="Z1063" i="1"/>
  <c r="R1063" i="1"/>
  <c r="AP1054" i="1"/>
  <c r="AH1054" i="1"/>
  <c r="Z1054" i="1"/>
  <c r="R1054" i="1"/>
  <c r="AP1047" i="1"/>
  <c r="AH1047" i="1"/>
  <c r="Z1047" i="1"/>
  <c r="R1047" i="1"/>
  <c r="AP1039" i="1"/>
  <c r="AH1039" i="1"/>
  <c r="Z1039" i="1"/>
  <c r="R1039" i="1"/>
  <c r="AP1030" i="1"/>
  <c r="AH1030" i="1"/>
  <c r="Z1030" i="1"/>
  <c r="R1030" i="1"/>
  <c r="AP1018" i="1"/>
  <c r="AH1018" i="1"/>
  <c r="Z1018" i="1"/>
  <c r="R1018" i="1"/>
  <c r="AP1014" i="1"/>
  <c r="AH1014" i="1"/>
  <c r="Z1014" i="1"/>
  <c r="R1014" i="1"/>
  <c r="AP1008" i="1"/>
  <c r="AH1008" i="1"/>
  <c r="Z1008" i="1"/>
  <c r="R1008" i="1"/>
  <c r="Y1150" i="1"/>
  <c r="Q1150" i="1"/>
  <c r="AO1143" i="1"/>
  <c r="AG1143" i="1"/>
  <c r="Y1143" i="1"/>
  <c r="Q1143" i="1"/>
  <c r="AO1135" i="1"/>
  <c r="AG1135" i="1"/>
  <c r="Y1135" i="1"/>
  <c r="Q1135" i="1"/>
  <c r="AO1130" i="1"/>
  <c r="AG1130" i="1"/>
  <c r="Y1130" i="1"/>
  <c r="Q1130" i="1"/>
  <c r="AO1124" i="1"/>
  <c r="AG1124" i="1"/>
  <c r="Y1124" i="1"/>
  <c r="Q1124" i="1"/>
  <c r="AO1121" i="1"/>
  <c r="AG1121" i="1"/>
  <c r="Y1121" i="1"/>
  <c r="Q1121" i="1"/>
  <c r="AO1109" i="1"/>
  <c r="AG1109" i="1"/>
  <c r="Y1109" i="1"/>
  <c r="Q1109" i="1"/>
  <c r="AO1102" i="1"/>
  <c r="AG1102" i="1"/>
  <c r="Y1102" i="1"/>
  <c r="Q1102" i="1"/>
  <c r="AO1099" i="1"/>
  <c r="AG1099" i="1"/>
  <c r="Y1099" i="1"/>
  <c r="Q1099" i="1"/>
  <c r="AO1093" i="1"/>
  <c r="AG1093" i="1"/>
  <c r="Y1093" i="1"/>
  <c r="Q1093" i="1"/>
  <c r="AO1085" i="1"/>
  <c r="AG1085" i="1"/>
  <c r="Y1085" i="1"/>
  <c r="Q1085" i="1"/>
  <c r="AO1079" i="1"/>
  <c r="AG1079" i="1"/>
  <c r="Y1079" i="1"/>
  <c r="Q1079" i="1"/>
  <c r="AO1069" i="1"/>
  <c r="AG1069" i="1"/>
  <c r="Y1069" i="1"/>
  <c r="Q1069" i="1"/>
  <c r="AO1063" i="1"/>
  <c r="AG1063" i="1"/>
  <c r="Y1063" i="1"/>
  <c r="Q1063" i="1"/>
  <c r="AO1054" i="1"/>
  <c r="AG1054" i="1"/>
  <c r="Y1054" i="1"/>
  <c r="Q1054" i="1"/>
  <c r="AO1047" i="1"/>
  <c r="AG1047" i="1"/>
  <c r="Y1047" i="1"/>
  <c r="Q1047" i="1"/>
  <c r="AO1039" i="1"/>
  <c r="AG1039" i="1"/>
  <c r="Y1039" i="1"/>
  <c r="Q1039" i="1"/>
  <c r="AO1030" i="1"/>
  <c r="AG1030" i="1"/>
  <c r="Y1030" i="1"/>
  <c r="Q1030" i="1"/>
  <c r="AO1018" i="1"/>
  <c r="AG1018" i="1"/>
  <c r="Y1018" i="1"/>
  <c r="Q1018" i="1"/>
  <c r="AO1014" i="1"/>
  <c r="AG1014" i="1"/>
  <c r="Y1014" i="1"/>
  <c r="Q1014" i="1"/>
  <c r="AO1008" i="1"/>
  <c r="AG1008" i="1"/>
  <c r="Y1008" i="1"/>
  <c r="Q1008" i="1"/>
  <c r="AN1018" i="1"/>
  <c r="AF1018" i="1"/>
  <c r="X1018" i="1"/>
  <c r="P1018" i="1"/>
  <c r="AN1014" i="1"/>
  <c r="AF1014" i="1"/>
  <c r="X1014" i="1"/>
  <c r="P1014" i="1"/>
  <c r="AN1008" i="1"/>
  <c r="AF1008" i="1"/>
  <c r="X1008" i="1"/>
  <c r="P1008" i="1"/>
  <c r="AU1143" i="1"/>
  <c r="AM1143" i="1"/>
  <c r="AE1143" i="1"/>
  <c r="W1143" i="1"/>
  <c r="AU1135" i="1"/>
  <c r="AM1135" i="1"/>
  <c r="AE1135" i="1"/>
  <c r="W1135" i="1"/>
  <c r="AU1130" i="1"/>
  <c r="AM1130" i="1"/>
  <c r="AE1130" i="1"/>
  <c r="W1130" i="1"/>
  <c r="AU1124" i="1"/>
  <c r="AM1124" i="1"/>
  <c r="AE1124" i="1"/>
  <c r="W1124" i="1"/>
  <c r="AU1121" i="1"/>
  <c r="AM1121" i="1"/>
  <c r="AE1121" i="1"/>
  <c r="W1121" i="1"/>
  <c r="AU1109" i="1"/>
  <c r="AM1109" i="1"/>
  <c r="AE1109" i="1"/>
  <c r="W1109" i="1"/>
  <c r="AU1102" i="1"/>
  <c r="AM1102" i="1"/>
  <c r="AE1102" i="1"/>
  <c r="W1102" i="1"/>
  <c r="AU1099" i="1"/>
  <c r="AM1099" i="1"/>
  <c r="AE1099" i="1"/>
  <c r="W1099" i="1"/>
  <c r="AU1093" i="1"/>
  <c r="AM1093" i="1"/>
  <c r="AE1093" i="1"/>
  <c r="W1093" i="1"/>
  <c r="AU1085" i="1"/>
  <c r="AM1085" i="1"/>
  <c r="AE1085" i="1"/>
  <c r="W1085" i="1"/>
  <c r="AU1079" i="1"/>
  <c r="AM1079" i="1"/>
  <c r="AE1079" i="1"/>
  <c r="W1079" i="1"/>
  <c r="AU1069" i="1"/>
  <c r="AM1069" i="1"/>
  <c r="AE1069" i="1"/>
  <c r="W1069" i="1"/>
  <c r="AU1063" i="1"/>
  <c r="AM1063" i="1"/>
  <c r="AE1063" i="1"/>
  <c r="W1063" i="1"/>
  <c r="AU1054" i="1"/>
  <c r="AM1054" i="1"/>
  <c r="AE1054" i="1"/>
  <c r="W1054" i="1"/>
  <c r="AU1047" i="1"/>
  <c r="AM1047" i="1"/>
  <c r="AE1047" i="1"/>
  <c r="W1047" i="1"/>
  <c r="AU1039" i="1"/>
  <c r="AM1039" i="1"/>
  <c r="AE1039" i="1"/>
  <c r="W1039" i="1"/>
  <c r="AU1030" i="1"/>
  <c r="AM1030" i="1"/>
  <c r="AE1030" i="1"/>
  <c r="W1030" i="1"/>
  <c r="AU1018" i="1"/>
  <c r="AM1018" i="1"/>
  <c r="AE1018" i="1"/>
  <c r="W1018" i="1"/>
  <c r="AU1014" i="1"/>
  <c r="AM1014" i="1"/>
  <c r="AE1014" i="1"/>
  <c r="W1014" i="1"/>
  <c r="AU1008" i="1"/>
  <c r="AM1008" i="1"/>
  <c r="AE1008" i="1"/>
  <c r="W1008" i="1"/>
  <c r="V1150" i="1"/>
  <c r="AT1143" i="1"/>
  <c r="AL1143" i="1"/>
  <c r="AD1143" i="1"/>
  <c r="V1143" i="1"/>
  <c r="AT1135" i="1"/>
  <c r="AL1135" i="1"/>
  <c r="AD1135" i="1"/>
  <c r="V1135" i="1"/>
  <c r="AT1130" i="1"/>
  <c r="AL1130" i="1"/>
  <c r="AD1130" i="1"/>
  <c r="V1130" i="1"/>
  <c r="AT1124" i="1"/>
  <c r="AL1124" i="1"/>
  <c r="AD1124" i="1"/>
  <c r="V1124" i="1"/>
  <c r="AT1121" i="1"/>
  <c r="AL1121" i="1"/>
  <c r="AD1121" i="1"/>
  <c r="V1121" i="1"/>
  <c r="AT1109" i="1"/>
  <c r="AL1109" i="1"/>
  <c r="AD1109" i="1"/>
  <c r="V1109" i="1"/>
  <c r="AT1102" i="1"/>
  <c r="AL1102" i="1"/>
  <c r="AD1102" i="1"/>
  <c r="V1102" i="1"/>
  <c r="AT1099" i="1"/>
  <c r="AL1099" i="1"/>
  <c r="AD1099" i="1"/>
  <c r="V1099" i="1"/>
  <c r="AT1093" i="1"/>
  <c r="AL1093" i="1"/>
  <c r="AD1093" i="1"/>
  <c r="V1093" i="1"/>
  <c r="AT1085" i="1"/>
  <c r="AL1085" i="1"/>
  <c r="AD1085" i="1"/>
  <c r="V1085" i="1"/>
  <c r="AT1079" i="1"/>
  <c r="AL1079" i="1"/>
  <c r="AD1079" i="1"/>
  <c r="V1079" i="1"/>
  <c r="AT1069" i="1"/>
  <c r="AL1069" i="1"/>
  <c r="AD1069" i="1"/>
  <c r="V1069" i="1"/>
  <c r="AT1063" i="1"/>
  <c r="AL1063" i="1"/>
  <c r="AD1063" i="1"/>
  <c r="V1063" i="1"/>
  <c r="AT1054" i="1"/>
  <c r="AL1054" i="1"/>
  <c r="AD1054" i="1"/>
  <c r="V1054" i="1"/>
  <c r="AT1047" i="1"/>
  <c r="AL1047" i="1"/>
  <c r="AD1047" i="1"/>
  <c r="V1047" i="1"/>
  <c r="AT1039" i="1"/>
  <c r="AL1039" i="1"/>
  <c r="AD1039" i="1"/>
  <c r="V1039" i="1"/>
  <c r="AT1030" i="1"/>
  <c r="AL1030" i="1"/>
  <c r="AD1030" i="1"/>
  <c r="V1030" i="1"/>
  <c r="AT1018" i="1"/>
  <c r="AL1018" i="1"/>
  <c r="AD1018" i="1"/>
  <c r="V1018" i="1"/>
  <c r="AT1014" i="1"/>
  <c r="AL1014" i="1"/>
  <c r="AD1014" i="1"/>
  <c r="V1014" i="1"/>
  <c r="AT1008" i="1"/>
  <c r="AL1008" i="1"/>
  <c r="AD1008" i="1"/>
  <c r="V1008" i="1"/>
  <c r="P57" i="1"/>
  <c r="P49" i="1"/>
  <c r="P64" i="1"/>
  <c r="AQ219" i="1"/>
  <c r="AI219" i="1"/>
  <c r="AA219" i="1"/>
  <c r="S219" i="1"/>
  <c r="AQ196" i="1"/>
  <c r="AI196" i="1"/>
  <c r="AA196" i="1"/>
  <c r="S196" i="1"/>
  <c r="AP219" i="1"/>
  <c r="AH219" i="1"/>
  <c r="Z219" i="1"/>
  <c r="R219" i="1"/>
  <c r="AP196" i="1"/>
  <c r="AH196" i="1"/>
  <c r="Z196" i="1"/>
  <c r="R196" i="1"/>
  <c r="Y219" i="1"/>
  <c r="Q196" i="1"/>
  <c r="AO219" i="1"/>
  <c r="Q219" i="1"/>
  <c r="AO196" i="1"/>
  <c r="AN219" i="1"/>
  <c r="P219" i="1"/>
  <c r="AN196" i="1"/>
  <c r="AU219" i="1"/>
  <c r="AM219" i="1"/>
  <c r="AE219" i="1"/>
  <c r="W219" i="1"/>
  <c r="AU196" i="1"/>
  <c r="AM196" i="1"/>
  <c r="AE196" i="1"/>
  <c r="W196" i="1"/>
  <c r="AG219" i="1"/>
  <c r="X219" i="1"/>
  <c r="AF196" i="1"/>
  <c r="AL219" i="1"/>
  <c r="AD219" i="1"/>
  <c r="AL196" i="1"/>
  <c r="V196" i="1"/>
  <c r="AS219" i="1"/>
  <c r="AK219" i="1"/>
  <c r="AC219" i="1"/>
  <c r="U219" i="1"/>
  <c r="AS196" i="1"/>
  <c r="AK196" i="1"/>
  <c r="AC196" i="1"/>
  <c r="U196" i="1"/>
  <c r="AG196" i="1"/>
  <c r="Y196" i="1"/>
  <c r="AF219" i="1"/>
  <c r="X196" i="1"/>
  <c r="P196" i="1"/>
  <c r="AT219" i="1"/>
  <c r="V219" i="1"/>
  <c r="AT196" i="1"/>
  <c r="AD196" i="1"/>
  <c r="AR219" i="1"/>
  <c r="AJ219" i="1"/>
  <c r="AB219" i="1"/>
  <c r="T219" i="1"/>
  <c r="AR196" i="1"/>
  <c r="AJ196" i="1"/>
  <c r="AB196" i="1"/>
  <c r="T196" i="1"/>
  <c r="AN286" i="1"/>
  <c r="AF286" i="1"/>
  <c r="X286" i="1"/>
  <c r="P286" i="1"/>
  <c r="AL291" i="1"/>
  <c r="V291" i="1"/>
  <c r="AT291" i="1"/>
  <c r="AD291" i="1"/>
  <c r="T8" i="1"/>
  <c r="AB8" i="1"/>
  <c r="AP129" i="1"/>
  <c r="AH129" i="1"/>
  <c r="Z129" i="1"/>
  <c r="R129" i="1"/>
  <c r="AR133" i="1"/>
  <c r="AJ133" i="1"/>
  <c r="AB133" i="1"/>
  <c r="T133" i="1"/>
  <c r="AT122" i="1"/>
  <c r="AL122" i="1"/>
  <c r="AD122" i="1"/>
  <c r="V122" i="1"/>
  <c r="AR104" i="1"/>
  <c r="AJ104" i="1"/>
  <c r="AB104" i="1"/>
  <c r="T104" i="1"/>
  <c r="AR86" i="1"/>
  <c r="AJ86" i="1"/>
  <c r="AB86" i="1"/>
  <c r="T86" i="1"/>
  <c r="AR74" i="1"/>
  <c r="AJ74" i="1"/>
  <c r="AB74" i="1"/>
  <c r="T74" i="1"/>
  <c r="AO14" i="1"/>
  <c r="AG14" i="1"/>
  <c r="Y14" i="1"/>
  <c r="Q14" i="1"/>
  <c r="AJ8" i="1"/>
  <c r="AR8" i="1"/>
  <c r="AH291" i="1"/>
  <c r="R291" i="1"/>
  <c r="AP291" i="1"/>
  <c r="Z291" i="1"/>
  <c r="R8" i="1"/>
  <c r="Z8" i="1"/>
  <c r="AH8" i="1"/>
  <c r="AP8" i="1"/>
  <c r="AR291" i="1"/>
  <c r="AJ291" i="1"/>
  <c r="AB291" i="1"/>
  <c r="T291" i="1"/>
  <c r="AT286" i="1"/>
  <c r="AL286" i="1"/>
  <c r="AD286" i="1"/>
  <c r="V286" i="1"/>
  <c r="AN129" i="1"/>
  <c r="AF129" i="1"/>
  <c r="X129" i="1"/>
  <c r="P129" i="1"/>
  <c r="AO129" i="1"/>
  <c r="AG129" i="1"/>
  <c r="Y129" i="1"/>
  <c r="Q129" i="1"/>
  <c r="AQ133" i="1"/>
  <c r="AI133" i="1"/>
  <c r="AA133" i="1"/>
  <c r="S133" i="1"/>
  <c r="AS122" i="1"/>
  <c r="AK122" i="1"/>
  <c r="AC122" i="1"/>
  <c r="U122" i="1"/>
  <c r="AU133" i="1"/>
  <c r="AM133" i="1"/>
  <c r="AE133" i="1"/>
  <c r="W133" i="1"/>
  <c r="AL280" i="1"/>
  <c r="AN267" i="1"/>
  <c r="AB248" i="1"/>
  <c r="AL240" i="1"/>
  <c r="V240" i="1"/>
  <c r="AB234" i="1"/>
  <c r="V212" i="1"/>
  <c r="X205" i="1"/>
  <c r="Z188" i="1"/>
  <c r="AL181" i="1"/>
  <c r="Z169" i="1"/>
  <c r="AJ156" i="1"/>
  <c r="P149" i="1"/>
  <c r="AT141" i="1"/>
  <c r="T112" i="1"/>
  <c r="AQ226" i="1"/>
  <c r="T280" i="1"/>
  <c r="AL267" i="1"/>
  <c r="AH248" i="1"/>
  <c r="T240" i="1"/>
  <c r="AH234" i="1"/>
  <c r="AR212" i="1"/>
  <c r="T212" i="1"/>
  <c r="AL205" i="1"/>
  <c r="AF188" i="1"/>
  <c r="AJ181" i="1"/>
  <c r="P169" i="1"/>
  <c r="AH156" i="1"/>
  <c r="AT149" i="1"/>
  <c r="AR141" i="1"/>
  <c r="AH133" i="1"/>
  <c r="AR122" i="1"/>
  <c r="AB122" i="1"/>
  <c r="AP112" i="1"/>
  <c r="AT280" i="1"/>
  <c r="V280" i="1"/>
  <c r="P267" i="1"/>
  <c r="AJ248" i="1"/>
  <c r="AT240" i="1"/>
  <c r="T234" i="1"/>
  <c r="AL212" i="1"/>
  <c r="AF205" i="1"/>
  <c r="R188" i="1"/>
  <c r="V181" i="1"/>
  <c r="AP169" i="1"/>
  <c r="AR156" i="1"/>
  <c r="X149" i="1"/>
  <c r="AD141" i="1"/>
  <c r="AR112" i="1"/>
  <c r="AA226" i="1"/>
  <c r="AB280" i="1"/>
  <c r="Z248" i="1"/>
  <c r="AB240" i="1"/>
  <c r="R234" i="1"/>
  <c r="AB212" i="1"/>
  <c r="AD205" i="1"/>
  <c r="AN188" i="1"/>
  <c r="AF169" i="1"/>
  <c r="AP156" i="1"/>
  <c r="AL149" i="1"/>
  <c r="T141" i="1"/>
  <c r="R133" i="1"/>
  <c r="R112" i="1"/>
  <c r="AD280" i="1"/>
  <c r="AF267" i="1"/>
  <c r="T248" i="1"/>
  <c r="AD240" i="1"/>
  <c r="AJ234" i="1"/>
  <c r="AD212" i="1"/>
  <c r="AN205" i="1"/>
  <c r="AP188" i="1"/>
  <c r="AT181" i="1"/>
  <c r="AH169" i="1"/>
  <c r="AB156" i="1"/>
  <c r="AF149" i="1"/>
  <c r="AL141" i="1"/>
  <c r="AJ112" i="1"/>
  <c r="AI226" i="1"/>
  <c r="AR280" i="1"/>
  <c r="AT267" i="1"/>
  <c r="V267" i="1"/>
  <c r="R248" i="1"/>
  <c r="AJ240" i="1"/>
  <c r="AP234" i="1"/>
  <c r="V205" i="1"/>
  <c r="P188" i="1"/>
  <c r="AB181" i="1"/>
  <c r="X169" i="1"/>
  <c r="R156" i="1"/>
  <c r="AD149" i="1"/>
  <c r="AJ141" i="1"/>
  <c r="Z133" i="1"/>
  <c r="T122" i="1"/>
  <c r="Z112" i="1"/>
  <c r="X267" i="1"/>
  <c r="AR248" i="1"/>
  <c r="AR234" i="1"/>
  <c r="AT212" i="1"/>
  <c r="P205" i="1"/>
  <c r="AH188" i="1"/>
  <c r="AD181" i="1"/>
  <c r="R169" i="1"/>
  <c r="T156" i="1"/>
  <c r="AN149" i="1"/>
  <c r="V141" i="1"/>
  <c r="AB112" i="1"/>
  <c r="S226" i="1"/>
  <c r="AJ280" i="1"/>
  <c r="AD267" i="1"/>
  <c r="AP248" i="1"/>
  <c r="AR240" i="1"/>
  <c r="Z234" i="1"/>
  <c r="AJ212" i="1"/>
  <c r="AT205" i="1"/>
  <c r="X188" i="1"/>
  <c r="AR181" i="1"/>
  <c r="T181" i="1"/>
  <c r="AN169" i="1"/>
  <c r="Z156" i="1"/>
  <c r="V149" i="1"/>
  <c r="AB141" i="1"/>
  <c r="AP133" i="1"/>
  <c r="AJ122" i="1"/>
  <c r="AH112" i="1"/>
  <c r="AS291" i="1"/>
  <c r="AK291" i="1"/>
  <c r="AC291" i="1"/>
  <c r="U291" i="1"/>
  <c r="AU286" i="1"/>
  <c r="AM286" i="1"/>
  <c r="AE286" i="1"/>
  <c r="W286" i="1"/>
  <c r="AS280" i="1"/>
  <c r="AK280" i="1"/>
  <c r="AC280" i="1"/>
  <c r="U280" i="1"/>
  <c r="AU267" i="1"/>
  <c r="AM267" i="1"/>
  <c r="AE267" i="1"/>
  <c r="W267" i="1"/>
  <c r="AQ248" i="1"/>
  <c r="AI248" i="1"/>
  <c r="AA248" i="1"/>
  <c r="S248" i="1"/>
  <c r="AS240" i="1"/>
  <c r="AK240" i="1"/>
  <c r="AC240" i="1"/>
  <c r="U240" i="1"/>
  <c r="AQ234" i="1"/>
  <c r="AI234" i="1"/>
  <c r="AA234" i="1"/>
  <c r="S234" i="1"/>
  <c r="AS212" i="1"/>
  <c r="AK212" i="1"/>
  <c r="AC212" i="1"/>
  <c r="U212" i="1"/>
  <c r="AU205" i="1"/>
  <c r="AM205" i="1"/>
  <c r="AE205" i="1"/>
  <c r="W205" i="1"/>
  <c r="AO188" i="1"/>
  <c r="AG188" i="1"/>
  <c r="Y188" i="1"/>
  <c r="Q188" i="1"/>
  <c r="AS181" i="1"/>
  <c r="AK181" i="1"/>
  <c r="AC181" i="1"/>
  <c r="U181" i="1"/>
  <c r="AO169" i="1"/>
  <c r="AG169" i="1"/>
  <c r="Y169" i="1"/>
  <c r="Q169" i="1"/>
  <c r="AQ156" i="1"/>
  <c r="AI156" i="1"/>
  <c r="AA156" i="1"/>
  <c r="S156" i="1"/>
  <c r="AU149" i="1"/>
  <c r="AM149" i="1"/>
  <c r="AE149" i="1"/>
  <c r="W149" i="1"/>
  <c r="AS141" i="1"/>
  <c r="AK141" i="1"/>
  <c r="AC141" i="1"/>
  <c r="U141" i="1"/>
  <c r="AR286" i="1"/>
  <c r="T286" i="1"/>
  <c r="Z280" i="1"/>
  <c r="AR267" i="1"/>
  <c r="T267" i="1"/>
  <c r="AN248" i="1"/>
  <c r="P248" i="1"/>
  <c r="AP240" i="1"/>
  <c r="R240" i="1"/>
  <c r="AN234" i="1"/>
  <c r="P234" i="1"/>
  <c r="AP212" i="1"/>
  <c r="R212" i="1"/>
  <c r="AR205" i="1"/>
  <c r="AB205" i="1"/>
  <c r="AD188" i="1"/>
  <c r="AP181" i="1"/>
  <c r="R181" i="1"/>
  <c r="AT169" i="1"/>
  <c r="V169" i="1"/>
  <c r="AN156" i="1"/>
  <c r="P156" i="1"/>
  <c r="AJ149" i="1"/>
  <c r="AL129" i="1"/>
  <c r="AP141" i="1"/>
  <c r="R141" i="1"/>
  <c r="AN133" i="1"/>
  <c r="P133" i="1"/>
  <c r="AH122" i="1"/>
  <c r="AN112" i="1"/>
  <c r="P112" i="1"/>
  <c r="AU226" i="1"/>
  <c r="W226" i="1"/>
  <c r="AO291" i="1"/>
  <c r="AG291" i="1"/>
  <c r="Y291" i="1"/>
  <c r="Q291" i="1"/>
  <c r="AQ286" i="1"/>
  <c r="AI286" i="1"/>
  <c r="AA286" i="1"/>
  <c r="S286" i="1"/>
  <c r="AO280" i="1"/>
  <c r="AG280" i="1"/>
  <c r="Y280" i="1"/>
  <c r="Q280" i="1"/>
  <c r="AQ267" i="1"/>
  <c r="AI267" i="1"/>
  <c r="AA267" i="1"/>
  <c r="S267" i="1"/>
  <c r="AU248" i="1"/>
  <c r="AM248" i="1"/>
  <c r="AE248" i="1"/>
  <c r="W248" i="1"/>
  <c r="AO240" i="1"/>
  <c r="AG240" i="1"/>
  <c r="Y240" i="1"/>
  <c r="Q240" i="1"/>
  <c r="AB286" i="1"/>
  <c r="AP280" i="1"/>
  <c r="R280" i="1"/>
  <c r="AB267" i="1"/>
  <c r="X248" i="1"/>
  <c r="Z240" i="1"/>
  <c r="X234" i="1"/>
  <c r="Z212" i="1"/>
  <c r="T205" i="1"/>
  <c r="AL188" i="1"/>
  <c r="Z181" i="1"/>
  <c r="AL169" i="1"/>
  <c r="X156" i="1"/>
  <c r="AR149" i="1"/>
  <c r="T149" i="1"/>
  <c r="AT129" i="1"/>
  <c r="V129" i="1"/>
  <c r="Z141" i="1"/>
  <c r="AF133" i="1"/>
  <c r="AP122" i="1"/>
  <c r="R122" i="1"/>
  <c r="X112" i="1"/>
  <c r="AE226" i="1"/>
  <c r="AJ286" i="1"/>
  <c r="AH280" i="1"/>
  <c r="AJ267" i="1"/>
  <c r="AF248" i="1"/>
  <c r="AH240" i="1"/>
  <c r="AF234" i="1"/>
  <c r="AH212" i="1"/>
  <c r="AJ205" i="1"/>
  <c r="AT188" i="1"/>
  <c r="V188" i="1"/>
  <c r="AH181" i="1"/>
  <c r="AD169" i="1"/>
  <c r="AF156" i="1"/>
  <c r="AB149" i="1"/>
  <c r="AD129" i="1"/>
  <c r="AH141" i="1"/>
  <c r="X133" i="1"/>
  <c r="Z122" i="1"/>
  <c r="AF112" i="1"/>
  <c r="AM226" i="1"/>
  <c r="AQ112" i="1"/>
  <c r="AI112" i="1"/>
  <c r="AA112" i="1"/>
  <c r="S112" i="1"/>
  <c r="AP226" i="1"/>
  <c r="AH226" i="1"/>
  <c r="Z226" i="1"/>
  <c r="R226" i="1"/>
  <c r="AO226" i="1"/>
  <c r="AG226" i="1"/>
  <c r="Y226" i="1"/>
  <c r="Q226" i="1"/>
  <c r="AQ291" i="1"/>
  <c r="AI291" i="1"/>
  <c r="AA291" i="1"/>
  <c r="S291" i="1"/>
  <c r="AS286" i="1"/>
  <c r="AK286" i="1"/>
  <c r="AC286" i="1"/>
  <c r="U286" i="1"/>
  <c r="AQ280" i="1"/>
  <c r="AI280" i="1"/>
  <c r="AA280" i="1"/>
  <c r="S280" i="1"/>
  <c r="AS267" i="1"/>
  <c r="AK267" i="1"/>
  <c r="AC267" i="1"/>
  <c r="U267" i="1"/>
  <c r="AO248" i="1"/>
  <c r="AG248" i="1"/>
  <c r="Y248" i="1"/>
  <c r="Q248" i="1"/>
  <c r="AQ240" i="1"/>
  <c r="AI240" i="1"/>
  <c r="AA240" i="1"/>
  <c r="S240" i="1"/>
  <c r="AO234" i="1"/>
  <c r="AG234" i="1"/>
  <c r="Y234" i="1"/>
  <c r="Q234" i="1"/>
  <c r="AQ212" i="1"/>
  <c r="AI212" i="1"/>
  <c r="AA212" i="1"/>
  <c r="S212" i="1"/>
  <c r="AS205" i="1"/>
  <c r="AK205" i="1"/>
  <c r="AC205" i="1"/>
  <c r="U205" i="1"/>
  <c r="AU188" i="1"/>
  <c r="AM188" i="1"/>
  <c r="AE188" i="1"/>
  <c r="W188" i="1"/>
  <c r="AQ181" i="1"/>
  <c r="AI181" i="1"/>
  <c r="AA181" i="1"/>
  <c r="S181" i="1"/>
  <c r="AU169" i="1"/>
  <c r="AM169" i="1"/>
  <c r="AE169" i="1"/>
  <c r="W169" i="1"/>
  <c r="AO156" i="1"/>
  <c r="AG156" i="1"/>
  <c r="Y156" i="1"/>
  <c r="Q156" i="1"/>
  <c r="AS149" i="1"/>
  <c r="AK149" i="1"/>
  <c r="AC149" i="1"/>
  <c r="U149" i="1"/>
  <c r="AU129" i="1"/>
  <c r="AM129" i="1"/>
  <c r="AE129" i="1"/>
  <c r="W129" i="1"/>
  <c r="AQ141" i="1"/>
  <c r="AI141" i="1"/>
  <c r="AA141" i="1"/>
  <c r="S141" i="1"/>
  <c r="AO133" i="1"/>
  <c r="AG133" i="1"/>
  <c r="Y133" i="1"/>
  <c r="Q133" i="1"/>
  <c r="AQ122" i="1"/>
  <c r="AI122" i="1"/>
  <c r="AA122" i="1"/>
  <c r="S122" i="1"/>
  <c r="AO112" i="1"/>
  <c r="AG112" i="1"/>
  <c r="Y112" i="1"/>
  <c r="Q112" i="1"/>
  <c r="AN226" i="1"/>
  <c r="AF226" i="1"/>
  <c r="X226" i="1"/>
  <c r="P226" i="1"/>
  <c r="AU234" i="1"/>
  <c r="AM234" i="1"/>
  <c r="AE234" i="1"/>
  <c r="W234" i="1"/>
  <c r="AO212" i="1"/>
  <c r="AG212" i="1"/>
  <c r="Y212" i="1"/>
  <c r="Q212" i="1"/>
  <c r="AQ205" i="1"/>
  <c r="AI205" i="1"/>
  <c r="AA205" i="1"/>
  <c r="S205" i="1"/>
  <c r="AS188" i="1"/>
  <c r="AK188" i="1"/>
  <c r="AC188" i="1"/>
  <c r="U188" i="1"/>
  <c r="AO181" i="1"/>
  <c r="AG181" i="1"/>
  <c r="Y181" i="1"/>
  <c r="Q181" i="1"/>
  <c r="AS169" i="1"/>
  <c r="AK169" i="1"/>
  <c r="AC169" i="1"/>
  <c r="U169" i="1"/>
  <c r="AU156" i="1"/>
  <c r="AM156" i="1"/>
  <c r="AE156" i="1"/>
  <c r="W156" i="1"/>
  <c r="AQ149" i="1"/>
  <c r="AI149" i="1"/>
  <c r="AA149" i="1"/>
  <c r="S149" i="1"/>
  <c r="AS129" i="1"/>
  <c r="AK129" i="1"/>
  <c r="AC129" i="1"/>
  <c r="U129" i="1"/>
  <c r="AO141" i="1"/>
  <c r="AG141" i="1"/>
  <c r="Y141" i="1"/>
  <c r="Q141" i="1"/>
  <c r="AO122" i="1"/>
  <c r="AG122" i="1"/>
  <c r="Y122" i="1"/>
  <c r="Q122" i="1"/>
  <c r="AU112" i="1"/>
  <c r="AM112" i="1"/>
  <c r="AE112" i="1"/>
  <c r="W112" i="1"/>
  <c r="AT226" i="1"/>
  <c r="AL226" i="1"/>
  <c r="AD226" i="1"/>
  <c r="V226" i="1"/>
  <c r="AN291" i="1"/>
  <c r="AF291" i="1"/>
  <c r="X291" i="1"/>
  <c r="P291" i="1"/>
  <c r="AP286" i="1"/>
  <c r="AH286" i="1"/>
  <c r="Z286" i="1"/>
  <c r="R286" i="1"/>
  <c r="AN280" i="1"/>
  <c r="AF280" i="1"/>
  <c r="X280" i="1"/>
  <c r="P280" i="1"/>
  <c r="AP267" i="1"/>
  <c r="AH267" i="1"/>
  <c r="Z267" i="1"/>
  <c r="R267" i="1"/>
  <c r="AT248" i="1"/>
  <c r="AL248" i="1"/>
  <c r="AD248" i="1"/>
  <c r="V248" i="1"/>
  <c r="AN240" i="1"/>
  <c r="AF240" i="1"/>
  <c r="X240" i="1"/>
  <c r="P240" i="1"/>
  <c r="AT234" i="1"/>
  <c r="AL234" i="1"/>
  <c r="AD234" i="1"/>
  <c r="V234" i="1"/>
  <c r="AN212" i="1"/>
  <c r="AF212" i="1"/>
  <c r="X212" i="1"/>
  <c r="P212" i="1"/>
  <c r="AP205" i="1"/>
  <c r="AH205" i="1"/>
  <c r="Z205" i="1"/>
  <c r="R205" i="1"/>
  <c r="AR188" i="1"/>
  <c r="AJ188" i="1"/>
  <c r="AB188" i="1"/>
  <c r="T188" i="1"/>
  <c r="AN181" i="1"/>
  <c r="AF181" i="1"/>
  <c r="X181" i="1"/>
  <c r="P181" i="1"/>
  <c r="AR169" i="1"/>
  <c r="AJ169" i="1"/>
  <c r="AB169" i="1"/>
  <c r="T169" i="1"/>
  <c r="AT156" i="1"/>
  <c r="AL156" i="1"/>
  <c r="AD156" i="1"/>
  <c r="V156" i="1"/>
  <c r="AP149" i="1"/>
  <c r="AH149" i="1"/>
  <c r="Z149" i="1"/>
  <c r="R149" i="1"/>
  <c r="AR129" i="1"/>
  <c r="AJ129" i="1"/>
  <c r="AB129" i="1"/>
  <c r="T129" i="1"/>
  <c r="AN141" i="1"/>
  <c r="AF141" i="1"/>
  <c r="X141" i="1"/>
  <c r="P141" i="1"/>
  <c r="AT133" i="1"/>
  <c r="AL133" i="1"/>
  <c r="AD133" i="1"/>
  <c r="V133" i="1"/>
  <c r="AN122" i="1"/>
  <c r="AF122" i="1"/>
  <c r="X122" i="1"/>
  <c r="P122" i="1"/>
  <c r="AT112" i="1"/>
  <c r="AL112" i="1"/>
  <c r="AD112" i="1"/>
  <c r="V112" i="1"/>
  <c r="AS226" i="1"/>
  <c r="AK226" i="1"/>
  <c r="AC226" i="1"/>
  <c r="U226" i="1"/>
  <c r="AU291" i="1"/>
  <c r="AM291" i="1"/>
  <c r="AE291" i="1"/>
  <c r="W291" i="1"/>
  <c r="AO286" i="1"/>
  <c r="AG286" i="1"/>
  <c r="Y286" i="1"/>
  <c r="Q286" i="1"/>
  <c r="AU280" i="1"/>
  <c r="AM280" i="1"/>
  <c r="AE280" i="1"/>
  <c r="W280" i="1"/>
  <c r="AO267" i="1"/>
  <c r="AG267" i="1"/>
  <c r="Y267" i="1"/>
  <c r="Q267" i="1"/>
  <c r="AS248" i="1"/>
  <c r="AK248" i="1"/>
  <c r="AC248" i="1"/>
  <c r="U248" i="1"/>
  <c r="AU240" i="1"/>
  <c r="AM240" i="1"/>
  <c r="AE240" i="1"/>
  <c r="W240" i="1"/>
  <c r="AS234" i="1"/>
  <c r="AK234" i="1"/>
  <c r="AC234" i="1"/>
  <c r="U234" i="1"/>
  <c r="AU212" i="1"/>
  <c r="AM212" i="1"/>
  <c r="AE212" i="1"/>
  <c r="W212" i="1"/>
  <c r="AO205" i="1"/>
  <c r="AG205" i="1"/>
  <c r="Y205" i="1"/>
  <c r="Q205" i="1"/>
  <c r="AQ188" i="1"/>
  <c r="AI188" i="1"/>
  <c r="AA188" i="1"/>
  <c r="S188" i="1"/>
  <c r="AU181" i="1"/>
  <c r="AM181" i="1"/>
  <c r="AE181" i="1"/>
  <c r="W181" i="1"/>
  <c r="AQ169" i="1"/>
  <c r="AI169" i="1"/>
  <c r="AA169" i="1"/>
  <c r="S169" i="1"/>
  <c r="AS156" i="1"/>
  <c r="AK156" i="1"/>
  <c r="AC156" i="1"/>
  <c r="U156" i="1"/>
  <c r="AO149" i="1"/>
  <c r="AG149" i="1"/>
  <c r="Y149" i="1"/>
  <c r="Q149" i="1"/>
  <c r="AQ129" i="1"/>
  <c r="AI129" i="1"/>
  <c r="AA129" i="1"/>
  <c r="S129" i="1"/>
  <c r="AU141" i="1"/>
  <c r="AM141" i="1"/>
  <c r="AE141" i="1"/>
  <c r="W141" i="1"/>
  <c r="AS133" i="1"/>
  <c r="AK133" i="1"/>
  <c r="AC133" i="1"/>
  <c r="U133" i="1"/>
  <c r="AU122" i="1"/>
  <c r="AM122" i="1"/>
  <c r="AE122" i="1"/>
  <c r="W122" i="1"/>
  <c r="AS112" i="1"/>
  <c r="AK112" i="1"/>
  <c r="AC112" i="1"/>
  <c r="U112" i="1"/>
  <c r="AR226" i="1"/>
  <c r="AJ226" i="1"/>
  <c r="AB226" i="1"/>
  <c r="T226" i="1"/>
  <c r="AQ104" i="1"/>
  <c r="AI104" i="1"/>
  <c r="AA104" i="1"/>
  <c r="S104" i="1"/>
  <c r="AO94" i="1"/>
  <c r="AG94" i="1"/>
  <c r="Y94" i="1"/>
  <c r="Q94" i="1"/>
  <c r="AQ86" i="1"/>
  <c r="AI86" i="1"/>
  <c r="AA86" i="1"/>
  <c r="S86" i="1"/>
  <c r="AQ74" i="1"/>
  <c r="AI74" i="1"/>
  <c r="AA74" i="1"/>
  <c r="S74" i="1"/>
  <c r="AR64" i="1"/>
  <c r="AJ64" i="1"/>
  <c r="AB64" i="1"/>
  <c r="T64" i="1"/>
  <c r="Z94" i="1"/>
  <c r="AS64" i="1"/>
  <c r="U64" i="1"/>
  <c r="AP104" i="1"/>
  <c r="AH104" i="1"/>
  <c r="Z104" i="1"/>
  <c r="R104" i="1"/>
  <c r="AN94" i="1"/>
  <c r="AF94" i="1"/>
  <c r="X94" i="1"/>
  <c r="P94" i="1"/>
  <c r="AP86" i="1"/>
  <c r="AH86" i="1"/>
  <c r="Z86" i="1"/>
  <c r="R86" i="1"/>
  <c r="AP74" i="1"/>
  <c r="AH74" i="1"/>
  <c r="Z74" i="1"/>
  <c r="R74" i="1"/>
  <c r="AQ64" i="1"/>
  <c r="AI64" i="1"/>
  <c r="AA64" i="1"/>
  <c r="S64" i="1"/>
  <c r="S8" i="1"/>
  <c r="AA8" i="1"/>
  <c r="AI8" i="1"/>
  <c r="AQ8" i="1"/>
  <c r="AO104" i="1"/>
  <c r="AG104" i="1"/>
  <c r="Y104" i="1"/>
  <c r="Q104" i="1"/>
  <c r="AM94" i="1"/>
  <c r="AE94" i="1"/>
  <c r="W94" i="1"/>
  <c r="AO86" i="1"/>
  <c r="AG86" i="1"/>
  <c r="Y86" i="1"/>
  <c r="Q86" i="1"/>
  <c r="AO74" i="1"/>
  <c r="AG74" i="1"/>
  <c r="Y74" i="1"/>
  <c r="Q74" i="1"/>
  <c r="AP64" i="1"/>
  <c r="AH64" i="1"/>
  <c r="Z64" i="1"/>
  <c r="R64" i="1"/>
  <c r="AH94" i="1"/>
  <c r="AK64" i="1"/>
  <c r="AN104" i="1"/>
  <c r="X104" i="1"/>
  <c r="AL94" i="1"/>
  <c r="V94" i="1"/>
  <c r="AN86" i="1"/>
  <c r="P86" i="1"/>
  <c r="AO64" i="1"/>
  <c r="Q64" i="1"/>
  <c r="AP94" i="1"/>
  <c r="AM104" i="1"/>
  <c r="AS94" i="1"/>
  <c r="AC94" i="1"/>
  <c r="AE86" i="1"/>
  <c r="AM74" i="1"/>
  <c r="W74" i="1"/>
  <c r="AN64" i="1"/>
  <c r="AL57" i="1"/>
  <c r="V57" i="1"/>
  <c r="AG49" i="1"/>
  <c r="Y49" i="1"/>
  <c r="V8" i="1"/>
  <c r="AD8" i="1"/>
  <c r="AL8" i="1"/>
  <c r="AT8" i="1"/>
  <c r="AT104" i="1"/>
  <c r="AL104" i="1"/>
  <c r="AD104" i="1"/>
  <c r="V104" i="1"/>
  <c r="AR94" i="1"/>
  <c r="AJ94" i="1"/>
  <c r="AB94" i="1"/>
  <c r="T94" i="1"/>
  <c r="AT86" i="1"/>
  <c r="AL86" i="1"/>
  <c r="AD86" i="1"/>
  <c r="V86" i="1"/>
  <c r="AT74" i="1"/>
  <c r="AL74" i="1"/>
  <c r="AD74" i="1"/>
  <c r="V74" i="1"/>
  <c r="AM64" i="1"/>
  <c r="AE64" i="1"/>
  <c r="W64" i="1"/>
  <c r="R94" i="1"/>
  <c r="AC64" i="1"/>
  <c r="AF104" i="1"/>
  <c r="P104" i="1"/>
  <c r="AT94" i="1"/>
  <c r="AD94" i="1"/>
  <c r="AF86" i="1"/>
  <c r="X86" i="1"/>
  <c r="AN74" i="1"/>
  <c r="AF74" i="1"/>
  <c r="X74" i="1"/>
  <c r="P74" i="1"/>
  <c r="AG64" i="1"/>
  <c r="Y64" i="1"/>
  <c r="AU104" i="1"/>
  <c r="AU32" i="1" s="1"/>
  <c r="AE104" i="1"/>
  <c r="W104" i="1"/>
  <c r="AK94" i="1"/>
  <c r="U94" i="1"/>
  <c r="AM86" i="1"/>
  <c r="W86" i="1"/>
  <c r="AE74" i="1"/>
  <c r="AF64" i="1"/>
  <c r="X64" i="1"/>
  <c r="AT57" i="1"/>
  <c r="AD57" i="1"/>
  <c r="AO49" i="1"/>
  <c r="Q49" i="1"/>
  <c r="AS104" i="1"/>
  <c r="AK104" i="1"/>
  <c r="AC104" i="1"/>
  <c r="U104" i="1"/>
  <c r="AQ94" i="1"/>
  <c r="AI94" i="1"/>
  <c r="AA94" i="1"/>
  <c r="S94" i="1"/>
  <c r="AS86" i="1"/>
  <c r="AK86" i="1"/>
  <c r="AC86" i="1"/>
  <c r="U86" i="1"/>
  <c r="AS74" i="1"/>
  <c r="AK74" i="1"/>
  <c r="AC74" i="1"/>
  <c r="U74" i="1"/>
  <c r="AT64" i="1"/>
  <c r="AL64" i="1"/>
  <c r="AD64" i="1"/>
  <c r="V64" i="1"/>
  <c r="AM33" i="1"/>
  <c r="AL21" i="1"/>
  <c r="AS57" i="1"/>
  <c r="AK57" i="1"/>
  <c r="AC57" i="1"/>
  <c r="U57" i="1"/>
  <c r="AN49" i="1"/>
  <c r="AF49" i="1"/>
  <c r="X49" i="1"/>
  <c r="AT33" i="1"/>
  <c r="AL33" i="1"/>
  <c r="AD33" i="1"/>
  <c r="V33" i="1"/>
  <c r="AS21" i="1"/>
  <c r="AK21" i="1"/>
  <c r="AC21" i="1"/>
  <c r="U21" i="1"/>
  <c r="AN14" i="1"/>
  <c r="AF14" i="1"/>
  <c r="X14" i="1"/>
  <c r="P14" i="1"/>
  <c r="W33" i="1"/>
  <c r="AD21" i="1"/>
  <c r="AR57" i="1"/>
  <c r="AJ57" i="1"/>
  <c r="AB57" i="1"/>
  <c r="T57" i="1"/>
  <c r="AM49" i="1"/>
  <c r="AE49" i="1"/>
  <c r="W49" i="1"/>
  <c r="AS33" i="1"/>
  <c r="AK33" i="1"/>
  <c r="AC33" i="1"/>
  <c r="U33" i="1"/>
  <c r="AR21" i="1"/>
  <c r="AJ21" i="1"/>
  <c r="AB21" i="1"/>
  <c r="T21" i="1"/>
  <c r="AM14" i="1"/>
  <c r="AE14" i="1"/>
  <c r="W14" i="1"/>
  <c r="U8" i="1"/>
  <c r="AC8" i="1"/>
  <c r="AK8" i="1"/>
  <c r="AS8" i="1"/>
  <c r="AQ57" i="1"/>
  <c r="AI57" i="1"/>
  <c r="AA57" i="1"/>
  <c r="S57" i="1"/>
  <c r="AT49" i="1"/>
  <c r="AL49" i="1"/>
  <c r="AD49" i="1"/>
  <c r="V49" i="1"/>
  <c r="AR33" i="1"/>
  <c r="AJ33" i="1"/>
  <c r="AB33" i="1"/>
  <c r="T33" i="1"/>
  <c r="AQ21" i="1"/>
  <c r="AI21" i="1"/>
  <c r="AA21" i="1"/>
  <c r="S21" i="1"/>
  <c r="AT14" i="1"/>
  <c r="AL14" i="1"/>
  <c r="AD14" i="1"/>
  <c r="V14" i="1"/>
  <c r="Z57" i="1"/>
  <c r="AH57" i="1"/>
  <c r="AE33" i="1"/>
  <c r="AT21" i="1"/>
  <c r="R57" i="1"/>
  <c r="AS49" i="1"/>
  <c r="U49" i="1"/>
  <c r="AQ33" i="1"/>
  <c r="S33" i="1"/>
  <c r="AH21" i="1"/>
  <c r="R21" i="1"/>
  <c r="AS14" i="1"/>
  <c r="AC14" i="1"/>
  <c r="W8" i="1"/>
  <c r="AM8" i="1"/>
  <c r="AO57" i="1"/>
  <c r="Y57" i="1"/>
  <c r="AJ49" i="1"/>
  <c r="T49" i="1"/>
  <c r="AP33" i="1"/>
  <c r="Z33" i="1"/>
  <c r="R33" i="1"/>
  <c r="AO21" i="1"/>
  <c r="Y21" i="1"/>
  <c r="AR14" i="1"/>
  <c r="AJ14" i="1"/>
  <c r="AB14" i="1"/>
  <c r="T14" i="1"/>
  <c r="P8" i="1"/>
  <c r="X8" i="1"/>
  <c r="AF8" i="1"/>
  <c r="AN8" i="1"/>
  <c r="AN57" i="1"/>
  <c r="AF57" i="1"/>
  <c r="X57" i="1"/>
  <c r="AQ49" i="1"/>
  <c r="AI49" i="1"/>
  <c r="AA49" i="1"/>
  <c r="S49" i="1"/>
  <c r="AO33" i="1"/>
  <c r="AG33" i="1"/>
  <c r="Y33" i="1"/>
  <c r="Q33" i="1"/>
  <c r="AN21" i="1"/>
  <c r="AF21" i="1"/>
  <c r="X21" i="1"/>
  <c r="P21" i="1"/>
  <c r="AQ14" i="1"/>
  <c r="AI14" i="1"/>
  <c r="AA14" i="1"/>
  <c r="S14" i="1"/>
  <c r="V21" i="1"/>
  <c r="AP57" i="1"/>
  <c r="AK49" i="1"/>
  <c r="AC49" i="1"/>
  <c r="AI33" i="1"/>
  <c r="AA33" i="1"/>
  <c r="AP21" i="1"/>
  <c r="Z21" i="1"/>
  <c r="AK14" i="1"/>
  <c r="U14" i="1"/>
  <c r="AE8" i="1"/>
  <c r="AG57" i="1"/>
  <c r="Q57" i="1"/>
  <c r="AR49" i="1"/>
  <c r="AB49" i="1"/>
  <c r="AH33" i="1"/>
  <c r="AG21" i="1"/>
  <c r="Q21" i="1"/>
  <c r="Q8" i="1"/>
  <c r="Y8" i="1"/>
  <c r="AG8" i="1"/>
  <c r="AO8" i="1"/>
  <c r="AM57" i="1"/>
  <c r="AE57" i="1"/>
  <c r="W57" i="1"/>
  <c r="AP49" i="1"/>
  <c r="AH49" i="1"/>
  <c r="Z49" i="1"/>
  <c r="R49" i="1"/>
  <c r="AN33" i="1"/>
  <c r="AF33" i="1"/>
  <c r="X33" i="1"/>
  <c r="P33" i="1"/>
  <c r="AM21" i="1"/>
  <c r="AE21" i="1"/>
  <c r="W21" i="1"/>
  <c r="AP14" i="1"/>
  <c r="AH14" i="1"/>
  <c r="Z14" i="1"/>
  <c r="R14" i="1"/>
  <c r="AE1154" i="1" l="1"/>
  <c r="AO979" i="1"/>
  <c r="U1092" i="1"/>
  <c r="U1154" i="1"/>
  <c r="AD1154" i="1"/>
  <c r="AD1184" i="1"/>
  <c r="AU1154" i="1"/>
  <c r="X1062" i="1"/>
  <c r="X1092" i="1"/>
  <c r="X1154" i="1"/>
  <c r="AO1092" i="1"/>
  <c r="I8" i="1"/>
  <c r="I14" i="1"/>
  <c r="U1184" i="1"/>
  <c r="AT1154" i="1"/>
  <c r="AS1154" i="1"/>
  <c r="AQ1154" i="1"/>
  <c r="AR1154" i="1"/>
  <c r="S1184" i="1"/>
  <c r="AO1062" i="1"/>
  <c r="AE1184" i="1"/>
  <c r="AG1154" i="1"/>
  <c r="AF1062" i="1"/>
  <c r="I33" i="1"/>
  <c r="I122" i="1"/>
  <c r="I141" i="1"/>
  <c r="I212" i="1"/>
  <c r="I240" i="1"/>
  <c r="I133" i="1"/>
  <c r="I64" i="1"/>
  <c r="W1092" i="1"/>
  <c r="I1008" i="1"/>
  <c r="I1018" i="1"/>
  <c r="AC1154" i="1"/>
  <c r="AC1184" i="1"/>
  <c r="I1235" i="1"/>
  <c r="I1289" i="1"/>
  <c r="I21" i="1"/>
  <c r="I94" i="1"/>
  <c r="I234" i="1"/>
  <c r="I205" i="1"/>
  <c r="I169" i="1"/>
  <c r="I219" i="1"/>
  <c r="I49" i="1"/>
  <c r="I1285" i="1"/>
  <c r="I1238" i="1"/>
  <c r="I1251" i="1"/>
  <c r="I1292" i="1"/>
  <c r="I57" i="1"/>
  <c r="I1039" i="1"/>
  <c r="I1054" i="1"/>
  <c r="I1069" i="1"/>
  <c r="I1085" i="1"/>
  <c r="I1099" i="1"/>
  <c r="I1109" i="1"/>
  <c r="I1124" i="1"/>
  <c r="I1135" i="1"/>
  <c r="I1150" i="1"/>
  <c r="I1162" i="1"/>
  <c r="I1168" i="1"/>
  <c r="I1179" i="1"/>
  <c r="I1254" i="1"/>
  <c r="I1192" i="1"/>
  <c r="I1259" i="1"/>
  <c r="I181" i="1"/>
  <c r="I280" i="1"/>
  <c r="I291" i="1"/>
  <c r="I226" i="1"/>
  <c r="I129" i="1"/>
  <c r="I286" i="1"/>
  <c r="I196" i="1"/>
  <c r="I980" i="1"/>
  <c r="I1014" i="1"/>
  <c r="I1270" i="1"/>
  <c r="I1208" i="1"/>
  <c r="I1198" i="1"/>
  <c r="I74" i="1"/>
  <c r="I104" i="1"/>
  <c r="I112" i="1"/>
  <c r="I248" i="1"/>
  <c r="I1274" i="1"/>
  <c r="I86" i="1"/>
  <c r="I156" i="1"/>
  <c r="I188" i="1"/>
  <c r="I1216" i="1"/>
  <c r="I1243" i="1"/>
  <c r="I1263" i="1"/>
  <c r="I1030" i="1"/>
  <c r="I1047" i="1"/>
  <c r="I1063" i="1"/>
  <c r="I1079" i="1"/>
  <c r="I1093" i="1"/>
  <c r="I1102" i="1"/>
  <c r="I1121" i="1"/>
  <c r="I1130" i="1"/>
  <c r="I1143" i="1"/>
  <c r="I1155" i="1"/>
  <c r="I1165" i="1"/>
  <c r="I1171" i="1"/>
  <c r="I1185" i="1"/>
  <c r="I1278" i="1"/>
  <c r="I1231" i="1"/>
  <c r="I267" i="1"/>
  <c r="I149" i="1"/>
  <c r="I1228" i="1"/>
  <c r="AO1154" i="1"/>
  <c r="W1277" i="1"/>
  <c r="U979" i="1"/>
  <c r="AC979" i="1"/>
  <c r="S1062" i="1"/>
  <c r="AN1184" i="1"/>
  <c r="P1277" i="1"/>
  <c r="AD1062" i="1"/>
  <c r="AD1092" i="1"/>
  <c r="AL1215" i="1"/>
  <c r="AH1215" i="1"/>
  <c r="AQ979" i="1"/>
  <c r="AB1277" i="1"/>
  <c r="AG1184" i="1"/>
  <c r="AP1277" i="1"/>
  <c r="AQ1184" i="1"/>
  <c r="AH979" i="1"/>
  <c r="AL1154" i="1"/>
  <c r="AL1184" i="1"/>
  <c r="V1277" i="1"/>
  <c r="AL1062" i="1"/>
  <c r="AE1092" i="1"/>
  <c r="X979" i="1"/>
  <c r="AK979" i="1"/>
  <c r="AK1154" i="1"/>
  <c r="AK1184" i="1"/>
  <c r="AT1184" i="1"/>
  <c r="AN1062" i="1"/>
  <c r="AB1154" i="1"/>
  <c r="AB1184" i="1"/>
  <c r="S979" i="1"/>
  <c r="AM1092" i="1"/>
  <c r="AF979" i="1"/>
  <c r="R979" i="1"/>
  <c r="R1092" i="1"/>
  <c r="AS979" i="1"/>
  <c r="AS1184" i="1"/>
  <c r="T1277" i="1"/>
  <c r="Q1184" i="1"/>
  <c r="AJ979" i="1"/>
  <c r="AJ1062" i="1"/>
  <c r="AJ1184" i="1"/>
  <c r="AD1277" i="1"/>
  <c r="Z1184" i="1"/>
  <c r="AI979" i="1"/>
  <c r="AO1184" i="1"/>
  <c r="V1184" i="1"/>
  <c r="AU979" i="1"/>
  <c r="AA979" i="1"/>
  <c r="AI1184" i="1"/>
  <c r="Y1154" i="1"/>
  <c r="AP1215" i="1"/>
  <c r="AR979" i="1"/>
  <c r="AR1092" i="1"/>
  <c r="AR1184" i="1"/>
  <c r="Q1062" i="1"/>
  <c r="AJ1154" i="1"/>
  <c r="W1154" i="1"/>
  <c r="W979" i="1"/>
  <c r="AU1062" i="1"/>
  <c r="AG1092" i="1"/>
  <c r="AS1062" i="1"/>
  <c r="AS1215" i="1"/>
  <c r="V1154" i="1"/>
  <c r="V1215" i="1"/>
  <c r="AQ1092" i="1"/>
  <c r="AQ1215" i="1"/>
  <c r="S1277" i="1"/>
  <c r="AE1215" i="1"/>
  <c r="Z1154" i="1"/>
  <c r="AA1215" i="1"/>
  <c r="Q1154" i="1"/>
  <c r="AO1215" i="1"/>
  <c r="AO1277" i="1"/>
  <c r="AH1184" i="1"/>
  <c r="AB979" i="1"/>
  <c r="AB1062" i="1"/>
  <c r="T1154" i="1"/>
  <c r="T1184" i="1"/>
  <c r="AE1277" i="1"/>
  <c r="AU1215" i="1"/>
  <c r="AE979" i="1"/>
  <c r="P979" i="1"/>
  <c r="AD1215" i="1"/>
  <c r="R1215" i="1"/>
  <c r="AM1215" i="1"/>
  <c r="AI1092" i="1"/>
  <c r="P1062" i="1"/>
  <c r="P1092" i="1"/>
  <c r="X1215" i="1"/>
  <c r="R1277" i="1"/>
  <c r="Y1184" i="1"/>
  <c r="AQ1277" i="1"/>
  <c r="AJ1092" i="1"/>
  <c r="AT1215" i="1"/>
  <c r="AK1092" i="1"/>
  <c r="AD979" i="1"/>
  <c r="AU1092" i="1"/>
  <c r="AN979" i="1"/>
  <c r="AG979" i="1"/>
  <c r="AG1062" i="1"/>
  <c r="R1062" i="1"/>
  <c r="AS1092" i="1"/>
  <c r="P1215" i="1"/>
  <c r="AQ1062" i="1"/>
  <c r="AI1154" i="1"/>
  <c r="AF1215" i="1"/>
  <c r="AN1092" i="1"/>
  <c r="X1184" i="1"/>
  <c r="AB1092" i="1"/>
  <c r="T1215" i="1"/>
  <c r="U1277" i="1"/>
  <c r="Z1215" i="1"/>
  <c r="AI1277" i="1"/>
  <c r="AA1154" i="1"/>
  <c r="V979" i="1"/>
  <c r="AL979" i="1"/>
  <c r="AL1092" i="1"/>
  <c r="W1062" i="1"/>
  <c r="Z979" i="1"/>
  <c r="Z1062" i="1"/>
  <c r="Z1092" i="1"/>
  <c r="U1062" i="1"/>
  <c r="U1215" i="1"/>
  <c r="AM1277" i="1"/>
  <c r="X1277" i="1"/>
  <c r="R1184" i="1"/>
  <c r="S1154" i="1"/>
  <c r="AM1154" i="1"/>
  <c r="AM1184" i="1"/>
  <c r="AH1154" i="1"/>
  <c r="AF1154" i="1"/>
  <c r="AF1184" i="1"/>
  <c r="AA1184" i="1"/>
  <c r="Q1215" i="1"/>
  <c r="Q1277" i="1"/>
  <c r="AB1215" i="1"/>
  <c r="AC1277" i="1"/>
  <c r="AN1215" i="1"/>
  <c r="AR1277" i="1"/>
  <c r="P1184" i="1"/>
  <c r="S1092" i="1"/>
  <c r="AT979" i="1"/>
  <c r="AT1062" i="1"/>
  <c r="AT1092" i="1"/>
  <c r="AE1062" i="1"/>
  <c r="Q979" i="1"/>
  <c r="Q1092" i="1"/>
  <c r="AH1062" i="1"/>
  <c r="AH1092" i="1"/>
  <c r="AC1062" i="1"/>
  <c r="AC1092" i="1"/>
  <c r="AC1215" i="1"/>
  <c r="AN1277" i="1"/>
  <c r="R1154" i="1"/>
  <c r="AP1184" i="1"/>
  <c r="AJ1277" i="1"/>
  <c r="AU1184" i="1"/>
  <c r="AA1062" i="1"/>
  <c r="S1215" i="1"/>
  <c r="AN1154" i="1"/>
  <c r="Y1215" i="1"/>
  <c r="Y1277" i="1"/>
  <c r="AI1215" i="1"/>
  <c r="AJ1215" i="1"/>
  <c r="AK1277" i="1"/>
  <c r="AP1154" i="1"/>
  <c r="AM979" i="1"/>
  <c r="AR1062" i="1"/>
  <c r="V1092" i="1"/>
  <c r="AF1092" i="1"/>
  <c r="P1154" i="1"/>
  <c r="AT1277" i="1"/>
  <c r="V1062" i="1"/>
  <c r="AM1062" i="1"/>
  <c r="Y979" i="1"/>
  <c r="Y1062" i="1"/>
  <c r="Y1092" i="1"/>
  <c r="AP979" i="1"/>
  <c r="AP1062" i="1"/>
  <c r="AP1092" i="1"/>
  <c r="AK1062" i="1"/>
  <c r="AK1215" i="1"/>
  <c r="AL1277" i="1"/>
  <c r="AH1277" i="1"/>
  <c r="W1184" i="1"/>
  <c r="W1215" i="1"/>
  <c r="AU1277" i="1"/>
  <c r="AA1277" i="1"/>
  <c r="AG1277" i="1"/>
  <c r="AA1092" i="1"/>
  <c r="AG1215" i="1"/>
  <c r="T979" i="1"/>
  <c r="T1062" i="1"/>
  <c r="T1092" i="1"/>
  <c r="AR1215" i="1"/>
  <c r="AS1277" i="1"/>
  <c r="AF1277" i="1"/>
  <c r="Z1277" i="1"/>
  <c r="AI1062" i="1"/>
  <c r="AT279" i="1"/>
  <c r="X279" i="1"/>
  <c r="V279" i="1"/>
  <c r="AR279" i="1"/>
  <c r="AH111" i="1"/>
  <c r="AJ168" i="1"/>
  <c r="W111" i="1"/>
  <c r="S279" i="1"/>
  <c r="AH225" i="1"/>
  <c r="AA279" i="1"/>
  <c r="AT111" i="1"/>
  <c r="AN279" i="1"/>
  <c r="AP279" i="1"/>
  <c r="AR111" i="1"/>
  <c r="AG111" i="1"/>
  <c r="AD111" i="1"/>
  <c r="AB111" i="1"/>
  <c r="P279" i="1"/>
  <c r="AI111" i="1"/>
  <c r="AA168" i="1"/>
  <c r="AM279" i="1"/>
  <c r="AL111" i="1"/>
  <c r="AD279" i="1"/>
  <c r="AC168" i="1"/>
  <c r="AP111" i="1"/>
  <c r="T111" i="1"/>
  <c r="Y279" i="1"/>
  <c r="AU225" i="1"/>
  <c r="V111" i="1"/>
  <c r="AS168" i="1"/>
  <c r="Q111" i="1"/>
  <c r="AO168" i="1"/>
  <c r="Z111" i="1"/>
  <c r="AL279" i="1"/>
  <c r="AM111" i="1"/>
  <c r="AK111" i="1"/>
  <c r="T168" i="1"/>
  <c r="AU111" i="1"/>
  <c r="R111" i="1"/>
  <c r="AT168" i="1"/>
  <c r="AF32" i="1"/>
  <c r="AA32" i="1"/>
  <c r="AQ32" i="1"/>
  <c r="AS111" i="1"/>
  <c r="W279" i="1"/>
  <c r="AN168" i="1"/>
  <c r="AJ111" i="1"/>
  <c r="AE111" i="1"/>
  <c r="AA111" i="1"/>
  <c r="AT225" i="1"/>
  <c r="Y111" i="1"/>
  <c r="AL32" i="1"/>
  <c r="AF111" i="1"/>
  <c r="AN111" i="1"/>
  <c r="U111" i="1"/>
  <c r="AO111" i="1"/>
  <c r="X111" i="1"/>
  <c r="Z279" i="1"/>
  <c r="R168" i="1"/>
  <c r="AK279" i="1"/>
  <c r="AB225" i="1"/>
  <c r="AQ111" i="1"/>
  <c r="AC111" i="1"/>
  <c r="P111" i="1"/>
  <c r="S111" i="1"/>
  <c r="AB279" i="1"/>
  <c r="AA225" i="1"/>
  <c r="P168" i="1"/>
  <c r="AK168" i="1"/>
  <c r="P225" i="1"/>
  <c r="AO225" i="1"/>
  <c r="AP225" i="1"/>
  <c r="AG279" i="1"/>
  <c r="AS279" i="1"/>
  <c r="AH32" i="1"/>
  <c r="AC225" i="1"/>
  <c r="X225" i="1"/>
  <c r="AM168" i="1"/>
  <c r="AI279" i="1"/>
  <c r="AE225" i="1"/>
  <c r="AL168" i="1"/>
  <c r="AO279" i="1"/>
  <c r="AJ279" i="1"/>
  <c r="T279" i="1"/>
  <c r="W168" i="1"/>
  <c r="AG225" i="1"/>
  <c r="AN32" i="1"/>
  <c r="U225" i="1"/>
  <c r="AF279" i="1"/>
  <c r="AE168" i="1"/>
  <c r="AD168" i="1"/>
  <c r="T225" i="1"/>
  <c r="S168" i="1"/>
  <c r="AE279" i="1"/>
  <c r="AK225" i="1"/>
  <c r="AF225" i="1"/>
  <c r="AU168" i="1"/>
  <c r="AQ279" i="1"/>
  <c r="AH279" i="1"/>
  <c r="X168" i="1"/>
  <c r="AP168" i="1"/>
  <c r="AQ225" i="1"/>
  <c r="Z168" i="1"/>
  <c r="AS225" i="1"/>
  <c r="AN225" i="1"/>
  <c r="S225" i="1"/>
  <c r="AJ225" i="1"/>
  <c r="AI168" i="1"/>
  <c r="AU279" i="1"/>
  <c r="AB168" i="1"/>
  <c r="V225" i="1"/>
  <c r="Q168" i="1"/>
  <c r="AI225" i="1"/>
  <c r="AR225" i="1"/>
  <c r="AQ168" i="1"/>
  <c r="AD225" i="1"/>
  <c r="Q225" i="1"/>
  <c r="R225" i="1"/>
  <c r="Y168" i="1"/>
  <c r="U279" i="1"/>
  <c r="AH168" i="1"/>
  <c r="AR168" i="1"/>
  <c r="AL225" i="1"/>
  <c r="U168" i="1"/>
  <c r="Y225" i="1"/>
  <c r="Z225" i="1"/>
  <c r="AM225" i="1"/>
  <c r="R279" i="1"/>
  <c r="Q279" i="1"/>
  <c r="W225" i="1"/>
  <c r="V168" i="1"/>
  <c r="AG168" i="1"/>
  <c r="AC279" i="1"/>
  <c r="AF168" i="1"/>
  <c r="R32" i="1"/>
  <c r="Y32" i="1"/>
  <c r="Z32" i="1"/>
  <c r="AC32" i="1"/>
  <c r="V32" i="1"/>
  <c r="AG32" i="1"/>
  <c r="AP32" i="1"/>
  <c r="AK32" i="1"/>
  <c r="AD32" i="1"/>
  <c r="AI32" i="1"/>
  <c r="AT32" i="1"/>
  <c r="Q32" i="1"/>
  <c r="AO32" i="1"/>
  <c r="AB32" i="1"/>
  <c r="P32" i="1"/>
  <c r="AE32" i="1"/>
  <c r="AJ32" i="1"/>
  <c r="U32" i="1"/>
  <c r="AM32" i="1"/>
  <c r="T32" i="1"/>
  <c r="AS32" i="1"/>
  <c r="X32" i="1"/>
  <c r="S32" i="1"/>
  <c r="AR32" i="1"/>
  <c r="W32" i="1"/>
  <c r="AU7" i="1"/>
  <c r="AD978" i="1" l="1"/>
  <c r="Y978" i="1"/>
  <c r="Y977" i="1" s="1"/>
  <c r="AM978" i="1"/>
  <c r="AM977" i="1" s="1"/>
  <c r="AU978" i="1"/>
  <c r="AU977" i="1" s="1"/>
  <c r="AO978" i="1"/>
  <c r="AO977" i="1" s="1"/>
  <c r="AE978" i="1"/>
  <c r="R978" i="1"/>
  <c r="T978" i="1"/>
  <c r="T977" i="1" s="1"/>
  <c r="AL978" i="1"/>
  <c r="AA978" i="1"/>
  <c r="AI978" i="1"/>
  <c r="AI977" i="1" s="1"/>
  <c r="AF978" i="1"/>
  <c r="AF977" i="1" s="1"/>
  <c r="AH978" i="1"/>
  <c r="AH977" i="1" s="1"/>
  <c r="AQ978" i="1"/>
  <c r="AQ977" i="1" s="1"/>
  <c r="Z978" i="1"/>
  <c r="Z977" i="1" s="1"/>
  <c r="V978" i="1"/>
  <c r="V977" i="1" s="1"/>
  <c r="AG978" i="1"/>
  <c r="AB978" i="1"/>
  <c r="AJ978" i="1"/>
  <c r="AJ977" i="1" s="1"/>
  <c r="AK978" i="1"/>
  <c r="AK977" i="1" s="1"/>
  <c r="AC978" i="1"/>
  <c r="AC977" i="1" s="1"/>
  <c r="AR978" i="1"/>
  <c r="AR977" i="1" s="1"/>
  <c r="AS978" i="1"/>
  <c r="AS977" i="1" s="1"/>
  <c r="AP978" i="1"/>
  <c r="AP977" i="1" s="1"/>
  <c r="Q978" i="1"/>
  <c r="Q977" i="1" s="1"/>
  <c r="AN978" i="1"/>
  <c r="AN977" i="1" s="1"/>
  <c r="P978" i="1"/>
  <c r="W978" i="1"/>
  <c r="W977" i="1" s="1"/>
  <c r="S978" i="1"/>
  <c r="S977" i="1" s="1"/>
  <c r="X978" i="1"/>
  <c r="X977" i="1" s="1"/>
  <c r="U978" i="1"/>
  <c r="U977" i="1" s="1"/>
  <c r="AT978" i="1"/>
  <c r="AT977" i="1" s="1"/>
  <c r="I111" i="1"/>
  <c r="I979" i="1"/>
  <c r="I225" i="1"/>
  <c r="I32" i="1"/>
  <c r="I1092" i="1"/>
  <c r="I168" i="1"/>
  <c r="I1215" i="1"/>
  <c r="I1062" i="1"/>
  <c r="I279" i="1"/>
  <c r="I1154" i="1"/>
  <c r="I1184" i="1"/>
  <c r="I195" i="1"/>
  <c r="I1277" i="1"/>
  <c r="AE977" i="1"/>
  <c r="R977" i="1"/>
  <c r="AA977" i="1"/>
  <c r="AG977" i="1"/>
  <c r="AB977" i="1"/>
  <c r="AD977" i="1"/>
  <c r="AL977" i="1"/>
  <c r="AU6" i="1"/>
  <c r="I978" i="1" l="1"/>
  <c r="P977" i="1"/>
  <c r="I977" i="1" s="1"/>
  <c r="AQ7" i="1" l="1"/>
  <c r="AQ6" i="1" s="1"/>
  <c r="J7" i="1" l="1"/>
  <c r="K7" i="1"/>
  <c r="M7" i="1"/>
  <c r="M6" i="1" s="1"/>
  <c r="N7" i="1"/>
  <c r="N6" i="1" s="1"/>
  <c r="L7" i="1"/>
  <c r="L6" i="1" s="1"/>
  <c r="O7" i="1"/>
  <c r="O6" i="1" s="1"/>
  <c r="J6" i="1" l="1"/>
  <c r="AR7" i="1"/>
  <c r="AR6" i="1" s="1"/>
  <c r="AS7" i="1" l="1"/>
  <c r="AS6" i="1" s="1"/>
  <c r="AT7" i="1" l="1"/>
  <c r="AT6" i="1" s="1"/>
  <c r="P7" i="1" l="1"/>
  <c r="Y7" i="1"/>
  <c r="Y6" i="1" s="1"/>
  <c r="Z7" i="1"/>
  <c r="Z6" i="1" s="1"/>
  <c r="AA7" i="1"/>
  <c r="AA6" i="1" s="1"/>
  <c r="AL7" i="1"/>
  <c r="AL6" i="1" s="1"/>
  <c r="AI7" i="1"/>
  <c r="AI6" i="1" s="1"/>
  <c r="AB7" i="1"/>
  <c r="AB6" i="1" s="1"/>
  <c r="AF7" i="1"/>
  <c r="AF6" i="1" s="1"/>
  <c r="U7" i="1"/>
  <c r="U6" i="1" s="1"/>
  <c r="AE7" i="1"/>
  <c r="AE6" i="1" s="1"/>
  <c r="X7" i="1"/>
  <c r="X6" i="1" s="1"/>
  <c r="S7" i="1"/>
  <c r="S6" i="1" s="1"/>
  <c r="AD7" i="1"/>
  <c r="AD6" i="1" s="1"/>
  <c r="T7" i="1"/>
  <c r="T6" i="1" s="1"/>
  <c r="Q7" i="1"/>
  <c r="Q6" i="1" s="1"/>
  <c r="AO7" i="1"/>
  <c r="AO6" i="1" s="1"/>
  <c r="AG7" i="1"/>
  <c r="AG6" i="1" s="1"/>
  <c r="AP7" i="1"/>
  <c r="AP6" i="1" s="1"/>
  <c r="R7" i="1"/>
  <c r="R6" i="1" s="1"/>
  <c r="V7" i="1"/>
  <c r="V6" i="1" s="1"/>
  <c r="AC7" i="1"/>
  <c r="AC6" i="1" s="1"/>
  <c r="AJ7" i="1"/>
  <c r="AJ6" i="1" s="1"/>
  <c r="AM7" i="1"/>
  <c r="AM6" i="1" s="1"/>
  <c r="AN7" i="1"/>
  <c r="AN6" i="1" s="1"/>
  <c r="AH7" i="1"/>
  <c r="AH6" i="1" s="1"/>
  <c r="P6" i="1" l="1"/>
  <c r="AK7" i="1"/>
  <c r="AK6" i="1" s="1"/>
  <c r="W7" i="1"/>
  <c r="W6" i="1" s="1"/>
  <c r="I7" i="1" l="1"/>
  <c r="K6" i="1"/>
  <c r="J787" i="1"/>
  <c r="J786" i="1" s="1"/>
  <c r="J5" i="1" s="1"/>
  <c r="I789" i="1"/>
  <c r="AD786" i="1"/>
  <c r="AD5" i="1" s="1"/>
  <c r="AI786" i="1"/>
  <c r="AI5" i="1" s="1"/>
  <c r="Z786" i="1"/>
  <c r="Z5" i="1" s="1"/>
  <c r="AS786" i="1"/>
  <c r="AS5" i="1" s="1"/>
  <c r="U786" i="1"/>
  <c r="U5" i="1" s="1"/>
  <c r="V786" i="1"/>
  <c r="V5" i="1" s="1"/>
  <c r="AP786" i="1"/>
  <c r="AP5" i="1" s="1"/>
  <c r="AB786" i="1"/>
  <c r="AB5" i="1" s="1"/>
  <c r="AL786" i="1"/>
  <c r="AL5" i="1" s="1"/>
  <c r="O786" i="1"/>
  <c r="O5" i="1" s="1"/>
  <c r="AJ786" i="1"/>
  <c r="AJ5" i="1" s="1"/>
  <c r="L786" i="1"/>
  <c r="L5" i="1" s="1"/>
  <c r="AK786" i="1"/>
  <c r="AK5" i="1" s="1"/>
  <c r="AM786" i="1"/>
  <c r="AM5" i="1" s="1"/>
  <c r="AU786" i="1"/>
  <c r="AU5" i="1" s="1"/>
  <c r="P786" i="1"/>
  <c r="P5" i="1" s="1"/>
  <c r="X786" i="1"/>
  <c r="X5" i="1" s="1"/>
  <c r="N786" i="1"/>
  <c r="N5" i="1" s="1"/>
  <c r="Q786" i="1"/>
  <c r="Q5" i="1" s="1"/>
  <c r="K786" i="1"/>
  <c r="AT786" i="1"/>
  <c r="AT5" i="1" s="1"/>
  <c r="T786" i="1"/>
  <c r="T5" i="1" s="1"/>
  <c r="AO786" i="1"/>
  <c r="AO5" i="1" s="1"/>
  <c r="AC786" i="1"/>
  <c r="AC5" i="1" s="1"/>
  <c r="AF786" i="1"/>
  <c r="AF5" i="1" s="1"/>
  <c r="AA786" i="1"/>
  <c r="AA5" i="1" s="1"/>
  <c r="S786" i="1"/>
  <c r="S5" i="1" s="1"/>
  <c r="AE786" i="1"/>
  <c r="AE5" i="1" s="1"/>
  <c r="Y786" i="1"/>
  <c r="Y5" i="1" s="1"/>
  <c r="W786" i="1"/>
  <c r="W5" i="1" s="1"/>
  <c r="AQ786" i="1"/>
  <c r="AQ5" i="1" s="1"/>
  <c r="AR786" i="1"/>
  <c r="AR5" i="1" s="1"/>
  <c r="M786" i="1"/>
  <c r="M5" i="1" s="1"/>
  <c r="R786" i="1"/>
  <c r="R5" i="1" s="1"/>
  <c r="AG786" i="1"/>
  <c r="AG5" i="1" s="1"/>
  <c r="AH786" i="1"/>
  <c r="AH5" i="1" s="1"/>
  <c r="AN786" i="1"/>
  <c r="AN5" i="1" s="1"/>
  <c r="K5" i="1" l="1"/>
  <c r="I5" i="1" s="1"/>
  <c r="I6" i="1"/>
  <c r="I786" i="1"/>
  <c r="I787" i="1"/>
</calcChain>
</file>

<file path=xl/sharedStrings.xml><?xml version="1.0" encoding="utf-8"?>
<sst xmlns="http://schemas.openxmlformats.org/spreadsheetml/2006/main" count="13702" uniqueCount="2123">
  <si>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</si>
  <si>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</si>
  <si>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</si>
  <si>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</si>
  <si>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</si>
  <si>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</si>
  <si>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</si>
  <si>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</si>
  <si>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</si>
  <si>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</si>
  <si>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</si>
  <si>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</si>
  <si>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</si>
  <si>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</si>
  <si>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</si>
  <si>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</si>
  <si>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</si>
  <si>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</si>
  <si>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</si>
  <si>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</si>
  <si>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</si>
  <si>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</si>
  <si>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</si>
  <si>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</si>
  <si>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</si>
  <si>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</si>
  <si>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</si>
  <si>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</si>
  <si>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</si>
  <si>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</si>
  <si>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</si>
  <si>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</si>
  <si>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+</t>
  </si>
  <si>
    <t>10-14</t>
  </si>
  <si>
    <t>15-19</t>
  </si>
  <si>
    <t>20-49</t>
  </si>
  <si>
    <t>HOSP. REGIONAL CAJAMARCA</t>
  </si>
  <si>
    <t>C.S. PACHACUTEC</t>
  </si>
  <si>
    <t>C.S. MAGNA VALLEJO</t>
  </si>
  <si>
    <t>P.S. HUAMBOCANCHA ALTA</t>
  </si>
  <si>
    <t>P.S. SAMANACRUZ</t>
  </si>
  <si>
    <t>P.S. SIMON BOLIVAR</t>
  </si>
  <si>
    <t>P.S. PARIAMARCA</t>
  </si>
  <si>
    <t>P.S. PORCON BAJO</t>
  </si>
  <si>
    <t>P.S. ATAHUALPA</t>
  </si>
  <si>
    <t>P.S. MICAELA BASTIDAS</t>
  </si>
  <si>
    <t>P.S. PORCON ALTO</t>
  </si>
  <si>
    <t>P.S. AGOCUCHO</t>
  </si>
  <si>
    <t>P.S. CHAMIS</t>
  </si>
  <si>
    <t>P.S. PATA PATA</t>
  </si>
  <si>
    <t>P.S. LUCMACUCHO</t>
  </si>
  <si>
    <t>P.S. PURUAY ALTO</t>
  </si>
  <si>
    <t>P.S. GRANJA PORCON</t>
  </si>
  <si>
    <t>P.S. CHILIMPAMPA</t>
  </si>
  <si>
    <t>P.S. LA TULPUNA</t>
  </si>
  <si>
    <t xml:space="preserve">P.S. AYLAMBO </t>
  </si>
  <si>
    <t>SANIDAD PNP</t>
  </si>
  <si>
    <t>CENTRO MEDICO MUNICIPAL</t>
  </si>
  <si>
    <t>P.S. SAPUC</t>
  </si>
  <si>
    <t>P.S. HUAYLLAGUAL</t>
  </si>
  <si>
    <t>P.S. CHETILLA</t>
  </si>
  <si>
    <t>P.S. COSPAN</t>
  </si>
  <si>
    <t>P.S. SAN JORGE</t>
  </si>
  <si>
    <t>P.S. SUNCHUBAMBA</t>
  </si>
  <si>
    <t>P.S. COMBAYO</t>
  </si>
  <si>
    <t>P.S. YANACANCHA BAJA</t>
  </si>
  <si>
    <t>P.S. LA VICTORIA</t>
  </si>
  <si>
    <t>P.S. EL MANGLE</t>
  </si>
  <si>
    <t>P.S. YERBABUENA</t>
  </si>
  <si>
    <t>P.S. MICUYPAMPA</t>
  </si>
  <si>
    <t>P.S. CHAMCAS</t>
  </si>
  <si>
    <t>P.S. SAN LUIS DE POLLOQUITO</t>
  </si>
  <si>
    <t>C.S. JESUS</t>
  </si>
  <si>
    <t>P.S. SAN PABLO DE JESUS</t>
  </si>
  <si>
    <t>P.S. EL CARMEN</t>
  </si>
  <si>
    <t>P.S. LORITOPAMPA</t>
  </si>
  <si>
    <t>P.S. HUALQUI</t>
  </si>
  <si>
    <t>P.S. YANAMARCA (JESUS)</t>
  </si>
  <si>
    <t>P.S. LLACANORA</t>
  </si>
  <si>
    <t>C.S. OTUZCO</t>
  </si>
  <si>
    <t>P.S. HUACATAZ</t>
  </si>
  <si>
    <t>P.S. LUICHUPUCRO BAJO</t>
  </si>
  <si>
    <t>P.S. SANTA BARBARA</t>
  </si>
  <si>
    <t>C.S. MAGDALENA</t>
  </si>
  <si>
    <t>P.S. CUMBICO</t>
  </si>
  <si>
    <t>P.S. SAN SEBASTIAN DE CHOROPAMPA</t>
  </si>
  <si>
    <t>P.S  SAN CRISTOBAL</t>
  </si>
  <si>
    <t>P.S. MATARA</t>
  </si>
  <si>
    <t>P.S. NAMORA</t>
  </si>
  <si>
    <t>P.S. LA MASMA</t>
  </si>
  <si>
    <t>P.S. EL TRIUNFO</t>
  </si>
  <si>
    <t>P.S. HUANICO</t>
  </si>
  <si>
    <t>P.S. SARIN</t>
  </si>
  <si>
    <t>C.S. SAN JUAN</t>
  </si>
  <si>
    <t>HOSP. DE APOYO CAJABAMBA</t>
  </si>
  <si>
    <t>P.S. COLCABAMBA</t>
  </si>
  <si>
    <t>P.S. CHANSHAPAMBA</t>
  </si>
  <si>
    <t>P.S  CORRALPAMPA</t>
  </si>
  <si>
    <t>ESSALUD CAJABAMBA</t>
  </si>
  <si>
    <t>P.S. CACHACHI</t>
  </si>
  <si>
    <t>P.S. CALLUAN</t>
  </si>
  <si>
    <t>P.S. ARAQUEDA</t>
  </si>
  <si>
    <t>P.S. ALGAMARCA</t>
  </si>
  <si>
    <t>P.S. CHOLOCAL</t>
  </si>
  <si>
    <t>P.S. CHUQUIBAMBA</t>
  </si>
  <si>
    <t>P.S. HIERBA BUENA</t>
  </si>
  <si>
    <t>P.S. HUACADAY</t>
  </si>
  <si>
    <t>C.S. MALCAS</t>
  </si>
  <si>
    <t>P.S. CAUDAY</t>
  </si>
  <si>
    <t>P.S. OTUTO</t>
  </si>
  <si>
    <t>P.S. EL HUAYO</t>
  </si>
  <si>
    <t>C.S. LLUCHUBAMBA</t>
  </si>
  <si>
    <t>P.S. SITACOCHA</t>
  </si>
  <si>
    <t>P.S. JOCOS</t>
  </si>
  <si>
    <t>P.S. MARCAMACHAY</t>
  </si>
  <si>
    <t>P.S. SAN JUAN DE LLUCHUBAMBA</t>
  </si>
  <si>
    <t>HOSP. DE APOYO CELENDIN</t>
  </si>
  <si>
    <t>P.S. LLANGUAT</t>
  </si>
  <si>
    <t>P.S. EUGENIOPAMPA</t>
  </si>
  <si>
    <t xml:space="preserve">P.S. SAN ANTONIO </t>
  </si>
  <si>
    <t>ESSALUD CELENDIN</t>
  </si>
  <si>
    <t>P.S. CHUMUCH</t>
  </si>
  <si>
    <t>P.S. RAMBRAN</t>
  </si>
  <si>
    <t>C.S. CORTEGANA</t>
  </si>
  <si>
    <t>P.S. ANDAMACHAY</t>
  </si>
  <si>
    <t>P.S. VILLANUEVA</t>
  </si>
  <si>
    <t>P.S. YAGEN</t>
  </si>
  <si>
    <t>P.S. CANDEN</t>
  </si>
  <si>
    <t>P.S. MUSADEN</t>
  </si>
  <si>
    <t>P.S. HUASMIN</t>
  </si>
  <si>
    <t>P.S. JEREZ</t>
  </si>
  <si>
    <t>P.S. SANTA ROSA DE HUASMIN</t>
  </si>
  <si>
    <t>P.S. CHUGUR</t>
  </si>
  <si>
    <t>P.S. LAGUNAS</t>
  </si>
  <si>
    <t>P.S. LAGUNAS DE PEDREGAL</t>
  </si>
  <si>
    <t>P.S. VISTA ALEGRE</t>
  </si>
  <si>
    <t>P.S. LLAGUAN</t>
  </si>
  <si>
    <t>P.S SENDAMAL DE HUASMIN</t>
  </si>
  <si>
    <t>P.S. JORGE CHAVEZ</t>
  </si>
  <si>
    <t>P.S. JOSE GALVEZ</t>
  </si>
  <si>
    <t>P.S. FRAYLECOCHA</t>
  </si>
  <si>
    <t>P.S. PIZON</t>
  </si>
  <si>
    <t>P.S. MUYOC GRANDE</t>
  </si>
  <si>
    <t>P.S. MUYOC CHICO</t>
  </si>
  <si>
    <t>P.S. OXAMARCA</t>
  </si>
  <si>
    <t>P.S. PIOBAMBA</t>
  </si>
  <si>
    <t>P.S. LA QUINUA</t>
  </si>
  <si>
    <t>P.S. SOROCHUCO</t>
  </si>
  <si>
    <t>P.S. LA CHORRERA</t>
  </si>
  <si>
    <t>P.S. REJOPAMPA</t>
  </si>
  <si>
    <t>P.S. TANDAYOC</t>
  </si>
  <si>
    <t>P.S. SALACAT</t>
  </si>
  <si>
    <t>P.S. CRUZPAMPA</t>
  </si>
  <si>
    <t>P.S. LLAVIDQUE</t>
  </si>
  <si>
    <t>C.S. SUCRE</t>
  </si>
  <si>
    <t>P.S. CALCONGA</t>
  </si>
  <si>
    <t>P.S. VIGASPAMPA</t>
  </si>
  <si>
    <t>P.S. UTCO LIMON</t>
  </si>
  <si>
    <t>P.S. LA LIBERTAD DE PALLAN</t>
  </si>
  <si>
    <t>P.S. NUEVA ESPERANZA</t>
  </si>
  <si>
    <t>P.S. RAMOSCUCHO</t>
  </si>
  <si>
    <t>C.S. CONTUMAZA</t>
  </si>
  <si>
    <t>P.S. CATUDEN</t>
  </si>
  <si>
    <t>P.S. MEMBRILLAR</t>
  </si>
  <si>
    <t>P.S. CORRALES DE CHANTA</t>
  </si>
  <si>
    <t>P.S. EL MOTE</t>
  </si>
  <si>
    <t>ESSALUD CONTUMAZA</t>
  </si>
  <si>
    <t>P.S. LLALLAN</t>
  </si>
  <si>
    <t>P.S. TRINIDAD</t>
  </si>
  <si>
    <t>P.S. SANTA CATALINA</t>
  </si>
  <si>
    <t>P.S. GUZMANGO</t>
  </si>
  <si>
    <t>P.S. TOTORILLAS</t>
  </si>
  <si>
    <t>C.S. SAN BENITO</t>
  </si>
  <si>
    <t>P.S. JAGUEY</t>
  </si>
  <si>
    <t>P.S. SANTA ANA</t>
  </si>
  <si>
    <t>P.S. STA. CRUZ DE TOLEDO</t>
  </si>
  <si>
    <t>C.S. TEMBLADERA -YONAN</t>
  </si>
  <si>
    <t>P.S. PAY PAY</t>
  </si>
  <si>
    <t>P.S. CAFETAL</t>
  </si>
  <si>
    <t>P.S. VENTANILLA</t>
  </si>
  <si>
    <t>P.S. EL PRADO</t>
  </si>
  <si>
    <t>C.S. SAN MARCOS</t>
  </si>
  <si>
    <t>P.S. CHUCO</t>
  </si>
  <si>
    <t>P.S. CONDORMARCA</t>
  </si>
  <si>
    <t>P.S. HUAYOBAMBA</t>
  </si>
  <si>
    <t>P.S. EDELMIRA</t>
  </si>
  <si>
    <t>ESSALUD SAN MARCOS</t>
  </si>
  <si>
    <t>P.S. CHANCAY</t>
  </si>
  <si>
    <t>P.S. SOCCHAGON</t>
  </si>
  <si>
    <t>P.S. POMARONGO</t>
  </si>
  <si>
    <t>P.S. LA GRAMA</t>
  </si>
  <si>
    <t>P.S. PAUCAMARCA</t>
  </si>
  <si>
    <t>P.S. RIO SECO</t>
  </si>
  <si>
    <t>P.S. MANZANILLA</t>
  </si>
  <si>
    <t>P.S. ULLILLIN</t>
  </si>
  <si>
    <t>P.S. MUYOC</t>
  </si>
  <si>
    <t>C.S. ICHOCAN</t>
  </si>
  <si>
    <t>P.S. SHIRAC</t>
  </si>
  <si>
    <t>C.S. JOSE SABOGAL</t>
  </si>
  <si>
    <t>P.S. MATIBAMBA</t>
  </si>
  <si>
    <t>P.S. TINYAYOC</t>
  </si>
  <si>
    <t>P.S. MALAT</t>
  </si>
  <si>
    <t>P.S. LICLICONGA</t>
  </si>
  <si>
    <t>P.S. HUAGAL</t>
  </si>
  <si>
    <t>C.S. SAN MIGUEL</t>
  </si>
  <si>
    <t>P.S. TANON CAMPO ALEGRE</t>
  </si>
  <si>
    <t>P.S. TAYAPAMPA</t>
  </si>
  <si>
    <t>P.S. NITISUYO ALTO</t>
  </si>
  <si>
    <t>P.S. SANTA ROSA</t>
  </si>
  <si>
    <t>P.S. CHUAD</t>
  </si>
  <si>
    <t xml:space="preserve">P.S. LAS PENCAS </t>
  </si>
  <si>
    <t>P.S. LAMASPAMPA</t>
  </si>
  <si>
    <t>P.S. QUINDEN BAJO</t>
  </si>
  <si>
    <t>ESSALUD SAN MIGUEL</t>
  </si>
  <si>
    <t>P.S. BOLIVAR</t>
  </si>
  <si>
    <t>P.S. SAN JOSE</t>
  </si>
  <si>
    <t>P.S. CALQUIS</t>
  </si>
  <si>
    <t>P.S. TAULIS</t>
  </si>
  <si>
    <t>C.S. CATILLUC</t>
  </si>
  <si>
    <t>P.S. QUILCATE ALTO</t>
  </si>
  <si>
    <t>P.S. EL GUAYO</t>
  </si>
  <si>
    <t>C.S. LA FLORIDA</t>
  </si>
  <si>
    <t>C.S. LLAPA</t>
  </si>
  <si>
    <t>P.S. PAMPA CUYOC</t>
  </si>
  <si>
    <t>P.S. SAN ANTONIO DE OJOS</t>
  </si>
  <si>
    <t>P.S. UCHUQUINUA</t>
  </si>
  <si>
    <t>P.S. SABANA</t>
  </si>
  <si>
    <t>P.S. PAMPA LA CALZADA</t>
  </si>
  <si>
    <t>P.S. PABELLON CHICO</t>
  </si>
  <si>
    <t>C.S. NANCHOC</t>
  </si>
  <si>
    <t>P.S. CARAHUASI</t>
  </si>
  <si>
    <t>C.S. NIEPOS</t>
  </si>
  <si>
    <t>P.S. MIRAVALLES</t>
  </si>
  <si>
    <t>P.S. EL NARANJO</t>
  </si>
  <si>
    <t>P.S. LANCHEZ</t>
  </si>
  <si>
    <t>P.S. SAN GREGORIO</t>
  </si>
  <si>
    <t>P.S. CASA BLANCA</t>
  </si>
  <si>
    <t>P.S. EL SAUCE</t>
  </si>
  <si>
    <t>P.S. SAN SILVESTRE DE COCHAN</t>
  </si>
  <si>
    <t>P.S. TANTACHUAL BAJO</t>
  </si>
  <si>
    <t>P.S. QUEBRADA HONDA</t>
  </si>
  <si>
    <t>P.S. EL TAMBO</t>
  </si>
  <si>
    <t>P.S. LUCMILLO</t>
  </si>
  <si>
    <t>P.S. TONGOD</t>
  </si>
  <si>
    <t>P.S. LA CORONILLA</t>
  </si>
  <si>
    <t>C.S. UNION AGUA BLANCA</t>
  </si>
  <si>
    <t>P.S. LIVES</t>
  </si>
  <si>
    <t>C.S. SAN PABLO</t>
  </si>
  <si>
    <t>P.S. JANCOS</t>
  </si>
  <si>
    <t>P.S. SANTA ROSA DE UNANCA</t>
  </si>
  <si>
    <t>P.S. CALLANCAS</t>
  </si>
  <si>
    <t>ESSALUD SAN PABLO</t>
  </si>
  <si>
    <t>P.S. SAN BERNARDINO</t>
  </si>
  <si>
    <t>P.S. POLAN</t>
  </si>
  <si>
    <t>P.S. SAN LUIS BAJO - GRANDE</t>
  </si>
  <si>
    <t>P.S. PAMPA DE SAN LUIS</t>
  </si>
  <si>
    <t>P.S. TUMBADEN ALTO</t>
  </si>
  <si>
    <t>P.S. TUMBADEN BAJO</t>
  </si>
  <si>
    <t>P.S. EL REGALADO</t>
  </si>
  <si>
    <t>P.S. SAN ANTONIO</t>
  </si>
  <si>
    <t>N°</t>
  </si>
  <si>
    <t>Establecimiento</t>
  </si>
  <si>
    <t>RED I CONTUMAZA</t>
  </si>
  <si>
    <t>MICRORED CHILETE</t>
  </si>
  <si>
    <t>C.S. DE APOYO CHILETE</t>
  </si>
  <si>
    <t>I-4</t>
  </si>
  <si>
    <t>I-1</t>
  </si>
  <si>
    <t>P.S. CATÁN - TANTARICA</t>
  </si>
  <si>
    <t>P.S. TUÑAD</t>
  </si>
  <si>
    <t>MICRORED TEMBLADERA</t>
  </si>
  <si>
    <t>C.S. TEMBLADERA</t>
  </si>
  <si>
    <t>I-2</t>
  </si>
  <si>
    <t>MICRORED CONTUMAZA</t>
  </si>
  <si>
    <t>P.S. SANTA CRUZ DE TOLEDO</t>
  </si>
  <si>
    <t>P.S. SAN BENITO</t>
  </si>
  <si>
    <t>P.M. EsSalud Contumaza*</t>
  </si>
  <si>
    <t>RED II CAJAMARCA</t>
  </si>
  <si>
    <t>MICRORED BAÑOS DEL INCA</t>
  </si>
  <si>
    <t>C.S. BAÑOS DEL INCA</t>
  </si>
  <si>
    <t>P.S. OTUZCO</t>
  </si>
  <si>
    <t>P.S. APALIN ALTO</t>
  </si>
  <si>
    <t>MICRORED ENCAÑADA</t>
  </si>
  <si>
    <t>C.S. ENCAÑADA</t>
  </si>
  <si>
    <t>I-3</t>
  </si>
  <si>
    <t>P.S. YERBA BUENA</t>
  </si>
  <si>
    <t>MICRORED JESUS</t>
  </si>
  <si>
    <t>P.S. YANAMARCA</t>
  </si>
  <si>
    <t>MICRORED PACHACUTEC</t>
  </si>
  <si>
    <t>C.S. SIMON BOLIVAR</t>
  </si>
  <si>
    <t>P.S. CHONTAPACCHA</t>
  </si>
  <si>
    <t>MICRORED HUAMBOCANCHA BAJA</t>
  </si>
  <si>
    <t>C.S. HUAMBOCANCHA BAJA</t>
  </si>
  <si>
    <t>P.S. EL PATIÑO</t>
  </si>
  <si>
    <t>P.S. CHANTA ALTA (CLAS)</t>
  </si>
  <si>
    <t>C.S. TONGOD</t>
  </si>
  <si>
    <t>P.S. EL COBRO NEGRO</t>
  </si>
  <si>
    <t>P.S. PISIT</t>
  </si>
  <si>
    <t>P.S. PUESTO DE SALUD YANACANCHA GRANDE</t>
  </si>
  <si>
    <t>MICRORED MAGNA VALLEJO</t>
  </si>
  <si>
    <t>C.S. LA TULPUNA</t>
  </si>
  <si>
    <t>P.S. AYLAMBO</t>
  </si>
  <si>
    <t>MICRORED MAGDALENA</t>
  </si>
  <si>
    <t>P.S. ASUNCION</t>
  </si>
  <si>
    <t>P.S. SAN CRISTOBAL</t>
  </si>
  <si>
    <t>HOSP. HOSPITAL II CAJAMARCA (Essalud)</t>
  </si>
  <si>
    <t>II-2</t>
  </si>
  <si>
    <t>C.S. REGION DE SALUD PNP CAJAMARCA (Sanidad)</t>
  </si>
  <si>
    <t>C.S. MUNICIPALIDAD PROVINCIAL DE CAJAMARCA</t>
  </si>
  <si>
    <t>RED III CELENDIN</t>
  </si>
  <si>
    <t>MICRORED CELENDIN</t>
  </si>
  <si>
    <t>II-1</t>
  </si>
  <si>
    <t>P.S. LAGUNAS PEDREGAL</t>
  </si>
  <si>
    <t>P.S. SENDAMAL DE HUASMIN</t>
  </si>
  <si>
    <t>MICRORED MIGUEL IGLESIAS</t>
  </si>
  <si>
    <t>P.S. MIGUEL IGLESIAS</t>
  </si>
  <si>
    <t>MICRORED CORTEGANA</t>
  </si>
  <si>
    <t>MICRORED SUCRE</t>
  </si>
  <si>
    <t>P.S. MINASCONGA</t>
  </si>
  <si>
    <t>C.M. EsSALUD Celendín*</t>
  </si>
  <si>
    <t>RED IV SAN MARCOS</t>
  </si>
  <si>
    <t>MICRORED SAN MARCOS</t>
  </si>
  <si>
    <t>MICRORED ICHOCAN</t>
  </si>
  <si>
    <t>MICRORED JOSE SABOGAL</t>
  </si>
  <si>
    <t>RED V CAJABAMBA</t>
  </si>
  <si>
    <t>MICRORED CAJABAMBA</t>
  </si>
  <si>
    <t>C.S. CHUQUIBAMBA</t>
  </si>
  <si>
    <t>P.S. HUAÑIMBA</t>
  </si>
  <si>
    <t>P.S. CHANSHAPAMPA</t>
  </si>
  <si>
    <t>P.S. CORRALPAMPA</t>
  </si>
  <si>
    <t>MICRORED MALCAS</t>
  </si>
  <si>
    <t>C.S. CACHACHI</t>
  </si>
  <si>
    <t>MICRORED LLUCHUBAMBA</t>
  </si>
  <si>
    <t>P.S. SANTA ROSA DE CRISNEJAS</t>
  </si>
  <si>
    <t>C.M. EsSALUD Cajabamba</t>
  </si>
  <si>
    <t>RED VI SAN MIGUEL</t>
  </si>
  <si>
    <t>MICRORED LA FLORIDA</t>
  </si>
  <si>
    <t>P.S. NIEPOS</t>
  </si>
  <si>
    <t>MICRORED NANCHOC</t>
  </si>
  <si>
    <t>MICRORED SAN MIGUEL</t>
  </si>
  <si>
    <t>P.S. UNION AGUA BLANCA</t>
  </si>
  <si>
    <t>P.S. LAS PENCAS</t>
  </si>
  <si>
    <t>P.S. CHIAPON</t>
  </si>
  <si>
    <t>P.S. GORDILLOS</t>
  </si>
  <si>
    <t>MICRORED LLAPA</t>
  </si>
  <si>
    <t>P.M. EsSalud San Miguel*</t>
  </si>
  <si>
    <t>RED VII SAN PABLO</t>
  </si>
  <si>
    <t>MICRORED SAN PABLO</t>
  </si>
  <si>
    <t>MICRORED SAN BERNARDIN0</t>
  </si>
  <si>
    <t>MICRORED TUMBADEN</t>
  </si>
  <si>
    <t>P.M. EsSalud San Pablo</t>
  </si>
  <si>
    <t>P.S. YANACANCHA GRANDE</t>
  </si>
  <si>
    <t>SUBREGIÓN CAJAMARCA</t>
  </si>
  <si>
    <t>SUBREGIÓN CAJAMARCA I</t>
  </si>
  <si>
    <t>PROVINCIA CAJAMARCA</t>
  </si>
  <si>
    <t>PROVINCIA CAJABAMBA</t>
  </si>
  <si>
    <t>PROVINCIA CELENDIN</t>
  </si>
  <si>
    <t>PROVINCIA CONTUMAZA</t>
  </si>
  <si>
    <t>PROVINCIA SAN MARCOS</t>
  </si>
  <si>
    <t>PROVINCIA SAN MIGUEL</t>
  </si>
  <si>
    <t>PROVINCIA SAN PABLO</t>
  </si>
  <si>
    <t>Código 2000 (RENAES)</t>
  </si>
  <si>
    <t>Población Femenina</t>
  </si>
  <si>
    <t>Total</t>
  </si>
  <si>
    <t>DISTRITO CAJAMARCA</t>
  </si>
  <si>
    <t>DISTRITO ASUNCION</t>
  </si>
  <si>
    <t>DISTRITO CHETILLA</t>
  </si>
  <si>
    <t>DISTRITO COSPAN</t>
  </si>
  <si>
    <t>DISTRITO ENCAÑADA</t>
  </si>
  <si>
    <t>DISTRITO JESUS</t>
  </si>
  <si>
    <t>DISTRITO LLACANORA</t>
  </si>
  <si>
    <t>DISTRITO LOS BAÑOS DEL INCA</t>
  </si>
  <si>
    <t>DISTRITO MAGDALENA</t>
  </si>
  <si>
    <t>DISTRITO MATARA</t>
  </si>
  <si>
    <t>DISTRITO NAMORA</t>
  </si>
  <si>
    <t>DISTRITO SAN JUAN</t>
  </si>
  <si>
    <t>DISTRITO CAJABAMBA</t>
  </si>
  <si>
    <t>DISTRITO CACHACHI</t>
  </si>
  <si>
    <t>DISTRITO CONDEBAMBA</t>
  </si>
  <si>
    <t>DISTRITO SITACOCHA</t>
  </si>
  <si>
    <t>DISTRITO CELENDIN</t>
  </si>
  <si>
    <t>DISTRITO CHUMUCH</t>
  </si>
  <si>
    <t>DISTRITO CORTEGANA</t>
  </si>
  <si>
    <t>DISTRITO HUASMIN</t>
  </si>
  <si>
    <t>DISTRITO JORGE CHAVEZ</t>
  </si>
  <si>
    <t>DISTRITO JOSE GALVEZ</t>
  </si>
  <si>
    <t>DISTRITO MIGUEL IGLESIAS</t>
  </si>
  <si>
    <t>DISTRITO OXAMARCA</t>
  </si>
  <si>
    <t>DISTRITO SOROCHUCO</t>
  </si>
  <si>
    <t>DISTRITO SUCRE</t>
  </si>
  <si>
    <t>DISTRITO UTCO</t>
  </si>
  <si>
    <t>DISTRITO LA LIBERTAD DE PALLAN</t>
  </si>
  <si>
    <t>DISTRITO CONTUMAZA</t>
  </si>
  <si>
    <t>DISTRITO CHILETE</t>
  </si>
  <si>
    <t>DISTRITO CUPISNIQUE</t>
  </si>
  <si>
    <t>DISTRITO GUZMANGO</t>
  </si>
  <si>
    <t>DISTRITO SAN BENITO</t>
  </si>
  <si>
    <t>DISTRITO SANTA CRUZ DE TOLED</t>
  </si>
  <si>
    <t>DISTRITO TANTARICA</t>
  </si>
  <si>
    <t>DISTRITO YONAN</t>
  </si>
  <si>
    <t>DISTRITO PEDRO GALVEZ</t>
  </si>
  <si>
    <t>DISTRITO CHANCAY</t>
  </si>
  <si>
    <t>DISTRITO EDUARDO VILLANUEVA</t>
  </si>
  <si>
    <t>DISTRITO GREGORIO PITA</t>
  </si>
  <si>
    <t>DISTRITO ICHOCAN</t>
  </si>
  <si>
    <t>DISTRITO JOSE MANUEL QUIROZ</t>
  </si>
  <si>
    <t>DISTRITO JOSE SABOGAL</t>
  </si>
  <si>
    <t>DISTRITO SAN MIGUEL</t>
  </si>
  <si>
    <t>DISTRITO BOLIVAR</t>
  </si>
  <si>
    <t>DISTRITO CALQUIS</t>
  </si>
  <si>
    <t>DISTRITO CATILLUC</t>
  </si>
  <si>
    <t>DISTRITO EL PRADO</t>
  </si>
  <si>
    <t>DISTRITO LA FLORIDA</t>
  </si>
  <si>
    <t>DISTRITO LLAPA</t>
  </si>
  <si>
    <t>DISTRITO NANCHOC</t>
  </si>
  <si>
    <t>DISTRITO NIEPOS</t>
  </si>
  <si>
    <t>DISTRITO SAN GREGORIO</t>
  </si>
  <si>
    <t>DISTRITO SAN SILVESTRE DE COCHAN</t>
  </si>
  <si>
    <t>DISTRITO TONGOD</t>
  </si>
  <si>
    <t>DISTRITO UNION AGUA BLANCA</t>
  </si>
  <si>
    <t>DISTRITO SAN PABLO</t>
  </si>
  <si>
    <t>DISTRITO SAN BERNARDINO</t>
  </si>
  <si>
    <t>DISTRITO SAN LUIS</t>
  </si>
  <si>
    <t>DISTRITO TUMBADEN</t>
  </si>
  <si>
    <t>DIRECCIÓN REGIONAL DE SALUD CAJAMARCA</t>
  </si>
  <si>
    <t>Microred</t>
  </si>
  <si>
    <t>Red</t>
  </si>
  <si>
    <t>Subregión</t>
  </si>
  <si>
    <t>Categoría</t>
  </si>
  <si>
    <t>POBLACION FEMENINA</t>
  </si>
  <si>
    <t xml:space="preserve">Gestantes </t>
  </si>
  <si>
    <t>Centro de Atención Primaria II</t>
  </si>
  <si>
    <t>P.S JORGE CHAVEZ DE MIGUEL IGLESIAS</t>
  </si>
  <si>
    <t>P.S. CRUZCONGA</t>
  </si>
  <si>
    <t>MICRORED BANOS DEL INCA</t>
  </si>
  <si>
    <t>CENTRO DE ATENCION PRIMARIA II</t>
  </si>
  <si>
    <t>P.S. PORCON LA ESPERANZA</t>
  </si>
  <si>
    <t>ESTABLECIMIENTO NO PERTENECE A NINGUNA MICRORED</t>
  </si>
  <si>
    <t>CENTRO DE SALUD MENTAL COMUNITARIO ESPERANZA DE VIDA</t>
  </si>
  <si>
    <t>MICRORED HUASMIN</t>
  </si>
  <si>
    <t>MICRORED LA LIBERTAD DE PALLAN</t>
  </si>
  <si>
    <t>P.S. JORGE CHAVEZ DE MIGUEL IGLESIAS</t>
  </si>
  <si>
    <t>MICRORED SOROCHUCO</t>
  </si>
  <si>
    <t>C.S. CAJABAMBA</t>
  </si>
  <si>
    <t>MICRORED CATILLUC</t>
  </si>
  <si>
    <t>P.S. HUAÑINBA</t>
  </si>
  <si>
    <t>POBLACION REGIONAL 2019</t>
  </si>
  <si>
    <t>MICRORED ENCANADA</t>
  </si>
  <si>
    <t>RED I CHOTA</t>
  </si>
  <si>
    <t>MICRORED PATRONA DE CHOTA</t>
  </si>
  <si>
    <t xml:space="preserve">C.S. PATRONA DE CHOTA </t>
  </si>
  <si>
    <t>P.S. NUEVO ORIENTE(MICRORED PATRONA DE CHOTA)</t>
  </si>
  <si>
    <t>P.S. SILLEROPATA ALTO</t>
  </si>
  <si>
    <t>P.S. CABRACANCHA</t>
  </si>
  <si>
    <t>P.S. SAN ANTONIO DE LA IRACA</t>
  </si>
  <si>
    <t>P.S. IRACA GRANDE</t>
  </si>
  <si>
    <t>P.S. LANCHEBAMBA</t>
  </si>
  <si>
    <t>P.S. SILLEROPATA BAJO</t>
  </si>
  <si>
    <t>P.S. PAMPA LA LAGUNA</t>
  </si>
  <si>
    <t>P.S. LINGAN GRANDE</t>
  </si>
  <si>
    <t>P.S. LINGAN PATA</t>
  </si>
  <si>
    <t>P.S. SANTA ROSA BAJO</t>
  </si>
  <si>
    <t>P.S. CUYUMALCA</t>
  </si>
  <si>
    <t>P.S. NEGRO PAMPA</t>
  </si>
  <si>
    <t xml:space="preserve">P.S. NINO JESUS </t>
  </si>
  <si>
    <t>P.S. PROGRESOPAMPA</t>
  </si>
  <si>
    <t>P.S. CHAUPELANCHE</t>
  </si>
  <si>
    <t>P.S. CANAFISTO</t>
  </si>
  <si>
    <t>P.S. EL MIRADOR(MICRORED PATRONA DE CHOTA)</t>
  </si>
  <si>
    <t>P.S. CONDORPULLANA</t>
  </si>
  <si>
    <t>P.S. ROJASPAMPA</t>
  </si>
  <si>
    <t>P.S. CHUYABAMBA</t>
  </si>
  <si>
    <t>P.S. COLPATUAPAMPA</t>
  </si>
  <si>
    <t xml:space="preserve">P.S. SIVINGAN </t>
  </si>
  <si>
    <t>P.S. TUNEL CONCHANO</t>
  </si>
  <si>
    <t>P.S. YURACYACU</t>
  </si>
  <si>
    <t>P.S. CHULIT</t>
  </si>
  <si>
    <t>P.S. SARABAMBA</t>
  </si>
  <si>
    <t>C.S. LA PUCARA</t>
  </si>
  <si>
    <t>P.S. NUNGO</t>
  </si>
  <si>
    <t>P.S. JALCA NUNGO</t>
  </si>
  <si>
    <t>HOSPITAL JOSE SOTO CADENILLAS</t>
  </si>
  <si>
    <t>P.S. RAMBRAMPATA</t>
  </si>
  <si>
    <t>P.S. UTCHUCLACHULIT</t>
  </si>
  <si>
    <t>ESSALUD - CENTRO MEDICO CHOTA</t>
  </si>
  <si>
    <t>MICRORED CHIMBAN</t>
  </si>
  <si>
    <t>C.S. CHIMBAN</t>
  </si>
  <si>
    <t>P.S. SUSANGATE</t>
  </si>
  <si>
    <t>P.S. SAN JOSE DE CHIMBAN</t>
  </si>
  <si>
    <t>P.S. EL PANDE</t>
  </si>
  <si>
    <t>C.S. PION</t>
  </si>
  <si>
    <t>P.S. LA IRAKA</t>
  </si>
  <si>
    <t>P.S. SANTA ROSA(MICRORED CHIMBAN)</t>
  </si>
  <si>
    <t>P.S. LOS LIMONES</t>
  </si>
  <si>
    <t>MICRORED TACABAMBA</t>
  </si>
  <si>
    <t>C.S. TACABAMBA</t>
  </si>
  <si>
    <t>P.S. PUNA</t>
  </si>
  <si>
    <t>P.S. EL TENDAL</t>
  </si>
  <si>
    <t>P.S. AGUA BRAVA</t>
  </si>
  <si>
    <t>P.S. NUEVO SAN MARTIN</t>
  </si>
  <si>
    <t>P.S. CHUCMAR</t>
  </si>
  <si>
    <t>P.S. VICTOR DE LOS RIOS -LA PALMA-</t>
  </si>
  <si>
    <t>P.S. SANTA RITA</t>
  </si>
  <si>
    <t>C.S. ANGUIA</t>
  </si>
  <si>
    <t>P.S. RODEO PAMPA</t>
  </si>
  <si>
    <t>P.S. CHUGUR DE ANGUIA</t>
  </si>
  <si>
    <t>P.S. HUALLANGATE</t>
  </si>
  <si>
    <t>P.S. VILCASIT</t>
  </si>
  <si>
    <t>P.S. EL NARANJO(MICRORED TACABAMBA)</t>
  </si>
  <si>
    <t>P.S. PENA BLANCA(MICRORED TACABAMBA)</t>
  </si>
  <si>
    <t>MICRORED CONCHAN</t>
  </si>
  <si>
    <t>C.S. CONCHAN</t>
  </si>
  <si>
    <t>P.S. CUTAXI</t>
  </si>
  <si>
    <t>P.S. YANTAYO</t>
  </si>
  <si>
    <t>P.S. CRUZ CONGA</t>
  </si>
  <si>
    <t>P.S. LA PALMA</t>
  </si>
  <si>
    <t>P.S. LAZCAN</t>
  </si>
  <si>
    <t>MICRORED CHIGUIRIP</t>
  </si>
  <si>
    <t>C.S. CHIGUIRIP</t>
  </si>
  <si>
    <t>P.S. MARAYHUACA</t>
  </si>
  <si>
    <t>P.S. TUGUSA</t>
  </si>
  <si>
    <t>P.S. PICHUGAN</t>
  </si>
  <si>
    <t>P.S. SACUS</t>
  </si>
  <si>
    <t>P.S. CONGA DE MARAYHUACA</t>
  </si>
  <si>
    <t>MICRORED CHALAMARCA</t>
  </si>
  <si>
    <t>C.S. CHALAMARCA</t>
  </si>
  <si>
    <t>P.S. LA COLPA</t>
  </si>
  <si>
    <t>P.S. NARANJO - PACCHA</t>
  </si>
  <si>
    <t>P.S. ROSASPAMPA</t>
  </si>
  <si>
    <t xml:space="preserve">P.S. NOGAL </t>
  </si>
  <si>
    <t>P.S. LUCMAR.</t>
  </si>
  <si>
    <t>C.S. EL VERDE</t>
  </si>
  <si>
    <t>P.S. CONGA EL VERDE</t>
  </si>
  <si>
    <t>P.S. NUMBRAL</t>
  </si>
  <si>
    <t>P.S. HUAYRASITANA</t>
  </si>
  <si>
    <t>P.S. BELLANDINA</t>
  </si>
  <si>
    <t>P.S. EL MIRADOR(MICRORED CHALAMARCA)</t>
  </si>
  <si>
    <t>P.S. MASINTRANCA</t>
  </si>
  <si>
    <t>MICRORED HUAMBOS</t>
  </si>
  <si>
    <t>C.S. HUAMBOS</t>
  </si>
  <si>
    <t>P.S. CHALLUARACRA</t>
  </si>
  <si>
    <t>P.S. CHABARBAMBA</t>
  </si>
  <si>
    <t>P.S. YAMALUC</t>
  </si>
  <si>
    <t>P.S. MOLLEBAMBA</t>
  </si>
  <si>
    <t>P.S. LANCHECONGA</t>
  </si>
  <si>
    <t>P.S. LA PAUCA</t>
  </si>
  <si>
    <t>P.S. CUSILGUAN</t>
  </si>
  <si>
    <t>MICRORED QUEROCOTO</t>
  </si>
  <si>
    <t>C.S. QUEROCOTO</t>
  </si>
  <si>
    <t>P.S. SIGUES</t>
  </si>
  <si>
    <t>P.S. PACOPAMPA</t>
  </si>
  <si>
    <t xml:space="preserve">P.S. PARIAMARCA </t>
  </si>
  <si>
    <t>P.S. AYANCHACRA</t>
  </si>
  <si>
    <t>P.S. MITOBAMBA</t>
  </si>
  <si>
    <t>P.S. Sr. De los Milagros (LA GRANJA)</t>
  </si>
  <si>
    <t>P.S. EL NARANJO (QUEROCOTO)</t>
  </si>
  <si>
    <t>P.S. CAMPAMENTO</t>
  </si>
  <si>
    <t>P.S. PARAGUAY</t>
  </si>
  <si>
    <t>MICRORED LLAMA</t>
  </si>
  <si>
    <t>C.S. LLAMA</t>
  </si>
  <si>
    <t>P.S. LIMONCARRO</t>
  </si>
  <si>
    <t>P.S. MAICHIL</t>
  </si>
  <si>
    <t>P.S. SAN JUAN DE COJIN.</t>
  </si>
  <si>
    <t>P.S. POTRERILLO</t>
  </si>
  <si>
    <t>P.S. PALO BLANCO(MICRORED LLAMA)</t>
  </si>
  <si>
    <t>P.S. TIMON</t>
  </si>
  <si>
    <t>MICRORED RAMADA DE LLAMA</t>
  </si>
  <si>
    <t>C.S. LA RAMADA DE LLAMA</t>
  </si>
  <si>
    <t>P.S. HUANABAL</t>
  </si>
  <si>
    <t>P.S. SAN CARLOS EL ALTO</t>
  </si>
  <si>
    <t>RED III SANTA CRUZ</t>
  </si>
  <si>
    <t>MICRORED CATACHE</t>
  </si>
  <si>
    <t>P.S. UDIMA</t>
  </si>
  <si>
    <t>P.S. MONTE SECO</t>
  </si>
  <si>
    <t>P.S. MACUACO</t>
  </si>
  <si>
    <t>MICRORED TOCMOCHE</t>
  </si>
  <si>
    <t>C.S.TOCMOCHE</t>
  </si>
  <si>
    <t>P.S. ANGUYACU</t>
  </si>
  <si>
    <t>P.S. GUAYABO</t>
  </si>
  <si>
    <t>P.S. SAN JUAN DE LICUPIS</t>
  </si>
  <si>
    <t>P.S. LAS PAMPAS</t>
  </si>
  <si>
    <t>C.S. MIRACOSTA</t>
  </si>
  <si>
    <t>P.S. PUQUIOPAMPA</t>
  </si>
  <si>
    <t>P.S. SAN JUAN DE UNICAN</t>
  </si>
  <si>
    <t>MICRORED LAJAS</t>
  </si>
  <si>
    <t>C.S. LAJAS</t>
  </si>
  <si>
    <t>P.S. LA SINRRA</t>
  </si>
  <si>
    <t>P.S. TAURIPAMPA</t>
  </si>
  <si>
    <t>P.S. PACOBAMBA</t>
  </si>
  <si>
    <t>P.S. PAMPACANCHA</t>
  </si>
  <si>
    <t>P.S. CHINLANLAN</t>
  </si>
  <si>
    <t>P.S. YACUCHINGANA</t>
  </si>
  <si>
    <t>P.S. CADMALCA</t>
  </si>
  <si>
    <t>P.S. MARCOPAMPA</t>
  </si>
  <si>
    <t>P.S. LLANGODEN</t>
  </si>
  <si>
    <t>P.S. CHURUCANCHA</t>
  </si>
  <si>
    <t>P.S. OLMOS</t>
  </si>
  <si>
    <t>P.S. CORAZON DE MARIA</t>
  </si>
  <si>
    <t>P.S. EL ARENAL</t>
  </si>
  <si>
    <t>P.S. SAN CARLOS ALTO</t>
  </si>
  <si>
    <t>MICRORED COCHABAMBA</t>
  </si>
  <si>
    <t>C.S. COCHABAMBA</t>
  </si>
  <si>
    <t>P.S. SEGUES</t>
  </si>
  <si>
    <t xml:space="preserve">P.S. TAYAL </t>
  </si>
  <si>
    <t>P.S. SOGOS</t>
  </si>
  <si>
    <t>P.S. MAMARURIBAMBA ALTO</t>
  </si>
  <si>
    <t>P.S. PALTARUME</t>
  </si>
  <si>
    <t>P.S. PALO SOLO</t>
  </si>
  <si>
    <t xml:space="preserve">P.S. MAMARURIBAMBA BAJO     </t>
  </si>
  <si>
    <t>MICRORED PACCHA</t>
  </si>
  <si>
    <t>C.S. PACCHA</t>
  </si>
  <si>
    <t>P.S. CUENCA DEL RIO LLAUCANO</t>
  </si>
  <si>
    <t>P.S. VISTA ALEGRE(MICRORED PACCHA)</t>
  </si>
  <si>
    <t>P.S. VILLA PALMA.</t>
  </si>
  <si>
    <t>P.S. EL LIRIO</t>
  </si>
  <si>
    <t>P.S. UNIGAN</t>
  </si>
  <si>
    <t>C.S. CHADIN</t>
  </si>
  <si>
    <t>P.S. LA UNION(MICRORED PACCHA)</t>
  </si>
  <si>
    <t>P.S. SAN JUAN DE CHADIN</t>
  </si>
  <si>
    <t>P.S. CHACAPAMPA</t>
  </si>
  <si>
    <t>C.S. CHOROPAMPA</t>
  </si>
  <si>
    <t>P.S. MANGALPA</t>
  </si>
  <si>
    <t>P.S. PALCO LA CAPILLA</t>
  </si>
  <si>
    <t>P.S. COMUGAN</t>
  </si>
  <si>
    <t>P.S. IGLESIAPAMPA</t>
  </si>
  <si>
    <t>P.S. ALISOPAMPA</t>
  </si>
  <si>
    <t>P.S. QUIDEN</t>
  </si>
  <si>
    <t>RED II BAMBAMARCA</t>
  </si>
  <si>
    <t>MICRORED SAN ANTONIO</t>
  </si>
  <si>
    <t>C.S. SAN ANTONIO BAJO</t>
  </si>
  <si>
    <t>P.S. SAN JUAN DE LA CAMACA</t>
  </si>
  <si>
    <t>P.S. SAN ANTONIO ALTO</t>
  </si>
  <si>
    <t>P.S. EL PORVENIR(MICRORED SAN ANTONIO)</t>
  </si>
  <si>
    <t>P.S. AUQUE BAJO</t>
  </si>
  <si>
    <t>P.S. SAN JUAN DE LUCMACUCHO</t>
  </si>
  <si>
    <t>P.S. MACHAYPUNGO ALTO</t>
  </si>
  <si>
    <t>P.S. SAN ANTONIO ALTO - CENTRO</t>
  </si>
  <si>
    <t>P.S. AUQUE MIRADOR</t>
  </si>
  <si>
    <t>P.S. AUQUE ALTO</t>
  </si>
  <si>
    <t>MICRORED TAMBO</t>
  </si>
  <si>
    <t>C.S. EL TAMBO</t>
  </si>
  <si>
    <t>P.S. MIRAFLORES(MICRORED TAMBO)</t>
  </si>
  <si>
    <t>P.S. EL ALUMBRE</t>
  </si>
  <si>
    <t>P.S. LA COLPA LLAUCAN</t>
  </si>
  <si>
    <t>P.S. EL ENTERADOR</t>
  </si>
  <si>
    <t>MICRORED LLAUCAN</t>
  </si>
  <si>
    <t>C.S. LLAUCAN</t>
  </si>
  <si>
    <t>P.S. LA HUALANGA</t>
  </si>
  <si>
    <t>P.S. CHICOLON BAJO</t>
  </si>
  <si>
    <t>P.S. LA LLICA(MICRORED LLAUCAN)</t>
  </si>
  <si>
    <t>P.S. LA HUAYLLA</t>
  </si>
  <si>
    <t>P.S. QUINUA BAJA</t>
  </si>
  <si>
    <t>MICRORED VIRGEN DEL CARMEN</t>
  </si>
  <si>
    <t>C.S. VIRGEN DEL CARMEN.</t>
  </si>
  <si>
    <t>HOSP. BAMBAMARCA - TITO VILLAR CABEZAS</t>
  </si>
  <si>
    <t>P.S. APAN BAJO</t>
  </si>
  <si>
    <t>P.S. TALLAMAC</t>
  </si>
  <si>
    <t>P.S. EL ROMERO</t>
  </si>
  <si>
    <t>P.S. EL TUCO</t>
  </si>
  <si>
    <t>P.S. HUANGAMARCA</t>
  </si>
  <si>
    <t>P.S. HUILCATE</t>
  </si>
  <si>
    <t>P.S. SEXE</t>
  </si>
  <si>
    <t>P.S. SUGARMAYO</t>
  </si>
  <si>
    <t>P.S. MARCO LAGUNA</t>
  </si>
  <si>
    <t>P.S. ATOSHAICO</t>
  </si>
  <si>
    <t>P.S. CUMBE CHONTABAMBA</t>
  </si>
  <si>
    <t>P.S. PUSOC</t>
  </si>
  <si>
    <t>ESSALUD - POSTA MEDICA DE BAMBAMARCA</t>
  </si>
  <si>
    <t>MICRORED HUALGAYOC</t>
  </si>
  <si>
    <t>C.S. HUALGAYOC</t>
  </si>
  <si>
    <t>P.S. EL TINGO</t>
  </si>
  <si>
    <t>P.S. YERBA SANTA</t>
  </si>
  <si>
    <t>P.S. PINGULLO ALTO</t>
  </si>
  <si>
    <t>P.S. VISTA ALEGRE BAJO</t>
  </si>
  <si>
    <t>P.S. MORAN LIRIO</t>
  </si>
  <si>
    <t>P.S. APAN ALTO</t>
  </si>
  <si>
    <t>P.S. PUJUPE</t>
  </si>
  <si>
    <t>P.S. MORAN PATA</t>
  </si>
  <si>
    <t>P.S. PILANCONES</t>
  </si>
  <si>
    <t>P.S. TRANCA DE PUJUPE</t>
  </si>
  <si>
    <t>P.S. YERBA SANTA ALTA</t>
  </si>
  <si>
    <t>MICRORED CHUGUR</t>
  </si>
  <si>
    <t>C.S. CHUGUR</t>
  </si>
  <si>
    <t xml:space="preserve">P.S. PERLAMAYO </t>
  </si>
  <si>
    <t>P.S. COYUNDE GRANDE</t>
  </si>
  <si>
    <t>MICRORED SANTA CRUZ</t>
  </si>
  <si>
    <t>C.S. SANTA CRUZ</t>
  </si>
  <si>
    <t xml:space="preserve">P.S. MARAYPAMPA </t>
  </si>
  <si>
    <t>P.S. MITOPAMPA</t>
  </si>
  <si>
    <t>P.S. MAYOBAMBA</t>
  </si>
  <si>
    <t>P.S. QUIO</t>
  </si>
  <si>
    <t>P.S. SAUCEPAMPA</t>
  </si>
  <si>
    <t>P.S. ROMERO CIRCA</t>
  </si>
  <si>
    <t>C.S. PULAN</t>
  </si>
  <si>
    <t>P.S. SAN JUAN DE DIOS</t>
  </si>
  <si>
    <t>P.S. SUCCHAPAMPA</t>
  </si>
  <si>
    <t>P.S. TOSTEN</t>
  </si>
  <si>
    <t>P.S. SEXI</t>
  </si>
  <si>
    <t>ESSALUD - POSTA MEDICA DE SANTA CRUZ</t>
  </si>
  <si>
    <t>MICRORED CHANCAYBANOS</t>
  </si>
  <si>
    <t>C.S. CHANCAY BANOS</t>
  </si>
  <si>
    <t>P.S. BANOS DE CHANCAY</t>
  </si>
  <si>
    <t>P.S. TAYAPAMPA(MICRORED CHANCAYBANOS)</t>
  </si>
  <si>
    <t>P.S. LAS PAUCAS</t>
  </si>
  <si>
    <t>P.S. LA ESPERANZA</t>
  </si>
  <si>
    <t>P.S. UTICYACU</t>
  </si>
  <si>
    <t>P.S. CHAQUIL</t>
  </si>
  <si>
    <t>P.S. MIRAFLORES(MICRORED CHANCAYBANOS)</t>
  </si>
  <si>
    <t>P.S. SANGACHE</t>
  </si>
  <si>
    <t>P.S. SR.DE LOS MILAGROS-BARRANCO</t>
  </si>
  <si>
    <t>P.S. CUSHIC</t>
  </si>
  <si>
    <t>MICRORED YAUYUCAN</t>
  </si>
  <si>
    <t>C.S. YAUYUCAN</t>
  </si>
  <si>
    <t>P.S. PUCHUDEN</t>
  </si>
  <si>
    <t>P.S. YANAYACU ALTO</t>
  </si>
  <si>
    <t>P.S. ANDABAMBA</t>
  </si>
  <si>
    <t>P.S. ACHIRAMAYO</t>
  </si>
  <si>
    <t>P.S. NINABAMBA</t>
  </si>
  <si>
    <t xml:space="preserve">P.S. CHILAL </t>
  </si>
  <si>
    <t>P.S. POLULO</t>
  </si>
  <si>
    <t>C.S. CATACHE</t>
  </si>
  <si>
    <t>P.S. COMUCHE</t>
  </si>
  <si>
    <t>P.S. LA CONGONA(MICRORED CATACHE)</t>
  </si>
  <si>
    <t>P.S. CULDEN</t>
  </si>
  <si>
    <t>RED CUTERVO</t>
  </si>
  <si>
    <t>ESSALUD - CENTRO MEDICO CUTERVO</t>
  </si>
  <si>
    <t>HOSP. SANTA MARIA DE CUTERVO</t>
  </si>
  <si>
    <t>MICRORED CALLAYUC</t>
  </si>
  <si>
    <t>C.S. CALLAYUC</t>
  </si>
  <si>
    <t>P.S. CHONTAS</t>
  </si>
  <si>
    <t>P.S. CHURAS</t>
  </si>
  <si>
    <t>P.S. CUCHEA</t>
  </si>
  <si>
    <t>P.S. EL CUMBE</t>
  </si>
  <si>
    <t>P.S. FILADELFIA</t>
  </si>
  <si>
    <t>P.S. PUQUIO(MICRORED CHIPLE)</t>
  </si>
  <si>
    <t>P.S. SAN JOSE DE LIRIO</t>
  </si>
  <si>
    <t>P.S. SAN JUAN DE CHORRILLOS</t>
  </si>
  <si>
    <t>P.S. VILUCO</t>
  </si>
  <si>
    <t>MICRORED CHIPLE</t>
  </si>
  <si>
    <t>C.S. CHIPLE</t>
  </si>
  <si>
    <t>C.S. SANTA CRUZ DE CUTERVO</t>
  </si>
  <si>
    <t>P.S. AMBATO</t>
  </si>
  <si>
    <t>P.S. CAMPO FLORIDO</t>
  </si>
  <si>
    <t>P.S. CASA BLANCA(MICRORED CHIPLE)</t>
  </si>
  <si>
    <t>P.S. CHIPLE LIMON</t>
  </si>
  <si>
    <t>P.S. CHUMBICATE</t>
  </si>
  <si>
    <t>P.S. LA CONGA</t>
  </si>
  <si>
    <t>P.S. EL MOLINO</t>
  </si>
  <si>
    <t>P.S. EL ROLLO</t>
  </si>
  <si>
    <t>P.S. GRAMALOTILLO</t>
  </si>
  <si>
    <t>P.S. HUABAL</t>
  </si>
  <si>
    <t>P.S. LA VINA</t>
  </si>
  <si>
    <t>P.S. MOSHOQUEQUE</t>
  </si>
  <si>
    <t>P.S. QUEROMARCA</t>
  </si>
  <si>
    <t>P.S. SAN JUAN DE LIMON</t>
  </si>
  <si>
    <t>P.S. SANTA ROSA DE CALLAYUC</t>
  </si>
  <si>
    <t>P.S. STA TERESA DE QUEROMARCA</t>
  </si>
  <si>
    <t>P.S. SANTOS</t>
  </si>
  <si>
    <t>P.S. SECTOR EL CAMPO</t>
  </si>
  <si>
    <t>P.S. TECHIN</t>
  </si>
  <si>
    <t>MICRORED CHOROS</t>
  </si>
  <si>
    <t>C.S. CHOROS</t>
  </si>
  <si>
    <t>C.S. CUJILLO</t>
  </si>
  <si>
    <t>C.S. LA SACILIA</t>
  </si>
  <si>
    <t>P.S. CUNUAT</t>
  </si>
  <si>
    <t>P.S. MALLETA</t>
  </si>
  <si>
    <t>P.S. MESARRUME</t>
  </si>
  <si>
    <t>P.S. PERLAMAYO</t>
  </si>
  <si>
    <t>P.S. SAN PEDRO DE CHOROS</t>
  </si>
  <si>
    <t>P.S. YUNCHACO</t>
  </si>
  <si>
    <t>MICRORED LA RAMADA</t>
  </si>
  <si>
    <t>C.S. LA RAMADA</t>
  </si>
  <si>
    <t>C.S. SAN JUAN DE CUTERVO</t>
  </si>
  <si>
    <t>P.S. CARHUALLO</t>
  </si>
  <si>
    <t>P.S. CHACRERIAS</t>
  </si>
  <si>
    <t>P.S. CHANGAY</t>
  </si>
  <si>
    <t>P.S. EL PAGO</t>
  </si>
  <si>
    <t>P.S. EL PORVENIR(MICRORED LA RAMADA)</t>
  </si>
  <si>
    <t>P.S. LAGUNA</t>
  </si>
  <si>
    <t>P.S. LLUSHCAPAMPA</t>
  </si>
  <si>
    <t>P.S. LOS PUENTES</t>
  </si>
  <si>
    <t>P.S. MUSUNGATE</t>
  </si>
  <si>
    <t>P.S. PAMPA LA RIOJA</t>
  </si>
  <si>
    <t>P.S. QUIJOS</t>
  </si>
  <si>
    <t>P.S. SANTA CRUZ DE LA SUCCHA</t>
  </si>
  <si>
    <t>P.S. SANTA ROSA(MICRORED LA RAMADA)</t>
  </si>
  <si>
    <t>P.S. SURO CHICO</t>
  </si>
  <si>
    <t>P.S. TAMBILLO (La Ramada)</t>
  </si>
  <si>
    <t>MICRORED NARANJITO DE CAMSE</t>
  </si>
  <si>
    <t>C.S. NARANJITO DE CAMSE</t>
  </si>
  <si>
    <t>C.S. SINCHIMACHE</t>
  </si>
  <si>
    <t>P.S. EL GUAYO(MICRORED NARANJITO DE CAMSE)</t>
  </si>
  <si>
    <t>P.S. HUICHUD</t>
  </si>
  <si>
    <t>P.S. LA CASCARILLA</t>
  </si>
  <si>
    <t>P.S. LAGUNAS(MICRORED NARANJITO DE CAMSE)</t>
  </si>
  <si>
    <t>P.S. MAMABAMBA</t>
  </si>
  <si>
    <t>P.S. PAJURILLO</t>
  </si>
  <si>
    <t>P.S. PALMAS DE HUICHUD</t>
  </si>
  <si>
    <t>P.S. PAYAC</t>
  </si>
  <si>
    <t>P.S. SANICULLO ALTO</t>
  </si>
  <si>
    <t>P.S. SANTA CLARA DE CAMSE</t>
  </si>
  <si>
    <t>MICRORED NUEVO ORIENTE</t>
  </si>
  <si>
    <t>C.S. NUEVO ORIENTE</t>
  </si>
  <si>
    <t>C.S. SUMIDERO</t>
  </si>
  <si>
    <t>P.S. AMBULCO GRANDE</t>
  </si>
  <si>
    <t>P.S. CARAMARCA CHICA</t>
  </si>
  <si>
    <t>P.S. CHIPULUC</t>
  </si>
  <si>
    <t>P.S. CHUGUR(MICRORED CUTERVO)</t>
  </si>
  <si>
    <t>P.S. CORRALES</t>
  </si>
  <si>
    <t>P.S. CULLANMAYO</t>
  </si>
  <si>
    <t>P.S. EL ARENAL DE CUTERVO</t>
  </si>
  <si>
    <t>P.S. EL VERDE</t>
  </si>
  <si>
    <t>P.S. LA COLCA</t>
  </si>
  <si>
    <t>P.S. LA SUCCHA</t>
  </si>
  <si>
    <t>P.S. LLIPA</t>
  </si>
  <si>
    <t>P.S. REJOPAMPA(MICRORED CUTERVO)</t>
  </si>
  <si>
    <t>P.S. SAN CRISTOBAL DE NUDILLO</t>
  </si>
  <si>
    <t>P.S. SAN LORENZO</t>
  </si>
  <si>
    <t>P.S. SANTA ROSA DE TAPO</t>
  </si>
  <si>
    <t>P.S. VISTA ALEGRE DE LA SOLA</t>
  </si>
  <si>
    <t>P.S. YANGACHIS</t>
  </si>
  <si>
    <t>P.S. YATUN</t>
  </si>
  <si>
    <t>MICRORED QUEROCOTILLO</t>
  </si>
  <si>
    <t>C.S. QUEROCOTILLO</t>
  </si>
  <si>
    <t>C.S. SILLANGATE</t>
  </si>
  <si>
    <t>P.S. AGUA BLANCA</t>
  </si>
  <si>
    <t>P.S. BALCONCILLO</t>
  </si>
  <si>
    <t>P.S. BARBASCO</t>
  </si>
  <si>
    <t>P.S. EL CORRAL</t>
  </si>
  <si>
    <t>P.S. INGUER</t>
  </si>
  <si>
    <t>P.S. LA SUCCHA (Querocotillo)</t>
  </si>
  <si>
    <t>P.S. LA SUCCHA ALTA</t>
  </si>
  <si>
    <t>P.S. LAS DELICIAS</t>
  </si>
  <si>
    <t>P.S. MARAYBAMBA ALTO</t>
  </si>
  <si>
    <t>P.S. MINAS(MICRORED QUEROCOTILLO)</t>
  </si>
  <si>
    <t>P.S. PARIC</t>
  </si>
  <si>
    <t>P.S. QUIPAYUC</t>
  </si>
  <si>
    <t>P.S. SANTA ROSA DE QUEROCOTILLO</t>
  </si>
  <si>
    <t>MICRORED SALOMON VILCHEZ MURGA</t>
  </si>
  <si>
    <t>P.S. ADCUNAC</t>
  </si>
  <si>
    <t>P.S. ANALCATE</t>
  </si>
  <si>
    <t>P.S. AULLAN</t>
  </si>
  <si>
    <t>P.S. CACHACARA</t>
  </si>
  <si>
    <t>P.S. CHACAF</t>
  </si>
  <si>
    <t>P.S. CONDAY</t>
  </si>
  <si>
    <t>P.S. CONGA DE ALLANGA</t>
  </si>
  <si>
    <t>P.S. CRUZ ROJA</t>
  </si>
  <si>
    <t>P.S. EL CARDON</t>
  </si>
  <si>
    <t>P.S. LA CONGONA(MICRORED CUTERVO)</t>
  </si>
  <si>
    <t>P.S. LA JAYUA</t>
  </si>
  <si>
    <t>P.S. LA LLICA(MICRORED CUTERVO)</t>
  </si>
  <si>
    <t>P.S. LANCHE</t>
  </si>
  <si>
    <t>P.S. LAS PALMAS DE TINTAYOC</t>
  </si>
  <si>
    <t>P.S. LUZPAMPA</t>
  </si>
  <si>
    <t>P.S. MUNUNO</t>
  </si>
  <si>
    <t>P.S. PATAHUAZ</t>
  </si>
  <si>
    <t>P.S. RAMBRAN(MICRORED CUTERVO)</t>
  </si>
  <si>
    <t>P.S. RAYME</t>
  </si>
  <si>
    <t>P.S. SALABAMBA</t>
  </si>
  <si>
    <t>P.S. SALOMON VILCHEZ MURGA</t>
  </si>
  <si>
    <t>P.S. TRIGOPAMPA</t>
  </si>
  <si>
    <t>P.S. URCURUME</t>
  </si>
  <si>
    <t>P.S. VALLE CALLACATE</t>
  </si>
  <si>
    <t>P.S. YACANCATE</t>
  </si>
  <si>
    <t>MICRORED SAN ANDRES</t>
  </si>
  <si>
    <t>C.S. SAN ANDRES</t>
  </si>
  <si>
    <t>P.S. ILLUGAN</t>
  </si>
  <si>
    <t>P.S. LA FLOR</t>
  </si>
  <si>
    <t>P.S. PAJONAL</t>
  </si>
  <si>
    <t>P.S. QUILLUGAY</t>
  </si>
  <si>
    <t>MICRORED LA CAPILLA</t>
  </si>
  <si>
    <t>C.S. STO. DOMINGO DE LA CAPILLA</t>
  </si>
  <si>
    <t>P.S. CEDROPAMPA</t>
  </si>
  <si>
    <t>P.S. CHAUPECRUZ</t>
  </si>
  <si>
    <t>P.S. MIRAFLORES(MICRORED LA CAPILLA)</t>
  </si>
  <si>
    <t>P.S. NARANJOS(MICRORED LA CAPILLA)</t>
  </si>
  <si>
    <t>P.S. NARANJOYACU</t>
  </si>
  <si>
    <t>P.S. NUEVO ORIENTE(MICRORED LA CAPILLA)</t>
  </si>
  <si>
    <t>P.S. PALO QUEMADO</t>
  </si>
  <si>
    <t>P.S. PAN DE AZUCAR</t>
  </si>
  <si>
    <t>P.S. PLAYA HERMOZA</t>
  </si>
  <si>
    <t>P.S. SAN PEDRO DE LA CAPILLA</t>
  </si>
  <si>
    <t>P.S. SANTA CLARA</t>
  </si>
  <si>
    <t>P.S. SANTA ROSA DE LA CAPILLA</t>
  </si>
  <si>
    <t>MICRORED SANTO TOMAS</t>
  </si>
  <si>
    <t>C.S. PIMPINCOS</t>
  </si>
  <si>
    <t>C.S. SANTO TOMAS</t>
  </si>
  <si>
    <t>P.S. ANDAMARCA</t>
  </si>
  <si>
    <t>P.S. CONDORHUASI</t>
  </si>
  <si>
    <t>P.S. EL ARENAL DE SANTO TOMAS</t>
  </si>
  <si>
    <t>P.S. EL PALTO</t>
  </si>
  <si>
    <t>P.S. LANCHEPATA</t>
  </si>
  <si>
    <t>P.S. LIBERTAD LIMON</t>
  </si>
  <si>
    <t>P.S. PALMA CENTRAL(MICRORED SANTO TOMAS)</t>
  </si>
  <si>
    <t>P.S. PANAMA</t>
  </si>
  <si>
    <t>P.S. PANDALLE</t>
  </si>
  <si>
    <t>P.S. PLAYA GRANDE</t>
  </si>
  <si>
    <t>P.S. PUCALA</t>
  </si>
  <si>
    <t>P.S. SAN LUIS</t>
  </si>
  <si>
    <t>P.S. SANTA ROSA (STO TOMAS)</t>
  </si>
  <si>
    <t>P.S. TAMBILLO(MICRORED SANTO TOMAS)</t>
  </si>
  <si>
    <t>P.S. TAYALES</t>
  </si>
  <si>
    <t>P.S. VIZA</t>
  </si>
  <si>
    <t>MICRORED SOCOTA</t>
  </si>
  <si>
    <t>C.S. SAN LUIS DE LA LUCMA</t>
  </si>
  <si>
    <t>C.S. SOCOTA</t>
  </si>
  <si>
    <t>P.S. CHISIGLE</t>
  </si>
  <si>
    <t>P.S. CHURUMAYO</t>
  </si>
  <si>
    <t>P.S. CUNANQUE</t>
  </si>
  <si>
    <t>P.S. PUQUIO(MICRORED SOCOTA)</t>
  </si>
  <si>
    <t>P.S. LAGUNA SHITA</t>
  </si>
  <si>
    <t>P.S. LIBERTAD LA PALMA</t>
  </si>
  <si>
    <t>P.S. MINAS(MICRORED SOCOTA)</t>
  </si>
  <si>
    <t>P.S. MOCHADIN</t>
  </si>
  <si>
    <t>P.S. NUEVO ORIENTE(MICRORED SOCOTA)</t>
  </si>
  <si>
    <t>P.S. RINCONADA MIRAFLORES</t>
  </si>
  <si>
    <t>P.S. SAIREPAMPA</t>
  </si>
  <si>
    <t>P.S. SAN ANTONIO(MICRORED SOCOTA)</t>
  </si>
  <si>
    <t>P.S. SANTA ELENA</t>
  </si>
  <si>
    <t>P.S. SANTA ROSA DEL TINGO</t>
  </si>
  <si>
    <t>P.S. SANTO DOMINGO DE LA LUCMA</t>
  </si>
  <si>
    <t>P.S. SEXESHITA</t>
  </si>
  <si>
    <t>RED I JAEN</t>
  </si>
  <si>
    <t>HOSP. SAN JAVIER DE BELLAVISTA</t>
  </si>
  <si>
    <t>HOSPITAL GENERAL JAEN</t>
  </si>
  <si>
    <t xml:space="preserve">MICRO RED AMBATO TAMBORAPA </t>
  </si>
  <si>
    <t>C.S. AMBATO TAMBORAPA</t>
  </si>
  <si>
    <t>C.S. CRUCE SHUMBA</t>
  </si>
  <si>
    <t>P.S. CANANA</t>
  </si>
  <si>
    <t>P.S. HUALLAPE</t>
  </si>
  <si>
    <t>P.S. ROSARIO DE CHINGAMA</t>
  </si>
  <si>
    <t>P.S. SAN AGUSTIN</t>
  </si>
  <si>
    <t>P.S. SHUMBA ALTO</t>
  </si>
  <si>
    <t>P.S. VISTA ALEGRE DE CHINGAMA</t>
  </si>
  <si>
    <t xml:space="preserve">MICRO RED CHONTALI </t>
  </si>
  <si>
    <t>C.S. CHONTALI</t>
  </si>
  <si>
    <t>C.S. CHUNCHUQUILLO</t>
  </si>
  <si>
    <t xml:space="preserve">P.S. HUALATAN </t>
  </si>
  <si>
    <t>P.S. LOS CEDROS DE COLSAY</t>
  </si>
  <si>
    <t>P.S. PACHAPIRIANA</t>
  </si>
  <si>
    <t>P.S. PALO BLANCO(MICRO RED CHONTALI )</t>
  </si>
  <si>
    <t>P.S. SAN LORENZO DE BARBASCO</t>
  </si>
  <si>
    <t xml:space="preserve">P.S. TABACAL </t>
  </si>
  <si>
    <t>P.S. TAMBILLO(MICRO RED CHONTALI )</t>
  </si>
  <si>
    <t xml:space="preserve">MICRO RED COCHALAN </t>
  </si>
  <si>
    <t>C.S. ANGASH</t>
  </si>
  <si>
    <t>C.S. COCHALAN</t>
  </si>
  <si>
    <t>P.S. EL PORVENIR</t>
  </si>
  <si>
    <t>P.S. HUAHUAYA</t>
  </si>
  <si>
    <t>P.S. PENA BLANCA(MICRO RED COCHALAN )</t>
  </si>
  <si>
    <t>P.S. SAN ANTONIO(MICRO RED COCHALAN )</t>
  </si>
  <si>
    <t>P.S. SAN JOSE DEL ALTO</t>
  </si>
  <si>
    <t>P.S. SAN PEDRO</t>
  </si>
  <si>
    <t xml:space="preserve">MICRO RED MAGLLANAL </t>
  </si>
  <si>
    <t>C.S. HUABAL</t>
  </si>
  <si>
    <t>C.S. LAS PIRIAS</t>
  </si>
  <si>
    <t>C.S. MAGLLANAL</t>
  </si>
  <si>
    <t>P.S EL HUACO</t>
  </si>
  <si>
    <t>P.S. ALTO VISTA ALEGRE</t>
  </si>
  <si>
    <t>P.S. CAJONES</t>
  </si>
  <si>
    <t>P.S. CASCARILLA</t>
  </si>
  <si>
    <t>P.S. CORAZON DE JESUS</t>
  </si>
  <si>
    <t>P.S. GUAYABA</t>
  </si>
  <si>
    <t>P.S. LAS ESPERANZA</t>
  </si>
  <si>
    <t>P.S. LOMA SANTA</t>
  </si>
  <si>
    <t>P.S. RINCONADA LAJENA</t>
  </si>
  <si>
    <t>P.S. RUMIBAMBA</t>
  </si>
  <si>
    <t>P.S. SAN FRANCISCO DE ASIS</t>
  </si>
  <si>
    <t>P.S. SAN JOSE DE LA ALIANZA</t>
  </si>
  <si>
    <t>P.S. SANTA ROSA DE HUABAL</t>
  </si>
  <si>
    <t xml:space="preserve">MICRO RED MORRO SOLAR </t>
  </si>
  <si>
    <t>C.S. CHAMABAMONTERA</t>
  </si>
  <si>
    <t>C.S. FILA ALTA</t>
  </si>
  <si>
    <t>C.S. MORRO SOLAR</t>
  </si>
  <si>
    <t>P.S . VALILLO</t>
  </si>
  <si>
    <t>P.S. CHAMAYA</t>
  </si>
  <si>
    <t>P.S. GRANADILLAS</t>
  </si>
  <si>
    <t>P.S. LAS NARANJAS</t>
  </si>
  <si>
    <t>P.S. MONTEGRANDE</t>
  </si>
  <si>
    <t>P.S. PALMA CENTRAL(MICRO RED MORRO SOLAR )</t>
  </si>
  <si>
    <t>P.S. PUENTE ZONANGA</t>
  </si>
  <si>
    <t>P.S. SAN MARTIN(MICRO RED MORRO SOLAR )</t>
  </si>
  <si>
    <t>P.S. TABACAL</t>
  </si>
  <si>
    <t>P.S. VISTA ALEGRE DE ZONANGA</t>
  </si>
  <si>
    <t xml:space="preserve">MICRO RED PUCARA </t>
  </si>
  <si>
    <t>C.S. COLASAY</t>
  </si>
  <si>
    <t>C.S. POMAHUACA</t>
  </si>
  <si>
    <t>C.S. PUCARA</t>
  </si>
  <si>
    <t>C.S. SALLIQUE</t>
  </si>
  <si>
    <t>C.S. SAN FELIPE</t>
  </si>
  <si>
    <t>P.S CHALANMACHE</t>
  </si>
  <si>
    <t>P.S. AUYACA</t>
  </si>
  <si>
    <t>P.S. CEDRO DEL PASTO</t>
  </si>
  <si>
    <t>P.S. COLAGUAY</t>
  </si>
  <si>
    <t>P.S. CUYCA</t>
  </si>
  <si>
    <t>P.S. LA UNION(MICRO RED PUCARA )</t>
  </si>
  <si>
    <t>P.S. MANGAYPA</t>
  </si>
  <si>
    <t>P.S. MAZIN</t>
  </si>
  <si>
    <t>P.S. PALAMBE</t>
  </si>
  <si>
    <t>P.S. PIQUIJACA</t>
  </si>
  <si>
    <t>P.S. SAULACA</t>
  </si>
  <si>
    <t>P.S. YAMBOLON</t>
  </si>
  <si>
    <t xml:space="preserve">MICRO RED SANTA ROSA </t>
  </si>
  <si>
    <t>C.S. PUENTECILLOS</t>
  </si>
  <si>
    <t>C.S. SANTA ROSA</t>
  </si>
  <si>
    <t>P.S. MONTANGO</t>
  </si>
  <si>
    <t>P.S. PUYAYA</t>
  </si>
  <si>
    <t>P.S. SHUMBANA</t>
  </si>
  <si>
    <t xml:space="preserve">RED II SAN IGNACIO </t>
  </si>
  <si>
    <t xml:space="preserve">MICRO RED CHIRINOS </t>
  </si>
  <si>
    <t>C.S. CHIRINOS</t>
  </si>
  <si>
    <t>C.S. LAS PIRIAS DE CHIRINOS</t>
  </si>
  <si>
    <t>C.S. SAN PEDRO DE PERICO</t>
  </si>
  <si>
    <t>ESSALUD - HOSPITAL II CLINICA JAEN</t>
  </si>
  <si>
    <t>P.S.  LAMBAYEQUE</t>
  </si>
  <si>
    <t>P.S. EL CORAZON</t>
  </si>
  <si>
    <t>P.S. EL HIGUERON</t>
  </si>
  <si>
    <t>P.S. EL TABLON</t>
  </si>
  <si>
    <t>P.S. SANTA ROSA(MICRO RED CHIRINOS )</t>
  </si>
  <si>
    <t xml:space="preserve">MICRO RED HUARANGO </t>
  </si>
  <si>
    <t>C..S PUERTO CIRUELO</t>
  </si>
  <si>
    <t>C.S. EL PORVENIR DE HUARANGO</t>
  </si>
  <si>
    <t>C.S. EL TRIUNFO</t>
  </si>
  <si>
    <t>C.S. HUARANDOZA</t>
  </si>
  <si>
    <t>C.S. HUARANGO</t>
  </si>
  <si>
    <t>C.S. ZAPOTAL</t>
  </si>
  <si>
    <t>P.S MIRAFLORES</t>
  </si>
  <si>
    <t>P.S. GOSEN</t>
  </si>
  <si>
    <t>P.S. HUADUILLO</t>
  </si>
  <si>
    <t>P.S. LA LIMA DE HUARANGO</t>
  </si>
  <si>
    <t>P.S. LA MUSHCA</t>
  </si>
  <si>
    <t>P.S. PISAGUAS</t>
  </si>
  <si>
    <t>P.S. SUPAYACU</t>
  </si>
  <si>
    <t>MICRO RED LA COIPA</t>
  </si>
  <si>
    <t>C.S. LA COIPA</t>
  </si>
  <si>
    <t>C.S. RUMIPITE</t>
  </si>
  <si>
    <t>P.S. BUENOS AIRES</t>
  </si>
  <si>
    <t>P.S. EL PINDO</t>
  </si>
  <si>
    <t>P.S. EL REJO</t>
  </si>
  <si>
    <t>P.S. EL VERGEL</t>
  </si>
  <si>
    <t>P.S. HUACORA</t>
  </si>
  <si>
    <t>P.S. LA CAPILLA</t>
  </si>
  <si>
    <t>P.S. LA LIMA DE LA COIPA</t>
  </si>
  <si>
    <t>P.S. LAS CIDRAS</t>
  </si>
  <si>
    <t>P.S. LLANO GRANDE</t>
  </si>
  <si>
    <t>P.S. LOMA LARGA</t>
  </si>
  <si>
    <t>P.S. PACAYPITE</t>
  </si>
  <si>
    <t>P.S. SAN FRANCISCO DE LA COIPA</t>
  </si>
  <si>
    <t>P.S. TAMBOA</t>
  </si>
  <si>
    <t>P.S. VIRA VIRA</t>
  </si>
  <si>
    <t>P.S. VISTA FLORIDA</t>
  </si>
  <si>
    <t xml:space="preserve">MICRO RED NAMBALLE </t>
  </si>
  <si>
    <t>C.S.NAMBALLE</t>
  </si>
  <si>
    <t>P.S. CESARA</t>
  </si>
  <si>
    <t>P.S. CHIMARA</t>
  </si>
  <si>
    <t>P.S. LA BALSA</t>
  </si>
  <si>
    <t>P.S. LA UNION(MICRO RED NAMBALLE )</t>
  </si>
  <si>
    <t>P.S. PAMPA VERDE</t>
  </si>
  <si>
    <t xml:space="preserve">MICRO RED SAN IGNACIO </t>
  </si>
  <si>
    <t>C.S. BAJO IHUAMACA</t>
  </si>
  <si>
    <t>C.S. SAN IGNACIO</t>
  </si>
  <si>
    <t>P.S. ALTO TAMBILLO</t>
  </si>
  <si>
    <t>P.S. CHAMANAL</t>
  </si>
  <si>
    <t>P.S. CHINCHIQUILLA</t>
  </si>
  <si>
    <t>P.S. EL HUABO</t>
  </si>
  <si>
    <t>P.S. FCO. BOLOGNESI</t>
  </si>
  <si>
    <t>P.S. IHUAMACA</t>
  </si>
  <si>
    <t>P.S. LA JALQUILLA</t>
  </si>
  <si>
    <t>P.S. NUEVE DE OCTUBRE</t>
  </si>
  <si>
    <t>P.S. NVA. ESPERANZA</t>
  </si>
  <si>
    <t>P.S. PERINGOS</t>
  </si>
  <si>
    <t>P.S. SAN ANTONIO(MICRO RED SAN IGNACIO )</t>
  </si>
  <si>
    <t>P.S. SAN MARTIN(MICRO RED SAN IGNACIO )</t>
  </si>
  <si>
    <t>P.S. YANDILUZA</t>
  </si>
  <si>
    <t>P.S.MIRAFLORES</t>
  </si>
  <si>
    <t>P.S.PTO. SAN FRANCISCO</t>
  </si>
  <si>
    <t xml:space="preserve">MICRO RED SAN JOSE DE LOURDES </t>
  </si>
  <si>
    <t>C.S. 07 DE AGOSTO</t>
  </si>
  <si>
    <t>C.S. APANGOYA</t>
  </si>
  <si>
    <t>C.S. HUARANGUILLO</t>
  </si>
  <si>
    <t>C.S. SAN JOSE DE LOURDES</t>
  </si>
  <si>
    <t>C.S. YARARAHUE</t>
  </si>
  <si>
    <t>P.S. DORADO DEL ORIENTE</t>
  </si>
  <si>
    <t>P.S. EL CALABOZO</t>
  </si>
  <si>
    <t>P.S. EL DIAMANTE</t>
  </si>
  <si>
    <t>P.S. FRONTERA SAN FRANCISCO</t>
  </si>
  <si>
    <t>P.S. NARANJOS(MICRO RED SAN JOSE DE LOURDES )</t>
  </si>
  <si>
    <t>P.S. NUEVO TRUJILLO</t>
  </si>
  <si>
    <t>P.S. PACAY</t>
  </si>
  <si>
    <t>P.S. POTRERO GRANDE</t>
  </si>
  <si>
    <t>P.S. PUERTO CHINCHIPE</t>
  </si>
  <si>
    <t xml:space="preserve">MICRO RED TAMBORAPA PUEBLO </t>
  </si>
  <si>
    <t>C.S. CHURUYACU</t>
  </si>
  <si>
    <t>C.S. PANCHIA</t>
  </si>
  <si>
    <t>C.S. TAMBORAPA PUEBLO</t>
  </si>
  <si>
    <t>P.S. CARMEN CAUTIVO</t>
  </si>
  <si>
    <t>P.S. CHARAPE</t>
  </si>
  <si>
    <t>P.S. GUAYABAL</t>
  </si>
  <si>
    <t>P.S. LA BERMEJA</t>
  </si>
  <si>
    <t>P.S. LINDEROS</t>
  </si>
  <si>
    <t>P.S. TABACONAS</t>
  </si>
  <si>
    <t>P.S. BARRIOS ALTOS</t>
  </si>
  <si>
    <t>P.S. LA HUACA</t>
  </si>
  <si>
    <t>P.S. GRAMALOTAL DE CHINGAMA</t>
  </si>
  <si>
    <t>P.S. LA VIRGINIA</t>
  </si>
  <si>
    <t>CENTRO DE SALUD MENTAL COMUNITARIO JAEN</t>
  </si>
  <si>
    <t>P.S. PALMA CONCHUD</t>
  </si>
  <si>
    <t>P.S. CENTRO PALMA</t>
  </si>
  <si>
    <t>P.S. NUEVO SAN JUAN</t>
  </si>
  <si>
    <t>CENTRO DE SALUD MENTAL COMUNITARIO CHOTA</t>
  </si>
  <si>
    <t>C.S. LOS SAUCES</t>
  </si>
  <si>
    <t>P.S. TAILIN</t>
  </si>
  <si>
    <t>P.S. NUEVO HORIZONTE</t>
  </si>
  <si>
    <t>P.S. QUILLISHANCUCHO</t>
  </si>
  <si>
    <t>Centro Médico Cutervo (Essalud)</t>
  </si>
  <si>
    <t>P.S. PUQUIO</t>
  </si>
  <si>
    <t>P.S. CONGA</t>
  </si>
  <si>
    <t>P.S. LA VIÑA</t>
  </si>
  <si>
    <t>P.S. SANTA TERESA DE QUEROMARCA</t>
  </si>
  <si>
    <t>P.S. TAMBILLO</t>
  </si>
  <si>
    <t>P.S. MINAS</t>
  </si>
  <si>
    <t>P.S. ADCUÑAC</t>
  </si>
  <si>
    <t>P.S. AÑALCATE</t>
  </si>
  <si>
    <t>P.S. LA CONGONA</t>
  </si>
  <si>
    <t>P.S. LA LLICA</t>
  </si>
  <si>
    <t>P.S. MIRAFLORES</t>
  </si>
  <si>
    <t>P.S. NARANJOS</t>
  </si>
  <si>
    <t>P.S. NUEVO ORIENTE</t>
  </si>
  <si>
    <t>P.S. PALMA CENTRAL</t>
  </si>
  <si>
    <t>P.S. CUÑANQUE</t>
  </si>
  <si>
    <t>P.S. EL PUQUIO</t>
  </si>
  <si>
    <t>SUBREGIÓN CUTERVO</t>
  </si>
  <si>
    <t>RED SÓCOTA</t>
  </si>
  <si>
    <t>PROVINCIA CHOTA</t>
  </si>
  <si>
    <t>DISTRITO ANGUIA</t>
  </si>
  <si>
    <t>SUBREGIÓN CHOTA</t>
  </si>
  <si>
    <t>DISTRITO CHADIN</t>
  </si>
  <si>
    <t>DISTRITO CHALAMARCA</t>
  </si>
  <si>
    <t>DISTRITO CHIGUIRIP</t>
  </si>
  <si>
    <t>DISTRITO CHIMBAN</t>
  </si>
  <si>
    <t>DISTRITO CHOROPAMPA</t>
  </si>
  <si>
    <t>DISTRITO CHOTA</t>
  </si>
  <si>
    <t>DISTRITO COCHABAMBA</t>
  </si>
  <si>
    <t>DISTRITO CONCHAN</t>
  </si>
  <si>
    <t>DISTRITO HUAMBOS</t>
  </si>
  <si>
    <t>DISTRITO LAJAS</t>
  </si>
  <si>
    <t>DISTRITO LLAMA</t>
  </si>
  <si>
    <t>DISTRITO MIRACOSTA</t>
  </si>
  <si>
    <t>DISTRITO PACCHA</t>
  </si>
  <si>
    <t>DISTRITO PION</t>
  </si>
  <si>
    <t>DISTRITO QUEROCOTO</t>
  </si>
  <si>
    <t>DISTRITO SAN JUAN DE LICUPIS</t>
  </si>
  <si>
    <t>DISTRITO TACABAMBA</t>
  </si>
  <si>
    <t>DISTRITO TOCMOCHE</t>
  </si>
  <si>
    <t>PROVINCIA CUTERVO</t>
  </si>
  <si>
    <t>DISTRITO CALLAYUC</t>
  </si>
  <si>
    <t>DISTRITO CHOROS</t>
  </si>
  <si>
    <t>DISTRITO CUJILLO</t>
  </si>
  <si>
    <t>DISTRITO CUTERVO</t>
  </si>
  <si>
    <t>DISTRITO LA RAMADA</t>
  </si>
  <si>
    <t>DISTRITO PIMPINGOS</t>
  </si>
  <si>
    <t>DISTRITO QUEROCOTILLO</t>
  </si>
  <si>
    <t>DISTRITO SAN ANDRES DE CUTERVO</t>
  </si>
  <si>
    <t>DISTRITO SAN JUAN DE CUTERVO</t>
  </si>
  <si>
    <t>DISTRITO SAN LUIS DE LUCMA</t>
  </si>
  <si>
    <t>DISTRITO SANTA CRUZ</t>
  </si>
  <si>
    <t>DISTRITO SANTO DOMINGO DE LA CAPILLA</t>
  </si>
  <si>
    <t>DISTRITO SANTO TOMAS</t>
  </si>
  <si>
    <t>DISTRITO SOCOTA</t>
  </si>
  <si>
    <t>DISTRITO TORIBIO CASANOVA</t>
  </si>
  <si>
    <t>PROVINCIA HUALGAYOC</t>
  </si>
  <si>
    <t>DISTRITO BAMBAMARCA</t>
  </si>
  <si>
    <t>P.S. QUENGO RIO BAJO</t>
  </si>
  <si>
    <t>DISTRITO CHUGUR</t>
  </si>
  <si>
    <t>DISTRITO HUALGAYOC</t>
  </si>
  <si>
    <t>PROVINCIA JAEN</t>
  </si>
  <si>
    <t>DISTRITO BELLAVISTA</t>
  </si>
  <si>
    <t>SUBREGIÓN JAEN</t>
  </si>
  <si>
    <t>DISTRITO CHONTALI</t>
  </si>
  <si>
    <t>DISTRITO COLASAY</t>
  </si>
  <si>
    <t>DISTRITO HUABAL</t>
  </si>
  <si>
    <t>P.S. SAN PABLO</t>
  </si>
  <si>
    <t>DISTRITO JAEN</t>
  </si>
  <si>
    <t>DISTRITO LAS PIRIAS</t>
  </si>
  <si>
    <t>DISTRITO POMAHUACA</t>
  </si>
  <si>
    <t>DISTRITO PUCARA</t>
  </si>
  <si>
    <t>DISTRITO SALLIQUE</t>
  </si>
  <si>
    <t>P.S. EL ESPINO</t>
  </si>
  <si>
    <t>DISTRITO SAN FELIPE</t>
  </si>
  <si>
    <t>DISTRITO SAN JOSE DEL ALTO</t>
  </si>
  <si>
    <t>DISTRITO SANTA ROSA</t>
  </si>
  <si>
    <t>PROVINCIA SAN IGNACIO</t>
  </si>
  <si>
    <t>DISTRITO CHIRINOS</t>
  </si>
  <si>
    <t>DISTRITO HUARANGO</t>
  </si>
  <si>
    <t>DISTRITO LA COIPA</t>
  </si>
  <si>
    <t>DISTRITO NAMBALLE</t>
  </si>
  <si>
    <t>DISTRITO SAN IGNACIO</t>
  </si>
  <si>
    <t>DISTRITO SAN JOSE DE LOURDES</t>
  </si>
  <si>
    <t>DISTRITO TABACONAS</t>
  </si>
  <si>
    <t>PROVINCIA SANTA CRUZ</t>
  </si>
  <si>
    <t>DISTRITO ANDABAMBA</t>
  </si>
  <si>
    <t>DISTRITO CATACHE</t>
  </si>
  <si>
    <t>DISTRITO CHANCAYBANOS</t>
  </si>
  <si>
    <t>DISTRITO LA ESPERANZA</t>
  </si>
  <si>
    <t>DISTRITO NINABAMBA</t>
  </si>
  <si>
    <t>DISTRITO PULAN</t>
  </si>
  <si>
    <t>DISTRITO SAUCEPAMPA</t>
  </si>
  <si>
    <t>DISTRITO SEXI</t>
  </si>
  <si>
    <t>DISTRITO UTICYACU</t>
  </si>
  <si>
    <t>DISTRITO YAUYUCAN</t>
  </si>
  <si>
    <t>REGIÓN CAJAMARCA</t>
  </si>
  <si>
    <t>C.S. SANGANA</t>
  </si>
  <si>
    <t>P.S. MIRACOSTA</t>
  </si>
  <si>
    <t>P.S. CHIRICONGA</t>
  </si>
  <si>
    <t>MICRORED CHUQUIBAMBA</t>
  </si>
  <si>
    <t/>
  </si>
  <si>
    <t>II-E</t>
  </si>
  <si>
    <t xml:space="preserve">SUBREGIÓN CAJAMARCA I </t>
  </si>
  <si>
    <t>DISA CAJAMARCA I</t>
  </si>
  <si>
    <t>HOSP. APOYO CHILETE</t>
  </si>
  <si>
    <t>000004538</t>
  </si>
  <si>
    <t>000004622</t>
  </si>
  <si>
    <t>000004630</t>
  </si>
  <si>
    <t>000004545</t>
  </si>
  <si>
    <t>P.S. TANTARICA (CATAN )</t>
  </si>
  <si>
    <t>000004544</t>
  </si>
  <si>
    <t>000004547</t>
  </si>
  <si>
    <t>000004555</t>
  </si>
  <si>
    <t>000004632</t>
  </si>
  <si>
    <t>000004553</t>
  </si>
  <si>
    <t>000004552</t>
  </si>
  <si>
    <t>000004548</t>
  </si>
  <si>
    <t>000004551</t>
  </si>
  <si>
    <t>P.S. STA CRUZ DE TOLEDO</t>
  </si>
  <si>
    <t>000004549</t>
  </si>
  <si>
    <t>000004554</t>
  </si>
  <si>
    <t>000004587</t>
  </si>
  <si>
    <t>000004589</t>
  </si>
  <si>
    <t>000004592</t>
  </si>
  <si>
    <t>P.S. STA CATALINA</t>
  </si>
  <si>
    <t>000004591</t>
  </si>
  <si>
    <t>000004590</t>
  </si>
  <si>
    <t>P.S. VENTANILLAS</t>
  </si>
  <si>
    <t>000004588</t>
  </si>
  <si>
    <t>000004655</t>
  </si>
  <si>
    <t>HOSPITAL REGIONAL CAJAMARCA</t>
  </si>
  <si>
    <t>000007686</t>
  </si>
  <si>
    <t>C.S. BANOS DEL INCA</t>
  </si>
  <si>
    <t>000004593</t>
  </si>
  <si>
    <t>C.S. OTUZCO (CLAS)</t>
  </si>
  <si>
    <t>000004658</t>
  </si>
  <si>
    <t xml:space="preserve">P.S. APALIN </t>
  </si>
  <si>
    <t>000011808</t>
  </si>
  <si>
    <t>000004648</t>
  </si>
  <si>
    <t>000004600</t>
  </si>
  <si>
    <t>000004650</t>
  </si>
  <si>
    <t xml:space="preserve">P.S. HUANICO </t>
  </si>
  <si>
    <t>000006667</t>
  </si>
  <si>
    <t>000004601</t>
  </si>
  <si>
    <t>000004604</t>
  </si>
  <si>
    <t>000004647</t>
  </si>
  <si>
    <t>000004603</t>
  </si>
  <si>
    <t>000004602</t>
  </si>
  <si>
    <t>000004649</t>
  </si>
  <si>
    <t>000011578</t>
  </si>
  <si>
    <t>C.S. ENCANADA</t>
  </si>
  <si>
    <t>000004605</t>
  </si>
  <si>
    <t>000004595</t>
  </si>
  <si>
    <t>000004596</t>
  </si>
  <si>
    <t>000004598</t>
  </si>
  <si>
    <t>000004597</t>
  </si>
  <si>
    <t>000007409</t>
  </si>
  <si>
    <t>000004599</t>
  </si>
  <si>
    <t>000004620</t>
  </si>
  <si>
    <t>000004614</t>
  </si>
  <si>
    <t>000004612</t>
  </si>
  <si>
    <t>000004613</t>
  </si>
  <si>
    <t>000004619</t>
  </si>
  <si>
    <t>000004617</t>
  </si>
  <si>
    <t>000004618</t>
  </si>
  <si>
    <t>000024669</t>
  </si>
  <si>
    <t>000004616</t>
  </si>
  <si>
    <t>000004615</t>
  </si>
  <si>
    <t>000009857</t>
  </si>
  <si>
    <t>000004646</t>
  </si>
  <si>
    <t>000004635</t>
  </si>
  <si>
    <t>000004636</t>
  </si>
  <si>
    <t>000004638</t>
  </si>
  <si>
    <t>000004639</t>
  </si>
  <si>
    <t xml:space="preserve">P.S. YANAMARCA </t>
  </si>
  <si>
    <t>000004637</t>
  </si>
  <si>
    <t>C.S. ASUNCION</t>
  </si>
  <si>
    <t>000004625</t>
  </si>
  <si>
    <t>000004634</t>
  </si>
  <si>
    <t>000004633</t>
  </si>
  <si>
    <t>P.S. COSPAN (CLAS)</t>
  </si>
  <si>
    <t>000004627</t>
  </si>
  <si>
    <t>000004624</t>
  </si>
  <si>
    <t>000004626</t>
  </si>
  <si>
    <t>P.S. SAN SEBASTIAN DE CHOROPAMPA (CLAS)</t>
  </si>
  <si>
    <t>000004629</t>
  </si>
  <si>
    <t>000004623</t>
  </si>
  <si>
    <t>000004628</t>
  </si>
  <si>
    <t>000004645</t>
  </si>
  <si>
    <t>000004643</t>
  </si>
  <si>
    <t>000012831</t>
  </si>
  <si>
    <t>000004640</t>
  </si>
  <si>
    <t>000004641</t>
  </si>
  <si>
    <t>000004644</t>
  </si>
  <si>
    <t>000004642</t>
  </si>
  <si>
    <t>000004657</t>
  </si>
  <si>
    <t>P.S SAN CRISTOBAL</t>
  </si>
  <si>
    <t>000016886</t>
  </si>
  <si>
    <t>000004656</t>
  </si>
  <si>
    <t>P.S. CHAMIS (CLAS)</t>
  </si>
  <si>
    <t>000004651</t>
  </si>
  <si>
    <t>P.S. CHETILLA (CLAS)</t>
  </si>
  <si>
    <t>000004653</t>
  </si>
  <si>
    <t>000015496</t>
  </si>
  <si>
    <t>P.S. CUMBICO (CLAS)</t>
  </si>
  <si>
    <t>000004631</t>
  </si>
  <si>
    <t>000004652</t>
  </si>
  <si>
    <t>P.S. SAMANA CRUZ</t>
  </si>
  <si>
    <t>000004654</t>
  </si>
  <si>
    <t>HOSPITAL A. CELENDIN</t>
  </si>
  <si>
    <t>000004466</t>
  </si>
  <si>
    <t>P.S  SENDAMAL DE HUASMIN</t>
  </si>
  <si>
    <t>000017329</t>
  </si>
  <si>
    <t>000011153</t>
  </si>
  <si>
    <t>000009078</t>
  </si>
  <si>
    <t>000010951</t>
  </si>
  <si>
    <t>000004467</t>
  </si>
  <si>
    <t>P.S. SAN ANTONIO(MICRORED CELENDIN)</t>
  </si>
  <si>
    <t>000011250</t>
  </si>
  <si>
    <t>P.S. UTCO-LIMON</t>
  </si>
  <si>
    <t>000004468</t>
  </si>
  <si>
    <t>000004477</t>
  </si>
  <si>
    <t>P.S  ANDAMACHAY</t>
  </si>
  <si>
    <t>000004475</t>
  </si>
  <si>
    <t>000006757</t>
  </si>
  <si>
    <t>000006758</t>
  </si>
  <si>
    <t>000004476</t>
  </si>
  <si>
    <t>000004474</t>
  </si>
  <si>
    <t>P.S. CHUGUR(MICRORED CELENDIN)</t>
  </si>
  <si>
    <t>000007120</t>
  </si>
  <si>
    <t>000004473</t>
  </si>
  <si>
    <t>000004472</t>
  </si>
  <si>
    <t>P.S. LAGUNAS(MICRORED CELENDIN)</t>
  </si>
  <si>
    <t>000007374</t>
  </si>
  <si>
    <t>P.S. STA.ROSA DE HUASMIN</t>
  </si>
  <si>
    <t>000004471</t>
  </si>
  <si>
    <t>P.S. VISTA ALEGRE(MICRORED CELENDIN)</t>
  </si>
  <si>
    <t>000009086</t>
  </si>
  <si>
    <t>000004481</t>
  </si>
  <si>
    <t>000004480</t>
  </si>
  <si>
    <t>000006756</t>
  </si>
  <si>
    <t>C.S. MIGUEL IGLESIAS</t>
  </si>
  <si>
    <t>000004478</t>
  </si>
  <si>
    <t>000004479</t>
  </si>
  <si>
    <t>000011156</t>
  </si>
  <si>
    <t>000009085</t>
  </si>
  <si>
    <t>000009088</t>
  </si>
  <si>
    <t>P.S. RAMBRAN(MICRORED MIGUEL IGLESIAS)</t>
  </si>
  <si>
    <t>000006759</t>
  </si>
  <si>
    <t>000011149</t>
  </si>
  <si>
    <t>000004594</t>
  </si>
  <si>
    <t>000011152</t>
  </si>
  <si>
    <t>P.S. REJOPAMPA(MICRORED CELENDIN)</t>
  </si>
  <si>
    <t>000004469</t>
  </si>
  <si>
    <t>000009083</t>
  </si>
  <si>
    <t>000004470</t>
  </si>
  <si>
    <t>000009029</t>
  </si>
  <si>
    <t>000004482</t>
  </si>
  <si>
    <t>000004485</t>
  </si>
  <si>
    <t>000004486</t>
  </si>
  <si>
    <t>000004487</t>
  </si>
  <si>
    <t>P.S. JOSE GALVEZ (CLAS)</t>
  </si>
  <si>
    <t>000004488</t>
  </si>
  <si>
    <t>000009049</t>
  </si>
  <si>
    <t>P.S. MINASCONGA  - COCAN</t>
  </si>
  <si>
    <t>000009046</t>
  </si>
  <si>
    <t>000004484</t>
  </si>
  <si>
    <t>000004483</t>
  </si>
  <si>
    <t>000009084</t>
  </si>
  <si>
    <t>000004489</t>
  </si>
  <si>
    <t>000004491</t>
  </si>
  <si>
    <t>000004492</t>
  </si>
  <si>
    <t>000004490</t>
  </si>
  <si>
    <t>000004494</t>
  </si>
  <si>
    <t>000004493</t>
  </si>
  <si>
    <t>000004500</t>
  </si>
  <si>
    <t>000004495</t>
  </si>
  <si>
    <t>000004498</t>
  </si>
  <si>
    <t>000004497</t>
  </si>
  <si>
    <t>000004499</t>
  </si>
  <si>
    <t>000004496</t>
  </si>
  <si>
    <t>000004501</t>
  </si>
  <si>
    <t>000004510</t>
  </si>
  <si>
    <t xml:space="preserve">P.S. CONDORMARCA </t>
  </si>
  <si>
    <t>000004509</t>
  </si>
  <si>
    <t>000004504</t>
  </si>
  <si>
    <t>000004505</t>
  </si>
  <si>
    <t>000004506</t>
  </si>
  <si>
    <t>000004502</t>
  </si>
  <si>
    <t>P.S. PAUCAMARCA (CLAS)</t>
  </si>
  <si>
    <t>000004508</t>
  </si>
  <si>
    <t>000004507</t>
  </si>
  <si>
    <t>000004503</t>
  </si>
  <si>
    <t>000007649</t>
  </si>
  <si>
    <t xml:space="preserve">HOSPITAL A. CAJABAMBA </t>
  </si>
  <si>
    <t>000004511</t>
  </si>
  <si>
    <t>000004513</t>
  </si>
  <si>
    <t>P.S. ARAQUEDA (CLAS)</t>
  </si>
  <si>
    <t>000004514</t>
  </si>
  <si>
    <t>000004518</t>
  </si>
  <si>
    <t>000007651</t>
  </si>
  <si>
    <t xml:space="preserve">P.S. CHUQUIBAMBA </t>
  </si>
  <si>
    <t>000004515</t>
  </si>
  <si>
    <t>000007650</t>
  </si>
  <si>
    <t>000018165</t>
  </si>
  <si>
    <t>000004512</t>
  </si>
  <si>
    <t xml:space="preserve">P.S. HUANIMBA </t>
  </si>
  <si>
    <t>000004517</t>
  </si>
  <si>
    <t>000004516</t>
  </si>
  <si>
    <t xml:space="preserve">C.S. LLUCHUBAMBA </t>
  </si>
  <si>
    <t>000004524</t>
  </si>
  <si>
    <t>000004520</t>
  </si>
  <si>
    <t>000004522</t>
  </si>
  <si>
    <t>P.S. SAN  JUAN DE LLUCHUBAMBA</t>
  </si>
  <si>
    <t>000004519</t>
  </si>
  <si>
    <t>P.S. SANTA ROSA DE CRISNEJAS (CLAS)</t>
  </si>
  <si>
    <t>000004523</t>
  </si>
  <si>
    <t>P.S. SITACOCHA (CLAS)</t>
  </si>
  <si>
    <t>000004521</t>
  </si>
  <si>
    <t>000004531</t>
  </si>
  <si>
    <t>P.S. CACHACHI (CLAS)</t>
  </si>
  <si>
    <t>000004528</t>
  </si>
  <si>
    <t>000004530</t>
  </si>
  <si>
    <t>P.S. CHOLOCAL (CLAS)</t>
  </si>
  <si>
    <t>000004527</t>
  </si>
  <si>
    <t>000004526</t>
  </si>
  <si>
    <t>000004529</t>
  </si>
  <si>
    <t>000004621</t>
  </si>
  <si>
    <t>000004607</t>
  </si>
  <si>
    <t>000004569</t>
  </si>
  <si>
    <t>000008751</t>
  </si>
  <si>
    <t>P.S. PISIC</t>
  </si>
  <si>
    <t>000007085</t>
  </si>
  <si>
    <t>000004608</t>
  </si>
  <si>
    <t>P.S. QUILCATE ALTO (CLAS)</t>
  </si>
  <si>
    <t>000004606</t>
  </si>
  <si>
    <t>000004556</t>
  </si>
  <si>
    <t>000004557</t>
  </si>
  <si>
    <t>P.S. EL NARANJO(MICRORED LA FLORIDA)</t>
  </si>
  <si>
    <t>000004560</t>
  </si>
  <si>
    <t>000004558</t>
  </si>
  <si>
    <t>000004559</t>
  </si>
  <si>
    <t>C.S. LLAPA (CLAS)</t>
  </si>
  <si>
    <t>000004562</t>
  </si>
  <si>
    <t>000004563</t>
  </si>
  <si>
    <t>000007084</t>
  </si>
  <si>
    <t>000007083</t>
  </si>
  <si>
    <t>000004567</t>
  </si>
  <si>
    <t>000004564</t>
  </si>
  <si>
    <t>P.S. SAN ANTONIO OJOS</t>
  </si>
  <si>
    <t>000004565</t>
  </si>
  <si>
    <t>000004568</t>
  </si>
  <si>
    <t xml:space="preserve">P.S. TANTACHUAL </t>
  </si>
  <si>
    <t>000004566</t>
  </si>
  <si>
    <t>000004609</t>
  </si>
  <si>
    <t>000004532</t>
  </si>
  <si>
    <t>000004534</t>
  </si>
  <si>
    <t>000004533</t>
  </si>
  <si>
    <t>P.S. CASA BLANCA(MICRORED NANCHOC)</t>
  </si>
  <si>
    <t>000004537</t>
  </si>
  <si>
    <t>000004535</t>
  </si>
  <si>
    <t>000004536</t>
  </si>
  <si>
    <t>000007405</t>
  </si>
  <si>
    <t>000004561</t>
  </si>
  <si>
    <t>C.S. UNION AGUA BLANCA (CLAS)</t>
  </si>
  <si>
    <t>000004546</t>
  </si>
  <si>
    <t>000004576</t>
  </si>
  <si>
    <t>000019285</t>
  </si>
  <si>
    <t>000008996</t>
  </si>
  <si>
    <t>P.S. EL GUAYO(MICRORED CHILETE)</t>
  </si>
  <si>
    <t>000004540</t>
  </si>
  <si>
    <t>P.S. EL PRADO(MICRORED SAN MIGUEL)</t>
  </si>
  <si>
    <t>000004575</t>
  </si>
  <si>
    <t>000019286</t>
  </si>
  <si>
    <t>000004573</t>
  </si>
  <si>
    <t>000008995</t>
  </si>
  <si>
    <t>000004543</t>
  </si>
  <si>
    <t>P.S. NITUSUYO ALTO</t>
  </si>
  <si>
    <t>000004571</t>
  </si>
  <si>
    <t>000006809</t>
  </si>
  <si>
    <t>P.S. QUINDEN BAJO (CLAS)</t>
  </si>
  <si>
    <t>000004542</t>
  </si>
  <si>
    <t>P.S. SANTA ROSA(MICRORED SAN MIGUEL)</t>
  </si>
  <si>
    <t>000004572</t>
  </si>
  <si>
    <t>000004541</t>
  </si>
  <si>
    <t>000004570</t>
  </si>
  <si>
    <t>P.S. TAYAPAMPA(MICRORED SAN MIGUEL)</t>
  </si>
  <si>
    <t>000004574</t>
  </si>
  <si>
    <t xml:space="preserve">P.S. PAMPA DE SAN LUIS </t>
  </si>
  <si>
    <t>000004584</t>
  </si>
  <si>
    <t>000004580</t>
  </si>
  <si>
    <t>P.S. SAN LUIS BAJO - GRANDE (CLAS)</t>
  </si>
  <si>
    <t>000004585</t>
  </si>
  <si>
    <t>P.S. TUNAD</t>
  </si>
  <si>
    <t>000004539</t>
  </si>
  <si>
    <t>000004577</t>
  </si>
  <si>
    <t>000004578</t>
  </si>
  <si>
    <t>000004586</t>
  </si>
  <si>
    <t>000004579</t>
  </si>
  <si>
    <t>P.S. STA.ROSA DE UNANCA</t>
  </si>
  <si>
    <t>000004581</t>
  </si>
  <si>
    <t>P.S. EL PATINO (CLAS)</t>
  </si>
  <si>
    <t>000004611</t>
  </si>
  <si>
    <t>000004610</t>
  </si>
  <si>
    <t>000004582</t>
  </si>
  <si>
    <t>000004583</t>
  </si>
  <si>
    <t>DISA CHOTA</t>
  </si>
  <si>
    <t>000004718</t>
  </si>
  <si>
    <t>000004719</t>
  </si>
  <si>
    <t>000004725</t>
  </si>
  <si>
    <t>000004726</t>
  </si>
  <si>
    <t>000006811</t>
  </si>
  <si>
    <t>000004727</t>
  </si>
  <si>
    <t>000004721</t>
  </si>
  <si>
    <t>000004722</t>
  </si>
  <si>
    <t>000004728</t>
  </si>
  <si>
    <t>000004720</t>
  </si>
  <si>
    <t>000004723</t>
  </si>
  <si>
    <t>000004729</t>
  </si>
  <si>
    <t>000004724</t>
  </si>
  <si>
    <t>000004755</t>
  </si>
  <si>
    <t>000007118</t>
  </si>
  <si>
    <t>000004756</t>
  </si>
  <si>
    <t>000004757</t>
  </si>
  <si>
    <t>000007033</t>
  </si>
  <si>
    <t>000004758</t>
  </si>
  <si>
    <t>000004701</t>
  </si>
  <si>
    <t>000004692</t>
  </si>
  <si>
    <t>000007091</t>
  </si>
  <si>
    <t>000004693</t>
  </si>
  <si>
    <t>000007089</t>
  </si>
  <si>
    <t>000004702</t>
  </si>
  <si>
    <t>000004694</t>
  </si>
  <si>
    <t>000004703</t>
  </si>
  <si>
    <t>000004695</t>
  </si>
  <si>
    <t>000004696</t>
  </si>
  <si>
    <t>000010878</t>
  </si>
  <si>
    <t>000007088</t>
  </si>
  <si>
    <t>000004697</t>
  </si>
  <si>
    <t>000004698</t>
  </si>
  <si>
    <t>000004699</t>
  </si>
  <si>
    <t>000004700</t>
  </si>
  <si>
    <t>000004759</t>
  </si>
  <si>
    <t>000004760</t>
  </si>
  <si>
    <t>000006956</t>
  </si>
  <si>
    <t>000004761</t>
  </si>
  <si>
    <t>000004762</t>
  </si>
  <si>
    <t>000007087</t>
  </si>
  <si>
    <t>000006813</t>
  </si>
  <si>
    <t>000004704</t>
  </si>
  <si>
    <t>000004705</t>
  </si>
  <si>
    <t>000004706</t>
  </si>
  <si>
    <t>000011328</t>
  </si>
  <si>
    <t>000007137</t>
  </si>
  <si>
    <t>000004707</t>
  </si>
  <si>
    <t>000004708</t>
  </si>
  <si>
    <t>000004709</t>
  </si>
  <si>
    <t>000004682</t>
  </si>
  <si>
    <t>000004683</t>
  </si>
  <si>
    <t>000004684</t>
  </si>
  <si>
    <t>000006925</t>
  </si>
  <si>
    <t>000007086</t>
  </si>
  <si>
    <t>000009326</t>
  </si>
  <si>
    <t>000004685</t>
  </si>
  <si>
    <t>000004686</t>
  </si>
  <si>
    <t>000004687</t>
  </si>
  <si>
    <t>000007117</t>
  </si>
  <si>
    <t>000004688</t>
  </si>
  <si>
    <t>000004689</t>
  </si>
  <si>
    <t>000010992</t>
  </si>
  <si>
    <t>000004690</t>
  </si>
  <si>
    <t>000004691</t>
  </si>
  <si>
    <t>000004763</t>
  </si>
  <si>
    <t>000004765</t>
  </si>
  <si>
    <t>000004766</t>
  </si>
  <si>
    <t>000006671</t>
  </si>
  <si>
    <t>000004767</t>
  </si>
  <si>
    <t>000004769</t>
  </si>
  <si>
    <t>000004770</t>
  </si>
  <si>
    <t>000004735</t>
  </si>
  <si>
    <t>000004739</t>
  </si>
  <si>
    <t>000004730</t>
  </si>
  <si>
    <t>000004736</t>
  </si>
  <si>
    <t>000007123</t>
  </si>
  <si>
    <t>000007712</t>
  </si>
  <si>
    <t>000004731</t>
  </si>
  <si>
    <t>000009871</t>
  </si>
  <si>
    <t>000004737</t>
  </si>
  <si>
    <t>000004740</t>
  </si>
  <si>
    <t>000004741</t>
  </si>
  <si>
    <t>000012166</t>
  </si>
  <si>
    <t>000004738</t>
  </si>
  <si>
    <t>000004732</t>
  </si>
  <si>
    <t>000004734</t>
  </si>
  <si>
    <t>000004733</t>
  </si>
  <si>
    <t>000004743</t>
  </si>
  <si>
    <t>000004660</t>
  </si>
  <si>
    <t>000004659</t>
  </si>
  <si>
    <t>000004661</t>
  </si>
  <si>
    <t>000004662</t>
  </si>
  <si>
    <t>000004663</t>
  </si>
  <si>
    <t>000004664</t>
  </si>
  <si>
    <t>000004665</t>
  </si>
  <si>
    <t>000004666</t>
  </si>
  <si>
    <t>000004667</t>
  </si>
  <si>
    <t>000004668</t>
  </si>
  <si>
    <t>000004669</t>
  </si>
  <si>
    <t>000004670</t>
  </si>
  <si>
    <t>000004748</t>
  </si>
  <si>
    <t>000004671</t>
  </si>
  <si>
    <t>000007710</t>
  </si>
  <si>
    <t>000006955</t>
  </si>
  <si>
    <t>000004672</t>
  </si>
  <si>
    <t>000006928</t>
  </si>
  <si>
    <t>000004673</t>
  </si>
  <si>
    <t>000004749</t>
  </si>
  <si>
    <t>000004674</t>
  </si>
  <si>
    <t>000006926</t>
  </si>
  <si>
    <t>000010880</t>
  </si>
  <si>
    <t>000004676</t>
  </si>
  <si>
    <t>000004677</t>
  </si>
  <si>
    <t>000004675</t>
  </si>
  <si>
    <t>000006957</t>
  </si>
  <si>
    <t>000006842</t>
  </si>
  <si>
    <t>000004678</t>
  </si>
  <si>
    <t>000004679</t>
  </si>
  <si>
    <t>000004680</t>
  </si>
  <si>
    <t>000010991</t>
  </si>
  <si>
    <t>000004681</t>
  </si>
  <si>
    <t>009999017</t>
  </si>
  <si>
    <t>000025508</t>
  </si>
  <si>
    <t>000004711</t>
  </si>
  <si>
    <t>000004712</t>
  </si>
  <si>
    <t>000007032</t>
  </si>
  <si>
    <t>000004713</t>
  </si>
  <si>
    <t>000004714</t>
  </si>
  <si>
    <t>000004715</t>
  </si>
  <si>
    <t>000011327</t>
  </si>
  <si>
    <t>000004716</t>
  </si>
  <si>
    <t>000004717</t>
  </si>
  <si>
    <t>000007711</t>
  </si>
  <si>
    <t>000004764</t>
  </si>
  <si>
    <t>000006673</t>
  </si>
  <si>
    <t>000004768</t>
  </si>
  <si>
    <t>000004750</t>
  </si>
  <si>
    <t>000004742</t>
  </si>
  <si>
    <t>000004744</t>
  </si>
  <si>
    <t>000004745</t>
  </si>
  <si>
    <t>000004751</t>
  </si>
  <si>
    <t>000010879</t>
  </si>
  <si>
    <t>000004754</t>
  </si>
  <si>
    <t>000004752</t>
  </si>
  <si>
    <t>000004746</t>
  </si>
  <si>
    <t>000010993</t>
  </si>
  <si>
    <t>000004747</t>
  </si>
  <si>
    <t>000004753</t>
  </si>
  <si>
    <t>000006843</t>
  </si>
  <si>
    <t>000006812</t>
  </si>
  <si>
    <t>000008803</t>
  </si>
  <si>
    <t>000004771</t>
  </si>
  <si>
    <t>000004781</t>
  </si>
  <si>
    <t>000004772</t>
  </si>
  <si>
    <t>000004773</t>
  </si>
  <si>
    <t>000006819</t>
  </si>
  <si>
    <t>000006670</t>
  </si>
  <si>
    <t>000004780</t>
  </si>
  <si>
    <t>000007119</t>
  </si>
  <si>
    <t>P.S. SANGANA</t>
  </si>
  <si>
    <t>000004774</t>
  </si>
  <si>
    <t>000004802</t>
  </si>
  <si>
    <t>000004803</t>
  </si>
  <si>
    <t>000004804</t>
  </si>
  <si>
    <t>000004805</t>
  </si>
  <si>
    <t>000004806</t>
  </si>
  <si>
    <t>000004807</t>
  </si>
  <si>
    <t>000004808</t>
  </si>
  <si>
    <t>000004809</t>
  </si>
  <si>
    <t>000010111</t>
  </si>
  <si>
    <t>000004810</t>
  </si>
  <si>
    <t>000004811</t>
  </si>
  <si>
    <t>000011560</t>
  </si>
  <si>
    <t>000006817</t>
  </si>
  <si>
    <t>000004812</t>
  </si>
  <si>
    <t>000012165</t>
  </si>
  <si>
    <t>000004791</t>
  </si>
  <si>
    <t>000004798</t>
  </si>
  <si>
    <t>000004789</t>
  </si>
  <si>
    <t>000010626</t>
  </si>
  <si>
    <t>000004790</t>
  </si>
  <si>
    <t>000011326</t>
  </si>
  <si>
    <t>000004783</t>
  </si>
  <si>
    <t>000011329</t>
  </si>
  <si>
    <t>000007714</t>
  </si>
  <si>
    <t>000010544</t>
  </si>
  <si>
    <t>000004794</t>
  </si>
  <si>
    <t>000007031</t>
  </si>
  <si>
    <t>000004795</t>
  </si>
  <si>
    <t>000008802</t>
  </si>
  <si>
    <t>000004796</t>
  </si>
  <si>
    <t>000006840</t>
  </si>
  <si>
    <t>000004784</t>
  </si>
  <si>
    <t>000004799</t>
  </si>
  <si>
    <t>000011562</t>
  </si>
  <si>
    <t>000004800</t>
  </si>
  <si>
    <t>000004801</t>
  </si>
  <si>
    <t>000006815</t>
  </si>
  <si>
    <t>000004782</t>
  </si>
  <si>
    <t>000004785</t>
  </si>
  <si>
    <t>000004797</t>
  </si>
  <si>
    <t>000009863</t>
  </si>
  <si>
    <t>000004786</t>
  </si>
  <si>
    <t>000004787</t>
  </si>
  <si>
    <t>000004788</t>
  </si>
  <si>
    <t>000006814</t>
  </si>
  <si>
    <t>000004792</t>
  </si>
  <si>
    <t>000009870</t>
  </si>
  <si>
    <t>000006816</t>
  </si>
  <si>
    <t>000006844</t>
  </si>
  <si>
    <t>000004793</t>
  </si>
  <si>
    <t>000004819</t>
  </si>
  <si>
    <t>000004820</t>
  </si>
  <si>
    <t>000004821</t>
  </si>
  <si>
    <t>000004822</t>
  </si>
  <si>
    <t>000004777</t>
  </si>
  <si>
    <t>000004776</t>
  </si>
  <si>
    <t>000004779</t>
  </si>
  <si>
    <t>000004823</t>
  </si>
  <si>
    <t>000004824</t>
  </si>
  <si>
    <t>000004828</t>
  </si>
  <si>
    <t>000011559</t>
  </si>
  <si>
    <t>P.S. ELMER CAMPOS CHAVEZ</t>
  </si>
  <si>
    <t>000006929</t>
  </si>
  <si>
    <t>000004826</t>
  </si>
  <si>
    <t>000006927</t>
  </si>
  <si>
    <t>000004827</t>
  </si>
  <si>
    <t>000007030</t>
  </si>
  <si>
    <t>000007029</t>
  </si>
  <si>
    <t>000004825</t>
  </si>
  <si>
    <t>000004834</t>
  </si>
  <si>
    <t>000004830</t>
  </si>
  <si>
    <t>000004813</t>
  </si>
  <si>
    <t>000004814</t>
  </si>
  <si>
    <t>000004815</t>
  </si>
  <si>
    <t>000004816</t>
  </si>
  <si>
    <t>000004817</t>
  </si>
  <si>
    <t>000006795</t>
  </si>
  <si>
    <t>000004831</t>
  </si>
  <si>
    <t>000004833</t>
  </si>
  <si>
    <t>000004710</t>
  </si>
  <si>
    <t>000004832</t>
  </si>
  <si>
    <t>000011557</t>
  </si>
  <si>
    <t>000004835</t>
  </si>
  <si>
    <t>000006841</t>
  </si>
  <si>
    <t>000004818</t>
  </si>
  <si>
    <t>000011561</t>
  </si>
  <si>
    <t>000004829</t>
  </si>
  <si>
    <t>000012164</t>
  </si>
  <si>
    <t>000004836</t>
  </si>
  <si>
    <t>000004837</t>
  </si>
  <si>
    <t>DISA CUTERVO</t>
  </si>
  <si>
    <t>000004981</t>
  </si>
  <si>
    <t>000004959</t>
  </si>
  <si>
    <t>000007369</t>
  </si>
  <si>
    <t>000006835</t>
  </si>
  <si>
    <t>000007368</t>
  </si>
  <si>
    <t>000004960</t>
  </si>
  <si>
    <t>000006830</t>
  </si>
  <si>
    <t>000006829</t>
  </si>
  <si>
    <t>000004961</t>
  </si>
  <si>
    <t>000007100</t>
  </si>
  <si>
    <t>000006944</t>
  </si>
  <si>
    <t>000004964</t>
  </si>
  <si>
    <t>000004977</t>
  </si>
  <si>
    <t>000007050</t>
  </si>
  <si>
    <t>000004979</t>
  </si>
  <si>
    <t>000005013</t>
  </si>
  <si>
    <t>000004978</t>
  </si>
  <si>
    <t>000005008</t>
  </si>
  <si>
    <t>000004969</t>
  </si>
  <si>
    <t>000004973</t>
  </si>
  <si>
    <t>000011261</t>
  </si>
  <si>
    <t>000004962</t>
  </si>
  <si>
    <t>000007367</t>
  </si>
  <si>
    <t>000011260</t>
  </si>
  <si>
    <t>000006859</t>
  </si>
  <si>
    <t>000004965</t>
  </si>
  <si>
    <t>000004980</t>
  </si>
  <si>
    <t>000006828</t>
  </si>
  <si>
    <t>000004970</t>
  </si>
  <si>
    <t>000004967</t>
  </si>
  <si>
    <t>000004966</t>
  </si>
  <si>
    <t>000006860</t>
  </si>
  <si>
    <t>000004971</t>
  </si>
  <si>
    <t>000004974</t>
  </si>
  <si>
    <t>000005019</t>
  </si>
  <si>
    <t>000006959</t>
  </si>
  <si>
    <t>000004972</t>
  </si>
  <si>
    <t>000005017</t>
  </si>
  <si>
    <t>000007698</t>
  </si>
  <si>
    <t>000004975</t>
  </si>
  <si>
    <t>000005002</t>
  </si>
  <si>
    <t>000007370</t>
  </si>
  <si>
    <t>000006861</t>
  </si>
  <si>
    <t>000005003</t>
  </si>
  <si>
    <t>000006863</t>
  </si>
  <si>
    <t>000006864</t>
  </si>
  <si>
    <t>000008924</t>
  </si>
  <si>
    <t>000006862</t>
  </si>
  <si>
    <t>000006960</t>
  </si>
  <si>
    <t>000006958</t>
  </si>
  <si>
    <t>000005004</t>
  </si>
  <si>
    <t>000004963</t>
  </si>
  <si>
    <t>000005005</t>
  </si>
  <si>
    <t>000005027</t>
  </si>
  <si>
    <t>000005029</t>
  </si>
  <si>
    <t>000008923</t>
  </si>
  <si>
    <t>000007179</t>
  </si>
  <si>
    <t>000007751</t>
  </si>
  <si>
    <t>000005026</t>
  </si>
  <si>
    <t>000005033</t>
  </si>
  <si>
    <t>000006947</t>
  </si>
  <si>
    <t>000005028</t>
  </si>
  <si>
    <t>000006949</t>
  </si>
  <si>
    <t>000005030</t>
  </si>
  <si>
    <t>000005032</t>
  </si>
  <si>
    <t>000006939</t>
  </si>
  <si>
    <t>000005031</t>
  </si>
  <si>
    <t>000007103</t>
  </si>
  <si>
    <t>000007049</t>
  </si>
  <si>
    <t>000007180</t>
  </si>
  <si>
    <t>000004993</t>
  </si>
  <si>
    <t>000004992</t>
  </si>
  <si>
    <t>000007101</t>
  </si>
  <si>
    <t>000006851</t>
  </si>
  <si>
    <t>000008922</t>
  </si>
  <si>
    <t>000007746</t>
  </si>
  <si>
    <t>000007696</t>
  </si>
  <si>
    <t>000007747</t>
  </si>
  <si>
    <t>000004995</t>
  </si>
  <si>
    <t>000004994</t>
  </si>
  <si>
    <t>000007102</t>
  </si>
  <si>
    <t>000007752</t>
  </si>
  <si>
    <t>000006857</t>
  </si>
  <si>
    <t>000004987</t>
  </si>
  <si>
    <t>000004989</t>
  </si>
  <si>
    <t>000006854</t>
  </si>
  <si>
    <t>000007109</t>
  </si>
  <si>
    <t>000007697</t>
  </si>
  <si>
    <t>000006936</t>
  </si>
  <si>
    <t>000007748</t>
  </si>
  <si>
    <t>000004986</t>
  </si>
  <si>
    <t>000007701</t>
  </si>
  <si>
    <t>000004988</t>
  </si>
  <si>
    <t>000006831</t>
  </si>
  <si>
    <t>000006852</t>
  </si>
  <si>
    <t>000004985</t>
  </si>
  <si>
    <t>000006837</t>
  </si>
  <si>
    <t>000011064</t>
  </si>
  <si>
    <t>000006787</t>
  </si>
  <si>
    <t>000011066</t>
  </si>
  <si>
    <t>000006788</t>
  </si>
  <si>
    <t>000004990</t>
  </si>
  <si>
    <t>000005006</t>
  </si>
  <si>
    <t>000004968</t>
  </si>
  <si>
    <t>000007099</t>
  </si>
  <si>
    <t>000006943</t>
  </si>
  <si>
    <t>000007753</t>
  </si>
  <si>
    <t>000007366</t>
  </si>
  <si>
    <t>000005010</t>
  </si>
  <si>
    <t>000007226</t>
  </si>
  <si>
    <t>000006942</t>
  </si>
  <si>
    <t>000006869</t>
  </si>
  <si>
    <t>000006941</t>
  </si>
  <si>
    <t>000007365</t>
  </si>
  <si>
    <t>000005011</t>
  </si>
  <si>
    <t>000005009</t>
  </si>
  <si>
    <t>000005007</t>
  </si>
  <si>
    <t>000006865</t>
  </si>
  <si>
    <t>000007097</t>
  </si>
  <si>
    <t>000006855</t>
  </si>
  <si>
    <t>000006938</t>
  </si>
  <si>
    <t>000006856</t>
  </si>
  <si>
    <t>000006850</t>
  </si>
  <si>
    <t>000007431</t>
  </si>
  <si>
    <t>000004983</t>
  </si>
  <si>
    <t>000004998</t>
  </si>
  <si>
    <t>000006832</t>
  </si>
  <si>
    <t>000006833</t>
  </si>
  <si>
    <t>000008925</t>
  </si>
  <si>
    <t>000004991</t>
  </si>
  <si>
    <t>000004999</t>
  </si>
  <si>
    <t>000006834</t>
  </si>
  <si>
    <t>000005000</t>
  </si>
  <si>
    <t>000005001</t>
  </si>
  <si>
    <t>000004996</t>
  </si>
  <si>
    <t>000007178</t>
  </si>
  <si>
    <t>000004982</t>
  </si>
  <si>
    <t>000006858</t>
  </si>
  <si>
    <t>000004997</t>
  </si>
  <si>
    <t>000007745</t>
  </si>
  <si>
    <t>000004984</t>
  </si>
  <si>
    <t>000007098</t>
  </si>
  <si>
    <t>000005034</t>
  </si>
  <si>
    <t>000006868</t>
  </si>
  <si>
    <t>000005035</t>
  </si>
  <si>
    <t>000006940</t>
  </si>
  <si>
    <t>000005036</t>
  </si>
  <si>
    <t>000005012</t>
  </si>
  <si>
    <t>000005020</t>
  </si>
  <si>
    <t>000007047</t>
  </si>
  <si>
    <t>000005014</t>
  </si>
  <si>
    <t>000005022</t>
  </si>
  <si>
    <t>000005018</t>
  </si>
  <si>
    <t>000005024</t>
  </si>
  <si>
    <t>000006867</t>
  </si>
  <si>
    <t>000011065</t>
  </si>
  <si>
    <t>000005015</t>
  </si>
  <si>
    <t>000005016</t>
  </si>
  <si>
    <t>000011067</t>
  </si>
  <si>
    <t>000011068</t>
  </si>
  <si>
    <t>000005025</t>
  </si>
  <si>
    <t>000006836</t>
  </si>
  <si>
    <t>000005023</t>
  </si>
  <si>
    <t>000007750</t>
  </si>
  <si>
    <t>000005021</t>
  </si>
  <si>
    <t>000005038</t>
  </si>
  <si>
    <t>000005040</t>
  </si>
  <si>
    <t>000005037</t>
  </si>
  <si>
    <t>000007749</t>
  </si>
  <si>
    <t>000006866</t>
  </si>
  <si>
    <t>000005043</t>
  </si>
  <si>
    <t>000006937</t>
  </si>
  <si>
    <t>000005041</t>
  </si>
  <si>
    <t>000011061</t>
  </si>
  <si>
    <t>000011262</t>
  </si>
  <si>
    <t>000006853</t>
  </si>
  <si>
    <t>000005042</t>
  </si>
  <si>
    <t>000006948</t>
  </si>
  <si>
    <t>000006870</t>
  </si>
  <si>
    <t>000005039</t>
  </si>
  <si>
    <t>000007048</t>
  </si>
  <si>
    <t>DISA JAEN</t>
  </si>
  <si>
    <t>000004223</t>
  </si>
  <si>
    <t>000004210</t>
  </si>
  <si>
    <t>000004225</t>
  </si>
  <si>
    <t>000004224</t>
  </si>
  <si>
    <t>000004229</t>
  </si>
  <si>
    <t>000024692</t>
  </si>
  <si>
    <t>000004265</t>
  </si>
  <si>
    <t>000004226</t>
  </si>
  <si>
    <t>000004230</t>
  </si>
  <si>
    <t>000004228</t>
  </si>
  <si>
    <t>000004227</t>
  </si>
  <si>
    <t>000004232</t>
  </si>
  <si>
    <t>000004237</t>
  </si>
  <si>
    <t>000004234</t>
  </si>
  <si>
    <t>000007171</t>
  </si>
  <si>
    <t>000004233</t>
  </si>
  <si>
    <t>000004248</t>
  </si>
  <si>
    <t>000004238</t>
  </si>
  <si>
    <t>000004235</t>
  </si>
  <si>
    <t>000007122</t>
  </si>
  <si>
    <t>000004258</t>
  </si>
  <si>
    <t>000004256</t>
  </si>
  <si>
    <t>000018121</t>
  </si>
  <si>
    <t>000004259</t>
  </si>
  <si>
    <t>000004260</t>
  </si>
  <si>
    <t>000009965</t>
  </si>
  <si>
    <t>000004257</t>
  </si>
  <si>
    <t>000013058</t>
  </si>
  <si>
    <t>000004241</t>
  </si>
  <si>
    <t>000004245</t>
  </si>
  <si>
    <t>000004212</t>
  </si>
  <si>
    <t>000007687</t>
  </si>
  <si>
    <t>000004222</t>
  </si>
  <si>
    <t>000016136</t>
  </si>
  <si>
    <t>000004216</t>
  </si>
  <si>
    <t>000007124</t>
  </si>
  <si>
    <t>000004231</t>
  </si>
  <si>
    <t>000023956</t>
  </si>
  <si>
    <t>000024719</t>
  </si>
  <si>
    <t>000004243</t>
  </si>
  <si>
    <t>000006994</t>
  </si>
  <si>
    <t>000016137</t>
  </si>
  <si>
    <t>000004246</t>
  </si>
  <si>
    <t>000004242</t>
  </si>
  <si>
    <t>000015392</t>
  </si>
  <si>
    <t>000013849</t>
  </si>
  <si>
    <t>000004219</t>
  </si>
  <si>
    <t>000004213</t>
  </si>
  <si>
    <t>000004211</t>
  </si>
  <si>
    <t>000004221</t>
  </si>
  <si>
    <t>000004215</t>
  </si>
  <si>
    <t>000010007</t>
  </si>
  <si>
    <t>000004214</t>
  </si>
  <si>
    <t>000007168</t>
  </si>
  <si>
    <t>000004220</t>
  </si>
  <si>
    <t>000010804</t>
  </si>
  <si>
    <t>000007024</t>
  </si>
  <si>
    <t>000004217</t>
  </si>
  <si>
    <t>000004218</t>
  </si>
  <si>
    <t>000025207</t>
  </si>
  <si>
    <t>000004236</t>
  </si>
  <si>
    <t>000004247</t>
  </si>
  <si>
    <t>000004249</t>
  </si>
  <si>
    <t>000004250</t>
  </si>
  <si>
    <t>000004254</t>
  </si>
  <si>
    <t>000009967</t>
  </si>
  <si>
    <t>000007017</t>
  </si>
  <si>
    <t>000004239</t>
  </si>
  <si>
    <t>000016134</t>
  </si>
  <si>
    <t>000004240</t>
  </si>
  <si>
    <t>000004253</t>
  </si>
  <si>
    <t>000007166</t>
  </si>
  <si>
    <t>000004251</t>
  </si>
  <si>
    <t>000007053</t>
  </si>
  <si>
    <t>000004255</t>
  </si>
  <si>
    <t>000004252</t>
  </si>
  <si>
    <t>000016139</t>
  </si>
  <si>
    <t>000004262</t>
  </si>
  <si>
    <t>000004261</t>
  </si>
  <si>
    <t>000004264</t>
  </si>
  <si>
    <t>000004263</t>
  </si>
  <si>
    <t>000004266</t>
  </si>
  <si>
    <t>000004274</t>
  </si>
  <si>
    <t>000004278</t>
  </si>
  <si>
    <t>000004276</t>
  </si>
  <si>
    <t>000009964</t>
  </si>
  <si>
    <t>000020868</t>
  </si>
  <si>
    <t>000004275</t>
  </si>
  <si>
    <t>000004277</t>
  </si>
  <si>
    <t>000016135</t>
  </si>
  <si>
    <t>000004280</t>
  </si>
  <si>
    <t>000004284</t>
  </si>
  <si>
    <t>000004282</t>
  </si>
  <si>
    <t>000004281</t>
  </si>
  <si>
    <t>000004279</t>
  </si>
  <si>
    <t>000004283</t>
  </si>
  <si>
    <t>000007125</t>
  </si>
  <si>
    <t>000007167</t>
  </si>
  <si>
    <t>000004285</t>
  </si>
  <si>
    <t>000004286</t>
  </si>
  <si>
    <t>000018120</t>
  </si>
  <si>
    <t>000006995</t>
  </si>
  <si>
    <t>000004287</t>
  </si>
  <si>
    <t>000004288</t>
  </si>
  <si>
    <t>000004290</t>
  </si>
  <si>
    <t>000007411</t>
  </si>
  <si>
    <t>000007121</t>
  </si>
  <si>
    <t>000004292</t>
  </si>
  <si>
    <t>000004291</t>
  </si>
  <si>
    <t>000004295</t>
  </si>
  <si>
    <t>000018118</t>
  </si>
  <si>
    <t>000004289</t>
  </si>
  <si>
    <t>000007432</t>
  </si>
  <si>
    <t>000004293</t>
  </si>
  <si>
    <t>000016138</t>
  </si>
  <si>
    <t>000004294</t>
  </si>
  <si>
    <t>000007717</t>
  </si>
  <si>
    <t>000018119</t>
  </si>
  <si>
    <t>000009966</t>
  </si>
  <si>
    <t>000010966</t>
  </si>
  <si>
    <t>000004296</t>
  </si>
  <si>
    <t>000004298</t>
  </si>
  <si>
    <t>000004299</t>
  </si>
  <si>
    <t>000004297</t>
  </si>
  <si>
    <t>000010965</t>
  </si>
  <si>
    <t>000007016</t>
  </si>
  <si>
    <t>000004271</t>
  </si>
  <si>
    <t>000004267</t>
  </si>
  <si>
    <t>000007018</t>
  </si>
  <si>
    <t>000006993</t>
  </si>
  <si>
    <t>000006871</t>
  </si>
  <si>
    <t>000010809</t>
  </si>
  <si>
    <t>000006905</t>
  </si>
  <si>
    <t>000018475</t>
  </si>
  <si>
    <t>000004268</t>
  </si>
  <si>
    <t>000013059</t>
  </si>
  <si>
    <t>000004270</t>
  </si>
  <si>
    <t>000004269</t>
  </si>
  <si>
    <t>000004273</t>
  </si>
  <si>
    <t>000004272</t>
  </si>
  <si>
    <t>000010918</t>
  </si>
  <si>
    <t>000007019</t>
  </si>
  <si>
    <t>000007045</t>
  </si>
  <si>
    <t>000004310</t>
  </si>
  <si>
    <t>000004302</t>
  </si>
  <si>
    <t>000004303</t>
  </si>
  <si>
    <t>000004300</t>
  </si>
  <si>
    <t>000004306</t>
  </si>
  <si>
    <t>000023760</t>
  </si>
  <si>
    <t>000004305</t>
  </si>
  <si>
    <t>000004309</t>
  </si>
  <si>
    <t>000004308</t>
  </si>
  <si>
    <t>000010008</t>
  </si>
  <si>
    <t>000004304</t>
  </si>
  <si>
    <t>000006996</t>
  </si>
  <si>
    <t>000004301</t>
  </si>
  <si>
    <t>000007433</t>
  </si>
  <si>
    <t>000004307</t>
  </si>
  <si>
    <t>000004314</t>
  </si>
  <si>
    <t>000004313</t>
  </si>
  <si>
    <t>000004311</t>
  </si>
  <si>
    <t>000007034</t>
  </si>
  <si>
    <t>000009968</t>
  </si>
  <si>
    <t>000007463</t>
  </si>
  <si>
    <t>000004316</t>
  </si>
  <si>
    <t>000004315</t>
  </si>
  <si>
    <t>000004312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</si>
</sst>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S/.&quot;\ #,##0;&quot;S/.&quot;\ \-#,##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(* #,##0_);_(* \(#,##0\);_(* &quot;-&quot;_);_(@_)"/>
    <numFmt numFmtId="168" formatCode="\$#.00"/>
    <numFmt numFmtId="169" formatCode="_([$€]* #,##0.00_);_([$€]* \(#,##0.00\);_([$€]* &quot;-&quot;??_);_(@_)"/>
    <numFmt numFmtId="170" formatCode="#.00"/>
    <numFmt numFmtId="171" formatCode="_(* #,##0.00_);_(* \(#,##0.00\);_(* &quot;-&quot;??_);_(@_)"/>
    <numFmt numFmtId="172" formatCode="_ * #,##0.00_ ;_ * \-#,##0.00_ ;_ * \-??_ ;_ @_ "/>
    <numFmt numFmtId="173" formatCode="0.000"/>
    <numFmt numFmtId="174" formatCode="&quot;S/.&quot;\ #,##0.00_);[Red]\(&quot;S/.&quot;\ #,##0.00\)"/>
    <numFmt numFmtId="175" formatCode="_(&quot;S/.&quot;\ * #,##0.00_);_(&quot;S/.&quot;\ * \(#,##0.00\);_(&quot;S/.&quot;\ * &quot;-&quot;??_);_(@_)"/>
    <numFmt numFmtId="176" formatCode="&quot;$&quot;#,##0.00\ ;\(&quot;$&quot;#,##0.00\)"/>
    <numFmt numFmtId="177" formatCode="%#.00"/>
  </numFmts>
  <fonts count="45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indexed="10"/>
      <name val="Arial"/>
      <family val="2"/>
    </font>
    <font>
      <sz val="9"/>
      <color indexed="10"/>
      <name val="Geneva"/>
      <family val="2"/>
    </font>
    <font>
      <sz val="12"/>
      <name val="Tahoma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  <charset val="1"/>
    </font>
    <font>
      <sz val="11"/>
      <color indexed="20"/>
      <name val="Calibri"/>
      <family val="2"/>
    </font>
    <font>
      <sz val="10"/>
      <name val="Times New Roman"/>
      <family val="1"/>
    </font>
    <font>
      <sz val="10"/>
      <name val="Mangal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name val="Arial"/>
      <family val="2"/>
      <charset val="1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color rgb="FFFF0000"/>
      <name val="Arial"/>
      <family val="2"/>
    </font>
    <font>
      <sz val="12"/>
      <color rgb="FFFF0000"/>
      <name val="Calibri Light"/>
      <family val="2"/>
      <scheme val="major"/>
    </font>
    <font>
      <sz val="8"/>
      <color rgb="FFFF0000"/>
      <name val="Calibri Light"/>
      <family val="2"/>
      <scheme val="major"/>
    </font>
    <font>
      <sz val="8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b/>
      <sz val="10"/>
      <name val="Calibri Light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167">
    <xf numFmtId="0" fontId="0" fillId="0" borderId="0"/>
    <xf numFmtId="0" fontId="1" fillId="0" borderId="0"/>
    <xf numFmtId="0" fontId="1" fillId="0" borderId="0"/>
    <xf numFmtId="0" fontId="1" fillId="0" borderId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11" borderId="0" applyNumberFormat="0" applyBorder="0" applyAlignment="0" applyProtection="0"/>
    <xf numFmtId="0" fontId="10" fillId="23" borderId="4" applyNumberFormat="0" applyAlignment="0" applyProtection="0"/>
    <xf numFmtId="0" fontId="1" fillId="0" borderId="0"/>
    <xf numFmtId="0" fontId="1" fillId="0" borderId="0"/>
    <xf numFmtId="0" fontId="1" fillId="0" borderId="0"/>
    <xf numFmtId="0" fontId="11" fillId="24" borderId="5" applyNumberFormat="0" applyAlignment="0" applyProtection="0"/>
    <xf numFmtId="0" fontId="12" fillId="0" borderId="6" applyNumberFormat="0" applyFill="0" applyAlignment="0" applyProtection="0"/>
    <xf numFmtId="4" fontId="13" fillId="0" borderId="0">
      <protection locked="0"/>
    </xf>
    <xf numFmtId="3" fontId="1" fillId="0" borderId="0" applyFont="0" applyFill="0" applyBorder="0" applyAlignment="0" applyProtection="0"/>
    <xf numFmtId="168" fontId="13" fillId="0" borderId="0">
      <protection locked="0"/>
    </xf>
    <xf numFmtId="3" fontId="1" fillId="0" borderId="0" applyFont="0" applyFill="0" applyBorder="0" applyAlignment="0" applyProtection="0"/>
    <xf numFmtId="0" fontId="13" fillId="0" borderId="0">
      <protection locked="0"/>
    </xf>
    <xf numFmtId="0" fontId="14" fillId="0" borderId="0" applyProtection="0"/>
    <xf numFmtId="0" fontId="15" fillId="0" borderId="0" applyProtection="0"/>
    <xf numFmtId="0" fontId="16" fillId="0" borderId="0" applyProtection="0"/>
    <xf numFmtId="0" fontId="17" fillId="0" borderId="0" applyNumberFormat="0" applyFill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8" borderId="0" applyNumberFormat="0" applyBorder="0" applyAlignment="0" applyProtection="0"/>
    <xf numFmtId="0" fontId="18" fillId="14" borderId="4" applyNumberFormat="0" applyAlignment="0" applyProtection="0"/>
    <xf numFmtId="0" fontId="19" fillId="29" borderId="7">
      <alignment horizontal="center"/>
    </xf>
    <xf numFmtId="0" fontId="20" fillId="0" borderId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2" fontId="14" fillId="0" borderId="0" applyProtection="0"/>
    <xf numFmtId="4" fontId="14" fillId="0" borderId="0" applyProtection="0"/>
    <xf numFmtId="170" fontId="13" fillId="0" borderId="0">
      <protection locked="0"/>
    </xf>
    <xf numFmtId="0" fontId="21" fillId="0" borderId="0" applyFont="0" applyAlignment="0">
      <alignment vertical="center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4" fillId="10" borderId="0" applyNumberFormat="0" applyBorder="0" applyAlignment="0" applyProtection="0"/>
    <xf numFmtId="167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26" fillId="0" borderId="0" applyFill="0" applyBorder="0" applyAlignment="0" applyProtection="0"/>
    <xf numFmtId="168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14" fillId="0" borderId="0" applyProtection="0"/>
    <xf numFmtId="0" fontId="27" fillId="30" borderId="0" applyNumberFormat="0" applyBorder="0" applyAlignment="0" applyProtection="0"/>
    <xf numFmtId="0" fontId="28" fillId="0" borderId="0"/>
    <xf numFmtId="0" fontId="1" fillId="0" borderId="0"/>
    <xf numFmtId="0" fontId="29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4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31" borderId="8" applyNumberFormat="0" applyFont="0" applyAlignment="0" applyProtection="0"/>
    <xf numFmtId="177" fontId="13" fillId="0" borderId="0">
      <protection locked="0"/>
    </xf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>
      <protection locked="0"/>
    </xf>
    <xf numFmtId="0" fontId="31" fillId="23" borderId="9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11" applyNumberFormat="0" applyFill="0" applyAlignment="0" applyProtection="0"/>
    <xf numFmtId="0" fontId="17" fillId="0" borderId="12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165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</cellStyleXfs>
  <cellXfs count="124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" fontId="3" fillId="3" borderId="2" xfId="0" quotePrefix="1" applyNumberFormat="1" applyFont="1" applyFill="1" applyBorder="1" applyAlignment="1">
      <alignment horizontal="center" vertical="center"/>
    </xf>
    <xf numFmtId="1" fontId="3" fillId="3" borderId="2" xfId="0" quotePrefix="1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3" fontId="5" fillId="5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4" borderId="1" xfId="3" applyFont="1" applyFill="1" applyBorder="1" applyAlignment="1" applyProtection="1">
      <alignment horizontal="left" vertical="center"/>
      <protection locked="0"/>
    </xf>
    <xf numFmtId="3" fontId="5" fillId="4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3" fontId="5" fillId="6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/>
    </xf>
    <xf numFmtId="3" fontId="5" fillId="8" borderId="1" xfId="0" applyNumberFormat="1" applyFont="1" applyFill="1" applyBorder="1" applyAlignment="1">
      <alignment horizontal="center" vertical="center"/>
    </xf>
    <xf numFmtId="3" fontId="5" fillId="7" borderId="1" xfId="0" applyNumberFormat="1" applyFont="1" applyFill="1" applyBorder="1" applyAlignment="1">
      <alignment horizontal="center" vertical="center"/>
    </xf>
    <xf numFmtId="3" fontId="5" fillId="7" borderId="1" xfId="0" applyNumberFormat="1" applyFont="1" applyFill="1" applyBorder="1" applyAlignment="1">
      <alignment vertical="center"/>
    </xf>
    <xf numFmtId="3" fontId="5" fillId="8" borderId="1" xfId="0" applyNumberFormat="1" applyFont="1" applyFill="1" applyBorder="1" applyAlignment="1">
      <alignment vertical="center"/>
    </xf>
    <xf numFmtId="0" fontId="39" fillId="0" borderId="0" xfId="0" applyFont="1" applyFill="1" applyBorder="1"/>
    <xf numFmtId="0" fontId="40" fillId="0" borderId="0" xfId="0" applyFont="1" applyFill="1" applyBorder="1"/>
    <xf numFmtId="3" fontId="5" fillId="0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0" borderId="0" xfId="0"/>
    <xf numFmtId="0" fontId="41" fillId="0" borderId="0" xfId="0" applyFont="1" applyAlignment="1">
      <alignment horizontal="center"/>
    </xf>
    <xf numFmtId="0" fontId="5" fillId="32" borderId="1" xfId="0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4" borderId="1" xfId="3" applyNumberFormat="1" applyFont="1" applyFill="1" applyBorder="1" applyAlignment="1" applyProtection="1">
      <alignment horizontal="center" vertical="center"/>
      <protection locked="0"/>
    </xf>
    <xf numFmtId="0" fontId="5" fillId="4" borderId="1" xfId="3" applyNumberFormat="1" applyFont="1" applyFill="1" applyBorder="1" applyAlignment="1" applyProtection="1">
      <alignment horizontal="left" vertical="center"/>
      <protection locked="0"/>
    </xf>
    <xf numFmtId="0" fontId="5" fillId="8" borderId="1" xfId="0" applyNumberFormat="1" applyFont="1" applyFill="1" applyBorder="1" applyAlignment="1">
      <alignment vertical="center"/>
    </xf>
    <xf numFmtId="0" fontId="5" fillId="32" borderId="1" xfId="0" applyNumberFormat="1" applyFont="1" applyFill="1" applyBorder="1" applyAlignment="1">
      <alignment horizontal="left" vertical="center"/>
    </xf>
    <xf numFmtId="0" fontId="5" fillId="8" borderId="1" xfId="0" applyNumberFormat="1" applyFont="1" applyFill="1" applyBorder="1" applyAlignment="1">
      <alignment horizontal="left" vertical="center"/>
    </xf>
    <xf numFmtId="0" fontId="2" fillId="0" borderId="0" xfId="0" applyNumberFormat="1" applyFont="1" applyBorder="1" applyAlignment="1">
      <alignment horizontal="center"/>
    </xf>
    <xf numFmtId="3" fontId="5" fillId="4" borderId="1" xfId="3" applyNumberFormat="1" applyFont="1" applyFill="1" applyBorder="1" applyAlignment="1" applyProtection="1">
      <alignment horizontal="center" vertical="center"/>
      <protection locked="0"/>
    </xf>
    <xf numFmtId="3" fontId="5" fillId="4" borderId="1" xfId="3" applyNumberFormat="1" applyFont="1" applyFill="1" applyBorder="1" applyAlignment="1" applyProtection="1">
      <alignment horizontal="left" vertical="center"/>
      <protection locked="0"/>
    </xf>
    <xf numFmtId="3" fontId="5" fillId="8" borderId="1" xfId="0" applyNumberFormat="1" applyFont="1" applyFill="1" applyBorder="1" applyAlignment="1">
      <alignment horizontal="left" vertical="center"/>
    </xf>
    <xf numFmtId="3" fontId="5" fillId="32" borderId="1" xfId="0" applyNumberFormat="1" applyFont="1" applyFill="1" applyBorder="1" applyAlignment="1">
      <alignment horizontal="left" vertical="center"/>
    </xf>
    <xf numFmtId="1" fontId="38" fillId="0" borderId="0" xfId="0" quotePrefix="1" applyNumberFormat="1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vertical="center" wrapText="1"/>
    </xf>
    <xf numFmtId="0" fontId="42" fillId="0" borderId="0" xfId="0" quotePrefix="1" applyNumberFormat="1" applyFont="1" applyFill="1" applyBorder="1" applyAlignment="1">
      <alignment vertical="center" wrapText="1"/>
    </xf>
    <xf numFmtId="1" fontId="42" fillId="0" borderId="0" xfId="0" quotePrefix="1" applyNumberFormat="1" applyFont="1" applyFill="1" applyBorder="1" applyAlignment="1">
      <alignment vertical="center" wrapText="1"/>
    </xf>
    <xf numFmtId="0" fontId="42" fillId="0" borderId="0" xfId="0" applyNumberFormat="1" applyFont="1" applyFill="1" applyBorder="1" applyAlignment="1">
      <alignment vertical="center" wrapText="1"/>
    </xf>
    <xf numFmtId="1" fontId="42" fillId="0" borderId="0" xfId="0" applyNumberFormat="1" applyFont="1" applyFill="1" applyBorder="1" applyAlignment="1">
      <alignment vertical="center" wrapText="1"/>
    </xf>
    <xf numFmtId="0" fontId="43" fillId="0" borderId="0" xfId="0" quotePrefix="1" applyNumberFormat="1" applyFont="1" applyFill="1" applyBorder="1" applyAlignment="1">
      <alignment vertical="center"/>
    </xf>
    <xf numFmtId="0" fontId="43" fillId="0" borderId="0" xfId="0" applyNumberFormat="1" applyFont="1" applyFill="1" applyBorder="1" applyAlignment="1">
      <alignment vertical="center"/>
    </xf>
    <xf numFmtId="0" fontId="4" fillId="2" borderId="0" xfId="0" quotePrefix="1" applyNumberFormat="1" applyFont="1" applyFill="1" applyBorder="1" applyAlignment="1">
      <alignment horizontal="center" vertical="center" wrapText="1"/>
    </xf>
    <xf numFmtId="1" fontId="4" fillId="2" borderId="0" xfId="0" quotePrefix="1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left" vertical="center"/>
    </xf>
    <xf numFmtId="3" fontId="5" fillId="5" borderId="1" xfId="0" applyNumberFormat="1" applyFont="1" applyFill="1" applyBorder="1" applyAlignment="1">
      <alignment horizontal="left" vertical="center"/>
    </xf>
    <xf numFmtId="0" fontId="5" fillId="4" borderId="1" xfId="0" applyNumberFormat="1" applyFont="1" applyFill="1" applyBorder="1" applyAlignment="1">
      <alignment horizontal="left" vertical="center"/>
    </xf>
    <xf numFmtId="3" fontId="5" fillId="4" borderId="1" xfId="0" applyNumberFormat="1" applyFont="1" applyFill="1" applyBorder="1" applyAlignment="1">
      <alignment horizontal="left" vertical="center"/>
    </xf>
    <xf numFmtId="0" fontId="5" fillId="6" borderId="1" xfId="0" applyNumberFormat="1" applyFont="1" applyFill="1" applyBorder="1" applyAlignment="1">
      <alignment horizontal="left" vertical="center"/>
    </xf>
    <xf numFmtId="3" fontId="5" fillId="6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3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left" vertical="center"/>
    </xf>
    <xf numFmtId="0" fontId="4" fillId="3" borderId="1" xfId="3" applyNumberFormat="1" applyFont="1" applyFill="1" applyBorder="1" applyAlignment="1" applyProtection="1">
      <alignment horizontal="left" vertical="center"/>
      <protection locked="0"/>
    </xf>
    <xf numFmtId="0" fontId="4" fillId="3" borderId="1" xfId="3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3" fontId="5" fillId="33" borderId="1" xfId="0" applyNumberFormat="1" applyFont="1" applyFill="1" applyBorder="1" applyAlignment="1">
      <alignment horizontal="center" vertical="center"/>
    </xf>
    <xf numFmtId="0" fontId="5" fillId="6" borderId="1" xfId="3" applyFont="1" applyFill="1" applyBorder="1" applyAlignment="1" applyProtection="1">
      <alignment horizontal="center" vertical="center"/>
      <protection locked="0"/>
    </xf>
    <xf numFmtId="0" fontId="5" fillId="6" borderId="1" xfId="3" applyNumberFormat="1" applyFont="1" applyFill="1" applyBorder="1" applyAlignment="1" applyProtection="1">
      <alignment horizontal="center" vertical="center"/>
      <protection locked="0"/>
    </xf>
    <xf numFmtId="3" fontId="5" fillId="6" borderId="1" xfId="3" applyNumberFormat="1" applyFont="1" applyFill="1" applyBorder="1" applyAlignment="1" applyProtection="1">
      <alignment horizontal="center" vertical="center"/>
      <protection locked="0"/>
    </xf>
    <xf numFmtId="1" fontId="5" fillId="6" borderId="1" xfId="3" applyNumberFormat="1" applyFont="1" applyFill="1" applyBorder="1" applyAlignment="1" applyProtection="1">
      <alignment horizontal="left" vertical="center"/>
      <protection locked="0"/>
    </xf>
    <xf numFmtId="0" fontId="5" fillId="6" borderId="1" xfId="3" applyNumberFormat="1" applyFont="1" applyFill="1" applyBorder="1" applyAlignment="1" applyProtection="1">
      <alignment horizontal="left" vertical="center"/>
      <protection locked="0"/>
    </xf>
    <xf numFmtId="1" fontId="5" fillId="5" borderId="1" xfId="3" applyNumberFormat="1" applyFont="1" applyFill="1" applyBorder="1" applyAlignment="1" applyProtection="1">
      <alignment horizontal="left" vertical="center"/>
      <protection locked="0"/>
    </xf>
    <xf numFmtId="0" fontId="5" fillId="5" borderId="1" xfId="3" applyNumberFormat="1" applyFont="1" applyFill="1" applyBorder="1" applyAlignment="1" applyProtection="1">
      <alignment horizontal="left" vertical="center"/>
      <protection locked="0"/>
    </xf>
    <xf numFmtId="3" fontId="5" fillId="6" borderId="1" xfId="3" applyNumberFormat="1" applyFont="1" applyFill="1" applyBorder="1" applyAlignment="1" applyProtection="1">
      <alignment horizontal="left" vertical="center"/>
      <protection locked="0"/>
    </xf>
    <xf numFmtId="0" fontId="5" fillId="0" borderId="1" xfId="3" applyFont="1" applyFill="1" applyBorder="1" applyAlignment="1" applyProtection="1">
      <alignment horizontal="left" vertical="center"/>
      <protection locked="0"/>
    </xf>
    <xf numFmtId="0" fontId="5" fillId="6" borderId="1" xfId="3" applyFont="1" applyFill="1" applyBorder="1" applyAlignment="1" applyProtection="1">
      <alignment horizontal="left" vertical="center"/>
      <protection locked="0"/>
    </xf>
    <xf numFmtId="1" fontId="5" fillId="4" borderId="1" xfId="0" applyNumberFormat="1" applyFont="1" applyFill="1" applyBorder="1" applyAlignment="1">
      <alignment horizontal="center" vertical="center"/>
    </xf>
    <xf numFmtId="0" fontId="5" fillId="5" borderId="1" xfId="3" applyNumberFormat="1" applyFont="1" applyFill="1" applyBorder="1" applyAlignment="1" applyProtection="1">
      <alignment vertical="center"/>
      <protection locked="0"/>
    </xf>
    <xf numFmtId="3" fontId="5" fillId="5" borderId="1" xfId="3" applyNumberFormat="1" applyFont="1" applyFill="1" applyBorder="1" applyAlignment="1" applyProtection="1">
      <alignment vertical="center"/>
      <protection locked="0"/>
    </xf>
    <xf numFmtId="0" fontId="5" fillId="5" borderId="1" xfId="3" applyNumberFormat="1" applyFont="1" applyFill="1" applyBorder="1" applyAlignment="1" applyProtection="1">
      <alignment horizontal="center" vertical="center"/>
      <protection locked="0"/>
    </xf>
    <xf numFmtId="3" fontId="5" fillId="5" borderId="1" xfId="3" applyNumberFormat="1" applyFont="1" applyFill="1" applyBorder="1" applyAlignment="1" applyProtection="1">
      <alignment horizontal="center" vertical="center"/>
      <protection locked="0"/>
    </xf>
    <xf numFmtId="0" fontId="5" fillId="7" borderId="1" xfId="0" applyNumberFormat="1" applyFont="1" applyFill="1" applyBorder="1" applyAlignment="1">
      <alignment horizontal="center" vertical="center"/>
    </xf>
    <xf numFmtId="0" fontId="5" fillId="32" borderId="1" xfId="0" applyNumberFormat="1" applyFont="1" applyFill="1" applyBorder="1" applyAlignment="1">
      <alignment horizontal="center"/>
    </xf>
    <xf numFmtId="3" fontId="5" fillId="32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/>
    </xf>
    <xf numFmtId="1" fontId="5" fillId="6" borderId="1" xfId="0" applyNumberFormat="1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1" fontId="5" fillId="4" borderId="1" xfId="0" applyNumberFormat="1" applyFont="1" applyFill="1" applyBorder="1" applyAlignment="1">
      <alignment horizontal="left" vertical="center"/>
    </xf>
    <xf numFmtId="0" fontId="5" fillId="5" borderId="1" xfId="3" applyFont="1" applyFill="1" applyBorder="1" applyAlignment="1" applyProtection="1">
      <alignment horizontal="left" vertical="center"/>
      <protection locked="0"/>
    </xf>
    <xf numFmtId="0" fontId="5" fillId="0" borderId="1" xfId="0" applyFont="1" applyBorder="1"/>
    <xf numFmtId="0" fontId="5" fillId="0" borderId="1" xfId="0" applyFont="1" applyFill="1" applyBorder="1"/>
    <xf numFmtId="0" fontId="5" fillId="6" borderId="1" xfId="0" applyNumberFormat="1" applyFont="1" applyFill="1" applyBorder="1" applyAlignment="1">
      <alignment horizontal="left"/>
    </xf>
    <xf numFmtId="0" fontId="5" fillId="6" borderId="1" xfId="0" applyFont="1" applyFill="1" applyBorder="1" applyAlignment="1">
      <alignment horizontal="left"/>
    </xf>
    <xf numFmtId="0" fontId="5" fillId="6" borderId="1" xfId="0" applyNumberFormat="1" applyFont="1" applyFill="1" applyBorder="1" applyAlignment="1">
      <alignment horizontal="center"/>
    </xf>
    <xf numFmtId="3" fontId="5" fillId="6" borderId="1" xfId="0" applyNumberFormat="1" applyFont="1" applyFill="1" applyBorder="1" applyAlignment="1">
      <alignment horizontal="center"/>
    </xf>
    <xf numFmtId="0" fontId="4" fillId="3" borderId="1" xfId="3" applyNumberFormat="1" applyFont="1" applyFill="1" applyBorder="1" applyAlignment="1" applyProtection="1">
      <alignment horizontal="center" vertical="center"/>
      <protection locked="0"/>
    </xf>
    <xf numFmtId="3" fontId="4" fillId="3" borderId="1" xfId="3" applyNumberFormat="1" applyFont="1" applyFill="1" applyBorder="1" applyAlignment="1" applyProtection="1">
      <alignment horizontal="center" vertical="center"/>
      <protection locked="0"/>
    </xf>
    <xf numFmtId="0" fontId="5" fillId="7" borderId="1" xfId="0" applyNumberFormat="1" applyFont="1" applyFill="1" applyBorder="1" applyAlignment="1">
      <alignment horizontal="left" vertical="center"/>
    </xf>
    <xf numFmtId="3" fontId="5" fillId="7" borderId="1" xfId="0" applyNumberFormat="1" applyFont="1" applyFill="1" applyBorder="1" applyAlignment="1">
      <alignment horizontal="left" vertical="center"/>
    </xf>
    <xf numFmtId="0" fontId="5" fillId="32" borderId="1" xfId="0" applyNumberFormat="1" applyFont="1" applyFill="1" applyBorder="1" applyAlignment="1">
      <alignment horizontal="left"/>
    </xf>
    <xf numFmtId="0" fontId="5" fillId="32" borderId="1" xfId="0" applyFont="1" applyFill="1" applyBorder="1" applyAlignment="1">
      <alignment horizontal="left"/>
    </xf>
    <xf numFmtId="1" fontId="4" fillId="2" borderId="0" xfId="0" quotePrefix="1" applyNumberFormat="1" applyFont="1" applyFill="1" applyBorder="1" applyAlignment="1">
      <alignment horizontal="left" vertical="center" wrapText="1"/>
    </xf>
    <xf numFmtId="1" fontId="44" fillId="3" borderId="2" xfId="0" quotePrefix="1" applyNumberFormat="1" applyFont="1" applyFill="1" applyBorder="1" applyAlignment="1">
      <alignment horizontal="center" vertical="center"/>
    </xf>
    <xf numFmtId="1" fontId="44" fillId="3" borderId="2" xfId="0" quotePrefix="1" applyNumberFormat="1" applyFont="1" applyFill="1" applyBorder="1" applyAlignment="1">
      <alignment horizontal="center" vertical="center" wrapText="1"/>
    </xf>
    <xf numFmtId="3" fontId="5" fillId="5" borderId="1" xfId="3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/>
    <xf numFmtId="3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" fontId="38" fillId="0" borderId="0" xfId="0" quotePrefix="1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0" fontId="38" fillId="0" borderId="0" xfId="0" quotePrefix="1" applyNumberFormat="1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center" wrapText="1"/>
    </xf>
    <xf numFmtId="0" fontId="44" fillId="2" borderId="14" xfId="0" quotePrefix="1" applyNumberFormat="1" applyFont="1" applyFill="1" applyBorder="1" applyAlignment="1">
      <alignment horizontal="center" vertical="center" wrapText="1"/>
    </xf>
    <xf numFmtId="0" fontId="44" fillId="2" borderId="2" xfId="0" quotePrefix="1" applyNumberFormat="1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" fontId="3" fillId="2" borderId="14" xfId="0" quotePrefix="1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44" fillId="2" borderId="14" xfId="0" quotePrefix="1" applyNumberFormat="1" applyFont="1" applyFill="1" applyBorder="1" applyAlignment="1">
      <alignment horizontal="center" vertical="center" wrapText="1"/>
    </xf>
    <xf numFmtId="1" fontId="44" fillId="2" borderId="2" xfId="0" applyNumberFormat="1" applyFont="1" applyFill="1" applyBorder="1" applyAlignment="1">
      <alignment horizontal="center" vertical="center" wrapText="1"/>
    </xf>
    <xf numFmtId="0" fontId="44" fillId="3" borderId="15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 vertical="center" wrapText="1"/>
    </xf>
    <xf numFmtId="1" fontId="44" fillId="2" borderId="2" xfId="0" quotePrefix="1" applyNumberFormat="1" applyFont="1" applyFill="1" applyBorder="1" applyAlignment="1">
      <alignment horizontal="center" vertical="center" wrapText="1"/>
    </xf>
  </cellXfs>
  <cellStyles count="167">
    <cellStyle name="20% - Énfasis1 2" xfId="4"/>
    <cellStyle name="20% - Énfasis2 2" xfId="5"/>
    <cellStyle name="20% - Énfasis3 2" xfId="6"/>
    <cellStyle name="20% - Énfasis4 2" xfId="7"/>
    <cellStyle name="20% - Énfasis5 2" xfId="8"/>
    <cellStyle name="20% - Énfasis6 2" xfId="9"/>
    <cellStyle name="40% - Énfasis1 2" xfId="10"/>
    <cellStyle name="40% - Énfasis2 2" xfId="11"/>
    <cellStyle name="40% - Énfasis3 2" xfId="12"/>
    <cellStyle name="40% - Énfasis4 2" xfId="13"/>
    <cellStyle name="40% - Énfasis5 2" xfId="14"/>
    <cellStyle name="40% - Énfasis6 2" xfId="15"/>
    <cellStyle name="60% - Énfasis1 2" xfId="16"/>
    <cellStyle name="60% - Énfasis2 2" xfId="17"/>
    <cellStyle name="60% - Énfasis3 2" xfId="18"/>
    <cellStyle name="60% - Énfasis4 2" xfId="19"/>
    <cellStyle name="60% - Énfasis5 2" xfId="20"/>
    <cellStyle name="60% - Énfasis6 2" xfId="21"/>
    <cellStyle name="Buena 2" xfId="22"/>
    <cellStyle name="Cálculo 2" xfId="23"/>
    <cellStyle name="Cancel" xfId="24"/>
    <cellStyle name="Cancel 2" xfId="25"/>
    <cellStyle name="Cancel_Copia de Anthony  Anexo 02 al 5 mayo FELA" xfId="26"/>
    <cellStyle name="Celda de comprobación 2" xfId="27"/>
    <cellStyle name="Celda vinculada 2" xfId="28"/>
    <cellStyle name="Comma" xfId="29"/>
    <cellStyle name="Comma0" xfId="30"/>
    <cellStyle name="Currency" xfId="31"/>
    <cellStyle name="Currency0" xfId="32"/>
    <cellStyle name="Date" xfId="33"/>
    <cellStyle name="DIA" xfId="34"/>
    <cellStyle name="ENCABEZ1" xfId="35"/>
    <cellStyle name="ENCABEZ2" xfId="36"/>
    <cellStyle name="Encabezado 4 2" xfId="37"/>
    <cellStyle name="Énfasis1 2" xfId="38"/>
    <cellStyle name="Énfasis2 2" xfId="39"/>
    <cellStyle name="Énfasis3 2" xfId="40"/>
    <cellStyle name="Énfasis4 2" xfId="41"/>
    <cellStyle name="Énfasis5 2" xfId="42"/>
    <cellStyle name="Énfasis6 2" xfId="43"/>
    <cellStyle name="Entrada 2" xfId="44"/>
    <cellStyle name="EST1" xfId="45"/>
    <cellStyle name="Estilo 1" xfId="46"/>
    <cellStyle name="Euro" xfId="47"/>
    <cellStyle name="Euro 2" xfId="48"/>
    <cellStyle name="Euro 2 2" xfId="144"/>
    <cellStyle name="Excel Built-in Normal" xfId="49"/>
    <cellStyle name="F2" xfId="50"/>
    <cellStyle name="F3" xfId="51"/>
    <cellStyle name="F4" xfId="52"/>
    <cellStyle name="F5" xfId="53"/>
    <cellStyle name="F6" xfId="54"/>
    <cellStyle name="F7" xfId="55"/>
    <cellStyle name="F8" xfId="56"/>
    <cellStyle name="FIJO" xfId="57"/>
    <cellStyle name="FINANCIERO" xfId="58"/>
    <cellStyle name="Fixed" xfId="59"/>
    <cellStyle name="formatos" xfId="60"/>
    <cellStyle name="Heading1" xfId="61"/>
    <cellStyle name="Heading1 1" xfId="62"/>
    <cellStyle name="Heading2" xfId="63"/>
    <cellStyle name="Incorrecto 2" xfId="64"/>
    <cellStyle name="Millares [0] 2" xfId="65"/>
    <cellStyle name="Millares [0] 2 2" xfId="145"/>
    <cellStyle name="Millares 10" xfId="66"/>
    <cellStyle name="Millares 10 2" xfId="146"/>
    <cellStyle name="Millares 11" xfId="67"/>
    <cellStyle name="Millares 11 2" xfId="147"/>
    <cellStyle name="Millares 12" xfId="68"/>
    <cellStyle name="Millares 12 2" xfId="148"/>
    <cellStyle name="Millares 13" xfId="69"/>
    <cellStyle name="Millares 13 2" xfId="149"/>
    <cellStyle name="Millares 14" xfId="70"/>
    <cellStyle name="Millares 14 2" xfId="150"/>
    <cellStyle name="Millares 15" xfId="71"/>
    <cellStyle name="Millares 15 2" xfId="151"/>
    <cellStyle name="Millares 16" xfId="72"/>
    <cellStyle name="Millares 16 2" xfId="73"/>
    <cellStyle name="Millares 16 2 2" xfId="153"/>
    <cellStyle name="Millares 16 3" xfId="152"/>
    <cellStyle name="Millares 17" xfId="74"/>
    <cellStyle name="Millares 17 2" xfId="154"/>
    <cellStyle name="Millares 18" xfId="75"/>
    <cellStyle name="Millares 18 2" xfId="155"/>
    <cellStyle name="Millares 19" xfId="76"/>
    <cellStyle name="Millares 19 2" xfId="156"/>
    <cellStyle name="Millares 2" xfId="77"/>
    <cellStyle name="Millares 2 2" xfId="78"/>
    <cellStyle name="Millares 2 3" xfId="157"/>
    <cellStyle name="Millares 20" xfId="79"/>
    <cellStyle name="Millares 20 2" xfId="158"/>
    <cellStyle name="Millares 21" xfId="80"/>
    <cellStyle name="Millares 21 2" xfId="159"/>
    <cellStyle name="Millares 22" xfId="81"/>
    <cellStyle name="Millares 22 2" xfId="160"/>
    <cellStyle name="Millares 23" xfId="82"/>
    <cellStyle name="Millares 23 2" xfId="161"/>
    <cellStyle name="Millares 24" xfId="83"/>
    <cellStyle name="Millares 24 2" xfId="162"/>
    <cellStyle name="Millares 25" xfId="84"/>
    <cellStyle name="Millares 26" xfId="85"/>
    <cellStyle name="Millares 3" xfId="86"/>
    <cellStyle name="Millares 3 2" xfId="87"/>
    <cellStyle name="Millares 4" xfId="88"/>
    <cellStyle name="Millares 4 2" xfId="89"/>
    <cellStyle name="Millares 4 3" xfId="163"/>
    <cellStyle name="Millares 5" xfId="90"/>
    <cellStyle name="Millares 6" xfId="91"/>
    <cellStyle name="Millares 7" xfId="92"/>
    <cellStyle name="Millares 7 2" xfId="164"/>
    <cellStyle name="Millares 8" xfId="93"/>
    <cellStyle name="Millares 9" xfId="94"/>
    <cellStyle name="Millares 9 2" xfId="165"/>
    <cellStyle name="Moneda 2" xfId="95"/>
    <cellStyle name="Moneda 3" xfId="96"/>
    <cellStyle name="Moneda 4" xfId="97"/>
    <cellStyle name="MONETARIO" xfId="98"/>
    <cellStyle name="Neutral 2" xfId="99"/>
    <cellStyle name="No-definido" xfId="100"/>
    <cellStyle name="Normal" xfId="0" builtinId="0"/>
    <cellStyle name="Normal 10" xfId="101"/>
    <cellStyle name="Normal 10 2" xfId="102"/>
    <cellStyle name="Normal 14" xfId="103"/>
    <cellStyle name="Normal 2" xfId="1"/>
    <cellStyle name="Normal 2 2" xfId="104"/>
    <cellStyle name="Normal 2 2 2" xfId="105"/>
    <cellStyle name="Normal 2 2_Copia de Anthony  Anexo 02 al 5 mayo FELA" xfId="106"/>
    <cellStyle name="Normal 2 3" xfId="107"/>
    <cellStyle name="Normal 2 3 2" xfId="108"/>
    <cellStyle name="Normal 2 4" xfId="2"/>
    <cellStyle name="Normal 2_Copia de Anthony  Anexo 02 al 5 mayo FELA" xfId="109"/>
    <cellStyle name="Normal 3" xfId="110"/>
    <cellStyle name="Normal 3 2" xfId="111"/>
    <cellStyle name="Normal 3 3" xfId="3"/>
    <cellStyle name="Normal 4" xfId="112"/>
    <cellStyle name="Normal 4 2" xfId="113"/>
    <cellStyle name="Normal 5" xfId="114"/>
    <cellStyle name="Normal 5 2" xfId="115"/>
    <cellStyle name="Normal 6" xfId="116"/>
    <cellStyle name="Normal 6 2" xfId="117"/>
    <cellStyle name="Normal 6 3" xfId="118"/>
    <cellStyle name="Normal 6 4" xfId="166"/>
    <cellStyle name="Normal 7" xfId="119"/>
    <cellStyle name="Normal 8" xfId="120"/>
    <cellStyle name="Normal 9" xfId="121"/>
    <cellStyle name="Notas 2" xfId="122"/>
    <cellStyle name="Percent" xfId="123"/>
    <cellStyle name="PORCENTAJE 2" xfId="124"/>
    <cellStyle name="Porcentaje 2 4" xfId="125"/>
    <cellStyle name="Porcentual 2" xfId="126"/>
    <cellStyle name="Porcentual 2 2" xfId="127"/>
    <cellStyle name="Porcentual 3" xfId="128"/>
    <cellStyle name="Porcentual 4" xfId="129"/>
    <cellStyle name="Porcentual 5" xfId="130"/>
    <cellStyle name="Porcentual 5 2" xfId="131"/>
    <cellStyle name="Porcentual 6" xfId="132"/>
    <cellStyle name="Porcentual 7" xfId="133"/>
    <cellStyle name="Porcentual 8" xfId="134"/>
    <cellStyle name="R" xfId="135"/>
    <cellStyle name="Salida 2" xfId="136"/>
    <cellStyle name="Texto de advertencia 2" xfId="137"/>
    <cellStyle name="Texto explicativo 2" xfId="138"/>
    <cellStyle name="Título 1 2" xfId="139"/>
    <cellStyle name="Título 2 2" xfId="140"/>
    <cellStyle name="Título 3 2" xfId="141"/>
    <cellStyle name="Título 4" xfId="142"/>
    <cellStyle name="Total 2" xfId="1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Conciliaci&#243;n%20de%20metas%20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&#243;n%20Correcciones%20San%20Ignac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oblacion%202019/estimaciones%20poblacionalescajamarca2019-con%20essalud_v1.3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OBLACION%20DISA%20CUTER4VO%20FEB%20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on%202019%20CUTERV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on%20disa%20chota\POBLACION%202019%20CHO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poblacion%202019\regional\Nueva%20carpeta\CONCILIACION%20DE%20METAS%202019%20REGION%20CAJAMARC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on%20disa%20chota\POBLACION%202019%20HUALGAYO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on%20disa%20chota\POBLACION%202019%20SANTA%20CRUZ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DIRESA\2019\poblacion%202019\regional\Poblaci&#243;n%20Oficial%202019%200802%20Ja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19"/>
      <sheetName val="PADRON NOMINAL MEF"/>
    </sheetNames>
    <sheetDataSet>
      <sheetData sheetId="0">
        <row r="4">
          <cell r="D4">
            <v>4538</v>
          </cell>
          <cell r="E4" t="str">
            <v>3</v>
          </cell>
          <cell r="F4" t="str">
            <v>DE APOYO CHILETE</v>
          </cell>
          <cell r="G4">
            <v>32</v>
          </cell>
          <cell r="H4">
            <v>32</v>
          </cell>
          <cell r="I4">
            <v>100</v>
          </cell>
          <cell r="J4">
            <v>1</v>
          </cell>
          <cell r="K4">
            <v>30</v>
          </cell>
          <cell r="L4">
            <v>106.66666666666667</v>
          </cell>
          <cell r="M4">
            <v>1</v>
          </cell>
          <cell r="N4">
            <v>38</v>
          </cell>
          <cell r="O4">
            <v>50</v>
          </cell>
          <cell r="P4">
            <v>40</v>
          </cell>
          <cell r="Q4">
            <v>52</v>
          </cell>
        </row>
        <row r="5">
          <cell r="D5">
            <v>4544</v>
          </cell>
          <cell r="E5" t="str">
            <v>2</v>
          </cell>
          <cell r="F5" t="str">
            <v>CATÁN - TANTARICA</v>
          </cell>
          <cell r="G5">
            <v>16</v>
          </cell>
          <cell r="H5">
            <v>13</v>
          </cell>
          <cell r="I5">
            <v>81.25</v>
          </cell>
          <cell r="J5">
            <v>1</v>
          </cell>
          <cell r="K5">
            <v>11</v>
          </cell>
          <cell r="L5">
            <v>118.18181818181819</v>
          </cell>
          <cell r="M5">
            <v>1</v>
          </cell>
          <cell r="N5">
            <v>16</v>
          </cell>
          <cell r="O5">
            <v>14</v>
          </cell>
          <cell r="P5">
            <v>14</v>
          </cell>
          <cell r="Q5">
            <v>13</v>
          </cell>
        </row>
        <row r="6">
          <cell r="D6">
            <v>4545</v>
          </cell>
          <cell r="E6" t="str">
            <v>3</v>
          </cell>
          <cell r="F6" t="str">
            <v>LLALLAN</v>
          </cell>
          <cell r="G6">
            <v>18</v>
          </cell>
          <cell r="H6">
            <v>16</v>
          </cell>
          <cell r="I6">
            <v>88.888888888888886</v>
          </cell>
          <cell r="J6">
            <v>1</v>
          </cell>
          <cell r="K6">
            <v>19</v>
          </cell>
          <cell r="L6">
            <v>84.210526315789465</v>
          </cell>
          <cell r="M6">
            <v>1</v>
          </cell>
          <cell r="N6">
            <v>18</v>
          </cell>
          <cell r="O6">
            <v>20</v>
          </cell>
          <cell r="P6">
            <v>24</v>
          </cell>
          <cell r="Q6">
            <v>20</v>
          </cell>
        </row>
        <row r="7">
          <cell r="D7">
            <v>4547</v>
          </cell>
          <cell r="E7" t="str">
            <v>3</v>
          </cell>
          <cell r="F7" t="str">
            <v>CONTUMAZA</v>
          </cell>
          <cell r="G7">
            <v>71</v>
          </cell>
          <cell r="H7">
            <v>63</v>
          </cell>
          <cell r="I7">
            <v>88.732394366197184</v>
          </cell>
          <cell r="J7">
            <v>1</v>
          </cell>
          <cell r="K7">
            <v>53</v>
          </cell>
          <cell r="L7">
            <v>118.86792452830188</v>
          </cell>
          <cell r="M7">
            <v>1</v>
          </cell>
          <cell r="N7">
            <v>75</v>
          </cell>
          <cell r="O7">
            <v>83</v>
          </cell>
          <cell r="P7">
            <v>95</v>
          </cell>
          <cell r="Q7">
            <v>96</v>
          </cell>
        </row>
        <row r="8">
          <cell r="D8">
            <v>4548</v>
          </cell>
          <cell r="E8" t="str">
            <v>3</v>
          </cell>
          <cell r="F8" t="str">
            <v>MEMBRILLAR</v>
          </cell>
          <cell r="G8">
            <v>2</v>
          </cell>
          <cell r="H8">
            <v>2</v>
          </cell>
          <cell r="I8">
            <v>100</v>
          </cell>
          <cell r="J8">
            <v>1</v>
          </cell>
          <cell r="K8">
            <v>2</v>
          </cell>
          <cell r="L8">
            <v>100</v>
          </cell>
          <cell r="M8">
            <v>1</v>
          </cell>
          <cell r="N8">
            <v>4</v>
          </cell>
          <cell r="O8">
            <v>4</v>
          </cell>
          <cell r="P8">
            <v>6</v>
          </cell>
          <cell r="Q8">
            <v>4</v>
          </cell>
        </row>
        <row r="9">
          <cell r="D9">
            <v>4549</v>
          </cell>
          <cell r="E9" t="str">
            <v>1</v>
          </cell>
          <cell r="F9" t="str">
            <v>SANTA CRUZ DE TOLEDO</v>
          </cell>
          <cell r="G9">
            <v>18</v>
          </cell>
          <cell r="H9">
            <v>19</v>
          </cell>
          <cell r="I9">
            <v>105.55555555555556</v>
          </cell>
          <cell r="J9">
            <v>1</v>
          </cell>
          <cell r="K9">
            <v>16</v>
          </cell>
          <cell r="L9">
            <v>118.75</v>
          </cell>
          <cell r="M9">
            <v>1</v>
          </cell>
          <cell r="N9">
            <v>25</v>
          </cell>
          <cell r="O9">
            <v>20</v>
          </cell>
          <cell r="P9">
            <v>15</v>
          </cell>
          <cell r="Q9">
            <v>19</v>
          </cell>
        </row>
        <row r="10">
          <cell r="D10">
            <v>4551</v>
          </cell>
          <cell r="E10" t="str">
            <v>3</v>
          </cell>
          <cell r="F10" t="str">
            <v>SANTA ANA</v>
          </cell>
          <cell r="G10">
            <v>10</v>
          </cell>
          <cell r="H10">
            <v>11</v>
          </cell>
          <cell r="I10">
            <v>110.00000000000001</v>
          </cell>
          <cell r="J10">
            <v>1</v>
          </cell>
          <cell r="K10">
            <v>10</v>
          </cell>
          <cell r="L10">
            <v>110.00000000000001</v>
          </cell>
          <cell r="M10">
            <v>1</v>
          </cell>
          <cell r="N10">
            <v>4</v>
          </cell>
          <cell r="O10">
            <v>13</v>
          </cell>
          <cell r="P10">
            <v>15</v>
          </cell>
          <cell r="Q10">
            <v>11</v>
          </cell>
        </row>
        <row r="11">
          <cell r="D11">
            <v>4552</v>
          </cell>
          <cell r="E11" t="str">
            <v>3</v>
          </cell>
          <cell r="F11" t="str">
            <v>JAGUEY</v>
          </cell>
          <cell r="G11">
            <v>22</v>
          </cell>
          <cell r="H11">
            <v>25</v>
          </cell>
          <cell r="I11">
            <v>113.63636363636364</v>
          </cell>
          <cell r="J11">
            <v>1</v>
          </cell>
          <cell r="K11">
            <v>21</v>
          </cell>
          <cell r="L11">
            <v>119.04761904761905</v>
          </cell>
          <cell r="M11">
            <v>1</v>
          </cell>
          <cell r="N11">
            <v>24</v>
          </cell>
          <cell r="O11">
            <v>21</v>
          </cell>
          <cell r="P11">
            <v>26</v>
          </cell>
          <cell r="Q11">
            <v>21</v>
          </cell>
        </row>
        <row r="12">
          <cell r="D12">
            <v>4553</v>
          </cell>
          <cell r="E12" t="str">
            <v>2</v>
          </cell>
          <cell r="F12" t="str">
            <v>GUZMANGO</v>
          </cell>
          <cell r="G12">
            <v>19</v>
          </cell>
          <cell r="H12">
            <v>17</v>
          </cell>
          <cell r="I12">
            <v>89.473684210526315</v>
          </cell>
          <cell r="J12">
            <v>1</v>
          </cell>
          <cell r="K12">
            <v>15</v>
          </cell>
          <cell r="L12">
            <v>113.33333333333333</v>
          </cell>
          <cell r="M12">
            <v>1</v>
          </cell>
          <cell r="N12">
            <v>22</v>
          </cell>
          <cell r="O12">
            <v>19</v>
          </cell>
          <cell r="P12">
            <v>13</v>
          </cell>
          <cell r="Q12">
            <v>28</v>
          </cell>
        </row>
        <row r="13">
          <cell r="D13">
            <v>4554</v>
          </cell>
          <cell r="E13" t="str">
            <v>2</v>
          </cell>
          <cell r="F13" t="str">
            <v>TOTORILLAS</v>
          </cell>
          <cell r="G13">
            <v>33</v>
          </cell>
          <cell r="H13">
            <v>27</v>
          </cell>
          <cell r="I13">
            <v>81.818181818181827</v>
          </cell>
          <cell r="J13">
            <v>1</v>
          </cell>
          <cell r="K13">
            <v>24</v>
          </cell>
          <cell r="L13">
            <v>112.5</v>
          </cell>
          <cell r="M13">
            <v>1</v>
          </cell>
          <cell r="N13">
            <v>22</v>
          </cell>
          <cell r="O13">
            <v>28</v>
          </cell>
          <cell r="P13">
            <v>31</v>
          </cell>
          <cell r="Q13">
            <v>25</v>
          </cell>
        </row>
        <row r="14">
          <cell r="D14">
            <v>4555</v>
          </cell>
          <cell r="E14" t="str">
            <v>3</v>
          </cell>
          <cell r="F14" t="str">
            <v>SAN BENITO</v>
          </cell>
          <cell r="G14">
            <v>18</v>
          </cell>
          <cell r="H14">
            <v>17</v>
          </cell>
          <cell r="I14">
            <v>94.444444444444443</v>
          </cell>
          <cell r="J14">
            <v>1</v>
          </cell>
          <cell r="K14">
            <v>15</v>
          </cell>
          <cell r="L14">
            <v>113.33333333333333</v>
          </cell>
          <cell r="M14">
            <v>1</v>
          </cell>
          <cell r="N14">
            <v>21</v>
          </cell>
          <cell r="O14">
            <v>24</v>
          </cell>
          <cell r="P14">
            <v>23</v>
          </cell>
          <cell r="Q14">
            <v>27</v>
          </cell>
        </row>
        <row r="15">
          <cell r="D15">
            <v>4587</v>
          </cell>
          <cell r="E15" t="str">
            <v>4</v>
          </cell>
          <cell r="F15" t="str">
            <v>TEMBLADERA</v>
          </cell>
          <cell r="G15">
            <v>42</v>
          </cell>
          <cell r="H15">
            <v>50</v>
          </cell>
          <cell r="I15">
            <v>119.04761904761905</v>
          </cell>
          <cell r="J15">
            <v>1</v>
          </cell>
          <cell r="K15">
            <v>54</v>
          </cell>
          <cell r="L15">
            <v>92.592592592592595</v>
          </cell>
          <cell r="M15">
            <v>1</v>
          </cell>
          <cell r="N15">
            <v>41</v>
          </cell>
          <cell r="O15">
            <v>54</v>
          </cell>
          <cell r="P15">
            <v>40</v>
          </cell>
          <cell r="Q15">
            <v>54</v>
          </cell>
        </row>
        <row r="16">
          <cell r="D16">
            <v>4588</v>
          </cell>
          <cell r="E16" t="str">
            <v>4</v>
          </cell>
          <cell r="F16" t="str">
            <v>VENTANILLA</v>
          </cell>
          <cell r="G16">
            <v>11</v>
          </cell>
          <cell r="H16">
            <v>12</v>
          </cell>
          <cell r="I16">
            <v>109.09090909090908</v>
          </cell>
          <cell r="J16">
            <v>1</v>
          </cell>
          <cell r="K16">
            <v>12</v>
          </cell>
          <cell r="L16">
            <v>100</v>
          </cell>
          <cell r="M16">
            <v>1</v>
          </cell>
          <cell r="N16">
            <v>8</v>
          </cell>
          <cell r="O16">
            <v>17</v>
          </cell>
          <cell r="P16">
            <v>14</v>
          </cell>
          <cell r="Q16">
            <v>20</v>
          </cell>
        </row>
        <row r="17">
          <cell r="D17">
            <v>4589</v>
          </cell>
          <cell r="E17" t="str">
            <v>4</v>
          </cell>
          <cell r="F17" t="str">
            <v>CAFETAL</v>
          </cell>
          <cell r="G17">
            <v>18</v>
          </cell>
          <cell r="H17">
            <v>16</v>
          </cell>
          <cell r="I17">
            <v>88.888888888888886</v>
          </cell>
          <cell r="J17">
            <v>1</v>
          </cell>
          <cell r="K17">
            <v>14</v>
          </cell>
          <cell r="L17">
            <v>114.28571428571428</v>
          </cell>
          <cell r="M17">
            <v>1</v>
          </cell>
          <cell r="N17">
            <v>12</v>
          </cell>
          <cell r="O17">
            <v>26</v>
          </cell>
          <cell r="P17">
            <v>13</v>
          </cell>
          <cell r="Q17">
            <v>17</v>
          </cell>
        </row>
        <row r="18">
          <cell r="D18">
            <v>4590</v>
          </cell>
          <cell r="E18" t="str">
            <v>1</v>
          </cell>
          <cell r="F18" t="str">
            <v>TRINIDAD</v>
          </cell>
          <cell r="G18">
            <v>8</v>
          </cell>
          <cell r="H18">
            <v>11</v>
          </cell>
          <cell r="I18">
            <v>100</v>
          </cell>
          <cell r="J18">
            <v>1</v>
          </cell>
          <cell r="K18">
            <v>13</v>
          </cell>
          <cell r="L18">
            <v>84.615384615384613</v>
          </cell>
          <cell r="M18">
            <v>1</v>
          </cell>
          <cell r="N18">
            <v>11</v>
          </cell>
          <cell r="O18">
            <v>16</v>
          </cell>
          <cell r="P18">
            <v>22</v>
          </cell>
          <cell r="Q18">
            <v>11</v>
          </cell>
        </row>
        <row r="19">
          <cell r="D19">
            <v>4591</v>
          </cell>
          <cell r="E19" t="str">
            <v>1</v>
          </cell>
          <cell r="F19" t="str">
            <v>SANTA CATALINA</v>
          </cell>
          <cell r="G19">
            <v>5</v>
          </cell>
          <cell r="H19">
            <v>7</v>
          </cell>
          <cell r="I19">
            <v>100</v>
          </cell>
          <cell r="J19">
            <v>1</v>
          </cell>
          <cell r="K19">
            <v>6</v>
          </cell>
          <cell r="L19">
            <v>116.66666666666667</v>
          </cell>
          <cell r="M19">
            <v>1</v>
          </cell>
          <cell r="N19">
            <v>4</v>
          </cell>
          <cell r="O19">
            <v>8</v>
          </cell>
          <cell r="P19">
            <v>7</v>
          </cell>
          <cell r="Q19">
            <v>5</v>
          </cell>
        </row>
        <row r="20">
          <cell r="D20">
            <v>4592</v>
          </cell>
          <cell r="E20" t="str">
            <v>4</v>
          </cell>
          <cell r="F20" t="str">
            <v>PAY PAY</v>
          </cell>
          <cell r="G20">
            <v>11</v>
          </cell>
          <cell r="H20">
            <v>11</v>
          </cell>
          <cell r="I20">
            <v>100</v>
          </cell>
          <cell r="J20">
            <v>1</v>
          </cell>
          <cell r="K20">
            <v>10</v>
          </cell>
          <cell r="L20">
            <v>110.00000000000001</v>
          </cell>
          <cell r="M20">
            <v>1</v>
          </cell>
          <cell r="N20">
            <v>10</v>
          </cell>
          <cell r="O20">
            <v>15</v>
          </cell>
          <cell r="P20">
            <v>14</v>
          </cell>
          <cell r="Q20">
            <v>13</v>
          </cell>
        </row>
        <row r="21">
          <cell r="D21">
            <v>4622</v>
          </cell>
          <cell r="E21" t="str">
            <v>3</v>
          </cell>
          <cell r="F21" t="str">
            <v>CATUDEN</v>
          </cell>
          <cell r="G21">
            <v>21</v>
          </cell>
          <cell r="H21">
            <v>18</v>
          </cell>
          <cell r="I21">
            <v>85.714285714285708</v>
          </cell>
          <cell r="J21">
            <v>1</v>
          </cell>
          <cell r="K21">
            <v>17</v>
          </cell>
          <cell r="L21">
            <v>105.88235294117648</v>
          </cell>
          <cell r="M21">
            <v>1</v>
          </cell>
          <cell r="N21">
            <v>23</v>
          </cell>
          <cell r="O21">
            <v>31</v>
          </cell>
          <cell r="P21">
            <v>45</v>
          </cell>
          <cell r="Q21">
            <v>22</v>
          </cell>
        </row>
        <row r="22">
          <cell r="D22">
            <v>4632</v>
          </cell>
          <cell r="E22" t="str">
            <v>3</v>
          </cell>
          <cell r="F22" t="str">
            <v>CORRALES DE CHANTA</v>
          </cell>
          <cell r="G22">
            <v>6</v>
          </cell>
          <cell r="H22">
            <v>8</v>
          </cell>
          <cell r="I22">
            <v>100</v>
          </cell>
          <cell r="J22">
            <v>1</v>
          </cell>
          <cell r="K22">
            <v>7</v>
          </cell>
          <cell r="L22">
            <v>114.28571428571428</v>
          </cell>
          <cell r="M22">
            <v>1</v>
          </cell>
          <cell r="N22">
            <v>9</v>
          </cell>
          <cell r="O22">
            <v>11</v>
          </cell>
          <cell r="P22">
            <v>5</v>
          </cell>
          <cell r="Q22">
            <v>10</v>
          </cell>
        </row>
        <row r="23">
          <cell r="D23">
            <v>4630</v>
          </cell>
          <cell r="E23" t="str">
            <v>3</v>
          </cell>
          <cell r="F23" t="str">
            <v>EL MOTE</v>
          </cell>
          <cell r="G23">
            <v>11</v>
          </cell>
          <cell r="H23">
            <v>10</v>
          </cell>
          <cell r="I23">
            <v>90.909090909090907</v>
          </cell>
          <cell r="J23">
            <v>1</v>
          </cell>
          <cell r="K23">
            <v>10</v>
          </cell>
          <cell r="L23">
            <v>100</v>
          </cell>
          <cell r="M23">
            <v>1</v>
          </cell>
          <cell r="N23">
            <v>12</v>
          </cell>
          <cell r="O23">
            <v>26</v>
          </cell>
          <cell r="P23">
            <v>15</v>
          </cell>
          <cell r="Q23">
            <v>14</v>
          </cell>
        </row>
        <row r="24">
          <cell r="D24">
            <v>4593</v>
          </cell>
          <cell r="E24" t="str">
            <v>4</v>
          </cell>
          <cell r="F24" t="str">
            <v>BAÑOS DEL INCA</v>
          </cell>
          <cell r="G24">
            <v>405</v>
          </cell>
          <cell r="H24">
            <v>414</v>
          </cell>
          <cell r="I24">
            <v>102.22222222222221</v>
          </cell>
          <cell r="J24">
            <v>1</v>
          </cell>
          <cell r="K24">
            <v>369</v>
          </cell>
          <cell r="L24">
            <v>112.19512195121952</v>
          </cell>
          <cell r="M24">
            <v>1</v>
          </cell>
          <cell r="N24">
            <v>397</v>
          </cell>
          <cell r="O24">
            <v>425</v>
          </cell>
          <cell r="P24">
            <v>458</v>
          </cell>
          <cell r="Q24">
            <v>426</v>
          </cell>
        </row>
        <row r="25">
          <cell r="D25">
            <v>4595</v>
          </cell>
          <cell r="E25" t="str">
            <v>2</v>
          </cell>
          <cell r="F25" t="str">
            <v>CHAMCAS</v>
          </cell>
          <cell r="G25">
            <v>26</v>
          </cell>
          <cell r="H25">
            <v>21</v>
          </cell>
          <cell r="I25">
            <v>80.769230769230774</v>
          </cell>
          <cell r="J25">
            <v>1</v>
          </cell>
          <cell r="K25">
            <v>12</v>
          </cell>
          <cell r="L25">
            <v>175</v>
          </cell>
          <cell r="M25">
            <v>0</v>
          </cell>
          <cell r="N25">
            <v>25</v>
          </cell>
          <cell r="O25">
            <v>35</v>
          </cell>
          <cell r="P25">
            <v>16</v>
          </cell>
          <cell r="Q25">
            <v>29</v>
          </cell>
        </row>
        <row r="26">
          <cell r="D26">
            <v>4596</v>
          </cell>
          <cell r="E26" t="str">
            <v>2</v>
          </cell>
          <cell r="F26" t="str">
            <v>EL MANGLE</v>
          </cell>
          <cell r="G26">
            <v>23</v>
          </cell>
          <cell r="H26">
            <v>21</v>
          </cell>
          <cell r="I26">
            <v>91.304347826086953</v>
          </cell>
          <cell r="J26">
            <v>1</v>
          </cell>
          <cell r="K26">
            <v>19</v>
          </cell>
          <cell r="L26">
            <v>110.5263157894737</v>
          </cell>
          <cell r="M26">
            <v>1</v>
          </cell>
          <cell r="N26">
            <v>25</v>
          </cell>
          <cell r="O26">
            <v>36</v>
          </cell>
          <cell r="P26">
            <v>33</v>
          </cell>
          <cell r="Q26">
            <v>38</v>
          </cell>
        </row>
        <row r="27">
          <cell r="D27">
            <v>4597</v>
          </cell>
          <cell r="E27" t="str">
            <v>2</v>
          </cell>
          <cell r="F27" t="str">
            <v>MICUYPAMPA</v>
          </cell>
          <cell r="G27">
            <v>18</v>
          </cell>
          <cell r="H27">
            <v>15</v>
          </cell>
          <cell r="I27">
            <v>83.333333333333343</v>
          </cell>
          <cell r="J27">
            <v>1</v>
          </cell>
          <cell r="K27">
            <v>13</v>
          </cell>
          <cell r="L27">
            <v>115.38461538461537</v>
          </cell>
          <cell r="M27">
            <v>1</v>
          </cell>
          <cell r="N27">
            <v>21</v>
          </cell>
          <cell r="O27">
            <v>27</v>
          </cell>
          <cell r="P27">
            <v>25</v>
          </cell>
          <cell r="Q27">
            <v>20</v>
          </cell>
        </row>
        <row r="28">
          <cell r="D28">
            <v>4598</v>
          </cell>
          <cell r="E28" t="str">
            <v>2</v>
          </cell>
          <cell r="F28" t="str">
            <v>LA VICTORIA</v>
          </cell>
          <cell r="G28">
            <v>23</v>
          </cell>
          <cell r="H28">
            <v>19</v>
          </cell>
          <cell r="I28">
            <v>82.608695652173907</v>
          </cell>
          <cell r="J28">
            <v>1</v>
          </cell>
          <cell r="K28">
            <v>19</v>
          </cell>
          <cell r="L28">
            <v>100</v>
          </cell>
          <cell r="M28">
            <v>1</v>
          </cell>
          <cell r="N28">
            <v>27</v>
          </cell>
          <cell r="O28">
            <v>24</v>
          </cell>
          <cell r="P28">
            <v>32</v>
          </cell>
          <cell r="Q28">
            <v>28</v>
          </cell>
        </row>
        <row r="29">
          <cell r="D29">
            <v>4599</v>
          </cell>
          <cell r="E29" t="str">
            <v>2</v>
          </cell>
          <cell r="F29" t="str">
            <v>YERBA BUENA</v>
          </cell>
          <cell r="G29">
            <v>31</v>
          </cell>
          <cell r="H29">
            <v>26</v>
          </cell>
          <cell r="I29">
            <v>83.870967741935488</v>
          </cell>
          <cell r="J29">
            <v>1</v>
          </cell>
          <cell r="K29">
            <v>22</v>
          </cell>
          <cell r="L29">
            <v>118.18181818181819</v>
          </cell>
          <cell r="M29">
            <v>1</v>
          </cell>
          <cell r="N29">
            <v>23</v>
          </cell>
          <cell r="O29">
            <v>33</v>
          </cell>
          <cell r="P29">
            <v>29</v>
          </cell>
          <cell r="Q29">
            <v>36</v>
          </cell>
        </row>
        <row r="30">
          <cell r="D30">
            <v>4600</v>
          </cell>
          <cell r="E30" t="str">
            <v>2</v>
          </cell>
          <cell r="F30" t="str">
            <v>EL TRIUNFO</v>
          </cell>
          <cell r="G30">
            <v>7</v>
          </cell>
          <cell r="H30">
            <v>9</v>
          </cell>
          <cell r="I30">
            <v>100</v>
          </cell>
          <cell r="J30">
            <v>1</v>
          </cell>
          <cell r="K30">
            <v>8</v>
          </cell>
          <cell r="L30">
            <v>112.5</v>
          </cell>
          <cell r="M30">
            <v>1</v>
          </cell>
          <cell r="N30">
            <v>10</v>
          </cell>
          <cell r="O30">
            <v>12</v>
          </cell>
          <cell r="P30">
            <v>7</v>
          </cell>
          <cell r="Q30">
            <v>11</v>
          </cell>
        </row>
        <row r="31">
          <cell r="D31">
            <v>4601</v>
          </cell>
          <cell r="E31" t="str">
            <v>2</v>
          </cell>
          <cell r="F31" t="str">
            <v>LA MASMA</v>
          </cell>
          <cell r="G31">
            <v>48</v>
          </cell>
          <cell r="H31">
            <v>43</v>
          </cell>
          <cell r="I31">
            <v>89.583333333333343</v>
          </cell>
          <cell r="J31">
            <v>1</v>
          </cell>
          <cell r="K31">
            <v>41</v>
          </cell>
          <cell r="L31">
            <v>104.8780487804878</v>
          </cell>
          <cell r="M31">
            <v>1</v>
          </cell>
          <cell r="N31">
            <v>53</v>
          </cell>
          <cell r="O31">
            <v>54</v>
          </cell>
          <cell r="P31">
            <v>56</v>
          </cell>
          <cell r="Q31">
            <v>66</v>
          </cell>
        </row>
        <row r="32">
          <cell r="D32">
            <v>4602</v>
          </cell>
          <cell r="E32" t="str">
            <v>2</v>
          </cell>
          <cell r="F32" t="str">
            <v>NAMORA</v>
          </cell>
          <cell r="G32">
            <v>146</v>
          </cell>
          <cell r="H32">
            <v>143</v>
          </cell>
          <cell r="I32">
            <v>97.945205479452056</v>
          </cell>
          <cell r="J32">
            <v>1</v>
          </cell>
          <cell r="K32">
            <v>139</v>
          </cell>
          <cell r="L32">
            <v>102.87769784172663</v>
          </cell>
          <cell r="M32">
            <v>1</v>
          </cell>
          <cell r="N32">
            <v>158</v>
          </cell>
          <cell r="O32">
            <v>173</v>
          </cell>
          <cell r="P32">
            <v>181</v>
          </cell>
          <cell r="Q32">
            <v>163</v>
          </cell>
        </row>
        <row r="33">
          <cell r="D33">
            <v>4603</v>
          </cell>
          <cell r="E33" t="str">
            <v>2</v>
          </cell>
          <cell r="F33" t="str">
            <v>MATARA</v>
          </cell>
          <cell r="G33">
            <v>50</v>
          </cell>
          <cell r="H33">
            <v>48</v>
          </cell>
          <cell r="I33">
            <v>96</v>
          </cell>
          <cell r="J33">
            <v>1</v>
          </cell>
          <cell r="K33">
            <v>46</v>
          </cell>
          <cell r="L33">
            <v>104.34782608695652</v>
          </cell>
          <cell r="M33">
            <v>1</v>
          </cell>
          <cell r="N33">
            <v>45</v>
          </cell>
          <cell r="O33">
            <v>41</v>
          </cell>
          <cell r="P33">
            <v>55</v>
          </cell>
          <cell r="Q33">
            <v>52</v>
          </cell>
        </row>
        <row r="34">
          <cell r="D34">
            <v>4604</v>
          </cell>
          <cell r="E34" t="str">
            <v>3</v>
          </cell>
          <cell r="F34" t="str">
            <v>LLACANORA</v>
          </cell>
          <cell r="G34">
            <v>102</v>
          </cell>
          <cell r="H34">
            <v>86</v>
          </cell>
          <cell r="I34">
            <v>84.313725490196077</v>
          </cell>
          <cell r="J34">
            <v>1</v>
          </cell>
          <cell r="K34">
            <v>75</v>
          </cell>
          <cell r="L34">
            <v>114.66666666666667</v>
          </cell>
          <cell r="M34">
            <v>1</v>
          </cell>
          <cell r="N34">
            <v>96</v>
          </cell>
          <cell r="O34">
            <v>108</v>
          </cell>
          <cell r="P34">
            <v>108</v>
          </cell>
          <cell r="Q34">
            <v>114</v>
          </cell>
        </row>
        <row r="35">
          <cell r="D35">
            <v>4605</v>
          </cell>
          <cell r="E35" t="str">
            <v>2</v>
          </cell>
          <cell r="F35" t="str">
            <v>ENCAÑADA</v>
          </cell>
          <cell r="G35">
            <v>125</v>
          </cell>
          <cell r="H35">
            <v>126</v>
          </cell>
          <cell r="I35">
            <v>100.8</v>
          </cell>
          <cell r="J35">
            <v>1</v>
          </cell>
          <cell r="K35">
            <v>120</v>
          </cell>
          <cell r="L35">
            <v>105</v>
          </cell>
          <cell r="M35">
            <v>1</v>
          </cell>
          <cell r="N35">
            <v>148</v>
          </cell>
          <cell r="O35">
            <v>147</v>
          </cell>
          <cell r="P35">
            <v>194</v>
          </cell>
          <cell r="Q35">
            <v>160</v>
          </cell>
        </row>
        <row r="36">
          <cell r="D36">
            <v>4612</v>
          </cell>
          <cell r="E36" t="str">
            <v>5</v>
          </cell>
          <cell r="F36" t="str">
            <v>CHILIMPAMPA</v>
          </cell>
          <cell r="G36">
            <v>15</v>
          </cell>
          <cell r="H36">
            <v>15</v>
          </cell>
          <cell r="I36">
            <v>100</v>
          </cell>
          <cell r="J36">
            <v>1</v>
          </cell>
          <cell r="K36">
            <v>13</v>
          </cell>
          <cell r="L36">
            <v>115.38461538461537</v>
          </cell>
          <cell r="M36">
            <v>1</v>
          </cell>
          <cell r="N36">
            <v>14</v>
          </cell>
          <cell r="O36">
            <v>4</v>
          </cell>
          <cell r="P36">
            <v>13</v>
          </cell>
          <cell r="Q36">
            <v>10</v>
          </cell>
        </row>
        <row r="37">
          <cell r="D37">
            <v>4613</v>
          </cell>
          <cell r="E37" t="str">
            <v>5</v>
          </cell>
          <cell r="F37" t="str">
            <v>GRANJA PORCON</v>
          </cell>
          <cell r="G37">
            <v>20</v>
          </cell>
          <cell r="H37">
            <v>16</v>
          </cell>
          <cell r="I37">
            <v>80</v>
          </cell>
          <cell r="J37">
            <v>1</v>
          </cell>
          <cell r="K37">
            <v>14</v>
          </cell>
          <cell r="L37">
            <v>114.28571428571428</v>
          </cell>
          <cell r="M37">
            <v>1</v>
          </cell>
          <cell r="N37">
            <v>13</v>
          </cell>
          <cell r="O37">
            <v>15</v>
          </cell>
          <cell r="P37">
            <v>15</v>
          </cell>
          <cell r="Q37">
            <v>11</v>
          </cell>
        </row>
        <row r="38">
          <cell r="D38">
            <v>4614</v>
          </cell>
          <cell r="E38" t="str">
            <v>2</v>
          </cell>
          <cell r="F38" t="str">
            <v>CHANTA ALTA</v>
          </cell>
          <cell r="G38">
            <v>26</v>
          </cell>
          <cell r="H38">
            <v>21</v>
          </cell>
          <cell r="I38">
            <v>80.769230769230774</v>
          </cell>
          <cell r="J38">
            <v>1</v>
          </cell>
          <cell r="K38">
            <v>18</v>
          </cell>
          <cell r="L38">
            <v>116.66666666666667</v>
          </cell>
          <cell r="M38">
            <v>1</v>
          </cell>
          <cell r="N38">
            <v>29</v>
          </cell>
          <cell r="O38">
            <v>32</v>
          </cell>
          <cell r="P38">
            <v>24</v>
          </cell>
          <cell r="Q38">
            <v>42</v>
          </cell>
        </row>
        <row r="39">
          <cell r="D39">
            <v>4615</v>
          </cell>
          <cell r="E39" t="str">
            <v>2</v>
          </cell>
          <cell r="F39" t="str">
            <v>YANACANCHA BAJA</v>
          </cell>
          <cell r="G39">
            <v>28</v>
          </cell>
          <cell r="H39">
            <v>25</v>
          </cell>
          <cell r="I39">
            <v>89.285714285714292</v>
          </cell>
          <cell r="J39">
            <v>1</v>
          </cell>
          <cell r="K39">
            <v>28</v>
          </cell>
          <cell r="L39">
            <v>89.285714285714292</v>
          </cell>
          <cell r="M39">
            <v>1</v>
          </cell>
          <cell r="N39">
            <v>29</v>
          </cell>
          <cell r="O39">
            <v>32</v>
          </cell>
          <cell r="P39">
            <v>41</v>
          </cell>
          <cell r="Q39">
            <v>43</v>
          </cell>
        </row>
        <row r="40">
          <cell r="D40">
            <v>4616</v>
          </cell>
          <cell r="E40" t="str">
            <v>5</v>
          </cell>
          <cell r="F40" t="str">
            <v>PURUAY ALTO</v>
          </cell>
          <cell r="G40">
            <v>18</v>
          </cell>
          <cell r="H40">
            <v>15</v>
          </cell>
          <cell r="I40">
            <v>83.333333333333343</v>
          </cell>
          <cell r="J40">
            <v>1</v>
          </cell>
          <cell r="K40">
            <v>13</v>
          </cell>
          <cell r="L40">
            <v>115.38461538461537</v>
          </cell>
          <cell r="M40">
            <v>1</v>
          </cell>
          <cell r="N40">
            <v>24</v>
          </cell>
          <cell r="O40">
            <v>13</v>
          </cell>
          <cell r="P40">
            <v>15</v>
          </cell>
          <cell r="Q40">
            <v>20</v>
          </cell>
        </row>
        <row r="41">
          <cell r="D41">
            <v>4617</v>
          </cell>
          <cell r="E41" t="str">
            <v>5</v>
          </cell>
          <cell r="F41" t="str">
            <v>PORCON ALTO</v>
          </cell>
          <cell r="G41">
            <v>56</v>
          </cell>
          <cell r="H41">
            <v>52</v>
          </cell>
          <cell r="I41">
            <v>92.857142857142861</v>
          </cell>
          <cell r="J41">
            <v>1</v>
          </cell>
          <cell r="K41">
            <v>50</v>
          </cell>
          <cell r="L41">
            <v>104</v>
          </cell>
          <cell r="M41">
            <v>1</v>
          </cell>
          <cell r="N41">
            <v>63</v>
          </cell>
          <cell r="O41">
            <v>63</v>
          </cell>
          <cell r="P41">
            <v>51</v>
          </cell>
          <cell r="Q41">
            <v>66</v>
          </cell>
        </row>
        <row r="42">
          <cell r="D42">
            <v>4618</v>
          </cell>
          <cell r="E42" t="str">
            <v>5</v>
          </cell>
          <cell r="F42" t="str">
            <v>PORCON BAJO</v>
          </cell>
          <cell r="G42">
            <v>47</v>
          </cell>
          <cell r="H42">
            <v>50</v>
          </cell>
          <cell r="I42">
            <v>106.38297872340425</v>
          </cell>
          <cell r="J42">
            <v>1</v>
          </cell>
          <cell r="K42">
            <v>48</v>
          </cell>
          <cell r="L42">
            <v>104.16666666666667</v>
          </cell>
          <cell r="M42">
            <v>1</v>
          </cell>
          <cell r="N42">
            <v>50</v>
          </cell>
          <cell r="O42">
            <v>54</v>
          </cell>
          <cell r="P42">
            <v>55</v>
          </cell>
          <cell r="Q42">
            <v>52</v>
          </cell>
        </row>
        <row r="43">
          <cell r="D43">
            <v>4619</v>
          </cell>
          <cell r="E43" t="str">
            <v>5</v>
          </cell>
          <cell r="F43" t="str">
            <v>HUAMBOCANCHA ALTA</v>
          </cell>
          <cell r="G43">
            <v>102</v>
          </cell>
          <cell r="H43">
            <v>82</v>
          </cell>
          <cell r="I43">
            <v>80.392156862745097</v>
          </cell>
          <cell r="J43">
            <v>1</v>
          </cell>
          <cell r="K43">
            <v>74</v>
          </cell>
          <cell r="L43">
            <v>110.81081081081081</v>
          </cell>
          <cell r="M43">
            <v>1</v>
          </cell>
          <cell r="N43">
            <v>77</v>
          </cell>
          <cell r="O43">
            <v>103</v>
          </cell>
          <cell r="P43">
            <v>79</v>
          </cell>
          <cell r="Q43">
            <v>72</v>
          </cell>
        </row>
        <row r="44">
          <cell r="D44">
            <v>4620</v>
          </cell>
          <cell r="E44" t="str">
            <v>5</v>
          </cell>
          <cell r="F44" t="str">
            <v>HUAMBOCANCHA BAJA</v>
          </cell>
          <cell r="G44">
            <v>97</v>
          </cell>
          <cell r="H44">
            <v>86</v>
          </cell>
          <cell r="I44">
            <v>88.659793814432987</v>
          </cell>
          <cell r="J44">
            <v>1</v>
          </cell>
          <cell r="K44">
            <v>104</v>
          </cell>
          <cell r="L44">
            <v>82.692307692307693</v>
          </cell>
          <cell r="M44">
            <v>1</v>
          </cell>
          <cell r="N44">
            <v>86</v>
          </cell>
          <cell r="O44">
            <v>104</v>
          </cell>
          <cell r="P44">
            <v>102</v>
          </cell>
          <cell r="Q44">
            <v>93</v>
          </cell>
        </row>
        <row r="45">
          <cell r="D45">
            <v>4623</v>
          </cell>
          <cell r="E45" t="str">
            <v>1</v>
          </cell>
          <cell r="F45" t="str">
            <v>SAPUC</v>
          </cell>
          <cell r="G45">
            <v>20</v>
          </cell>
          <cell r="H45">
            <v>21</v>
          </cell>
          <cell r="I45">
            <v>105</v>
          </cell>
          <cell r="J45">
            <v>1</v>
          </cell>
          <cell r="K45">
            <v>18</v>
          </cell>
          <cell r="L45">
            <v>116.66666666666667</v>
          </cell>
          <cell r="M45">
            <v>1</v>
          </cell>
          <cell r="N45">
            <v>27</v>
          </cell>
          <cell r="O45">
            <v>30</v>
          </cell>
          <cell r="P45">
            <v>33</v>
          </cell>
          <cell r="Q45">
            <v>27</v>
          </cell>
        </row>
        <row r="46">
          <cell r="D46">
            <v>4624</v>
          </cell>
          <cell r="E46" t="str">
            <v>1</v>
          </cell>
          <cell r="F46" t="str">
            <v>HUAYLLAGUAL</v>
          </cell>
          <cell r="G46">
            <v>30</v>
          </cell>
          <cell r="H46">
            <v>24</v>
          </cell>
          <cell r="I46">
            <v>80</v>
          </cell>
          <cell r="J46">
            <v>1</v>
          </cell>
          <cell r="K46">
            <v>22</v>
          </cell>
          <cell r="L46">
            <v>109.09090909090908</v>
          </cell>
          <cell r="M46">
            <v>1</v>
          </cell>
          <cell r="N46">
            <v>22</v>
          </cell>
          <cell r="O46">
            <v>21</v>
          </cell>
          <cell r="P46">
            <v>25</v>
          </cell>
          <cell r="Q46">
            <v>26</v>
          </cell>
        </row>
        <row r="47">
          <cell r="D47">
            <v>4625</v>
          </cell>
          <cell r="E47" t="str">
            <v>1</v>
          </cell>
          <cell r="F47" t="str">
            <v>ASUNCION</v>
          </cell>
          <cell r="G47">
            <v>97</v>
          </cell>
          <cell r="H47">
            <v>79</v>
          </cell>
          <cell r="I47">
            <v>81.44329896907216</v>
          </cell>
          <cell r="J47">
            <v>1</v>
          </cell>
          <cell r="K47">
            <v>97</v>
          </cell>
          <cell r="L47">
            <v>81.44329896907216</v>
          </cell>
          <cell r="M47">
            <v>1</v>
          </cell>
          <cell r="N47">
            <v>91</v>
          </cell>
          <cell r="O47">
            <v>115</v>
          </cell>
          <cell r="P47">
            <v>132</v>
          </cell>
          <cell r="Q47">
            <v>108</v>
          </cell>
        </row>
        <row r="48">
          <cell r="D48">
            <v>4626</v>
          </cell>
          <cell r="E48" t="str">
            <v>1</v>
          </cell>
          <cell r="F48" t="str">
            <v>SAN JORGE</v>
          </cell>
          <cell r="G48">
            <v>10</v>
          </cell>
          <cell r="H48">
            <v>10</v>
          </cell>
          <cell r="I48">
            <v>100</v>
          </cell>
          <cell r="J48">
            <v>1</v>
          </cell>
          <cell r="K48">
            <v>12</v>
          </cell>
          <cell r="L48">
            <v>83.333333333333343</v>
          </cell>
          <cell r="M48">
            <v>1</v>
          </cell>
          <cell r="N48">
            <v>8</v>
          </cell>
          <cell r="O48">
            <v>11</v>
          </cell>
          <cell r="P48">
            <v>14</v>
          </cell>
          <cell r="Q48">
            <v>14</v>
          </cell>
        </row>
        <row r="49">
          <cell r="D49">
            <v>4627</v>
          </cell>
          <cell r="E49" t="str">
            <v>1</v>
          </cell>
          <cell r="F49" t="str">
            <v>COSPAN</v>
          </cell>
          <cell r="G49">
            <v>88</v>
          </cell>
          <cell r="H49">
            <v>82</v>
          </cell>
          <cell r="I49">
            <v>93.181818181818173</v>
          </cell>
          <cell r="J49">
            <v>1</v>
          </cell>
          <cell r="K49">
            <v>78</v>
          </cell>
          <cell r="L49">
            <v>105.12820512820514</v>
          </cell>
          <cell r="M49">
            <v>1</v>
          </cell>
          <cell r="N49">
            <v>93</v>
          </cell>
          <cell r="O49">
            <v>97</v>
          </cell>
          <cell r="P49">
            <v>94</v>
          </cell>
          <cell r="Q49">
            <v>115</v>
          </cell>
        </row>
        <row r="50">
          <cell r="D50">
            <v>4628</v>
          </cell>
          <cell r="E50" t="str">
            <v>1</v>
          </cell>
          <cell r="F50" t="str">
            <v>SUNCHUBAMBA</v>
          </cell>
          <cell r="G50">
            <v>20</v>
          </cell>
          <cell r="H50">
            <v>40</v>
          </cell>
          <cell r="I50">
            <v>200</v>
          </cell>
          <cell r="J50">
            <v>0</v>
          </cell>
          <cell r="K50">
            <v>41</v>
          </cell>
          <cell r="L50">
            <v>97.560975609756099</v>
          </cell>
          <cell r="M50">
            <v>1</v>
          </cell>
          <cell r="N50">
            <v>29</v>
          </cell>
          <cell r="O50">
            <v>46</v>
          </cell>
          <cell r="P50">
            <v>38</v>
          </cell>
          <cell r="Q50">
            <v>43</v>
          </cell>
        </row>
        <row r="51">
          <cell r="D51">
            <v>4629</v>
          </cell>
          <cell r="E51" t="str">
            <v>2</v>
          </cell>
          <cell r="F51" t="str">
            <v>SAN SEBASTIAN DE CHOROPAMPA</v>
          </cell>
          <cell r="G51">
            <v>32</v>
          </cell>
          <cell r="H51">
            <v>37</v>
          </cell>
          <cell r="I51">
            <v>115.625</v>
          </cell>
          <cell r="J51">
            <v>1</v>
          </cell>
          <cell r="K51">
            <v>36</v>
          </cell>
          <cell r="L51">
            <v>102.77777777777777</v>
          </cell>
          <cell r="M51">
            <v>1</v>
          </cell>
          <cell r="N51">
            <v>34</v>
          </cell>
          <cell r="O51">
            <v>39</v>
          </cell>
          <cell r="P51">
            <v>46</v>
          </cell>
          <cell r="Q51">
            <v>50</v>
          </cell>
        </row>
        <row r="52">
          <cell r="D52">
            <v>4631</v>
          </cell>
          <cell r="E52" t="str">
            <v>2</v>
          </cell>
          <cell r="F52" t="str">
            <v>CUMBICO</v>
          </cell>
          <cell r="G52">
            <v>14</v>
          </cell>
          <cell r="H52">
            <v>16</v>
          </cell>
          <cell r="I52">
            <v>114.28571428571428</v>
          </cell>
          <cell r="J52">
            <v>1</v>
          </cell>
          <cell r="K52">
            <v>20</v>
          </cell>
          <cell r="L52">
            <v>80</v>
          </cell>
          <cell r="M52">
            <v>1</v>
          </cell>
          <cell r="N52">
            <v>16</v>
          </cell>
          <cell r="O52">
            <v>26</v>
          </cell>
          <cell r="P52">
            <v>21</v>
          </cell>
          <cell r="Q52">
            <v>23</v>
          </cell>
        </row>
        <row r="53">
          <cell r="D53">
            <v>4633</v>
          </cell>
          <cell r="E53" t="str">
            <v>1</v>
          </cell>
          <cell r="F53" t="str">
            <v>SAN JUAN</v>
          </cell>
          <cell r="G53">
            <v>68</v>
          </cell>
          <cell r="H53">
            <v>61</v>
          </cell>
          <cell r="I53">
            <v>89.705882352941174</v>
          </cell>
          <cell r="J53">
            <v>1</v>
          </cell>
          <cell r="K53">
            <v>59</v>
          </cell>
          <cell r="L53">
            <v>103.38983050847457</v>
          </cell>
          <cell r="M53">
            <v>1</v>
          </cell>
          <cell r="N53">
            <v>73</v>
          </cell>
          <cell r="O53">
            <v>79</v>
          </cell>
          <cell r="P53">
            <v>88</v>
          </cell>
          <cell r="Q53">
            <v>95</v>
          </cell>
        </row>
        <row r="54">
          <cell r="D54">
            <v>4634</v>
          </cell>
          <cell r="E54" t="str">
            <v>2</v>
          </cell>
          <cell r="F54" t="str">
            <v>MAGDALENA</v>
          </cell>
          <cell r="G54">
            <v>89</v>
          </cell>
          <cell r="H54">
            <v>97</v>
          </cell>
          <cell r="I54">
            <v>108.98876404494382</v>
          </cell>
          <cell r="J54">
            <v>1</v>
          </cell>
          <cell r="K54">
            <v>98</v>
          </cell>
          <cell r="L54">
            <v>98.979591836734699</v>
          </cell>
          <cell r="M54">
            <v>1</v>
          </cell>
          <cell r="N54">
            <v>97</v>
          </cell>
          <cell r="O54">
            <v>111</v>
          </cell>
          <cell r="P54">
            <v>124</v>
          </cell>
          <cell r="Q54">
            <v>124</v>
          </cell>
        </row>
        <row r="55">
          <cell r="D55">
            <v>4635</v>
          </cell>
          <cell r="E55" t="str">
            <v>2</v>
          </cell>
          <cell r="F55" t="str">
            <v>EL CARMEN</v>
          </cell>
          <cell r="G55">
            <v>18</v>
          </cell>
          <cell r="H55">
            <v>21</v>
          </cell>
          <cell r="I55">
            <v>116.66666666666667</v>
          </cell>
          <cell r="J55">
            <v>1</v>
          </cell>
          <cell r="K55">
            <v>21</v>
          </cell>
          <cell r="L55">
            <v>100</v>
          </cell>
          <cell r="M55">
            <v>1</v>
          </cell>
          <cell r="N55">
            <v>31</v>
          </cell>
          <cell r="O55">
            <v>21</v>
          </cell>
          <cell r="P55">
            <v>25</v>
          </cell>
          <cell r="Q55">
            <v>30</v>
          </cell>
        </row>
        <row r="56">
          <cell r="D56">
            <v>4636</v>
          </cell>
          <cell r="E56" t="str">
            <v>2</v>
          </cell>
          <cell r="F56" t="str">
            <v>HUALQUI</v>
          </cell>
          <cell r="G56">
            <v>29</v>
          </cell>
          <cell r="H56">
            <v>31</v>
          </cell>
          <cell r="I56">
            <v>106.89655172413792</v>
          </cell>
          <cell r="J56">
            <v>1</v>
          </cell>
          <cell r="K56">
            <v>36</v>
          </cell>
          <cell r="L56">
            <v>86.111111111111114</v>
          </cell>
          <cell r="M56">
            <v>1</v>
          </cell>
          <cell r="N56">
            <v>21</v>
          </cell>
          <cell r="O56">
            <v>27</v>
          </cell>
          <cell r="P56">
            <v>31</v>
          </cell>
          <cell r="Q56">
            <v>39</v>
          </cell>
        </row>
        <row r="57">
          <cell r="D57">
            <v>4637</v>
          </cell>
          <cell r="E57" t="str">
            <v>2</v>
          </cell>
          <cell r="F57" t="str">
            <v>YANAMARCA</v>
          </cell>
          <cell r="G57">
            <v>24</v>
          </cell>
          <cell r="H57">
            <v>28</v>
          </cell>
          <cell r="I57">
            <v>116.66666666666667</v>
          </cell>
          <cell r="J57">
            <v>1</v>
          </cell>
          <cell r="K57">
            <v>31</v>
          </cell>
          <cell r="L57">
            <v>90.322580645161281</v>
          </cell>
          <cell r="M57">
            <v>1</v>
          </cell>
          <cell r="N57">
            <v>38</v>
          </cell>
          <cell r="O57">
            <v>44</v>
          </cell>
          <cell r="P57">
            <v>41</v>
          </cell>
          <cell r="Q57">
            <v>39</v>
          </cell>
        </row>
        <row r="58">
          <cell r="D58">
            <v>4638</v>
          </cell>
          <cell r="E58" t="str">
            <v>2</v>
          </cell>
          <cell r="F58" t="str">
            <v>LORITOPAMPA</v>
          </cell>
          <cell r="G58">
            <v>24</v>
          </cell>
          <cell r="H58">
            <v>21</v>
          </cell>
          <cell r="I58">
            <v>87.5</v>
          </cell>
          <cell r="J58">
            <v>1</v>
          </cell>
          <cell r="K58">
            <v>23</v>
          </cell>
          <cell r="L58">
            <v>91.304347826086953</v>
          </cell>
          <cell r="M58">
            <v>1</v>
          </cell>
          <cell r="N58">
            <v>9</v>
          </cell>
          <cell r="O58">
            <v>24</v>
          </cell>
          <cell r="P58">
            <v>15</v>
          </cell>
          <cell r="Q58">
            <v>18</v>
          </cell>
        </row>
        <row r="59">
          <cell r="D59">
            <v>4639</v>
          </cell>
          <cell r="E59" t="str">
            <v>2</v>
          </cell>
          <cell r="F59" t="str">
            <v>SAN PABLO DE JESUS</v>
          </cell>
          <cell r="G59">
            <v>54</v>
          </cell>
          <cell r="H59">
            <v>48</v>
          </cell>
          <cell r="I59">
            <v>88.888888888888886</v>
          </cell>
          <cell r="J59">
            <v>1</v>
          </cell>
          <cell r="K59">
            <v>57</v>
          </cell>
          <cell r="L59">
            <v>84.210526315789465</v>
          </cell>
          <cell r="M59">
            <v>1</v>
          </cell>
          <cell r="N59">
            <v>61</v>
          </cell>
          <cell r="O59">
            <v>50</v>
          </cell>
          <cell r="P59">
            <v>53</v>
          </cell>
          <cell r="Q59">
            <v>71</v>
          </cell>
        </row>
        <row r="60">
          <cell r="D60">
            <v>4640</v>
          </cell>
          <cell r="E60" t="str">
            <v>5</v>
          </cell>
          <cell r="F60" t="str">
            <v>LA TULPUNA</v>
          </cell>
          <cell r="G60">
            <v>663</v>
          </cell>
          <cell r="H60">
            <v>544</v>
          </cell>
          <cell r="I60">
            <v>82.051282051282044</v>
          </cell>
          <cell r="J60">
            <v>1</v>
          </cell>
          <cell r="K60">
            <v>597</v>
          </cell>
          <cell r="L60">
            <v>91.122278056951416</v>
          </cell>
          <cell r="M60">
            <v>1</v>
          </cell>
          <cell r="N60">
            <v>551</v>
          </cell>
          <cell r="O60">
            <v>495</v>
          </cell>
          <cell r="P60">
            <v>473</v>
          </cell>
          <cell r="Q60">
            <v>462</v>
          </cell>
        </row>
        <row r="61">
          <cell r="D61">
            <v>4641</v>
          </cell>
          <cell r="E61" t="str">
            <v>5</v>
          </cell>
          <cell r="F61" t="str">
            <v>MICAELA BASTIDAS</v>
          </cell>
          <cell r="G61">
            <v>246</v>
          </cell>
          <cell r="H61">
            <v>197</v>
          </cell>
          <cell r="I61">
            <v>80.081300813008127</v>
          </cell>
          <cell r="J61">
            <v>1</v>
          </cell>
          <cell r="K61">
            <v>173</v>
          </cell>
          <cell r="L61">
            <v>113.87283236994219</v>
          </cell>
          <cell r="M61">
            <v>1</v>
          </cell>
          <cell r="N61">
            <v>203</v>
          </cell>
          <cell r="O61">
            <v>225</v>
          </cell>
          <cell r="P61">
            <v>164</v>
          </cell>
          <cell r="Q61">
            <v>167</v>
          </cell>
        </row>
        <row r="62">
          <cell r="D62">
            <v>4642</v>
          </cell>
          <cell r="E62" t="str">
            <v>5</v>
          </cell>
          <cell r="F62" t="str">
            <v>PATA PATA</v>
          </cell>
          <cell r="G62">
            <v>54</v>
          </cell>
          <cell r="H62">
            <v>48</v>
          </cell>
          <cell r="I62">
            <v>88.888888888888886</v>
          </cell>
          <cell r="J62">
            <v>1</v>
          </cell>
          <cell r="K62">
            <v>41</v>
          </cell>
          <cell r="L62">
            <v>117.07317073170731</v>
          </cell>
          <cell r="M62">
            <v>1</v>
          </cell>
          <cell r="N62">
            <v>48</v>
          </cell>
          <cell r="O62">
            <v>44</v>
          </cell>
          <cell r="P62">
            <v>54</v>
          </cell>
          <cell r="Q62">
            <v>34</v>
          </cell>
        </row>
        <row r="63">
          <cell r="D63">
            <v>4643</v>
          </cell>
          <cell r="E63" t="str">
            <v>5</v>
          </cell>
          <cell r="F63" t="str">
            <v>AGOCUCHO</v>
          </cell>
          <cell r="G63">
            <v>51</v>
          </cell>
          <cell r="H63">
            <v>41</v>
          </cell>
          <cell r="I63">
            <v>80.392156862745097</v>
          </cell>
          <cell r="J63">
            <v>1</v>
          </cell>
          <cell r="K63">
            <v>45</v>
          </cell>
          <cell r="L63">
            <v>91.111111111111114</v>
          </cell>
          <cell r="M63">
            <v>1</v>
          </cell>
          <cell r="N63">
            <v>41</v>
          </cell>
          <cell r="O63">
            <v>38</v>
          </cell>
          <cell r="P63">
            <v>40</v>
          </cell>
          <cell r="Q63">
            <v>42</v>
          </cell>
        </row>
        <row r="64">
          <cell r="D64">
            <v>4644</v>
          </cell>
          <cell r="E64" t="str">
            <v>5</v>
          </cell>
          <cell r="F64" t="str">
            <v>PARIAMARCA</v>
          </cell>
          <cell r="G64">
            <v>56</v>
          </cell>
          <cell r="H64">
            <v>55</v>
          </cell>
          <cell r="I64">
            <v>98.214285714285708</v>
          </cell>
          <cell r="J64">
            <v>1</v>
          </cell>
          <cell r="K64">
            <v>46</v>
          </cell>
          <cell r="L64">
            <v>119.56521739130434</v>
          </cell>
          <cell r="M64">
            <v>1</v>
          </cell>
          <cell r="N64">
            <v>62</v>
          </cell>
          <cell r="O64">
            <v>77</v>
          </cell>
          <cell r="P64">
            <v>77</v>
          </cell>
          <cell r="Q64">
            <v>44</v>
          </cell>
        </row>
        <row r="65">
          <cell r="D65">
            <v>4645</v>
          </cell>
          <cell r="E65" t="str">
            <v>5</v>
          </cell>
          <cell r="F65" t="str">
            <v>MAGNA VALLEJO</v>
          </cell>
          <cell r="G65">
            <v>530</v>
          </cell>
          <cell r="H65">
            <v>424</v>
          </cell>
          <cell r="I65">
            <v>80</v>
          </cell>
          <cell r="J65">
            <v>1</v>
          </cell>
          <cell r="K65">
            <v>405</v>
          </cell>
          <cell r="L65">
            <v>104.69135802469137</v>
          </cell>
          <cell r="M65">
            <v>1</v>
          </cell>
          <cell r="N65">
            <v>497</v>
          </cell>
          <cell r="O65">
            <v>516</v>
          </cell>
          <cell r="P65">
            <v>435</v>
          </cell>
          <cell r="Q65">
            <v>567</v>
          </cell>
        </row>
        <row r="66">
          <cell r="D66">
            <v>4646</v>
          </cell>
          <cell r="E66" t="str">
            <v>2</v>
          </cell>
          <cell r="F66" t="str">
            <v>JESUS</v>
          </cell>
          <cell r="G66">
            <v>188</v>
          </cell>
          <cell r="H66">
            <v>185</v>
          </cell>
          <cell r="I66">
            <v>98.40425531914893</v>
          </cell>
          <cell r="J66">
            <v>1</v>
          </cell>
          <cell r="K66">
            <v>186</v>
          </cell>
          <cell r="L66">
            <v>99.462365591397855</v>
          </cell>
          <cell r="M66">
            <v>1</v>
          </cell>
          <cell r="N66">
            <v>197</v>
          </cell>
          <cell r="O66">
            <v>173</v>
          </cell>
          <cell r="P66">
            <v>206</v>
          </cell>
          <cell r="Q66">
            <v>192</v>
          </cell>
        </row>
        <row r="67">
          <cell r="D67">
            <v>4647</v>
          </cell>
          <cell r="E67" t="str">
            <v>4</v>
          </cell>
          <cell r="F67" t="str">
            <v>LUICHUPUCRO BAJO</v>
          </cell>
          <cell r="G67">
            <v>7</v>
          </cell>
          <cell r="H67">
            <v>8</v>
          </cell>
          <cell r="I67">
            <v>100</v>
          </cell>
          <cell r="J67">
            <v>1</v>
          </cell>
          <cell r="K67">
            <v>7</v>
          </cell>
          <cell r="L67">
            <v>114.28571428571428</v>
          </cell>
          <cell r="M67">
            <v>1</v>
          </cell>
          <cell r="N67">
            <v>3</v>
          </cell>
          <cell r="O67">
            <v>8</v>
          </cell>
          <cell r="P67">
            <v>5</v>
          </cell>
          <cell r="Q67">
            <v>8</v>
          </cell>
        </row>
        <row r="68">
          <cell r="D68">
            <v>4648</v>
          </cell>
          <cell r="E68" t="str">
            <v>2</v>
          </cell>
          <cell r="F68" t="str">
            <v>COMBAYO</v>
          </cell>
          <cell r="G68">
            <v>87</v>
          </cell>
          <cell r="H68">
            <v>70</v>
          </cell>
          <cell r="I68">
            <v>80.459770114942529</v>
          </cell>
          <cell r="J68">
            <v>1</v>
          </cell>
          <cell r="K68">
            <v>59</v>
          </cell>
          <cell r="L68">
            <v>118.64406779661016</v>
          </cell>
          <cell r="M68">
            <v>1</v>
          </cell>
          <cell r="N68">
            <v>72</v>
          </cell>
          <cell r="O68">
            <v>100</v>
          </cell>
          <cell r="P68">
            <v>88</v>
          </cell>
          <cell r="Q68">
            <v>92</v>
          </cell>
        </row>
        <row r="69">
          <cell r="D69">
            <v>4649</v>
          </cell>
          <cell r="E69" t="str">
            <v>4</v>
          </cell>
          <cell r="F69" t="str">
            <v>SANTA BARBARA</v>
          </cell>
          <cell r="G69">
            <v>154</v>
          </cell>
          <cell r="H69">
            <v>166</v>
          </cell>
          <cell r="I69">
            <v>107.79220779220779</v>
          </cell>
          <cell r="J69">
            <v>1</v>
          </cell>
          <cell r="K69">
            <v>179</v>
          </cell>
          <cell r="L69">
            <v>92.737430167597765</v>
          </cell>
          <cell r="M69">
            <v>1</v>
          </cell>
          <cell r="N69">
            <v>153</v>
          </cell>
          <cell r="O69">
            <v>162</v>
          </cell>
          <cell r="P69">
            <v>176</v>
          </cell>
          <cell r="Q69">
            <v>152</v>
          </cell>
        </row>
        <row r="70">
          <cell r="D70">
            <v>4650</v>
          </cell>
          <cell r="E70" t="str">
            <v>4</v>
          </cell>
          <cell r="F70" t="str">
            <v>HUACATAZ</v>
          </cell>
          <cell r="G70">
            <v>25</v>
          </cell>
          <cell r="H70">
            <v>30</v>
          </cell>
          <cell r="I70">
            <v>120</v>
          </cell>
          <cell r="J70">
            <v>1</v>
          </cell>
          <cell r="K70">
            <v>27</v>
          </cell>
          <cell r="L70">
            <v>111.11111111111111</v>
          </cell>
          <cell r="M70">
            <v>1</v>
          </cell>
          <cell r="N70">
            <v>38</v>
          </cell>
          <cell r="O70">
            <v>33</v>
          </cell>
          <cell r="P70">
            <v>36</v>
          </cell>
          <cell r="Q70">
            <v>35</v>
          </cell>
        </row>
        <row r="71">
          <cell r="D71">
            <v>4651</v>
          </cell>
          <cell r="E71" t="str">
            <v>5</v>
          </cell>
          <cell r="F71" t="str">
            <v>CHAMIS</v>
          </cell>
          <cell r="G71">
            <v>42</v>
          </cell>
          <cell r="H71">
            <v>34</v>
          </cell>
          <cell r="I71">
            <v>80.952380952380949</v>
          </cell>
          <cell r="J71">
            <v>1</v>
          </cell>
          <cell r="K71">
            <v>29</v>
          </cell>
          <cell r="L71">
            <v>117.24137931034481</v>
          </cell>
          <cell r="M71">
            <v>1</v>
          </cell>
          <cell r="N71">
            <v>27</v>
          </cell>
          <cell r="O71">
            <v>44</v>
          </cell>
          <cell r="P71">
            <v>45</v>
          </cell>
          <cell r="Q71">
            <v>43</v>
          </cell>
        </row>
        <row r="72">
          <cell r="D72">
            <v>4652</v>
          </cell>
          <cell r="E72" t="str">
            <v>5</v>
          </cell>
          <cell r="F72" t="str">
            <v>LUCMACUCHO</v>
          </cell>
          <cell r="G72">
            <v>60</v>
          </cell>
          <cell r="H72">
            <v>58</v>
          </cell>
          <cell r="I72">
            <v>96.666666666666671</v>
          </cell>
          <cell r="J72">
            <v>1</v>
          </cell>
          <cell r="K72">
            <v>58</v>
          </cell>
          <cell r="L72">
            <v>100</v>
          </cell>
          <cell r="M72">
            <v>1</v>
          </cell>
          <cell r="N72">
            <v>75</v>
          </cell>
          <cell r="O72">
            <v>57</v>
          </cell>
          <cell r="P72">
            <v>51</v>
          </cell>
          <cell r="Q72">
            <v>56</v>
          </cell>
        </row>
        <row r="73">
          <cell r="D73">
            <v>4653</v>
          </cell>
          <cell r="E73" t="str">
            <v>1</v>
          </cell>
          <cell r="F73" t="str">
            <v>CHETILLA</v>
          </cell>
          <cell r="G73">
            <v>63</v>
          </cell>
          <cell r="H73">
            <v>70</v>
          </cell>
          <cell r="I73">
            <v>111.11111111111111</v>
          </cell>
          <cell r="J73">
            <v>1</v>
          </cell>
          <cell r="K73">
            <v>60</v>
          </cell>
          <cell r="L73">
            <v>116.66666666666667</v>
          </cell>
          <cell r="M73">
            <v>1</v>
          </cell>
          <cell r="N73">
            <v>92</v>
          </cell>
          <cell r="O73">
            <v>92</v>
          </cell>
          <cell r="P73">
            <v>97</v>
          </cell>
          <cell r="Q73">
            <v>86</v>
          </cell>
        </row>
        <row r="74">
          <cell r="D74">
            <v>4654</v>
          </cell>
          <cell r="E74" t="str">
            <v>5</v>
          </cell>
          <cell r="F74" t="str">
            <v>SAMANACRUZ</v>
          </cell>
          <cell r="G74">
            <v>162</v>
          </cell>
          <cell r="H74">
            <v>148</v>
          </cell>
          <cell r="I74">
            <v>91.358024691358025</v>
          </cell>
          <cell r="J74">
            <v>1</v>
          </cell>
          <cell r="K74">
            <v>150</v>
          </cell>
          <cell r="L74">
            <v>98.666666666666671</v>
          </cell>
          <cell r="M74">
            <v>1</v>
          </cell>
          <cell r="N74">
            <v>185</v>
          </cell>
          <cell r="O74">
            <v>158</v>
          </cell>
          <cell r="P74">
            <v>135</v>
          </cell>
          <cell r="Q74">
            <v>150</v>
          </cell>
        </row>
        <row r="75">
          <cell r="D75">
            <v>4655</v>
          </cell>
          <cell r="E75" t="str">
            <v>5</v>
          </cell>
          <cell r="F75" t="str">
            <v>SIMON BOLIVAR</v>
          </cell>
          <cell r="G75">
            <v>810</v>
          </cell>
          <cell r="H75">
            <v>736</v>
          </cell>
          <cell r="I75">
            <v>90.864197530864203</v>
          </cell>
          <cell r="J75">
            <v>1</v>
          </cell>
          <cell r="K75">
            <v>665</v>
          </cell>
          <cell r="L75">
            <v>110.67669172932331</v>
          </cell>
          <cell r="M75">
            <v>1</v>
          </cell>
          <cell r="N75">
            <v>860</v>
          </cell>
          <cell r="O75">
            <v>902</v>
          </cell>
          <cell r="P75">
            <v>663</v>
          </cell>
          <cell r="Q75">
            <v>729</v>
          </cell>
        </row>
        <row r="76">
          <cell r="D76">
            <v>4656</v>
          </cell>
          <cell r="E76" t="str">
            <v>5</v>
          </cell>
          <cell r="F76" t="str">
            <v>ATAHUALPA</v>
          </cell>
          <cell r="G76">
            <v>162</v>
          </cell>
          <cell r="H76">
            <v>138</v>
          </cell>
          <cell r="I76">
            <v>85.18518518518519</v>
          </cell>
          <cell r="J76">
            <v>1</v>
          </cell>
          <cell r="K76">
            <v>131</v>
          </cell>
          <cell r="L76">
            <v>105.34351145038168</v>
          </cell>
          <cell r="M76">
            <v>1</v>
          </cell>
          <cell r="N76">
            <v>121</v>
          </cell>
          <cell r="O76">
            <v>147</v>
          </cell>
          <cell r="P76">
            <v>128</v>
          </cell>
          <cell r="Q76">
            <v>141</v>
          </cell>
        </row>
        <row r="77">
          <cell r="D77">
            <v>4657</v>
          </cell>
          <cell r="E77" t="str">
            <v>5</v>
          </cell>
          <cell r="F77" t="str">
            <v>PACHACUTEC</v>
          </cell>
          <cell r="G77">
            <v>398</v>
          </cell>
          <cell r="H77">
            <v>390</v>
          </cell>
          <cell r="I77">
            <v>97.989949748743726</v>
          </cell>
          <cell r="J77">
            <v>1</v>
          </cell>
          <cell r="K77">
            <v>369</v>
          </cell>
          <cell r="L77">
            <v>105.6910569105691</v>
          </cell>
          <cell r="M77">
            <v>1</v>
          </cell>
          <cell r="N77">
            <v>378</v>
          </cell>
          <cell r="O77">
            <v>407</v>
          </cell>
          <cell r="P77">
            <v>371</v>
          </cell>
          <cell r="Q77">
            <v>343</v>
          </cell>
        </row>
        <row r="78">
          <cell r="D78">
            <v>4658</v>
          </cell>
          <cell r="E78" t="str">
            <v>4</v>
          </cell>
          <cell r="F78" t="str">
            <v>OTUZCO</v>
          </cell>
          <cell r="G78">
            <v>193</v>
          </cell>
          <cell r="H78">
            <v>220</v>
          </cell>
          <cell r="I78">
            <v>113.98963730569949</v>
          </cell>
          <cell r="J78">
            <v>1</v>
          </cell>
          <cell r="K78">
            <v>210</v>
          </cell>
          <cell r="L78">
            <v>104.76190476190477</v>
          </cell>
          <cell r="M78">
            <v>1</v>
          </cell>
          <cell r="N78">
            <v>176</v>
          </cell>
          <cell r="O78">
            <v>190</v>
          </cell>
          <cell r="P78">
            <v>177</v>
          </cell>
          <cell r="Q78">
            <v>187</v>
          </cell>
        </row>
        <row r="79">
          <cell r="D79">
            <v>6667</v>
          </cell>
          <cell r="E79" t="str">
            <v>2</v>
          </cell>
          <cell r="F79" t="str">
            <v>HUANICO</v>
          </cell>
          <cell r="G79">
            <v>31</v>
          </cell>
          <cell r="H79">
            <v>25</v>
          </cell>
          <cell r="I79">
            <v>80.645161290322577</v>
          </cell>
          <cell r="J79">
            <v>1</v>
          </cell>
          <cell r="K79">
            <v>21</v>
          </cell>
          <cell r="L79">
            <v>119.04761904761905</v>
          </cell>
          <cell r="M79">
            <v>1</v>
          </cell>
          <cell r="N79">
            <v>30</v>
          </cell>
          <cell r="O79">
            <v>25</v>
          </cell>
          <cell r="P79">
            <v>35</v>
          </cell>
          <cell r="Q79">
            <v>37</v>
          </cell>
        </row>
        <row r="80">
          <cell r="D80">
            <v>7409</v>
          </cell>
          <cell r="E80" t="str">
            <v>2</v>
          </cell>
          <cell r="F80" t="str">
            <v>SAN LUIS DE POLLOQUITO</v>
          </cell>
          <cell r="G80">
            <v>15</v>
          </cell>
          <cell r="H80">
            <v>15</v>
          </cell>
          <cell r="I80">
            <v>100</v>
          </cell>
          <cell r="J80">
            <v>1</v>
          </cell>
          <cell r="K80">
            <v>18</v>
          </cell>
          <cell r="L80">
            <v>83.333333333333343</v>
          </cell>
          <cell r="M80">
            <v>1</v>
          </cell>
          <cell r="N80">
            <v>17</v>
          </cell>
          <cell r="O80">
            <v>18</v>
          </cell>
          <cell r="P80">
            <v>21</v>
          </cell>
          <cell r="Q80">
            <v>27</v>
          </cell>
        </row>
        <row r="81">
          <cell r="D81">
            <v>9857</v>
          </cell>
          <cell r="E81" t="str">
            <v>2</v>
          </cell>
          <cell r="F81" t="str">
            <v>YANACANCHA GRANDE</v>
          </cell>
          <cell r="G81">
            <v>12</v>
          </cell>
          <cell r="H81">
            <v>10</v>
          </cell>
          <cell r="I81">
            <v>83.333333333333343</v>
          </cell>
          <cell r="J81">
            <v>1</v>
          </cell>
          <cell r="K81">
            <v>11</v>
          </cell>
          <cell r="L81">
            <v>90.909090909090907</v>
          </cell>
          <cell r="M81">
            <v>1</v>
          </cell>
          <cell r="N81">
            <v>27</v>
          </cell>
          <cell r="O81">
            <v>16</v>
          </cell>
          <cell r="P81">
            <v>34</v>
          </cell>
          <cell r="Q81">
            <v>19</v>
          </cell>
        </row>
        <row r="82">
          <cell r="D82">
            <v>11578</v>
          </cell>
          <cell r="E82" t="str">
            <v>2</v>
          </cell>
          <cell r="F82" t="str">
            <v>SARIN</v>
          </cell>
          <cell r="G82">
            <v>13</v>
          </cell>
          <cell r="H82">
            <v>12</v>
          </cell>
          <cell r="I82">
            <v>92.307692307692307</v>
          </cell>
          <cell r="J82">
            <v>1</v>
          </cell>
          <cell r="K82">
            <v>6</v>
          </cell>
          <cell r="L82">
            <v>200</v>
          </cell>
          <cell r="M82">
            <v>0</v>
          </cell>
          <cell r="N82">
            <v>13</v>
          </cell>
          <cell r="O82">
            <v>6</v>
          </cell>
          <cell r="P82">
            <v>8</v>
          </cell>
          <cell r="Q82">
            <v>14</v>
          </cell>
        </row>
        <row r="83">
          <cell r="D83">
            <v>11808</v>
          </cell>
          <cell r="E83" t="str">
            <v>4</v>
          </cell>
          <cell r="F83" t="str">
            <v>APALIN ALTO</v>
          </cell>
          <cell r="G83">
            <v>11</v>
          </cell>
          <cell r="H83">
            <v>13</v>
          </cell>
          <cell r="I83">
            <v>118.18181818181819</v>
          </cell>
          <cell r="J83">
            <v>1</v>
          </cell>
          <cell r="K83">
            <v>16</v>
          </cell>
          <cell r="L83">
            <v>81.25</v>
          </cell>
          <cell r="M83">
            <v>1</v>
          </cell>
          <cell r="N83">
            <v>18</v>
          </cell>
          <cell r="O83">
            <v>14</v>
          </cell>
          <cell r="P83">
            <v>13</v>
          </cell>
          <cell r="Q83">
            <v>13</v>
          </cell>
        </row>
        <row r="84">
          <cell r="D84">
            <v>12831</v>
          </cell>
          <cell r="E84" t="str">
            <v>5</v>
          </cell>
          <cell r="F84" t="str">
            <v>AYLAMBO</v>
          </cell>
          <cell r="G84">
            <v>38</v>
          </cell>
          <cell r="H84">
            <v>20</v>
          </cell>
          <cell r="I84">
            <v>52.631578947368418</v>
          </cell>
          <cell r="J84">
            <v>0</v>
          </cell>
          <cell r="K84">
            <v>20</v>
          </cell>
          <cell r="L84">
            <v>100</v>
          </cell>
          <cell r="M84">
            <v>1</v>
          </cell>
          <cell r="N84">
            <v>25</v>
          </cell>
          <cell r="O84">
            <v>33</v>
          </cell>
          <cell r="P84">
            <v>32</v>
          </cell>
          <cell r="Q84">
            <v>22</v>
          </cell>
        </row>
        <row r="85">
          <cell r="D85">
            <v>15496</v>
          </cell>
          <cell r="E85" t="str">
            <v>5</v>
          </cell>
          <cell r="F85" t="str">
            <v>CHONTAPACCHA</v>
          </cell>
          <cell r="G85">
            <v>276</v>
          </cell>
          <cell r="H85">
            <v>221</v>
          </cell>
          <cell r="I85">
            <v>80.072463768115938</v>
          </cell>
          <cell r="J85">
            <v>1</v>
          </cell>
          <cell r="K85">
            <v>185</v>
          </cell>
          <cell r="L85">
            <v>119.45945945945947</v>
          </cell>
          <cell r="M85">
            <v>1</v>
          </cell>
          <cell r="N85">
            <v>276</v>
          </cell>
          <cell r="O85">
            <v>292</v>
          </cell>
          <cell r="P85">
            <v>215</v>
          </cell>
          <cell r="Q85">
            <v>228</v>
          </cell>
        </row>
        <row r="86">
          <cell r="D86">
            <v>16886</v>
          </cell>
          <cell r="E86" t="str">
            <v>2</v>
          </cell>
          <cell r="F86" t="str">
            <v>SAN CRISTOBAL</v>
          </cell>
          <cell r="G86">
            <v>12</v>
          </cell>
          <cell r="H86">
            <v>10</v>
          </cell>
          <cell r="I86">
            <v>83.333333333333343</v>
          </cell>
          <cell r="J86">
            <v>1</v>
          </cell>
          <cell r="K86">
            <v>9</v>
          </cell>
          <cell r="L86">
            <v>111.11111111111111</v>
          </cell>
          <cell r="M86">
            <v>1</v>
          </cell>
          <cell r="N86">
            <v>14</v>
          </cell>
          <cell r="O86">
            <v>14</v>
          </cell>
          <cell r="P86">
            <v>26</v>
          </cell>
          <cell r="Q86">
            <v>17</v>
          </cell>
        </row>
        <row r="87">
          <cell r="D87">
            <v>24669</v>
          </cell>
          <cell r="E87" t="str">
            <v>5</v>
          </cell>
          <cell r="F87" t="str">
            <v>PORCON LA ESPERANZA</v>
          </cell>
          <cell r="G87">
            <v>0</v>
          </cell>
          <cell r="H87">
            <v>10</v>
          </cell>
          <cell r="I87">
            <v>100</v>
          </cell>
          <cell r="J87">
            <v>1</v>
          </cell>
          <cell r="K87">
            <v>11</v>
          </cell>
          <cell r="L87">
            <v>90.909090909090907</v>
          </cell>
          <cell r="M87">
            <v>1</v>
          </cell>
          <cell r="N87">
            <v>2</v>
          </cell>
          <cell r="O87">
            <v>0</v>
          </cell>
          <cell r="P87">
            <v>0</v>
          </cell>
          <cell r="Q87">
            <v>1</v>
          </cell>
        </row>
        <row r="88">
          <cell r="D88">
            <v>4466</v>
          </cell>
          <cell r="E88" t="str">
            <v>3</v>
          </cell>
          <cell r="F88" t="str">
            <v>DE APOYO CELENDIN</v>
          </cell>
          <cell r="G88">
            <v>436</v>
          </cell>
          <cell r="H88">
            <v>370</v>
          </cell>
          <cell r="I88">
            <v>84.862385321100916</v>
          </cell>
          <cell r="J88">
            <v>1</v>
          </cell>
          <cell r="K88">
            <v>418</v>
          </cell>
          <cell r="L88">
            <v>88.516746411483254</v>
          </cell>
          <cell r="M88">
            <v>1</v>
          </cell>
          <cell r="N88">
            <v>493</v>
          </cell>
          <cell r="O88">
            <v>424</v>
          </cell>
          <cell r="P88">
            <v>416</v>
          </cell>
          <cell r="Q88">
            <v>443</v>
          </cell>
        </row>
        <row r="89">
          <cell r="D89">
            <v>4467</v>
          </cell>
          <cell r="E89" t="str">
            <v>3</v>
          </cell>
          <cell r="F89" t="str">
            <v>LLANGUAT</v>
          </cell>
          <cell r="G89">
            <v>11</v>
          </cell>
          <cell r="H89">
            <v>9</v>
          </cell>
          <cell r="I89">
            <v>81.818181818181827</v>
          </cell>
          <cell r="J89">
            <v>1</v>
          </cell>
          <cell r="K89">
            <v>5</v>
          </cell>
          <cell r="L89">
            <v>180</v>
          </cell>
          <cell r="M89">
            <v>0</v>
          </cell>
          <cell r="N89">
            <v>10</v>
          </cell>
          <cell r="O89">
            <v>4</v>
          </cell>
          <cell r="P89">
            <v>10</v>
          </cell>
          <cell r="Q89">
            <v>7</v>
          </cell>
        </row>
        <row r="90">
          <cell r="D90">
            <v>4468</v>
          </cell>
          <cell r="E90" t="str">
            <v>2</v>
          </cell>
          <cell r="F90" t="str">
            <v>UTCO LIMON</v>
          </cell>
          <cell r="G90">
            <v>17</v>
          </cell>
          <cell r="H90">
            <v>20</v>
          </cell>
          <cell r="I90">
            <v>117.64705882352942</v>
          </cell>
          <cell r="J90">
            <v>1</v>
          </cell>
          <cell r="K90">
            <v>14</v>
          </cell>
          <cell r="L90">
            <v>142.85714285714286</v>
          </cell>
          <cell r="M90">
            <v>0</v>
          </cell>
          <cell r="N90">
            <v>17</v>
          </cell>
          <cell r="O90">
            <v>17</v>
          </cell>
          <cell r="P90">
            <v>9</v>
          </cell>
          <cell r="Q90">
            <v>20</v>
          </cell>
        </row>
        <row r="91">
          <cell r="D91">
            <v>4469</v>
          </cell>
          <cell r="E91" t="str">
            <v>1</v>
          </cell>
          <cell r="F91" t="str">
            <v>REJOPAMPA</v>
          </cell>
          <cell r="G91">
            <v>12</v>
          </cell>
          <cell r="H91">
            <v>12</v>
          </cell>
          <cell r="I91">
            <v>100</v>
          </cell>
          <cell r="J91">
            <v>1</v>
          </cell>
          <cell r="K91">
            <v>15</v>
          </cell>
          <cell r="L91">
            <v>80</v>
          </cell>
          <cell r="M91">
            <v>1</v>
          </cell>
          <cell r="N91">
            <v>15</v>
          </cell>
          <cell r="O91">
            <v>21</v>
          </cell>
          <cell r="P91">
            <v>21</v>
          </cell>
          <cell r="Q91">
            <v>22</v>
          </cell>
        </row>
        <row r="92">
          <cell r="D92">
            <v>4470</v>
          </cell>
          <cell r="E92" t="str">
            <v>1</v>
          </cell>
          <cell r="F92" t="str">
            <v>SOROCHUCO</v>
          </cell>
          <cell r="G92">
            <v>18</v>
          </cell>
          <cell r="H92">
            <v>18</v>
          </cell>
          <cell r="I92">
            <v>100</v>
          </cell>
          <cell r="J92">
            <v>1</v>
          </cell>
          <cell r="K92">
            <v>22</v>
          </cell>
          <cell r="L92">
            <v>81.818181818181827</v>
          </cell>
          <cell r="M92">
            <v>1</v>
          </cell>
          <cell r="N92">
            <v>21</v>
          </cell>
          <cell r="O92">
            <v>20</v>
          </cell>
          <cell r="P92">
            <v>31</v>
          </cell>
          <cell r="Q92">
            <v>39</v>
          </cell>
        </row>
        <row r="93">
          <cell r="D93">
            <v>4471</v>
          </cell>
          <cell r="E93" t="str">
            <v>1</v>
          </cell>
          <cell r="F93" t="str">
            <v>SANTA ROSA DE HUASMIN</v>
          </cell>
          <cell r="G93">
            <v>54</v>
          </cell>
          <cell r="H93">
            <v>50</v>
          </cell>
          <cell r="I93">
            <v>92.592592592592595</v>
          </cell>
          <cell r="J93">
            <v>1</v>
          </cell>
          <cell r="K93">
            <v>50</v>
          </cell>
          <cell r="L93">
            <v>100</v>
          </cell>
          <cell r="M93">
            <v>1</v>
          </cell>
          <cell r="N93">
            <v>48</v>
          </cell>
          <cell r="O93">
            <v>51</v>
          </cell>
          <cell r="P93">
            <v>76</v>
          </cell>
          <cell r="Q93">
            <v>56</v>
          </cell>
        </row>
        <row r="94">
          <cell r="D94">
            <v>4472</v>
          </cell>
          <cell r="E94" t="str">
            <v>1</v>
          </cell>
          <cell r="F94" t="str">
            <v>JEREZ</v>
          </cell>
          <cell r="G94">
            <v>22</v>
          </cell>
          <cell r="H94">
            <v>26</v>
          </cell>
          <cell r="I94">
            <v>118.18181818181819</v>
          </cell>
          <cell r="J94">
            <v>1</v>
          </cell>
          <cell r="K94">
            <v>26</v>
          </cell>
          <cell r="L94">
            <v>100</v>
          </cell>
          <cell r="M94">
            <v>1</v>
          </cell>
          <cell r="N94">
            <v>27</v>
          </cell>
          <cell r="O94">
            <v>28</v>
          </cell>
          <cell r="P94">
            <v>31</v>
          </cell>
          <cell r="Q94">
            <v>40</v>
          </cell>
        </row>
        <row r="95">
          <cell r="D95">
            <v>4473</v>
          </cell>
          <cell r="E95" t="str">
            <v>1</v>
          </cell>
          <cell r="F95" t="str">
            <v>HUASMIN</v>
          </cell>
          <cell r="G95">
            <v>34</v>
          </cell>
          <cell r="H95">
            <v>29</v>
          </cell>
          <cell r="I95">
            <v>85.294117647058826</v>
          </cell>
          <cell r="J95">
            <v>1</v>
          </cell>
          <cell r="K95">
            <v>30</v>
          </cell>
          <cell r="L95">
            <v>96.666666666666671</v>
          </cell>
          <cell r="M95">
            <v>1</v>
          </cell>
          <cell r="N95">
            <v>40</v>
          </cell>
          <cell r="O95">
            <v>37</v>
          </cell>
          <cell r="P95">
            <v>28</v>
          </cell>
          <cell r="Q95">
            <v>36</v>
          </cell>
        </row>
        <row r="96">
          <cell r="D96">
            <v>4474</v>
          </cell>
          <cell r="E96" t="str">
            <v>1</v>
          </cell>
          <cell r="F96" t="str">
            <v>YAGEN</v>
          </cell>
          <cell r="G96">
            <v>30</v>
          </cell>
          <cell r="H96">
            <v>28</v>
          </cell>
          <cell r="I96">
            <v>93.333333333333329</v>
          </cell>
          <cell r="J96">
            <v>1</v>
          </cell>
          <cell r="K96">
            <v>33</v>
          </cell>
          <cell r="L96">
            <v>84.848484848484844</v>
          </cell>
          <cell r="M96">
            <v>1</v>
          </cell>
          <cell r="N96">
            <v>33</v>
          </cell>
          <cell r="O96">
            <v>29</v>
          </cell>
          <cell r="P96">
            <v>34</v>
          </cell>
          <cell r="Q96">
            <v>32</v>
          </cell>
        </row>
        <row r="97">
          <cell r="D97">
            <v>4475</v>
          </cell>
          <cell r="E97" t="str">
            <v>1</v>
          </cell>
          <cell r="F97" t="str">
            <v>ANDAMACHAY</v>
          </cell>
          <cell r="G97">
            <v>9</v>
          </cell>
          <cell r="H97">
            <v>4</v>
          </cell>
          <cell r="I97">
            <v>100</v>
          </cell>
          <cell r="J97">
            <v>1</v>
          </cell>
          <cell r="K97">
            <v>5</v>
          </cell>
          <cell r="L97">
            <v>80</v>
          </cell>
          <cell r="M97">
            <v>1</v>
          </cell>
          <cell r="N97">
            <v>5</v>
          </cell>
          <cell r="O97">
            <v>3</v>
          </cell>
          <cell r="P97">
            <v>11</v>
          </cell>
          <cell r="Q97">
            <v>12</v>
          </cell>
        </row>
        <row r="98">
          <cell r="D98">
            <v>4476</v>
          </cell>
          <cell r="E98" t="str">
            <v>1</v>
          </cell>
          <cell r="F98" t="str">
            <v>VILLANUEVA</v>
          </cell>
          <cell r="G98">
            <v>39</v>
          </cell>
          <cell r="H98">
            <v>32</v>
          </cell>
          <cell r="I98">
            <v>82.051282051282044</v>
          </cell>
          <cell r="J98">
            <v>1</v>
          </cell>
          <cell r="K98">
            <v>30</v>
          </cell>
          <cell r="L98">
            <v>106.66666666666667</v>
          </cell>
          <cell r="M98">
            <v>1</v>
          </cell>
          <cell r="N98">
            <v>33</v>
          </cell>
          <cell r="O98">
            <v>39</v>
          </cell>
          <cell r="P98">
            <v>33</v>
          </cell>
          <cell r="Q98">
            <v>23</v>
          </cell>
        </row>
        <row r="99">
          <cell r="D99">
            <v>4477</v>
          </cell>
          <cell r="E99" t="str">
            <v>1</v>
          </cell>
          <cell r="F99" t="str">
            <v>CORTEGANA</v>
          </cell>
          <cell r="G99">
            <v>40</v>
          </cell>
          <cell r="H99">
            <v>32</v>
          </cell>
          <cell r="I99">
            <v>80</v>
          </cell>
          <cell r="J99">
            <v>1</v>
          </cell>
          <cell r="K99">
            <v>37</v>
          </cell>
          <cell r="L99">
            <v>86.486486486486484</v>
          </cell>
          <cell r="M99">
            <v>1</v>
          </cell>
          <cell r="N99">
            <v>46</v>
          </cell>
          <cell r="O99">
            <v>45</v>
          </cell>
          <cell r="P99">
            <v>43</v>
          </cell>
          <cell r="Q99">
            <v>41</v>
          </cell>
        </row>
        <row r="100">
          <cell r="D100">
            <v>4478</v>
          </cell>
          <cell r="E100" t="str">
            <v>2</v>
          </cell>
          <cell r="F100" t="str">
            <v>MIGUEL IGLESIAS</v>
          </cell>
          <cell r="G100">
            <v>21</v>
          </cell>
          <cell r="H100">
            <v>19</v>
          </cell>
          <cell r="I100">
            <v>90.476190476190482</v>
          </cell>
          <cell r="J100">
            <v>1</v>
          </cell>
          <cell r="K100">
            <v>23</v>
          </cell>
          <cell r="L100">
            <v>82.608695652173907</v>
          </cell>
          <cell r="M100">
            <v>1</v>
          </cell>
          <cell r="N100">
            <v>25</v>
          </cell>
          <cell r="O100">
            <v>13</v>
          </cell>
          <cell r="P100">
            <v>38</v>
          </cell>
          <cell r="Q100">
            <v>31</v>
          </cell>
        </row>
        <row r="101">
          <cell r="D101">
            <v>4479</v>
          </cell>
          <cell r="E101" t="str">
            <v>1</v>
          </cell>
          <cell r="F101" t="str">
            <v>CHUMUCH</v>
          </cell>
          <cell r="G101">
            <v>21</v>
          </cell>
          <cell r="H101">
            <v>17</v>
          </cell>
          <cell r="I101">
            <v>80.952380952380949</v>
          </cell>
          <cell r="J101">
            <v>1</v>
          </cell>
          <cell r="K101">
            <v>21</v>
          </cell>
          <cell r="L101">
            <v>80.952380952380949</v>
          </cell>
          <cell r="M101">
            <v>1</v>
          </cell>
          <cell r="N101">
            <v>16</v>
          </cell>
          <cell r="O101">
            <v>14</v>
          </cell>
          <cell r="P101">
            <v>33</v>
          </cell>
          <cell r="Q101">
            <v>32</v>
          </cell>
        </row>
        <row r="102">
          <cell r="D102">
            <v>4480</v>
          </cell>
          <cell r="E102" t="str">
            <v>1</v>
          </cell>
          <cell r="F102" t="str">
            <v>NUEVA ESPERANZA</v>
          </cell>
          <cell r="G102">
            <v>32</v>
          </cell>
          <cell r="H102">
            <v>38</v>
          </cell>
          <cell r="I102">
            <v>118.75</v>
          </cell>
          <cell r="J102">
            <v>1</v>
          </cell>
          <cell r="K102">
            <v>42</v>
          </cell>
          <cell r="L102">
            <v>90.476190476190482</v>
          </cell>
          <cell r="M102">
            <v>1</v>
          </cell>
          <cell r="N102">
            <v>45</v>
          </cell>
          <cell r="O102">
            <v>60</v>
          </cell>
          <cell r="P102">
            <v>51</v>
          </cell>
          <cell r="Q102">
            <v>61</v>
          </cell>
        </row>
        <row r="103">
          <cell r="D103">
            <v>4481</v>
          </cell>
          <cell r="E103" t="str">
            <v>1</v>
          </cell>
          <cell r="F103" t="str">
            <v>LA LIBERTAD DE PALLAN</v>
          </cell>
          <cell r="G103">
            <v>68</v>
          </cell>
          <cell r="H103">
            <v>56</v>
          </cell>
          <cell r="I103">
            <v>82.35294117647058</v>
          </cell>
          <cell r="J103">
            <v>1</v>
          </cell>
          <cell r="K103">
            <v>60</v>
          </cell>
          <cell r="L103">
            <v>93.333333333333329</v>
          </cell>
          <cell r="M103">
            <v>1</v>
          </cell>
          <cell r="N103">
            <v>56</v>
          </cell>
          <cell r="O103">
            <v>61</v>
          </cell>
          <cell r="P103">
            <v>84</v>
          </cell>
          <cell r="Q103">
            <v>76</v>
          </cell>
        </row>
        <row r="104">
          <cell r="D104">
            <v>4482</v>
          </cell>
          <cell r="E104" t="str">
            <v>3</v>
          </cell>
          <cell r="F104" t="str">
            <v>SUCRE</v>
          </cell>
          <cell r="G104">
            <v>50</v>
          </cell>
          <cell r="H104">
            <v>51</v>
          </cell>
          <cell r="I104">
            <v>102</v>
          </cell>
          <cell r="J104">
            <v>1</v>
          </cell>
          <cell r="K104">
            <v>50</v>
          </cell>
          <cell r="L104">
            <v>102</v>
          </cell>
          <cell r="M104">
            <v>1</v>
          </cell>
          <cell r="N104">
            <v>46</v>
          </cell>
          <cell r="O104">
            <v>49</v>
          </cell>
          <cell r="P104">
            <v>38</v>
          </cell>
          <cell r="Q104">
            <v>44</v>
          </cell>
        </row>
        <row r="105">
          <cell r="D105">
            <v>4483</v>
          </cell>
          <cell r="E105" t="str">
            <v>2</v>
          </cell>
          <cell r="F105" t="str">
            <v>PIOBAMBA</v>
          </cell>
          <cell r="G105">
            <v>45</v>
          </cell>
          <cell r="H105">
            <v>46</v>
          </cell>
          <cell r="I105">
            <v>102.22222222222221</v>
          </cell>
          <cell r="J105">
            <v>1</v>
          </cell>
          <cell r="K105">
            <v>57</v>
          </cell>
          <cell r="L105">
            <v>80.701754385964904</v>
          </cell>
          <cell r="M105">
            <v>1</v>
          </cell>
          <cell r="N105">
            <v>44</v>
          </cell>
          <cell r="O105">
            <v>32</v>
          </cell>
          <cell r="P105">
            <v>59</v>
          </cell>
          <cell r="Q105">
            <v>46</v>
          </cell>
        </row>
        <row r="106">
          <cell r="D106">
            <v>4484</v>
          </cell>
          <cell r="E106" t="str">
            <v>2</v>
          </cell>
          <cell r="F106" t="str">
            <v>OXAMARCA</v>
          </cell>
          <cell r="G106">
            <v>30</v>
          </cell>
          <cell r="H106">
            <v>36</v>
          </cell>
          <cell r="I106">
            <v>120</v>
          </cell>
          <cell r="J106">
            <v>1</v>
          </cell>
          <cell r="K106">
            <v>40</v>
          </cell>
          <cell r="L106">
            <v>90</v>
          </cell>
          <cell r="M106">
            <v>1</v>
          </cell>
          <cell r="N106">
            <v>37</v>
          </cell>
          <cell r="O106">
            <v>34</v>
          </cell>
          <cell r="P106">
            <v>40</v>
          </cell>
          <cell r="Q106">
            <v>60</v>
          </cell>
        </row>
        <row r="107">
          <cell r="D107">
            <v>4485</v>
          </cell>
          <cell r="E107" t="str">
            <v>3</v>
          </cell>
          <cell r="F107" t="str">
            <v>CALCONGA</v>
          </cell>
          <cell r="G107">
            <v>25</v>
          </cell>
          <cell r="H107">
            <v>30</v>
          </cell>
          <cell r="I107">
            <v>120</v>
          </cell>
          <cell r="J107">
            <v>1</v>
          </cell>
          <cell r="K107">
            <v>30</v>
          </cell>
          <cell r="L107">
            <v>100</v>
          </cell>
          <cell r="M107">
            <v>1</v>
          </cell>
          <cell r="N107">
            <v>27</v>
          </cell>
          <cell r="O107">
            <v>45</v>
          </cell>
          <cell r="P107">
            <v>36</v>
          </cell>
          <cell r="Q107">
            <v>41</v>
          </cell>
        </row>
        <row r="108">
          <cell r="D108">
            <v>4486</v>
          </cell>
          <cell r="E108" t="str">
            <v>4</v>
          </cell>
          <cell r="F108" t="str">
            <v>FRAYLECOCHA</v>
          </cell>
          <cell r="G108">
            <v>5</v>
          </cell>
          <cell r="H108">
            <v>5</v>
          </cell>
          <cell r="I108">
            <v>100</v>
          </cell>
          <cell r="J108">
            <v>1</v>
          </cell>
          <cell r="K108">
            <v>6</v>
          </cell>
          <cell r="L108">
            <v>83.333333333333343</v>
          </cell>
          <cell r="M108">
            <v>1</v>
          </cell>
          <cell r="N108">
            <v>12</v>
          </cell>
          <cell r="O108">
            <v>8</v>
          </cell>
          <cell r="P108">
            <v>11</v>
          </cell>
          <cell r="Q108">
            <v>10</v>
          </cell>
        </row>
        <row r="109">
          <cell r="D109">
            <v>4487</v>
          </cell>
          <cell r="E109" t="str">
            <v>3</v>
          </cell>
          <cell r="F109" t="str">
            <v>JORGE CHAVEZ</v>
          </cell>
          <cell r="G109">
            <v>8</v>
          </cell>
          <cell r="H109">
            <v>5</v>
          </cell>
          <cell r="I109">
            <v>100</v>
          </cell>
          <cell r="J109">
            <v>1</v>
          </cell>
          <cell r="K109">
            <v>6</v>
          </cell>
          <cell r="L109">
            <v>83.333333333333343</v>
          </cell>
          <cell r="M109">
            <v>1</v>
          </cell>
          <cell r="N109">
            <v>8</v>
          </cell>
          <cell r="O109">
            <v>6</v>
          </cell>
          <cell r="P109">
            <v>9</v>
          </cell>
          <cell r="Q109">
            <v>9</v>
          </cell>
        </row>
        <row r="110">
          <cell r="D110">
            <v>4488</v>
          </cell>
          <cell r="E110" t="str">
            <v>4</v>
          </cell>
          <cell r="F110" t="str">
            <v>JOSE GALVEZ</v>
          </cell>
          <cell r="G110">
            <v>39</v>
          </cell>
          <cell r="H110">
            <v>39</v>
          </cell>
          <cell r="I110">
            <v>100</v>
          </cell>
          <cell r="J110">
            <v>1</v>
          </cell>
          <cell r="K110">
            <v>40</v>
          </cell>
          <cell r="L110">
            <v>97.5</v>
          </cell>
          <cell r="M110">
            <v>1</v>
          </cell>
          <cell r="N110">
            <v>41</v>
          </cell>
          <cell r="O110">
            <v>31</v>
          </cell>
          <cell r="P110">
            <v>37</v>
          </cell>
          <cell r="Q110">
            <v>41</v>
          </cell>
        </row>
        <row r="111">
          <cell r="D111">
            <v>6756</v>
          </cell>
          <cell r="E111" t="str">
            <v>1</v>
          </cell>
          <cell r="F111" t="str">
            <v>RAMOSCUCHO</v>
          </cell>
          <cell r="G111">
            <v>24</v>
          </cell>
          <cell r="H111">
            <v>24</v>
          </cell>
          <cell r="I111">
            <v>100</v>
          </cell>
          <cell r="J111">
            <v>1</v>
          </cell>
          <cell r="K111">
            <v>25</v>
          </cell>
          <cell r="L111">
            <v>96</v>
          </cell>
          <cell r="M111">
            <v>1</v>
          </cell>
          <cell r="N111">
            <v>22</v>
          </cell>
          <cell r="O111">
            <v>32</v>
          </cell>
          <cell r="P111">
            <v>37</v>
          </cell>
          <cell r="Q111">
            <v>33</v>
          </cell>
        </row>
        <row r="112">
          <cell r="D112">
            <v>6757</v>
          </cell>
          <cell r="E112" t="str">
            <v>1</v>
          </cell>
          <cell r="F112" t="str">
            <v>CANDEN</v>
          </cell>
          <cell r="G112">
            <v>25</v>
          </cell>
          <cell r="H112">
            <v>23</v>
          </cell>
          <cell r="I112">
            <v>92</v>
          </cell>
          <cell r="J112">
            <v>1</v>
          </cell>
          <cell r="K112">
            <v>28</v>
          </cell>
          <cell r="L112">
            <v>82.142857142857139</v>
          </cell>
          <cell r="M112">
            <v>1</v>
          </cell>
          <cell r="N112">
            <v>37</v>
          </cell>
          <cell r="O112">
            <v>34</v>
          </cell>
          <cell r="P112">
            <v>41</v>
          </cell>
          <cell r="Q112">
            <v>42</v>
          </cell>
        </row>
        <row r="113">
          <cell r="D113">
            <v>6758</v>
          </cell>
          <cell r="E113" t="str">
            <v>1</v>
          </cell>
          <cell r="F113" t="str">
            <v>MUSADEN</v>
          </cell>
          <cell r="G113">
            <v>8</v>
          </cell>
          <cell r="H113">
            <v>10</v>
          </cell>
          <cell r="I113">
            <v>100</v>
          </cell>
          <cell r="J113">
            <v>1</v>
          </cell>
          <cell r="K113">
            <v>10</v>
          </cell>
          <cell r="L113">
            <v>100</v>
          </cell>
          <cell r="M113">
            <v>1</v>
          </cell>
          <cell r="N113">
            <v>6</v>
          </cell>
          <cell r="O113">
            <v>16</v>
          </cell>
          <cell r="P113">
            <v>13</v>
          </cell>
          <cell r="Q113">
            <v>16</v>
          </cell>
        </row>
        <row r="114">
          <cell r="D114">
            <v>6759</v>
          </cell>
          <cell r="E114" t="str">
            <v>1</v>
          </cell>
          <cell r="F114" t="str">
            <v>RAMBRAN</v>
          </cell>
          <cell r="G114">
            <v>14</v>
          </cell>
          <cell r="H114">
            <v>16</v>
          </cell>
          <cell r="I114">
            <v>114.28571428571428</v>
          </cell>
          <cell r="J114">
            <v>1</v>
          </cell>
          <cell r="K114">
            <v>20</v>
          </cell>
          <cell r="L114">
            <v>80</v>
          </cell>
          <cell r="M114">
            <v>1</v>
          </cell>
          <cell r="N114">
            <v>20</v>
          </cell>
          <cell r="O114">
            <v>23</v>
          </cell>
          <cell r="P114">
            <v>27</v>
          </cell>
          <cell r="Q114">
            <v>30</v>
          </cell>
        </row>
        <row r="115">
          <cell r="D115">
            <v>4594</v>
          </cell>
          <cell r="E115" t="str">
            <v>1</v>
          </cell>
          <cell r="F115" t="str">
            <v>LA CHORRERA</v>
          </cell>
          <cell r="G115">
            <v>29</v>
          </cell>
          <cell r="H115">
            <v>32</v>
          </cell>
          <cell r="I115">
            <v>110.34482758620689</v>
          </cell>
          <cell r="J115">
            <v>1</v>
          </cell>
          <cell r="K115">
            <v>30</v>
          </cell>
          <cell r="L115">
            <v>106.66666666666667</v>
          </cell>
          <cell r="M115">
            <v>1</v>
          </cell>
          <cell r="N115">
            <v>17</v>
          </cell>
          <cell r="O115">
            <v>37</v>
          </cell>
          <cell r="P115">
            <v>37</v>
          </cell>
          <cell r="Q115">
            <v>39</v>
          </cell>
        </row>
        <row r="116">
          <cell r="D116">
            <v>7120</v>
          </cell>
          <cell r="E116" t="str">
            <v>1</v>
          </cell>
          <cell r="F116" t="str">
            <v>CHUGUR</v>
          </cell>
          <cell r="G116">
            <v>18</v>
          </cell>
          <cell r="H116">
            <v>15</v>
          </cell>
          <cell r="I116">
            <v>83.333333333333343</v>
          </cell>
          <cell r="J116">
            <v>1</v>
          </cell>
          <cell r="K116">
            <v>15</v>
          </cell>
          <cell r="L116">
            <v>100</v>
          </cell>
          <cell r="M116">
            <v>1</v>
          </cell>
          <cell r="N116">
            <v>18</v>
          </cell>
          <cell r="O116">
            <v>23</v>
          </cell>
          <cell r="P116">
            <v>16</v>
          </cell>
          <cell r="Q116">
            <v>21</v>
          </cell>
        </row>
        <row r="117">
          <cell r="D117">
            <v>7374</v>
          </cell>
          <cell r="E117" t="str">
            <v>1</v>
          </cell>
          <cell r="F117" t="str">
            <v>LAGUNAS</v>
          </cell>
          <cell r="G117">
            <v>14</v>
          </cell>
          <cell r="H117">
            <v>12</v>
          </cell>
          <cell r="I117">
            <v>85.714285714285708</v>
          </cell>
          <cell r="J117">
            <v>1</v>
          </cell>
          <cell r="K117">
            <v>10</v>
          </cell>
          <cell r="L117">
            <v>120</v>
          </cell>
          <cell r="M117">
            <v>1</v>
          </cell>
          <cell r="N117">
            <v>12</v>
          </cell>
          <cell r="O117">
            <v>14</v>
          </cell>
          <cell r="P117">
            <v>20</v>
          </cell>
          <cell r="Q117">
            <v>35</v>
          </cell>
        </row>
        <row r="118">
          <cell r="D118">
            <v>9029</v>
          </cell>
          <cell r="E118" t="str">
            <v>1</v>
          </cell>
          <cell r="F118" t="str">
            <v>TANDAYOC</v>
          </cell>
          <cell r="G118">
            <v>16</v>
          </cell>
          <cell r="H118">
            <v>13</v>
          </cell>
          <cell r="I118">
            <v>81.25</v>
          </cell>
          <cell r="J118">
            <v>1</v>
          </cell>
          <cell r="K118">
            <v>11</v>
          </cell>
          <cell r="L118">
            <v>118.18181818181819</v>
          </cell>
          <cell r="M118">
            <v>1</v>
          </cell>
          <cell r="N118">
            <v>22</v>
          </cell>
          <cell r="O118">
            <v>16</v>
          </cell>
          <cell r="P118">
            <v>14</v>
          </cell>
          <cell r="Q118">
            <v>21</v>
          </cell>
        </row>
        <row r="119">
          <cell r="D119">
            <v>9046</v>
          </cell>
          <cell r="E119" t="str">
            <v>2</v>
          </cell>
          <cell r="F119" t="str">
            <v>MINASCONGA</v>
          </cell>
          <cell r="G119">
            <v>24</v>
          </cell>
          <cell r="H119">
            <v>23</v>
          </cell>
          <cell r="I119">
            <v>95.833333333333343</v>
          </cell>
          <cell r="J119">
            <v>1</v>
          </cell>
          <cell r="K119">
            <v>25</v>
          </cell>
          <cell r="L119">
            <v>92</v>
          </cell>
          <cell r="M119">
            <v>1</v>
          </cell>
          <cell r="N119">
            <v>20</v>
          </cell>
          <cell r="O119">
            <v>33</v>
          </cell>
          <cell r="P119">
            <v>24</v>
          </cell>
          <cell r="Q119">
            <v>27</v>
          </cell>
        </row>
        <row r="120">
          <cell r="D120">
            <v>9049</v>
          </cell>
          <cell r="E120" t="str">
            <v>2</v>
          </cell>
          <cell r="F120" t="str">
            <v>LA QUINUA</v>
          </cell>
          <cell r="G120">
            <v>14</v>
          </cell>
          <cell r="H120">
            <v>13</v>
          </cell>
          <cell r="I120">
            <v>92.857142857142861</v>
          </cell>
          <cell r="J120">
            <v>1</v>
          </cell>
          <cell r="K120">
            <v>12</v>
          </cell>
          <cell r="L120">
            <v>108.33333333333333</v>
          </cell>
          <cell r="M120">
            <v>1</v>
          </cell>
          <cell r="N120">
            <v>11</v>
          </cell>
          <cell r="O120">
            <v>12</v>
          </cell>
          <cell r="P120">
            <v>17</v>
          </cell>
          <cell r="Q120">
            <v>22</v>
          </cell>
        </row>
        <row r="121">
          <cell r="D121">
            <v>9078</v>
          </cell>
          <cell r="E121" t="str">
            <v>1</v>
          </cell>
          <cell r="F121" t="str">
            <v>LAGUNAS PEDREGAL</v>
          </cell>
          <cell r="G121">
            <v>10</v>
          </cell>
          <cell r="H121">
            <v>8</v>
          </cell>
          <cell r="I121">
            <v>80</v>
          </cell>
          <cell r="J121">
            <v>1</v>
          </cell>
          <cell r="K121">
            <v>10</v>
          </cell>
          <cell r="L121">
            <v>80</v>
          </cell>
          <cell r="M121">
            <v>1</v>
          </cell>
          <cell r="N121">
            <v>11</v>
          </cell>
          <cell r="O121">
            <v>7</v>
          </cell>
          <cell r="P121">
            <v>5</v>
          </cell>
          <cell r="Q121">
            <v>12</v>
          </cell>
        </row>
        <row r="122">
          <cell r="D122">
            <v>9083</v>
          </cell>
          <cell r="E122" t="str">
            <v>1</v>
          </cell>
          <cell r="F122" t="str">
            <v>SALACAT</v>
          </cell>
          <cell r="G122">
            <v>17</v>
          </cell>
          <cell r="H122">
            <v>14</v>
          </cell>
          <cell r="I122">
            <v>82.35294117647058</v>
          </cell>
          <cell r="J122">
            <v>1</v>
          </cell>
          <cell r="K122">
            <v>15</v>
          </cell>
          <cell r="L122">
            <v>93.333333333333329</v>
          </cell>
          <cell r="M122">
            <v>1</v>
          </cell>
          <cell r="N122">
            <v>17</v>
          </cell>
          <cell r="O122">
            <v>15</v>
          </cell>
          <cell r="P122">
            <v>17</v>
          </cell>
          <cell r="Q122">
            <v>11</v>
          </cell>
        </row>
        <row r="123">
          <cell r="D123">
            <v>9084</v>
          </cell>
          <cell r="E123" t="str">
            <v>3</v>
          </cell>
          <cell r="F123" t="str">
            <v>VIGASPAMPA</v>
          </cell>
          <cell r="G123">
            <v>16</v>
          </cell>
          <cell r="H123">
            <v>13</v>
          </cell>
          <cell r="I123">
            <v>81.25</v>
          </cell>
          <cell r="J123">
            <v>1</v>
          </cell>
          <cell r="K123">
            <v>11</v>
          </cell>
          <cell r="L123">
            <v>118.18181818181819</v>
          </cell>
          <cell r="M123">
            <v>1</v>
          </cell>
          <cell r="N123">
            <v>13</v>
          </cell>
          <cell r="O123">
            <v>21</v>
          </cell>
          <cell r="P123">
            <v>11</v>
          </cell>
          <cell r="Q123">
            <v>23</v>
          </cell>
        </row>
        <row r="124">
          <cell r="D124">
            <v>9085</v>
          </cell>
          <cell r="E124" t="str">
            <v>2</v>
          </cell>
          <cell r="F124" t="str">
            <v>MUYOC GRANDE</v>
          </cell>
          <cell r="G124">
            <v>20</v>
          </cell>
          <cell r="H124">
            <v>16</v>
          </cell>
          <cell r="I124">
            <v>80</v>
          </cell>
          <cell r="J124">
            <v>1</v>
          </cell>
          <cell r="K124">
            <v>15</v>
          </cell>
          <cell r="L124">
            <v>106.66666666666667</v>
          </cell>
          <cell r="M124">
            <v>1</v>
          </cell>
          <cell r="N124">
            <v>13</v>
          </cell>
          <cell r="O124">
            <v>15</v>
          </cell>
          <cell r="P124">
            <v>19</v>
          </cell>
          <cell r="Q124">
            <v>7</v>
          </cell>
        </row>
        <row r="125">
          <cell r="D125">
            <v>9086</v>
          </cell>
          <cell r="E125" t="str">
            <v>1</v>
          </cell>
          <cell r="F125" t="str">
            <v>VISTA ALEGRE</v>
          </cell>
          <cell r="G125">
            <v>20</v>
          </cell>
          <cell r="H125">
            <v>20</v>
          </cell>
          <cell r="I125">
            <v>100</v>
          </cell>
          <cell r="J125">
            <v>1</v>
          </cell>
          <cell r="K125">
            <v>25</v>
          </cell>
          <cell r="L125">
            <v>80</v>
          </cell>
          <cell r="M125">
            <v>1</v>
          </cell>
          <cell r="N125">
            <v>24</v>
          </cell>
          <cell r="O125">
            <v>21</v>
          </cell>
          <cell r="P125">
            <v>26</v>
          </cell>
          <cell r="Q125">
            <v>26</v>
          </cell>
        </row>
        <row r="126">
          <cell r="D126">
            <v>9088</v>
          </cell>
          <cell r="E126" t="str">
            <v>2</v>
          </cell>
          <cell r="F126" t="str">
            <v>PIZON</v>
          </cell>
          <cell r="G126">
            <v>16</v>
          </cell>
          <cell r="H126">
            <v>19</v>
          </cell>
          <cell r="I126">
            <v>118.75</v>
          </cell>
          <cell r="J126">
            <v>1</v>
          </cell>
          <cell r="K126">
            <v>23</v>
          </cell>
          <cell r="L126">
            <v>82.608695652173907</v>
          </cell>
          <cell r="M126">
            <v>1</v>
          </cell>
          <cell r="N126">
            <v>8</v>
          </cell>
          <cell r="O126">
            <v>13</v>
          </cell>
          <cell r="P126">
            <v>27</v>
          </cell>
          <cell r="Q126">
            <v>32</v>
          </cell>
        </row>
        <row r="127">
          <cell r="D127">
            <v>10951</v>
          </cell>
          <cell r="E127" t="str">
            <v>1</v>
          </cell>
          <cell r="F127" t="str">
            <v>LLAGUAN</v>
          </cell>
          <cell r="G127">
            <v>9</v>
          </cell>
          <cell r="H127">
            <v>4</v>
          </cell>
          <cell r="I127">
            <v>100</v>
          </cell>
          <cell r="J127">
            <v>1</v>
          </cell>
          <cell r="K127">
            <v>5</v>
          </cell>
          <cell r="L127">
            <v>80</v>
          </cell>
          <cell r="M127">
            <v>1</v>
          </cell>
          <cell r="N127">
            <v>9</v>
          </cell>
          <cell r="O127">
            <v>8</v>
          </cell>
          <cell r="P127">
            <v>7</v>
          </cell>
          <cell r="Q127">
            <v>10</v>
          </cell>
        </row>
        <row r="128">
          <cell r="D128">
            <v>11149</v>
          </cell>
          <cell r="E128" t="str">
            <v>1</v>
          </cell>
          <cell r="F128" t="str">
            <v>CRUZPAMPA</v>
          </cell>
          <cell r="G128">
            <v>14</v>
          </cell>
          <cell r="H128">
            <v>14</v>
          </cell>
          <cell r="I128">
            <v>100</v>
          </cell>
          <cell r="J128">
            <v>1</v>
          </cell>
          <cell r="K128">
            <v>17</v>
          </cell>
          <cell r="L128">
            <v>82.35294117647058</v>
          </cell>
          <cell r="M128">
            <v>1</v>
          </cell>
          <cell r="N128">
            <v>16</v>
          </cell>
          <cell r="O128">
            <v>21</v>
          </cell>
          <cell r="P128">
            <v>23</v>
          </cell>
          <cell r="Q128">
            <v>17</v>
          </cell>
        </row>
        <row r="129">
          <cell r="D129">
            <v>11152</v>
          </cell>
          <cell r="E129" t="str">
            <v>1</v>
          </cell>
          <cell r="F129" t="str">
            <v>LLAVIDQUE</v>
          </cell>
          <cell r="G129">
            <v>10</v>
          </cell>
          <cell r="H129">
            <v>8</v>
          </cell>
          <cell r="I129">
            <v>80</v>
          </cell>
          <cell r="J129">
            <v>1</v>
          </cell>
          <cell r="K129">
            <v>10</v>
          </cell>
          <cell r="L129">
            <v>80</v>
          </cell>
          <cell r="M129">
            <v>1</v>
          </cell>
          <cell r="N129">
            <v>14</v>
          </cell>
          <cell r="O129">
            <v>14</v>
          </cell>
          <cell r="P129">
            <v>7</v>
          </cell>
          <cell r="Q129">
            <v>16</v>
          </cell>
        </row>
        <row r="130">
          <cell r="D130">
            <v>11153</v>
          </cell>
          <cell r="E130" t="str">
            <v>3</v>
          </cell>
          <cell r="F130" t="str">
            <v>EUGENIOPAMPA</v>
          </cell>
          <cell r="G130">
            <v>6</v>
          </cell>
          <cell r="H130">
            <v>11</v>
          </cell>
          <cell r="I130">
            <v>100</v>
          </cell>
          <cell r="J130">
            <v>1</v>
          </cell>
          <cell r="K130">
            <v>12</v>
          </cell>
          <cell r="L130">
            <v>91.666666666666657</v>
          </cell>
          <cell r="M130">
            <v>1</v>
          </cell>
          <cell r="N130">
            <v>17</v>
          </cell>
          <cell r="O130">
            <v>20</v>
          </cell>
          <cell r="P130">
            <v>17</v>
          </cell>
          <cell r="Q130">
            <v>33</v>
          </cell>
        </row>
        <row r="131">
          <cell r="D131">
            <v>11156</v>
          </cell>
          <cell r="E131" t="str">
            <v>2</v>
          </cell>
          <cell r="F131" t="str">
            <v>MUYOC CHICO</v>
          </cell>
          <cell r="G131">
            <v>12</v>
          </cell>
          <cell r="H131">
            <v>13</v>
          </cell>
          <cell r="I131">
            <v>108.33333333333333</v>
          </cell>
          <cell r="J131">
            <v>1</v>
          </cell>
          <cell r="K131">
            <v>12</v>
          </cell>
          <cell r="L131">
            <v>108.33333333333333</v>
          </cell>
          <cell r="M131">
            <v>1</v>
          </cell>
          <cell r="N131">
            <v>17</v>
          </cell>
          <cell r="O131">
            <v>16</v>
          </cell>
          <cell r="P131">
            <v>25</v>
          </cell>
          <cell r="Q131">
            <v>18</v>
          </cell>
        </row>
        <row r="132">
          <cell r="D132">
            <v>11250</v>
          </cell>
          <cell r="E132" t="str">
            <v>3</v>
          </cell>
          <cell r="F132" t="str">
            <v>SAN ANTONIO</v>
          </cell>
          <cell r="G132">
            <v>14</v>
          </cell>
          <cell r="H132">
            <v>12</v>
          </cell>
          <cell r="I132">
            <v>85.714285714285708</v>
          </cell>
          <cell r="J132">
            <v>1</v>
          </cell>
          <cell r="K132">
            <v>14</v>
          </cell>
          <cell r="L132">
            <v>85.714285714285708</v>
          </cell>
          <cell r="M132">
            <v>1</v>
          </cell>
          <cell r="N132">
            <v>17</v>
          </cell>
          <cell r="O132">
            <v>15</v>
          </cell>
          <cell r="P132">
            <v>18</v>
          </cell>
          <cell r="Q132">
            <v>20</v>
          </cell>
        </row>
        <row r="133">
          <cell r="D133">
            <v>17329</v>
          </cell>
          <cell r="E133" t="str">
            <v>1</v>
          </cell>
          <cell r="F133" t="str">
            <v>SENDAMAL DE HUASMIN</v>
          </cell>
          <cell r="G133">
            <v>10</v>
          </cell>
          <cell r="H133">
            <v>8</v>
          </cell>
          <cell r="I133">
            <v>80</v>
          </cell>
          <cell r="J133">
            <v>1</v>
          </cell>
          <cell r="K133">
            <v>8</v>
          </cell>
          <cell r="L133">
            <v>100</v>
          </cell>
          <cell r="M133">
            <v>1</v>
          </cell>
          <cell r="N133">
            <v>8</v>
          </cell>
          <cell r="O133">
            <v>4</v>
          </cell>
          <cell r="P133">
            <v>14</v>
          </cell>
          <cell r="Q133">
            <v>5</v>
          </cell>
        </row>
        <row r="134">
          <cell r="D134">
            <v>25042</v>
          </cell>
          <cell r="E134">
            <v>1</v>
          </cell>
          <cell r="F134" t="str">
            <v>JORGE CHAVEZ DE MIGUEL IGLESIAS</v>
          </cell>
          <cell r="G134">
            <v>5</v>
          </cell>
          <cell r="H134">
            <v>6</v>
          </cell>
          <cell r="I134">
            <v>100</v>
          </cell>
          <cell r="J134">
            <v>1</v>
          </cell>
          <cell r="K134">
            <v>7</v>
          </cell>
          <cell r="L134">
            <v>85.714285714285708</v>
          </cell>
          <cell r="M134">
            <v>1</v>
          </cell>
          <cell r="N134">
            <v>9</v>
          </cell>
          <cell r="O134">
            <v>6</v>
          </cell>
          <cell r="P134">
            <v>13</v>
          </cell>
          <cell r="Q134">
            <v>11</v>
          </cell>
        </row>
        <row r="135">
          <cell r="D135">
            <v>25043</v>
          </cell>
          <cell r="E135">
            <v>1</v>
          </cell>
          <cell r="F135" t="str">
            <v>CRUZCONGA</v>
          </cell>
          <cell r="G135">
            <v>4</v>
          </cell>
          <cell r="H135">
            <v>7</v>
          </cell>
          <cell r="I135">
            <v>100</v>
          </cell>
          <cell r="J135">
            <v>1</v>
          </cell>
          <cell r="K135">
            <v>10</v>
          </cell>
          <cell r="L135">
            <v>70</v>
          </cell>
          <cell r="M135">
            <v>0</v>
          </cell>
          <cell r="N135">
            <v>10</v>
          </cell>
          <cell r="O135">
            <v>12</v>
          </cell>
          <cell r="P135">
            <v>13</v>
          </cell>
          <cell r="Q135">
            <v>11</v>
          </cell>
        </row>
        <row r="136">
          <cell r="D136">
            <v>4489</v>
          </cell>
          <cell r="E136" t="str">
            <v>3</v>
          </cell>
          <cell r="F136" t="str">
            <v>ICHOCAN</v>
          </cell>
          <cell r="G136">
            <v>22</v>
          </cell>
          <cell r="H136">
            <v>21</v>
          </cell>
          <cell r="I136">
            <v>95.454545454545453</v>
          </cell>
          <cell r="J136">
            <v>1</v>
          </cell>
          <cell r="K136">
            <v>13</v>
          </cell>
          <cell r="L136">
            <v>161.53846153846155</v>
          </cell>
          <cell r="M136">
            <v>0</v>
          </cell>
          <cell r="N136">
            <v>29</v>
          </cell>
          <cell r="O136">
            <v>30</v>
          </cell>
          <cell r="P136">
            <v>31</v>
          </cell>
          <cell r="Q136">
            <v>23</v>
          </cell>
        </row>
        <row r="137">
          <cell r="D137">
            <v>4490</v>
          </cell>
          <cell r="E137" t="str">
            <v>2</v>
          </cell>
          <cell r="F137" t="str">
            <v>POMARONGO</v>
          </cell>
          <cell r="G137">
            <v>20</v>
          </cell>
          <cell r="H137">
            <v>20</v>
          </cell>
          <cell r="I137">
            <v>100</v>
          </cell>
          <cell r="J137">
            <v>1</v>
          </cell>
          <cell r="K137">
            <v>13</v>
          </cell>
          <cell r="L137">
            <v>153.84615384615387</v>
          </cell>
          <cell r="M137">
            <v>0</v>
          </cell>
          <cell r="N137">
            <v>23</v>
          </cell>
          <cell r="O137">
            <v>23</v>
          </cell>
          <cell r="P137">
            <v>18</v>
          </cell>
          <cell r="Q137">
            <v>23</v>
          </cell>
        </row>
        <row r="138">
          <cell r="D138">
            <v>4491</v>
          </cell>
          <cell r="E138" t="str">
            <v>2</v>
          </cell>
          <cell r="F138" t="str">
            <v>CHANCAY</v>
          </cell>
          <cell r="G138">
            <v>29</v>
          </cell>
          <cell r="H138">
            <v>30</v>
          </cell>
          <cell r="I138">
            <v>103.44827586206897</v>
          </cell>
          <cell r="J138">
            <v>1</v>
          </cell>
          <cell r="K138">
            <v>28</v>
          </cell>
          <cell r="L138">
            <v>107.14285714285714</v>
          </cell>
          <cell r="M138">
            <v>1</v>
          </cell>
          <cell r="N138">
            <v>29</v>
          </cell>
          <cell r="O138">
            <v>31</v>
          </cell>
          <cell r="P138">
            <v>29</v>
          </cell>
          <cell r="Q138">
            <v>32</v>
          </cell>
        </row>
        <row r="139">
          <cell r="D139">
            <v>4492</v>
          </cell>
          <cell r="E139" t="str">
            <v>4</v>
          </cell>
          <cell r="F139" t="str">
            <v>LA GRAMA</v>
          </cell>
          <cell r="G139">
            <v>54</v>
          </cell>
          <cell r="H139">
            <v>55</v>
          </cell>
          <cell r="I139">
            <v>101.85185185185186</v>
          </cell>
          <cell r="J139">
            <v>1</v>
          </cell>
          <cell r="K139">
            <v>38</v>
          </cell>
          <cell r="L139">
            <v>144.73684210526315</v>
          </cell>
          <cell r="M139">
            <v>0</v>
          </cell>
          <cell r="N139">
            <v>59</v>
          </cell>
          <cell r="O139">
            <v>37</v>
          </cell>
          <cell r="P139">
            <v>54</v>
          </cell>
          <cell r="Q139">
            <v>50</v>
          </cell>
        </row>
        <row r="140">
          <cell r="D140">
            <v>4493</v>
          </cell>
          <cell r="E140" t="str">
            <v>2</v>
          </cell>
          <cell r="F140" t="str">
            <v>SOCCHAGON</v>
          </cell>
          <cell r="G140">
            <v>11</v>
          </cell>
          <cell r="H140">
            <v>9</v>
          </cell>
          <cell r="I140">
            <v>81.818181818181827</v>
          </cell>
          <cell r="J140">
            <v>1</v>
          </cell>
          <cell r="K140">
            <v>11</v>
          </cell>
          <cell r="L140">
            <v>81.818181818181827</v>
          </cell>
          <cell r="M140">
            <v>1</v>
          </cell>
          <cell r="N140">
            <v>12</v>
          </cell>
          <cell r="O140">
            <v>12</v>
          </cell>
          <cell r="P140">
            <v>14</v>
          </cell>
          <cell r="Q140">
            <v>11</v>
          </cell>
        </row>
        <row r="141">
          <cell r="D141">
            <v>4494</v>
          </cell>
          <cell r="E141" t="str">
            <v>1</v>
          </cell>
          <cell r="F141" t="str">
            <v>SHIRAC</v>
          </cell>
          <cell r="G141">
            <v>52</v>
          </cell>
          <cell r="H141">
            <v>55</v>
          </cell>
          <cell r="I141">
            <v>105.76923076923077</v>
          </cell>
          <cell r="J141">
            <v>1</v>
          </cell>
          <cell r="K141">
            <v>48</v>
          </cell>
          <cell r="L141">
            <v>114.58333333333333</v>
          </cell>
          <cell r="M141">
            <v>1</v>
          </cell>
          <cell r="N141">
            <v>57</v>
          </cell>
          <cell r="O141">
            <v>53</v>
          </cell>
          <cell r="P141">
            <v>81</v>
          </cell>
          <cell r="Q141">
            <v>79</v>
          </cell>
        </row>
        <row r="142">
          <cell r="D142">
            <v>4495</v>
          </cell>
          <cell r="E142" t="str">
            <v>1</v>
          </cell>
          <cell r="F142" t="str">
            <v>HUAGAL</v>
          </cell>
          <cell r="G142">
            <v>41</v>
          </cell>
          <cell r="H142">
            <v>33</v>
          </cell>
          <cell r="I142">
            <v>80.487804878048792</v>
          </cell>
          <cell r="J142">
            <v>1</v>
          </cell>
          <cell r="K142">
            <v>28</v>
          </cell>
          <cell r="L142">
            <v>117.85714285714286</v>
          </cell>
          <cell r="M142">
            <v>1</v>
          </cell>
          <cell r="N142">
            <v>32</v>
          </cell>
          <cell r="O142">
            <v>29</v>
          </cell>
          <cell r="P142">
            <v>25</v>
          </cell>
          <cell r="Q142">
            <v>34</v>
          </cell>
        </row>
        <row r="143">
          <cell r="D143">
            <v>4496</v>
          </cell>
          <cell r="E143" t="str">
            <v>1</v>
          </cell>
          <cell r="F143" t="str">
            <v>TINYAYOC</v>
          </cell>
          <cell r="G143">
            <v>86</v>
          </cell>
          <cell r="H143">
            <v>70</v>
          </cell>
          <cell r="I143">
            <v>81.395348837209298</v>
          </cell>
          <cell r="J143">
            <v>1</v>
          </cell>
          <cell r="K143">
            <v>59</v>
          </cell>
          <cell r="L143">
            <v>118.64406779661016</v>
          </cell>
          <cell r="M143">
            <v>1</v>
          </cell>
          <cell r="N143">
            <v>93</v>
          </cell>
          <cell r="O143">
            <v>86</v>
          </cell>
          <cell r="P143">
            <v>66</v>
          </cell>
          <cell r="Q143">
            <v>63</v>
          </cell>
        </row>
        <row r="144">
          <cell r="D144">
            <v>4497</v>
          </cell>
          <cell r="E144" t="str">
            <v>1</v>
          </cell>
          <cell r="F144" t="str">
            <v>MALAT</v>
          </cell>
          <cell r="G144">
            <v>70</v>
          </cell>
          <cell r="H144">
            <v>73</v>
          </cell>
          <cell r="I144">
            <v>104.28571428571429</v>
          </cell>
          <cell r="J144">
            <v>1</v>
          </cell>
          <cell r="K144">
            <v>75</v>
          </cell>
          <cell r="L144">
            <v>97.333333333333343</v>
          </cell>
          <cell r="M144">
            <v>1</v>
          </cell>
          <cell r="N144">
            <v>103</v>
          </cell>
          <cell r="O144">
            <v>86</v>
          </cell>
          <cell r="P144">
            <v>74</v>
          </cell>
          <cell r="Q144">
            <v>91</v>
          </cell>
        </row>
        <row r="145">
          <cell r="D145">
            <v>4498</v>
          </cell>
          <cell r="E145" t="str">
            <v>1</v>
          </cell>
          <cell r="F145" t="str">
            <v>LICLICONGA</v>
          </cell>
          <cell r="G145">
            <v>40</v>
          </cell>
          <cell r="H145">
            <v>36</v>
          </cell>
          <cell r="I145">
            <v>90</v>
          </cell>
          <cell r="J145">
            <v>1</v>
          </cell>
          <cell r="K145">
            <v>31</v>
          </cell>
          <cell r="L145">
            <v>116.12903225806453</v>
          </cell>
          <cell r="M145">
            <v>1</v>
          </cell>
          <cell r="N145">
            <v>36</v>
          </cell>
          <cell r="O145">
            <v>36</v>
          </cell>
          <cell r="P145">
            <v>42</v>
          </cell>
          <cell r="Q145">
            <v>41</v>
          </cell>
        </row>
        <row r="146">
          <cell r="D146">
            <v>4499</v>
          </cell>
          <cell r="E146" t="str">
            <v>1</v>
          </cell>
          <cell r="F146" t="str">
            <v>MATIBAMBA</v>
          </cell>
          <cell r="G146">
            <v>12</v>
          </cell>
          <cell r="H146">
            <v>14</v>
          </cell>
          <cell r="I146">
            <v>116.66666666666667</v>
          </cell>
          <cell r="J146">
            <v>1</v>
          </cell>
          <cell r="K146">
            <v>17</v>
          </cell>
          <cell r="L146">
            <v>82.35294117647058</v>
          </cell>
          <cell r="M146">
            <v>1</v>
          </cell>
          <cell r="N146">
            <v>12</v>
          </cell>
          <cell r="O146">
            <v>17</v>
          </cell>
          <cell r="P146">
            <v>13</v>
          </cell>
          <cell r="Q146">
            <v>21</v>
          </cell>
        </row>
        <row r="147">
          <cell r="D147">
            <v>4500</v>
          </cell>
          <cell r="E147" t="str">
            <v>1</v>
          </cell>
          <cell r="F147" t="str">
            <v>JOSE SABOGAL</v>
          </cell>
          <cell r="G147">
            <v>120</v>
          </cell>
          <cell r="H147">
            <v>110</v>
          </cell>
          <cell r="I147">
            <v>91.666666666666657</v>
          </cell>
          <cell r="J147">
            <v>1</v>
          </cell>
          <cell r="K147">
            <v>103</v>
          </cell>
          <cell r="L147">
            <v>106.79611650485437</v>
          </cell>
          <cell r="M147">
            <v>1</v>
          </cell>
          <cell r="N147">
            <v>118</v>
          </cell>
          <cell r="O147">
            <v>98</v>
          </cell>
          <cell r="P147">
            <v>110</v>
          </cell>
          <cell r="Q147">
            <v>103</v>
          </cell>
        </row>
        <row r="148">
          <cell r="D148">
            <v>4501</v>
          </cell>
          <cell r="E148" t="str">
            <v>4</v>
          </cell>
          <cell r="F148" t="str">
            <v>SAN MARCOS</v>
          </cell>
          <cell r="G148">
            <v>212</v>
          </cell>
          <cell r="H148">
            <v>200</v>
          </cell>
          <cell r="I148">
            <v>94.339622641509436</v>
          </cell>
          <cell r="J148">
            <v>1</v>
          </cell>
          <cell r="K148">
            <v>215</v>
          </cell>
          <cell r="L148">
            <v>93.023255813953483</v>
          </cell>
          <cell r="M148">
            <v>1</v>
          </cell>
          <cell r="N148">
            <v>212</v>
          </cell>
          <cell r="O148">
            <v>224</v>
          </cell>
          <cell r="P148">
            <v>230</v>
          </cell>
          <cell r="Q148">
            <v>235</v>
          </cell>
        </row>
        <row r="149">
          <cell r="D149">
            <v>4502</v>
          </cell>
          <cell r="E149" t="str">
            <v>2</v>
          </cell>
          <cell r="F149" t="str">
            <v>MUYOC</v>
          </cell>
          <cell r="G149">
            <v>18</v>
          </cell>
          <cell r="H149">
            <v>15</v>
          </cell>
          <cell r="I149">
            <v>83.333333333333343</v>
          </cell>
          <cell r="J149">
            <v>1</v>
          </cell>
          <cell r="K149">
            <v>13</v>
          </cell>
          <cell r="L149">
            <v>115.38461538461537</v>
          </cell>
          <cell r="M149">
            <v>1</v>
          </cell>
          <cell r="N149">
            <v>12</v>
          </cell>
          <cell r="O149">
            <v>15</v>
          </cell>
          <cell r="P149">
            <v>9</v>
          </cell>
          <cell r="Q149">
            <v>7</v>
          </cell>
        </row>
        <row r="150">
          <cell r="D150">
            <v>4503</v>
          </cell>
          <cell r="E150" t="str">
            <v>2</v>
          </cell>
          <cell r="F150" t="str">
            <v>ULLILLIN</v>
          </cell>
          <cell r="G150">
            <v>18</v>
          </cell>
          <cell r="H150">
            <v>18</v>
          </cell>
          <cell r="I150">
            <v>100</v>
          </cell>
          <cell r="J150">
            <v>1</v>
          </cell>
          <cell r="K150">
            <v>15</v>
          </cell>
          <cell r="L150">
            <v>120</v>
          </cell>
          <cell r="M150">
            <v>1</v>
          </cell>
          <cell r="N150">
            <v>22</v>
          </cell>
          <cell r="O150">
            <v>13</v>
          </cell>
          <cell r="P150">
            <v>20</v>
          </cell>
          <cell r="Q150">
            <v>19</v>
          </cell>
        </row>
        <row r="151">
          <cell r="D151">
            <v>4504</v>
          </cell>
          <cell r="E151" t="str">
            <v>4</v>
          </cell>
          <cell r="F151" t="str">
            <v>EDELMIRA</v>
          </cell>
          <cell r="G151">
            <v>16</v>
          </cell>
          <cell r="H151">
            <v>19</v>
          </cell>
          <cell r="I151">
            <v>118.75</v>
          </cell>
          <cell r="J151">
            <v>1</v>
          </cell>
          <cell r="K151">
            <v>21</v>
          </cell>
          <cell r="L151">
            <v>90.476190476190482</v>
          </cell>
          <cell r="M151">
            <v>1</v>
          </cell>
          <cell r="N151">
            <v>27</v>
          </cell>
          <cell r="O151">
            <v>26</v>
          </cell>
          <cell r="P151">
            <v>22</v>
          </cell>
          <cell r="Q151">
            <v>20</v>
          </cell>
        </row>
        <row r="152">
          <cell r="D152">
            <v>4505</v>
          </cell>
          <cell r="E152" t="str">
            <v>4</v>
          </cell>
          <cell r="F152" t="str">
            <v>HUAYOBAMBA</v>
          </cell>
          <cell r="G152">
            <v>19</v>
          </cell>
          <cell r="H152">
            <v>20</v>
          </cell>
          <cell r="I152">
            <v>105.26315789473684</v>
          </cell>
          <cell r="J152">
            <v>1</v>
          </cell>
          <cell r="K152">
            <v>25</v>
          </cell>
          <cell r="L152">
            <v>80</v>
          </cell>
          <cell r="M152">
            <v>1</v>
          </cell>
          <cell r="N152">
            <v>24</v>
          </cell>
          <cell r="O152">
            <v>20</v>
          </cell>
          <cell r="P152">
            <v>22</v>
          </cell>
          <cell r="Q152">
            <v>24</v>
          </cell>
        </row>
        <row r="153">
          <cell r="D153">
            <v>4506</v>
          </cell>
          <cell r="E153" t="str">
            <v>2</v>
          </cell>
          <cell r="F153" t="str">
            <v>MANZANILLA</v>
          </cell>
          <cell r="G153">
            <v>9</v>
          </cell>
          <cell r="H153">
            <v>12</v>
          </cell>
          <cell r="I153">
            <v>100</v>
          </cell>
          <cell r="J153">
            <v>1</v>
          </cell>
          <cell r="K153">
            <v>14</v>
          </cell>
          <cell r="L153">
            <v>85.714285714285708</v>
          </cell>
          <cell r="M153">
            <v>1</v>
          </cell>
          <cell r="N153">
            <v>13</v>
          </cell>
          <cell r="O153">
            <v>12</v>
          </cell>
          <cell r="P153">
            <v>18</v>
          </cell>
          <cell r="Q153">
            <v>15</v>
          </cell>
        </row>
        <row r="154">
          <cell r="D154">
            <v>4507</v>
          </cell>
          <cell r="E154" t="str">
            <v>2</v>
          </cell>
          <cell r="F154" t="str">
            <v>RIO SECO</v>
          </cell>
          <cell r="G154">
            <v>18</v>
          </cell>
          <cell r="H154">
            <v>21</v>
          </cell>
          <cell r="I154">
            <v>116.66666666666667</v>
          </cell>
          <cell r="J154">
            <v>1</v>
          </cell>
          <cell r="K154">
            <v>18</v>
          </cell>
          <cell r="L154">
            <v>116.66666666666667</v>
          </cell>
          <cell r="M154">
            <v>1</v>
          </cell>
          <cell r="N154">
            <v>21</v>
          </cell>
          <cell r="O154">
            <v>27</v>
          </cell>
          <cell r="P154">
            <v>17</v>
          </cell>
          <cell r="Q154">
            <v>43</v>
          </cell>
        </row>
        <row r="155">
          <cell r="D155">
            <v>4508</v>
          </cell>
          <cell r="E155" t="str">
            <v>2</v>
          </cell>
          <cell r="F155" t="str">
            <v>PAUCAMARCA</v>
          </cell>
          <cell r="G155">
            <v>17</v>
          </cell>
          <cell r="H155">
            <v>19</v>
          </cell>
          <cell r="I155">
            <v>111.76470588235294</v>
          </cell>
          <cell r="J155">
            <v>1</v>
          </cell>
          <cell r="K155">
            <v>18</v>
          </cell>
          <cell r="L155">
            <v>105.55555555555556</v>
          </cell>
          <cell r="M155">
            <v>1</v>
          </cell>
          <cell r="N155">
            <v>16</v>
          </cell>
          <cell r="O155">
            <v>27</v>
          </cell>
          <cell r="P155">
            <v>20</v>
          </cell>
          <cell r="Q155">
            <v>20</v>
          </cell>
        </row>
        <row r="156">
          <cell r="D156">
            <v>4509</v>
          </cell>
          <cell r="E156" t="str">
            <v>4</v>
          </cell>
          <cell r="F156" t="str">
            <v>CONDORMARCA</v>
          </cell>
          <cell r="G156">
            <v>13</v>
          </cell>
          <cell r="H156">
            <v>15</v>
          </cell>
          <cell r="I156">
            <v>115.38461538461537</v>
          </cell>
          <cell r="J156">
            <v>1</v>
          </cell>
          <cell r="K156">
            <v>13</v>
          </cell>
          <cell r="L156">
            <v>115.38461538461537</v>
          </cell>
          <cell r="M156">
            <v>1</v>
          </cell>
          <cell r="N156">
            <v>13</v>
          </cell>
          <cell r="O156">
            <v>15</v>
          </cell>
          <cell r="P156">
            <v>14</v>
          </cell>
          <cell r="Q156">
            <v>16</v>
          </cell>
        </row>
        <row r="157">
          <cell r="D157">
            <v>4510</v>
          </cell>
          <cell r="E157" t="str">
            <v>4</v>
          </cell>
          <cell r="F157" t="str">
            <v>CHUCO</v>
          </cell>
          <cell r="G157">
            <v>36</v>
          </cell>
          <cell r="H157">
            <v>35</v>
          </cell>
          <cell r="I157">
            <v>97.222222222222214</v>
          </cell>
          <cell r="J157">
            <v>1</v>
          </cell>
          <cell r="K157">
            <v>33</v>
          </cell>
          <cell r="L157">
            <v>106.06060606060606</v>
          </cell>
          <cell r="M157">
            <v>1</v>
          </cell>
          <cell r="N157">
            <v>42</v>
          </cell>
          <cell r="O157">
            <v>31</v>
          </cell>
          <cell r="P157">
            <v>44</v>
          </cell>
          <cell r="Q157">
            <v>38</v>
          </cell>
        </row>
        <row r="158">
          <cell r="D158">
            <v>4511</v>
          </cell>
          <cell r="E158" t="str">
            <v>2</v>
          </cell>
          <cell r="F158" t="str">
            <v>DE APOYO CAJABAMBA</v>
          </cell>
          <cell r="G158">
            <v>379</v>
          </cell>
          <cell r="H158">
            <v>400</v>
          </cell>
          <cell r="I158">
            <v>105.54089709762533</v>
          </cell>
          <cell r="J158">
            <v>1</v>
          </cell>
          <cell r="K158">
            <v>417</v>
          </cell>
          <cell r="L158">
            <v>95.923261390887291</v>
          </cell>
          <cell r="M158">
            <v>1</v>
          </cell>
          <cell r="N158">
            <v>400</v>
          </cell>
          <cell r="O158">
            <v>417</v>
          </cell>
          <cell r="P158">
            <v>362</v>
          </cell>
          <cell r="Q158">
            <v>370</v>
          </cell>
        </row>
        <row r="159">
          <cell r="D159">
            <v>4512</v>
          </cell>
          <cell r="E159" t="str">
            <v>1</v>
          </cell>
          <cell r="F159" t="str">
            <v>HUACADAY</v>
          </cell>
          <cell r="G159">
            <v>55</v>
          </cell>
          <cell r="H159">
            <v>44</v>
          </cell>
          <cell r="I159">
            <v>80</v>
          </cell>
          <cell r="J159">
            <v>1</v>
          </cell>
          <cell r="K159">
            <v>37</v>
          </cell>
          <cell r="L159">
            <v>118.91891891891892</v>
          </cell>
          <cell r="M159">
            <v>1</v>
          </cell>
          <cell r="N159">
            <v>52</v>
          </cell>
          <cell r="O159">
            <v>48</v>
          </cell>
          <cell r="P159">
            <v>71</v>
          </cell>
          <cell r="Q159">
            <v>61</v>
          </cell>
        </row>
        <row r="160">
          <cell r="D160">
            <v>4513</v>
          </cell>
          <cell r="E160" t="str">
            <v>1</v>
          </cell>
          <cell r="F160" t="str">
            <v>ALGAMARCA</v>
          </cell>
          <cell r="G160">
            <v>88</v>
          </cell>
          <cell r="H160">
            <v>80</v>
          </cell>
          <cell r="I160">
            <v>90.909090909090907</v>
          </cell>
          <cell r="J160">
            <v>1</v>
          </cell>
          <cell r="K160">
            <v>82</v>
          </cell>
          <cell r="L160">
            <v>97.560975609756099</v>
          </cell>
          <cell r="M160">
            <v>1</v>
          </cell>
          <cell r="N160">
            <v>94</v>
          </cell>
          <cell r="O160">
            <v>112</v>
          </cell>
          <cell r="P160">
            <v>108</v>
          </cell>
          <cell r="Q160">
            <v>118</v>
          </cell>
        </row>
        <row r="161">
          <cell r="D161">
            <v>4514</v>
          </cell>
          <cell r="E161" t="str">
            <v>1</v>
          </cell>
          <cell r="F161" t="str">
            <v>ARAQUEDA</v>
          </cell>
          <cell r="G161">
            <v>65</v>
          </cell>
          <cell r="H161">
            <v>65</v>
          </cell>
          <cell r="I161">
            <v>100</v>
          </cell>
          <cell r="J161">
            <v>1</v>
          </cell>
          <cell r="K161">
            <v>65</v>
          </cell>
          <cell r="L161">
            <v>100</v>
          </cell>
          <cell r="M161">
            <v>1</v>
          </cell>
          <cell r="N161">
            <v>78</v>
          </cell>
          <cell r="O161">
            <v>78</v>
          </cell>
          <cell r="P161">
            <v>85</v>
          </cell>
          <cell r="Q161">
            <v>85</v>
          </cell>
        </row>
        <row r="162">
          <cell r="D162">
            <v>4515</v>
          </cell>
          <cell r="E162" t="str">
            <v>1</v>
          </cell>
          <cell r="F162" t="str">
            <v>CHUQUIBAMBA</v>
          </cell>
          <cell r="G162">
            <v>86</v>
          </cell>
          <cell r="H162">
            <v>93</v>
          </cell>
          <cell r="I162">
            <v>108.13953488372093</v>
          </cell>
          <cell r="J162">
            <v>1</v>
          </cell>
          <cell r="K162">
            <v>107</v>
          </cell>
          <cell r="L162">
            <v>86.915887850467286</v>
          </cell>
          <cell r="M162">
            <v>1</v>
          </cell>
          <cell r="N162">
            <v>94</v>
          </cell>
          <cell r="O162">
            <v>91</v>
          </cell>
          <cell r="P162">
            <v>87</v>
          </cell>
          <cell r="Q162">
            <v>115</v>
          </cell>
        </row>
        <row r="163">
          <cell r="D163">
            <v>4516</v>
          </cell>
          <cell r="E163" t="str">
            <v>2</v>
          </cell>
          <cell r="F163" t="str">
            <v>OTUTO</v>
          </cell>
          <cell r="G163">
            <v>80</v>
          </cell>
          <cell r="H163">
            <v>64</v>
          </cell>
          <cell r="I163">
            <v>80</v>
          </cell>
          <cell r="J163">
            <v>1</v>
          </cell>
          <cell r="K163">
            <v>44</v>
          </cell>
          <cell r="L163">
            <v>145.45454545454547</v>
          </cell>
          <cell r="M163">
            <v>0</v>
          </cell>
          <cell r="N163">
            <v>55</v>
          </cell>
          <cell r="O163">
            <v>60</v>
          </cell>
          <cell r="P163">
            <v>80</v>
          </cell>
          <cell r="Q163">
            <v>83</v>
          </cell>
        </row>
        <row r="164">
          <cell r="D164">
            <v>4517</v>
          </cell>
          <cell r="E164" t="str">
            <v>2</v>
          </cell>
          <cell r="F164" t="str">
            <v>HUAÑIMBA</v>
          </cell>
          <cell r="G164">
            <v>57</v>
          </cell>
          <cell r="H164">
            <v>55</v>
          </cell>
          <cell r="I164">
            <v>96.491228070175438</v>
          </cell>
          <cell r="J164">
            <v>1</v>
          </cell>
          <cell r="K164">
            <v>54</v>
          </cell>
          <cell r="L164">
            <v>101.85185185185186</v>
          </cell>
          <cell r="M164">
            <v>1</v>
          </cell>
          <cell r="N164">
            <v>50</v>
          </cell>
          <cell r="O164">
            <v>61</v>
          </cell>
          <cell r="P164">
            <v>82</v>
          </cell>
          <cell r="Q164">
            <v>66</v>
          </cell>
        </row>
        <row r="165">
          <cell r="D165">
            <v>4518</v>
          </cell>
          <cell r="E165" t="str">
            <v>2</v>
          </cell>
          <cell r="F165" t="str">
            <v>CAUDAY</v>
          </cell>
          <cell r="G165">
            <v>90</v>
          </cell>
          <cell r="H165">
            <v>86</v>
          </cell>
          <cell r="I165">
            <v>95.555555555555557</v>
          </cell>
          <cell r="J165">
            <v>1</v>
          </cell>
          <cell r="K165">
            <v>79</v>
          </cell>
          <cell r="L165">
            <v>108.86075949367088</v>
          </cell>
          <cell r="M165">
            <v>1</v>
          </cell>
          <cell r="N165">
            <v>91</v>
          </cell>
          <cell r="O165">
            <v>87</v>
          </cell>
          <cell r="P165">
            <v>96</v>
          </cell>
          <cell r="Q165">
            <v>99</v>
          </cell>
        </row>
        <row r="166">
          <cell r="D166">
            <v>4519</v>
          </cell>
          <cell r="E166" t="str">
            <v>1</v>
          </cell>
          <cell r="F166" t="str">
            <v>SAN JUAN DE LLUCHUBAMBA</v>
          </cell>
          <cell r="G166">
            <v>31</v>
          </cell>
          <cell r="H166">
            <v>30</v>
          </cell>
          <cell r="I166">
            <v>96.774193548387103</v>
          </cell>
          <cell r="J166">
            <v>1</v>
          </cell>
          <cell r="K166">
            <v>26</v>
          </cell>
          <cell r="L166">
            <v>115.38461538461537</v>
          </cell>
          <cell r="M166">
            <v>1</v>
          </cell>
          <cell r="N166">
            <v>35</v>
          </cell>
          <cell r="O166">
            <v>23</v>
          </cell>
          <cell r="P166">
            <v>31</v>
          </cell>
          <cell r="Q166">
            <v>40</v>
          </cell>
        </row>
        <row r="167">
          <cell r="D167">
            <v>4520</v>
          </cell>
          <cell r="E167" t="str">
            <v>1</v>
          </cell>
          <cell r="F167" t="str">
            <v>JOCOS</v>
          </cell>
          <cell r="G167">
            <v>43</v>
          </cell>
          <cell r="H167">
            <v>39</v>
          </cell>
          <cell r="I167">
            <v>90.697674418604649</v>
          </cell>
          <cell r="J167">
            <v>1</v>
          </cell>
          <cell r="K167">
            <v>33</v>
          </cell>
          <cell r="L167">
            <v>118.18181818181819</v>
          </cell>
          <cell r="M167">
            <v>1</v>
          </cell>
          <cell r="N167">
            <v>39</v>
          </cell>
          <cell r="O167">
            <v>46</v>
          </cell>
          <cell r="P167">
            <v>35</v>
          </cell>
          <cell r="Q167">
            <v>35</v>
          </cell>
        </row>
        <row r="168">
          <cell r="D168">
            <v>4521</v>
          </cell>
          <cell r="E168" t="str">
            <v>1</v>
          </cell>
          <cell r="F168" t="str">
            <v>SITACOCHA</v>
          </cell>
          <cell r="G168">
            <v>15</v>
          </cell>
          <cell r="H168">
            <v>12</v>
          </cell>
          <cell r="I168">
            <v>80</v>
          </cell>
          <cell r="J168">
            <v>1</v>
          </cell>
          <cell r="K168">
            <v>12</v>
          </cell>
          <cell r="L168">
            <v>100</v>
          </cell>
          <cell r="M168">
            <v>1</v>
          </cell>
          <cell r="N168">
            <v>11</v>
          </cell>
          <cell r="O168">
            <v>15</v>
          </cell>
          <cell r="P168">
            <v>18</v>
          </cell>
          <cell r="Q168">
            <v>11</v>
          </cell>
        </row>
        <row r="169">
          <cell r="D169">
            <v>4522</v>
          </cell>
          <cell r="E169" t="str">
            <v>1</v>
          </cell>
          <cell r="F169" t="str">
            <v>MARCAMACHAY</v>
          </cell>
          <cell r="G169">
            <v>14</v>
          </cell>
          <cell r="H169">
            <v>16</v>
          </cell>
          <cell r="I169">
            <v>114.28571428571428</v>
          </cell>
          <cell r="J169">
            <v>1</v>
          </cell>
          <cell r="K169">
            <v>20</v>
          </cell>
          <cell r="L169">
            <v>80</v>
          </cell>
          <cell r="M169">
            <v>1</v>
          </cell>
          <cell r="N169">
            <v>12</v>
          </cell>
          <cell r="O169">
            <v>23</v>
          </cell>
          <cell r="P169">
            <v>16</v>
          </cell>
          <cell r="Q169">
            <v>23</v>
          </cell>
        </row>
        <row r="170">
          <cell r="D170">
            <v>4523</v>
          </cell>
          <cell r="E170" t="str">
            <v>1</v>
          </cell>
          <cell r="F170" t="str">
            <v>SANTA ROSA DE CRISNEJAS</v>
          </cell>
          <cell r="G170">
            <v>27</v>
          </cell>
          <cell r="H170">
            <v>30</v>
          </cell>
          <cell r="I170">
            <v>111.11111111111111</v>
          </cell>
          <cell r="J170">
            <v>1</v>
          </cell>
          <cell r="K170">
            <v>31</v>
          </cell>
          <cell r="L170">
            <v>96.774193548387103</v>
          </cell>
          <cell r="M170">
            <v>1</v>
          </cell>
          <cell r="N170">
            <v>36</v>
          </cell>
          <cell r="O170">
            <v>34</v>
          </cell>
          <cell r="P170">
            <v>30</v>
          </cell>
          <cell r="Q170">
            <v>30</v>
          </cell>
        </row>
        <row r="171">
          <cell r="D171">
            <v>4524</v>
          </cell>
          <cell r="E171" t="str">
            <v>1</v>
          </cell>
          <cell r="F171" t="str">
            <v>LLUCHUBAMBA</v>
          </cell>
          <cell r="G171">
            <v>86</v>
          </cell>
          <cell r="H171">
            <v>80</v>
          </cell>
          <cell r="I171">
            <v>93.023255813953483</v>
          </cell>
          <cell r="J171">
            <v>1</v>
          </cell>
          <cell r="K171">
            <v>88</v>
          </cell>
          <cell r="L171">
            <v>90.909090909090907</v>
          </cell>
          <cell r="M171">
            <v>1</v>
          </cell>
          <cell r="N171">
            <v>90</v>
          </cell>
          <cell r="O171">
            <v>62</v>
          </cell>
          <cell r="P171">
            <v>97</v>
          </cell>
          <cell r="Q171">
            <v>82</v>
          </cell>
        </row>
        <row r="172">
          <cell r="D172">
            <v>4526</v>
          </cell>
          <cell r="E172" t="str">
            <v>2</v>
          </cell>
          <cell r="F172" t="str">
            <v>EL HUAYO</v>
          </cell>
          <cell r="G172">
            <v>14</v>
          </cell>
          <cell r="H172">
            <v>16</v>
          </cell>
          <cell r="I172">
            <v>114.28571428571428</v>
          </cell>
          <cell r="J172">
            <v>1</v>
          </cell>
          <cell r="K172">
            <v>20</v>
          </cell>
          <cell r="L172">
            <v>80</v>
          </cell>
          <cell r="M172">
            <v>1</v>
          </cell>
          <cell r="N172">
            <v>19</v>
          </cell>
          <cell r="O172">
            <v>7</v>
          </cell>
          <cell r="P172">
            <v>14</v>
          </cell>
          <cell r="Q172">
            <v>14</v>
          </cell>
        </row>
        <row r="173">
          <cell r="D173">
            <v>4527</v>
          </cell>
          <cell r="E173" t="str">
            <v>1</v>
          </cell>
          <cell r="F173" t="str">
            <v>CHOLOCAL</v>
          </cell>
          <cell r="G173">
            <v>96</v>
          </cell>
          <cell r="H173">
            <v>82</v>
          </cell>
          <cell r="I173">
            <v>85.416666666666657</v>
          </cell>
          <cell r="J173">
            <v>1</v>
          </cell>
          <cell r="K173">
            <v>77</v>
          </cell>
          <cell r="L173">
            <v>106.49350649350649</v>
          </cell>
          <cell r="M173">
            <v>1</v>
          </cell>
          <cell r="N173">
            <v>101</v>
          </cell>
          <cell r="O173">
            <v>104</v>
          </cell>
          <cell r="P173">
            <v>80</v>
          </cell>
          <cell r="Q173">
            <v>108</v>
          </cell>
        </row>
        <row r="174">
          <cell r="D174">
            <v>4528</v>
          </cell>
          <cell r="E174" t="str">
            <v>1</v>
          </cell>
          <cell r="F174" t="str">
            <v>CACHACHI</v>
          </cell>
          <cell r="G174">
            <v>114</v>
          </cell>
          <cell r="H174">
            <v>95</v>
          </cell>
          <cell r="I174">
            <v>83.333333333333343</v>
          </cell>
          <cell r="J174">
            <v>1</v>
          </cell>
          <cell r="K174">
            <v>96</v>
          </cell>
          <cell r="L174">
            <v>98.958333333333343</v>
          </cell>
          <cell r="M174">
            <v>1</v>
          </cell>
          <cell r="N174">
            <v>110</v>
          </cell>
          <cell r="O174">
            <v>120</v>
          </cell>
          <cell r="P174">
            <v>122</v>
          </cell>
          <cell r="Q174">
            <v>120</v>
          </cell>
        </row>
        <row r="175">
          <cell r="D175">
            <v>4529</v>
          </cell>
          <cell r="E175" t="str">
            <v>1</v>
          </cell>
          <cell r="F175" t="str">
            <v>HIERBA BUENA</v>
          </cell>
          <cell r="G175">
            <v>43</v>
          </cell>
          <cell r="H175">
            <v>35</v>
          </cell>
          <cell r="I175">
            <v>81.395348837209298</v>
          </cell>
          <cell r="J175">
            <v>1</v>
          </cell>
          <cell r="K175">
            <v>30</v>
          </cell>
          <cell r="L175">
            <v>116.66666666666667</v>
          </cell>
          <cell r="M175">
            <v>1</v>
          </cell>
          <cell r="N175">
            <v>32</v>
          </cell>
          <cell r="O175">
            <v>29</v>
          </cell>
          <cell r="P175">
            <v>33</v>
          </cell>
          <cell r="Q175">
            <v>46</v>
          </cell>
        </row>
        <row r="176">
          <cell r="D176">
            <v>4530</v>
          </cell>
          <cell r="E176" t="str">
            <v>1</v>
          </cell>
          <cell r="F176" t="str">
            <v>CALLUAN</v>
          </cell>
          <cell r="G176">
            <v>54</v>
          </cell>
          <cell r="H176">
            <v>45</v>
          </cell>
          <cell r="I176">
            <v>83.333333333333343</v>
          </cell>
          <cell r="J176">
            <v>1</v>
          </cell>
          <cell r="K176">
            <v>51</v>
          </cell>
          <cell r="L176">
            <v>88.235294117647058</v>
          </cell>
          <cell r="M176">
            <v>1</v>
          </cell>
          <cell r="N176">
            <v>51</v>
          </cell>
          <cell r="O176">
            <v>56</v>
          </cell>
          <cell r="P176">
            <v>35</v>
          </cell>
          <cell r="Q176">
            <v>48</v>
          </cell>
        </row>
        <row r="177">
          <cell r="D177">
            <v>4531</v>
          </cell>
          <cell r="E177" t="str">
            <v>2</v>
          </cell>
          <cell r="F177" t="str">
            <v>MALCAS</v>
          </cell>
          <cell r="G177">
            <v>70</v>
          </cell>
          <cell r="H177">
            <v>66</v>
          </cell>
          <cell r="I177">
            <v>94.285714285714278</v>
          </cell>
          <cell r="J177">
            <v>1</v>
          </cell>
          <cell r="K177">
            <v>69</v>
          </cell>
          <cell r="L177">
            <v>95.652173913043484</v>
          </cell>
          <cell r="M177">
            <v>1</v>
          </cell>
          <cell r="N177">
            <v>67</v>
          </cell>
          <cell r="O177">
            <v>66</v>
          </cell>
          <cell r="P177">
            <v>68</v>
          </cell>
          <cell r="Q177">
            <v>81</v>
          </cell>
        </row>
        <row r="178">
          <cell r="D178">
            <v>7649</v>
          </cell>
          <cell r="E178" t="str">
            <v>2</v>
          </cell>
          <cell r="F178" t="str">
            <v>CAJABAMBA</v>
          </cell>
          <cell r="G178">
            <v>78</v>
          </cell>
          <cell r="H178">
            <v>85</v>
          </cell>
          <cell r="I178">
            <v>108.97435897435896</v>
          </cell>
          <cell r="J178">
            <v>1</v>
          </cell>
          <cell r="K178">
            <v>102</v>
          </cell>
          <cell r="L178">
            <v>83.333333333333343</v>
          </cell>
          <cell r="M178">
            <v>1</v>
          </cell>
          <cell r="N178">
            <v>71</v>
          </cell>
          <cell r="O178">
            <v>94</v>
          </cell>
          <cell r="P178">
            <v>89</v>
          </cell>
          <cell r="Q178">
            <v>87</v>
          </cell>
        </row>
        <row r="179">
          <cell r="D179">
            <v>7650</v>
          </cell>
          <cell r="E179" t="str">
            <v>2</v>
          </cell>
          <cell r="F179" t="str">
            <v>COLCABAMBA</v>
          </cell>
          <cell r="G179">
            <v>55</v>
          </cell>
          <cell r="H179">
            <v>48</v>
          </cell>
          <cell r="I179">
            <v>87.272727272727266</v>
          </cell>
          <cell r="J179">
            <v>1</v>
          </cell>
          <cell r="K179">
            <v>49</v>
          </cell>
          <cell r="L179">
            <v>97.959183673469383</v>
          </cell>
          <cell r="M179">
            <v>1</v>
          </cell>
          <cell r="N179">
            <v>50</v>
          </cell>
          <cell r="O179">
            <v>55</v>
          </cell>
          <cell r="P179">
            <v>44</v>
          </cell>
          <cell r="Q179">
            <v>58</v>
          </cell>
        </row>
        <row r="180">
          <cell r="D180">
            <v>7651</v>
          </cell>
          <cell r="E180" t="str">
            <v>2</v>
          </cell>
          <cell r="F180" t="str">
            <v>CHANSHAPAMPA</v>
          </cell>
          <cell r="G180">
            <v>15</v>
          </cell>
          <cell r="H180">
            <v>16</v>
          </cell>
          <cell r="I180">
            <v>106.66666666666667</v>
          </cell>
          <cell r="J180">
            <v>1</v>
          </cell>
          <cell r="K180">
            <v>18</v>
          </cell>
          <cell r="L180">
            <v>88.888888888888886</v>
          </cell>
          <cell r="M180">
            <v>1</v>
          </cell>
          <cell r="N180">
            <v>20</v>
          </cell>
          <cell r="O180">
            <v>28</v>
          </cell>
          <cell r="P180">
            <v>21</v>
          </cell>
          <cell r="Q180">
            <v>29</v>
          </cell>
        </row>
        <row r="181">
          <cell r="D181">
            <v>18165</v>
          </cell>
          <cell r="E181" t="str">
            <v>1</v>
          </cell>
          <cell r="F181" t="str">
            <v>CORRALPAMPA</v>
          </cell>
          <cell r="G181">
            <v>39</v>
          </cell>
          <cell r="H181">
            <v>35</v>
          </cell>
          <cell r="I181">
            <v>89.743589743589752</v>
          </cell>
          <cell r="J181">
            <v>1</v>
          </cell>
          <cell r="K181">
            <v>42</v>
          </cell>
          <cell r="L181">
            <v>83.333333333333343</v>
          </cell>
          <cell r="M181">
            <v>1</v>
          </cell>
          <cell r="N181">
            <v>32</v>
          </cell>
          <cell r="O181">
            <v>45</v>
          </cell>
          <cell r="P181">
            <v>51</v>
          </cell>
          <cell r="Q181">
            <v>48</v>
          </cell>
        </row>
        <row r="182">
          <cell r="D182">
            <v>4532</v>
          </cell>
          <cell r="E182" t="str">
            <v>2</v>
          </cell>
          <cell r="F182" t="str">
            <v>NANCHOC</v>
          </cell>
          <cell r="G182">
            <v>14</v>
          </cell>
          <cell r="H182">
            <v>12</v>
          </cell>
          <cell r="I182">
            <v>85.714285714285708</v>
          </cell>
          <cell r="J182">
            <v>1</v>
          </cell>
          <cell r="K182">
            <v>10</v>
          </cell>
          <cell r="L182">
            <v>120</v>
          </cell>
          <cell r="M182">
            <v>1</v>
          </cell>
          <cell r="N182">
            <v>9</v>
          </cell>
          <cell r="O182">
            <v>11</v>
          </cell>
          <cell r="P182">
            <v>15</v>
          </cell>
          <cell r="Q182">
            <v>16</v>
          </cell>
        </row>
        <row r="183">
          <cell r="D183">
            <v>4533</v>
          </cell>
          <cell r="E183" t="str">
            <v>2</v>
          </cell>
          <cell r="F183" t="str">
            <v>CARAHUASI</v>
          </cell>
          <cell r="G183">
            <v>7</v>
          </cell>
          <cell r="H183">
            <v>4</v>
          </cell>
          <cell r="I183">
            <v>100</v>
          </cell>
          <cell r="J183">
            <v>1</v>
          </cell>
          <cell r="K183">
            <v>4</v>
          </cell>
          <cell r="L183">
            <v>100</v>
          </cell>
          <cell r="M183">
            <v>1</v>
          </cell>
          <cell r="N183">
            <v>1</v>
          </cell>
          <cell r="O183">
            <v>4</v>
          </cell>
          <cell r="P183">
            <v>7</v>
          </cell>
          <cell r="Q183">
            <v>6</v>
          </cell>
        </row>
        <row r="184">
          <cell r="D184">
            <v>4534</v>
          </cell>
          <cell r="E184" t="str">
            <v>2</v>
          </cell>
          <cell r="F184" t="str">
            <v>BOLIVAR</v>
          </cell>
          <cell r="G184">
            <v>13</v>
          </cell>
          <cell r="H184">
            <v>11</v>
          </cell>
          <cell r="I184">
            <v>84.615384615384613</v>
          </cell>
          <cell r="J184">
            <v>1</v>
          </cell>
          <cell r="K184">
            <v>10</v>
          </cell>
          <cell r="L184">
            <v>110.00000000000001</v>
          </cell>
          <cell r="M184">
            <v>1</v>
          </cell>
          <cell r="N184">
            <v>23</v>
          </cell>
          <cell r="O184">
            <v>20</v>
          </cell>
          <cell r="P184">
            <v>15</v>
          </cell>
          <cell r="Q184">
            <v>15</v>
          </cell>
        </row>
        <row r="185">
          <cell r="D185">
            <v>4535</v>
          </cell>
          <cell r="E185" t="str">
            <v>3</v>
          </cell>
          <cell r="F185" t="str">
            <v>EL SAUCE</v>
          </cell>
          <cell r="G185">
            <v>7</v>
          </cell>
          <cell r="H185">
            <v>5</v>
          </cell>
          <cell r="I185">
            <v>100</v>
          </cell>
          <cell r="J185">
            <v>1</v>
          </cell>
          <cell r="K185">
            <v>5</v>
          </cell>
          <cell r="L185">
            <v>100</v>
          </cell>
          <cell r="M185">
            <v>1</v>
          </cell>
          <cell r="N185">
            <v>7</v>
          </cell>
          <cell r="O185">
            <v>5</v>
          </cell>
          <cell r="P185">
            <v>5</v>
          </cell>
          <cell r="Q185">
            <v>6</v>
          </cell>
        </row>
        <row r="186">
          <cell r="D186">
            <v>4536</v>
          </cell>
          <cell r="E186" t="str">
            <v>3</v>
          </cell>
          <cell r="F186" t="str">
            <v>SAN GREGORIO</v>
          </cell>
          <cell r="G186">
            <v>4</v>
          </cell>
          <cell r="H186">
            <v>5</v>
          </cell>
          <cell r="I186">
            <v>100</v>
          </cell>
          <cell r="J186">
            <v>1</v>
          </cell>
          <cell r="K186">
            <v>6</v>
          </cell>
          <cell r="L186">
            <v>83.333333333333343</v>
          </cell>
          <cell r="M186">
            <v>1</v>
          </cell>
          <cell r="N186">
            <v>6</v>
          </cell>
          <cell r="O186">
            <v>6</v>
          </cell>
          <cell r="P186">
            <v>5</v>
          </cell>
          <cell r="Q186">
            <v>4</v>
          </cell>
        </row>
        <row r="187">
          <cell r="D187">
            <v>4537</v>
          </cell>
          <cell r="E187" t="str">
            <v>3</v>
          </cell>
          <cell r="F187" t="str">
            <v>CASA BLANCA</v>
          </cell>
          <cell r="G187">
            <v>19</v>
          </cell>
          <cell r="H187">
            <v>21</v>
          </cell>
          <cell r="I187">
            <v>110.5263157894737</v>
          </cell>
          <cell r="J187">
            <v>1</v>
          </cell>
          <cell r="K187">
            <v>18</v>
          </cell>
          <cell r="L187">
            <v>116.66666666666667</v>
          </cell>
          <cell r="M187">
            <v>1</v>
          </cell>
          <cell r="N187">
            <v>18</v>
          </cell>
          <cell r="O187">
            <v>30</v>
          </cell>
          <cell r="P187">
            <v>23</v>
          </cell>
          <cell r="Q187">
            <v>26</v>
          </cell>
        </row>
        <row r="188">
          <cell r="D188">
            <v>4540</v>
          </cell>
          <cell r="E188" t="str">
            <v>2</v>
          </cell>
          <cell r="F188" t="str">
            <v>EL GUAYO</v>
          </cell>
          <cell r="G188">
            <v>3</v>
          </cell>
          <cell r="H188">
            <v>5</v>
          </cell>
          <cell r="I188">
            <v>100</v>
          </cell>
          <cell r="J188">
            <v>1</v>
          </cell>
          <cell r="K188">
            <v>5</v>
          </cell>
          <cell r="L188">
            <v>100</v>
          </cell>
          <cell r="M188">
            <v>1</v>
          </cell>
          <cell r="N188">
            <v>6</v>
          </cell>
          <cell r="O188">
            <v>11</v>
          </cell>
          <cell r="P188">
            <v>5</v>
          </cell>
          <cell r="Q188">
            <v>6</v>
          </cell>
        </row>
        <row r="189">
          <cell r="D189">
            <v>4541</v>
          </cell>
          <cell r="E189" t="str">
            <v>3</v>
          </cell>
          <cell r="F189" t="str">
            <v>TANON CAMPO ALEGRE</v>
          </cell>
          <cell r="G189">
            <v>11</v>
          </cell>
          <cell r="H189">
            <v>4</v>
          </cell>
          <cell r="I189">
            <v>36.363636363636367</v>
          </cell>
          <cell r="J189">
            <v>0</v>
          </cell>
          <cell r="K189">
            <v>4</v>
          </cell>
          <cell r="L189">
            <v>100</v>
          </cell>
          <cell r="M189">
            <v>1</v>
          </cell>
          <cell r="N189">
            <v>9</v>
          </cell>
          <cell r="O189">
            <v>6</v>
          </cell>
          <cell r="P189">
            <v>4</v>
          </cell>
          <cell r="Q189">
            <v>6</v>
          </cell>
        </row>
        <row r="190">
          <cell r="D190">
            <v>4542</v>
          </cell>
          <cell r="E190" t="str">
            <v>2</v>
          </cell>
          <cell r="F190" t="str">
            <v>QUINDEN BAJO</v>
          </cell>
          <cell r="G190">
            <v>13</v>
          </cell>
          <cell r="H190">
            <v>14</v>
          </cell>
          <cell r="I190">
            <v>107.69230769230769</v>
          </cell>
          <cell r="J190">
            <v>1</v>
          </cell>
          <cell r="K190">
            <v>12</v>
          </cell>
          <cell r="L190">
            <v>116.66666666666667</v>
          </cell>
          <cell r="M190">
            <v>1</v>
          </cell>
          <cell r="N190">
            <v>10</v>
          </cell>
          <cell r="O190">
            <v>13</v>
          </cell>
          <cell r="P190">
            <v>25</v>
          </cell>
          <cell r="Q190">
            <v>20</v>
          </cell>
        </row>
        <row r="191">
          <cell r="D191">
            <v>4543</v>
          </cell>
          <cell r="E191" t="str">
            <v>1</v>
          </cell>
          <cell r="F191" t="str">
            <v>LIVES</v>
          </cell>
          <cell r="G191">
            <v>21</v>
          </cell>
          <cell r="H191">
            <v>25</v>
          </cell>
          <cell r="I191">
            <v>119.04761904761905</v>
          </cell>
          <cell r="J191">
            <v>1</v>
          </cell>
          <cell r="K191">
            <v>21</v>
          </cell>
          <cell r="L191">
            <v>119.04761904761905</v>
          </cell>
          <cell r="M191">
            <v>1</v>
          </cell>
          <cell r="N191">
            <v>15</v>
          </cell>
          <cell r="O191">
            <v>12</v>
          </cell>
          <cell r="P191">
            <v>13</v>
          </cell>
          <cell r="Q191">
            <v>16</v>
          </cell>
        </row>
        <row r="192">
          <cell r="D192">
            <v>4546</v>
          </cell>
          <cell r="E192" t="str">
            <v>1</v>
          </cell>
          <cell r="F192" t="str">
            <v>UNION AGUA BLANCA</v>
          </cell>
          <cell r="G192">
            <v>30</v>
          </cell>
          <cell r="H192">
            <v>28</v>
          </cell>
          <cell r="I192">
            <v>93.333333333333329</v>
          </cell>
          <cell r="J192">
            <v>1</v>
          </cell>
          <cell r="K192">
            <v>24</v>
          </cell>
          <cell r="L192">
            <v>116.66666666666667</v>
          </cell>
          <cell r="M192">
            <v>1</v>
          </cell>
          <cell r="N192">
            <v>21</v>
          </cell>
          <cell r="O192">
            <v>24</v>
          </cell>
          <cell r="P192">
            <v>26</v>
          </cell>
          <cell r="Q192">
            <v>27</v>
          </cell>
        </row>
        <row r="193">
          <cell r="D193">
            <v>4556</v>
          </cell>
          <cell r="E193" t="str">
            <v>1</v>
          </cell>
          <cell r="F193" t="str">
            <v>LA FLORIDA</v>
          </cell>
          <cell r="G193">
            <v>15</v>
          </cell>
          <cell r="H193">
            <v>18</v>
          </cell>
          <cell r="I193">
            <v>120</v>
          </cell>
          <cell r="J193">
            <v>1</v>
          </cell>
          <cell r="K193">
            <v>22</v>
          </cell>
          <cell r="L193">
            <v>81.818181818181827</v>
          </cell>
          <cell r="M193">
            <v>1</v>
          </cell>
          <cell r="N193">
            <v>26</v>
          </cell>
          <cell r="O193">
            <v>31</v>
          </cell>
          <cell r="P193">
            <v>31</v>
          </cell>
          <cell r="Q193">
            <v>21</v>
          </cell>
        </row>
        <row r="194">
          <cell r="D194">
            <v>4557</v>
          </cell>
          <cell r="E194" t="str">
            <v>2</v>
          </cell>
          <cell r="F194" t="str">
            <v>NIEPOS</v>
          </cell>
          <cell r="G194">
            <v>21</v>
          </cell>
          <cell r="H194">
            <v>24</v>
          </cell>
          <cell r="I194">
            <v>114.28571428571428</v>
          </cell>
          <cell r="J194">
            <v>1</v>
          </cell>
          <cell r="K194">
            <v>22</v>
          </cell>
          <cell r="L194">
            <v>109.09090909090908</v>
          </cell>
          <cell r="M194">
            <v>1</v>
          </cell>
          <cell r="N194">
            <v>27</v>
          </cell>
          <cell r="O194">
            <v>24</v>
          </cell>
          <cell r="P194">
            <v>21</v>
          </cell>
          <cell r="Q194">
            <v>31</v>
          </cell>
        </row>
        <row r="195">
          <cell r="D195">
            <v>4558</v>
          </cell>
          <cell r="E195" t="str">
            <v>2</v>
          </cell>
          <cell r="F195" t="str">
            <v>LANCHEZ</v>
          </cell>
          <cell r="G195">
            <v>13</v>
          </cell>
          <cell r="H195">
            <v>14</v>
          </cell>
          <cell r="I195">
            <v>107.69230769230769</v>
          </cell>
          <cell r="J195">
            <v>1</v>
          </cell>
          <cell r="K195">
            <v>16</v>
          </cell>
          <cell r="L195">
            <v>87.5</v>
          </cell>
          <cell r="M195">
            <v>1</v>
          </cell>
          <cell r="N195">
            <v>14</v>
          </cell>
          <cell r="O195">
            <v>24</v>
          </cell>
          <cell r="P195">
            <v>12</v>
          </cell>
          <cell r="Q195">
            <v>11</v>
          </cell>
        </row>
        <row r="196">
          <cell r="D196">
            <v>4559</v>
          </cell>
          <cell r="E196" t="str">
            <v>2</v>
          </cell>
          <cell r="F196" t="str">
            <v>MIRAVALLES</v>
          </cell>
          <cell r="G196">
            <v>4</v>
          </cell>
          <cell r="H196">
            <v>4</v>
          </cell>
          <cell r="I196">
            <v>100</v>
          </cell>
          <cell r="J196">
            <v>1</v>
          </cell>
          <cell r="K196">
            <v>4</v>
          </cell>
          <cell r="L196">
            <v>100</v>
          </cell>
          <cell r="M196">
            <v>1</v>
          </cell>
          <cell r="N196">
            <v>4</v>
          </cell>
          <cell r="O196">
            <v>5</v>
          </cell>
          <cell r="P196">
            <v>3</v>
          </cell>
          <cell r="Q196">
            <v>6</v>
          </cell>
        </row>
        <row r="197">
          <cell r="D197">
            <v>4560</v>
          </cell>
          <cell r="E197" t="str">
            <v>2</v>
          </cell>
          <cell r="F197" t="str">
            <v>EL NARANJO</v>
          </cell>
          <cell r="G197">
            <v>4</v>
          </cell>
          <cell r="H197">
            <v>9</v>
          </cell>
          <cell r="I197">
            <v>100</v>
          </cell>
          <cell r="J197">
            <v>1</v>
          </cell>
          <cell r="K197">
            <v>8</v>
          </cell>
          <cell r="L197">
            <v>112.5</v>
          </cell>
          <cell r="M197">
            <v>1</v>
          </cell>
          <cell r="N197">
            <v>5</v>
          </cell>
          <cell r="O197">
            <v>7</v>
          </cell>
          <cell r="P197">
            <v>8</v>
          </cell>
          <cell r="Q197">
            <v>6</v>
          </cell>
        </row>
        <row r="198">
          <cell r="D198">
            <v>4561</v>
          </cell>
          <cell r="E198" t="str">
            <v>3</v>
          </cell>
          <cell r="F198" t="str">
            <v>SAN MIGUEL</v>
          </cell>
          <cell r="G198">
            <v>106</v>
          </cell>
          <cell r="H198">
            <v>100</v>
          </cell>
          <cell r="I198">
            <v>94.339622641509436</v>
          </cell>
          <cell r="J198">
            <v>1</v>
          </cell>
          <cell r="K198">
            <v>102</v>
          </cell>
          <cell r="L198">
            <v>98.039215686274503</v>
          </cell>
          <cell r="M198">
            <v>1</v>
          </cell>
          <cell r="N198">
            <v>98</v>
          </cell>
          <cell r="O198">
            <v>125</v>
          </cell>
          <cell r="P198">
            <v>146</v>
          </cell>
          <cell r="Q198">
            <v>133</v>
          </cell>
        </row>
        <row r="199">
          <cell r="D199">
            <v>4562</v>
          </cell>
          <cell r="E199" t="str">
            <v>3</v>
          </cell>
          <cell r="F199" t="str">
            <v>LLAPA</v>
          </cell>
          <cell r="G199">
            <v>36</v>
          </cell>
          <cell r="H199">
            <v>36</v>
          </cell>
          <cell r="I199">
            <v>100</v>
          </cell>
          <cell r="J199">
            <v>1</v>
          </cell>
          <cell r="K199">
            <v>30</v>
          </cell>
          <cell r="L199">
            <v>120</v>
          </cell>
          <cell r="M199">
            <v>1</v>
          </cell>
          <cell r="N199">
            <v>38</v>
          </cell>
          <cell r="O199">
            <v>34</v>
          </cell>
          <cell r="P199">
            <v>41</v>
          </cell>
          <cell r="Q199">
            <v>33</v>
          </cell>
        </row>
        <row r="200">
          <cell r="D200">
            <v>4563</v>
          </cell>
          <cell r="E200" t="str">
            <v>3</v>
          </cell>
          <cell r="F200" t="str">
            <v>EL TAMBO</v>
          </cell>
          <cell r="G200">
            <v>4</v>
          </cell>
          <cell r="H200">
            <v>4</v>
          </cell>
          <cell r="I200">
            <v>100</v>
          </cell>
          <cell r="J200">
            <v>1</v>
          </cell>
          <cell r="K200">
            <v>4</v>
          </cell>
          <cell r="L200">
            <v>100</v>
          </cell>
          <cell r="M200">
            <v>1</v>
          </cell>
          <cell r="N200">
            <v>6</v>
          </cell>
          <cell r="O200">
            <v>9</v>
          </cell>
          <cell r="P200">
            <v>4</v>
          </cell>
          <cell r="Q200">
            <v>5</v>
          </cell>
        </row>
        <row r="201">
          <cell r="D201">
            <v>4564</v>
          </cell>
          <cell r="E201" t="str">
            <v>3</v>
          </cell>
          <cell r="F201" t="str">
            <v>SABANA</v>
          </cell>
          <cell r="G201">
            <v>5</v>
          </cell>
          <cell r="H201">
            <v>4</v>
          </cell>
          <cell r="I201">
            <v>100</v>
          </cell>
          <cell r="J201">
            <v>1</v>
          </cell>
          <cell r="K201">
            <v>4</v>
          </cell>
          <cell r="L201">
            <v>100</v>
          </cell>
          <cell r="M201">
            <v>1</v>
          </cell>
          <cell r="N201">
            <v>5</v>
          </cell>
          <cell r="O201">
            <v>8</v>
          </cell>
          <cell r="P201">
            <v>9</v>
          </cell>
          <cell r="Q201">
            <v>7</v>
          </cell>
        </row>
        <row r="202">
          <cell r="D202">
            <v>4565</v>
          </cell>
          <cell r="E202" t="str">
            <v>3</v>
          </cell>
          <cell r="F202" t="str">
            <v>SAN ANTONIO DE OJOS</v>
          </cell>
          <cell r="G202">
            <v>9</v>
          </cell>
          <cell r="H202">
            <v>7</v>
          </cell>
          <cell r="I202">
            <v>100</v>
          </cell>
          <cell r="J202">
            <v>1</v>
          </cell>
          <cell r="K202">
            <v>6</v>
          </cell>
          <cell r="L202">
            <v>116.66666666666667</v>
          </cell>
          <cell r="M202">
            <v>1</v>
          </cell>
          <cell r="N202">
            <v>5</v>
          </cell>
          <cell r="O202">
            <v>5</v>
          </cell>
          <cell r="P202">
            <v>7</v>
          </cell>
          <cell r="Q202">
            <v>14</v>
          </cell>
        </row>
        <row r="203">
          <cell r="D203">
            <v>4566</v>
          </cell>
          <cell r="E203" t="str">
            <v>3</v>
          </cell>
          <cell r="F203" t="str">
            <v>TANTACHUAL BAJO</v>
          </cell>
          <cell r="G203">
            <v>14</v>
          </cell>
          <cell r="H203">
            <v>14</v>
          </cell>
          <cell r="I203">
            <v>100</v>
          </cell>
          <cell r="J203">
            <v>1</v>
          </cell>
          <cell r="K203">
            <v>14</v>
          </cell>
          <cell r="L203">
            <v>100</v>
          </cell>
          <cell r="M203">
            <v>1</v>
          </cell>
          <cell r="N203">
            <v>11</v>
          </cell>
          <cell r="O203">
            <v>10</v>
          </cell>
          <cell r="P203">
            <v>19</v>
          </cell>
          <cell r="Q203">
            <v>13</v>
          </cell>
        </row>
        <row r="204">
          <cell r="D204">
            <v>4567</v>
          </cell>
          <cell r="E204" t="str">
            <v>3</v>
          </cell>
          <cell r="F204" t="str">
            <v>PAMPA CUYOC</v>
          </cell>
          <cell r="G204">
            <v>4</v>
          </cell>
          <cell r="H204">
            <v>4</v>
          </cell>
          <cell r="I204">
            <v>100</v>
          </cell>
          <cell r="J204">
            <v>1</v>
          </cell>
          <cell r="K204">
            <v>4</v>
          </cell>
          <cell r="L204">
            <v>100</v>
          </cell>
          <cell r="M204">
            <v>1</v>
          </cell>
          <cell r="N204">
            <v>2</v>
          </cell>
          <cell r="O204">
            <v>4</v>
          </cell>
          <cell r="P204">
            <v>4</v>
          </cell>
          <cell r="Q204">
            <v>9</v>
          </cell>
        </row>
        <row r="205">
          <cell r="D205">
            <v>4568</v>
          </cell>
          <cell r="E205" t="str">
            <v>3</v>
          </cell>
          <cell r="F205" t="str">
            <v>SAN SILVESTRE DE COCHAN</v>
          </cell>
          <cell r="G205">
            <v>20</v>
          </cell>
          <cell r="H205">
            <v>16</v>
          </cell>
          <cell r="I205">
            <v>80</v>
          </cell>
          <cell r="J205">
            <v>1</v>
          </cell>
          <cell r="K205">
            <v>15</v>
          </cell>
          <cell r="L205">
            <v>106.66666666666667</v>
          </cell>
          <cell r="M205">
            <v>1</v>
          </cell>
          <cell r="N205">
            <v>12</v>
          </cell>
          <cell r="O205">
            <v>14</v>
          </cell>
          <cell r="P205">
            <v>28</v>
          </cell>
          <cell r="Q205">
            <v>23</v>
          </cell>
        </row>
        <row r="206">
          <cell r="D206">
            <v>4569</v>
          </cell>
          <cell r="E206" t="str">
            <v>3</v>
          </cell>
          <cell r="F206" t="str">
            <v>EL COBRO NEGRO</v>
          </cell>
          <cell r="G206">
            <v>2</v>
          </cell>
          <cell r="H206">
            <v>6</v>
          </cell>
          <cell r="I206">
            <v>100</v>
          </cell>
          <cell r="J206">
            <v>1</v>
          </cell>
          <cell r="K206">
            <v>6</v>
          </cell>
          <cell r="L206">
            <v>100</v>
          </cell>
          <cell r="M206">
            <v>1</v>
          </cell>
          <cell r="N206">
            <v>5</v>
          </cell>
          <cell r="O206">
            <v>7</v>
          </cell>
          <cell r="P206">
            <v>11</v>
          </cell>
          <cell r="Q206">
            <v>7</v>
          </cell>
        </row>
        <row r="207">
          <cell r="D207">
            <v>4570</v>
          </cell>
          <cell r="E207" t="str">
            <v>2</v>
          </cell>
          <cell r="F207" t="str">
            <v>TAULIS</v>
          </cell>
          <cell r="G207">
            <v>18</v>
          </cell>
          <cell r="H207">
            <v>15</v>
          </cell>
          <cell r="I207">
            <v>83.333333333333343</v>
          </cell>
          <cell r="J207">
            <v>1</v>
          </cell>
          <cell r="K207">
            <v>17</v>
          </cell>
          <cell r="L207">
            <v>88.235294117647058</v>
          </cell>
          <cell r="M207">
            <v>1</v>
          </cell>
          <cell r="N207">
            <v>20</v>
          </cell>
          <cell r="O207">
            <v>16</v>
          </cell>
          <cell r="P207">
            <v>22</v>
          </cell>
          <cell r="Q207">
            <v>25</v>
          </cell>
        </row>
        <row r="208">
          <cell r="D208">
            <v>4571</v>
          </cell>
          <cell r="E208" t="str">
            <v>3</v>
          </cell>
          <cell r="F208" t="str">
            <v>NITISUYO ALTO</v>
          </cell>
          <cell r="G208">
            <v>2</v>
          </cell>
          <cell r="H208">
            <v>4</v>
          </cell>
          <cell r="I208">
            <v>100</v>
          </cell>
          <cell r="J208">
            <v>1</v>
          </cell>
          <cell r="K208">
            <v>4</v>
          </cell>
          <cell r="L208">
            <v>100</v>
          </cell>
          <cell r="M208">
            <v>1</v>
          </cell>
          <cell r="N208">
            <v>6</v>
          </cell>
          <cell r="O208">
            <v>6</v>
          </cell>
          <cell r="P208">
            <v>4</v>
          </cell>
          <cell r="Q208">
            <v>6</v>
          </cell>
        </row>
        <row r="209">
          <cell r="D209">
            <v>4572</v>
          </cell>
          <cell r="E209" t="str">
            <v>3</v>
          </cell>
          <cell r="F209" t="str">
            <v>SANTA ROSA</v>
          </cell>
          <cell r="G209">
            <v>7</v>
          </cell>
          <cell r="H209">
            <v>10</v>
          </cell>
          <cell r="I209">
            <v>100</v>
          </cell>
          <cell r="J209">
            <v>1</v>
          </cell>
          <cell r="K209">
            <v>10</v>
          </cell>
          <cell r="L209">
            <v>100</v>
          </cell>
          <cell r="M209">
            <v>1</v>
          </cell>
          <cell r="N209">
            <v>10</v>
          </cell>
          <cell r="O209">
            <v>17</v>
          </cell>
          <cell r="P209">
            <v>12</v>
          </cell>
          <cell r="Q209">
            <v>17</v>
          </cell>
        </row>
        <row r="210">
          <cell r="D210">
            <v>4573</v>
          </cell>
          <cell r="E210" t="str">
            <v>2</v>
          </cell>
          <cell r="F210" t="str">
            <v>LAMASPAMPA</v>
          </cell>
          <cell r="G210">
            <v>32</v>
          </cell>
          <cell r="H210">
            <v>29</v>
          </cell>
          <cell r="I210">
            <v>90.625</v>
          </cell>
          <cell r="J210">
            <v>1</v>
          </cell>
          <cell r="K210">
            <v>25</v>
          </cell>
          <cell r="L210">
            <v>115.99999999999999</v>
          </cell>
          <cell r="M210">
            <v>1</v>
          </cell>
          <cell r="N210">
            <v>31</v>
          </cell>
          <cell r="O210">
            <v>29</v>
          </cell>
          <cell r="P210">
            <v>30</v>
          </cell>
          <cell r="Q210">
            <v>29</v>
          </cell>
        </row>
        <row r="211">
          <cell r="D211">
            <v>4574</v>
          </cell>
          <cell r="E211" t="str">
            <v>3</v>
          </cell>
          <cell r="F211" t="str">
            <v>TAYAPAMPA</v>
          </cell>
          <cell r="G211">
            <v>12</v>
          </cell>
          <cell r="H211">
            <v>10</v>
          </cell>
          <cell r="I211">
            <v>83.333333333333343</v>
          </cell>
          <cell r="J211">
            <v>1</v>
          </cell>
          <cell r="K211">
            <v>10</v>
          </cell>
          <cell r="L211">
            <v>100</v>
          </cell>
          <cell r="M211">
            <v>1</v>
          </cell>
          <cell r="N211">
            <v>12</v>
          </cell>
          <cell r="O211">
            <v>10</v>
          </cell>
          <cell r="P211">
            <v>13</v>
          </cell>
          <cell r="Q211">
            <v>12</v>
          </cell>
        </row>
        <row r="212">
          <cell r="D212">
            <v>4575</v>
          </cell>
          <cell r="E212" t="str">
            <v>2</v>
          </cell>
          <cell r="F212" t="str">
            <v>EL PRADO</v>
          </cell>
          <cell r="G212">
            <v>12</v>
          </cell>
          <cell r="H212">
            <v>13</v>
          </cell>
          <cell r="I212">
            <v>108.33333333333333</v>
          </cell>
          <cell r="J212">
            <v>1</v>
          </cell>
          <cell r="K212">
            <v>11</v>
          </cell>
          <cell r="L212">
            <v>118.18181818181819</v>
          </cell>
          <cell r="M212">
            <v>1</v>
          </cell>
          <cell r="N212">
            <v>11</v>
          </cell>
          <cell r="O212">
            <v>13</v>
          </cell>
          <cell r="P212">
            <v>12</v>
          </cell>
          <cell r="Q212">
            <v>15</v>
          </cell>
        </row>
        <row r="213">
          <cell r="D213">
            <v>4576</v>
          </cell>
          <cell r="E213" t="str">
            <v>2</v>
          </cell>
          <cell r="F213" t="str">
            <v>CALQUIS</v>
          </cell>
          <cell r="G213">
            <v>30</v>
          </cell>
          <cell r="H213">
            <v>27</v>
          </cell>
          <cell r="I213">
            <v>90</v>
          </cell>
          <cell r="J213">
            <v>1</v>
          </cell>
          <cell r="K213">
            <v>27</v>
          </cell>
          <cell r="L213">
            <v>100</v>
          </cell>
          <cell r="M213">
            <v>1</v>
          </cell>
          <cell r="N213">
            <v>29</v>
          </cell>
          <cell r="O213">
            <v>35</v>
          </cell>
          <cell r="P213">
            <v>45</v>
          </cell>
          <cell r="Q213">
            <v>32</v>
          </cell>
        </row>
        <row r="214">
          <cell r="D214">
            <v>4606</v>
          </cell>
          <cell r="E214" t="str">
            <v>1</v>
          </cell>
          <cell r="F214" t="str">
            <v>QUILCATE ALTO</v>
          </cell>
          <cell r="G214">
            <v>21</v>
          </cell>
          <cell r="H214">
            <v>17</v>
          </cell>
          <cell r="I214">
            <v>80.952380952380949</v>
          </cell>
          <cell r="J214">
            <v>1</v>
          </cell>
          <cell r="K214">
            <v>15</v>
          </cell>
          <cell r="L214">
            <v>113.33333333333333</v>
          </cell>
          <cell r="M214">
            <v>1</v>
          </cell>
          <cell r="N214">
            <v>14</v>
          </cell>
          <cell r="O214">
            <v>27</v>
          </cell>
          <cell r="P214">
            <v>26</v>
          </cell>
          <cell r="Q214">
            <v>25</v>
          </cell>
        </row>
        <row r="215">
          <cell r="D215">
            <v>4607</v>
          </cell>
          <cell r="E215" t="str">
            <v>1</v>
          </cell>
          <cell r="F215" t="str">
            <v>TONGOD</v>
          </cell>
          <cell r="G215">
            <v>42</v>
          </cell>
          <cell r="H215">
            <v>34</v>
          </cell>
          <cell r="I215">
            <v>80.952380952380949</v>
          </cell>
          <cell r="J215">
            <v>1</v>
          </cell>
          <cell r="K215">
            <v>33</v>
          </cell>
          <cell r="L215">
            <v>103.03030303030303</v>
          </cell>
          <cell r="M215">
            <v>1</v>
          </cell>
          <cell r="N215">
            <v>40</v>
          </cell>
          <cell r="O215">
            <v>35</v>
          </cell>
          <cell r="P215">
            <v>43</v>
          </cell>
          <cell r="Q215">
            <v>47</v>
          </cell>
        </row>
        <row r="216">
          <cell r="D216">
            <v>4608</v>
          </cell>
          <cell r="E216" t="str">
            <v>3</v>
          </cell>
          <cell r="F216" t="str">
            <v>QUEBRADA HONDA</v>
          </cell>
          <cell r="G216">
            <v>4</v>
          </cell>
          <cell r="H216">
            <v>6</v>
          </cell>
          <cell r="I216">
            <v>100</v>
          </cell>
          <cell r="J216">
            <v>1</v>
          </cell>
          <cell r="K216">
            <v>6</v>
          </cell>
          <cell r="L216">
            <v>100</v>
          </cell>
          <cell r="M216">
            <v>1</v>
          </cell>
          <cell r="N216">
            <v>6</v>
          </cell>
          <cell r="O216">
            <v>8</v>
          </cell>
          <cell r="P216">
            <v>15</v>
          </cell>
          <cell r="Q216">
            <v>16</v>
          </cell>
        </row>
        <row r="217">
          <cell r="D217">
            <v>4609</v>
          </cell>
          <cell r="E217" t="str">
            <v>3</v>
          </cell>
          <cell r="F217" t="str">
            <v>UCHUQUINUA</v>
          </cell>
          <cell r="G217">
            <v>4</v>
          </cell>
          <cell r="H217">
            <v>4</v>
          </cell>
          <cell r="I217">
            <v>100</v>
          </cell>
          <cell r="J217">
            <v>1</v>
          </cell>
          <cell r="K217">
            <v>4</v>
          </cell>
          <cell r="L217">
            <v>100</v>
          </cell>
          <cell r="M217">
            <v>1</v>
          </cell>
          <cell r="N217">
            <v>6</v>
          </cell>
          <cell r="O217">
            <v>8</v>
          </cell>
          <cell r="P217">
            <v>5</v>
          </cell>
          <cell r="Q217">
            <v>9</v>
          </cell>
        </row>
        <row r="218">
          <cell r="D218">
            <v>4621</v>
          </cell>
          <cell r="E218" t="str">
            <v>1</v>
          </cell>
          <cell r="F218" t="str">
            <v>CATILLUC</v>
          </cell>
          <cell r="G218">
            <v>35</v>
          </cell>
          <cell r="H218">
            <v>35</v>
          </cell>
          <cell r="I218">
            <v>100</v>
          </cell>
          <cell r="J218">
            <v>1</v>
          </cell>
          <cell r="K218">
            <v>33</v>
          </cell>
          <cell r="L218">
            <v>106.06060606060606</v>
          </cell>
          <cell r="M218">
            <v>1</v>
          </cell>
          <cell r="N218">
            <v>35</v>
          </cell>
          <cell r="O218">
            <v>23</v>
          </cell>
          <cell r="P218">
            <v>33</v>
          </cell>
          <cell r="Q218">
            <v>44</v>
          </cell>
        </row>
        <row r="219">
          <cell r="D219">
            <v>6809</v>
          </cell>
          <cell r="E219" t="str">
            <v>3</v>
          </cell>
          <cell r="F219" t="str">
            <v>PAMPA LA CALZADA</v>
          </cell>
          <cell r="G219">
            <v>11</v>
          </cell>
          <cell r="H219">
            <v>13</v>
          </cell>
          <cell r="I219">
            <v>118.18181818181819</v>
          </cell>
          <cell r="J219">
            <v>1</v>
          </cell>
          <cell r="K219">
            <v>11</v>
          </cell>
          <cell r="L219">
            <v>118.18181818181819</v>
          </cell>
          <cell r="M219">
            <v>1</v>
          </cell>
          <cell r="N219">
            <v>8</v>
          </cell>
          <cell r="O219">
            <v>11</v>
          </cell>
          <cell r="P219">
            <v>11</v>
          </cell>
          <cell r="Q219">
            <v>12</v>
          </cell>
        </row>
        <row r="220">
          <cell r="D220">
            <v>7083</v>
          </cell>
          <cell r="E220" t="str">
            <v>3</v>
          </cell>
          <cell r="F220" t="str">
            <v>PABELLON CHICO</v>
          </cell>
          <cell r="G220">
            <v>1</v>
          </cell>
          <cell r="H220">
            <v>1</v>
          </cell>
          <cell r="I220">
            <v>100</v>
          </cell>
          <cell r="J220">
            <v>1</v>
          </cell>
          <cell r="K220">
            <v>1</v>
          </cell>
          <cell r="L220">
            <v>100</v>
          </cell>
          <cell r="M220">
            <v>1</v>
          </cell>
          <cell r="N220">
            <v>6</v>
          </cell>
          <cell r="O220">
            <v>3</v>
          </cell>
          <cell r="P220">
            <v>2</v>
          </cell>
          <cell r="Q220">
            <v>3</v>
          </cell>
        </row>
        <row r="221">
          <cell r="D221">
            <v>7084</v>
          </cell>
          <cell r="E221" t="str">
            <v>3</v>
          </cell>
          <cell r="F221" t="str">
            <v>LUCMILLO</v>
          </cell>
          <cell r="G221">
            <v>5</v>
          </cell>
          <cell r="H221">
            <v>4</v>
          </cell>
          <cell r="I221">
            <v>100</v>
          </cell>
          <cell r="J221">
            <v>1</v>
          </cell>
          <cell r="K221">
            <v>4</v>
          </cell>
          <cell r="L221">
            <v>100</v>
          </cell>
          <cell r="M221">
            <v>1</v>
          </cell>
          <cell r="N221">
            <v>1</v>
          </cell>
          <cell r="O221">
            <v>3</v>
          </cell>
          <cell r="P221">
            <v>4</v>
          </cell>
          <cell r="Q221">
            <v>3</v>
          </cell>
        </row>
        <row r="222">
          <cell r="D222">
            <v>7085</v>
          </cell>
          <cell r="E222" t="str">
            <v>1</v>
          </cell>
          <cell r="F222" t="str">
            <v>PISIT</v>
          </cell>
          <cell r="G222">
            <v>3</v>
          </cell>
          <cell r="H222">
            <v>2</v>
          </cell>
          <cell r="I222">
            <v>100</v>
          </cell>
          <cell r="J222">
            <v>1</v>
          </cell>
          <cell r="K222">
            <v>2</v>
          </cell>
          <cell r="L222">
            <v>100</v>
          </cell>
          <cell r="M222">
            <v>1</v>
          </cell>
          <cell r="N222">
            <v>3</v>
          </cell>
          <cell r="O222">
            <v>3</v>
          </cell>
          <cell r="P222">
            <v>8</v>
          </cell>
          <cell r="Q222">
            <v>8</v>
          </cell>
        </row>
        <row r="223">
          <cell r="D223">
            <v>7405</v>
          </cell>
          <cell r="E223" t="str">
            <v>2</v>
          </cell>
          <cell r="F223" t="str">
            <v>SAN JOSE</v>
          </cell>
          <cell r="G223">
            <v>2</v>
          </cell>
          <cell r="H223">
            <v>2</v>
          </cell>
          <cell r="I223">
            <v>100</v>
          </cell>
          <cell r="J223">
            <v>1</v>
          </cell>
          <cell r="K223">
            <v>2</v>
          </cell>
          <cell r="L223">
            <v>100</v>
          </cell>
          <cell r="M223">
            <v>1</v>
          </cell>
          <cell r="N223">
            <v>2</v>
          </cell>
          <cell r="O223">
            <v>6</v>
          </cell>
          <cell r="P223">
            <v>5</v>
          </cell>
          <cell r="Q223">
            <v>1</v>
          </cell>
        </row>
        <row r="224">
          <cell r="D224">
            <v>8751</v>
          </cell>
          <cell r="E224" t="str">
            <v>1</v>
          </cell>
          <cell r="F224" t="str">
            <v>LA CORONILLA</v>
          </cell>
          <cell r="G224">
            <v>5</v>
          </cell>
          <cell r="H224">
            <v>4</v>
          </cell>
          <cell r="I224">
            <v>100</v>
          </cell>
          <cell r="J224">
            <v>1</v>
          </cell>
          <cell r="K224">
            <v>4</v>
          </cell>
          <cell r="L224">
            <v>100</v>
          </cell>
          <cell r="M224">
            <v>1</v>
          </cell>
          <cell r="N224">
            <v>4</v>
          </cell>
          <cell r="O224">
            <v>3</v>
          </cell>
          <cell r="P224">
            <v>9</v>
          </cell>
          <cell r="Q224">
            <v>7</v>
          </cell>
        </row>
        <row r="225">
          <cell r="D225">
            <v>8995</v>
          </cell>
          <cell r="E225" t="str">
            <v>2</v>
          </cell>
          <cell r="F225" t="str">
            <v>LAS PENCAS</v>
          </cell>
          <cell r="G225">
            <v>2</v>
          </cell>
          <cell r="H225">
            <v>1</v>
          </cell>
          <cell r="I225">
            <v>100</v>
          </cell>
          <cell r="J225">
            <v>1</v>
          </cell>
          <cell r="K225">
            <v>1</v>
          </cell>
          <cell r="L225">
            <v>100</v>
          </cell>
          <cell r="M225">
            <v>1</v>
          </cell>
          <cell r="N225">
            <v>5</v>
          </cell>
          <cell r="O225">
            <v>5</v>
          </cell>
          <cell r="P225">
            <v>8</v>
          </cell>
          <cell r="Q225">
            <v>2</v>
          </cell>
        </row>
        <row r="226">
          <cell r="D226">
            <v>8996</v>
          </cell>
          <cell r="E226" t="str">
            <v>3</v>
          </cell>
          <cell r="F226" t="str">
            <v>CHUAD</v>
          </cell>
          <cell r="G226">
            <v>15</v>
          </cell>
          <cell r="H226">
            <v>15</v>
          </cell>
          <cell r="I226">
            <v>100</v>
          </cell>
          <cell r="J226">
            <v>1</v>
          </cell>
          <cell r="K226">
            <v>13</v>
          </cell>
          <cell r="L226">
            <v>115.38461538461537</v>
          </cell>
          <cell r="M226">
            <v>1</v>
          </cell>
          <cell r="N226">
            <v>9</v>
          </cell>
          <cell r="O226">
            <v>14</v>
          </cell>
          <cell r="P226">
            <v>15</v>
          </cell>
          <cell r="Q226">
            <v>21</v>
          </cell>
        </row>
        <row r="227">
          <cell r="D227">
            <v>19285</v>
          </cell>
          <cell r="E227" t="str">
            <v>3</v>
          </cell>
          <cell r="F227" t="str">
            <v>CHIAPON</v>
          </cell>
          <cell r="G227">
            <v>9</v>
          </cell>
          <cell r="H227">
            <v>7</v>
          </cell>
          <cell r="I227">
            <v>100</v>
          </cell>
          <cell r="J227">
            <v>1</v>
          </cell>
          <cell r="K227">
            <v>6</v>
          </cell>
          <cell r="L227">
            <v>116.66666666666667</v>
          </cell>
          <cell r="M227">
            <v>1</v>
          </cell>
          <cell r="N227">
            <v>6</v>
          </cell>
          <cell r="O227">
            <v>8</v>
          </cell>
          <cell r="P227">
            <v>9</v>
          </cell>
          <cell r="Q227">
            <v>1</v>
          </cell>
        </row>
        <row r="228">
          <cell r="D228">
            <v>19286</v>
          </cell>
          <cell r="E228" t="str">
            <v>2</v>
          </cell>
          <cell r="F228" t="str">
            <v>GORDILLOS</v>
          </cell>
          <cell r="G228">
            <v>5</v>
          </cell>
          <cell r="H228">
            <v>4</v>
          </cell>
          <cell r="I228">
            <v>100</v>
          </cell>
          <cell r="J228">
            <v>1</v>
          </cell>
          <cell r="K228">
            <v>4</v>
          </cell>
          <cell r="L228">
            <v>100</v>
          </cell>
          <cell r="M228">
            <v>1</v>
          </cell>
          <cell r="N228">
            <v>10</v>
          </cell>
          <cell r="O228">
            <v>6</v>
          </cell>
          <cell r="P228">
            <v>8</v>
          </cell>
          <cell r="Q228">
            <v>8</v>
          </cell>
        </row>
        <row r="229">
          <cell r="D229">
            <v>4539</v>
          </cell>
          <cell r="E229" t="str">
            <v>2</v>
          </cell>
          <cell r="F229" t="str">
            <v>TUÑAD</v>
          </cell>
          <cell r="G229">
            <v>12</v>
          </cell>
          <cell r="H229">
            <v>13</v>
          </cell>
          <cell r="I229">
            <v>108.33333333333333</v>
          </cell>
          <cell r="J229">
            <v>1</v>
          </cell>
          <cell r="K229">
            <v>15</v>
          </cell>
          <cell r="L229">
            <v>86.666666666666671</v>
          </cell>
          <cell r="M229">
            <v>1</v>
          </cell>
          <cell r="N229">
            <v>19</v>
          </cell>
          <cell r="O229">
            <v>19</v>
          </cell>
          <cell r="P229">
            <v>14</v>
          </cell>
          <cell r="Q229">
            <v>24</v>
          </cell>
        </row>
        <row r="230">
          <cell r="D230">
            <v>4577</v>
          </cell>
          <cell r="E230" t="str">
            <v>2</v>
          </cell>
          <cell r="F230" t="str">
            <v>SAN PABLO</v>
          </cell>
          <cell r="G230">
            <v>91</v>
          </cell>
          <cell r="H230">
            <v>100</v>
          </cell>
          <cell r="I230">
            <v>109.8901098901099</v>
          </cell>
          <cell r="J230">
            <v>1</v>
          </cell>
          <cell r="K230">
            <v>91</v>
          </cell>
          <cell r="L230">
            <v>109.8901098901099</v>
          </cell>
          <cell r="M230">
            <v>1</v>
          </cell>
          <cell r="N230">
            <v>101</v>
          </cell>
          <cell r="O230">
            <v>132</v>
          </cell>
          <cell r="P230">
            <v>104</v>
          </cell>
          <cell r="Q230">
            <v>106</v>
          </cell>
        </row>
        <row r="231">
          <cell r="D231">
            <v>4578</v>
          </cell>
          <cell r="E231" t="str">
            <v>2</v>
          </cell>
          <cell r="F231" t="str">
            <v>CALLANCAS</v>
          </cell>
          <cell r="G231">
            <v>31</v>
          </cell>
          <cell r="H231">
            <v>25</v>
          </cell>
          <cell r="I231">
            <v>80.645161290322577</v>
          </cell>
          <cell r="J231">
            <v>1</v>
          </cell>
          <cell r="K231">
            <v>21</v>
          </cell>
          <cell r="L231">
            <v>119.04761904761905</v>
          </cell>
          <cell r="M231">
            <v>1</v>
          </cell>
          <cell r="N231">
            <v>36</v>
          </cell>
          <cell r="O231">
            <v>24</v>
          </cell>
          <cell r="P231">
            <v>34</v>
          </cell>
          <cell r="Q231">
            <v>29</v>
          </cell>
        </row>
        <row r="232">
          <cell r="D232">
            <v>4579</v>
          </cell>
          <cell r="E232" t="str">
            <v>2</v>
          </cell>
          <cell r="F232" t="str">
            <v>POLAN</v>
          </cell>
          <cell r="G232">
            <v>24</v>
          </cell>
          <cell r="H232">
            <v>25</v>
          </cell>
          <cell r="I232">
            <v>104.16666666666667</v>
          </cell>
          <cell r="J232">
            <v>1</v>
          </cell>
          <cell r="K232">
            <v>24</v>
          </cell>
          <cell r="L232">
            <v>104.16666666666667</v>
          </cell>
          <cell r="M232">
            <v>1</v>
          </cell>
          <cell r="N232">
            <v>35</v>
          </cell>
          <cell r="O232">
            <v>27</v>
          </cell>
          <cell r="P232">
            <v>37</v>
          </cell>
          <cell r="Q232">
            <v>25</v>
          </cell>
        </row>
        <row r="233">
          <cell r="D233">
            <v>4580</v>
          </cell>
          <cell r="E233" t="str">
            <v>2</v>
          </cell>
          <cell r="F233" t="str">
            <v>SAN BERNARDINO</v>
          </cell>
          <cell r="G233">
            <v>14</v>
          </cell>
          <cell r="H233">
            <v>12</v>
          </cell>
          <cell r="I233">
            <v>85.714285714285708</v>
          </cell>
          <cell r="J233">
            <v>1</v>
          </cell>
          <cell r="K233">
            <v>11</v>
          </cell>
          <cell r="L233">
            <v>109.09090909090908</v>
          </cell>
          <cell r="M233">
            <v>1</v>
          </cell>
          <cell r="N233">
            <v>15</v>
          </cell>
          <cell r="O233">
            <v>14</v>
          </cell>
          <cell r="P233">
            <v>18</v>
          </cell>
          <cell r="Q233">
            <v>20</v>
          </cell>
        </row>
        <row r="234">
          <cell r="D234">
            <v>4581</v>
          </cell>
          <cell r="E234" t="str">
            <v>2</v>
          </cell>
          <cell r="F234" t="str">
            <v>SANTA ROSA DE UNANCA</v>
          </cell>
          <cell r="G234">
            <v>41</v>
          </cell>
          <cell r="H234">
            <v>35</v>
          </cell>
          <cell r="I234">
            <v>85.365853658536579</v>
          </cell>
          <cell r="J234">
            <v>1</v>
          </cell>
          <cell r="K234">
            <v>36</v>
          </cell>
          <cell r="L234">
            <v>97.222222222222214</v>
          </cell>
          <cell r="M234">
            <v>1</v>
          </cell>
          <cell r="N234">
            <v>40</v>
          </cell>
          <cell r="O234">
            <v>45</v>
          </cell>
          <cell r="P234">
            <v>36</v>
          </cell>
          <cell r="Q234">
            <v>44</v>
          </cell>
        </row>
        <row r="235">
          <cell r="D235">
            <v>4582</v>
          </cell>
          <cell r="E235" t="str">
            <v>2</v>
          </cell>
          <cell r="F235" t="str">
            <v>TUMBADEN ALTO</v>
          </cell>
          <cell r="G235">
            <v>15</v>
          </cell>
          <cell r="H235">
            <v>13</v>
          </cell>
          <cell r="I235">
            <v>86.666666666666671</v>
          </cell>
          <cell r="J235">
            <v>1</v>
          </cell>
          <cell r="K235">
            <v>11</v>
          </cell>
          <cell r="L235">
            <v>118.18181818181819</v>
          </cell>
          <cell r="M235">
            <v>1</v>
          </cell>
          <cell r="N235">
            <v>14</v>
          </cell>
          <cell r="O235">
            <v>13</v>
          </cell>
          <cell r="P235">
            <v>19</v>
          </cell>
          <cell r="Q235">
            <v>15</v>
          </cell>
        </row>
        <row r="236">
          <cell r="D236">
            <v>4583</v>
          </cell>
          <cell r="E236" t="str">
            <v>2</v>
          </cell>
          <cell r="F236" t="str">
            <v>TUMBADEN BAJO</v>
          </cell>
          <cell r="G236">
            <v>30</v>
          </cell>
          <cell r="H236">
            <v>32</v>
          </cell>
          <cell r="I236">
            <v>106.66666666666667</v>
          </cell>
          <cell r="J236">
            <v>1</v>
          </cell>
          <cell r="K236">
            <v>27</v>
          </cell>
          <cell r="L236">
            <v>118.5185185185185</v>
          </cell>
          <cell r="M236">
            <v>1</v>
          </cell>
          <cell r="N236">
            <v>38</v>
          </cell>
          <cell r="O236">
            <v>28</v>
          </cell>
          <cell r="P236">
            <v>40</v>
          </cell>
          <cell r="Q236">
            <v>25</v>
          </cell>
        </row>
        <row r="237">
          <cell r="D237">
            <v>4584</v>
          </cell>
          <cell r="E237" t="str">
            <v>3</v>
          </cell>
          <cell r="F237" t="str">
            <v>PAMPA DE SAN LUIS</v>
          </cell>
          <cell r="G237">
            <v>4</v>
          </cell>
          <cell r="H237">
            <v>4</v>
          </cell>
          <cell r="I237">
            <v>100</v>
          </cell>
          <cell r="J237">
            <v>1</v>
          </cell>
          <cell r="K237">
            <v>5</v>
          </cell>
          <cell r="L237">
            <v>80</v>
          </cell>
          <cell r="M237">
            <v>1</v>
          </cell>
          <cell r="N237">
            <v>9</v>
          </cell>
          <cell r="O237">
            <v>7</v>
          </cell>
          <cell r="P237">
            <v>12</v>
          </cell>
          <cell r="Q237">
            <v>9</v>
          </cell>
        </row>
        <row r="238">
          <cell r="D238">
            <v>4585</v>
          </cell>
          <cell r="E238" t="str">
            <v>3</v>
          </cell>
          <cell r="F238" t="str">
            <v>SAN LUIS BAJO - GRANDE</v>
          </cell>
          <cell r="G238">
            <v>1</v>
          </cell>
          <cell r="H238">
            <v>5</v>
          </cell>
          <cell r="I238">
            <v>100</v>
          </cell>
          <cell r="J238">
            <v>1</v>
          </cell>
          <cell r="K238">
            <v>5</v>
          </cell>
          <cell r="L238">
            <v>100</v>
          </cell>
          <cell r="M238">
            <v>1</v>
          </cell>
          <cell r="N238">
            <v>6</v>
          </cell>
          <cell r="O238">
            <v>4</v>
          </cell>
          <cell r="P238">
            <v>13</v>
          </cell>
          <cell r="Q238">
            <v>4</v>
          </cell>
        </row>
        <row r="239">
          <cell r="D239">
            <v>4586</v>
          </cell>
          <cell r="E239" t="str">
            <v>2</v>
          </cell>
          <cell r="F239" t="str">
            <v>JANCOS</v>
          </cell>
          <cell r="G239">
            <v>15</v>
          </cell>
          <cell r="H239">
            <v>18</v>
          </cell>
          <cell r="I239">
            <v>120</v>
          </cell>
          <cell r="J239">
            <v>1</v>
          </cell>
          <cell r="K239">
            <v>27</v>
          </cell>
          <cell r="L239">
            <v>66.666666666666657</v>
          </cell>
          <cell r="M239">
            <v>0</v>
          </cell>
          <cell r="N239">
            <v>32</v>
          </cell>
          <cell r="O239">
            <v>29</v>
          </cell>
          <cell r="P239">
            <v>41</v>
          </cell>
          <cell r="Q239">
            <v>26</v>
          </cell>
        </row>
        <row r="240">
          <cell r="D240">
            <v>4610</v>
          </cell>
          <cell r="E240" t="str">
            <v>2</v>
          </cell>
          <cell r="F240" t="str">
            <v>EL REGALADO</v>
          </cell>
          <cell r="G240">
            <v>14</v>
          </cell>
          <cell r="H240">
            <v>12</v>
          </cell>
          <cell r="I240">
            <v>85.714285714285708</v>
          </cell>
          <cell r="J240">
            <v>1</v>
          </cell>
          <cell r="K240">
            <v>15</v>
          </cell>
          <cell r="L240">
            <v>80</v>
          </cell>
          <cell r="M240">
            <v>1</v>
          </cell>
          <cell r="N240">
            <v>15</v>
          </cell>
          <cell r="O240">
            <v>23</v>
          </cell>
          <cell r="P240">
            <v>10</v>
          </cell>
          <cell r="Q240">
            <v>19</v>
          </cell>
        </row>
        <row r="241">
          <cell r="D241">
            <v>4611</v>
          </cell>
          <cell r="E241" t="str">
            <v>2</v>
          </cell>
          <cell r="F241" t="str">
            <v>EL PATIÑO</v>
          </cell>
          <cell r="G241">
            <v>14</v>
          </cell>
          <cell r="H241">
            <v>12</v>
          </cell>
          <cell r="I241">
            <v>85.714285714285708</v>
          </cell>
          <cell r="J241">
            <v>1</v>
          </cell>
          <cell r="K241">
            <v>10</v>
          </cell>
          <cell r="L241">
            <v>120</v>
          </cell>
          <cell r="M241">
            <v>1</v>
          </cell>
          <cell r="N241">
            <v>11</v>
          </cell>
          <cell r="O241">
            <v>11</v>
          </cell>
          <cell r="P241">
            <v>16</v>
          </cell>
          <cell r="Q241">
            <v>14</v>
          </cell>
        </row>
        <row r="242">
          <cell r="D242">
            <v>4660</v>
          </cell>
          <cell r="E242" t="str">
            <v>4</v>
          </cell>
          <cell r="F242" t="str">
            <v>PATRONA DE CHOTA</v>
          </cell>
          <cell r="G242">
            <v>196</v>
          </cell>
          <cell r="H242">
            <v>190</v>
          </cell>
          <cell r="I242">
            <v>96.938775510204081</v>
          </cell>
          <cell r="J242">
            <v>1</v>
          </cell>
          <cell r="K242">
            <v>215</v>
          </cell>
          <cell r="L242">
            <v>88.372093023255815</v>
          </cell>
          <cell r="M242">
            <v>1</v>
          </cell>
          <cell r="N242">
            <v>117</v>
          </cell>
          <cell r="O242">
            <v>125</v>
          </cell>
          <cell r="P242">
            <v>137</v>
          </cell>
          <cell r="Q242">
            <v>103</v>
          </cell>
        </row>
        <row r="243">
          <cell r="D243">
            <v>4661</v>
          </cell>
          <cell r="E243" t="str">
            <v>4</v>
          </cell>
          <cell r="F243" t="str">
            <v>CABRACANCHA</v>
          </cell>
          <cell r="G243">
            <v>19</v>
          </cell>
          <cell r="H243">
            <v>21</v>
          </cell>
          <cell r="I243">
            <v>110.5263157894737</v>
          </cell>
          <cell r="J243">
            <v>1</v>
          </cell>
          <cell r="K243">
            <v>26</v>
          </cell>
          <cell r="L243">
            <v>80.769230769230774</v>
          </cell>
          <cell r="M243">
            <v>1</v>
          </cell>
          <cell r="N243">
            <v>23</v>
          </cell>
          <cell r="O243">
            <v>17</v>
          </cell>
          <cell r="P243">
            <v>19</v>
          </cell>
          <cell r="Q243">
            <v>15</v>
          </cell>
        </row>
        <row r="244">
          <cell r="D244">
            <v>4662</v>
          </cell>
          <cell r="E244" t="str">
            <v>4</v>
          </cell>
          <cell r="F244" t="str">
            <v>CAÑAFISTO</v>
          </cell>
          <cell r="G244">
            <v>15</v>
          </cell>
          <cell r="H244">
            <v>13</v>
          </cell>
          <cell r="I244">
            <v>86.666666666666671</v>
          </cell>
          <cell r="J244">
            <v>1</v>
          </cell>
          <cell r="K244">
            <v>14</v>
          </cell>
          <cell r="L244">
            <v>92.857142857142861</v>
          </cell>
          <cell r="M244">
            <v>1</v>
          </cell>
          <cell r="N244">
            <v>10</v>
          </cell>
          <cell r="O244">
            <v>10</v>
          </cell>
          <cell r="P244">
            <v>9</v>
          </cell>
          <cell r="Q244">
            <v>14</v>
          </cell>
        </row>
        <row r="245">
          <cell r="D245">
            <v>4663</v>
          </cell>
          <cell r="E245" t="str">
            <v>4</v>
          </cell>
          <cell r="F245" t="str">
            <v>CHAUPELANCHE</v>
          </cell>
          <cell r="G245">
            <v>18</v>
          </cell>
          <cell r="H245">
            <v>18</v>
          </cell>
          <cell r="I245">
            <v>100</v>
          </cell>
          <cell r="J245">
            <v>1</v>
          </cell>
          <cell r="K245">
            <v>22</v>
          </cell>
          <cell r="L245">
            <v>81.818181818181827</v>
          </cell>
          <cell r="M245">
            <v>1</v>
          </cell>
          <cell r="N245">
            <v>13</v>
          </cell>
          <cell r="O245">
            <v>21</v>
          </cell>
          <cell r="P245">
            <v>17</v>
          </cell>
          <cell r="Q245">
            <v>22</v>
          </cell>
        </row>
        <row r="246">
          <cell r="D246">
            <v>4664</v>
          </cell>
          <cell r="E246" t="str">
            <v>4</v>
          </cell>
          <cell r="F246" t="str">
            <v>CHULIT</v>
          </cell>
          <cell r="G246">
            <v>3</v>
          </cell>
          <cell r="H246">
            <v>3</v>
          </cell>
          <cell r="I246">
            <v>100</v>
          </cell>
          <cell r="J246">
            <v>1</v>
          </cell>
          <cell r="K246">
            <v>6</v>
          </cell>
          <cell r="L246">
            <v>50</v>
          </cell>
          <cell r="M246">
            <v>0</v>
          </cell>
          <cell r="N246">
            <v>10</v>
          </cell>
          <cell r="O246">
            <v>10</v>
          </cell>
          <cell r="P246">
            <v>5</v>
          </cell>
          <cell r="Q246">
            <v>7</v>
          </cell>
        </row>
        <row r="247">
          <cell r="D247">
            <v>4665</v>
          </cell>
          <cell r="E247" t="str">
            <v>4</v>
          </cell>
          <cell r="F247" t="str">
            <v>CHUYABAMBA</v>
          </cell>
          <cell r="G247">
            <v>25</v>
          </cell>
          <cell r="H247">
            <v>30</v>
          </cell>
          <cell r="I247">
            <v>120</v>
          </cell>
          <cell r="J247">
            <v>1</v>
          </cell>
          <cell r="K247">
            <v>35</v>
          </cell>
          <cell r="L247">
            <v>85.714285714285708</v>
          </cell>
          <cell r="M247">
            <v>1</v>
          </cell>
          <cell r="N247">
            <v>21</v>
          </cell>
          <cell r="O247">
            <v>24</v>
          </cell>
          <cell r="P247">
            <v>34</v>
          </cell>
          <cell r="Q247">
            <v>30</v>
          </cell>
        </row>
        <row r="248">
          <cell r="D248">
            <v>4666</v>
          </cell>
          <cell r="E248" t="str">
            <v>4</v>
          </cell>
          <cell r="F248" t="str">
            <v>COLPATUAPAMPA</v>
          </cell>
          <cell r="G248">
            <v>16</v>
          </cell>
          <cell r="H248">
            <v>18</v>
          </cell>
          <cell r="I248">
            <v>112.5</v>
          </cell>
          <cell r="J248">
            <v>1</v>
          </cell>
          <cell r="K248">
            <v>22</v>
          </cell>
          <cell r="L248">
            <v>81.818181818181827</v>
          </cell>
          <cell r="M248">
            <v>1</v>
          </cell>
          <cell r="N248">
            <v>21</v>
          </cell>
          <cell r="O248">
            <v>27</v>
          </cell>
          <cell r="P248">
            <v>28</v>
          </cell>
          <cell r="Q248">
            <v>21</v>
          </cell>
        </row>
        <row r="249">
          <cell r="D249">
            <v>4667</v>
          </cell>
          <cell r="E249" t="str">
            <v>4</v>
          </cell>
          <cell r="F249" t="str">
            <v>CONDORPULLANA</v>
          </cell>
          <cell r="G249">
            <v>7</v>
          </cell>
          <cell r="H249">
            <v>3</v>
          </cell>
          <cell r="I249">
            <v>100</v>
          </cell>
          <cell r="J249">
            <v>1</v>
          </cell>
          <cell r="K249">
            <v>5</v>
          </cell>
          <cell r="L249">
            <v>60</v>
          </cell>
          <cell r="M249">
            <v>0</v>
          </cell>
          <cell r="N249">
            <v>5</v>
          </cell>
          <cell r="O249">
            <v>6</v>
          </cell>
          <cell r="P249">
            <v>5</v>
          </cell>
          <cell r="Q249">
            <v>6</v>
          </cell>
        </row>
        <row r="250">
          <cell r="D250">
            <v>4668</v>
          </cell>
          <cell r="E250" t="str">
            <v>4</v>
          </cell>
          <cell r="F250" t="str">
            <v>CUYUMALCA</v>
          </cell>
          <cell r="G250">
            <v>9</v>
          </cell>
          <cell r="H250">
            <v>10</v>
          </cell>
          <cell r="I250">
            <v>100</v>
          </cell>
          <cell r="J250">
            <v>1</v>
          </cell>
          <cell r="K250">
            <v>12</v>
          </cell>
          <cell r="L250">
            <v>83.333333333333343</v>
          </cell>
          <cell r="M250">
            <v>1</v>
          </cell>
          <cell r="N250">
            <v>21</v>
          </cell>
          <cell r="O250">
            <v>12</v>
          </cell>
          <cell r="P250">
            <v>27</v>
          </cell>
          <cell r="Q250">
            <v>26</v>
          </cell>
        </row>
        <row r="251">
          <cell r="D251">
            <v>4669</v>
          </cell>
          <cell r="E251" t="str">
            <v>4</v>
          </cell>
          <cell r="F251" t="str">
            <v>EL MIRADOR (CHOTA)</v>
          </cell>
          <cell r="G251">
            <v>3</v>
          </cell>
          <cell r="H251">
            <v>4</v>
          </cell>
          <cell r="I251">
            <v>100</v>
          </cell>
          <cell r="J251">
            <v>1</v>
          </cell>
          <cell r="K251">
            <v>6</v>
          </cell>
          <cell r="L251">
            <v>66.666666666666657</v>
          </cell>
          <cell r="M251">
            <v>0</v>
          </cell>
          <cell r="N251">
            <v>2</v>
          </cell>
          <cell r="O251">
            <v>4</v>
          </cell>
          <cell r="P251">
            <v>8</v>
          </cell>
          <cell r="Q251">
            <v>7</v>
          </cell>
        </row>
        <row r="252">
          <cell r="D252">
            <v>4670</v>
          </cell>
          <cell r="E252" t="str">
            <v>4</v>
          </cell>
          <cell r="F252" t="str">
            <v>IRACA GRANDE</v>
          </cell>
          <cell r="G252">
            <v>9</v>
          </cell>
          <cell r="H252">
            <v>8</v>
          </cell>
          <cell r="I252">
            <v>100</v>
          </cell>
          <cell r="J252">
            <v>1</v>
          </cell>
          <cell r="K252">
            <v>10</v>
          </cell>
          <cell r="L252">
            <v>80</v>
          </cell>
          <cell r="M252">
            <v>1</v>
          </cell>
          <cell r="N252">
            <v>12</v>
          </cell>
          <cell r="O252">
            <v>15</v>
          </cell>
          <cell r="P252">
            <v>17</v>
          </cell>
          <cell r="Q252">
            <v>13</v>
          </cell>
        </row>
        <row r="253">
          <cell r="D253">
            <v>4671</v>
          </cell>
          <cell r="E253" t="str">
            <v>4</v>
          </cell>
          <cell r="F253" t="str">
            <v>LANCHEBAMBA</v>
          </cell>
          <cell r="G253">
            <v>9</v>
          </cell>
          <cell r="H253">
            <v>9</v>
          </cell>
          <cell r="I253">
            <v>100</v>
          </cell>
          <cell r="J253">
            <v>1</v>
          </cell>
          <cell r="K253">
            <v>10</v>
          </cell>
          <cell r="L253">
            <v>90</v>
          </cell>
          <cell r="M253">
            <v>1</v>
          </cell>
          <cell r="N253">
            <v>14</v>
          </cell>
          <cell r="O253">
            <v>11</v>
          </cell>
          <cell r="P253">
            <v>12</v>
          </cell>
          <cell r="Q253">
            <v>5</v>
          </cell>
        </row>
        <row r="254">
          <cell r="D254">
            <v>4672</v>
          </cell>
          <cell r="E254" t="str">
            <v>4</v>
          </cell>
          <cell r="F254" t="str">
            <v>NEGROPAMPA</v>
          </cell>
          <cell r="G254">
            <v>20</v>
          </cell>
          <cell r="H254">
            <v>22</v>
          </cell>
          <cell r="I254">
            <v>110.00000000000001</v>
          </cell>
          <cell r="J254">
            <v>1</v>
          </cell>
          <cell r="K254">
            <v>23</v>
          </cell>
          <cell r="L254">
            <v>95.652173913043484</v>
          </cell>
          <cell r="M254">
            <v>1</v>
          </cell>
          <cell r="N254">
            <v>19</v>
          </cell>
          <cell r="O254">
            <v>22</v>
          </cell>
          <cell r="P254">
            <v>28</v>
          </cell>
          <cell r="Q254">
            <v>20</v>
          </cell>
        </row>
        <row r="255">
          <cell r="D255">
            <v>4673</v>
          </cell>
          <cell r="E255" t="str">
            <v>4</v>
          </cell>
          <cell r="F255" t="str">
            <v>NUEVO ORIENTE</v>
          </cell>
          <cell r="G255">
            <v>5</v>
          </cell>
          <cell r="H255">
            <v>2</v>
          </cell>
          <cell r="I255">
            <v>100</v>
          </cell>
          <cell r="J255">
            <v>1</v>
          </cell>
          <cell r="K255">
            <v>5</v>
          </cell>
          <cell r="L255">
            <v>40</v>
          </cell>
          <cell r="M255">
            <v>0</v>
          </cell>
          <cell r="N255">
            <v>8</v>
          </cell>
          <cell r="O255">
            <v>13</v>
          </cell>
          <cell r="P255">
            <v>17</v>
          </cell>
          <cell r="Q255">
            <v>9</v>
          </cell>
        </row>
        <row r="256">
          <cell r="D256">
            <v>4674</v>
          </cell>
          <cell r="E256" t="str">
            <v>4</v>
          </cell>
          <cell r="F256" t="str">
            <v>PAMPA LA LAGUNA</v>
          </cell>
          <cell r="G256">
            <v>7</v>
          </cell>
          <cell r="H256">
            <v>9</v>
          </cell>
          <cell r="I256">
            <v>100</v>
          </cell>
          <cell r="J256">
            <v>1</v>
          </cell>
          <cell r="K256">
            <v>11</v>
          </cell>
          <cell r="L256">
            <v>81.818181818181827</v>
          </cell>
          <cell r="M256">
            <v>1</v>
          </cell>
          <cell r="N256">
            <v>11</v>
          </cell>
          <cell r="O256">
            <v>14</v>
          </cell>
          <cell r="P256">
            <v>11</v>
          </cell>
          <cell r="Q256">
            <v>16</v>
          </cell>
        </row>
        <row r="257">
          <cell r="D257">
            <v>4675</v>
          </cell>
          <cell r="E257" t="str">
            <v>4</v>
          </cell>
          <cell r="F257" t="str">
            <v>SANTA ROSA BAJO</v>
          </cell>
          <cell r="G257">
            <v>6</v>
          </cell>
          <cell r="H257">
            <v>6</v>
          </cell>
          <cell r="I257">
            <v>100</v>
          </cell>
          <cell r="J257">
            <v>1</v>
          </cell>
          <cell r="K257">
            <v>8</v>
          </cell>
          <cell r="L257">
            <v>75</v>
          </cell>
          <cell r="M257">
            <v>0</v>
          </cell>
          <cell r="N257">
            <v>6</v>
          </cell>
          <cell r="O257">
            <v>10</v>
          </cell>
          <cell r="P257">
            <v>18</v>
          </cell>
          <cell r="Q257">
            <v>12</v>
          </cell>
        </row>
        <row r="258">
          <cell r="D258">
            <v>4676</v>
          </cell>
          <cell r="E258" t="str">
            <v>4</v>
          </cell>
          <cell r="F258" t="str">
            <v>ROJASPAMPA</v>
          </cell>
          <cell r="G258">
            <v>12</v>
          </cell>
          <cell r="H258">
            <v>11</v>
          </cell>
          <cell r="I258">
            <v>91.666666666666657</v>
          </cell>
          <cell r="J258">
            <v>1</v>
          </cell>
          <cell r="K258">
            <v>13</v>
          </cell>
          <cell r="L258">
            <v>84.615384615384613</v>
          </cell>
          <cell r="M258">
            <v>1</v>
          </cell>
          <cell r="N258">
            <v>11</v>
          </cell>
          <cell r="O258">
            <v>12</v>
          </cell>
          <cell r="P258">
            <v>18</v>
          </cell>
          <cell r="Q258">
            <v>10</v>
          </cell>
        </row>
        <row r="259">
          <cell r="D259">
            <v>4677</v>
          </cell>
          <cell r="E259" t="str">
            <v>4</v>
          </cell>
          <cell r="F259" t="str">
            <v>SAN ANTONIO DE IRACA</v>
          </cell>
          <cell r="G259">
            <v>15</v>
          </cell>
          <cell r="H259">
            <v>12</v>
          </cell>
          <cell r="I259">
            <v>80</v>
          </cell>
          <cell r="J259">
            <v>1</v>
          </cell>
          <cell r="K259">
            <v>15</v>
          </cell>
          <cell r="L259">
            <v>80</v>
          </cell>
          <cell r="M259">
            <v>1</v>
          </cell>
          <cell r="N259">
            <v>12</v>
          </cell>
          <cell r="O259">
            <v>10</v>
          </cell>
          <cell r="P259">
            <v>14</v>
          </cell>
          <cell r="Q259">
            <v>15</v>
          </cell>
        </row>
        <row r="260">
          <cell r="D260">
            <v>4678</v>
          </cell>
          <cell r="E260" t="str">
            <v>4</v>
          </cell>
          <cell r="F260" t="str">
            <v>SILLEROPATA BAJO</v>
          </cell>
          <cell r="G260">
            <v>6</v>
          </cell>
          <cell r="H260">
            <v>8</v>
          </cell>
          <cell r="I260">
            <v>100</v>
          </cell>
          <cell r="J260">
            <v>1</v>
          </cell>
          <cell r="K260">
            <v>10</v>
          </cell>
          <cell r="L260">
            <v>80</v>
          </cell>
          <cell r="M260">
            <v>1</v>
          </cell>
          <cell r="N260">
            <v>11</v>
          </cell>
          <cell r="O260">
            <v>13</v>
          </cell>
          <cell r="P260">
            <v>15</v>
          </cell>
          <cell r="Q260">
            <v>9</v>
          </cell>
        </row>
        <row r="261">
          <cell r="D261">
            <v>4679</v>
          </cell>
          <cell r="E261" t="str">
            <v>4</v>
          </cell>
          <cell r="F261" t="str">
            <v>SIVINGAN</v>
          </cell>
          <cell r="G261">
            <v>8</v>
          </cell>
          <cell r="H261">
            <v>9</v>
          </cell>
          <cell r="I261">
            <v>100</v>
          </cell>
          <cell r="J261">
            <v>1</v>
          </cell>
          <cell r="K261">
            <v>10</v>
          </cell>
          <cell r="L261">
            <v>90</v>
          </cell>
          <cell r="M261">
            <v>1</v>
          </cell>
          <cell r="N261">
            <v>7</v>
          </cell>
          <cell r="O261">
            <v>8</v>
          </cell>
          <cell r="P261">
            <v>16</v>
          </cell>
          <cell r="Q261">
            <v>13</v>
          </cell>
        </row>
        <row r="262">
          <cell r="D262">
            <v>4680</v>
          </cell>
          <cell r="E262" t="str">
            <v>4</v>
          </cell>
          <cell r="F262" t="str">
            <v>TUNEL CONCHANO</v>
          </cell>
          <cell r="G262">
            <v>19</v>
          </cell>
          <cell r="H262">
            <v>18</v>
          </cell>
          <cell r="I262">
            <v>94.73684210526315</v>
          </cell>
          <cell r="J262">
            <v>1</v>
          </cell>
          <cell r="K262">
            <v>22</v>
          </cell>
          <cell r="L262">
            <v>81.818181818181827</v>
          </cell>
          <cell r="M262">
            <v>1</v>
          </cell>
          <cell r="N262">
            <v>13</v>
          </cell>
          <cell r="O262">
            <v>17</v>
          </cell>
          <cell r="P262">
            <v>28</v>
          </cell>
          <cell r="Q262">
            <v>28</v>
          </cell>
        </row>
        <row r="263">
          <cell r="D263">
            <v>4681</v>
          </cell>
          <cell r="E263" t="str">
            <v>4</v>
          </cell>
          <cell r="F263" t="str">
            <v>YURACYACU</v>
          </cell>
          <cell r="G263">
            <v>14</v>
          </cell>
          <cell r="H263">
            <v>15</v>
          </cell>
          <cell r="I263">
            <v>107.14285714285714</v>
          </cell>
          <cell r="J263">
            <v>1</v>
          </cell>
          <cell r="K263">
            <v>18</v>
          </cell>
          <cell r="L263">
            <v>83.333333333333343</v>
          </cell>
          <cell r="M263">
            <v>1</v>
          </cell>
          <cell r="N263">
            <v>14</v>
          </cell>
          <cell r="O263">
            <v>16</v>
          </cell>
          <cell r="P263">
            <v>16</v>
          </cell>
          <cell r="Q263">
            <v>19</v>
          </cell>
        </row>
        <row r="264">
          <cell r="D264">
            <v>4682</v>
          </cell>
          <cell r="E264" t="str">
            <v>3</v>
          </cell>
          <cell r="F264" t="str">
            <v>LAJAS</v>
          </cell>
          <cell r="G264">
            <v>44</v>
          </cell>
          <cell r="H264">
            <v>52</v>
          </cell>
          <cell r="I264">
            <v>118.18181818181819</v>
          </cell>
          <cell r="J264">
            <v>1</v>
          </cell>
          <cell r="K264">
            <v>64</v>
          </cell>
          <cell r="L264">
            <v>81.25</v>
          </cell>
          <cell r="M264">
            <v>1</v>
          </cell>
          <cell r="N264">
            <v>51</v>
          </cell>
          <cell r="O264">
            <v>57</v>
          </cell>
          <cell r="P264">
            <v>64</v>
          </cell>
          <cell r="Q264">
            <v>43</v>
          </cell>
        </row>
        <row r="265">
          <cell r="D265">
            <v>4683</v>
          </cell>
          <cell r="E265" t="str">
            <v>3</v>
          </cell>
          <cell r="F265" t="str">
            <v>CADMALCA</v>
          </cell>
          <cell r="G265">
            <v>17</v>
          </cell>
          <cell r="H265">
            <v>16</v>
          </cell>
          <cell r="I265">
            <v>94.117647058823522</v>
          </cell>
          <cell r="J265">
            <v>1</v>
          </cell>
          <cell r="K265">
            <v>19</v>
          </cell>
          <cell r="L265">
            <v>84.210526315789465</v>
          </cell>
          <cell r="M265">
            <v>1</v>
          </cell>
          <cell r="N265">
            <v>15</v>
          </cell>
          <cell r="O265">
            <v>26</v>
          </cell>
          <cell r="P265">
            <v>16</v>
          </cell>
          <cell r="Q265">
            <v>18</v>
          </cell>
        </row>
        <row r="266">
          <cell r="D266">
            <v>4684</v>
          </cell>
          <cell r="E266" t="str">
            <v>3</v>
          </cell>
          <cell r="F266" t="str">
            <v>CHINLANLAN</v>
          </cell>
          <cell r="G266">
            <v>3</v>
          </cell>
          <cell r="H266">
            <v>6</v>
          </cell>
          <cell r="I266">
            <v>100</v>
          </cell>
          <cell r="J266">
            <v>1</v>
          </cell>
          <cell r="K266">
            <v>10</v>
          </cell>
          <cell r="L266">
            <v>60</v>
          </cell>
          <cell r="M266">
            <v>0</v>
          </cell>
          <cell r="N266">
            <v>7</v>
          </cell>
          <cell r="O266">
            <v>10</v>
          </cell>
          <cell r="P266">
            <v>8</v>
          </cell>
          <cell r="Q266">
            <v>6</v>
          </cell>
        </row>
        <row r="267">
          <cell r="D267">
            <v>4685</v>
          </cell>
          <cell r="E267" t="str">
            <v>3</v>
          </cell>
          <cell r="F267" t="str">
            <v>LA SINRRA</v>
          </cell>
          <cell r="G267">
            <v>11</v>
          </cell>
          <cell r="H267">
            <v>9</v>
          </cell>
          <cell r="I267">
            <v>81.818181818181827</v>
          </cell>
          <cell r="J267">
            <v>1</v>
          </cell>
          <cell r="K267">
            <v>10</v>
          </cell>
          <cell r="L267">
            <v>90</v>
          </cell>
          <cell r="M267">
            <v>1</v>
          </cell>
          <cell r="N267">
            <v>9</v>
          </cell>
          <cell r="O267">
            <v>9</v>
          </cell>
          <cell r="P267">
            <v>7</v>
          </cell>
          <cell r="Q267">
            <v>3</v>
          </cell>
        </row>
        <row r="268">
          <cell r="D268">
            <v>4686</v>
          </cell>
          <cell r="E268" t="str">
            <v>3</v>
          </cell>
          <cell r="F268" t="str">
            <v>LLANGODEN</v>
          </cell>
          <cell r="G268">
            <v>14</v>
          </cell>
          <cell r="H268">
            <v>12</v>
          </cell>
          <cell r="I268">
            <v>85.714285714285708</v>
          </cell>
          <cell r="J268">
            <v>1</v>
          </cell>
          <cell r="K268">
            <v>13</v>
          </cell>
          <cell r="L268">
            <v>92.307692307692307</v>
          </cell>
          <cell r="M268">
            <v>1</v>
          </cell>
          <cell r="N268">
            <v>14</v>
          </cell>
          <cell r="O268">
            <v>10</v>
          </cell>
          <cell r="P268">
            <v>10</v>
          </cell>
          <cell r="Q268">
            <v>11</v>
          </cell>
        </row>
        <row r="269">
          <cell r="D269">
            <v>4687</v>
          </cell>
          <cell r="E269" t="str">
            <v>3</v>
          </cell>
          <cell r="F269" t="str">
            <v>MARCOPAMPA</v>
          </cell>
          <cell r="G269">
            <v>10</v>
          </cell>
          <cell r="H269">
            <v>11</v>
          </cell>
          <cell r="I269">
            <v>110.00000000000001</v>
          </cell>
          <cell r="J269">
            <v>1</v>
          </cell>
          <cell r="K269">
            <v>13</v>
          </cell>
          <cell r="L269">
            <v>84.615384615384613</v>
          </cell>
          <cell r="M269">
            <v>1</v>
          </cell>
          <cell r="N269">
            <v>16</v>
          </cell>
          <cell r="O269">
            <v>13</v>
          </cell>
          <cell r="P269">
            <v>10</v>
          </cell>
          <cell r="Q269">
            <v>9</v>
          </cell>
        </row>
        <row r="270">
          <cell r="D270">
            <v>4688</v>
          </cell>
          <cell r="E270" t="str">
            <v>3</v>
          </cell>
          <cell r="F270" t="str">
            <v>PACOBAMBA</v>
          </cell>
          <cell r="G270">
            <v>4</v>
          </cell>
          <cell r="H270">
            <v>12</v>
          </cell>
          <cell r="I270">
            <v>100</v>
          </cell>
          <cell r="J270">
            <v>1</v>
          </cell>
          <cell r="K270">
            <v>15</v>
          </cell>
          <cell r="L270">
            <v>80</v>
          </cell>
          <cell r="M270">
            <v>1</v>
          </cell>
          <cell r="N270">
            <v>17</v>
          </cell>
          <cell r="O270">
            <v>16</v>
          </cell>
          <cell r="P270">
            <v>21</v>
          </cell>
          <cell r="Q270">
            <v>20</v>
          </cell>
        </row>
        <row r="271">
          <cell r="D271">
            <v>4689</v>
          </cell>
          <cell r="E271" t="str">
            <v>3</v>
          </cell>
          <cell r="F271" t="str">
            <v>PAMPACANCHA</v>
          </cell>
          <cell r="G271">
            <v>10</v>
          </cell>
          <cell r="H271">
            <v>10</v>
          </cell>
          <cell r="I271">
            <v>100</v>
          </cell>
          <cell r="J271">
            <v>1</v>
          </cell>
          <cell r="K271">
            <v>12</v>
          </cell>
          <cell r="L271">
            <v>83.333333333333343</v>
          </cell>
          <cell r="M271">
            <v>1</v>
          </cell>
          <cell r="N271">
            <v>13</v>
          </cell>
          <cell r="O271">
            <v>9</v>
          </cell>
          <cell r="P271">
            <v>17</v>
          </cell>
          <cell r="Q271">
            <v>10</v>
          </cell>
        </row>
        <row r="272">
          <cell r="D272">
            <v>4690</v>
          </cell>
          <cell r="E272" t="str">
            <v>3</v>
          </cell>
          <cell r="F272" t="str">
            <v>TAURIPAMPA</v>
          </cell>
          <cell r="G272">
            <v>13</v>
          </cell>
          <cell r="H272">
            <v>11</v>
          </cell>
          <cell r="I272">
            <v>84.615384615384613</v>
          </cell>
          <cell r="J272">
            <v>1</v>
          </cell>
          <cell r="K272">
            <v>13</v>
          </cell>
          <cell r="L272">
            <v>84.615384615384613</v>
          </cell>
          <cell r="M272">
            <v>1</v>
          </cell>
          <cell r="N272">
            <v>5</v>
          </cell>
          <cell r="O272">
            <v>6</v>
          </cell>
          <cell r="P272">
            <v>6</v>
          </cell>
          <cell r="Q272">
            <v>11</v>
          </cell>
        </row>
        <row r="273">
          <cell r="D273">
            <v>4691</v>
          </cell>
          <cell r="E273" t="str">
            <v>3</v>
          </cell>
          <cell r="F273" t="str">
            <v>YACUCHINGANA</v>
          </cell>
          <cell r="G273">
            <v>5</v>
          </cell>
          <cell r="H273">
            <v>4</v>
          </cell>
          <cell r="I273">
            <v>100</v>
          </cell>
          <cell r="J273">
            <v>1</v>
          </cell>
          <cell r="K273">
            <v>4</v>
          </cell>
          <cell r="L273">
            <v>100</v>
          </cell>
          <cell r="M273">
            <v>1</v>
          </cell>
          <cell r="N273">
            <v>6</v>
          </cell>
          <cell r="O273">
            <v>11</v>
          </cell>
          <cell r="P273">
            <v>3</v>
          </cell>
          <cell r="Q273">
            <v>9</v>
          </cell>
        </row>
        <row r="274">
          <cell r="D274">
            <v>4692</v>
          </cell>
          <cell r="E274" t="str">
            <v>1</v>
          </cell>
          <cell r="F274" t="str">
            <v>PION</v>
          </cell>
          <cell r="G274">
            <v>7</v>
          </cell>
          <cell r="H274">
            <v>9</v>
          </cell>
          <cell r="I274">
            <v>100</v>
          </cell>
          <cell r="J274">
            <v>1</v>
          </cell>
          <cell r="K274">
            <v>11</v>
          </cell>
          <cell r="L274">
            <v>81.818181818181827</v>
          </cell>
          <cell r="M274">
            <v>1</v>
          </cell>
          <cell r="N274">
            <v>8</v>
          </cell>
          <cell r="O274">
            <v>10</v>
          </cell>
          <cell r="P274">
            <v>9</v>
          </cell>
          <cell r="Q274">
            <v>11</v>
          </cell>
        </row>
        <row r="275">
          <cell r="D275">
            <v>4693</v>
          </cell>
          <cell r="E275" t="str">
            <v>1</v>
          </cell>
          <cell r="F275" t="str">
            <v>LA IRAKA</v>
          </cell>
          <cell r="G275">
            <v>4</v>
          </cell>
          <cell r="H275">
            <v>7</v>
          </cell>
          <cell r="I275">
            <v>100</v>
          </cell>
          <cell r="J275">
            <v>1</v>
          </cell>
          <cell r="K275">
            <v>8</v>
          </cell>
          <cell r="L275">
            <v>87.5</v>
          </cell>
          <cell r="M275">
            <v>1</v>
          </cell>
          <cell r="N275">
            <v>3</v>
          </cell>
          <cell r="O275">
            <v>2</v>
          </cell>
          <cell r="P275">
            <v>2</v>
          </cell>
          <cell r="Q275">
            <v>1</v>
          </cell>
        </row>
        <row r="276">
          <cell r="D276">
            <v>4694</v>
          </cell>
          <cell r="E276" t="str">
            <v>1</v>
          </cell>
          <cell r="F276" t="str">
            <v>SANTA ROSA</v>
          </cell>
          <cell r="G276">
            <v>6</v>
          </cell>
          <cell r="H276">
            <v>4</v>
          </cell>
          <cell r="I276">
            <v>100</v>
          </cell>
          <cell r="J276">
            <v>1</v>
          </cell>
          <cell r="K276">
            <v>5</v>
          </cell>
          <cell r="L276">
            <v>80</v>
          </cell>
          <cell r="M276">
            <v>1</v>
          </cell>
          <cell r="N276">
            <v>5</v>
          </cell>
          <cell r="O276">
            <v>5</v>
          </cell>
          <cell r="P276">
            <v>8</v>
          </cell>
          <cell r="Q276">
            <v>13</v>
          </cell>
        </row>
        <row r="277">
          <cell r="D277">
            <v>4695</v>
          </cell>
          <cell r="E277" t="str">
            <v>1</v>
          </cell>
          <cell r="F277" t="str">
            <v>COCHABAMBA</v>
          </cell>
          <cell r="G277">
            <v>31</v>
          </cell>
          <cell r="H277">
            <v>30</v>
          </cell>
          <cell r="I277">
            <v>96.774193548387103</v>
          </cell>
          <cell r="J277">
            <v>1</v>
          </cell>
          <cell r="K277">
            <v>37</v>
          </cell>
          <cell r="L277">
            <v>81.081081081081081</v>
          </cell>
          <cell r="M277">
            <v>1</v>
          </cell>
          <cell r="N277">
            <v>35</v>
          </cell>
          <cell r="O277">
            <v>29</v>
          </cell>
          <cell r="P277">
            <v>37</v>
          </cell>
          <cell r="Q277">
            <v>39</v>
          </cell>
        </row>
        <row r="278">
          <cell r="D278">
            <v>4696</v>
          </cell>
          <cell r="E278" t="str">
            <v>1</v>
          </cell>
          <cell r="F278" t="str">
            <v>MAMARURIBAMBA ALTO</v>
          </cell>
          <cell r="G278">
            <v>3</v>
          </cell>
          <cell r="H278">
            <v>4</v>
          </cell>
          <cell r="I278">
            <v>100</v>
          </cell>
          <cell r="J278">
            <v>1</v>
          </cell>
          <cell r="K278">
            <v>5</v>
          </cell>
          <cell r="L278">
            <v>80</v>
          </cell>
          <cell r="M278">
            <v>1</v>
          </cell>
          <cell r="N278">
            <v>4</v>
          </cell>
          <cell r="O278">
            <v>3</v>
          </cell>
          <cell r="P278">
            <v>2</v>
          </cell>
          <cell r="Q278">
            <v>4</v>
          </cell>
        </row>
        <row r="279">
          <cell r="D279">
            <v>4697</v>
          </cell>
          <cell r="E279" t="str">
            <v>1</v>
          </cell>
          <cell r="F279" t="str">
            <v>PALTARUME</v>
          </cell>
          <cell r="G279">
            <v>7</v>
          </cell>
          <cell r="H279">
            <v>7</v>
          </cell>
          <cell r="I279">
            <v>100</v>
          </cell>
          <cell r="J279">
            <v>1</v>
          </cell>
          <cell r="K279">
            <v>8</v>
          </cell>
          <cell r="L279">
            <v>87.5</v>
          </cell>
          <cell r="M279">
            <v>1</v>
          </cell>
          <cell r="N279">
            <v>7</v>
          </cell>
          <cell r="O279">
            <v>2</v>
          </cell>
          <cell r="P279">
            <v>5</v>
          </cell>
          <cell r="Q279">
            <v>6</v>
          </cell>
        </row>
        <row r="280">
          <cell r="D280">
            <v>4698</v>
          </cell>
          <cell r="E280" t="str">
            <v>1</v>
          </cell>
          <cell r="F280" t="str">
            <v>SEGUES</v>
          </cell>
          <cell r="G280">
            <v>2</v>
          </cell>
          <cell r="H280">
            <v>3</v>
          </cell>
          <cell r="I280">
            <v>100</v>
          </cell>
          <cell r="J280">
            <v>1</v>
          </cell>
          <cell r="K280">
            <v>6</v>
          </cell>
          <cell r="L280">
            <v>50</v>
          </cell>
          <cell r="M280">
            <v>0</v>
          </cell>
          <cell r="N280">
            <v>2</v>
          </cell>
          <cell r="O280">
            <v>2</v>
          </cell>
          <cell r="P280">
            <v>7</v>
          </cell>
          <cell r="Q280">
            <v>9</v>
          </cell>
        </row>
        <row r="281">
          <cell r="D281">
            <v>4699</v>
          </cell>
          <cell r="E281" t="str">
            <v>1</v>
          </cell>
          <cell r="F281" t="str">
            <v>SOGOS</v>
          </cell>
          <cell r="G281">
            <v>11</v>
          </cell>
          <cell r="H281">
            <v>9</v>
          </cell>
          <cell r="I281">
            <v>81.818181818181827</v>
          </cell>
          <cell r="J281">
            <v>1</v>
          </cell>
          <cell r="K281">
            <v>10</v>
          </cell>
          <cell r="L281">
            <v>90</v>
          </cell>
          <cell r="M281">
            <v>1</v>
          </cell>
          <cell r="N281">
            <v>7</v>
          </cell>
          <cell r="O281">
            <v>7</v>
          </cell>
          <cell r="P281">
            <v>6</v>
          </cell>
          <cell r="Q281">
            <v>9</v>
          </cell>
        </row>
        <row r="282">
          <cell r="D282">
            <v>4700</v>
          </cell>
          <cell r="E282" t="str">
            <v>1</v>
          </cell>
          <cell r="F282" t="str">
            <v>TAYAL</v>
          </cell>
          <cell r="G282">
            <v>3</v>
          </cell>
          <cell r="H282">
            <v>4</v>
          </cell>
          <cell r="I282">
            <v>100</v>
          </cell>
          <cell r="J282">
            <v>1</v>
          </cell>
          <cell r="K282">
            <v>6</v>
          </cell>
          <cell r="L282">
            <v>66.666666666666657</v>
          </cell>
          <cell r="M282">
            <v>0</v>
          </cell>
          <cell r="N282">
            <v>5</v>
          </cell>
          <cell r="O282">
            <v>4</v>
          </cell>
          <cell r="P282">
            <v>4</v>
          </cell>
          <cell r="Q282">
            <v>16</v>
          </cell>
        </row>
        <row r="283">
          <cell r="D283">
            <v>4701</v>
          </cell>
          <cell r="E283" t="str">
            <v>1</v>
          </cell>
          <cell r="F283" t="str">
            <v>CHIMBAN</v>
          </cell>
          <cell r="G283">
            <v>16</v>
          </cell>
          <cell r="H283">
            <v>18</v>
          </cell>
          <cell r="I283">
            <v>112.5</v>
          </cell>
          <cell r="J283">
            <v>1</v>
          </cell>
          <cell r="K283">
            <v>22</v>
          </cell>
          <cell r="L283">
            <v>81.818181818181827</v>
          </cell>
          <cell r="M283">
            <v>1</v>
          </cell>
          <cell r="N283">
            <v>21</v>
          </cell>
          <cell r="O283">
            <v>16</v>
          </cell>
          <cell r="P283">
            <v>13</v>
          </cell>
          <cell r="Q283">
            <v>14</v>
          </cell>
        </row>
        <row r="284">
          <cell r="D284">
            <v>4702</v>
          </cell>
          <cell r="E284" t="str">
            <v>1</v>
          </cell>
          <cell r="F284" t="str">
            <v>SAN JOSE DE CHIMBAN</v>
          </cell>
          <cell r="G284">
            <v>11</v>
          </cell>
          <cell r="H284">
            <v>9</v>
          </cell>
          <cell r="I284">
            <v>81.818181818181827</v>
          </cell>
          <cell r="J284">
            <v>1</v>
          </cell>
          <cell r="K284">
            <v>11</v>
          </cell>
          <cell r="L284">
            <v>81.818181818181827</v>
          </cell>
          <cell r="M284">
            <v>1</v>
          </cell>
          <cell r="N284">
            <v>11</v>
          </cell>
          <cell r="O284">
            <v>10</v>
          </cell>
          <cell r="P284">
            <v>5</v>
          </cell>
          <cell r="Q284">
            <v>7</v>
          </cell>
        </row>
        <row r="285">
          <cell r="D285">
            <v>4703</v>
          </cell>
          <cell r="E285" t="str">
            <v>1</v>
          </cell>
          <cell r="F285" t="str">
            <v>SUSANGATE</v>
          </cell>
          <cell r="G285">
            <v>12</v>
          </cell>
          <cell r="H285">
            <v>11</v>
          </cell>
          <cell r="I285">
            <v>91.666666666666657</v>
          </cell>
          <cell r="J285">
            <v>1</v>
          </cell>
          <cell r="K285">
            <v>13</v>
          </cell>
          <cell r="L285">
            <v>84.615384615384613</v>
          </cell>
          <cell r="M285">
            <v>1</v>
          </cell>
          <cell r="N285">
            <v>12</v>
          </cell>
          <cell r="O285">
            <v>16</v>
          </cell>
          <cell r="P285">
            <v>20</v>
          </cell>
          <cell r="Q285">
            <v>15</v>
          </cell>
        </row>
        <row r="286">
          <cell r="D286">
            <v>4704</v>
          </cell>
          <cell r="E286" t="str">
            <v>2</v>
          </cell>
          <cell r="F286" t="str">
            <v>HUAMBOS</v>
          </cell>
          <cell r="G286">
            <v>48</v>
          </cell>
          <cell r="H286">
            <v>39</v>
          </cell>
          <cell r="I286">
            <v>81.25</v>
          </cell>
          <cell r="J286">
            <v>1</v>
          </cell>
          <cell r="K286">
            <v>48</v>
          </cell>
          <cell r="L286">
            <v>81.25</v>
          </cell>
          <cell r="M286">
            <v>1</v>
          </cell>
          <cell r="N286">
            <v>29</v>
          </cell>
          <cell r="O286">
            <v>28</v>
          </cell>
          <cell r="P286">
            <v>36</v>
          </cell>
          <cell r="Q286">
            <v>41</v>
          </cell>
        </row>
        <row r="287">
          <cell r="D287">
            <v>4705</v>
          </cell>
          <cell r="E287" t="str">
            <v>2</v>
          </cell>
          <cell r="F287" t="str">
            <v>CHABARBAMBA</v>
          </cell>
          <cell r="G287">
            <v>21</v>
          </cell>
          <cell r="H287">
            <v>18</v>
          </cell>
          <cell r="I287">
            <v>85.714285714285708</v>
          </cell>
          <cell r="J287">
            <v>1</v>
          </cell>
          <cell r="K287">
            <v>22</v>
          </cell>
          <cell r="L287">
            <v>81.818181818181827</v>
          </cell>
          <cell r="M287">
            <v>1</v>
          </cell>
          <cell r="N287">
            <v>24</v>
          </cell>
          <cell r="O287">
            <v>24</v>
          </cell>
          <cell r="P287">
            <v>35</v>
          </cell>
          <cell r="Q287">
            <v>33</v>
          </cell>
        </row>
        <row r="288">
          <cell r="D288">
            <v>4706</v>
          </cell>
          <cell r="E288" t="str">
            <v>2</v>
          </cell>
          <cell r="F288" t="str">
            <v>CHALLUARACRA</v>
          </cell>
          <cell r="G288">
            <v>21</v>
          </cell>
          <cell r="H288">
            <v>17</v>
          </cell>
          <cell r="I288">
            <v>80.952380952380949</v>
          </cell>
          <cell r="J288">
            <v>1</v>
          </cell>
          <cell r="K288">
            <v>18</v>
          </cell>
          <cell r="L288">
            <v>94.444444444444443</v>
          </cell>
          <cell r="M288">
            <v>1</v>
          </cell>
          <cell r="N288">
            <v>13</v>
          </cell>
          <cell r="O288">
            <v>18</v>
          </cell>
          <cell r="P288">
            <v>12</v>
          </cell>
          <cell r="Q288">
            <v>23</v>
          </cell>
        </row>
        <row r="289">
          <cell r="D289">
            <v>4707</v>
          </cell>
          <cell r="E289" t="str">
            <v>2</v>
          </cell>
          <cell r="F289" t="str">
            <v>LANCHECONGA</v>
          </cell>
          <cell r="G289">
            <v>5</v>
          </cell>
          <cell r="H289">
            <v>5</v>
          </cell>
          <cell r="I289">
            <v>100</v>
          </cell>
          <cell r="J289">
            <v>1</v>
          </cell>
          <cell r="K289">
            <v>10</v>
          </cell>
          <cell r="L289">
            <v>50</v>
          </cell>
          <cell r="M289">
            <v>0</v>
          </cell>
          <cell r="N289">
            <v>5</v>
          </cell>
          <cell r="O289">
            <v>5</v>
          </cell>
          <cell r="P289">
            <v>2</v>
          </cell>
          <cell r="Q289">
            <v>5</v>
          </cell>
        </row>
        <row r="290">
          <cell r="D290">
            <v>4708</v>
          </cell>
          <cell r="E290" t="str">
            <v>2</v>
          </cell>
          <cell r="F290" t="str">
            <v>MOLLEBAMBA</v>
          </cell>
          <cell r="G290">
            <v>18</v>
          </cell>
          <cell r="H290">
            <v>15</v>
          </cell>
          <cell r="I290">
            <v>83.333333333333343</v>
          </cell>
          <cell r="J290">
            <v>1</v>
          </cell>
          <cell r="K290">
            <v>18</v>
          </cell>
          <cell r="L290">
            <v>83.333333333333343</v>
          </cell>
          <cell r="M290">
            <v>1</v>
          </cell>
          <cell r="N290">
            <v>9</v>
          </cell>
          <cell r="O290">
            <v>18</v>
          </cell>
          <cell r="P290">
            <v>14</v>
          </cell>
          <cell r="Q290">
            <v>28</v>
          </cell>
        </row>
        <row r="291">
          <cell r="D291">
            <v>4709</v>
          </cell>
          <cell r="E291" t="str">
            <v>2</v>
          </cell>
          <cell r="F291" t="str">
            <v>YAMALUC</v>
          </cell>
          <cell r="G291">
            <v>8</v>
          </cell>
          <cell r="H291">
            <v>10</v>
          </cell>
          <cell r="I291">
            <v>100</v>
          </cell>
          <cell r="J291">
            <v>1</v>
          </cell>
          <cell r="K291">
            <v>11</v>
          </cell>
          <cell r="L291">
            <v>90.909090909090907</v>
          </cell>
          <cell r="M291">
            <v>1</v>
          </cell>
          <cell r="N291">
            <v>10</v>
          </cell>
          <cell r="O291">
            <v>7</v>
          </cell>
          <cell r="P291">
            <v>5</v>
          </cell>
          <cell r="Q291">
            <v>14</v>
          </cell>
        </row>
        <row r="292">
          <cell r="D292">
            <v>4711</v>
          </cell>
          <cell r="E292" t="str">
            <v>4</v>
          </cell>
          <cell r="F292" t="str">
            <v>QUEROCOTO</v>
          </cell>
          <cell r="G292">
            <v>32</v>
          </cell>
          <cell r="H292">
            <v>27</v>
          </cell>
          <cell r="I292">
            <v>84.375</v>
          </cell>
          <cell r="J292">
            <v>1</v>
          </cell>
          <cell r="K292">
            <v>33</v>
          </cell>
          <cell r="L292">
            <v>81.818181818181827</v>
          </cell>
          <cell r="M292">
            <v>1</v>
          </cell>
          <cell r="N292">
            <v>27</v>
          </cell>
          <cell r="O292">
            <v>24</v>
          </cell>
          <cell r="P292">
            <v>26</v>
          </cell>
          <cell r="Q292">
            <v>32</v>
          </cell>
        </row>
        <row r="293">
          <cell r="D293">
            <v>4712</v>
          </cell>
          <cell r="E293" t="str">
            <v>4</v>
          </cell>
          <cell r="F293" t="str">
            <v>AYANCHACRA</v>
          </cell>
          <cell r="G293">
            <v>1</v>
          </cell>
          <cell r="H293">
            <v>2</v>
          </cell>
          <cell r="I293">
            <v>100</v>
          </cell>
          <cell r="J293">
            <v>1</v>
          </cell>
          <cell r="K293">
            <v>3</v>
          </cell>
          <cell r="L293">
            <v>66.666666666666657</v>
          </cell>
          <cell r="M293">
            <v>0</v>
          </cell>
          <cell r="N293">
            <v>2</v>
          </cell>
          <cell r="O293">
            <v>6</v>
          </cell>
          <cell r="P293">
            <v>4</v>
          </cell>
          <cell r="Q293">
            <v>7</v>
          </cell>
        </row>
        <row r="294">
          <cell r="D294">
            <v>4713</v>
          </cell>
          <cell r="E294" t="str">
            <v>4</v>
          </cell>
          <cell r="F294" t="str">
            <v>EL NARANJO (QUEROCOTO)</v>
          </cell>
          <cell r="G294">
            <v>10</v>
          </cell>
          <cell r="H294">
            <v>10</v>
          </cell>
          <cell r="I294">
            <v>100</v>
          </cell>
          <cell r="J294">
            <v>1</v>
          </cell>
          <cell r="K294">
            <v>11</v>
          </cell>
          <cell r="L294">
            <v>90.909090909090907</v>
          </cell>
          <cell r="M294">
            <v>1</v>
          </cell>
          <cell r="N294">
            <v>10</v>
          </cell>
          <cell r="O294">
            <v>8</v>
          </cell>
          <cell r="P294">
            <v>6</v>
          </cell>
          <cell r="Q294">
            <v>6</v>
          </cell>
        </row>
        <row r="295">
          <cell r="D295">
            <v>4714</v>
          </cell>
          <cell r="E295" t="str">
            <v>4</v>
          </cell>
          <cell r="F295" t="str">
            <v>MITOBAMBA</v>
          </cell>
          <cell r="G295">
            <v>5</v>
          </cell>
          <cell r="H295">
            <v>6</v>
          </cell>
          <cell r="I295">
            <v>100</v>
          </cell>
          <cell r="J295">
            <v>1</v>
          </cell>
          <cell r="K295">
            <v>8</v>
          </cell>
          <cell r="L295">
            <v>75</v>
          </cell>
          <cell r="M295">
            <v>0</v>
          </cell>
          <cell r="N295">
            <v>14</v>
          </cell>
          <cell r="O295">
            <v>10</v>
          </cell>
          <cell r="P295">
            <v>14</v>
          </cell>
          <cell r="Q295">
            <v>6</v>
          </cell>
        </row>
        <row r="296">
          <cell r="D296">
            <v>4715</v>
          </cell>
          <cell r="E296" t="str">
            <v>4</v>
          </cell>
          <cell r="F296" t="str">
            <v>PACOPAMPA</v>
          </cell>
          <cell r="G296">
            <v>15</v>
          </cell>
          <cell r="H296">
            <v>12</v>
          </cell>
          <cell r="I296">
            <v>80</v>
          </cell>
          <cell r="J296">
            <v>1</v>
          </cell>
          <cell r="K296">
            <v>15</v>
          </cell>
          <cell r="L296">
            <v>80</v>
          </cell>
          <cell r="M296">
            <v>1</v>
          </cell>
          <cell r="N296">
            <v>12</v>
          </cell>
          <cell r="O296">
            <v>17</v>
          </cell>
          <cell r="P296">
            <v>19</v>
          </cell>
          <cell r="Q296">
            <v>17</v>
          </cell>
        </row>
        <row r="297">
          <cell r="D297">
            <v>4716</v>
          </cell>
          <cell r="E297" t="str">
            <v>4</v>
          </cell>
          <cell r="F297" t="str">
            <v>PARIAMARCA</v>
          </cell>
          <cell r="G297">
            <v>29</v>
          </cell>
          <cell r="H297">
            <v>28</v>
          </cell>
          <cell r="I297">
            <v>96.551724137931032</v>
          </cell>
          <cell r="J297">
            <v>1</v>
          </cell>
          <cell r="K297">
            <v>35</v>
          </cell>
          <cell r="L297">
            <v>80</v>
          </cell>
          <cell r="M297">
            <v>1</v>
          </cell>
          <cell r="N297">
            <v>25</v>
          </cell>
          <cell r="O297">
            <v>22</v>
          </cell>
          <cell r="P297">
            <v>29</v>
          </cell>
          <cell r="Q297">
            <v>32</v>
          </cell>
        </row>
        <row r="298">
          <cell r="D298">
            <v>4717</v>
          </cell>
          <cell r="E298" t="str">
            <v>4</v>
          </cell>
          <cell r="F298" t="str">
            <v>SIGUES</v>
          </cell>
          <cell r="G298">
            <v>5</v>
          </cell>
          <cell r="H298">
            <v>5</v>
          </cell>
          <cell r="I298">
            <v>100</v>
          </cell>
          <cell r="J298">
            <v>1</v>
          </cell>
          <cell r="K298">
            <v>8</v>
          </cell>
          <cell r="L298">
            <v>62.5</v>
          </cell>
          <cell r="M298">
            <v>0</v>
          </cell>
          <cell r="N298">
            <v>12</v>
          </cell>
          <cell r="O298">
            <v>5</v>
          </cell>
          <cell r="P298">
            <v>7</v>
          </cell>
          <cell r="Q298">
            <v>11</v>
          </cell>
        </row>
        <row r="299">
          <cell r="D299">
            <v>4718</v>
          </cell>
          <cell r="E299" t="str">
            <v>2</v>
          </cell>
          <cell r="F299" t="str">
            <v>CHALAMARCA</v>
          </cell>
          <cell r="G299">
            <v>49</v>
          </cell>
          <cell r="H299">
            <v>41</v>
          </cell>
          <cell r="I299">
            <v>83.673469387755105</v>
          </cell>
          <cell r="J299">
            <v>1</v>
          </cell>
          <cell r="K299">
            <v>51</v>
          </cell>
          <cell r="L299">
            <v>80.392156862745097</v>
          </cell>
          <cell r="M299">
            <v>1</v>
          </cell>
          <cell r="N299">
            <v>56</v>
          </cell>
          <cell r="O299">
            <v>68</v>
          </cell>
          <cell r="P299">
            <v>50</v>
          </cell>
          <cell r="Q299">
            <v>49</v>
          </cell>
        </row>
        <row r="300">
          <cell r="D300">
            <v>4719</v>
          </cell>
          <cell r="E300" t="str">
            <v>2</v>
          </cell>
          <cell r="F300" t="str">
            <v>EL VERDE</v>
          </cell>
          <cell r="G300">
            <v>22</v>
          </cell>
          <cell r="H300">
            <v>18</v>
          </cell>
          <cell r="I300">
            <v>81.818181818181827</v>
          </cell>
          <cell r="J300">
            <v>1</v>
          </cell>
          <cell r="K300">
            <v>19</v>
          </cell>
          <cell r="L300">
            <v>94.73684210526315</v>
          </cell>
          <cell r="M300">
            <v>1</v>
          </cell>
          <cell r="N300">
            <v>15</v>
          </cell>
          <cell r="O300">
            <v>14</v>
          </cell>
          <cell r="P300">
            <v>16</v>
          </cell>
          <cell r="Q300">
            <v>12</v>
          </cell>
        </row>
        <row r="301">
          <cell r="D301">
            <v>4720</v>
          </cell>
          <cell r="E301" t="str">
            <v>2</v>
          </cell>
          <cell r="F301" t="str">
            <v>EL NARANJO (CHALAMARCA)</v>
          </cell>
          <cell r="G301">
            <v>6</v>
          </cell>
          <cell r="H301">
            <v>6</v>
          </cell>
          <cell r="I301">
            <v>100</v>
          </cell>
          <cell r="J301">
            <v>1</v>
          </cell>
          <cell r="K301">
            <v>9</v>
          </cell>
          <cell r="L301">
            <v>66.666666666666657</v>
          </cell>
          <cell r="M301">
            <v>0</v>
          </cell>
          <cell r="N301">
            <v>7</v>
          </cell>
          <cell r="O301">
            <v>12</v>
          </cell>
          <cell r="P301">
            <v>10</v>
          </cell>
          <cell r="Q301">
            <v>5</v>
          </cell>
        </row>
        <row r="302">
          <cell r="D302">
            <v>4721</v>
          </cell>
          <cell r="E302" t="str">
            <v>2</v>
          </cell>
          <cell r="F302" t="str">
            <v>LA COLPA</v>
          </cell>
          <cell r="G302">
            <v>14</v>
          </cell>
          <cell r="H302">
            <v>12</v>
          </cell>
          <cell r="I302">
            <v>85.714285714285708</v>
          </cell>
          <cell r="J302">
            <v>1</v>
          </cell>
          <cell r="K302">
            <v>14</v>
          </cell>
          <cell r="L302">
            <v>85.714285714285708</v>
          </cell>
          <cell r="M302">
            <v>1</v>
          </cell>
          <cell r="N302">
            <v>13</v>
          </cell>
          <cell r="O302">
            <v>10</v>
          </cell>
          <cell r="P302">
            <v>16</v>
          </cell>
          <cell r="Q302">
            <v>14</v>
          </cell>
        </row>
        <row r="303">
          <cell r="D303">
            <v>4722</v>
          </cell>
          <cell r="E303" t="str">
            <v>2</v>
          </cell>
          <cell r="F303" t="str">
            <v>LUCMAR</v>
          </cell>
          <cell r="G303">
            <v>4</v>
          </cell>
          <cell r="H303">
            <v>4</v>
          </cell>
          <cell r="I303">
            <v>100</v>
          </cell>
          <cell r="J303">
            <v>1</v>
          </cell>
          <cell r="K303">
            <v>7</v>
          </cell>
          <cell r="L303">
            <v>57.142857142857139</v>
          </cell>
          <cell r="M303">
            <v>0</v>
          </cell>
          <cell r="N303">
            <v>5</v>
          </cell>
          <cell r="O303">
            <v>6</v>
          </cell>
          <cell r="P303">
            <v>0</v>
          </cell>
          <cell r="Q303">
            <v>10</v>
          </cell>
        </row>
        <row r="304">
          <cell r="D304">
            <v>4723</v>
          </cell>
          <cell r="E304" t="str">
            <v>2</v>
          </cell>
          <cell r="F304" t="str">
            <v>NOGAL</v>
          </cell>
          <cell r="G304">
            <v>1</v>
          </cell>
          <cell r="H304">
            <v>2</v>
          </cell>
          <cell r="I304">
            <v>100</v>
          </cell>
          <cell r="J304">
            <v>1</v>
          </cell>
          <cell r="K304">
            <v>4</v>
          </cell>
          <cell r="L304">
            <v>50</v>
          </cell>
          <cell r="M304">
            <v>0</v>
          </cell>
          <cell r="N304">
            <v>2</v>
          </cell>
          <cell r="O304">
            <v>4</v>
          </cell>
          <cell r="P304">
            <v>4</v>
          </cell>
          <cell r="Q304">
            <v>5</v>
          </cell>
        </row>
        <row r="305">
          <cell r="D305">
            <v>4724</v>
          </cell>
          <cell r="E305" t="str">
            <v>2</v>
          </cell>
          <cell r="F305" t="str">
            <v>ROSASPAMPA</v>
          </cell>
          <cell r="G305">
            <v>6</v>
          </cell>
          <cell r="H305">
            <v>13</v>
          </cell>
          <cell r="I305">
            <v>100</v>
          </cell>
          <cell r="J305">
            <v>1</v>
          </cell>
          <cell r="K305">
            <v>16</v>
          </cell>
          <cell r="L305">
            <v>81.25</v>
          </cell>
          <cell r="M305">
            <v>1</v>
          </cell>
          <cell r="N305">
            <v>9</v>
          </cell>
          <cell r="O305">
            <v>11</v>
          </cell>
          <cell r="P305">
            <v>9</v>
          </cell>
          <cell r="Q305">
            <v>8</v>
          </cell>
        </row>
        <row r="306">
          <cell r="D306">
            <v>4725</v>
          </cell>
          <cell r="E306" t="str">
            <v>2</v>
          </cell>
          <cell r="F306" t="str">
            <v>BELLANDINA</v>
          </cell>
          <cell r="G306">
            <v>13</v>
          </cell>
          <cell r="H306">
            <v>11</v>
          </cell>
          <cell r="I306">
            <v>84.615384615384613</v>
          </cell>
          <cell r="J306">
            <v>1</v>
          </cell>
          <cell r="K306">
            <v>12</v>
          </cell>
          <cell r="L306">
            <v>91.666666666666657</v>
          </cell>
          <cell r="M306">
            <v>1</v>
          </cell>
          <cell r="N306">
            <v>6</v>
          </cell>
          <cell r="O306">
            <v>13</v>
          </cell>
          <cell r="P306">
            <v>11</v>
          </cell>
          <cell r="Q306">
            <v>12</v>
          </cell>
        </row>
        <row r="307">
          <cell r="D307">
            <v>4726</v>
          </cell>
          <cell r="E307" t="str">
            <v>2</v>
          </cell>
          <cell r="F307" t="str">
            <v>CONGA EL VERDE</v>
          </cell>
          <cell r="G307">
            <v>7</v>
          </cell>
          <cell r="H307">
            <v>9</v>
          </cell>
          <cell r="I307">
            <v>100</v>
          </cell>
          <cell r="J307">
            <v>1</v>
          </cell>
          <cell r="K307">
            <v>10</v>
          </cell>
          <cell r="L307">
            <v>90</v>
          </cell>
          <cell r="M307">
            <v>1</v>
          </cell>
          <cell r="N307">
            <v>12</v>
          </cell>
          <cell r="O307">
            <v>6</v>
          </cell>
          <cell r="P307">
            <v>4</v>
          </cell>
          <cell r="Q307">
            <v>5</v>
          </cell>
        </row>
        <row r="308">
          <cell r="D308">
            <v>4727</v>
          </cell>
          <cell r="E308" t="str">
            <v>2</v>
          </cell>
          <cell r="F308" t="str">
            <v>HUAYRASITANA</v>
          </cell>
          <cell r="G308">
            <v>6</v>
          </cell>
          <cell r="H308">
            <v>7</v>
          </cell>
          <cell r="I308">
            <v>100</v>
          </cell>
          <cell r="J308">
            <v>1</v>
          </cell>
          <cell r="K308">
            <v>9</v>
          </cell>
          <cell r="L308">
            <v>77.777777777777786</v>
          </cell>
          <cell r="M308">
            <v>0</v>
          </cell>
          <cell r="N308">
            <v>5</v>
          </cell>
          <cell r="O308">
            <v>4</v>
          </cell>
          <cell r="P308">
            <v>13</v>
          </cell>
          <cell r="Q308">
            <v>10</v>
          </cell>
        </row>
        <row r="309">
          <cell r="D309">
            <v>4728</v>
          </cell>
          <cell r="E309" t="str">
            <v>2</v>
          </cell>
          <cell r="F309" t="str">
            <v>MASINTRANCA</v>
          </cell>
          <cell r="G309">
            <v>17</v>
          </cell>
          <cell r="H309">
            <v>20</v>
          </cell>
          <cell r="I309">
            <v>117.64705882352942</v>
          </cell>
          <cell r="J309">
            <v>1</v>
          </cell>
          <cell r="K309">
            <v>25</v>
          </cell>
          <cell r="L309">
            <v>80</v>
          </cell>
          <cell r="M309">
            <v>1</v>
          </cell>
          <cell r="N309">
            <v>18</v>
          </cell>
          <cell r="O309">
            <v>11</v>
          </cell>
          <cell r="P309">
            <v>19</v>
          </cell>
          <cell r="Q309">
            <v>21</v>
          </cell>
        </row>
        <row r="310">
          <cell r="D310">
            <v>4729</v>
          </cell>
          <cell r="E310" t="str">
            <v>2</v>
          </cell>
          <cell r="F310" t="str">
            <v>NUMBRAL</v>
          </cell>
          <cell r="G310">
            <v>6</v>
          </cell>
          <cell r="H310">
            <v>5</v>
          </cell>
          <cell r="I310">
            <v>100</v>
          </cell>
          <cell r="J310">
            <v>1</v>
          </cell>
          <cell r="K310">
            <v>8</v>
          </cell>
          <cell r="L310">
            <v>62.5</v>
          </cell>
          <cell r="M310">
            <v>0</v>
          </cell>
          <cell r="N310">
            <v>9</v>
          </cell>
          <cell r="O310">
            <v>13</v>
          </cell>
          <cell r="P310">
            <v>13</v>
          </cell>
          <cell r="Q310">
            <v>8</v>
          </cell>
        </row>
        <row r="311">
          <cell r="D311">
            <v>4730</v>
          </cell>
          <cell r="E311" t="str">
            <v>2</v>
          </cell>
          <cell r="F311" t="str">
            <v>PACCHA</v>
          </cell>
          <cell r="G311">
            <v>31</v>
          </cell>
          <cell r="H311">
            <v>29</v>
          </cell>
          <cell r="I311">
            <v>93.548387096774192</v>
          </cell>
          <cell r="J311">
            <v>1</v>
          </cell>
          <cell r="K311">
            <v>36</v>
          </cell>
          <cell r="L311">
            <v>80.555555555555557</v>
          </cell>
          <cell r="M311">
            <v>1</v>
          </cell>
          <cell r="N311">
            <v>23</v>
          </cell>
          <cell r="O311">
            <v>39</v>
          </cell>
          <cell r="P311">
            <v>34</v>
          </cell>
          <cell r="Q311">
            <v>32</v>
          </cell>
        </row>
        <row r="312">
          <cell r="D312">
            <v>4731</v>
          </cell>
          <cell r="E312" t="str">
            <v>2</v>
          </cell>
          <cell r="F312" t="str">
            <v>EL LIRIO</v>
          </cell>
          <cell r="G312">
            <v>12</v>
          </cell>
          <cell r="H312">
            <v>13</v>
          </cell>
          <cell r="I312">
            <v>108.33333333333333</v>
          </cell>
          <cell r="J312">
            <v>1</v>
          </cell>
          <cell r="K312">
            <v>15</v>
          </cell>
          <cell r="L312">
            <v>86.666666666666671</v>
          </cell>
          <cell r="M312">
            <v>1</v>
          </cell>
          <cell r="N312">
            <v>14</v>
          </cell>
          <cell r="O312">
            <v>13</v>
          </cell>
          <cell r="P312">
            <v>10</v>
          </cell>
          <cell r="Q312">
            <v>16</v>
          </cell>
        </row>
        <row r="313">
          <cell r="D313">
            <v>4732</v>
          </cell>
          <cell r="E313" t="str">
            <v>2</v>
          </cell>
          <cell r="F313" t="str">
            <v>UÑIGAN</v>
          </cell>
          <cell r="G313">
            <v>12</v>
          </cell>
          <cell r="H313">
            <v>10</v>
          </cell>
          <cell r="I313">
            <v>83.333333333333343</v>
          </cell>
          <cell r="J313">
            <v>1</v>
          </cell>
          <cell r="K313">
            <v>11</v>
          </cell>
          <cell r="L313">
            <v>90.909090909090907</v>
          </cell>
          <cell r="M313">
            <v>1</v>
          </cell>
          <cell r="N313">
            <v>11</v>
          </cell>
          <cell r="O313">
            <v>10</v>
          </cell>
          <cell r="P313">
            <v>15</v>
          </cell>
          <cell r="Q313">
            <v>13</v>
          </cell>
        </row>
        <row r="314">
          <cell r="D314">
            <v>4733</v>
          </cell>
          <cell r="E314" t="str">
            <v>2</v>
          </cell>
          <cell r="F314" t="str">
            <v>VISTA ALEGRE</v>
          </cell>
          <cell r="G314">
            <v>5</v>
          </cell>
          <cell r="H314">
            <v>7</v>
          </cell>
          <cell r="I314">
            <v>100</v>
          </cell>
          <cell r="J314">
            <v>1</v>
          </cell>
          <cell r="K314">
            <v>9</v>
          </cell>
          <cell r="L314">
            <v>77.777777777777786</v>
          </cell>
          <cell r="M314">
            <v>0</v>
          </cell>
          <cell r="N314">
            <v>10</v>
          </cell>
          <cell r="O314">
            <v>1</v>
          </cell>
          <cell r="P314">
            <v>8</v>
          </cell>
          <cell r="Q314">
            <v>6</v>
          </cell>
        </row>
        <row r="315">
          <cell r="D315">
            <v>4734</v>
          </cell>
          <cell r="E315" t="str">
            <v>2</v>
          </cell>
          <cell r="F315" t="str">
            <v>VILLA  PALMA</v>
          </cell>
          <cell r="G315">
            <v>3</v>
          </cell>
          <cell r="H315">
            <v>3</v>
          </cell>
          <cell r="I315">
            <v>100</v>
          </cell>
          <cell r="J315">
            <v>1</v>
          </cell>
          <cell r="K315">
            <v>5</v>
          </cell>
          <cell r="L315">
            <v>60</v>
          </cell>
          <cell r="M315">
            <v>0</v>
          </cell>
          <cell r="N315">
            <v>3</v>
          </cell>
          <cell r="O315">
            <v>10</v>
          </cell>
          <cell r="P315">
            <v>6</v>
          </cell>
          <cell r="Q315">
            <v>10</v>
          </cell>
        </row>
        <row r="316">
          <cell r="D316">
            <v>4735</v>
          </cell>
          <cell r="E316" t="str">
            <v>3</v>
          </cell>
          <cell r="F316" t="str">
            <v>CHADIN</v>
          </cell>
          <cell r="G316">
            <v>20</v>
          </cell>
          <cell r="H316">
            <v>24</v>
          </cell>
          <cell r="I316">
            <v>120</v>
          </cell>
          <cell r="J316">
            <v>1</v>
          </cell>
          <cell r="K316">
            <v>30</v>
          </cell>
          <cell r="L316">
            <v>80</v>
          </cell>
          <cell r="M316">
            <v>1</v>
          </cell>
          <cell r="N316">
            <v>25</v>
          </cell>
          <cell r="O316">
            <v>25</v>
          </cell>
          <cell r="P316">
            <v>21</v>
          </cell>
          <cell r="Q316">
            <v>30</v>
          </cell>
        </row>
        <row r="317">
          <cell r="D317">
            <v>4736</v>
          </cell>
          <cell r="E317" t="str">
            <v>3</v>
          </cell>
          <cell r="F317" t="str">
            <v>CHACAPAMPA</v>
          </cell>
          <cell r="G317">
            <v>16</v>
          </cell>
          <cell r="H317">
            <v>13</v>
          </cell>
          <cell r="I317">
            <v>81.25</v>
          </cell>
          <cell r="J317">
            <v>1</v>
          </cell>
          <cell r="K317">
            <v>16</v>
          </cell>
          <cell r="L317">
            <v>81.25</v>
          </cell>
          <cell r="M317">
            <v>1</v>
          </cell>
          <cell r="N317">
            <v>13</v>
          </cell>
          <cell r="O317">
            <v>19</v>
          </cell>
          <cell r="P317">
            <v>20</v>
          </cell>
          <cell r="Q317">
            <v>16</v>
          </cell>
        </row>
        <row r="318">
          <cell r="D318">
            <v>4737</v>
          </cell>
          <cell r="E318" t="str">
            <v>3</v>
          </cell>
          <cell r="F318" t="str">
            <v>LA UNION</v>
          </cell>
          <cell r="G318">
            <v>12</v>
          </cell>
          <cell r="H318">
            <v>11</v>
          </cell>
          <cell r="I318">
            <v>91.666666666666657</v>
          </cell>
          <cell r="J318">
            <v>1</v>
          </cell>
          <cell r="K318">
            <v>12</v>
          </cell>
          <cell r="L318">
            <v>91.666666666666657</v>
          </cell>
          <cell r="M318">
            <v>1</v>
          </cell>
          <cell r="N318">
            <v>15</v>
          </cell>
          <cell r="O318">
            <v>13</v>
          </cell>
          <cell r="P318">
            <v>12</v>
          </cell>
          <cell r="Q318">
            <v>14</v>
          </cell>
        </row>
        <row r="319">
          <cell r="D319">
            <v>4738</v>
          </cell>
          <cell r="E319" t="str">
            <v>3</v>
          </cell>
          <cell r="F319" t="str">
            <v>SAN JUAN DE CHADIN</v>
          </cell>
          <cell r="G319">
            <v>11</v>
          </cell>
          <cell r="H319">
            <v>9</v>
          </cell>
          <cell r="I319">
            <v>81.818181818181827</v>
          </cell>
          <cell r="J319">
            <v>1</v>
          </cell>
          <cell r="K319">
            <v>11</v>
          </cell>
          <cell r="L319">
            <v>81.818181818181827</v>
          </cell>
          <cell r="M319">
            <v>1</v>
          </cell>
          <cell r="N319">
            <v>4</v>
          </cell>
          <cell r="O319">
            <v>9</v>
          </cell>
          <cell r="P319">
            <v>15</v>
          </cell>
          <cell r="Q319">
            <v>12</v>
          </cell>
        </row>
        <row r="320">
          <cell r="D320">
            <v>4739</v>
          </cell>
          <cell r="E320" t="str">
            <v>1</v>
          </cell>
          <cell r="F320" t="str">
            <v>CHOROPAMPA</v>
          </cell>
          <cell r="G320">
            <v>19</v>
          </cell>
          <cell r="H320">
            <v>18</v>
          </cell>
          <cell r="I320">
            <v>94.73684210526315</v>
          </cell>
          <cell r="J320">
            <v>1</v>
          </cell>
          <cell r="K320">
            <v>22</v>
          </cell>
          <cell r="L320">
            <v>81.818181818181827</v>
          </cell>
          <cell r="M320">
            <v>1</v>
          </cell>
          <cell r="N320">
            <v>13</v>
          </cell>
          <cell r="O320">
            <v>19</v>
          </cell>
          <cell r="P320">
            <v>21</v>
          </cell>
          <cell r="Q320">
            <v>31</v>
          </cell>
        </row>
        <row r="321">
          <cell r="D321">
            <v>4740</v>
          </cell>
          <cell r="E321" t="str">
            <v>1</v>
          </cell>
          <cell r="F321" t="str">
            <v>MANGALPA</v>
          </cell>
          <cell r="G321">
            <v>7</v>
          </cell>
          <cell r="H321">
            <v>6</v>
          </cell>
          <cell r="I321">
            <v>100</v>
          </cell>
          <cell r="J321">
            <v>1</v>
          </cell>
          <cell r="K321">
            <v>6</v>
          </cell>
          <cell r="L321">
            <v>100</v>
          </cell>
          <cell r="M321">
            <v>1</v>
          </cell>
          <cell r="N321">
            <v>6</v>
          </cell>
          <cell r="O321">
            <v>7</v>
          </cell>
          <cell r="P321">
            <v>6</v>
          </cell>
          <cell r="Q321">
            <v>7</v>
          </cell>
        </row>
        <row r="322">
          <cell r="D322">
            <v>4741</v>
          </cell>
          <cell r="E322" t="str">
            <v>1</v>
          </cell>
          <cell r="F322" t="str">
            <v>PALCO LA CAPILLA</v>
          </cell>
          <cell r="G322">
            <v>12</v>
          </cell>
          <cell r="H322">
            <v>14</v>
          </cell>
          <cell r="I322">
            <v>116.66666666666667</v>
          </cell>
          <cell r="J322">
            <v>1</v>
          </cell>
          <cell r="K322">
            <v>16</v>
          </cell>
          <cell r="L322">
            <v>87.5</v>
          </cell>
          <cell r="M322">
            <v>1</v>
          </cell>
          <cell r="N322">
            <v>16</v>
          </cell>
          <cell r="O322">
            <v>7</v>
          </cell>
          <cell r="P322">
            <v>19</v>
          </cell>
          <cell r="Q322">
            <v>22</v>
          </cell>
        </row>
        <row r="323">
          <cell r="D323">
            <v>4742</v>
          </cell>
          <cell r="E323" t="str">
            <v>2</v>
          </cell>
          <cell r="F323" t="str">
            <v>TACABAMBA</v>
          </cell>
          <cell r="G323">
            <v>88</v>
          </cell>
          <cell r="H323">
            <v>85</v>
          </cell>
          <cell r="I323">
            <v>96.590909090909093</v>
          </cell>
          <cell r="J323">
            <v>1</v>
          </cell>
          <cell r="K323">
            <v>102</v>
          </cell>
          <cell r="L323">
            <v>83.333333333333343</v>
          </cell>
          <cell r="M323">
            <v>1</v>
          </cell>
          <cell r="N323">
            <v>112</v>
          </cell>
          <cell r="O323">
            <v>94</v>
          </cell>
          <cell r="P323">
            <v>77</v>
          </cell>
          <cell r="Q323">
            <v>85</v>
          </cell>
        </row>
        <row r="324">
          <cell r="D324">
            <v>4743</v>
          </cell>
          <cell r="E324" t="str">
            <v>2</v>
          </cell>
          <cell r="F324" t="str">
            <v>LA PUCARA</v>
          </cell>
          <cell r="G324">
            <v>46</v>
          </cell>
          <cell r="H324">
            <v>37</v>
          </cell>
          <cell r="I324">
            <v>80.434782608695656</v>
          </cell>
          <cell r="J324">
            <v>1</v>
          </cell>
          <cell r="K324">
            <v>45</v>
          </cell>
          <cell r="L324">
            <v>82.222222222222214</v>
          </cell>
          <cell r="M324">
            <v>1</v>
          </cell>
          <cell r="N324">
            <v>50</v>
          </cell>
          <cell r="O324">
            <v>59</v>
          </cell>
          <cell r="P324">
            <v>43</v>
          </cell>
          <cell r="Q324">
            <v>58</v>
          </cell>
        </row>
        <row r="325">
          <cell r="D325">
            <v>4744</v>
          </cell>
          <cell r="E325" t="str">
            <v>2</v>
          </cell>
          <cell r="F325" t="str">
            <v>AGUA BRAVA</v>
          </cell>
          <cell r="G325">
            <v>9</v>
          </cell>
          <cell r="H325">
            <v>11</v>
          </cell>
          <cell r="I325">
            <v>100</v>
          </cell>
          <cell r="J325">
            <v>1</v>
          </cell>
          <cell r="K325">
            <v>13</v>
          </cell>
          <cell r="L325">
            <v>84.615384615384613</v>
          </cell>
          <cell r="M325">
            <v>1</v>
          </cell>
          <cell r="N325">
            <v>15</v>
          </cell>
          <cell r="O325">
            <v>12</v>
          </cell>
          <cell r="P325">
            <v>13</v>
          </cell>
          <cell r="Q325">
            <v>10</v>
          </cell>
        </row>
        <row r="326">
          <cell r="D326">
            <v>4745</v>
          </cell>
          <cell r="E326" t="str">
            <v>2</v>
          </cell>
          <cell r="F326" t="str">
            <v>CHUGMAR</v>
          </cell>
          <cell r="G326">
            <v>13</v>
          </cell>
          <cell r="H326">
            <v>13</v>
          </cell>
          <cell r="I326">
            <v>100</v>
          </cell>
          <cell r="J326">
            <v>1</v>
          </cell>
          <cell r="K326">
            <v>16</v>
          </cell>
          <cell r="L326">
            <v>81.25</v>
          </cell>
          <cell r="M326">
            <v>1</v>
          </cell>
          <cell r="N326">
            <v>24</v>
          </cell>
          <cell r="O326">
            <v>15</v>
          </cell>
          <cell r="P326">
            <v>18</v>
          </cell>
          <cell r="Q326">
            <v>17</v>
          </cell>
        </row>
        <row r="327">
          <cell r="D327">
            <v>4746</v>
          </cell>
          <cell r="E327" t="str">
            <v>2</v>
          </cell>
          <cell r="F327" t="str">
            <v>NUEVO SAN MARTIN</v>
          </cell>
          <cell r="G327">
            <v>3</v>
          </cell>
          <cell r="H327">
            <v>5</v>
          </cell>
          <cell r="I327">
            <v>100</v>
          </cell>
          <cell r="J327">
            <v>1</v>
          </cell>
          <cell r="K327">
            <v>9</v>
          </cell>
          <cell r="L327">
            <v>55.555555555555557</v>
          </cell>
          <cell r="M327">
            <v>0</v>
          </cell>
          <cell r="N327">
            <v>7</v>
          </cell>
          <cell r="O327">
            <v>3</v>
          </cell>
          <cell r="P327">
            <v>6</v>
          </cell>
          <cell r="Q327">
            <v>6</v>
          </cell>
        </row>
        <row r="328">
          <cell r="D328">
            <v>4747</v>
          </cell>
          <cell r="E328" t="str">
            <v>2</v>
          </cell>
          <cell r="F328" t="str">
            <v>PUÑA</v>
          </cell>
          <cell r="G328">
            <v>7</v>
          </cell>
          <cell r="H328">
            <v>7</v>
          </cell>
          <cell r="I328">
            <v>100</v>
          </cell>
          <cell r="J328">
            <v>1</v>
          </cell>
          <cell r="K328">
            <v>9</v>
          </cell>
          <cell r="L328">
            <v>77.777777777777786</v>
          </cell>
          <cell r="M328">
            <v>0</v>
          </cell>
          <cell r="N328">
            <v>7</v>
          </cell>
          <cell r="O328">
            <v>13</v>
          </cell>
          <cell r="P328">
            <v>12</v>
          </cell>
          <cell r="Q328">
            <v>9</v>
          </cell>
        </row>
        <row r="329">
          <cell r="D329">
            <v>4748</v>
          </cell>
          <cell r="E329" t="str">
            <v>2</v>
          </cell>
          <cell r="F329" t="str">
            <v>JALCA NUNGO</v>
          </cell>
          <cell r="G329">
            <v>16</v>
          </cell>
          <cell r="H329">
            <v>13</v>
          </cell>
          <cell r="I329">
            <v>81.25</v>
          </cell>
          <cell r="J329">
            <v>1</v>
          </cell>
          <cell r="K329">
            <v>16</v>
          </cell>
          <cell r="L329">
            <v>81.25</v>
          </cell>
          <cell r="M329">
            <v>1</v>
          </cell>
          <cell r="N329">
            <v>17</v>
          </cell>
          <cell r="O329">
            <v>14</v>
          </cell>
          <cell r="P329">
            <v>13</v>
          </cell>
          <cell r="Q329">
            <v>23</v>
          </cell>
        </row>
        <row r="330">
          <cell r="D330">
            <v>4749</v>
          </cell>
          <cell r="E330" t="str">
            <v>2</v>
          </cell>
          <cell r="F330" t="str">
            <v>NUNGO</v>
          </cell>
          <cell r="G330">
            <v>7</v>
          </cell>
          <cell r="H330">
            <v>10</v>
          </cell>
          <cell r="I330">
            <v>100</v>
          </cell>
          <cell r="J330">
            <v>1</v>
          </cell>
          <cell r="K330">
            <v>12</v>
          </cell>
          <cell r="L330">
            <v>83.333333333333343</v>
          </cell>
          <cell r="M330">
            <v>1</v>
          </cell>
          <cell r="N330">
            <v>9</v>
          </cell>
          <cell r="O330">
            <v>11</v>
          </cell>
          <cell r="P330">
            <v>8</v>
          </cell>
          <cell r="Q330">
            <v>15</v>
          </cell>
        </row>
        <row r="331">
          <cell r="D331">
            <v>4750</v>
          </cell>
          <cell r="E331" t="str">
            <v>1</v>
          </cell>
          <cell r="F331" t="str">
            <v>ANGUIA</v>
          </cell>
          <cell r="G331">
            <v>15</v>
          </cell>
          <cell r="H331">
            <v>14</v>
          </cell>
          <cell r="I331">
            <v>93.333333333333329</v>
          </cell>
          <cell r="J331">
            <v>1</v>
          </cell>
          <cell r="K331">
            <v>15</v>
          </cell>
          <cell r="L331">
            <v>93.333333333333329</v>
          </cell>
          <cell r="M331">
            <v>1</v>
          </cell>
          <cell r="N331">
            <v>17</v>
          </cell>
          <cell r="O331">
            <v>17</v>
          </cell>
          <cell r="P331">
            <v>12</v>
          </cell>
          <cell r="Q331">
            <v>9</v>
          </cell>
        </row>
        <row r="332">
          <cell r="D332">
            <v>4751</v>
          </cell>
          <cell r="E332" t="str">
            <v>1</v>
          </cell>
          <cell r="F332" t="str">
            <v>CHUGUR DE ANGUIA</v>
          </cell>
          <cell r="G332">
            <v>9</v>
          </cell>
          <cell r="H332">
            <v>16</v>
          </cell>
          <cell r="I332">
            <v>100</v>
          </cell>
          <cell r="J332">
            <v>1</v>
          </cell>
          <cell r="K332">
            <v>19</v>
          </cell>
          <cell r="L332">
            <v>84.210526315789465</v>
          </cell>
          <cell r="M332">
            <v>1</v>
          </cell>
          <cell r="N332">
            <v>15</v>
          </cell>
          <cell r="O332">
            <v>17</v>
          </cell>
          <cell r="P332">
            <v>16</v>
          </cell>
          <cell r="Q332">
            <v>11</v>
          </cell>
        </row>
        <row r="333">
          <cell r="D333">
            <v>4752</v>
          </cell>
          <cell r="E333" t="str">
            <v>1</v>
          </cell>
          <cell r="F333" t="str">
            <v>HUALLANGATE</v>
          </cell>
          <cell r="G333">
            <v>16</v>
          </cell>
          <cell r="H333">
            <v>13</v>
          </cell>
          <cell r="I333">
            <v>81.25</v>
          </cell>
          <cell r="J333">
            <v>1</v>
          </cell>
          <cell r="K333">
            <v>14</v>
          </cell>
          <cell r="L333">
            <v>92.857142857142861</v>
          </cell>
          <cell r="M333">
            <v>1</v>
          </cell>
          <cell r="N333">
            <v>18</v>
          </cell>
          <cell r="O333">
            <v>10</v>
          </cell>
          <cell r="P333">
            <v>19</v>
          </cell>
          <cell r="Q333">
            <v>13</v>
          </cell>
        </row>
        <row r="334">
          <cell r="D334">
            <v>4753</v>
          </cell>
          <cell r="E334" t="str">
            <v>1</v>
          </cell>
          <cell r="F334" t="str">
            <v>RODEOPAMPA</v>
          </cell>
          <cell r="G334">
            <v>7</v>
          </cell>
          <cell r="H334">
            <v>5</v>
          </cell>
          <cell r="I334">
            <v>100</v>
          </cell>
          <cell r="J334">
            <v>1</v>
          </cell>
          <cell r="K334">
            <v>9</v>
          </cell>
          <cell r="L334">
            <v>55.555555555555557</v>
          </cell>
          <cell r="M334">
            <v>0</v>
          </cell>
          <cell r="N334">
            <v>10</v>
          </cell>
          <cell r="O334">
            <v>10</v>
          </cell>
          <cell r="P334">
            <v>10</v>
          </cell>
          <cell r="Q334">
            <v>7</v>
          </cell>
        </row>
        <row r="335">
          <cell r="D335">
            <v>4754</v>
          </cell>
          <cell r="E335" t="str">
            <v>1</v>
          </cell>
          <cell r="F335" t="str">
            <v>EL TENDAL</v>
          </cell>
          <cell r="G335">
            <v>1</v>
          </cell>
          <cell r="H335">
            <v>5</v>
          </cell>
          <cell r="I335">
            <v>100</v>
          </cell>
          <cell r="J335">
            <v>1</v>
          </cell>
          <cell r="K335">
            <v>8</v>
          </cell>
          <cell r="L335">
            <v>62.5</v>
          </cell>
          <cell r="M335">
            <v>0</v>
          </cell>
          <cell r="N335">
            <v>9</v>
          </cell>
          <cell r="O335">
            <v>10</v>
          </cell>
          <cell r="P335">
            <v>7</v>
          </cell>
          <cell r="Q335">
            <v>10</v>
          </cell>
        </row>
        <row r="336">
          <cell r="D336">
            <v>4755</v>
          </cell>
          <cell r="E336" t="str">
            <v>1</v>
          </cell>
          <cell r="F336" t="str">
            <v>CHIGUIRIP</v>
          </cell>
          <cell r="G336">
            <v>18</v>
          </cell>
          <cell r="H336">
            <v>18</v>
          </cell>
          <cell r="I336">
            <v>100</v>
          </cell>
          <cell r="J336">
            <v>1</v>
          </cell>
          <cell r="K336">
            <v>21</v>
          </cell>
          <cell r="L336">
            <v>85.714285714285708</v>
          </cell>
          <cell r="M336">
            <v>1</v>
          </cell>
          <cell r="N336">
            <v>13</v>
          </cell>
          <cell r="O336">
            <v>16</v>
          </cell>
          <cell r="P336">
            <v>17</v>
          </cell>
          <cell r="Q336">
            <v>21</v>
          </cell>
        </row>
        <row r="337">
          <cell r="D337">
            <v>4756</v>
          </cell>
          <cell r="E337" t="str">
            <v>1</v>
          </cell>
          <cell r="F337" t="str">
            <v>MARAYHUACA</v>
          </cell>
          <cell r="G337">
            <v>7</v>
          </cell>
          <cell r="H337">
            <v>4</v>
          </cell>
          <cell r="I337">
            <v>100</v>
          </cell>
          <cell r="J337">
            <v>1</v>
          </cell>
          <cell r="K337">
            <v>6</v>
          </cell>
          <cell r="L337">
            <v>66.666666666666657</v>
          </cell>
          <cell r="M337">
            <v>0</v>
          </cell>
          <cell r="N337">
            <v>5</v>
          </cell>
          <cell r="O337">
            <v>5</v>
          </cell>
          <cell r="P337">
            <v>3</v>
          </cell>
          <cell r="Q337">
            <v>10</v>
          </cell>
        </row>
        <row r="338">
          <cell r="D338">
            <v>4757</v>
          </cell>
          <cell r="E338" t="str">
            <v>1</v>
          </cell>
          <cell r="F338" t="str">
            <v>PICHUGAN</v>
          </cell>
          <cell r="G338">
            <v>10</v>
          </cell>
          <cell r="H338">
            <v>8</v>
          </cell>
          <cell r="I338">
            <v>80</v>
          </cell>
          <cell r="J338">
            <v>1</v>
          </cell>
          <cell r="K338">
            <v>10</v>
          </cell>
          <cell r="L338">
            <v>80</v>
          </cell>
          <cell r="M338">
            <v>1</v>
          </cell>
          <cell r="N338">
            <v>5</v>
          </cell>
          <cell r="O338">
            <v>11</v>
          </cell>
          <cell r="P338">
            <v>10</v>
          </cell>
          <cell r="Q338">
            <v>9</v>
          </cell>
        </row>
        <row r="339">
          <cell r="D339">
            <v>4758</v>
          </cell>
          <cell r="E339" t="str">
            <v>1</v>
          </cell>
          <cell r="F339" t="str">
            <v>TUGUZA</v>
          </cell>
          <cell r="G339">
            <v>20</v>
          </cell>
          <cell r="H339">
            <v>18</v>
          </cell>
          <cell r="I339">
            <v>90</v>
          </cell>
          <cell r="J339">
            <v>1</v>
          </cell>
          <cell r="K339">
            <v>21</v>
          </cell>
          <cell r="L339">
            <v>85.714285714285708</v>
          </cell>
          <cell r="M339">
            <v>1</v>
          </cell>
          <cell r="N339">
            <v>21</v>
          </cell>
          <cell r="O339">
            <v>4</v>
          </cell>
          <cell r="P339">
            <v>12</v>
          </cell>
          <cell r="Q339">
            <v>21</v>
          </cell>
        </row>
        <row r="340">
          <cell r="D340">
            <v>4759</v>
          </cell>
          <cell r="E340" t="str">
            <v>2</v>
          </cell>
          <cell r="F340" t="str">
            <v>CONCHAN</v>
          </cell>
          <cell r="G340">
            <v>22</v>
          </cell>
          <cell r="H340">
            <v>21</v>
          </cell>
          <cell r="I340">
            <v>95.454545454545453</v>
          </cell>
          <cell r="J340">
            <v>1</v>
          </cell>
          <cell r="K340">
            <v>26</v>
          </cell>
          <cell r="L340">
            <v>80.769230769230774</v>
          </cell>
          <cell r="M340">
            <v>1</v>
          </cell>
          <cell r="N340">
            <v>30</v>
          </cell>
          <cell r="O340">
            <v>24</v>
          </cell>
          <cell r="P340">
            <v>23</v>
          </cell>
          <cell r="Q340">
            <v>30</v>
          </cell>
        </row>
        <row r="341">
          <cell r="D341">
            <v>4760</v>
          </cell>
          <cell r="E341" t="str">
            <v>2</v>
          </cell>
          <cell r="F341" t="str">
            <v>CHETILLA</v>
          </cell>
          <cell r="G341">
            <v>23</v>
          </cell>
          <cell r="H341">
            <v>19</v>
          </cell>
          <cell r="I341">
            <v>82.608695652173907</v>
          </cell>
          <cell r="J341">
            <v>1</v>
          </cell>
          <cell r="K341">
            <v>20</v>
          </cell>
          <cell r="L341">
            <v>95</v>
          </cell>
          <cell r="M341">
            <v>1</v>
          </cell>
          <cell r="N341">
            <v>21</v>
          </cell>
          <cell r="O341">
            <v>17</v>
          </cell>
          <cell r="P341">
            <v>23</v>
          </cell>
          <cell r="Q341">
            <v>16</v>
          </cell>
        </row>
        <row r="342">
          <cell r="D342">
            <v>4761</v>
          </cell>
          <cell r="E342" t="str">
            <v>2</v>
          </cell>
          <cell r="F342" t="str">
            <v>CUTAXI</v>
          </cell>
          <cell r="G342">
            <v>13</v>
          </cell>
          <cell r="H342">
            <v>15</v>
          </cell>
          <cell r="I342">
            <v>115.38461538461537</v>
          </cell>
          <cell r="J342">
            <v>1</v>
          </cell>
          <cell r="K342">
            <v>18</v>
          </cell>
          <cell r="L342">
            <v>83.333333333333343</v>
          </cell>
          <cell r="M342">
            <v>1</v>
          </cell>
          <cell r="N342">
            <v>15</v>
          </cell>
          <cell r="O342">
            <v>26</v>
          </cell>
          <cell r="P342">
            <v>14</v>
          </cell>
          <cell r="Q342">
            <v>25</v>
          </cell>
        </row>
        <row r="343">
          <cell r="D343">
            <v>4762</v>
          </cell>
          <cell r="E343" t="str">
            <v>2</v>
          </cell>
          <cell r="F343" t="str">
            <v>LA PALMA</v>
          </cell>
          <cell r="G343">
            <v>7</v>
          </cell>
          <cell r="H343">
            <v>7</v>
          </cell>
          <cell r="I343">
            <v>100</v>
          </cell>
          <cell r="J343">
            <v>1</v>
          </cell>
          <cell r="K343">
            <v>7</v>
          </cell>
          <cell r="L343">
            <v>100</v>
          </cell>
          <cell r="M343">
            <v>1</v>
          </cell>
          <cell r="N343">
            <v>11</v>
          </cell>
          <cell r="O343">
            <v>7</v>
          </cell>
          <cell r="P343">
            <v>11</v>
          </cell>
          <cell r="Q343">
            <v>15</v>
          </cell>
        </row>
        <row r="344">
          <cell r="D344">
            <v>4763</v>
          </cell>
          <cell r="E344" t="str">
            <v>3</v>
          </cell>
          <cell r="F344" t="str">
            <v>LLAMA</v>
          </cell>
          <cell r="G344">
            <v>25</v>
          </cell>
          <cell r="H344">
            <v>24</v>
          </cell>
          <cell r="I344">
            <v>96</v>
          </cell>
          <cell r="J344">
            <v>1</v>
          </cell>
          <cell r="K344">
            <v>30</v>
          </cell>
          <cell r="L344">
            <v>80</v>
          </cell>
          <cell r="M344">
            <v>1</v>
          </cell>
          <cell r="N344">
            <v>25</v>
          </cell>
          <cell r="O344">
            <v>26</v>
          </cell>
          <cell r="P344">
            <v>30</v>
          </cell>
          <cell r="Q344">
            <v>27</v>
          </cell>
        </row>
        <row r="345">
          <cell r="D345">
            <v>4764</v>
          </cell>
          <cell r="E345" t="str">
            <v>3</v>
          </cell>
          <cell r="F345" t="str">
            <v>LA RAMADA DE LLAMA</v>
          </cell>
          <cell r="G345">
            <v>24</v>
          </cell>
          <cell r="H345">
            <v>20</v>
          </cell>
          <cell r="I345">
            <v>83.333333333333343</v>
          </cell>
          <cell r="J345">
            <v>1</v>
          </cell>
          <cell r="K345">
            <v>25</v>
          </cell>
          <cell r="L345">
            <v>80</v>
          </cell>
          <cell r="M345">
            <v>1</v>
          </cell>
          <cell r="N345">
            <v>11</v>
          </cell>
          <cell r="O345">
            <v>10</v>
          </cell>
          <cell r="P345">
            <v>21</v>
          </cell>
          <cell r="Q345">
            <v>12</v>
          </cell>
        </row>
        <row r="346">
          <cell r="D346">
            <v>4765</v>
          </cell>
          <cell r="E346" t="str">
            <v>3</v>
          </cell>
          <cell r="F346" t="str">
            <v>LIMONCARRO</v>
          </cell>
          <cell r="G346">
            <v>1</v>
          </cell>
          <cell r="H346">
            <v>2</v>
          </cell>
          <cell r="I346">
            <v>100</v>
          </cell>
          <cell r="J346">
            <v>1</v>
          </cell>
          <cell r="K346">
            <v>6</v>
          </cell>
          <cell r="L346">
            <v>33.333333333333329</v>
          </cell>
          <cell r="M346">
            <v>0</v>
          </cell>
          <cell r="N346">
            <v>2</v>
          </cell>
          <cell r="O346">
            <v>2</v>
          </cell>
          <cell r="P346">
            <v>4</v>
          </cell>
          <cell r="Q346">
            <v>2</v>
          </cell>
        </row>
        <row r="347">
          <cell r="D347">
            <v>4766</v>
          </cell>
          <cell r="E347" t="str">
            <v>3</v>
          </cell>
          <cell r="F347" t="str">
            <v>MAICHIL</v>
          </cell>
          <cell r="G347">
            <v>5</v>
          </cell>
          <cell r="H347">
            <v>3</v>
          </cell>
          <cell r="I347">
            <v>100</v>
          </cell>
          <cell r="J347">
            <v>1</v>
          </cell>
          <cell r="K347">
            <v>6</v>
          </cell>
          <cell r="L347">
            <v>50</v>
          </cell>
          <cell r="M347">
            <v>0</v>
          </cell>
          <cell r="N347">
            <v>9</v>
          </cell>
          <cell r="O347">
            <v>7</v>
          </cell>
          <cell r="P347">
            <v>5</v>
          </cell>
          <cell r="Q347">
            <v>3</v>
          </cell>
        </row>
        <row r="348">
          <cell r="D348">
            <v>4767</v>
          </cell>
          <cell r="E348" t="str">
            <v>3</v>
          </cell>
          <cell r="F348" t="str">
            <v>POTRERILLO</v>
          </cell>
          <cell r="G348">
            <v>6</v>
          </cell>
          <cell r="H348">
            <v>3</v>
          </cell>
          <cell r="I348">
            <v>100</v>
          </cell>
          <cell r="J348">
            <v>1</v>
          </cell>
          <cell r="K348">
            <v>5</v>
          </cell>
          <cell r="L348">
            <v>60</v>
          </cell>
          <cell r="M348">
            <v>0</v>
          </cell>
          <cell r="N348">
            <v>7</v>
          </cell>
          <cell r="O348">
            <v>4</v>
          </cell>
          <cell r="P348">
            <v>2</v>
          </cell>
          <cell r="Q348">
            <v>9</v>
          </cell>
        </row>
        <row r="349">
          <cell r="D349">
            <v>4768</v>
          </cell>
          <cell r="E349" t="str">
            <v>3</v>
          </cell>
          <cell r="F349" t="str">
            <v>SAN CARLOS EL ALTO</v>
          </cell>
          <cell r="G349">
            <v>12</v>
          </cell>
          <cell r="H349">
            <v>10</v>
          </cell>
          <cell r="I349">
            <v>83.333333333333343</v>
          </cell>
          <cell r="J349">
            <v>1</v>
          </cell>
          <cell r="K349">
            <v>12</v>
          </cell>
          <cell r="L349">
            <v>83.333333333333343</v>
          </cell>
          <cell r="M349">
            <v>1</v>
          </cell>
          <cell r="N349">
            <v>12</v>
          </cell>
          <cell r="O349">
            <v>12</v>
          </cell>
          <cell r="P349">
            <v>13</v>
          </cell>
          <cell r="Q349">
            <v>8</v>
          </cell>
        </row>
        <row r="350">
          <cell r="D350">
            <v>4769</v>
          </cell>
          <cell r="E350" t="str">
            <v>3</v>
          </cell>
          <cell r="F350" t="str">
            <v>SAN JUAN DE COJIN</v>
          </cell>
          <cell r="G350">
            <v>1</v>
          </cell>
          <cell r="H350">
            <v>2</v>
          </cell>
          <cell r="I350">
            <v>100</v>
          </cell>
          <cell r="J350">
            <v>1</v>
          </cell>
          <cell r="K350">
            <v>5</v>
          </cell>
          <cell r="L350">
            <v>40</v>
          </cell>
          <cell r="M350">
            <v>0</v>
          </cell>
          <cell r="N350">
            <v>6</v>
          </cell>
          <cell r="O350">
            <v>2</v>
          </cell>
          <cell r="P350">
            <v>2</v>
          </cell>
          <cell r="Q350">
            <v>4</v>
          </cell>
        </row>
        <row r="351">
          <cell r="D351">
            <v>4770</v>
          </cell>
          <cell r="E351" t="str">
            <v>3</v>
          </cell>
          <cell r="F351" t="str">
            <v>TIMON</v>
          </cell>
          <cell r="G351">
            <v>6</v>
          </cell>
          <cell r="H351">
            <v>6</v>
          </cell>
          <cell r="I351">
            <v>100</v>
          </cell>
          <cell r="J351">
            <v>1</v>
          </cell>
          <cell r="K351">
            <v>9</v>
          </cell>
          <cell r="L351">
            <v>66.666666666666657</v>
          </cell>
          <cell r="M351">
            <v>0</v>
          </cell>
          <cell r="N351">
            <v>10</v>
          </cell>
          <cell r="O351">
            <v>11</v>
          </cell>
          <cell r="P351">
            <v>11</v>
          </cell>
          <cell r="Q351">
            <v>17</v>
          </cell>
        </row>
        <row r="352">
          <cell r="D352">
            <v>4771</v>
          </cell>
          <cell r="E352" t="str">
            <v>1</v>
          </cell>
          <cell r="F352" t="str">
            <v>MIRACOSTA</v>
          </cell>
          <cell r="G352">
            <v>14</v>
          </cell>
          <cell r="H352">
            <v>12</v>
          </cell>
          <cell r="I352">
            <v>85.714285714285708</v>
          </cell>
          <cell r="J352">
            <v>1</v>
          </cell>
          <cell r="K352">
            <v>15</v>
          </cell>
          <cell r="L352">
            <v>80</v>
          </cell>
          <cell r="M352">
            <v>1</v>
          </cell>
          <cell r="N352">
            <v>11</v>
          </cell>
          <cell r="O352">
            <v>14</v>
          </cell>
          <cell r="P352">
            <v>19</v>
          </cell>
          <cell r="Q352">
            <v>11</v>
          </cell>
        </row>
        <row r="353">
          <cell r="D353">
            <v>4772</v>
          </cell>
          <cell r="E353" t="str">
            <v>1</v>
          </cell>
          <cell r="F353" t="str">
            <v>ANGUYACU</v>
          </cell>
          <cell r="G353">
            <v>5</v>
          </cell>
          <cell r="H353">
            <v>6</v>
          </cell>
          <cell r="I353">
            <v>100</v>
          </cell>
          <cell r="J353">
            <v>1</v>
          </cell>
          <cell r="K353">
            <v>8</v>
          </cell>
          <cell r="L353">
            <v>75</v>
          </cell>
          <cell r="M353">
            <v>0</v>
          </cell>
          <cell r="N353">
            <v>6</v>
          </cell>
          <cell r="O353">
            <v>9</v>
          </cell>
          <cell r="P353">
            <v>9</v>
          </cell>
          <cell r="Q353">
            <v>15</v>
          </cell>
        </row>
        <row r="354">
          <cell r="D354">
            <v>4773</v>
          </cell>
          <cell r="E354" t="str">
            <v>1</v>
          </cell>
          <cell r="F354" t="str">
            <v>GUAYABO</v>
          </cell>
          <cell r="G354">
            <v>3</v>
          </cell>
          <cell r="H354">
            <v>3</v>
          </cell>
          <cell r="I354">
            <v>100</v>
          </cell>
          <cell r="J354">
            <v>1</v>
          </cell>
          <cell r="K354">
            <v>3</v>
          </cell>
          <cell r="L354">
            <v>100</v>
          </cell>
          <cell r="M354">
            <v>1</v>
          </cell>
          <cell r="N354">
            <v>2</v>
          </cell>
          <cell r="O354">
            <v>5</v>
          </cell>
          <cell r="P354">
            <v>6</v>
          </cell>
          <cell r="Q354">
            <v>5</v>
          </cell>
        </row>
        <row r="355">
          <cell r="D355">
            <v>4774</v>
          </cell>
          <cell r="E355" t="str">
            <v>1</v>
          </cell>
          <cell r="F355" t="str">
            <v>SANGANA</v>
          </cell>
          <cell r="G355">
            <v>9</v>
          </cell>
          <cell r="H355">
            <v>6</v>
          </cell>
          <cell r="I355">
            <v>100</v>
          </cell>
          <cell r="J355">
            <v>1</v>
          </cell>
          <cell r="K355">
            <v>8</v>
          </cell>
          <cell r="L355">
            <v>75</v>
          </cell>
          <cell r="M355">
            <v>0</v>
          </cell>
          <cell r="N355">
            <v>5</v>
          </cell>
          <cell r="O355">
            <v>7</v>
          </cell>
          <cell r="P355">
            <v>8</v>
          </cell>
          <cell r="Q355">
            <v>8</v>
          </cell>
        </row>
        <row r="356">
          <cell r="D356">
            <v>4780</v>
          </cell>
          <cell r="E356" t="str">
            <v>1</v>
          </cell>
          <cell r="F356" t="str">
            <v>SAN JUAN DE LICUPIS</v>
          </cell>
          <cell r="G356">
            <v>4</v>
          </cell>
          <cell r="H356">
            <v>3</v>
          </cell>
          <cell r="I356">
            <v>100</v>
          </cell>
          <cell r="J356">
            <v>1</v>
          </cell>
          <cell r="K356">
            <v>5</v>
          </cell>
          <cell r="L356">
            <v>60</v>
          </cell>
          <cell r="M356">
            <v>0</v>
          </cell>
          <cell r="N356">
            <v>6</v>
          </cell>
          <cell r="O356">
            <v>7</v>
          </cell>
          <cell r="P356">
            <v>4</v>
          </cell>
          <cell r="Q356">
            <v>14</v>
          </cell>
        </row>
        <row r="357">
          <cell r="D357">
            <v>4781</v>
          </cell>
          <cell r="E357" t="str">
            <v>2</v>
          </cell>
          <cell r="F357" t="str">
            <v>TOCMOCHE</v>
          </cell>
          <cell r="G357">
            <v>15</v>
          </cell>
          <cell r="H357">
            <v>12</v>
          </cell>
          <cell r="I357">
            <v>80</v>
          </cell>
          <cell r="J357">
            <v>1</v>
          </cell>
          <cell r="K357">
            <v>15</v>
          </cell>
          <cell r="L357">
            <v>80</v>
          </cell>
          <cell r="M357">
            <v>1</v>
          </cell>
          <cell r="N357">
            <v>17</v>
          </cell>
          <cell r="O357">
            <v>13</v>
          </cell>
          <cell r="P357">
            <v>16</v>
          </cell>
          <cell r="Q357">
            <v>7</v>
          </cell>
        </row>
        <row r="358">
          <cell r="D358">
            <v>6670</v>
          </cell>
          <cell r="E358" t="str">
            <v>1</v>
          </cell>
          <cell r="F358" t="str">
            <v>PUQUIOPAMPA</v>
          </cell>
          <cell r="G358">
            <v>4</v>
          </cell>
          <cell r="H358">
            <v>9</v>
          </cell>
          <cell r="I358">
            <v>100</v>
          </cell>
          <cell r="J358">
            <v>1</v>
          </cell>
          <cell r="K358">
            <v>9</v>
          </cell>
          <cell r="L358">
            <v>100</v>
          </cell>
          <cell r="M358">
            <v>1</v>
          </cell>
          <cell r="N358">
            <v>2</v>
          </cell>
          <cell r="O358">
            <v>12</v>
          </cell>
          <cell r="P358">
            <v>6</v>
          </cell>
          <cell r="Q358">
            <v>10</v>
          </cell>
        </row>
        <row r="359">
          <cell r="D359">
            <v>6671</v>
          </cell>
          <cell r="E359" t="str">
            <v>1</v>
          </cell>
          <cell r="F359" t="str">
            <v>PALO BLANCO</v>
          </cell>
          <cell r="G359">
            <v>5</v>
          </cell>
          <cell r="H359">
            <v>3</v>
          </cell>
          <cell r="I359">
            <v>100</v>
          </cell>
          <cell r="J359">
            <v>1</v>
          </cell>
          <cell r="K359">
            <v>3</v>
          </cell>
          <cell r="L359">
            <v>100</v>
          </cell>
          <cell r="M359">
            <v>1</v>
          </cell>
          <cell r="N359">
            <v>3</v>
          </cell>
          <cell r="O359">
            <v>2</v>
          </cell>
          <cell r="P359">
            <v>1</v>
          </cell>
          <cell r="Q359">
            <v>2</v>
          </cell>
        </row>
        <row r="360">
          <cell r="D360">
            <v>6673</v>
          </cell>
          <cell r="E360" t="str">
            <v>3</v>
          </cell>
          <cell r="F360" t="str">
            <v>HUANABAL</v>
          </cell>
          <cell r="G360">
            <v>21</v>
          </cell>
          <cell r="H360">
            <v>19</v>
          </cell>
          <cell r="I360">
            <v>90.476190476190482</v>
          </cell>
          <cell r="J360">
            <v>1</v>
          </cell>
          <cell r="K360">
            <v>23</v>
          </cell>
          <cell r="L360">
            <v>82.608695652173907</v>
          </cell>
          <cell r="M360">
            <v>1</v>
          </cell>
          <cell r="N360">
            <v>22</v>
          </cell>
          <cell r="O360">
            <v>24</v>
          </cell>
          <cell r="P360">
            <v>15</v>
          </cell>
          <cell r="Q360">
            <v>25</v>
          </cell>
        </row>
        <row r="361">
          <cell r="D361">
            <v>6811</v>
          </cell>
          <cell r="E361" t="str">
            <v>2</v>
          </cell>
          <cell r="F361" t="str">
            <v>EL MIRADOR</v>
          </cell>
          <cell r="G361">
            <v>7</v>
          </cell>
          <cell r="H361">
            <v>3</v>
          </cell>
          <cell r="I361">
            <v>100</v>
          </cell>
          <cell r="J361">
            <v>1</v>
          </cell>
          <cell r="K361">
            <v>4</v>
          </cell>
          <cell r="L361">
            <v>75</v>
          </cell>
          <cell r="M361">
            <v>0</v>
          </cell>
          <cell r="N361">
            <v>7</v>
          </cell>
          <cell r="O361">
            <v>4</v>
          </cell>
          <cell r="P361">
            <v>6</v>
          </cell>
          <cell r="Q361">
            <v>11</v>
          </cell>
        </row>
        <row r="362">
          <cell r="D362">
            <v>6812</v>
          </cell>
          <cell r="E362" t="str">
            <v>2</v>
          </cell>
          <cell r="F362" t="str">
            <v>VICTOR DE LOS RIOS DELGADO</v>
          </cell>
          <cell r="G362">
            <v>8</v>
          </cell>
          <cell r="H362">
            <v>9</v>
          </cell>
          <cell r="I362">
            <v>100</v>
          </cell>
          <cell r="J362">
            <v>1</v>
          </cell>
          <cell r="K362">
            <v>11</v>
          </cell>
          <cell r="L362">
            <v>81.818181818181827</v>
          </cell>
          <cell r="M362">
            <v>1</v>
          </cell>
          <cell r="N362">
            <v>11</v>
          </cell>
          <cell r="O362">
            <v>14</v>
          </cell>
          <cell r="P362">
            <v>3</v>
          </cell>
          <cell r="Q362">
            <v>11</v>
          </cell>
        </row>
        <row r="363">
          <cell r="D363">
            <v>6813</v>
          </cell>
          <cell r="E363" t="str">
            <v>2</v>
          </cell>
          <cell r="F363" t="str">
            <v>YANTAYO</v>
          </cell>
          <cell r="G363">
            <v>4</v>
          </cell>
          <cell r="H363">
            <v>5</v>
          </cell>
          <cell r="I363">
            <v>100</v>
          </cell>
          <cell r="J363">
            <v>1</v>
          </cell>
          <cell r="K363">
            <v>6</v>
          </cell>
          <cell r="L363">
            <v>83.333333333333343</v>
          </cell>
          <cell r="M363">
            <v>1</v>
          </cell>
          <cell r="N363">
            <v>8</v>
          </cell>
          <cell r="O363">
            <v>10</v>
          </cell>
          <cell r="P363">
            <v>10</v>
          </cell>
          <cell r="Q363">
            <v>11</v>
          </cell>
        </row>
        <row r="364">
          <cell r="D364">
            <v>6819</v>
          </cell>
          <cell r="E364" t="str">
            <v>1</v>
          </cell>
          <cell r="F364" t="str">
            <v>LAS PAMPAS</v>
          </cell>
          <cell r="G364">
            <v>5</v>
          </cell>
          <cell r="H364">
            <v>2</v>
          </cell>
          <cell r="I364">
            <v>100</v>
          </cell>
          <cell r="J364">
            <v>1</v>
          </cell>
          <cell r="K364">
            <v>3</v>
          </cell>
          <cell r="L364">
            <v>66.666666666666657</v>
          </cell>
          <cell r="M364">
            <v>0</v>
          </cell>
          <cell r="N364">
            <v>3</v>
          </cell>
          <cell r="O364">
            <v>0</v>
          </cell>
          <cell r="P364">
            <v>2</v>
          </cell>
          <cell r="Q364">
            <v>8</v>
          </cell>
        </row>
        <row r="365">
          <cell r="D365">
            <v>6842</v>
          </cell>
          <cell r="E365" t="str">
            <v>4</v>
          </cell>
          <cell r="F365" t="str">
            <v>SILLEROPATA ALTO</v>
          </cell>
          <cell r="G365">
            <v>11</v>
          </cell>
          <cell r="H365">
            <v>9</v>
          </cell>
          <cell r="I365">
            <v>81.818181818181827</v>
          </cell>
          <cell r="J365">
            <v>1</v>
          </cell>
          <cell r="K365">
            <v>11</v>
          </cell>
          <cell r="L365">
            <v>81.818181818181827</v>
          </cell>
          <cell r="M365">
            <v>1</v>
          </cell>
          <cell r="N365">
            <v>10</v>
          </cell>
          <cell r="O365">
            <v>10</v>
          </cell>
          <cell r="P365">
            <v>5</v>
          </cell>
          <cell r="Q365">
            <v>13</v>
          </cell>
        </row>
        <row r="366">
          <cell r="D366">
            <v>6843</v>
          </cell>
          <cell r="E366" t="str">
            <v>2</v>
          </cell>
          <cell r="F366" t="str">
            <v>SANTA RITA</v>
          </cell>
          <cell r="G366">
            <v>9</v>
          </cell>
          <cell r="H366">
            <v>10</v>
          </cell>
          <cell r="I366">
            <v>100</v>
          </cell>
          <cell r="J366">
            <v>1</v>
          </cell>
          <cell r="K366">
            <v>10</v>
          </cell>
          <cell r="L366">
            <v>100</v>
          </cell>
          <cell r="M366">
            <v>1</v>
          </cell>
          <cell r="N366">
            <v>8</v>
          </cell>
          <cell r="O366">
            <v>8</v>
          </cell>
          <cell r="P366">
            <v>11</v>
          </cell>
          <cell r="Q366">
            <v>18</v>
          </cell>
        </row>
        <row r="367">
          <cell r="D367">
            <v>6925</v>
          </cell>
          <cell r="E367" t="str">
            <v>3</v>
          </cell>
          <cell r="F367" t="str">
            <v>CHURUCANCHA</v>
          </cell>
          <cell r="G367">
            <v>11</v>
          </cell>
          <cell r="H367">
            <v>9</v>
          </cell>
          <cell r="I367">
            <v>81.818181818181827</v>
          </cell>
          <cell r="J367">
            <v>1</v>
          </cell>
          <cell r="K367">
            <v>11</v>
          </cell>
          <cell r="L367">
            <v>81.818181818181827</v>
          </cell>
          <cell r="M367">
            <v>1</v>
          </cell>
          <cell r="N367">
            <v>8</v>
          </cell>
          <cell r="O367">
            <v>14</v>
          </cell>
          <cell r="P367">
            <v>11</v>
          </cell>
          <cell r="Q367">
            <v>11</v>
          </cell>
        </row>
        <row r="368">
          <cell r="D368">
            <v>6926</v>
          </cell>
          <cell r="E368" t="str">
            <v>4</v>
          </cell>
          <cell r="F368" t="str">
            <v>PROGRESO PAMPA</v>
          </cell>
          <cell r="G368">
            <v>0</v>
          </cell>
          <cell r="H368">
            <v>2</v>
          </cell>
          <cell r="I368">
            <v>100</v>
          </cell>
          <cell r="J368">
            <v>1</v>
          </cell>
          <cell r="K368">
            <v>4</v>
          </cell>
          <cell r="L368">
            <v>50</v>
          </cell>
          <cell r="M368">
            <v>0</v>
          </cell>
          <cell r="N368">
            <v>3</v>
          </cell>
          <cell r="O368">
            <v>6</v>
          </cell>
          <cell r="P368">
            <v>4</v>
          </cell>
          <cell r="Q368">
            <v>5</v>
          </cell>
        </row>
        <row r="369">
          <cell r="D369">
            <v>6928</v>
          </cell>
          <cell r="E369" t="str">
            <v>4</v>
          </cell>
          <cell r="F369" t="str">
            <v>NIÑO JESUS</v>
          </cell>
          <cell r="G369">
            <v>8</v>
          </cell>
          <cell r="H369">
            <v>4</v>
          </cell>
          <cell r="I369">
            <v>100</v>
          </cell>
          <cell r="J369">
            <v>1</v>
          </cell>
          <cell r="K369">
            <v>5</v>
          </cell>
          <cell r="L369">
            <v>80</v>
          </cell>
          <cell r="M369">
            <v>1</v>
          </cell>
          <cell r="N369">
            <v>5</v>
          </cell>
          <cell r="O369">
            <v>9</v>
          </cell>
          <cell r="P369">
            <v>4</v>
          </cell>
          <cell r="Q369">
            <v>12</v>
          </cell>
        </row>
        <row r="370">
          <cell r="D370">
            <v>6955</v>
          </cell>
          <cell r="E370" t="str">
            <v>4</v>
          </cell>
          <cell r="F370" t="str">
            <v>LINGAN PATA</v>
          </cell>
          <cell r="G370">
            <v>4</v>
          </cell>
          <cell r="H370">
            <v>4</v>
          </cell>
          <cell r="I370">
            <v>100</v>
          </cell>
          <cell r="J370">
            <v>1</v>
          </cell>
          <cell r="K370">
            <v>5</v>
          </cell>
          <cell r="L370">
            <v>80</v>
          </cell>
          <cell r="M370">
            <v>1</v>
          </cell>
          <cell r="N370">
            <v>8</v>
          </cell>
          <cell r="O370">
            <v>4</v>
          </cell>
          <cell r="P370">
            <v>3</v>
          </cell>
          <cell r="Q370">
            <v>6</v>
          </cell>
        </row>
        <row r="371">
          <cell r="D371">
            <v>6956</v>
          </cell>
          <cell r="E371" t="str">
            <v>2</v>
          </cell>
          <cell r="F371" t="str">
            <v>CRUZ CONGA</v>
          </cell>
          <cell r="G371">
            <v>15</v>
          </cell>
          <cell r="H371">
            <v>12</v>
          </cell>
          <cell r="I371">
            <v>80</v>
          </cell>
          <cell r="J371">
            <v>1</v>
          </cell>
          <cell r="K371">
            <v>15</v>
          </cell>
          <cell r="L371">
            <v>80</v>
          </cell>
          <cell r="M371">
            <v>1</v>
          </cell>
          <cell r="N371">
            <v>8</v>
          </cell>
          <cell r="O371">
            <v>13</v>
          </cell>
          <cell r="P371">
            <v>13</v>
          </cell>
          <cell r="Q371">
            <v>8</v>
          </cell>
        </row>
        <row r="372">
          <cell r="D372">
            <v>6957</v>
          </cell>
          <cell r="E372" t="str">
            <v>4</v>
          </cell>
          <cell r="F372" t="str">
            <v>SARABAMBA</v>
          </cell>
          <cell r="G372">
            <v>32</v>
          </cell>
          <cell r="H372">
            <v>26</v>
          </cell>
          <cell r="I372">
            <v>81.25</v>
          </cell>
          <cell r="J372">
            <v>1</v>
          </cell>
          <cell r="K372">
            <v>31</v>
          </cell>
          <cell r="L372">
            <v>83.870967741935488</v>
          </cell>
          <cell r="M372">
            <v>1</v>
          </cell>
          <cell r="N372">
            <v>27</v>
          </cell>
          <cell r="O372">
            <v>24</v>
          </cell>
          <cell r="P372">
            <v>32</v>
          </cell>
          <cell r="Q372">
            <v>26</v>
          </cell>
        </row>
        <row r="373">
          <cell r="D373">
            <v>7032</v>
          </cell>
          <cell r="E373" t="str">
            <v>4</v>
          </cell>
          <cell r="F373" t="str">
            <v>CAMPAMENTO</v>
          </cell>
          <cell r="G373">
            <v>10</v>
          </cell>
          <cell r="H373">
            <v>8</v>
          </cell>
          <cell r="I373">
            <v>80</v>
          </cell>
          <cell r="J373">
            <v>1</v>
          </cell>
          <cell r="K373">
            <v>10</v>
          </cell>
          <cell r="L373">
            <v>80</v>
          </cell>
          <cell r="M373">
            <v>1</v>
          </cell>
          <cell r="N373">
            <v>13</v>
          </cell>
          <cell r="O373">
            <v>6</v>
          </cell>
          <cell r="P373">
            <v>10</v>
          </cell>
          <cell r="Q373">
            <v>8</v>
          </cell>
        </row>
        <row r="374">
          <cell r="D374">
            <v>7033</v>
          </cell>
          <cell r="E374" t="str">
            <v>1</v>
          </cell>
          <cell r="F374" t="str">
            <v>SACUS</v>
          </cell>
          <cell r="G374">
            <v>4</v>
          </cell>
          <cell r="H374">
            <v>6</v>
          </cell>
          <cell r="I374">
            <v>100</v>
          </cell>
          <cell r="J374">
            <v>1</v>
          </cell>
          <cell r="K374">
            <v>7</v>
          </cell>
          <cell r="L374">
            <v>85.714285714285708</v>
          </cell>
          <cell r="M374">
            <v>1</v>
          </cell>
          <cell r="N374">
            <v>9</v>
          </cell>
          <cell r="O374">
            <v>10</v>
          </cell>
          <cell r="P374">
            <v>6</v>
          </cell>
          <cell r="Q374">
            <v>3</v>
          </cell>
        </row>
        <row r="375">
          <cell r="D375">
            <v>7086</v>
          </cell>
          <cell r="E375" t="str">
            <v>3</v>
          </cell>
          <cell r="F375" t="str">
            <v>CORAZON DE MARIA</v>
          </cell>
          <cell r="G375">
            <v>6</v>
          </cell>
          <cell r="H375">
            <v>4</v>
          </cell>
          <cell r="I375">
            <v>100</v>
          </cell>
          <cell r="J375">
            <v>1</v>
          </cell>
          <cell r="K375">
            <v>4</v>
          </cell>
          <cell r="L375">
            <v>100</v>
          </cell>
          <cell r="M375">
            <v>1</v>
          </cell>
          <cell r="N375">
            <v>6</v>
          </cell>
          <cell r="O375">
            <v>3</v>
          </cell>
          <cell r="P375">
            <v>9</v>
          </cell>
          <cell r="Q375">
            <v>4</v>
          </cell>
        </row>
        <row r="376">
          <cell r="D376">
            <v>7087</v>
          </cell>
          <cell r="E376" t="str">
            <v>2</v>
          </cell>
          <cell r="F376" t="str">
            <v>LAZCAN</v>
          </cell>
          <cell r="G376">
            <v>3</v>
          </cell>
          <cell r="H376">
            <v>2</v>
          </cell>
          <cell r="I376">
            <v>100</v>
          </cell>
          <cell r="J376">
            <v>1</v>
          </cell>
          <cell r="K376">
            <v>3</v>
          </cell>
          <cell r="L376">
            <v>66.666666666666657</v>
          </cell>
          <cell r="M376">
            <v>0</v>
          </cell>
          <cell r="N376">
            <v>3</v>
          </cell>
          <cell r="O376">
            <v>3</v>
          </cell>
          <cell r="P376">
            <v>4</v>
          </cell>
          <cell r="Q376">
            <v>7</v>
          </cell>
        </row>
        <row r="377">
          <cell r="D377">
            <v>7088</v>
          </cell>
          <cell r="E377" t="str">
            <v>1</v>
          </cell>
          <cell r="F377" t="str">
            <v>PALO SOLO</v>
          </cell>
          <cell r="G377">
            <v>5</v>
          </cell>
          <cell r="H377">
            <v>5</v>
          </cell>
          <cell r="I377">
            <v>100</v>
          </cell>
          <cell r="J377">
            <v>1</v>
          </cell>
          <cell r="K377">
            <v>5</v>
          </cell>
          <cell r="L377">
            <v>100</v>
          </cell>
          <cell r="M377">
            <v>1</v>
          </cell>
          <cell r="N377">
            <v>6</v>
          </cell>
          <cell r="O377">
            <v>8</v>
          </cell>
          <cell r="P377">
            <v>8</v>
          </cell>
          <cell r="Q377">
            <v>11</v>
          </cell>
        </row>
        <row r="378">
          <cell r="D378">
            <v>7089</v>
          </cell>
          <cell r="E378" t="str">
            <v>1</v>
          </cell>
          <cell r="F378" t="str">
            <v>LOS LIMONES</v>
          </cell>
          <cell r="G378">
            <v>8</v>
          </cell>
          <cell r="H378">
            <v>6</v>
          </cell>
          <cell r="I378">
            <v>100</v>
          </cell>
          <cell r="J378">
            <v>1</v>
          </cell>
          <cell r="K378">
            <v>7</v>
          </cell>
          <cell r="L378">
            <v>85.714285714285708</v>
          </cell>
          <cell r="M378">
            <v>1</v>
          </cell>
          <cell r="N378">
            <v>7</v>
          </cell>
          <cell r="O378">
            <v>7</v>
          </cell>
          <cell r="P378">
            <v>2</v>
          </cell>
          <cell r="Q378">
            <v>3</v>
          </cell>
        </row>
        <row r="379">
          <cell r="D379">
            <v>7091</v>
          </cell>
          <cell r="E379" t="str">
            <v>1</v>
          </cell>
          <cell r="F379" t="str">
            <v>EL PANDE</v>
          </cell>
          <cell r="G379">
            <v>3</v>
          </cell>
          <cell r="H379">
            <v>2</v>
          </cell>
          <cell r="I379">
            <v>100</v>
          </cell>
          <cell r="J379">
            <v>1</v>
          </cell>
          <cell r="K379">
            <v>2</v>
          </cell>
          <cell r="L379">
            <v>100</v>
          </cell>
          <cell r="M379">
            <v>1</v>
          </cell>
          <cell r="N379">
            <v>3</v>
          </cell>
          <cell r="O379">
            <v>3</v>
          </cell>
          <cell r="P379">
            <v>4</v>
          </cell>
          <cell r="Q379">
            <v>6</v>
          </cell>
        </row>
        <row r="380">
          <cell r="D380">
            <v>7117</v>
          </cell>
          <cell r="E380" t="str">
            <v>3</v>
          </cell>
          <cell r="F380" t="str">
            <v>OLMOS</v>
          </cell>
          <cell r="G380">
            <v>7</v>
          </cell>
          <cell r="H380">
            <v>5</v>
          </cell>
          <cell r="I380">
            <v>100</v>
          </cell>
          <cell r="J380">
            <v>1</v>
          </cell>
          <cell r="K380">
            <v>5</v>
          </cell>
          <cell r="L380">
            <v>100</v>
          </cell>
          <cell r="M380">
            <v>1</v>
          </cell>
          <cell r="N380">
            <v>9</v>
          </cell>
          <cell r="O380">
            <v>9</v>
          </cell>
          <cell r="P380">
            <v>11</v>
          </cell>
          <cell r="Q380">
            <v>14</v>
          </cell>
        </row>
        <row r="381">
          <cell r="D381">
            <v>7118</v>
          </cell>
          <cell r="E381" t="str">
            <v>1</v>
          </cell>
          <cell r="F381" t="str">
            <v>CONGA DE MARAYHUACA</v>
          </cell>
          <cell r="G381">
            <v>5</v>
          </cell>
          <cell r="H381">
            <v>5</v>
          </cell>
          <cell r="I381">
            <v>100</v>
          </cell>
          <cell r="J381">
            <v>1</v>
          </cell>
          <cell r="K381">
            <v>6</v>
          </cell>
          <cell r="L381">
            <v>83.333333333333343</v>
          </cell>
          <cell r="M381">
            <v>1</v>
          </cell>
          <cell r="N381">
            <v>6</v>
          </cell>
          <cell r="O381">
            <v>2</v>
          </cell>
          <cell r="P381">
            <v>3</v>
          </cell>
          <cell r="Q381">
            <v>4</v>
          </cell>
        </row>
        <row r="382">
          <cell r="D382">
            <v>7119</v>
          </cell>
          <cell r="E382" t="str">
            <v>1</v>
          </cell>
          <cell r="F382" t="str">
            <v>SAN JUAN DE UNICAN</v>
          </cell>
          <cell r="G382">
            <v>18</v>
          </cell>
          <cell r="H382">
            <v>15</v>
          </cell>
          <cell r="I382">
            <v>83.333333333333343</v>
          </cell>
          <cell r="J382">
            <v>1</v>
          </cell>
          <cell r="K382">
            <v>18</v>
          </cell>
          <cell r="L382">
            <v>83.333333333333343</v>
          </cell>
          <cell r="M382">
            <v>1</v>
          </cell>
          <cell r="N382">
            <v>18</v>
          </cell>
          <cell r="O382">
            <v>12</v>
          </cell>
          <cell r="P382">
            <v>18</v>
          </cell>
          <cell r="Q382">
            <v>17</v>
          </cell>
        </row>
        <row r="383">
          <cell r="D383">
            <v>7123</v>
          </cell>
          <cell r="E383" t="str">
            <v>1</v>
          </cell>
          <cell r="F383" t="str">
            <v>COMUGAN</v>
          </cell>
          <cell r="G383">
            <v>1</v>
          </cell>
          <cell r="H383">
            <v>2</v>
          </cell>
          <cell r="I383">
            <v>100</v>
          </cell>
          <cell r="J383">
            <v>1</v>
          </cell>
          <cell r="K383">
            <v>4</v>
          </cell>
          <cell r="L383">
            <v>50</v>
          </cell>
          <cell r="M383">
            <v>0</v>
          </cell>
          <cell r="N383">
            <v>2</v>
          </cell>
          <cell r="O383">
            <v>1</v>
          </cell>
          <cell r="P383">
            <v>3</v>
          </cell>
          <cell r="Q383">
            <v>1</v>
          </cell>
        </row>
        <row r="384">
          <cell r="D384">
            <v>7137</v>
          </cell>
          <cell r="E384" t="str">
            <v>2</v>
          </cell>
          <cell r="F384" t="str">
            <v>LA PAUCA</v>
          </cell>
          <cell r="G384">
            <v>15</v>
          </cell>
          <cell r="H384">
            <v>12</v>
          </cell>
          <cell r="I384">
            <v>80</v>
          </cell>
          <cell r="J384">
            <v>1</v>
          </cell>
          <cell r="K384">
            <v>15</v>
          </cell>
          <cell r="L384">
            <v>80</v>
          </cell>
          <cell r="M384">
            <v>1</v>
          </cell>
          <cell r="N384">
            <v>11</v>
          </cell>
          <cell r="O384">
            <v>16</v>
          </cell>
          <cell r="P384">
            <v>11</v>
          </cell>
          <cell r="Q384">
            <v>11</v>
          </cell>
        </row>
        <row r="385">
          <cell r="D385">
            <v>7710</v>
          </cell>
          <cell r="E385" t="str">
            <v>4</v>
          </cell>
          <cell r="F385" t="str">
            <v>LINGAN GRANDE</v>
          </cell>
          <cell r="G385">
            <v>6</v>
          </cell>
          <cell r="H385">
            <v>5</v>
          </cell>
          <cell r="I385">
            <v>100</v>
          </cell>
          <cell r="J385">
            <v>1</v>
          </cell>
          <cell r="K385">
            <v>5</v>
          </cell>
          <cell r="L385">
            <v>100</v>
          </cell>
          <cell r="M385">
            <v>1</v>
          </cell>
          <cell r="N385">
            <v>9</v>
          </cell>
          <cell r="O385">
            <v>11</v>
          </cell>
          <cell r="P385">
            <v>10</v>
          </cell>
          <cell r="Q385">
            <v>11</v>
          </cell>
        </row>
        <row r="386">
          <cell r="D386">
            <v>7711</v>
          </cell>
          <cell r="E386" t="str">
            <v>4</v>
          </cell>
          <cell r="F386" t="str">
            <v>SEÑOR DE LOS MILAGROS - LA GRANJA</v>
          </cell>
          <cell r="G386">
            <v>35</v>
          </cell>
          <cell r="H386">
            <v>30</v>
          </cell>
          <cell r="I386">
            <v>85.714285714285708</v>
          </cell>
          <cell r="J386">
            <v>1</v>
          </cell>
          <cell r="K386">
            <v>33</v>
          </cell>
          <cell r="L386">
            <v>90.909090909090907</v>
          </cell>
          <cell r="M386">
            <v>1</v>
          </cell>
          <cell r="N386">
            <v>34</v>
          </cell>
          <cell r="O386">
            <v>26</v>
          </cell>
          <cell r="P386">
            <v>26</v>
          </cell>
          <cell r="Q386">
            <v>42</v>
          </cell>
        </row>
        <row r="387">
          <cell r="D387">
            <v>7712</v>
          </cell>
          <cell r="E387" t="str">
            <v>2</v>
          </cell>
          <cell r="F387" t="str">
            <v>CUENCA DEL RIO LLAUCANO</v>
          </cell>
          <cell r="G387">
            <v>12</v>
          </cell>
          <cell r="H387">
            <v>10</v>
          </cell>
          <cell r="I387">
            <v>83.333333333333343</v>
          </cell>
          <cell r="J387">
            <v>1</v>
          </cell>
          <cell r="K387">
            <v>11</v>
          </cell>
          <cell r="L387">
            <v>90.909090909090907</v>
          </cell>
          <cell r="M387">
            <v>1</v>
          </cell>
          <cell r="N387">
            <v>8</v>
          </cell>
          <cell r="O387">
            <v>10</v>
          </cell>
          <cell r="P387">
            <v>12</v>
          </cell>
          <cell r="Q387">
            <v>9</v>
          </cell>
        </row>
        <row r="388">
          <cell r="D388">
            <v>8803</v>
          </cell>
          <cell r="E388" t="str">
            <v>2</v>
          </cell>
          <cell r="F388" t="str">
            <v>VILCASIT</v>
          </cell>
          <cell r="G388">
            <v>8</v>
          </cell>
          <cell r="H388">
            <v>7</v>
          </cell>
          <cell r="I388">
            <v>100</v>
          </cell>
          <cell r="J388">
            <v>1</v>
          </cell>
          <cell r="K388">
            <v>9</v>
          </cell>
          <cell r="L388">
            <v>77.777777777777786</v>
          </cell>
          <cell r="M388">
            <v>0</v>
          </cell>
          <cell r="N388">
            <v>5</v>
          </cell>
          <cell r="O388">
            <v>7</v>
          </cell>
          <cell r="P388">
            <v>5</v>
          </cell>
          <cell r="Q388">
            <v>10</v>
          </cell>
        </row>
        <row r="389">
          <cell r="D389">
            <v>9326</v>
          </cell>
          <cell r="E389" t="str">
            <v>3</v>
          </cell>
          <cell r="F389" t="str">
            <v>EL ARENAL</v>
          </cell>
          <cell r="G389">
            <v>3</v>
          </cell>
          <cell r="H389">
            <v>4</v>
          </cell>
          <cell r="I389">
            <v>100</v>
          </cell>
          <cell r="J389">
            <v>1</v>
          </cell>
          <cell r="K389">
            <v>5</v>
          </cell>
          <cell r="L389">
            <v>80</v>
          </cell>
          <cell r="M389">
            <v>1</v>
          </cell>
          <cell r="N389">
            <v>8</v>
          </cell>
          <cell r="O389">
            <v>6</v>
          </cell>
          <cell r="P389">
            <v>5</v>
          </cell>
          <cell r="Q389">
            <v>12</v>
          </cell>
        </row>
        <row r="390">
          <cell r="D390">
            <v>9871</v>
          </cell>
          <cell r="E390" t="str">
            <v>2</v>
          </cell>
          <cell r="F390" t="str">
            <v>IGLESIAPAMPA</v>
          </cell>
          <cell r="G390">
            <v>6</v>
          </cell>
          <cell r="H390">
            <v>2</v>
          </cell>
          <cell r="I390">
            <v>100</v>
          </cell>
          <cell r="J390">
            <v>1</v>
          </cell>
          <cell r="K390">
            <v>2</v>
          </cell>
          <cell r="L390">
            <v>100</v>
          </cell>
          <cell r="M390">
            <v>1</v>
          </cell>
          <cell r="N390">
            <v>1</v>
          </cell>
          <cell r="O390">
            <v>3</v>
          </cell>
          <cell r="P390">
            <v>4</v>
          </cell>
          <cell r="Q390">
            <v>3</v>
          </cell>
        </row>
        <row r="391">
          <cell r="D391">
            <v>10878</v>
          </cell>
          <cell r="E391" t="str">
            <v>1</v>
          </cell>
          <cell r="F391" t="str">
            <v>MAMARURIBAMBA BAJO</v>
          </cell>
          <cell r="G391">
            <v>1</v>
          </cell>
          <cell r="H391">
            <v>2</v>
          </cell>
          <cell r="I391">
            <v>100</v>
          </cell>
          <cell r="J391">
            <v>1</v>
          </cell>
          <cell r="K391">
            <v>5</v>
          </cell>
          <cell r="L391">
            <v>40</v>
          </cell>
          <cell r="M391">
            <v>0</v>
          </cell>
          <cell r="N391">
            <v>2</v>
          </cell>
          <cell r="O391">
            <v>3</v>
          </cell>
          <cell r="P391">
            <v>4</v>
          </cell>
          <cell r="Q391">
            <v>7</v>
          </cell>
        </row>
        <row r="392">
          <cell r="D392">
            <v>10879</v>
          </cell>
          <cell r="E392" t="str">
            <v>2</v>
          </cell>
          <cell r="F392" t="str">
            <v>EL NARANJO</v>
          </cell>
          <cell r="G392">
            <v>6</v>
          </cell>
          <cell r="H392">
            <v>7</v>
          </cell>
          <cell r="I392">
            <v>100</v>
          </cell>
          <cell r="J392">
            <v>1</v>
          </cell>
          <cell r="K392">
            <v>12</v>
          </cell>
          <cell r="L392">
            <v>58.333333333333336</v>
          </cell>
          <cell r="M392">
            <v>0</v>
          </cell>
          <cell r="N392">
            <v>8</v>
          </cell>
          <cell r="O392">
            <v>5</v>
          </cell>
          <cell r="P392">
            <v>12</v>
          </cell>
          <cell r="Q392">
            <v>9</v>
          </cell>
        </row>
        <row r="393">
          <cell r="D393">
            <v>10880</v>
          </cell>
          <cell r="E393" t="str">
            <v>4</v>
          </cell>
          <cell r="F393" t="str">
            <v>RAMBRAMPATA</v>
          </cell>
          <cell r="G393">
            <v>2</v>
          </cell>
          <cell r="H393">
            <v>1</v>
          </cell>
          <cell r="I393">
            <v>100</v>
          </cell>
          <cell r="J393">
            <v>1</v>
          </cell>
          <cell r="K393">
            <v>2</v>
          </cell>
          <cell r="L393">
            <v>50</v>
          </cell>
          <cell r="M393">
            <v>0</v>
          </cell>
          <cell r="N393">
            <v>1</v>
          </cell>
          <cell r="O393">
            <v>3</v>
          </cell>
          <cell r="P393">
            <v>1</v>
          </cell>
          <cell r="Q393">
            <v>4</v>
          </cell>
        </row>
        <row r="394">
          <cell r="D394">
            <v>10991</v>
          </cell>
          <cell r="E394" t="str">
            <v>4</v>
          </cell>
          <cell r="F394" t="str">
            <v>UTCHUCLACHULIT</v>
          </cell>
          <cell r="G394">
            <v>6</v>
          </cell>
          <cell r="H394">
            <v>6</v>
          </cell>
          <cell r="I394">
            <v>100</v>
          </cell>
          <cell r="J394">
            <v>1</v>
          </cell>
          <cell r="K394">
            <v>9</v>
          </cell>
          <cell r="L394">
            <v>66.666666666666657</v>
          </cell>
          <cell r="M394">
            <v>0</v>
          </cell>
          <cell r="N394">
            <v>10</v>
          </cell>
          <cell r="O394">
            <v>8</v>
          </cell>
          <cell r="P394">
            <v>8</v>
          </cell>
          <cell r="Q394">
            <v>8</v>
          </cell>
        </row>
        <row r="395">
          <cell r="D395">
            <v>10992</v>
          </cell>
          <cell r="E395" t="str">
            <v>3</v>
          </cell>
          <cell r="F395" t="str">
            <v>SAN CARLOS ALTO</v>
          </cell>
          <cell r="G395">
            <v>6</v>
          </cell>
          <cell r="H395">
            <v>2</v>
          </cell>
          <cell r="I395">
            <v>100</v>
          </cell>
          <cell r="J395">
            <v>1</v>
          </cell>
          <cell r="K395">
            <v>2</v>
          </cell>
          <cell r="L395">
            <v>100</v>
          </cell>
          <cell r="M395">
            <v>1</v>
          </cell>
          <cell r="N395">
            <v>3</v>
          </cell>
          <cell r="O395">
            <v>2</v>
          </cell>
          <cell r="P395">
            <v>1</v>
          </cell>
          <cell r="Q395">
            <v>3</v>
          </cell>
        </row>
        <row r="396">
          <cell r="D396">
            <v>10993</v>
          </cell>
          <cell r="E396" t="str">
            <v>2</v>
          </cell>
          <cell r="F396" t="str">
            <v>PEÑA BLANCA</v>
          </cell>
          <cell r="G396">
            <v>4</v>
          </cell>
          <cell r="H396">
            <v>2</v>
          </cell>
          <cell r="I396">
            <v>100</v>
          </cell>
          <cell r="J396">
            <v>1</v>
          </cell>
          <cell r="K396">
            <v>2</v>
          </cell>
          <cell r="L396">
            <v>100</v>
          </cell>
          <cell r="M396">
            <v>1</v>
          </cell>
          <cell r="N396">
            <v>2</v>
          </cell>
          <cell r="O396">
            <v>5</v>
          </cell>
          <cell r="P396">
            <v>3</v>
          </cell>
          <cell r="Q396">
            <v>7</v>
          </cell>
        </row>
        <row r="397">
          <cell r="D397">
            <v>11327</v>
          </cell>
          <cell r="E397" t="str">
            <v>4</v>
          </cell>
          <cell r="F397" t="str">
            <v>PARAGUAY</v>
          </cell>
          <cell r="G397">
            <v>13</v>
          </cell>
          <cell r="H397">
            <v>11</v>
          </cell>
          <cell r="I397">
            <v>84.615384615384613</v>
          </cell>
          <cell r="J397">
            <v>1</v>
          </cell>
          <cell r="K397">
            <v>13</v>
          </cell>
          <cell r="L397">
            <v>84.615384615384613</v>
          </cell>
          <cell r="M397">
            <v>1</v>
          </cell>
          <cell r="N397">
            <v>7</v>
          </cell>
          <cell r="O397">
            <v>8</v>
          </cell>
          <cell r="P397">
            <v>17</v>
          </cell>
          <cell r="Q397">
            <v>10</v>
          </cell>
        </row>
        <row r="398">
          <cell r="D398">
            <v>11328</v>
          </cell>
          <cell r="E398" t="str">
            <v>2</v>
          </cell>
          <cell r="F398" t="str">
            <v>CUSILGUAN</v>
          </cell>
          <cell r="G398">
            <v>2</v>
          </cell>
          <cell r="H398">
            <v>3</v>
          </cell>
          <cell r="I398">
            <v>100</v>
          </cell>
          <cell r="J398">
            <v>1</v>
          </cell>
          <cell r="K398">
            <v>5</v>
          </cell>
          <cell r="L398">
            <v>60</v>
          </cell>
          <cell r="M398">
            <v>0</v>
          </cell>
          <cell r="N398">
            <v>2</v>
          </cell>
          <cell r="O398">
            <v>3</v>
          </cell>
          <cell r="P398">
            <v>10</v>
          </cell>
          <cell r="Q398">
            <v>1</v>
          </cell>
        </row>
        <row r="399">
          <cell r="D399">
            <v>12166</v>
          </cell>
          <cell r="E399" t="str">
            <v>2</v>
          </cell>
          <cell r="F399" t="str">
            <v>QUIDEN</v>
          </cell>
          <cell r="G399">
            <v>7</v>
          </cell>
          <cell r="H399">
            <v>6</v>
          </cell>
          <cell r="I399">
            <v>100</v>
          </cell>
          <cell r="J399">
            <v>1</v>
          </cell>
          <cell r="K399">
            <v>7</v>
          </cell>
          <cell r="L399">
            <v>85.714285714285708</v>
          </cell>
          <cell r="M399">
            <v>1</v>
          </cell>
          <cell r="N399">
            <v>8</v>
          </cell>
          <cell r="O399">
            <v>9</v>
          </cell>
          <cell r="P399">
            <v>9</v>
          </cell>
          <cell r="Q399">
            <v>6</v>
          </cell>
        </row>
        <row r="400">
          <cell r="D400">
            <v>12266</v>
          </cell>
          <cell r="E400" t="str">
            <v>3</v>
          </cell>
          <cell r="F400" t="str">
            <v>ALISOPAMPA</v>
          </cell>
          <cell r="G400">
            <v>9</v>
          </cell>
          <cell r="H400">
            <v>5</v>
          </cell>
          <cell r="I400">
            <v>100</v>
          </cell>
          <cell r="J400">
            <v>1</v>
          </cell>
          <cell r="K400">
            <v>9</v>
          </cell>
          <cell r="L400">
            <v>55.555555555555557</v>
          </cell>
          <cell r="M400">
            <v>0</v>
          </cell>
          <cell r="N400">
            <v>6</v>
          </cell>
          <cell r="O400">
            <v>6</v>
          </cell>
          <cell r="P400">
            <v>9</v>
          </cell>
          <cell r="Q400">
            <v>9</v>
          </cell>
        </row>
        <row r="401">
          <cell r="D401">
            <v>25511</v>
          </cell>
          <cell r="E401">
            <v>0</v>
          </cell>
          <cell r="F401" t="str">
            <v>P.S. NUEVO SAN JUAN</v>
          </cell>
          <cell r="G401">
            <v>1</v>
          </cell>
          <cell r="H401">
            <v>2</v>
          </cell>
          <cell r="I401">
            <v>100</v>
          </cell>
          <cell r="J401">
            <v>1</v>
          </cell>
          <cell r="K401">
            <v>2</v>
          </cell>
          <cell r="L401">
            <v>100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D402">
            <v>25522</v>
          </cell>
          <cell r="E402">
            <v>0</v>
          </cell>
          <cell r="F402" t="str">
            <v>P.S. EL VERDE</v>
          </cell>
          <cell r="G402">
            <v>3</v>
          </cell>
          <cell r="H402">
            <v>4</v>
          </cell>
          <cell r="I402">
            <v>100</v>
          </cell>
          <cell r="J402">
            <v>1</v>
          </cell>
          <cell r="K402">
            <v>5</v>
          </cell>
          <cell r="L402">
            <v>80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D403">
            <v>25513</v>
          </cell>
          <cell r="E403">
            <v>0</v>
          </cell>
          <cell r="F403" t="str">
            <v>P.S. PALMA CONCHUD</v>
          </cell>
          <cell r="G403">
            <v>2</v>
          </cell>
          <cell r="H403">
            <v>3</v>
          </cell>
          <cell r="I403">
            <v>100</v>
          </cell>
          <cell r="J403">
            <v>1</v>
          </cell>
          <cell r="K403">
            <v>3</v>
          </cell>
          <cell r="L403">
            <v>100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D404">
            <v>25508</v>
          </cell>
          <cell r="E404">
            <v>0</v>
          </cell>
          <cell r="F404" t="str">
            <v>P.S. CENTRO PALMA</v>
          </cell>
          <cell r="G404">
            <v>4</v>
          </cell>
          <cell r="H404">
            <v>4</v>
          </cell>
          <cell r="I404">
            <v>100</v>
          </cell>
          <cell r="J404">
            <v>1</v>
          </cell>
          <cell r="K404">
            <v>4</v>
          </cell>
          <cell r="L404">
            <v>100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D405">
            <v>4782</v>
          </cell>
          <cell r="E405" t="str">
            <v>3</v>
          </cell>
          <cell r="F405" t="str">
            <v>BAMBAMARCA - TITO VILLAR CABEZAS</v>
          </cell>
          <cell r="G405">
            <v>235</v>
          </cell>
          <cell r="H405">
            <v>215</v>
          </cell>
          <cell r="I405">
            <v>91.489361702127653</v>
          </cell>
          <cell r="J405">
            <v>1</v>
          </cell>
          <cell r="K405">
            <v>250</v>
          </cell>
          <cell r="L405">
            <v>86</v>
          </cell>
          <cell r="M405">
            <v>1</v>
          </cell>
          <cell r="N405">
            <v>266</v>
          </cell>
          <cell r="O405">
            <v>276</v>
          </cell>
          <cell r="P405">
            <v>253</v>
          </cell>
          <cell r="Q405">
            <v>231</v>
          </cell>
        </row>
        <row r="406">
          <cell r="D406">
            <v>4783</v>
          </cell>
          <cell r="E406" t="str">
            <v>3</v>
          </cell>
          <cell r="F406" t="str">
            <v>SAN ANTONIO BAJO</v>
          </cell>
          <cell r="G406">
            <v>49</v>
          </cell>
          <cell r="H406">
            <v>40</v>
          </cell>
          <cell r="I406">
            <v>81.632653061224488</v>
          </cell>
          <cell r="J406">
            <v>1</v>
          </cell>
          <cell r="K406">
            <v>50</v>
          </cell>
          <cell r="L406">
            <v>80</v>
          </cell>
          <cell r="M406">
            <v>1</v>
          </cell>
          <cell r="N406">
            <v>44</v>
          </cell>
          <cell r="O406">
            <v>59</v>
          </cell>
          <cell r="P406">
            <v>63</v>
          </cell>
          <cell r="Q406">
            <v>53</v>
          </cell>
        </row>
        <row r="407">
          <cell r="D407">
            <v>4784</v>
          </cell>
          <cell r="E407" t="str">
            <v>3</v>
          </cell>
          <cell r="F407" t="str">
            <v>EL TAMBO</v>
          </cell>
          <cell r="G407">
            <v>66</v>
          </cell>
          <cell r="H407">
            <v>60</v>
          </cell>
          <cell r="I407">
            <v>90.909090909090907</v>
          </cell>
          <cell r="J407">
            <v>1</v>
          </cell>
          <cell r="K407">
            <v>70</v>
          </cell>
          <cell r="L407">
            <v>85.714285714285708</v>
          </cell>
          <cell r="M407">
            <v>1</v>
          </cell>
          <cell r="N407">
            <v>72</v>
          </cell>
          <cell r="O407">
            <v>75</v>
          </cell>
          <cell r="P407">
            <v>106</v>
          </cell>
          <cell r="Q407">
            <v>96</v>
          </cell>
        </row>
        <row r="408">
          <cell r="D408">
            <v>4785</v>
          </cell>
          <cell r="E408" t="str">
            <v>3</v>
          </cell>
          <cell r="F408" t="str">
            <v>APAN BAJO</v>
          </cell>
          <cell r="G408">
            <v>32</v>
          </cell>
          <cell r="H408">
            <v>26</v>
          </cell>
          <cell r="I408">
            <v>81.25</v>
          </cell>
          <cell r="J408">
            <v>1</v>
          </cell>
          <cell r="K408">
            <v>28</v>
          </cell>
          <cell r="L408">
            <v>92.857142857142861</v>
          </cell>
          <cell r="M408">
            <v>1</v>
          </cell>
          <cell r="N408">
            <v>21</v>
          </cell>
          <cell r="O408">
            <v>36</v>
          </cell>
          <cell r="P408">
            <v>46</v>
          </cell>
          <cell r="Q408">
            <v>28</v>
          </cell>
        </row>
        <row r="409">
          <cell r="D409">
            <v>4786</v>
          </cell>
          <cell r="E409" t="str">
            <v>3</v>
          </cell>
          <cell r="F409" t="str">
            <v>EL ROMERO</v>
          </cell>
          <cell r="G409">
            <v>6</v>
          </cell>
          <cell r="H409">
            <v>4</v>
          </cell>
          <cell r="I409">
            <v>100</v>
          </cell>
          <cell r="J409">
            <v>1</v>
          </cell>
          <cell r="K409">
            <v>4</v>
          </cell>
          <cell r="L409">
            <v>100</v>
          </cell>
          <cell r="M409">
            <v>1</v>
          </cell>
          <cell r="N409">
            <v>7</v>
          </cell>
          <cell r="O409">
            <v>8</v>
          </cell>
          <cell r="P409">
            <v>7</v>
          </cell>
          <cell r="Q409">
            <v>9</v>
          </cell>
        </row>
        <row r="410">
          <cell r="D410">
            <v>4787</v>
          </cell>
          <cell r="E410" t="str">
            <v>3</v>
          </cell>
          <cell r="F410" t="str">
            <v>EL TUCO</v>
          </cell>
          <cell r="G410">
            <v>13</v>
          </cell>
          <cell r="H410">
            <v>11</v>
          </cell>
          <cell r="I410">
            <v>84.615384615384613</v>
          </cell>
          <cell r="J410">
            <v>1</v>
          </cell>
          <cell r="K410">
            <v>12</v>
          </cell>
          <cell r="L410">
            <v>91.666666666666657</v>
          </cell>
          <cell r="M410">
            <v>1</v>
          </cell>
          <cell r="N410">
            <v>15</v>
          </cell>
          <cell r="O410">
            <v>14</v>
          </cell>
          <cell r="P410">
            <v>8</v>
          </cell>
          <cell r="Q410">
            <v>17</v>
          </cell>
        </row>
        <row r="411">
          <cell r="D411">
            <v>4788</v>
          </cell>
          <cell r="E411" t="str">
            <v>3</v>
          </cell>
          <cell r="F411" t="str">
            <v>HUANGAMARCA</v>
          </cell>
          <cell r="G411">
            <v>22</v>
          </cell>
          <cell r="H411">
            <v>20</v>
          </cell>
          <cell r="I411">
            <v>90.909090909090907</v>
          </cell>
          <cell r="J411">
            <v>1</v>
          </cell>
          <cell r="K411">
            <v>24</v>
          </cell>
          <cell r="L411">
            <v>83.333333333333343</v>
          </cell>
          <cell r="M411">
            <v>1</v>
          </cell>
          <cell r="N411">
            <v>19</v>
          </cell>
          <cell r="O411">
            <v>26</v>
          </cell>
          <cell r="P411">
            <v>27</v>
          </cell>
          <cell r="Q411">
            <v>26</v>
          </cell>
        </row>
        <row r="412">
          <cell r="D412">
            <v>4789</v>
          </cell>
          <cell r="E412" t="str">
            <v>3</v>
          </cell>
          <cell r="F412" t="str">
            <v>LA HUALANGA</v>
          </cell>
          <cell r="G412">
            <v>19</v>
          </cell>
          <cell r="H412">
            <v>16</v>
          </cell>
          <cell r="I412">
            <v>84.210526315789465</v>
          </cell>
          <cell r="J412">
            <v>1</v>
          </cell>
          <cell r="K412">
            <v>18</v>
          </cell>
          <cell r="L412">
            <v>88.888888888888886</v>
          </cell>
          <cell r="M412">
            <v>1</v>
          </cell>
          <cell r="N412">
            <v>20</v>
          </cell>
          <cell r="O412">
            <v>23</v>
          </cell>
          <cell r="P412">
            <v>19</v>
          </cell>
          <cell r="Q412">
            <v>27</v>
          </cell>
        </row>
        <row r="413">
          <cell r="D413">
            <v>4790</v>
          </cell>
          <cell r="E413" t="str">
            <v>3</v>
          </cell>
          <cell r="F413" t="str">
            <v>LA LLICA</v>
          </cell>
          <cell r="G413">
            <v>17</v>
          </cell>
          <cell r="H413">
            <v>14</v>
          </cell>
          <cell r="I413">
            <v>82.35294117647058</v>
          </cell>
          <cell r="J413">
            <v>1</v>
          </cell>
          <cell r="K413">
            <v>15</v>
          </cell>
          <cell r="L413">
            <v>93.333333333333329</v>
          </cell>
          <cell r="M413">
            <v>1</v>
          </cell>
          <cell r="N413">
            <v>15</v>
          </cell>
          <cell r="O413">
            <v>21</v>
          </cell>
          <cell r="P413">
            <v>25</v>
          </cell>
          <cell r="Q413">
            <v>22</v>
          </cell>
        </row>
        <row r="414">
          <cell r="D414">
            <v>4791</v>
          </cell>
          <cell r="E414" t="str">
            <v>3</v>
          </cell>
          <cell r="F414" t="str">
            <v>LLAUCAN</v>
          </cell>
          <cell r="G414">
            <v>47</v>
          </cell>
          <cell r="H414">
            <v>45</v>
          </cell>
          <cell r="I414">
            <v>95.744680851063833</v>
          </cell>
          <cell r="J414">
            <v>1</v>
          </cell>
          <cell r="K414">
            <v>48</v>
          </cell>
          <cell r="L414">
            <v>93.75</v>
          </cell>
          <cell r="M414">
            <v>1</v>
          </cell>
          <cell r="N414">
            <v>35</v>
          </cell>
          <cell r="O414">
            <v>43</v>
          </cell>
          <cell r="P414">
            <v>45</v>
          </cell>
          <cell r="Q414">
            <v>44</v>
          </cell>
        </row>
        <row r="415">
          <cell r="D415">
            <v>4792</v>
          </cell>
          <cell r="E415" t="str">
            <v>3</v>
          </cell>
          <cell r="F415" t="str">
            <v>MARCO LAGUNA</v>
          </cell>
          <cell r="G415">
            <v>31</v>
          </cell>
          <cell r="H415">
            <v>26</v>
          </cell>
          <cell r="I415">
            <v>83.870967741935488</v>
          </cell>
          <cell r="J415">
            <v>1</v>
          </cell>
          <cell r="K415">
            <v>30</v>
          </cell>
          <cell r="L415">
            <v>86.666666666666671</v>
          </cell>
          <cell r="M415">
            <v>1</v>
          </cell>
          <cell r="N415">
            <v>37</v>
          </cell>
          <cell r="O415">
            <v>32</v>
          </cell>
          <cell r="P415">
            <v>35</v>
          </cell>
          <cell r="Q415">
            <v>29</v>
          </cell>
        </row>
        <row r="416">
          <cell r="D416">
            <v>4793</v>
          </cell>
          <cell r="E416" t="str">
            <v>3</v>
          </cell>
          <cell r="F416" t="str">
            <v>TALLAMAC</v>
          </cell>
          <cell r="G416">
            <v>13</v>
          </cell>
          <cell r="H416">
            <v>12</v>
          </cell>
          <cell r="I416">
            <v>92.307692307692307</v>
          </cell>
          <cell r="J416">
            <v>1</v>
          </cell>
          <cell r="K416">
            <v>14</v>
          </cell>
          <cell r="L416">
            <v>85.714285714285708</v>
          </cell>
          <cell r="M416">
            <v>1</v>
          </cell>
          <cell r="N416">
            <v>9</v>
          </cell>
          <cell r="O416">
            <v>16</v>
          </cell>
          <cell r="P416">
            <v>12</v>
          </cell>
          <cell r="Q416">
            <v>10</v>
          </cell>
        </row>
        <row r="417">
          <cell r="D417">
            <v>4794</v>
          </cell>
          <cell r="E417" t="str">
            <v>3</v>
          </cell>
          <cell r="F417" t="str">
            <v>EL PORVENIR</v>
          </cell>
          <cell r="G417">
            <v>21</v>
          </cell>
          <cell r="H417">
            <v>17</v>
          </cell>
          <cell r="I417">
            <v>80.952380952380949</v>
          </cell>
          <cell r="J417">
            <v>1</v>
          </cell>
          <cell r="K417">
            <v>15</v>
          </cell>
          <cell r="L417">
            <v>113.33333333333333</v>
          </cell>
          <cell r="M417">
            <v>1</v>
          </cell>
          <cell r="N417">
            <v>24</v>
          </cell>
          <cell r="O417">
            <v>17</v>
          </cell>
          <cell r="P417">
            <v>19</v>
          </cell>
          <cell r="Q417">
            <v>17</v>
          </cell>
        </row>
        <row r="418">
          <cell r="D418">
            <v>4795</v>
          </cell>
          <cell r="E418" t="str">
            <v>3</v>
          </cell>
          <cell r="F418" t="str">
            <v>SAN ANTONIO ALTO</v>
          </cell>
          <cell r="G418">
            <v>25</v>
          </cell>
          <cell r="H418">
            <v>24</v>
          </cell>
          <cell r="I418">
            <v>96</v>
          </cell>
          <cell r="J418">
            <v>1</v>
          </cell>
          <cell r="K418">
            <v>30</v>
          </cell>
          <cell r="L418">
            <v>80</v>
          </cell>
          <cell r="M418">
            <v>1</v>
          </cell>
          <cell r="N418">
            <v>20</v>
          </cell>
          <cell r="O418">
            <v>20</v>
          </cell>
          <cell r="P418">
            <v>26</v>
          </cell>
          <cell r="Q418">
            <v>16</v>
          </cell>
        </row>
        <row r="419">
          <cell r="D419">
            <v>4796</v>
          </cell>
          <cell r="E419" t="str">
            <v>3</v>
          </cell>
          <cell r="F419" t="str">
            <v>SAN JUAN DE LACAMACA</v>
          </cell>
          <cell r="G419">
            <v>35</v>
          </cell>
          <cell r="H419">
            <v>30</v>
          </cell>
          <cell r="I419">
            <v>85.714285714285708</v>
          </cell>
          <cell r="J419">
            <v>1</v>
          </cell>
          <cell r="K419">
            <v>37</v>
          </cell>
          <cell r="L419">
            <v>81.081081081081081</v>
          </cell>
          <cell r="M419">
            <v>1</v>
          </cell>
          <cell r="N419">
            <v>57</v>
          </cell>
          <cell r="O419">
            <v>45</v>
          </cell>
          <cell r="P419">
            <v>39</v>
          </cell>
          <cell r="Q419">
            <v>55</v>
          </cell>
        </row>
        <row r="420">
          <cell r="D420">
            <v>4797</v>
          </cell>
          <cell r="E420" t="str">
            <v>3</v>
          </cell>
          <cell r="F420" t="str">
            <v>ATOSHAICO</v>
          </cell>
          <cell r="G420">
            <v>2</v>
          </cell>
          <cell r="H420">
            <v>8</v>
          </cell>
          <cell r="I420">
            <v>100</v>
          </cell>
          <cell r="J420">
            <v>1</v>
          </cell>
          <cell r="K420">
            <v>10</v>
          </cell>
          <cell r="L420">
            <v>80</v>
          </cell>
          <cell r="M420">
            <v>1</v>
          </cell>
          <cell r="N420">
            <v>9</v>
          </cell>
          <cell r="O420">
            <v>10</v>
          </cell>
          <cell r="P420">
            <v>17</v>
          </cell>
          <cell r="Q420">
            <v>12</v>
          </cell>
        </row>
        <row r="421">
          <cell r="D421">
            <v>4798</v>
          </cell>
          <cell r="E421" t="str">
            <v>3</v>
          </cell>
          <cell r="F421" t="str">
            <v>CHICOLON BAJO</v>
          </cell>
          <cell r="G421">
            <v>12</v>
          </cell>
          <cell r="H421">
            <v>13</v>
          </cell>
          <cell r="I421">
            <v>108.33333333333333</v>
          </cell>
          <cell r="J421">
            <v>1</v>
          </cell>
          <cell r="K421">
            <v>15</v>
          </cell>
          <cell r="L421">
            <v>86.666666666666671</v>
          </cell>
          <cell r="M421">
            <v>1</v>
          </cell>
          <cell r="N421">
            <v>18</v>
          </cell>
          <cell r="O421">
            <v>13</v>
          </cell>
          <cell r="P421">
            <v>20</v>
          </cell>
          <cell r="Q421">
            <v>10</v>
          </cell>
        </row>
        <row r="422">
          <cell r="D422">
            <v>4799</v>
          </cell>
          <cell r="E422" t="str">
            <v>3</v>
          </cell>
          <cell r="F422" t="str">
            <v>EL ALUMBRE</v>
          </cell>
          <cell r="G422">
            <v>29</v>
          </cell>
          <cell r="H422">
            <v>34</v>
          </cell>
          <cell r="I422">
            <v>117.24137931034481</v>
          </cell>
          <cell r="J422">
            <v>1</v>
          </cell>
          <cell r="K422">
            <v>42</v>
          </cell>
          <cell r="L422">
            <v>80.952380952380949</v>
          </cell>
          <cell r="M422">
            <v>1</v>
          </cell>
          <cell r="N422">
            <v>39</v>
          </cell>
          <cell r="O422">
            <v>42</v>
          </cell>
          <cell r="P422">
            <v>51</v>
          </cell>
          <cell r="Q422">
            <v>49</v>
          </cell>
        </row>
        <row r="423">
          <cell r="D423">
            <v>4800</v>
          </cell>
          <cell r="E423" t="str">
            <v>3</v>
          </cell>
          <cell r="F423" t="str">
            <v>LA COLPA LLAUCAN</v>
          </cell>
          <cell r="G423">
            <v>33</v>
          </cell>
          <cell r="H423">
            <v>30</v>
          </cell>
          <cell r="I423">
            <v>90.909090909090907</v>
          </cell>
          <cell r="J423">
            <v>1</v>
          </cell>
          <cell r="K423">
            <v>28</v>
          </cell>
          <cell r="L423">
            <v>107.14285714285714</v>
          </cell>
          <cell r="M423">
            <v>1</v>
          </cell>
          <cell r="N423">
            <v>30</v>
          </cell>
          <cell r="O423">
            <v>28</v>
          </cell>
          <cell r="P423">
            <v>33</v>
          </cell>
          <cell r="Q423">
            <v>36</v>
          </cell>
        </row>
        <row r="424">
          <cell r="D424">
            <v>4801</v>
          </cell>
          <cell r="E424" t="str">
            <v>3</v>
          </cell>
          <cell r="F424" t="str">
            <v>MIRAFLORES (BAMBAMARCA)</v>
          </cell>
          <cell r="G424">
            <v>17</v>
          </cell>
          <cell r="H424">
            <v>16</v>
          </cell>
          <cell r="I424">
            <v>94.117647058823522</v>
          </cell>
          <cell r="J424">
            <v>1</v>
          </cell>
          <cell r="K424">
            <v>20</v>
          </cell>
          <cell r="L424">
            <v>80</v>
          </cell>
          <cell r="M424">
            <v>1</v>
          </cell>
          <cell r="N424">
            <v>18</v>
          </cell>
          <cell r="O424">
            <v>19</v>
          </cell>
          <cell r="P424">
            <v>20</v>
          </cell>
          <cell r="Q424">
            <v>26</v>
          </cell>
        </row>
        <row r="425">
          <cell r="D425">
            <v>4802</v>
          </cell>
          <cell r="E425" t="str">
            <v>3</v>
          </cell>
          <cell r="F425" t="str">
            <v>CHUGUR</v>
          </cell>
          <cell r="G425">
            <v>20</v>
          </cell>
          <cell r="H425">
            <v>22</v>
          </cell>
          <cell r="I425">
            <v>110.00000000000001</v>
          </cell>
          <cell r="J425">
            <v>1</v>
          </cell>
          <cell r="K425">
            <v>27</v>
          </cell>
          <cell r="L425">
            <v>81.481481481481481</v>
          </cell>
          <cell r="M425">
            <v>1</v>
          </cell>
          <cell r="N425">
            <v>31</v>
          </cell>
          <cell r="O425">
            <v>21</v>
          </cell>
          <cell r="P425">
            <v>22</v>
          </cell>
          <cell r="Q425">
            <v>24</v>
          </cell>
        </row>
        <row r="426">
          <cell r="D426">
            <v>4803</v>
          </cell>
          <cell r="E426" t="str">
            <v>3</v>
          </cell>
          <cell r="F426" t="str">
            <v>COYUNDE GRANDE</v>
          </cell>
          <cell r="G426">
            <v>11</v>
          </cell>
          <cell r="H426">
            <v>10</v>
          </cell>
          <cell r="I426">
            <v>90.909090909090907</v>
          </cell>
          <cell r="J426">
            <v>1</v>
          </cell>
          <cell r="K426">
            <v>9</v>
          </cell>
          <cell r="L426">
            <v>111.11111111111111</v>
          </cell>
          <cell r="M426">
            <v>1</v>
          </cell>
          <cell r="N426">
            <v>7</v>
          </cell>
          <cell r="O426">
            <v>12</v>
          </cell>
          <cell r="P426">
            <v>17</v>
          </cell>
          <cell r="Q426">
            <v>8</v>
          </cell>
        </row>
        <row r="427">
          <cell r="D427">
            <v>4804</v>
          </cell>
          <cell r="E427" t="str">
            <v>3</v>
          </cell>
          <cell r="F427" t="str">
            <v>PERLAMAYO</v>
          </cell>
          <cell r="G427">
            <v>10</v>
          </cell>
          <cell r="H427">
            <v>10</v>
          </cell>
          <cell r="I427">
            <v>100</v>
          </cell>
          <cell r="J427">
            <v>1</v>
          </cell>
          <cell r="K427">
            <v>9</v>
          </cell>
          <cell r="L427">
            <v>111.11111111111111</v>
          </cell>
          <cell r="M427">
            <v>1</v>
          </cell>
          <cell r="N427">
            <v>10</v>
          </cell>
          <cell r="O427">
            <v>12</v>
          </cell>
          <cell r="P427">
            <v>14</v>
          </cell>
          <cell r="Q427">
            <v>20</v>
          </cell>
        </row>
        <row r="428">
          <cell r="D428">
            <v>4805</v>
          </cell>
          <cell r="E428" t="str">
            <v>3</v>
          </cell>
          <cell r="F428" t="str">
            <v>HUALGAYOC</v>
          </cell>
          <cell r="G428">
            <v>43</v>
          </cell>
          <cell r="H428">
            <v>45</v>
          </cell>
          <cell r="I428">
            <v>104.65116279069768</v>
          </cell>
          <cell r="J428">
            <v>1</v>
          </cell>
          <cell r="K428">
            <v>43</v>
          </cell>
          <cell r="L428">
            <v>104.65116279069768</v>
          </cell>
          <cell r="M428">
            <v>1</v>
          </cell>
          <cell r="N428">
            <v>40</v>
          </cell>
          <cell r="O428">
            <v>39</v>
          </cell>
          <cell r="P428">
            <v>45</v>
          </cell>
          <cell r="Q428">
            <v>36</v>
          </cell>
        </row>
        <row r="429">
          <cell r="D429">
            <v>4806</v>
          </cell>
          <cell r="E429" t="str">
            <v>3</v>
          </cell>
          <cell r="F429" t="str">
            <v>APAN ALTO</v>
          </cell>
          <cell r="G429">
            <v>22</v>
          </cell>
          <cell r="H429">
            <v>19</v>
          </cell>
          <cell r="I429">
            <v>86.36363636363636</v>
          </cell>
          <cell r="J429">
            <v>1</v>
          </cell>
          <cell r="K429">
            <v>23</v>
          </cell>
          <cell r="L429">
            <v>82.608695652173907</v>
          </cell>
          <cell r="M429">
            <v>1</v>
          </cell>
          <cell r="N429">
            <v>30</v>
          </cell>
          <cell r="O429">
            <v>25</v>
          </cell>
          <cell r="P429">
            <v>25</v>
          </cell>
          <cell r="Q429">
            <v>24</v>
          </cell>
        </row>
        <row r="430">
          <cell r="D430">
            <v>4807</v>
          </cell>
          <cell r="E430" t="str">
            <v>3</v>
          </cell>
          <cell r="F430" t="str">
            <v>EL TINGO</v>
          </cell>
          <cell r="G430">
            <v>13</v>
          </cell>
          <cell r="H430">
            <v>11</v>
          </cell>
          <cell r="I430">
            <v>84.615384615384613</v>
          </cell>
          <cell r="J430">
            <v>1</v>
          </cell>
          <cell r="K430">
            <v>10</v>
          </cell>
          <cell r="L430">
            <v>110.00000000000001</v>
          </cell>
          <cell r="M430">
            <v>1</v>
          </cell>
          <cell r="N430">
            <v>11</v>
          </cell>
          <cell r="O430">
            <v>13</v>
          </cell>
          <cell r="P430">
            <v>22</v>
          </cell>
          <cell r="Q430">
            <v>15</v>
          </cell>
        </row>
        <row r="431">
          <cell r="D431">
            <v>4808</v>
          </cell>
          <cell r="E431" t="str">
            <v>3</v>
          </cell>
          <cell r="F431" t="str">
            <v>MORAN LIRIO</v>
          </cell>
          <cell r="G431">
            <v>29</v>
          </cell>
          <cell r="H431">
            <v>24</v>
          </cell>
          <cell r="I431">
            <v>82.758620689655174</v>
          </cell>
          <cell r="J431">
            <v>1</v>
          </cell>
          <cell r="K431">
            <v>28</v>
          </cell>
          <cell r="L431">
            <v>85.714285714285708</v>
          </cell>
          <cell r="M431">
            <v>1</v>
          </cell>
          <cell r="N431">
            <v>30</v>
          </cell>
          <cell r="O431">
            <v>25</v>
          </cell>
          <cell r="P431">
            <v>36</v>
          </cell>
          <cell r="Q431">
            <v>27</v>
          </cell>
        </row>
        <row r="432">
          <cell r="D432">
            <v>4809</v>
          </cell>
          <cell r="E432" t="str">
            <v>3</v>
          </cell>
          <cell r="F432" t="str">
            <v>MORAN PATA</v>
          </cell>
          <cell r="G432">
            <v>13</v>
          </cell>
          <cell r="H432">
            <v>11</v>
          </cell>
          <cell r="I432">
            <v>84.615384615384613</v>
          </cell>
          <cell r="J432">
            <v>1</v>
          </cell>
          <cell r="K432">
            <v>11</v>
          </cell>
          <cell r="L432">
            <v>100</v>
          </cell>
          <cell r="M432">
            <v>1</v>
          </cell>
          <cell r="N432">
            <v>16</v>
          </cell>
          <cell r="O432">
            <v>10</v>
          </cell>
          <cell r="P432">
            <v>17</v>
          </cell>
          <cell r="Q432">
            <v>14</v>
          </cell>
        </row>
        <row r="433">
          <cell r="D433">
            <v>4810</v>
          </cell>
          <cell r="E433" t="str">
            <v>3</v>
          </cell>
          <cell r="F433" t="str">
            <v>PINGULLO</v>
          </cell>
          <cell r="G433">
            <v>6</v>
          </cell>
          <cell r="H433">
            <v>4</v>
          </cell>
          <cell r="I433">
            <v>100</v>
          </cell>
          <cell r="J433">
            <v>1</v>
          </cell>
          <cell r="K433">
            <v>4</v>
          </cell>
          <cell r="L433">
            <v>100</v>
          </cell>
          <cell r="M433">
            <v>1</v>
          </cell>
          <cell r="N433">
            <v>9</v>
          </cell>
          <cell r="O433">
            <v>6</v>
          </cell>
          <cell r="P433">
            <v>7</v>
          </cell>
          <cell r="Q433">
            <v>5</v>
          </cell>
        </row>
        <row r="434">
          <cell r="D434">
            <v>4811</v>
          </cell>
          <cell r="E434" t="str">
            <v>3</v>
          </cell>
          <cell r="F434" t="str">
            <v>PUJUPE</v>
          </cell>
          <cell r="G434">
            <v>5</v>
          </cell>
          <cell r="H434">
            <v>4</v>
          </cell>
          <cell r="I434">
            <v>100</v>
          </cell>
          <cell r="J434">
            <v>1</v>
          </cell>
          <cell r="K434">
            <v>4</v>
          </cell>
          <cell r="L434">
            <v>100</v>
          </cell>
          <cell r="M434">
            <v>1</v>
          </cell>
          <cell r="N434">
            <v>10</v>
          </cell>
          <cell r="O434">
            <v>10</v>
          </cell>
          <cell r="P434">
            <v>13</v>
          </cell>
          <cell r="Q434">
            <v>6</v>
          </cell>
        </row>
        <row r="435">
          <cell r="D435">
            <v>4812</v>
          </cell>
          <cell r="E435" t="str">
            <v>3</v>
          </cell>
          <cell r="F435" t="str">
            <v>YERBA SANTA</v>
          </cell>
          <cell r="G435">
            <v>7</v>
          </cell>
          <cell r="H435">
            <v>4</v>
          </cell>
          <cell r="I435">
            <v>100</v>
          </cell>
          <cell r="J435">
            <v>1</v>
          </cell>
          <cell r="K435">
            <v>4</v>
          </cell>
          <cell r="L435">
            <v>100</v>
          </cell>
          <cell r="M435">
            <v>1</v>
          </cell>
          <cell r="N435">
            <v>6</v>
          </cell>
          <cell r="O435">
            <v>5</v>
          </cell>
          <cell r="P435">
            <v>12</v>
          </cell>
          <cell r="Q435">
            <v>7</v>
          </cell>
        </row>
        <row r="436">
          <cell r="D436">
            <v>6814</v>
          </cell>
          <cell r="E436" t="str">
            <v>3</v>
          </cell>
          <cell r="F436" t="str">
            <v>HUILCATE</v>
          </cell>
          <cell r="G436">
            <v>11</v>
          </cell>
          <cell r="H436">
            <v>13</v>
          </cell>
          <cell r="I436">
            <v>118.18181818181819</v>
          </cell>
          <cell r="J436">
            <v>1</v>
          </cell>
          <cell r="K436">
            <v>16</v>
          </cell>
          <cell r="L436">
            <v>81.25</v>
          </cell>
          <cell r="M436">
            <v>1</v>
          </cell>
          <cell r="N436">
            <v>23</v>
          </cell>
          <cell r="O436">
            <v>18</v>
          </cell>
          <cell r="P436">
            <v>24</v>
          </cell>
          <cell r="Q436">
            <v>28</v>
          </cell>
        </row>
        <row r="437">
          <cell r="D437">
            <v>6815</v>
          </cell>
          <cell r="E437" t="str">
            <v>3</v>
          </cell>
          <cell r="F437" t="str">
            <v>VIRGEN DEL CARMEN</v>
          </cell>
          <cell r="G437">
            <v>135</v>
          </cell>
          <cell r="H437">
            <v>135</v>
          </cell>
          <cell r="I437">
            <v>100</v>
          </cell>
          <cell r="J437">
            <v>1</v>
          </cell>
          <cell r="K437">
            <v>135</v>
          </cell>
          <cell r="L437">
            <v>100</v>
          </cell>
          <cell r="M437">
            <v>1</v>
          </cell>
          <cell r="N437">
            <v>119</v>
          </cell>
          <cell r="O437">
            <v>109</v>
          </cell>
          <cell r="P437">
            <v>103</v>
          </cell>
          <cell r="Q437">
            <v>135</v>
          </cell>
        </row>
        <row r="438">
          <cell r="D438">
            <v>6816</v>
          </cell>
          <cell r="E438" t="str">
            <v>3</v>
          </cell>
          <cell r="F438" t="str">
            <v>SEXE</v>
          </cell>
          <cell r="G438">
            <v>14</v>
          </cell>
          <cell r="H438">
            <v>12</v>
          </cell>
          <cell r="I438">
            <v>85.714285714285708</v>
          </cell>
          <cell r="J438">
            <v>1</v>
          </cell>
          <cell r="K438">
            <v>10</v>
          </cell>
          <cell r="L438">
            <v>120</v>
          </cell>
          <cell r="M438">
            <v>1</v>
          </cell>
          <cell r="N438">
            <v>13</v>
          </cell>
          <cell r="O438">
            <v>13</v>
          </cell>
          <cell r="P438">
            <v>8</v>
          </cell>
          <cell r="Q438">
            <v>16</v>
          </cell>
        </row>
        <row r="439">
          <cell r="D439">
            <v>6817</v>
          </cell>
          <cell r="E439" t="str">
            <v>3</v>
          </cell>
          <cell r="F439" t="str">
            <v>VISTA ALEGRE BAJO</v>
          </cell>
          <cell r="G439">
            <v>12</v>
          </cell>
          <cell r="H439">
            <v>11</v>
          </cell>
          <cell r="I439">
            <v>91.666666666666657</v>
          </cell>
          <cell r="J439">
            <v>1</v>
          </cell>
          <cell r="K439">
            <v>13</v>
          </cell>
          <cell r="L439">
            <v>84.615384615384613</v>
          </cell>
          <cell r="M439">
            <v>1</v>
          </cell>
          <cell r="N439">
            <v>9</v>
          </cell>
          <cell r="O439">
            <v>15</v>
          </cell>
          <cell r="P439">
            <v>19</v>
          </cell>
          <cell r="Q439">
            <v>15</v>
          </cell>
        </row>
        <row r="440">
          <cell r="D440">
            <v>6840</v>
          </cell>
          <cell r="E440" t="str">
            <v>3</v>
          </cell>
          <cell r="F440" t="str">
            <v>SAN JUAN DE LUCMACUCHO</v>
          </cell>
          <cell r="G440">
            <v>17</v>
          </cell>
          <cell r="H440">
            <v>17</v>
          </cell>
          <cell r="I440">
            <v>100</v>
          </cell>
          <cell r="J440">
            <v>1</v>
          </cell>
          <cell r="K440">
            <v>17</v>
          </cell>
          <cell r="L440">
            <v>100</v>
          </cell>
          <cell r="M440">
            <v>1</v>
          </cell>
          <cell r="N440">
            <v>28</v>
          </cell>
          <cell r="O440">
            <v>26</v>
          </cell>
          <cell r="P440">
            <v>26</v>
          </cell>
          <cell r="Q440">
            <v>23</v>
          </cell>
        </row>
        <row r="441">
          <cell r="D441">
            <v>6844</v>
          </cell>
          <cell r="E441" t="str">
            <v>3</v>
          </cell>
          <cell r="F441" t="str">
            <v>SUGARMAYO</v>
          </cell>
          <cell r="G441">
            <v>10</v>
          </cell>
          <cell r="H441">
            <v>9</v>
          </cell>
          <cell r="I441">
            <v>90</v>
          </cell>
          <cell r="J441">
            <v>1</v>
          </cell>
          <cell r="K441">
            <v>11</v>
          </cell>
          <cell r="L441">
            <v>81.818181818181827</v>
          </cell>
          <cell r="M441">
            <v>1</v>
          </cell>
          <cell r="N441">
            <v>8</v>
          </cell>
          <cell r="O441">
            <v>11</v>
          </cell>
          <cell r="P441">
            <v>12</v>
          </cell>
          <cell r="Q441">
            <v>12</v>
          </cell>
        </row>
        <row r="442">
          <cell r="D442">
            <v>7031</v>
          </cell>
          <cell r="E442" t="str">
            <v>3</v>
          </cell>
          <cell r="F442" t="str">
            <v>MACHAYPUNGO ALTO</v>
          </cell>
          <cell r="G442">
            <v>11</v>
          </cell>
          <cell r="H442">
            <v>10</v>
          </cell>
          <cell r="I442">
            <v>90.909090909090907</v>
          </cell>
          <cell r="J442">
            <v>1</v>
          </cell>
          <cell r="K442">
            <v>9</v>
          </cell>
          <cell r="L442">
            <v>111.11111111111111</v>
          </cell>
          <cell r="M442">
            <v>1</v>
          </cell>
          <cell r="N442">
            <v>11</v>
          </cell>
          <cell r="O442">
            <v>11</v>
          </cell>
          <cell r="P442">
            <v>13</v>
          </cell>
          <cell r="Q442">
            <v>15</v>
          </cell>
        </row>
        <row r="443">
          <cell r="D443">
            <v>7714</v>
          </cell>
          <cell r="E443" t="str">
            <v>3</v>
          </cell>
          <cell r="F443" t="str">
            <v>AUQUE BAJO</v>
          </cell>
          <cell r="G443">
            <v>20</v>
          </cell>
          <cell r="H443">
            <v>16</v>
          </cell>
          <cell r="I443">
            <v>80</v>
          </cell>
          <cell r="J443">
            <v>1</v>
          </cell>
          <cell r="K443">
            <v>14</v>
          </cell>
          <cell r="L443">
            <v>114.28571428571428</v>
          </cell>
          <cell r="M443">
            <v>1</v>
          </cell>
          <cell r="N443">
            <v>18</v>
          </cell>
          <cell r="O443">
            <v>13</v>
          </cell>
          <cell r="P443">
            <v>22</v>
          </cell>
          <cell r="Q443">
            <v>20</v>
          </cell>
        </row>
        <row r="444">
          <cell r="D444">
            <v>8802</v>
          </cell>
          <cell r="E444" t="str">
            <v>3</v>
          </cell>
          <cell r="F444" t="str">
            <v>SAN ANTONIO ALTO - CENTRO</v>
          </cell>
          <cell r="G444">
            <v>14</v>
          </cell>
          <cell r="H444">
            <v>12</v>
          </cell>
          <cell r="I444">
            <v>85.714285714285708</v>
          </cell>
          <cell r="J444">
            <v>1</v>
          </cell>
          <cell r="K444">
            <v>10</v>
          </cell>
          <cell r="L444">
            <v>120</v>
          </cell>
          <cell r="M444">
            <v>1</v>
          </cell>
          <cell r="N444">
            <v>5</v>
          </cell>
          <cell r="O444">
            <v>5</v>
          </cell>
          <cell r="P444">
            <v>8</v>
          </cell>
          <cell r="Q444">
            <v>8</v>
          </cell>
        </row>
        <row r="445">
          <cell r="D445">
            <v>9863</v>
          </cell>
          <cell r="E445" t="str">
            <v>3</v>
          </cell>
          <cell r="F445" t="str">
            <v>CUMBE CHONTABAMBA</v>
          </cell>
          <cell r="G445">
            <v>14</v>
          </cell>
          <cell r="H445">
            <v>14</v>
          </cell>
          <cell r="I445">
            <v>100</v>
          </cell>
          <cell r="J445">
            <v>1</v>
          </cell>
          <cell r="K445">
            <v>14</v>
          </cell>
          <cell r="L445">
            <v>100</v>
          </cell>
          <cell r="M445">
            <v>1</v>
          </cell>
          <cell r="N445">
            <v>15</v>
          </cell>
          <cell r="O445">
            <v>13</v>
          </cell>
          <cell r="P445">
            <v>14</v>
          </cell>
          <cell r="Q445">
            <v>13</v>
          </cell>
        </row>
        <row r="446">
          <cell r="D446">
            <v>9870</v>
          </cell>
          <cell r="E446" t="str">
            <v>3</v>
          </cell>
          <cell r="F446" t="str">
            <v>PUSOC</v>
          </cell>
          <cell r="G446">
            <v>4</v>
          </cell>
          <cell r="H446">
            <v>3</v>
          </cell>
          <cell r="I446">
            <v>100</v>
          </cell>
          <cell r="J446">
            <v>1</v>
          </cell>
          <cell r="K446">
            <v>3</v>
          </cell>
          <cell r="L446">
            <v>100</v>
          </cell>
          <cell r="M446">
            <v>1</v>
          </cell>
          <cell r="N446">
            <v>2</v>
          </cell>
          <cell r="O446">
            <v>4</v>
          </cell>
          <cell r="P446">
            <v>3</v>
          </cell>
          <cell r="Q446">
            <v>4</v>
          </cell>
        </row>
        <row r="447">
          <cell r="D447">
            <v>10111</v>
          </cell>
          <cell r="E447" t="str">
            <v>3</v>
          </cell>
          <cell r="F447" t="str">
            <v>PILANCONES</v>
          </cell>
          <cell r="G447">
            <v>5</v>
          </cell>
          <cell r="H447">
            <v>5</v>
          </cell>
          <cell r="I447">
            <v>100</v>
          </cell>
          <cell r="J447">
            <v>1</v>
          </cell>
          <cell r="K447">
            <v>5</v>
          </cell>
          <cell r="L447">
            <v>100</v>
          </cell>
          <cell r="M447">
            <v>1</v>
          </cell>
          <cell r="N447">
            <v>5</v>
          </cell>
          <cell r="O447">
            <v>8</v>
          </cell>
          <cell r="P447">
            <v>6</v>
          </cell>
          <cell r="Q447">
            <v>3</v>
          </cell>
        </row>
        <row r="448">
          <cell r="D448">
            <v>10544</v>
          </cell>
          <cell r="E448" t="str">
            <v>3</v>
          </cell>
          <cell r="F448" t="str">
            <v>AUQUE MIRADOR</v>
          </cell>
          <cell r="G448">
            <v>8</v>
          </cell>
          <cell r="H448">
            <v>6</v>
          </cell>
          <cell r="I448">
            <v>100</v>
          </cell>
          <cell r="J448">
            <v>1</v>
          </cell>
          <cell r="K448">
            <v>6</v>
          </cell>
          <cell r="L448">
            <v>100</v>
          </cell>
          <cell r="M448">
            <v>1</v>
          </cell>
          <cell r="N448">
            <v>9</v>
          </cell>
          <cell r="O448">
            <v>8</v>
          </cell>
          <cell r="P448">
            <v>11</v>
          </cell>
          <cell r="Q448">
            <v>3</v>
          </cell>
        </row>
        <row r="449">
          <cell r="D449">
            <v>10626</v>
          </cell>
          <cell r="E449" t="str">
            <v>3</v>
          </cell>
          <cell r="F449" t="str">
            <v>LA HUAYLLA</v>
          </cell>
          <cell r="G449">
            <v>7</v>
          </cell>
          <cell r="H449">
            <v>6</v>
          </cell>
          <cell r="I449">
            <v>100</v>
          </cell>
          <cell r="J449">
            <v>1</v>
          </cell>
          <cell r="K449">
            <v>7</v>
          </cell>
          <cell r="L449">
            <v>85.714285714285708</v>
          </cell>
          <cell r="M449">
            <v>1</v>
          </cell>
          <cell r="N449">
            <v>16</v>
          </cell>
          <cell r="O449">
            <v>14</v>
          </cell>
          <cell r="P449">
            <v>12</v>
          </cell>
          <cell r="Q449">
            <v>15</v>
          </cell>
        </row>
        <row r="450">
          <cell r="D450">
            <v>11326</v>
          </cell>
          <cell r="E450" t="str">
            <v>3</v>
          </cell>
          <cell r="F450" t="str">
            <v>QUINUA BAJA</v>
          </cell>
          <cell r="G450">
            <v>9</v>
          </cell>
          <cell r="H450">
            <v>11</v>
          </cell>
          <cell r="I450">
            <v>100</v>
          </cell>
          <cell r="J450">
            <v>1</v>
          </cell>
          <cell r="K450">
            <v>13</v>
          </cell>
          <cell r="L450">
            <v>84.615384615384613</v>
          </cell>
          <cell r="M450">
            <v>1</v>
          </cell>
          <cell r="N450">
            <v>13</v>
          </cell>
          <cell r="O450">
            <v>14</v>
          </cell>
          <cell r="P450">
            <v>19</v>
          </cell>
          <cell r="Q450">
            <v>26</v>
          </cell>
        </row>
        <row r="451">
          <cell r="D451">
            <v>11329</v>
          </cell>
          <cell r="E451" t="str">
            <v>3</v>
          </cell>
          <cell r="F451" t="str">
            <v>AUQUE ALTO</v>
          </cell>
          <cell r="G451">
            <v>5</v>
          </cell>
          <cell r="H451">
            <v>6</v>
          </cell>
          <cell r="I451">
            <v>100</v>
          </cell>
          <cell r="J451">
            <v>1</v>
          </cell>
          <cell r="K451">
            <v>7</v>
          </cell>
          <cell r="L451">
            <v>85.714285714285708</v>
          </cell>
          <cell r="M451">
            <v>1</v>
          </cell>
          <cell r="N451">
            <v>9</v>
          </cell>
          <cell r="O451">
            <v>14</v>
          </cell>
          <cell r="P451">
            <v>8</v>
          </cell>
          <cell r="Q451">
            <v>8</v>
          </cell>
        </row>
        <row r="452">
          <cell r="D452">
            <v>11560</v>
          </cell>
          <cell r="E452" t="str">
            <v>3</v>
          </cell>
          <cell r="F452" t="str">
            <v>TRANCA DE PUJUPE</v>
          </cell>
          <cell r="G452">
            <v>19</v>
          </cell>
          <cell r="H452">
            <v>16</v>
          </cell>
          <cell r="I452">
            <v>84.210526315789465</v>
          </cell>
          <cell r="J452">
            <v>1</v>
          </cell>
          <cell r="K452">
            <v>14</v>
          </cell>
          <cell r="L452">
            <v>114.28571428571428</v>
          </cell>
          <cell r="M452">
            <v>1</v>
          </cell>
          <cell r="N452">
            <v>25</v>
          </cell>
          <cell r="O452">
            <v>21</v>
          </cell>
          <cell r="P452">
            <v>24</v>
          </cell>
          <cell r="Q452">
            <v>19</v>
          </cell>
        </row>
        <row r="453">
          <cell r="D453">
            <v>11562</v>
          </cell>
          <cell r="E453" t="str">
            <v>3</v>
          </cell>
          <cell r="F453" t="str">
            <v>EL ENTERADOR</v>
          </cell>
          <cell r="G453">
            <v>18</v>
          </cell>
          <cell r="H453">
            <v>17</v>
          </cell>
          <cell r="I453">
            <v>94.444444444444443</v>
          </cell>
          <cell r="J453">
            <v>1</v>
          </cell>
          <cell r="K453">
            <v>20</v>
          </cell>
          <cell r="L453">
            <v>85</v>
          </cell>
          <cell r="M453">
            <v>1</v>
          </cell>
          <cell r="N453">
            <v>15</v>
          </cell>
          <cell r="O453">
            <v>25</v>
          </cell>
          <cell r="P453">
            <v>32</v>
          </cell>
          <cell r="Q453">
            <v>23</v>
          </cell>
        </row>
        <row r="454">
          <cell r="D454">
            <v>12165</v>
          </cell>
          <cell r="E454" t="str">
            <v>3</v>
          </cell>
          <cell r="F454" t="str">
            <v>YERBA SANTA ALTA</v>
          </cell>
          <cell r="G454">
            <v>2</v>
          </cell>
          <cell r="H454">
            <v>3</v>
          </cell>
          <cell r="I454">
            <v>100</v>
          </cell>
          <cell r="J454">
            <v>1</v>
          </cell>
          <cell r="K454">
            <v>3</v>
          </cell>
          <cell r="L454">
            <v>100</v>
          </cell>
          <cell r="M454">
            <v>1</v>
          </cell>
          <cell r="N454">
            <v>5</v>
          </cell>
          <cell r="O454">
            <v>4</v>
          </cell>
          <cell r="P454">
            <v>5</v>
          </cell>
          <cell r="Q454">
            <v>2</v>
          </cell>
        </row>
        <row r="455">
          <cell r="D455">
            <v>4710</v>
          </cell>
          <cell r="E455" t="str">
            <v>3</v>
          </cell>
          <cell r="F455" t="str">
            <v>SEXI</v>
          </cell>
          <cell r="G455">
            <v>3</v>
          </cell>
          <cell r="H455">
            <v>4</v>
          </cell>
          <cell r="I455">
            <v>100</v>
          </cell>
          <cell r="J455">
            <v>1</v>
          </cell>
          <cell r="K455">
            <v>5</v>
          </cell>
          <cell r="L455">
            <v>80</v>
          </cell>
          <cell r="M455">
            <v>1</v>
          </cell>
          <cell r="N455">
            <v>3</v>
          </cell>
          <cell r="O455">
            <v>5</v>
          </cell>
          <cell r="P455">
            <v>3</v>
          </cell>
          <cell r="Q455">
            <v>2</v>
          </cell>
        </row>
        <row r="456">
          <cell r="D456">
            <v>4776</v>
          </cell>
          <cell r="E456" t="str">
            <v>2</v>
          </cell>
          <cell r="F456" t="str">
            <v>MONTESECO</v>
          </cell>
          <cell r="G456">
            <v>19</v>
          </cell>
          <cell r="H456">
            <v>14</v>
          </cell>
          <cell r="I456">
            <v>73.68421052631578</v>
          </cell>
          <cell r="J456">
            <v>0</v>
          </cell>
          <cell r="K456">
            <v>17</v>
          </cell>
          <cell r="L456">
            <v>82.35294117647058</v>
          </cell>
          <cell r="M456">
            <v>1</v>
          </cell>
          <cell r="N456">
            <v>16</v>
          </cell>
          <cell r="O456">
            <v>17</v>
          </cell>
          <cell r="P456">
            <v>19</v>
          </cell>
          <cell r="Q456">
            <v>22</v>
          </cell>
        </row>
        <row r="457">
          <cell r="D457">
            <v>4777</v>
          </cell>
          <cell r="E457" t="str">
            <v>2</v>
          </cell>
          <cell r="F457" t="str">
            <v>MACUACO</v>
          </cell>
          <cell r="G457">
            <v>4</v>
          </cell>
          <cell r="H457">
            <v>9</v>
          </cell>
          <cell r="I457">
            <v>100</v>
          </cell>
          <cell r="J457">
            <v>1</v>
          </cell>
          <cell r="K457">
            <v>8</v>
          </cell>
          <cell r="L457">
            <v>112.5</v>
          </cell>
          <cell r="M457">
            <v>1</v>
          </cell>
          <cell r="N457">
            <v>8</v>
          </cell>
          <cell r="O457">
            <v>14</v>
          </cell>
          <cell r="P457">
            <v>17</v>
          </cell>
          <cell r="Q457">
            <v>9</v>
          </cell>
        </row>
        <row r="458">
          <cell r="D458">
            <v>4779</v>
          </cell>
          <cell r="E458" t="str">
            <v>2</v>
          </cell>
          <cell r="F458" t="str">
            <v>UDIMA</v>
          </cell>
          <cell r="G458">
            <v>51</v>
          </cell>
          <cell r="H458">
            <v>53</v>
          </cell>
          <cell r="I458">
            <v>103.92156862745099</v>
          </cell>
          <cell r="J458">
            <v>1</v>
          </cell>
          <cell r="K458">
            <v>49</v>
          </cell>
          <cell r="L458">
            <v>108.16326530612245</v>
          </cell>
          <cell r="M458">
            <v>1</v>
          </cell>
          <cell r="N458">
            <v>64</v>
          </cell>
          <cell r="O458">
            <v>62</v>
          </cell>
          <cell r="P458">
            <v>69</v>
          </cell>
          <cell r="Q458">
            <v>63</v>
          </cell>
        </row>
        <row r="459">
          <cell r="D459">
            <v>4813</v>
          </cell>
          <cell r="E459" t="str">
            <v>4</v>
          </cell>
          <cell r="F459" t="str">
            <v>SANTA CRUZ</v>
          </cell>
          <cell r="G459">
            <v>103</v>
          </cell>
          <cell r="H459">
            <v>103</v>
          </cell>
          <cell r="I459">
            <v>100</v>
          </cell>
          <cell r="J459">
            <v>1</v>
          </cell>
          <cell r="K459">
            <v>122</v>
          </cell>
          <cell r="L459">
            <v>84.426229508196727</v>
          </cell>
          <cell r="M459">
            <v>1</v>
          </cell>
          <cell r="N459">
            <v>99</v>
          </cell>
          <cell r="O459">
            <v>92</v>
          </cell>
          <cell r="P459">
            <v>98</v>
          </cell>
          <cell r="Q459">
            <v>106</v>
          </cell>
        </row>
        <row r="460">
          <cell r="D460">
            <v>4814</v>
          </cell>
          <cell r="E460" t="str">
            <v>4</v>
          </cell>
          <cell r="F460" t="str">
            <v>MARAYPAMPA</v>
          </cell>
          <cell r="G460">
            <v>5</v>
          </cell>
          <cell r="H460">
            <v>6</v>
          </cell>
          <cell r="I460">
            <v>100</v>
          </cell>
          <cell r="J460">
            <v>1</v>
          </cell>
          <cell r="K460">
            <v>6</v>
          </cell>
          <cell r="L460">
            <v>100</v>
          </cell>
          <cell r="M460">
            <v>1</v>
          </cell>
          <cell r="N460">
            <v>3</v>
          </cell>
          <cell r="O460">
            <v>6</v>
          </cell>
          <cell r="P460">
            <v>5</v>
          </cell>
          <cell r="Q460">
            <v>11</v>
          </cell>
        </row>
        <row r="461">
          <cell r="D461">
            <v>4815</v>
          </cell>
          <cell r="E461" t="str">
            <v>4</v>
          </cell>
          <cell r="F461" t="str">
            <v>MAYOBAMBA</v>
          </cell>
          <cell r="G461">
            <v>3</v>
          </cell>
          <cell r="H461">
            <v>3</v>
          </cell>
          <cell r="I461">
            <v>100</v>
          </cell>
          <cell r="J461">
            <v>1</v>
          </cell>
          <cell r="K461">
            <v>3</v>
          </cell>
          <cell r="L461">
            <v>100</v>
          </cell>
          <cell r="M461">
            <v>1</v>
          </cell>
          <cell r="N461">
            <v>5</v>
          </cell>
          <cell r="O461">
            <v>7</v>
          </cell>
          <cell r="P461">
            <v>5</v>
          </cell>
          <cell r="Q461">
            <v>5</v>
          </cell>
        </row>
        <row r="462">
          <cell r="D462">
            <v>4816</v>
          </cell>
          <cell r="E462" t="str">
            <v>4</v>
          </cell>
          <cell r="F462" t="str">
            <v>MITOPAMPA</v>
          </cell>
          <cell r="G462">
            <v>13</v>
          </cell>
          <cell r="H462">
            <v>11</v>
          </cell>
          <cell r="I462">
            <v>84.615384615384613</v>
          </cell>
          <cell r="J462">
            <v>1</v>
          </cell>
          <cell r="K462">
            <v>10</v>
          </cell>
          <cell r="L462">
            <v>110.00000000000001</v>
          </cell>
          <cell r="M462">
            <v>1</v>
          </cell>
          <cell r="N462">
            <v>19</v>
          </cell>
          <cell r="O462">
            <v>22</v>
          </cell>
          <cell r="P462">
            <v>13</v>
          </cell>
          <cell r="Q462">
            <v>19</v>
          </cell>
        </row>
        <row r="463">
          <cell r="D463">
            <v>4817</v>
          </cell>
          <cell r="E463" t="str">
            <v>4</v>
          </cell>
          <cell r="F463" t="str">
            <v>QUIO</v>
          </cell>
          <cell r="G463">
            <v>4</v>
          </cell>
          <cell r="H463">
            <v>2</v>
          </cell>
          <cell r="I463">
            <v>100</v>
          </cell>
          <cell r="J463">
            <v>1</v>
          </cell>
          <cell r="K463">
            <v>2</v>
          </cell>
          <cell r="L463">
            <v>100</v>
          </cell>
          <cell r="M463">
            <v>1</v>
          </cell>
          <cell r="N463">
            <v>3</v>
          </cell>
          <cell r="O463">
            <v>3</v>
          </cell>
          <cell r="P463">
            <v>4</v>
          </cell>
          <cell r="Q463">
            <v>5</v>
          </cell>
        </row>
        <row r="464">
          <cell r="D464">
            <v>4818</v>
          </cell>
          <cell r="E464" t="str">
            <v>1</v>
          </cell>
          <cell r="F464" t="str">
            <v>ANDABAMBA</v>
          </cell>
          <cell r="G464">
            <v>14</v>
          </cell>
          <cell r="H464">
            <v>14</v>
          </cell>
          <cell r="I464">
            <v>100</v>
          </cell>
          <cell r="J464">
            <v>1</v>
          </cell>
          <cell r="K464">
            <v>12</v>
          </cell>
          <cell r="L464">
            <v>116.66666666666667</v>
          </cell>
          <cell r="M464">
            <v>1</v>
          </cell>
          <cell r="N464">
            <v>19</v>
          </cell>
          <cell r="O464">
            <v>24</v>
          </cell>
          <cell r="P464">
            <v>12</v>
          </cell>
          <cell r="Q464">
            <v>22</v>
          </cell>
        </row>
        <row r="465">
          <cell r="D465">
            <v>4819</v>
          </cell>
          <cell r="E465" t="str">
            <v>2</v>
          </cell>
          <cell r="F465" t="str">
            <v>CATACHE</v>
          </cell>
          <cell r="G465">
            <v>27</v>
          </cell>
          <cell r="H465">
            <v>31</v>
          </cell>
          <cell r="I465">
            <v>114.81481481481481</v>
          </cell>
          <cell r="J465">
            <v>1</v>
          </cell>
          <cell r="K465">
            <v>26</v>
          </cell>
          <cell r="L465">
            <v>119.23076923076923</v>
          </cell>
          <cell r="M465">
            <v>1</v>
          </cell>
          <cell r="N465">
            <v>40</v>
          </cell>
          <cell r="O465">
            <v>32</v>
          </cell>
          <cell r="P465">
            <v>34</v>
          </cell>
          <cell r="Q465">
            <v>32</v>
          </cell>
        </row>
        <row r="466">
          <cell r="D466">
            <v>4820</v>
          </cell>
          <cell r="E466" t="str">
            <v>2</v>
          </cell>
          <cell r="F466" t="str">
            <v>COMUCHE</v>
          </cell>
          <cell r="G466">
            <v>19</v>
          </cell>
          <cell r="H466">
            <v>16</v>
          </cell>
          <cell r="I466">
            <v>84.210526315789465</v>
          </cell>
          <cell r="J466">
            <v>1</v>
          </cell>
          <cell r="K466">
            <v>18</v>
          </cell>
          <cell r="L466">
            <v>88.888888888888886</v>
          </cell>
          <cell r="M466">
            <v>1</v>
          </cell>
          <cell r="N466">
            <v>14</v>
          </cell>
          <cell r="O466">
            <v>17</v>
          </cell>
          <cell r="P466">
            <v>18</v>
          </cell>
          <cell r="Q466">
            <v>6</v>
          </cell>
        </row>
        <row r="467">
          <cell r="D467">
            <v>4821</v>
          </cell>
          <cell r="E467" t="str">
            <v>2</v>
          </cell>
          <cell r="F467" t="str">
            <v>CULDEN</v>
          </cell>
          <cell r="G467">
            <v>26</v>
          </cell>
          <cell r="H467">
            <v>21</v>
          </cell>
          <cell r="I467">
            <v>80.769230769230774</v>
          </cell>
          <cell r="J467">
            <v>1</v>
          </cell>
          <cell r="K467">
            <v>18</v>
          </cell>
          <cell r="L467">
            <v>116.66666666666667</v>
          </cell>
          <cell r="M467">
            <v>1</v>
          </cell>
          <cell r="N467">
            <v>22</v>
          </cell>
          <cell r="O467">
            <v>25</v>
          </cell>
          <cell r="P467">
            <v>15</v>
          </cell>
          <cell r="Q467">
            <v>22</v>
          </cell>
        </row>
        <row r="468">
          <cell r="D468">
            <v>4822</v>
          </cell>
          <cell r="E468" t="str">
            <v>2</v>
          </cell>
          <cell r="F468" t="str">
            <v>LA CONGONA</v>
          </cell>
          <cell r="G468">
            <v>4</v>
          </cell>
          <cell r="H468">
            <v>8</v>
          </cell>
          <cell r="I468">
            <v>100</v>
          </cell>
          <cell r="J468">
            <v>1</v>
          </cell>
          <cell r="K468">
            <v>9</v>
          </cell>
          <cell r="L468">
            <v>88.888888888888886</v>
          </cell>
          <cell r="M468">
            <v>1</v>
          </cell>
          <cell r="N468">
            <v>11</v>
          </cell>
          <cell r="O468">
            <v>8</v>
          </cell>
          <cell r="P468">
            <v>8</v>
          </cell>
          <cell r="Q468">
            <v>8</v>
          </cell>
        </row>
        <row r="469">
          <cell r="D469">
            <v>4823</v>
          </cell>
          <cell r="E469" t="str">
            <v>1</v>
          </cell>
          <cell r="F469" t="str">
            <v>CHANCAY BAÑOS</v>
          </cell>
          <cell r="G469">
            <v>15</v>
          </cell>
          <cell r="H469">
            <v>14</v>
          </cell>
          <cell r="I469">
            <v>93.333333333333329</v>
          </cell>
          <cell r="J469">
            <v>1</v>
          </cell>
          <cell r="K469">
            <v>17</v>
          </cell>
          <cell r="L469">
            <v>82.35294117647058</v>
          </cell>
          <cell r="M469">
            <v>1</v>
          </cell>
          <cell r="N469">
            <v>24</v>
          </cell>
          <cell r="O469">
            <v>23</v>
          </cell>
          <cell r="P469">
            <v>29</v>
          </cell>
          <cell r="Q469">
            <v>23</v>
          </cell>
        </row>
        <row r="470">
          <cell r="D470">
            <v>4824</v>
          </cell>
          <cell r="E470" t="str">
            <v>1</v>
          </cell>
          <cell r="F470" t="str">
            <v>BAÑOS CHANCAY</v>
          </cell>
          <cell r="G470">
            <v>6</v>
          </cell>
          <cell r="H470">
            <v>9</v>
          </cell>
          <cell r="I470">
            <v>100</v>
          </cell>
          <cell r="J470">
            <v>1</v>
          </cell>
          <cell r="K470">
            <v>8</v>
          </cell>
          <cell r="L470">
            <v>112.5</v>
          </cell>
          <cell r="M470">
            <v>1</v>
          </cell>
          <cell r="N470">
            <v>9</v>
          </cell>
          <cell r="O470">
            <v>13</v>
          </cell>
          <cell r="P470">
            <v>7</v>
          </cell>
          <cell r="Q470">
            <v>10</v>
          </cell>
        </row>
        <row r="471">
          <cell r="D471">
            <v>4825</v>
          </cell>
          <cell r="E471" t="str">
            <v>1</v>
          </cell>
          <cell r="F471" t="str">
            <v>TAYAPAMPA</v>
          </cell>
          <cell r="G471">
            <v>6</v>
          </cell>
          <cell r="H471">
            <v>3</v>
          </cell>
          <cell r="I471">
            <v>100</v>
          </cell>
          <cell r="J471">
            <v>1</v>
          </cell>
          <cell r="K471">
            <v>3</v>
          </cell>
          <cell r="L471">
            <v>100</v>
          </cell>
          <cell r="M471">
            <v>1</v>
          </cell>
          <cell r="N471">
            <v>8</v>
          </cell>
          <cell r="O471">
            <v>10</v>
          </cell>
          <cell r="P471">
            <v>9</v>
          </cell>
          <cell r="Q471">
            <v>12</v>
          </cell>
        </row>
        <row r="472">
          <cell r="D472">
            <v>4826</v>
          </cell>
          <cell r="E472" t="str">
            <v>2</v>
          </cell>
          <cell r="F472" t="str">
            <v>LA ESPERANZA</v>
          </cell>
          <cell r="G472">
            <v>9</v>
          </cell>
          <cell r="H472">
            <v>8</v>
          </cell>
          <cell r="I472">
            <v>100</v>
          </cell>
          <cell r="J472">
            <v>1</v>
          </cell>
          <cell r="K472">
            <v>7</v>
          </cell>
          <cell r="L472">
            <v>114.28571428571428</v>
          </cell>
          <cell r="M472">
            <v>1</v>
          </cell>
          <cell r="N472">
            <v>11</v>
          </cell>
          <cell r="O472">
            <v>10</v>
          </cell>
          <cell r="P472">
            <v>6</v>
          </cell>
          <cell r="Q472">
            <v>10</v>
          </cell>
        </row>
        <row r="473">
          <cell r="D473">
            <v>4827</v>
          </cell>
          <cell r="E473" t="str">
            <v>2</v>
          </cell>
          <cell r="F473" t="str">
            <v>MIRAFLORES</v>
          </cell>
          <cell r="G473">
            <v>5</v>
          </cell>
          <cell r="H473">
            <v>12</v>
          </cell>
          <cell r="I473">
            <v>100</v>
          </cell>
          <cell r="J473">
            <v>1</v>
          </cell>
          <cell r="K473">
            <v>12</v>
          </cell>
          <cell r="L473">
            <v>100</v>
          </cell>
          <cell r="M473">
            <v>1</v>
          </cell>
          <cell r="N473">
            <v>5</v>
          </cell>
          <cell r="O473">
            <v>12</v>
          </cell>
          <cell r="P473">
            <v>17</v>
          </cell>
          <cell r="Q473">
            <v>10</v>
          </cell>
        </row>
        <row r="474">
          <cell r="D474">
            <v>4828</v>
          </cell>
          <cell r="E474" t="str">
            <v>2</v>
          </cell>
          <cell r="F474" t="str">
            <v>CHAQUIL</v>
          </cell>
          <cell r="G474">
            <v>16</v>
          </cell>
          <cell r="H474">
            <v>13</v>
          </cell>
          <cell r="I474">
            <v>81.25</v>
          </cell>
          <cell r="J474">
            <v>1</v>
          </cell>
          <cell r="K474">
            <v>11</v>
          </cell>
          <cell r="L474">
            <v>118.18181818181819</v>
          </cell>
          <cell r="M474">
            <v>1</v>
          </cell>
          <cell r="N474">
            <v>9</v>
          </cell>
          <cell r="O474">
            <v>7</v>
          </cell>
          <cell r="P474">
            <v>8</v>
          </cell>
          <cell r="Q474">
            <v>11</v>
          </cell>
        </row>
        <row r="475">
          <cell r="D475">
            <v>4829</v>
          </cell>
          <cell r="E475" t="str">
            <v>2</v>
          </cell>
          <cell r="F475" t="str">
            <v>NINABAMBA</v>
          </cell>
          <cell r="G475">
            <v>13</v>
          </cell>
          <cell r="H475">
            <v>14</v>
          </cell>
          <cell r="I475">
            <v>107.69230769230769</v>
          </cell>
          <cell r="J475">
            <v>1</v>
          </cell>
          <cell r="K475">
            <v>12</v>
          </cell>
          <cell r="L475">
            <v>116.66666666666667</v>
          </cell>
          <cell r="M475">
            <v>1</v>
          </cell>
          <cell r="N475">
            <v>8</v>
          </cell>
          <cell r="O475">
            <v>14</v>
          </cell>
          <cell r="P475">
            <v>15</v>
          </cell>
          <cell r="Q475">
            <v>12</v>
          </cell>
        </row>
        <row r="476">
          <cell r="D476">
            <v>4830</v>
          </cell>
          <cell r="E476" t="str">
            <v>1</v>
          </cell>
          <cell r="F476" t="str">
            <v>PULAN</v>
          </cell>
          <cell r="G476">
            <v>24</v>
          </cell>
          <cell r="H476">
            <v>28</v>
          </cell>
          <cell r="I476">
            <v>116.66666666666667</v>
          </cell>
          <cell r="J476">
            <v>1</v>
          </cell>
          <cell r="K476">
            <v>35</v>
          </cell>
          <cell r="L476">
            <v>80</v>
          </cell>
          <cell r="M476">
            <v>1</v>
          </cell>
          <cell r="N476">
            <v>29</v>
          </cell>
          <cell r="O476">
            <v>25</v>
          </cell>
          <cell r="P476">
            <v>37</v>
          </cell>
          <cell r="Q476">
            <v>36</v>
          </cell>
        </row>
        <row r="477">
          <cell r="D477">
            <v>4831</v>
          </cell>
          <cell r="E477" t="str">
            <v>1</v>
          </cell>
          <cell r="F477" t="str">
            <v>SAN JUAN DE DIOS</v>
          </cell>
          <cell r="G477">
            <v>2</v>
          </cell>
          <cell r="H477">
            <v>4</v>
          </cell>
          <cell r="I477">
            <v>100</v>
          </cell>
          <cell r="J477">
            <v>1</v>
          </cell>
          <cell r="K477">
            <v>4</v>
          </cell>
          <cell r="L477">
            <v>100</v>
          </cell>
          <cell r="M477">
            <v>1</v>
          </cell>
          <cell r="N477">
            <v>4</v>
          </cell>
          <cell r="O477">
            <v>2</v>
          </cell>
          <cell r="P477">
            <v>10</v>
          </cell>
          <cell r="Q477">
            <v>7</v>
          </cell>
        </row>
        <row r="478">
          <cell r="D478">
            <v>4832</v>
          </cell>
          <cell r="E478" t="str">
            <v>1</v>
          </cell>
          <cell r="F478" t="str">
            <v>SUCCHAPAMPA</v>
          </cell>
          <cell r="G478">
            <v>15</v>
          </cell>
          <cell r="H478">
            <v>13</v>
          </cell>
          <cell r="I478">
            <v>86.666666666666671</v>
          </cell>
          <cell r="J478">
            <v>1</v>
          </cell>
          <cell r="K478">
            <v>13</v>
          </cell>
          <cell r="L478">
            <v>100</v>
          </cell>
          <cell r="M478">
            <v>1</v>
          </cell>
          <cell r="N478">
            <v>23</v>
          </cell>
          <cell r="O478">
            <v>20</v>
          </cell>
          <cell r="P478">
            <v>18</v>
          </cell>
          <cell r="Q478">
            <v>21</v>
          </cell>
        </row>
        <row r="479">
          <cell r="D479">
            <v>4833</v>
          </cell>
          <cell r="E479" t="str">
            <v>1</v>
          </cell>
          <cell r="F479" t="str">
            <v>SAUCEPAMPA</v>
          </cell>
          <cell r="G479">
            <v>15</v>
          </cell>
          <cell r="H479">
            <v>12</v>
          </cell>
          <cell r="I479">
            <v>80</v>
          </cell>
          <cell r="J479">
            <v>1</v>
          </cell>
          <cell r="K479">
            <v>10</v>
          </cell>
          <cell r="L479">
            <v>120</v>
          </cell>
          <cell r="M479">
            <v>1</v>
          </cell>
          <cell r="N479">
            <v>11</v>
          </cell>
          <cell r="O479">
            <v>10</v>
          </cell>
          <cell r="P479">
            <v>10</v>
          </cell>
          <cell r="Q479">
            <v>7</v>
          </cell>
        </row>
        <row r="480">
          <cell r="D480">
            <v>4834</v>
          </cell>
          <cell r="E480" t="str">
            <v>1</v>
          </cell>
          <cell r="F480" t="str">
            <v>UTICYACU</v>
          </cell>
          <cell r="G480">
            <v>7</v>
          </cell>
          <cell r="H480">
            <v>7</v>
          </cell>
          <cell r="I480">
            <v>100</v>
          </cell>
          <cell r="J480">
            <v>1</v>
          </cell>
          <cell r="K480">
            <v>6</v>
          </cell>
          <cell r="L480">
            <v>116.66666666666667</v>
          </cell>
          <cell r="M480">
            <v>1</v>
          </cell>
          <cell r="N480">
            <v>17</v>
          </cell>
          <cell r="O480">
            <v>15</v>
          </cell>
          <cell r="P480">
            <v>8</v>
          </cell>
          <cell r="Q480">
            <v>16</v>
          </cell>
        </row>
        <row r="481">
          <cell r="D481">
            <v>4835</v>
          </cell>
          <cell r="E481" t="str">
            <v>3</v>
          </cell>
          <cell r="F481" t="str">
            <v>YAUYUCAN</v>
          </cell>
          <cell r="G481">
            <v>21</v>
          </cell>
          <cell r="H481">
            <v>21</v>
          </cell>
          <cell r="I481">
            <v>100</v>
          </cell>
          <cell r="J481">
            <v>1</v>
          </cell>
          <cell r="K481">
            <v>18</v>
          </cell>
          <cell r="L481">
            <v>116.66666666666667</v>
          </cell>
          <cell r="M481">
            <v>1</v>
          </cell>
          <cell r="N481">
            <v>28</v>
          </cell>
          <cell r="O481">
            <v>18</v>
          </cell>
          <cell r="P481">
            <v>33</v>
          </cell>
          <cell r="Q481">
            <v>20</v>
          </cell>
        </row>
        <row r="482">
          <cell r="D482">
            <v>4836</v>
          </cell>
          <cell r="E482" t="str">
            <v>3</v>
          </cell>
          <cell r="F482" t="str">
            <v>PUCHUDEN</v>
          </cell>
          <cell r="G482">
            <v>6</v>
          </cell>
          <cell r="H482">
            <v>11</v>
          </cell>
          <cell r="I482">
            <v>100</v>
          </cell>
          <cell r="J482">
            <v>1</v>
          </cell>
          <cell r="K482">
            <v>10</v>
          </cell>
          <cell r="L482">
            <v>110.00000000000001</v>
          </cell>
          <cell r="M482">
            <v>1</v>
          </cell>
          <cell r="N482">
            <v>8</v>
          </cell>
          <cell r="O482">
            <v>8</v>
          </cell>
          <cell r="P482">
            <v>10</v>
          </cell>
          <cell r="Q482">
            <v>8</v>
          </cell>
        </row>
        <row r="483">
          <cell r="D483">
            <v>4837</v>
          </cell>
          <cell r="E483" t="str">
            <v>3</v>
          </cell>
          <cell r="F483" t="str">
            <v>YANAYACU ALTO</v>
          </cell>
          <cell r="G483">
            <v>4</v>
          </cell>
          <cell r="H483">
            <v>6</v>
          </cell>
          <cell r="I483">
            <v>100</v>
          </cell>
          <cell r="J483">
            <v>1</v>
          </cell>
          <cell r="K483">
            <v>6</v>
          </cell>
          <cell r="L483">
            <v>100</v>
          </cell>
          <cell r="M483">
            <v>1</v>
          </cell>
          <cell r="N483">
            <v>6</v>
          </cell>
          <cell r="O483">
            <v>6</v>
          </cell>
          <cell r="P483">
            <v>3</v>
          </cell>
          <cell r="Q483">
            <v>9</v>
          </cell>
        </row>
        <row r="484">
          <cell r="D484">
            <v>6795</v>
          </cell>
          <cell r="E484" t="str">
            <v>1</v>
          </cell>
          <cell r="F484" t="str">
            <v>ROMERO CIRCA</v>
          </cell>
          <cell r="G484">
            <v>13</v>
          </cell>
          <cell r="H484">
            <v>12</v>
          </cell>
          <cell r="I484">
            <v>92.307692307692307</v>
          </cell>
          <cell r="J484">
            <v>1</v>
          </cell>
          <cell r="K484">
            <v>10</v>
          </cell>
          <cell r="L484">
            <v>120</v>
          </cell>
          <cell r="M484">
            <v>1</v>
          </cell>
          <cell r="N484">
            <v>5</v>
          </cell>
          <cell r="O484">
            <v>7</v>
          </cell>
          <cell r="P484">
            <v>6</v>
          </cell>
          <cell r="Q484">
            <v>12</v>
          </cell>
        </row>
        <row r="485">
          <cell r="D485">
            <v>6841</v>
          </cell>
          <cell r="E485" t="str">
            <v>2</v>
          </cell>
          <cell r="F485" t="str">
            <v>ACHIRAMAYO</v>
          </cell>
          <cell r="G485">
            <v>17</v>
          </cell>
          <cell r="H485">
            <v>15</v>
          </cell>
          <cell r="I485">
            <v>88.235294117647058</v>
          </cell>
          <cell r="J485">
            <v>1</v>
          </cell>
          <cell r="K485">
            <v>13</v>
          </cell>
          <cell r="L485">
            <v>115.38461538461537</v>
          </cell>
          <cell r="M485">
            <v>1</v>
          </cell>
          <cell r="N485">
            <v>14</v>
          </cell>
          <cell r="O485">
            <v>6</v>
          </cell>
          <cell r="P485">
            <v>13</v>
          </cell>
          <cell r="Q485">
            <v>13</v>
          </cell>
        </row>
        <row r="486">
          <cell r="D486">
            <v>6927</v>
          </cell>
          <cell r="E486" t="str">
            <v>1</v>
          </cell>
          <cell r="F486" t="str">
            <v>LAS PAUCAS</v>
          </cell>
          <cell r="G486">
            <v>6</v>
          </cell>
          <cell r="H486">
            <v>4</v>
          </cell>
          <cell r="I486">
            <v>100</v>
          </cell>
          <cell r="J486">
            <v>1</v>
          </cell>
          <cell r="K486">
            <v>4</v>
          </cell>
          <cell r="L486">
            <v>100</v>
          </cell>
          <cell r="M486">
            <v>1</v>
          </cell>
          <cell r="N486">
            <v>8</v>
          </cell>
          <cell r="O486">
            <v>4</v>
          </cell>
          <cell r="P486">
            <v>3</v>
          </cell>
          <cell r="Q486">
            <v>7</v>
          </cell>
        </row>
        <row r="487">
          <cell r="D487">
            <v>6929</v>
          </cell>
          <cell r="E487" t="str">
            <v>1</v>
          </cell>
          <cell r="F487" t="str">
            <v>CHIRICONGA</v>
          </cell>
          <cell r="G487">
            <v>3</v>
          </cell>
          <cell r="H487">
            <v>2</v>
          </cell>
          <cell r="I487">
            <v>100</v>
          </cell>
          <cell r="J487">
            <v>1</v>
          </cell>
          <cell r="K487">
            <v>2</v>
          </cell>
          <cell r="L487">
            <v>100</v>
          </cell>
          <cell r="M487">
            <v>1</v>
          </cell>
          <cell r="N487">
            <v>7</v>
          </cell>
          <cell r="O487">
            <v>7</v>
          </cell>
          <cell r="P487">
            <v>2</v>
          </cell>
          <cell r="Q487">
            <v>4</v>
          </cell>
        </row>
        <row r="488">
          <cell r="D488">
            <v>7029</v>
          </cell>
          <cell r="E488" t="str">
            <v>1</v>
          </cell>
          <cell r="F488" t="str">
            <v>SEÑOR DE LOS MILAGROS</v>
          </cell>
          <cell r="G488">
            <v>4</v>
          </cell>
          <cell r="H488">
            <v>3</v>
          </cell>
          <cell r="I488">
            <v>100</v>
          </cell>
          <cell r="J488">
            <v>1</v>
          </cell>
          <cell r="K488">
            <v>3</v>
          </cell>
          <cell r="L488">
            <v>100</v>
          </cell>
          <cell r="M488">
            <v>1</v>
          </cell>
          <cell r="N488">
            <v>4</v>
          </cell>
          <cell r="O488">
            <v>2</v>
          </cell>
          <cell r="P488">
            <v>9</v>
          </cell>
          <cell r="Q488">
            <v>5</v>
          </cell>
        </row>
        <row r="489">
          <cell r="D489">
            <v>7030</v>
          </cell>
          <cell r="E489" t="str">
            <v>1</v>
          </cell>
          <cell r="F489" t="str">
            <v>SANGACHE</v>
          </cell>
          <cell r="G489">
            <v>4</v>
          </cell>
          <cell r="H489">
            <v>2</v>
          </cell>
          <cell r="I489">
            <v>100</v>
          </cell>
          <cell r="J489">
            <v>1</v>
          </cell>
          <cell r="K489">
            <v>2</v>
          </cell>
          <cell r="L489">
            <v>100</v>
          </cell>
          <cell r="M489">
            <v>1</v>
          </cell>
          <cell r="N489">
            <v>1</v>
          </cell>
          <cell r="O489">
            <v>2</v>
          </cell>
          <cell r="P489">
            <v>6</v>
          </cell>
          <cell r="Q489">
            <v>6</v>
          </cell>
        </row>
        <row r="490">
          <cell r="D490">
            <v>11557</v>
          </cell>
          <cell r="E490" t="str">
            <v>1</v>
          </cell>
          <cell r="F490" t="str">
            <v>TOSTEN</v>
          </cell>
          <cell r="G490">
            <v>4</v>
          </cell>
          <cell r="H490">
            <v>5</v>
          </cell>
          <cell r="I490">
            <v>100</v>
          </cell>
          <cell r="J490">
            <v>1</v>
          </cell>
          <cell r="K490">
            <v>5</v>
          </cell>
          <cell r="L490">
            <v>100</v>
          </cell>
          <cell r="M490">
            <v>1</v>
          </cell>
          <cell r="N490">
            <v>0</v>
          </cell>
          <cell r="O490">
            <v>1</v>
          </cell>
          <cell r="P490">
            <v>8</v>
          </cell>
          <cell r="Q490">
            <v>6</v>
          </cell>
        </row>
        <row r="491">
          <cell r="D491">
            <v>11559</v>
          </cell>
          <cell r="E491" t="str">
            <v>1</v>
          </cell>
          <cell r="F491" t="str">
            <v>CUSHIC</v>
          </cell>
          <cell r="G491">
            <v>1</v>
          </cell>
          <cell r="H491">
            <v>2</v>
          </cell>
          <cell r="I491">
            <v>100</v>
          </cell>
          <cell r="J491">
            <v>1</v>
          </cell>
          <cell r="K491">
            <v>2</v>
          </cell>
          <cell r="L491">
            <v>100</v>
          </cell>
          <cell r="M491">
            <v>1</v>
          </cell>
          <cell r="N491">
            <v>5</v>
          </cell>
          <cell r="O491">
            <v>8</v>
          </cell>
          <cell r="P491">
            <v>5</v>
          </cell>
          <cell r="Q491">
            <v>7</v>
          </cell>
        </row>
        <row r="492">
          <cell r="D492">
            <v>11561</v>
          </cell>
          <cell r="E492" t="str">
            <v>3</v>
          </cell>
          <cell r="F492" t="str">
            <v>CHILAL</v>
          </cell>
          <cell r="G492">
            <v>0</v>
          </cell>
          <cell r="H492">
            <v>1</v>
          </cell>
          <cell r="I492">
            <v>100</v>
          </cell>
          <cell r="J492">
            <v>1</v>
          </cell>
          <cell r="K492">
            <v>1</v>
          </cell>
          <cell r="L492">
            <v>100</v>
          </cell>
          <cell r="M492">
            <v>1</v>
          </cell>
          <cell r="N492">
            <v>4</v>
          </cell>
          <cell r="O492">
            <v>5</v>
          </cell>
          <cell r="P492">
            <v>3</v>
          </cell>
          <cell r="Q492">
            <v>1</v>
          </cell>
        </row>
        <row r="493">
          <cell r="D493">
            <v>12164</v>
          </cell>
          <cell r="E493" t="str">
            <v>2</v>
          </cell>
          <cell r="F493" t="str">
            <v>POLULO</v>
          </cell>
          <cell r="G493">
            <v>0</v>
          </cell>
          <cell r="H493">
            <v>4</v>
          </cell>
          <cell r="I493">
            <v>100</v>
          </cell>
          <cell r="J493">
            <v>1</v>
          </cell>
          <cell r="K493">
            <v>4</v>
          </cell>
          <cell r="L493">
            <v>100</v>
          </cell>
          <cell r="M493">
            <v>1</v>
          </cell>
          <cell r="N493">
            <v>3</v>
          </cell>
          <cell r="O493">
            <v>2</v>
          </cell>
          <cell r="P493">
            <v>9</v>
          </cell>
          <cell r="Q493">
            <v>3</v>
          </cell>
        </row>
        <row r="494">
          <cell r="D494">
            <v>4959</v>
          </cell>
          <cell r="E494" t="str">
            <v>2</v>
          </cell>
          <cell r="F494" t="str">
            <v>CALLAYUC</v>
          </cell>
          <cell r="G494">
            <v>28</v>
          </cell>
          <cell r="H494">
            <v>33</v>
          </cell>
          <cell r="I494">
            <v>117.85714285714286</v>
          </cell>
          <cell r="J494">
            <v>1</v>
          </cell>
          <cell r="K494">
            <v>34</v>
          </cell>
          <cell r="L494">
            <v>97.058823529411768</v>
          </cell>
          <cell r="M494">
            <v>1</v>
          </cell>
          <cell r="N494">
            <v>41</v>
          </cell>
          <cell r="O494">
            <v>41</v>
          </cell>
          <cell r="P494">
            <v>45</v>
          </cell>
          <cell r="Q494">
            <v>39</v>
          </cell>
        </row>
        <row r="495">
          <cell r="D495">
            <v>4960</v>
          </cell>
          <cell r="E495" t="str">
            <v>2</v>
          </cell>
          <cell r="F495" t="str">
            <v>EL CUMBE</v>
          </cell>
          <cell r="G495">
            <v>9</v>
          </cell>
          <cell r="H495">
            <v>13</v>
          </cell>
          <cell r="I495">
            <v>100</v>
          </cell>
          <cell r="J495">
            <v>1</v>
          </cell>
          <cell r="K495">
            <v>15</v>
          </cell>
          <cell r="L495">
            <v>86.666666666666671</v>
          </cell>
          <cell r="M495">
            <v>1</v>
          </cell>
          <cell r="N495">
            <v>13</v>
          </cell>
          <cell r="O495">
            <v>10</v>
          </cell>
          <cell r="P495">
            <v>9</v>
          </cell>
          <cell r="Q495">
            <v>17</v>
          </cell>
        </row>
        <row r="496">
          <cell r="D496">
            <v>4961</v>
          </cell>
          <cell r="E496" t="str">
            <v>2</v>
          </cell>
          <cell r="F496" t="str">
            <v>SAN JOSE DE LIRIO</v>
          </cell>
          <cell r="G496">
            <v>13</v>
          </cell>
          <cell r="H496">
            <v>12</v>
          </cell>
          <cell r="I496">
            <v>92.307692307692307</v>
          </cell>
          <cell r="J496">
            <v>1</v>
          </cell>
          <cell r="K496">
            <v>13</v>
          </cell>
          <cell r="L496">
            <v>92.307692307692307</v>
          </cell>
          <cell r="M496">
            <v>1</v>
          </cell>
          <cell r="N496">
            <v>11</v>
          </cell>
          <cell r="O496">
            <v>12</v>
          </cell>
          <cell r="P496">
            <v>18</v>
          </cell>
          <cell r="Q496">
            <v>14</v>
          </cell>
        </row>
        <row r="497">
          <cell r="D497">
            <v>4962</v>
          </cell>
          <cell r="E497" t="str">
            <v>2</v>
          </cell>
          <cell r="F497" t="str">
            <v>HUABAL</v>
          </cell>
          <cell r="G497">
            <v>3</v>
          </cell>
          <cell r="H497">
            <v>7</v>
          </cell>
          <cell r="I497">
            <v>100</v>
          </cell>
          <cell r="J497">
            <v>1</v>
          </cell>
          <cell r="K497">
            <v>8</v>
          </cell>
          <cell r="L497">
            <v>87.5</v>
          </cell>
          <cell r="M497">
            <v>1</v>
          </cell>
          <cell r="N497">
            <v>5</v>
          </cell>
          <cell r="O497">
            <v>11</v>
          </cell>
          <cell r="P497">
            <v>9</v>
          </cell>
          <cell r="Q497">
            <v>3</v>
          </cell>
        </row>
        <row r="498">
          <cell r="D498">
            <v>4963</v>
          </cell>
          <cell r="E498" t="str">
            <v>2</v>
          </cell>
          <cell r="F498" t="str">
            <v>SANTA CLARA</v>
          </cell>
          <cell r="G498">
            <v>7</v>
          </cell>
          <cell r="H498">
            <v>9</v>
          </cell>
          <cell r="I498">
            <v>100</v>
          </cell>
          <cell r="J498">
            <v>1</v>
          </cell>
          <cell r="K498">
            <v>10</v>
          </cell>
          <cell r="L498">
            <v>90</v>
          </cell>
          <cell r="M498">
            <v>1</v>
          </cell>
          <cell r="N498">
            <v>9</v>
          </cell>
          <cell r="O498">
            <v>9</v>
          </cell>
          <cell r="P498">
            <v>9</v>
          </cell>
          <cell r="Q498">
            <v>13</v>
          </cell>
        </row>
        <row r="499">
          <cell r="D499">
            <v>4964</v>
          </cell>
          <cell r="E499" t="str">
            <v>2</v>
          </cell>
          <cell r="F499" t="str">
            <v>CHIPLE</v>
          </cell>
          <cell r="G499">
            <v>19</v>
          </cell>
          <cell r="H499">
            <v>22</v>
          </cell>
          <cell r="I499">
            <v>115.78947368421053</v>
          </cell>
          <cell r="J499">
            <v>1</v>
          </cell>
          <cell r="K499">
            <v>25</v>
          </cell>
          <cell r="L499">
            <v>88</v>
          </cell>
          <cell r="M499">
            <v>1</v>
          </cell>
          <cell r="N499">
            <v>27</v>
          </cell>
          <cell r="O499">
            <v>38</v>
          </cell>
          <cell r="P499">
            <v>29</v>
          </cell>
          <cell r="Q499">
            <v>21</v>
          </cell>
        </row>
        <row r="500">
          <cell r="D500">
            <v>4965</v>
          </cell>
          <cell r="E500" t="str">
            <v>2</v>
          </cell>
          <cell r="F500" t="str">
            <v>QUEROMARCA</v>
          </cell>
          <cell r="G500">
            <v>7</v>
          </cell>
          <cell r="H500">
            <v>8</v>
          </cell>
          <cell r="I500">
            <v>100</v>
          </cell>
          <cell r="J500">
            <v>1</v>
          </cell>
          <cell r="K500">
            <v>9</v>
          </cell>
          <cell r="L500">
            <v>88.888888888888886</v>
          </cell>
          <cell r="M500">
            <v>1</v>
          </cell>
          <cell r="N500">
            <v>7</v>
          </cell>
          <cell r="O500">
            <v>5</v>
          </cell>
          <cell r="P500">
            <v>8</v>
          </cell>
          <cell r="Q500">
            <v>8</v>
          </cell>
        </row>
        <row r="501">
          <cell r="D501">
            <v>4966</v>
          </cell>
          <cell r="E501" t="str">
            <v>2</v>
          </cell>
          <cell r="F501" t="str">
            <v>SANTA TERESA DE QUEROMARCA</v>
          </cell>
          <cell r="G501">
            <v>10</v>
          </cell>
          <cell r="H501">
            <v>12</v>
          </cell>
          <cell r="I501">
            <v>120</v>
          </cell>
          <cell r="J501">
            <v>1</v>
          </cell>
          <cell r="K501">
            <v>14</v>
          </cell>
          <cell r="L501">
            <v>85.714285714285708</v>
          </cell>
          <cell r="M501">
            <v>1</v>
          </cell>
          <cell r="N501">
            <v>14</v>
          </cell>
          <cell r="O501">
            <v>17</v>
          </cell>
          <cell r="P501">
            <v>16</v>
          </cell>
          <cell r="Q501">
            <v>17</v>
          </cell>
        </row>
        <row r="502">
          <cell r="D502">
            <v>4967</v>
          </cell>
          <cell r="E502" t="str">
            <v>2</v>
          </cell>
          <cell r="F502" t="str">
            <v>SECTOR EL CAMPO</v>
          </cell>
          <cell r="G502">
            <v>11</v>
          </cell>
          <cell r="H502">
            <v>9</v>
          </cell>
          <cell r="I502">
            <v>81.818181818181827</v>
          </cell>
          <cell r="J502">
            <v>1</v>
          </cell>
          <cell r="K502">
            <v>10</v>
          </cell>
          <cell r="L502">
            <v>90</v>
          </cell>
          <cell r="M502">
            <v>1</v>
          </cell>
          <cell r="N502">
            <v>8</v>
          </cell>
          <cell r="O502">
            <v>8</v>
          </cell>
          <cell r="P502">
            <v>12</v>
          </cell>
          <cell r="Q502">
            <v>12</v>
          </cell>
        </row>
        <row r="503">
          <cell r="D503">
            <v>4968</v>
          </cell>
          <cell r="E503" t="str">
            <v>1</v>
          </cell>
          <cell r="F503" t="str">
            <v>SILLANGATE</v>
          </cell>
          <cell r="G503">
            <v>16</v>
          </cell>
          <cell r="H503">
            <v>17</v>
          </cell>
          <cell r="I503">
            <v>106.25</v>
          </cell>
          <cell r="J503">
            <v>1</v>
          </cell>
          <cell r="K503">
            <v>18</v>
          </cell>
          <cell r="L503">
            <v>94.444444444444443</v>
          </cell>
          <cell r="M503">
            <v>1</v>
          </cell>
          <cell r="N503">
            <v>23</v>
          </cell>
          <cell r="O503">
            <v>31</v>
          </cell>
          <cell r="P503">
            <v>27</v>
          </cell>
          <cell r="Q503">
            <v>32</v>
          </cell>
        </row>
        <row r="504">
          <cell r="D504">
            <v>4969</v>
          </cell>
          <cell r="E504" t="str">
            <v>1</v>
          </cell>
          <cell r="F504" t="str">
            <v>EL MOLINO</v>
          </cell>
          <cell r="G504">
            <v>7</v>
          </cell>
          <cell r="H504">
            <v>10</v>
          </cell>
          <cell r="I504">
            <v>100</v>
          </cell>
          <cell r="J504">
            <v>1</v>
          </cell>
          <cell r="K504">
            <v>11</v>
          </cell>
          <cell r="L504">
            <v>90.909090909090907</v>
          </cell>
          <cell r="M504">
            <v>1</v>
          </cell>
          <cell r="N504">
            <v>8</v>
          </cell>
          <cell r="O504">
            <v>12</v>
          </cell>
          <cell r="P504">
            <v>13</v>
          </cell>
          <cell r="Q504">
            <v>15</v>
          </cell>
        </row>
        <row r="505">
          <cell r="D505">
            <v>4970</v>
          </cell>
          <cell r="E505" t="str">
            <v>1</v>
          </cell>
          <cell r="F505" t="str">
            <v>SANTOS</v>
          </cell>
          <cell r="G505">
            <v>11</v>
          </cell>
          <cell r="H505">
            <v>9</v>
          </cell>
          <cell r="I505">
            <v>81.818181818181827</v>
          </cell>
          <cell r="J505">
            <v>1</v>
          </cell>
          <cell r="K505">
            <v>10</v>
          </cell>
          <cell r="L505">
            <v>90</v>
          </cell>
          <cell r="M505">
            <v>1</v>
          </cell>
          <cell r="N505">
            <v>7</v>
          </cell>
          <cell r="O505">
            <v>4</v>
          </cell>
          <cell r="P505">
            <v>7</v>
          </cell>
          <cell r="Q505">
            <v>6</v>
          </cell>
        </row>
        <row r="506">
          <cell r="D506">
            <v>4971</v>
          </cell>
          <cell r="E506" t="str">
            <v>1</v>
          </cell>
          <cell r="F506" t="str">
            <v>CHOROS</v>
          </cell>
          <cell r="G506">
            <v>12</v>
          </cell>
          <cell r="H506">
            <v>14</v>
          </cell>
          <cell r="I506">
            <v>116.66666666666667</v>
          </cell>
          <cell r="J506">
            <v>1</v>
          </cell>
          <cell r="K506">
            <v>17</v>
          </cell>
          <cell r="L506">
            <v>82.35294117647058</v>
          </cell>
          <cell r="M506">
            <v>1</v>
          </cell>
          <cell r="N506">
            <v>16</v>
          </cell>
          <cell r="O506">
            <v>17</v>
          </cell>
          <cell r="P506">
            <v>21</v>
          </cell>
          <cell r="Q506">
            <v>12</v>
          </cell>
        </row>
        <row r="507">
          <cell r="D507">
            <v>4972</v>
          </cell>
          <cell r="E507" t="str">
            <v>1</v>
          </cell>
          <cell r="F507" t="str">
            <v>MESARRUME</v>
          </cell>
          <cell r="G507">
            <v>9</v>
          </cell>
          <cell r="H507">
            <v>8</v>
          </cell>
          <cell r="I507">
            <v>100</v>
          </cell>
          <cell r="J507">
            <v>1</v>
          </cell>
          <cell r="K507">
            <v>9</v>
          </cell>
          <cell r="L507">
            <v>88.888888888888886</v>
          </cell>
          <cell r="M507">
            <v>1</v>
          </cell>
          <cell r="N507">
            <v>8</v>
          </cell>
          <cell r="O507">
            <v>13</v>
          </cell>
          <cell r="P507">
            <v>15</v>
          </cell>
          <cell r="Q507">
            <v>14</v>
          </cell>
        </row>
        <row r="508">
          <cell r="D508">
            <v>4973</v>
          </cell>
          <cell r="E508" t="str">
            <v>1</v>
          </cell>
          <cell r="F508" t="str">
            <v>EL ROLLO</v>
          </cell>
          <cell r="G508">
            <v>4</v>
          </cell>
          <cell r="H508">
            <v>7</v>
          </cell>
          <cell r="I508">
            <v>100</v>
          </cell>
          <cell r="J508">
            <v>1</v>
          </cell>
          <cell r="K508">
            <v>8</v>
          </cell>
          <cell r="L508">
            <v>87.5</v>
          </cell>
          <cell r="M508">
            <v>1</v>
          </cell>
          <cell r="N508">
            <v>6</v>
          </cell>
          <cell r="O508">
            <v>8</v>
          </cell>
          <cell r="P508">
            <v>8</v>
          </cell>
          <cell r="Q508">
            <v>5</v>
          </cell>
        </row>
        <row r="509">
          <cell r="D509">
            <v>4974</v>
          </cell>
          <cell r="E509" t="str">
            <v>1</v>
          </cell>
          <cell r="F509" t="str">
            <v>CUJILLO</v>
          </cell>
          <cell r="G509">
            <v>5</v>
          </cell>
          <cell r="H509">
            <v>10</v>
          </cell>
          <cell r="I509">
            <v>100</v>
          </cell>
          <cell r="J509">
            <v>1</v>
          </cell>
          <cell r="K509">
            <v>9</v>
          </cell>
          <cell r="L509">
            <v>111.11111111111111</v>
          </cell>
          <cell r="M509">
            <v>1</v>
          </cell>
          <cell r="N509">
            <v>14</v>
          </cell>
          <cell r="O509">
            <v>9</v>
          </cell>
          <cell r="P509">
            <v>14</v>
          </cell>
          <cell r="Q509">
            <v>10</v>
          </cell>
        </row>
        <row r="510">
          <cell r="D510">
            <v>4975</v>
          </cell>
          <cell r="E510" t="str">
            <v>1</v>
          </cell>
          <cell r="F510" t="str">
            <v>YUNCHACO</v>
          </cell>
          <cell r="G510">
            <v>10</v>
          </cell>
          <cell r="H510">
            <v>12</v>
          </cell>
          <cell r="I510">
            <v>120</v>
          </cell>
          <cell r="J510">
            <v>1</v>
          </cell>
          <cell r="K510">
            <v>13</v>
          </cell>
          <cell r="L510">
            <v>92.307692307692307</v>
          </cell>
          <cell r="M510">
            <v>1</v>
          </cell>
          <cell r="N510">
            <v>13</v>
          </cell>
          <cell r="O510">
            <v>6</v>
          </cell>
          <cell r="P510">
            <v>11</v>
          </cell>
          <cell r="Q510">
            <v>10</v>
          </cell>
        </row>
        <row r="511">
          <cell r="D511">
            <v>4976</v>
          </cell>
          <cell r="E511" t="str">
            <v>1</v>
          </cell>
          <cell r="F511" t="str">
            <v>MALLETA</v>
          </cell>
          <cell r="G511">
            <v>1</v>
          </cell>
          <cell r="H511">
            <v>1</v>
          </cell>
          <cell r="I511">
            <v>100</v>
          </cell>
          <cell r="J511">
            <v>1</v>
          </cell>
          <cell r="K511">
            <v>1</v>
          </cell>
          <cell r="L511">
            <v>100</v>
          </cell>
          <cell r="M511">
            <v>1</v>
          </cell>
          <cell r="N511">
            <v>2</v>
          </cell>
          <cell r="O511">
            <v>0</v>
          </cell>
          <cell r="P511">
            <v>1</v>
          </cell>
          <cell r="Q511">
            <v>1</v>
          </cell>
        </row>
        <row r="512">
          <cell r="D512">
            <v>4977</v>
          </cell>
          <cell r="E512" t="str">
            <v>1</v>
          </cell>
          <cell r="F512" t="str">
            <v>SANTA CRUZ DE CUTERVO</v>
          </cell>
          <cell r="G512">
            <v>18</v>
          </cell>
          <cell r="H512">
            <v>19</v>
          </cell>
          <cell r="I512">
            <v>105.55555555555556</v>
          </cell>
          <cell r="J512">
            <v>1</v>
          </cell>
          <cell r="K512">
            <v>19</v>
          </cell>
          <cell r="L512">
            <v>100</v>
          </cell>
          <cell r="M512">
            <v>1</v>
          </cell>
          <cell r="N512">
            <v>13</v>
          </cell>
          <cell r="O512">
            <v>26</v>
          </cell>
          <cell r="P512">
            <v>16</v>
          </cell>
          <cell r="Q512">
            <v>16</v>
          </cell>
        </row>
        <row r="513">
          <cell r="D513">
            <v>4978</v>
          </cell>
          <cell r="E513" t="str">
            <v>1</v>
          </cell>
          <cell r="F513" t="str">
            <v>CHIPLE LIMON</v>
          </cell>
          <cell r="G513">
            <v>2</v>
          </cell>
          <cell r="H513">
            <v>2</v>
          </cell>
          <cell r="I513">
            <v>100</v>
          </cell>
          <cell r="J513">
            <v>1</v>
          </cell>
          <cell r="K513">
            <v>2</v>
          </cell>
          <cell r="L513">
            <v>100</v>
          </cell>
          <cell r="M513">
            <v>1</v>
          </cell>
          <cell r="N513">
            <v>2</v>
          </cell>
          <cell r="O513">
            <v>4</v>
          </cell>
          <cell r="P513">
            <v>1</v>
          </cell>
          <cell r="Q513">
            <v>0</v>
          </cell>
        </row>
        <row r="514">
          <cell r="D514">
            <v>4979</v>
          </cell>
          <cell r="E514" t="str">
            <v>1</v>
          </cell>
          <cell r="F514" t="str">
            <v>CAMPO FLORIDO</v>
          </cell>
          <cell r="G514">
            <v>9</v>
          </cell>
          <cell r="H514">
            <v>10</v>
          </cell>
          <cell r="I514">
            <v>100</v>
          </cell>
          <cell r="J514">
            <v>1</v>
          </cell>
          <cell r="K514">
            <v>10</v>
          </cell>
          <cell r="L514">
            <v>100</v>
          </cell>
          <cell r="M514">
            <v>1</v>
          </cell>
          <cell r="N514">
            <v>11</v>
          </cell>
          <cell r="O514">
            <v>13</v>
          </cell>
          <cell r="P514">
            <v>10</v>
          </cell>
          <cell r="Q514">
            <v>8</v>
          </cell>
        </row>
        <row r="515">
          <cell r="D515">
            <v>4980</v>
          </cell>
          <cell r="E515" t="str">
            <v>1</v>
          </cell>
          <cell r="F515" t="str">
            <v>SAN JUAN DE LIMON</v>
          </cell>
          <cell r="G515">
            <v>7</v>
          </cell>
          <cell r="H515">
            <v>7</v>
          </cell>
          <cell r="I515">
            <v>100</v>
          </cell>
          <cell r="J515">
            <v>1</v>
          </cell>
          <cell r="K515">
            <v>8</v>
          </cell>
          <cell r="L515">
            <v>87.5</v>
          </cell>
          <cell r="M515">
            <v>1</v>
          </cell>
          <cell r="N515">
            <v>8</v>
          </cell>
          <cell r="O515">
            <v>2</v>
          </cell>
          <cell r="P515">
            <v>6</v>
          </cell>
          <cell r="Q515">
            <v>4</v>
          </cell>
        </row>
        <row r="516">
          <cell r="D516">
            <v>4981</v>
          </cell>
          <cell r="E516" t="str">
            <v>4</v>
          </cell>
          <cell r="F516" t="str">
            <v>SANTA MARIA DE CUTERVO</v>
          </cell>
          <cell r="G516">
            <v>342</v>
          </cell>
          <cell r="H516">
            <v>409</v>
          </cell>
          <cell r="I516">
            <v>119.5906432748538</v>
          </cell>
          <cell r="J516">
            <v>1</v>
          </cell>
          <cell r="K516">
            <v>343</v>
          </cell>
          <cell r="L516">
            <v>119.24198250728864</v>
          </cell>
          <cell r="M516">
            <v>1</v>
          </cell>
          <cell r="N516">
            <v>297</v>
          </cell>
          <cell r="O516">
            <v>281</v>
          </cell>
          <cell r="P516">
            <v>257</v>
          </cell>
          <cell r="Q516">
            <v>276</v>
          </cell>
        </row>
        <row r="517">
          <cell r="D517">
            <v>4982</v>
          </cell>
          <cell r="E517" t="str">
            <v>4</v>
          </cell>
          <cell r="F517" t="str">
            <v>SALABAMBA</v>
          </cell>
          <cell r="G517">
            <v>12</v>
          </cell>
          <cell r="H517">
            <v>13</v>
          </cell>
          <cell r="I517">
            <v>108.33333333333333</v>
          </cell>
          <cell r="J517">
            <v>1</v>
          </cell>
          <cell r="K517">
            <v>14</v>
          </cell>
          <cell r="L517">
            <v>92.857142857142861</v>
          </cell>
          <cell r="M517">
            <v>1</v>
          </cell>
          <cell r="N517">
            <v>12</v>
          </cell>
          <cell r="O517">
            <v>13</v>
          </cell>
          <cell r="P517">
            <v>16</v>
          </cell>
          <cell r="Q517">
            <v>14</v>
          </cell>
        </row>
        <row r="518">
          <cell r="D518">
            <v>4983</v>
          </cell>
          <cell r="E518" t="str">
            <v>4</v>
          </cell>
          <cell r="F518" t="str">
            <v>CRUZ ROJA</v>
          </cell>
          <cell r="G518">
            <v>9</v>
          </cell>
          <cell r="H518">
            <v>10</v>
          </cell>
          <cell r="I518">
            <v>100</v>
          </cell>
          <cell r="J518">
            <v>1</v>
          </cell>
          <cell r="K518">
            <v>11</v>
          </cell>
          <cell r="L518">
            <v>90.909090909090907</v>
          </cell>
          <cell r="M518">
            <v>1</v>
          </cell>
          <cell r="N518">
            <v>12</v>
          </cell>
          <cell r="O518">
            <v>5</v>
          </cell>
          <cell r="P518">
            <v>18</v>
          </cell>
          <cell r="Q518">
            <v>9</v>
          </cell>
        </row>
        <row r="519">
          <cell r="D519">
            <v>4984</v>
          </cell>
          <cell r="E519" t="str">
            <v>4</v>
          </cell>
          <cell r="F519" t="str">
            <v>VALLE CALLACATE</v>
          </cell>
          <cell r="G519">
            <v>18</v>
          </cell>
          <cell r="H519">
            <v>17</v>
          </cell>
          <cell r="I519">
            <v>94.444444444444443</v>
          </cell>
          <cell r="J519">
            <v>1</v>
          </cell>
          <cell r="K519">
            <v>18</v>
          </cell>
          <cell r="L519">
            <v>94.444444444444443</v>
          </cell>
          <cell r="M519">
            <v>1</v>
          </cell>
          <cell r="N519">
            <v>17</v>
          </cell>
          <cell r="O519">
            <v>14</v>
          </cell>
          <cell r="P519">
            <v>21</v>
          </cell>
          <cell r="Q519">
            <v>13</v>
          </cell>
        </row>
        <row r="520">
          <cell r="D520">
            <v>4985</v>
          </cell>
          <cell r="E520" t="str">
            <v>4</v>
          </cell>
          <cell r="F520" t="str">
            <v>REJOPAMPA</v>
          </cell>
          <cell r="G520">
            <v>9</v>
          </cell>
          <cell r="H520">
            <v>11</v>
          </cell>
          <cell r="I520">
            <v>100</v>
          </cell>
          <cell r="J520">
            <v>1</v>
          </cell>
          <cell r="K520">
            <v>12</v>
          </cell>
          <cell r="L520">
            <v>91.666666666666657</v>
          </cell>
          <cell r="M520">
            <v>1</v>
          </cell>
          <cell r="N520">
            <v>7</v>
          </cell>
          <cell r="O520">
            <v>6</v>
          </cell>
          <cell r="P520">
            <v>9</v>
          </cell>
          <cell r="Q520">
            <v>5</v>
          </cell>
        </row>
        <row r="521">
          <cell r="D521">
            <v>4986</v>
          </cell>
          <cell r="E521" t="str">
            <v>4</v>
          </cell>
          <cell r="F521" t="str">
            <v>EL ARENAL DE CUTERVO</v>
          </cell>
          <cell r="G521">
            <v>5</v>
          </cell>
          <cell r="H521">
            <v>5</v>
          </cell>
          <cell r="I521">
            <v>100</v>
          </cell>
          <cell r="J521">
            <v>1</v>
          </cell>
          <cell r="K521">
            <v>5</v>
          </cell>
          <cell r="L521">
            <v>100</v>
          </cell>
          <cell r="M521">
            <v>1</v>
          </cell>
          <cell r="N521">
            <v>6</v>
          </cell>
          <cell r="O521">
            <v>5</v>
          </cell>
          <cell r="P521">
            <v>1</v>
          </cell>
          <cell r="Q521">
            <v>2</v>
          </cell>
        </row>
        <row r="522">
          <cell r="D522">
            <v>4987</v>
          </cell>
          <cell r="E522" t="str">
            <v>4</v>
          </cell>
          <cell r="F522" t="str">
            <v>SUMIDERO</v>
          </cell>
          <cell r="G522">
            <v>16</v>
          </cell>
          <cell r="H522">
            <v>15</v>
          </cell>
          <cell r="I522">
            <v>93.75</v>
          </cell>
          <cell r="J522">
            <v>1</v>
          </cell>
          <cell r="K522">
            <v>16</v>
          </cell>
          <cell r="L522">
            <v>93.75</v>
          </cell>
          <cell r="M522">
            <v>1</v>
          </cell>
          <cell r="N522">
            <v>10</v>
          </cell>
          <cell r="O522">
            <v>15</v>
          </cell>
          <cell r="P522">
            <v>20</v>
          </cell>
          <cell r="Q522">
            <v>11</v>
          </cell>
        </row>
        <row r="523">
          <cell r="D523">
            <v>4988</v>
          </cell>
          <cell r="E523" t="str">
            <v>4</v>
          </cell>
          <cell r="F523" t="str">
            <v>LA COLCA</v>
          </cell>
          <cell r="G523">
            <v>8</v>
          </cell>
          <cell r="H523">
            <v>11</v>
          </cell>
          <cell r="I523">
            <v>100</v>
          </cell>
          <cell r="J523">
            <v>1</v>
          </cell>
          <cell r="K523">
            <v>12</v>
          </cell>
          <cell r="L523">
            <v>91.666666666666657</v>
          </cell>
          <cell r="M523">
            <v>1</v>
          </cell>
          <cell r="N523">
            <v>5</v>
          </cell>
          <cell r="O523">
            <v>15</v>
          </cell>
          <cell r="P523">
            <v>6</v>
          </cell>
          <cell r="Q523">
            <v>8</v>
          </cell>
        </row>
        <row r="524">
          <cell r="D524">
            <v>4989</v>
          </cell>
          <cell r="E524" t="str">
            <v>4</v>
          </cell>
          <cell r="F524" t="str">
            <v>AMBULCO GRANDE</v>
          </cell>
          <cell r="G524">
            <v>15</v>
          </cell>
          <cell r="H524">
            <v>15</v>
          </cell>
          <cell r="I524">
            <v>100</v>
          </cell>
          <cell r="J524">
            <v>1</v>
          </cell>
          <cell r="K524">
            <v>16</v>
          </cell>
          <cell r="L524">
            <v>93.75</v>
          </cell>
          <cell r="M524">
            <v>1</v>
          </cell>
          <cell r="N524">
            <v>9</v>
          </cell>
          <cell r="O524">
            <v>15</v>
          </cell>
          <cell r="P524">
            <v>12</v>
          </cell>
          <cell r="Q524">
            <v>14</v>
          </cell>
        </row>
        <row r="525">
          <cell r="D525">
            <v>4990</v>
          </cell>
          <cell r="E525" t="str">
            <v>4</v>
          </cell>
          <cell r="F525" t="str">
            <v>YATUN</v>
          </cell>
          <cell r="G525">
            <v>7</v>
          </cell>
          <cell r="H525">
            <v>8</v>
          </cell>
          <cell r="I525">
            <v>100</v>
          </cell>
          <cell r="J525">
            <v>1</v>
          </cell>
          <cell r="K525">
            <v>9</v>
          </cell>
          <cell r="L525">
            <v>88.888888888888886</v>
          </cell>
          <cell r="M525">
            <v>1</v>
          </cell>
          <cell r="N525">
            <v>5</v>
          </cell>
          <cell r="O525">
            <v>4</v>
          </cell>
          <cell r="P525">
            <v>7</v>
          </cell>
          <cell r="Q525">
            <v>6</v>
          </cell>
        </row>
        <row r="526">
          <cell r="D526">
            <v>4991</v>
          </cell>
          <cell r="E526" t="str">
            <v>4</v>
          </cell>
          <cell r="F526" t="str">
            <v>LANCHE</v>
          </cell>
          <cell r="G526">
            <v>8</v>
          </cell>
          <cell r="H526">
            <v>12</v>
          </cell>
          <cell r="I526">
            <v>100</v>
          </cell>
          <cell r="J526">
            <v>1</v>
          </cell>
          <cell r="K526">
            <v>13</v>
          </cell>
          <cell r="L526">
            <v>92.307692307692307</v>
          </cell>
          <cell r="M526">
            <v>1</v>
          </cell>
          <cell r="N526">
            <v>14</v>
          </cell>
          <cell r="O526">
            <v>11</v>
          </cell>
          <cell r="P526">
            <v>11</v>
          </cell>
          <cell r="Q526">
            <v>11</v>
          </cell>
        </row>
        <row r="527">
          <cell r="D527">
            <v>4992</v>
          </cell>
          <cell r="E527" t="str">
            <v>4</v>
          </cell>
          <cell r="F527" t="str">
            <v>SINCHIMACHE</v>
          </cell>
          <cell r="G527">
            <v>15</v>
          </cell>
          <cell r="H527">
            <v>18</v>
          </cell>
          <cell r="I527">
            <v>120</v>
          </cell>
          <cell r="J527">
            <v>1</v>
          </cell>
          <cell r="K527">
            <v>19</v>
          </cell>
          <cell r="L527">
            <v>94.73684210526315</v>
          </cell>
          <cell r="M527">
            <v>1</v>
          </cell>
          <cell r="N527">
            <v>18</v>
          </cell>
          <cell r="O527">
            <v>12</v>
          </cell>
          <cell r="P527">
            <v>22</v>
          </cell>
          <cell r="Q527">
            <v>25</v>
          </cell>
        </row>
        <row r="528">
          <cell r="D528">
            <v>4993</v>
          </cell>
          <cell r="E528" t="str">
            <v>4</v>
          </cell>
          <cell r="F528" t="str">
            <v>NARANJITO DE CAMSE</v>
          </cell>
          <cell r="G528">
            <v>25</v>
          </cell>
          <cell r="H528">
            <v>20</v>
          </cell>
          <cell r="I528">
            <v>80</v>
          </cell>
          <cell r="J528">
            <v>1</v>
          </cell>
          <cell r="K528">
            <v>22</v>
          </cell>
          <cell r="L528">
            <v>90.909090909090907</v>
          </cell>
          <cell r="M528">
            <v>1</v>
          </cell>
          <cell r="N528">
            <v>22</v>
          </cell>
          <cell r="O528">
            <v>25</v>
          </cell>
          <cell r="P528">
            <v>18</v>
          </cell>
          <cell r="Q528">
            <v>31</v>
          </cell>
        </row>
        <row r="529">
          <cell r="D529">
            <v>4994</v>
          </cell>
          <cell r="E529" t="str">
            <v>4</v>
          </cell>
          <cell r="F529" t="str">
            <v>PAYAC</v>
          </cell>
          <cell r="G529">
            <v>6</v>
          </cell>
          <cell r="H529">
            <v>8</v>
          </cell>
          <cell r="I529">
            <v>100</v>
          </cell>
          <cell r="J529">
            <v>1</v>
          </cell>
          <cell r="K529">
            <v>9</v>
          </cell>
          <cell r="L529">
            <v>88.888888888888886</v>
          </cell>
          <cell r="M529">
            <v>1</v>
          </cell>
          <cell r="N529">
            <v>8</v>
          </cell>
          <cell r="O529">
            <v>8</v>
          </cell>
          <cell r="P529">
            <v>6</v>
          </cell>
          <cell r="Q529">
            <v>12</v>
          </cell>
        </row>
        <row r="530">
          <cell r="D530">
            <v>4995</v>
          </cell>
          <cell r="E530" t="str">
            <v>4</v>
          </cell>
          <cell r="F530" t="str">
            <v>PALMAS DE HUICHUD</v>
          </cell>
          <cell r="G530">
            <v>7</v>
          </cell>
          <cell r="H530">
            <v>6</v>
          </cell>
          <cell r="I530">
            <v>100</v>
          </cell>
          <cell r="J530">
            <v>1</v>
          </cell>
          <cell r="K530">
            <v>6</v>
          </cell>
          <cell r="L530">
            <v>100</v>
          </cell>
          <cell r="M530">
            <v>1</v>
          </cell>
          <cell r="N530">
            <v>2</v>
          </cell>
          <cell r="O530">
            <v>7</v>
          </cell>
          <cell r="P530">
            <v>7</v>
          </cell>
          <cell r="Q530">
            <v>6</v>
          </cell>
        </row>
        <row r="531">
          <cell r="D531">
            <v>4996</v>
          </cell>
          <cell r="E531" t="str">
            <v>4</v>
          </cell>
          <cell r="F531" t="str">
            <v>RAMBRAN</v>
          </cell>
          <cell r="G531">
            <v>7</v>
          </cell>
          <cell r="H531">
            <v>5</v>
          </cell>
          <cell r="I531">
            <v>100</v>
          </cell>
          <cell r="J531">
            <v>1</v>
          </cell>
          <cell r="K531">
            <v>5</v>
          </cell>
          <cell r="L531">
            <v>100</v>
          </cell>
          <cell r="M531">
            <v>1</v>
          </cell>
          <cell r="N531">
            <v>8</v>
          </cell>
          <cell r="O531">
            <v>4</v>
          </cell>
          <cell r="P531">
            <v>7</v>
          </cell>
          <cell r="Q531">
            <v>8</v>
          </cell>
        </row>
        <row r="532">
          <cell r="D532">
            <v>4997</v>
          </cell>
          <cell r="E532" t="str">
            <v>4</v>
          </cell>
          <cell r="F532" t="str">
            <v>TRIGOPAMPA</v>
          </cell>
          <cell r="G532">
            <v>5</v>
          </cell>
          <cell r="H532">
            <v>6</v>
          </cell>
          <cell r="I532">
            <v>100</v>
          </cell>
          <cell r="J532">
            <v>1</v>
          </cell>
          <cell r="K532">
            <v>6</v>
          </cell>
          <cell r="L532">
            <v>100</v>
          </cell>
          <cell r="M532">
            <v>1</v>
          </cell>
          <cell r="N532">
            <v>6</v>
          </cell>
          <cell r="O532">
            <v>6</v>
          </cell>
          <cell r="P532">
            <v>6</v>
          </cell>
          <cell r="Q532">
            <v>3</v>
          </cell>
        </row>
        <row r="533">
          <cell r="D533">
            <v>4998</v>
          </cell>
          <cell r="E533" t="str">
            <v>4</v>
          </cell>
          <cell r="F533" t="str">
            <v>EL CARDON</v>
          </cell>
          <cell r="G533">
            <v>9</v>
          </cell>
          <cell r="H533">
            <v>8</v>
          </cell>
          <cell r="I533">
            <v>100</v>
          </cell>
          <cell r="J533">
            <v>1</v>
          </cell>
          <cell r="K533">
            <v>9</v>
          </cell>
          <cell r="L533">
            <v>88.888888888888886</v>
          </cell>
          <cell r="M533">
            <v>1</v>
          </cell>
          <cell r="N533">
            <v>5</v>
          </cell>
          <cell r="O533">
            <v>6</v>
          </cell>
          <cell r="P533">
            <v>8</v>
          </cell>
          <cell r="Q533">
            <v>9</v>
          </cell>
        </row>
        <row r="534">
          <cell r="D534">
            <v>4999</v>
          </cell>
          <cell r="E534" t="str">
            <v>4</v>
          </cell>
          <cell r="F534" t="str">
            <v>LAS PALMAS DE TINYAYOC</v>
          </cell>
          <cell r="G534">
            <v>4</v>
          </cell>
          <cell r="H534">
            <v>3</v>
          </cell>
          <cell r="I534">
            <v>100</v>
          </cell>
          <cell r="J534">
            <v>1</v>
          </cell>
          <cell r="K534">
            <v>3</v>
          </cell>
          <cell r="L534">
            <v>100</v>
          </cell>
          <cell r="M534">
            <v>1</v>
          </cell>
          <cell r="N534">
            <v>1</v>
          </cell>
          <cell r="O534">
            <v>5</v>
          </cell>
          <cell r="P534">
            <v>3</v>
          </cell>
          <cell r="Q534">
            <v>3</v>
          </cell>
        </row>
        <row r="535">
          <cell r="D535">
            <v>5000</v>
          </cell>
          <cell r="E535" t="str">
            <v>4</v>
          </cell>
          <cell r="F535" t="str">
            <v>MUÑUNO</v>
          </cell>
          <cell r="G535">
            <v>0</v>
          </cell>
          <cell r="H535">
            <v>3</v>
          </cell>
          <cell r="I535">
            <v>100</v>
          </cell>
          <cell r="J535">
            <v>1</v>
          </cell>
          <cell r="K535">
            <v>3</v>
          </cell>
          <cell r="L535">
            <v>100</v>
          </cell>
          <cell r="M535">
            <v>1</v>
          </cell>
          <cell r="N535">
            <v>3</v>
          </cell>
          <cell r="O535">
            <v>2</v>
          </cell>
          <cell r="P535">
            <v>1</v>
          </cell>
          <cell r="Q535">
            <v>4</v>
          </cell>
        </row>
        <row r="536">
          <cell r="D536">
            <v>5001</v>
          </cell>
          <cell r="E536" t="str">
            <v>4</v>
          </cell>
          <cell r="F536" t="str">
            <v>PATAHUAZ</v>
          </cell>
          <cell r="G536">
            <v>3</v>
          </cell>
          <cell r="H536">
            <v>5</v>
          </cell>
          <cell r="I536">
            <v>100</v>
          </cell>
          <cell r="J536">
            <v>1</v>
          </cell>
          <cell r="K536">
            <v>5</v>
          </cell>
          <cell r="L536">
            <v>100</v>
          </cell>
          <cell r="M536">
            <v>1</v>
          </cell>
          <cell r="N536">
            <v>5</v>
          </cell>
          <cell r="O536">
            <v>6</v>
          </cell>
          <cell r="P536">
            <v>7</v>
          </cell>
          <cell r="Q536">
            <v>5</v>
          </cell>
        </row>
        <row r="537">
          <cell r="D537">
            <v>5002</v>
          </cell>
          <cell r="E537" t="str">
            <v>1</v>
          </cell>
          <cell r="F537" t="str">
            <v>STO. DOMINGO DE LA CAPILLA</v>
          </cell>
          <cell r="G537">
            <v>27</v>
          </cell>
          <cell r="H537">
            <v>24</v>
          </cell>
          <cell r="I537">
            <v>88.888888888888886</v>
          </cell>
          <cell r="J537">
            <v>1</v>
          </cell>
          <cell r="K537">
            <v>25</v>
          </cell>
          <cell r="L537">
            <v>96</v>
          </cell>
          <cell r="M537">
            <v>1</v>
          </cell>
          <cell r="N537">
            <v>21</v>
          </cell>
          <cell r="O537">
            <v>26</v>
          </cell>
          <cell r="P537">
            <v>34</v>
          </cell>
          <cell r="Q537">
            <v>36</v>
          </cell>
        </row>
        <row r="538">
          <cell r="D538">
            <v>5003</v>
          </cell>
          <cell r="E538" t="str">
            <v>1</v>
          </cell>
          <cell r="F538" t="str">
            <v>MIRAFLORES</v>
          </cell>
          <cell r="G538">
            <v>9</v>
          </cell>
          <cell r="H538">
            <v>15</v>
          </cell>
          <cell r="I538">
            <v>100</v>
          </cell>
          <cell r="J538">
            <v>1</v>
          </cell>
          <cell r="K538">
            <v>13</v>
          </cell>
          <cell r="L538">
            <v>115.38461538461537</v>
          </cell>
          <cell r="M538">
            <v>1</v>
          </cell>
          <cell r="N538">
            <v>17</v>
          </cell>
          <cell r="O538">
            <v>12</v>
          </cell>
          <cell r="P538">
            <v>14</v>
          </cell>
          <cell r="Q538">
            <v>10</v>
          </cell>
        </row>
        <row r="539">
          <cell r="D539">
            <v>5004</v>
          </cell>
          <cell r="E539" t="str">
            <v>1</v>
          </cell>
          <cell r="F539" t="str">
            <v>SAN PEDRO DE LA CAPILLA</v>
          </cell>
          <cell r="G539">
            <v>2</v>
          </cell>
          <cell r="H539">
            <v>3</v>
          </cell>
          <cell r="I539">
            <v>100</v>
          </cell>
          <cell r="J539">
            <v>1</v>
          </cell>
          <cell r="K539">
            <v>3</v>
          </cell>
          <cell r="L539">
            <v>100</v>
          </cell>
          <cell r="M539">
            <v>1</v>
          </cell>
          <cell r="N539">
            <v>3</v>
          </cell>
          <cell r="O539">
            <v>4</v>
          </cell>
          <cell r="P539">
            <v>2</v>
          </cell>
          <cell r="Q539">
            <v>1</v>
          </cell>
        </row>
        <row r="540">
          <cell r="D540">
            <v>5005</v>
          </cell>
          <cell r="E540" t="str">
            <v>1</v>
          </cell>
          <cell r="F540" t="str">
            <v>SANTA ROSA DE LA CAPILLA</v>
          </cell>
          <cell r="G540">
            <v>1</v>
          </cell>
          <cell r="H540">
            <v>4</v>
          </cell>
          <cell r="I540">
            <v>100</v>
          </cell>
          <cell r="J540">
            <v>1</v>
          </cell>
          <cell r="K540">
            <v>4</v>
          </cell>
          <cell r="L540">
            <v>100</v>
          </cell>
          <cell r="M540">
            <v>1</v>
          </cell>
          <cell r="N540">
            <v>2</v>
          </cell>
          <cell r="O540">
            <v>2</v>
          </cell>
          <cell r="P540">
            <v>5</v>
          </cell>
          <cell r="Q540">
            <v>6</v>
          </cell>
        </row>
        <row r="541">
          <cell r="D541">
            <v>5006</v>
          </cell>
          <cell r="E541" t="str">
            <v>1</v>
          </cell>
          <cell r="F541" t="str">
            <v>QUEROCOTILLO</v>
          </cell>
          <cell r="G541">
            <v>26</v>
          </cell>
          <cell r="H541">
            <v>31</v>
          </cell>
          <cell r="I541">
            <v>119.23076923076923</v>
          </cell>
          <cell r="J541">
            <v>1</v>
          </cell>
          <cell r="K541">
            <v>34</v>
          </cell>
          <cell r="L541">
            <v>91.17647058823529</v>
          </cell>
          <cell r="M541">
            <v>1</v>
          </cell>
          <cell r="N541">
            <v>35</v>
          </cell>
          <cell r="O541">
            <v>36</v>
          </cell>
          <cell r="P541">
            <v>30</v>
          </cell>
          <cell r="Q541">
            <v>22</v>
          </cell>
        </row>
        <row r="542">
          <cell r="D542">
            <v>5007</v>
          </cell>
          <cell r="E542" t="str">
            <v>1</v>
          </cell>
          <cell r="F542" t="str">
            <v>SANTA ROSA</v>
          </cell>
          <cell r="G542">
            <v>21</v>
          </cell>
          <cell r="H542">
            <v>17</v>
          </cell>
          <cell r="I542">
            <v>80.952380952380949</v>
          </cell>
          <cell r="J542">
            <v>1</v>
          </cell>
          <cell r="K542">
            <v>18</v>
          </cell>
          <cell r="L542">
            <v>94.444444444444443</v>
          </cell>
          <cell r="M542">
            <v>1</v>
          </cell>
          <cell r="N542">
            <v>9</v>
          </cell>
          <cell r="O542">
            <v>13</v>
          </cell>
          <cell r="P542">
            <v>17</v>
          </cell>
          <cell r="Q542">
            <v>11</v>
          </cell>
        </row>
        <row r="543">
          <cell r="D543">
            <v>5008</v>
          </cell>
          <cell r="E543" t="str">
            <v>1</v>
          </cell>
          <cell r="F543" t="str">
            <v>CHUMBICATE</v>
          </cell>
          <cell r="G543">
            <v>9</v>
          </cell>
          <cell r="H543">
            <v>12</v>
          </cell>
          <cell r="I543">
            <v>100</v>
          </cell>
          <cell r="J543">
            <v>1</v>
          </cell>
          <cell r="K543">
            <v>13</v>
          </cell>
          <cell r="L543">
            <v>92.307692307692307</v>
          </cell>
          <cell r="M543">
            <v>1</v>
          </cell>
          <cell r="N543">
            <v>15</v>
          </cell>
          <cell r="O543">
            <v>12</v>
          </cell>
          <cell r="P543">
            <v>16</v>
          </cell>
          <cell r="Q543">
            <v>12</v>
          </cell>
        </row>
        <row r="544">
          <cell r="D544">
            <v>5009</v>
          </cell>
          <cell r="E544" t="str">
            <v>1</v>
          </cell>
          <cell r="F544" t="str">
            <v>QUIPAYUC</v>
          </cell>
          <cell r="G544">
            <v>9</v>
          </cell>
          <cell r="H544">
            <v>12</v>
          </cell>
          <cell r="I544">
            <v>100</v>
          </cell>
          <cell r="J544">
            <v>1</v>
          </cell>
          <cell r="K544">
            <v>12</v>
          </cell>
          <cell r="L544">
            <v>100</v>
          </cell>
          <cell r="M544">
            <v>1</v>
          </cell>
          <cell r="N544">
            <v>15</v>
          </cell>
          <cell r="O544">
            <v>3</v>
          </cell>
          <cell r="P544">
            <v>9</v>
          </cell>
          <cell r="Q544">
            <v>11</v>
          </cell>
        </row>
        <row r="545">
          <cell r="D545">
            <v>5010</v>
          </cell>
          <cell r="E545" t="str">
            <v>1</v>
          </cell>
          <cell r="F545" t="str">
            <v>INGUER</v>
          </cell>
          <cell r="G545">
            <v>14</v>
          </cell>
          <cell r="H545">
            <v>14</v>
          </cell>
          <cell r="I545">
            <v>100</v>
          </cell>
          <cell r="J545">
            <v>1</v>
          </cell>
          <cell r="K545">
            <v>15</v>
          </cell>
          <cell r="L545">
            <v>93.333333333333329</v>
          </cell>
          <cell r="M545">
            <v>1</v>
          </cell>
          <cell r="N545">
            <v>13</v>
          </cell>
          <cell r="O545">
            <v>18</v>
          </cell>
          <cell r="P545">
            <v>15</v>
          </cell>
          <cell r="Q545">
            <v>26</v>
          </cell>
        </row>
        <row r="546">
          <cell r="D546">
            <v>5011</v>
          </cell>
          <cell r="E546" t="str">
            <v>1</v>
          </cell>
          <cell r="F546" t="str">
            <v>PARIC</v>
          </cell>
          <cell r="G546">
            <v>11</v>
          </cell>
          <cell r="H546">
            <v>13</v>
          </cell>
          <cell r="I546">
            <v>118.18181818181819</v>
          </cell>
          <cell r="J546">
            <v>1</v>
          </cell>
          <cell r="K546">
            <v>14</v>
          </cell>
          <cell r="L546">
            <v>92.857142857142861</v>
          </cell>
          <cell r="M546">
            <v>1</v>
          </cell>
          <cell r="N546">
            <v>14</v>
          </cell>
          <cell r="O546">
            <v>11</v>
          </cell>
          <cell r="P546">
            <v>12</v>
          </cell>
          <cell r="Q546">
            <v>20</v>
          </cell>
        </row>
        <row r="547">
          <cell r="D547">
            <v>5012</v>
          </cell>
          <cell r="E547" t="str">
            <v>1</v>
          </cell>
          <cell r="F547" t="str">
            <v>PIMPINGOS</v>
          </cell>
          <cell r="G547">
            <v>17</v>
          </cell>
          <cell r="H547">
            <v>20</v>
          </cell>
          <cell r="I547">
            <v>117.64705882352942</v>
          </cell>
          <cell r="J547">
            <v>1</v>
          </cell>
          <cell r="K547">
            <v>22</v>
          </cell>
          <cell r="L547">
            <v>90.909090909090907</v>
          </cell>
          <cell r="M547">
            <v>1</v>
          </cell>
          <cell r="N547">
            <v>23</v>
          </cell>
          <cell r="O547">
            <v>35</v>
          </cell>
          <cell r="P547">
            <v>21</v>
          </cell>
          <cell r="Q547">
            <v>27</v>
          </cell>
        </row>
        <row r="548">
          <cell r="D548">
            <v>5013</v>
          </cell>
          <cell r="E548" t="str">
            <v>1</v>
          </cell>
          <cell r="F548" t="str">
            <v>CASA BLANCA</v>
          </cell>
          <cell r="G548">
            <v>20</v>
          </cell>
          <cell r="H548">
            <v>16</v>
          </cell>
          <cell r="I548">
            <v>80</v>
          </cell>
          <cell r="J548">
            <v>1</v>
          </cell>
          <cell r="K548">
            <v>16</v>
          </cell>
          <cell r="L548">
            <v>100</v>
          </cell>
          <cell r="M548">
            <v>1</v>
          </cell>
          <cell r="N548">
            <v>16</v>
          </cell>
          <cell r="O548">
            <v>19</v>
          </cell>
          <cell r="P548">
            <v>17</v>
          </cell>
          <cell r="Q548">
            <v>20</v>
          </cell>
        </row>
        <row r="549">
          <cell r="D549">
            <v>5014</v>
          </cell>
          <cell r="E549" t="str">
            <v>1</v>
          </cell>
          <cell r="F549" t="str">
            <v>CONDORHUASI</v>
          </cell>
          <cell r="G549">
            <v>3</v>
          </cell>
          <cell r="H549">
            <v>5</v>
          </cell>
          <cell r="I549">
            <v>100</v>
          </cell>
          <cell r="J549">
            <v>1</v>
          </cell>
          <cell r="K549">
            <v>5</v>
          </cell>
          <cell r="L549">
            <v>100</v>
          </cell>
          <cell r="M549">
            <v>1</v>
          </cell>
          <cell r="N549">
            <v>6</v>
          </cell>
          <cell r="O549">
            <v>5</v>
          </cell>
          <cell r="P549">
            <v>12</v>
          </cell>
          <cell r="Q549">
            <v>4</v>
          </cell>
        </row>
        <row r="550">
          <cell r="D550">
            <v>5015</v>
          </cell>
          <cell r="E550" t="str">
            <v>1</v>
          </cell>
          <cell r="F550" t="str">
            <v>PANAMA</v>
          </cell>
          <cell r="G550">
            <v>8</v>
          </cell>
          <cell r="H550">
            <v>10</v>
          </cell>
          <cell r="I550">
            <v>100</v>
          </cell>
          <cell r="J550">
            <v>1</v>
          </cell>
          <cell r="K550">
            <v>11</v>
          </cell>
          <cell r="L550">
            <v>90.909090909090907</v>
          </cell>
          <cell r="M550">
            <v>1</v>
          </cell>
          <cell r="N550">
            <v>15</v>
          </cell>
          <cell r="O550">
            <v>12</v>
          </cell>
          <cell r="P550">
            <v>15</v>
          </cell>
          <cell r="Q550">
            <v>16</v>
          </cell>
        </row>
        <row r="551">
          <cell r="D551">
            <v>5016</v>
          </cell>
          <cell r="E551" t="str">
            <v>1</v>
          </cell>
          <cell r="F551" t="str">
            <v>PANDALLE</v>
          </cell>
          <cell r="G551">
            <v>8</v>
          </cell>
          <cell r="H551">
            <v>6</v>
          </cell>
          <cell r="I551">
            <v>100</v>
          </cell>
          <cell r="J551">
            <v>1</v>
          </cell>
          <cell r="K551">
            <v>6</v>
          </cell>
          <cell r="L551">
            <v>100</v>
          </cell>
          <cell r="M551">
            <v>1</v>
          </cell>
          <cell r="N551">
            <v>4</v>
          </cell>
          <cell r="O551">
            <v>4</v>
          </cell>
          <cell r="P551">
            <v>5</v>
          </cell>
          <cell r="Q551">
            <v>6</v>
          </cell>
        </row>
        <row r="552">
          <cell r="D552">
            <v>5017</v>
          </cell>
          <cell r="E552" t="str">
            <v>2</v>
          </cell>
          <cell r="F552" t="str">
            <v>PERLAMAYO</v>
          </cell>
          <cell r="G552">
            <v>3</v>
          </cell>
          <cell r="H552">
            <v>4</v>
          </cell>
          <cell r="I552">
            <v>100</v>
          </cell>
          <cell r="J552">
            <v>1</v>
          </cell>
          <cell r="K552">
            <v>4</v>
          </cell>
          <cell r="L552">
            <v>100</v>
          </cell>
          <cell r="M552">
            <v>1</v>
          </cell>
          <cell r="N552">
            <v>6</v>
          </cell>
          <cell r="O552">
            <v>8</v>
          </cell>
          <cell r="P552">
            <v>2</v>
          </cell>
          <cell r="Q552">
            <v>4</v>
          </cell>
        </row>
        <row r="553">
          <cell r="D553">
            <v>5018</v>
          </cell>
          <cell r="E553" t="str">
            <v>1</v>
          </cell>
          <cell r="F553" t="str">
            <v>EL PALTO</v>
          </cell>
          <cell r="G553">
            <v>8</v>
          </cell>
          <cell r="H553">
            <v>6</v>
          </cell>
          <cell r="I553">
            <v>100</v>
          </cell>
          <cell r="J553">
            <v>1</v>
          </cell>
          <cell r="K553">
            <v>6</v>
          </cell>
          <cell r="L553">
            <v>100</v>
          </cell>
          <cell r="M553">
            <v>1</v>
          </cell>
          <cell r="N553">
            <v>6</v>
          </cell>
          <cell r="O553">
            <v>7</v>
          </cell>
          <cell r="P553">
            <v>16</v>
          </cell>
          <cell r="Q553">
            <v>9</v>
          </cell>
        </row>
        <row r="554">
          <cell r="D554">
            <v>5019</v>
          </cell>
          <cell r="E554" t="str">
            <v>2</v>
          </cell>
          <cell r="F554" t="str">
            <v>LA SACILIA</v>
          </cell>
          <cell r="G554">
            <v>17</v>
          </cell>
          <cell r="H554">
            <v>15</v>
          </cell>
          <cell r="I554">
            <v>88.235294117647058</v>
          </cell>
          <cell r="J554">
            <v>1</v>
          </cell>
          <cell r="K554">
            <v>16</v>
          </cell>
          <cell r="L554">
            <v>93.75</v>
          </cell>
          <cell r="M554">
            <v>1</v>
          </cell>
          <cell r="N554">
            <v>10</v>
          </cell>
          <cell r="O554">
            <v>10</v>
          </cell>
          <cell r="P554">
            <v>9</v>
          </cell>
          <cell r="Q554">
            <v>16</v>
          </cell>
        </row>
        <row r="555">
          <cell r="D555">
            <v>5020</v>
          </cell>
          <cell r="E555" t="str">
            <v>1</v>
          </cell>
          <cell r="F555" t="str">
            <v>SANTO TOMAS</v>
          </cell>
          <cell r="G555">
            <v>47</v>
          </cell>
          <cell r="H555">
            <v>55</v>
          </cell>
          <cell r="I555">
            <v>117.02127659574468</v>
          </cell>
          <cell r="J555">
            <v>1</v>
          </cell>
          <cell r="K555">
            <v>62</v>
          </cell>
          <cell r="L555">
            <v>88.709677419354833</v>
          </cell>
          <cell r="M555">
            <v>1</v>
          </cell>
          <cell r="N555">
            <v>52</v>
          </cell>
          <cell r="O555">
            <v>38</v>
          </cell>
          <cell r="P555">
            <v>55</v>
          </cell>
          <cell r="Q555">
            <v>53</v>
          </cell>
        </row>
        <row r="556">
          <cell r="D556">
            <v>5021</v>
          </cell>
          <cell r="E556" t="str">
            <v>1</v>
          </cell>
          <cell r="F556" t="str">
            <v>VIZA</v>
          </cell>
          <cell r="G556">
            <v>7</v>
          </cell>
          <cell r="H556">
            <v>9</v>
          </cell>
          <cell r="I556">
            <v>100</v>
          </cell>
          <cell r="J556">
            <v>1</v>
          </cell>
          <cell r="K556">
            <v>10</v>
          </cell>
          <cell r="L556">
            <v>90</v>
          </cell>
          <cell r="M556">
            <v>1</v>
          </cell>
          <cell r="N556">
            <v>7</v>
          </cell>
          <cell r="O556">
            <v>8</v>
          </cell>
          <cell r="P556">
            <v>11</v>
          </cell>
          <cell r="Q556">
            <v>5</v>
          </cell>
        </row>
        <row r="557">
          <cell r="D557">
            <v>5022</v>
          </cell>
          <cell r="E557" t="str">
            <v>1</v>
          </cell>
          <cell r="F557" t="str">
            <v>EL ARENAL DE SANTO TOMAS</v>
          </cell>
          <cell r="G557">
            <v>6</v>
          </cell>
          <cell r="H557">
            <v>5</v>
          </cell>
          <cell r="I557">
            <v>100</v>
          </cell>
          <cell r="J557">
            <v>1</v>
          </cell>
          <cell r="K557">
            <v>5</v>
          </cell>
          <cell r="L557">
            <v>100</v>
          </cell>
          <cell r="M557">
            <v>1</v>
          </cell>
          <cell r="N557">
            <v>5</v>
          </cell>
          <cell r="O557">
            <v>6</v>
          </cell>
          <cell r="P557">
            <v>8</v>
          </cell>
          <cell r="Q557">
            <v>8</v>
          </cell>
        </row>
        <row r="558">
          <cell r="D558">
            <v>5023</v>
          </cell>
          <cell r="E558" t="str">
            <v>1</v>
          </cell>
          <cell r="F558" t="str">
            <v>TAMBILLO</v>
          </cell>
          <cell r="G558">
            <v>11</v>
          </cell>
          <cell r="H558">
            <v>9</v>
          </cell>
          <cell r="I558">
            <v>81.818181818181827</v>
          </cell>
          <cell r="J558">
            <v>1</v>
          </cell>
          <cell r="K558">
            <v>8</v>
          </cell>
          <cell r="L558">
            <v>112.5</v>
          </cell>
          <cell r="M558">
            <v>1</v>
          </cell>
          <cell r="N558">
            <v>9</v>
          </cell>
          <cell r="O558">
            <v>6</v>
          </cell>
          <cell r="P558">
            <v>12</v>
          </cell>
          <cell r="Q558">
            <v>13</v>
          </cell>
        </row>
        <row r="559">
          <cell r="D559">
            <v>5024</v>
          </cell>
          <cell r="E559" t="str">
            <v>1</v>
          </cell>
          <cell r="F559" t="str">
            <v>LANCHEPATA</v>
          </cell>
          <cell r="G559">
            <v>10</v>
          </cell>
          <cell r="H559">
            <v>12</v>
          </cell>
          <cell r="I559">
            <v>120</v>
          </cell>
          <cell r="J559">
            <v>1</v>
          </cell>
          <cell r="K559">
            <v>13</v>
          </cell>
          <cell r="L559">
            <v>92.307692307692307</v>
          </cell>
          <cell r="M559">
            <v>1</v>
          </cell>
          <cell r="N559">
            <v>3</v>
          </cell>
          <cell r="O559">
            <v>17</v>
          </cell>
          <cell r="P559">
            <v>11</v>
          </cell>
          <cell r="Q559">
            <v>15</v>
          </cell>
        </row>
        <row r="560">
          <cell r="D560">
            <v>5025</v>
          </cell>
          <cell r="E560" t="str">
            <v>1</v>
          </cell>
          <cell r="F560" t="str">
            <v>SAN LUIS</v>
          </cell>
          <cell r="G560">
            <v>7</v>
          </cell>
          <cell r="H560">
            <v>6</v>
          </cell>
          <cell r="I560">
            <v>100</v>
          </cell>
          <cell r="J560">
            <v>1</v>
          </cell>
          <cell r="K560">
            <v>6</v>
          </cell>
          <cell r="L560">
            <v>100</v>
          </cell>
          <cell r="M560">
            <v>1</v>
          </cell>
          <cell r="N560">
            <v>4</v>
          </cell>
          <cell r="O560">
            <v>8</v>
          </cell>
          <cell r="P560">
            <v>12</v>
          </cell>
          <cell r="Q560">
            <v>9</v>
          </cell>
        </row>
        <row r="561">
          <cell r="D561">
            <v>5026</v>
          </cell>
          <cell r="E561" t="str">
            <v>1</v>
          </cell>
          <cell r="F561" t="str">
            <v>EL PAGO</v>
          </cell>
          <cell r="G561">
            <v>17</v>
          </cell>
          <cell r="H561">
            <v>14</v>
          </cell>
          <cell r="I561">
            <v>82.35294117647058</v>
          </cell>
          <cell r="J561">
            <v>1</v>
          </cell>
          <cell r="K561">
            <v>12</v>
          </cell>
          <cell r="L561">
            <v>116.66666666666667</v>
          </cell>
          <cell r="M561">
            <v>1</v>
          </cell>
          <cell r="N561">
            <v>11</v>
          </cell>
          <cell r="O561">
            <v>10</v>
          </cell>
          <cell r="P561">
            <v>13</v>
          </cell>
          <cell r="Q561">
            <v>14</v>
          </cell>
        </row>
        <row r="562">
          <cell r="D562">
            <v>5027</v>
          </cell>
          <cell r="E562" t="str">
            <v>1</v>
          </cell>
          <cell r="F562" t="str">
            <v>LA RAMADA</v>
          </cell>
          <cell r="G562">
            <v>19</v>
          </cell>
          <cell r="H562">
            <v>19</v>
          </cell>
          <cell r="I562">
            <v>100</v>
          </cell>
          <cell r="J562">
            <v>1</v>
          </cell>
          <cell r="K562">
            <v>18</v>
          </cell>
          <cell r="L562">
            <v>105.55555555555556</v>
          </cell>
          <cell r="M562">
            <v>1</v>
          </cell>
          <cell r="N562">
            <v>16</v>
          </cell>
          <cell r="O562">
            <v>29</v>
          </cell>
          <cell r="P562">
            <v>29</v>
          </cell>
          <cell r="Q562">
            <v>34</v>
          </cell>
        </row>
        <row r="563">
          <cell r="D563">
            <v>5028</v>
          </cell>
          <cell r="E563" t="str">
            <v>1</v>
          </cell>
          <cell r="F563" t="str">
            <v>LLUSHCAPAMPA</v>
          </cell>
          <cell r="G563">
            <v>9</v>
          </cell>
          <cell r="H563">
            <v>7</v>
          </cell>
          <cell r="I563">
            <v>100</v>
          </cell>
          <cell r="J563">
            <v>1</v>
          </cell>
          <cell r="K563">
            <v>6</v>
          </cell>
          <cell r="L563">
            <v>116.66666666666667</v>
          </cell>
          <cell r="M563">
            <v>1</v>
          </cell>
          <cell r="N563">
            <v>8</v>
          </cell>
          <cell r="O563">
            <v>6</v>
          </cell>
          <cell r="P563">
            <v>13</v>
          </cell>
          <cell r="Q563">
            <v>4</v>
          </cell>
        </row>
        <row r="564">
          <cell r="D564">
            <v>5029</v>
          </cell>
          <cell r="E564" t="str">
            <v>2</v>
          </cell>
          <cell r="F564" t="str">
            <v>SAN JUAN DE CUTERVO</v>
          </cell>
          <cell r="G564">
            <v>11</v>
          </cell>
          <cell r="H564">
            <v>12</v>
          </cell>
          <cell r="I564">
            <v>109.09090909090908</v>
          </cell>
          <cell r="J564">
            <v>1</v>
          </cell>
          <cell r="K564">
            <v>13</v>
          </cell>
          <cell r="L564">
            <v>92.307692307692307</v>
          </cell>
          <cell r="M564">
            <v>1</v>
          </cell>
          <cell r="N564">
            <v>13</v>
          </cell>
          <cell r="O564">
            <v>14</v>
          </cell>
          <cell r="P564">
            <v>14</v>
          </cell>
          <cell r="Q564">
            <v>16</v>
          </cell>
        </row>
        <row r="565">
          <cell r="D565">
            <v>5030</v>
          </cell>
          <cell r="E565" t="str">
            <v>2</v>
          </cell>
          <cell r="F565" t="str">
            <v>MUSUNGATE</v>
          </cell>
          <cell r="G565">
            <v>1</v>
          </cell>
          <cell r="H565">
            <v>3</v>
          </cell>
          <cell r="I565">
            <v>100</v>
          </cell>
          <cell r="J565">
            <v>1</v>
          </cell>
          <cell r="K565">
            <v>3</v>
          </cell>
          <cell r="L565">
            <v>100</v>
          </cell>
          <cell r="M565">
            <v>1</v>
          </cell>
          <cell r="N565">
            <v>4</v>
          </cell>
          <cell r="O565">
            <v>6</v>
          </cell>
          <cell r="P565">
            <v>7</v>
          </cell>
          <cell r="Q565">
            <v>4</v>
          </cell>
        </row>
        <row r="566">
          <cell r="D566">
            <v>5031</v>
          </cell>
          <cell r="E566" t="str">
            <v>2</v>
          </cell>
          <cell r="F566" t="str">
            <v>SANTA CRUZ DE LA SUCCHA</v>
          </cell>
          <cell r="G566">
            <v>11</v>
          </cell>
          <cell r="H566">
            <v>9</v>
          </cell>
          <cell r="I566">
            <v>81.818181818181827</v>
          </cell>
          <cell r="J566">
            <v>1</v>
          </cell>
          <cell r="K566">
            <v>9</v>
          </cell>
          <cell r="L566">
            <v>100</v>
          </cell>
          <cell r="M566">
            <v>1</v>
          </cell>
          <cell r="N566">
            <v>5</v>
          </cell>
          <cell r="O566">
            <v>4</v>
          </cell>
          <cell r="P566">
            <v>11</v>
          </cell>
          <cell r="Q566">
            <v>11</v>
          </cell>
        </row>
        <row r="567">
          <cell r="D567">
            <v>5032</v>
          </cell>
          <cell r="E567" t="str">
            <v>2</v>
          </cell>
          <cell r="F567" t="str">
            <v>PAMPA LA RIOJA</v>
          </cell>
          <cell r="G567">
            <v>5</v>
          </cell>
          <cell r="H567">
            <v>4</v>
          </cell>
          <cell r="I567">
            <v>100</v>
          </cell>
          <cell r="J567">
            <v>1</v>
          </cell>
          <cell r="K567">
            <v>4</v>
          </cell>
          <cell r="L567">
            <v>100</v>
          </cell>
          <cell r="M567">
            <v>1</v>
          </cell>
          <cell r="N567">
            <v>6</v>
          </cell>
          <cell r="O567">
            <v>7</v>
          </cell>
          <cell r="P567">
            <v>13</v>
          </cell>
          <cell r="Q567">
            <v>8</v>
          </cell>
        </row>
        <row r="568">
          <cell r="D568">
            <v>5033</v>
          </cell>
          <cell r="E568" t="str">
            <v>2</v>
          </cell>
          <cell r="F568" t="str">
            <v>EL PORVENIR</v>
          </cell>
          <cell r="G568">
            <v>2</v>
          </cell>
          <cell r="H568">
            <v>2</v>
          </cell>
          <cell r="I568">
            <v>100</v>
          </cell>
          <cell r="J568">
            <v>1</v>
          </cell>
          <cell r="K568">
            <v>2</v>
          </cell>
          <cell r="L568">
            <v>100</v>
          </cell>
          <cell r="M568">
            <v>1</v>
          </cell>
          <cell r="N568">
            <v>2</v>
          </cell>
          <cell r="O568">
            <v>9</v>
          </cell>
          <cell r="P568">
            <v>3</v>
          </cell>
          <cell r="Q568">
            <v>5</v>
          </cell>
        </row>
        <row r="569">
          <cell r="D569">
            <v>5034</v>
          </cell>
          <cell r="E569" t="str">
            <v>2</v>
          </cell>
          <cell r="F569" t="str">
            <v>SAN ANDRES</v>
          </cell>
          <cell r="G569">
            <v>39</v>
          </cell>
          <cell r="H569">
            <v>44</v>
          </cell>
          <cell r="I569">
            <v>112.82051282051282</v>
          </cell>
          <cell r="J569">
            <v>1</v>
          </cell>
          <cell r="K569">
            <v>38</v>
          </cell>
          <cell r="L569">
            <v>115.78947368421053</v>
          </cell>
          <cell r="M569">
            <v>1</v>
          </cell>
          <cell r="N569">
            <v>36</v>
          </cell>
          <cell r="O569">
            <v>39</v>
          </cell>
          <cell r="P569">
            <v>35</v>
          </cell>
          <cell r="Q569">
            <v>39</v>
          </cell>
        </row>
        <row r="570">
          <cell r="D570">
            <v>5035</v>
          </cell>
          <cell r="E570" t="str">
            <v>2</v>
          </cell>
          <cell r="F570" t="str">
            <v>LA FLOR</v>
          </cell>
          <cell r="G570">
            <v>5</v>
          </cell>
          <cell r="H570">
            <v>10</v>
          </cell>
          <cell r="I570">
            <v>100</v>
          </cell>
          <cell r="J570">
            <v>1</v>
          </cell>
          <cell r="K570">
            <v>11</v>
          </cell>
          <cell r="L570">
            <v>90.909090909090907</v>
          </cell>
          <cell r="M570">
            <v>1</v>
          </cell>
          <cell r="N570">
            <v>16</v>
          </cell>
          <cell r="O570">
            <v>10</v>
          </cell>
          <cell r="P570">
            <v>8</v>
          </cell>
          <cell r="Q570">
            <v>2</v>
          </cell>
        </row>
        <row r="571">
          <cell r="D571">
            <v>5036</v>
          </cell>
          <cell r="E571" t="str">
            <v>2</v>
          </cell>
          <cell r="F571" t="str">
            <v>QUILLUGAY</v>
          </cell>
          <cell r="G571">
            <v>9</v>
          </cell>
          <cell r="H571">
            <v>12</v>
          </cell>
          <cell r="I571">
            <v>100</v>
          </cell>
          <cell r="J571">
            <v>1</v>
          </cell>
          <cell r="K571">
            <v>13</v>
          </cell>
          <cell r="L571">
            <v>92.307692307692307</v>
          </cell>
          <cell r="M571">
            <v>1</v>
          </cell>
          <cell r="N571">
            <v>4</v>
          </cell>
          <cell r="O571">
            <v>5</v>
          </cell>
          <cell r="P571">
            <v>15</v>
          </cell>
          <cell r="Q571">
            <v>7</v>
          </cell>
        </row>
        <row r="572">
          <cell r="D572">
            <v>5037</v>
          </cell>
          <cell r="E572" t="str">
            <v>2</v>
          </cell>
          <cell r="F572" t="str">
            <v>CHISIGLE</v>
          </cell>
          <cell r="G572">
            <v>3</v>
          </cell>
          <cell r="H572">
            <v>6</v>
          </cell>
          <cell r="I572">
            <v>100</v>
          </cell>
          <cell r="J572">
            <v>1</v>
          </cell>
          <cell r="K572">
            <v>6</v>
          </cell>
          <cell r="L572">
            <v>100</v>
          </cell>
          <cell r="M572">
            <v>1</v>
          </cell>
          <cell r="N572">
            <v>8</v>
          </cell>
          <cell r="O572">
            <v>7</v>
          </cell>
          <cell r="P572">
            <v>9</v>
          </cell>
          <cell r="Q572">
            <v>11</v>
          </cell>
        </row>
        <row r="573">
          <cell r="D573">
            <v>5038</v>
          </cell>
          <cell r="E573" t="str">
            <v>1</v>
          </cell>
          <cell r="F573" t="str">
            <v>SAN LUIS DE LA LUCMA</v>
          </cell>
          <cell r="G573">
            <v>19</v>
          </cell>
          <cell r="H573">
            <v>21</v>
          </cell>
          <cell r="I573">
            <v>110.5263157894737</v>
          </cell>
          <cell r="J573">
            <v>1</v>
          </cell>
          <cell r="K573">
            <v>20</v>
          </cell>
          <cell r="L573">
            <v>105</v>
          </cell>
          <cell r="M573">
            <v>1</v>
          </cell>
          <cell r="N573">
            <v>14</v>
          </cell>
          <cell r="O573">
            <v>30</v>
          </cell>
          <cell r="P573">
            <v>19</v>
          </cell>
          <cell r="Q573">
            <v>18</v>
          </cell>
        </row>
        <row r="574">
          <cell r="D574">
            <v>5039</v>
          </cell>
          <cell r="E574" t="str">
            <v>1</v>
          </cell>
          <cell r="F574" t="str">
            <v>SANTO DOMINGO DE LA LUCMA</v>
          </cell>
          <cell r="G574">
            <v>7</v>
          </cell>
          <cell r="H574">
            <v>8</v>
          </cell>
          <cell r="I574">
            <v>100</v>
          </cell>
          <cell r="J574">
            <v>1</v>
          </cell>
          <cell r="K574">
            <v>9</v>
          </cell>
          <cell r="L574">
            <v>88.888888888888886</v>
          </cell>
          <cell r="M574">
            <v>1</v>
          </cell>
          <cell r="N574">
            <v>8</v>
          </cell>
          <cell r="O574">
            <v>10</v>
          </cell>
          <cell r="P574">
            <v>6</v>
          </cell>
          <cell r="Q574">
            <v>5</v>
          </cell>
        </row>
        <row r="575">
          <cell r="D575">
            <v>5040</v>
          </cell>
          <cell r="E575" t="str">
            <v>2</v>
          </cell>
          <cell r="F575" t="str">
            <v>HOSPITAL VIRGEN DE LA CANDELARIA DE SOCOTA</v>
          </cell>
          <cell r="G575">
            <v>57</v>
          </cell>
          <cell r="H575">
            <v>60</v>
          </cell>
          <cell r="I575">
            <v>105.26315789473684</v>
          </cell>
          <cell r="J575">
            <v>1</v>
          </cell>
          <cell r="K575">
            <v>59</v>
          </cell>
          <cell r="L575">
            <v>101.69491525423729</v>
          </cell>
          <cell r="M575">
            <v>1</v>
          </cell>
          <cell r="N575">
            <v>46</v>
          </cell>
          <cell r="O575">
            <v>71</v>
          </cell>
          <cell r="P575">
            <v>75</v>
          </cell>
          <cell r="Q575">
            <v>64</v>
          </cell>
        </row>
        <row r="576">
          <cell r="D576">
            <v>5041</v>
          </cell>
          <cell r="E576" t="str">
            <v>2</v>
          </cell>
          <cell r="F576" t="str">
            <v>MOCHADIN</v>
          </cell>
          <cell r="G576">
            <v>4</v>
          </cell>
          <cell r="H576">
            <v>5</v>
          </cell>
          <cell r="I576">
            <v>100</v>
          </cell>
          <cell r="J576">
            <v>1</v>
          </cell>
          <cell r="K576">
            <v>5</v>
          </cell>
          <cell r="L576">
            <v>100</v>
          </cell>
          <cell r="M576">
            <v>1</v>
          </cell>
          <cell r="N576">
            <v>5</v>
          </cell>
          <cell r="O576">
            <v>3</v>
          </cell>
          <cell r="P576">
            <v>4</v>
          </cell>
          <cell r="Q576">
            <v>9</v>
          </cell>
        </row>
        <row r="577">
          <cell r="D577">
            <v>5042</v>
          </cell>
          <cell r="E577" t="str">
            <v>2</v>
          </cell>
          <cell r="F577" t="str">
            <v>SAN ANTONIO</v>
          </cell>
          <cell r="G577">
            <v>4</v>
          </cell>
          <cell r="H577">
            <v>5</v>
          </cell>
          <cell r="I577">
            <v>100</v>
          </cell>
          <cell r="J577">
            <v>1</v>
          </cell>
          <cell r="K577">
            <v>5</v>
          </cell>
          <cell r="L577">
            <v>100</v>
          </cell>
          <cell r="M577">
            <v>1</v>
          </cell>
          <cell r="N577">
            <v>4</v>
          </cell>
          <cell r="O577">
            <v>3</v>
          </cell>
          <cell r="P577">
            <v>7</v>
          </cell>
          <cell r="Q577">
            <v>10</v>
          </cell>
        </row>
        <row r="578">
          <cell r="D578">
            <v>5043</v>
          </cell>
          <cell r="E578" t="str">
            <v>2</v>
          </cell>
          <cell r="F578" t="str">
            <v>LAGUNA SHITA</v>
          </cell>
          <cell r="G578">
            <v>4</v>
          </cell>
          <cell r="H578">
            <v>5</v>
          </cell>
          <cell r="I578">
            <v>100</v>
          </cell>
          <cell r="J578">
            <v>1</v>
          </cell>
          <cell r="K578">
            <v>5</v>
          </cell>
          <cell r="L578">
            <v>100</v>
          </cell>
          <cell r="M578">
            <v>1</v>
          </cell>
          <cell r="N578">
            <v>6</v>
          </cell>
          <cell r="O578">
            <v>7</v>
          </cell>
          <cell r="P578">
            <v>3</v>
          </cell>
          <cell r="Q578">
            <v>2</v>
          </cell>
        </row>
        <row r="579">
          <cell r="D579">
            <v>6787</v>
          </cell>
          <cell r="E579" t="str">
            <v>4</v>
          </cell>
          <cell r="F579" t="str">
            <v>SANTA ROSA DE TAPO</v>
          </cell>
          <cell r="G579">
            <v>3</v>
          </cell>
          <cell r="H579">
            <v>3</v>
          </cell>
          <cell r="I579">
            <v>100</v>
          </cell>
          <cell r="J579">
            <v>1</v>
          </cell>
          <cell r="K579">
            <v>3</v>
          </cell>
          <cell r="L579">
            <v>100</v>
          </cell>
          <cell r="M579">
            <v>1</v>
          </cell>
          <cell r="N579">
            <v>3</v>
          </cell>
          <cell r="O579">
            <v>2</v>
          </cell>
          <cell r="P579">
            <v>3</v>
          </cell>
          <cell r="Q579">
            <v>2</v>
          </cell>
        </row>
        <row r="580">
          <cell r="D580">
            <v>6788</v>
          </cell>
          <cell r="E580" t="str">
            <v>4</v>
          </cell>
          <cell r="F580" t="str">
            <v>YANGACHIS</v>
          </cell>
          <cell r="G580">
            <v>4</v>
          </cell>
          <cell r="H580">
            <v>4</v>
          </cell>
          <cell r="I580">
            <v>100</v>
          </cell>
          <cell r="J580">
            <v>1</v>
          </cell>
          <cell r="K580">
            <v>4</v>
          </cell>
          <cell r="L580">
            <v>100</v>
          </cell>
          <cell r="M580">
            <v>1</v>
          </cell>
          <cell r="N580">
            <v>5</v>
          </cell>
          <cell r="O580">
            <v>5</v>
          </cell>
          <cell r="P580">
            <v>2</v>
          </cell>
          <cell r="Q580">
            <v>1</v>
          </cell>
        </row>
        <row r="581">
          <cell r="D581">
            <v>6828</v>
          </cell>
          <cell r="E581" t="str">
            <v>2</v>
          </cell>
          <cell r="F581" t="str">
            <v>SANTA ROSA DE CALLAYUC</v>
          </cell>
          <cell r="G581">
            <v>2</v>
          </cell>
          <cell r="H581">
            <v>10</v>
          </cell>
          <cell r="I581">
            <v>100</v>
          </cell>
          <cell r="J581">
            <v>1</v>
          </cell>
          <cell r="K581">
            <v>11</v>
          </cell>
          <cell r="L581">
            <v>90.909090909090907</v>
          </cell>
          <cell r="M581">
            <v>1</v>
          </cell>
          <cell r="N581">
            <v>11</v>
          </cell>
          <cell r="O581">
            <v>5</v>
          </cell>
          <cell r="P581">
            <v>9</v>
          </cell>
          <cell r="Q581">
            <v>5</v>
          </cell>
        </row>
        <row r="582">
          <cell r="D582">
            <v>6829</v>
          </cell>
          <cell r="E582" t="str">
            <v>2</v>
          </cell>
          <cell r="F582" t="str">
            <v>PUQUIO</v>
          </cell>
          <cell r="G582">
            <v>3</v>
          </cell>
          <cell r="H582">
            <v>3</v>
          </cell>
          <cell r="I582">
            <v>100</v>
          </cell>
          <cell r="J582">
            <v>1</v>
          </cell>
          <cell r="K582">
            <v>3</v>
          </cell>
          <cell r="L582">
            <v>100</v>
          </cell>
          <cell r="M582">
            <v>1</v>
          </cell>
          <cell r="N582">
            <v>3</v>
          </cell>
          <cell r="O582">
            <v>8</v>
          </cell>
          <cell r="P582">
            <v>4</v>
          </cell>
          <cell r="Q582">
            <v>7</v>
          </cell>
        </row>
        <row r="583">
          <cell r="D583">
            <v>6830</v>
          </cell>
          <cell r="E583" t="str">
            <v>2</v>
          </cell>
          <cell r="F583" t="str">
            <v>FILADELFIA</v>
          </cell>
          <cell r="G583">
            <v>3</v>
          </cell>
          <cell r="H583">
            <v>3</v>
          </cell>
          <cell r="I583">
            <v>100</v>
          </cell>
          <cell r="J583">
            <v>1</v>
          </cell>
          <cell r="K583">
            <v>3</v>
          </cell>
          <cell r="L583">
            <v>100</v>
          </cell>
          <cell r="M583">
            <v>1</v>
          </cell>
          <cell r="N583">
            <v>2</v>
          </cell>
          <cell r="O583">
            <v>0</v>
          </cell>
          <cell r="P583">
            <v>5</v>
          </cell>
          <cell r="Q583">
            <v>4</v>
          </cell>
        </row>
        <row r="584">
          <cell r="D584">
            <v>6831</v>
          </cell>
          <cell r="E584" t="str">
            <v>4</v>
          </cell>
          <cell r="F584" t="str">
            <v>LA SUCCHA</v>
          </cell>
          <cell r="G584">
            <v>1</v>
          </cell>
          <cell r="H584">
            <v>2</v>
          </cell>
          <cell r="I584">
            <v>100</v>
          </cell>
          <cell r="J584">
            <v>1</v>
          </cell>
          <cell r="K584">
            <v>2</v>
          </cell>
          <cell r="L584">
            <v>100</v>
          </cell>
          <cell r="M584">
            <v>1</v>
          </cell>
          <cell r="N584">
            <v>3</v>
          </cell>
          <cell r="O584">
            <v>7</v>
          </cell>
          <cell r="P584">
            <v>6</v>
          </cell>
          <cell r="Q584">
            <v>4</v>
          </cell>
        </row>
        <row r="585">
          <cell r="D585">
            <v>6832</v>
          </cell>
          <cell r="E585" t="str">
            <v>4</v>
          </cell>
          <cell r="F585" t="str">
            <v>LA CONGONA</v>
          </cell>
          <cell r="G585">
            <v>3</v>
          </cell>
          <cell r="H585">
            <v>4</v>
          </cell>
          <cell r="I585">
            <v>100</v>
          </cell>
          <cell r="J585">
            <v>1</v>
          </cell>
          <cell r="K585">
            <v>4</v>
          </cell>
          <cell r="L585">
            <v>100</v>
          </cell>
          <cell r="M585">
            <v>1</v>
          </cell>
          <cell r="N585">
            <v>5</v>
          </cell>
          <cell r="O585">
            <v>2</v>
          </cell>
          <cell r="P585">
            <v>8</v>
          </cell>
          <cell r="Q585">
            <v>3</v>
          </cell>
        </row>
        <row r="586">
          <cell r="D586">
            <v>6833</v>
          </cell>
          <cell r="E586" t="str">
            <v>4</v>
          </cell>
          <cell r="F586" t="str">
            <v>LA JAYUA</v>
          </cell>
          <cell r="G586">
            <v>1</v>
          </cell>
          <cell r="H586">
            <v>2</v>
          </cell>
          <cell r="I586">
            <v>100</v>
          </cell>
          <cell r="J586">
            <v>1</v>
          </cell>
          <cell r="K586">
            <v>2</v>
          </cell>
          <cell r="L586">
            <v>100</v>
          </cell>
          <cell r="M586">
            <v>1</v>
          </cell>
          <cell r="N586">
            <v>3</v>
          </cell>
          <cell r="O586">
            <v>1</v>
          </cell>
          <cell r="P586">
            <v>2</v>
          </cell>
          <cell r="Q586">
            <v>3</v>
          </cell>
        </row>
        <row r="587">
          <cell r="D587">
            <v>6834</v>
          </cell>
          <cell r="E587" t="str">
            <v>4</v>
          </cell>
          <cell r="F587" t="str">
            <v>LUZPAMPA</v>
          </cell>
          <cell r="G587">
            <v>4</v>
          </cell>
          <cell r="H587">
            <v>6</v>
          </cell>
          <cell r="I587">
            <v>100</v>
          </cell>
          <cell r="J587">
            <v>1</v>
          </cell>
          <cell r="K587">
            <v>6</v>
          </cell>
          <cell r="L587">
            <v>100</v>
          </cell>
          <cell r="M587">
            <v>1</v>
          </cell>
          <cell r="N587">
            <v>5</v>
          </cell>
          <cell r="O587">
            <v>6</v>
          </cell>
          <cell r="P587">
            <v>9</v>
          </cell>
          <cell r="Q587">
            <v>7</v>
          </cell>
        </row>
        <row r="588">
          <cell r="D588">
            <v>6835</v>
          </cell>
          <cell r="E588" t="str">
            <v>2</v>
          </cell>
          <cell r="F588" t="str">
            <v>CHURAS</v>
          </cell>
          <cell r="G588">
            <v>3</v>
          </cell>
          <cell r="H588">
            <v>5</v>
          </cell>
          <cell r="I588">
            <v>100</v>
          </cell>
          <cell r="J588">
            <v>1</v>
          </cell>
          <cell r="K588">
            <v>5</v>
          </cell>
          <cell r="L588">
            <v>100</v>
          </cell>
          <cell r="M588">
            <v>1</v>
          </cell>
          <cell r="N588">
            <v>9</v>
          </cell>
          <cell r="O588">
            <v>5</v>
          </cell>
          <cell r="P588">
            <v>4</v>
          </cell>
          <cell r="Q588">
            <v>6</v>
          </cell>
        </row>
        <row r="589">
          <cell r="D589">
            <v>6836</v>
          </cell>
          <cell r="E589" t="str">
            <v>1</v>
          </cell>
          <cell r="F589" t="str">
            <v>SANTA ROSA</v>
          </cell>
          <cell r="G589">
            <v>3</v>
          </cell>
          <cell r="H589">
            <v>4</v>
          </cell>
          <cell r="I589">
            <v>100</v>
          </cell>
          <cell r="J589">
            <v>1</v>
          </cell>
          <cell r="K589">
            <v>4</v>
          </cell>
          <cell r="L589">
            <v>100</v>
          </cell>
          <cell r="M589">
            <v>1</v>
          </cell>
          <cell r="N589">
            <v>6</v>
          </cell>
          <cell r="O589">
            <v>2</v>
          </cell>
          <cell r="P589">
            <v>2</v>
          </cell>
          <cell r="Q589">
            <v>4</v>
          </cell>
        </row>
        <row r="590">
          <cell r="D590">
            <v>6837</v>
          </cell>
          <cell r="E590" t="str">
            <v>4</v>
          </cell>
          <cell r="F590" t="str">
            <v>SAN CRISTOBAL DE NUDILLO</v>
          </cell>
          <cell r="G590">
            <v>3</v>
          </cell>
          <cell r="H590">
            <v>4</v>
          </cell>
          <cell r="I590">
            <v>100</v>
          </cell>
          <cell r="J590">
            <v>1</v>
          </cell>
          <cell r="K590">
            <v>4</v>
          </cell>
          <cell r="L590">
            <v>100</v>
          </cell>
          <cell r="M590">
            <v>1</v>
          </cell>
          <cell r="N590">
            <v>6</v>
          </cell>
          <cell r="O590">
            <v>3</v>
          </cell>
          <cell r="P590">
            <v>3</v>
          </cell>
          <cell r="Q590">
            <v>6</v>
          </cell>
        </row>
        <row r="591">
          <cell r="D591">
            <v>6850</v>
          </cell>
          <cell r="E591" t="str">
            <v>4</v>
          </cell>
          <cell r="F591" t="str">
            <v>CONDAY</v>
          </cell>
          <cell r="G591">
            <v>10</v>
          </cell>
          <cell r="H591">
            <v>10</v>
          </cell>
          <cell r="I591">
            <v>100</v>
          </cell>
          <cell r="J591">
            <v>1</v>
          </cell>
          <cell r="K591">
            <v>10</v>
          </cell>
          <cell r="L591">
            <v>100</v>
          </cell>
          <cell r="M591">
            <v>1</v>
          </cell>
          <cell r="N591">
            <v>9</v>
          </cell>
          <cell r="O591">
            <v>7</v>
          </cell>
          <cell r="P591">
            <v>10</v>
          </cell>
          <cell r="Q591">
            <v>6</v>
          </cell>
        </row>
        <row r="592">
          <cell r="D592">
            <v>6851</v>
          </cell>
          <cell r="E592" t="str">
            <v>4</v>
          </cell>
          <cell r="F592" t="str">
            <v>HUICHUD</v>
          </cell>
          <cell r="G592">
            <v>2</v>
          </cell>
          <cell r="H592">
            <v>4</v>
          </cell>
          <cell r="I592">
            <v>100</v>
          </cell>
          <cell r="J592">
            <v>1</v>
          </cell>
          <cell r="K592">
            <v>4</v>
          </cell>
          <cell r="L592">
            <v>100</v>
          </cell>
          <cell r="M592">
            <v>1</v>
          </cell>
          <cell r="N592">
            <v>3</v>
          </cell>
          <cell r="O592">
            <v>4</v>
          </cell>
          <cell r="P592">
            <v>3</v>
          </cell>
          <cell r="Q592">
            <v>7</v>
          </cell>
        </row>
        <row r="593">
          <cell r="D593">
            <v>6852</v>
          </cell>
          <cell r="E593" t="str">
            <v>4</v>
          </cell>
          <cell r="F593" t="str">
            <v>LLIPA</v>
          </cell>
          <cell r="G593">
            <v>4</v>
          </cell>
          <cell r="H593">
            <v>5</v>
          </cell>
          <cell r="I593">
            <v>100</v>
          </cell>
          <cell r="J593">
            <v>1</v>
          </cell>
          <cell r="K593">
            <v>5</v>
          </cell>
          <cell r="L593">
            <v>100</v>
          </cell>
          <cell r="M593">
            <v>1</v>
          </cell>
          <cell r="N593">
            <v>5</v>
          </cell>
          <cell r="O593">
            <v>3</v>
          </cell>
          <cell r="P593">
            <v>2</v>
          </cell>
          <cell r="Q593">
            <v>2</v>
          </cell>
        </row>
        <row r="594">
          <cell r="D594">
            <v>6853</v>
          </cell>
          <cell r="E594" t="str">
            <v>1</v>
          </cell>
          <cell r="F594" t="str">
            <v>SAIREPAMPA</v>
          </cell>
          <cell r="G594">
            <v>4</v>
          </cell>
          <cell r="H594">
            <v>5</v>
          </cell>
          <cell r="I594">
            <v>100</v>
          </cell>
          <cell r="J594">
            <v>1</v>
          </cell>
          <cell r="K594">
            <v>5</v>
          </cell>
          <cell r="L594">
            <v>100</v>
          </cell>
          <cell r="M594">
            <v>1</v>
          </cell>
          <cell r="N594">
            <v>4</v>
          </cell>
          <cell r="O594">
            <v>4</v>
          </cell>
          <cell r="P594">
            <v>5</v>
          </cell>
          <cell r="Q594">
            <v>9</v>
          </cell>
        </row>
        <row r="595">
          <cell r="D595">
            <v>6854</v>
          </cell>
          <cell r="E595" t="str">
            <v>4</v>
          </cell>
          <cell r="F595" t="str">
            <v>CARAMARCA CHICA</v>
          </cell>
          <cell r="G595">
            <v>7</v>
          </cell>
          <cell r="H595">
            <v>8</v>
          </cell>
          <cell r="I595">
            <v>100</v>
          </cell>
          <cell r="J595">
            <v>1</v>
          </cell>
          <cell r="K595">
            <v>9</v>
          </cell>
          <cell r="L595">
            <v>88.888888888888886</v>
          </cell>
          <cell r="M595">
            <v>1</v>
          </cell>
          <cell r="N595">
            <v>3</v>
          </cell>
          <cell r="O595">
            <v>1</v>
          </cell>
          <cell r="P595">
            <v>9</v>
          </cell>
          <cell r="Q595">
            <v>7</v>
          </cell>
        </row>
        <row r="596">
          <cell r="D596">
            <v>6855</v>
          </cell>
          <cell r="E596" t="str">
            <v>4</v>
          </cell>
          <cell r="F596" t="str">
            <v>AULLAN</v>
          </cell>
          <cell r="G596">
            <v>3</v>
          </cell>
          <cell r="H596">
            <v>5</v>
          </cell>
          <cell r="I596">
            <v>100</v>
          </cell>
          <cell r="J596">
            <v>1</v>
          </cell>
          <cell r="K596">
            <v>5</v>
          </cell>
          <cell r="L596">
            <v>100</v>
          </cell>
          <cell r="M596">
            <v>1</v>
          </cell>
          <cell r="N596">
            <v>5</v>
          </cell>
          <cell r="O596">
            <v>7</v>
          </cell>
          <cell r="P596">
            <v>3</v>
          </cell>
          <cell r="Q596">
            <v>5</v>
          </cell>
        </row>
        <row r="597">
          <cell r="D597">
            <v>6856</v>
          </cell>
          <cell r="E597" t="str">
            <v>4</v>
          </cell>
          <cell r="F597" t="str">
            <v>CHACAF</v>
          </cell>
          <cell r="G597">
            <v>18</v>
          </cell>
          <cell r="H597">
            <v>15</v>
          </cell>
          <cell r="I597">
            <v>83.333333333333343</v>
          </cell>
          <cell r="J597">
            <v>1</v>
          </cell>
          <cell r="K597">
            <v>18</v>
          </cell>
          <cell r="L597">
            <v>83.333333333333343</v>
          </cell>
          <cell r="M597">
            <v>1</v>
          </cell>
          <cell r="N597">
            <v>12</v>
          </cell>
          <cell r="O597">
            <v>13</v>
          </cell>
          <cell r="P597">
            <v>27</v>
          </cell>
          <cell r="Q597">
            <v>19</v>
          </cell>
        </row>
        <row r="598">
          <cell r="D598">
            <v>6857</v>
          </cell>
          <cell r="E598" t="str">
            <v>4</v>
          </cell>
          <cell r="F598" t="str">
            <v>NUEVO ORIENTE</v>
          </cell>
          <cell r="G598">
            <v>45</v>
          </cell>
          <cell r="H598">
            <v>47</v>
          </cell>
          <cell r="I598">
            <v>104.44444444444446</v>
          </cell>
          <cell r="J598">
            <v>1</v>
          </cell>
          <cell r="K598">
            <v>50</v>
          </cell>
          <cell r="L598">
            <v>94</v>
          </cell>
          <cell r="M598">
            <v>1</v>
          </cell>
          <cell r="N598">
            <v>35</v>
          </cell>
          <cell r="O598">
            <v>42</v>
          </cell>
          <cell r="P598">
            <v>34</v>
          </cell>
          <cell r="Q598">
            <v>49</v>
          </cell>
        </row>
        <row r="599">
          <cell r="D599">
            <v>6858</v>
          </cell>
          <cell r="E599" t="str">
            <v>4</v>
          </cell>
          <cell r="F599" t="str">
            <v>SALOMON VILCHEZ MURGA</v>
          </cell>
          <cell r="G599">
            <v>33</v>
          </cell>
          <cell r="H599">
            <v>35</v>
          </cell>
          <cell r="I599">
            <v>106.06060606060606</v>
          </cell>
          <cell r="J599">
            <v>1</v>
          </cell>
          <cell r="K599">
            <v>37</v>
          </cell>
          <cell r="L599">
            <v>94.594594594594597</v>
          </cell>
          <cell r="M599">
            <v>1</v>
          </cell>
          <cell r="N599">
            <v>35</v>
          </cell>
          <cell r="O599">
            <v>32</v>
          </cell>
          <cell r="P599">
            <v>31</v>
          </cell>
          <cell r="Q599">
            <v>48</v>
          </cell>
        </row>
        <row r="600">
          <cell r="D600">
            <v>6859</v>
          </cell>
          <cell r="E600" t="str">
            <v>1</v>
          </cell>
          <cell r="F600" t="str">
            <v>MOSHOQUEQUE</v>
          </cell>
          <cell r="G600">
            <v>3</v>
          </cell>
          <cell r="H600">
            <v>6</v>
          </cell>
          <cell r="I600">
            <v>100</v>
          </cell>
          <cell r="J600">
            <v>1</v>
          </cell>
          <cell r="K600">
            <v>6</v>
          </cell>
          <cell r="L600">
            <v>100</v>
          </cell>
          <cell r="M600">
            <v>1</v>
          </cell>
          <cell r="N600">
            <v>7</v>
          </cell>
          <cell r="O600">
            <v>7</v>
          </cell>
          <cell r="P600">
            <v>9</v>
          </cell>
          <cell r="Q600">
            <v>9</v>
          </cell>
        </row>
        <row r="601">
          <cell r="D601">
            <v>6860</v>
          </cell>
          <cell r="E601" t="str">
            <v>1</v>
          </cell>
          <cell r="F601" t="str">
            <v>TECHIN</v>
          </cell>
          <cell r="G601">
            <v>5</v>
          </cell>
          <cell r="H601">
            <v>6</v>
          </cell>
          <cell r="I601">
            <v>100</v>
          </cell>
          <cell r="J601">
            <v>1</v>
          </cell>
          <cell r="K601">
            <v>6</v>
          </cell>
          <cell r="L601">
            <v>100</v>
          </cell>
          <cell r="M601">
            <v>1</v>
          </cell>
          <cell r="N601">
            <v>5</v>
          </cell>
          <cell r="O601">
            <v>4</v>
          </cell>
          <cell r="P601">
            <v>7</v>
          </cell>
          <cell r="Q601">
            <v>5</v>
          </cell>
        </row>
        <row r="602">
          <cell r="D602">
            <v>6861</v>
          </cell>
          <cell r="E602" t="str">
            <v>1</v>
          </cell>
          <cell r="F602" t="str">
            <v>CHAUPECRUZ</v>
          </cell>
          <cell r="G602">
            <v>3</v>
          </cell>
          <cell r="H602">
            <v>5</v>
          </cell>
          <cell r="I602">
            <v>100</v>
          </cell>
          <cell r="J602">
            <v>1</v>
          </cell>
          <cell r="K602">
            <v>5</v>
          </cell>
          <cell r="L602">
            <v>100</v>
          </cell>
          <cell r="M602">
            <v>1</v>
          </cell>
          <cell r="N602">
            <v>2</v>
          </cell>
          <cell r="O602">
            <v>9</v>
          </cell>
          <cell r="P602">
            <v>8</v>
          </cell>
          <cell r="Q602">
            <v>4</v>
          </cell>
        </row>
        <row r="603">
          <cell r="D603">
            <v>6862</v>
          </cell>
          <cell r="E603" t="str">
            <v>1</v>
          </cell>
          <cell r="F603" t="str">
            <v>PALO QUEMADO</v>
          </cell>
          <cell r="G603">
            <v>4</v>
          </cell>
          <cell r="H603">
            <v>4</v>
          </cell>
          <cell r="I603">
            <v>100</v>
          </cell>
          <cell r="J603">
            <v>1</v>
          </cell>
          <cell r="K603">
            <v>4</v>
          </cell>
          <cell r="L603">
            <v>100</v>
          </cell>
          <cell r="M603">
            <v>1</v>
          </cell>
          <cell r="N603">
            <v>0</v>
          </cell>
          <cell r="O603">
            <v>5</v>
          </cell>
          <cell r="P603">
            <v>5</v>
          </cell>
          <cell r="Q603">
            <v>7</v>
          </cell>
        </row>
        <row r="604">
          <cell r="D604">
            <v>6863</v>
          </cell>
          <cell r="E604" t="str">
            <v>1</v>
          </cell>
          <cell r="F604" t="str">
            <v>NARANJOS</v>
          </cell>
          <cell r="G604">
            <v>4</v>
          </cell>
          <cell r="H604">
            <v>6</v>
          </cell>
          <cell r="I604">
            <v>100</v>
          </cell>
          <cell r="J604">
            <v>1</v>
          </cell>
          <cell r="K604">
            <v>6</v>
          </cell>
          <cell r="L604">
            <v>100</v>
          </cell>
          <cell r="M604">
            <v>1</v>
          </cell>
          <cell r="N604">
            <v>8</v>
          </cell>
          <cell r="O604">
            <v>0</v>
          </cell>
          <cell r="P604">
            <v>9</v>
          </cell>
          <cell r="Q604">
            <v>3</v>
          </cell>
        </row>
        <row r="605">
          <cell r="D605">
            <v>6864</v>
          </cell>
          <cell r="E605" t="str">
            <v>1</v>
          </cell>
          <cell r="F605" t="str">
            <v>NARANJOYACU</v>
          </cell>
          <cell r="G605">
            <v>14</v>
          </cell>
          <cell r="H605">
            <v>12</v>
          </cell>
          <cell r="I605">
            <v>85.714285714285708</v>
          </cell>
          <cell r="J605">
            <v>1</v>
          </cell>
          <cell r="K605">
            <v>12</v>
          </cell>
          <cell r="L605">
            <v>100</v>
          </cell>
          <cell r="M605">
            <v>1</v>
          </cell>
          <cell r="N605">
            <v>11</v>
          </cell>
          <cell r="O605">
            <v>8</v>
          </cell>
          <cell r="P605">
            <v>10</v>
          </cell>
          <cell r="Q605">
            <v>12</v>
          </cell>
        </row>
        <row r="606">
          <cell r="D606">
            <v>6865</v>
          </cell>
          <cell r="E606" t="str">
            <v>4</v>
          </cell>
          <cell r="F606" t="str">
            <v>ADCUÑAC</v>
          </cell>
          <cell r="G606">
            <v>5</v>
          </cell>
          <cell r="H606">
            <v>7</v>
          </cell>
          <cell r="I606">
            <v>100</v>
          </cell>
          <cell r="J606">
            <v>1</v>
          </cell>
          <cell r="K606">
            <v>8</v>
          </cell>
          <cell r="L606">
            <v>87.5</v>
          </cell>
          <cell r="M606">
            <v>1</v>
          </cell>
          <cell r="N606">
            <v>8</v>
          </cell>
          <cell r="O606">
            <v>7</v>
          </cell>
          <cell r="P606">
            <v>9</v>
          </cell>
          <cell r="Q606">
            <v>8</v>
          </cell>
        </row>
        <row r="607">
          <cell r="D607">
            <v>6866</v>
          </cell>
          <cell r="E607" t="str">
            <v>2</v>
          </cell>
          <cell r="F607" t="str">
            <v>CUÑANQUE</v>
          </cell>
          <cell r="G607">
            <v>4</v>
          </cell>
          <cell r="H607">
            <v>4</v>
          </cell>
          <cell r="I607">
            <v>100</v>
          </cell>
          <cell r="J607">
            <v>1</v>
          </cell>
          <cell r="K607">
            <v>4</v>
          </cell>
          <cell r="L607">
            <v>100</v>
          </cell>
          <cell r="M607">
            <v>1</v>
          </cell>
          <cell r="N607">
            <v>1</v>
          </cell>
          <cell r="O607">
            <v>1</v>
          </cell>
          <cell r="P607">
            <v>6</v>
          </cell>
          <cell r="Q607">
            <v>2</v>
          </cell>
        </row>
        <row r="608">
          <cell r="D608">
            <v>6867</v>
          </cell>
          <cell r="E608" t="str">
            <v>1</v>
          </cell>
          <cell r="F608" t="str">
            <v>LIBERTAD LIMON</v>
          </cell>
          <cell r="G608">
            <v>1</v>
          </cell>
          <cell r="H608">
            <v>2</v>
          </cell>
          <cell r="I608">
            <v>100</v>
          </cell>
          <cell r="J608">
            <v>1</v>
          </cell>
          <cell r="K608">
            <v>2</v>
          </cell>
          <cell r="L608">
            <v>100</v>
          </cell>
          <cell r="M608">
            <v>1</v>
          </cell>
          <cell r="N608">
            <v>2</v>
          </cell>
          <cell r="O608">
            <v>7</v>
          </cell>
          <cell r="P608">
            <v>3</v>
          </cell>
          <cell r="Q608">
            <v>2</v>
          </cell>
        </row>
        <row r="609">
          <cell r="D609">
            <v>6868</v>
          </cell>
          <cell r="E609" t="str">
            <v>2</v>
          </cell>
          <cell r="F609" t="str">
            <v>ILLUGAN</v>
          </cell>
          <cell r="G609">
            <v>2</v>
          </cell>
          <cell r="H609">
            <v>5</v>
          </cell>
          <cell r="I609">
            <v>100</v>
          </cell>
          <cell r="J609">
            <v>1</v>
          </cell>
          <cell r="K609">
            <v>5</v>
          </cell>
          <cell r="L609">
            <v>100</v>
          </cell>
          <cell r="M609">
            <v>1</v>
          </cell>
          <cell r="N609">
            <v>3</v>
          </cell>
          <cell r="O609">
            <v>3</v>
          </cell>
          <cell r="P609">
            <v>6</v>
          </cell>
          <cell r="Q609">
            <v>6</v>
          </cell>
        </row>
        <row r="610">
          <cell r="D610">
            <v>6869</v>
          </cell>
          <cell r="E610" t="str">
            <v>1</v>
          </cell>
          <cell r="F610" t="str">
            <v>LAS DELICIAS</v>
          </cell>
          <cell r="G610">
            <v>7</v>
          </cell>
          <cell r="H610">
            <v>11</v>
          </cell>
          <cell r="I610">
            <v>100</v>
          </cell>
          <cell r="J610">
            <v>1</v>
          </cell>
          <cell r="K610">
            <v>12</v>
          </cell>
          <cell r="L610">
            <v>91.666666666666657</v>
          </cell>
          <cell r="M610">
            <v>1</v>
          </cell>
          <cell r="N610">
            <v>7</v>
          </cell>
          <cell r="O610">
            <v>9</v>
          </cell>
          <cell r="P610">
            <v>7</v>
          </cell>
          <cell r="Q610">
            <v>15</v>
          </cell>
        </row>
        <row r="611">
          <cell r="D611">
            <v>6870</v>
          </cell>
          <cell r="E611" t="str">
            <v>1</v>
          </cell>
          <cell r="F611" t="str">
            <v>SANTA ROSA DEL TINGO</v>
          </cell>
          <cell r="G611">
            <v>9</v>
          </cell>
          <cell r="H611">
            <v>7</v>
          </cell>
          <cell r="I611">
            <v>100</v>
          </cell>
          <cell r="J611">
            <v>1</v>
          </cell>
          <cell r="K611">
            <v>8</v>
          </cell>
          <cell r="L611">
            <v>87.5</v>
          </cell>
          <cell r="M611">
            <v>1</v>
          </cell>
          <cell r="N611">
            <v>7</v>
          </cell>
          <cell r="O611">
            <v>2</v>
          </cell>
          <cell r="P611">
            <v>12</v>
          </cell>
          <cell r="Q611">
            <v>11</v>
          </cell>
        </row>
        <row r="612">
          <cell r="D612">
            <v>6936</v>
          </cell>
          <cell r="E612" t="str">
            <v>4</v>
          </cell>
          <cell r="F612" t="str">
            <v>CORRALES</v>
          </cell>
          <cell r="G612">
            <v>4</v>
          </cell>
          <cell r="H612">
            <v>3</v>
          </cell>
          <cell r="I612">
            <v>100</v>
          </cell>
          <cell r="J612">
            <v>1</v>
          </cell>
          <cell r="K612">
            <v>3</v>
          </cell>
          <cell r="L612">
            <v>100</v>
          </cell>
          <cell r="M612">
            <v>1</v>
          </cell>
          <cell r="N612">
            <v>4</v>
          </cell>
          <cell r="O612">
            <v>4</v>
          </cell>
          <cell r="P612">
            <v>5</v>
          </cell>
          <cell r="Q612">
            <v>5</v>
          </cell>
        </row>
        <row r="613">
          <cell r="D613">
            <v>6937</v>
          </cell>
          <cell r="E613" t="str">
            <v>2</v>
          </cell>
          <cell r="F613" t="str">
            <v>MINAS</v>
          </cell>
          <cell r="G613">
            <v>15</v>
          </cell>
          <cell r="H613">
            <v>12</v>
          </cell>
          <cell r="I613">
            <v>80</v>
          </cell>
          <cell r="J613">
            <v>1</v>
          </cell>
          <cell r="K613">
            <v>13</v>
          </cell>
          <cell r="L613">
            <v>92.307692307692307</v>
          </cell>
          <cell r="M613">
            <v>1</v>
          </cell>
          <cell r="N613">
            <v>3</v>
          </cell>
          <cell r="O613">
            <v>15</v>
          </cell>
          <cell r="P613">
            <v>7</v>
          </cell>
          <cell r="Q613">
            <v>10</v>
          </cell>
        </row>
        <row r="614">
          <cell r="D614">
            <v>6938</v>
          </cell>
          <cell r="E614" t="str">
            <v>4</v>
          </cell>
          <cell r="F614" t="str">
            <v>CACHACARA</v>
          </cell>
          <cell r="G614">
            <v>13</v>
          </cell>
          <cell r="H614">
            <v>13</v>
          </cell>
          <cell r="I614">
            <v>100</v>
          </cell>
          <cell r="J614">
            <v>1</v>
          </cell>
          <cell r="K614">
            <v>14</v>
          </cell>
          <cell r="L614">
            <v>92.857142857142861</v>
          </cell>
          <cell r="M614">
            <v>1</v>
          </cell>
          <cell r="N614">
            <v>4</v>
          </cell>
          <cell r="O614">
            <v>14</v>
          </cell>
          <cell r="P614">
            <v>14</v>
          </cell>
          <cell r="Q614">
            <v>13</v>
          </cell>
        </row>
        <row r="615">
          <cell r="D615">
            <v>6939</v>
          </cell>
          <cell r="E615" t="str">
            <v>2</v>
          </cell>
          <cell r="F615" t="str">
            <v>QUIJOS</v>
          </cell>
          <cell r="G615">
            <v>1</v>
          </cell>
          <cell r="H615">
            <v>1</v>
          </cell>
          <cell r="I615">
            <v>100</v>
          </cell>
          <cell r="J615">
            <v>1</v>
          </cell>
          <cell r="K615">
            <v>1</v>
          </cell>
          <cell r="L615">
            <v>100</v>
          </cell>
          <cell r="M615">
            <v>1</v>
          </cell>
          <cell r="N615">
            <v>0</v>
          </cell>
          <cell r="O615">
            <v>1</v>
          </cell>
          <cell r="P615">
            <v>6</v>
          </cell>
          <cell r="Q615">
            <v>2</v>
          </cell>
        </row>
        <row r="616">
          <cell r="D616">
            <v>6940</v>
          </cell>
          <cell r="E616" t="str">
            <v>2</v>
          </cell>
          <cell r="F616" t="str">
            <v>PAJONAL</v>
          </cell>
          <cell r="G616">
            <v>6</v>
          </cell>
          <cell r="H616">
            <v>5</v>
          </cell>
          <cell r="I616">
            <v>100</v>
          </cell>
          <cell r="J616">
            <v>1</v>
          </cell>
          <cell r="K616">
            <v>5</v>
          </cell>
          <cell r="L616">
            <v>100</v>
          </cell>
          <cell r="M616">
            <v>1</v>
          </cell>
          <cell r="N616">
            <v>4</v>
          </cell>
          <cell r="O616">
            <v>3</v>
          </cell>
          <cell r="P616">
            <v>5</v>
          </cell>
          <cell r="Q616">
            <v>3</v>
          </cell>
        </row>
        <row r="617">
          <cell r="D617">
            <v>6941</v>
          </cell>
          <cell r="E617" t="str">
            <v>1</v>
          </cell>
          <cell r="F617" t="str">
            <v>MARAYBAMBA ALTO</v>
          </cell>
          <cell r="G617">
            <v>3</v>
          </cell>
          <cell r="H617">
            <v>6</v>
          </cell>
          <cell r="I617">
            <v>100</v>
          </cell>
          <cell r="J617">
            <v>1</v>
          </cell>
          <cell r="K617">
            <v>6</v>
          </cell>
          <cell r="L617">
            <v>100</v>
          </cell>
          <cell r="M617">
            <v>1</v>
          </cell>
          <cell r="N617">
            <v>9</v>
          </cell>
          <cell r="O617">
            <v>13</v>
          </cell>
          <cell r="P617">
            <v>9</v>
          </cell>
          <cell r="Q617">
            <v>5</v>
          </cell>
        </row>
        <row r="618">
          <cell r="D618">
            <v>6942</v>
          </cell>
          <cell r="E618" t="str">
            <v>1</v>
          </cell>
          <cell r="F618" t="str">
            <v>LA SUCCHA ALTA</v>
          </cell>
          <cell r="G618">
            <v>6</v>
          </cell>
          <cell r="H618">
            <v>4</v>
          </cell>
          <cell r="I618">
            <v>100</v>
          </cell>
          <cell r="J618">
            <v>1</v>
          </cell>
          <cell r="K618">
            <v>4</v>
          </cell>
          <cell r="L618">
            <v>100</v>
          </cell>
          <cell r="M618">
            <v>1</v>
          </cell>
          <cell r="N618">
            <v>4</v>
          </cell>
          <cell r="O618">
            <v>4</v>
          </cell>
          <cell r="P618">
            <v>8</v>
          </cell>
          <cell r="Q618">
            <v>7</v>
          </cell>
        </row>
        <row r="619">
          <cell r="D619">
            <v>6943</v>
          </cell>
          <cell r="E619" t="str">
            <v>1</v>
          </cell>
          <cell r="F619" t="str">
            <v>BALCONCILLO</v>
          </cell>
          <cell r="G619">
            <v>6</v>
          </cell>
          <cell r="H619">
            <v>9</v>
          </cell>
          <cell r="I619">
            <v>100</v>
          </cell>
          <cell r="J619">
            <v>1</v>
          </cell>
          <cell r="K619">
            <v>10</v>
          </cell>
          <cell r="L619">
            <v>90</v>
          </cell>
          <cell r="M619">
            <v>1</v>
          </cell>
          <cell r="N619">
            <v>12</v>
          </cell>
          <cell r="O619">
            <v>11</v>
          </cell>
          <cell r="P619">
            <v>20</v>
          </cell>
          <cell r="Q619">
            <v>13</v>
          </cell>
        </row>
        <row r="620">
          <cell r="D620">
            <v>6944</v>
          </cell>
          <cell r="E620" t="str">
            <v>2</v>
          </cell>
          <cell r="F620" t="str">
            <v>VILUCO</v>
          </cell>
          <cell r="G620">
            <v>5</v>
          </cell>
          <cell r="H620">
            <v>5</v>
          </cell>
          <cell r="I620">
            <v>100</v>
          </cell>
          <cell r="J620">
            <v>1</v>
          </cell>
          <cell r="K620">
            <v>5</v>
          </cell>
          <cell r="L620">
            <v>100</v>
          </cell>
          <cell r="M620">
            <v>1</v>
          </cell>
          <cell r="N620">
            <v>7</v>
          </cell>
          <cell r="O620">
            <v>0</v>
          </cell>
          <cell r="P620">
            <v>3</v>
          </cell>
          <cell r="Q620">
            <v>4</v>
          </cell>
        </row>
        <row r="621">
          <cell r="D621">
            <v>6947</v>
          </cell>
          <cell r="E621" t="str">
            <v>1</v>
          </cell>
          <cell r="F621" t="str">
            <v>LAGUNA</v>
          </cell>
          <cell r="G621">
            <v>6</v>
          </cell>
          <cell r="H621">
            <v>7</v>
          </cell>
          <cell r="I621">
            <v>100</v>
          </cell>
          <cell r="J621">
            <v>1</v>
          </cell>
          <cell r="K621">
            <v>8</v>
          </cell>
          <cell r="L621">
            <v>87.5</v>
          </cell>
          <cell r="M621">
            <v>1</v>
          </cell>
          <cell r="N621">
            <v>7</v>
          </cell>
          <cell r="O621">
            <v>5</v>
          </cell>
          <cell r="P621">
            <v>8</v>
          </cell>
          <cell r="Q621">
            <v>3</v>
          </cell>
        </row>
        <row r="622">
          <cell r="D622">
            <v>6948</v>
          </cell>
          <cell r="E622" t="str">
            <v>2</v>
          </cell>
          <cell r="F622" t="str">
            <v>SANTA ELENA</v>
          </cell>
          <cell r="G622">
            <v>5</v>
          </cell>
          <cell r="H622">
            <v>4</v>
          </cell>
          <cell r="I622">
            <v>100</v>
          </cell>
          <cell r="J622">
            <v>1</v>
          </cell>
          <cell r="K622">
            <v>4</v>
          </cell>
          <cell r="L622">
            <v>100</v>
          </cell>
          <cell r="M622">
            <v>1</v>
          </cell>
          <cell r="N622">
            <v>3</v>
          </cell>
          <cell r="O622">
            <v>2</v>
          </cell>
          <cell r="P622">
            <v>3</v>
          </cell>
          <cell r="Q622">
            <v>1</v>
          </cell>
        </row>
        <row r="623">
          <cell r="D623">
            <v>6949</v>
          </cell>
          <cell r="E623" t="str">
            <v>1</v>
          </cell>
          <cell r="F623" t="str">
            <v>LOS PUENTES</v>
          </cell>
          <cell r="G623">
            <v>3</v>
          </cell>
          <cell r="H623">
            <v>6</v>
          </cell>
          <cell r="I623">
            <v>100</v>
          </cell>
          <cell r="J623">
            <v>1</v>
          </cell>
          <cell r="K623">
            <v>6</v>
          </cell>
          <cell r="L623">
            <v>100</v>
          </cell>
          <cell r="M623">
            <v>1</v>
          </cell>
          <cell r="N623">
            <v>7</v>
          </cell>
          <cell r="O623">
            <v>2</v>
          </cell>
          <cell r="P623">
            <v>1</v>
          </cell>
          <cell r="Q623">
            <v>2</v>
          </cell>
        </row>
        <row r="624">
          <cell r="D624">
            <v>6958</v>
          </cell>
          <cell r="E624" t="str">
            <v>1</v>
          </cell>
          <cell r="F624" t="str">
            <v>PLAYA HERMOZA</v>
          </cell>
          <cell r="G624">
            <v>2</v>
          </cell>
          <cell r="H624">
            <v>5</v>
          </cell>
          <cell r="I624">
            <v>100</v>
          </cell>
          <cell r="J624">
            <v>1</v>
          </cell>
          <cell r="K624">
            <v>5</v>
          </cell>
          <cell r="L624">
            <v>100</v>
          </cell>
          <cell r="M624">
            <v>1</v>
          </cell>
          <cell r="N624">
            <v>4</v>
          </cell>
          <cell r="O624">
            <v>5</v>
          </cell>
          <cell r="P624">
            <v>10</v>
          </cell>
          <cell r="Q624">
            <v>6</v>
          </cell>
        </row>
        <row r="625">
          <cell r="D625">
            <v>6959</v>
          </cell>
          <cell r="E625" t="str">
            <v>1</v>
          </cell>
          <cell r="F625" t="str">
            <v>CUNUAT</v>
          </cell>
          <cell r="G625">
            <v>7</v>
          </cell>
          <cell r="H625">
            <v>8</v>
          </cell>
          <cell r="I625">
            <v>100</v>
          </cell>
          <cell r="J625">
            <v>1</v>
          </cell>
          <cell r="K625">
            <v>9</v>
          </cell>
          <cell r="L625">
            <v>88.888888888888886</v>
          </cell>
          <cell r="M625">
            <v>1</v>
          </cell>
          <cell r="N625">
            <v>9</v>
          </cell>
          <cell r="O625">
            <v>10</v>
          </cell>
          <cell r="P625">
            <v>7</v>
          </cell>
          <cell r="Q625">
            <v>8</v>
          </cell>
        </row>
        <row r="626">
          <cell r="D626">
            <v>6960</v>
          </cell>
          <cell r="E626" t="str">
            <v>1</v>
          </cell>
          <cell r="F626" t="str">
            <v>PAN DE AZUCAR</v>
          </cell>
          <cell r="G626">
            <v>7</v>
          </cell>
          <cell r="H626">
            <v>6</v>
          </cell>
          <cell r="I626">
            <v>100</v>
          </cell>
          <cell r="J626">
            <v>1</v>
          </cell>
          <cell r="K626">
            <v>6</v>
          </cell>
          <cell r="L626">
            <v>100</v>
          </cell>
          <cell r="M626">
            <v>1</v>
          </cell>
          <cell r="N626">
            <v>1</v>
          </cell>
          <cell r="O626">
            <v>4</v>
          </cell>
          <cell r="P626">
            <v>5</v>
          </cell>
          <cell r="Q626">
            <v>4</v>
          </cell>
        </row>
        <row r="627">
          <cell r="D627">
            <v>7047</v>
          </cell>
          <cell r="E627" t="str">
            <v>1</v>
          </cell>
          <cell r="F627" t="str">
            <v>ANDAMARCA</v>
          </cell>
          <cell r="G627">
            <v>2</v>
          </cell>
          <cell r="H627">
            <v>4</v>
          </cell>
          <cell r="I627">
            <v>100</v>
          </cell>
          <cell r="J627">
            <v>1</v>
          </cell>
          <cell r="K627">
            <v>4</v>
          </cell>
          <cell r="L627">
            <v>100</v>
          </cell>
          <cell r="M627">
            <v>1</v>
          </cell>
          <cell r="N627">
            <v>6</v>
          </cell>
          <cell r="O627">
            <v>2</v>
          </cell>
          <cell r="P627">
            <v>7</v>
          </cell>
          <cell r="Q627">
            <v>5</v>
          </cell>
        </row>
        <row r="628">
          <cell r="D628">
            <v>7048</v>
          </cell>
          <cell r="E628" t="str">
            <v>1</v>
          </cell>
          <cell r="F628" t="str">
            <v>SEXESHITA</v>
          </cell>
          <cell r="G628">
            <v>3</v>
          </cell>
          <cell r="H628">
            <v>3</v>
          </cell>
          <cell r="I628">
            <v>100</v>
          </cell>
          <cell r="J628">
            <v>1</v>
          </cell>
          <cell r="K628">
            <v>3</v>
          </cell>
          <cell r="L628">
            <v>100</v>
          </cell>
          <cell r="M628">
            <v>1</v>
          </cell>
          <cell r="N628">
            <v>3</v>
          </cell>
          <cell r="O628">
            <v>4</v>
          </cell>
          <cell r="P628">
            <v>1</v>
          </cell>
          <cell r="Q628">
            <v>7</v>
          </cell>
        </row>
        <row r="629">
          <cell r="D629">
            <v>7049</v>
          </cell>
          <cell r="E629" t="str">
            <v>1</v>
          </cell>
          <cell r="F629" t="str">
            <v>SURO CHICO</v>
          </cell>
          <cell r="G629">
            <v>0</v>
          </cell>
          <cell r="H629">
            <v>2</v>
          </cell>
          <cell r="I629">
            <v>100</v>
          </cell>
          <cell r="J629">
            <v>1</v>
          </cell>
          <cell r="K629">
            <v>2</v>
          </cell>
          <cell r="L629">
            <v>100</v>
          </cell>
          <cell r="M629">
            <v>1</v>
          </cell>
          <cell r="N629">
            <v>3</v>
          </cell>
          <cell r="O629">
            <v>4</v>
          </cell>
          <cell r="P629">
            <v>4</v>
          </cell>
          <cell r="Q629">
            <v>9</v>
          </cell>
        </row>
        <row r="630">
          <cell r="D630">
            <v>7050</v>
          </cell>
          <cell r="E630" t="str">
            <v>1</v>
          </cell>
          <cell r="F630" t="str">
            <v>AMBATO</v>
          </cell>
          <cell r="G630">
            <v>2</v>
          </cell>
          <cell r="H630">
            <v>3</v>
          </cell>
          <cell r="I630">
            <v>100</v>
          </cell>
          <cell r="J630">
            <v>1</v>
          </cell>
          <cell r="K630">
            <v>3</v>
          </cell>
          <cell r="L630">
            <v>100</v>
          </cell>
          <cell r="M630">
            <v>1</v>
          </cell>
          <cell r="N630">
            <v>0</v>
          </cell>
          <cell r="O630">
            <v>1</v>
          </cell>
          <cell r="P630">
            <v>3</v>
          </cell>
          <cell r="Q630">
            <v>5</v>
          </cell>
        </row>
        <row r="631">
          <cell r="D631">
            <v>7097</v>
          </cell>
          <cell r="E631" t="str">
            <v>4</v>
          </cell>
          <cell r="F631" t="str">
            <v>AÑALCATE</v>
          </cell>
          <cell r="G631">
            <v>4</v>
          </cell>
          <cell r="H631">
            <v>9</v>
          </cell>
          <cell r="I631">
            <v>100</v>
          </cell>
          <cell r="J631">
            <v>1</v>
          </cell>
          <cell r="K631">
            <v>8</v>
          </cell>
          <cell r="L631">
            <v>112.5</v>
          </cell>
          <cell r="M631">
            <v>1</v>
          </cell>
          <cell r="N631">
            <v>11</v>
          </cell>
          <cell r="O631">
            <v>7</v>
          </cell>
          <cell r="P631">
            <v>4</v>
          </cell>
          <cell r="Q631">
            <v>10</v>
          </cell>
        </row>
        <row r="632">
          <cell r="D632">
            <v>7098</v>
          </cell>
          <cell r="E632" t="str">
            <v>4</v>
          </cell>
          <cell r="F632" t="str">
            <v>YACANCATE</v>
          </cell>
          <cell r="G632">
            <v>1</v>
          </cell>
          <cell r="H632">
            <v>4</v>
          </cell>
          <cell r="I632">
            <v>100</v>
          </cell>
          <cell r="J632">
            <v>1</v>
          </cell>
          <cell r="K632">
            <v>4</v>
          </cell>
          <cell r="L632">
            <v>100</v>
          </cell>
          <cell r="M632">
            <v>1</v>
          </cell>
          <cell r="N632">
            <v>4</v>
          </cell>
          <cell r="O632">
            <v>2</v>
          </cell>
          <cell r="P632">
            <v>5</v>
          </cell>
          <cell r="Q632">
            <v>5</v>
          </cell>
        </row>
        <row r="633">
          <cell r="D633">
            <v>7099</v>
          </cell>
          <cell r="E633" t="str">
            <v>1</v>
          </cell>
          <cell r="F633" t="str">
            <v>AGUA BLANCA</v>
          </cell>
          <cell r="G633">
            <v>0</v>
          </cell>
          <cell r="H633">
            <v>4</v>
          </cell>
          <cell r="I633">
            <v>100</v>
          </cell>
          <cell r="J633">
            <v>1</v>
          </cell>
          <cell r="K633">
            <v>4</v>
          </cell>
          <cell r="L633">
            <v>100</v>
          </cell>
          <cell r="M633">
            <v>1</v>
          </cell>
          <cell r="N633">
            <v>0</v>
          </cell>
          <cell r="O633">
            <v>0</v>
          </cell>
          <cell r="P633">
            <v>3</v>
          </cell>
          <cell r="Q633">
            <v>5</v>
          </cell>
        </row>
        <row r="634">
          <cell r="D634">
            <v>7100</v>
          </cell>
          <cell r="E634" t="str">
            <v>2</v>
          </cell>
          <cell r="F634" t="str">
            <v>SAN JUAN DE CHORILLOS</v>
          </cell>
          <cell r="G634">
            <v>5</v>
          </cell>
          <cell r="H634">
            <v>6</v>
          </cell>
          <cell r="I634">
            <v>100</v>
          </cell>
          <cell r="J634">
            <v>1</v>
          </cell>
          <cell r="K634">
            <v>6</v>
          </cell>
          <cell r="L634">
            <v>100</v>
          </cell>
          <cell r="M634">
            <v>1</v>
          </cell>
          <cell r="N634">
            <v>11</v>
          </cell>
          <cell r="O634">
            <v>8</v>
          </cell>
          <cell r="P634">
            <v>5</v>
          </cell>
          <cell r="Q634">
            <v>6</v>
          </cell>
        </row>
        <row r="635">
          <cell r="D635">
            <v>7101</v>
          </cell>
          <cell r="E635" t="str">
            <v>1</v>
          </cell>
          <cell r="F635" t="str">
            <v>EL GUAYO</v>
          </cell>
          <cell r="G635">
            <v>4</v>
          </cell>
          <cell r="H635">
            <v>4</v>
          </cell>
          <cell r="I635">
            <v>100</v>
          </cell>
          <cell r="J635">
            <v>1</v>
          </cell>
          <cell r="K635">
            <v>4</v>
          </cell>
          <cell r="L635">
            <v>100</v>
          </cell>
          <cell r="M635">
            <v>1</v>
          </cell>
          <cell r="N635">
            <v>2</v>
          </cell>
          <cell r="O635">
            <v>2</v>
          </cell>
          <cell r="P635">
            <v>4</v>
          </cell>
          <cell r="Q635">
            <v>4</v>
          </cell>
        </row>
        <row r="636">
          <cell r="D636">
            <v>7102</v>
          </cell>
          <cell r="E636" t="str">
            <v>4</v>
          </cell>
          <cell r="F636" t="str">
            <v>SANICULLO ALTO</v>
          </cell>
          <cell r="G636">
            <v>5</v>
          </cell>
          <cell r="H636">
            <v>5</v>
          </cell>
          <cell r="I636">
            <v>100</v>
          </cell>
          <cell r="J636">
            <v>1</v>
          </cell>
          <cell r="K636">
            <v>5</v>
          </cell>
          <cell r="L636">
            <v>100</v>
          </cell>
          <cell r="M636">
            <v>1</v>
          </cell>
          <cell r="N636">
            <v>7</v>
          </cell>
          <cell r="O636">
            <v>2</v>
          </cell>
          <cell r="P636">
            <v>5</v>
          </cell>
          <cell r="Q636">
            <v>4</v>
          </cell>
        </row>
        <row r="637">
          <cell r="D637">
            <v>7103</v>
          </cell>
          <cell r="E637" t="str">
            <v>2</v>
          </cell>
          <cell r="F637" t="str">
            <v>SANTA ROSA</v>
          </cell>
          <cell r="G637">
            <v>9</v>
          </cell>
          <cell r="H637">
            <v>6</v>
          </cell>
          <cell r="I637">
            <v>100</v>
          </cell>
          <cell r="J637">
            <v>1</v>
          </cell>
          <cell r="K637">
            <v>6</v>
          </cell>
          <cell r="L637">
            <v>100</v>
          </cell>
          <cell r="M637">
            <v>1</v>
          </cell>
          <cell r="N637">
            <v>3</v>
          </cell>
          <cell r="O637">
            <v>5</v>
          </cell>
          <cell r="P637">
            <v>2</v>
          </cell>
          <cell r="Q637">
            <v>7</v>
          </cell>
        </row>
        <row r="638">
          <cell r="D638">
            <v>7109</v>
          </cell>
          <cell r="E638" t="str">
            <v>4</v>
          </cell>
          <cell r="F638" t="str">
            <v>CHIPULUC</v>
          </cell>
          <cell r="G638">
            <v>4</v>
          </cell>
          <cell r="H638">
            <v>5</v>
          </cell>
          <cell r="I638">
            <v>100</v>
          </cell>
          <cell r="J638">
            <v>1</v>
          </cell>
          <cell r="K638">
            <v>5</v>
          </cell>
          <cell r="L638">
            <v>100</v>
          </cell>
          <cell r="M638">
            <v>1</v>
          </cell>
          <cell r="N638">
            <v>5</v>
          </cell>
          <cell r="O638">
            <v>6</v>
          </cell>
          <cell r="P638">
            <v>5</v>
          </cell>
          <cell r="Q638">
            <v>8</v>
          </cell>
        </row>
        <row r="639">
          <cell r="D639">
            <v>7178</v>
          </cell>
          <cell r="E639" t="str">
            <v>4</v>
          </cell>
          <cell r="F639" t="str">
            <v>RAYME</v>
          </cell>
          <cell r="G639">
            <v>11</v>
          </cell>
          <cell r="H639">
            <v>10</v>
          </cell>
          <cell r="I639">
            <v>90.909090909090907</v>
          </cell>
          <cell r="J639">
            <v>1</v>
          </cell>
          <cell r="K639">
            <v>11</v>
          </cell>
          <cell r="L639">
            <v>90.909090909090907</v>
          </cell>
          <cell r="M639">
            <v>1</v>
          </cell>
          <cell r="N639">
            <v>5</v>
          </cell>
          <cell r="O639">
            <v>8</v>
          </cell>
          <cell r="P639">
            <v>7</v>
          </cell>
          <cell r="Q639">
            <v>14</v>
          </cell>
        </row>
        <row r="640">
          <cell r="D640">
            <v>7179</v>
          </cell>
          <cell r="E640" t="str">
            <v>1</v>
          </cell>
          <cell r="F640" t="str">
            <v>CHACRERIAS</v>
          </cell>
          <cell r="G640">
            <v>3</v>
          </cell>
          <cell r="H640">
            <v>4</v>
          </cell>
          <cell r="I640">
            <v>100</v>
          </cell>
          <cell r="J640">
            <v>1</v>
          </cell>
          <cell r="K640">
            <v>4</v>
          </cell>
          <cell r="L640">
            <v>100</v>
          </cell>
          <cell r="M640">
            <v>1</v>
          </cell>
          <cell r="N640">
            <v>5</v>
          </cell>
          <cell r="O640">
            <v>2</v>
          </cell>
          <cell r="P640">
            <v>1</v>
          </cell>
          <cell r="Q640">
            <v>7</v>
          </cell>
        </row>
        <row r="641">
          <cell r="D641">
            <v>7180</v>
          </cell>
          <cell r="E641" t="str">
            <v>1</v>
          </cell>
          <cell r="F641" t="str">
            <v>TAMBILLO</v>
          </cell>
          <cell r="G641">
            <v>5</v>
          </cell>
          <cell r="H641">
            <v>6</v>
          </cell>
          <cell r="I641">
            <v>100</v>
          </cell>
          <cell r="J641">
            <v>1</v>
          </cell>
          <cell r="K641">
            <v>6</v>
          </cell>
          <cell r="L641">
            <v>100</v>
          </cell>
          <cell r="M641">
            <v>1</v>
          </cell>
          <cell r="N641">
            <v>3</v>
          </cell>
          <cell r="O641">
            <v>6</v>
          </cell>
          <cell r="P641">
            <v>4</v>
          </cell>
          <cell r="Q641">
            <v>4</v>
          </cell>
        </row>
        <row r="642">
          <cell r="D642">
            <v>7226</v>
          </cell>
          <cell r="E642" t="str">
            <v>1</v>
          </cell>
          <cell r="F642" t="str">
            <v>LA SUCCHA</v>
          </cell>
          <cell r="G642">
            <v>4</v>
          </cell>
          <cell r="H642">
            <v>7</v>
          </cell>
          <cell r="I642">
            <v>100</v>
          </cell>
          <cell r="J642">
            <v>1</v>
          </cell>
          <cell r="K642">
            <v>8</v>
          </cell>
          <cell r="L642">
            <v>87.5</v>
          </cell>
          <cell r="M642">
            <v>1</v>
          </cell>
          <cell r="N642">
            <v>10</v>
          </cell>
          <cell r="O642">
            <v>5</v>
          </cell>
          <cell r="P642">
            <v>4</v>
          </cell>
          <cell r="Q642">
            <v>4</v>
          </cell>
        </row>
        <row r="643">
          <cell r="D643">
            <v>7365</v>
          </cell>
          <cell r="E643" t="str">
            <v>1</v>
          </cell>
          <cell r="F643" t="str">
            <v>MINAS</v>
          </cell>
          <cell r="G643">
            <v>18</v>
          </cell>
          <cell r="H643">
            <v>16</v>
          </cell>
          <cell r="I643">
            <v>88.888888888888886</v>
          </cell>
          <cell r="J643">
            <v>1</v>
          </cell>
          <cell r="K643">
            <v>16</v>
          </cell>
          <cell r="L643">
            <v>100</v>
          </cell>
          <cell r="M643">
            <v>1</v>
          </cell>
          <cell r="N643">
            <v>18</v>
          </cell>
          <cell r="O643">
            <v>12</v>
          </cell>
          <cell r="P643">
            <v>17</v>
          </cell>
          <cell r="Q643">
            <v>13</v>
          </cell>
        </row>
        <row r="644">
          <cell r="D644">
            <v>7366</v>
          </cell>
          <cell r="E644" t="str">
            <v>1</v>
          </cell>
          <cell r="F644" t="str">
            <v>EL CORRAL</v>
          </cell>
          <cell r="G644">
            <v>5</v>
          </cell>
          <cell r="H644">
            <v>5</v>
          </cell>
          <cell r="I644">
            <v>100</v>
          </cell>
          <cell r="J644">
            <v>1</v>
          </cell>
          <cell r="K644">
            <v>5</v>
          </cell>
          <cell r="L644">
            <v>100</v>
          </cell>
          <cell r="M644">
            <v>1</v>
          </cell>
          <cell r="N644">
            <v>7</v>
          </cell>
          <cell r="O644">
            <v>9</v>
          </cell>
          <cell r="P644">
            <v>8</v>
          </cell>
          <cell r="Q644">
            <v>9</v>
          </cell>
        </row>
        <row r="645">
          <cell r="D645">
            <v>7367</v>
          </cell>
          <cell r="E645" t="str">
            <v>2</v>
          </cell>
          <cell r="F645" t="str">
            <v>LA CONGA DE CALLAYUC</v>
          </cell>
          <cell r="G645">
            <v>5</v>
          </cell>
          <cell r="H645">
            <v>4</v>
          </cell>
          <cell r="I645">
            <v>100</v>
          </cell>
          <cell r="J645">
            <v>1</v>
          </cell>
          <cell r="K645">
            <v>4</v>
          </cell>
          <cell r="L645">
            <v>100</v>
          </cell>
          <cell r="M645">
            <v>1</v>
          </cell>
          <cell r="N645">
            <v>5</v>
          </cell>
          <cell r="O645">
            <v>6</v>
          </cell>
          <cell r="P645">
            <v>8</v>
          </cell>
          <cell r="Q645">
            <v>3</v>
          </cell>
        </row>
        <row r="646">
          <cell r="D646">
            <v>7368</v>
          </cell>
          <cell r="E646" t="str">
            <v>2</v>
          </cell>
          <cell r="F646" t="str">
            <v>CUCHEA</v>
          </cell>
          <cell r="G646">
            <v>3</v>
          </cell>
          <cell r="H646">
            <v>3</v>
          </cell>
          <cell r="I646">
            <v>100</v>
          </cell>
          <cell r="J646">
            <v>1</v>
          </cell>
          <cell r="K646">
            <v>3</v>
          </cell>
          <cell r="L646">
            <v>100</v>
          </cell>
          <cell r="M646">
            <v>1</v>
          </cell>
          <cell r="N646">
            <v>2</v>
          </cell>
          <cell r="O646">
            <v>2</v>
          </cell>
          <cell r="P646">
            <v>2</v>
          </cell>
          <cell r="Q646">
            <v>7</v>
          </cell>
        </row>
        <row r="647">
          <cell r="D647">
            <v>7369</v>
          </cell>
          <cell r="E647" t="str">
            <v>2</v>
          </cell>
          <cell r="F647" t="str">
            <v>CHONTAS ALTAS</v>
          </cell>
          <cell r="G647">
            <v>12</v>
          </cell>
          <cell r="H647">
            <v>10</v>
          </cell>
          <cell r="I647">
            <v>83.333333333333343</v>
          </cell>
          <cell r="J647">
            <v>1</v>
          </cell>
          <cell r="K647">
            <v>9</v>
          </cell>
          <cell r="L647">
            <v>111.11111111111111</v>
          </cell>
          <cell r="M647">
            <v>1</v>
          </cell>
          <cell r="N647">
            <v>6</v>
          </cell>
          <cell r="O647">
            <v>12</v>
          </cell>
          <cell r="P647">
            <v>4</v>
          </cell>
          <cell r="Q647">
            <v>8</v>
          </cell>
        </row>
        <row r="648">
          <cell r="D648">
            <v>7370</v>
          </cell>
          <cell r="E648" t="str">
            <v>1</v>
          </cell>
          <cell r="F648" t="str">
            <v>CEDROPAMPA</v>
          </cell>
          <cell r="G648">
            <v>5</v>
          </cell>
          <cell r="H648">
            <v>6</v>
          </cell>
          <cell r="I648">
            <v>100</v>
          </cell>
          <cell r="J648">
            <v>1</v>
          </cell>
          <cell r="K648">
            <v>6</v>
          </cell>
          <cell r="L648">
            <v>100</v>
          </cell>
          <cell r="M648">
            <v>1</v>
          </cell>
          <cell r="N648">
            <v>6</v>
          </cell>
          <cell r="O648">
            <v>3</v>
          </cell>
          <cell r="P648">
            <v>8</v>
          </cell>
          <cell r="Q648">
            <v>5</v>
          </cell>
        </row>
        <row r="649">
          <cell r="D649">
            <v>7431</v>
          </cell>
          <cell r="E649" t="str">
            <v>4</v>
          </cell>
          <cell r="F649" t="str">
            <v>CONGA DE ALLANGA</v>
          </cell>
          <cell r="G649">
            <v>4</v>
          </cell>
          <cell r="H649">
            <v>5</v>
          </cell>
          <cell r="I649">
            <v>100</v>
          </cell>
          <cell r="J649">
            <v>1</v>
          </cell>
          <cell r="K649">
            <v>5</v>
          </cell>
          <cell r="L649">
            <v>100</v>
          </cell>
          <cell r="M649">
            <v>1</v>
          </cell>
          <cell r="N649">
            <v>3</v>
          </cell>
          <cell r="O649">
            <v>6</v>
          </cell>
          <cell r="P649">
            <v>3</v>
          </cell>
          <cell r="Q649">
            <v>6</v>
          </cell>
        </row>
        <row r="650">
          <cell r="D650">
            <v>7696</v>
          </cell>
          <cell r="E650" t="str">
            <v>4</v>
          </cell>
          <cell r="F650" t="str">
            <v>MAMABAMBA</v>
          </cell>
          <cell r="G650">
            <v>17</v>
          </cell>
          <cell r="H650">
            <v>18</v>
          </cell>
          <cell r="I650">
            <v>105.88235294117648</v>
          </cell>
          <cell r="J650">
            <v>1</v>
          </cell>
          <cell r="K650">
            <v>19</v>
          </cell>
          <cell r="L650">
            <v>94.73684210526315</v>
          </cell>
          <cell r="M650">
            <v>1</v>
          </cell>
          <cell r="N650">
            <v>20</v>
          </cell>
          <cell r="O650">
            <v>17</v>
          </cell>
          <cell r="P650">
            <v>28</v>
          </cell>
          <cell r="Q650">
            <v>25</v>
          </cell>
        </row>
        <row r="651">
          <cell r="D651">
            <v>7697</v>
          </cell>
          <cell r="E651" t="str">
            <v>4</v>
          </cell>
          <cell r="F651" t="str">
            <v>CHUGUR</v>
          </cell>
          <cell r="G651">
            <v>11</v>
          </cell>
          <cell r="H651">
            <v>12</v>
          </cell>
          <cell r="I651">
            <v>109.09090909090908</v>
          </cell>
          <cell r="J651">
            <v>1</v>
          </cell>
          <cell r="K651">
            <v>13</v>
          </cell>
          <cell r="L651">
            <v>92.307692307692307</v>
          </cell>
          <cell r="M651">
            <v>1</v>
          </cell>
          <cell r="N651">
            <v>6</v>
          </cell>
          <cell r="O651">
            <v>7</v>
          </cell>
          <cell r="P651">
            <v>10</v>
          </cell>
          <cell r="Q651">
            <v>11</v>
          </cell>
        </row>
        <row r="652">
          <cell r="D652">
            <v>7698</v>
          </cell>
          <cell r="E652" t="str">
            <v>1</v>
          </cell>
          <cell r="F652" t="str">
            <v>SAN PEDRO DE CHOROS</v>
          </cell>
          <cell r="G652">
            <v>16</v>
          </cell>
          <cell r="H652">
            <v>14</v>
          </cell>
          <cell r="I652">
            <v>87.5</v>
          </cell>
          <cell r="J652">
            <v>1</v>
          </cell>
          <cell r="K652">
            <v>17</v>
          </cell>
          <cell r="L652">
            <v>82.35294117647058</v>
          </cell>
          <cell r="M652">
            <v>1</v>
          </cell>
          <cell r="N652">
            <v>9</v>
          </cell>
          <cell r="O652">
            <v>11</v>
          </cell>
          <cell r="P652">
            <v>14</v>
          </cell>
          <cell r="Q652">
            <v>17</v>
          </cell>
        </row>
        <row r="653">
          <cell r="D653">
            <v>7701</v>
          </cell>
          <cell r="E653" t="str">
            <v>4</v>
          </cell>
          <cell r="F653" t="str">
            <v>EL VERDE</v>
          </cell>
          <cell r="G653">
            <v>5</v>
          </cell>
          <cell r="H653">
            <v>7</v>
          </cell>
          <cell r="I653">
            <v>100</v>
          </cell>
          <cell r="J653">
            <v>1</v>
          </cell>
          <cell r="K653">
            <v>8</v>
          </cell>
          <cell r="L653">
            <v>87.5</v>
          </cell>
          <cell r="M653">
            <v>1</v>
          </cell>
          <cell r="N653">
            <v>8</v>
          </cell>
          <cell r="O653">
            <v>13</v>
          </cell>
          <cell r="P653">
            <v>8</v>
          </cell>
          <cell r="Q653">
            <v>8</v>
          </cell>
        </row>
        <row r="654">
          <cell r="D654">
            <v>7745</v>
          </cell>
          <cell r="E654" t="str">
            <v>4</v>
          </cell>
          <cell r="F654" t="str">
            <v>URCURUME</v>
          </cell>
          <cell r="G654">
            <v>18</v>
          </cell>
          <cell r="H654">
            <v>19</v>
          </cell>
          <cell r="I654">
            <v>105.55555555555556</v>
          </cell>
          <cell r="J654">
            <v>1</v>
          </cell>
          <cell r="K654">
            <v>20</v>
          </cell>
          <cell r="L654">
            <v>95</v>
          </cell>
          <cell r="M654">
            <v>1</v>
          </cell>
          <cell r="N654">
            <v>17</v>
          </cell>
          <cell r="O654">
            <v>15</v>
          </cell>
          <cell r="P654">
            <v>18</v>
          </cell>
          <cell r="Q654">
            <v>18</v>
          </cell>
        </row>
        <row r="655">
          <cell r="D655">
            <v>7746</v>
          </cell>
          <cell r="E655" t="str">
            <v>1</v>
          </cell>
          <cell r="F655" t="str">
            <v>LAGUNAS</v>
          </cell>
          <cell r="G655">
            <v>10</v>
          </cell>
          <cell r="H655">
            <v>11</v>
          </cell>
          <cell r="I655">
            <v>110.00000000000001</v>
          </cell>
          <cell r="J655">
            <v>1</v>
          </cell>
          <cell r="K655">
            <v>11</v>
          </cell>
          <cell r="L655">
            <v>100</v>
          </cell>
          <cell r="M655">
            <v>1</v>
          </cell>
          <cell r="N655">
            <v>11</v>
          </cell>
          <cell r="O655">
            <v>8</v>
          </cell>
          <cell r="P655">
            <v>8</v>
          </cell>
          <cell r="Q655">
            <v>16</v>
          </cell>
        </row>
        <row r="656">
          <cell r="D656">
            <v>7747</v>
          </cell>
          <cell r="E656" t="str">
            <v>1</v>
          </cell>
          <cell r="F656" t="str">
            <v>PAJURILLO</v>
          </cell>
          <cell r="G656">
            <v>7</v>
          </cell>
          <cell r="H656">
            <v>9</v>
          </cell>
          <cell r="I656">
            <v>100</v>
          </cell>
          <cell r="J656">
            <v>1</v>
          </cell>
          <cell r="K656">
            <v>9</v>
          </cell>
          <cell r="L656">
            <v>100</v>
          </cell>
          <cell r="M656">
            <v>1</v>
          </cell>
          <cell r="N656">
            <v>8</v>
          </cell>
          <cell r="O656">
            <v>17</v>
          </cell>
          <cell r="P656">
            <v>12</v>
          </cell>
          <cell r="Q656">
            <v>10</v>
          </cell>
        </row>
        <row r="657">
          <cell r="D657">
            <v>7748</v>
          </cell>
          <cell r="E657" t="str">
            <v>4</v>
          </cell>
          <cell r="F657" t="str">
            <v>CULLANMAYO</v>
          </cell>
          <cell r="G657">
            <v>13</v>
          </cell>
          <cell r="H657">
            <v>12</v>
          </cell>
          <cell r="I657">
            <v>92.307692307692307</v>
          </cell>
          <cell r="J657">
            <v>1</v>
          </cell>
          <cell r="K657">
            <v>13</v>
          </cell>
          <cell r="L657">
            <v>92.307692307692307</v>
          </cell>
          <cell r="M657">
            <v>1</v>
          </cell>
          <cell r="N657">
            <v>8</v>
          </cell>
          <cell r="O657">
            <v>14</v>
          </cell>
          <cell r="P657">
            <v>18</v>
          </cell>
          <cell r="Q657">
            <v>13</v>
          </cell>
        </row>
        <row r="658">
          <cell r="D658">
            <v>7749</v>
          </cell>
          <cell r="E658" t="str">
            <v>2</v>
          </cell>
          <cell r="F658" t="str">
            <v>CHURUMAYO</v>
          </cell>
          <cell r="G658">
            <v>10</v>
          </cell>
          <cell r="H658">
            <v>8</v>
          </cell>
          <cell r="I658">
            <v>80</v>
          </cell>
          <cell r="J658">
            <v>1</v>
          </cell>
          <cell r="K658">
            <v>9</v>
          </cell>
          <cell r="L658">
            <v>88.888888888888886</v>
          </cell>
          <cell r="M658">
            <v>1</v>
          </cell>
          <cell r="N658">
            <v>12</v>
          </cell>
          <cell r="O658">
            <v>9</v>
          </cell>
          <cell r="P658">
            <v>3</v>
          </cell>
          <cell r="Q658">
            <v>8</v>
          </cell>
        </row>
        <row r="659">
          <cell r="D659">
            <v>7750</v>
          </cell>
          <cell r="E659" t="str">
            <v>1</v>
          </cell>
          <cell r="F659" t="str">
            <v>TAYALES</v>
          </cell>
          <cell r="G659">
            <v>2</v>
          </cell>
          <cell r="H659">
            <v>5</v>
          </cell>
          <cell r="I659">
            <v>100</v>
          </cell>
          <cell r="J659">
            <v>1</v>
          </cell>
          <cell r="K659">
            <v>5</v>
          </cell>
          <cell r="L659">
            <v>100</v>
          </cell>
          <cell r="M659">
            <v>1</v>
          </cell>
          <cell r="N659">
            <v>5</v>
          </cell>
          <cell r="O659">
            <v>3</v>
          </cell>
          <cell r="P659">
            <v>1</v>
          </cell>
          <cell r="Q659">
            <v>10</v>
          </cell>
        </row>
        <row r="660">
          <cell r="D660">
            <v>7751</v>
          </cell>
          <cell r="E660" t="str">
            <v>2</v>
          </cell>
          <cell r="F660" t="str">
            <v>CHANGAY</v>
          </cell>
          <cell r="G660">
            <v>2</v>
          </cell>
          <cell r="H660">
            <v>2</v>
          </cell>
          <cell r="I660">
            <v>100</v>
          </cell>
          <cell r="J660">
            <v>1</v>
          </cell>
          <cell r="K660">
            <v>2</v>
          </cell>
          <cell r="L660">
            <v>100</v>
          </cell>
          <cell r="M660">
            <v>1</v>
          </cell>
          <cell r="N660">
            <v>0</v>
          </cell>
          <cell r="O660">
            <v>2</v>
          </cell>
          <cell r="P660">
            <v>1</v>
          </cell>
          <cell r="Q660">
            <v>1</v>
          </cell>
        </row>
        <row r="661">
          <cell r="D661">
            <v>7752</v>
          </cell>
          <cell r="E661" t="str">
            <v>4</v>
          </cell>
          <cell r="F661" t="str">
            <v>SANTA CLARA DE CAMSE</v>
          </cell>
          <cell r="G661">
            <v>9</v>
          </cell>
          <cell r="H661">
            <v>8</v>
          </cell>
          <cell r="I661">
            <v>100</v>
          </cell>
          <cell r="J661">
            <v>1</v>
          </cell>
          <cell r="K661">
            <v>9</v>
          </cell>
          <cell r="L661">
            <v>88.888888888888886</v>
          </cell>
          <cell r="M661">
            <v>1</v>
          </cell>
          <cell r="N661">
            <v>4</v>
          </cell>
          <cell r="O661">
            <v>7</v>
          </cell>
          <cell r="P661">
            <v>8</v>
          </cell>
          <cell r="Q661">
            <v>16</v>
          </cell>
        </row>
        <row r="662">
          <cell r="D662">
            <v>7753</v>
          </cell>
          <cell r="E662" t="str">
            <v>1</v>
          </cell>
          <cell r="F662" t="str">
            <v>BARBASCO</v>
          </cell>
          <cell r="G662">
            <v>5</v>
          </cell>
          <cell r="H662">
            <v>3</v>
          </cell>
          <cell r="I662">
            <v>100</v>
          </cell>
          <cell r="J662">
            <v>1</v>
          </cell>
          <cell r="K662">
            <v>3</v>
          </cell>
          <cell r="L662">
            <v>100</v>
          </cell>
          <cell r="M662">
            <v>1</v>
          </cell>
          <cell r="N662">
            <v>0</v>
          </cell>
          <cell r="O662">
            <v>6</v>
          </cell>
          <cell r="P662">
            <v>5</v>
          </cell>
          <cell r="Q662">
            <v>3</v>
          </cell>
        </row>
        <row r="663">
          <cell r="D663">
            <v>8922</v>
          </cell>
          <cell r="E663" t="str">
            <v>4</v>
          </cell>
          <cell r="F663" t="str">
            <v>CASCARILLA</v>
          </cell>
          <cell r="G663">
            <v>3</v>
          </cell>
          <cell r="H663">
            <v>3</v>
          </cell>
          <cell r="I663">
            <v>100</v>
          </cell>
          <cell r="J663">
            <v>1</v>
          </cell>
          <cell r="K663">
            <v>3</v>
          </cell>
          <cell r="L663">
            <v>100</v>
          </cell>
          <cell r="M663">
            <v>1</v>
          </cell>
          <cell r="N663">
            <v>3</v>
          </cell>
          <cell r="O663">
            <v>8</v>
          </cell>
          <cell r="P663">
            <v>5</v>
          </cell>
          <cell r="Q663">
            <v>11</v>
          </cell>
        </row>
        <row r="664">
          <cell r="D664">
            <v>8923</v>
          </cell>
          <cell r="E664" t="str">
            <v>1</v>
          </cell>
          <cell r="F664" t="str">
            <v>CARHUALLO</v>
          </cell>
          <cell r="G664">
            <v>4</v>
          </cell>
          <cell r="H664">
            <v>3</v>
          </cell>
          <cell r="I664">
            <v>100</v>
          </cell>
          <cell r="J664">
            <v>1</v>
          </cell>
          <cell r="K664">
            <v>3</v>
          </cell>
          <cell r="L664">
            <v>100</v>
          </cell>
          <cell r="M664">
            <v>1</v>
          </cell>
          <cell r="N664">
            <v>2</v>
          </cell>
          <cell r="O664">
            <v>4</v>
          </cell>
          <cell r="P664">
            <v>4</v>
          </cell>
          <cell r="Q664">
            <v>5</v>
          </cell>
        </row>
        <row r="665">
          <cell r="D665">
            <v>8924</v>
          </cell>
          <cell r="E665" t="str">
            <v>1</v>
          </cell>
          <cell r="F665" t="str">
            <v>NUEVO ORIENTE DE LA CAPILLA</v>
          </cell>
          <cell r="G665">
            <v>3</v>
          </cell>
          <cell r="H665">
            <v>2</v>
          </cell>
          <cell r="I665">
            <v>100</v>
          </cell>
          <cell r="J665">
            <v>1</v>
          </cell>
          <cell r="K665">
            <v>2</v>
          </cell>
          <cell r="L665">
            <v>100</v>
          </cell>
          <cell r="M665">
            <v>1</v>
          </cell>
          <cell r="N665">
            <v>2</v>
          </cell>
          <cell r="O665">
            <v>1</v>
          </cell>
          <cell r="P665">
            <v>1</v>
          </cell>
          <cell r="Q665">
            <v>1</v>
          </cell>
        </row>
        <row r="666">
          <cell r="D666">
            <v>8925</v>
          </cell>
          <cell r="E666" t="str">
            <v>4</v>
          </cell>
          <cell r="F666" t="str">
            <v>LA LLICA</v>
          </cell>
          <cell r="G666">
            <v>3</v>
          </cell>
          <cell r="H666">
            <v>3</v>
          </cell>
          <cell r="I666">
            <v>100</v>
          </cell>
          <cell r="J666">
            <v>1</v>
          </cell>
          <cell r="K666">
            <v>3</v>
          </cell>
          <cell r="L666">
            <v>100</v>
          </cell>
          <cell r="M666">
            <v>1</v>
          </cell>
          <cell r="N666">
            <v>3</v>
          </cell>
          <cell r="O666">
            <v>7</v>
          </cell>
          <cell r="P666">
            <v>3</v>
          </cell>
          <cell r="Q666">
            <v>5</v>
          </cell>
        </row>
        <row r="667">
          <cell r="D667">
            <v>11061</v>
          </cell>
          <cell r="E667" t="str">
            <v>2</v>
          </cell>
          <cell r="F667" t="str">
            <v>NUEVO ORIENTE DE SOCOTA</v>
          </cell>
          <cell r="G667">
            <v>4</v>
          </cell>
          <cell r="H667">
            <v>5</v>
          </cell>
          <cell r="I667">
            <v>100</v>
          </cell>
          <cell r="J667">
            <v>1</v>
          </cell>
          <cell r="K667">
            <v>5</v>
          </cell>
          <cell r="L667">
            <v>100</v>
          </cell>
          <cell r="M667">
            <v>1</v>
          </cell>
          <cell r="N667">
            <v>4</v>
          </cell>
          <cell r="O667">
            <v>4</v>
          </cell>
          <cell r="P667">
            <v>5</v>
          </cell>
          <cell r="Q667">
            <v>5</v>
          </cell>
        </row>
        <row r="668">
          <cell r="D668">
            <v>11063</v>
          </cell>
          <cell r="E668" t="str">
            <v>2</v>
          </cell>
          <cell r="F668" t="str">
            <v>LIBERTAD LA PALMA</v>
          </cell>
          <cell r="G668">
            <v>2</v>
          </cell>
          <cell r="H668">
            <v>2</v>
          </cell>
          <cell r="I668">
            <v>100</v>
          </cell>
          <cell r="J668">
            <v>1</v>
          </cell>
          <cell r="K668">
            <v>2</v>
          </cell>
          <cell r="L668">
            <v>100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3</v>
          </cell>
        </row>
        <row r="669">
          <cell r="D669">
            <v>11064</v>
          </cell>
          <cell r="E669" t="str">
            <v>4</v>
          </cell>
          <cell r="F669" t="str">
            <v>SAN LORENZO</v>
          </cell>
          <cell r="G669">
            <v>1</v>
          </cell>
          <cell r="H669">
            <v>3</v>
          </cell>
          <cell r="I669">
            <v>100</v>
          </cell>
          <cell r="J669">
            <v>1</v>
          </cell>
          <cell r="K669">
            <v>3</v>
          </cell>
          <cell r="L669">
            <v>100</v>
          </cell>
          <cell r="M669">
            <v>1</v>
          </cell>
          <cell r="N669">
            <v>2</v>
          </cell>
          <cell r="O669">
            <v>2</v>
          </cell>
          <cell r="P669">
            <v>3</v>
          </cell>
          <cell r="Q669">
            <v>4</v>
          </cell>
        </row>
        <row r="670">
          <cell r="D670">
            <v>11065</v>
          </cell>
          <cell r="E670" t="str">
            <v>1</v>
          </cell>
          <cell r="F670" t="str">
            <v>PALMA CENTRAL</v>
          </cell>
          <cell r="G670">
            <v>3</v>
          </cell>
          <cell r="H670">
            <v>2</v>
          </cell>
          <cell r="I670">
            <v>100</v>
          </cell>
          <cell r="J670">
            <v>1</v>
          </cell>
          <cell r="K670">
            <v>2</v>
          </cell>
          <cell r="L670">
            <v>100</v>
          </cell>
          <cell r="M670">
            <v>1</v>
          </cell>
          <cell r="N670">
            <v>3</v>
          </cell>
          <cell r="O670">
            <v>4</v>
          </cell>
          <cell r="P670">
            <v>2</v>
          </cell>
          <cell r="Q670">
            <v>1</v>
          </cell>
        </row>
        <row r="671">
          <cell r="D671">
            <v>11066</v>
          </cell>
          <cell r="E671" t="str">
            <v>4</v>
          </cell>
          <cell r="F671" t="str">
            <v>VISTA ALEGRE DE LA SOLA</v>
          </cell>
          <cell r="G671">
            <v>1</v>
          </cell>
          <cell r="H671">
            <v>2</v>
          </cell>
          <cell r="I671">
            <v>100</v>
          </cell>
          <cell r="J671">
            <v>1</v>
          </cell>
          <cell r="K671">
            <v>2</v>
          </cell>
          <cell r="L671">
            <v>100</v>
          </cell>
          <cell r="M671">
            <v>1</v>
          </cell>
          <cell r="N671">
            <v>2</v>
          </cell>
          <cell r="O671">
            <v>2</v>
          </cell>
          <cell r="P671">
            <v>3</v>
          </cell>
          <cell r="Q671">
            <v>0</v>
          </cell>
        </row>
        <row r="672">
          <cell r="D672">
            <v>11067</v>
          </cell>
          <cell r="E672" t="str">
            <v>1</v>
          </cell>
          <cell r="F672" t="str">
            <v>PLAYA GRANDE</v>
          </cell>
          <cell r="G672">
            <v>5</v>
          </cell>
          <cell r="H672">
            <v>5</v>
          </cell>
          <cell r="I672">
            <v>100</v>
          </cell>
          <cell r="J672">
            <v>1</v>
          </cell>
          <cell r="K672">
            <v>5</v>
          </cell>
          <cell r="L672">
            <v>100</v>
          </cell>
          <cell r="M672">
            <v>1</v>
          </cell>
          <cell r="N672">
            <v>4</v>
          </cell>
          <cell r="O672">
            <v>2</v>
          </cell>
          <cell r="P672">
            <v>3</v>
          </cell>
          <cell r="Q672">
            <v>9</v>
          </cell>
        </row>
        <row r="673">
          <cell r="D673">
            <v>11068</v>
          </cell>
          <cell r="E673" t="str">
            <v>1</v>
          </cell>
          <cell r="F673" t="str">
            <v>PUCALA</v>
          </cell>
          <cell r="G673">
            <v>3</v>
          </cell>
          <cell r="H673">
            <v>6</v>
          </cell>
          <cell r="I673">
            <v>100</v>
          </cell>
          <cell r="J673">
            <v>1</v>
          </cell>
          <cell r="K673">
            <v>6</v>
          </cell>
          <cell r="L673">
            <v>100</v>
          </cell>
          <cell r="M673">
            <v>1</v>
          </cell>
          <cell r="N673">
            <v>11</v>
          </cell>
          <cell r="O673">
            <v>16</v>
          </cell>
          <cell r="P673">
            <v>8</v>
          </cell>
          <cell r="Q673">
            <v>11</v>
          </cell>
        </row>
        <row r="674">
          <cell r="D674">
            <v>11258</v>
          </cell>
          <cell r="E674" t="str">
            <v>2</v>
          </cell>
          <cell r="F674" t="str">
            <v>RINCONADA MIRAFLORES</v>
          </cell>
          <cell r="G674">
            <v>5</v>
          </cell>
          <cell r="H674">
            <v>4</v>
          </cell>
          <cell r="I674">
            <v>100</v>
          </cell>
          <cell r="J674">
            <v>1</v>
          </cell>
          <cell r="K674">
            <v>4</v>
          </cell>
          <cell r="L674">
            <v>100</v>
          </cell>
          <cell r="M674">
            <v>1</v>
          </cell>
          <cell r="N674">
            <v>3</v>
          </cell>
          <cell r="O674">
            <v>2</v>
          </cell>
          <cell r="P674">
            <v>2</v>
          </cell>
          <cell r="Q674">
            <v>3</v>
          </cell>
        </row>
        <row r="675">
          <cell r="D675">
            <v>11260</v>
          </cell>
          <cell r="E675" t="str">
            <v>1</v>
          </cell>
          <cell r="F675" t="str">
            <v>LA VIÑA</v>
          </cell>
          <cell r="G675">
            <v>8</v>
          </cell>
          <cell r="H675">
            <v>5</v>
          </cell>
          <cell r="I675">
            <v>100</v>
          </cell>
          <cell r="J675">
            <v>1</v>
          </cell>
          <cell r="K675">
            <v>5</v>
          </cell>
          <cell r="L675">
            <v>100</v>
          </cell>
          <cell r="M675">
            <v>1</v>
          </cell>
          <cell r="N675">
            <v>3</v>
          </cell>
          <cell r="O675">
            <v>5</v>
          </cell>
          <cell r="P675">
            <v>5</v>
          </cell>
          <cell r="Q675">
            <v>3</v>
          </cell>
        </row>
        <row r="676">
          <cell r="D676">
            <v>11261</v>
          </cell>
          <cell r="E676" t="str">
            <v>1</v>
          </cell>
          <cell r="F676" t="str">
            <v>GRAMALOTILLO</v>
          </cell>
          <cell r="G676">
            <v>7</v>
          </cell>
          <cell r="H676">
            <v>7</v>
          </cell>
          <cell r="I676">
            <v>100</v>
          </cell>
          <cell r="J676">
            <v>1</v>
          </cell>
          <cell r="K676">
            <v>8</v>
          </cell>
          <cell r="L676">
            <v>87.5</v>
          </cell>
          <cell r="M676">
            <v>1</v>
          </cell>
          <cell r="N676">
            <v>8</v>
          </cell>
          <cell r="O676">
            <v>7</v>
          </cell>
          <cell r="P676">
            <v>4</v>
          </cell>
          <cell r="Q676">
            <v>8</v>
          </cell>
        </row>
        <row r="677">
          <cell r="D677">
            <v>11262</v>
          </cell>
          <cell r="E677" t="str">
            <v>2</v>
          </cell>
          <cell r="F677" t="str">
            <v>EL PUQUIO</v>
          </cell>
          <cell r="G677">
            <v>3</v>
          </cell>
          <cell r="H677">
            <v>2</v>
          </cell>
          <cell r="I677">
            <v>100</v>
          </cell>
          <cell r="J677">
            <v>1</v>
          </cell>
          <cell r="K677">
            <v>2</v>
          </cell>
          <cell r="L677">
            <v>100</v>
          </cell>
          <cell r="M677">
            <v>1</v>
          </cell>
          <cell r="N677">
            <v>1</v>
          </cell>
          <cell r="O677">
            <v>4</v>
          </cell>
          <cell r="P677">
            <v>5</v>
          </cell>
          <cell r="Q677">
            <v>7</v>
          </cell>
        </row>
        <row r="678">
          <cell r="D678">
            <v>4211</v>
          </cell>
          <cell r="E678" t="str">
            <v>5</v>
          </cell>
          <cell r="F678" t="str">
            <v>MORRO SOLAR</v>
          </cell>
          <cell r="G678">
            <v>542</v>
          </cell>
          <cell r="H678">
            <v>548</v>
          </cell>
          <cell r="I678">
            <v>101.1070110701107</v>
          </cell>
          <cell r="J678">
            <v>1</v>
          </cell>
          <cell r="K678">
            <v>587</v>
          </cell>
          <cell r="L678">
            <v>93.35604770017035</v>
          </cell>
          <cell r="M678">
            <v>1</v>
          </cell>
          <cell r="N678">
            <v>439</v>
          </cell>
          <cell r="O678">
            <v>469</v>
          </cell>
          <cell r="P678">
            <v>417</v>
          </cell>
          <cell r="Q678">
            <v>337</v>
          </cell>
        </row>
        <row r="679">
          <cell r="D679">
            <v>4212</v>
          </cell>
          <cell r="E679" t="str">
            <v>5</v>
          </cell>
          <cell r="F679" t="str">
            <v>MAGLLANAL</v>
          </cell>
          <cell r="G679">
            <v>157</v>
          </cell>
          <cell r="H679">
            <v>165</v>
          </cell>
          <cell r="I679">
            <v>105.09554140127389</v>
          </cell>
          <cell r="J679">
            <v>1</v>
          </cell>
          <cell r="K679">
            <v>138</v>
          </cell>
          <cell r="L679">
            <v>119.56521739130434</v>
          </cell>
          <cell r="M679">
            <v>1</v>
          </cell>
          <cell r="N679">
            <v>183</v>
          </cell>
          <cell r="O679">
            <v>179</v>
          </cell>
          <cell r="P679">
            <v>193</v>
          </cell>
          <cell r="Q679">
            <v>193</v>
          </cell>
        </row>
        <row r="680">
          <cell r="D680">
            <v>4213</v>
          </cell>
          <cell r="E680" t="str">
            <v>5</v>
          </cell>
          <cell r="F680" t="str">
            <v>FILA ALTA</v>
          </cell>
          <cell r="G680">
            <v>162</v>
          </cell>
          <cell r="H680">
            <v>158</v>
          </cell>
          <cell r="I680">
            <v>97.53086419753086</v>
          </cell>
          <cell r="J680">
            <v>1</v>
          </cell>
          <cell r="K680">
            <v>150</v>
          </cell>
          <cell r="L680">
            <v>105.33333333333333</v>
          </cell>
          <cell r="M680">
            <v>1</v>
          </cell>
          <cell r="N680">
            <v>184</v>
          </cell>
          <cell r="O680">
            <v>157</v>
          </cell>
          <cell r="P680">
            <v>183</v>
          </cell>
          <cell r="Q680">
            <v>190</v>
          </cell>
        </row>
        <row r="681">
          <cell r="D681">
            <v>4214</v>
          </cell>
          <cell r="E681" t="str">
            <v>5</v>
          </cell>
          <cell r="F681" t="str">
            <v>LAS NARANJAS</v>
          </cell>
          <cell r="G681">
            <v>30</v>
          </cell>
          <cell r="H681">
            <v>28</v>
          </cell>
          <cell r="I681">
            <v>93.333333333333329</v>
          </cell>
          <cell r="J681">
            <v>1</v>
          </cell>
          <cell r="K681">
            <v>25</v>
          </cell>
          <cell r="L681">
            <v>112.00000000000001</v>
          </cell>
          <cell r="M681">
            <v>1</v>
          </cell>
          <cell r="N681">
            <v>26</v>
          </cell>
          <cell r="O681">
            <v>28</v>
          </cell>
          <cell r="P681">
            <v>33</v>
          </cell>
          <cell r="Q681">
            <v>39</v>
          </cell>
        </row>
        <row r="682">
          <cell r="D682">
            <v>4215</v>
          </cell>
          <cell r="E682" t="str">
            <v>5</v>
          </cell>
          <cell r="F682" t="str">
            <v>CHAMAYA</v>
          </cell>
          <cell r="G682">
            <v>34</v>
          </cell>
          <cell r="H682">
            <v>28</v>
          </cell>
          <cell r="I682">
            <v>82.35294117647058</v>
          </cell>
          <cell r="J682">
            <v>1</v>
          </cell>
          <cell r="K682">
            <v>24</v>
          </cell>
          <cell r="L682">
            <v>116.66666666666667</v>
          </cell>
          <cell r="M682">
            <v>1</v>
          </cell>
          <cell r="N682">
            <v>25</v>
          </cell>
          <cell r="O682">
            <v>26</v>
          </cell>
          <cell r="P682">
            <v>24</v>
          </cell>
          <cell r="Q682">
            <v>31</v>
          </cell>
        </row>
        <row r="683">
          <cell r="D683">
            <v>4216</v>
          </cell>
          <cell r="E683" t="str">
            <v>5</v>
          </cell>
          <cell r="F683" t="str">
            <v>LA CASCARILLA</v>
          </cell>
          <cell r="G683">
            <v>11</v>
          </cell>
          <cell r="H683">
            <v>10</v>
          </cell>
          <cell r="I683">
            <v>90.909090909090907</v>
          </cell>
          <cell r="J683">
            <v>1</v>
          </cell>
          <cell r="K683">
            <v>9</v>
          </cell>
          <cell r="L683">
            <v>111.11111111111111</v>
          </cell>
          <cell r="M683">
            <v>1</v>
          </cell>
          <cell r="N683">
            <v>14</v>
          </cell>
          <cell r="O683">
            <v>6</v>
          </cell>
          <cell r="P683">
            <v>15</v>
          </cell>
          <cell r="Q683">
            <v>7</v>
          </cell>
        </row>
        <row r="684">
          <cell r="D684">
            <v>4217</v>
          </cell>
          <cell r="E684" t="str">
            <v>5</v>
          </cell>
          <cell r="F684" t="str">
            <v>TABACAL</v>
          </cell>
          <cell r="G684">
            <v>6</v>
          </cell>
          <cell r="H684">
            <v>4</v>
          </cell>
          <cell r="I684">
            <v>100</v>
          </cell>
          <cell r="J684">
            <v>1</v>
          </cell>
          <cell r="K684">
            <v>4</v>
          </cell>
          <cell r="L684">
            <v>100</v>
          </cell>
          <cell r="M684">
            <v>1</v>
          </cell>
          <cell r="N684">
            <v>8</v>
          </cell>
          <cell r="O684">
            <v>7</v>
          </cell>
          <cell r="P684">
            <v>11</v>
          </cell>
          <cell r="Q684">
            <v>4</v>
          </cell>
        </row>
        <row r="685">
          <cell r="D685">
            <v>4218</v>
          </cell>
          <cell r="E685" t="str">
            <v>5</v>
          </cell>
          <cell r="F685" t="str">
            <v>VISTA ALEGRE  DE ZONANGA</v>
          </cell>
          <cell r="G685">
            <v>10</v>
          </cell>
          <cell r="H685">
            <v>9</v>
          </cell>
          <cell r="I685">
            <v>90</v>
          </cell>
          <cell r="J685">
            <v>1</v>
          </cell>
          <cell r="K685">
            <v>9</v>
          </cell>
          <cell r="L685">
            <v>100</v>
          </cell>
          <cell r="M685">
            <v>1</v>
          </cell>
          <cell r="N685">
            <v>9</v>
          </cell>
          <cell r="O685">
            <v>12</v>
          </cell>
          <cell r="P685">
            <v>11</v>
          </cell>
          <cell r="Q685">
            <v>4</v>
          </cell>
        </row>
        <row r="686">
          <cell r="D686">
            <v>4219</v>
          </cell>
          <cell r="E686" t="str">
            <v>5</v>
          </cell>
          <cell r="F686" t="str">
            <v>CHAMBAMONTERA</v>
          </cell>
          <cell r="G686">
            <v>9</v>
          </cell>
          <cell r="H686">
            <v>10</v>
          </cell>
          <cell r="I686">
            <v>100</v>
          </cell>
          <cell r="J686">
            <v>1</v>
          </cell>
          <cell r="K686">
            <v>12</v>
          </cell>
          <cell r="L686">
            <v>83.333333333333343</v>
          </cell>
          <cell r="M686">
            <v>1</v>
          </cell>
          <cell r="N686">
            <v>9</v>
          </cell>
          <cell r="O686">
            <v>10</v>
          </cell>
          <cell r="P686">
            <v>11</v>
          </cell>
          <cell r="Q686">
            <v>12</v>
          </cell>
        </row>
        <row r="687">
          <cell r="D687">
            <v>4220</v>
          </cell>
          <cell r="E687" t="str">
            <v>5</v>
          </cell>
          <cell r="F687" t="str">
            <v>PALMA CENTRAL</v>
          </cell>
          <cell r="G687">
            <v>20</v>
          </cell>
          <cell r="H687">
            <v>16</v>
          </cell>
          <cell r="I687">
            <v>80</v>
          </cell>
          <cell r="J687">
            <v>1</v>
          </cell>
          <cell r="K687">
            <v>20</v>
          </cell>
          <cell r="L687">
            <v>80</v>
          </cell>
          <cell r="M687">
            <v>1</v>
          </cell>
          <cell r="N687">
            <v>18</v>
          </cell>
          <cell r="O687">
            <v>22</v>
          </cell>
          <cell r="P687">
            <v>17</v>
          </cell>
          <cell r="Q687">
            <v>29</v>
          </cell>
        </row>
        <row r="688">
          <cell r="D688">
            <v>4221</v>
          </cell>
          <cell r="E688" t="str">
            <v>5</v>
          </cell>
          <cell r="F688" t="str">
            <v>VALILLO</v>
          </cell>
          <cell r="G688">
            <v>14</v>
          </cell>
          <cell r="H688">
            <v>12</v>
          </cell>
          <cell r="I688">
            <v>85.714285714285708</v>
          </cell>
          <cell r="J688">
            <v>1</v>
          </cell>
          <cell r="K688">
            <v>10</v>
          </cell>
          <cell r="L688">
            <v>120</v>
          </cell>
          <cell r="M688">
            <v>1</v>
          </cell>
          <cell r="N688">
            <v>10</v>
          </cell>
          <cell r="O688">
            <v>5</v>
          </cell>
          <cell r="P688">
            <v>9</v>
          </cell>
          <cell r="Q688">
            <v>7</v>
          </cell>
        </row>
        <row r="689">
          <cell r="D689">
            <v>4222</v>
          </cell>
          <cell r="E689" t="str">
            <v>5</v>
          </cell>
          <cell r="F689" t="str">
            <v>ALTO VISTA ALEGRE</v>
          </cell>
          <cell r="G689">
            <v>8</v>
          </cell>
          <cell r="H689">
            <v>7</v>
          </cell>
          <cell r="I689">
            <v>100</v>
          </cell>
          <cell r="J689">
            <v>1</v>
          </cell>
          <cell r="K689">
            <v>8</v>
          </cell>
          <cell r="L689">
            <v>87.5</v>
          </cell>
          <cell r="M689">
            <v>1</v>
          </cell>
          <cell r="N689">
            <v>10</v>
          </cell>
          <cell r="O689">
            <v>6</v>
          </cell>
          <cell r="P689">
            <v>20</v>
          </cell>
          <cell r="Q689">
            <v>12</v>
          </cell>
        </row>
        <row r="690">
          <cell r="D690">
            <v>4223</v>
          </cell>
          <cell r="E690" t="str">
            <v>4</v>
          </cell>
          <cell r="F690" t="str">
            <v>SAN JAVIER BELLAVISTA</v>
          </cell>
          <cell r="G690">
            <v>87</v>
          </cell>
          <cell r="H690">
            <v>75</v>
          </cell>
          <cell r="I690">
            <v>86.206896551724128</v>
          </cell>
          <cell r="J690">
            <v>1</v>
          </cell>
          <cell r="K690">
            <v>67</v>
          </cell>
          <cell r="L690">
            <v>111.94029850746267</v>
          </cell>
          <cell r="M690">
            <v>1</v>
          </cell>
          <cell r="N690">
            <v>68</v>
          </cell>
          <cell r="O690">
            <v>84</v>
          </cell>
          <cell r="P690">
            <v>81</v>
          </cell>
          <cell r="Q690">
            <v>77</v>
          </cell>
        </row>
        <row r="691">
          <cell r="D691">
            <v>4224</v>
          </cell>
          <cell r="E691" t="str">
            <v>4</v>
          </cell>
          <cell r="F691" t="str">
            <v>CRUCE SHUMBA</v>
          </cell>
          <cell r="G691">
            <v>22</v>
          </cell>
          <cell r="H691">
            <v>19</v>
          </cell>
          <cell r="I691">
            <v>86.36363636363636</v>
          </cell>
          <cell r="J691">
            <v>1</v>
          </cell>
          <cell r="K691">
            <v>21</v>
          </cell>
          <cell r="L691">
            <v>90.476190476190482</v>
          </cell>
          <cell r="M691">
            <v>1</v>
          </cell>
          <cell r="N691">
            <v>41</v>
          </cell>
          <cell r="O691">
            <v>35</v>
          </cell>
          <cell r="P691">
            <v>25</v>
          </cell>
          <cell r="Q691">
            <v>29</v>
          </cell>
        </row>
        <row r="692">
          <cell r="D692">
            <v>4225</v>
          </cell>
          <cell r="E692" t="str">
            <v>4</v>
          </cell>
          <cell r="F692" t="str">
            <v>AMBATO TAMBORAPA</v>
          </cell>
          <cell r="G692">
            <v>55</v>
          </cell>
          <cell r="H692">
            <v>47</v>
          </cell>
          <cell r="I692">
            <v>85.454545454545453</v>
          </cell>
          <cell r="J692">
            <v>1</v>
          </cell>
          <cell r="K692">
            <v>40</v>
          </cell>
          <cell r="L692">
            <v>117.5</v>
          </cell>
          <cell r="M692">
            <v>1</v>
          </cell>
          <cell r="N692">
            <v>44</v>
          </cell>
          <cell r="O692">
            <v>54</v>
          </cell>
          <cell r="P692">
            <v>48</v>
          </cell>
          <cell r="Q692">
            <v>59</v>
          </cell>
        </row>
        <row r="693">
          <cell r="D693">
            <v>4226</v>
          </cell>
          <cell r="E693" t="str">
            <v>4</v>
          </cell>
          <cell r="F693" t="str">
            <v>ROSARIO DE CHINGAMA</v>
          </cell>
          <cell r="G693">
            <v>13</v>
          </cell>
          <cell r="H693">
            <v>11</v>
          </cell>
          <cell r="I693">
            <v>84.615384615384613</v>
          </cell>
          <cell r="J693">
            <v>1</v>
          </cell>
          <cell r="K693">
            <v>13</v>
          </cell>
          <cell r="L693">
            <v>84.615384615384613</v>
          </cell>
          <cell r="M693">
            <v>1</v>
          </cell>
          <cell r="N693">
            <v>15</v>
          </cell>
          <cell r="O693">
            <v>23</v>
          </cell>
          <cell r="P693">
            <v>27</v>
          </cell>
          <cell r="Q693">
            <v>20</v>
          </cell>
        </row>
        <row r="694">
          <cell r="D694">
            <v>4227</v>
          </cell>
          <cell r="E694" t="str">
            <v>4</v>
          </cell>
          <cell r="F694" t="str">
            <v>VISTA ALEGRE DE CHINGAMA</v>
          </cell>
          <cell r="G694">
            <v>34</v>
          </cell>
          <cell r="H694">
            <v>31</v>
          </cell>
          <cell r="I694">
            <v>91.17647058823529</v>
          </cell>
          <cell r="J694">
            <v>1</v>
          </cell>
          <cell r="K694">
            <v>35</v>
          </cell>
          <cell r="L694">
            <v>88.571428571428569</v>
          </cell>
          <cell r="M694">
            <v>1</v>
          </cell>
          <cell r="N694">
            <v>30</v>
          </cell>
          <cell r="O694">
            <v>32</v>
          </cell>
          <cell r="P694">
            <v>31</v>
          </cell>
          <cell r="Q694">
            <v>32</v>
          </cell>
        </row>
        <row r="695">
          <cell r="D695">
            <v>4228</v>
          </cell>
          <cell r="E695" t="str">
            <v>4</v>
          </cell>
          <cell r="F695" t="str">
            <v>SHUMBA ALTO</v>
          </cell>
          <cell r="G695">
            <v>15</v>
          </cell>
          <cell r="H695">
            <v>16</v>
          </cell>
          <cell r="I695">
            <v>106.66666666666667</v>
          </cell>
          <cell r="J695">
            <v>1</v>
          </cell>
          <cell r="K695">
            <v>19</v>
          </cell>
          <cell r="L695">
            <v>84.210526315789465</v>
          </cell>
          <cell r="M695">
            <v>1</v>
          </cell>
          <cell r="N695">
            <v>23</v>
          </cell>
          <cell r="O695">
            <v>18</v>
          </cell>
          <cell r="P695">
            <v>22</v>
          </cell>
          <cell r="Q695">
            <v>16</v>
          </cell>
        </row>
        <row r="696">
          <cell r="D696">
            <v>4229</v>
          </cell>
          <cell r="E696" t="str">
            <v>4</v>
          </cell>
          <cell r="F696" t="str">
            <v>CANANA</v>
          </cell>
          <cell r="G696">
            <v>8</v>
          </cell>
          <cell r="H696">
            <v>4</v>
          </cell>
          <cell r="I696">
            <v>100</v>
          </cell>
          <cell r="J696">
            <v>1</v>
          </cell>
          <cell r="K696">
            <v>4</v>
          </cell>
          <cell r="L696">
            <v>100</v>
          </cell>
          <cell r="M696">
            <v>1</v>
          </cell>
          <cell r="N696">
            <v>6</v>
          </cell>
          <cell r="O696">
            <v>5</v>
          </cell>
          <cell r="P696">
            <v>6</v>
          </cell>
          <cell r="Q696">
            <v>9</v>
          </cell>
        </row>
        <row r="697">
          <cell r="D697">
            <v>4230</v>
          </cell>
          <cell r="E697" t="str">
            <v>4</v>
          </cell>
          <cell r="F697" t="str">
            <v>SAN AUGUSTIN</v>
          </cell>
          <cell r="G697">
            <v>23</v>
          </cell>
          <cell r="H697">
            <v>19</v>
          </cell>
          <cell r="I697">
            <v>82.608695652173907</v>
          </cell>
          <cell r="J697">
            <v>1</v>
          </cell>
          <cell r="K697">
            <v>18</v>
          </cell>
          <cell r="L697">
            <v>105.55555555555556</v>
          </cell>
          <cell r="M697">
            <v>1</v>
          </cell>
          <cell r="N697">
            <v>19</v>
          </cell>
          <cell r="O697">
            <v>27</v>
          </cell>
          <cell r="P697">
            <v>21</v>
          </cell>
          <cell r="Q697">
            <v>17</v>
          </cell>
        </row>
        <row r="698">
          <cell r="D698">
            <v>4231</v>
          </cell>
          <cell r="E698" t="str">
            <v>4</v>
          </cell>
          <cell r="F698" t="str">
            <v>LA GUAYABA</v>
          </cell>
          <cell r="G698">
            <v>4</v>
          </cell>
          <cell r="H698">
            <v>8</v>
          </cell>
          <cell r="I698">
            <v>100</v>
          </cell>
          <cell r="J698">
            <v>1</v>
          </cell>
          <cell r="K698">
            <v>7</v>
          </cell>
          <cell r="L698">
            <v>114.28571428571428</v>
          </cell>
          <cell r="M698">
            <v>1</v>
          </cell>
          <cell r="N698">
            <v>12</v>
          </cell>
          <cell r="O698">
            <v>11</v>
          </cell>
          <cell r="P698">
            <v>6</v>
          </cell>
          <cell r="Q698">
            <v>13</v>
          </cell>
        </row>
        <row r="699">
          <cell r="D699">
            <v>4232</v>
          </cell>
          <cell r="E699" t="str">
            <v>4</v>
          </cell>
          <cell r="F699" t="str">
            <v>CHONTALI</v>
          </cell>
          <cell r="G699">
            <v>101</v>
          </cell>
          <cell r="H699">
            <v>84</v>
          </cell>
          <cell r="I699">
            <v>83.168316831683171</v>
          </cell>
          <cell r="J699">
            <v>1</v>
          </cell>
          <cell r="K699">
            <v>74</v>
          </cell>
          <cell r="L699">
            <v>113.51351351351352</v>
          </cell>
          <cell r="M699">
            <v>1</v>
          </cell>
          <cell r="N699">
            <v>88</v>
          </cell>
          <cell r="O699">
            <v>97</v>
          </cell>
          <cell r="P699">
            <v>93</v>
          </cell>
          <cell r="Q699">
            <v>102</v>
          </cell>
        </row>
        <row r="700">
          <cell r="D700">
            <v>4233</v>
          </cell>
          <cell r="E700" t="str">
            <v>4</v>
          </cell>
          <cell r="F700" t="str">
            <v>PACHAPIRIANA</v>
          </cell>
          <cell r="G700">
            <v>29</v>
          </cell>
          <cell r="H700">
            <v>25</v>
          </cell>
          <cell r="I700">
            <v>86.206896551724128</v>
          </cell>
          <cell r="J700">
            <v>1</v>
          </cell>
          <cell r="K700">
            <v>31</v>
          </cell>
          <cell r="L700">
            <v>80.645161290322577</v>
          </cell>
          <cell r="M700">
            <v>1</v>
          </cell>
          <cell r="N700">
            <v>36</v>
          </cell>
          <cell r="O700">
            <v>27</v>
          </cell>
          <cell r="P700">
            <v>48</v>
          </cell>
          <cell r="Q700">
            <v>43</v>
          </cell>
        </row>
        <row r="701">
          <cell r="D701">
            <v>4234</v>
          </cell>
          <cell r="E701" t="str">
            <v>4</v>
          </cell>
          <cell r="F701" t="str">
            <v>HUALATAN</v>
          </cell>
          <cell r="G701">
            <v>20</v>
          </cell>
          <cell r="H701">
            <v>20</v>
          </cell>
          <cell r="I701">
            <v>100</v>
          </cell>
          <cell r="J701">
            <v>1</v>
          </cell>
          <cell r="K701">
            <v>21</v>
          </cell>
          <cell r="L701">
            <v>95.238095238095227</v>
          </cell>
          <cell r="M701">
            <v>1</v>
          </cell>
          <cell r="N701">
            <v>25</v>
          </cell>
          <cell r="O701">
            <v>39</v>
          </cell>
          <cell r="P701">
            <v>27</v>
          </cell>
          <cell r="Q701">
            <v>26</v>
          </cell>
        </row>
        <row r="702">
          <cell r="D702">
            <v>4235</v>
          </cell>
          <cell r="E702" t="str">
            <v>4</v>
          </cell>
          <cell r="F702" t="str">
            <v>TABACAL CHONTALI</v>
          </cell>
          <cell r="G702">
            <v>40</v>
          </cell>
          <cell r="H702">
            <v>38</v>
          </cell>
          <cell r="I702">
            <v>95</v>
          </cell>
          <cell r="J702">
            <v>1</v>
          </cell>
          <cell r="K702">
            <v>37</v>
          </cell>
          <cell r="L702">
            <v>102.70270270270269</v>
          </cell>
          <cell r="M702">
            <v>1</v>
          </cell>
          <cell r="N702">
            <v>44</v>
          </cell>
          <cell r="O702">
            <v>38</v>
          </cell>
          <cell r="P702">
            <v>53</v>
          </cell>
          <cell r="Q702">
            <v>30</v>
          </cell>
        </row>
        <row r="703">
          <cell r="D703">
            <v>4236</v>
          </cell>
          <cell r="E703" t="str">
            <v>2</v>
          </cell>
          <cell r="F703" t="str">
            <v>COLASAY</v>
          </cell>
          <cell r="G703">
            <v>27</v>
          </cell>
          <cell r="H703">
            <v>28</v>
          </cell>
          <cell r="I703">
            <v>103.7037037037037</v>
          </cell>
          <cell r="J703">
            <v>1</v>
          </cell>
          <cell r="K703">
            <v>27</v>
          </cell>
          <cell r="L703">
            <v>103.7037037037037</v>
          </cell>
          <cell r="M703">
            <v>1</v>
          </cell>
          <cell r="N703">
            <v>26</v>
          </cell>
          <cell r="O703">
            <v>24</v>
          </cell>
          <cell r="P703">
            <v>28</v>
          </cell>
          <cell r="Q703">
            <v>22</v>
          </cell>
        </row>
        <row r="704">
          <cell r="D704">
            <v>4237</v>
          </cell>
          <cell r="E704" t="str">
            <v>2</v>
          </cell>
          <cell r="F704" t="str">
            <v>CHUNCHUQUILLO</v>
          </cell>
          <cell r="G704">
            <v>79</v>
          </cell>
          <cell r="H704">
            <v>77</v>
          </cell>
          <cell r="I704">
            <v>97.468354430379748</v>
          </cell>
          <cell r="J704">
            <v>1</v>
          </cell>
          <cell r="K704">
            <v>78</v>
          </cell>
          <cell r="L704">
            <v>98.71794871794873</v>
          </cell>
          <cell r="M704">
            <v>1</v>
          </cell>
          <cell r="N704">
            <v>68</v>
          </cell>
          <cell r="O704">
            <v>70</v>
          </cell>
          <cell r="P704">
            <v>66</v>
          </cell>
          <cell r="Q704">
            <v>89</v>
          </cell>
        </row>
        <row r="705">
          <cell r="D705">
            <v>4238</v>
          </cell>
          <cell r="E705" t="str">
            <v>2</v>
          </cell>
          <cell r="F705" t="str">
            <v>SAN LORENZO DE BARBASCO</v>
          </cell>
          <cell r="G705">
            <v>29</v>
          </cell>
          <cell r="H705">
            <v>24</v>
          </cell>
          <cell r="I705">
            <v>82.758620689655174</v>
          </cell>
          <cell r="J705">
            <v>1</v>
          </cell>
          <cell r="K705">
            <v>24</v>
          </cell>
          <cell r="L705">
            <v>100</v>
          </cell>
          <cell r="M705">
            <v>1</v>
          </cell>
          <cell r="N705">
            <v>27</v>
          </cell>
          <cell r="O705">
            <v>27</v>
          </cell>
          <cell r="P705">
            <v>13</v>
          </cell>
          <cell r="Q705">
            <v>33</v>
          </cell>
        </row>
        <row r="706">
          <cell r="D706">
            <v>4239</v>
          </cell>
          <cell r="E706" t="str">
            <v>2</v>
          </cell>
          <cell r="F706" t="str">
            <v>CEDRO PASTO</v>
          </cell>
          <cell r="G706">
            <v>17</v>
          </cell>
          <cell r="H706">
            <v>14</v>
          </cell>
          <cell r="I706">
            <v>82.35294117647058</v>
          </cell>
          <cell r="J706">
            <v>1</v>
          </cell>
          <cell r="K706">
            <v>12</v>
          </cell>
          <cell r="L706">
            <v>116.66666666666667</v>
          </cell>
          <cell r="M706">
            <v>1</v>
          </cell>
          <cell r="N706">
            <v>11</v>
          </cell>
          <cell r="O706">
            <v>12</v>
          </cell>
          <cell r="P706">
            <v>14</v>
          </cell>
          <cell r="Q706">
            <v>23</v>
          </cell>
        </row>
        <row r="707">
          <cell r="D707">
            <v>4240</v>
          </cell>
          <cell r="E707" t="str">
            <v>2</v>
          </cell>
          <cell r="F707" t="str">
            <v>CUYCA</v>
          </cell>
          <cell r="G707">
            <v>2</v>
          </cell>
          <cell r="H707">
            <v>2</v>
          </cell>
          <cell r="I707">
            <v>100</v>
          </cell>
          <cell r="J707">
            <v>1</v>
          </cell>
          <cell r="K707">
            <v>2</v>
          </cell>
          <cell r="L707">
            <v>100</v>
          </cell>
          <cell r="M707">
            <v>1</v>
          </cell>
          <cell r="N707">
            <v>10</v>
          </cell>
          <cell r="O707">
            <v>7</v>
          </cell>
          <cell r="P707">
            <v>6</v>
          </cell>
          <cell r="Q707">
            <v>6</v>
          </cell>
        </row>
        <row r="708">
          <cell r="D708">
            <v>4241</v>
          </cell>
          <cell r="E708" t="str">
            <v>2</v>
          </cell>
          <cell r="F708" t="str">
            <v>HUABAL</v>
          </cell>
          <cell r="G708">
            <v>61</v>
          </cell>
          <cell r="H708">
            <v>52</v>
          </cell>
          <cell r="I708">
            <v>85.245901639344254</v>
          </cell>
          <cell r="J708">
            <v>1</v>
          </cell>
          <cell r="K708">
            <v>52</v>
          </cell>
          <cell r="L708">
            <v>100</v>
          </cell>
          <cell r="M708">
            <v>1</v>
          </cell>
          <cell r="N708">
            <v>44</v>
          </cell>
          <cell r="O708">
            <v>49</v>
          </cell>
          <cell r="P708">
            <v>47</v>
          </cell>
          <cell r="Q708">
            <v>46</v>
          </cell>
        </row>
        <row r="709">
          <cell r="D709">
            <v>4242</v>
          </cell>
          <cell r="E709" t="str">
            <v>2</v>
          </cell>
          <cell r="F709" t="str">
            <v>SAN FRANCISCO DE ASIS</v>
          </cell>
          <cell r="G709">
            <v>19</v>
          </cell>
          <cell r="H709">
            <v>16</v>
          </cell>
          <cell r="I709">
            <v>84.210526315789465</v>
          </cell>
          <cell r="J709">
            <v>1</v>
          </cell>
          <cell r="K709">
            <v>18</v>
          </cell>
          <cell r="L709">
            <v>88.888888888888886</v>
          </cell>
          <cell r="M709">
            <v>1</v>
          </cell>
          <cell r="N709">
            <v>30</v>
          </cell>
          <cell r="O709">
            <v>25</v>
          </cell>
          <cell r="P709">
            <v>27</v>
          </cell>
          <cell r="Q709">
            <v>27</v>
          </cell>
        </row>
        <row r="710">
          <cell r="D710">
            <v>4243</v>
          </cell>
          <cell r="E710" t="str">
            <v>2</v>
          </cell>
          <cell r="F710" t="str">
            <v>LA ESPERANZA</v>
          </cell>
          <cell r="G710">
            <v>15</v>
          </cell>
          <cell r="H710">
            <v>12</v>
          </cell>
          <cell r="I710">
            <v>80</v>
          </cell>
          <cell r="J710">
            <v>1</v>
          </cell>
          <cell r="K710">
            <v>10</v>
          </cell>
          <cell r="L710">
            <v>120</v>
          </cell>
          <cell r="M710">
            <v>1</v>
          </cell>
          <cell r="N710">
            <v>9</v>
          </cell>
          <cell r="O710">
            <v>18</v>
          </cell>
          <cell r="P710">
            <v>19</v>
          </cell>
          <cell r="Q710">
            <v>14</v>
          </cell>
        </row>
        <row r="711">
          <cell r="D711">
            <v>4245</v>
          </cell>
          <cell r="E711" t="str">
            <v>1</v>
          </cell>
          <cell r="F711" t="str">
            <v>LAS PIRIAS DE JAEN</v>
          </cell>
          <cell r="G711">
            <v>64</v>
          </cell>
          <cell r="H711">
            <v>60</v>
          </cell>
          <cell r="I711">
            <v>93.75</v>
          </cell>
          <cell r="J711">
            <v>1</v>
          </cell>
          <cell r="K711">
            <v>70</v>
          </cell>
          <cell r="L711">
            <v>85.714285714285708</v>
          </cell>
          <cell r="M711">
            <v>1</v>
          </cell>
          <cell r="N711">
            <v>76</v>
          </cell>
          <cell r="O711">
            <v>84</v>
          </cell>
          <cell r="P711">
            <v>100</v>
          </cell>
          <cell r="Q711">
            <v>81</v>
          </cell>
        </row>
        <row r="712">
          <cell r="D712">
            <v>4246</v>
          </cell>
          <cell r="E712" t="str">
            <v>1</v>
          </cell>
          <cell r="F712" t="str">
            <v>RUMIBAMBA</v>
          </cell>
          <cell r="G712">
            <v>8</v>
          </cell>
          <cell r="H712">
            <v>10</v>
          </cell>
          <cell r="I712">
            <v>100</v>
          </cell>
          <cell r="J712">
            <v>1</v>
          </cell>
          <cell r="K712">
            <v>9</v>
          </cell>
          <cell r="L712">
            <v>111.11111111111111</v>
          </cell>
          <cell r="M712">
            <v>1</v>
          </cell>
          <cell r="N712">
            <v>15</v>
          </cell>
          <cell r="O712">
            <v>12</v>
          </cell>
          <cell r="P712">
            <v>5</v>
          </cell>
          <cell r="Q712">
            <v>5</v>
          </cell>
        </row>
        <row r="713">
          <cell r="D713">
            <v>4247</v>
          </cell>
          <cell r="E713" t="str">
            <v>1</v>
          </cell>
          <cell r="F713" t="str">
            <v>POMAHUACA</v>
          </cell>
          <cell r="G713">
            <v>66</v>
          </cell>
          <cell r="H713">
            <v>71</v>
          </cell>
          <cell r="I713">
            <v>107.57575757575756</v>
          </cell>
          <cell r="J713">
            <v>1</v>
          </cell>
          <cell r="K713">
            <v>75</v>
          </cell>
          <cell r="L713">
            <v>94.666666666666671</v>
          </cell>
          <cell r="M713">
            <v>1</v>
          </cell>
          <cell r="N713">
            <v>77</v>
          </cell>
          <cell r="O713">
            <v>75</v>
          </cell>
          <cell r="P713">
            <v>94</v>
          </cell>
          <cell r="Q713">
            <v>80</v>
          </cell>
        </row>
        <row r="714">
          <cell r="D714">
            <v>4248</v>
          </cell>
          <cell r="E714" t="str">
            <v>1</v>
          </cell>
          <cell r="F714" t="str">
            <v>PALO BLANCO</v>
          </cell>
          <cell r="G714">
            <v>25</v>
          </cell>
          <cell r="H714">
            <v>23</v>
          </cell>
          <cell r="I714">
            <v>92</v>
          </cell>
          <cell r="J714">
            <v>1</v>
          </cell>
          <cell r="K714">
            <v>21</v>
          </cell>
          <cell r="L714">
            <v>109.52380952380953</v>
          </cell>
          <cell r="M714">
            <v>1</v>
          </cell>
          <cell r="N714">
            <v>34</v>
          </cell>
          <cell r="O714">
            <v>30</v>
          </cell>
          <cell r="P714">
            <v>30</v>
          </cell>
          <cell r="Q714">
            <v>30</v>
          </cell>
        </row>
        <row r="715">
          <cell r="D715">
            <v>4249</v>
          </cell>
          <cell r="E715" t="str">
            <v>4</v>
          </cell>
          <cell r="F715" t="str">
            <v>PUCARA</v>
          </cell>
          <cell r="G715">
            <v>100</v>
          </cell>
          <cell r="H715">
            <v>110</v>
          </cell>
          <cell r="I715">
            <v>110.00000000000001</v>
          </cell>
          <cell r="J715">
            <v>1</v>
          </cell>
          <cell r="K715">
            <v>137</v>
          </cell>
          <cell r="L715">
            <v>80.291970802919707</v>
          </cell>
          <cell r="M715">
            <v>1</v>
          </cell>
          <cell r="N715">
            <v>113</v>
          </cell>
          <cell r="O715">
            <v>136</v>
          </cell>
          <cell r="P715">
            <v>124</v>
          </cell>
          <cell r="Q715">
            <v>134</v>
          </cell>
        </row>
        <row r="716">
          <cell r="D716">
            <v>4250</v>
          </cell>
          <cell r="E716" t="str">
            <v>1</v>
          </cell>
          <cell r="F716" t="str">
            <v>SALLIQUE</v>
          </cell>
          <cell r="G716">
            <v>43</v>
          </cell>
          <cell r="H716">
            <v>36</v>
          </cell>
          <cell r="I716">
            <v>83.720930232558146</v>
          </cell>
          <cell r="J716">
            <v>1</v>
          </cell>
          <cell r="K716">
            <v>36</v>
          </cell>
          <cell r="L716">
            <v>100</v>
          </cell>
          <cell r="M716">
            <v>1</v>
          </cell>
          <cell r="N716">
            <v>39</v>
          </cell>
          <cell r="O716">
            <v>40</v>
          </cell>
          <cell r="P716">
            <v>40</v>
          </cell>
          <cell r="Q716">
            <v>43</v>
          </cell>
        </row>
        <row r="717">
          <cell r="D717">
            <v>4251</v>
          </cell>
          <cell r="E717" t="str">
            <v>1</v>
          </cell>
          <cell r="F717" t="str">
            <v>MAZIN</v>
          </cell>
          <cell r="G717">
            <v>27</v>
          </cell>
          <cell r="H717">
            <v>22</v>
          </cell>
          <cell r="I717">
            <v>81.481481481481481</v>
          </cell>
          <cell r="J717">
            <v>1</v>
          </cell>
          <cell r="K717">
            <v>26</v>
          </cell>
          <cell r="L717">
            <v>84.615384615384613</v>
          </cell>
          <cell r="M717">
            <v>1</v>
          </cell>
          <cell r="N717">
            <v>32</v>
          </cell>
          <cell r="O717">
            <v>28</v>
          </cell>
          <cell r="P717">
            <v>27</v>
          </cell>
          <cell r="Q717">
            <v>32</v>
          </cell>
        </row>
        <row r="718">
          <cell r="D718">
            <v>4252</v>
          </cell>
          <cell r="E718" t="str">
            <v>1</v>
          </cell>
          <cell r="F718" t="str">
            <v>SAULACA</v>
          </cell>
          <cell r="G718">
            <v>9</v>
          </cell>
          <cell r="H718">
            <v>12</v>
          </cell>
          <cell r="I718">
            <v>100</v>
          </cell>
          <cell r="J718">
            <v>1</v>
          </cell>
          <cell r="K718">
            <v>15</v>
          </cell>
          <cell r="L718">
            <v>80</v>
          </cell>
          <cell r="M718">
            <v>1</v>
          </cell>
          <cell r="N718">
            <v>10</v>
          </cell>
          <cell r="O718">
            <v>13</v>
          </cell>
          <cell r="P718">
            <v>12</v>
          </cell>
          <cell r="Q718">
            <v>18</v>
          </cell>
        </row>
        <row r="719">
          <cell r="D719">
            <v>4253</v>
          </cell>
          <cell r="E719" t="str">
            <v>1</v>
          </cell>
          <cell r="F719" t="str">
            <v>LA UNION</v>
          </cell>
          <cell r="G719">
            <v>31</v>
          </cell>
          <cell r="H719">
            <v>25</v>
          </cell>
          <cell r="I719">
            <v>80.645161290322577</v>
          </cell>
          <cell r="J719">
            <v>1</v>
          </cell>
          <cell r="K719">
            <v>22</v>
          </cell>
          <cell r="L719">
            <v>113.63636363636364</v>
          </cell>
          <cell r="M719">
            <v>1</v>
          </cell>
          <cell r="N719">
            <v>37</v>
          </cell>
          <cell r="O719">
            <v>26</v>
          </cell>
          <cell r="P719">
            <v>31</v>
          </cell>
          <cell r="Q719">
            <v>26</v>
          </cell>
        </row>
        <row r="720">
          <cell r="D720">
            <v>4254</v>
          </cell>
          <cell r="E720" t="str">
            <v>1</v>
          </cell>
          <cell r="F720" t="str">
            <v>SAN FELIPE</v>
          </cell>
          <cell r="G720">
            <v>46</v>
          </cell>
          <cell r="H720">
            <v>45</v>
          </cell>
          <cell r="I720">
            <v>97.826086956521735</v>
          </cell>
          <cell r="J720">
            <v>1</v>
          </cell>
          <cell r="K720">
            <v>49</v>
          </cell>
          <cell r="L720">
            <v>91.83673469387756</v>
          </cell>
          <cell r="M720">
            <v>1</v>
          </cell>
          <cell r="N720">
            <v>52</v>
          </cell>
          <cell r="O720">
            <v>58</v>
          </cell>
          <cell r="P720">
            <v>57</v>
          </cell>
          <cell r="Q720">
            <v>72</v>
          </cell>
        </row>
        <row r="721">
          <cell r="D721">
            <v>4255</v>
          </cell>
          <cell r="E721" t="str">
            <v>1</v>
          </cell>
          <cell r="F721" t="str">
            <v>PIQUIJACA</v>
          </cell>
          <cell r="G721">
            <v>28</v>
          </cell>
          <cell r="H721">
            <v>23</v>
          </cell>
          <cell r="I721">
            <v>82.142857142857139</v>
          </cell>
          <cell r="J721">
            <v>1</v>
          </cell>
          <cell r="K721">
            <v>23</v>
          </cell>
          <cell r="L721">
            <v>100</v>
          </cell>
          <cell r="M721">
            <v>1</v>
          </cell>
          <cell r="N721">
            <v>17</v>
          </cell>
          <cell r="O721">
            <v>34</v>
          </cell>
          <cell r="P721">
            <v>17</v>
          </cell>
          <cell r="Q721">
            <v>36</v>
          </cell>
        </row>
        <row r="722">
          <cell r="D722">
            <v>4256</v>
          </cell>
          <cell r="E722" t="str">
            <v>4</v>
          </cell>
          <cell r="F722" t="str">
            <v>COCHALAN</v>
          </cell>
          <cell r="G722">
            <v>28</v>
          </cell>
          <cell r="H722">
            <v>28</v>
          </cell>
          <cell r="I722">
            <v>100</v>
          </cell>
          <cell r="J722">
            <v>1</v>
          </cell>
          <cell r="K722">
            <v>29</v>
          </cell>
          <cell r="L722">
            <v>96.551724137931032</v>
          </cell>
          <cell r="M722">
            <v>1</v>
          </cell>
          <cell r="N722">
            <v>24</v>
          </cell>
          <cell r="O722">
            <v>18</v>
          </cell>
          <cell r="P722">
            <v>24</v>
          </cell>
          <cell r="Q722">
            <v>28</v>
          </cell>
        </row>
        <row r="723">
          <cell r="D723">
            <v>4257</v>
          </cell>
          <cell r="E723" t="str">
            <v>4</v>
          </cell>
          <cell r="F723" t="str">
            <v>SAN JOSE DEL ALTO</v>
          </cell>
          <cell r="G723">
            <v>17</v>
          </cell>
          <cell r="H723">
            <v>19</v>
          </cell>
          <cell r="I723">
            <v>111.76470588235294</v>
          </cell>
          <cell r="J723">
            <v>1</v>
          </cell>
          <cell r="K723">
            <v>20</v>
          </cell>
          <cell r="L723">
            <v>95</v>
          </cell>
          <cell r="M723">
            <v>1</v>
          </cell>
          <cell r="N723">
            <v>17</v>
          </cell>
          <cell r="O723">
            <v>18</v>
          </cell>
          <cell r="P723">
            <v>14</v>
          </cell>
          <cell r="Q723">
            <v>23</v>
          </cell>
        </row>
        <row r="724">
          <cell r="D724">
            <v>4258</v>
          </cell>
          <cell r="E724" t="str">
            <v>4</v>
          </cell>
          <cell r="F724" t="str">
            <v>ANGASH</v>
          </cell>
          <cell r="G724">
            <v>16</v>
          </cell>
          <cell r="H724">
            <v>18</v>
          </cell>
          <cell r="I724">
            <v>112.5</v>
          </cell>
          <cell r="J724">
            <v>1</v>
          </cell>
          <cell r="K724">
            <v>18</v>
          </cell>
          <cell r="L724">
            <v>100</v>
          </cell>
          <cell r="M724">
            <v>1</v>
          </cell>
          <cell r="N724">
            <v>11</v>
          </cell>
          <cell r="O724">
            <v>21</v>
          </cell>
          <cell r="P724">
            <v>27</v>
          </cell>
          <cell r="Q724">
            <v>22</v>
          </cell>
        </row>
        <row r="725">
          <cell r="D725">
            <v>4259</v>
          </cell>
          <cell r="E725" t="str">
            <v>4</v>
          </cell>
          <cell r="F725" t="str">
            <v>HUAHUAYA</v>
          </cell>
          <cell r="G725">
            <v>7</v>
          </cell>
          <cell r="H725">
            <v>5</v>
          </cell>
          <cell r="I725">
            <v>100</v>
          </cell>
          <cell r="J725">
            <v>1</v>
          </cell>
          <cell r="K725">
            <v>5</v>
          </cell>
          <cell r="L725">
            <v>100</v>
          </cell>
          <cell r="M725">
            <v>1</v>
          </cell>
          <cell r="N725">
            <v>10</v>
          </cell>
          <cell r="O725">
            <v>4</v>
          </cell>
          <cell r="P725">
            <v>7</v>
          </cell>
          <cell r="Q725">
            <v>7</v>
          </cell>
        </row>
        <row r="726">
          <cell r="D726">
            <v>4260</v>
          </cell>
          <cell r="E726" t="str">
            <v>4</v>
          </cell>
          <cell r="F726" t="str">
            <v>PEÑA BLANCA</v>
          </cell>
          <cell r="G726">
            <v>29</v>
          </cell>
          <cell r="H726">
            <v>34</v>
          </cell>
          <cell r="I726">
            <v>117.24137931034481</v>
          </cell>
          <cell r="J726">
            <v>1</v>
          </cell>
          <cell r="K726">
            <v>42</v>
          </cell>
          <cell r="L726">
            <v>80.952380952380949</v>
          </cell>
          <cell r="M726">
            <v>1</v>
          </cell>
          <cell r="N726">
            <v>33</v>
          </cell>
          <cell r="O726">
            <v>33</v>
          </cell>
          <cell r="P726">
            <v>42</v>
          </cell>
          <cell r="Q726">
            <v>44</v>
          </cell>
        </row>
        <row r="727">
          <cell r="D727">
            <v>4261</v>
          </cell>
          <cell r="E727" t="str">
            <v>4</v>
          </cell>
          <cell r="F727" t="str">
            <v>SANTA ROSA</v>
          </cell>
          <cell r="G727">
            <v>55</v>
          </cell>
          <cell r="H727">
            <v>48</v>
          </cell>
          <cell r="I727">
            <v>87.272727272727266</v>
          </cell>
          <cell r="J727">
            <v>1</v>
          </cell>
          <cell r="K727">
            <v>54</v>
          </cell>
          <cell r="L727">
            <v>88.888888888888886</v>
          </cell>
          <cell r="M727">
            <v>1</v>
          </cell>
          <cell r="N727">
            <v>60</v>
          </cell>
          <cell r="O727">
            <v>59</v>
          </cell>
          <cell r="P727">
            <v>69</v>
          </cell>
          <cell r="Q727">
            <v>66</v>
          </cell>
        </row>
        <row r="728">
          <cell r="D728">
            <v>4262</v>
          </cell>
          <cell r="E728" t="str">
            <v>4</v>
          </cell>
          <cell r="F728" t="str">
            <v>PUENTECILLOS</v>
          </cell>
          <cell r="G728">
            <v>31</v>
          </cell>
          <cell r="H728">
            <v>36</v>
          </cell>
          <cell r="I728">
            <v>116.12903225806453</v>
          </cell>
          <cell r="J728">
            <v>1</v>
          </cell>
          <cell r="K728">
            <v>44</v>
          </cell>
          <cell r="L728">
            <v>81.818181818181827</v>
          </cell>
          <cell r="M728">
            <v>1</v>
          </cell>
          <cell r="N728">
            <v>26</v>
          </cell>
          <cell r="O728">
            <v>38</v>
          </cell>
          <cell r="P728">
            <v>36</v>
          </cell>
          <cell r="Q728">
            <v>48</v>
          </cell>
        </row>
        <row r="729">
          <cell r="D729">
            <v>4263</v>
          </cell>
          <cell r="E729" t="str">
            <v>4</v>
          </cell>
          <cell r="F729" t="str">
            <v>PUYAYA</v>
          </cell>
          <cell r="G729">
            <v>16</v>
          </cell>
          <cell r="H729">
            <v>18</v>
          </cell>
          <cell r="I729">
            <v>112.5</v>
          </cell>
          <cell r="J729">
            <v>1</v>
          </cell>
          <cell r="K729">
            <v>22</v>
          </cell>
          <cell r="L729">
            <v>81.818181818181827</v>
          </cell>
          <cell r="M729">
            <v>1</v>
          </cell>
          <cell r="N729">
            <v>13</v>
          </cell>
          <cell r="O729">
            <v>9</v>
          </cell>
          <cell r="P729">
            <v>19</v>
          </cell>
          <cell r="Q729">
            <v>14</v>
          </cell>
        </row>
        <row r="730">
          <cell r="D730">
            <v>4264</v>
          </cell>
          <cell r="E730" t="str">
            <v>4</v>
          </cell>
          <cell r="F730" t="str">
            <v>MONTANGO</v>
          </cell>
          <cell r="G730">
            <v>17</v>
          </cell>
          <cell r="H730">
            <v>14</v>
          </cell>
          <cell r="I730">
            <v>82.35294117647058</v>
          </cell>
          <cell r="J730">
            <v>1</v>
          </cell>
          <cell r="K730">
            <v>17</v>
          </cell>
          <cell r="L730">
            <v>82.35294117647058</v>
          </cell>
          <cell r="M730">
            <v>1</v>
          </cell>
          <cell r="N730">
            <v>7</v>
          </cell>
          <cell r="O730">
            <v>12</v>
          </cell>
          <cell r="P730">
            <v>13</v>
          </cell>
          <cell r="Q730">
            <v>10</v>
          </cell>
        </row>
        <row r="731">
          <cell r="D731">
            <v>4265</v>
          </cell>
          <cell r="E731" t="str">
            <v>4</v>
          </cell>
          <cell r="F731" t="str">
            <v>HUALLAPE</v>
          </cell>
          <cell r="G731">
            <v>13</v>
          </cell>
          <cell r="H731">
            <v>11</v>
          </cell>
          <cell r="I731">
            <v>84.615384615384613</v>
          </cell>
          <cell r="J731">
            <v>1</v>
          </cell>
          <cell r="K731">
            <v>10</v>
          </cell>
          <cell r="L731">
            <v>110.00000000000001</v>
          </cell>
          <cell r="M731">
            <v>1</v>
          </cell>
          <cell r="N731">
            <v>11</v>
          </cell>
          <cell r="O731">
            <v>19</v>
          </cell>
          <cell r="P731">
            <v>12</v>
          </cell>
          <cell r="Q731">
            <v>11</v>
          </cell>
        </row>
        <row r="732">
          <cell r="D732">
            <v>4266</v>
          </cell>
          <cell r="E732" t="str">
            <v>4</v>
          </cell>
          <cell r="F732" t="str">
            <v>SHUMBANA</v>
          </cell>
          <cell r="G732">
            <v>34</v>
          </cell>
          <cell r="H732">
            <v>28</v>
          </cell>
          <cell r="I732">
            <v>82.35294117647058</v>
          </cell>
          <cell r="J732">
            <v>1</v>
          </cell>
          <cell r="K732">
            <v>25</v>
          </cell>
          <cell r="L732">
            <v>112.00000000000001</v>
          </cell>
          <cell r="M732">
            <v>1</v>
          </cell>
          <cell r="N732">
            <v>29</v>
          </cell>
          <cell r="O732">
            <v>29</v>
          </cell>
          <cell r="P732">
            <v>35</v>
          </cell>
          <cell r="Q732">
            <v>34</v>
          </cell>
        </row>
        <row r="733">
          <cell r="D733">
            <v>6994</v>
          </cell>
          <cell r="E733" t="str">
            <v>5</v>
          </cell>
          <cell r="F733" t="str">
            <v>LOMA SANTA</v>
          </cell>
          <cell r="G733">
            <v>6</v>
          </cell>
          <cell r="H733">
            <v>3</v>
          </cell>
          <cell r="I733">
            <v>100</v>
          </cell>
          <cell r="J733">
            <v>1</v>
          </cell>
          <cell r="K733">
            <v>3</v>
          </cell>
          <cell r="L733">
            <v>100</v>
          </cell>
          <cell r="M733">
            <v>1</v>
          </cell>
          <cell r="N733">
            <v>6</v>
          </cell>
          <cell r="O733">
            <v>5</v>
          </cell>
          <cell r="P733">
            <v>8</v>
          </cell>
          <cell r="Q733">
            <v>11</v>
          </cell>
        </row>
        <row r="734">
          <cell r="D734">
            <v>7017</v>
          </cell>
          <cell r="E734" t="str">
            <v>2</v>
          </cell>
          <cell r="F734" t="str">
            <v>AHUYACA</v>
          </cell>
          <cell r="G734">
            <v>23</v>
          </cell>
          <cell r="H734">
            <v>19</v>
          </cell>
          <cell r="I734">
            <v>82.608695652173907</v>
          </cell>
          <cell r="J734">
            <v>1</v>
          </cell>
          <cell r="K734">
            <v>16</v>
          </cell>
          <cell r="L734">
            <v>118.75</v>
          </cell>
          <cell r="M734">
            <v>1</v>
          </cell>
          <cell r="N734">
            <v>27</v>
          </cell>
          <cell r="O734">
            <v>28</v>
          </cell>
          <cell r="P734">
            <v>21</v>
          </cell>
          <cell r="Q734">
            <v>29</v>
          </cell>
        </row>
        <row r="735">
          <cell r="D735">
            <v>7024</v>
          </cell>
          <cell r="E735" t="str">
            <v>5</v>
          </cell>
          <cell r="F735" t="str">
            <v>SAN MARTIN DE PORRES</v>
          </cell>
          <cell r="G735">
            <v>10</v>
          </cell>
          <cell r="H735">
            <v>9</v>
          </cell>
          <cell r="I735">
            <v>90</v>
          </cell>
          <cell r="J735">
            <v>1</v>
          </cell>
          <cell r="K735">
            <v>10</v>
          </cell>
          <cell r="L735">
            <v>90</v>
          </cell>
          <cell r="M735">
            <v>1</v>
          </cell>
          <cell r="N735">
            <v>7</v>
          </cell>
          <cell r="O735">
            <v>10</v>
          </cell>
          <cell r="P735">
            <v>16</v>
          </cell>
          <cell r="Q735">
            <v>13</v>
          </cell>
        </row>
        <row r="736">
          <cell r="D736">
            <v>7053</v>
          </cell>
          <cell r="E736" t="str">
            <v>1</v>
          </cell>
          <cell r="F736" t="str">
            <v>PALAMBE</v>
          </cell>
          <cell r="G736">
            <v>20</v>
          </cell>
          <cell r="H736">
            <v>16</v>
          </cell>
          <cell r="I736">
            <v>80</v>
          </cell>
          <cell r="J736">
            <v>1</v>
          </cell>
          <cell r="K736">
            <v>14</v>
          </cell>
          <cell r="L736">
            <v>114.28571428571428</v>
          </cell>
          <cell r="M736">
            <v>1</v>
          </cell>
          <cell r="N736">
            <v>22</v>
          </cell>
          <cell r="O736">
            <v>19</v>
          </cell>
          <cell r="P736">
            <v>21</v>
          </cell>
          <cell r="Q736">
            <v>21</v>
          </cell>
        </row>
        <row r="737">
          <cell r="D737">
            <v>7122</v>
          </cell>
          <cell r="E737" t="str">
            <v>1</v>
          </cell>
          <cell r="F737" t="str">
            <v>TAMBILLO</v>
          </cell>
          <cell r="G737">
            <v>30</v>
          </cell>
          <cell r="H737">
            <v>24</v>
          </cell>
          <cell r="I737">
            <v>80</v>
          </cell>
          <cell r="J737">
            <v>1</v>
          </cell>
          <cell r="K737">
            <v>20</v>
          </cell>
          <cell r="L737">
            <v>120</v>
          </cell>
          <cell r="M737">
            <v>1</v>
          </cell>
          <cell r="N737">
            <v>20</v>
          </cell>
          <cell r="O737">
            <v>18</v>
          </cell>
          <cell r="P737">
            <v>22</v>
          </cell>
          <cell r="Q737">
            <v>17</v>
          </cell>
        </row>
        <row r="738">
          <cell r="D738">
            <v>7124</v>
          </cell>
          <cell r="E738" t="str">
            <v>2</v>
          </cell>
          <cell r="F738" t="str">
            <v>CORAZON DE JESUS</v>
          </cell>
          <cell r="G738">
            <v>6</v>
          </cell>
          <cell r="H738">
            <v>9</v>
          </cell>
          <cell r="I738">
            <v>100</v>
          </cell>
          <cell r="J738">
            <v>1</v>
          </cell>
          <cell r="K738">
            <v>11</v>
          </cell>
          <cell r="L738">
            <v>81.818181818181827</v>
          </cell>
          <cell r="M738">
            <v>1</v>
          </cell>
          <cell r="N738">
            <v>6</v>
          </cell>
          <cell r="O738">
            <v>9</v>
          </cell>
          <cell r="P738">
            <v>8</v>
          </cell>
          <cell r="Q738">
            <v>7</v>
          </cell>
        </row>
        <row r="739">
          <cell r="D739">
            <v>7166</v>
          </cell>
          <cell r="E739" t="str">
            <v>1</v>
          </cell>
          <cell r="F739" t="str">
            <v>MANGAYPA</v>
          </cell>
          <cell r="G739">
            <v>11</v>
          </cell>
          <cell r="H739">
            <v>11</v>
          </cell>
          <cell r="I739">
            <v>100</v>
          </cell>
          <cell r="J739">
            <v>1</v>
          </cell>
          <cell r="K739">
            <v>13</v>
          </cell>
          <cell r="L739">
            <v>84.615384615384613</v>
          </cell>
          <cell r="M739">
            <v>1</v>
          </cell>
          <cell r="N739">
            <v>23</v>
          </cell>
          <cell r="O739">
            <v>9</v>
          </cell>
          <cell r="P739">
            <v>17</v>
          </cell>
          <cell r="Q739">
            <v>21</v>
          </cell>
        </row>
        <row r="740">
          <cell r="D740">
            <v>7168</v>
          </cell>
          <cell r="E740" t="str">
            <v>5</v>
          </cell>
          <cell r="F740" t="str">
            <v>MONTEGRANDE</v>
          </cell>
          <cell r="G740">
            <v>51</v>
          </cell>
          <cell r="H740">
            <v>54</v>
          </cell>
          <cell r="I740">
            <v>105.88235294117648</v>
          </cell>
          <cell r="J740">
            <v>1</v>
          </cell>
          <cell r="K740">
            <v>49</v>
          </cell>
          <cell r="L740">
            <v>110.20408163265304</v>
          </cell>
          <cell r="M740">
            <v>1</v>
          </cell>
          <cell r="N740">
            <v>40</v>
          </cell>
          <cell r="O740">
            <v>33</v>
          </cell>
          <cell r="P740">
            <v>35</v>
          </cell>
          <cell r="Q740">
            <v>37</v>
          </cell>
        </row>
        <row r="741">
          <cell r="D741">
            <v>7171</v>
          </cell>
          <cell r="E741" t="str">
            <v>2</v>
          </cell>
          <cell r="F741" t="str">
            <v>LOS CEDROS DE COLASAY</v>
          </cell>
          <cell r="G741">
            <v>20</v>
          </cell>
          <cell r="H741">
            <v>23</v>
          </cell>
          <cell r="I741">
            <v>114.99999999999999</v>
          </cell>
          <cell r="J741">
            <v>1</v>
          </cell>
          <cell r="K741">
            <v>22</v>
          </cell>
          <cell r="L741">
            <v>104.54545454545455</v>
          </cell>
          <cell r="M741">
            <v>1</v>
          </cell>
          <cell r="N741">
            <v>16</v>
          </cell>
          <cell r="O741">
            <v>18</v>
          </cell>
          <cell r="P741">
            <v>21</v>
          </cell>
          <cell r="Q741">
            <v>19</v>
          </cell>
        </row>
        <row r="742">
          <cell r="D742">
            <v>7687</v>
          </cell>
          <cell r="E742" t="str">
            <v>2</v>
          </cell>
          <cell r="F742" t="str">
            <v>HUACO</v>
          </cell>
          <cell r="G742">
            <v>27</v>
          </cell>
          <cell r="H742">
            <v>22</v>
          </cell>
          <cell r="I742">
            <v>81.481481481481481</v>
          </cell>
          <cell r="J742">
            <v>1</v>
          </cell>
          <cell r="K742">
            <v>21</v>
          </cell>
          <cell r="L742">
            <v>104.76190476190477</v>
          </cell>
          <cell r="M742">
            <v>1</v>
          </cell>
          <cell r="N742">
            <v>31</v>
          </cell>
          <cell r="O742">
            <v>22</v>
          </cell>
          <cell r="P742">
            <v>38</v>
          </cell>
          <cell r="Q742">
            <v>33</v>
          </cell>
        </row>
        <row r="743">
          <cell r="D743">
            <v>9965</v>
          </cell>
          <cell r="E743" t="str">
            <v>4</v>
          </cell>
          <cell r="F743" t="str">
            <v>SAN ANTONIO</v>
          </cell>
          <cell r="G743">
            <v>8</v>
          </cell>
          <cell r="H743">
            <v>10</v>
          </cell>
          <cell r="I743">
            <v>100</v>
          </cell>
          <cell r="J743">
            <v>1</v>
          </cell>
          <cell r="K743">
            <v>11</v>
          </cell>
          <cell r="L743">
            <v>90.909090909090907</v>
          </cell>
          <cell r="M743">
            <v>1</v>
          </cell>
          <cell r="N743">
            <v>8</v>
          </cell>
          <cell r="O743">
            <v>12</v>
          </cell>
          <cell r="P743">
            <v>15</v>
          </cell>
          <cell r="Q743">
            <v>16</v>
          </cell>
        </row>
        <row r="744">
          <cell r="D744">
            <v>9967</v>
          </cell>
          <cell r="E744" t="str">
            <v>1</v>
          </cell>
          <cell r="F744" t="str">
            <v>CHALANMACHE</v>
          </cell>
          <cell r="G744">
            <v>21</v>
          </cell>
          <cell r="H744">
            <v>17</v>
          </cell>
          <cell r="I744">
            <v>80.952380952380949</v>
          </cell>
          <cell r="J744">
            <v>1</v>
          </cell>
          <cell r="K744">
            <v>17</v>
          </cell>
          <cell r="L744">
            <v>100</v>
          </cell>
          <cell r="M744">
            <v>1</v>
          </cell>
          <cell r="N744">
            <v>19</v>
          </cell>
          <cell r="O744">
            <v>16</v>
          </cell>
          <cell r="P744">
            <v>15</v>
          </cell>
          <cell r="Q744">
            <v>24</v>
          </cell>
        </row>
        <row r="745">
          <cell r="D745">
            <v>10007</v>
          </cell>
          <cell r="E745" t="str">
            <v>5</v>
          </cell>
          <cell r="F745" t="str">
            <v>GRANADILLAS</v>
          </cell>
          <cell r="G745">
            <v>16</v>
          </cell>
          <cell r="H745">
            <v>16</v>
          </cell>
          <cell r="I745">
            <v>100</v>
          </cell>
          <cell r="J745">
            <v>1</v>
          </cell>
          <cell r="K745">
            <v>15</v>
          </cell>
          <cell r="L745">
            <v>106.66666666666667</v>
          </cell>
          <cell r="M745">
            <v>1</v>
          </cell>
          <cell r="N745">
            <v>11</v>
          </cell>
          <cell r="O745">
            <v>18</v>
          </cell>
          <cell r="P745">
            <v>21</v>
          </cell>
          <cell r="Q745">
            <v>15</v>
          </cell>
        </row>
        <row r="746">
          <cell r="D746">
            <v>10804</v>
          </cell>
          <cell r="E746" t="str">
            <v>5</v>
          </cell>
          <cell r="F746" t="str">
            <v>PUENTE ZONANGA</v>
          </cell>
          <cell r="G746">
            <v>5</v>
          </cell>
          <cell r="H746">
            <v>8</v>
          </cell>
          <cell r="I746">
            <v>100</v>
          </cell>
          <cell r="J746">
            <v>1</v>
          </cell>
          <cell r="K746">
            <v>10</v>
          </cell>
          <cell r="L746">
            <v>80</v>
          </cell>
          <cell r="M746">
            <v>1</v>
          </cell>
          <cell r="N746">
            <v>6</v>
          </cell>
          <cell r="O746">
            <v>1</v>
          </cell>
          <cell r="P746">
            <v>3</v>
          </cell>
          <cell r="Q746">
            <v>9</v>
          </cell>
        </row>
        <row r="747">
          <cell r="D747">
            <v>13058</v>
          </cell>
          <cell r="E747" t="str">
            <v>4</v>
          </cell>
          <cell r="F747" t="str">
            <v>SAN PEDRO</v>
          </cell>
          <cell r="G747">
            <v>20</v>
          </cell>
          <cell r="H747">
            <v>16</v>
          </cell>
          <cell r="I747">
            <v>80</v>
          </cell>
          <cell r="J747">
            <v>1</v>
          </cell>
          <cell r="K747">
            <v>14</v>
          </cell>
          <cell r="L747">
            <v>114.28571428571428</v>
          </cell>
          <cell r="M747">
            <v>1</v>
          </cell>
          <cell r="N747">
            <v>10</v>
          </cell>
          <cell r="O747">
            <v>11</v>
          </cell>
          <cell r="P747">
            <v>13</v>
          </cell>
          <cell r="Q747">
            <v>9</v>
          </cell>
        </row>
        <row r="748">
          <cell r="D748">
            <v>13849</v>
          </cell>
          <cell r="E748" t="str">
            <v>2</v>
          </cell>
          <cell r="F748" t="str">
            <v>SANTA ROSA DE HUABAL</v>
          </cell>
          <cell r="G748">
            <v>9</v>
          </cell>
          <cell r="H748">
            <v>12</v>
          </cell>
          <cell r="I748">
            <v>100</v>
          </cell>
          <cell r="J748">
            <v>1</v>
          </cell>
          <cell r="K748">
            <v>14</v>
          </cell>
          <cell r="L748">
            <v>85.714285714285708</v>
          </cell>
          <cell r="M748">
            <v>1</v>
          </cell>
          <cell r="N748">
            <v>10</v>
          </cell>
          <cell r="O748">
            <v>16</v>
          </cell>
          <cell r="P748">
            <v>13</v>
          </cell>
          <cell r="Q748">
            <v>12</v>
          </cell>
        </row>
        <row r="749">
          <cell r="D749">
            <v>15392</v>
          </cell>
          <cell r="E749" t="str">
            <v>5</v>
          </cell>
          <cell r="F749" t="str">
            <v>SAN JOSE DE LA ALIANZA</v>
          </cell>
          <cell r="G749">
            <v>15</v>
          </cell>
          <cell r="H749">
            <v>12</v>
          </cell>
          <cell r="I749">
            <v>80</v>
          </cell>
          <cell r="J749">
            <v>1</v>
          </cell>
          <cell r="K749">
            <v>10</v>
          </cell>
          <cell r="L749">
            <v>120</v>
          </cell>
          <cell r="M749">
            <v>1</v>
          </cell>
          <cell r="N749">
            <v>9</v>
          </cell>
          <cell r="O749">
            <v>7</v>
          </cell>
          <cell r="P749">
            <v>6</v>
          </cell>
          <cell r="Q749">
            <v>11</v>
          </cell>
        </row>
        <row r="750">
          <cell r="D750">
            <v>16134</v>
          </cell>
          <cell r="E750" t="str">
            <v>1</v>
          </cell>
          <cell r="F750" t="str">
            <v>COLAGUAY</v>
          </cell>
          <cell r="G750">
            <v>2</v>
          </cell>
          <cell r="H750">
            <v>1</v>
          </cell>
          <cell r="I750">
            <v>100</v>
          </cell>
          <cell r="J750">
            <v>1</v>
          </cell>
          <cell r="K750">
            <v>1</v>
          </cell>
          <cell r="L750">
            <v>100</v>
          </cell>
          <cell r="M750">
            <v>1</v>
          </cell>
          <cell r="N750">
            <v>5</v>
          </cell>
          <cell r="O750">
            <v>6</v>
          </cell>
          <cell r="P750">
            <v>6</v>
          </cell>
          <cell r="Q750">
            <v>9</v>
          </cell>
        </row>
        <row r="751">
          <cell r="D751">
            <v>16136</v>
          </cell>
          <cell r="E751" t="str">
            <v>2</v>
          </cell>
          <cell r="F751" t="str">
            <v>CAJONES</v>
          </cell>
          <cell r="G751">
            <v>8</v>
          </cell>
          <cell r="H751">
            <v>8</v>
          </cell>
          <cell r="I751">
            <v>100</v>
          </cell>
          <cell r="J751">
            <v>1</v>
          </cell>
          <cell r="K751">
            <v>10</v>
          </cell>
          <cell r="L751">
            <v>80</v>
          </cell>
          <cell r="M751">
            <v>1</v>
          </cell>
          <cell r="N751">
            <v>10</v>
          </cell>
          <cell r="O751">
            <v>6</v>
          </cell>
          <cell r="P751">
            <v>11</v>
          </cell>
          <cell r="Q751">
            <v>5</v>
          </cell>
        </row>
        <row r="752">
          <cell r="D752">
            <v>16137</v>
          </cell>
          <cell r="E752" t="str">
            <v>5</v>
          </cell>
          <cell r="F752" t="str">
            <v>RINCONADA LAJEÑA</v>
          </cell>
          <cell r="G752">
            <v>5</v>
          </cell>
          <cell r="H752">
            <v>5</v>
          </cell>
          <cell r="I752">
            <v>100</v>
          </cell>
          <cell r="J752">
            <v>1</v>
          </cell>
          <cell r="K752">
            <v>6</v>
          </cell>
          <cell r="L752">
            <v>83.333333333333343</v>
          </cell>
          <cell r="M752">
            <v>1</v>
          </cell>
          <cell r="N752">
            <v>9</v>
          </cell>
          <cell r="O752">
            <v>10</v>
          </cell>
          <cell r="P752">
            <v>9</v>
          </cell>
          <cell r="Q752">
            <v>6</v>
          </cell>
        </row>
        <row r="753">
          <cell r="D753">
            <v>16139</v>
          </cell>
          <cell r="E753" t="str">
            <v>1</v>
          </cell>
          <cell r="F753" t="str">
            <v>YAMBOLON</v>
          </cell>
          <cell r="G753">
            <v>18</v>
          </cell>
          <cell r="H753">
            <v>15</v>
          </cell>
          <cell r="I753">
            <v>83.333333333333343</v>
          </cell>
          <cell r="J753">
            <v>1</v>
          </cell>
          <cell r="K753">
            <v>13</v>
          </cell>
          <cell r="L753">
            <v>115.38461538461537</v>
          </cell>
          <cell r="M753">
            <v>1</v>
          </cell>
          <cell r="N753">
            <v>12</v>
          </cell>
          <cell r="O753">
            <v>14</v>
          </cell>
          <cell r="P753">
            <v>19</v>
          </cell>
          <cell r="Q753">
            <v>16</v>
          </cell>
        </row>
        <row r="754">
          <cell r="D754">
            <v>18121</v>
          </cell>
          <cell r="E754" t="str">
            <v>4</v>
          </cell>
          <cell r="F754" t="str">
            <v>EL PORVENIR</v>
          </cell>
          <cell r="G754">
            <v>12</v>
          </cell>
          <cell r="H754">
            <v>14</v>
          </cell>
          <cell r="I754">
            <v>116.66666666666667</v>
          </cell>
          <cell r="J754">
            <v>1</v>
          </cell>
          <cell r="K754">
            <v>17</v>
          </cell>
          <cell r="L754">
            <v>82.35294117647058</v>
          </cell>
          <cell r="M754">
            <v>1</v>
          </cell>
          <cell r="N754">
            <v>9</v>
          </cell>
          <cell r="O754">
            <v>12</v>
          </cell>
          <cell r="P754">
            <v>13</v>
          </cell>
          <cell r="Q754">
            <v>14</v>
          </cell>
        </row>
        <row r="755">
          <cell r="D755">
            <v>23956</v>
          </cell>
          <cell r="E755" t="str">
            <v>2</v>
          </cell>
          <cell r="F755" t="str">
            <v>LA HUACA</v>
          </cell>
          <cell r="G755">
            <v>16</v>
          </cell>
          <cell r="H755">
            <v>13</v>
          </cell>
          <cell r="I755">
            <v>81.25</v>
          </cell>
          <cell r="J755">
            <v>1</v>
          </cell>
          <cell r="K755">
            <v>11</v>
          </cell>
          <cell r="L755">
            <v>118.18181818181819</v>
          </cell>
          <cell r="M755">
            <v>1</v>
          </cell>
          <cell r="N755">
            <v>7</v>
          </cell>
          <cell r="O755">
            <v>12</v>
          </cell>
          <cell r="P755">
            <v>9</v>
          </cell>
          <cell r="Q755">
            <v>11</v>
          </cell>
        </row>
        <row r="756">
          <cell r="D756">
            <v>4267</v>
          </cell>
          <cell r="E756" t="str">
            <v>3</v>
          </cell>
          <cell r="F756" t="str">
            <v>SAN IGNACIO</v>
          </cell>
          <cell r="G756">
            <v>378</v>
          </cell>
          <cell r="H756">
            <v>365</v>
          </cell>
          <cell r="I756">
            <v>96.560846560846556</v>
          </cell>
          <cell r="J756">
            <v>1</v>
          </cell>
          <cell r="K756">
            <v>400</v>
          </cell>
          <cell r="L756">
            <v>91.25</v>
          </cell>
          <cell r="M756">
            <v>1</v>
          </cell>
          <cell r="N756">
            <v>488</v>
          </cell>
          <cell r="O756">
            <v>444</v>
          </cell>
          <cell r="P756">
            <v>534</v>
          </cell>
          <cell r="Q756">
            <v>469</v>
          </cell>
        </row>
        <row r="757">
          <cell r="D757">
            <v>4268</v>
          </cell>
          <cell r="E757" t="str">
            <v>3</v>
          </cell>
          <cell r="F757" t="str">
            <v>LA JALQUILLA</v>
          </cell>
          <cell r="G757">
            <v>9</v>
          </cell>
          <cell r="H757">
            <v>14</v>
          </cell>
          <cell r="I757">
            <v>100</v>
          </cell>
          <cell r="J757">
            <v>1</v>
          </cell>
          <cell r="K757">
            <v>14</v>
          </cell>
          <cell r="L757">
            <v>100</v>
          </cell>
          <cell r="M757">
            <v>1</v>
          </cell>
          <cell r="N757">
            <v>14</v>
          </cell>
          <cell r="O757">
            <v>19</v>
          </cell>
          <cell r="P757">
            <v>14</v>
          </cell>
          <cell r="Q757">
            <v>20</v>
          </cell>
        </row>
        <row r="758">
          <cell r="D758">
            <v>4269</v>
          </cell>
          <cell r="E758" t="str">
            <v>3</v>
          </cell>
          <cell r="F758" t="str">
            <v>PERINGOS</v>
          </cell>
          <cell r="G758">
            <v>15</v>
          </cell>
          <cell r="H758">
            <v>18</v>
          </cell>
          <cell r="I758">
            <v>120</v>
          </cell>
          <cell r="J758">
            <v>1</v>
          </cell>
          <cell r="K758">
            <v>22</v>
          </cell>
          <cell r="L758">
            <v>81.818181818181827</v>
          </cell>
          <cell r="M758">
            <v>1</v>
          </cell>
          <cell r="N758">
            <v>19</v>
          </cell>
          <cell r="O758">
            <v>19</v>
          </cell>
          <cell r="P758">
            <v>20</v>
          </cell>
          <cell r="Q758">
            <v>25</v>
          </cell>
        </row>
        <row r="759">
          <cell r="D759">
            <v>4270</v>
          </cell>
          <cell r="E759" t="str">
            <v>3</v>
          </cell>
          <cell r="F759" t="str">
            <v>NUEVA ESPERANZA</v>
          </cell>
          <cell r="G759">
            <v>34</v>
          </cell>
          <cell r="H759">
            <v>35</v>
          </cell>
          <cell r="I759">
            <v>102.94117647058823</v>
          </cell>
          <cell r="J759">
            <v>1</v>
          </cell>
          <cell r="K759">
            <v>31</v>
          </cell>
          <cell r="L759">
            <v>112.90322580645163</v>
          </cell>
          <cell r="M759">
            <v>1</v>
          </cell>
          <cell r="N759">
            <v>40</v>
          </cell>
          <cell r="O759">
            <v>42</v>
          </cell>
          <cell r="P759">
            <v>39</v>
          </cell>
          <cell r="Q759">
            <v>48</v>
          </cell>
        </row>
        <row r="760">
          <cell r="D760">
            <v>4271</v>
          </cell>
          <cell r="E760" t="str">
            <v>3</v>
          </cell>
          <cell r="F760" t="str">
            <v>BAJO IHUAMACA</v>
          </cell>
          <cell r="G760">
            <v>16</v>
          </cell>
          <cell r="H760">
            <v>19</v>
          </cell>
          <cell r="I760">
            <v>118.75</v>
          </cell>
          <cell r="J760">
            <v>1</v>
          </cell>
          <cell r="K760">
            <v>23</v>
          </cell>
          <cell r="L760">
            <v>82.608695652173907</v>
          </cell>
          <cell r="M760">
            <v>1</v>
          </cell>
          <cell r="N760">
            <v>17</v>
          </cell>
          <cell r="O760">
            <v>23</v>
          </cell>
          <cell r="P760">
            <v>17</v>
          </cell>
          <cell r="Q760">
            <v>21</v>
          </cell>
        </row>
        <row r="761">
          <cell r="D761">
            <v>4272</v>
          </cell>
          <cell r="E761" t="str">
            <v>3</v>
          </cell>
          <cell r="F761" t="str">
            <v>SAN MARTIN</v>
          </cell>
          <cell r="G761">
            <v>25</v>
          </cell>
          <cell r="H761">
            <v>24</v>
          </cell>
          <cell r="I761">
            <v>96</v>
          </cell>
          <cell r="J761">
            <v>1</v>
          </cell>
          <cell r="K761">
            <v>26</v>
          </cell>
          <cell r="L761">
            <v>92.307692307692307</v>
          </cell>
          <cell r="M761">
            <v>1</v>
          </cell>
          <cell r="N761">
            <v>31</v>
          </cell>
          <cell r="O761">
            <v>29</v>
          </cell>
          <cell r="P761">
            <v>32</v>
          </cell>
          <cell r="Q761">
            <v>26</v>
          </cell>
        </row>
        <row r="762">
          <cell r="D762">
            <v>4273</v>
          </cell>
          <cell r="E762" t="str">
            <v>3</v>
          </cell>
          <cell r="F762" t="str">
            <v>SAN ANTONIO</v>
          </cell>
          <cell r="G762">
            <v>28</v>
          </cell>
          <cell r="H762">
            <v>28</v>
          </cell>
          <cell r="I762">
            <v>100</v>
          </cell>
          <cell r="J762">
            <v>1</v>
          </cell>
          <cell r="K762">
            <v>30</v>
          </cell>
          <cell r="L762">
            <v>93.333333333333329</v>
          </cell>
          <cell r="M762">
            <v>1</v>
          </cell>
          <cell r="N762">
            <v>37</v>
          </cell>
          <cell r="O762">
            <v>33</v>
          </cell>
          <cell r="P762">
            <v>36</v>
          </cell>
          <cell r="Q762">
            <v>46</v>
          </cell>
        </row>
        <row r="763">
          <cell r="D763">
            <v>4274</v>
          </cell>
          <cell r="E763" t="str">
            <v>2</v>
          </cell>
          <cell r="F763" t="str">
            <v>CHIRINOS</v>
          </cell>
          <cell r="G763">
            <v>129</v>
          </cell>
          <cell r="H763">
            <v>120</v>
          </cell>
          <cell r="I763">
            <v>93.023255813953483</v>
          </cell>
          <cell r="J763">
            <v>1</v>
          </cell>
          <cell r="K763">
            <v>120</v>
          </cell>
          <cell r="L763">
            <v>100</v>
          </cell>
          <cell r="M763">
            <v>1</v>
          </cell>
          <cell r="N763">
            <v>115</v>
          </cell>
          <cell r="O763">
            <v>130</v>
          </cell>
          <cell r="P763">
            <v>139</v>
          </cell>
          <cell r="Q763">
            <v>144</v>
          </cell>
        </row>
        <row r="764">
          <cell r="D764">
            <v>4275</v>
          </cell>
          <cell r="E764" t="str">
            <v>2</v>
          </cell>
          <cell r="F764" t="str">
            <v>EL HIGUERON</v>
          </cell>
          <cell r="G764">
            <v>7</v>
          </cell>
          <cell r="H764">
            <v>7</v>
          </cell>
          <cell r="I764">
            <v>100</v>
          </cell>
          <cell r="J764">
            <v>1</v>
          </cell>
          <cell r="K764">
            <v>8</v>
          </cell>
          <cell r="L764">
            <v>87.5</v>
          </cell>
          <cell r="M764">
            <v>1</v>
          </cell>
          <cell r="N764">
            <v>4</v>
          </cell>
          <cell r="O764">
            <v>8</v>
          </cell>
          <cell r="P764">
            <v>6</v>
          </cell>
          <cell r="Q764">
            <v>8</v>
          </cell>
        </row>
        <row r="765">
          <cell r="D765">
            <v>4276</v>
          </cell>
          <cell r="E765" t="str">
            <v>2</v>
          </cell>
          <cell r="F765" t="str">
            <v>SAN PEDRO DE PERICO</v>
          </cell>
          <cell r="G765">
            <v>34</v>
          </cell>
          <cell r="H765">
            <v>36</v>
          </cell>
          <cell r="I765">
            <v>105.88235294117648</v>
          </cell>
          <cell r="J765">
            <v>1</v>
          </cell>
          <cell r="K765">
            <v>39</v>
          </cell>
          <cell r="L765">
            <v>92.307692307692307</v>
          </cell>
          <cell r="M765">
            <v>1</v>
          </cell>
          <cell r="N765">
            <v>23</v>
          </cell>
          <cell r="O765">
            <v>32</v>
          </cell>
          <cell r="P765">
            <v>31</v>
          </cell>
          <cell r="Q765">
            <v>40</v>
          </cell>
        </row>
        <row r="766">
          <cell r="D766">
            <v>4277</v>
          </cell>
          <cell r="E766" t="str">
            <v>2</v>
          </cell>
          <cell r="F766" t="str">
            <v>EL TABLON</v>
          </cell>
          <cell r="G766">
            <v>18</v>
          </cell>
          <cell r="H766">
            <v>15</v>
          </cell>
          <cell r="I766">
            <v>83.333333333333343</v>
          </cell>
          <cell r="J766">
            <v>1</v>
          </cell>
          <cell r="K766">
            <v>14</v>
          </cell>
          <cell r="L766">
            <v>107.14285714285714</v>
          </cell>
          <cell r="M766">
            <v>1</v>
          </cell>
          <cell r="N766">
            <v>19</v>
          </cell>
          <cell r="O766">
            <v>17</v>
          </cell>
          <cell r="P766">
            <v>18</v>
          </cell>
          <cell r="Q766">
            <v>17</v>
          </cell>
        </row>
        <row r="767">
          <cell r="D767">
            <v>4278</v>
          </cell>
          <cell r="E767" t="str">
            <v>2</v>
          </cell>
          <cell r="F767" t="str">
            <v>LAS PIRIAS</v>
          </cell>
          <cell r="G767">
            <v>57</v>
          </cell>
          <cell r="H767">
            <v>50</v>
          </cell>
          <cell r="I767">
            <v>87.719298245614027</v>
          </cell>
          <cell r="J767">
            <v>1</v>
          </cell>
          <cell r="K767">
            <v>42</v>
          </cell>
          <cell r="L767">
            <v>119.04761904761905</v>
          </cell>
          <cell r="M767">
            <v>1</v>
          </cell>
          <cell r="N767">
            <v>65</v>
          </cell>
          <cell r="O767">
            <v>55</v>
          </cell>
          <cell r="P767">
            <v>59</v>
          </cell>
          <cell r="Q767">
            <v>61</v>
          </cell>
        </row>
        <row r="768">
          <cell r="D768">
            <v>4279</v>
          </cell>
          <cell r="E768" t="str">
            <v>3</v>
          </cell>
          <cell r="F768" t="str">
            <v>HUARANGO</v>
          </cell>
          <cell r="G768">
            <v>40</v>
          </cell>
          <cell r="H768">
            <v>38</v>
          </cell>
          <cell r="I768">
            <v>95</v>
          </cell>
          <cell r="J768">
            <v>1</v>
          </cell>
          <cell r="K768">
            <v>32</v>
          </cell>
          <cell r="L768">
            <v>118.75</v>
          </cell>
          <cell r="M768">
            <v>1</v>
          </cell>
          <cell r="N768">
            <v>49</v>
          </cell>
          <cell r="O768">
            <v>44</v>
          </cell>
          <cell r="P768">
            <v>39</v>
          </cell>
          <cell r="Q768">
            <v>57</v>
          </cell>
        </row>
        <row r="769">
          <cell r="D769">
            <v>4280</v>
          </cell>
          <cell r="E769" t="str">
            <v>3</v>
          </cell>
          <cell r="F769" t="str">
            <v>PUERTO CIRUELO</v>
          </cell>
          <cell r="G769">
            <v>20</v>
          </cell>
          <cell r="H769">
            <v>16</v>
          </cell>
          <cell r="I769">
            <v>80</v>
          </cell>
          <cell r="J769">
            <v>1</v>
          </cell>
          <cell r="K769">
            <v>14</v>
          </cell>
          <cell r="L769">
            <v>114.28571428571428</v>
          </cell>
          <cell r="M769">
            <v>1</v>
          </cell>
          <cell r="N769">
            <v>19</v>
          </cell>
          <cell r="O769">
            <v>22</v>
          </cell>
          <cell r="P769">
            <v>30</v>
          </cell>
          <cell r="Q769">
            <v>24</v>
          </cell>
        </row>
        <row r="770">
          <cell r="D770">
            <v>4281</v>
          </cell>
          <cell r="E770" t="str">
            <v>3</v>
          </cell>
          <cell r="F770" t="str">
            <v>HUARANDOZA</v>
          </cell>
          <cell r="G770">
            <v>32</v>
          </cell>
          <cell r="H770">
            <v>29</v>
          </cell>
          <cell r="I770">
            <v>90.625</v>
          </cell>
          <cell r="J770">
            <v>1</v>
          </cell>
          <cell r="K770">
            <v>34</v>
          </cell>
          <cell r="L770">
            <v>85.294117647058826</v>
          </cell>
          <cell r="M770">
            <v>1</v>
          </cell>
          <cell r="N770">
            <v>35</v>
          </cell>
          <cell r="O770">
            <v>30</v>
          </cell>
          <cell r="P770">
            <v>53</v>
          </cell>
          <cell r="Q770">
            <v>56</v>
          </cell>
        </row>
        <row r="771">
          <cell r="D771">
            <v>4282</v>
          </cell>
          <cell r="E771" t="str">
            <v>3</v>
          </cell>
          <cell r="F771" t="str">
            <v>EL TRIUNFO DE HUARANGO</v>
          </cell>
          <cell r="G771">
            <v>43</v>
          </cell>
          <cell r="H771">
            <v>45</v>
          </cell>
          <cell r="I771">
            <v>104.65116279069768</v>
          </cell>
          <cell r="J771">
            <v>1</v>
          </cell>
          <cell r="K771">
            <v>45</v>
          </cell>
          <cell r="L771">
            <v>100</v>
          </cell>
          <cell r="M771">
            <v>1</v>
          </cell>
          <cell r="N771">
            <v>44</v>
          </cell>
          <cell r="O771">
            <v>45</v>
          </cell>
          <cell r="P771">
            <v>52</v>
          </cell>
          <cell r="Q771">
            <v>60</v>
          </cell>
        </row>
        <row r="772">
          <cell r="D772">
            <v>4283</v>
          </cell>
          <cell r="E772" t="str">
            <v>3</v>
          </cell>
          <cell r="F772" t="str">
            <v>ZAPOTAL</v>
          </cell>
          <cell r="G772">
            <v>31</v>
          </cell>
          <cell r="H772">
            <v>25</v>
          </cell>
          <cell r="I772">
            <v>80.645161290322577</v>
          </cell>
          <cell r="J772">
            <v>1</v>
          </cell>
          <cell r="K772">
            <v>21</v>
          </cell>
          <cell r="L772">
            <v>119.04761904761905</v>
          </cell>
          <cell r="M772">
            <v>1</v>
          </cell>
          <cell r="N772">
            <v>21</v>
          </cell>
          <cell r="O772">
            <v>27</v>
          </cell>
          <cell r="P772">
            <v>21</v>
          </cell>
          <cell r="Q772">
            <v>42</v>
          </cell>
        </row>
        <row r="773">
          <cell r="D773">
            <v>4284</v>
          </cell>
          <cell r="E773" t="str">
            <v>3</v>
          </cell>
          <cell r="F773" t="str">
            <v>EL PORVENIR DE HUARANGO</v>
          </cell>
          <cell r="G773">
            <v>48</v>
          </cell>
          <cell r="H773">
            <v>50</v>
          </cell>
          <cell r="I773">
            <v>104.16666666666667</v>
          </cell>
          <cell r="J773">
            <v>1</v>
          </cell>
          <cell r="K773">
            <v>52</v>
          </cell>
          <cell r="L773">
            <v>96.15384615384616</v>
          </cell>
          <cell r="M773">
            <v>1</v>
          </cell>
          <cell r="N773">
            <v>49</v>
          </cell>
          <cell r="O773">
            <v>50</v>
          </cell>
          <cell r="P773">
            <v>71</v>
          </cell>
          <cell r="Q773">
            <v>70</v>
          </cell>
        </row>
        <row r="774">
          <cell r="D774">
            <v>4285</v>
          </cell>
          <cell r="E774" t="str">
            <v>3</v>
          </cell>
          <cell r="F774" t="str">
            <v>HUADUILLO</v>
          </cell>
          <cell r="G774">
            <v>18</v>
          </cell>
          <cell r="H774">
            <v>15</v>
          </cell>
          <cell r="I774">
            <v>83.333333333333343</v>
          </cell>
          <cell r="J774">
            <v>1</v>
          </cell>
          <cell r="K774">
            <v>13</v>
          </cell>
          <cell r="L774">
            <v>115.38461538461537</v>
          </cell>
          <cell r="M774">
            <v>1</v>
          </cell>
          <cell r="N774">
            <v>20</v>
          </cell>
          <cell r="O774">
            <v>16</v>
          </cell>
          <cell r="P774">
            <v>14</v>
          </cell>
          <cell r="Q774">
            <v>17</v>
          </cell>
        </row>
        <row r="775">
          <cell r="D775">
            <v>4286</v>
          </cell>
          <cell r="E775" t="str">
            <v>3</v>
          </cell>
          <cell r="F775" t="str">
            <v>LA LIMA DE HUARANGO</v>
          </cell>
          <cell r="G775">
            <v>38</v>
          </cell>
          <cell r="H775">
            <v>28</v>
          </cell>
          <cell r="I775">
            <v>73.68421052631578</v>
          </cell>
          <cell r="J775">
            <v>0</v>
          </cell>
          <cell r="K775">
            <v>24</v>
          </cell>
          <cell r="L775">
            <v>116.66666666666667</v>
          </cell>
          <cell r="M775">
            <v>1</v>
          </cell>
          <cell r="N775">
            <v>52</v>
          </cell>
          <cell r="O775">
            <v>53</v>
          </cell>
          <cell r="P775">
            <v>49</v>
          </cell>
          <cell r="Q775">
            <v>65</v>
          </cell>
        </row>
        <row r="776">
          <cell r="D776">
            <v>4287</v>
          </cell>
          <cell r="E776" t="str">
            <v>3</v>
          </cell>
          <cell r="F776" t="str">
            <v>SUPAYACU</v>
          </cell>
          <cell r="G776">
            <v>27</v>
          </cell>
          <cell r="H776">
            <v>26</v>
          </cell>
          <cell r="I776">
            <v>96.296296296296291</v>
          </cell>
          <cell r="J776">
            <v>1</v>
          </cell>
          <cell r="K776">
            <v>26</v>
          </cell>
          <cell r="L776">
            <v>100</v>
          </cell>
          <cell r="M776">
            <v>1</v>
          </cell>
          <cell r="N776">
            <v>40</v>
          </cell>
          <cell r="O776">
            <v>26</v>
          </cell>
          <cell r="P776">
            <v>35</v>
          </cell>
          <cell r="Q776">
            <v>42</v>
          </cell>
        </row>
        <row r="777">
          <cell r="D777">
            <v>4288</v>
          </cell>
          <cell r="E777" t="str">
            <v>4</v>
          </cell>
          <cell r="F777" t="str">
            <v>LA COIPA</v>
          </cell>
          <cell r="G777">
            <v>81</v>
          </cell>
          <cell r="H777">
            <v>65</v>
          </cell>
          <cell r="I777">
            <v>80.246913580246911</v>
          </cell>
          <cell r="J777">
            <v>1</v>
          </cell>
          <cell r="K777">
            <v>65</v>
          </cell>
          <cell r="L777">
            <v>100</v>
          </cell>
          <cell r="M777">
            <v>1</v>
          </cell>
          <cell r="N777">
            <v>84</v>
          </cell>
          <cell r="O777">
            <v>76</v>
          </cell>
          <cell r="P777">
            <v>78</v>
          </cell>
          <cell r="Q777">
            <v>81</v>
          </cell>
        </row>
        <row r="778">
          <cell r="D778">
            <v>4289</v>
          </cell>
          <cell r="E778" t="str">
            <v>4</v>
          </cell>
          <cell r="F778" t="str">
            <v>LA LIMA DE LA COIPA</v>
          </cell>
          <cell r="G778">
            <v>43</v>
          </cell>
          <cell r="H778">
            <v>35</v>
          </cell>
          <cell r="I778">
            <v>81.395348837209298</v>
          </cell>
          <cell r="J778">
            <v>1</v>
          </cell>
          <cell r="K778">
            <v>34</v>
          </cell>
          <cell r="L778">
            <v>102.94117647058823</v>
          </cell>
          <cell r="M778">
            <v>1</v>
          </cell>
          <cell r="N778">
            <v>29</v>
          </cell>
          <cell r="O778">
            <v>41</v>
          </cell>
          <cell r="P778">
            <v>33</v>
          </cell>
          <cell r="Q778">
            <v>29</v>
          </cell>
        </row>
        <row r="779">
          <cell r="D779">
            <v>4290</v>
          </cell>
          <cell r="E779" t="str">
            <v>4</v>
          </cell>
          <cell r="F779" t="str">
            <v>RUMIPITE</v>
          </cell>
          <cell r="G779">
            <v>63</v>
          </cell>
          <cell r="H779">
            <v>59</v>
          </cell>
          <cell r="I779">
            <v>93.650793650793645</v>
          </cell>
          <cell r="J779">
            <v>1</v>
          </cell>
          <cell r="K779">
            <v>62</v>
          </cell>
          <cell r="L779">
            <v>95.161290322580655</v>
          </cell>
          <cell r="M779">
            <v>1</v>
          </cell>
          <cell r="N779">
            <v>72</v>
          </cell>
          <cell r="O779">
            <v>59</v>
          </cell>
          <cell r="P779">
            <v>69</v>
          </cell>
          <cell r="Q779">
            <v>75</v>
          </cell>
        </row>
        <row r="780">
          <cell r="D780">
            <v>4291</v>
          </cell>
          <cell r="E780" t="str">
            <v>4</v>
          </cell>
          <cell r="F780" t="str">
            <v>VERGEL</v>
          </cell>
          <cell r="G780">
            <v>21</v>
          </cell>
          <cell r="H780">
            <v>17</v>
          </cell>
          <cell r="I780">
            <v>80.952380952380949</v>
          </cell>
          <cell r="J780">
            <v>1</v>
          </cell>
          <cell r="K780">
            <v>15</v>
          </cell>
          <cell r="L780">
            <v>113.33333333333333</v>
          </cell>
          <cell r="M780">
            <v>1</v>
          </cell>
          <cell r="N780">
            <v>15</v>
          </cell>
          <cell r="O780">
            <v>8</v>
          </cell>
          <cell r="P780">
            <v>17</v>
          </cell>
          <cell r="Q780">
            <v>19</v>
          </cell>
        </row>
        <row r="781">
          <cell r="D781">
            <v>4292</v>
          </cell>
          <cell r="E781" t="str">
            <v>4</v>
          </cell>
          <cell r="F781" t="str">
            <v>EL REJO</v>
          </cell>
          <cell r="G781">
            <v>19</v>
          </cell>
          <cell r="H781">
            <v>20</v>
          </cell>
          <cell r="I781">
            <v>105.26315789473684</v>
          </cell>
          <cell r="J781">
            <v>1</v>
          </cell>
          <cell r="K781">
            <v>19</v>
          </cell>
          <cell r="L781">
            <v>105.26315789473684</v>
          </cell>
          <cell r="M781">
            <v>1</v>
          </cell>
          <cell r="N781">
            <v>33</v>
          </cell>
          <cell r="O781">
            <v>29</v>
          </cell>
          <cell r="P781">
            <v>28</v>
          </cell>
          <cell r="Q781">
            <v>25</v>
          </cell>
        </row>
        <row r="782">
          <cell r="D782">
            <v>4293</v>
          </cell>
          <cell r="E782" t="str">
            <v>4</v>
          </cell>
          <cell r="F782" t="str">
            <v>LLANO GRANDE</v>
          </cell>
          <cell r="G782">
            <v>2</v>
          </cell>
          <cell r="H782">
            <v>2</v>
          </cell>
          <cell r="I782">
            <v>100</v>
          </cell>
          <cell r="J782">
            <v>1</v>
          </cell>
          <cell r="K782">
            <v>2</v>
          </cell>
          <cell r="L782">
            <v>100</v>
          </cell>
          <cell r="M782">
            <v>1</v>
          </cell>
          <cell r="N782">
            <v>4</v>
          </cell>
          <cell r="O782">
            <v>4</v>
          </cell>
          <cell r="P782">
            <v>6</v>
          </cell>
          <cell r="Q782">
            <v>7</v>
          </cell>
        </row>
        <row r="783">
          <cell r="D783">
            <v>4294</v>
          </cell>
          <cell r="E783" t="str">
            <v>4</v>
          </cell>
          <cell r="F783" t="str">
            <v>PACAYPITE</v>
          </cell>
          <cell r="G783">
            <v>36</v>
          </cell>
          <cell r="H783">
            <v>30</v>
          </cell>
          <cell r="I783">
            <v>83.333333333333343</v>
          </cell>
          <cell r="J783">
            <v>1</v>
          </cell>
          <cell r="K783">
            <v>30</v>
          </cell>
          <cell r="L783">
            <v>100</v>
          </cell>
          <cell r="M783">
            <v>1</v>
          </cell>
          <cell r="N783">
            <v>32</v>
          </cell>
          <cell r="O783">
            <v>33</v>
          </cell>
          <cell r="P783">
            <v>38</v>
          </cell>
          <cell r="Q783">
            <v>46</v>
          </cell>
        </row>
        <row r="784">
          <cell r="D784">
            <v>4295</v>
          </cell>
          <cell r="E784" t="str">
            <v>4</v>
          </cell>
          <cell r="F784" t="str">
            <v>HUACORA</v>
          </cell>
          <cell r="G784">
            <v>23</v>
          </cell>
          <cell r="H784">
            <v>19</v>
          </cell>
          <cell r="I784">
            <v>82.608695652173907</v>
          </cell>
          <cell r="J784">
            <v>1</v>
          </cell>
          <cell r="K784">
            <v>16</v>
          </cell>
          <cell r="L784">
            <v>118.75</v>
          </cell>
          <cell r="M784">
            <v>1</v>
          </cell>
          <cell r="N784">
            <v>23</v>
          </cell>
          <cell r="O784">
            <v>18</v>
          </cell>
          <cell r="P784">
            <v>18</v>
          </cell>
          <cell r="Q784">
            <v>16</v>
          </cell>
        </row>
        <row r="785">
          <cell r="D785">
            <v>4296</v>
          </cell>
          <cell r="E785" t="str">
            <v>1</v>
          </cell>
          <cell r="F785" t="str">
            <v>NAMBALLE</v>
          </cell>
          <cell r="G785">
            <v>63</v>
          </cell>
          <cell r="H785">
            <v>60</v>
          </cell>
          <cell r="I785">
            <v>95.238095238095227</v>
          </cell>
          <cell r="J785">
            <v>1</v>
          </cell>
          <cell r="K785">
            <v>59</v>
          </cell>
          <cell r="L785">
            <v>101.69491525423729</v>
          </cell>
          <cell r="M785">
            <v>1</v>
          </cell>
          <cell r="N785">
            <v>52</v>
          </cell>
          <cell r="O785">
            <v>89</v>
          </cell>
          <cell r="P785">
            <v>69</v>
          </cell>
          <cell r="Q785">
            <v>84</v>
          </cell>
        </row>
        <row r="786">
          <cell r="D786">
            <v>4297</v>
          </cell>
          <cell r="E786" t="str">
            <v>1</v>
          </cell>
          <cell r="F786" t="str">
            <v>LA BALSA</v>
          </cell>
          <cell r="G786">
            <v>16</v>
          </cell>
          <cell r="H786">
            <v>13</v>
          </cell>
          <cell r="I786">
            <v>81.25</v>
          </cell>
          <cell r="J786">
            <v>1</v>
          </cell>
          <cell r="K786">
            <v>16</v>
          </cell>
          <cell r="L786">
            <v>81.25</v>
          </cell>
          <cell r="M786">
            <v>1</v>
          </cell>
          <cell r="N786">
            <v>22</v>
          </cell>
          <cell r="O786">
            <v>18</v>
          </cell>
          <cell r="P786">
            <v>17</v>
          </cell>
          <cell r="Q786">
            <v>16</v>
          </cell>
        </row>
        <row r="787">
          <cell r="D787">
            <v>4298</v>
          </cell>
          <cell r="E787" t="str">
            <v>1</v>
          </cell>
          <cell r="F787" t="str">
            <v>CESARA</v>
          </cell>
          <cell r="G787">
            <v>32</v>
          </cell>
          <cell r="H787">
            <v>31</v>
          </cell>
          <cell r="I787">
            <v>96.875</v>
          </cell>
          <cell r="J787">
            <v>1</v>
          </cell>
          <cell r="K787">
            <v>37</v>
          </cell>
          <cell r="L787">
            <v>83.78378378378379</v>
          </cell>
          <cell r="M787">
            <v>1</v>
          </cell>
          <cell r="N787">
            <v>37</v>
          </cell>
          <cell r="O787">
            <v>36</v>
          </cell>
          <cell r="P787">
            <v>55</v>
          </cell>
          <cell r="Q787">
            <v>47</v>
          </cell>
        </row>
        <row r="788">
          <cell r="D788">
            <v>4299</v>
          </cell>
          <cell r="E788" t="str">
            <v>1</v>
          </cell>
          <cell r="F788" t="str">
            <v>CHIMARA</v>
          </cell>
          <cell r="G788">
            <v>36</v>
          </cell>
          <cell r="H788">
            <v>34</v>
          </cell>
          <cell r="I788">
            <v>94.444444444444443</v>
          </cell>
          <cell r="J788">
            <v>1</v>
          </cell>
          <cell r="K788">
            <v>34</v>
          </cell>
          <cell r="L788">
            <v>100</v>
          </cell>
          <cell r="M788">
            <v>1</v>
          </cell>
          <cell r="N788">
            <v>29</v>
          </cell>
          <cell r="O788">
            <v>37</v>
          </cell>
          <cell r="P788">
            <v>24</v>
          </cell>
          <cell r="Q788">
            <v>41</v>
          </cell>
        </row>
        <row r="789">
          <cell r="D789">
            <v>4300</v>
          </cell>
          <cell r="E789" t="str">
            <v>3</v>
          </cell>
          <cell r="F789" t="str">
            <v>SAN JOSE DE LOURDES</v>
          </cell>
          <cell r="G789">
            <v>61</v>
          </cell>
          <cell r="H789">
            <v>68</v>
          </cell>
          <cell r="I789">
            <v>111.47540983606557</v>
          </cell>
          <cell r="J789">
            <v>1</v>
          </cell>
          <cell r="K789">
            <v>62</v>
          </cell>
          <cell r="L789">
            <v>109.6774193548387</v>
          </cell>
          <cell r="M789">
            <v>1</v>
          </cell>
          <cell r="N789">
            <v>84</v>
          </cell>
          <cell r="O789">
            <v>70</v>
          </cell>
          <cell r="P789">
            <v>88</v>
          </cell>
          <cell r="Q789">
            <v>86</v>
          </cell>
        </row>
        <row r="790">
          <cell r="D790">
            <v>4301</v>
          </cell>
          <cell r="E790" t="str">
            <v>3</v>
          </cell>
          <cell r="F790" t="str">
            <v>PACAY</v>
          </cell>
          <cell r="G790">
            <v>12</v>
          </cell>
          <cell r="H790">
            <v>10</v>
          </cell>
          <cell r="I790">
            <v>83.333333333333343</v>
          </cell>
          <cell r="J790">
            <v>1</v>
          </cell>
          <cell r="K790">
            <v>10</v>
          </cell>
          <cell r="L790">
            <v>100</v>
          </cell>
          <cell r="M790">
            <v>1</v>
          </cell>
          <cell r="N790">
            <v>21</v>
          </cell>
          <cell r="O790">
            <v>21</v>
          </cell>
          <cell r="P790">
            <v>16</v>
          </cell>
          <cell r="Q790">
            <v>26</v>
          </cell>
        </row>
        <row r="791">
          <cell r="D791">
            <v>4302</v>
          </cell>
          <cell r="E791" t="str">
            <v>3</v>
          </cell>
          <cell r="F791" t="str">
            <v>APANGOYA</v>
          </cell>
          <cell r="G791">
            <v>22</v>
          </cell>
          <cell r="H791">
            <v>18</v>
          </cell>
          <cell r="I791">
            <v>81.818181818181827</v>
          </cell>
          <cell r="J791">
            <v>1</v>
          </cell>
          <cell r="K791">
            <v>15</v>
          </cell>
          <cell r="L791">
            <v>120</v>
          </cell>
          <cell r="M791">
            <v>1</v>
          </cell>
          <cell r="N791">
            <v>15</v>
          </cell>
          <cell r="O791">
            <v>17</v>
          </cell>
          <cell r="P791">
            <v>22</v>
          </cell>
          <cell r="Q791">
            <v>22</v>
          </cell>
        </row>
        <row r="792">
          <cell r="D792">
            <v>4303</v>
          </cell>
          <cell r="E792" t="str">
            <v>3</v>
          </cell>
          <cell r="F792" t="str">
            <v>HUARANGUILLO</v>
          </cell>
          <cell r="G792">
            <v>26</v>
          </cell>
          <cell r="H792">
            <v>21</v>
          </cell>
          <cell r="I792">
            <v>80.769230769230774</v>
          </cell>
          <cell r="J792">
            <v>1</v>
          </cell>
          <cell r="K792">
            <v>18</v>
          </cell>
          <cell r="L792">
            <v>116.66666666666667</v>
          </cell>
          <cell r="M792">
            <v>1</v>
          </cell>
          <cell r="N792">
            <v>29</v>
          </cell>
          <cell r="O792">
            <v>21</v>
          </cell>
          <cell r="P792">
            <v>36</v>
          </cell>
          <cell r="Q792">
            <v>25</v>
          </cell>
        </row>
        <row r="793">
          <cell r="D793">
            <v>4304</v>
          </cell>
          <cell r="E793" t="str">
            <v>3</v>
          </cell>
          <cell r="F793" t="str">
            <v>NARANJOS</v>
          </cell>
          <cell r="G793">
            <v>18</v>
          </cell>
          <cell r="H793">
            <v>18</v>
          </cell>
          <cell r="I793">
            <v>100</v>
          </cell>
          <cell r="J793">
            <v>1</v>
          </cell>
          <cell r="K793">
            <v>19</v>
          </cell>
          <cell r="L793">
            <v>94.73684210526315</v>
          </cell>
          <cell r="M793">
            <v>1</v>
          </cell>
          <cell r="N793">
            <v>25</v>
          </cell>
          <cell r="O793">
            <v>23</v>
          </cell>
          <cell r="P793">
            <v>18</v>
          </cell>
          <cell r="Q793">
            <v>25</v>
          </cell>
        </row>
        <row r="794">
          <cell r="D794">
            <v>4305</v>
          </cell>
          <cell r="E794" t="str">
            <v>3</v>
          </cell>
          <cell r="F794" t="str">
            <v>DORADO DEL ORIENTE</v>
          </cell>
          <cell r="G794">
            <v>27</v>
          </cell>
          <cell r="H794">
            <v>22</v>
          </cell>
          <cell r="I794">
            <v>81.481481481481481</v>
          </cell>
          <cell r="J794">
            <v>1</v>
          </cell>
          <cell r="K794">
            <v>19</v>
          </cell>
          <cell r="L794">
            <v>115.78947368421053</v>
          </cell>
          <cell r="M794">
            <v>1</v>
          </cell>
          <cell r="N794">
            <v>16</v>
          </cell>
          <cell r="O794">
            <v>13</v>
          </cell>
          <cell r="P794">
            <v>18</v>
          </cell>
          <cell r="Q794">
            <v>31</v>
          </cell>
        </row>
        <row r="795">
          <cell r="D795">
            <v>4306</v>
          </cell>
          <cell r="E795" t="str">
            <v>3</v>
          </cell>
          <cell r="F795" t="str">
            <v>YARARAHUE</v>
          </cell>
          <cell r="G795">
            <v>9</v>
          </cell>
          <cell r="H795">
            <v>12</v>
          </cell>
          <cell r="I795">
            <v>100</v>
          </cell>
          <cell r="J795">
            <v>1</v>
          </cell>
          <cell r="K795">
            <v>12</v>
          </cell>
          <cell r="L795">
            <v>100</v>
          </cell>
          <cell r="M795">
            <v>1</v>
          </cell>
          <cell r="N795">
            <v>10</v>
          </cell>
          <cell r="O795">
            <v>12</v>
          </cell>
          <cell r="P795">
            <v>11</v>
          </cell>
          <cell r="Q795">
            <v>11</v>
          </cell>
        </row>
        <row r="796">
          <cell r="D796">
            <v>4307</v>
          </cell>
          <cell r="E796" t="str">
            <v>3</v>
          </cell>
          <cell r="F796" t="str">
            <v>PUERTO CHINCHIPE</v>
          </cell>
          <cell r="G796">
            <v>19</v>
          </cell>
          <cell r="H796">
            <v>20</v>
          </cell>
          <cell r="I796">
            <v>105.26315789473684</v>
          </cell>
          <cell r="J796">
            <v>1</v>
          </cell>
          <cell r="K796">
            <v>25</v>
          </cell>
          <cell r="L796">
            <v>80</v>
          </cell>
          <cell r="M796">
            <v>1</v>
          </cell>
          <cell r="N796">
            <v>21</v>
          </cell>
          <cell r="O796">
            <v>18</v>
          </cell>
          <cell r="P796">
            <v>18</v>
          </cell>
          <cell r="Q796">
            <v>24</v>
          </cell>
        </row>
        <row r="797">
          <cell r="D797">
            <v>4308</v>
          </cell>
          <cell r="E797" t="str">
            <v>3</v>
          </cell>
          <cell r="F797" t="str">
            <v>DIAMANTE</v>
          </cell>
          <cell r="G797">
            <v>22</v>
          </cell>
          <cell r="H797">
            <v>21</v>
          </cell>
          <cell r="I797">
            <v>95.454545454545453</v>
          </cell>
          <cell r="J797">
            <v>1</v>
          </cell>
          <cell r="K797">
            <v>19</v>
          </cell>
          <cell r="L797">
            <v>110.5263157894737</v>
          </cell>
          <cell r="M797">
            <v>1</v>
          </cell>
          <cell r="N797">
            <v>13</v>
          </cell>
          <cell r="O797">
            <v>18</v>
          </cell>
          <cell r="P797">
            <v>20</v>
          </cell>
          <cell r="Q797">
            <v>31</v>
          </cell>
        </row>
        <row r="798">
          <cell r="D798">
            <v>4309</v>
          </cell>
          <cell r="E798" t="str">
            <v>3</v>
          </cell>
          <cell r="F798" t="str">
            <v>CALABOZO</v>
          </cell>
          <cell r="G798">
            <v>28</v>
          </cell>
          <cell r="H798">
            <v>40</v>
          </cell>
          <cell r="I798">
            <v>142.85714285714286</v>
          </cell>
          <cell r="J798">
            <v>0</v>
          </cell>
          <cell r="K798">
            <v>46</v>
          </cell>
          <cell r="L798">
            <v>86.956521739130437</v>
          </cell>
          <cell r="M798">
            <v>1</v>
          </cell>
          <cell r="N798">
            <v>50</v>
          </cell>
          <cell r="O798">
            <v>39</v>
          </cell>
          <cell r="P798">
            <v>46</v>
          </cell>
          <cell r="Q798">
            <v>39</v>
          </cell>
        </row>
        <row r="799">
          <cell r="D799">
            <v>4310</v>
          </cell>
          <cell r="E799" t="str">
            <v>3</v>
          </cell>
          <cell r="F799" t="str">
            <v>07 DE AGOSTO</v>
          </cell>
          <cell r="G799">
            <v>17</v>
          </cell>
          <cell r="H799">
            <v>20</v>
          </cell>
          <cell r="I799">
            <v>117.64705882352942</v>
          </cell>
          <cell r="J799">
            <v>1</v>
          </cell>
          <cell r="K799">
            <v>17</v>
          </cell>
          <cell r="L799">
            <v>117.64705882352942</v>
          </cell>
          <cell r="M799">
            <v>1</v>
          </cell>
          <cell r="N799">
            <v>22</v>
          </cell>
          <cell r="O799">
            <v>10</v>
          </cell>
          <cell r="P799">
            <v>18</v>
          </cell>
          <cell r="Q799">
            <v>21</v>
          </cell>
        </row>
        <row r="800">
          <cell r="D800">
            <v>4311</v>
          </cell>
          <cell r="E800" t="str">
            <v>1</v>
          </cell>
          <cell r="F800" t="str">
            <v>TAMBORAPA PUEBLO</v>
          </cell>
          <cell r="G800">
            <v>82</v>
          </cell>
          <cell r="H800">
            <v>77</v>
          </cell>
          <cell r="I800">
            <v>93.902439024390233</v>
          </cell>
          <cell r="J800">
            <v>1</v>
          </cell>
          <cell r="K800">
            <v>94</v>
          </cell>
          <cell r="L800">
            <v>81.914893617021278</v>
          </cell>
          <cell r="M800">
            <v>1</v>
          </cell>
          <cell r="N800">
            <v>78</v>
          </cell>
          <cell r="O800">
            <v>93</v>
          </cell>
          <cell r="P800">
            <v>98</v>
          </cell>
          <cell r="Q800">
            <v>119</v>
          </cell>
        </row>
        <row r="801">
          <cell r="D801">
            <v>4312</v>
          </cell>
          <cell r="E801" t="str">
            <v>1</v>
          </cell>
          <cell r="F801" t="str">
            <v>TABACONAS</v>
          </cell>
          <cell r="G801">
            <v>44</v>
          </cell>
          <cell r="H801">
            <v>40</v>
          </cell>
          <cell r="I801">
            <v>90.909090909090907</v>
          </cell>
          <cell r="J801">
            <v>1</v>
          </cell>
          <cell r="K801">
            <v>41</v>
          </cell>
          <cell r="L801">
            <v>97.560975609756099</v>
          </cell>
          <cell r="M801">
            <v>1</v>
          </cell>
          <cell r="N801">
            <v>51</v>
          </cell>
          <cell r="O801">
            <v>45</v>
          </cell>
          <cell r="P801">
            <v>63</v>
          </cell>
          <cell r="Q801">
            <v>48</v>
          </cell>
        </row>
        <row r="802">
          <cell r="D802">
            <v>4313</v>
          </cell>
          <cell r="E802" t="str">
            <v>1</v>
          </cell>
          <cell r="F802" t="str">
            <v>PANCHIA</v>
          </cell>
          <cell r="G802">
            <v>55</v>
          </cell>
          <cell r="H802">
            <v>51</v>
          </cell>
          <cell r="I802">
            <v>92.72727272727272</v>
          </cell>
          <cell r="J802">
            <v>1</v>
          </cell>
          <cell r="K802">
            <v>63</v>
          </cell>
          <cell r="L802">
            <v>80.952380952380949</v>
          </cell>
          <cell r="M802">
            <v>1</v>
          </cell>
          <cell r="N802">
            <v>61</v>
          </cell>
          <cell r="O802">
            <v>55</v>
          </cell>
          <cell r="P802">
            <v>46</v>
          </cell>
          <cell r="Q802">
            <v>73</v>
          </cell>
        </row>
        <row r="803">
          <cell r="D803">
            <v>4314</v>
          </cell>
          <cell r="E803" t="str">
            <v>1</v>
          </cell>
          <cell r="F803" t="str">
            <v>CHURUYACU</v>
          </cell>
          <cell r="G803">
            <v>74</v>
          </cell>
          <cell r="H803">
            <v>60</v>
          </cell>
          <cell r="I803">
            <v>81.081081081081081</v>
          </cell>
          <cell r="J803">
            <v>1</v>
          </cell>
          <cell r="K803">
            <v>63</v>
          </cell>
          <cell r="L803">
            <v>95.238095238095227</v>
          </cell>
          <cell r="M803">
            <v>1</v>
          </cell>
          <cell r="N803">
            <v>66</v>
          </cell>
          <cell r="O803">
            <v>63</v>
          </cell>
          <cell r="P803">
            <v>60</v>
          </cell>
          <cell r="Q803">
            <v>73</v>
          </cell>
        </row>
        <row r="804">
          <cell r="D804">
            <v>4315</v>
          </cell>
          <cell r="E804" t="str">
            <v>1</v>
          </cell>
          <cell r="F804" t="str">
            <v>LINDEROS</v>
          </cell>
          <cell r="G804">
            <v>34</v>
          </cell>
          <cell r="H804">
            <v>32</v>
          </cell>
          <cell r="I804">
            <v>94.117647058823522</v>
          </cell>
          <cell r="J804">
            <v>1</v>
          </cell>
          <cell r="K804">
            <v>32</v>
          </cell>
          <cell r="L804">
            <v>100</v>
          </cell>
          <cell r="M804">
            <v>1</v>
          </cell>
          <cell r="N804">
            <v>34</v>
          </cell>
          <cell r="O804">
            <v>31</v>
          </cell>
          <cell r="P804">
            <v>39</v>
          </cell>
          <cell r="Q804">
            <v>26</v>
          </cell>
        </row>
        <row r="805">
          <cell r="D805">
            <v>4316</v>
          </cell>
          <cell r="E805" t="str">
            <v>1</v>
          </cell>
          <cell r="F805" t="str">
            <v>LA BERMEJA</v>
          </cell>
          <cell r="G805">
            <v>67</v>
          </cell>
          <cell r="H805">
            <v>55</v>
          </cell>
          <cell r="I805">
            <v>82.089552238805979</v>
          </cell>
          <cell r="J805">
            <v>1</v>
          </cell>
          <cell r="K805">
            <v>57</v>
          </cell>
          <cell r="L805">
            <v>96.491228070175438</v>
          </cell>
          <cell r="M805">
            <v>1</v>
          </cell>
          <cell r="N805">
            <v>49</v>
          </cell>
          <cell r="O805">
            <v>53</v>
          </cell>
          <cell r="P805">
            <v>49</v>
          </cell>
          <cell r="Q805">
            <v>62</v>
          </cell>
        </row>
        <row r="806">
          <cell r="D806">
            <v>6871</v>
          </cell>
          <cell r="E806" t="str">
            <v>3</v>
          </cell>
          <cell r="F806" t="str">
            <v>CHINCHIQUILLA</v>
          </cell>
          <cell r="G806">
            <v>9</v>
          </cell>
          <cell r="H806">
            <v>14</v>
          </cell>
          <cell r="I806">
            <v>100</v>
          </cell>
          <cell r="J806">
            <v>1</v>
          </cell>
          <cell r="K806">
            <v>12</v>
          </cell>
          <cell r="L806">
            <v>116.66666666666667</v>
          </cell>
          <cell r="M806">
            <v>1</v>
          </cell>
          <cell r="N806">
            <v>10</v>
          </cell>
          <cell r="O806">
            <v>11</v>
          </cell>
          <cell r="P806">
            <v>12</v>
          </cell>
          <cell r="Q806">
            <v>10</v>
          </cell>
        </row>
        <row r="807">
          <cell r="D807">
            <v>6905</v>
          </cell>
          <cell r="E807" t="str">
            <v>3</v>
          </cell>
          <cell r="F807" t="str">
            <v>FRANCISCO BOLOGNESI</v>
          </cell>
          <cell r="G807">
            <v>17</v>
          </cell>
          <cell r="H807">
            <v>13</v>
          </cell>
          <cell r="I807">
            <v>76.470588235294116</v>
          </cell>
          <cell r="J807">
            <v>0</v>
          </cell>
          <cell r="K807">
            <v>16</v>
          </cell>
          <cell r="L807">
            <v>81.25</v>
          </cell>
          <cell r="M807">
            <v>1</v>
          </cell>
          <cell r="N807">
            <v>12</v>
          </cell>
          <cell r="O807">
            <v>15</v>
          </cell>
          <cell r="P807">
            <v>25</v>
          </cell>
          <cell r="Q807">
            <v>18</v>
          </cell>
        </row>
        <row r="808">
          <cell r="D808">
            <v>6993</v>
          </cell>
          <cell r="E808" t="str">
            <v>3</v>
          </cell>
          <cell r="F808" t="str">
            <v>CHAMANAL</v>
          </cell>
          <cell r="G808">
            <v>14</v>
          </cell>
          <cell r="H808">
            <v>12</v>
          </cell>
          <cell r="I808">
            <v>85.714285714285708</v>
          </cell>
          <cell r="J808">
            <v>1</v>
          </cell>
          <cell r="K808">
            <v>15</v>
          </cell>
          <cell r="L808">
            <v>80</v>
          </cell>
          <cell r="M808">
            <v>1</v>
          </cell>
          <cell r="N808">
            <v>15</v>
          </cell>
          <cell r="O808">
            <v>22</v>
          </cell>
          <cell r="P808">
            <v>14</v>
          </cell>
          <cell r="Q808">
            <v>13</v>
          </cell>
        </row>
        <row r="809">
          <cell r="D809">
            <v>6995</v>
          </cell>
          <cell r="E809" t="str">
            <v>3</v>
          </cell>
          <cell r="F809" t="str">
            <v>PISAGUAS</v>
          </cell>
          <cell r="G809">
            <v>5</v>
          </cell>
          <cell r="H809">
            <v>3</v>
          </cell>
          <cell r="I809">
            <v>100</v>
          </cell>
          <cell r="J809">
            <v>1</v>
          </cell>
          <cell r="K809">
            <v>3</v>
          </cell>
          <cell r="L809">
            <v>100</v>
          </cell>
          <cell r="M809">
            <v>1</v>
          </cell>
          <cell r="N809">
            <v>5</v>
          </cell>
          <cell r="O809">
            <v>5</v>
          </cell>
          <cell r="P809">
            <v>2</v>
          </cell>
          <cell r="Q809">
            <v>7</v>
          </cell>
        </row>
        <row r="810">
          <cell r="D810">
            <v>6996</v>
          </cell>
          <cell r="E810" t="str">
            <v>3</v>
          </cell>
          <cell r="F810" t="str">
            <v>NUEVO TRUJILLO</v>
          </cell>
          <cell r="G810">
            <v>34</v>
          </cell>
          <cell r="H810">
            <v>16</v>
          </cell>
          <cell r="I810">
            <v>47.058823529411761</v>
          </cell>
          <cell r="J810">
            <v>1</v>
          </cell>
          <cell r="K810">
            <v>16</v>
          </cell>
          <cell r="L810">
            <v>100</v>
          </cell>
          <cell r="M810">
            <v>1</v>
          </cell>
          <cell r="N810">
            <v>29</v>
          </cell>
          <cell r="O810">
            <v>34</v>
          </cell>
          <cell r="P810">
            <v>23</v>
          </cell>
          <cell r="Q810">
            <v>29</v>
          </cell>
        </row>
        <row r="811">
          <cell r="D811">
            <v>7016</v>
          </cell>
          <cell r="E811" t="str">
            <v>1</v>
          </cell>
          <cell r="F811" t="str">
            <v>PAMPA VERDE</v>
          </cell>
          <cell r="G811">
            <v>41</v>
          </cell>
          <cell r="H811">
            <v>42</v>
          </cell>
          <cell r="I811">
            <v>102.4390243902439</v>
          </cell>
          <cell r="J811">
            <v>1</v>
          </cell>
          <cell r="K811">
            <v>35</v>
          </cell>
          <cell r="L811">
            <v>120</v>
          </cell>
          <cell r="M811">
            <v>1</v>
          </cell>
          <cell r="N811">
            <v>43</v>
          </cell>
          <cell r="O811">
            <v>37</v>
          </cell>
          <cell r="P811">
            <v>28</v>
          </cell>
          <cell r="Q811">
            <v>37</v>
          </cell>
        </row>
        <row r="812">
          <cell r="D812">
            <v>7018</v>
          </cell>
          <cell r="E812" t="str">
            <v>3</v>
          </cell>
          <cell r="F812" t="str">
            <v>ALTO TAMBILLO</v>
          </cell>
          <cell r="G812">
            <v>19</v>
          </cell>
          <cell r="H812">
            <v>9</v>
          </cell>
          <cell r="I812">
            <v>47.368421052631575</v>
          </cell>
          <cell r="J812">
            <v>1</v>
          </cell>
          <cell r="K812">
            <v>10</v>
          </cell>
          <cell r="L812">
            <v>90</v>
          </cell>
          <cell r="M812">
            <v>1</v>
          </cell>
          <cell r="N812">
            <v>10</v>
          </cell>
          <cell r="O812">
            <v>15</v>
          </cell>
          <cell r="P812">
            <v>17</v>
          </cell>
          <cell r="Q812">
            <v>12</v>
          </cell>
        </row>
        <row r="813">
          <cell r="D813">
            <v>7019</v>
          </cell>
          <cell r="E813" t="str">
            <v>3</v>
          </cell>
          <cell r="F813" t="str">
            <v>MIRAFLORES</v>
          </cell>
          <cell r="G813">
            <v>28</v>
          </cell>
          <cell r="H813">
            <v>25</v>
          </cell>
          <cell r="I813">
            <v>89.285714285714292</v>
          </cell>
          <cell r="J813">
            <v>1</v>
          </cell>
          <cell r="K813">
            <v>22</v>
          </cell>
          <cell r="L813">
            <v>113.63636363636364</v>
          </cell>
          <cell r="M813">
            <v>1</v>
          </cell>
          <cell r="N813">
            <v>24</v>
          </cell>
          <cell r="O813">
            <v>37</v>
          </cell>
          <cell r="P813">
            <v>18</v>
          </cell>
          <cell r="Q813">
            <v>44</v>
          </cell>
        </row>
        <row r="814">
          <cell r="D814">
            <v>7034</v>
          </cell>
          <cell r="E814" t="str">
            <v>1</v>
          </cell>
          <cell r="F814" t="str">
            <v>CARMEN CAUTIVO</v>
          </cell>
          <cell r="G814">
            <v>18</v>
          </cell>
          <cell r="H814">
            <v>13</v>
          </cell>
          <cell r="I814">
            <v>72.222222222222214</v>
          </cell>
          <cell r="J814">
            <v>1</v>
          </cell>
          <cell r="K814">
            <v>11</v>
          </cell>
          <cell r="L814">
            <v>118.18181818181819</v>
          </cell>
          <cell r="M814">
            <v>1</v>
          </cell>
          <cell r="N814">
            <v>10</v>
          </cell>
          <cell r="O814">
            <v>14</v>
          </cell>
          <cell r="P814">
            <v>16</v>
          </cell>
          <cell r="Q814">
            <v>24</v>
          </cell>
        </row>
        <row r="815">
          <cell r="D815">
            <v>7045</v>
          </cell>
          <cell r="E815" t="str">
            <v>3</v>
          </cell>
          <cell r="F815" t="str">
            <v>PUERTO SAN FRANCISCO</v>
          </cell>
          <cell r="G815">
            <v>15</v>
          </cell>
          <cell r="H815">
            <v>16</v>
          </cell>
          <cell r="I815">
            <v>106.66666666666667</v>
          </cell>
          <cell r="J815">
            <v>1</v>
          </cell>
          <cell r="K815">
            <v>17</v>
          </cell>
          <cell r="L815">
            <v>94.117647058823522</v>
          </cell>
          <cell r="M815">
            <v>1</v>
          </cell>
          <cell r="N815">
            <v>21</v>
          </cell>
          <cell r="O815">
            <v>18</v>
          </cell>
          <cell r="P815">
            <v>11</v>
          </cell>
          <cell r="Q815">
            <v>17</v>
          </cell>
        </row>
        <row r="816">
          <cell r="D816">
            <v>7121</v>
          </cell>
          <cell r="E816" t="str">
            <v>4</v>
          </cell>
          <cell r="F816" t="str">
            <v>EL PINDO</v>
          </cell>
          <cell r="G816">
            <v>11</v>
          </cell>
          <cell r="H816">
            <v>7</v>
          </cell>
          <cell r="I816">
            <v>63.636363636363633</v>
          </cell>
          <cell r="J816">
            <v>1</v>
          </cell>
          <cell r="K816">
            <v>7</v>
          </cell>
          <cell r="L816">
            <v>100</v>
          </cell>
          <cell r="M816">
            <v>1</v>
          </cell>
          <cell r="N816">
            <v>9</v>
          </cell>
          <cell r="O816">
            <v>19</v>
          </cell>
          <cell r="P816">
            <v>25</v>
          </cell>
          <cell r="Q816">
            <v>16</v>
          </cell>
        </row>
        <row r="817">
          <cell r="D817">
            <v>7125</v>
          </cell>
          <cell r="E817" t="str">
            <v>3</v>
          </cell>
          <cell r="F817" t="str">
            <v>MIRAFLORES</v>
          </cell>
          <cell r="G817">
            <v>21</v>
          </cell>
          <cell r="H817">
            <v>16</v>
          </cell>
          <cell r="I817">
            <v>76.19047619047619</v>
          </cell>
          <cell r="J817">
            <v>1</v>
          </cell>
          <cell r="K817">
            <v>18</v>
          </cell>
          <cell r="L817">
            <v>88.888888888888886</v>
          </cell>
          <cell r="M817">
            <v>1</v>
          </cell>
          <cell r="N817">
            <v>21</v>
          </cell>
          <cell r="O817">
            <v>24</v>
          </cell>
          <cell r="P817">
            <v>18</v>
          </cell>
          <cell r="Q817">
            <v>29</v>
          </cell>
        </row>
        <row r="818">
          <cell r="D818">
            <v>7167</v>
          </cell>
          <cell r="E818" t="str">
            <v>3</v>
          </cell>
          <cell r="F818" t="str">
            <v>GOSEN</v>
          </cell>
          <cell r="G818">
            <v>3</v>
          </cell>
          <cell r="H818">
            <v>2</v>
          </cell>
          <cell r="I818">
            <v>100</v>
          </cell>
          <cell r="J818">
            <v>1</v>
          </cell>
          <cell r="K818">
            <v>2</v>
          </cell>
          <cell r="L818">
            <v>100</v>
          </cell>
          <cell r="M818">
            <v>1</v>
          </cell>
          <cell r="N818">
            <v>2</v>
          </cell>
          <cell r="O818">
            <v>6</v>
          </cell>
          <cell r="P818">
            <v>1</v>
          </cell>
          <cell r="Q818">
            <v>6</v>
          </cell>
        </row>
        <row r="819">
          <cell r="D819">
            <v>7411</v>
          </cell>
          <cell r="E819" t="str">
            <v>4</v>
          </cell>
          <cell r="F819" t="str">
            <v>BUENOS AIRES</v>
          </cell>
          <cell r="G819">
            <v>25</v>
          </cell>
          <cell r="H819">
            <v>24</v>
          </cell>
          <cell r="I819">
            <v>96</v>
          </cell>
          <cell r="J819">
            <v>1</v>
          </cell>
          <cell r="K819">
            <v>28</v>
          </cell>
          <cell r="L819">
            <v>85.714285714285708</v>
          </cell>
          <cell r="M819">
            <v>1</v>
          </cell>
          <cell r="N819">
            <v>25</v>
          </cell>
          <cell r="O819">
            <v>25</v>
          </cell>
          <cell r="P819">
            <v>27</v>
          </cell>
          <cell r="Q819">
            <v>21</v>
          </cell>
        </row>
        <row r="820">
          <cell r="D820">
            <v>7432</v>
          </cell>
          <cell r="E820" t="str">
            <v>4</v>
          </cell>
          <cell r="F820" t="str">
            <v>LAS CIDRAS</v>
          </cell>
          <cell r="G820">
            <v>8</v>
          </cell>
          <cell r="H820">
            <v>6</v>
          </cell>
          <cell r="I820">
            <v>100</v>
          </cell>
          <cell r="J820">
            <v>1</v>
          </cell>
          <cell r="K820">
            <v>6</v>
          </cell>
          <cell r="L820">
            <v>100</v>
          </cell>
          <cell r="M820">
            <v>1</v>
          </cell>
          <cell r="N820">
            <v>12</v>
          </cell>
          <cell r="O820">
            <v>14</v>
          </cell>
          <cell r="P820">
            <v>12</v>
          </cell>
          <cell r="Q820">
            <v>10</v>
          </cell>
        </row>
        <row r="821">
          <cell r="D821">
            <v>7433</v>
          </cell>
          <cell r="E821" t="str">
            <v>3</v>
          </cell>
          <cell r="F821" t="str">
            <v>POTRERO GRANDE</v>
          </cell>
          <cell r="G821">
            <v>18</v>
          </cell>
          <cell r="H821">
            <v>17</v>
          </cell>
          <cell r="I821">
            <v>94.444444444444443</v>
          </cell>
          <cell r="J821">
            <v>1</v>
          </cell>
          <cell r="K821">
            <v>17</v>
          </cell>
          <cell r="L821">
            <v>100</v>
          </cell>
          <cell r="M821">
            <v>1</v>
          </cell>
          <cell r="N821">
            <v>15</v>
          </cell>
          <cell r="O821">
            <v>25</v>
          </cell>
          <cell r="P821">
            <v>21</v>
          </cell>
          <cell r="Q821">
            <v>15</v>
          </cell>
        </row>
        <row r="822">
          <cell r="D822">
            <v>7463</v>
          </cell>
          <cell r="E822" t="str">
            <v>1</v>
          </cell>
          <cell r="F822" t="str">
            <v>GUAYABAL</v>
          </cell>
          <cell r="G822">
            <v>26</v>
          </cell>
          <cell r="H822">
            <v>12</v>
          </cell>
          <cell r="I822">
            <v>46.153846153846153</v>
          </cell>
          <cell r="J822">
            <v>1</v>
          </cell>
          <cell r="K822">
            <v>13</v>
          </cell>
          <cell r="L822">
            <v>92.307692307692307</v>
          </cell>
          <cell r="M822">
            <v>1</v>
          </cell>
          <cell r="N822">
            <v>16</v>
          </cell>
          <cell r="O822">
            <v>20</v>
          </cell>
          <cell r="P822">
            <v>18</v>
          </cell>
          <cell r="Q822">
            <v>23</v>
          </cell>
        </row>
        <row r="823">
          <cell r="D823">
            <v>7717</v>
          </cell>
          <cell r="E823" t="str">
            <v>4</v>
          </cell>
          <cell r="F823" t="str">
            <v>SAN FRANCISCO DE LA COIPA</v>
          </cell>
          <cell r="G823">
            <v>15</v>
          </cell>
          <cell r="H823">
            <v>12</v>
          </cell>
          <cell r="I823">
            <v>80</v>
          </cell>
          <cell r="J823">
            <v>1</v>
          </cell>
          <cell r="K823">
            <v>10</v>
          </cell>
          <cell r="L823">
            <v>120</v>
          </cell>
          <cell r="M823">
            <v>1</v>
          </cell>
          <cell r="N823">
            <v>13</v>
          </cell>
          <cell r="O823">
            <v>12</v>
          </cell>
          <cell r="P823">
            <v>13</v>
          </cell>
          <cell r="Q823">
            <v>13</v>
          </cell>
        </row>
        <row r="824">
          <cell r="D824">
            <v>9964</v>
          </cell>
          <cell r="E824" t="str">
            <v>2</v>
          </cell>
          <cell r="F824" t="str">
            <v>LAMBAYEQUE</v>
          </cell>
          <cell r="G824">
            <v>13</v>
          </cell>
          <cell r="H824">
            <v>3</v>
          </cell>
          <cell r="I824">
            <v>23.076923076923077</v>
          </cell>
          <cell r="J824">
            <v>1</v>
          </cell>
          <cell r="K824">
            <v>3</v>
          </cell>
          <cell r="L824">
            <v>100</v>
          </cell>
          <cell r="M824">
            <v>1</v>
          </cell>
          <cell r="N824">
            <v>11</v>
          </cell>
          <cell r="O824">
            <v>13</v>
          </cell>
          <cell r="P824">
            <v>11</v>
          </cell>
          <cell r="Q824">
            <v>21</v>
          </cell>
        </row>
        <row r="825">
          <cell r="D825">
            <v>9966</v>
          </cell>
          <cell r="E825" t="str">
            <v>4</v>
          </cell>
          <cell r="F825" t="str">
            <v>VIRA VIRA</v>
          </cell>
          <cell r="G825">
            <v>14</v>
          </cell>
          <cell r="H825">
            <v>8</v>
          </cell>
          <cell r="I825">
            <v>57.142857142857139</v>
          </cell>
          <cell r="J825">
            <v>1</v>
          </cell>
          <cell r="K825">
            <v>7</v>
          </cell>
          <cell r="L825">
            <v>114.28571428571428</v>
          </cell>
          <cell r="M825">
            <v>1</v>
          </cell>
          <cell r="N825">
            <v>16</v>
          </cell>
          <cell r="O825">
            <v>9</v>
          </cell>
          <cell r="P825">
            <v>9</v>
          </cell>
          <cell r="Q825">
            <v>12</v>
          </cell>
        </row>
        <row r="826">
          <cell r="D826">
            <v>9968</v>
          </cell>
          <cell r="E826" t="str">
            <v>1</v>
          </cell>
          <cell r="F826" t="str">
            <v>CHARAPE</v>
          </cell>
          <cell r="G826">
            <v>7</v>
          </cell>
          <cell r="H826">
            <v>12</v>
          </cell>
          <cell r="I826">
            <v>100</v>
          </cell>
          <cell r="J826">
            <v>1</v>
          </cell>
          <cell r="K826">
            <v>10</v>
          </cell>
          <cell r="L826">
            <v>120</v>
          </cell>
          <cell r="M826">
            <v>1</v>
          </cell>
          <cell r="N826">
            <v>18</v>
          </cell>
          <cell r="O826">
            <v>13</v>
          </cell>
          <cell r="P826">
            <v>21</v>
          </cell>
          <cell r="Q826">
            <v>16</v>
          </cell>
        </row>
        <row r="827">
          <cell r="D827">
            <v>10008</v>
          </cell>
          <cell r="E827" t="str">
            <v>3</v>
          </cell>
          <cell r="F827" t="str">
            <v>FRONTERA SAN FRANCISCO</v>
          </cell>
          <cell r="G827">
            <v>15</v>
          </cell>
          <cell r="H827">
            <v>17</v>
          </cell>
          <cell r="I827">
            <v>113.33333333333333</v>
          </cell>
          <cell r="J827">
            <v>1</v>
          </cell>
          <cell r="K827">
            <v>16</v>
          </cell>
          <cell r="L827">
            <v>106.25</v>
          </cell>
          <cell r="M827">
            <v>1</v>
          </cell>
          <cell r="N827">
            <v>20</v>
          </cell>
          <cell r="O827">
            <v>12</v>
          </cell>
          <cell r="P827">
            <v>9</v>
          </cell>
          <cell r="Q827">
            <v>17</v>
          </cell>
        </row>
        <row r="828">
          <cell r="D828">
            <v>10809</v>
          </cell>
          <cell r="E828" t="str">
            <v>3</v>
          </cell>
          <cell r="F828" t="str">
            <v>EL HUABO</v>
          </cell>
          <cell r="G828">
            <v>19</v>
          </cell>
          <cell r="H828">
            <v>13</v>
          </cell>
          <cell r="I828">
            <v>68.421052631578945</v>
          </cell>
          <cell r="J828">
            <v>1</v>
          </cell>
          <cell r="K828">
            <v>11</v>
          </cell>
          <cell r="L828">
            <v>118.18181818181819</v>
          </cell>
          <cell r="M828">
            <v>1</v>
          </cell>
          <cell r="N828">
            <v>14</v>
          </cell>
          <cell r="O828">
            <v>28</v>
          </cell>
          <cell r="P828">
            <v>22</v>
          </cell>
          <cell r="Q828">
            <v>21</v>
          </cell>
        </row>
        <row r="829">
          <cell r="D829">
            <v>10918</v>
          </cell>
          <cell r="E829" t="str">
            <v>3</v>
          </cell>
          <cell r="F829" t="str">
            <v>YANDILUZA</v>
          </cell>
          <cell r="G829">
            <v>24</v>
          </cell>
          <cell r="H829">
            <v>18</v>
          </cell>
          <cell r="I829">
            <v>75</v>
          </cell>
          <cell r="J829">
            <v>1</v>
          </cell>
          <cell r="K829">
            <v>17</v>
          </cell>
          <cell r="L829">
            <v>105.88235294117648</v>
          </cell>
          <cell r="M829">
            <v>1</v>
          </cell>
          <cell r="N829">
            <v>10</v>
          </cell>
          <cell r="O829">
            <v>22</v>
          </cell>
          <cell r="P829">
            <v>20</v>
          </cell>
          <cell r="Q829">
            <v>29</v>
          </cell>
        </row>
        <row r="830">
          <cell r="D830">
            <v>10965</v>
          </cell>
          <cell r="E830" t="str">
            <v>1</v>
          </cell>
          <cell r="F830" t="str">
            <v>LA UNION</v>
          </cell>
          <cell r="G830">
            <v>27</v>
          </cell>
          <cell r="H830">
            <v>23</v>
          </cell>
          <cell r="I830">
            <v>85.18518518518519</v>
          </cell>
          <cell r="J830">
            <v>1</v>
          </cell>
          <cell r="K830">
            <v>24</v>
          </cell>
          <cell r="L830">
            <v>95.833333333333343</v>
          </cell>
          <cell r="M830">
            <v>1</v>
          </cell>
          <cell r="N830">
            <v>21</v>
          </cell>
          <cell r="O830">
            <v>20</v>
          </cell>
          <cell r="P830">
            <v>32</v>
          </cell>
          <cell r="Q830">
            <v>35</v>
          </cell>
        </row>
        <row r="831">
          <cell r="D831">
            <v>10966</v>
          </cell>
          <cell r="E831" t="str">
            <v>4</v>
          </cell>
          <cell r="F831" t="str">
            <v>VISTA FLORIDA</v>
          </cell>
          <cell r="G831">
            <v>7</v>
          </cell>
          <cell r="H831">
            <v>9</v>
          </cell>
          <cell r="I831">
            <v>100</v>
          </cell>
          <cell r="J831">
            <v>1</v>
          </cell>
          <cell r="K831">
            <v>9</v>
          </cell>
          <cell r="L831">
            <v>100</v>
          </cell>
          <cell r="M831">
            <v>1</v>
          </cell>
          <cell r="N831">
            <v>9</v>
          </cell>
          <cell r="O831">
            <v>10</v>
          </cell>
          <cell r="P831">
            <v>11</v>
          </cell>
          <cell r="Q831">
            <v>7</v>
          </cell>
        </row>
        <row r="832">
          <cell r="D832">
            <v>13059</v>
          </cell>
          <cell r="E832" t="str">
            <v>3</v>
          </cell>
          <cell r="F832" t="str">
            <v>NUEVE DE OCTUBRE</v>
          </cell>
          <cell r="G832">
            <v>10</v>
          </cell>
          <cell r="H832">
            <v>12</v>
          </cell>
          <cell r="I832">
            <v>120</v>
          </cell>
          <cell r="J832">
            <v>1</v>
          </cell>
          <cell r="K832">
            <v>13</v>
          </cell>
          <cell r="L832">
            <v>92.307692307692307</v>
          </cell>
          <cell r="M832">
            <v>1</v>
          </cell>
          <cell r="N832">
            <v>10</v>
          </cell>
          <cell r="O832">
            <v>7</v>
          </cell>
          <cell r="P832">
            <v>9</v>
          </cell>
          <cell r="Q832">
            <v>4</v>
          </cell>
        </row>
        <row r="833">
          <cell r="D833">
            <v>16135</v>
          </cell>
          <cell r="E833" t="str">
            <v>2</v>
          </cell>
          <cell r="F833" t="str">
            <v>SANTA ROSA</v>
          </cell>
          <cell r="G833">
            <v>16</v>
          </cell>
          <cell r="H833">
            <v>18</v>
          </cell>
          <cell r="I833">
            <v>112.5</v>
          </cell>
          <cell r="J833">
            <v>1</v>
          </cell>
          <cell r="K833">
            <v>21</v>
          </cell>
          <cell r="L833">
            <v>85.714285714285708</v>
          </cell>
          <cell r="M833">
            <v>1</v>
          </cell>
          <cell r="N833">
            <v>26</v>
          </cell>
          <cell r="O833">
            <v>17</v>
          </cell>
          <cell r="P833">
            <v>22</v>
          </cell>
          <cell r="Q833">
            <v>20</v>
          </cell>
        </row>
        <row r="834">
          <cell r="D834">
            <v>16138</v>
          </cell>
          <cell r="E834" t="str">
            <v>4</v>
          </cell>
          <cell r="F834" t="str">
            <v>LOMA LARGA</v>
          </cell>
          <cell r="G834">
            <v>9</v>
          </cell>
          <cell r="H834">
            <v>7</v>
          </cell>
          <cell r="I834">
            <v>100</v>
          </cell>
          <cell r="J834">
            <v>1</v>
          </cell>
          <cell r="K834">
            <v>7</v>
          </cell>
          <cell r="L834">
            <v>100</v>
          </cell>
          <cell r="M834">
            <v>1</v>
          </cell>
          <cell r="N834">
            <v>15</v>
          </cell>
          <cell r="O834">
            <v>9</v>
          </cell>
          <cell r="P834">
            <v>9</v>
          </cell>
          <cell r="Q834">
            <v>13</v>
          </cell>
        </row>
        <row r="835">
          <cell r="D835">
            <v>18118</v>
          </cell>
          <cell r="E835" t="str">
            <v>4</v>
          </cell>
          <cell r="F835" t="str">
            <v>LA CAPILLA</v>
          </cell>
          <cell r="G835">
            <v>10</v>
          </cell>
          <cell r="H835">
            <v>16</v>
          </cell>
          <cell r="I835">
            <v>160</v>
          </cell>
          <cell r="J835">
            <v>1</v>
          </cell>
          <cell r="K835">
            <v>20</v>
          </cell>
          <cell r="L835">
            <v>80</v>
          </cell>
          <cell r="M835">
            <v>1</v>
          </cell>
          <cell r="N835">
            <v>18</v>
          </cell>
          <cell r="O835">
            <v>8</v>
          </cell>
          <cell r="P835">
            <v>19</v>
          </cell>
          <cell r="Q835">
            <v>20</v>
          </cell>
        </row>
        <row r="836">
          <cell r="D836">
            <v>18119</v>
          </cell>
          <cell r="E836" t="str">
            <v>4</v>
          </cell>
          <cell r="F836" t="str">
            <v>TAMBOA</v>
          </cell>
          <cell r="G836">
            <v>8</v>
          </cell>
          <cell r="H836">
            <v>7</v>
          </cell>
          <cell r="I836">
            <v>100</v>
          </cell>
          <cell r="J836">
            <v>1</v>
          </cell>
          <cell r="K836">
            <v>7</v>
          </cell>
          <cell r="L836">
            <v>100</v>
          </cell>
          <cell r="M836">
            <v>1</v>
          </cell>
          <cell r="N836">
            <v>12</v>
          </cell>
          <cell r="O836">
            <v>6</v>
          </cell>
          <cell r="P836">
            <v>7</v>
          </cell>
          <cell r="Q836">
            <v>9</v>
          </cell>
        </row>
        <row r="837">
          <cell r="D837">
            <v>18120</v>
          </cell>
          <cell r="E837" t="str">
            <v>3</v>
          </cell>
          <cell r="F837" t="str">
            <v>LA MUSHCA</v>
          </cell>
          <cell r="G837">
            <v>9</v>
          </cell>
          <cell r="H837">
            <v>4</v>
          </cell>
          <cell r="I837">
            <v>100</v>
          </cell>
          <cell r="J837">
            <v>1</v>
          </cell>
          <cell r="K837">
            <v>5</v>
          </cell>
          <cell r="L837">
            <v>80</v>
          </cell>
          <cell r="M837">
            <v>1</v>
          </cell>
          <cell r="N837">
            <v>9</v>
          </cell>
          <cell r="O837">
            <v>10</v>
          </cell>
          <cell r="P837">
            <v>6</v>
          </cell>
          <cell r="Q837">
            <v>13</v>
          </cell>
        </row>
        <row r="838">
          <cell r="D838">
            <v>18475</v>
          </cell>
          <cell r="E838" t="str">
            <v>3</v>
          </cell>
          <cell r="F838" t="str">
            <v>IHUAMACA</v>
          </cell>
          <cell r="G838">
            <v>16</v>
          </cell>
          <cell r="H838">
            <v>18</v>
          </cell>
          <cell r="I838">
            <v>112.5</v>
          </cell>
          <cell r="J838">
            <v>1</v>
          </cell>
          <cell r="K838">
            <v>20</v>
          </cell>
          <cell r="L838">
            <v>90</v>
          </cell>
          <cell r="M838">
            <v>1</v>
          </cell>
          <cell r="N838">
            <v>20</v>
          </cell>
          <cell r="O838">
            <v>24</v>
          </cell>
          <cell r="P838">
            <v>28</v>
          </cell>
          <cell r="Q838">
            <v>31</v>
          </cell>
        </row>
        <row r="839">
          <cell r="D839">
            <v>20868</v>
          </cell>
          <cell r="E839" t="str">
            <v>2</v>
          </cell>
          <cell r="F839" t="str">
            <v>EL CORAZON</v>
          </cell>
          <cell r="G839">
            <v>12</v>
          </cell>
          <cell r="H839">
            <v>12</v>
          </cell>
          <cell r="I839">
            <v>100</v>
          </cell>
          <cell r="J839">
            <v>1</v>
          </cell>
          <cell r="K839">
            <v>11</v>
          </cell>
          <cell r="L839">
            <v>109.09090909090908</v>
          </cell>
          <cell r="M839">
            <v>1</v>
          </cell>
          <cell r="N839">
            <v>11</v>
          </cell>
          <cell r="O839">
            <v>17</v>
          </cell>
          <cell r="P839">
            <v>14</v>
          </cell>
          <cell r="Q839">
            <v>13</v>
          </cell>
        </row>
        <row r="840">
          <cell r="D840">
            <v>23760</v>
          </cell>
          <cell r="E840" t="str">
            <v>3</v>
          </cell>
          <cell r="F840" t="str">
            <v>BARRIOS ALTOS</v>
          </cell>
          <cell r="G840">
            <v>8</v>
          </cell>
          <cell r="H840">
            <v>11</v>
          </cell>
          <cell r="I840">
            <v>100</v>
          </cell>
          <cell r="J840">
            <v>1</v>
          </cell>
          <cell r="K840">
            <v>10</v>
          </cell>
          <cell r="L840">
            <v>110.00000000000001</v>
          </cell>
          <cell r="M840">
            <v>1</v>
          </cell>
          <cell r="N840">
            <v>13</v>
          </cell>
          <cell r="O840">
            <v>7</v>
          </cell>
          <cell r="P840">
            <v>9</v>
          </cell>
          <cell r="Q840">
            <v>16</v>
          </cell>
        </row>
        <row r="841">
          <cell r="D841">
            <v>7686</v>
          </cell>
          <cell r="E841" t="str">
            <v>5</v>
          </cell>
          <cell r="F841" t="str">
            <v>REGIONAL CAJAMARCA</v>
          </cell>
          <cell r="G841">
            <v>0</v>
          </cell>
          <cell r="H841">
            <v>0</v>
          </cell>
          <cell r="I841">
            <v>100</v>
          </cell>
          <cell r="J841">
            <v>1</v>
          </cell>
          <cell r="K841">
            <v>0</v>
          </cell>
          <cell r="L841" t="e">
            <v>#DIV/0!</v>
          </cell>
          <cell r="M841" t="e">
            <v>#DIV/0!</v>
          </cell>
          <cell r="N841">
            <v>3</v>
          </cell>
          <cell r="O841">
            <v>7</v>
          </cell>
          <cell r="P841">
            <v>6</v>
          </cell>
          <cell r="Q841">
            <v>2</v>
          </cell>
        </row>
        <row r="842">
          <cell r="D842">
            <v>4210</v>
          </cell>
          <cell r="E842" t="str">
            <v>5</v>
          </cell>
          <cell r="F842" t="str">
            <v>GRAL. JAEN</v>
          </cell>
          <cell r="G842">
            <v>644</v>
          </cell>
          <cell r="H842">
            <v>641</v>
          </cell>
          <cell r="I842">
            <v>99.534161490683232</v>
          </cell>
          <cell r="J842">
            <v>1</v>
          </cell>
          <cell r="K842">
            <v>0</v>
          </cell>
          <cell r="L842" t="e">
            <v>#DIV/0!</v>
          </cell>
          <cell r="M842" t="e">
            <v>#DIV/0!</v>
          </cell>
          <cell r="N842">
            <v>605</v>
          </cell>
          <cell r="O842">
            <v>638</v>
          </cell>
          <cell r="P842">
            <v>635</v>
          </cell>
          <cell r="Q842">
            <v>560</v>
          </cell>
        </row>
        <row r="843">
          <cell r="D843">
            <v>4659</v>
          </cell>
          <cell r="E843" t="str">
            <v>4</v>
          </cell>
          <cell r="F843" t="str">
            <v>HOSPITAL DE APOYO CHOTA - JOSE SOTO CADENILLAS</v>
          </cell>
          <cell r="G843">
            <v>256</v>
          </cell>
          <cell r="H843">
            <v>235</v>
          </cell>
          <cell r="I843">
            <v>91.796875</v>
          </cell>
          <cell r="J843">
            <v>1</v>
          </cell>
          <cell r="K843">
            <v>0</v>
          </cell>
          <cell r="L843" t="e">
            <v>#DIV/0!</v>
          </cell>
          <cell r="M843" t="e">
            <v>#DIV/0!</v>
          </cell>
          <cell r="N843">
            <v>231</v>
          </cell>
          <cell r="O843">
            <v>226</v>
          </cell>
          <cell r="P843">
            <v>221</v>
          </cell>
          <cell r="Q843">
            <v>184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lación Oficial 2019"/>
    </sheetNames>
    <sheetDataSet>
      <sheetData sheetId="0">
        <row r="6">
          <cell r="E6">
            <v>4267</v>
          </cell>
          <cell r="F6" t="str">
            <v>C.S. San Ignacio</v>
          </cell>
          <cell r="G6">
            <v>21486</v>
          </cell>
          <cell r="H6">
            <v>365</v>
          </cell>
          <cell r="I6">
            <v>378</v>
          </cell>
          <cell r="J6">
            <v>449</v>
          </cell>
          <cell r="K6">
            <v>446</v>
          </cell>
          <cell r="L6">
            <v>514</v>
          </cell>
          <cell r="M6">
            <v>480</v>
          </cell>
          <cell r="N6">
            <v>526</v>
          </cell>
          <cell r="O6">
            <v>528</v>
          </cell>
          <cell r="P6">
            <v>526</v>
          </cell>
          <cell r="Q6">
            <v>519</v>
          </cell>
          <cell r="R6">
            <v>504</v>
          </cell>
          <cell r="S6">
            <v>487</v>
          </cell>
          <cell r="T6">
            <v>472</v>
          </cell>
          <cell r="U6">
            <v>453</v>
          </cell>
          <cell r="V6">
            <v>438</v>
          </cell>
          <cell r="W6">
            <v>420</v>
          </cell>
          <cell r="X6">
            <v>400</v>
          </cell>
          <cell r="Y6">
            <v>384</v>
          </cell>
          <cell r="Z6">
            <v>366</v>
          </cell>
          <cell r="AA6">
            <v>352</v>
          </cell>
          <cell r="AB6">
            <v>1609</v>
          </cell>
          <cell r="AC6">
            <v>1705</v>
          </cell>
          <cell r="AD6">
            <v>1716</v>
          </cell>
          <cell r="AE6">
            <v>1492</v>
          </cell>
          <cell r="AF6">
            <v>1430</v>
          </cell>
          <cell r="AG6">
            <v>1222</v>
          </cell>
          <cell r="AH6">
            <v>911</v>
          </cell>
          <cell r="AI6">
            <v>734</v>
          </cell>
          <cell r="AJ6">
            <v>635</v>
          </cell>
          <cell r="AK6">
            <v>446</v>
          </cell>
          <cell r="AL6">
            <v>266</v>
          </cell>
          <cell r="AM6">
            <v>168</v>
          </cell>
          <cell r="AN6">
            <v>145</v>
          </cell>
          <cell r="AO6">
            <v>26</v>
          </cell>
          <cell r="AP6">
            <v>176</v>
          </cell>
          <cell r="AQ6">
            <v>170</v>
          </cell>
          <cell r="AR6">
            <v>373</v>
          </cell>
          <cell r="AS6">
            <v>10459</v>
          </cell>
          <cell r="AT6">
            <v>1159</v>
          </cell>
          <cell r="AU6">
            <v>926</v>
          </cell>
          <cell r="AV6">
            <v>4493</v>
          </cell>
          <cell r="AW6">
            <v>400</v>
          </cell>
        </row>
        <row r="7">
          <cell r="E7">
            <v>4268</v>
          </cell>
          <cell r="F7" t="str">
            <v>P.S. La Jalquilla</v>
          </cell>
          <cell r="G7">
            <v>1082</v>
          </cell>
          <cell r="H7">
            <v>14</v>
          </cell>
          <cell r="I7">
            <v>9</v>
          </cell>
          <cell r="J7">
            <v>14</v>
          </cell>
          <cell r="K7">
            <v>18</v>
          </cell>
          <cell r="L7">
            <v>11</v>
          </cell>
          <cell r="M7">
            <v>22</v>
          </cell>
          <cell r="N7">
            <v>28</v>
          </cell>
          <cell r="O7">
            <v>28</v>
          </cell>
          <cell r="P7">
            <v>27</v>
          </cell>
          <cell r="Q7">
            <v>28</v>
          </cell>
          <cell r="R7">
            <v>27</v>
          </cell>
          <cell r="S7">
            <v>26</v>
          </cell>
          <cell r="T7">
            <v>26</v>
          </cell>
          <cell r="U7">
            <v>25</v>
          </cell>
          <cell r="V7">
            <v>24</v>
          </cell>
          <cell r="W7">
            <v>23</v>
          </cell>
          <cell r="X7">
            <v>22</v>
          </cell>
          <cell r="Y7">
            <v>20</v>
          </cell>
          <cell r="Z7">
            <v>19</v>
          </cell>
          <cell r="AA7">
            <v>18</v>
          </cell>
          <cell r="AB7">
            <v>85</v>
          </cell>
          <cell r="AC7">
            <v>90</v>
          </cell>
          <cell r="AD7">
            <v>90</v>
          </cell>
          <cell r="AE7">
            <v>78</v>
          </cell>
          <cell r="AF7">
            <v>75</v>
          </cell>
          <cell r="AG7">
            <v>64</v>
          </cell>
          <cell r="AH7">
            <v>48</v>
          </cell>
          <cell r="AI7">
            <v>38</v>
          </cell>
          <cell r="AJ7">
            <v>33</v>
          </cell>
          <cell r="AK7">
            <v>23</v>
          </cell>
          <cell r="AL7">
            <v>13</v>
          </cell>
          <cell r="AM7">
            <v>9</v>
          </cell>
          <cell r="AN7">
            <v>7</v>
          </cell>
          <cell r="AO7">
            <v>1</v>
          </cell>
          <cell r="AP7">
            <v>9</v>
          </cell>
          <cell r="AQ7">
            <v>9</v>
          </cell>
          <cell r="AR7">
            <v>19</v>
          </cell>
          <cell r="AS7">
            <v>527</v>
          </cell>
          <cell r="AT7">
            <v>59</v>
          </cell>
          <cell r="AU7">
            <v>47</v>
          </cell>
          <cell r="AV7">
            <v>227</v>
          </cell>
          <cell r="AW7">
            <v>14</v>
          </cell>
        </row>
        <row r="8">
          <cell r="E8">
            <v>4269</v>
          </cell>
          <cell r="F8" t="str">
            <v>P.S. Peringos</v>
          </cell>
          <cell r="G8">
            <v>1195</v>
          </cell>
          <cell r="H8">
            <v>18</v>
          </cell>
          <cell r="I8">
            <v>15</v>
          </cell>
          <cell r="J8">
            <v>17</v>
          </cell>
          <cell r="K8">
            <v>19</v>
          </cell>
          <cell r="L8">
            <v>19</v>
          </cell>
          <cell r="M8">
            <v>21</v>
          </cell>
          <cell r="N8">
            <v>30</v>
          </cell>
          <cell r="O8">
            <v>30</v>
          </cell>
          <cell r="P8">
            <v>31</v>
          </cell>
          <cell r="Q8">
            <v>31</v>
          </cell>
          <cell r="R8">
            <v>30</v>
          </cell>
          <cell r="S8">
            <v>29</v>
          </cell>
          <cell r="T8">
            <v>28</v>
          </cell>
          <cell r="U8">
            <v>27</v>
          </cell>
          <cell r="V8">
            <v>25</v>
          </cell>
          <cell r="W8">
            <v>24</v>
          </cell>
          <cell r="X8">
            <v>23</v>
          </cell>
          <cell r="Y8">
            <v>22</v>
          </cell>
          <cell r="Z8">
            <v>21</v>
          </cell>
          <cell r="AA8">
            <v>20</v>
          </cell>
          <cell r="AB8">
            <v>92</v>
          </cell>
          <cell r="AC8">
            <v>98</v>
          </cell>
          <cell r="AD8">
            <v>98</v>
          </cell>
          <cell r="AE8">
            <v>86</v>
          </cell>
          <cell r="AF8">
            <v>82</v>
          </cell>
          <cell r="AG8">
            <v>70</v>
          </cell>
          <cell r="AH8">
            <v>53</v>
          </cell>
          <cell r="AI8">
            <v>42</v>
          </cell>
          <cell r="AJ8">
            <v>36</v>
          </cell>
          <cell r="AK8">
            <v>26</v>
          </cell>
          <cell r="AL8">
            <v>15</v>
          </cell>
          <cell r="AM8">
            <v>9</v>
          </cell>
          <cell r="AN8">
            <v>8</v>
          </cell>
          <cell r="AO8">
            <v>2</v>
          </cell>
          <cell r="AP8">
            <v>10</v>
          </cell>
          <cell r="AQ8">
            <v>10</v>
          </cell>
          <cell r="AR8">
            <v>21</v>
          </cell>
          <cell r="AS8">
            <v>583</v>
          </cell>
          <cell r="AT8">
            <v>65</v>
          </cell>
          <cell r="AU8">
            <v>52</v>
          </cell>
          <cell r="AV8">
            <v>250</v>
          </cell>
          <cell r="AW8">
            <v>22</v>
          </cell>
        </row>
        <row r="9">
          <cell r="E9">
            <v>4270</v>
          </cell>
          <cell r="F9" t="str">
            <v>P.S. Nueva Esperanza</v>
          </cell>
          <cell r="G9">
            <v>1693</v>
          </cell>
          <cell r="H9">
            <v>35</v>
          </cell>
          <cell r="I9">
            <v>34</v>
          </cell>
          <cell r="J9">
            <v>39</v>
          </cell>
          <cell r="K9">
            <v>40</v>
          </cell>
          <cell r="L9">
            <v>39</v>
          </cell>
          <cell r="M9">
            <v>42</v>
          </cell>
          <cell r="N9">
            <v>42</v>
          </cell>
          <cell r="O9">
            <v>42</v>
          </cell>
          <cell r="P9">
            <v>41</v>
          </cell>
          <cell r="Q9">
            <v>41</v>
          </cell>
          <cell r="R9">
            <v>40</v>
          </cell>
          <cell r="S9">
            <v>38</v>
          </cell>
          <cell r="T9">
            <v>37</v>
          </cell>
          <cell r="U9">
            <v>36</v>
          </cell>
          <cell r="V9">
            <v>34</v>
          </cell>
          <cell r="W9">
            <v>33</v>
          </cell>
          <cell r="X9">
            <v>31</v>
          </cell>
          <cell r="Y9">
            <v>30</v>
          </cell>
          <cell r="Z9">
            <v>29</v>
          </cell>
          <cell r="AA9">
            <v>27</v>
          </cell>
          <cell r="AB9">
            <v>125</v>
          </cell>
          <cell r="AC9">
            <v>132</v>
          </cell>
          <cell r="AD9">
            <v>133</v>
          </cell>
          <cell r="AE9">
            <v>115</v>
          </cell>
          <cell r="AF9">
            <v>111</v>
          </cell>
          <cell r="AG9">
            <v>94</v>
          </cell>
          <cell r="AH9">
            <v>71</v>
          </cell>
          <cell r="AI9">
            <v>57</v>
          </cell>
          <cell r="AJ9">
            <v>49</v>
          </cell>
          <cell r="AK9">
            <v>34</v>
          </cell>
          <cell r="AL9">
            <v>20</v>
          </cell>
          <cell r="AM9">
            <v>12</v>
          </cell>
          <cell r="AN9">
            <v>10</v>
          </cell>
          <cell r="AO9">
            <v>2</v>
          </cell>
          <cell r="AP9">
            <v>14</v>
          </cell>
          <cell r="AQ9">
            <v>13</v>
          </cell>
          <cell r="AR9">
            <v>29</v>
          </cell>
          <cell r="AS9">
            <v>826</v>
          </cell>
          <cell r="AT9">
            <v>92</v>
          </cell>
          <cell r="AU9">
            <v>73</v>
          </cell>
          <cell r="AV9">
            <v>355</v>
          </cell>
          <cell r="AW9">
            <v>31</v>
          </cell>
        </row>
        <row r="10">
          <cell r="E10">
            <v>4271</v>
          </cell>
          <cell r="F10" t="str">
            <v>C.S. Bajo Ihuamaca</v>
          </cell>
          <cell r="G10">
            <v>798</v>
          </cell>
          <cell r="H10">
            <v>19</v>
          </cell>
          <cell r="I10">
            <v>16</v>
          </cell>
          <cell r="J10">
            <v>22</v>
          </cell>
          <cell r="K10">
            <v>21</v>
          </cell>
          <cell r="L10">
            <v>14</v>
          </cell>
          <cell r="M10">
            <v>22</v>
          </cell>
          <cell r="N10">
            <v>20</v>
          </cell>
          <cell r="O10">
            <v>20</v>
          </cell>
          <cell r="P10">
            <v>20</v>
          </cell>
          <cell r="Q10">
            <v>19</v>
          </cell>
          <cell r="R10">
            <v>19</v>
          </cell>
          <cell r="S10">
            <v>18</v>
          </cell>
          <cell r="T10">
            <v>17</v>
          </cell>
          <cell r="U10">
            <v>17</v>
          </cell>
          <cell r="V10">
            <v>16</v>
          </cell>
          <cell r="W10">
            <v>16</v>
          </cell>
          <cell r="X10">
            <v>15</v>
          </cell>
          <cell r="Y10">
            <v>14</v>
          </cell>
          <cell r="Z10">
            <v>14</v>
          </cell>
          <cell r="AA10">
            <v>12</v>
          </cell>
          <cell r="AB10">
            <v>58</v>
          </cell>
          <cell r="AC10">
            <v>61</v>
          </cell>
          <cell r="AD10">
            <v>62</v>
          </cell>
          <cell r="AE10">
            <v>54</v>
          </cell>
          <cell r="AF10">
            <v>52</v>
          </cell>
          <cell r="AG10">
            <v>44</v>
          </cell>
          <cell r="AH10">
            <v>33</v>
          </cell>
          <cell r="AI10">
            <v>26</v>
          </cell>
          <cell r="AJ10">
            <v>23</v>
          </cell>
          <cell r="AK10">
            <v>16</v>
          </cell>
          <cell r="AL10">
            <v>9</v>
          </cell>
          <cell r="AM10">
            <v>5</v>
          </cell>
          <cell r="AN10">
            <v>4</v>
          </cell>
          <cell r="AO10">
            <v>1</v>
          </cell>
          <cell r="AP10">
            <v>7</v>
          </cell>
          <cell r="AQ10">
            <v>6</v>
          </cell>
          <cell r="AR10">
            <v>14</v>
          </cell>
          <cell r="AS10">
            <v>390</v>
          </cell>
          <cell r="AT10">
            <v>43</v>
          </cell>
          <cell r="AU10">
            <v>35</v>
          </cell>
          <cell r="AV10">
            <v>168</v>
          </cell>
          <cell r="AW10">
            <v>23</v>
          </cell>
        </row>
        <row r="11">
          <cell r="E11">
            <v>4272</v>
          </cell>
          <cell r="F11" t="str">
            <v>P.S. San Martin</v>
          </cell>
          <cell r="G11">
            <v>1557</v>
          </cell>
          <cell r="H11">
            <v>24</v>
          </cell>
          <cell r="I11">
            <v>25</v>
          </cell>
          <cell r="J11">
            <v>30</v>
          </cell>
          <cell r="K11">
            <v>26</v>
          </cell>
          <cell r="L11">
            <v>29</v>
          </cell>
          <cell r="M11">
            <v>28</v>
          </cell>
          <cell r="N11">
            <v>39</v>
          </cell>
          <cell r="O11">
            <v>39</v>
          </cell>
          <cell r="P11">
            <v>39</v>
          </cell>
          <cell r="Q11">
            <v>39</v>
          </cell>
          <cell r="R11">
            <v>37</v>
          </cell>
          <cell r="S11">
            <v>36</v>
          </cell>
          <cell r="T11">
            <v>35</v>
          </cell>
          <cell r="U11">
            <v>34</v>
          </cell>
          <cell r="V11">
            <v>33</v>
          </cell>
          <cell r="W11">
            <v>31</v>
          </cell>
          <cell r="X11">
            <v>30</v>
          </cell>
          <cell r="Y11">
            <v>29</v>
          </cell>
          <cell r="Z11">
            <v>27</v>
          </cell>
          <cell r="AA11">
            <v>26</v>
          </cell>
          <cell r="AB11">
            <v>119</v>
          </cell>
          <cell r="AC11">
            <v>127</v>
          </cell>
          <cell r="AD11">
            <v>127</v>
          </cell>
          <cell r="AE11">
            <v>110</v>
          </cell>
          <cell r="AF11">
            <v>106</v>
          </cell>
          <cell r="AG11">
            <v>91</v>
          </cell>
          <cell r="AH11">
            <v>67</v>
          </cell>
          <cell r="AI11">
            <v>54</v>
          </cell>
          <cell r="AJ11">
            <v>47</v>
          </cell>
          <cell r="AK11">
            <v>32</v>
          </cell>
          <cell r="AL11">
            <v>19</v>
          </cell>
          <cell r="AM11">
            <v>12</v>
          </cell>
          <cell r="AN11">
            <v>10</v>
          </cell>
          <cell r="AO11">
            <v>2</v>
          </cell>
          <cell r="AP11">
            <v>13</v>
          </cell>
          <cell r="AQ11">
            <v>12</v>
          </cell>
          <cell r="AR11">
            <v>27</v>
          </cell>
          <cell r="AS11">
            <v>760</v>
          </cell>
          <cell r="AT11">
            <v>84</v>
          </cell>
          <cell r="AU11">
            <v>67</v>
          </cell>
          <cell r="AV11">
            <v>327</v>
          </cell>
          <cell r="AW11">
            <v>26</v>
          </cell>
        </row>
        <row r="12">
          <cell r="E12">
            <v>4273</v>
          </cell>
          <cell r="F12" t="str">
            <v>P.S. San Antonio</v>
          </cell>
          <cell r="G12">
            <v>1305</v>
          </cell>
          <cell r="H12">
            <v>28</v>
          </cell>
          <cell r="I12">
            <v>28</v>
          </cell>
          <cell r="J12">
            <v>34</v>
          </cell>
          <cell r="K12">
            <v>35</v>
          </cell>
          <cell r="L12">
            <v>33</v>
          </cell>
          <cell r="M12">
            <v>44</v>
          </cell>
          <cell r="N12">
            <v>30</v>
          </cell>
          <cell r="O12">
            <v>30</v>
          </cell>
          <cell r="P12">
            <v>30</v>
          </cell>
          <cell r="Q12">
            <v>31</v>
          </cell>
          <cell r="R12">
            <v>31</v>
          </cell>
          <cell r="S12">
            <v>30</v>
          </cell>
          <cell r="T12">
            <v>28</v>
          </cell>
          <cell r="U12">
            <v>27</v>
          </cell>
          <cell r="V12">
            <v>26</v>
          </cell>
          <cell r="W12">
            <v>25</v>
          </cell>
          <cell r="X12">
            <v>24</v>
          </cell>
          <cell r="Y12">
            <v>23</v>
          </cell>
          <cell r="Z12">
            <v>22</v>
          </cell>
          <cell r="AA12">
            <v>20</v>
          </cell>
          <cell r="AB12">
            <v>94</v>
          </cell>
          <cell r="AC12">
            <v>99</v>
          </cell>
          <cell r="AD12">
            <v>100</v>
          </cell>
          <cell r="AE12">
            <v>88</v>
          </cell>
          <cell r="AF12">
            <v>84</v>
          </cell>
          <cell r="AG12">
            <v>71</v>
          </cell>
          <cell r="AH12">
            <v>53</v>
          </cell>
          <cell r="AI12">
            <v>42</v>
          </cell>
          <cell r="AJ12">
            <v>37</v>
          </cell>
          <cell r="AK12">
            <v>26</v>
          </cell>
          <cell r="AL12">
            <v>15</v>
          </cell>
          <cell r="AM12">
            <v>9</v>
          </cell>
          <cell r="AN12">
            <v>8</v>
          </cell>
          <cell r="AO12">
            <v>2</v>
          </cell>
          <cell r="AP12">
            <v>11</v>
          </cell>
          <cell r="AQ12">
            <v>10</v>
          </cell>
          <cell r="AR12">
            <v>23</v>
          </cell>
          <cell r="AS12">
            <v>637</v>
          </cell>
          <cell r="AT12">
            <v>71</v>
          </cell>
          <cell r="AU12">
            <v>56</v>
          </cell>
          <cell r="AV12">
            <v>274</v>
          </cell>
          <cell r="AW12">
            <v>30</v>
          </cell>
        </row>
        <row r="13">
          <cell r="E13">
            <v>6871</v>
          </cell>
          <cell r="F13" t="str">
            <v>P.S. Chinchiquilla</v>
          </cell>
          <cell r="G13">
            <v>500</v>
          </cell>
          <cell r="H13">
            <v>14</v>
          </cell>
          <cell r="I13">
            <v>9</v>
          </cell>
          <cell r="J13">
            <v>7</v>
          </cell>
          <cell r="K13">
            <v>13</v>
          </cell>
          <cell r="L13">
            <v>12</v>
          </cell>
          <cell r="M13">
            <v>10</v>
          </cell>
          <cell r="N13">
            <v>13</v>
          </cell>
          <cell r="O13">
            <v>13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>
            <v>11</v>
          </cell>
          <cell r="U13">
            <v>11</v>
          </cell>
          <cell r="V13">
            <v>10</v>
          </cell>
          <cell r="W13">
            <v>10</v>
          </cell>
          <cell r="X13">
            <v>10</v>
          </cell>
          <cell r="Y13">
            <v>9</v>
          </cell>
          <cell r="Z13">
            <v>9</v>
          </cell>
          <cell r="AA13">
            <v>7</v>
          </cell>
          <cell r="AB13">
            <v>37</v>
          </cell>
          <cell r="AC13">
            <v>40</v>
          </cell>
          <cell r="AD13">
            <v>40</v>
          </cell>
          <cell r="AE13">
            <v>35</v>
          </cell>
          <cell r="AF13">
            <v>33</v>
          </cell>
          <cell r="AG13">
            <v>28</v>
          </cell>
          <cell r="AH13">
            <v>21</v>
          </cell>
          <cell r="AI13">
            <v>16</v>
          </cell>
          <cell r="AJ13">
            <v>14</v>
          </cell>
          <cell r="AK13">
            <v>10</v>
          </cell>
          <cell r="AL13">
            <v>5</v>
          </cell>
          <cell r="AM13">
            <v>3</v>
          </cell>
          <cell r="AN13">
            <v>2</v>
          </cell>
          <cell r="AO13">
            <v>1</v>
          </cell>
          <cell r="AP13">
            <v>4</v>
          </cell>
          <cell r="AQ13">
            <v>4</v>
          </cell>
          <cell r="AR13">
            <v>9</v>
          </cell>
          <cell r="AS13">
            <v>250</v>
          </cell>
          <cell r="AT13">
            <v>28</v>
          </cell>
          <cell r="AU13">
            <v>22</v>
          </cell>
          <cell r="AV13">
            <v>107</v>
          </cell>
          <cell r="AW13">
            <v>12</v>
          </cell>
        </row>
        <row r="14">
          <cell r="E14">
            <v>6905</v>
          </cell>
          <cell r="F14" t="str">
            <v>P.S. Francisco Bolognesi</v>
          </cell>
          <cell r="G14">
            <v>683</v>
          </cell>
          <cell r="H14">
            <v>13</v>
          </cell>
          <cell r="I14">
            <v>17</v>
          </cell>
          <cell r="J14">
            <v>14</v>
          </cell>
          <cell r="K14">
            <v>14</v>
          </cell>
          <cell r="L14">
            <v>23</v>
          </cell>
          <cell r="M14">
            <v>18</v>
          </cell>
          <cell r="N14">
            <v>17</v>
          </cell>
          <cell r="O14">
            <v>17</v>
          </cell>
          <cell r="P14">
            <v>17</v>
          </cell>
          <cell r="Q14">
            <v>17</v>
          </cell>
          <cell r="R14">
            <v>16</v>
          </cell>
          <cell r="S14">
            <v>16</v>
          </cell>
          <cell r="T14">
            <v>15</v>
          </cell>
          <cell r="U14">
            <v>14</v>
          </cell>
          <cell r="V14">
            <v>14</v>
          </cell>
          <cell r="W14">
            <v>13</v>
          </cell>
          <cell r="X14">
            <v>13</v>
          </cell>
          <cell r="Y14">
            <v>12</v>
          </cell>
          <cell r="Z14">
            <v>12</v>
          </cell>
          <cell r="AA14">
            <v>10</v>
          </cell>
          <cell r="AB14">
            <v>49</v>
          </cell>
          <cell r="AC14">
            <v>52</v>
          </cell>
          <cell r="AD14">
            <v>53</v>
          </cell>
          <cell r="AE14">
            <v>46</v>
          </cell>
          <cell r="AF14">
            <v>45</v>
          </cell>
          <cell r="AG14">
            <v>38</v>
          </cell>
          <cell r="AH14">
            <v>28</v>
          </cell>
          <cell r="AI14">
            <v>22</v>
          </cell>
          <cell r="AJ14">
            <v>19</v>
          </cell>
          <cell r="AK14">
            <v>13</v>
          </cell>
          <cell r="AL14">
            <v>8</v>
          </cell>
          <cell r="AM14">
            <v>4</v>
          </cell>
          <cell r="AN14">
            <v>4</v>
          </cell>
          <cell r="AO14">
            <v>1</v>
          </cell>
          <cell r="AP14">
            <v>6</v>
          </cell>
          <cell r="AQ14">
            <v>5</v>
          </cell>
          <cell r="AR14">
            <v>12</v>
          </cell>
          <cell r="AS14">
            <v>335</v>
          </cell>
          <cell r="AT14">
            <v>37</v>
          </cell>
          <cell r="AU14">
            <v>30</v>
          </cell>
          <cell r="AV14">
            <v>144</v>
          </cell>
          <cell r="AW14">
            <v>16</v>
          </cell>
        </row>
        <row r="15">
          <cell r="E15">
            <v>6993</v>
          </cell>
          <cell r="F15" t="str">
            <v>P.S. Chamanal</v>
          </cell>
          <cell r="G15">
            <v>630</v>
          </cell>
          <cell r="H15">
            <v>12</v>
          </cell>
          <cell r="I15">
            <v>14</v>
          </cell>
          <cell r="J15">
            <v>14</v>
          </cell>
          <cell r="K15">
            <v>22</v>
          </cell>
          <cell r="L15">
            <v>14</v>
          </cell>
          <cell r="M15">
            <v>10</v>
          </cell>
          <cell r="N15">
            <v>16</v>
          </cell>
          <cell r="O15">
            <v>16</v>
          </cell>
          <cell r="P15">
            <v>16</v>
          </cell>
          <cell r="Q15">
            <v>15</v>
          </cell>
          <cell r="R15">
            <v>15</v>
          </cell>
          <cell r="S15">
            <v>14</v>
          </cell>
          <cell r="T15">
            <v>14</v>
          </cell>
          <cell r="U15">
            <v>13</v>
          </cell>
          <cell r="V15">
            <v>13</v>
          </cell>
          <cell r="W15">
            <v>12</v>
          </cell>
          <cell r="X15">
            <v>12</v>
          </cell>
          <cell r="Y15">
            <v>11</v>
          </cell>
          <cell r="Z15">
            <v>11</v>
          </cell>
          <cell r="AA15">
            <v>9</v>
          </cell>
          <cell r="AB15">
            <v>47</v>
          </cell>
          <cell r="AC15">
            <v>50</v>
          </cell>
          <cell r="AD15">
            <v>50</v>
          </cell>
          <cell r="AE15">
            <v>43</v>
          </cell>
          <cell r="AF15">
            <v>41</v>
          </cell>
          <cell r="AG15">
            <v>35</v>
          </cell>
          <cell r="AH15">
            <v>26</v>
          </cell>
          <cell r="AI15">
            <v>21</v>
          </cell>
          <cell r="AJ15">
            <v>18</v>
          </cell>
          <cell r="AK15">
            <v>12</v>
          </cell>
          <cell r="AL15">
            <v>7</v>
          </cell>
          <cell r="AM15">
            <v>4</v>
          </cell>
          <cell r="AN15">
            <v>3</v>
          </cell>
          <cell r="AO15">
            <v>1</v>
          </cell>
          <cell r="AP15">
            <v>5</v>
          </cell>
          <cell r="AQ15">
            <v>5</v>
          </cell>
          <cell r="AR15">
            <v>11</v>
          </cell>
          <cell r="AS15">
            <v>312</v>
          </cell>
          <cell r="AT15">
            <v>35</v>
          </cell>
          <cell r="AU15">
            <v>28</v>
          </cell>
          <cell r="AV15">
            <v>134</v>
          </cell>
          <cell r="AW15">
            <v>15</v>
          </cell>
        </row>
        <row r="16">
          <cell r="E16">
            <v>7018</v>
          </cell>
          <cell r="F16" t="str">
            <v>P.S. Alto tambillo</v>
          </cell>
          <cell r="G16">
            <v>756</v>
          </cell>
          <cell r="H16">
            <v>9</v>
          </cell>
          <cell r="I16">
            <v>19</v>
          </cell>
          <cell r="J16">
            <v>10</v>
          </cell>
          <cell r="K16">
            <v>17</v>
          </cell>
          <cell r="L16">
            <v>15</v>
          </cell>
          <cell r="M16">
            <v>13</v>
          </cell>
          <cell r="N16">
            <v>19</v>
          </cell>
          <cell r="O16">
            <v>19</v>
          </cell>
          <cell r="P16">
            <v>18</v>
          </cell>
          <cell r="Q16">
            <v>18</v>
          </cell>
          <cell r="R16">
            <v>19</v>
          </cell>
          <cell r="S16">
            <v>18</v>
          </cell>
          <cell r="T16">
            <v>17</v>
          </cell>
          <cell r="U16">
            <v>17</v>
          </cell>
          <cell r="V16">
            <v>16</v>
          </cell>
          <cell r="W16">
            <v>16</v>
          </cell>
          <cell r="X16">
            <v>15</v>
          </cell>
          <cell r="Y16">
            <v>14</v>
          </cell>
          <cell r="Z16">
            <v>14</v>
          </cell>
          <cell r="AA16">
            <v>12</v>
          </cell>
          <cell r="AB16">
            <v>58</v>
          </cell>
          <cell r="AC16">
            <v>61</v>
          </cell>
          <cell r="AD16">
            <v>61</v>
          </cell>
          <cell r="AE16">
            <v>52</v>
          </cell>
          <cell r="AF16">
            <v>50</v>
          </cell>
          <cell r="AG16">
            <v>43</v>
          </cell>
          <cell r="AH16">
            <v>32</v>
          </cell>
          <cell r="AI16">
            <v>26</v>
          </cell>
          <cell r="AJ16">
            <v>22</v>
          </cell>
          <cell r="AK16">
            <v>16</v>
          </cell>
          <cell r="AL16">
            <v>9</v>
          </cell>
          <cell r="AM16">
            <v>6</v>
          </cell>
          <cell r="AN16">
            <v>5</v>
          </cell>
          <cell r="AO16">
            <v>1</v>
          </cell>
          <cell r="AP16">
            <v>6</v>
          </cell>
          <cell r="AQ16">
            <v>6</v>
          </cell>
          <cell r="AR16">
            <v>13</v>
          </cell>
          <cell r="AS16">
            <v>369</v>
          </cell>
          <cell r="AT16">
            <v>41</v>
          </cell>
          <cell r="AU16">
            <v>33</v>
          </cell>
          <cell r="AV16">
            <v>158</v>
          </cell>
          <cell r="AW16">
            <v>10</v>
          </cell>
        </row>
        <row r="17">
          <cell r="E17">
            <v>7019</v>
          </cell>
          <cell r="F17" t="str">
            <v>P.S. Miraflores</v>
          </cell>
          <cell r="G17">
            <v>1345</v>
          </cell>
          <cell r="H17">
            <v>25</v>
          </cell>
          <cell r="I17">
            <v>28</v>
          </cell>
          <cell r="J17">
            <v>26</v>
          </cell>
          <cell r="K17">
            <v>31</v>
          </cell>
          <cell r="L17">
            <v>21</v>
          </cell>
          <cell r="M17">
            <v>45</v>
          </cell>
          <cell r="N17">
            <v>33</v>
          </cell>
          <cell r="O17">
            <v>33</v>
          </cell>
          <cell r="P17">
            <v>33</v>
          </cell>
          <cell r="Q17">
            <v>32</v>
          </cell>
          <cell r="R17">
            <v>32</v>
          </cell>
          <cell r="S17">
            <v>31</v>
          </cell>
          <cell r="T17">
            <v>29</v>
          </cell>
          <cell r="U17">
            <v>28</v>
          </cell>
          <cell r="V17">
            <v>27</v>
          </cell>
          <cell r="W17">
            <v>26</v>
          </cell>
          <cell r="X17">
            <v>25</v>
          </cell>
          <cell r="Y17">
            <v>24</v>
          </cell>
          <cell r="Z17">
            <v>23</v>
          </cell>
          <cell r="AA17">
            <v>21</v>
          </cell>
          <cell r="AB17">
            <v>100</v>
          </cell>
          <cell r="AC17">
            <v>106</v>
          </cell>
          <cell r="AD17">
            <v>107</v>
          </cell>
          <cell r="AE17">
            <v>93</v>
          </cell>
          <cell r="AF17">
            <v>89</v>
          </cell>
          <cell r="AG17">
            <v>76</v>
          </cell>
          <cell r="AH17">
            <v>56</v>
          </cell>
          <cell r="AI17">
            <v>45</v>
          </cell>
          <cell r="AJ17">
            <v>39</v>
          </cell>
          <cell r="AK17">
            <v>27</v>
          </cell>
          <cell r="AL17">
            <v>16</v>
          </cell>
          <cell r="AM17">
            <v>10</v>
          </cell>
          <cell r="AN17">
            <v>8</v>
          </cell>
          <cell r="AO17">
            <v>2</v>
          </cell>
          <cell r="AP17">
            <v>11</v>
          </cell>
          <cell r="AQ17">
            <v>11</v>
          </cell>
          <cell r="AR17">
            <v>23</v>
          </cell>
          <cell r="AS17">
            <v>658</v>
          </cell>
          <cell r="AT17">
            <v>73</v>
          </cell>
          <cell r="AU17">
            <v>58</v>
          </cell>
          <cell r="AV17">
            <v>283</v>
          </cell>
          <cell r="AW17">
            <v>22</v>
          </cell>
        </row>
        <row r="18">
          <cell r="E18">
            <v>7045</v>
          </cell>
          <cell r="F18" t="str">
            <v>P.S. Puerto San Francisco</v>
          </cell>
          <cell r="G18">
            <v>951</v>
          </cell>
          <cell r="H18">
            <v>16</v>
          </cell>
          <cell r="I18">
            <v>15</v>
          </cell>
          <cell r="J18">
            <v>18</v>
          </cell>
          <cell r="K18">
            <v>19</v>
          </cell>
          <cell r="L18">
            <v>14</v>
          </cell>
          <cell r="M18">
            <v>14</v>
          </cell>
          <cell r="N18">
            <v>24</v>
          </cell>
          <cell r="O18">
            <v>24</v>
          </cell>
          <cell r="P18">
            <v>24</v>
          </cell>
          <cell r="Q18">
            <v>24</v>
          </cell>
          <cell r="R18">
            <v>23</v>
          </cell>
          <cell r="S18">
            <v>23</v>
          </cell>
          <cell r="T18">
            <v>22</v>
          </cell>
          <cell r="U18">
            <v>21</v>
          </cell>
          <cell r="V18">
            <v>20</v>
          </cell>
          <cell r="W18">
            <v>19</v>
          </cell>
          <cell r="X18">
            <v>19</v>
          </cell>
          <cell r="Y18">
            <v>18</v>
          </cell>
          <cell r="Z18">
            <v>17</v>
          </cell>
          <cell r="AA18">
            <v>16</v>
          </cell>
          <cell r="AB18">
            <v>72</v>
          </cell>
          <cell r="AC18">
            <v>78</v>
          </cell>
          <cell r="AD18">
            <v>78</v>
          </cell>
          <cell r="AE18">
            <v>67</v>
          </cell>
          <cell r="AF18">
            <v>64</v>
          </cell>
          <cell r="AG18">
            <v>55</v>
          </cell>
          <cell r="AH18">
            <v>41</v>
          </cell>
          <cell r="AI18">
            <v>32</v>
          </cell>
          <cell r="AJ18">
            <v>28</v>
          </cell>
          <cell r="AK18">
            <v>20</v>
          </cell>
          <cell r="AL18">
            <v>12</v>
          </cell>
          <cell r="AM18">
            <v>8</v>
          </cell>
          <cell r="AN18">
            <v>6</v>
          </cell>
          <cell r="AO18">
            <v>1</v>
          </cell>
          <cell r="AP18">
            <v>8</v>
          </cell>
          <cell r="AQ18">
            <v>8</v>
          </cell>
          <cell r="AR18">
            <v>17</v>
          </cell>
          <cell r="AS18">
            <v>465</v>
          </cell>
          <cell r="AT18">
            <v>52</v>
          </cell>
          <cell r="AU18">
            <v>41</v>
          </cell>
          <cell r="AV18">
            <v>200</v>
          </cell>
          <cell r="AW18">
            <v>17</v>
          </cell>
        </row>
        <row r="19">
          <cell r="E19">
            <v>10809</v>
          </cell>
          <cell r="F19" t="str">
            <v>P.S. El Huabo</v>
          </cell>
          <cell r="G19">
            <v>941</v>
          </cell>
          <cell r="H19">
            <v>13</v>
          </cell>
          <cell r="I19">
            <v>19</v>
          </cell>
          <cell r="J19">
            <v>18</v>
          </cell>
          <cell r="K19">
            <v>28</v>
          </cell>
          <cell r="L19">
            <v>22</v>
          </cell>
          <cell r="M19">
            <v>22</v>
          </cell>
          <cell r="N19">
            <v>23</v>
          </cell>
          <cell r="O19">
            <v>23</v>
          </cell>
          <cell r="P19">
            <v>23</v>
          </cell>
          <cell r="Q19">
            <v>23</v>
          </cell>
          <cell r="R19">
            <v>22</v>
          </cell>
          <cell r="S19">
            <v>22</v>
          </cell>
          <cell r="T19">
            <v>21</v>
          </cell>
          <cell r="U19">
            <v>20</v>
          </cell>
          <cell r="V19">
            <v>19</v>
          </cell>
          <cell r="W19">
            <v>18</v>
          </cell>
          <cell r="X19">
            <v>18</v>
          </cell>
          <cell r="Y19">
            <v>17</v>
          </cell>
          <cell r="Z19">
            <v>16</v>
          </cell>
          <cell r="AA19">
            <v>15</v>
          </cell>
          <cell r="AB19">
            <v>70</v>
          </cell>
          <cell r="AC19">
            <v>75</v>
          </cell>
          <cell r="AD19">
            <v>75</v>
          </cell>
          <cell r="AE19">
            <v>65</v>
          </cell>
          <cell r="AF19">
            <v>62</v>
          </cell>
          <cell r="AG19">
            <v>53</v>
          </cell>
          <cell r="AH19">
            <v>39</v>
          </cell>
          <cell r="AI19">
            <v>31</v>
          </cell>
          <cell r="AJ19">
            <v>27</v>
          </cell>
          <cell r="AK19">
            <v>19</v>
          </cell>
          <cell r="AL19">
            <v>11</v>
          </cell>
          <cell r="AM19">
            <v>7</v>
          </cell>
          <cell r="AN19">
            <v>5</v>
          </cell>
          <cell r="AO19">
            <v>1</v>
          </cell>
          <cell r="AP19">
            <v>8</v>
          </cell>
          <cell r="AQ19">
            <v>8</v>
          </cell>
          <cell r="AR19">
            <v>17</v>
          </cell>
          <cell r="AS19">
            <v>465</v>
          </cell>
          <cell r="AT19">
            <v>52</v>
          </cell>
          <cell r="AU19">
            <v>41</v>
          </cell>
          <cell r="AV19">
            <v>200</v>
          </cell>
          <cell r="AW19">
            <v>11</v>
          </cell>
        </row>
        <row r="20">
          <cell r="E20">
            <v>10918</v>
          </cell>
          <cell r="F20" t="str">
            <v>P.S. Yandiluza</v>
          </cell>
          <cell r="G20">
            <v>983</v>
          </cell>
          <cell r="H20">
            <v>18</v>
          </cell>
          <cell r="I20">
            <v>24</v>
          </cell>
          <cell r="J20">
            <v>12</v>
          </cell>
          <cell r="K20">
            <v>18</v>
          </cell>
          <cell r="L20">
            <v>15</v>
          </cell>
          <cell r="M20">
            <v>29</v>
          </cell>
          <cell r="N20">
            <v>24</v>
          </cell>
          <cell r="O20">
            <v>24</v>
          </cell>
          <cell r="P20">
            <v>24</v>
          </cell>
          <cell r="Q20">
            <v>24</v>
          </cell>
          <cell r="R20">
            <v>23</v>
          </cell>
          <cell r="S20">
            <v>22</v>
          </cell>
          <cell r="T20">
            <v>22</v>
          </cell>
          <cell r="U20">
            <v>22</v>
          </cell>
          <cell r="V20">
            <v>21</v>
          </cell>
          <cell r="W20">
            <v>20</v>
          </cell>
          <cell r="X20">
            <v>19</v>
          </cell>
          <cell r="Y20">
            <v>18</v>
          </cell>
          <cell r="Z20">
            <v>18</v>
          </cell>
          <cell r="AA20">
            <v>16</v>
          </cell>
          <cell r="AB20">
            <v>74</v>
          </cell>
          <cell r="AC20">
            <v>78</v>
          </cell>
          <cell r="AD20">
            <v>78</v>
          </cell>
          <cell r="AE20">
            <v>68</v>
          </cell>
          <cell r="AF20">
            <v>65</v>
          </cell>
          <cell r="AG20">
            <v>56</v>
          </cell>
          <cell r="AH20">
            <v>42</v>
          </cell>
          <cell r="AI20">
            <v>33</v>
          </cell>
          <cell r="AJ20">
            <v>29</v>
          </cell>
          <cell r="AK20">
            <v>20</v>
          </cell>
          <cell r="AL20">
            <v>12</v>
          </cell>
          <cell r="AM20">
            <v>8</v>
          </cell>
          <cell r="AN20">
            <v>7</v>
          </cell>
          <cell r="AO20">
            <v>1</v>
          </cell>
          <cell r="AP20">
            <v>8</v>
          </cell>
          <cell r="AQ20">
            <v>8</v>
          </cell>
          <cell r="AR20">
            <v>17</v>
          </cell>
          <cell r="AS20">
            <v>480</v>
          </cell>
          <cell r="AT20">
            <v>53</v>
          </cell>
          <cell r="AU20">
            <v>43</v>
          </cell>
          <cell r="AV20">
            <v>206</v>
          </cell>
          <cell r="AW20">
            <v>17</v>
          </cell>
        </row>
        <row r="21">
          <cell r="E21">
            <v>13059</v>
          </cell>
          <cell r="F21" t="str">
            <v>P.S. Nueve de Octubre</v>
          </cell>
          <cell r="G21">
            <v>596</v>
          </cell>
          <cell r="H21">
            <v>12</v>
          </cell>
          <cell r="I21">
            <v>10</v>
          </cell>
          <cell r="J21">
            <v>12</v>
          </cell>
          <cell r="K21">
            <v>7</v>
          </cell>
          <cell r="L21">
            <v>6</v>
          </cell>
          <cell r="M21">
            <v>6</v>
          </cell>
          <cell r="N21">
            <v>16</v>
          </cell>
          <cell r="O21">
            <v>16</v>
          </cell>
          <cell r="P21">
            <v>16</v>
          </cell>
          <cell r="Q21">
            <v>15</v>
          </cell>
          <cell r="R21">
            <v>15</v>
          </cell>
          <cell r="S21">
            <v>14</v>
          </cell>
          <cell r="T21">
            <v>14</v>
          </cell>
          <cell r="U21">
            <v>14</v>
          </cell>
          <cell r="V21">
            <v>13</v>
          </cell>
          <cell r="W21">
            <v>13</v>
          </cell>
          <cell r="X21">
            <v>12</v>
          </cell>
          <cell r="Y21">
            <v>12</v>
          </cell>
          <cell r="Z21">
            <v>11</v>
          </cell>
          <cell r="AA21">
            <v>10</v>
          </cell>
          <cell r="AB21">
            <v>46</v>
          </cell>
          <cell r="AC21">
            <v>48</v>
          </cell>
          <cell r="AD21">
            <v>48</v>
          </cell>
          <cell r="AE21">
            <v>42</v>
          </cell>
          <cell r="AF21">
            <v>41</v>
          </cell>
          <cell r="AG21">
            <v>35</v>
          </cell>
          <cell r="AH21">
            <v>26</v>
          </cell>
          <cell r="AI21">
            <v>20</v>
          </cell>
          <cell r="AJ21">
            <v>18</v>
          </cell>
          <cell r="AK21">
            <v>12</v>
          </cell>
          <cell r="AL21">
            <v>7</v>
          </cell>
          <cell r="AM21">
            <v>5</v>
          </cell>
          <cell r="AN21">
            <v>4</v>
          </cell>
          <cell r="AO21">
            <v>1</v>
          </cell>
          <cell r="AP21">
            <v>5</v>
          </cell>
          <cell r="AQ21">
            <v>5</v>
          </cell>
          <cell r="AR21">
            <v>10</v>
          </cell>
          <cell r="AS21">
            <v>290</v>
          </cell>
          <cell r="AT21">
            <v>32</v>
          </cell>
          <cell r="AU21">
            <v>26</v>
          </cell>
          <cell r="AV21">
            <v>125</v>
          </cell>
          <cell r="AW21">
            <v>13</v>
          </cell>
        </row>
        <row r="22">
          <cell r="E22">
            <v>18475</v>
          </cell>
          <cell r="F22" t="str">
            <v>P.S. Ihuamaca</v>
          </cell>
          <cell r="G22">
            <v>1207</v>
          </cell>
          <cell r="H22">
            <v>18</v>
          </cell>
          <cell r="I22">
            <v>16</v>
          </cell>
          <cell r="J22">
            <v>22</v>
          </cell>
          <cell r="K22">
            <v>21</v>
          </cell>
          <cell r="L22">
            <v>24</v>
          </cell>
          <cell r="M22">
            <v>35</v>
          </cell>
          <cell r="N22">
            <v>30</v>
          </cell>
          <cell r="O22">
            <v>30</v>
          </cell>
          <cell r="P22">
            <v>29</v>
          </cell>
          <cell r="Q22">
            <v>30</v>
          </cell>
          <cell r="R22">
            <v>29</v>
          </cell>
          <cell r="S22">
            <v>28</v>
          </cell>
          <cell r="T22">
            <v>27</v>
          </cell>
          <cell r="U22">
            <v>26</v>
          </cell>
          <cell r="V22">
            <v>25</v>
          </cell>
          <cell r="W22">
            <v>24</v>
          </cell>
          <cell r="X22">
            <v>23</v>
          </cell>
          <cell r="Y22">
            <v>22</v>
          </cell>
          <cell r="Z22">
            <v>21</v>
          </cell>
          <cell r="AA22">
            <v>20</v>
          </cell>
          <cell r="AB22">
            <v>91</v>
          </cell>
          <cell r="AC22">
            <v>97</v>
          </cell>
          <cell r="AD22">
            <v>97</v>
          </cell>
          <cell r="AE22">
            <v>85</v>
          </cell>
          <cell r="AF22">
            <v>81</v>
          </cell>
          <cell r="AG22">
            <v>70</v>
          </cell>
          <cell r="AH22">
            <v>51</v>
          </cell>
          <cell r="AI22">
            <v>41</v>
          </cell>
          <cell r="AJ22">
            <v>36</v>
          </cell>
          <cell r="AK22">
            <v>25</v>
          </cell>
          <cell r="AL22">
            <v>15</v>
          </cell>
          <cell r="AM22">
            <v>10</v>
          </cell>
          <cell r="AN22">
            <v>8</v>
          </cell>
          <cell r="AO22">
            <v>2</v>
          </cell>
          <cell r="AP22">
            <v>10</v>
          </cell>
          <cell r="AQ22">
            <v>10</v>
          </cell>
          <cell r="AR22">
            <v>21</v>
          </cell>
          <cell r="AS22">
            <v>589</v>
          </cell>
          <cell r="AT22">
            <v>65</v>
          </cell>
          <cell r="AU22">
            <v>52</v>
          </cell>
          <cell r="AV22">
            <v>253</v>
          </cell>
          <cell r="AW22">
            <v>20</v>
          </cell>
        </row>
        <row r="23">
          <cell r="F23" t="str">
            <v>CHIRINOS</v>
          </cell>
          <cell r="G23">
            <v>14415</v>
          </cell>
          <cell r="H23">
            <v>261</v>
          </cell>
          <cell r="I23">
            <v>286</v>
          </cell>
          <cell r="J23">
            <v>275</v>
          </cell>
          <cell r="K23">
            <v>259</v>
          </cell>
          <cell r="L23">
            <v>289</v>
          </cell>
          <cell r="M23">
            <v>310</v>
          </cell>
          <cell r="N23">
            <v>321</v>
          </cell>
          <cell r="O23">
            <v>323</v>
          </cell>
          <cell r="P23">
            <v>323</v>
          </cell>
          <cell r="Q23">
            <v>320</v>
          </cell>
          <cell r="R23">
            <v>313</v>
          </cell>
          <cell r="S23">
            <v>306</v>
          </cell>
          <cell r="T23">
            <v>301</v>
          </cell>
          <cell r="U23">
            <v>297</v>
          </cell>
          <cell r="V23">
            <v>295</v>
          </cell>
          <cell r="W23">
            <v>292</v>
          </cell>
          <cell r="X23">
            <v>289</v>
          </cell>
          <cell r="Y23">
            <v>281</v>
          </cell>
          <cell r="Z23">
            <v>271</v>
          </cell>
          <cell r="AA23">
            <v>248</v>
          </cell>
          <cell r="AB23">
            <v>1102</v>
          </cell>
          <cell r="AC23">
            <v>1130</v>
          </cell>
          <cell r="AD23">
            <v>1147</v>
          </cell>
          <cell r="AE23">
            <v>1024</v>
          </cell>
          <cell r="AF23">
            <v>958</v>
          </cell>
          <cell r="AG23">
            <v>881</v>
          </cell>
          <cell r="AH23">
            <v>603</v>
          </cell>
          <cell r="AI23">
            <v>596</v>
          </cell>
          <cell r="AJ23">
            <v>411</v>
          </cell>
          <cell r="AK23">
            <v>309</v>
          </cell>
          <cell r="AL23">
            <v>186</v>
          </cell>
          <cell r="AM23">
            <v>111</v>
          </cell>
          <cell r="AN23">
            <v>97</v>
          </cell>
          <cell r="AO23">
            <v>22</v>
          </cell>
          <cell r="AP23">
            <v>134</v>
          </cell>
          <cell r="AQ23">
            <v>135</v>
          </cell>
          <cell r="AR23">
            <v>292</v>
          </cell>
          <cell r="AS23">
            <v>6813</v>
          </cell>
          <cell r="AT23">
            <v>723</v>
          </cell>
          <cell r="AU23">
            <v>613</v>
          </cell>
          <cell r="AV23">
            <v>2989</v>
          </cell>
          <cell r="AW23">
            <v>258</v>
          </cell>
        </row>
        <row r="24">
          <cell r="E24">
            <v>4274</v>
          </cell>
          <cell r="F24" t="str">
            <v>C.S. Chirinos</v>
          </cell>
          <cell r="G24">
            <v>5328</v>
          </cell>
          <cell r="H24">
            <v>120</v>
          </cell>
          <cell r="I24">
            <v>129</v>
          </cell>
          <cell r="J24">
            <v>115</v>
          </cell>
          <cell r="K24">
            <v>113</v>
          </cell>
          <cell r="L24">
            <v>132</v>
          </cell>
          <cell r="M24">
            <v>143</v>
          </cell>
          <cell r="N24">
            <v>115</v>
          </cell>
          <cell r="O24">
            <v>115</v>
          </cell>
          <cell r="P24">
            <v>115</v>
          </cell>
          <cell r="Q24">
            <v>115</v>
          </cell>
          <cell r="R24">
            <v>111</v>
          </cell>
          <cell r="S24">
            <v>109</v>
          </cell>
          <cell r="T24">
            <v>108</v>
          </cell>
          <cell r="U24">
            <v>106</v>
          </cell>
          <cell r="V24">
            <v>106</v>
          </cell>
          <cell r="W24">
            <v>105</v>
          </cell>
          <cell r="X24">
            <v>104</v>
          </cell>
          <cell r="Y24">
            <v>101</v>
          </cell>
          <cell r="Z24">
            <v>97</v>
          </cell>
          <cell r="AA24">
            <v>90</v>
          </cell>
          <cell r="AB24">
            <v>396</v>
          </cell>
          <cell r="AC24">
            <v>406</v>
          </cell>
          <cell r="AD24">
            <v>413</v>
          </cell>
          <cell r="AE24">
            <v>367</v>
          </cell>
          <cell r="AF24">
            <v>345</v>
          </cell>
          <cell r="AG24">
            <v>318</v>
          </cell>
          <cell r="AH24">
            <v>216</v>
          </cell>
          <cell r="AI24">
            <v>214</v>
          </cell>
          <cell r="AJ24">
            <v>149</v>
          </cell>
          <cell r="AK24">
            <v>113</v>
          </cell>
          <cell r="AL24">
            <v>68</v>
          </cell>
          <cell r="AM24">
            <v>39</v>
          </cell>
          <cell r="AN24">
            <v>35</v>
          </cell>
          <cell r="AO24">
            <v>7</v>
          </cell>
          <cell r="AP24">
            <v>50</v>
          </cell>
          <cell r="AQ24">
            <v>50</v>
          </cell>
          <cell r="AR24">
            <v>108</v>
          </cell>
          <cell r="AS24">
            <v>2517</v>
          </cell>
          <cell r="AT24">
            <v>268</v>
          </cell>
          <cell r="AU24">
            <v>226</v>
          </cell>
          <cell r="AV24">
            <v>1105</v>
          </cell>
          <cell r="AW24">
            <v>120</v>
          </cell>
        </row>
        <row r="25">
          <cell r="E25">
            <v>4275</v>
          </cell>
          <cell r="F25" t="str">
            <v>P.S. Higueron</v>
          </cell>
          <cell r="G25">
            <v>498</v>
          </cell>
          <cell r="H25">
            <v>7</v>
          </cell>
          <cell r="I25">
            <v>7</v>
          </cell>
          <cell r="J25">
            <v>5</v>
          </cell>
          <cell r="K25">
            <v>5</v>
          </cell>
          <cell r="L25">
            <v>6</v>
          </cell>
          <cell r="M25">
            <v>7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11</v>
          </cell>
          <cell r="T25">
            <v>11</v>
          </cell>
          <cell r="U25">
            <v>11</v>
          </cell>
          <cell r="V25">
            <v>11</v>
          </cell>
          <cell r="W25">
            <v>11</v>
          </cell>
          <cell r="X25">
            <v>11</v>
          </cell>
          <cell r="Y25">
            <v>11</v>
          </cell>
          <cell r="Z25">
            <v>10</v>
          </cell>
          <cell r="AA25">
            <v>9</v>
          </cell>
          <cell r="AB25">
            <v>40</v>
          </cell>
          <cell r="AC25">
            <v>41</v>
          </cell>
          <cell r="AD25">
            <v>41</v>
          </cell>
          <cell r="AE25">
            <v>37</v>
          </cell>
          <cell r="AF25">
            <v>34</v>
          </cell>
          <cell r="AG25">
            <v>31</v>
          </cell>
          <cell r="AH25">
            <v>22</v>
          </cell>
          <cell r="AI25">
            <v>21</v>
          </cell>
          <cell r="AJ25">
            <v>14</v>
          </cell>
          <cell r="AK25">
            <v>11</v>
          </cell>
          <cell r="AL25">
            <v>6</v>
          </cell>
          <cell r="AM25">
            <v>4</v>
          </cell>
          <cell r="AN25">
            <v>3</v>
          </cell>
          <cell r="AO25">
            <v>1</v>
          </cell>
          <cell r="AP25">
            <v>5</v>
          </cell>
          <cell r="AQ25">
            <v>5</v>
          </cell>
          <cell r="AR25">
            <v>10</v>
          </cell>
          <cell r="AS25">
            <v>235</v>
          </cell>
          <cell r="AT25">
            <v>25</v>
          </cell>
          <cell r="AU25">
            <v>21</v>
          </cell>
          <cell r="AV25">
            <v>103</v>
          </cell>
          <cell r="AW25">
            <v>8</v>
          </cell>
        </row>
        <row r="26">
          <cell r="E26">
            <v>4276</v>
          </cell>
          <cell r="F26" t="str">
            <v>P.S. San Pedro de Perico</v>
          </cell>
          <cell r="G26">
            <v>2058</v>
          </cell>
          <cell r="H26">
            <v>36</v>
          </cell>
          <cell r="I26">
            <v>34</v>
          </cell>
          <cell r="J26">
            <v>27</v>
          </cell>
          <cell r="K26">
            <v>30</v>
          </cell>
          <cell r="L26">
            <v>34</v>
          </cell>
          <cell r="M26">
            <v>32</v>
          </cell>
          <cell r="N26">
            <v>46</v>
          </cell>
          <cell r="O26">
            <v>47</v>
          </cell>
          <cell r="P26">
            <v>47</v>
          </cell>
          <cell r="Q26">
            <v>47</v>
          </cell>
          <cell r="R26">
            <v>46</v>
          </cell>
          <cell r="S26">
            <v>45</v>
          </cell>
          <cell r="T26">
            <v>44</v>
          </cell>
          <cell r="U26">
            <v>44</v>
          </cell>
          <cell r="V26">
            <v>43</v>
          </cell>
          <cell r="W26">
            <v>43</v>
          </cell>
          <cell r="X26">
            <v>42</v>
          </cell>
          <cell r="Y26">
            <v>41</v>
          </cell>
          <cell r="Z26">
            <v>40</v>
          </cell>
          <cell r="AA26">
            <v>37</v>
          </cell>
          <cell r="AB26">
            <v>161</v>
          </cell>
          <cell r="AC26">
            <v>165</v>
          </cell>
          <cell r="AD26">
            <v>168</v>
          </cell>
          <cell r="AE26">
            <v>150</v>
          </cell>
          <cell r="AF26">
            <v>140</v>
          </cell>
          <cell r="AG26">
            <v>129</v>
          </cell>
          <cell r="AH26">
            <v>89</v>
          </cell>
          <cell r="AI26">
            <v>88</v>
          </cell>
          <cell r="AJ26">
            <v>61</v>
          </cell>
          <cell r="AK26">
            <v>45</v>
          </cell>
          <cell r="AL26">
            <v>27</v>
          </cell>
          <cell r="AM26">
            <v>16</v>
          </cell>
          <cell r="AN26">
            <v>14</v>
          </cell>
          <cell r="AO26">
            <v>3</v>
          </cell>
          <cell r="AP26">
            <v>19</v>
          </cell>
          <cell r="AQ26">
            <v>19</v>
          </cell>
          <cell r="AR26">
            <v>42</v>
          </cell>
          <cell r="AS26">
            <v>974</v>
          </cell>
          <cell r="AT26">
            <v>103</v>
          </cell>
          <cell r="AU26">
            <v>88</v>
          </cell>
          <cell r="AV26">
            <v>427</v>
          </cell>
          <cell r="AW26">
            <v>39</v>
          </cell>
        </row>
        <row r="27">
          <cell r="E27">
            <v>4277</v>
          </cell>
          <cell r="F27" t="str">
            <v xml:space="preserve">P.S. Tablon </v>
          </cell>
          <cell r="G27">
            <v>1114</v>
          </cell>
          <cell r="H27">
            <v>15</v>
          </cell>
          <cell r="I27">
            <v>18</v>
          </cell>
          <cell r="J27">
            <v>18</v>
          </cell>
          <cell r="K27">
            <v>17</v>
          </cell>
          <cell r="L27">
            <v>16</v>
          </cell>
          <cell r="M27">
            <v>20</v>
          </cell>
          <cell r="N27">
            <v>26</v>
          </cell>
          <cell r="O27">
            <v>26</v>
          </cell>
          <cell r="P27">
            <v>26</v>
          </cell>
          <cell r="Q27">
            <v>25</v>
          </cell>
          <cell r="R27">
            <v>25</v>
          </cell>
          <cell r="S27">
            <v>24</v>
          </cell>
          <cell r="T27">
            <v>24</v>
          </cell>
          <cell r="U27">
            <v>24</v>
          </cell>
          <cell r="V27">
            <v>23</v>
          </cell>
          <cell r="W27">
            <v>23</v>
          </cell>
          <cell r="X27">
            <v>23</v>
          </cell>
          <cell r="Y27">
            <v>22</v>
          </cell>
          <cell r="Z27">
            <v>21</v>
          </cell>
          <cell r="AA27">
            <v>19</v>
          </cell>
          <cell r="AB27">
            <v>88</v>
          </cell>
          <cell r="AC27">
            <v>90</v>
          </cell>
          <cell r="AD27">
            <v>91</v>
          </cell>
          <cell r="AE27">
            <v>81</v>
          </cell>
          <cell r="AF27">
            <v>76</v>
          </cell>
          <cell r="AG27">
            <v>70</v>
          </cell>
          <cell r="AH27">
            <v>47</v>
          </cell>
          <cell r="AI27">
            <v>47</v>
          </cell>
          <cell r="AJ27">
            <v>33</v>
          </cell>
          <cell r="AK27">
            <v>24</v>
          </cell>
          <cell r="AL27">
            <v>15</v>
          </cell>
          <cell r="AM27">
            <v>9</v>
          </cell>
          <cell r="AN27">
            <v>8</v>
          </cell>
          <cell r="AO27">
            <v>2</v>
          </cell>
          <cell r="AP27">
            <v>10</v>
          </cell>
          <cell r="AQ27">
            <v>10</v>
          </cell>
          <cell r="AR27">
            <v>23</v>
          </cell>
          <cell r="AS27">
            <v>527</v>
          </cell>
          <cell r="AT27">
            <v>56</v>
          </cell>
          <cell r="AU27">
            <v>47</v>
          </cell>
          <cell r="AV27">
            <v>231</v>
          </cell>
          <cell r="AW27">
            <v>14</v>
          </cell>
        </row>
        <row r="28">
          <cell r="E28">
            <v>4278</v>
          </cell>
          <cell r="F28" t="str">
            <v>C.S. Las Pirias de Chirinos</v>
          </cell>
          <cell r="G28">
            <v>3028</v>
          </cell>
          <cell r="H28">
            <v>50</v>
          </cell>
          <cell r="I28">
            <v>57</v>
          </cell>
          <cell r="J28">
            <v>65</v>
          </cell>
          <cell r="K28">
            <v>53</v>
          </cell>
          <cell r="L28">
            <v>60</v>
          </cell>
          <cell r="M28">
            <v>63</v>
          </cell>
          <cell r="N28">
            <v>68</v>
          </cell>
          <cell r="O28">
            <v>68</v>
          </cell>
          <cell r="P28">
            <v>68</v>
          </cell>
          <cell r="Q28">
            <v>67</v>
          </cell>
          <cell r="R28">
            <v>66</v>
          </cell>
          <cell r="S28">
            <v>64</v>
          </cell>
          <cell r="T28">
            <v>63</v>
          </cell>
          <cell r="U28">
            <v>62</v>
          </cell>
          <cell r="V28">
            <v>62</v>
          </cell>
          <cell r="W28">
            <v>61</v>
          </cell>
          <cell r="X28">
            <v>60</v>
          </cell>
          <cell r="Y28">
            <v>59</v>
          </cell>
          <cell r="Z28">
            <v>57</v>
          </cell>
          <cell r="AA28">
            <v>52</v>
          </cell>
          <cell r="AB28">
            <v>232</v>
          </cell>
          <cell r="AC28">
            <v>238</v>
          </cell>
          <cell r="AD28">
            <v>241</v>
          </cell>
          <cell r="AE28">
            <v>216</v>
          </cell>
          <cell r="AF28">
            <v>202</v>
          </cell>
          <cell r="AG28">
            <v>186</v>
          </cell>
          <cell r="AH28">
            <v>127</v>
          </cell>
          <cell r="AI28">
            <v>126</v>
          </cell>
          <cell r="AJ28">
            <v>86</v>
          </cell>
          <cell r="AK28">
            <v>65</v>
          </cell>
          <cell r="AL28">
            <v>39</v>
          </cell>
          <cell r="AM28">
            <v>24</v>
          </cell>
          <cell r="AN28">
            <v>21</v>
          </cell>
          <cell r="AO28">
            <v>5</v>
          </cell>
          <cell r="AP28">
            <v>28</v>
          </cell>
          <cell r="AQ28">
            <v>28</v>
          </cell>
          <cell r="AR28">
            <v>61</v>
          </cell>
          <cell r="AS28">
            <v>1431</v>
          </cell>
          <cell r="AT28">
            <v>152</v>
          </cell>
          <cell r="AU28">
            <v>129</v>
          </cell>
          <cell r="AV28">
            <v>628</v>
          </cell>
          <cell r="AW28">
            <v>42</v>
          </cell>
        </row>
        <row r="29">
          <cell r="E29">
            <v>9964</v>
          </cell>
          <cell r="F29" t="str">
            <v>P.S. Lambayeque</v>
          </cell>
          <cell r="G29">
            <v>644</v>
          </cell>
          <cell r="H29">
            <v>3</v>
          </cell>
          <cell r="I29">
            <v>13</v>
          </cell>
          <cell r="J29">
            <v>8</v>
          </cell>
          <cell r="K29">
            <v>10</v>
          </cell>
          <cell r="L29">
            <v>5</v>
          </cell>
          <cell r="M29">
            <v>13</v>
          </cell>
          <cell r="N29">
            <v>15</v>
          </cell>
          <cell r="O29">
            <v>15</v>
          </cell>
          <cell r="P29">
            <v>15</v>
          </cell>
          <cell r="Q29">
            <v>15</v>
          </cell>
          <cell r="R29">
            <v>15</v>
          </cell>
          <cell r="S29">
            <v>15</v>
          </cell>
          <cell r="T29">
            <v>14</v>
          </cell>
          <cell r="U29">
            <v>14</v>
          </cell>
          <cell r="V29">
            <v>14</v>
          </cell>
          <cell r="W29">
            <v>14</v>
          </cell>
          <cell r="X29">
            <v>14</v>
          </cell>
          <cell r="Y29">
            <v>13</v>
          </cell>
          <cell r="Z29">
            <v>13</v>
          </cell>
          <cell r="AA29">
            <v>11</v>
          </cell>
          <cell r="AB29">
            <v>51</v>
          </cell>
          <cell r="AC29">
            <v>52</v>
          </cell>
          <cell r="AD29">
            <v>53</v>
          </cell>
          <cell r="AE29">
            <v>48</v>
          </cell>
          <cell r="AF29">
            <v>45</v>
          </cell>
          <cell r="AG29">
            <v>41</v>
          </cell>
          <cell r="AH29">
            <v>28</v>
          </cell>
          <cell r="AI29">
            <v>28</v>
          </cell>
          <cell r="AJ29">
            <v>18</v>
          </cell>
          <cell r="AK29">
            <v>14</v>
          </cell>
          <cell r="AL29">
            <v>8</v>
          </cell>
          <cell r="AM29">
            <v>5</v>
          </cell>
          <cell r="AN29">
            <v>4</v>
          </cell>
          <cell r="AO29">
            <v>1</v>
          </cell>
          <cell r="AP29">
            <v>6</v>
          </cell>
          <cell r="AQ29">
            <v>6</v>
          </cell>
          <cell r="AR29">
            <v>13</v>
          </cell>
          <cell r="AS29">
            <v>306</v>
          </cell>
          <cell r="AT29">
            <v>32</v>
          </cell>
          <cell r="AU29">
            <v>28</v>
          </cell>
          <cell r="AV29">
            <v>134</v>
          </cell>
          <cell r="AW29">
            <v>3</v>
          </cell>
        </row>
        <row r="30">
          <cell r="E30">
            <v>16135</v>
          </cell>
          <cell r="F30" t="str">
            <v>P.S. Santa Rosa</v>
          </cell>
          <cell r="G30">
            <v>1127</v>
          </cell>
          <cell r="H30">
            <v>18</v>
          </cell>
          <cell r="I30">
            <v>16</v>
          </cell>
          <cell r="J30">
            <v>28</v>
          </cell>
          <cell r="K30">
            <v>14</v>
          </cell>
          <cell r="L30">
            <v>25</v>
          </cell>
          <cell r="M30">
            <v>16</v>
          </cell>
          <cell r="N30">
            <v>25</v>
          </cell>
          <cell r="O30">
            <v>26</v>
          </cell>
          <cell r="P30">
            <v>26</v>
          </cell>
          <cell r="Q30">
            <v>26</v>
          </cell>
          <cell r="R30">
            <v>25</v>
          </cell>
          <cell r="S30">
            <v>25</v>
          </cell>
          <cell r="T30">
            <v>24</v>
          </cell>
          <cell r="U30">
            <v>24</v>
          </cell>
          <cell r="V30">
            <v>24</v>
          </cell>
          <cell r="W30">
            <v>23</v>
          </cell>
          <cell r="X30">
            <v>23</v>
          </cell>
          <cell r="Y30">
            <v>22</v>
          </cell>
          <cell r="Z30">
            <v>22</v>
          </cell>
          <cell r="AA30">
            <v>19</v>
          </cell>
          <cell r="AB30">
            <v>87</v>
          </cell>
          <cell r="AC30">
            <v>90</v>
          </cell>
          <cell r="AD30">
            <v>91</v>
          </cell>
          <cell r="AE30">
            <v>81</v>
          </cell>
          <cell r="AF30">
            <v>75</v>
          </cell>
          <cell r="AG30">
            <v>69</v>
          </cell>
          <cell r="AH30">
            <v>48</v>
          </cell>
          <cell r="AI30">
            <v>47</v>
          </cell>
          <cell r="AJ30">
            <v>32</v>
          </cell>
          <cell r="AK30">
            <v>24</v>
          </cell>
          <cell r="AL30">
            <v>15</v>
          </cell>
          <cell r="AM30">
            <v>9</v>
          </cell>
          <cell r="AN30">
            <v>8</v>
          </cell>
          <cell r="AO30">
            <v>2</v>
          </cell>
          <cell r="AP30">
            <v>10</v>
          </cell>
          <cell r="AQ30">
            <v>11</v>
          </cell>
          <cell r="AR30">
            <v>23</v>
          </cell>
          <cell r="AS30">
            <v>532</v>
          </cell>
          <cell r="AT30">
            <v>56</v>
          </cell>
          <cell r="AU30">
            <v>48</v>
          </cell>
          <cell r="AV30">
            <v>233</v>
          </cell>
          <cell r="AW30">
            <v>21</v>
          </cell>
        </row>
        <row r="31">
          <cell r="E31">
            <v>20868</v>
          </cell>
          <cell r="F31" t="str">
            <v>P.S.EL Corazón</v>
          </cell>
          <cell r="G31">
            <v>618</v>
          </cell>
          <cell r="H31">
            <v>12</v>
          </cell>
          <cell r="I31">
            <v>12</v>
          </cell>
          <cell r="J31">
            <v>9</v>
          </cell>
          <cell r="K31">
            <v>17</v>
          </cell>
          <cell r="L31">
            <v>11</v>
          </cell>
          <cell r="M31">
            <v>16</v>
          </cell>
          <cell r="N31">
            <v>14</v>
          </cell>
          <cell r="O31">
            <v>14</v>
          </cell>
          <cell r="P31">
            <v>14</v>
          </cell>
          <cell r="Q31">
            <v>13</v>
          </cell>
          <cell r="R31">
            <v>13</v>
          </cell>
          <cell r="S31">
            <v>13</v>
          </cell>
          <cell r="T31">
            <v>13</v>
          </cell>
          <cell r="U31">
            <v>12</v>
          </cell>
          <cell r="V31">
            <v>12</v>
          </cell>
          <cell r="W31">
            <v>12</v>
          </cell>
          <cell r="X31">
            <v>12</v>
          </cell>
          <cell r="Y31">
            <v>12</v>
          </cell>
          <cell r="Z31">
            <v>11</v>
          </cell>
          <cell r="AA31">
            <v>11</v>
          </cell>
          <cell r="AB31">
            <v>47</v>
          </cell>
          <cell r="AC31">
            <v>48</v>
          </cell>
          <cell r="AD31">
            <v>49</v>
          </cell>
          <cell r="AE31">
            <v>44</v>
          </cell>
          <cell r="AF31">
            <v>41</v>
          </cell>
          <cell r="AG31">
            <v>37</v>
          </cell>
          <cell r="AH31">
            <v>26</v>
          </cell>
          <cell r="AI31">
            <v>25</v>
          </cell>
          <cell r="AJ31">
            <v>18</v>
          </cell>
          <cell r="AK31">
            <v>13</v>
          </cell>
          <cell r="AL31">
            <v>8</v>
          </cell>
          <cell r="AM31">
            <v>5</v>
          </cell>
          <cell r="AN31">
            <v>4</v>
          </cell>
          <cell r="AO31">
            <v>1</v>
          </cell>
          <cell r="AP31">
            <v>6</v>
          </cell>
          <cell r="AQ31">
            <v>6</v>
          </cell>
          <cell r="AR31">
            <v>12</v>
          </cell>
          <cell r="AS31">
            <v>291</v>
          </cell>
          <cell r="AT31">
            <v>31</v>
          </cell>
          <cell r="AU31">
            <v>26</v>
          </cell>
          <cell r="AV31">
            <v>128</v>
          </cell>
          <cell r="AW31">
            <v>11</v>
          </cell>
        </row>
        <row r="32">
          <cell r="F32" t="str">
            <v>HUARANGO</v>
          </cell>
          <cell r="G32">
            <v>20836</v>
          </cell>
          <cell r="H32">
            <v>297</v>
          </cell>
          <cell r="I32">
            <v>335</v>
          </cell>
          <cell r="J32">
            <v>323</v>
          </cell>
          <cell r="K32">
            <v>333</v>
          </cell>
          <cell r="L32">
            <v>360</v>
          </cell>
          <cell r="M32">
            <v>429</v>
          </cell>
          <cell r="N32">
            <v>541</v>
          </cell>
          <cell r="O32">
            <v>542</v>
          </cell>
          <cell r="P32">
            <v>541</v>
          </cell>
          <cell r="Q32">
            <v>535</v>
          </cell>
          <cell r="R32">
            <v>525</v>
          </cell>
          <cell r="S32">
            <v>511</v>
          </cell>
          <cell r="T32">
            <v>497</v>
          </cell>
          <cell r="U32">
            <v>485</v>
          </cell>
          <cell r="V32">
            <v>475</v>
          </cell>
          <cell r="W32">
            <v>461</v>
          </cell>
          <cell r="X32">
            <v>446</v>
          </cell>
          <cell r="Y32">
            <v>428</v>
          </cell>
          <cell r="Z32">
            <v>410</v>
          </cell>
          <cell r="AA32">
            <v>372</v>
          </cell>
          <cell r="AB32">
            <v>1675</v>
          </cell>
          <cell r="AC32">
            <v>1734</v>
          </cell>
          <cell r="AD32">
            <v>1727</v>
          </cell>
          <cell r="AE32">
            <v>1509</v>
          </cell>
          <cell r="AF32">
            <v>1319</v>
          </cell>
          <cell r="AG32">
            <v>1060</v>
          </cell>
          <cell r="AH32">
            <v>864</v>
          </cell>
          <cell r="AI32">
            <v>648</v>
          </cell>
          <cell r="AJ32">
            <v>577</v>
          </cell>
          <cell r="AK32">
            <v>379</v>
          </cell>
          <cell r="AL32">
            <v>217</v>
          </cell>
          <cell r="AM32">
            <v>145</v>
          </cell>
          <cell r="AN32">
            <v>136</v>
          </cell>
          <cell r="AO32">
            <v>31</v>
          </cell>
          <cell r="AP32">
            <v>190</v>
          </cell>
          <cell r="AQ32">
            <v>185</v>
          </cell>
          <cell r="AR32">
            <v>401</v>
          </cell>
          <cell r="AS32">
            <v>10029</v>
          </cell>
          <cell r="AT32">
            <v>1139</v>
          </cell>
          <cell r="AU32">
            <v>957</v>
          </cell>
          <cell r="AV32">
            <v>4339</v>
          </cell>
          <cell r="AW32">
            <v>289</v>
          </cell>
        </row>
        <row r="33">
          <cell r="E33">
            <v>4279</v>
          </cell>
          <cell r="F33" t="str">
            <v>C.S. Huarango</v>
          </cell>
          <cell r="G33">
            <v>3184</v>
          </cell>
          <cell r="H33">
            <v>38</v>
          </cell>
          <cell r="I33">
            <v>40</v>
          </cell>
          <cell r="J33">
            <v>40</v>
          </cell>
          <cell r="K33">
            <v>49</v>
          </cell>
          <cell r="L33">
            <v>37</v>
          </cell>
          <cell r="M33">
            <v>47</v>
          </cell>
          <cell r="N33">
            <v>85</v>
          </cell>
          <cell r="O33">
            <v>82</v>
          </cell>
          <cell r="P33">
            <v>85</v>
          </cell>
          <cell r="Q33">
            <v>82</v>
          </cell>
          <cell r="R33">
            <v>82</v>
          </cell>
          <cell r="S33">
            <v>78</v>
          </cell>
          <cell r="T33">
            <v>75</v>
          </cell>
          <cell r="U33">
            <v>75</v>
          </cell>
          <cell r="V33">
            <v>74</v>
          </cell>
          <cell r="W33">
            <v>72</v>
          </cell>
          <cell r="X33">
            <v>70</v>
          </cell>
          <cell r="Y33">
            <v>66</v>
          </cell>
          <cell r="Z33">
            <v>65</v>
          </cell>
          <cell r="AA33">
            <v>61</v>
          </cell>
          <cell r="AB33">
            <v>261</v>
          </cell>
          <cell r="AC33">
            <v>273</v>
          </cell>
          <cell r="AD33">
            <v>270</v>
          </cell>
          <cell r="AE33">
            <v>236</v>
          </cell>
          <cell r="AF33">
            <v>205</v>
          </cell>
          <cell r="AG33">
            <v>164</v>
          </cell>
          <cell r="AH33">
            <v>136</v>
          </cell>
          <cell r="AI33">
            <v>103</v>
          </cell>
          <cell r="AJ33">
            <v>92</v>
          </cell>
          <cell r="AK33">
            <v>60</v>
          </cell>
          <cell r="AL33">
            <v>35</v>
          </cell>
          <cell r="AM33">
            <v>24</v>
          </cell>
          <cell r="AN33">
            <v>22</v>
          </cell>
          <cell r="AO33">
            <v>4</v>
          </cell>
          <cell r="AP33">
            <v>30</v>
          </cell>
          <cell r="AQ33">
            <v>29</v>
          </cell>
          <cell r="AR33">
            <v>60</v>
          </cell>
          <cell r="AS33">
            <v>1531</v>
          </cell>
          <cell r="AT33">
            <v>174</v>
          </cell>
          <cell r="AU33">
            <v>148</v>
          </cell>
          <cell r="AV33">
            <v>662</v>
          </cell>
          <cell r="AW33">
            <v>32</v>
          </cell>
        </row>
        <row r="34">
          <cell r="E34">
            <v>4280</v>
          </cell>
          <cell r="F34" t="str">
            <v>C.S. Puerto Ciruelo</v>
          </cell>
          <cell r="G34">
            <v>2023</v>
          </cell>
          <cell r="H34">
            <v>16</v>
          </cell>
          <cell r="I34">
            <v>20</v>
          </cell>
          <cell r="J34">
            <v>20</v>
          </cell>
          <cell r="K34">
            <v>21</v>
          </cell>
          <cell r="L34">
            <v>28</v>
          </cell>
          <cell r="M34">
            <v>19</v>
          </cell>
          <cell r="N34">
            <v>55</v>
          </cell>
          <cell r="O34">
            <v>55</v>
          </cell>
          <cell r="P34">
            <v>55</v>
          </cell>
          <cell r="Q34">
            <v>54</v>
          </cell>
          <cell r="R34">
            <v>53</v>
          </cell>
          <cell r="S34">
            <v>51</v>
          </cell>
          <cell r="T34">
            <v>50</v>
          </cell>
          <cell r="U34">
            <v>49</v>
          </cell>
          <cell r="V34">
            <v>48</v>
          </cell>
          <cell r="W34">
            <v>46</v>
          </cell>
          <cell r="X34">
            <v>45</v>
          </cell>
          <cell r="Y34">
            <v>43</v>
          </cell>
          <cell r="Z34">
            <v>42</v>
          </cell>
          <cell r="AA34">
            <v>37</v>
          </cell>
          <cell r="AB34">
            <v>170</v>
          </cell>
          <cell r="AC34">
            <v>175</v>
          </cell>
          <cell r="AD34">
            <v>175</v>
          </cell>
          <cell r="AE34">
            <v>153</v>
          </cell>
          <cell r="AF34">
            <v>134</v>
          </cell>
          <cell r="AG34">
            <v>108</v>
          </cell>
          <cell r="AH34">
            <v>87</v>
          </cell>
          <cell r="AI34">
            <v>66</v>
          </cell>
          <cell r="AJ34">
            <v>58</v>
          </cell>
          <cell r="AK34">
            <v>39</v>
          </cell>
          <cell r="AL34">
            <v>22</v>
          </cell>
          <cell r="AM34">
            <v>15</v>
          </cell>
          <cell r="AN34">
            <v>14</v>
          </cell>
          <cell r="AO34">
            <v>3</v>
          </cell>
          <cell r="AP34">
            <v>18</v>
          </cell>
          <cell r="AQ34">
            <v>18</v>
          </cell>
          <cell r="AR34">
            <v>39</v>
          </cell>
          <cell r="AS34">
            <v>971</v>
          </cell>
          <cell r="AT34">
            <v>110</v>
          </cell>
          <cell r="AU34">
            <v>93</v>
          </cell>
          <cell r="AV34">
            <v>420</v>
          </cell>
          <cell r="AW34">
            <v>14</v>
          </cell>
        </row>
        <row r="35">
          <cell r="E35">
            <v>4284</v>
          </cell>
          <cell r="F35" t="str">
            <v>C.S. El Porvenir de Huarango</v>
          </cell>
          <cell r="G35">
            <v>2851</v>
          </cell>
          <cell r="H35">
            <v>50</v>
          </cell>
          <cell r="I35">
            <v>48</v>
          </cell>
          <cell r="J35">
            <v>45</v>
          </cell>
          <cell r="K35">
            <v>50</v>
          </cell>
          <cell r="L35">
            <v>66</v>
          </cell>
          <cell r="M35">
            <v>66</v>
          </cell>
          <cell r="N35">
            <v>72</v>
          </cell>
          <cell r="O35">
            <v>73</v>
          </cell>
          <cell r="P35">
            <v>72</v>
          </cell>
          <cell r="Q35">
            <v>72</v>
          </cell>
          <cell r="R35">
            <v>70</v>
          </cell>
          <cell r="S35">
            <v>68</v>
          </cell>
          <cell r="T35">
            <v>67</v>
          </cell>
          <cell r="U35">
            <v>65</v>
          </cell>
          <cell r="V35">
            <v>64</v>
          </cell>
          <cell r="W35">
            <v>62</v>
          </cell>
          <cell r="X35">
            <v>60</v>
          </cell>
          <cell r="Y35">
            <v>58</v>
          </cell>
          <cell r="Z35">
            <v>55</v>
          </cell>
          <cell r="AA35">
            <v>50</v>
          </cell>
          <cell r="AB35">
            <v>226</v>
          </cell>
          <cell r="AC35">
            <v>234</v>
          </cell>
          <cell r="AD35">
            <v>233</v>
          </cell>
          <cell r="AE35">
            <v>203</v>
          </cell>
          <cell r="AF35">
            <v>178</v>
          </cell>
          <cell r="AG35">
            <v>143</v>
          </cell>
          <cell r="AH35">
            <v>117</v>
          </cell>
          <cell r="AI35">
            <v>87</v>
          </cell>
          <cell r="AJ35">
            <v>78</v>
          </cell>
          <cell r="AK35">
            <v>51</v>
          </cell>
          <cell r="AL35">
            <v>29</v>
          </cell>
          <cell r="AM35">
            <v>20</v>
          </cell>
          <cell r="AN35">
            <v>19</v>
          </cell>
          <cell r="AO35">
            <v>4</v>
          </cell>
          <cell r="AP35">
            <v>26</v>
          </cell>
          <cell r="AQ35">
            <v>25</v>
          </cell>
          <cell r="AR35">
            <v>55</v>
          </cell>
          <cell r="AS35">
            <v>1375</v>
          </cell>
          <cell r="AT35">
            <v>156</v>
          </cell>
          <cell r="AU35">
            <v>131</v>
          </cell>
          <cell r="AV35">
            <v>595</v>
          </cell>
          <cell r="AW35">
            <v>52</v>
          </cell>
        </row>
        <row r="36">
          <cell r="E36">
            <v>4281</v>
          </cell>
          <cell r="F36" t="str">
            <v>P.S. Huarandoza</v>
          </cell>
          <cell r="G36">
            <v>2641</v>
          </cell>
          <cell r="H36">
            <v>29</v>
          </cell>
          <cell r="I36">
            <v>32</v>
          </cell>
          <cell r="J36">
            <v>33</v>
          </cell>
          <cell r="K36">
            <v>33</v>
          </cell>
          <cell r="L36">
            <v>51</v>
          </cell>
          <cell r="M36">
            <v>53</v>
          </cell>
          <cell r="N36">
            <v>69</v>
          </cell>
          <cell r="O36">
            <v>70</v>
          </cell>
          <cell r="P36">
            <v>69</v>
          </cell>
          <cell r="Q36">
            <v>69</v>
          </cell>
          <cell r="R36">
            <v>67</v>
          </cell>
          <cell r="S36">
            <v>66</v>
          </cell>
          <cell r="T36">
            <v>64</v>
          </cell>
          <cell r="U36">
            <v>61</v>
          </cell>
          <cell r="V36">
            <v>60</v>
          </cell>
          <cell r="W36">
            <v>58</v>
          </cell>
          <cell r="X36">
            <v>57</v>
          </cell>
          <cell r="Y36">
            <v>55</v>
          </cell>
          <cell r="Z36">
            <v>53</v>
          </cell>
          <cell r="AA36">
            <v>48</v>
          </cell>
          <cell r="AB36">
            <v>216</v>
          </cell>
          <cell r="AC36">
            <v>223</v>
          </cell>
          <cell r="AD36">
            <v>222</v>
          </cell>
          <cell r="AE36">
            <v>195</v>
          </cell>
          <cell r="AF36">
            <v>170</v>
          </cell>
          <cell r="AG36">
            <v>137</v>
          </cell>
          <cell r="AH36">
            <v>111</v>
          </cell>
          <cell r="AI36">
            <v>84</v>
          </cell>
          <cell r="AJ36">
            <v>74</v>
          </cell>
          <cell r="AK36">
            <v>49</v>
          </cell>
          <cell r="AL36">
            <v>28</v>
          </cell>
          <cell r="AM36">
            <v>18</v>
          </cell>
          <cell r="AN36">
            <v>17</v>
          </cell>
          <cell r="AO36">
            <v>4</v>
          </cell>
          <cell r="AP36">
            <v>24</v>
          </cell>
          <cell r="AQ36">
            <v>23</v>
          </cell>
          <cell r="AR36">
            <v>51</v>
          </cell>
          <cell r="AS36">
            <v>1273</v>
          </cell>
          <cell r="AT36">
            <v>145</v>
          </cell>
          <cell r="AU36">
            <v>121</v>
          </cell>
          <cell r="AV36">
            <v>551</v>
          </cell>
          <cell r="AW36">
            <v>34</v>
          </cell>
        </row>
        <row r="37">
          <cell r="E37">
            <v>4282</v>
          </cell>
          <cell r="F37" t="str">
            <v>P.S. El Triunfo de Huarango</v>
          </cell>
          <cell r="G37">
            <v>1997</v>
          </cell>
          <cell r="H37">
            <v>45</v>
          </cell>
          <cell r="I37">
            <v>43</v>
          </cell>
          <cell r="J37">
            <v>39</v>
          </cell>
          <cell r="K37">
            <v>40</v>
          </cell>
          <cell r="L37">
            <v>47</v>
          </cell>
          <cell r="M37">
            <v>65</v>
          </cell>
          <cell r="N37">
            <v>49</v>
          </cell>
          <cell r="O37">
            <v>50</v>
          </cell>
          <cell r="P37">
            <v>49</v>
          </cell>
          <cell r="Q37">
            <v>49</v>
          </cell>
          <cell r="R37">
            <v>48</v>
          </cell>
          <cell r="S37">
            <v>47</v>
          </cell>
          <cell r="T37">
            <v>45</v>
          </cell>
          <cell r="U37">
            <v>44</v>
          </cell>
          <cell r="V37">
            <v>43</v>
          </cell>
          <cell r="W37">
            <v>42</v>
          </cell>
          <cell r="X37">
            <v>41</v>
          </cell>
          <cell r="Y37">
            <v>39</v>
          </cell>
          <cell r="Z37">
            <v>37</v>
          </cell>
          <cell r="AA37">
            <v>34</v>
          </cell>
          <cell r="AB37">
            <v>154</v>
          </cell>
          <cell r="AC37">
            <v>159</v>
          </cell>
          <cell r="AD37">
            <v>159</v>
          </cell>
          <cell r="AE37">
            <v>139</v>
          </cell>
          <cell r="AF37">
            <v>121</v>
          </cell>
          <cell r="AG37">
            <v>97</v>
          </cell>
          <cell r="AH37">
            <v>80</v>
          </cell>
          <cell r="AI37">
            <v>60</v>
          </cell>
          <cell r="AJ37">
            <v>53</v>
          </cell>
          <cell r="AK37">
            <v>35</v>
          </cell>
          <cell r="AL37">
            <v>19</v>
          </cell>
          <cell r="AM37">
            <v>13</v>
          </cell>
          <cell r="AN37">
            <v>12</v>
          </cell>
          <cell r="AO37">
            <v>3</v>
          </cell>
          <cell r="AP37">
            <v>18</v>
          </cell>
          <cell r="AQ37">
            <v>18</v>
          </cell>
          <cell r="AR37">
            <v>39</v>
          </cell>
          <cell r="AS37">
            <v>964</v>
          </cell>
          <cell r="AT37">
            <v>109</v>
          </cell>
          <cell r="AU37">
            <v>92</v>
          </cell>
          <cell r="AV37">
            <v>417</v>
          </cell>
          <cell r="AW37">
            <v>45</v>
          </cell>
        </row>
        <row r="38">
          <cell r="E38">
            <v>4283</v>
          </cell>
          <cell r="F38" t="str">
            <v>P.S. Zapotal</v>
          </cell>
          <cell r="G38">
            <v>1838</v>
          </cell>
          <cell r="H38">
            <v>25</v>
          </cell>
          <cell r="I38">
            <v>31</v>
          </cell>
          <cell r="J38">
            <v>24</v>
          </cell>
          <cell r="K38">
            <v>26</v>
          </cell>
          <cell r="L38">
            <v>21</v>
          </cell>
          <cell r="M38">
            <v>32</v>
          </cell>
          <cell r="N38">
            <v>48</v>
          </cell>
          <cell r="O38">
            <v>49</v>
          </cell>
          <cell r="P38">
            <v>48</v>
          </cell>
          <cell r="Q38">
            <v>48</v>
          </cell>
          <cell r="R38">
            <v>47</v>
          </cell>
          <cell r="S38">
            <v>46</v>
          </cell>
          <cell r="T38">
            <v>45</v>
          </cell>
          <cell r="U38">
            <v>44</v>
          </cell>
          <cell r="V38">
            <v>43</v>
          </cell>
          <cell r="W38">
            <v>42</v>
          </cell>
          <cell r="X38">
            <v>39</v>
          </cell>
          <cell r="Y38">
            <v>38</v>
          </cell>
          <cell r="Z38">
            <v>36</v>
          </cell>
          <cell r="AA38">
            <v>33</v>
          </cell>
          <cell r="AB38">
            <v>150</v>
          </cell>
          <cell r="AC38">
            <v>155</v>
          </cell>
          <cell r="AD38">
            <v>155</v>
          </cell>
          <cell r="AE38">
            <v>135</v>
          </cell>
          <cell r="AF38">
            <v>118</v>
          </cell>
          <cell r="AG38">
            <v>95</v>
          </cell>
          <cell r="AH38">
            <v>77</v>
          </cell>
          <cell r="AI38">
            <v>58</v>
          </cell>
          <cell r="AJ38">
            <v>51</v>
          </cell>
          <cell r="AK38">
            <v>34</v>
          </cell>
          <cell r="AL38">
            <v>20</v>
          </cell>
          <cell r="AM38">
            <v>13</v>
          </cell>
          <cell r="AN38">
            <v>12</v>
          </cell>
          <cell r="AO38">
            <v>3</v>
          </cell>
          <cell r="AP38">
            <v>17</v>
          </cell>
          <cell r="AQ38">
            <v>16</v>
          </cell>
          <cell r="AR38">
            <v>35</v>
          </cell>
          <cell r="AS38">
            <v>885</v>
          </cell>
          <cell r="AT38">
            <v>100</v>
          </cell>
          <cell r="AU38">
            <v>84</v>
          </cell>
          <cell r="AV38">
            <v>383</v>
          </cell>
          <cell r="AW38">
            <v>21</v>
          </cell>
        </row>
        <row r="39">
          <cell r="E39">
            <v>4285</v>
          </cell>
          <cell r="F39" t="str">
            <v>P.S. Huaduillo</v>
          </cell>
          <cell r="G39">
            <v>1334</v>
          </cell>
          <cell r="H39">
            <v>15</v>
          </cell>
          <cell r="I39">
            <v>18</v>
          </cell>
          <cell r="J39">
            <v>14</v>
          </cell>
          <cell r="K39">
            <v>15</v>
          </cell>
          <cell r="L39">
            <v>16</v>
          </cell>
          <cell r="M39">
            <v>14</v>
          </cell>
          <cell r="N39">
            <v>36</v>
          </cell>
          <cell r="O39">
            <v>36</v>
          </cell>
          <cell r="P39">
            <v>36</v>
          </cell>
          <cell r="Q39">
            <v>36</v>
          </cell>
          <cell r="R39">
            <v>35</v>
          </cell>
          <cell r="S39">
            <v>34</v>
          </cell>
          <cell r="T39">
            <v>33</v>
          </cell>
          <cell r="U39">
            <v>32</v>
          </cell>
          <cell r="V39">
            <v>32</v>
          </cell>
          <cell r="W39">
            <v>31</v>
          </cell>
          <cell r="X39">
            <v>30</v>
          </cell>
          <cell r="Y39">
            <v>28</v>
          </cell>
          <cell r="Z39">
            <v>27</v>
          </cell>
          <cell r="AA39">
            <v>24</v>
          </cell>
          <cell r="AB39">
            <v>111</v>
          </cell>
          <cell r="AC39">
            <v>114</v>
          </cell>
          <cell r="AD39">
            <v>114</v>
          </cell>
          <cell r="AE39">
            <v>99</v>
          </cell>
          <cell r="AF39">
            <v>88</v>
          </cell>
          <cell r="AG39">
            <v>70</v>
          </cell>
          <cell r="AH39">
            <v>58</v>
          </cell>
          <cell r="AI39">
            <v>42</v>
          </cell>
          <cell r="AJ39">
            <v>38</v>
          </cell>
          <cell r="AK39">
            <v>25</v>
          </cell>
          <cell r="AL39">
            <v>15</v>
          </cell>
          <cell r="AM39">
            <v>9</v>
          </cell>
          <cell r="AN39">
            <v>9</v>
          </cell>
          <cell r="AO39">
            <v>2</v>
          </cell>
          <cell r="AP39">
            <v>12</v>
          </cell>
          <cell r="AQ39">
            <v>12</v>
          </cell>
          <cell r="AR39">
            <v>26</v>
          </cell>
          <cell r="AS39">
            <v>641</v>
          </cell>
          <cell r="AT39">
            <v>73</v>
          </cell>
          <cell r="AU39">
            <v>61</v>
          </cell>
          <cell r="AV39">
            <v>277</v>
          </cell>
          <cell r="AW39">
            <v>13</v>
          </cell>
        </row>
        <row r="40">
          <cell r="E40">
            <v>4286</v>
          </cell>
          <cell r="F40" t="str">
            <v>P.S. La Lima de Huarango</v>
          </cell>
          <cell r="G40">
            <v>1936</v>
          </cell>
          <cell r="H40">
            <v>28</v>
          </cell>
          <cell r="I40">
            <v>38</v>
          </cell>
          <cell r="J40">
            <v>34</v>
          </cell>
          <cell r="K40">
            <v>35</v>
          </cell>
          <cell r="L40">
            <v>31</v>
          </cell>
          <cell r="M40">
            <v>45</v>
          </cell>
          <cell r="N40">
            <v>50</v>
          </cell>
          <cell r="O40">
            <v>50</v>
          </cell>
          <cell r="P40">
            <v>50</v>
          </cell>
          <cell r="Q40">
            <v>49</v>
          </cell>
          <cell r="R40">
            <v>48</v>
          </cell>
          <cell r="S40">
            <v>47</v>
          </cell>
          <cell r="T40">
            <v>46</v>
          </cell>
          <cell r="U40">
            <v>45</v>
          </cell>
          <cell r="V40">
            <v>44</v>
          </cell>
          <cell r="W40">
            <v>43</v>
          </cell>
          <cell r="X40">
            <v>40</v>
          </cell>
          <cell r="Y40">
            <v>39</v>
          </cell>
          <cell r="Z40">
            <v>37</v>
          </cell>
          <cell r="AA40">
            <v>34</v>
          </cell>
          <cell r="AB40">
            <v>154</v>
          </cell>
          <cell r="AC40">
            <v>159</v>
          </cell>
          <cell r="AD40">
            <v>158</v>
          </cell>
          <cell r="AE40">
            <v>139</v>
          </cell>
          <cell r="AF40">
            <v>122</v>
          </cell>
          <cell r="AG40">
            <v>98</v>
          </cell>
          <cell r="AH40">
            <v>79</v>
          </cell>
          <cell r="AI40">
            <v>60</v>
          </cell>
          <cell r="AJ40">
            <v>53</v>
          </cell>
          <cell r="AK40">
            <v>35</v>
          </cell>
          <cell r="AL40">
            <v>20</v>
          </cell>
          <cell r="AM40">
            <v>13</v>
          </cell>
          <cell r="AN40">
            <v>13</v>
          </cell>
          <cell r="AO40">
            <v>3</v>
          </cell>
          <cell r="AP40">
            <v>18</v>
          </cell>
          <cell r="AQ40">
            <v>17</v>
          </cell>
          <cell r="AR40">
            <v>37</v>
          </cell>
          <cell r="AS40">
            <v>933</v>
          </cell>
          <cell r="AT40">
            <v>106</v>
          </cell>
          <cell r="AU40">
            <v>89</v>
          </cell>
          <cell r="AV40">
            <v>403</v>
          </cell>
          <cell r="AW40">
            <v>24</v>
          </cell>
        </row>
        <row r="41">
          <cell r="E41">
            <v>4287</v>
          </cell>
          <cell r="F41" t="str">
            <v>P.S. Supayacu</v>
          </cell>
          <cell r="G41">
            <v>972</v>
          </cell>
          <cell r="H41">
            <v>26</v>
          </cell>
          <cell r="I41">
            <v>27</v>
          </cell>
          <cell r="J41">
            <v>40</v>
          </cell>
          <cell r="K41">
            <v>26</v>
          </cell>
          <cell r="L41">
            <v>33</v>
          </cell>
          <cell r="M41">
            <v>41</v>
          </cell>
          <cell r="N41">
            <v>23</v>
          </cell>
          <cell r="O41">
            <v>23</v>
          </cell>
          <cell r="P41">
            <v>23</v>
          </cell>
          <cell r="Q41">
            <v>23</v>
          </cell>
          <cell r="R41">
            <v>22</v>
          </cell>
          <cell r="S41">
            <v>22</v>
          </cell>
          <cell r="T41">
            <v>21</v>
          </cell>
          <cell r="U41">
            <v>20</v>
          </cell>
          <cell r="V41">
            <v>20</v>
          </cell>
          <cell r="W41">
            <v>19</v>
          </cell>
          <cell r="X41">
            <v>19</v>
          </cell>
          <cell r="Y41">
            <v>18</v>
          </cell>
          <cell r="Z41">
            <v>17</v>
          </cell>
          <cell r="AA41">
            <v>15</v>
          </cell>
          <cell r="AB41">
            <v>69</v>
          </cell>
          <cell r="AC41">
            <v>72</v>
          </cell>
          <cell r="AD41">
            <v>72</v>
          </cell>
          <cell r="AE41">
            <v>62</v>
          </cell>
          <cell r="AF41">
            <v>54</v>
          </cell>
          <cell r="AG41">
            <v>44</v>
          </cell>
          <cell r="AH41">
            <v>36</v>
          </cell>
          <cell r="AI41">
            <v>26</v>
          </cell>
          <cell r="AJ41">
            <v>24</v>
          </cell>
          <cell r="AK41">
            <v>15</v>
          </cell>
          <cell r="AL41">
            <v>9</v>
          </cell>
          <cell r="AM41">
            <v>6</v>
          </cell>
          <cell r="AN41">
            <v>5</v>
          </cell>
          <cell r="AO41">
            <v>1</v>
          </cell>
          <cell r="AP41">
            <v>9</v>
          </cell>
          <cell r="AQ41">
            <v>9</v>
          </cell>
          <cell r="AR41">
            <v>19</v>
          </cell>
          <cell r="AS41">
            <v>466</v>
          </cell>
          <cell r="AT41">
            <v>53</v>
          </cell>
          <cell r="AU41">
            <v>44</v>
          </cell>
          <cell r="AV41">
            <v>202</v>
          </cell>
          <cell r="AW41">
            <v>26</v>
          </cell>
        </row>
        <row r="42">
          <cell r="E42">
            <v>6995</v>
          </cell>
          <cell r="F42" t="str">
            <v>P.S. Pisaguas</v>
          </cell>
          <cell r="G42">
            <v>338</v>
          </cell>
          <cell r="H42">
            <v>3</v>
          </cell>
          <cell r="I42">
            <v>5</v>
          </cell>
          <cell r="J42">
            <v>6</v>
          </cell>
          <cell r="K42">
            <v>5</v>
          </cell>
          <cell r="L42">
            <v>2</v>
          </cell>
          <cell r="M42">
            <v>7</v>
          </cell>
          <cell r="N42">
            <v>9</v>
          </cell>
          <cell r="O42">
            <v>9</v>
          </cell>
          <cell r="P42">
            <v>9</v>
          </cell>
          <cell r="Q42">
            <v>9</v>
          </cell>
          <cell r="R42">
            <v>9</v>
          </cell>
          <cell r="S42">
            <v>9</v>
          </cell>
          <cell r="T42">
            <v>9</v>
          </cell>
          <cell r="U42">
            <v>9</v>
          </cell>
          <cell r="V42">
            <v>8</v>
          </cell>
          <cell r="W42">
            <v>8</v>
          </cell>
          <cell r="X42">
            <v>8</v>
          </cell>
          <cell r="Y42">
            <v>8</v>
          </cell>
          <cell r="Z42">
            <v>7</v>
          </cell>
          <cell r="AA42">
            <v>6</v>
          </cell>
          <cell r="AB42">
            <v>27</v>
          </cell>
          <cell r="AC42">
            <v>28</v>
          </cell>
          <cell r="AD42">
            <v>28</v>
          </cell>
          <cell r="AE42">
            <v>25</v>
          </cell>
          <cell r="AF42">
            <v>22</v>
          </cell>
          <cell r="AG42">
            <v>17</v>
          </cell>
          <cell r="AH42">
            <v>14</v>
          </cell>
          <cell r="AI42">
            <v>10</v>
          </cell>
          <cell r="AJ42">
            <v>9</v>
          </cell>
          <cell r="AK42">
            <v>6</v>
          </cell>
          <cell r="AL42">
            <v>3</v>
          </cell>
          <cell r="AM42">
            <v>2</v>
          </cell>
          <cell r="AN42">
            <v>2</v>
          </cell>
          <cell r="AO42">
            <v>1</v>
          </cell>
          <cell r="AP42">
            <v>3</v>
          </cell>
          <cell r="AQ42">
            <v>3</v>
          </cell>
          <cell r="AR42">
            <v>7</v>
          </cell>
          <cell r="AS42">
            <v>164</v>
          </cell>
          <cell r="AT42">
            <v>19</v>
          </cell>
          <cell r="AU42">
            <v>16</v>
          </cell>
          <cell r="AV42">
            <v>71</v>
          </cell>
          <cell r="AW42">
            <v>3</v>
          </cell>
        </row>
        <row r="43">
          <cell r="E43">
            <v>7125</v>
          </cell>
          <cell r="F43" t="str">
            <v>P.S. Miraflores</v>
          </cell>
          <cell r="G43">
            <v>1202</v>
          </cell>
          <cell r="H43">
            <v>16</v>
          </cell>
          <cell r="I43">
            <v>21</v>
          </cell>
          <cell r="J43">
            <v>17</v>
          </cell>
          <cell r="K43">
            <v>21</v>
          </cell>
          <cell r="L43">
            <v>19</v>
          </cell>
          <cell r="M43">
            <v>25</v>
          </cell>
          <cell r="N43">
            <v>32</v>
          </cell>
          <cell r="O43">
            <v>32</v>
          </cell>
          <cell r="P43">
            <v>32</v>
          </cell>
          <cell r="Q43">
            <v>31</v>
          </cell>
          <cell r="R43">
            <v>31</v>
          </cell>
          <cell r="S43">
            <v>30</v>
          </cell>
          <cell r="T43">
            <v>29</v>
          </cell>
          <cell r="U43">
            <v>29</v>
          </cell>
          <cell r="V43">
            <v>27</v>
          </cell>
          <cell r="W43">
            <v>26</v>
          </cell>
          <cell r="X43">
            <v>25</v>
          </cell>
          <cell r="Y43">
            <v>25</v>
          </cell>
          <cell r="Z43">
            <v>24</v>
          </cell>
          <cell r="AA43">
            <v>21</v>
          </cell>
          <cell r="AB43">
            <v>97</v>
          </cell>
          <cell r="AC43">
            <v>100</v>
          </cell>
          <cell r="AD43">
            <v>100</v>
          </cell>
          <cell r="AE43">
            <v>87</v>
          </cell>
          <cell r="AF43">
            <v>76</v>
          </cell>
          <cell r="AG43">
            <v>61</v>
          </cell>
          <cell r="AH43">
            <v>49</v>
          </cell>
          <cell r="AI43">
            <v>37</v>
          </cell>
          <cell r="AJ43">
            <v>33</v>
          </cell>
          <cell r="AK43">
            <v>21</v>
          </cell>
          <cell r="AL43">
            <v>12</v>
          </cell>
          <cell r="AM43">
            <v>8</v>
          </cell>
          <cell r="AN43">
            <v>8</v>
          </cell>
          <cell r="AO43">
            <v>2</v>
          </cell>
          <cell r="AP43">
            <v>11</v>
          </cell>
          <cell r="AQ43">
            <v>11</v>
          </cell>
          <cell r="AR43">
            <v>23</v>
          </cell>
          <cell r="AS43">
            <v>579</v>
          </cell>
          <cell r="AT43">
            <v>66</v>
          </cell>
          <cell r="AU43">
            <v>55</v>
          </cell>
          <cell r="AV43">
            <v>251</v>
          </cell>
          <cell r="AW43">
            <v>18</v>
          </cell>
        </row>
        <row r="44">
          <cell r="E44">
            <v>7167</v>
          </cell>
          <cell r="F44" t="str">
            <v>P.S. Gosen</v>
          </cell>
          <cell r="G44">
            <v>131</v>
          </cell>
          <cell r="H44">
            <v>2</v>
          </cell>
          <cell r="I44">
            <v>3</v>
          </cell>
          <cell r="J44">
            <v>2</v>
          </cell>
          <cell r="K44">
            <v>5</v>
          </cell>
          <cell r="L44">
            <v>1</v>
          </cell>
          <cell r="M44">
            <v>4</v>
          </cell>
          <cell r="N44">
            <v>3</v>
          </cell>
          <cell r="O44">
            <v>3</v>
          </cell>
          <cell r="P44">
            <v>3</v>
          </cell>
          <cell r="Q44">
            <v>3</v>
          </cell>
          <cell r="R44">
            <v>3</v>
          </cell>
          <cell r="S44">
            <v>3</v>
          </cell>
          <cell r="T44">
            <v>3</v>
          </cell>
          <cell r="U44">
            <v>3</v>
          </cell>
          <cell r="V44">
            <v>3</v>
          </cell>
          <cell r="W44">
            <v>3</v>
          </cell>
          <cell r="X44">
            <v>3</v>
          </cell>
          <cell r="Y44">
            <v>3</v>
          </cell>
          <cell r="Z44">
            <v>2</v>
          </cell>
          <cell r="AA44">
            <v>2</v>
          </cell>
          <cell r="AB44">
            <v>10</v>
          </cell>
          <cell r="AC44">
            <v>11</v>
          </cell>
          <cell r="AD44">
            <v>11</v>
          </cell>
          <cell r="AE44">
            <v>9</v>
          </cell>
          <cell r="AF44">
            <v>8</v>
          </cell>
          <cell r="AG44">
            <v>7</v>
          </cell>
          <cell r="AH44">
            <v>5</v>
          </cell>
          <cell r="AI44">
            <v>4</v>
          </cell>
          <cell r="AJ44">
            <v>4</v>
          </cell>
          <cell r="AK44">
            <v>2</v>
          </cell>
          <cell r="AL44">
            <v>1</v>
          </cell>
          <cell r="AM44">
            <v>1</v>
          </cell>
          <cell r="AN44">
            <v>1</v>
          </cell>
          <cell r="AO44">
            <v>0</v>
          </cell>
          <cell r="AP44">
            <v>1</v>
          </cell>
          <cell r="AQ44">
            <v>1</v>
          </cell>
          <cell r="AR44">
            <v>3</v>
          </cell>
          <cell r="AS44">
            <v>64</v>
          </cell>
          <cell r="AT44">
            <v>7</v>
          </cell>
          <cell r="AU44">
            <v>6</v>
          </cell>
          <cell r="AV44">
            <v>28</v>
          </cell>
          <cell r="AW44">
            <v>2</v>
          </cell>
        </row>
        <row r="45">
          <cell r="E45">
            <v>18120</v>
          </cell>
          <cell r="F45" t="str">
            <v>P.S. La Mushca</v>
          </cell>
          <cell r="G45">
            <v>389</v>
          </cell>
          <cell r="H45">
            <v>4</v>
          </cell>
          <cell r="I45">
            <v>9</v>
          </cell>
          <cell r="J45">
            <v>9</v>
          </cell>
          <cell r="K45">
            <v>7</v>
          </cell>
          <cell r="L45">
            <v>8</v>
          </cell>
          <cell r="M45">
            <v>11</v>
          </cell>
          <cell r="N45">
            <v>10</v>
          </cell>
          <cell r="O45">
            <v>10</v>
          </cell>
          <cell r="P45">
            <v>10</v>
          </cell>
          <cell r="Q45">
            <v>10</v>
          </cell>
          <cell r="R45">
            <v>10</v>
          </cell>
          <cell r="S45">
            <v>10</v>
          </cell>
          <cell r="T45">
            <v>10</v>
          </cell>
          <cell r="U45">
            <v>9</v>
          </cell>
          <cell r="V45">
            <v>9</v>
          </cell>
          <cell r="W45">
            <v>9</v>
          </cell>
          <cell r="X45">
            <v>9</v>
          </cell>
          <cell r="Y45">
            <v>8</v>
          </cell>
          <cell r="Z45">
            <v>8</v>
          </cell>
          <cell r="AA45">
            <v>7</v>
          </cell>
          <cell r="AB45">
            <v>30</v>
          </cell>
          <cell r="AC45">
            <v>31</v>
          </cell>
          <cell r="AD45">
            <v>30</v>
          </cell>
          <cell r="AE45">
            <v>27</v>
          </cell>
          <cell r="AF45">
            <v>23</v>
          </cell>
          <cell r="AG45">
            <v>19</v>
          </cell>
          <cell r="AH45">
            <v>15</v>
          </cell>
          <cell r="AI45">
            <v>11</v>
          </cell>
          <cell r="AJ45">
            <v>10</v>
          </cell>
          <cell r="AK45">
            <v>7</v>
          </cell>
          <cell r="AL45">
            <v>4</v>
          </cell>
          <cell r="AM45">
            <v>3</v>
          </cell>
          <cell r="AN45">
            <v>2</v>
          </cell>
          <cell r="AO45">
            <v>1</v>
          </cell>
          <cell r="AP45">
            <v>3</v>
          </cell>
          <cell r="AQ45">
            <v>3</v>
          </cell>
          <cell r="AR45">
            <v>7</v>
          </cell>
          <cell r="AS45">
            <v>183</v>
          </cell>
          <cell r="AT45">
            <v>21</v>
          </cell>
          <cell r="AU45">
            <v>17</v>
          </cell>
          <cell r="AV45">
            <v>79</v>
          </cell>
          <cell r="AW45">
            <v>5</v>
          </cell>
        </row>
        <row r="46">
          <cell r="F46" t="str">
            <v>LA COIPA</v>
          </cell>
          <cell r="G46">
            <v>21065</v>
          </cell>
          <cell r="H46">
            <v>343</v>
          </cell>
          <cell r="I46">
            <v>395</v>
          </cell>
          <cell r="J46">
            <v>399</v>
          </cell>
          <cell r="K46">
            <v>356</v>
          </cell>
          <cell r="L46">
            <v>417</v>
          </cell>
          <cell r="M46">
            <v>414</v>
          </cell>
          <cell r="N46">
            <v>558</v>
          </cell>
          <cell r="O46">
            <v>559</v>
          </cell>
          <cell r="P46">
            <v>554</v>
          </cell>
          <cell r="Q46">
            <v>545</v>
          </cell>
          <cell r="R46">
            <v>532</v>
          </cell>
          <cell r="S46">
            <v>516</v>
          </cell>
          <cell r="T46">
            <v>495</v>
          </cell>
          <cell r="U46">
            <v>474</v>
          </cell>
          <cell r="V46">
            <v>452</v>
          </cell>
          <cell r="W46">
            <v>429</v>
          </cell>
          <cell r="X46">
            <v>405</v>
          </cell>
          <cell r="Y46">
            <v>386</v>
          </cell>
          <cell r="Z46">
            <v>370</v>
          </cell>
          <cell r="AA46">
            <v>343</v>
          </cell>
          <cell r="AB46">
            <v>1658</v>
          </cell>
          <cell r="AC46">
            <v>1728</v>
          </cell>
          <cell r="AD46">
            <v>1740</v>
          </cell>
          <cell r="AE46">
            <v>1443</v>
          </cell>
          <cell r="AF46">
            <v>1325</v>
          </cell>
          <cell r="AG46">
            <v>1118</v>
          </cell>
          <cell r="AH46">
            <v>921</v>
          </cell>
          <cell r="AI46">
            <v>716</v>
          </cell>
          <cell r="AJ46">
            <v>564</v>
          </cell>
          <cell r="AK46">
            <v>392</v>
          </cell>
          <cell r="AL46">
            <v>244</v>
          </cell>
          <cell r="AM46">
            <v>143</v>
          </cell>
          <cell r="AN46">
            <v>131</v>
          </cell>
          <cell r="AO46">
            <v>29</v>
          </cell>
          <cell r="AP46">
            <v>190</v>
          </cell>
          <cell r="AQ46">
            <v>184</v>
          </cell>
          <cell r="AR46">
            <v>401</v>
          </cell>
          <cell r="AS46">
            <v>10102</v>
          </cell>
          <cell r="AT46">
            <v>1182</v>
          </cell>
          <cell r="AU46">
            <v>879</v>
          </cell>
          <cell r="AV46">
            <v>4238</v>
          </cell>
          <cell r="AW46">
            <v>344</v>
          </cell>
        </row>
        <row r="47">
          <cell r="E47">
            <v>4288</v>
          </cell>
          <cell r="F47" t="str">
            <v>C.S. La Coipa</v>
          </cell>
          <cell r="G47">
            <v>3664</v>
          </cell>
          <cell r="H47">
            <v>65</v>
          </cell>
          <cell r="I47">
            <v>81</v>
          </cell>
          <cell r="J47">
            <v>81</v>
          </cell>
          <cell r="K47">
            <v>62</v>
          </cell>
          <cell r="L47">
            <v>90</v>
          </cell>
          <cell r="M47">
            <v>75</v>
          </cell>
          <cell r="N47">
            <v>95</v>
          </cell>
          <cell r="O47">
            <v>94</v>
          </cell>
          <cell r="P47">
            <v>93</v>
          </cell>
          <cell r="Q47">
            <v>93</v>
          </cell>
          <cell r="R47">
            <v>91</v>
          </cell>
          <cell r="S47">
            <v>89</v>
          </cell>
          <cell r="T47">
            <v>84</v>
          </cell>
          <cell r="U47">
            <v>79</v>
          </cell>
          <cell r="V47">
            <v>76</v>
          </cell>
          <cell r="W47">
            <v>70</v>
          </cell>
          <cell r="X47">
            <v>68</v>
          </cell>
          <cell r="Y47">
            <v>64</v>
          </cell>
          <cell r="Z47">
            <v>61</v>
          </cell>
          <cell r="AA47">
            <v>62</v>
          </cell>
          <cell r="AB47">
            <v>283</v>
          </cell>
          <cell r="AC47">
            <v>298</v>
          </cell>
          <cell r="AD47">
            <v>301</v>
          </cell>
          <cell r="AE47">
            <v>246</v>
          </cell>
          <cell r="AF47">
            <v>227</v>
          </cell>
          <cell r="AG47">
            <v>193</v>
          </cell>
          <cell r="AH47">
            <v>156</v>
          </cell>
          <cell r="AI47">
            <v>125</v>
          </cell>
          <cell r="AJ47">
            <v>99</v>
          </cell>
          <cell r="AK47">
            <v>70</v>
          </cell>
          <cell r="AL47">
            <v>42</v>
          </cell>
          <cell r="AM47">
            <v>26</v>
          </cell>
          <cell r="AN47">
            <v>25</v>
          </cell>
          <cell r="AO47">
            <v>7</v>
          </cell>
          <cell r="AP47">
            <v>35</v>
          </cell>
          <cell r="AQ47">
            <v>33</v>
          </cell>
          <cell r="AR47">
            <v>69</v>
          </cell>
          <cell r="AS47">
            <v>1754</v>
          </cell>
          <cell r="AT47">
            <v>205</v>
          </cell>
          <cell r="AU47">
            <v>153</v>
          </cell>
          <cell r="AV47">
            <v>736</v>
          </cell>
          <cell r="AW47">
            <v>65</v>
          </cell>
        </row>
        <row r="48">
          <cell r="E48">
            <v>4289</v>
          </cell>
          <cell r="F48" t="str">
            <v>P.S. La Lima de la Coipa</v>
          </cell>
          <cell r="G48">
            <v>1471</v>
          </cell>
          <cell r="H48">
            <v>35</v>
          </cell>
          <cell r="I48">
            <v>43</v>
          </cell>
          <cell r="J48">
            <v>23</v>
          </cell>
          <cell r="K48">
            <v>33</v>
          </cell>
          <cell r="L48">
            <v>34</v>
          </cell>
          <cell r="M48">
            <v>27</v>
          </cell>
          <cell r="N48">
            <v>37</v>
          </cell>
          <cell r="O48">
            <v>38</v>
          </cell>
          <cell r="P48">
            <v>37</v>
          </cell>
          <cell r="Q48">
            <v>37</v>
          </cell>
          <cell r="R48">
            <v>36</v>
          </cell>
          <cell r="S48">
            <v>35</v>
          </cell>
          <cell r="T48">
            <v>33</v>
          </cell>
          <cell r="U48">
            <v>32</v>
          </cell>
          <cell r="V48">
            <v>30</v>
          </cell>
          <cell r="W48">
            <v>29</v>
          </cell>
          <cell r="X48">
            <v>27</v>
          </cell>
          <cell r="Y48">
            <v>26</v>
          </cell>
          <cell r="Z48">
            <v>25</v>
          </cell>
          <cell r="AA48">
            <v>24</v>
          </cell>
          <cell r="AB48">
            <v>113</v>
          </cell>
          <cell r="AC48">
            <v>118</v>
          </cell>
          <cell r="AD48">
            <v>119</v>
          </cell>
          <cell r="AE48">
            <v>99</v>
          </cell>
          <cell r="AF48">
            <v>91</v>
          </cell>
          <cell r="AG48">
            <v>76</v>
          </cell>
          <cell r="AH48">
            <v>63</v>
          </cell>
          <cell r="AI48">
            <v>49</v>
          </cell>
          <cell r="AJ48">
            <v>39</v>
          </cell>
          <cell r="AK48">
            <v>27</v>
          </cell>
          <cell r="AL48">
            <v>17</v>
          </cell>
          <cell r="AM48">
            <v>10</v>
          </cell>
          <cell r="AN48">
            <v>9</v>
          </cell>
          <cell r="AO48">
            <v>2</v>
          </cell>
          <cell r="AP48">
            <v>13</v>
          </cell>
          <cell r="AQ48">
            <v>13</v>
          </cell>
          <cell r="AR48">
            <v>28</v>
          </cell>
          <cell r="AS48">
            <v>704</v>
          </cell>
          <cell r="AT48">
            <v>82</v>
          </cell>
          <cell r="AU48">
            <v>61</v>
          </cell>
          <cell r="AV48">
            <v>296</v>
          </cell>
          <cell r="AW48">
            <v>34</v>
          </cell>
        </row>
        <row r="49">
          <cell r="E49">
            <v>4290</v>
          </cell>
          <cell r="F49" t="str">
            <v>C.S. Rumipite</v>
          </cell>
          <cell r="G49">
            <v>3417</v>
          </cell>
          <cell r="H49">
            <v>59</v>
          </cell>
          <cell r="I49">
            <v>63</v>
          </cell>
          <cell r="J49">
            <v>77</v>
          </cell>
          <cell r="K49">
            <v>52</v>
          </cell>
          <cell r="L49">
            <v>73</v>
          </cell>
          <cell r="M49">
            <v>70</v>
          </cell>
          <cell r="N49">
            <v>89</v>
          </cell>
          <cell r="O49">
            <v>89</v>
          </cell>
          <cell r="P49">
            <v>89</v>
          </cell>
          <cell r="Q49">
            <v>87</v>
          </cell>
          <cell r="R49">
            <v>85</v>
          </cell>
          <cell r="S49">
            <v>82</v>
          </cell>
          <cell r="T49">
            <v>79</v>
          </cell>
          <cell r="U49">
            <v>76</v>
          </cell>
          <cell r="V49">
            <v>72</v>
          </cell>
          <cell r="W49">
            <v>69</v>
          </cell>
          <cell r="X49">
            <v>65</v>
          </cell>
          <cell r="Y49">
            <v>62</v>
          </cell>
          <cell r="Z49">
            <v>59</v>
          </cell>
          <cell r="AA49">
            <v>56</v>
          </cell>
          <cell r="AB49">
            <v>268</v>
          </cell>
          <cell r="AC49">
            <v>279</v>
          </cell>
          <cell r="AD49">
            <v>281</v>
          </cell>
          <cell r="AE49">
            <v>233</v>
          </cell>
          <cell r="AF49">
            <v>215</v>
          </cell>
          <cell r="AG49">
            <v>181</v>
          </cell>
          <cell r="AH49">
            <v>150</v>
          </cell>
          <cell r="AI49">
            <v>116</v>
          </cell>
          <cell r="AJ49">
            <v>91</v>
          </cell>
          <cell r="AK49">
            <v>64</v>
          </cell>
          <cell r="AL49">
            <v>40</v>
          </cell>
          <cell r="AM49">
            <v>24</v>
          </cell>
          <cell r="AN49">
            <v>22</v>
          </cell>
          <cell r="AO49">
            <v>5</v>
          </cell>
          <cell r="AP49">
            <v>31</v>
          </cell>
          <cell r="AQ49">
            <v>30</v>
          </cell>
          <cell r="AR49">
            <v>65</v>
          </cell>
          <cell r="AS49">
            <v>1641</v>
          </cell>
          <cell r="AT49">
            <v>192</v>
          </cell>
          <cell r="AU49">
            <v>143</v>
          </cell>
          <cell r="AV49">
            <v>688</v>
          </cell>
          <cell r="AW49">
            <v>62</v>
          </cell>
        </row>
        <row r="50">
          <cell r="E50">
            <v>4291</v>
          </cell>
          <cell r="F50" t="str">
            <v>P.S. Vergel</v>
          </cell>
          <cell r="G50">
            <v>835</v>
          </cell>
          <cell r="H50">
            <v>17</v>
          </cell>
          <cell r="I50">
            <v>21</v>
          </cell>
          <cell r="J50">
            <v>16</v>
          </cell>
          <cell r="K50">
            <v>10</v>
          </cell>
          <cell r="L50">
            <v>12</v>
          </cell>
          <cell r="M50">
            <v>22</v>
          </cell>
          <cell r="N50">
            <v>22</v>
          </cell>
          <cell r="O50">
            <v>22</v>
          </cell>
          <cell r="P50">
            <v>22</v>
          </cell>
          <cell r="Q50">
            <v>22</v>
          </cell>
          <cell r="R50">
            <v>21</v>
          </cell>
          <cell r="S50">
            <v>21</v>
          </cell>
          <cell r="T50">
            <v>20</v>
          </cell>
          <cell r="U50">
            <v>19</v>
          </cell>
          <cell r="V50">
            <v>18</v>
          </cell>
          <cell r="W50">
            <v>17</v>
          </cell>
          <cell r="X50">
            <v>16</v>
          </cell>
          <cell r="Y50">
            <v>16</v>
          </cell>
          <cell r="Z50">
            <v>15</v>
          </cell>
          <cell r="AA50">
            <v>13</v>
          </cell>
          <cell r="AB50">
            <v>65</v>
          </cell>
          <cell r="AC50">
            <v>68</v>
          </cell>
          <cell r="AD50">
            <v>68</v>
          </cell>
          <cell r="AE50">
            <v>56</v>
          </cell>
          <cell r="AF50">
            <v>51</v>
          </cell>
          <cell r="AG50">
            <v>43</v>
          </cell>
          <cell r="AH50">
            <v>36</v>
          </cell>
          <cell r="AI50">
            <v>28</v>
          </cell>
          <cell r="AJ50">
            <v>22</v>
          </cell>
          <cell r="AK50">
            <v>15</v>
          </cell>
          <cell r="AL50">
            <v>10</v>
          </cell>
          <cell r="AM50">
            <v>6</v>
          </cell>
          <cell r="AN50">
            <v>5</v>
          </cell>
          <cell r="AO50">
            <v>1</v>
          </cell>
          <cell r="AP50">
            <v>7</v>
          </cell>
          <cell r="AQ50">
            <v>7</v>
          </cell>
          <cell r="AR50">
            <v>16</v>
          </cell>
          <cell r="AS50">
            <v>399</v>
          </cell>
          <cell r="AT50">
            <v>47</v>
          </cell>
          <cell r="AU50">
            <v>35</v>
          </cell>
          <cell r="AV50">
            <v>167</v>
          </cell>
          <cell r="AW50">
            <v>15</v>
          </cell>
        </row>
        <row r="51">
          <cell r="E51">
            <v>4292</v>
          </cell>
          <cell r="F51" t="str">
            <v>P.S. El Rejo</v>
          </cell>
          <cell r="G51">
            <v>1565</v>
          </cell>
          <cell r="H51">
            <v>20</v>
          </cell>
          <cell r="I51">
            <v>19</v>
          </cell>
          <cell r="J51">
            <v>28</v>
          </cell>
          <cell r="K51">
            <v>27</v>
          </cell>
          <cell r="L51">
            <v>33</v>
          </cell>
          <cell r="M51">
            <v>24</v>
          </cell>
          <cell r="N51">
            <v>42</v>
          </cell>
          <cell r="O51">
            <v>42</v>
          </cell>
          <cell r="P51">
            <v>42</v>
          </cell>
          <cell r="Q51">
            <v>41</v>
          </cell>
          <cell r="R51">
            <v>40</v>
          </cell>
          <cell r="S51">
            <v>39</v>
          </cell>
          <cell r="T51">
            <v>37</v>
          </cell>
          <cell r="U51">
            <v>36</v>
          </cell>
          <cell r="V51">
            <v>34</v>
          </cell>
          <cell r="W51">
            <v>33</v>
          </cell>
          <cell r="X51">
            <v>31</v>
          </cell>
          <cell r="Y51">
            <v>29</v>
          </cell>
          <cell r="Z51">
            <v>28</v>
          </cell>
          <cell r="AA51">
            <v>26</v>
          </cell>
          <cell r="AB51">
            <v>125</v>
          </cell>
          <cell r="AC51">
            <v>131</v>
          </cell>
          <cell r="AD51">
            <v>131</v>
          </cell>
          <cell r="AE51">
            <v>109</v>
          </cell>
          <cell r="AF51">
            <v>100</v>
          </cell>
          <cell r="AG51">
            <v>84</v>
          </cell>
          <cell r="AH51">
            <v>69</v>
          </cell>
          <cell r="AI51">
            <v>54</v>
          </cell>
          <cell r="AJ51">
            <v>42</v>
          </cell>
          <cell r="AK51">
            <v>30</v>
          </cell>
          <cell r="AL51">
            <v>18</v>
          </cell>
          <cell r="AM51">
            <v>11</v>
          </cell>
          <cell r="AN51">
            <v>10</v>
          </cell>
          <cell r="AO51">
            <v>2</v>
          </cell>
          <cell r="AP51">
            <v>14</v>
          </cell>
          <cell r="AQ51">
            <v>14</v>
          </cell>
          <cell r="AR51">
            <v>30</v>
          </cell>
          <cell r="AS51">
            <v>750</v>
          </cell>
          <cell r="AT51">
            <v>88</v>
          </cell>
          <cell r="AU51">
            <v>65</v>
          </cell>
          <cell r="AV51">
            <v>315</v>
          </cell>
          <cell r="AW51">
            <v>19</v>
          </cell>
        </row>
        <row r="52">
          <cell r="E52">
            <v>4293</v>
          </cell>
          <cell r="F52" t="str">
            <v>P.S. Llano Grande</v>
          </cell>
          <cell r="G52">
            <v>349</v>
          </cell>
          <cell r="H52">
            <v>2</v>
          </cell>
          <cell r="I52">
            <v>2</v>
          </cell>
          <cell r="J52">
            <v>4</v>
          </cell>
          <cell r="K52">
            <v>3</v>
          </cell>
          <cell r="L52">
            <v>4</v>
          </cell>
          <cell r="M52">
            <v>9</v>
          </cell>
          <cell r="N52">
            <v>10</v>
          </cell>
          <cell r="O52">
            <v>10</v>
          </cell>
          <cell r="P52">
            <v>10</v>
          </cell>
          <cell r="Q52">
            <v>10</v>
          </cell>
          <cell r="R52">
            <v>9</v>
          </cell>
          <cell r="S52">
            <v>9</v>
          </cell>
          <cell r="T52">
            <v>9</v>
          </cell>
          <cell r="U52">
            <v>9</v>
          </cell>
          <cell r="V52">
            <v>8</v>
          </cell>
          <cell r="W52">
            <v>8</v>
          </cell>
          <cell r="X52">
            <v>7</v>
          </cell>
          <cell r="Y52">
            <v>7</v>
          </cell>
          <cell r="Z52">
            <v>7</v>
          </cell>
          <cell r="AA52">
            <v>6</v>
          </cell>
          <cell r="AB52">
            <v>29</v>
          </cell>
          <cell r="AC52">
            <v>30</v>
          </cell>
          <cell r="AD52">
            <v>30</v>
          </cell>
          <cell r="AE52">
            <v>24</v>
          </cell>
          <cell r="AF52">
            <v>23</v>
          </cell>
          <cell r="AG52">
            <v>19</v>
          </cell>
          <cell r="AH52">
            <v>16</v>
          </cell>
          <cell r="AI52">
            <v>12</v>
          </cell>
          <cell r="AJ52">
            <v>9</v>
          </cell>
          <cell r="AK52">
            <v>6</v>
          </cell>
          <cell r="AL52">
            <v>4</v>
          </cell>
          <cell r="AM52">
            <v>2</v>
          </cell>
          <cell r="AN52">
            <v>2</v>
          </cell>
          <cell r="AO52">
            <v>0</v>
          </cell>
          <cell r="AP52">
            <v>3</v>
          </cell>
          <cell r="AQ52">
            <v>3</v>
          </cell>
          <cell r="AR52">
            <v>7</v>
          </cell>
          <cell r="AS52">
            <v>168</v>
          </cell>
          <cell r="AT52">
            <v>20</v>
          </cell>
          <cell r="AU52">
            <v>15</v>
          </cell>
          <cell r="AV52">
            <v>70</v>
          </cell>
          <cell r="AW52">
            <v>2</v>
          </cell>
        </row>
        <row r="53">
          <cell r="E53">
            <v>4294</v>
          </cell>
          <cell r="F53" t="str">
            <v>P.S. Pacaypite</v>
          </cell>
          <cell r="G53">
            <v>1418</v>
          </cell>
          <cell r="H53">
            <v>30</v>
          </cell>
          <cell r="I53">
            <v>36</v>
          </cell>
          <cell r="J53">
            <v>31</v>
          </cell>
          <cell r="K53">
            <v>32</v>
          </cell>
          <cell r="L53">
            <v>37</v>
          </cell>
          <cell r="M53">
            <v>45</v>
          </cell>
          <cell r="N53">
            <v>36</v>
          </cell>
          <cell r="O53">
            <v>36</v>
          </cell>
          <cell r="P53">
            <v>36</v>
          </cell>
          <cell r="Q53">
            <v>35</v>
          </cell>
          <cell r="R53">
            <v>34</v>
          </cell>
          <cell r="S53">
            <v>33</v>
          </cell>
          <cell r="T53">
            <v>32</v>
          </cell>
          <cell r="U53">
            <v>31</v>
          </cell>
          <cell r="V53">
            <v>29</v>
          </cell>
          <cell r="W53">
            <v>28</v>
          </cell>
          <cell r="X53">
            <v>26</v>
          </cell>
          <cell r="Y53">
            <v>25</v>
          </cell>
          <cell r="Z53">
            <v>24</v>
          </cell>
          <cell r="AA53">
            <v>22</v>
          </cell>
          <cell r="AB53">
            <v>107</v>
          </cell>
          <cell r="AC53">
            <v>112</v>
          </cell>
          <cell r="AD53">
            <v>112</v>
          </cell>
          <cell r="AE53">
            <v>93</v>
          </cell>
          <cell r="AF53">
            <v>85</v>
          </cell>
          <cell r="AG53">
            <v>72</v>
          </cell>
          <cell r="AH53">
            <v>59</v>
          </cell>
          <cell r="AI53">
            <v>46</v>
          </cell>
          <cell r="AJ53">
            <v>36</v>
          </cell>
          <cell r="AK53">
            <v>25</v>
          </cell>
          <cell r="AL53">
            <v>16</v>
          </cell>
          <cell r="AM53">
            <v>9</v>
          </cell>
          <cell r="AN53">
            <v>8</v>
          </cell>
          <cell r="AO53">
            <v>2</v>
          </cell>
          <cell r="AP53">
            <v>13</v>
          </cell>
          <cell r="AQ53">
            <v>12</v>
          </cell>
          <cell r="AR53">
            <v>27</v>
          </cell>
          <cell r="AS53">
            <v>680</v>
          </cell>
          <cell r="AT53">
            <v>80</v>
          </cell>
          <cell r="AU53">
            <v>59</v>
          </cell>
          <cell r="AV53">
            <v>285</v>
          </cell>
          <cell r="AW53">
            <v>30</v>
          </cell>
        </row>
        <row r="54">
          <cell r="E54">
            <v>4295</v>
          </cell>
          <cell r="F54" t="str">
            <v>P.S. Huacora</v>
          </cell>
          <cell r="G54">
            <v>1202</v>
          </cell>
          <cell r="H54">
            <v>19</v>
          </cell>
          <cell r="I54">
            <v>23</v>
          </cell>
          <cell r="J54">
            <v>23</v>
          </cell>
          <cell r="K54">
            <v>20</v>
          </cell>
          <cell r="L54">
            <v>14</v>
          </cell>
          <cell r="M54">
            <v>18</v>
          </cell>
          <cell r="N54">
            <v>33</v>
          </cell>
          <cell r="O54">
            <v>33</v>
          </cell>
          <cell r="P54">
            <v>32</v>
          </cell>
          <cell r="Q54">
            <v>32</v>
          </cell>
          <cell r="R54">
            <v>31</v>
          </cell>
          <cell r="S54">
            <v>30</v>
          </cell>
          <cell r="T54">
            <v>29</v>
          </cell>
          <cell r="U54">
            <v>28</v>
          </cell>
          <cell r="V54">
            <v>27</v>
          </cell>
          <cell r="W54">
            <v>24</v>
          </cell>
          <cell r="X54">
            <v>23</v>
          </cell>
          <cell r="Y54">
            <v>22</v>
          </cell>
          <cell r="Z54">
            <v>21</v>
          </cell>
          <cell r="AA54">
            <v>19</v>
          </cell>
          <cell r="AB54">
            <v>96</v>
          </cell>
          <cell r="AC54">
            <v>99</v>
          </cell>
          <cell r="AD54">
            <v>100</v>
          </cell>
          <cell r="AE54">
            <v>84</v>
          </cell>
          <cell r="AF54">
            <v>77</v>
          </cell>
          <cell r="AG54">
            <v>65</v>
          </cell>
          <cell r="AH54">
            <v>54</v>
          </cell>
          <cell r="AI54">
            <v>41</v>
          </cell>
          <cell r="AJ54">
            <v>33</v>
          </cell>
          <cell r="AK54">
            <v>22</v>
          </cell>
          <cell r="AL54">
            <v>14</v>
          </cell>
          <cell r="AM54">
            <v>8</v>
          </cell>
          <cell r="AN54">
            <v>8</v>
          </cell>
          <cell r="AO54">
            <v>2</v>
          </cell>
          <cell r="AP54">
            <v>11</v>
          </cell>
          <cell r="AQ54">
            <v>11</v>
          </cell>
          <cell r="AR54">
            <v>23</v>
          </cell>
          <cell r="AS54">
            <v>576</v>
          </cell>
          <cell r="AT54">
            <v>67</v>
          </cell>
          <cell r="AU54">
            <v>50</v>
          </cell>
          <cell r="AV54">
            <v>242</v>
          </cell>
          <cell r="AW54">
            <v>16</v>
          </cell>
        </row>
        <row r="55">
          <cell r="E55">
            <v>7717</v>
          </cell>
          <cell r="F55" t="str">
            <v>P.S. San Francisco de la Coipa</v>
          </cell>
          <cell r="G55">
            <v>1074</v>
          </cell>
          <cell r="H55">
            <v>12</v>
          </cell>
          <cell r="I55">
            <v>15</v>
          </cell>
          <cell r="J55">
            <v>14</v>
          </cell>
          <cell r="K55">
            <v>10</v>
          </cell>
          <cell r="L55">
            <v>13</v>
          </cell>
          <cell r="M55">
            <v>14</v>
          </cell>
          <cell r="N55">
            <v>29</v>
          </cell>
          <cell r="O55">
            <v>29</v>
          </cell>
          <cell r="P55">
            <v>29</v>
          </cell>
          <cell r="Q55">
            <v>29</v>
          </cell>
          <cell r="R55">
            <v>28</v>
          </cell>
          <cell r="S55">
            <v>27</v>
          </cell>
          <cell r="T55">
            <v>26</v>
          </cell>
          <cell r="U55">
            <v>25</v>
          </cell>
          <cell r="V55">
            <v>24</v>
          </cell>
          <cell r="W55">
            <v>23</v>
          </cell>
          <cell r="X55">
            <v>22</v>
          </cell>
          <cell r="Y55">
            <v>21</v>
          </cell>
          <cell r="Z55">
            <v>20</v>
          </cell>
          <cell r="AA55">
            <v>18</v>
          </cell>
          <cell r="AB55">
            <v>89</v>
          </cell>
          <cell r="AC55">
            <v>92</v>
          </cell>
          <cell r="AD55">
            <v>93</v>
          </cell>
          <cell r="AE55">
            <v>77</v>
          </cell>
          <cell r="AF55">
            <v>70</v>
          </cell>
          <cell r="AG55">
            <v>60</v>
          </cell>
          <cell r="AH55">
            <v>49</v>
          </cell>
          <cell r="AI55">
            <v>38</v>
          </cell>
          <cell r="AJ55">
            <v>30</v>
          </cell>
          <cell r="AK55">
            <v>21</v>
          </cell>
          <cell r="AL55">
            <v>13</v>
          </cell>
          <cell r="AM55">
            <v>7</v>
          </cell>
          <cell r="AN55">
            <v>7</v>
          </cell>
          <cell r="AO55">
            <v>1</v>
          </cell>
          <cell r="AP55">
            <v>10</v>
          </cell>
          <cell r="AQ55">
            <v>9</v>
          </cell>
          <cell r="AR55">
            <v>20</v>
          </cell>
          <cell r="AS55">
            <v>515</v>
          </cell>
          <cell r="AT55">
            <v>60</v>
          </cell>
          <cell r="AU55">
            <v>45</v>
          </cell>
          <cell r="AV55">
            <v>216</v>
          </cell>
          <cell r="AW55">
            <v>10</v>
          </cell>
        </row>
        <row r="56">
          <cell r="E56">
            <v>7121</v>
          </cell>
          <cell r="F56" t="str">
            <v>P.S. El Pindo</v>
          </cell>
          <cell r="G56">
            <v>923</v>
          </cell>
          <cell r="H56">
            <v>7</v>
          </cell>
          <cell r="I56">
            <v>11</v>
          </cell>
          <cell r="J56">
            <v>9</v>
          </cell>
          <cell r="K56">
            <v>20</v>
          </cell>
          <cell r="L56">
            <v>21</v>
          </cell>
          <cell r="M56">
            <v>19</v>
          </cell>
          <cell r="N56">
            <v>25</v>
          </cell>
          <cell r="O56">
            <v>26</v>
          </cell>
          <cell r="P56">
            <v>25</v>
          </cell>
          <cell r="Q56">
            <v>25</v>
          </cell>
          <cell r="R56">
            <v>24</v>
          </cell>
          <cell r="S56">
            <v>24</v>
          </cell>
          <cell r="T56">
            <v>22</v>
          </cell>
          <cell r="U56">
            <v>21</v>
          </cell>
          <cell r="V56">
            <v>20</v>
          </cell>
          <cell r="W56">
            <v>19</v>
          </cell>
          <cell r="X56">
            <v>18</v>
          </cell>
          <cell r="Y56">
            <v>17</v>
          </cell>
          <cell r="Z56">
            <v>16</v>
          </cell>
          <cell r="AA56">
            <v>15</v>
          </cell>
          <cell r="AB56">
            <v>74</v>
          </cell>
          <cell r="AC56">
            <v>77</v>
          </cell>
          <cell r="AD56">
            <v>77</v>
          </cell>
          <cell r="AE56">
            <v>64</v>
          </cell>
          <cell r="AF56">
            <v>59</v>
          </cell>
          <cell r="AG56">
            <v>50</v>
          </cell>
          <cell r="AH56">
            <v>41</v>
          </cell>
          <cell r="AI56">
            <v>32</v>
          </cell>
          <cell r="AJ56">
            <v>25</v>
          </cell>
          <cell r="AK56">
            <v>17</v>
          </cell>
          <cell r="AL56">
            <v>11</v>
          </cell>
          <cell r="AM56">
            <v>6</v>
          </cell>
          <cell r="AN56">
            <v>6</v>
          </cell>
          <cell r="AO56">
            <v>1</v>
          </cell>
          <cell r="AP56">
            <v>8</v>
          </cell>
          <cell r="AQ56">
            <v>8</v>
          </cell>
          <cell r="AR56">
            <v>18</v>
          </cell>
          <cell r="AS56">
            <v>442</v>
          </cell>
          <cell r="AT56">
            <v>52</v>
          </cell>
          <cell r="AU56">
            <v>38</v>
          </cell>
          <cell r="AV56">
            <v>185</v>
          </cell>
          <cell r="AW56">
            <v>7</v>
          </cell>
        </row>
        <row r="57">
          <cell r="E57">
            <v>7411</v>
          </cell>
          <cell r="F57" t="str">
            <v>P.S. Buenos Aires</v>
          </cell>
          <cell r="G57">
            <v>1011</v>
          </cell>
          <cell r="H57">
            <v>24</v>
          </cell>
          <cell r="I57">
            <v>25</v>
          </cell>
          <cell r="J57">
            <v>21</v>
          </cell>
          <cell r="K57">
            <v>26</v>
          </cell>
          <cell r="L57">
            <v>26</v>
          </cell>
          <cell r="M57">
            <v>21</v>
          </cell>
          <cell r="N57">
            <v>26</v>
          </cell>
          <cell r="O57">
            <v>26</v>
          </cell>
          <cell r="P57">
            <v>26</v>
          </cell>
          <cell r="Q57">
            <v>25</v>
          </cell>
          <cell r="R57">
            <v>25</v>
          </cell>
          <cell r="S57">
            <v>24</v>
          </cell>
          <cell r="T57">
            <v>23</v>
          </cell>
          <cell r="U57">
            <v>22</v>
          </cell>
          <cell r="V57">
            <v>21</v>
          </cell>
          <cell r="W57">
            <v>20</v>
          </cell>
          <cell r="X57">
            <v>19</v>
          </cell>
          <cell r="Y57">
            <v>18</v>
          </cell>
          <cell r="Z57">
            <v>17</v>
          </cell>
          <cell r="AA57">
            <v>15</v>
          </cell>
          <cell r="AB57">
            <v>77</v>
          </cell>
          <cell r="AC57">
            <v>80</v>
          </cell>
          <cell r="AD57">
            <v>81</v>
          </cell>
          <cell r="AE57">
            <v>67</v>
          </cell>
          <cell r="AF57">
            <v>62</v>
          </cell>
          <cell r="AG57">
            <v>52</v>
          </cell>
          <cell r="AH57">
            <v>43</v>
          </cell>
          <cell r="AI57">
            <v>33</v>
          </cell>
          <cell r="AJ57">
            <v>26</v>
          </cell>
          <cell r="AK57">
            <v>18</v>
          </cell>
          <cell r="AL57">
            <v>11</v>
          </cell>
          <cell r="AM57">
            <v>6</v>
          </cell>
          <cell r="AN57">
            <v>5</v>
          </cell>
          <cell r="AO57">
            <v>1</v>
          </cell>
          <cell r="AP57">
            <v>9</v>
          </cell>
          <cell r="AQ57">
            <v>9</v>
          </cell>
          <cell r="AR57">
            <v>19</v>
          </cell>
          <cell r="AS57">
            <v>487</v>
          </cell>
          <cell r="AT57">
            <v>57</v>
          </cell>
          <cell r="AU57">
            <v>42</v>
          </cell>
          <cell r="AV57">
            <v>204</v>
          </cell>
          <cell r="AW57">
            <v>28</v>
          </cell>
        </row>
        <row r="58">
          <cell r="E58">
            <v>7432</v>
          </cell>
          <cell r="F58" t="str">
            <v>P.S. Las Cidras</v>
          </cell>
          <cell r="G58">
            <v>608</v>
          </cell>
          <cell r="H58">
            <v>6</v>
          </cell>
          <cell r="I58">
            <v>8</v>
          </cell>
          <cell r="J58">
            <v>8</v>
          </cell>
          <cell r="K58">
            <v>16</v>
          </cell>
          <cell r="L58">
            <v>10</v>
          </cell>
          <cell r="M58">
            <v>13</v>
          </cell>
          <cell r="N58">
            <v>17</v>
          </cell>
          <cell r="O58">
            <v>17</v>
          </cell>
          <cell r="P58">
            <v>16</v>
          </cell>
          <cell r="Q58">
            <v>16</v>
          </cell>
          <cell r="R58">
            <v>16</v>
          </cell>
          <cell r="S58">
            <v>15</v>
          </cell>
          <cell r="T58">
            <v>15</v>
          </cell>
          <cell r="U58">
            <v>14</v>
          </cell>
          <cell r="V58">
            <v>14</v>
          </cell>
          <cell r="W58">
            <v>13</v>
          </cell>
          <cell r="X58">
            <v>12</v>
          </cell>
          <cell r="Y58">
            <v>12</v>
          </cell>
          <cell r="Z58">
            <v>11</v>
          </cell>
          <cell r="AA58">
            <v>10</v>
          </cell>
          <cell r="AB58">
            <v>48</v>
          </cell>
          <cell r="AC58">
            <v>50</v>
          </cell>
          <cell r="AD58">
            <v>50</v>
          </cell>
          <cell r="AE58">
            <v>42</v>
          </cell>
          <cell r="AF58">
            <v>38</v>
          </cell>
          <cell r="AG58">
            <v>33</v>
          </cell>
          <cell r="AH58">
            <v>26</v>
          </cell>
          <cell r="AI58">
            <v>20</v>
          </cell>
          <cell r="AJ58">
            <v>16</v>
          </cell>
          <cell r="AK58">
            <v>11</v>
          </cell>
          <cell r="AL58">
            <v>7</v>
          </cell>
          <cell r="AM58">
            <v>4</v>
          </cell>
          <cell r="AN58">
            <v>4</v>
          </cell>
          <cell r="AO58">
            <v>1</v>
          </cell>
          <cell r="AP58">
            <v>5</v>
          </cell>
          <cell r="AQ58">
            <v>5</v>
          </cell>
          <cell r="AR58">
            <v>12</v>
          </cell>
          <cell r="AS58">
            <v>292</v>
          </cell>
          <cell r="AT58">
            <v>34</v>
          </cell>
          <cell r="AU58">
            <v>25</v>
          </cell>
          <cell r="AV58">
            <v>122</v>
          </cell>
          <cell r="AW58">
            <v>6</v>
          </cell>
        </row>
        <row r="59">
          <cell r="E59">
            <v>9966</v>
          </cell>
          <cell r="F59" t="str">
            <v>P.S. Vira Vira</v>
          </cell>
          <cell r="G59">
            <v>694</v>
          </cell>
          <cell r="H59">
            <v>8</v>
          </cell>
          <cell r="I59">
            <v>14</v>
          </cell>
          <cell r="J59">
            <v>15</v>
          </cell>
          <cell r="K59">
            <v>8</v>
          </cell>
          <cell r="L59">
            <v>9</v>
          </cell>
          <cell r="M59">
            <v>10</v>
          </cell>
          <cell r="N59">
            <v>19</v>
          </cell>
          <cell r="O59">
            <v>19</v>
          </cell>
          <cell r="P59">
            <v>19</v>
          </cell>
          <cell r="Q59">
            <v>18</v>
          </cell>
          <cell r="R59">
            <v>18</v>
          </cell>
          <cell r="S59">
            <v>17</v>
          </cell>
          <cell r="T59">
            <v>17</v>
          </cell>
          <cell r="U59">
            <v>16</v>
          </cell>
          <cell r="V59">
            <v>15</v>
          </cell>
          <cell r="W59">
            <v>15</v>
          </cell>
          <cell r="X59">
            <v>14</v>
          </cell>
          <cell r="Y59">
            <v>13</v>
          </cell>
          <cell r="Z59">
            <v>13</v>
          </cell>
          <cell r="AA59">
            <v>11</v>
          </cell>
          <cell r="AB59">
            <v>56</v>
          </cell>
          <cell r="AC59">
            <v>58</v>
          </cell>
          <cell r="AD59">
            <v>58</v>
          </cell>
          <cell r="AE59">
            <v>49</v>
          </cell>
          <cell r="AF59">
            <v>45</v>
          </cell>
          <cell r="AG59">
            <v>37</v>
          </cell>
          <cell r="AH59">
            <v>31</v>
          </cell>
          <cell r="AI59">
            <v>24</v>
          </cell>
          <cell r="AJ59">
            <v>18</v>
          </cell>
          <cell r="AK59">
            <v>13</v>
          </cell>
          <cell r="AL59">
            <v>8</v>
          </cell>
          <cell r="AM59">
            <v>5</v>
          </cell>
          <cell r="AN59">
            <v>4</v>
          </cell>
          <cell r="AO59">
            <v>1</v>
          </cell>
          <cell r="AP59">
            <v>6</v>
          </cell>
          <cell r="AQ59">
            <v>6</v>
          </cell>
          <cell r="AR59">
            <v>13</v>
          </cell>
          <cell r="AS59">
            <v>335</v>
          </cell>
          <cell r="AT59">
            <v>39</v>
          </cell>
          <cell r="AU59">
            <v>29</v>
          </cell>
          <cell r="AV59">
            <v>141</v>
          </cell>
          <cell r="AW59">
            <v>7</v>
          </cell>
        </row>
        <row r="60">
          <cell r="E60">
            <v>10966</v>
          </cell>
          <cell r="F60" t="str">
            <v>P.S. Vista Florida</v>
          </cell>
          <cell r="G60">
            <v>330</v>
          </cell>
          <cell r="H60">
            <v>9</v>
          </cell>
          <cell r="I60">
            <v>7</v>
          </cell>
          <cell r="J60">
            <v>7</v>
          </cell>
          <cell r="K60">
            <v>11</v>
          </cell>
          <cell r="L60">
            <v>9</v>
          </cell>
          <cell r="M60">
            <v>7</v>
          </cell>
          <cell r="N60">
            <v>9</v>
          </cell>
          <cell r="O60">
            <v>9</v>
          </cell>
          <cell r="P60">
            <v>9</v>
          </cell>
          <cell r="Q60">
            <v>8</v>
          </cell>
          <cell r="R60">
            <v>8</v>
          </cell>
          <cell r="S60">
            <v>8</v>
          </cell>
          <cell r="T60">
            <v>8</v>
          </cell>
          <cell r="U60">
            <v>7</v>
          </cell>
          <cell r="V60">
            <v>7</v>
          </cell>
          <cell r="W60">
            <v>7</v>
          </cell>
          <cell r="X60">
            <v>6</v>
          </cell>
          <cell r="Y60">
            <v>6</v>
          </cell>
          <cell r="Z60">
            <v>6</v>
          </cell>
          <cell r="AA60">
            <v>4</v>
          </cell>
          <cell r="AB60">
            <v>25</v>
          </cell>
          <cell r="AC60">
            <v>26</v>
          </cell>
          <cell r="AD60">
            <v>26</v>
          </cell>
          <cell r="AE60">
            <v>22</v>
          </cell>
          <cell r="AF60">
            <v>20</v>
          </cell>
          <cell r="AG60">
            <v>17</v>
          </cell>
          <cell r="AH60">
            <v>14</v>
          </cell>
          <cell r="AI60">
            <v>10</v>
          </cell>
          <cell r="AJ60">
            <v>8</v>
          </cell>
          <cell r="AK60">
            <v>5</v>
          </cell>
          <cell r="AL60">
            <v>3</v>
          </cell>
          <cell r="AM60">
            <v>1</v>
          </cell>
          <cell r="AN60">
            <v>1</v>
          </cell>
          <cell r="AO60">
            <v>0</v>
          </cell>
          <cell r="AP60">
            <v>3</v>
          </cell>
          <cell r="AQ60">
            <v>3</v>
          </cell>
          <cell r="AR60">
            <v>6</v>
          </cell>
          <cell r="AS60">
            <v>162</v>
          </cell>
          <cell r="AT60">
            <v>19</v>
          </cell>
          <cell r="AU60">
            <v>14</v>
          </cell>
          <cell r="AV60">
            <v>68</v>
          </cell>
          <cell r="AW60">
            <v>9</v>
          </cell>
        </row>
        <row r="61">
          <cell r="E61">
            <v>16138</v>
          </cell>
          <cell r="F61" t="str">
            <v>P.S. Loma Larga</v>
          </cell>
          <cell r="G61">
            <v>859</v>
          </cell>
          <cell r="H61">
            <v>7</v>
          </cell>
          <cell r="I61">
            <v>9</v>
          </cell>
          <cell r="J61">
            <v>16</v>
          </cell>
          <cell r="K61">
            <v>8</v>
          </cell>
          <cell r="L61">
            <v>8</v>
          </cell>
          <cell r="M61">
            <v>14</v>
          </cell>
          <cell r="N61">
            <v>24</v>
          </cell>
          <cell r="O61">
            <v>24</v>
          </cell>
          <cell r="P61">
            <v>24</v>
          </cell>
          <cell r="Q61">
            <v>23</v>
          </cell>
          <cell r="R61">
            <v>23</v>
          </cell>
          <cell r="S61">
            <v>22</v>
          </cell>
          <cell r="T61">
            <v>21</v>
          </cell>
          <cell r="U61">
            <v>20</v>
          </cell>
          <cell r="V61">
            <v>20</v>
          </cell>
          <cell r="W61">
            <v>19</v>
          </cell>
          <cell r="X61">
            <v>18</v>
          </cell>
          <cell r="Y61">
            <v>17</v>
          </cell>
          <cell r="Z61">
            <v>16</v>
          </cell>
          <cell r="AA61">
            <v>15</v>
          </cell>
          <cell r="AB61">
            <v>70</v>
          </cell>
          <cell r="AC61">
            <v>72</v>
          </cell>
          <cell r="AD61">
            <v>73</v>
          </cell>
          <cell r="AE61">
            <v>61</v>
          </cell>
          <cell r="AF61">
            <v>56</v>
          </cell>
          <cell r="AG61">
            <v>47</v>
          </cell>
          <cell r="AH61">
            <v>39</v>
          </cell>
          <cell r="AI61">
            <v>31</v>
          </cell>
          <cell r="AJ61">
            <v>24</v>
          </cell>
          <cell r="AK61">
            <v>17</v>
          </cell>
          <cell r="AL61">
            <v>10</v>
          </cell>
          <cell r="AM61">
            <v>6</v>
          </cell>
          <cell r="AN61">
            <v>5</v>
          </cell>
          <cell r="AO61">
            <v>1</v>
          </cell>
          <cell r="AP61">
            <v>8</v>
          </cell>
          <cell r="AQ61">
            <v>7</v>
          </cell>
          <cell r="AR61">
            <v>16</v>
          </cell>
          <cell r="AS61">
            <v>409</v>
          </cell>
          <cell r="AT61">
            <v>48</v>
          </cell>
          <cell r="AU61">
            <v>36</v>
          </cell>
          <cell r="AV61">
            <v>172</v>
          </cell>
          <cell r="AW61">
            <v>7</v>
          </cell>
        </row>
        <row r="62">
          <cell r="E62">
            <v>18119</v>
          </cell>
          <cell r="F62" t="str">
            <v>P.S. Tamboa</v>
          </cell>
          <cell r="G62">
            <v>830</v>
          </cell>
          <cell r="H62">
            <v>7</v>
          </cell>
          <cell r="I62">
            <v>8</v>
          </cell>
          <cell r="J62">
            <v>10</v>
          </cell>
          <cell r="K62">
            <v>8</v>
          </cell>
          <cell r="L62">
            <v>5</v>
          </cell>
          <cell r="M62">
            <v>10</v>
          </cell>
          <cell r="N62">
            <v>23</v>
          </cell>
          <cell r="O62">
            <v>23</v>
          </cell>
          <cell r="P62">
            <v>23</v>
          </cell>
          <cell r="Q62">
            <v>23</v>
          </cell>
          <cell r="R62">
            <v>22</v>
          </cell>
          <cell r="S62">
            <v>21</v>
          </cell>
          <cell r="T62">
            <v>21</v>
          </cell>
          <cell r="U62">
            <v>20</v>
          </cell>
          <cell r="V62">
            <v>19</v>
          </cell>
          <cell r="W62">
            <v>18</v>
          </cell>
          <cell r="X62">
            <v>17</v>
          </cell>
          <cell r="Y62">
            <v>16</v>
          </cell>
          <cell r="Z62">
            <v>16</v>
          </cell>
          <cell r="AA62">
            <v>14</v>
          </cell>
          <cell r="AB62">
            <v>69</v>
          </cell>
          <cell r="AC62">
            <v>72</v>
          </cell>
          <cell r="AD62">
            <v>73</v>
          </cell>
          <cell r="AE62">
            <v>61</v>
          </cell>
          <cell r="AF62">
            <v>55</v>
          </cell>
          <cell r="AG62">
            <v>46</v>
          </cell>
          <cell r="AH62">
            <v>39</v>
          </cell>
          <cell r="AI62">
            <v>30</v>
          </cell>
          <cell r="AJ62">
            <v>24</v>
          </cell>
          <cell r="AK62">
            <v>16</v>
          </cell>
          <cell r="AL62">
            <v>10</v>
          </cell>
          <cell r="AM62">
            <v>6</v>
          </cell>
          <cell r="AN62">
            <v>5</v>
          </cell>
          <cell r="AO62">
            <v>1</v>
          </cell>
          <cell r="AP62">
            <v>7</v>
          </cell>
          <cell r="AQ62">
            <v>7</v>
          </cell>
          <cell r="AR62">
            <v>16</v>
          </cell>
          <cell r="AS62">
            <v>397</v>
          </cell>
          <cell r="AT62">
            <v>46</v>
          </cell>
          <cell r="AU62">
            <v>35</v>
          </cell>
          <cell r="AV62">
            <v>167</v>
          </cell>
          <cell r="AW62">
            <v>7</v>
          </cell>
        </row>
        <row r="63">
          <cell r="E63">
            <v>18118</v>
          </cell>
          <cell r="F63" t="str">
            <v>P.S. La Capilla</v>
          </cell>
          <cell r="G63">
            <v>815</v>
          </cell>
          <cell r="H63">
            <v>16</v>
          </cell>
          <cell r="I63">
            <v>10</v>
          </cell>
          <cell r="J63">
            <v>16</v>
          </cell>
          <cell r="K63">
            <v>10</v>
          </cell>
          <cell r="L63">
            <v>19</v>
          </cell>
          <cell r="M63">
            <v>16</v>
          </cell>
          <cell r="N63">
            <v>22</v>
          </cell>
          <cell r="O63">
            <v>22</v>
          </cell>
          <cell r="P63">
            <v>22</v>
          </cell>
          <cell r="Q63">
            <v>21</v>
          </cell>
          <cell r="R63">
            <v>21</v>
          </cell>
          <cell r="S63">
            <v>20</v>
          </cell>
          <cell r="T63">
            <v>19</v>
          </cell>
          <cell r="U63">
            <v>19</v>
          </cell>
          <cell r="V63">
            <v>18</v>
          </cell>
          <cell r="W63">
            <v>17</v>
          </cell>
          <cell r="X63">
            <v>16</v>
          </cell>
          <cell r="Y63">
            <v>15</v>
          </cell>
          <cell r="Z63">
            <v>15</v>
          </cell>
          <cell r="AA63">
            <v>13</v>
          </cell>
          <cell r="AB63">
            <v>64</v>
          </cell>
          <cell r="AC63">
            <v>66</v>
          </cell>
          <cell r="AD63">
            <v>67</v>
          </cell>
          <cell r="AE63">
            <v>56</v>
          </cell>
          <cell r="AF63">
            <v>51</v>
          </cell>
          <cell r="AG63">
            <v>43</v>
          </cell>
          <cell r="AH63">
            <v>36</v>
          </cell>
          <cell r="AI63">
            <v>27</v>
          </cell>
          <cell r="AJ63">
            <v>22</v>
          </cell>
          <cell r="AK63">
            <v>15</v>
          </cell>
          <cell r="AL63">
            <v>10</v>
          </cell>
          <cell r="AM63">
            <v>6</v>
          </cell>
          <cell r="AN63">
            <v>5</v>
          </cell>
          <cell r="AO63">
            <v>1</v>
          </cell>
          <cell r="AP63">
            <v>7</v>
          </cell>
          <cell r="AQ63">
            <v>7</v>
          </cell>
          <cell r="AR63">
            <v>16</v>
          </cell>
          <cell r="AS63">
            <v>391</v>
          </cell>
          <cell r="AT63">
            <v>46</v>
          </cell>
          <cell r="AU63">
            <v>34</v>
          </cell>
          <cell r="AV63">
            <v>164</v>
          </cell>
          <cell r="AW63">
            <v>20</v>
          </cell>
        </row>
        <row r="64">
          <cell r="F64" t="str">
            <v>NAMBALLE</v>
          </cell>
          <cell r="G64">
            <v>11699</v>
          </cell>
          <cell r="H64">
            <v>203</v>
          </cell>
          <cell r="I64">
            <v>215</v>
          </cell>
          <cell r="J64">
            <v>190</v>
          </cell>
          <cell r="K64">
            <v>223</v>
          </cell>
          <cell r="L64">
            <v>232</v>
          </cell>
          <cell r="M64">
            <v>256</v>
          </cell>
          <cell r="N64">
            <v>314</v>
          </cell>
          <cell r="O64">
            <v>312</v>
          </cell>
          <cell r="P64">
            <v>307</v>
          </cell>
          <cell r="Q64">
            <v>305</v>
          </cell>
          <cell r="R64">
            <v>298</v>
          </cell>
          <cell r="S64">
            <v>291</v>
          </cell>
          <cell r="T64">
            <v>285</v>
          </cell>
          <cell r="U64">
            <v>277</v>
          </cell>
          <cell r="V64">
            <v>268</v>
          </cell>
          <cell r="W64">
            <v>260</v>
          </cell>
          <cell r="X64">
            <v>251</v>
          </cell>
          <cell r="Y64">
            <v>242</v>
          </cell>
          <cell r="Z64">
            <v>234</v>
          </cell>
          <cell r="AA64">
            <v>221</v>
          </cell>
          <cell r="AB64">
            <v>1050</v>
          </cell>
          <cell r="AC64">
            <v>1032</v>
          </cell>
          <cell r="AD64">
            <v>966</v>
          </cell>
          <cell r="AE64">
            <v>768</v>
          </cell>
          <cell r="AF64">
            <v>649</v>
          </cell>
          <cell r="AG64">
            <v>602</v>
          </cell>
          <cell r="AH64">
            <v>444</v>
          </cell>
          <cell r="AI64">
            <v>335</v>
          </cell>
          <cell r="AJ64">
            <v>290</v>
          </cell>
          <cell r="AK64">
            <v>147</v>
          </cell>
          <cell r="AL64">
            <v>102</v>
          </cell>
          <cell r="AM64">
            <v>76</v>
          </cell>
          <cell r="AN64">
            <v>54</v>
          </cell>
          <cell r="AO64">
            <v>23</v>
          </cell>
          <cell r="AP64">
            <v>136</v>
          </cell>
          <cell r="AQ64">
            <v>136</v>
          </cell>
          <cell r="AR64">
            <v>287</v>
          </cell>
          <cell r="AS64">
            <v>5579</v>
          </cell>
          <cell r="AT64">
            <v>635</v>
          </cell>
          <cell r="AU64">
            <v>549</v>
          </cell>
          <cell r="AV64">
            <v>2332</v>
          </cell>
          <cell r="AW64">
            <v>205</v>
          </cell>
        </row>
        <row r="65">
          <cell r="E65">
            <v>4296</v>
          </cell>
          <cell r="F65" t="str">
            <v>C.S. Namballe</v>
          </cell>
          <cell r="G65">
            <v>2991</v>
          </cell>
          <cell r="H65">
            <v>60</v>
          </cell>
          <cell r="I65">
            <v>63</v>
          </cell>
          <cell r="J65">
            <v>51</v>
          </cell>
          <cell r="K65">
            <v>78</v>
          </cell>
          <cell r="L65">
            <v>75</v>
          </cell>
          <cell r="M65">
            <v>87</v>
          </cell>
          <cell r="N65">
            <v>78</v>
          </cell>
          <cell r="O65">
            <v>77</v>
          </cell>
          <cell r="P65">
            <v>76</v>
          </cell>
          <cell r="Q65">
            <v>75</v>
          </cell>
          <cell r="R65">
            <v>73</v>
          </cell>
          <cell r="S65">
            <v>72</v>
          </cell>
          <cell r="T65">
            <v>70</v>
          </cell>
          <cell r="U65">
            <v>68</v>
          </cell>
          <cell r="V65">
            <v>66</v>
          </cell>
          <cell r="W65">
            <v>64</v>
          </cell>
          <cell r="X65">
            <v>62</v>
          </cell>
          <cell r="Y65">
            <v>60</v>
          </cell>
          <cell r="Z65">
            <v>58</v>
          </cell>
          <cell r="AA65">
            <v>55</v>
          </cell>
          <cell r="AB65">
            <v>261</v>
          </cell>
          <cell r="AC65">
            <v>257</v>
          </cell>
          <cell r="AD65">
            <v>240</v>
          </cell>
          <cell r="AE65">
            <v>191</v>
          </cell>
          <cell r="AF65">
            <v>161</v>
          </cell>
          <cell r="AG65">
            <v>150</v>
          </cell>
          <cell r="AH65">
            <v>111</v>
          </cell>
          <cell r="AI65">
            <v>84</v>
          </cell>
          <cell r="AJ65">
            <v>72</v>
          </cell>
          <cell r="AK65">
            <v>37</v>
          </cell>
          <cell r="AL65">
            <v>26</v>
          </cell>
          <cell r="AM65">
            <v>19</v>
          </cell>
          <cell r="AN65">
            <v>14</v>
          </cell>
          <cell r="AO65">
            <v>6</v>
          </cell>
          <cell r="AP65">
            <v>35</v>
          </cell>
          <cell r="AQ65">
            <v>35</v>
          </cell>
          <cell r="AR65">
            <v>74</v>
          </cell>
          <cell r="AS65">
            <v>1428</v>
          </cell>
          <cell r="AT65">
            <v>163</v>
          </cell>
          <cell r="AU65">
            <v>141</v>
          </cell>
          <cell r="AV65">
            <v>597</v>
          </cell>
          <cell r="AW65">
            <v>59</v>
          </cell>
        </row>
        <row r="66">
          <cell r="E66">
            <v>4297</v>
          </cell>
          <cell r="F66" t="str">
            <v>P.S. La Balsa</v>
          </cell>
          <cell r="G66">
            <v>1160</v>
          </cell>
          <cell r="H66">
            <v>13</v>
          </cell>
          <cell r="I66">
            <v>16</v>
          </cell>
          <cell r="J66">
            <v>20</v>
          </cell>
          <cell r="K66">
            <v>16</v>
          </cell>
          <cell r="L66">
            <v>15</v>
          </cell>
          <cell r="M66">
            <v>18</v>
          </cell>
          <cell r="N66">
            <v>33</v>
          </cell>
          <cell r="O66">
            <v>32</v>
          </cell>
          <cell r="P66">
            <v>32</v>
          </cell>
          <cell r="Q66">
            <v>32</v>
          </cell>
          <cell r="R66">
            <v>31</v>
          </cell>
          <cell r="S66">
            <v>30</v>
          </cell>
          <cell r="T66">
            <v>30</v>
          </cell>
          <cell r="U66">
            <v>29</v>
          </cell>
          <cell r="V66">
            <v>27</v>
          </cell>
          <cell r="W66">
            <v>26</v>
          </cell>
          <cell r="X66">
            <v>26</v>
          </cell>
          <cell r="Y66">
            <v>25</v>
          </cell>
          <cell r="Z66">
            <v>24</v>
          </cell>
          <cell r="AA66">
            <v>22</v>
          </cell>
          <cell r="AB66">
            <v>107</v>
          </cell>
          <cell r="AC66">
            <v>105</v>
          </cell>
          <cell r="AD66">
            <v>99</v>
          </cell>
          <cell r="AE66">
            <v>78</v>
          </cell>
          <cell r="AF66">
            <v>66</v>
          </cell>
          <cell r="AG66">
            <v>61</v>
          </cell>
          <cell r="AH66">
            <v>45</v>
          </cell>
          <cell r="AI66">
            <v>34</v>
          </cell>
          <cell r="AJ66">
            <v>30</v>
          </cell>
          <cell r="AK66">
            <v>15</v>
          </cell>
          <cell r="AL66">
            <v>10</v>
          </cell>
          <cell r="AM66">
            <v>8</v>
          </cell>
          <cell r="AN66">
            <v>5</v>
          </cell>
          <cell r="AO66">
            <v>2</v>
          </cell>
          <cell r="AP66">
            <v>13</v>
          </cell>
          <cell r="AQ66">
            <v>13</v>
          </cell>
          <cell r="AR66">
            <v>28</v>
          </cell>
          <cell r="AS66">
            <v>552</v>
          </cell>
          <cell r="AT66">
            <v>63</v>
          </cell>
          <cell r="AU66">
            <v>54</v>
          </cell>
          <cell r="AV66">
            <v>231</v>
          </cell>
          <cell r="AW66">
            <v>16</v>
          </cell>
        </row>
        <row r="67">
          <cell r="E67">
            <v>4298</v>
          </cell>
          <cell r="F67" t="str">
            <v>P.S. Cesara</v>
          </cell>
          <cell r="G67">
            <v>2133</v>
          </cell>
          <cell r="H67">
            <v>31</v>
          </cell>
          <cell r="I67">
            <v>32</v>
          </cell>
          <cell r="J67">
            <v>37</v>
          </cell>
          <cell r="K67">
            <v>32</v>
          </cell>
          <cell r="L67">
            <v>55</v>
          </cell>
          <cell r="M67">
            <v>49</v>
          </cell>
          <cell r="N67">
            <v>57</v>
          </cell>
          <cell r="O67">
            <v>57</v>
          </cell>
          <cell r="P67">
            <v>56</v>
          </cell>
          <cell r="Q67">
            <v>56</v>
          </cell>
          <cell r="R67">
            <v>55</v>
          </cell>
          <cell r="S67">
            <v>53</v>
          </cell>
          <cell r="T67">
            <v>52</v>
          </cell>
          <cell r="U67">
            <v>51</v>
          </cell>
          <cell r="V67">
            <v>49</v>
          </cell>
          <cell r="W67">
            <v>48</v>
          </cell>
          <cell r="X67">
            <v>45</v>
          </cell>
          <cell r="Y67">
            <v>44</v>
          </cell>
          <cell r="Z67">
            <v>42</v>
          </cell>
          <cell r="AA67">
            <v>40</v>
          </cell>
          <cell r="AB67">
            <v>192</v>
          </cell>
          <cell r="AC67">
            <v>189</v>
          </cell>
          <cell r="AD67">
            <v>177</v>
          </cell>
          <cell r="AE67">
            <v>141</v>
          </cell>
          <cell r="AF67">
            <v>119</v>
          </cell>
          <cell r="AG67">
            <v>110</v>
          </cell>
          <cell r="AH67">
            <v>81</v>
          </cell>
          <cell r="AI67">
            <v>61</v>
          </cell>
          <cell r="AJ67">
            <v>53</v>
          </cell>
          <cell r="AK67">
            <v>27</v>
          </cell>
          <cell r="AL67">
            <v>18</v>
          </cell>
          <cell r="AM67">
            <v>14</v>
          </cell>
          <cell r="AN67">
            <v>10</v>
          </cell>
          <cell r="AO67">
            <v>4</v>
          </cell>
          <cell r="AP67">
            <v>25</v>
          </cell>
          <cell r="AQ67">
            <v>25</v>
          </cell>
          <cell r="AR67">
            <v>52</v>
          </cell>
          <cell r="AS67">
            <v>1017</v>
          </cell>
          <cell r="AT67">
            <v>116</v>
          </cell>
          <cell r="AU67">
            <v>100</v>
          </cell>
          <cell r="AV67">
            <v>425</v>
          </cell>
          <cell r="AW67">
            <v>37</v>
          </cell>
        </row>
        <row r="68">
          <cell r="E68">
            <v>4299</v>
          </cell>
          <cell r="F68" t="str">
            <v>P.S. Chimara</v>
          </cell>
          <cell r="G68">
            <v>2157</v>
          </cell>
          <cell r="H68">
            <v>34</v>
          </cell>
          <cell r="I68">
            <v>36</v>
          </cell>
          <cell r="J68">
            <v>23</v>
          </cell>
          <cell r="K68">
            <v>44</v>
          </cell>
          <cell r="L68">
            <v>25</v>
          </cell>
          <cell r="M68">
            <v>33</v>
          </cell>
          <cell r="N68">
            <v>59</v>
          </cell>
          <cell r="O68">
            <v>59</v>
          </cell>
          <cell r="P68">
            <v>58</v>
          </cell>
          <cell r="Q68">
            <v>57</v>
          </cell>
          <cell r="R68">
            <v>56</v>
          </cell>
          <cell r="S68">
            <v>55</v>
          </cell>
          <cell r="T68">
            <v>54</v>
          </cell>
          <cell r="U68">
            <v>52</v>
          </cell>
          <cell r="V68">
            <v>51</v>
          </cell>
          <cell r="W68">
            <v>49</v>
          </cell>
          <cell r="X68">
            <v>48</v>
          </cell>
          <cell r="Y68">
            <v>45</v>
          </cell>
          <cell r="Z68">
            <v>44</v>
          </cell>
          <cell r="AA68">
            <v>42</v>
          </cell>
          <cell r="AB68">
            <v>199</v>
          </cell>
          <cell r="AC68">
            <v>195</v>
          </cell>
          <cell r="AD68">
            <v>182</v>
          </cell>
          <cell r="AE68">
            <v>145</v>
          </cell>
          <cell r="AF68">
            <v>123</v>
          </cell>
          <cell r="AG68">
            <v>114</v>
          </cell>
          <cell r="AH68">
            <v>84</v>
          </cell>
          <cell r="AI68">
            <v>64</v>
          </cell>
          <cell r="AJ68">
            <v>55</v>
          </cell>
          <cell r="AK68">
            <v>28</v>
          </cell>
          <cell r="AL68">
            <v>20</v>
          </cell>
          <cell r="AM68">
            <v>14</v>
          </cell>
          <cell r="AN68">
            <v>10</v>
          </cell>
          <cell r="AO68">
            <v>4</v>
          </cell>
          <cell r="AP68">
            <v>25</v>
          </cell>
          <cell r="AQ68">
            <v>25</v>
          </cell>
          <cell r="AR68">
            <v>53</v>
          </cell>
          <cell r="AS68">
            <v>1028</v>
          </cell>
          <cell r="AT68">
            <v>117</v>
          </cell>
          <cell r="AU68">
            <v>101</v>
          </cell>
          <cell r="AV68">
            <v>430</v>
          </cell>
          <cell r="AW68">
            <v>34</v>
          </cell>
        </row>
        <row r="69">
          <cell r="E69">
            <v>7016</v>
          </cell>
          <cell r="F69" t="str">
            <v>P.S. Pampa Verde</v>
          </cell>
          <cell r="G69">
            <v>1885</v>
          </cell>
          <cell r="H69">
            <v>42</v>
          </cell>
          <cell r="I69">
            <v>41</v>
          </cell>
          <cell r="J69">
            <v>40</v>
          </cell>
          <cell r="K69">
            <v>33</v>
          </cell>
          <cell r="L69">
            <v>34</v>
          </cell>
          <cell r="M69">
            <v>33</v>
          </cell>
          <cell r="N69">
            <v>50</v>
          </cell>
          <cell r="O69">
            <v>50</v>
          </cell>
          <cell r="P69">
            <v>49</v>
          </cell>
          <cell r="Q69">
            <v>49</v>
          </cell>
          <cell r="R69">
            <v>48</v>
          </cell>
          <cell r="S69">
            <v>47</v>
          </cell>
          <cell r="T69">
            <v>45</v>
          </cell>
          <cell r="U69">
            <v>44</v>
          </cell>
          <cell r="V69">
            <v>43</v>
          </cell>
          <cell r="W69">
            <v>42</v>
          </cell>
          <cell r="X69">
            <v>40</v>
          </cell>
          <cell r="Y69">
            <v>39</v>
          </cell>
          <cell r="Z69">
            <v>38</v>
          </cell>
          <cell r="AA69">
            <v>36</v>
          </cell>
          <cell r="AB69">
            <v>168</v>
          </cell>
          <cell r="AC69">
            <v>165</v>
          </cell>
          <cell r="AD69">
            <v>155</v>
          </cell>
          <cell r="AE69">
            <v>123</v>
          </cell>
          <cell r="AF69">
            <v>104</v>
          </cell>
          <cell r="AG69">
            <v>97</v>
          </cell>
          <cell r="AH69">
            <v>71</v>
          </cell>
          <cell r="AI69">
            <v>53</v>
          </cell>
          <cell r="AJ69">
            <v>46</v>
          </cell>
          <cell r="AK69">
            <v>23</v>
          </cell>
          <cell r="AL69">
            <v>16</v>
          </cell>
          <cell r="AM69">
            <v>12</v>
          </cell>
          <cell r="AN69">
            <v>9</v>
          </cell>
          <cell r="AO69">
            <v>4</v>
          </cell>
          <cell r="AP69">
            <v>22</v>
          </cell>
          <cell r="AQ69">
            <v>22</v>
          </cell>
          <cell r="AR69">
            <v>46</v>
          </cell>
          <cell r="AS69">
            <v>900</v>
          </cell>
          <cell r="AT69">
            <v>102</v>
          </cell>
          <cell r="AU69">
            <v>89</v>
          </cell>
          <cell r="AV69">
            <v>376</v>
          </cell>
          <cell r="AW69">
            <v>35</v>
          </cell>
        </row>
        <row r="70">
          <cell r="E70">
            <v>10965</v>
          </cell>
          <cell r="F70" t="str">
            <v>P.S. La Union</v>
          </cell>
          <cell r="G70">
            <v>1373</v>
          </cell>
          <cell r="H70">
            <v>23</v>
          </cell>
          <cell r="I70">
            <v>27</v>
          </cell>
          <cell r="J70">
            <v>19</v>
          </cell>
          <cell r="K70">
            <v>20</v>
          </cell>
          <cell r="L70">
            <v>28</v>
          </cell>
          <cell r="M70">
            <v>36</v>
          </cell>
          <cell r="N70">
            <v>37</v>
          </cell>
          <cell r="O70">
            <v>37</v>
          </cell>
          <cell r="P70">
            <v>36</v>
          </cell>
          <cell r="Q70">
            <v>36</v>
          </cell>
          <cell r="R70">
            <v>35</v>
          </cell>
          <cell r="S70">
            <v>34</v>
          </cell>
          <cell r="T70">
            <v>34</v>
          </cell>
          <cell r="U70">
            <v>33</v>
          </cell>
          <cell r="V70">
            <v>32</v>
          </cell>
          <cell r="W70">
            <v>31</v>
          </cell>
          <cell r="X70">
            <v>30</v>
          </cell>
          <cell r="Y70">
            <v>29</v>
          </cell>
          <cell r="Z70">
            <v>28</v>
          </cell>
          <cell r="AA70">
            <v>26</v>
          </cell>
          <cell r="AB70">
            <v>123</v>
          </cell>
          <cell r="AC70">
            <v>121</v>
          </cell>
          <cell r="AD70">
            <v>113</v>
          </cell>
          <cell r="AE70">
            <v>90</v>
          </cell>
          <cell r="AF70">
            <v>76</v>
          </cell>
          <cell r="AG70">
            <v>70</v>
          </cell>
          <cell r="AH70">
            <v>52</v>
          </cell>
          <cell r="AI70">
            <v>39</v>
          </cell>
          <cell r="AJ70">
            <v>34</v>
          </cell>
          <cell r="AK70">
            <v>17</v>
          </cell>
          <cell r="AL70">
            <v>12</v>
          </cell>
          <cell r="AM70">
            <v>9</v>
          </cell>
          <cell r="AN70">
            <v>6</v>
          </cell>
          <cell r="AO70">
            <v>3</v>
          </cell>
          <cell r="AP70">
            <v>16</v>
          </cell>
          <cell r="AQ70">
            <v>16</v>
          </cell>
          <cell r="AR70">
            <v>34</v>
          </cell>
          <cell r="AS70">
            <v>654</v>
          </cell>
          <cell r="AT70">
            <v>74</v>
          </cell>
          <cell r="AU70">
            <v>64</v>
          </cell>
          <cell r="AV70">
            <v>273</v>
          </cell>
          <cell r="AW70">
            <v>24</v>
          </cell>
        </row>
        <row r="71">
          <cell r="F71" t="str">
            <v>SAN JOSE DE LOURDES</v>
          </cell>
          <cell r="G71">
            <v>22059</v>
          </cell>
          <cell r="H71">
            <v>331</v>
          </cell>
          <cell r="I71">
            <v>336</v>
          </cell>
          <cell r="J71">
            <v>378</v>
          </cell>
          <cell r="K71">
            <v>330</v>
          </cell>
          <cell r="L71">
            <v>341</v>
          </cell>
          <cell r="M71">
            <v>386</v>
          </cell>
          <cell r="N71">
            <v>648</v>
          </cell>
          <cell r="O71">
            <v>642</v>
          </cell>
          <cell r="P71">
            <v>631</v>
          </cell>
          <cell r="Q71">
            <v>617</v>
          </cell>
          <cell r="R71">
            <v>589</v>
          </cell>
          <cell r="S71">
            <v>564</v>
          </cell>
          <cell r="T71">
            <v>535</v>
          </cell>
          <cell r="U71">
            <v>505</v>
          </cell>
          <cell r="V71">
            <v>471</v>
          </cell>
          <cell r="W71">
            <v>432</v>
          </cell>
          <cell r="X71">
            <v>397</v>
          </cell>
          <cell r="Y71">
            <v>368</v>
          </cell>
          <cell r="Z71">
            <v>360</v>
          </cell>
          <cell r="AA71">
            <v>350</v>
          </cell>
          <cell r="AB71">
            <v>1836</v>
          </cell>
          <cell r="AC71">
            <v>1890</v>
          </cell>
          <cell r="AD71">
            <v>1947</v>
          </cell>
          <cell r="AE71">
            <v>1604</v>
          </cell>
          <cell r="AF71">
            <v>1367</v>
          </cell>
          <cell r="AG71">
            <v>1219</v>
          </cell>
          <cell r="AH71">
            <v>898</v>
          </cell>
          <cell r="AI71">
            <v>721</v>
          </cell>
          <cell r="AJ71">
            <v>533</v>
          </cell>
          <cell r="AK71">
            <v>384</v>
          </cell>
          <cell r="AL71">
            <v>220</v>
          </cell>
          <cell r="AM71">
            <v>129</v>
          </cell>
          <cell r="AN71">
            <v>100</v>
          </cell>
          <cell r="AO71">
            <v>34</v>
          </cell>
          <cell r="AP71">
            <v>212</v>
          </cell>
          <cell r="AQ71">
            <v>203</v>
          </cell>
          <cell r="AR71">
            <v>446</v>
          </cell>
          <cell r="AS71">
            <v>10469</v>
          </cell>
          <cell r="AT71">
            <v>1170</v>
          </cell>
          <cell r="AU71">
            <v>786</v>
          </cell>
          <cell r="AV71">
            <v>4507</v>
          </cell>
          <cell r="AW71">
            <v>321</v>
          </cell>
        </row>
        <row r="72">
          <cell r="E72">
            <v>4300</v>
          </cell>
          <cell r="F72" t="str">
            <v>C.S. San José de Lourdes</v>
          </cell>
          <cell r="G72">
            <v>3395</v>
          </cell>
          <cell r="H72">
            <v>68</v>
          </cell>
          <cell r="I72">
            <v>61</v>
          </cell>
          <cell r="J72">
            <v>80</v>
          </cell>
          <cell r="K72">
            <v>69</v>
          </cell>
          <cell r="L72">
            <v>77</v>
          </cell>
          <cell r="M72">
            <v>87</v>
          </cell>
          <cell r="N72">
            <v>95</v>
          </cell>
          <cell r="O72">
            <v>95</v>
          </cell>
          <cell r="P72">
            <v>91</v>
          </cell>
          <cell r="Q72">
            <v>90</v>
          </cell>
          <cell r="R72">
            <v>86</v>
          </cell>
          <cell r="S72">
            <v>83</v>
          </cell>
          <cell r="T72">
            <v>77</v>
          </cell>
          <cell r="U72">
            <v>75</v>
          </cell>
          <cell r="V72">
            <v>70</v>
          </cell>
          <cell r="W72">
            <v>64</v>
          </cell>
          <cell r="X72">
            <v>57</v>
          </cell>
          <cell r="Y72">
            <v>54</v>
          </cell>
          <cell r="Z72">
            <v>54</v>
          </cell>
          <cell r="AA72">
            <v>52</v>
          </cell>
          <cell r="AB72">
            <v>271</v>
          </cell>
          <cell r="AC72">
            <v>280</v>
          </cell>
          <cell r="AD72">
            <v>287</v>
          </cell>
          <cell r="AE72">
            <v>238</v>
          </cell>
          <cell r="AF72">
            <v>204</v>
          </cell>
          <cell r="AG72">
            <v>180</v>
          </cell>
          <cell r="AH72">
            <v>134</v>
          </cell>
          <cell r="AI72">
            <v>106</v>
          </cell>
          <cell r="AJ72">
            <v>82</v>
          </cell>
          <cell r="AK72">
            <v>57</v>
          </cell>
          <cell r="AL72">
            <v>35</v>
          </cell>
          <cell r="AM72">
            <v>20</v>
          </cell>
          <cell r="AN72">
            <v>16</v>
          </cell>
          <cell r="AO72">
            <v>6</v>
          </cell>
          <cell r="AP72">
            <v>34</v>
          </cell>
          <cell r="AQ72">
            <v>28</v>
          </cell>
          <cell r="AR72">
            <v>67</v>
          </cell>
          <cell r="AS72">
            <v>1617</v>
          </cell>
          <cell r="AT72">
            <v>180</v>
          </cell>
          <cell r="AU72">
            <v>121</v>
          </cell>
          <cell r="AV72">
            <v>696</v>
          </cell>
          <cell r="AW72">
            <v>62</v>
          </cell>
        </row>
        <row r="73">
          <cell r="E73">
            <v>4301</v>
          </cell>
          <cell r="F73" t="str">
            <v>P.S. Pacay</v>
          </cell>
          <cell r="G73">
            <v>1140</v>
          </cell>
          <cell r="H73">
            <v>10</v>
          </cell>
          <cell r="I73">
            <v>12</v>
          </cell>
          <cell r="J73">
            <v>19</v>
          </cell>
          <cell r="K73">
            <v>19</v>
          </cell>
          <cell r="L73">
            <v>16</v>
          </cell>
          <cell r="M73">
            <v>26</v>
          </cell>
          <cell r="N73">
            <v>33</v>
          </cell>
          <cell r="O73">
            <v>33</v>
          </cell>
          <cell r="P73">
            <v>32</v>
          </cell>
          <cell r="Q73">
            <v>32</v>
          </cell>
          <cell r="R73">
            <v>31</v>
          </cell>
          <cell r="S73">
            <v>29</v>
          </cell>
          <cell r="T73">
            <v>28</v>
          </cell>
          <cell r="U73">
            <v>26</v>
          </cell>
          <cell r="V73">
            <v>25</v>
          </cell>
          <cell r="W73">
            <v>23</v>
          </cell>
          <cell r="X73">
            <v>21</v>
          </cell>
          <cell r="Y73">
            <v>20</v>
          </cell>
          <cell r="Z73">
            <v>19</v>
          </cell>
          <cell r="AA73">
            <v>19</v>
          </cell>
          <cell r="AB73">
            <v>95</v>
          </cell>
          <cell r="AC73">
            <v>98</v>
          </cell>
          <cell r="AD73">
            <v>102</v>
          </cell>
          <cell r="AE73">
            <v>84</v>
          </cell>
          <cell r="AF73">
            <v>71</v>
          </cell>
          <cell r="AG73">
            <v>63</v>
          </cell>
          <cell r="AH73">
            <v>46</v>
          </cell>
          <cell r="AI73">
            <v>38</v>
          </cell>
          <cell r="AJ73">
            <v>27</v>
          </cell>
          <cell r="AK73">
            <v>20</v>
          </cell>
          <cell r="AL73">
            <v>11</v>
          </cell>
          <cell r="AM73">
            <v>7</v>
          </cell>
          <cell r="AN73">
            <v>5</v>
          </cell>
          <cell r="AO73">
            <v>2</v>
          </cell>
          <cell r="AP73">
            <v>11</v>
          </cell>
          <cell r="AQ73">
            <v>11</v>
          </cell>
          <cell r="AR73">
            <v>23</v>
          </cell>
          <cell r="AS73">
            <v>542</v>
          </cell>
          <cell r="AT73">
            <v>61</v>
          </cell>
          <cell r="AU73">
            <v>41</v>
          </cell>
          <cell r="AV73">
            <v>233</v>
          </cell>
          <cell r="AW73">
            <v>10</v>
          </cell>
        </row>
        <row r="74">
          <cell r="E74">
            <v>4302</v>
          </cell>
          <cell r="F74" t="str">
            <v>P.S. Apangoya</v>
          </cell>
          <cell r="G74">
            <v>1688</v>
          </cell>
          <cell r="H74">
            <v>18</v>
          </cell>
          <cell r="I74">
            <v>22</v>
          </cell>
          <cell r="J74">
            <v>20</v>
          </cell>
          <cell r="K74">
            <v>16</v>
          </cell>
          <cell r="L74">
            <v>21</v>
          </cell>
          <cell r="M74">
            <v>24</v>
          </cell>
          <cell r="N74">
            <v>51</v>
          </cell>
          <cell r="O74">
            <v>51</v>
          </cell>
          <cell r="P74">
            <v>49</v>
          </cell>
          <cell r="Q74">
            <v>48</v>
          </cell>
          <cell r="R74">
            <v>46</v>
          </cell>
          <cell r="S74">
            <v>44</v>
          </cell>
          <cell r="T74">
            <v>42</v>
          </cell>
          <cell r="U74">
            <v>40</v>
          </cell>
          <cell r="V74">
            <v>36</v>
          </cell>
          <cell r="W74">
            <v>34</v>
          </cell>
          <cell r="X74">
            <v>31</v>
          </cell>
          <cell r="Y74">
            <v>29</v>
          </cell>
          <cell r="Z74">
            <v>29</v>
          </cell>
          <cell r="AA74">
            <v>28</v>
          </cell>
          <cell r="AB74">
            <v>144</v>
          </cell>
          <cell r="AC74">
            <v>149</v>
          </cell>
          <cell r="AD74">
            <v>153</v>
          </cell>
          <cell r="AE74">
            <v>126</v>
          </cell>
          <cell r="AF74">
            <v>107</v>
          </cell>
          <cell r="AG74">
            <v>96</v>
          </cell>
          <cell r="AH74">
            <v>70</v>
          </cell>
          <cell r="AI74">
            <v>57</v>
          </cell>
          <cell r="AJ74">
            <v>42</v>
          </cell>
          <cell r="AK74">
            <v>30</v>
          </cell>
          <cell r="AL74">
            <v>17</v>
          </cell>
          <cell r="AM74">
            <v>10</v>
          </cell>
          <cell r="AN74">
            <v>8</v>
          </cell>
          <cell r="AO74">
            <v>3</v>
          </cell>
          <cell r="AP74">
            <v>16</v>
          </cell>
          <cell r="AQ74">
            <v>16</v>
          </cell>
          <cell r="AR74">
            <v>34</v>
          </cell>
          <cell r="AS74">
            <v>800</v>
          </cell>
          <cell r="AT74">
            <v>89</v>
          </cell>
          <cell r="AU74">
            <v>60</v>
          </cell>
          <cell r="AV74">
            <v>344</v>
          </cell>
          <cell r="AW74">
            <v>15</v>
          </cell>
        </row>
        <row r="75">
          <cell r="E75">
            <v>4303</v>
          </cell>
          <cell r="F75" t="str">
            <v>P.S. Huaranguillos</v>
          </cell>
          <cell r="G75">
            <v>1914</v>
          </cell>
          <cell r="H75">
            <v>21</v>
          </cell>
          <cell r="I75">
            <v>26</v>
          </cell>
          <cell r="J75">
            <v>29</v>
          </cell>
          <cell r="K75">
            <v>26</v>
          </cell>
          <cell r="L75">
            <v>33</v>
          </cell>
          <cell r="M75">
            <v>25</v>
          </cell>
          <cell r="N75">
            <v>56</v>
          </cell>
          <cell r="O75">
            <v>56</v>
          </cell>
          <cell r="P75">
            <v>55</v>
          </cell>
          <cell r="Q75">
            <v>54</v>
          </cell>
          <cell r="R75">
            <v>52</v>
          </cell>
          <cell r="S75">
            <v>50</v>
          </cell>
          <cell r="T75">
            <v>47</v>
          </cell>
          <cell r="U75">
            <v>44</v>
          </cell>
          <cell r="V75">
            <v>41</v>
          </cell>
          <cell r="W75">
            <v>38</v>
          </cell>
          <cell r="X75">
            <v>35</v>
          </cell>
          <cell r="Y75">
            <v>33</v>
          </cell>
          <cell r="Z75">
            <v>32</v>
          </cell>
          <cell r="AA75">
            <v>31</v>
          </cell>
          <cell r="AB75">
            <v>161</v>
          </cell>
          <cell r="AC75">
            <v>166</v>
          </cell>
          <cell r="AD75">
            <v>171</v>
          </cell>
          <cell r="AE75">
            <v>141</v>
          </cell>
          <cell r="AF75">
            <v>120</v>
          </cell>
          <cell r="AG75">
            <v>107</v>
          </cell>
          <cell r="AH75">
            <v>79</v>
          </cell>
          <cell r="AI75">
            <v>64</v>
          </cell>
          <cell r="AJ75">
            <v>47</v>
          </cell>
          <cell r="AK75">
            <v>34</v>
          </cell>
          <cell r="AL75">
            <v>20</v>
          </cell>
          <cell r="AM75">
            <v>11</v>
          </cell>
          <cell r="AN75">
            <v>9</v>
          </cell>
          <cell r="AO75">
            <v>3</v>
          </cell>
          <cell r="AP75">
            <v>18</v>
          </cell>
          <cell r="AQ75">
            <v>18</v>
          </cell>
          <cell r="AR75">
            <v>39</v>
          </cell>
          <cell r="AS75">
            <v>905</v>
          </cell>
          <cell r="AT75">
            <v>101</v>
          </cell>
          <cell r="AU75">
            <v>68</v>
          </cell>
          <cell r="AV75">
            <v>390</v>
          </cell>
          <cell r="AW75">
            <v>18</v>
          </cell>
        </row>
        <row r="76">
          <cell r="E76">
            <v>4304</v>
          </cell>
          <cell r="F76" t="str">
            <v>P.S. Naranjos</v>
          </cell>
          <cell r="G76">
            <v>812</v>
          </cell>
          <cell r="H76">
            <v>18</v>
          </cell>
          <cell r="I76">
            <v>18</v>
          </cell>
          <cell r="J76">
            <v>27</v>
          </cell>
          <cell r="K76">
            <v>18</v>
          </cell>
          <cell r="L76">
            <v>18</v>
          </cell>
          <cell r="M76">
            <v>23</v>
          </cell>
          <cell r="N76">
            <v>23</v>
          </cell>
          <cell r="O76">
            <v>22</v>
          </cell>
          <cell r="P76">
            <v>22</v>
          </cell>
          <cell r="Q76">
            <v>21</v>
          </cell>
          <cell r="R76">
            <v>20</v>
          </cell>
          <cell r="S76">
            <v>20</v>
          </cell>
          <cell r="T76">
            <v>19</v>
          </cell>
          <cell r="U76">
            <v>17</v>
          </cell>
          <cell r="V76">
            <v>16</v>
          </cell>
          <cell r="W76">
            <v>15</v>
          </cell>
          <cell r="X76">
            <v>14</v>
          </cell>
          <cell r="Y76">
            <v>13</v>
          </cell>
          <cell r="Z76">
            <v>12</v>
          </cell>
          <cell r="AA76">
            <v>12</v>
          </cell>
          <cell r="AB76">
            <v>64</v>
          </cell>
          <cell r="AC76">
            <v>66</v>
          </cell>
          <cell r="AD76">
            <v>68</v>
          </cell>
          <cell r="AE76">
            <v>56</v>
          </cell>
          <cell r="AF76">
            <v>47</v>
          </cell>
          <cell r="AG76">
            <v>42</v>
          </cell>
          <cell r="AH76">
            <v>31</v>
          </cell>
          <cell r="AI76">
            <v>25</v>
          </cell>
          <cell r="AJ76">
            <v>18</v>
          </cell>
          <cell r="AK76">
            <v>13</v>
          </cell>
          <cell r="AL76">
            <v>7</v>
          </cell>
          <cell r="AM76">
            <v>4</v>
          </cell>
          <cell r="AN76">
            <v>3</v>
          </cell>
          <cell r="AO76">
            <v>1</v>
          </cell>
          <cell r="AP76">
            <v>8</v>
          </cell>
          <cell r="AQ76">
            <v>8</v>
          </cell>
          <cell r="AR76">
            <v>17</v>
          </cell>
          <cell r="AS76">
            <v>389</v>
          </cell>
          <cell r="AT76">
            <v>44</v>
          </cell>
          <cell r="AU76">
            <v>29</v>
          </cell>
          <cell r="AV76">
            <v>168</v>
          </cell>
          <cell r="AW76">
            <v>19</v>
          </cell>
        </row>
        <row r="77">
          <cell r="E77">
            <v>4305</v>
          </cell>
          <cell r="F77" t="str">
            <v>P.S. Dorado del Oriente</v>
          </cell>
          <cell r="G77">
            <v>1267</v>
          </cell>
          <cell r="H77">
            <v>22</v>
          </cell>
          <cell r="I77">
            <v>27</v>
          </cell>
          <cell r="J77">
            <v>16</v>
          </cell>
          <cell r="K77">
            <v>10</v>
          </cell>
          <cell r="L77">
            <v>16</v>
          </cell>
          <cell r="M77">
            <v>26</v>
          </cell>
          <cell r="N77">
            <v>38</v>
          </cell>
          <cell r="O77">
            <v>37</v>
          </cell>
          <cell r="P77">
            <v>37</v>
          </cell>
          <cell r="Q77">
            <v>36</v>
          </cell>
          <cell r="R77">
            <v>34</v>
          </cell>
          <cell r="S77">
            <v>32</v>
          </cell>
          <cell r="T77">
            <v>31</v>
          </cell>
          <cell r="U77">
            <v>29</v>
          </cell>
          <cell r="V77">
            <v>27</v>
          </cell>
          <cell r="W77">
            <v>25</v>
          </cell>
          <cell r="X77">
            <v>23</v>
          </cell>
          <cell r="Y77">
            <v>22</v>
          </cell>
          <cell r="Z77">
            <v>21</v>
          </cell>
          <cell r="AA77">
            <v>20</v>
          </cell>
          <cell r="AB77">
            <v>106</v>
          </cell>
          <cell r="AC77">
            <v>109</v>
          </cell>
          <cell r="AD77">
            <v>112</v>
          </cell>
          <cell r="AE77">
            <v>92</v>
          </cell>
          <cell r="AF77">
            <v>78</v>
          </cell>
          <cell r="AG77">
            <v>71</v>
          </cell>
          <cell r="AH77">
            <v>51</v>
          </cell>
          <cell r="AI77">
            <v>42</v>
          </cell>
          <cell r="AJ77">
            <v>30</v>
          </cell>
          <cell r="AK77">
            <v>22</v>
          </cell>
          <cell r="AL77">
            <v>12</v>
          </cell>
          <cell r="AM77">
            <v>7</v>
          </cell>
          <cell r="AN77">
            <v>6</v>
          </cell>
          <cell r="AO77">
            <v>2</v>
          </cell>
          <cell r="AP77">
            <v>12</v>
          </cell>
          <cell r="AQ77">
            <v>12</v>
          </cell>
          <cell r="AR77">
            <v>26</v>
          </cell>
          <cell r="AS77">
            <v>600</v>
          </cell>
          <cell r="AT77">
            <v>67</v>
          </cell>
          <cell r="AU77">
            <v>45</v>
          </cell>
          <cell r="AV77">
            <v>258</v>
          </cell>
          <cell r="AW77">
            <v>19</v>
          </cell>
        </row>
        <row r="78">
          <cell r="E78">
            <v>4306</v>
          </cell>
          <cell r="F78" t="str">
            <v>P.S. Yararahue</v>
          </cell>
          <cell r="G78">
            <v>1181</v>
          </cell>
          <cell r="H78">
            <v>12</v>
          </cell>
          <cell r="I78">
            <v>9</v>
          </cell>
          <cell r="J78">
            <v>14</v>
          </cell>
          <cell r="K78">
            <v>11</v>
          </cell>
          <cell r="L78">
            <v>12</v>
          </cell>
          <cell r="M78">
            <v>11</v>
          </cell>
          <cell r="N78">
            <v>36</v>
          </cell>
          <cell r="O78">
            <v>36</v>
          </cell>
          <cell r="P78">
            <v>36</v>
          </cell>
          <cell r="Q78">
            <v>35</v>
          </cell>
          <cell r="R78">
            <v>33</v>
          </cell>
          <cell r="S78">
            <v>31</v>
          </cell>
          <cell r="T78">
            <v>30</v>
          </cell>
          <cell r="U78">
            <v>28</v>
          </cell>
          <cell r="V78">
            <v>26</v>
          </cell>
          <cell r="W78">
            <v>24</v>
          </cell>
          <cell r="X78">
            <v>23</v>
          </cell>
          <cell r="Y78">
            <v>20</v>
          </cell>
          <cell r="Z78">
            <v>20</v>
          </cell>
          <cell r="AA78">
            <v>19</v>
          </cell>
          <cell r="AB78">
            <v>102</v>
          </cell>
          <cell r="AC78">
            <v>106</v>
          </cell>
          <cell r="AD78">
            <v>109</v>
          </cell>
          <cell r="AE78">
            <v>89</v>
          </cell>
          <cell r="AF78">
            <v>76</v>
          </cell>
          <cell r="AG78">
            <v>68</v>
          </cell>
          <cell r="AH78">
            <v>50</v>
          </cell>
          <cell r="AI78">
            <v>40</v>
          </cell>
          <cell r="AJ78">
            <v>29</v>
          </cell>
          <cell r="AK78">
            <v>22</v>
          </cell>
          <cell r="AL78">
            <v>12</v>
          </cell>
          <cell r="AM78">
            <v>7</v>
          </cell>
          <cell r="AN78">
            <v>5</v>
          </cell>
          <cell r="AO78">
            <v>2</v>
          </cell>
          <cell r="AP78">
            <v>11</v>
          </cell>
          <cell r="AQ78">
            <v>11</v>
          </cell>
          <cell r="AR78">
            <v>24</v>
          </cell>
          <cell r="AS78">
            <v>560</v>
          </cell>
          <cell r="AT78">
            <v>63</v>
          </cell>
          <cell r="AU78">
            <v>42</v>
          </cell>
          <cell r="AV78">
            <v>241</v>
          </cell>
          <cell r="AW78">
            <v>12</v>
          </cell>
        </row>
        <row r="79">
          <cell r="E79">
            <v>4307</v>
          </cell>
          <cell r="F79" t="str">
            <v>P.S. Puerto Chinchipe</v>
          </cell>
          <cell r="G79">
            <v>1482</v>
          </cell>
          <cell r="H79">
            <v>20</v>
          </cell>
          <cell r="I79">
            <v>19</v>
          </cell>
          <cell r="J79">
            <v>20</v>
          </cell>
          <cell r="K79">
            <v>21</v>
          </cell>
          <cell r="L79">
            <v>12</v>
          </cell>
          <cell r="M79">
            <v>22</v>
          </cell>
          <cell r="N79">
            <v>45</v>
          </cell>
          <cell r="O79">
            <v>44</v>
          </cell>
          <cell r="P79">
            <v>44</v>
          </cell>
          <cell r="Q79">
            <v>43</v>
          </cell>
          <cell r="R79">
            <v>40</v>
          </cell>
          <cell r="S79">
            <v>38</v>
          </cell>
          <cell r="T79">
            <v>36</v>
          </cell>
          <cell r="U79">
            <v>34</v>
          </cell>
          <cell r="V79">
            <v>32</v>
          </cell>
          <cell r="W79">
            <v>30</v>
          </cell>
          <cell r="X79">
            <v>28</v>
          </cell>
          <cell r="Y79">
            <v>25</v>
          </cell>
          <cell r="Z79">
            <v>24</v>
          </cell>
          <cell r="AA79">
            <v>24</v>
          </cell>
          <cell r="AB79">
            <v>126</v>
          </cell>
          <cell r="AC79">
            <v>129</v>
          </cell>
          <cell r="AD79">
            <v>134</v>
          </cell>
          <cell r="AE79">
            <v>110</v>
          </cell>
          <cell r="AF79">
            <v>94</v>
          </cell>
          <cell r="AG79">
            <v>84</v>
          </cell>
          <cell r="AH79">
            <v>61</v>
          </cell>
          <cell r="AI79">
            <v>49</v>
          </cell>
          <cell r="AJ79">
            <v>36</v>
          </cell>
          <cell r="AK79">
            <v>27</v>
          </cell>
          <cell r="AL79">
            <v>15</v>
          </cell>
          <cell r="AM79">
            <v>9</v>
          </cell>
          <cell r="AN79">
            <v>7</v>
          </cell>
          <cell r="AO79">
            <v>2</v>
          </cell>
          <cell r="AP79">
            <v>14</v>
          </cell>
          <cell r="AQ79">
            <v>14</v>
          </cell>
          <cell r="AR79">
            <v>30</v>
          </cell>
          <cell r="AS79">
            <v>701</v>
          </cell>
          <cell r="AT79">
            <v>78</v>
          </cell>
          <cell r="AU79">
            <v>53</v>
          </cell>
          <cell r="AV79">
            <v>302</v>
          </cell>
          <cell r="AW79">
            <v>25</v>
          </cell>
        </row>
        <row r="80">
          <cell r="E80">
            <v>4308</v>
          </cell>
          <cell r="F80" t="str">
            <v>P.S. Diamante</v>
          </cell>
          <cell r="G80">
            <v>1290</v>
          </cell>
          <cell r="H80">
            <v>21</v>
          </cell>
          <cell r="I80">
            <v>22</v>
          </cell>
          <cell r="J80">
            <v>14</v>
          </cell>
          <cell r="K80">
            <v>16</v>
          </cell>
          <cell r="L80">
            <v>20</v>
          </cell>
          <cell r="M80">
            <v>26</v>
          </cell>
          <cell r="N80">
            <v>38</v>
          </cell>
          <cell r="O80">
            <v>38</v>
          </cell>
          <cell r="P80">
            <v>37</v>
          </cell>
          <cell r="Q80">
            <v>37</v>
          </cell>
          <cell r="R80">
            <v>34</v>
          </cell>
          <cell r="S80">
            <v>33</v>
          </cell>
          <cell r="T80">
            <v>31</v>
          </cell>
          <cell r="U80">
            <v>29</v>
          </cell>
          <cell r="V80">
            <v>27</v>
          </cell>
          <cell r="W80">
            <v>25</v>
          </cell>
          <cell r="X80">
            <v>23</v>
          </cell>
          <cell r="Y80">
            <v>22</v>
          </cell>
          <cell r="Z80">
            <v>21</v>
          </cell>
          <cell r="AA80">
            <v>21</v>
          </cell>
          <cell r="AB80">
            <v>108</v>
          </cell>
          <cell r="AC80">
            <v>111</v>
          </cell>
          <cell r="AD80">
            <v>114</v>
          </cell>
          <cell r="AE80">
            <v>94</v>
          </cell>
          <cell r="AF80">
            <v>80</v>
          </cell>
          <cell r="AG80">
            <v>72</v>
          </cell>
          <cell r="AH80">
            <v>53</v>
          </cell>
          <cell r="AI80">
            <v>42</v>
          </cell>
          <cell r="AJ80">
            <v>31</v>
          </cell>
          <cell r="AK80">
            <v>23</v>
          </cell>
          <cell r="AL80">
            <v>13</v>
          </cell>
          <cell r="AM80">
            <v>8</v>
          </cell>
          <cell r="AN80">
            <v>6</v>
          </cell>
          <cell r="AO80">
            <v>2</v>
          </cell>
          <cell r="AP80">
            <v>12</v>
          </cell>
          <cell r="AQ80">
            <v>12</v>
          </cell>
          <cell r="AR80">
            <v>26</v>
          </cell>
          <cell r="AS80">
            <v>611</v>
          </cell>
          <cell r="AT80">
            <v>68</v>
          </cell>
          <cell r="AU80">
            <v>46</v>
          </cell>
          <cell r="AV80">
            <v>263</v>
          </cell>
          <cell r="AW80">
            <v>19</v>
          </cell>
        </row>
        <row r="81">
          <cell r="E81">
            <v>4309</v>
          </cell>
          <cell r="F81" t="str">
            <v>P.S. Calabozo</v>
          </cell>
          <cell r="G81">
            <v>2261</v>
          </cell>
          <cell r="H81">
            <v>40</v>
          </cell>
          <cell r="I81">
            <v>28</v>
          </cell>
          <cell r="J81">
            <v>48</v>
          </cell>
          <cell r="K81">
            <v>37</v>
          </cell>
          <cell r="L81">
            <v>49</v>
          </cell>
          <cell r="M81">
            <v>33</v>
          </cell>
          <cell r="N81">
            <v>65</v>
          </cell>
          <cell r="O81">
            <v>65</v>
          </cell>
          <cell r="P81">
            <v>64</v>
          </cell>
          <cell r="Q81">
            <v>62</v>
          </cell>
          <cell r="R81">
            <v>60</v>
          </cell>
          <cell r="S81">
            <v>57</v>
          </cell>
          <cell r="T81">
            <v>54</v>
          </cell>
          <cell r="U81">
            <v>51</v>
          </cell>
          <cell r="V81">
            <v>48</v>
          </cell>
          <cell r="W81">
            <v>43</v>
          </cell>
          <cell r="X81">
            <v>40</v>
          </cell>
          <cell r="Y81">
            <v>37</v>
          </cell>
          <cell r="Z81">
            <v>36</v>
          </cell>
          <cell r="AA81">
            <v>36</v>
          </cell>
          <cell r="AB81">
            <v>187</v>
          </cell>
          <cell r="AC81">
            <v>192</v>
          </cell>
          <cell r="AD81">
            <v>198</v>
          </cell>
          <cell r="AE81">
            <v>163</v>
          </cell>
          <cell r="AF81">
            <v>139</v>
          </cell>
          <cell r="AG81">
            <v>124</v>
          </cell>
          <cell r="AH81">
            <v>92</v>
          </cell>
          <cell r="AI81">
            <v>74</v>
          </cell>
          <cell r="AJ81">
            <v>54</v>
          </cell>
          <cell r="AK81">
            <v>39</v>
          </cell>
          <cell r="AL81">
            <v>23</v>
          </cell>
          <cell r="AM81">
            <v>13</v>
          </cell>
          <cell r="AN81">
            <v>10</v>
          </cell>
          <cell r="AO81">
            <v>3</v>
          </cell>
          <cell r="AP81">
            <v>22</v>
          </cell>
          <cell r="AQ81">
            <v>21</v>
          </cell>
          <cell r="AR81">
            <v>46</v>
          </cell>
          <cell r="AS81">
            <v>1074</v>
          </cell>
          <cell r="AT81">
            <v>120</v>
          </cell>
          <cell r="AU81">
            <v>81</v>
          </cell>
          <cell r="AV81">
            <v>462</v>
          </cell>
          <cell r="AW81">
            <v>46</v>
          </cell>
        </row>
        <row r="82">
          <cell r="E82">
            <v>4310</v>
          </cell>
          <cell r="F82" t="str">
            <v>P.S. 07 de Agosto</v>
          </cell>
          <cell r="G82">
            <v>1369</v>
          </cell>
          <cell r="H82">
            <v>20</v>
          </cell>
          <cell r="I82">
            <v>17</v>
          </cell>
          <cell r="J82">
            <v>20</v>
          </cell>
          <cell r="K82">
            <v>15</v>
          </cell>
          <cell r="L82">
            <v>15</v>
          </cell>
          <cell r="M82">
            <v>21</v>
          </cell>
          <cell r="N82">
            <v>42</v>
          </cell>
          <cell r="O82">
            <v>40</v>
          </cell>
          <cell r="P82">
            <v>40</v>
          </cell>
          <cell r="Q82">
            <v>39</v>
          </cell>
          <cell r="R82">
            <v>37</v>
          </cell>
          <cell r="S82">
            <v>36</v>
          </cell>
          <cell r="T82">
            <v>34</v>
          </cell>
          <cell r="U82">
            <v>32</v>
          </cell>
          <cell r="V82">
            <v>30</v>
          </cell>
          <cell r="W82">
            <v>27</v>
          </cell>
          <cell r="X82">
            <v>25</v>
          </cell>
          <cell r="Y82">
            <v>23</v>
          </cell>
          <cell r="Z82">
            <v>23</v>
          </cell>
          <cell r="AA82">
            <v>22</v>
          </cell>
          <cell r="AB82">
            <v>116</v>
          </cell>
          <cell r="AC82">
            <v>119</v>
          </cell>
          <cell r="AD82">
            <v>123</v>
          </cell>
          <cell r="AE82">
            <v>101</v>
          </cell>
          <cell r="AF82">
            <v>86</v>
          </cell>
          <cell r="AG82">
            <v>77</v>
          </cell>
          <cell r="AH82">
            <v>57</v>
          </cell>
          <cell r="AI82">
            <v>46</v>
          </cell>
          <cell r="AJ82">
            <v>34</v>
          </cell>
          <cell r="AK82">
            <v>24</v>
          </cell>
          <cell r="AL82">
            <v>14</v>
          </cell>
          <cell r="AM82">
            <v>8</v>
          </cell>
          <cell r="AN82">
            <v>6</v>
          </cell>
          <cell r="AO82">
            <v>2</v>
          </cell>
          <cell r="AP82">
            <v>13</v>
          </cell>
          <cell r="AQ82">
            <v>13</v>
          </cell>
          <cell r="AR82">
            <v>28</v>
          </cell>
          <cell r="AS82">
            <v>649</v>
          </cell>
          <cell r="AT82">
            <v>73</v>
          </cell>
          <cell r="AU82">
            <v>49</v>
          </cell>
          <cell r="AV82">
            <v>279</v>
          </cell>
          <cell r="AW82">
            <v>17</v>
          </cell>
        </row>
        <row r="83">
          <cell r="E83">
            <v>6996</v>
          </cell>
          <cell r="F83" t="str">
            <v>P.S. Nuevo Trujillo</v>
          </cell>
          <cell r="G83">
            <v>1443</v>
          </cell>
          <cell r="H83">
            <v>16</v>
          </cell>
          <cell r="I83">
            <v>34</v>
          </cell>
          <cell r="J83">
            <v>21</v>
          </cell>
          <cell r="K83">
            <v>26</v>
          </cell>
          <cell r="L83">
            <v>11</v>
          </cell>
          <cell r="M83">
            <v>21</v>
          </cell>
          <cell r="N83">
            <v>43</v>
          </cell>
          <cell r="O83">
            <v>42</v>
          </cell>
          <cell r="P83">
            <v>42</v>
          </cell>
          <cell r="Q83">
            <v>41</v>
          </cell>
          <cell r="R83">
            <v>39</v>
          </cell>
          <cell r="S83">
            <v>37</v>
          </cell>
          <cell r="T83">
            <v>36</v>
          </cell>
          <cell r="U83">
            <v>34</v>
          </cell>
          <cell r="V83">
            <v>31</v>
          </cell>
          <cell r="W83">
            <v>28</v>
          </cell>
          <cell r="X83">
            <v>26</v>
          </cell>
          <cell r="Y83">
            <v>24</v>
          </cell>
          <cell r="Z83">
            <v>24</v>
          </cell>
          <cell r="AA83">
            <v>23</v>
          </cell>
          <cell r="AB83">
            <v>121</v>
          </cell>
          <cell r="AC83">
            <v>124</v>
          </cell>
          <cell r="AD83">
            <v>128</v>
          </cell>
          <cell r="AE83">
            <v>106</v>
          </cell>
          <cell r="AF83">
            <v>90</v>
          </cell>
          <cell r="AG83">
            <v>80</v>
          </cell>
          <cell r="AH83">
            <v>59</v>
          </cell>
          <cell r="AI83">
            <v>47</v>
          </cell>
          <cell r="AJ83">
            <v>35</v>
          </cell>
          <cell r="AK83">
            <v>25</v>
          </cell>
          <cell r="AL83">
            <v>14</v>
          </cell>
          <cell r="AM83">
            <v>8</v>
          </cell>
          <cell r="AN83">
            <v>7</v>
          </cell>
          <cell r="AO83">
            <v>2</v>
          </cell>
          <cell r="AP83">
            <v>14</v>
          </cell>
          <cell r="AQ83">
            <v>13</v>
          </cell>
          <cell r="AR83">
            <v>29</v>
          </cell>
          <cell r="AS83">
            <v>684</v>
          </cell>
          <cell r="AT83">
            <v>76</v>
          </cell>
          <cell r="AU83">
            <v>51</v>
          </cell>
          <cell r="AV83">
            <v>295</v>
          </cell>
          <cell r="AW83">
            <v>16</v>
          </cell>
        </row>
        <row r="84">
          <cell r="E84">
            <v>7433</v>
          </cell>
          <cell r="F84" t="str">
            <v>P.S. Potrero Grande</v>
          </cell>
          <cell r="G84">
            <v>1122</v>
          </cell>
          <cell r="H84">
            <v>17</v>
          </cell>
          <cell r="I84">
            <v>18</v>
          </cell>
          <cell r="J84">
            <v>16</v>
          </cell>
          <cell r="K84">
            <v>26</v>
          </cell>
          <cell r="L84">
            <v>21</v>
          </cell>
          <cell r="M84">
            <v>14</v>
          </cell>
          <cell r="N84">
            <v>33</v>
          </cell>
          <cell r="O84">
            <v>33</v>
          </cell>
          <cell r="P84">
            <v>32</v>
          </cell>
          <cell r="Q84">
            <v>31</v>
          </cell>
          <cell r="R84">
            <v>30</v>
          </cell>
          <cell r="S84">
            <v>29</v>
          </cell>
          <cell r="T84">
            <v>27</v>
          </cell>
          <cell r="U84">
            <v>26</v>
          </cell>
          <cell r="V84">
            <v>24</v>
          </cell>
          <cell r="W84">
            <v>22</v>
          </cell>
          <cell r="X84">
            <v>21</v>
          </cell>
          <cell r="Y84">
            <v>18</v>
          </cell>
          <cell r="Z84">
            <v>18</v>
          </cell>
          <cell r="AA84">
            <v>17</v>
          </cell>
          <cell r="AB84">
            <v>93</v>
          </cell>
          <cell r="AC84">
            <v>95</v>
          </cell>
          <cell r="AD84">
            <v>98</v>
          </cell>
          <cell r="AE84">
            <v>81</v>
          </cell>
          <cell r="AF84">
            <v>69</v>
          </cell>
          <cell r="AG84">
            <v>62</v>
          </cell>
          <cell r="AH84">
            <v>45</v>
          </cell>
          <cell r="AI84">
            <v>36</v>
          </cell>
          <cell r="AJ84">
            <v>27</v>
          </cell>
          <cell r="AK84">
            <v>20</v>
          </cell>
          <cell r="AL84">
            <v>11</v>
          </cell>
          <cell r="AM84">
            <v>7</v>
          </cell>
          <cell r="AN84">
            <v>5</v>
          </cell>
          <cell r="AO84">
            <v>2</v>
          </cell>
          <cell r="AP84">
            <v>11</v>
          </cell>
          <cell r="AQ84">
            <v>10</v>
          </cell>
          <cell r="AR84">
            <v>23</v>
          </cell>
          <cell r="AS84">
            <v>532</v>
          </cell>
          <cell r="AT84">
            <v>60</v>
          </cell>
          <cell r="AU84">
            <v>40</v>
          </cell>
          <cell r="AV84">
            <v>229</v>
          </cell>
          <cell r="AW84">
            <v>17</v>
          </cell>
        </row>
        <row r="85">
          <cell r="E85">
            <v>10008</v>
          </cell>
          <cell r="F85" t="str">
            <v>P.S. Frontera San Francisco</v>
          </cell>
          <cell r="G85">
            <v>954</v>
          </cell>
          <cell r="H85">
            <v>17</v>
          </cell>
          <cell r="I85">
            <v>15</v>
          </cell>
          <cell r="J85">
            <v>23</v>
          </cell>
          <cell r="K85">
            <v>11</v>
          </cell>
          <cell r="L85">
            <v>11</v>
          </cell>
          <cell r="M85">
            <v>14</v>
          </cell>
          <cell r="N85">
            <v>28</v>
          </cell>
          <cell r="O85">
            <v>28</v>
          </cell>
          <cell r="P85">
            <v>28</v>
          </cell>
          <cell r="Q85">
            <v>27</v>
          </cell>
          <cell r="R85">
            <v>26</v>
          </cell>
          <cell r="S85">
            <v>25</v>
          </cell>
          <cell r="T85">
            <v>24</v>
          </cell>
          <cell r="U85">
            <v>22</v>
          </cell>
          <cell r="V85">
            <v>21</v>
          </cell>
          <cell r="W85">
            <v>18</v>
          </cell>
          <cell r="X85">
            <v>17</v>
          </cell>
          <cell r="Y85">
            <v>16</v>
          </cell>
          <cell r="Z85">
            <v>15</v>
          </cell>
          <cell r="AA85">
            <v>15</v>
          </cell>
          <cell r="AB85">
            <v>79</v>
          </cell>
          <cell r="AC85">
            <v>82</v>
          </cell>
          <cell r="AD85">
            <v>84</v>
          </cell>
          <cell r="AE85">
            <v>69</v>
          </cell>
          <cell r="AF85">
            <v>59</v>
          </cell>
          <cell r="AG85">
            <v>52</v>
          </cell>
          <cell r="AH85">
            <v>39</v>
          </cell>
          <cell r="AI85">
            <v>31</v>
          </cell>
          <cell r="AJ85">
            <v>23</v>
          </cell>
          <cell r="AK85">
            <v>16</v>
          </cell>
          <cell r="AL85">
            <v>9</v>
          </cell>
          <cell r="AM85">
            <v>6</v>
          </cell>
          <cell r="AN85">
            <v>4</v>
          </cell>
          <cell r="AO85">
            <v>1</v>
          </cell>
          <cell r="AP85">
            <v>9</v>
          </cell>
          <cell r="AQ85">
            <v>9</v>
          </cell>
          <cell r="AR85">
            <v>19</v>
          </cell>
          <cell r="AS85">
            <v>453</v>
          </cell>
          <cell r="AT85">
            <v>51</v>
          </cell>
          <cell r="AU85">
            <v>34</v>
          </cell>
          <cell r="AV85">
            <v>195</v>
          </cell>
          <cell r="AW85">
            <v>16</v>
          </cell>
        </row>
        <row r="86">
          <cell r="E86">
            <v>23760</v>
          </cell>
          <cell r="F86" t="str">
            <v>P.S. Barrios Altos</v>
          </cell>
          <cell r="G86">
            <v>741</v>
          </cell>
          <cell r="H86">
            <v>11</v>
          </cell>
          <cell r="I86">
            <v>8</v>
          </cell>
          <cell r="J86">
            <v>11</v>
          </cell>
          <cell r="K86">
            <v>9</v>
          </cell>
          <cell r="L86">
            <v>9</v>
          </cell>
          <cell r="M86">
            <v>13</v>
          </cell>
          <cell r="N86">
            <v>22</v>
          </cell>
          <cell r="O86">
            <v>22</v>
          </cell>
          <cell r="P86">
            <v>22</v>
          </cell>
          <cell r="Q86">
            <v>21</v>
          </cell>
          <cell r="R86">
            <v>21</v>
          </cell>
          <cell r="S86">
            <v>20</v>
          </cell>
          <cell r="T86">
            <v>19</v>
          </cell>
          <cell r="U86">
            <v>18</v>
          </cell>
          <cell r="V86">
            <v>17</v>
          </cell>
          <cell r="W86">
            <v>16</v>
          </cell>
          <cell r="X86">
            <v>13</v>
          </cell>
          <cell r="Y86">
            <v>12</v>
          </cell>
          <cell r="Z86">
            <v>12</v>
          </cell>
          <cell r="AA86">
            <v>11</v>
          </cell>
          <cell r="AB86">
            <v>63</v>
          </cell>
          <cell r="AC86">
            <v>64</v>
          </cell>
          <cell r="AD86">
            <v>66</v>
          </cell>
          <cell r="AE86">
            <v>54</v>
          </cell>
          <cell r="AF86">
            <v>47</v>
          </cell>
          <cell r="AG86">
            <v>41</v>
          </cell>
          <cell r="AH86">
            <v>31</v>
          </cell>
          <cell r="AI86">
            <v>24</v>
          </cell>
          <cell r="AJ86">
            <v>18</v>
          </cell>
          <cell r="AK86">
            <v>12</v>
          </cell>
          <cell r="AL86">
            <v>7</v>
          </cell>
          <cell r="AM86">
            <v>4</v>
          </cell>
          <cell r="AN86">
            <v>3</v>
          </cell>
          <cell r="AO86">
            <v>1</v>
          </cell>
          <cell r="AP86">
            <v>7</v>
          </cell>
          <cell r="AQ86">
            <v>7</v>
          </cell>
          <cell r="AR86">
            <v>15</v>
          </cell>
          <cell r="AS86">
            <v>352</v>
          </cell>
          <cell r="AT86">
            <v>39</v>
          </cell>
          <cell r="AU86">
            <v>26</v>
          </cell>
          <cell r="AV86">
            <v>152</v>
          </cell>
          <cell r="AW86">
            <v>10</v>
          </cell>
        </row>
        <row r="87">
          <cell r="F87" t="str">
            <v>TABACONAS</v>
          </cell>
          <cell r="G87">
            <v>21888</v>
          </cell>
          <cell r="H87">
            <v>352</v>
          </cell>
          <cell r="I87">
            <v>407</v>
          </cell>
          <cell r="J87">
            <v>367</v>
          </cell>
          <cell r="K87">
            <v>378</v>
          </cell>
          <cell r="L87">
            <v>410</v>
          </cell>
          <cell r="M87">
            <v>476</v>
          </cell>
          <cell r="N87">
            <v>609</v>
          </cell>
          <cell r="O87">
            <v>606</v>
          </cell>
          <cell r="P87">
            <v>602</v>
          </cell>
          <cell r="Q87">
            <v>592</v>
          </cell>
          <cell r="R87">
            <v>581</v>
          </cell>
          <cell r="S87">
            <v>567</v>
          </cell>
          <cell r="T87">
            <v>549</v>
          </cell>
          <cell r="U87">
            <v>525</v>
          </cell>
          <cell r="V87">
            <v>499</v>
          </cell>
          <cell r="W87">
            <v>470</v>
          </cell>
          <cell r="X87">
            <v>440</v>
          </cell>
          <cell r="Y87">
            <v>414</v>
          </cell>
          <cell r="Z87">
            <v>398</v>
          </cell>
          <cell r="AA87">
            <v>374</v>
          </cell>
          <cell r="AB87">
            <v>1754</v>
          </cell>
          <cell r="AC87">
            <v>1762</v>
          </cell>
          <cell r="AD87">
            <v>1718</v>
          </cell>
          <cell r="AE87">
            <v>1414</v>
          </cell>
          <cell r="AF87">
            <v>1360</v>
          </cell>
          <cell r="AG87">
            <v>1161</v>
          </cell>
          <cell r="AH87">
            <v>909</v>
          </cell>
          <cell r="AI87">
            <v>733</v>
          </cell>
          <cell r="AJ87">
            <v>585</v>
          </cell>
          <cell r="AK87">
            <v>365</v>
          </cell>
          <cell r="AL87">
            <v>256</v>
          </cell>
          <cell r="AM87">
            <v>130</v>
          </cell>
          <cell r="AN87">
            <v>125</v>
          </cell>
          <cell r="AO87">
            <v>41</v>
          </cell>
          <cell r="AP87">
            <v>246</v>
          </cell>
          <cell r="AQ87">
            <v>246</v>
          </cell>
          <cell r="AR87">
            <v>526</v>
          </cell>
          <cell r="AS87">
            <v>10770</v>
          </cell>
          <cell r="AT87">
            <v>1313</v>
          </cell>
          <cell r="AU87">
            <v>930</v>
          </cell>
          <cell r="AV87">
            <v>4289</v>
          </cell>
          <cell r="AW87">
            <v>384</v>
          </cell>
        </row>
        <row r="88">
          <cell r="E88">
            <v>4311</v>
          </cell>
          <cell r="F88" t="str">
            <v>C.S. Tamborapa Pueblo</v>
          </cell>
          <cell r="G88">
            <v>4830</v>
          </cell>
          <cell r="H88">
            <v>77</v>
          </cell>
          <cell r="I88">
            <v>82</v>
          </cell>
          <cell r="J88">
            <v>71</v>
          </cell>
          <cell r="K88">
            <v>85</v>
          </cell>
          <cell r="L88">
            <v>109</v>
          </cell>
          <cell r="M88">
            <v>112</v>
          </cell>
          <cell r="N88">
            <v>133</v>
          </cell>
          <cell r="O88">
            <v>133</v>
          </cell>
          <cell r="P88">
            <v>134</v>
          </cell>
          <cell r="Q88">
            <v>129</v>
          </cell>
          <cell r="R88">
            <v>128</v>
          </cell>
          <cell r="S88">
            <v>124</v>
          </cell>
          <cell r="T88">
            <v>121</v>
          </cell>
          <cell r="U88">
            <v>115</v>
          </cell>
          <cell r="V88">
            <v>108</v>
          </cell>
          <cell r="W88">
            <v>104</v>
          </cell>
          <cell r="X88">
            <v>97</v>
          </cell>
          <cell r="Y88">
            <v>90</v>
          </cell>
          <cell r="Z88">
            <v>88</v>
          </cell>
          <cell r="AA88">
            <v>83</v>
          </cell>
          <cell r="AB88">
            <v>386</v>
          </cell>
          <cell r="AC88">
            <v>389</v>
          </cell>
          <cell r="AD88">
            <v>380</v>
          </cell>
          <cell r="AE88">
            <v>311</v>
          </cell>
          <cell r="AF88">
            <v>298</v>
          </cell>
          <cell r="AG88">
            <v>256</v>
          </cell>
          <cell r="AH88">
            <v>200</v>
          </cell>
          <cell r="AI88">
            <v>161</v>
          </cell>
          <cell r="AJ88">
            <v>130</v>
          </cell>
          <cell r="AK88">
            <v>81</v>
          </cell>
          <cell r="AL88">
            <v>57</v>
          </cell>
          <cell r="AM88">
            <v>29</v>
          </cell>
          <cell r="AN88">
            <v>29</v>
          </cell>
          <cell r="AO88">
            <v>10</v>
          </cell>
          <cell r="AP88">
            <v>55</v>
          </cell>
          <cell r="AQ88">
            <v>55</v>
          </cell>
          <cell r="AR88">
            <v>116</v>
          </cell>
          <cell r="AS88">
            <v>2376</v>
          </cell>
          <cell r="AT88">
            <v>290</v>
          </cell>
          <cell r="AU88">
            <v>205</v>
          </cell>
          <cell r="AV88">
            <v>947</v>
          </cell>
          <cell r="AW88">
            <v>94</v>
          </cell>
        </row>
        <row r="89">
          <cell r="E89">
            <v>4312</v>
          </cell>
          <cell r="F89" t="str">
            <v>P.S. Tabaconas</v>
          </cell>
          <cell r="G89">
            <v>3283</v>
          </cell>
          <cell r="H89">
            <v>40</v>
          </cell>
          <cell r="I89">
            <v>44</v>
          </cell>
          <cell r="J89">
            <v>49</v>
          </cell>
          <cell r="K89">
            <v>40</v>
          </cell>
          <cell r="L89">
            <v>59</v>
          </cell>
          <cell r="M89">
            <v>59</v>
          </cell>
          <cell r="N89">
            <v>94</v>
          </cell>
          <cell r="O89">
            <v>93</v>
          </cell>
          <cell r="P89">
            <v>92</v>
          </cell>
          <cell r="Q89">
            <v>91</v>
          </cell>
          <cell r="R89">
            <v>90</v>
          </cell>
          <cell r="S89">
            <v>87</v>
          </cell>
          <cell r="T89">
            <v>84</v>
          </cell>
          <cell r="U89">
            <v>80</v>
          </cell>
          <cell r="V89">
            <v>77</v>
          </cell>
          <cell r="W89">
            <v>71</v>
          </cell>
          <cell r="X89">
            <v>67</v>
          </cell>
          <cell r="Y89">
            <v>64</v>
          </cell>
          <cell r="Z89">
            <v>61</v>
          </cell>
          <cell r="AA89">
            <v>57</v>
          </cell>
          <cell r="AB89">
            <v>269</v>
          </cell>
          <cell r="AC89">
            <v>270</v>
          </cell>
          <cell r="AD89">
            <v>263</v>
          </cell>
          <cell r="AE89">
            <v>217</v>
          </cell>
          <cell r="AF89">
            <v>209</v>
          </cell>
          <cell r="AG89">
            <v>179</v>
          </cell>
          <cell r="AH89">
            <v>140</v>
          </cell>
          <cell r="AI89">
            <v>113</v>
          </cell>
          <cell r="AJ89">
            <v>90</v>
          </cell>
          <cell r="AK89">
            <v>56</v>
          </cell>
          <cell r="AL89">
            <v>39</v>
          </cell>
          <cell r="AM89">
            <v>20</v>
          </cell>
          <cell r="AN89">
            <v>19</v>
          </cell>
          <cell r="AO89">
            <v>6</v>
          </cell>
          <cell r="AP89">
            <v>37</v>
          </cell>
          <cell r="AQ89">
            <v>37</v>
          </cell>
          <cell r="AR89">
            <v>79</v>
          </cell>
          <cell r="AS89">
            <v>1613</v>
          </cell>
          <cell r="AT89">
            <v>197</v>
          </cell>
          <cell r="AU89">
            <v>139</v>
          </cell>
          <cell r="AV89">
            <v>642</v>
          </cell>
          <cell r="AW89">
            <v>41</v>
          </cell>
        </row>
        <row r="90">
          <cell r="E90">
            <v>4313</v>
          </cell>
          <cell r="F90" t="str">
            <v>C.S. Panchia</v>
          </cell>
          <cell r="G90">
            <v>2693</v>
          </cell>
          <cell r="H90">
            <v>51</v>
          </cell>
          <cell r="I90">
            <v>55</v>
          </cell>
          <cell r="J90">
            <v>56</v>
          </cell>
          <cell r="K90">
            <v>55</v>
          </cell>
          <cell r="L90">
            <v>53</v>
          </cell>
          <cell r="M90">
            <v>68</v>
          </cell>
          <cell r="N90">
            <v>73</v>
          </cell>
          <cell r="O90">
            <v>73</v>
          </cell>
          <cell r="P90">
            <v>72</v>
          </cell>
          <cell r="Q90">
            <v>71</v>
          </cell>
          <cell r="R90">
            <v>70</v>
          </cell>
          <cell r="S90">
            <v>68</v>
          </cell>
          <cell r="T90">
            <v>66</v>
          </cell>
          <cell r="U90">
            <v>63</v>
          </cell>
          <cell r="V90">
            <v>60</v>
          </cell>
          <cell r="W90">
            <v>57</v>
          </cell>
          <cell r="X90">
            <v>53</v>
          </cell>
          <cell r="Y90">
            <v>50</v>
          </cell>
          <cell r="Z90">
            <v>48</v>
          </cell>
          <cell r="AA90">
            <v>46</v>
          </cell>
          <cell r="AB90">
            <v>212</v>
          </cell>
          <cell r="AC90">
            <v>213</v>
          </cell>
          <cell r="AD90">
            <v>208</v>
          </cell>
          <cell r="AE90">
            <v>171</v>
          </cell>
          <cell r="AF90">
            <v>165</v>
          </cell>
          <cell r="AG90">
            <v>140</v>
          </cell>
          <cell r="AH90">
            <v>110</v>
          </cell>
          <cell r="AI90">
            <v>89</v>
          </cell>
          <cell r="AJ90">
            <v>70</v>
          </cell>
          <cell r="AK90">
            <v>45</v>
          </cell>
          <cell r="AL90">
            <v>31</v>
          </cell>
          <cell r="AM90">
            <v>16</v>
          </cell>
          <cell r="AN90">
            <v>15</v>
          </cell>
          <cell r="AO90">
            <v>5</v>
          </cell>
          <cell r="AP90">
            <v>30</v>
          </cell>
          <cell r="AQ90">
            <v>30</v>
          </cell>
          <cell r="AR90">
            <v>65</v>
          </cell>
          <cell r="AS90">
            <v>1328</v>
          </cell>
          <cell r="AT90">
            <v>162</v>
          </cell>
          <cell r="AU90">
            <v>115</v>
          </cell>
          <cell r="AV90">
            <v>529</v>
          </cell>
          <cell r="AW90">
            <v>63</v>
          </cell>
        </row>
        <row r="91">
          <cell r="E91">
            <v>4314</v>
          </cell>
          <cell r="F91" t="str">
            <v>C.S. Churuyacu</v>
          </cell>
          <cell r="G91">
            <v>3461</v>
          </cell>
          <cell r="H91">
            <v>60</v>
          </cell>
          <cell r="I91">
            <v>74</v>
          </cell>
          <cell r="J91">
            <v>67</v>
          </cell>
          <cell r="K91">
            <v>65</v>
          </cell>
          <cell r="L91">
            <v>60</v>
          </cell>
          <cell r="M91">
            <v>73</v>
          </cell>
          <cell r="N91">
            <v>96</v>
          </cell>
          <cell r="O91">
            <v>95</v>
          </cell>
          <cell r="P91">
            <v>94</v>
          </cell>
          <cell r="Q91">
            <v>93</v>
          </cell>
          <cell r="R91">
            <v>91</v>
          </cell>
          <cell r="S91">
            <v>89</v>
          </cell>
          <cell r="T91">
            <v>86</v>
          </cell>
          <cell r="U91">
            <v>83</v>
          </cell>
          <cell r="V91">
            <v>78</v>
          </cell>
          <cell r="W91">
            <v>73</v>
          </cell>
          <cell r="X91">
            <v>69</v>
          </cell>
          <cell r="Y91">
            <v>65</v>
          </cell>
          <cell r="Z91">
            <v>62</v>
          </cell>
          <cell r="AA91">
            <v>59</v>
          </cell>
          <cell r="AB91">
            <v>276</v>
          </cell>
          <cell r="AC91">
            <v>277</v>
          </cell>
          <cell r="AD91">
            <v>270</v>
          </cell>
          <cell r="AE91">
            <v>222</v>
          </cell>
          <cell r="AF91">
            <v>214</v>
          </cell>
          <cell r="AG91">
            <v>182</v>
          </cell>
          <cell r="AH91">
            <v>143</v>
          </cell>
          <cell r="AI91">
            <v>116</v>
          </cell>
          <cell r="AJ91">
            <v>92</v>
          </cell>
          <cell r="AK91">
            <v>58</v>
          </cell>
          <cell r="AL91">
            <v>40</v>
          </cell>
          <cell r="AM91">
            <v>20</v>
          </cell>
          <cell r="AN91">
            <v>19</v>
          </cell>
          <cell r="AO91">
            <v>6</v>
          </cell>
          <cell r="AP91">
            <v>39</v>
          </cell>
          <cell r="AQ91">
            <v>39</v>
          </cell>
          <cell r="AR91">
            <v>83</v>
          </cell>
          <cell r="AS91">
            <v>1705</v>
          </cell>
          <cell r="AT91">
            <v>208</v>
          </cell>
          <cell r="AU91">
            <v>147</v>
          </cell>
          <cell r="AV91">
            <v>679</v>
          </cell>
          <cell r="AW91">
            <v>63</v>
          </cell>
        </row>
        <row r="92">
          <cell r="E92">
            <v>4315</v>
          </cell>
          <cell r="F92" t="str">
            <v>P.S. Linderos</v>
          </cell>
          <cell r="G92">
            <v>2001</v>
          </cell>
          <cell r="H92">
            <v>32</v>
          </cell>
          <cell r="I92">
            <v>34</v>
          </cell>
          <cell r="J92">
            <v>31</v>
          </cell>
          <cell r="K92">
            <v>35</v>
          </cell>
          <cell r="L92">
            <v>36</v>
          </cell>
          <cell r="M92">
            <v>30</v>
          </cell>
          <cell r="N92">
            <v>57</v>
          </cell>
          <cell r="O92">
            <v>57</v>
          </cell>
          <cell r="P92">
            <v>56</v>
          </cell>
          <cell r="Q92">
            <v>55</v>
          </cell>
          <cell r="R92">
            <v>53</v>
          </cell>
          <cell r="S92">
            <v>52</v>
          </cell>
          <cell r="T92">
            <v>51</v>
          </cell>
          <cell r="U92">
            <v>48</v>
          </cell>
          <cell r="V92">
            <v>46</v>
          </cell>
          <cell r="W92">
            <v>44</v>
          </cell>
          <cell r="X92">
            <v>41</v>
          </cell>
          <cell r="Y92">
            <v>39</v>
          </cell>
          <cell r="Z92">
            <v>37</v>
          </cell>
          <cell r="AA92">
            <v>34</v>
          </cell>
          <cell r="AB92">
            <v>162</v>
          </cell>
          <cell r="AC92">
            <v>163</v>
          </cell>
          <cell r="AD92">
            <v>158</v>
          </cell>
          <cell r="AE92">
            <v>131</v>
          </cell>
          <cell r="AF92">
            <v>126</v>
          </cell>
          <cell r="AG92">
            <v>108</v>
          </cell>
          <cell r="AH92">
            <v>84</v>
          </cell>
          <cell r="AI92">
            <v>67</v>
          </cell>
          <cell r="AJ92">
            <v>54</v>
          </cell>
          <cell r="AK92">
            <v>33</v>
          </cell>
          <cell r="AL92">
            <v>24</v>
          </cell>
          <cell r="AM92">
            <v>12</v>
          </cell>
          <cell r="AN92">
            <v>11</v>
          </cell>
          <cell r="AO92">
            <v>4</v>
          </cell>
          <cell r="AP92">
            <v>22</v>
          </cell>
          <cell r="AQ92">
            <v>22</v>
          </cell>
          <cell r="AR92">
            <v>48</v>
          </cell>
          <cell r="AS92">
            <v>984</v>
          </cell>
          <cell r="AT92">
            <v>120</v>
          </cell>
          <cell r="AU92">
            <v>85</v>
          </cell>
          <cell r="AV92">
            <v>392</v>
          </cell>
          <cell r="AW92">
            <v>32</v>
          </cell>
        </row>
        <row r="93">
          <cell r="E93">
            <v>4316</v>
          </cell>
          <cell r="F93" t="str">
            <v>P.S. La Bermeja</v>
          </cell>
          <cell r="G93">
            <v>2869</v>
          </cell>
          <cell r="H93">
            <v>55</v>
          </cell>
          <cell r="I93">
            <v>67</v>
          </cell>
          <cell r="J93">
            <v>53</v>
          </cell>
          <cell r="K93">
            <v>50</v>
          </cell>
          <cell r="L93">
            <v>48</v>
          </cell>
          <cell r="M93">
            <v>62</v>
          </cell>
          <cell r="N93">
            <v>79</v>
          </cell>
          <cell r="O93">
            <v>78</v>
          </cell>
          <cell r="P93">
            <v>78</v>
          </cell>
          <cell r="Q93">
            <v>77</v>
          </cell>
          <cell r="R93">
            <v>75</v>
          </cell>
          <cell r="S93">
            <v>74</v>
          </cell>
          <cell r="T93">
            <v>71</v>
          </cell>
          <cell r="U93">
            <v>68</v>
          </cell>
          <cell r="V93">
            <v>65</v>
          </cell>
          <cell r="W93">
            <v>61</v>
          </cell>
          <cell r="X93">
            <v>57</v>
          </cell>
          <cell r="Y93">
            <v>53</v>
          </cell>
          <cell r="Z93">
            <v>51</v>
          </cell>
          <cell r="AA93">
            <v>49</v>
          </cell>
          <cell r="AB93">
            <v>228</v>
          </cell>
          <cell r="AC93">
            <v>229</v>
          </cell>
          <cell r="AD93">
            <v>224</v>
          </cell>
          <cell r="AE93">
            <v>184</v>
          </cell>
          <cell r="AF93">
            <v>177</v>
          </cell>
          <cell r="AG93">
            <v>151</v>
          </cell>
          <cell r="AH93">
            <v>119</v>
          </cell>
          <cell r="AI93">
            <v>96</v>
          </cell>
          <cell r="AJ93">
            <v>76</v>
          </cell>
          <cell r="AK93">
            <v>47</v>
          </cell>
          <cell r="AL93">
            <v>34</v>
          </cell>
          <cell r="AM93">
            <v>17</v>
          </cell>
          <cell r="AN93">
            <v>16</v>
          </cell>
          <cell r="AO93">
            <v>5</v>
          </cell>
          <cell r="AP93">
            <v>32</v>
          </cell>
          <cell r="AQ93">
            <v>32</v>
          </cell>
          <cell r="AR93">
            <v>69</v>
          </cell>
          <cell r="AS93">
            <v>1414</v>
          </cell>
          <cell r="AT93">
            <v>172</v>
          </cell>
          <cell r="AU93">
            <v>122</v>
          </cell>
          <cell r="AV93">
            <v>563</v>
          </cell>
          <cell r="AW93">
            <v>57</v>
          </cell>
        </row>
        <row r="94">
          <cell r="E94">
            <v>7034</v>
          </cell>
          <cell r="F94" t="str">
            <v>P.S. Carmen Cautivo</v>
          </cell>
          <cell r="G94">
            <v>1004</v>
          </cell>
          <cell r="H94">
            <v>13</v>
          </cell>
          <cell r="I94">
            <v>18</v>
          </cell>
          <cell r="J94">
            <v>10</v>
          </cell>
          <cell r="K94">
            <v>10</v>
          </cell>
          <cell r="L94">
            <v>16</v>
          </cell>
          <cell r="M94">
            <v>25</v>
          </cell>
          <cell r="N94">
            <v>28</v>
          </cell>
          <cell r="O94">
            <v>28</v>
          </cell>
          <cell r="P94">
            <v>28</v>
          </cell>
          <cell r="Q94">
            <v>28</v>
          </cell>
          <cell r="R94">
            <v>27</v>
          </cell>
          <cell r="S94">
            <v>27</v>
          </cell>
          <cell r="T94">
            <v>26</v>
          </cell>
          <cell r="U94">
            <v>25</v>
          </cell>
          <cell r="V94">
            <v>24</v>
          </cell>
          <cell r="W94">
            <v>22</v>
          </cell>
          <cell r="X94">
            <v>21</v>
          </cell>
          <cell r="Y94">
            <v>20</v>
          </cell>
          <cell r="Z94">
            <v>19</v>
          </cell>
          <cell r="AA94">
            <v>18</v>
          </cell>
          <cell r="AB94">
            <v>82</v>
          </cell>
          <cell r="AC94">
            <v>82</v>
          </cell>
          <cell r="AD94">
            <v>80</v>
          </cell>
          <cell r="AE94">
            <v>66</v>
          </cell>
          <cell r="AF94">
            <v>64</v>
          </cell>
          <cell r="AG94">
            <v>54</v>
          </cell>
          <cell r="AH94">
            <v>42</v>
          </cell>
          <cell r="AI94">
            <v>34</v>
          </cell>
          <cell r="AJ94">
            <v>27</v>
          </cell>
          <cell r="AK94">
            <v>17</v>
          </cell>
          <cell r="AL94">
            <v>11</v>
          </cell>
          <cell r="AM94">
            <v>6</v>
          </cell>
          <cell r="AN94">
            <v>6</v>
          </cell>
          <cell r="AO94">
            <v>2</v>
          </cell>
          <cell r="AP94">
            <v>11</v>
          </cell>
          <cell r="AQ94">
            <v>11</v>
          </cell>
          <cell r="AR94">
            <v>24</v>
          </cell>
          <cell r="AS94">
            <v>493</v>
          </cell>
          <cell r="AT94">
            <v>60</v>
          </cell>
          <cell r="AU94">
            <v>43</v>
          </cell>
          <cell r="AV94">
            <v>196</v>
          </cell>
          <cell r="AW94">
            <v>11</v>
          </cell>
        </row>
        <row r="95">
          <cell r="E95">
            <v>7463</v>
          </cell>
          <cell r="F95" t="str">
            <v>P.S. Guayabal</v>
          </cell>
          <cell r="G95">
            <v>1056</v>
          </cell>
          <cell r="H95">
            <v>12</v>
          </cell>
          <cell r="I95">
            <v>26</v>
          </cell>
          <cell r="J95">
            <v>15</v>
          </cell>
          <cell r="K95">
            <v>21</v>
          </cell>
          <cell r="L95">
            <v>15</v>
          </cell>
          <cell r="M95">
            <v>24</v>
          </cell>
          <cell r="N95">
            <v>30</v>
          </cell>
          <cell r="O95">
            <v>30</v>
          </cell>
          <cell r="P95">
            <v>29</v>
          </cell>
          <cell r="Q95">
            <v>29</v>
          </cell>
          <cell r="R95">
            <v>29</v>
          </cell>
          <cell r="S95">
            <v>28</v>
          </cell>
          <cell r="T95">
            <v>27</v>
          </cell>
          <cell r="U95">
            <v>26</v>
          </cell>
          <cell r="V95">
            <v>25</v>
          </cell>
          <cell r="W95">
            <v>23</v>
          </cell>
          <cell r="X95">
            <v>21</v>
          </cell>
          <cell r="Y95">
            <v>20</v>
          </cell>
          <cell r="Z95">
            <v>19</v>
          </cell>
          <cell r="AA95">
            <v>17</v>
          </cell>
          <cell r="AB95">
            <v>85</v>
          </cell>
          <cell r="AC95">
            <v>85</v>
          </cell>
          <cell r="AD95">
            <v>82</v>
          </cell>
          <cell r="AE95">
            <v>68</v>
          </cell>
          <cell r="AF95">
            <v>66</v>
          </cell>
          <cell r="AG95">
            <v>56</v>
          </cell>
          <cell r="AH95">
            <v>44</v>
          </cell>
          <cell r="AI95">
            <v>35</v>
          </cell>
          <cell r="AJ95">
            <v>28</v>
          </cell>
          <cell r="AK95">
            <v>17</v>
          </cell>
          <cell r="AL95">
            <v>12</v>
          </cell>
          <cell r="AM95">
            <v>6</v>
          </cell>
          <cell r="AN95">
            <v>6</v>
          </cell>
          <cell r="AO95">
            <v>2</v>
          </cell>
          <cell r="AP95">
            <v>12</v>
          </cell>
          <cell r="AQ95">
            <v>12</v>
          </cell>
          <cell r="AR95">
            <v>25</v>
          </cell>
          <cell r="AS95">
            <v>518</v>
          </cell>
          <cell r="AT95">
            <v>63</v>
          </cell>
          <cell r="AU95">
            <v>45</v>
          </cell>
          <cell r="AV95">
            <v>206</v>
          </cell>
          <cell r="AW95">
            <v>13</v>
          </cell>
        </row>
        <row r="96">
          <cell r="E96">
            <v>9968</v>
          </cell>
          <cell r="F96" t="str">
            <v>P.S. Charape</v>
          </cell>
          <cell r="G96">
            <v>691</v>
          </cell>
          <cell r="H96">
            <v>12</v>
          </cell>
          <cell r="I96">
            <v>7</v>
          </cell>
          <cell r="J96">
            <v>15</v>
          </cell>
          <cell r="K96">
            <v>17</v>
          </cell>
          <cell r="L96">
            <v>14</v>
          </cell>
          <cell r="M96">
            <v>23</v>
          </cell>
          <cell r="N96">
            <v>19</v>
          </cell>
          <cell r="O96">
            <v>19</v>
          </cell>
          <cell r="P96">
            <v>19</v>
          </cell>
          <cell r="Q96">
            <v>19</v>
          </cell>
          <cell r="R96">
            <v>18</v>
          </cell>
          <cell r="S96">
            <v>18</v>
          </cell>
          <cell r="T96">
            <v>17</v>
          </cell>
          <cell r="U96">
            <v>17</v>
          </cell>
          <cell r="V96">
            <v>16</v>
          </cell>
          <cell r="W96">
            <v>15</v>
          </cell>
          <cell r="X96">
            <v>14</v>
          </cell>
          <cell r="Y96">
            <v>13</v>
          </cell>
          <cell r="Z96">
            <v>13</v>
          </cell>
          <cell r="AA96">
            <v>11</v>
          </cell>
          <cell r="AB96">
            <v>54</v>
          </cell>
          <cell r="AC96">
            <v>54</v>
          </cell>
          <cell r="AD96">
            <v>53</v>
          </cell>
          <cell r="AE96">
            <v>44</v>
          </cell>
          <cell r="AF96">
            <v>41</v>
          </cell>
          <cell r="AG96">
            <v>35</v>
          </cell>
          <cell r="AH96">
            <v>27</v>
          </cell>
          <cell r="AI96">
            <v>22</v>
          </cell>
          <cell r="AJ96">
            <v>18</v>
          </cell>
          <cell r="AK96">
            <v>11</v>
          </cell>
          <cell r="AL96">
            <v>8</v>
          </cell>
          <cell r="AM96">
            <v>4</v>
          </cell>
          <cell r="AN96">
            <v>4</v>
          </cell>
          <cell r="AO96">
            <v>1</v>
          </cell>
          <cell r="AP96">
            <v>8</v>
          </cell>
          <cell r="AQ96">
            <v>8</v>
          </cell>
          <cell r="AR96">
            <v>17</v>
          </cell>
          <cell r="AS96">
            <v>339</v>
          </cell>
          <cell r="AT96">
            <v>41</v>
          </cell>
          <cell r="AU96">
            <v>29</v>
          </cell>
          <cell r="AV96">
            <v>135</v>
          </cell>
          <cell r="AW96">
            <v>10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"/>
      <sheetName val="Hoja1"/>
    </sheetNames>
    <sheetDataSet>
      <sheetData sheetId="0">
        <row r="9">
          <cell r="AY9">
            <v>4620</v>
          </cell>
          <cell r="AZ9">
            <v>86</v>
          </cell>
          <cell r="BA9">
            <v>86</v>
          </cell>
          <cell r="BB9">
            <v>86</v>
          </cell>
          <cell r="BC9">
            <v>85</v>
          </cell>
          <cell r="BD9">
            <v>83</v>
          </cell>
          <cell r="BE9">
            <v>82</v>
          </cell>
          <cell r="BF9">
            <v>80</v>
          </cell>
          <cell r="BG9">
            <v>79</v>
          </cell>
          <cell r="BH9">
            <v>77</v>
          </cell>
          <cell r="BI9">
            <v>77</v>
          </cell>
          <cell r="BJ9">
            <v>76</v>
          </cell>
          <cell r="BK9">
            <v>75</v>
          </cell>
          <cell r="BL9">
            <v>76</v>
          </cell>
          <cell r="BM9">
            <v>79</v>
          </cell>
          <cell r="BN9">
            <v>83</v>
          </cell>
          <cell r="BO9">
            <v>88</v>
          </cell>
          <cell r="BP9">
            <v>92</v>
          </cell>
          <cell r="BQ9">
            <v>96</v>
          </cell>
          <cell r="BR9">
            <v>100</v>
          </cell>
          <cell r="BS9">
            <v>104</v>
          </cell>
          <cell r="BT9">
            <v>552</v>
          </cell>
          <cell r="BU9">
            <v>530</v>
          </cell>
          <cell r="BV9">
            <v>548</v>
          </cell>
          <cell r="BW9">
            <v>422</v>
          </cell>
          <cell r="BX9">
            <v>372</v>
          </cell>
          <cell r="BY9">
            <v>317</v>
          </cell>
          <cell r="BZ9">
            <v>255</v>
          </cell>
          <cell r="CA9">
            <v>200</v>
          </cell>
          <cell r="CB9">
            <v>135</v>
          </cell>
          <cell r="CC9">
            <v>92</v>
          </cell>
          <cell r="CD9">
            <v>64</v>
          </cell>
          <cell r="CE9">
            <v>42</v>
          </cell>
          <cell r="CF9">
            <v>39</v>
          </cell>
          <cell r="CG9">
            <v>7</v>
          </cell>
          <cell r="CH9">
            <v>42</v>
          </cell>
          <cell r="CI9">
            <v>44</v>
          </cell>
          <cell r="CJ9">
            <v>92</v>
          </cell>
          <cell r="CK9">
            <v>2740</v>
          </cell>
          <cell r="CL9">
            <v>195</v>
          </cell>
          <cell r="CM9">
            <v>244</v>
          </cell>
          <cell r="CN9">
            <v>1445</v>
          </cell>
          <cell r="CO9">
            <v>104</v>
          </cell>
        </row>
        <row r="10">
          <cell r="AY10">
            <v>4657</v>
          </cell>
          <cell r="AZ10">
            <v>389</v>
          </cell>
          <cell r="BA10">
            <v>391</v>
          </cell>
          <cell r="BB10">
            <v>389</v>
          </cell>
          <cell r="BC10">
            <v>383</v>
          </cell>
          <cell r="BD10">
            <v>375</v>
          </cell>
          <cell r="BE10">
            <v>371</v>
          </cell>
          <cell r="BF10">
            <v>363</v>
          </cell>
          <cell r="BG10">
            <v>357</v>
          </cell>
          <cell r="BH10">
            <v>351</v>
          </cell>
          <cell r="BI10">
            <v>348</v>
          </cell>
          <cell r="BJ10">
            <v>345</v>
          </cell>
          <cell r="BK10">
            <v>340</v>
          </cell>
          <cell r="BL10">
            <v>343</v>
          </cell>
          <cell r="BM10">
            <v>357</v>
          </cell>
          <cell r="BN10">
            <v>378</v>
          </cell>
          <cell r="BO10">
            <v>397</v>
          </cell>
          <cell r="BP10">
            <v>416</v>
          </cell>
          <cell r="BQ10">
            <v>435</v>
          </cell>
          <cell r="BR10">
            <v>453</v>
          </cell>
          <cell r="BS10">
            <v>470</v>
          </cell>
          <cell r="BT10">
            <v>2503</v>
          </cell>
          <cell r="BU10">
            <v>2405</v>
          </cell>
          <cell r="BV10">
            <v>2484</v>
          </cell>
          <cell r="BW10">
            <v>1916</v>
          </cell>
          <cell r="BX10">
            <v>1686</v>
          </cell>
          <cell r="BY10">
            <v>1439</v>
          </cell>
          <cell r="BZ10">
            <v>1157</v>
          </cell>
          <cell r="CA10">
            <v>906</v>
          </cell>
          <cell r="CB10">
            <v>613</v>
          </cell>
          <cell r="CC10">
            <v>417</v>
          </cell>
          <cell r="CD10">
            <v>290</v>
          </cell>
          <cell r="CE10">
            <v>193</v>
          </cell>
          <cell r="CF10">
            <v>178</v>
          </cell>
          <cell r="CG10">
            <v>31</v>
          </cell>
          <cell r="CH10">
            <v>191</v>
          </cell>
          <cell r="CI10">
            <v>198</v>
          </cell>
          <cell r="CJ10">
            <v>417</v>
          </cell>
          <cell r="CK10">
            <v>12425</v>
          </cell>
          <cell r="CL10">
            <v>886</v>
          </cell>
          <cell r="CM10">
            <v>1108</v>
          </cell>
          <cell r="CN10">
            <v>6553</v>
          </cell>
          <cell r="CO10">
            <v>369</v>
          </cell>
        </row>
        <row r="11">
          <cell r="AY11">
            <v>4645</v>
          </cell>
          <cell r="AZ11">
            <v>423</v>
          </cell>
          <cell r="BA11">
            <v>425</v>
          </cell>
          <cell r="BB11">
            <v>423</v>
          </cell>
          <cell r="BC11">
            <v>417</v>
          </cell>
          <cell r="BD11">
            <v>408</v>
          </cell>
          <cell r="BE11">
            <v>403</v>
          </cell>
          <cell r="BF11">
            <v>395</v>
          </cell>
          <cell r="BG11">
            <v>388</v>
          </cell>
          <cell r="BH11">
            <v>381</v>
          </cell>
          <cell r="BI11">
            <v>378</v>
          </cell>
          <cell r="BJ11">
            <v>375</v>
          </cell>
          <cell r="BK11">
            <v>369</v>
          </cell>
          <cell r="BL11">
            <v>373</v>
          </cell>
          <cell r="BM11">
            <v>388</v>
          </cell>
          <cell r="BN11">
            <v>411</v>
          </cell>
          <cell r="BO11">
            <v>432</v>
          </cell>
          <cell r="BP11">
            <v>452</v>
          </cell>
          <cell r="BQ11">
            <v>473</v>
          </cell>
          <cell r="BR11">
            <v>492</v>
          </cell>
          <cell r="BS11">
            <v>511</v>
          </cell>
          <cell r="BT11">
            <v>2721</v>
          </cell>
          <cell r="BU11">
            <v>2615</v>
          </cell>
          <cell r="BV11">
            <v>2700</v>
          </cell>
          <cell r="BW11">
            <v>2083</v>
          </cell>
          <cell r="BX11">
            <v>1833</v>
          </cell>
          <cell r="BY11">
            <v>1564</v>
          </cell>
          <cell r="BZ11">
            <v>1258</v>
          </cell>
          <cell r="CA11">
            <v>984</v>
          </cell>
          <cell r="CB11">
            <v>666</v>
          </cell>
          <cell r="CC11">
            <v>454</v>
          </cell>
          <cell r="CD11">
            <v>315</v>
          </cell>
          <cell r="CE11">
            <v>209</v>
          </cell>
          <cell r="CF11">
            <v>194</v>
          </cell>
          <cell r="CG11">
            <v>34</v>
          </cell>
          <cell r="CH11">
            <v>207</v>
          </cell>
          <cell r="CI11">
            <v>216</v>
          </cell>
          <cell r="CJ11">
            <v>453</v>
          </cell>
          <cell r="CK11">
            <v>13508</v>
          </cell>
          <cell r="CL11">
            <v>963</v>
          </cell>
          <cell r="CM11">
            <v>1205</v>
          </cell>
          <cell r="CN11">
            <v>7124</v>
          </cell>
          <cell r="CO11">
            <v>405</v>
          </cell>
        </row>
        <row r="12">
          <cell r="AY12">
            <v>4619</v>
          </cell>
          <cell r="AZ12">
            <v>82</v>
          </cell>
          <cell r="BA12">
            <v>82</v>
          </cell>
          <cell r="BB12">
            <v>82</v>
          </cell>
          <cell r="BC12">
            <v>81</v>
          </cell>
          <cell r="BD12">
            <v>79</v>
          </cell>
          <cell r="BE12">
            <v>78</v>
          </cell>
          <cell r="BF12">
            <v>76</v>
          </cell>
          <cell r="BG12">
            <v>75</v>
          </cell>
          <cell r="BH12">
            <v>74</v>
          </cell>
          <cell r="BI12">
            <v>73</v>
          </cell>
          <cell r="BJ12">
            <v>73</v>
          </cell>
          <cell r="BK12">
            <v>71</v>
          </cell>
          <cell r="BL12">
            <v>72</v>
          </cell>
          <cell r="BM12">
            <v>75</v>
          </cell>
          <cell r="BN12">
            <v>79</v>
          </cell>
          <cell r="BO12">
            <v>84</v>
          </cell>
          <cell r="BP12">
            <v>87</v>
          </cell>
          <cell r="BQ12">
            <v>91</v>
          </cell>
          <cell r="BR12">
            <v>95</v>
          </cell>
          <cell r="BS12">
            <v>99</v>
          </cell>
          <cell r="BT12">
            <v>526</v>
          </cell>
          <cell r="BU12">
            <v>506</v>
          </cell>
          <cell r="BV12">
            <v>522</v>
          </cell>
          <cell r="BW12">
            <v>403</v>
          </cell>
          <cell r="BX12">
            <v>355</v>
          </cell>
          <cell r="BY12">
            <v>302</v>
          </cell>
          <cell r="BZ12">
            <v>243</v>
          </cell>
          <cell r="CA12">
            <v>190</v>
          </cell>
          <cell r="CB12">
            <v>129</v>
          </cell>
          <cell r="CC12">
            <v>88</v>
          </cell>
          <cell r="CD12">
            <v>61</v>
          </cell>
          <cell r="CE12">
            <v>40</v>
          </cell>
          <cell r="CF12">
            <v>37</v>
          </cell>
          <cell r="CG12">
            <v>7</v>
          </cell>
          <cell r="CH12">
            <v>40</v>
          </cell>
          <cell r="CI12">
            <v>42</v>
          </cell>
          <cell r="CJ12">
            <v>88</v>
          </cell>
          <cell r="CK12">
            <v>2612</v>
          </cell>
          <cell r="CL12">
            <v>186</v>
          </cell>
          <cell r="CM12">
            <v>233</v>
          </cell>
          <cell r="CN12">
            <v>1378</v>
          </cell>
          <cell r="CO12">
            <v>74</v>
          </cell>
        </row>
        <row r="13">
          <cell r="AY13">
            <v>4654</v>
          </cell>
          <cell r="AZ13">
            <v>148</v>
          </cell>
          <cell r="BA13">
            <v>148</v>
          </cell>
          <cell r="BB13">
            <v>148</v>
          </cell>
          <cell r="BC13">
            <v>146</v>
          </cell>
          <cell r="BD13">
            <v>142</v>
          </cell>
          <cell r="BE13">
            <v>141</v>
          </cell>
          <cell r="BF13">
            <v>138</v>
          </cell>
          <cell r="BG13">
            <v>136</v>
          </cell>
          <cell r="BH13">
            <v>133</v>
          </cell>
          <cell r="BI13">
            <v>132</v>
          </cell>
          <cell r="BJ13">
            <v>131</v>
          </cell>
          <cell r="BK13">
            <v>129</v>
          </cell>
          <cell r="BL13">
            <v>130</v>
          </cell>
          <cell r="BM13">
            <v>135</v>
          </cell>
          <cell r="BN13">
            <v>143</v>
          </cell>
          <cell r="BO13">
            <v>151</v>
          </cell>
          <cell r="BP13">
            <v>158</v>
          </cell>
          <cell r="BQ13">
            <v>165</v>
          </cell>
          <cell r="BR13">
            <v>172</v>
          </cell>
          <cell r="BS13">
            <v>178</v>
          </cell>
          <cell r="BT13">
            <v>950</v>
          </cell>
          <cell r="BU13">
            <v>913</v>
          </cell>
          <cell r="BV13">
            <v>943</v>
          </cell>
          <cell r="BW13">
            <v>727</v>
          </cell>
          <cell r="BX13">
            <v>640</v>
          </cell>
          <cell r="BY13">
            <v>546</v>
          </cell>
          <cell r="BZ13">
            <v>439</v>
          </cell>
          <cell r="CA13">
            <v>344</v>
          </cell>
          <cell r="CB13">
            <v>233</v>
          </cell>
          <cell r="CC13">
            <v>158</v>
          </cell>
          <cell r="CD13">
            <v>110</v>
          </cell>
          <cell r="CE13">
            <v>73</v>
          </cell>
          <cell r="CF13">
            <v>68</v>
          </cell>
          <cell r="CG13">
            <v>12</v>
          </cell>
          <cell r="CH13">
            <v>72</v>
          </cell>
          <cell r="CI13">
            <v>75</v>
          </cell>
          <cell r="CJ13">
            <v>158</v>
          </cell>
          <cell r="CK13">
            <v>4715</v>
          </cell>
          <cell r="CL13">
            <v>336</v>
          </cell>
          <cell r="CM13">
            <v>421</v>
          </cell>
          <cell r="CN13">
            <v>2487</v>
          </cell>
          <cell r="CO13">
            <v>150</v>
          </cell>
        </row>
        <row r="14">
          <cell r="AY14">
            <v>4655</v>
          </cell>
          <cell r="AZ14">
            <v>734</v>
          </cell>
          <cell r="BA14">
            <v>737</v>
          </cell>
          <cell r="BB14">
            <v>734</v>
          </cell>
          <cell r="BC14">
            <v>724</v>
          </cell>
          <cell r="BD14">
            <v>708</v>
          </cell>
          <cell r="BE14">
            <v>700</v>
          </cell>
          <cell r="BF14">
            <v>685</v>
          </cell>
          <cell r="BG14">
            <v>676</v>
          </cell>
          <cell r="BH14">
            <v>664</v>
          </cell>
          <cell r="BI14">
            <v>658</v>
          </cell>
          <cell r="BJ14">
            <v>653</v>
          </cell>
          <cell r="BK14">
            <v>640</v>
          </cell>
          <cell r="BL14">
            <v>647</v>
          </cell>
          <cell r="BM14">
            <v>673</v>
          </cell>
          <cell r="BN14">
            <v>714</v>
          </cell>
          <cell r="BO14">
            <v>748</v>
          </cell>
          <cell r="BP14">
            <v>787</v>
          </cell>
          <cell r="BQ14">
            <v>819</v>
          </cell>
          <cell r="BR14">
            <v>854</v>
          </cell>
          <cell r="BS14">
            <v>887</v>
          </cell>
          <cell r="BT14">
            <v>4726</v>
          </cell>
          <cell r="BU14">
            <v>4539</v>
          </cell>
          <cell r="BV14">
            <v>4686</v>
          </cell>
          <cell r="BW14">
            <v>3615</v>
          </cell>
          <cell r="BX14">
            <v>3181</v>
          </cell>
          <cell r="BY14">
            <v>2716</v>
          </cell>
          <cell r="BZ14">
            <v>2186</v>
          </cell>
          <cell r="CA14">
            <v>1710</v>
          </cell>
          <cell r="CB14">
            <v>1157</v>
          </cell>
          <cell r="CC14">
            <v>788</v>
          </cell>
          <cell r="CD14">
            <v>548</v>
          </cell>
          <cell r="CE14">
            <v>363</v>
          </cell>
          <cell r="CF14">
            <v>336</v>
          </cell>
          <cell r="CG14">
            <v>58</v>
          </cell>
          <cell r="CH14">
            <v>362</v>
          </cell>
          <cell r="CI14">
            <v>376</v>
          </cell>
          <cell r="CJ14">
            <v>786</v>
          </cell>
          <cell r="CK14">
            <v>23446</v>
          </cell>
          <cell r="CL14">
            <v>1673</v>
          </cell>
          <cell r="CM14">
            <v>2092</v>
          </cell>
          <cell r="CN14">
            <v>12365</v>
          </cell>
          <cell r="CO14">
            <v>665</v>
          </cell>
        </row>
        <row r="15">
          <cell r="AY15">
            <v>4644</v>
          </cell>
          <cell r="AZ15">
            <v>55</v>
          </cell>
          <cell r="BA15">
            <v>55</v>
          </cell>
          <cell r="BB15">
            <v>55</v>
          </cell>
          <cell r="BC15">
            <v>54</v>
          </cell>
          <cell r="BD15">
            <v>53</v>
          </cell>
          <cell r="BE15">
            <v>52</v>
          </cell>
          <cell r="BF15">
            <v>51</v>
          </cell>
          <cell r="BG15">
            <v>50</v>
          </cell>
          <cell r="BH15">
            <v>49</v>
          </cell>
          <cell r="BI15">
            <v>49</v>
          </cell>
          <cell r="BJ15">
            <v>49</v>
          </cell>
          <cell r="BK15">
            <v>48</v>
          </cell>
          <cell r="BL15">
            <v>48</v>
          </cell>
          <cell r="BM15">
            <v>50</v>
          </cell>
          <cell r="BN15">
            <v>53</v>
          </cell>
          <cell r="BO15">
            <v>56</v>
          </cell>
          <cell r="BP15">
            <v>59</v>
          </cell>
          <cell r="BQ15">
            <v>61</v>
          </cell>
          <cell r="BR15">
            <v>64</v>
          </cell>
          <cell r="BS15">
            <v>66</v>
          </cell>
          <cell r="BT15">
            <v>353</v>
          </cell>
          <cell r="BU15">
            <v>339</v>
          </cell>
          <cell r="BV15">
            <v>350</v>
          </cell>
          <cell r="BW15">
            <v>270</v>
          </cell>
          <cell r="BX15">
            <v>238</v>
          </cell>
          <cell r="BY15">
            <v>203</v>
          </cell>
          <cell r="BZ15">
            <v>163</v>
          </cell>
          <cell r="CA15">
            <v>128</v>
          </cell>
          <cell r="CB15">
            <v>86</v>
          </cell>
          <cell r="CC15">
            <v>59</v>
          </cell>
          <cell r="CD15">
            <v>41</v>
          </cell>
          <cell r="CE15">
            <v>27</v>
          </cell>
          <cell r="CF15">
            <v>25</v>
          </cell>
          <cell r="CG15">
            <v>4</v>
          </cell>
          <cell r="CH15">
            <v>27</v>
          </cell>
          <cell r="CI15">
            <v>28</v>
          </cell>
          <cell r="CJ15">
            <v>59</v>
          </cell>
          <cell r="CK15">
            <v>1752</v>
          </cell>
          <cell r="CL15">
            <v>125</v>
          </cell>
          <cell r="CM15">
            <v>156</v>
          </cell>
          <cell r="CN15">
            <v>924</v>
          </cell>
          <cell r="CO15">
            <v>46</v>
          </cell>
        </row>
        <row r="16">
          <cell r="AY16">
            <v>4618</v>
          </cell>
          <cell r="AZ16">
            <v>50</v>
          </cell>
          <cell r="BA16">
            <v>50</v>
          </cell>
          <cell r="BB16">
            <v>50</v>
          </cell>
          <cell r="BC16">
            <v>49</v>
          </cell>
          <cell r="BD16">
            <v>48</v>
          </cell>
          <cell r="BE16">
            <v>48</v>
          </cell>
          <cell r="BF16">
            <v>47</v>
          </cell>
          <cell r="BG16">
            <v>46</v>
          </cell>
          <cell r="BH16">
            <v>45</v>
          </cell>
          <cell r="BI16">
            <v>45</v>
          </cell>
          <cell r="BJ16">
            <v>44</v>
          </cell>
          <cell r="BK16">
            <v>44</v>
          </cell>
          <cell r="BL16">
            <v>44</v>
          </cell>
          <cell r="BM16">
            <v>46</v>
          </cell>
          <cell r="BN16">
            <v>48</v>
          </cell>
          <cell r="BO16">
            <v>51</v>
          </cell>
          <cell r="BP16">
            <v>53</v>
          </cell>
          <cell r="BQ16">
            <v>56</v>
          </cell>
          <cell r="BR16">
            <v>58</v>
          </cell>
          <cell r="BS16">
            <v>60</v>
          </cell>
          <cell r="BT16">
            <v>321</v>
          </cell>
          <cell r="BU16">
            <v>308</v>
          </cell>
          <cell r="BV16">
            <v>318</v>
          </cell>
          <cell r="BW16">
            <v>246</v>
          </cell>
          <cell r="BX16">
            <v>216</v>
          </cell>
          <cell r="BY16">
            <v>184</v>
          </cell>
          <cell r="BZ16">
            <v>148</v>
          </cell>
          <cell r="CA16">
            <v>116</v>
          </cell>
          <cell r="CB16">
            <v>79</v>
          </cell>
          <cell r="CC16">
            <v>53</v>
          </cell>
          <cell r="CD16">
            <v>37</v>
          </cell>
          <cell r="CE16">
            <v>25</v>
          </cell>
          <cell r="CF16">
            <v>23</v>
          </cell>
          <cell r="CG16">
            <v>4</v>
          </cell>
          <cell r="CH16">
            <v>24</v>
          </cell>
          <cell r="CI16">
            <v>25</v>
          </cell>
          <cell r="CJ16">
            <v>53</v>
          </cell>
          <cell r="CK16">
            <v>1593</v>
          </cell>
          <cell r="CL16">
            <v>114</v>
          </cell>
          <cell r="CM16">
            <v>142</v>
          </cell>
          <cell r="CN16">
            <v>840</v>
          </cell>
          <cell r="CO16">
            <v>48</v>
          </cell>
        </row>
        <row r="17">
          <cell r="AY17">
            <v>4656</v>
          </cell>
          <cell r="AZ17">
            <v>138</v>
          </cell>
          <cell r="BA17">
            <v>138</v>
          </cell>
          <cell r="BB17">
            <v>138</v>
          </cell>
          <cell r="BC17">
            <v>136</v>
          </cell>
          <cell r="BD17">
            <v>133</v>
          </cell>
          <cell r="BE17">
            <v>131</v>
          </cell>
          <cell r="BF17">
            <v>129</v>
          </cell>
          <cell r="BG17">
            <v>126</v>
          </cell>
          <cell r="BH17">
            <v>124</v>
          </cell>
          <cell r="BI17">
            <v>123</v>
          </cell>
          <cell r="BJ17">
            <v>122</v>
          </cell>
          <cell r="BK17">
            <v>120</v>
          </cell>
          <cell r="BL17">
            <v>121</v>
          </cell>
          <cell r="BM17">
            <v>126</v>
          </cell>
          <cell r="BN17">
            <v>134</v>
          </cell>
          <cell r="BO17">
            <v>141</v>
          </cell>
          <cell r="BP17">
            <v>147</v>
          </cell>
          <cell r="BQ17">
            <v>154</v>
          </cell>
          <cell r="BR17">
            <v>160</v>
          </cell>
          <cell r="BS17">
            <v>166</v>
          </cell>
          <cell r="BT17">
            <v>886</v>
          </cell>
          <cell r="BU17">
            <v>851</v>
          </cell>
          <cell r="BV17">
            <v>879</v>
          </cell>
          <cell r="BW17">
            <v>678</v>
          </cell>
          <cell r="BX17">
            <v>597</v>
          </cell>
          <cell r="BY17">
            <v>509</v>
          </cell>
          <cell r="BZ17">
            <v>409</v>
          </cell>
          <cell r="CA17">
            <v>320</v>
          </cell>
          <cell r="CB17">
            <v>217</v>
          </cell>
          <cell r="CC17">
            <v>148</v>
          </cell>
          <cell r="CD17">
            <v>103</v>
          </cell>
          <cell r="CE17">
            <v>68</v>
          </cell>
          <cell r="CF17">
            <v>63</v>
          </cell>
          <cell r="CG17">
            <v>11</v>
          </cell>
          <cell r="CH17">
            <v>67</v>
          </cell>
          <cell r="CI17">
            <v>70</v>
          </cell>
          <cell r="CJ17">
            <v>147</v>
          </cell>
          <cell r="CK17">
            <v>4396</v>
          </cell>
          <cell r="CL17">
            <v>313</v>
          </cell>
          <cell r="CM17">
            <v>392</v>
          </cell>
          <cell r="CN17">
            <v>2319</v>
          </cell>
          <cell r="CO17">
            <v>131</v>
          </cell>
        </row>
        <row r="18">
          <cell r="AY18">
            <v>4641</v>
          </cell>
          <cell r="AZ18">
            <v>197</v>
          </cell>
          <cell r="BA18">
            <v>197</v>
          </cell>
          <cell r="BB18">
            <v>196</v>
          </cell>
          <cell r="BC18">
            <v>194</v>
          </cell>
          <cell r="BD18">
            <v>190</v>
          </cell>
          <cell r="BE18">
            <v>187</v>
          </cell>
          <cell r="BF18">
            <v>184</v>
          </cell>
          <cell r="BG18">
            <v>180</v>
          </cell>
          <cell r="BH18">
            <v>177</v>
          </cell>
          <cell r="BI18">
            <v>176</v>
          </cell>
          <cell r="BJ18">
            <v>174</v>
          </cell>
          <cell r="BK18">
            <v>171</v>
          </cell>
          <cell r="BL18">
            <v>173</v>
          </cell>
          <cell r="BM18">
            <v>180</v>
          </cell>
          <cell r="BN18">
            <v>191</v>
          </cell>
          <cell r="BO18">
            <v>201</v>
          </cell>
          <cell r="BP18">
            <v>210</v>
          </cell>
          <cell r="BQ18">
            <v>220</v>
          </cell>
          <cell r="BR18">
            <v>229</v>
          </cell>
          <cell r="BS18">
            <v>237</v>
          </cell>
          <cell r="BT18">
            <v>1264</v>
          </cell>
          <cell r="BU18">
            <v>1215</v>
          </cell>
          <cell r="BV18">
            <v>1255</v>
          </cell>
          <cell r="BW18">
            <v>968</v>
          </cell>
          <cell r="BX18">
            <v>852</v>
          </cell>
          <cell r="BY18">
            <v>727</v>
          </cell>
          <cell r="BZ18">
            <v>584</v>
          </cell>
          <cell r="CA18">
            <v>457</v>
          </cell>
          <cell r="CB18">
            <v>310</v>
          </cell>
          <cell r="CC18">
            <v>211</v>
          </cell>
          <cell r="CD18">
            <v>146</v>
          </cell>
          <cell r="CE18">
            <v>97</v>
          </cell>
          <cell r="CF18">
            <v>90</v>
          </cell>
          <cell r="CG18">
            <v>16</v>
          </cell>
          <cell r="CH18">
            <v>96</v>
          </cell>
          <cell r="CI18">
            <v>100</v>
          </cell>
          <cell r="CJ18">
            <v>210</v>
          </cell>
          <cell r="CK18">
            <v>6276</v>
          </cell>
          <cell r="CL18">
            <v>447</v>
          </cell>
          <cell r="CM18">
            <v>560</v>
          </cell>
          <cell r="CN18">
            <v>3310</v>
          </cell>
          <cell r="CO18">
            <v>173</v>
          </cell>
        </row>
        <row r="19">
          <cell r="AY19">
            <v>4617</v>
          </cell>
          <cell r="AZ19">
            <v>52</v>
          </cell>
          <cell r="BA19">
            <v>52</v>
          </cell>
          <cell r="BB19">
            <v>52</v>
          </cell>
          <cell r="BC19">
            <v>51</v>
          </cell>
          <cell r="BD19">
            <v>50</v>
          </cell>
          <cell r="BE19">
            <v>49</v>
          </cell>
          <cell r="BF19">
            <v>48</v>
          </cell>
          <cell r="BG19">
            <v>48</v>
          </cell>
          <cell r="BH19">
            <v>47</v>
          </cell>
          <cell r="BI19">
            <v>46</v>
          </cell>
          <cell r="BJ19">
            <v>46</v>
          </cell>
          <cell r="BK19">
            <v>45</v>
          </cell>
          <cell r="BL19">
            <v>46</v>
          </cell>
          <cell r="BM19">
            <v>48</v>
          </cell>
          <cell r="BN19">
            <v>50</v>
          </cell>
          <cell r="BO19">
            <v>53</v>
          </cell>
          <cell r="BP19">
            <v>55</v>
          </cell>
          <cell r="BQ19">
            <v>58</v>
          </cell>
          <cell r="BR19">
            <v>60</v>
          </cell>
          <cell r="BS19">
            <v>63</v>
          </cell>
          <cell r="BT19">
            <v>334</v>
          </cell>
          <cell r="BU19">
            <v>321</v>
          </cell>
          <cell r="BV19">
            <v>331</v>
          </cell>
          <cell r="BW19">
            <v>255</v>
          </cell>
          <cell r="BX19">
            <v>225</v>
          </cell>
          <cell r="BY19">
            <v>192</v>
          </cell>
          <cell r="BZ19">
            <v>154</v>
          </cell>
          <cell r="CA19">
            <v>121</v>
          </cell>
          <cell r="CB19">
            <v>82</v>
          </cell>
          <cell r="CC19">
            <v>56</v>
          </cell>
          <cell r="CD19">
            <v>39</v>
          </cell>
          <cell r="CE19">
            <v>26</v>
          </cell>
          <cell r="CF19">
            <v>24</v>
          </cell>
          <cell r="CG19">
            <v>4</v>
          </cell>
          <cell r="CH19">
            <v>25</v>
          </cell>
          <cell r="CI19">
            <v>26</v>
          </cell>
          <cell r="CJ19">
            <v>56</v>
          </cell>
          <cell r="CK19">
            <v>1657</v>
          </cell>
          <cell r="CL19">
            <v>118</v>
          </cell>
          <cell r="CM19">
            <v>148</v>
          </cell>
          <cell r="CN19">
            <v>874</v>
          </cell>
          <cell r="CO19">
            <v>50</v>
          </cell>
        </row>
        <row r="20">
          <cell r="AY20">
            <v>4643</v>
          </cell>
          <cell r="AZ20">
            <v>41</v>
          </cell>
          <cell r="BA20">
            <v>41</v>
          </cell>
          <cell r="BB20">
            <v>41</v>
          </cell>
          <cell r="BC20">
            <v>40</v>
          </cell>
          <cell r="BD20">
            <v>39</v>
          </cell>
          <cell r="BE20">
            <v>39</v>
          </cell>
          <cell r="BF20">
            <v>38</v>
          </cell>
          <cell r="BG20">
            <v>38</v>
          </cell>
          <cell r="BH20">
            <v>37</v>
          </cell>
          <cell r="BI20">
            <v>37</v>
          </cell>
          <cell r="BJ20">
            <v>36</v>
          </cell>
          <cell r="BK20">
            <v>36</v>
          </cell>
          <cell r="BL20">
            <v>36</v>
          </cell>
          <cell r="BM20">
            <v>38</v>
          </cell>
          <cell r="BN20">
            <v>40</v>
          </cell>
          <cell r="BO20">
            <v>42</v>
          </cell>
          <cell r="BP20">
            <v>44</v>
          </cell>
          <cell r="BQ20">
            <v>46</v>
          </cell>
          <cell r="BR20">
            <v>48</v>
          </cell>
          <cell r="BS20">
            <v>49</v>
          </cell>
          <cell r="BT20">
            <v>263</v>
          </cell>
          <cell r="BU20">
            <v>253</v>
          </cell>
          <cell r="BV20">
            <v>261</v>
          </cell>
          <cell r="BW20">
            <v>201</v>
          </cell>
          <cell r="BX20">
            <v>177</v>
          </cell>
          <cell r="BY20">
            <v>151</v>
          </cell>
          <cell r="BZ20">
            <v>122</v>
          </cell>
          <cell r="CA20">
            <v>95</v>
          </cell>
          <cell r="CB20">
            <v>64</v>
          </cell>
          <cell r="CC20">
            <v>44</v>
          </cell>
          <cell r="CD20">
            <v>30</v>
          </cell>
          <cell r="CE20">
            <v>20</v>
          </cell>
          <cell r="CF20">
            <v>19</v>
          </cell>
          <cell r="CG20">
            <v>3</v>
          </cell>
          <cell r="CH20">
            <v>20</v>
          </cell>
          <cell r="CI20">
            <v>21</v>
          </cell>
          <cell r="CJ20">
            <v>44</v>
          </cell>
          <cell r="CK20">
            <v>1306</v>
          </cell>
          <cell r="CL20">
            <v>93</v>
          </cell>
          <cell r="CM20">
            <v>117</v>
          </cell>
          <cell r="CN20">
            <v>689</v>
          </cell>
          <cell r="CO20">
            <v>45</v>
          </cell>
        </row>
        <row r="21">
          <cell r="AY21">
            <v>4651</v>
          </cell>
          <cell r="AZ21">
            <v>34</v>
          </cell>
          <cell r="BA21">
            <v>34</v>
          </cell>
          <cell r="BB21">
            <v>34</v>
          </cell>
          <cell r="BC21">
            <v>33</v>
          </cell>
          <cell r="BD21">
            <v>33</v>
          </cell>
          <cell r="BE21">
            <v>32</v>
          </cell>
          <cell r="BF21">
            <v>32</v>
          </cell>
          <cell r="BG21">
            <v>31</v>
          </cell>
          <cell r="BH21">
            <v>31</v>
          </cell>
          <cell r="BI21">
            <v>30</v>
          </cell>
          <cell r="BJ21">
            <v>30</v>
          </cell>
          <cell r="BK21">
            <v>30</v>
          </cell>
          <cell r="BL21">
            <v>30</v>
          </cell>
          <cell r="BM21">
            <v>31</v>
          </cell>
          <cell r="BN21">
            <v>33</v>
          </cell>
          <cell r="BO21">
            <v>35</v>
          </cell>
          <cell r="BP21">
            <v>36</v>
          </cell>
          <cell r="BQ21">
            <v>38</v>
          </cell>
          <cell r="BR21">
            <v>39</v>
          </cell>
          <cell r="BS21">
            <v>41</v>
          </cell>
          <cell r="BT21">
            <v>218</v>
          </cell>
          <cell r="BU21">
            <v>210</v>
          </cell>
          <cell r="BV21">
            <v>217</v>
          </cell>
          <cell r="BW21">
            <v>167</v>
          </cell>
          <cell r="BX21">
            <v>147</v>
          </cell>
          <cell r="BY21">
            <v>125</v>
          </cell>
          <cell r="BZ21">
            <v>101</v>
          </cell>
          <cell r="CA21">
            <v>79</v>
          </cell>
          <cell r="CB21">
            <v>53</v>
          </cell>
          <cell r="CC21">
            <v>36</v>
          </cell>
          <cell r="CD21">
            <v>25</v>
          </cell>
          <cell r="CE21">
            <v>17</v>
          </cell>
          <cell r="CF21">
            <v>16</v>
          </cell>
          <cell r="CG21">
            <v>3</v>
          </cell>
          <cell r="CH21">
            <v>17</v>
          </cell>
          <cell r="CI21">
            <v>17</v>
          </cell>
          <cell r="CJ21">
            <v>36</v>
          </cell>
          <cell r="CK21">
            <v>1083</v>
          </cell>
          <cell r="CL21">
            <v>77</v>
          </cell>
          <cell r="CM21">
            <v>97</v>
          </cell>
          <cell r="CN21">
            <v>571</v>
          </cell>
          <cell r="CO21">
            <v>29</v>
          </cell>
        </row>
        <row r="22">
          <cell r="AY22">
            <v>4642</v>
          </cell>
          <cell r="AZ22">
            <v>48</v>
          </cell>
          <cell r="BA22">
            <v>48</v>
          </cell>
          <cell r="BB22">
            <v>48</v>
          </cell>
          <cell r="BC22">
            <v>47</v>
          </cell>
          <cell r="BD22">
            <v>46</v>
          </cell>
          <cell r="BE22">
            <v>46</v>
          </cell>
          <cell r="BF22">
            <v>45</v>
          </cell>
          <cell r="BG22">
            <v>44</v>
          </cell>
          <cell r="BH22">
            <v>43</v>
          </cell>
          <cell r="BI22">
            <v>43</v>
          </cell>
          <cell r="BJ22">
            <v>42</v>
          </cell>
          <cell r="BK22">
            <v>42</v>
          </cell>
          <cell r="BL22">
            <v>42</v>
          </cell>
          <cell r="BM22">
            <v>44</v>
          </cell>
          <cell r="BN22">
            <v>46</v>
          </cell>
          <cell r="BO22">
            <v>49</v>
          </cell>
          <cell r="BP22">
            <v>51</v>
          </cell>
          <cell r="BQ22">
            <v>54</v>
          </cell>
          <cell r="BR22">
            <v>56</v>
          </cell>
          <cell r="BS22">
            <v>58</v>
          </cell>
          <cell r="BT22">
            <v>308</v>
          </cell>
          <cell r="BU22">
            <v>296</v>
          </cell>
          <cell r="BV22">
            <v>306</v>
          </cell>
          <cell r="BW22">
            <v>236</v>
          </cell>
          <cell r="BX22">
            <v>208</v>
          </cell>
          <cell r="BY22">
            <v>177</v>
          </cell>
          <cell r="BZ22">
            <v>142</v>
          </cell>
          <cell r="CA22">
            <v>111</v>
          </cell>
          <cell r="CB22">
            <v>75</v>
          </cell>
          <cell r="CC22">
            <v>51</v>
          </cell>
          <cell r="CD22">
            <v>36</v>
          </cell>
          <cell r="CE22">
            <v>24</v>
          </cell>
          <cell r="CF22">
            <v>22</v>
          </cell>
          <cell r="CG22">
            <v>4</v>
          </cell>
          <cell r="CH22">
            <v>23</v>
          </cell>
          <cell r="CI22">
            <v>24</v>
          </cell>
          <cell r="CJ22">
            <v>51</v>
          </cell>
          <cell r="CK22">
            <v>1529</v>
          </cell>
          <cell r="CL22">
            <v>109</v>
          </cell>
          <cell r="CM22">
            <v>136</v>
          </cell>
          <cell r="CN22">
            <v>806</v>
          </cell>
          <cell r="CO22">
            <v>41</v>
          </cell>
        </row>
        <row r="23">
          <cell r="AY23">
            <v>4652</v>
          </cell>
          <cell r="AZ23">
            <v>58</v>
          </cell>
          <cell r="BA23">
            <v>58</v>
          </cell>
          <cell r="BB23">
            <v>58</v>
          </cell>
          <cell r="BC23">
            <v>57</v>
          </cell>
          <cell r="BD23">
            <v>56</v>
          </cell>
          <cell r="BE23">
            <v>55</v>
          </cell>
          <cell r="BF23">
            <v>54</v>
          </cell>
          <cell r="BG23">
            <v>53</v>
          </cell>
          <cell r="BH23">
            <v>52</v>
          </cell>
          <cell r="BI23">
            <v>52</v>
          </cell>
          <cell r="BJ23">
            <v>51</v>
          </cell>
          <cell r="BK23">
            <v>50</v>
          </cell>
          <cell r="BL23">
            <v>51</v>
          </cell>
          <cell r="BM23">
            <v>53</v>
          </cell>
          <cell r="BN23">
            <v>56</v>
          </cell>
          <cell r="BO23">
            <v>59</v>
          </cell>
          <cell r="BP23">
            <v>62</v>
          </cell>
          <cell r="BQ23">
            <v>65</v>
          </cell>
          <cell r="BR23">
            <v>67</v>
          </cell>
          <cell r="BS23">
            <v>70</v>
          </cell>
          <cell r="BT23">
            <v>372</v>
          </cell>
          <cell r="BU23">
            <v>358</v>
          </cell>
          <cell r="BV23">
            <v>369</v>
          </cell>
          <cell r="BW23">
            <v>285</v>
          </cell>
          <cell r="BX23">
            <v>251</v>
          </cell>
          <cell r="BY23">
            <v>214</v>
          </cell>
          <cell r="BZ23">
            <v>172</v>
          </cell>
          <cell r="CA23">
            <v>135</v>
          </cell>
          <cell r="CB23">
            <v>91</v>
          </cell>
          <cell r="CC23">
            <v>62</v>
          </cell>
          <cell r="CD23">
            <v>43</v>
          </cell>
          <cell r="CE23">
            <v>29</v>
          </cell>
          <cell r="CF23">
            <v>26</v>
          </cell>
          <cell r="CG23">
            <v>5</v>
          </cell>
          <cell r="CH23">
            <v>28</v>
          </cell>
          <cell r="CI23">
            <v>30</v>
          </cell>
          <cell r="CJ23">
            <v>62</v>
          </cell>
          <cell r="CK23">
            <v>1848</v>
          </cell>
          <cell r="CL23">
            <v>132</v>
          </cell>
          <cell r="CM23">
            <v>165</v>
          </cell>
          <cell r="CN23">
            <v>974</v>
          </cell>
          <cell r="CO23">
            <v>58</v>
          </cell>
        </row>
        <row r="24">
          <cell r="AY24">
            <v>15496</v>
          </cell>
          <cell r="AZ24">
            <v>220</v>
          </cell>
          <cell r="BA24">
            <v>221</v>
          </cell>
          <cell r="BB24">
            <v>220</v>
          </cell>
          <cell r="BC24">
            <v>217</v>
          </cell>
          <cell r="BD24">
            <v>213</v>
          </cell>
          <cell r="BE24">
            <v>210</v>
          </cell>
          <cell r="BF24">
            <v>206</v>
          </cell>
          <cell r="BG24">
            <v>202</v>
          </cell>
          <cell r="BH24">
            <v>199</v>
          </cell>
          <cell r="BI24">
            <v>197</v>
          </cell>
          <cell r="BJ24">
            <v>196</v>
          </cell>
          <cell r="BK24">
            <v>192</v>
          </cell>
          <cell r="BL24">
            <v>194</v>
          </cell>
          <cell r="BM24">
            <v>202</v>
          </cell>
          <cell r="BN24">
            <v>214</v>
          </cell>
          <cell r="BO24">
            <v>225</v>
          </cell>
          <cell r="BP24">
            <v>236</v>
          </cell>
          <cell r="BQ24">
            <v>247</v>
          </cell>
          <cell r="BR24">
            <v>257</v>
          </cell>
          <cell r="BS24">
            <v>266</v>
          </cell>
          <cell r="BT24">
            <v>1418</v>
          </cell>
          <cell r="BU24">
            <v>1363</v>
          </cell>
          <cell r="BV24">
            <v>1408</v>
          </cell>
          <cell r="BW24">
            <v>1086</v>
          </cell>
          <cell r="BX24">
            <v>955</v>
          </cell>
          <cell r="BY24">
            <v>815</v>
          </cell>
          <cell r="BZ24">
            <v>656</v>
          </cell>
          <cell r="CA24">
            <v>513</v>
          </cell>
          <cell r="CB24">
            <v>347</v>
          </cell>
          <cell r="CC24">
            <v>236</v>
          </cell>
          <cell r="CD24">
            <v>164</v>
          </cell>
          <cell r="CE24">
            <v>109</v>
          </cell>
          <cell r="CF24">
            <v>101</v>
          </cell>
          <cell r="CG24">
            <v>18</v>
          </cell>
          <cell r="CH24">
            <v>108</v>
          </cell>
          <cell r="CI24">
            <v>112</v>
          </cell>
          <cell r="CJ24">
            <v>236</v>
          </cell>
          <cell r="CK24">
            <v>7041</v>
          </cell>
          <cell r="CL24">
            <v>502</v>
          </cell>
          <cell r="CM24">
            <v>628</v>
          </cell>
          <cell r="CN24">
            <v>3713</v>
          </cell>
          <cell r="CO24">
            <v>185</v>
          </cell>
        </row>
        <row r="25">
          <cell r="AY25">
            <v>4616</v>
          </cell>
          <cell r="AZ25">
            <v>15</v>
          </cell>
          <cell r="BA25">
            <v>15</v>
          </cell>
          <cell r="BB25">
            <v>15</v>
          </cell>
          <cell r="BC25">
            <v>15</v>
          </cell>
          <cell r="BD25">
            <v>14</v>
          </cell>
          <cell r="BE25">
            <v>14</v>
          </cell>
          <cell r="BF25">
            <v>14</v>
          </cell>
          <cell r="BG25">
            <v>14</v>
          </cell>
          <cell r="BH25">
            <v>13</v>
          </cell>
          <cell r="BI25">
            <v>13</v>
          </cell>
          <cell r="BJ25">
            <v>13</v>
          </cell>
          <cell r="BK25">
            <v>13</v>
          </cell>
          <cell r="BL25">
            <v>13</v>
          </cell>
          <cell r="BM25">
            <v>14</v>
          </cell>
          <cell r="BN25">
            <v>15</v>
          </cell>
          <cell r="BO25">
            <v>15</v>
          </cell>
          <cell r="BP25">
            <v>16</v>
          </cell>
          <cell r="BQ25">
            <v>17</v>
          </cell>
          <cell r="BR25">
            <v>17</v>
          </cell>
          <cell r="BS25">
            <v>18</v>
          </cell>
          <cell r="BT25">
            <v>96</v>
          </cell>
          <cell r="BU25">
            <v>93</v>
          </cell>
          <cell r="BV25">
            <v>96</v>
          </cell>
          <cell r="BW25">
            <v>74</v>
          </cell>
          <cell r="BX25">
            <v>65</v>
          </cell>
          <cell r="BY25">
            <v>55</v>
          </cell>
          <cell r="BZ25">
            <v>44</v>
          </cell>
          <cell r="CA25">
            <v>35</v>
          </cell>
          <cell r="CB25">
            <v>24</v>
          </cell>
          <cell r="CC25">
            <v>16</v>
          </cell>
          <cell r="CD25">
            <v>11</v>
          </cell>
          <cell r="CE25">
            <v>7</v>
          </cell>
          <cell r="CF25">
            <v>7</v>
          </cell>
          <cell r="CG25">
            <v>1</v>
          </cell>
          <cell r="CH25">
            <v>7</v>
          </cell>
          <cell r="CI25">
            <v>8</v>
          </cell>
          <cell r="CJ25">
            <v>16</v>
          </cell>
          <cell r="CK25">
            <v>478</v>
          </cell>
          <cell r="CL25">
            <v>34</v>
          </cell>
          <cell r="CM25">
            <v>43</v>
          </cell>
          <cell r="CN25">
            <v>252</v>
          </cell>
          <cell r="CO25">
            <v>13</v>
          </cell>
        </row>
        <row r="26">
          <cell r="AY26">
            <v>4613</v>
          </cell>
          <cell r="AZ26">
            <v>16</v>
          </cell>
          <cell r="BA26">
            <v>16</v>
          </cell>
          <cell r="BB26">
            <v>16</v>
          </cell>
          <cell r="BC26">
            <v>16</v>
          </cell>
          <cell r="BD26">
            <v>15</v>
          </cell>
          <cell r="BE26">
            <v>15</v>
          </cell>
          <cell r="BF26">
            <v>15</v>
          </cell>
          <cell r="BG26">
            <v>15</v>
          </cell>
          <cell r="BH26">
            <v>14</v>
          </cell>
          <cell r="BI26">
            <v>14</v>
          </cell>
          <cell r="BJ26">
            <v>14</v>
          </cell>
          <cell r="BK26">
            <v>14</v>
          </cell>
          <cell r="BL26">
            <v>14</v>
          </cell>
          <cell r="BM26">
            <v>15</v>
          </cell>
          <cell r="BN26">
            <v>15</v>
          </cell>
          <cell r="BO26">
            <v>16</v>
          </cell>
          <cell r="BP26">
            <v>17</v>
          </cell>
          <cell r="BQ26">
            <v>18</v>
          </cell>
          <cell r="BR26">
            <v>19</v>
          </cell>
          <cell r="BS26">
            <v>19</v>
          </cell>
          <cell r="BT26">
            <v>103</v>
          </cell>
          <cell r="BU26">
            <v>99</v>
          </cell>
          <cell r="BV26">
            <v>102</v>
          </cell>
          <cell r="BW26">
            <v>79</v>
          </cell>
          <cell r="BX26">
            <v>69</v>
          </cell>
          <cell r="BY26">
            <v>59</v>
          </cell>
          <cell r="BZ26">
            <v>47</v>
          </cell>
          <cell r="CA26">
            <v>37</v>
          </cell>
          <cell r="CB26">
            <v>25</v>
          </cell>
          <cell r="CC26">
            <v>17</v>
          </cell>
          <cell r="CD26">
            <v>12</v>
          </cell>
          <cell r="CE26">
            <v>8</v>
          </cell>
          <cell r="CF26">
            <v>7</v>
          </cell>
          <cell r="CG26">
            <v>1</v>
          </cell>
          <cell r="CH26">
            <v>8</v>
          </cell>
          <cell r="CI26">
            <v>8</v>
          </cell>
          <cell r="CJ26">
            <v>17</v>
          </cell>
          <cell r="CK26">
            <v>510</v>
          </cell>
          <cell r="CL26">
            <v>36</v>
          </cell>
          <cell r="CM26">
            <v>45</v>
          </cell>
          <cell r="CN26">
            <v>269</v>
          </cell>
          <cell r="CO26">
            <v>14</v>
          </cell>
        </row>
        <row r="27">
          <cell r="AY27">
            <v>4640</v>
          </cell>
          <cell r="AZ27">
            <v>543</v>
          </cell>
          <cell r="BA27">
            <v>545</v>
          </cell>
          <cell r="BB27">
            <v>542</v>
          </cell>
          <cell r="BC27">
            <v>535</v>
          </cell>
          <cell r="BD27">
            <v>524</v>
          </cell>
          <cell r="BE27">
            <v>518</v>
          </cell>
          <cell r="BF27">
            <v>507</v>
          </cell>
          <cell r="BG27">
            <v>498</v>
          </cell>
          <cell r="BH27">
            <v>489</v>
          </cell>
          <cell r="BI27">
            <v>485</v>
          </cell>
          <cell r="BJ27">
            <v>481</v>
          </cell>
          <cell r="BK27">
            <v>474</v>
          </cell>
          <cell r="BL27">
            <v>478</v>
          </cell>
          <cell r="BM27">
            <v>498</v>
          </cell>
          <cell r="BN27">
            <v>527</v>
          </cell>
          <cell r="BO27">
            <v>554</v>
          </cell>
          <cell r="BP27">
            <v>580</v>
          </cell>
          <cell r="BQ27">
            <v>607</v>
          </cell>
          <cell r="BR27">
            <v>631</v>
          </cell>
          <cell r="BS27">
            <v>655</v>
          </cell>
          <cell r="BT27">
            <v>3492</v>
          </cell>
          <cell r="BU27">
            <v>3355</v>
          </cell>
          <cell r="BV27">
            <v>3465</v>
          </cell>
          <cell r="BW27">
            <v>2672</v>
          </cell>
          <cell r="BX27">
            <v>2352</v>
          </cell>
          <cell r="BY27">
            <v>2007</v>
          </cell>
          <cell r="BZ27">
            <v>1614</v>
          </cell>
          <cell r="CA27">
            <v>1263</v>
          </cell>
          <cell r="CB27">
            <v>855</v>
          </cell>
          <cell r="CC27">
            <v>582</v>
          </cell>
          <cell r="CD27">
            <v>404</v>
          </cell>
          <cell r="CE27">
            <v>269</v>
          </cell>
          <cell r="CF27">
            <v>248</v>
          </cell>
          <cell r="CG27">
            <v>44</v>
          </cell>
          <cell r="CH27">
            <v>266</v>
          </cell>
          <cell r="CI27">
            <v>277</v>
          </cell>
          <cell r="CJ27">
            <v>581</v>
          </cell>
          <cell r="CK27">
            <v>17331</v>
          </cell>
          <cell r="CL27">
            <v>1235</v>
          </cell>
          <cell r="CM27">
            <v>1546</v>
          </cell>
          <cell r="CN27">
            <v>9140</v>
          </cell>
          <cell r="CO27">
            <v>597</v>
          </cell>
        </row>
        <row r="28">
          <cell r="AY28">
            <v>4612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  <cell r="BD28">
            <v>14</v>
          </cell>
          <cell r="BE28">
            <v>14</v>
          </cell>
          <cell r="BF28">
            <v>14</v>
          </cell>
          <cell r="BG28">
            <v>14</v>
          </cell>
          <cell r="BH28">
            <v>13</v>
          </cell>
          <cell r="BI28">
            <v>13</v>
          </cell>
          <cell r="BJ28">
            <v>13</v>
          </cell>
          <cell r="BK28">
            <v>13</v>
          </cell>
          <cell r="BL28">
            <v>13</v>
          </cell>
          <cell r="BM28">
            <v>14</v>
          </cell>
          <cell r="BN28">
            <v>15</v>
          </cell>
          <cell r="BO28">
            <v>15</v>
          </cell>
          <cell r="BP28">
            <v>16</v>
          </cell>
          <cell r="BQ28">
            <v>17</v>
          </cell>
          <cell r="BR28">
            <v>17</v>
          </cell>
          <cell r="BS28">
            <v>18</v>
          </cell>
          <cell r="BT28">
            <v>96</v>
          </cell>
          <cell r="BU28">
            <v>93</v>
          </cell>
          <cell r="BV28">
            <v>96</v>
          </cell>
          <cell r="BW28">
            <v>74</v>
          </cell>
          <cell r="BX28">
            <v>65</v>
          </cell>
          <cell r="BY28">
            <v>55</v>
          </cell>
          <cell r="BZ28">
            <v>44</v>
          </cell>
          <cell r="CA28">
            <v>35</v>
          </cell>
          <cell r="CB28">
            <v>24</v>
          </cell>
          <cell r="CC28">
            <v>16</v>
          </cell>
          <cell r="CD28">
            <v>11</v>
          </cell>
          <cell r="CE28">
            <v>7</v>
          </cell>
          <cell r="CF28">
            <v>7</v>
          </cell>
          <cell r="CG28">
            <v>1</v>
          </cell>
          <cell r="CH28">
            <v>7</v>
          </cell>
          <cell r="CI28">
            <v>8</v>
          </cell>
          <cell r="CJ28">
            <v>16</v>
          </cell>
          <cell r="CK28">
            <v>478</v>
          </cell>
          <cell r="CL28">
            <v>34</v>
          </cell>
          <cell r="CM28">
            <v>43</v>
          </cell>
          <cell r="CN28">
            <v>252</v>
          </cell>
          <cell r="CO28">
            <v>13</v>
          </cell>
        </row>
        <row r="29">
          <cell r="AY29">
            <v>7408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AY30">
            <v>12831</v>
          </cell>
          <cell r="AZ30">
            <v>20</v>
          </cell>
          <cell r="BA30">
            <v>20</v>
          </cell>
          <cell r="BB30">
            <v>20</v>
          </cell>
          <cell r="BC30">
            <v>20</v>
          </cell>
          <cell r="BD30">
            <v>19</v>
          </cell>
          <cell r="BE30">
            <v>19</v>
          </cell>
          <cell r="BF30">
            <v>19</v>
          </cell>
          <cell r="BG30">
            <v>18</v>
          </cell>
          <cell r="BH30">
            <v>18</v>
          </cell>
          <cell r="BI30">
            <v>18</v>
          </cell>
          <cell r="BJ30">
            <v>18</v>
          </cell>
          <cell r="BK30">
            <v>17</v>
          </cell>
          <cell r="BL30">
            <v>18</v>
          </cell>
          <cell r="BM30">
            <v>18</v>
          </cell>
          <cell r="BN30">
            <v>19</v>
          </cell>
          <cell r="BO30">
            <v>20</v>
          </cell>
          <cell r="BP30">
            <v>21</v>
          </cell>
          <cell r="BQ30">
            <v>22</v>
          </cell>
          <cell r="BR30">
            <v>23</v>
          </cell>
          <cell r="BS30">
            <v>24</v>
          </cell>
          <cell r="BT30">
            <v>128</v>
          </cell>
          <cell r="BU30">
            <v>123</v>
          </cell>
          <cell r="BV30">
            <v>127</v>
          </cell>
          <cell r="BW30">
            <v>98</v>
          </cell>
          <cell r="BX30">
            <v>86</v>
          </cell>
          <cell r="BY30">
            <v>74</v>
          </cell>
          <cell r="BZ30">
            <v>59</v>
          </cell>
          <cell r="CA30">
            <v>46</v>
          </cell>
          <cell r="CB30">
            <v>31</v>
          </cell>
          <cell r="CC30">
            <v>21</v>
          </cell>
          <cell r="CD30">
            <v>15</v>
          </cell>
          <cell r="CE30">
            <v>10</v>
          </cell>
          <cell r="CF30">
            <v>9</v>
          </cell>
          <cell r="CG30">
            <v>2</v>
          </cell>
          <cell r="CH30">
            <v>10</v>
          </cell>
          <cell r="CI30">
            <v>10</v>
          </cell>
          <cell r="CJ30">
            <v>21</v>
          </cell>
          <cell r="CK30">
            <v>637</v>
          </cell>
          <cell r="CL30">
            <v>45</v>
          </cell>
          <cell r="CM30">
            <v>57</v>
          </cell>
          <cell r="CN30">
            <v>336</v>
          </cell>
          <cell r="CO30">
            <v>20</v>
          </cell>
        </row>
        <row r="31">
          <cell r="AY31">
            <v>24669</v>
          </cell>
          <cell r="AZ31">
            <v>10</v>
          </cell>
          <cell r="BA31">
            <v>10</v>
          </cell>
          <cell r="BB31">
            <v>10</v>
          </cell>
          <cell r="BC31">
            <v>10</v>
          </cell>
          <cell r="BD31">
            <v>10</v>
          </cell>
          <cell r="BE31">
            <v>10</v>
          </cell>
          <cell r="BF31">
            <v>9</v>
          </cell>
          <cell r="BG31">
            <v>9</v>
          </cell>
          <cell r="BH31">
            <v>9</v>
          </cell>
          <cell r="BI31">
            <v>9</v>
          </cell>
          <cell r="BJ31">
            <v>9</v>
          </cell>
          <cell r="BK31">
            <v>9</v>
          </cell>
          <cell r="BL31">
            <v>9</v>
          </cell>
          <cell r="BM31">
            <v>9</v>
          </cell>
          <cell r="BN31">
            <v>10</v>
          </cell>
          <cell r="BO31">
            <v>10</v>
          </cell>
          <cell r="BP31">
            <v>11</v>
          </cell>
          <cell r="BQ31">
            <v>11</v>
          </cell>
          <cell r="BR31">
            <v>12</v>
          </cell>
          <cell r="BS31">
            <v>12</v>
          </cell>
          <cell r="BT31">
            <v>64</v>
          </cell>
          <cell r="BU31">
            <v>62</v>
          </cell>
          <cell r="BV31">
            <v>64</v>
          </cell>
          <cell r="BW31">
            <v>49</v>
          </cell>
          <cell r="BX31">
            <v>43</v>
          </cell>
          <cell r="BY31">
            <v>37</v>
          </cell>
          <cell r="BZ31">
            <v>30</v>
          </cell>
          <cell r="CA31">
            <v>23</v>
          </cell>
          <cell r="CB31">
            <v>16</v>
          </cell>
          <cell r="CC31">
            <v>11</v>
          </cell>
          <cell r="CD31">
            <v>7</v>
          </cell>
          <cell r="CE31">
            <v>5</v>
          </cell>
          <cell r="CF31">
            <v>5</v>
          </cell>
          <cell r="CG31">
            <v>1</v>
          </cell>
          <cell r="CH31">
            <v>5</v>
          </cell>
          <cell r="CI31">
            <v>5</v>
          </cell>
          <cell r="CJ31">
            <v>11</v>
          </cell>
          <cell r="CK31">
            <v>319</v>
          </cell>
          <cell r="CL31">
            <v>23</v>
          </cell>
          <cell r="CM31">
            <v>28</v>
          </cell>
          <cell r="CN31">
            <v>168</v>
          </cell>
          <cell r="CO31">
            <v>11</v>
          </cell>
        </row>
        <row r="32">
          <cell r="AY32">
            <v>10272</v>
          </cell>
          <cell r="AZ32">
            <v>688</v>
          </cell>
          <cell r="BA32">
            <v>691</v>
          </cell>
          <cell r="BB32">
            <v>688</v>
          </cell>
          <cell r="BC32">
            <v>678</v>
          </cell>
          <cell r="BD32">
            <v>664</v>
          </cell>
          <cell r="BE32">
            <v>657</v>
          </cell>
          <cell r="BF32">
            <v>643</v>
          </cell>
          <cell r="BG32">
            <v>632</v>
          </cell>
          <cell r="BH32">
            <v>621</v>
          </cell>
          <cell r="BI32">
            <v>616</v>
          </cell>
          <cell r="BJ32">
            <v>611</v>
          </cell>
          <cell r="BK32">
            <v>601</v>
          </cell>
          <cell r="BL32">
            <v>606</v>
          </cell>
          <cell r="BM32">
            <v>631</v>
          </cell>
          <cell r="BN32">
            <v>668</v>
          </cell>
          <cell r="BO32">
            <v>703</v>
          </cell>
          <cell r="BP32">
            <v>736</v>
          </cell>
          <cell r="BQ32">
            <v>770</v>
          </cell>
          <cell r="BR32">
            <v>801</v>
          </cell>
          <cell r="BS32">
            <v>831</v>
          </cell>
          <cell r="BT32">
            <v>4429</v>
          </cell>
          <cell r="BU32">
            <v>4256</v>
          </cell>
          <cell r="BV32">
            <v>4395</v>
          </cell>
          <cell r="BW32">
            <v>3390</v>
          </cell>
          <cell r="BX32">
            <v>2983</v>
          </cell>
          <cell r="BY32">
            <v>2545</v>
          </cell>
          <cell r="BZ32">
            <v>2047</v>
          </cell>
          <cell r="CA32">
            <v>1602</v>
          </cell>
          <cell r="CB32">
            <v>1084</v>
          </cell>
          <cell r="CC32">
            <v>738</v>
          </cell>
          <cell r="CD32">
            <v>513</v>
          </cell>
          <cell r="CE32">
            <v>341</v>
          </cell>
          <cell r="CF32">
            <v>315</v>
          </cell>
          <cell r="CG32">
            <v>55</v>
          </cell>
          <cell r="CH32">
            <v>337</v>
          </cell>
          <cell r="CI32">
            <v>351</v>
          </cell>
          <cell r="CJ32">
            <v>737</v>
          </cell>
          <cell r="CK32">
            <v>21982</v>
          </cell>
          <cell r="CL32">
            <v>1567</v>
          </cell>
          <cell r="CM32">
            <v>1961</v>
          </cell>
          <cell r="CN32">
            <v>11593</v>
          </cell>
          <cell r="CO32">
            <v>0</v>
          </cell>
        </row>
        <row r="33">
          <cell r="AY33">
            <v>9296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Y34">
            <v>13578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AY35">
            <v>7686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AZ36">
            <v>1</v>
          </cell>
          <cell r="BA36">
            <v>0</v>
          </cell>
          <cell r="BB36">
            <v>-1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242</v>
          </cell>
        </row>
        <row r="37">
          <cell r="AZ37">
            <v>255</v>
          </cell>
          <cell r="BA37">
            <v>242</v>
          </cell>
          <cell r="BB37">
            <v>230</v>
          </cell>
          <cell r="BC37">
            <v>224</v>
          </cell>
          <cell r="BD37">
            <v>225</v>
          </cell>
          <cell r="BE37">
            <v>227</v>
          </cell>
          <cell r="BF37">
            <v>234</v>
          </cell>
          <cell r="BG37">
            <v>241</v>
          </cell>
          <cell r="BH37">
            <v>250</v>
          </cell>
          <cell r="BI37">
            <v>257</v>
          </cell>
          <cell r="BJ37">
            <v>270</v>
          </cell>
          <cell r="BK37">
            <v>280</v>
          </cell>
          <cell r="BL37">
            <v>287</v>
          </cell>
          <cell r="BM37">
            <v>286</v>
          </cell>
          <cell r="BN37">
            <v>282</v>
          </cell>
          <cell r="BO37">
            <v>273</v>
          </cell>
          <cell r="BP37">
            <v>269</v>
          </cell>
          <cell r="BQ37">
            <v>258</v>
          </cell>
          <cell r="BR37">
            <v>245</v>
          </cell>
          <cell r="BS37">
            <v>229</v>
          </cell>
          <cell r="BT37">
            <v>964</v>
          </cell>
          <cell r="BU37">
            <v>969</v>
          </cell>
          <cell r="BV37">
            <v>971</v>
          </cell>
          <cell r="BW37">
            <v>962</v>
          </cell>
          <cell r="BX37">
            <v>898</v>
          </cell>
          <cell r="BY37">
            <v>777</v>
          </cell>
          <cell r="BZ37">
            <v>618</v>
          </cell>
          <cell r="CA37">
            <v>483</v>
          </cell>
          <cell r="CB37">
            <v>469</v>
          </cell>
          <cell r="CC37">
            <v>521</v>
          </cell>
          <cell r="CD37">
            <v>367</v>
          </cell>
          <cell r="CE37">
            <v>235</v>
          </cell>
          <cell r="CF37">
            <v>183</v>
          </cell>
          <cell r="CG37">
            <v>21</v>
          </cell>
          <cell r="CH37">
            <v>124</v>
          </cell>
          <cell r="CI37">
            <v>131</v>
          </cell>
          <cell r="CJ37">
            <v>279</v>
          </cell>
          <cell r="CK37">
            <v>7148</v>
          </cell>
          <cell r="CL37">
            <v>719</v>
          </cell>
          <cell r="CM37">
            <v>624</v>
          </cell>
          <cell r="CN37">
            <v>3007</v>
          </cell>
          <cell r="CO37">
            <v>379</v>
          </cell>
        </row>
        <row r="38">
          <cell r="AZ38">
            <v>254</v>
          </cell>
          <cell r="BA38">
            <v>242</v>
          </cell>
          <cell r="BB38">
            <v>231</v>
          </cell>
          <cell r="BC38">
            <v>224</v>
          </cell>
          <cell r="BD38">
            <v>225</v>
          </cell>
          <cell r="BE38">
            <v>227</v>
          </cell>
          <cell r="BF38">
            <v>234</v>
          </cell>
          <cell r="BG38">
            <v>241</v>
          </cell>
          <cell r="BH38">
            <v>250</v>
          </cell>
          <cell r="BI38">
            <v>257</v>
          </cell>
          <cell r="BJ38">
            <v>270</v>
          </cell>
          <cell r="BK38">
            <v>280</v>
          </cell>
          <cell r="BL38">
            <v>287</v>
          </cell>
          <cell r="BM38">
            <v>286</v>
          </cell>
          <cell r="BN38">
            <v>282</v>
          </cell>
          <cell r="BO38">
            <v>273</v>
          </cell>
          <cell r="BP38">
            <v>269</v>
          </cell>
          <cell r="BQ38">
            <v>258</v>
          </cell>
          <cell r="BR38">
            <v>245</v>
          </cell>
          <cell r="BS38">
            <v>229</v>
          </cell>
          <cell r="BT38">
            <v>964</v>
          </cell>
          <cell r="BU38">
            <v>969</v>
          </cell>
          <cell r="BV38">
            <v>971</v>
          </cell>
          <cell r="BW38">
            <v>962</v>
          </cell>
          <cell r="BX38">
            <v>898</v>
          </cell>
          <cell r="BY38">
            <v>777</v>
          </cell>
          <cell r="BZ38">
            <v>618</v>
          </cell>
          <cell r="CA38">
            <v>483</v>
          </cell>
          <cell r="CB38">
            <v>469</v>
          </cell>
          <cell r="CC38">
            <v>521</v>
          </cell>
          <cell r="CD38">
            <v>367</v>
          </cell>
          <cell r="CE38">
            <v>235</v>
          </cell>
          <cell r="CF38">
            <v>183</v>
          </cell>
          <cell r="CG38">
            <v>21</v>
          </cell>
          <cell r="CH38">
            <v>124</v>
          </cell>
          <cell r="CI38">
            <v>131</v>
          </cell>
          <cell r="CJ38">
            <v>279</v>
          </cell>
          <cell r="CK38">
            <v>7148</v>
          </cell>
          <cell r="CL38">
            <v>719</v>
          </cell>
          <cell r="CM38">
            <v>624</v>
          </cell>
          <cell r="CN38">
            <v>3007</v>
          </cell>
          <cell r="CO38">
            <v>137</v>
          </cell>
        </row>
        <row r="39">
          <cell r="AY39">
            <v>4625</v>
          </cell>
          <cell r="AZ39">
            <v>162</v>
          </cell>
          <cell r="BA39">
            <v>154</v>
          </cell>
          <cell r="BB39">
            <v>147</v>
          </cell>
          <cell r="BC39">
            <v>143</v>
          </cell>
          <cell r="BD39">
            <v>143</v>
          </cell>
          <cell r="BE39">
            <v>145</v>
          </cell>
          <cell r="BF39">
            <v>149</v>
          </cell>
          <cell r="BG39">
            <v>153</v>
          </cell>
          <cell r="BH39">
            <v>160</v>
          </cell>
          <cell r="BI39">
            <v>163</v>
          </cell>
          <cell r="BJ39">
            <v>172</v>
          </cell>
          <cell r="BK39">
            <v>179</v>
          </cell>
          <cell r="BL39">
            <v>182</v>
          </cell>
          <cell r="BM39">
            <v>183</v>
          </cell>
          <cell r="BN39">
            <v>179</v>
          </cell>
          <cell r="BO39">
            <v>174</v>
          </cell>
          <cell r="BP39">
            <v>171</v>
          </cell>
          <cell r="BQ39">
            <v>164</v>
          </cell>
          <cell r="BR39">
            <v>157</v>
          </cell>
          <cell r="BS39">
            <v>146</v>
          </cell>
          <cell r="BT39">
            <v>614</v>
          </cell>
          <cell r="BU39">
            <v>617</v>
          </cell>
          <cell r="BV39">
            <v>619</v>
          </cell>
          <cell r="BW39">
            <v>613</v>
          </cell>
          <cell r="BX39">
            <v>572</v>
          </cell>
          <cell r="BY39">
            <v>495</v>
          </cell>
          <cell r="BZ39">
            <v>393</v>
          </cell>
          <cell r="CA39">
            <v>308</v>
          </cell>
          <cell r="CB39">
            <v>299</v>
          </cell>
          <cell r="CC39">
            <v>332</v>
          </cell>
          <cell r="CD39">
            <v>234</v>
          </cell>
          <cell r="CE39">
            <v>150</v>
          </cell>
          <cell r="CF39">
            <v>117</v>
          </cell>
          <cell r="CG39">
            <v>13</v>
          </cell>
          <cell r="CH39">
            <v>79</v>
          </cell>
          <cell r="CI39">
            <v>84</v>
          </cell>
          <cell r="CJ39">
            <v>178</v>
          </cell>
          <cell r="CK39">
            <v>4554</v>
          </cell>
          <cell r="CL39">
            <v>458</v>
          </cell>
          <cell r="CM39">
            <v>397</v>
          </cell>
          <cell r="CN39">
            <v>1916</v>
          </cell>
          <cell r="CO39">
            <v>97</v>
          </cell>
        </row>
        <row r="40">
          <cell r="AY40">
            <v>4623</v>
          </cell>
          <cell r="AZ40">
            <v>43</v>
          </cell>
          <cell r="BA40">
            <v>41</v>
          </cell>
          <cell r="BB40">
            <v>39</v>
          </cell>
          <cell r="BC40">
            <v>38</v>
          </cell>
          <cell r="BD40">
            <v>38</v>
          </cell>
          <cell r="BE40">
            <v>38</v>
          </cell>
          <cell r="BF40">
            <v>40</v>
          </cell>
          <cell r="BG40">
            <v>41</v>
          </cell>
          <cell r="BH40">
            <v>42</v>
          </cell>
          <cell r="BI40">
            <v>44</v>
          </cell>
          <cell r="BJ40">
            <v>46</v>
          </cell>
          <cell r="BK40">
            <v>47</v>
          </cell>
          <cell r="BL40">
            <v>49</v>
          </cell>
          <cell r="BM40">
            <v>48</v>
          </cell>
          <cell r="BN40">
            <v>48</v>
          </cell>
          <cell r="BO40">
            <v>46</v>
          </cell>
          <cell r="BP40">
            <v>46</v>
          </cell>
          <cell r="BQ40">
            <v>44</v>
          </cell>
          <cell r="BR40">
            <v>41</v>
          </cell>
          <cell r="BS40">
            <v>39</v>
          </cell>
          <cell r="BT40">
            <v>163</v>
          </cell>
          <cell r="BU40">
            <v>164</v>
          </cell>
          <cell r="BV40">
            <v>164</v>
          </cell>
          <cell r="BW40">
            <v>163</v>
          </cell>
          <cell r="BX40">
            <v>152</v>
          </cell>
          <cell r="BY40">
            <v>132</v>
          </cell>
          <cell r="BZ40">
            <v>105</v>
          </cell>
          <cell r="CA40">
            <v>82</v>
          </cell>
          <cell r="CB40">
            <v>79</v>
          </cell>
          <cell r="CC40">
            <v>88</v>
          </cell>
          <cell r="CD40">
            <v>62</v>
          </cell>
          <cell r="CE40">
            <v>40</v>
          </cell>
          <cell r="CF40">
            <v>31</v>
          </cell>
          <cell r="CG40">
            <v>4</v>
          </cell>
          <cell r="CH40">
            <v>21</v>
          </cell>
          <cell r="CI40">
            <v>22</v>
          </cell>
          <cell r="CJ40">
            <v>47</v>
          </cell>
          <cell r="CK40">
            <v>1211</v>
          </cell>
          <cell r="CL40">
            <v>122</v>
          </cell>
          <cell r="CM40">
            <v>106</v>
          </cell>
          <cell r="CN40">
            <v>509</v>
          </cell>
          <cell r="CO40">
            <v>18</v>
          </cell>
        </row>
        <row r="41">
          <cell r="AY41">
            <v>4624</v>
          </cell>
          <cell r="AZ41">
            <v>49</v>
          </cell>
          <cell r="BA41">
            <v>47</v>
          </cell>
          <cell r="BB41">
            <v>45</v>
          </cell>
          <cell r="BC41">
            <v>43</v>
          </cell>
          <cell r="BD41">
            <v>44</v>
          </cell>
          <cell r="BE41">
            <v>44</v>
          </cell>
          <cell r="BF41">
            <v>45</v>
          </cell>
          <cell r="BG41">
            <v>47</v>
          </cell>
          <cell r="BH41">
            <v>48</v>
          </cell>
          <cell r="BI41">
            <v>50</v>
          </cell>
          <cell r="BJ41">
            <v>52</v>
          </cell>
          <cell r="BK41">
            <v>54</v>
          </cell>
          <cell r="BL41">
            <v>56</v>
          </cell>
          <cell r="BM41">
            <v>55</v>
          </cell>
          <cell r="BN41">
            <v>55</v>
          </cell>
          <cell r="BO41">
            <v>53</v>
          </cell>
          <cell r="BP41">
            <v>52</v>
          </cell>
          <cell r="BQ41">
            <v>50</v>
          </cell>
          <cell r="BR41">
            <v>47</v>
          </cell>
          <cell r="BS41">
            <v>44</v>
          </cell>
          <cell r="BT41">
            <v>187</v>
          </cell>
          <cell r="BU41">
            <v>188</v>
          </cell>
          <cell r="BV41">
            <v>188</v>
          </cell>
          <cell r="BW41">
            <v>186</v>
          </cell>
          <cell r="BX41">
            <v>174</v>
          </cell>
          <cell r="BY41">
            <v>150</v>
          </cell>
          <cell r="BZ41">
            <v>120</v>
          </cell>
          <cell r="CA41">
            <v>93</v>
          </cell>
          <cell r="CB41">
            <v>91</v>
          </cell>
          <cell r="CC41">
            <v>101</v>
          </cell>
          <cell r="CD41">
            <v>71</v>
          </cell>
          <cell r="CE41">
            <v>45</v>
          </cell>
          <cell r="CF41">
            <v>35</v>
          </cell>
          <cell r="CG41">
            <v>4</v>
          </cell>
          <cell r="CH41">
            <v>24</v>
          </cell>
          <cell r="CI41">
            <v>25</v>
          </cell>
          <cell r="CJ41">
            <v>54</v>
          </cell>
          <cell r="CK41">
            <v>1383</v>
          </cell>
          <cell r="CL41">
            <v>139</v>
          </cell>
          <cell r="CM41">
            <v>121</v>
          </cell>
          <cell r="CN41">
            <v>582</v>
          </cell>
          <cell r="CO41">
            <v>22</v>
          </cell>
        </row>
        <row r="42"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77</v>
          </cell>
        </row>
        <row r="43">
          <cell r="AZ43">
            <v>92</v>
          </cell>
          <cell r="BA43">
            <v>86</v>
          </cell>
          <cell r="BB43">
            <v>82</v>
          </cell>
          <cell r="BC43">
            <v>80</v>
          </cell>
          <cell r="BD43">
            <v>84</v>
          </cell>
          <cell r="BE43">
            <v>84</v>
          </cell>
          <cell r="BF43">
            <v>89</v>
          </cell>
          <cell r="BG43">
            <v>94</v>
          </cell>
          <cell r="BH43">
            <v>99</v>
          </cell>
          <cell r="BI43">
            <v>105</v>
          </cell>
          <cell r="BJ43">
            <v>110</v>
          </cell>
          <cell r="BK43">
            <v>116</v>
          </cell>
          <cell r="BL43">
            <v>117</v>
          </cell>
          <cell r="BM43">
            <v>111</v>
          </cell>
          <cell r="BN43">
            <v>99</v>
          </cell>
          <cell r="BO43">
            <v>89</v>
          </cell>
          <cell r="BP43">
            <v>78</v>
          </cell>
          <cell r="BQ43">
            <v>71</v>
          </cell>
          <cell r="BR43">
            <v>67</v>
          </cell>
          <cell r="BS43">
            <v>64</v>
          </cell>
          <cell r="BT43">
            <v>311</v>
          </cell>
          <cell r="BU43">
            <v>299</v>
          </cell>
          <cell r="BV43">
            <v>335</v>
          </cell>
          <cell r="BW43">
            <v>264</v>
          </cell>
          <cell r="BX43">
            <v>259</v>
          </cell>
          <cell r="BY43">
            <v>266</v>
          </cell>
          <cell r="BZ43">
            <v>227</v>
          </cell>
          <cell r="CA43">
            <v>168</v>
          </cell>
          <cell r="CB43">
            <v>119</v>
          </cell>
          <cell r="CC43">
            <v>116</v>
          </cell>
          <cell r="CD43">
            <v>75</v>
          </cell>
          <cell r="CE43">
            <v>46</v>
          </cell>
          <cell r="CF43">
            <v>27</v>
          </cell>
          <cell r="CG43">
            <v>9</v>
          </cell>
          <cell r="CH43">
            <v>46</v>
          </cell>
          <cell r="CI43">
            <v>46</v>
          </cell>
          <cell r="CJ43">
            <v>100</v>
          </cell>
          <cell r="CK43">
            <v>2390</v>
          </cell>
          <cell r="CL43">
            <v>273</v>
          </cell>
          <cell r="CM43">
            <v>195</v>
          </cell>
          <cell r="CN43">
            <v>1007</v>
          </cell>
          <cell r="CO43">
            <v>137</v>
          </cell>
        </row>
        <row r="44">
          <cell r="AZ44">
            <v>92</v>
          </cell>
          <cell r="BA44">
            <v>86</v>
          </cell>
          <cell r="BB44">
            <v>82</v>
          </cell>
          <cell r="BC44">
            <v>80</v>
          </cell>
          <cell r="BD44">
            <v>84</v>
          </cell>
          <cell r="BE44">
            <v>84</v>
          </cell>
          <cell r="BF44">
            <v>89</v>
          </cell>
          <cell r="BG44">
            <v>94</v>
          </cell>
          <cell r="BH44">
            <v>99</v>
          </cell>
          <cell r="BI44">
            <v>105</v>
          </cell>
          <cell r="BJ44">
            <v>110</v>
          </cell>
          <cell r="BK44">
            <v>116</v>
          </cell>
          <cell r="BL44">
            <v>117</v>
          </cell>
          <cell r="BM44">
            <v>111</v>
          </cell>
          <cell r="BN44">
            <v>99</v>
          </cell>
          <cell r="BO44">
            <v>89</v>
          </cell>
          <cell r="BP44">
            <v>78</v>
          </cell>
          <cell r="BQ44">
            <v>71</v>
          </cell>
          <cell r="BR44">
            <v>67</v>
          </cell>
          <cell r="BS44">
            <v>64</v>
          </cell>
          <cell r="BT44">
            <v>311</v>
          </cell>
          <cell r="BU44">
            <v>299</v>
          </cell>
          <cell r="BV44">
            <v>335</v>
          </cell>
          <cell r="BW44">
            <v>264</v>
          </cell>
          <cell r="BX44">
            <v>259</v>
          </cell>
          <cell r="BY44">
            <v>266</v>
          </cell>
          <cell r="BZ44">
            <v>227</v>
          </cell>
          <cell r="CA44">
            <v>168</v>
          </cell>
          <cell r="CB44">
            <v>119</v>
          </cell>
          <cell r="CC44">
            <v>116</v>
          </cell>
          <cell r="CD44">
            <v>75</v>
          </cell>
          <cell r="CE44">
            <v>46</v>
          </cell>
          <cell r="CF44">
            <v>27</v>
          </cell>
          <cell r="CG44">
            <v>9</v>
          </cell>
          <cell r="CH44">
            <v>46</v>
          </cell>
          <cell r="CI44">
            <v>46</v>
          </cell>
          <cell r="CJ44">
            <v>100</v>
          </cell>
          <cell r="CK44">
            <v>2390</v>
          </cell>
          <cell r="CL44">
            <v>273</v>
          </cell>
          <cell r="CM44">
            <v>195</v>
          </cell>
          <cell r="CN44">
            <v>1007</v>
          </cell>
          <cell r="CO44">
            <v>60</v>
          </cell>
        </row>
        <row r="45">
          <cell r="AY45">
            <v>4653</v>
          </cell>
          <cell r="AZ45">
            <v>92</v>
          </cell>
          <cell r="BA45">
            <v>86</v>
          </cell>
          <cell r="BB45">
            <v>82</v>
          </cell>
          <cell r="BC45">
            <v>80</v>
          </cell>
          <cell r="BD45">
            <v>84</v>
          </cell>
          <cell r="BE45">
            <v>84</v>
          </cell>
          <cell r="BF45">
            <v>89</v>
          </cell>
          <cell r="BG45">
            <v>94</v>
          </cell>
          <cell r="BH45">
            <v>99</v>
          </cell>
          <cell r="BI45">
            <v>105</v>
          </cell>
          <cell r="BJ45">
            <v>110</v>
          </cell>
          <cell r="BK45">
            <v>116</v>
          </cell>
          <cell r="BL45">
            <v>117</v>
          </cell>
          <cell r="BM45">
            <v>111</v>
          </cell>
          <cell r="BN45">
            <v>99</v>
          </cell>
          <cell r="BO45">
            <v>89</v>
          </cell>
          <cell r="BP45">
            <v>78</v>
          </cell>
          <cell r="BQ45">
            <v>71</v>
          </cell>
          <cell r="BR45">
            <v>67</v>
          </cell>
          <cell r="BS45">
            <v>64</v>
          </cell>
          <cell r="BT45">
            <v>311</v>
          </cell>
          <cell r="BU45">
            <v>299</v>
          </cell>
          <cell r="BV45">
            <v>335</v>
          </cell>
          <cell r="BW45">
            <v>264</v>
          </cell>
          <cell r="BX45">
            <v>259</v>
          </cell>
          <cell r="BY45">
            <v>266</v>
          </cell>
          <cell r="BZ45">
            <v>227</v>
          </cell>
          <cell r="CA45">
            <v>168</v>
          </cell>
          <cell r="CB45">
            <v>119</v>
          </cell>
          <cell r="CC45">
            <v>116</v>
          </cell>
          <cell r="CD45">
            <v>75</v>
          </cell>
          <cell r="CE45">
            <v>46</v>
          </cell>
          <cell r="CF45">
            <v>27</v>
          </cell>
          <cell r="CG45">
            <v>9</v>
          </cell>
          <cell r="CH45">
            <v>46</v>
          </cell>
          <cell r="CI45">
            <v>46</v>
          </cell>
          <cell r="CJ45">
            <v>100</v>
          </cell>
          <cell r="CK45">
            <v>2390</v>
          </cell>
          <cell r="CL45">
            <v>273</v>
          </cell>
          <cell r="CM45">
            <v>195</v>
          </cell>
          <cell r="CN45">
            <v>1007</v>
          </cell>
          <cell r="CO45">
            <v>60</v>
          </cell>
        </row>
        <row r="46">
          <cell r="AZ46">
            <v>0</v>
          </cell>
          <cell r="BA46">
            <v>-1</v>
          </cell>
          <cell r="BB46">
            <v>1</v>
          </cell>
          <cell r="BC46">
            <v>-1</v>
          </cell>
          <cell r="BD46">
            <v>0</v>
          </cell>
          <cell r="BE46">
            <v>1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97</v>
          </cell>
        </row>
        <row r="47">
          <cell r="AZ47">
            <v>152</v>
          </cell>
          <cell r="BA47">
            <v>157</v>
          </cell>
          <cell r="BB47">
            <v>160</v>
          </cell>
          <cell r="BC47">
            <v>165</v>
          </cell>
          <cell r="BD47">
            <v>168</v>
          </cell>
          <cell r="BE47">
            <v>173</v>
          </cell>
          <cell r="BF47">
            <v>177</v>
          </cell>
          <cell r="BG47">
            <v>182</v>
          </cell>
          <cell r="BH47">
            <v>186</v>
          </cell>
          <cell r="BI47">
            <v>189</v>
          </cell>
          <cell r="BJ47">
            <v>190</v>
          </cell>
          <cell r="BK47">
            <v>191</v>
          </cell>
          <cell r="BL47">
            <v>190</v>
          </cell>
          <cell r="BM47">
            <v>184</v>
          </cell>
          <cell r="BN47">
            <v>175</v>
          </cell>
          <cell r="BO47">
            <v>167</v>
          </cell>
          <cell r="BP47">
            <v>159</v>
          </cell>
          <cell r="BQ47">
            <v>149</v>
          </cell>
          <cell r="BR47">
            <v>138</v>
          </cell>
          <cell r="BS47">
            <v>127</v>
          </cell>
          <cell r="BT47">
            <v>517</v>
          </cell>
          <cell r="BU47">
            <v>531</v>
          </cell>
          <cell r="BV47">
            <v>596</v>
          </cell>
          <cell r="BW47">
            <v>539</v>
          </cell>
          <cell r="BX47">
            <v>484</v>
          </cell>
          <cell r="BY47">
            <v>459</v>
          </cell>
          <cell r="BZ47">
            <v>360</v>
          </cell>
          <cell r="CA47">
            <v>310</v>
          </cell>
          <cell r="CB47">
            <v>242</v>
          </cell>
          <cell r="CC47">
            <v>196</v>
          </cell>
          <cell r="CD47">
            <v>136</v>
          </cell>
          <cell r="CE47">
            <v>117</v>
          </cell>
          <cell r="CF47">
            <v>89</v>
          </cell>
          <cell r="CG47">
            <v>14</v>
          </cell>
          <cell r="CH47">
            <v>76</v>
          </cell>
          <cell r="CI47">
            <v>76</v>
          </cell>
          <cell r="CJ47">
            <v>168</v>
          </cell>
          <cell r="CK47">
            <v>4001</v>
          </cell>
          <cell r="CL47">
            <v>454</v>
          </cell>
          <cell r="CM47">
            <v>364</v>
          </cell>
          <cell r="CN47">
            <v>1586</v>
          </cell>
          <cell r="CO47">
            <v>228</v>
          </cell>
        </row>
        <row r="48">
          <cell r="AZ48">
            <v>152</v>
          </cell>
          <cell r="BA48">
            <v>158</v>
          </cell>
          <cell r="BB48">
            <v>159</v>
          </cell>
          <cell r="BC48">
            <v>166</v>
          </cell>
          <cell r="BD48">
            <v>168</v>
          </cell>
          <cell r="BE48">
            <v>172</v>
          </cell>
          <cell r="BF48">
            <v>177</v>
          </cell>
          <cell r="BG48">
            <v>182</v>
          </cell>
          <cell r="BH48">
            <v>186</v>
          </cell>
          <cell r="BI48">
            <v>189</v>
          </cell>
          <cell r="BJ48">
            <v>190</v>
          </cell>
          <cell r="BK48">
            <v>191</v>
          </cell>
          <cell r="BL48">
            <v>190</v>
          </cell>
          <cell r="BM48">
            <v>184</v>
          </cell>
          <cell r="BN48">
            <v>175</v>
          </cell>
          <cell r="BO48">
            <v>167</v>
          </cell>
          <cell r="BP48">
            <v>159</v>
          </cell>
          <cell r="BQ48">
            <v>149</v>
          </cell>
          <cell r="BR48">
            <v>138</v>
          </cell>
          <cell r="BS48">
            <v>127</v>
          </cell>
          <cell r="BT48">
            <v>517</v>
          </cell>
          <cell r="BU48">
            <v>531</v>
          </cell>
          <cell r="BV48">
            <v>596</v>
          </cell>
          <cell r="BW48">
            <v>539</v>
          </cell>
          <cell r="BX48">
            <v>484</v>
          </cell>
          <cell r="BY48">
            <v>459</v>
          </cell>
          <cell r="BZ48">
            <v>360</v>
          </cell>
          <cell r="CA48">
            <v>310</v>
          </cell>
          <cell r="CB48">
            <v>242</v>
          </cell>
          <cell r="CC48">
            <v>196</v>
          </cell>
          <cell r="CD48">
            <v>136</v>
          </cell>
          <cell r="CE48">
            <v>117</v>
          </cell>
          <cell r="CF48">
            <v>89</v>
          </cell>
          <cell r="CG48">
            <v>14</v>
          </cell>
          <cell r="CH48">
            <v>76</v>
          </cell>
          <cell r="CI48">
            <v>76</v>
          </cell>
          <cell r="CJ48">
            <v>168</v>
          </cell>
          <cell r="CK48">
            <v>4001</v>
          </cell>
          <cell r="CL48">
            <v>454</v>
          </cell>
          <cell r="CM48">
            <v>364</v>
          </cell>
          <cell r="CN48">
            <v>1586</v>
          </cell>
          <cell r="CO48">
            <v>131</v>
          </cell>
        </row>
        <row r="49">
          <cell r="AY49">
            <v>4627</v>
          </cell>
          <cell r="AZ49">
            <v>94</v>
          </cell>
          <cell r="BA49">
            <v>98</v>
          </cell>
          <cell r="BB49">
            <v>99</v>
          </cell>
          <cell r="BC49">
            <v>103</v>
          </cell>
          <cell r="BD49">
            <v>104</v>
          </cell>
          <cell r="BE49">
            <v>107</v>
          </cell>
          <cell r="BF49">
            <v>110</v>
          </cell>
          <cell r="BG49">
            <v>113</v>
          </cell>
          <cell r="BH49">
            <v>116</v>
          </cell>
          <cell r="BI49">
            <v>118</v>
          </cell>
          <cell r="BJ49">
            <v>118</v>
          </cell>
          <cell r="BK49">
            <v>119</v>
          </cell>
          <cell r="BL49">
            <v>118</v>
          </cell>
          <cell r="BM49">
            <v>114</v>
          </cell>
          <cell r="BN49">
            <v>109</v>
          </cell>
          <cell r="BO49">
            <v>103</v>
          </cell>
          <cell r="BP49">
            <v>99</v>
          </cell>
          <cell r="BQ49">
            <v>93</v>
          </cell>
          <cell r="BR49">
            <v>86</v>
          </cell>
          <cell r="BS49">
            <v>79</v>
          </cell>
          <cell r="BT49">
            <v>321</v>
          </cell>
          <cell r="BU49">
            <v>330</v>
          </cell>
          <cell r="BV49">
            <v>370</v>
          </cell>
          <cell r="BW49">
            <v>335</v>
          </cell>
          <cell r="BX49">
            <v>300</v>
          </cell>
          <cell r="BY49">
            <v>285</v>
          </cell>
          <cell r="BZ49">
            <v>224</v>
          </cell>
          <cell r="CA49">
            <v>193</v>
          </cell>
          <cell r="CB49">
            <v>151</v>
          </cell>
          <cell r="CC49">
            <v>122</v>
          </cell>
          <cell r="CD49">
            <v>85</v>
          </cell>
          <cell r="CE49">
            <v>73</v>
          </cell>
          <cell r="CF49">
            <v>55</v>
          </cell>
          <cell r="CG49">
            <v>9</v>
          </cell>
          <cell r="CH49">
            <v>47</v>
          </cell>
          <cell r="CI49">
            <v>47</v>
          </cell>
          <cell r="CJ49">
            <v>104</v>
          </cell>
          <cell r="CK49">
            <v>2486</v>
          </cell>
          <cell r="CL49">
            <v>282</v>
          </cell>
          <cell r="CM49">
            <v>226</v>
          </cell>
          <cell r="CN49">
            <v>985</v>
          </cell>
          <cell r="CO49">
            <v>78</v>
          </cell>
        </row>
        <row r="50">
          <cell r="AY50">
            <v>4626</v>
          </cell>
          <cell r="AZ50">
            <v>12</v>
          </cell>
          <cell r="BA50">
            <v>12</v>
          </cell>
          <cell r="BB50">
            <v>12</v>
          </cell>
          <cell r="BC50">
            <v>13</v>
          </cell>
          <cell r="BD50">
            <v>13</v>
          </cell>
          <cell r="BE50">
            <v>13</v>
          </cell>
          <cell r="BF50">
            <v>13</v>
          </cell>
          <cell r="BG50">
            <v>14</v>
          </cell>
          <cell r="BH50">
            <v>14</v>
          </cell>
          <cell r="BI50">
            <v>14</v>
          </cell>
          <cell r="BJ50">
            <v>14</v>
          </cell>
          <cell r="BK50">
            <v>14</v>
          </cell>
          <cell r="BL50">
            <v>14</v>
          </cell>
          <cell r="BM50">
            <v>14</v>
          </cell>
          <cell r="BN50">
            <v>13</v>
          </cell>
          <cell r="BO50">
            <v>13</v>
          </cell>
          <cell r="BP50">
            <v>12</v>
          </cell>
          <cell r="BQ50">
            <v>11</v>
          </cell>
          <cell r="BR50">
            <v>10</v>
          </cell>
          <cell r="BS50">
            <v>10</v>
          </cell>
          <cell r="BT50">
            <v>39</v>
          </cell>
          <cell r="BU50">
            <v>40</v>
          </cell>
          <cell r="BV50">
            <v>45</v>
          </cell>
          <cell r="BW50">
            <v>41</v>
          </cell>
          <cell r="BX50">
            <v>37</v>
          </cell>
          <cell r="BY50">
            <v>35</v>
          </cell>
          <cell r="BZ50">
            <v>27</v>
          </cell>
          <cell r="CA50">
            <v>23</v>
          </cell>
          <cell r="CB50">
            <v>18</v>
          </cell>
          <cell r="CC50">
            <v>15</v>
          </cell>
          <cell r="CD50">
            <v>10</v>
          </cell>
          <cell r="CE50">
            <v>9</v>
          </cell>
          <cell r="CF50">
            <v>7</v>
          </cell>
          <cell r="CG50">
            <v>1</v>
          </cell>
          <cell r="CH50">
            <v>6</v>
          </cell>
          <cell r="CI50">
            <v>6</v>
          </cell>
          <cell r="CJ50">
            <v>13</v>
          </cell>
          <cell r="CK50">
            <v>303</v>
          </cell>
          <cell r="CL50">
            <v>34</v>
          </cell>
          <cell r="CM50">
            <v>28</v>
          </cell>
          <cell r="CN50">
            <v>120</v>
          </cell>
          <cell r="CO50">
            <v>12</v>
          </cell>
        </row>
        <row r="51">
          <cell r="AY51">
            <v>4628</v>
          </cell>
          <cell r="AZ51">
            <v>46</v>
          </cell>
          <cell r="BA51">
            <v>48</v>
          </cell>
          <cell r="BB51">
            <v>48</v>
          </cell>
          <cell r="BC51">
            <v>50</v>
          </cell>
          <cell r="BD51">
            <v>51</v>
          </cell>
          <cell r="BE51">
            <v>52</v>
          </cell>
          <cell r="BF51">
            <v>54</v>
          </cell>
          <cell r="BG51">
            <v>55</v>
          </cell>
          <cell r="BH51">
            <v>56</v>
          </cell>
          <cell r="BI51">
            <v>57</v>
          </cell>
          <cell r="BJ51">
            <v>58</v>
          </cell>
          <cell r="BK51">
            <v>58</v>
          </cell>
          <cell r="BL51">
            <v>58</v>
          </cell>
          <cell r="BM51">
            <v>56</v>
          </cell>
          <cell r="BN51">
            <v>53</v>
          </cell>
          <cell r="BO51">
            <v>51</v>
          </cell>
          <cell r="BP51">
            <v>48</v>
          </cell>
          <cell r="BQ51">
            <v>45</v>
          </cell>
          <cell r="BR51">
            <v>42</v>
          </cell>
          <cell r="BS51">
            <v>38</v>
          </cell>
          <cell r="BT51">
            <v>157</v>
          </cell>
          <cell r="BU51">
            <v>161</v>
          </cell>
          <cell r="BV51">
            <v>181</v>
          </cell>
          <cell r="BW51">
            <v>163</v>
          </cell>
          <cell r="BX51">
            <v>147</v>
          </cell>
          <cell r="BY51">
            <v>139</v>
          </cell>
          <cell r="BZ51">
            <v>109</v>
          </cell>
          <cell r="CA51">
            <v>94</v>
          </cell>
          <cell r="CB51">
            <v>73</v>
          </cell>
          <cell r="CC51">
            <v>59</v>
          </cell>
          <cell r="CD51">
            <v>41</v>
          </cell>
          <cell r="CE51">
            <v>35</v>
          </cell>
          <cell r="CF51">
            <v>27</v>
          </cell>
          <cell r="CG51">
            <v>4</v>
          </cell>
          <cell r="CH51">
            <v>23</v>
          </cell>
          <cell r="CI51">
            <v>23</v>
          </cell>
          <cell r="CJ51">
            <v>51</v>
          </cell>
          <cell r="CK51">
            <v>1212</v>
          </cell>
          <cell r="CL51">
            <v>138</v>
          </cell>
          <cell r="CM51">
            <v>110</v>
          </cell>
          <cell r="CN51">
            <v>481</v>
          </cell>
          <cell r="CO51">
            <v>41</v>
          </cell>
        </row>
        <row r="52">
          <cell r="AZ52">
            <v>2</v>
          </cell>
          <cell r="BA52">
            <v>0</v>
          </cell>
          <cell r="BB52">
            <v>2</v>
          </cell>
          <cell r="BC52">
            <v>-1</v>
          </cell>
          <cell r="BD52">
            <v>0</v>
          </cell>
          <cell r="BE52">
            <v>-2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475</v>
          </cell>
        </row>
        <row r="53">
          <cell r="AZ53">
            <v>551</v>
          </cell>
          <cell r="BA53">
            <v>491</v>
          </cell>
          <cell r="BB53">
            <v>448</v>
          </cell>
          <cell r="BC53">
            <v>421</v>
          </cell>
          <cell r="BD53">
            <v>408</v>
          </cell>
          <cell r="BE53">
            <v>406</v>
          </cell>
          <cell r="BF53">
            <v>413</v>
          </cell>
          <cell r="BG53">
            <v>429</v>
          </cell>
          <cell r="BH53">
            <v>450</v>
          </cell>
          <cell r="BI53">
            <v>472</v>
          </cell>
          <cell r="BJ53">
            <v>502</v>
          </cell>
          <cell r="BK53">
            <v>534</v>
          </cell>
          <cell r="BL53">
            <v>555</v>
          </cell>
          <cell r="BM53">
            <v>553</v>
          </cell>
          <cell r="BN53">
            <v>540</v>
          </cell>
          <cell r="BO53">
            <v>530</v>
          </cell>
          <cell r="BP53">
            <v>517</v>
          </cell>
          <cell r="BQ53">
            <v>502</v>
          </cell>
          <cell r="BR53">
            <v>486</v>
          </cell>
          <cell r="BS53">
            <v>467</v>
          </cell>
          <cell r="BT53">
            <v>2084</v>
          </cell>
          <cell r="BU53">
            <v>1880</v>
          </cell>
          <cell r="BV53">
            <v>2158</v>
          </cell>
          <cell r="BW53">
            <v>1683</v>
          </cell>
          <cell r="BX53">
            <v>1418</v>
          </cell>
          <cell r="BY53">
            <v>1346</v>
          </cell>
          <cell r="BZ53">
            <v>1072</v>
          </cell>
          <cell r="CA53">
            <v>983</v>
          </cell>
          <cell r="CB53">
            <v>729</v>
          </cell>
          <cell r="CC53">
            <v>541</v>
          </cell>
          <cell r="CD53">
            <v>400</v>
          </cell>
          <cell r="CE53">
            <v>271</v>
          </cell>
          <cell r="CF53">
            <v>165</v>
          </cell>
          <cell r="CG53">
            <v>47</v>
          </cell>
          <cell r="CH53">
            <v>268</v>
          </cell>
          <cell r="CI53">
            <v>283</v>
          </cell>
          <cell r="CJ53">
            <v>598</v>
          </cell>
          <cell r="CK53">
            <v>12896</v>
          </cell>
          <cell r="CL53">
            <v>1330</v>
          </cell>
          <cell r="CM53">
            <v>1308</v>
          </cell>
          <cell r="CN53">
            <v>5789</v>
          </cell>
          <cell r="CO53">
            <v>814</v>
          </cell>
        </row>
        <row r="54">
          <cell r="AZ54">
            <v>549</v>
          </cell>
          <cell r="BA54">
            <v>491</v>
          </cell>
          <cell r="BB54">
            <v>446</v>
          </cell>
          <cell r="BC54">
            <v>422</v>
          </cell>
          <cell r="BD54">
            <v>408</v>
          </cell>
          <cell r="BE54">
            <v>408</v>
          </cell>
          <cell r="BF54">
            <v>413</v>
          </cell>
          <cell r="BG54">
            <v>429</v>
          </cell>
          <cell r="BH54">
            <v>450</v>
          </cell>
          <cell r="BI54">
            <v>472</v>
          </cell>
          <cell r="BJ54">
            <v>502</v>
          </cell>
          <cell r="BK54">
            <v>534</v>
          </cell>
          <cell r="BL54">
            <v>555</v>
          </cell>
          <cell r="BM54">
            <v>553</v>
          </cell>
          <cell r="BN54">
            <v>540</v>
          </cell>
          <cell r="BO54">
            <v>530</v>
          </cell>
          <cell r="BP54">
            <v>517</v>
          </cell>
          <cell r="BQ54">
            <v>502</v>
          </cell>
          <cell r="BR54">
            <v>486</v>
          </cell>
          <cell r="BS54">
            <v>467</v>
          </cell>
          <cell r="BT54">
            <v>2084</v>
          </cell>
          <cell r="BU54">
            <v>1880</v>
          </cell>
          <cell r="BV54">
            <v>2158</v>
          </cell>
          <cell r="BW54">
            <v>1683</v>
          </cell>
          <cell r="BX54">
            <v>1418</v>
          </cell>
          <cell r="BY54">
            <v>1346</v>
          </cell>
          <cell r="BZ54">
            <v>1072</v>
          </cell>
          <cell r="CA54">
            <v>983</v>
          </cell>
          <cell r="CB54">
            <v>729</v>
          </cell>
          <cell r="CC54">
            <v>541</v>
          </cell>
          <cell r="CD54">
            <v>400</v>
          </cell>
          <cell r="CE54">
            <v>271</v>
          </cell>
          <cell r="CF54">
            <v>165</v>
          </cell>
          <cell r="CG54">
            <v>47</v>
          </cell>
          <cell r="CH54">
            <v>268</v>
          </cell>
          <cell r="CI54">
            <v>283</v>
          </cell>
          <cell r="CJ54">
            <v>598</v>
          </cell>
          <cell r="CK54">
            <v>12896</v>
          </cell>
          <cell r="CL54">
            <v>1330</v>
          </cell>
          <cell r="CM54">
            <v>1308</v>
          </cell>
          <cell r="CN54">
            <v>5789</v>
          </cell>
          <cell r="CO54">
            <v>339</v>
          </cell>
        </row>
        <row r="55">
          <cell r="AY55">
            <v>4605</v>
          </cell>
          <cell r="AZ55">
            <v>188</v>
          </cell>
          <cell r="BA55">
            <v>168</v>
          </cell>
          <cell r="BB55">
            <v>153</v>
          </cell>
          <cell r="BC55">
            <v>144</v>
          </cell>
          <cell r="BD55">
            <v>139</v>
          </cell>
          <cell r="BE55">
            <v>139</v>
          </cell>
          <cell r="BF55">
            <v>140</v>
          </cell>
          <cell r="BG55">
            <v>149</v>
          </cell>
          <cell r="BH55">
            <v>154</v>
          </cell>
          <cell r="BI55">
            <v>161</v>
          </cell>
          <cell r="BJ55">
            <v>171</v>
          </cell>
          <cell r="BK55">
            <v>184</v>
          </cell>
          <cell r="BL55">
            <v>187</v>
          </cell>
          <cell r="BM55">
            <v>192</v>
          </cell>
          <cell r="BN55">
            <v>183</v>
          </cell>
          <cell r="BO55">
            <v>181</v>
          </cell>
          <cell r="BP55">
            <v>178</v>
          </cell>
          <cell r="BQ55">
            <v>171</v>
          </cell>
          <cell r="BR55">
            <v>165</v>
          </cell>
          <cell r="BS55">
            <v>157</v>
          </cell>
          <cell r="BT55">
            <v>711</v>
          </cell>
          <cell r="BU55">
            <v>643</v>
          </cell>
          <cell r="BV55">
            <v>737</v>
          </cell>
          <cell r="BW55">
            <v>574</v>
          </cell>
          <cell r="BX55">
            <v>483</v>
          </cell>
          <cell r="BY55">
            <v>459</v>
          </cell>
          <cell r="BZ55">
            <v>365</v>
          </cell>
          <cell r="CA55">
            <v>335</v>
          </cell>
          <cell r="CB55">
            <v>250</v>
          </cell>
          <cell r="CC55">
            <v>183</v>
          </cell>
          <cell r="CD55">
            <v>136</v>
          </cell>
          <cell r="CE55">
            <v>95</v>
          </cell>
          <cell r="CF55">
            <v>58</v>
          </cell>
          <cell r="CG55">
            <v>16</v>
          </cell>
          <cell r="CH55">
            <v>92</v>
          </cell>
          <cell r="CI55">
            <v>95</v>
          </cell>
          <cell r="CJ55">
            <v>205</v>
          </cell>
          <cell r="CK55">
            <v>4404</v>
          </cell>
          <cell r="CL55">
            <v>454</v>
          </cell>
          <cell r="CM55">
            <v>449</v>
          </cell>
          <cell r="CN55">
            <v>1979</v>
          </cell>
          <cell r="CO55">
            <v>120</v>
          </cell>
        </row>
        <row r="56">
          <cell r="AY56">
            <v>4648</v>
          </cell>
          <cell r="AZ56">
            <v>105</v>
          </cell>
          <cell r="BA56">
            <v>93</v>
          </cell>
          <cell r="BB56">
            <v>85</v>
          </cell>
          <cell r="BC56">
            <v>80</v>
          </cell>
          <cell r="BD56">
            <v>77</v>
          </cell>
          <cell r="BE56">
            <v>77</v>
          </cell>
          <cell r="BF56">
            <v>78</v>
          </cell>
          <cell r="BG56">
            <v>81</v>
          </cell>
          <cell r="BH56">
            <v>85</v>
          </cell>
          <cell r="BI56">
            <v>90</v>
          </cell>
          <cell r="BJ56">
            <v>95</v>
          </cell>
          <cell r="BK56">
            <v>101</v>
          </cell>
          <cell r="BL56">
            <v>105</v>
          </cell>
          <cell r="BM56">
            <v>105</v>
          </cell>
          <cell r="BN56">
            <v>102</v>
          </cell>
          <cell r="BO56">
            <v>101</v>
          </cell>
          <cell r="BP56">
            <v>98</v>
          </cell>
          <cell r="BQ56">
            <v>95</v>
          </cell>
          <cell r="BR56">
            <v>92</v>
          </cell>
          <cell r="BS56">
            <v>89</v>
          </cell>
          <cell r="BT56">
            <v>395</v>
          </cell>
          <cell r="BU56">
            <v>357</v>
          </cell>
          <cell r="BV56">
            <v>409</v>
          </cell>
          <cell r="BW56">
            <v>319</v>
          </cell>
          <cell r="BX56">
            <v>269</v>
          </cell>
          <cell r="BY56">
            <v>255</v>
          </cell>
          <cell r="BZ56">
            <v>203</v>
          </cell>
          <cell r="CA56">
            <v>186</v>
          </cell>
          <cell r="CB56">
            <v>138</v>
          </cell>
          <cell r="CC56">
            <v>103</v>
          </cell>
          <cell r="CD56">
            <v>76</v>
          </cell>
          <cell r="CE56">
            <v>51</v>
          </cell>
          <cell r="CF56">
            <v>31</v>
          </cell>
          <cell r="CG56">
            <v>9</v>
          </cell>
          <cell r="CH56">
            <v>51</v>
          </cell>
          <cell r="CI56">
            <v>54</v>
          </cell>
          <cell r="CJ56">
            <v>113</v>
          </cell>
          <cell r="CK56">
            <v>2446</v>
          </cell>
          <cell r="CL56">
            <v>252</v>
          </cell>
          <cell r="CM56">
            <v>248</v>
          </cell>
          <cell r="CN56">
            <v>1098</v>
          </cell>
          <cell r="CO56">
            <v>59</v>
          </cell>
        </row>
        <row r="57">
          <cell r="AY57">
            <v>4614</v>
          </cell>
          <cell r="AZ57">
            <v>31</v>
          </cell>
          <cell r="BA57">
            <v>28</v>
          </cell>
          <cell r="BB57">
            <v>25</v>
          </cell>
          <cell r="BC57">
            <v>24</v>
          </cell>
          <cell r="BD57">
            <v>23</v>
          </cell>
          <cell r="BE57">
            <v>23</v>
          </cell>
          <cell r="BF57">
            <v>24</v>
          </cell>
          <cell r="BG57">
            <v>24</v>
          </cell>
          <cell r="BH57">
            <v>26</v>
          </cell>
          <cell r="BI57">
            <v>27</v>
          </cell>
          <cell r="BJ57">
            <v>29</v>
          </cell>
          <cell r="BK57">
            <v>30</v>
          </cell>
          <cell r="BL57">
            <v>32</v>
          </cell>
          <cell r="BM57">
            <v>31</v>
          </cell>
          <cell r="BN57">
            <v>31</v>
          </cell>
          <cell r="BO57">
            <v>30</v>
          </cell>
          <cell r="BP57">
            <v>29</v>
          </cell>
          <cell r="BQ57">
            <v>29</v>
          </cell>
          <cell r="BR57">
            <v>28</v>
          </cell>
          <cell r="BS57">
            <v>27</v>
          </cell>
          <cell r="BT57">
            <v>119</v>
          </cell>
          <cell r="BU57">
            <v>107</v>
          </cell>
          <cell r="BV57">
            <v>123</v>
          </cell>
          <cell r="BW57">
            <v>96</v>
          </cell>
          <cell r="BX57">
            <v>81</v>
          </cell>
          <cell r="BY57">
            <v>77</v>
          </cell>
          <cell r="BZ57">
            <v>61</v>
          </cell>
          <cell r="CA57">
            <v>56</v>
          </cell>
          <cell r="CB57">
            <v>41</v>
          </cell>
          <cell r="CC57">
            <v>31</v>
          </cell>
          <cell r="CD57">
            <v>23</v>
          </cell>
          <cell r="CE57">
            <v>15</v>
          </cell>
          <cell r="CF57">
            <v>9</v>
          </cell>
          <cell r="CG57">
            <v>3</v>
          </cell>
          <cell r="CH57">
            <v>15</v>
          </cell>
          <cell r="CI57">
            <v>16</v>
          </cell>
          <cell r="CJ57">
            <v>34</v>
          </cell>
          <cell r="CK57">
            <v>734</v>
          </cell>
          <cell r="CL57">
            <v>76</v>
          </cell>
          <cell r="CM57">
            <v>74</v>
          </cell>
          <cell r="CN57">
            <v>329</v>
          </cell>
          <cell r="CO57">
            <v>18</v>
          </cell>
        </row>
        <row r="58">
          <cell r="AY58">
            <v>4615</v>
          </cell>
          <cell r="AZ58">
            <v>37</v>
          </cell>
          <cell r="BA58">
            <v>33</v>
          </cell>
          <cell r="BB58">
            <v>30</v>
          </cell>
          <cell r="BC58">
            <v>29</v>
          </cell>
          <cell r="BD58">
            <v>28</v>
          </cell>
          <cell r="BE58">
            <v>28</v>
          </cell>
          <cell r="BF58">
            <v>28</v>
          </cell>
          <cell r="BG58">
            <v>29</v>
          </cell>
          <cell r="BH58">
            <v>30</v>
          </cell>
          <cell r="BI58">
            <v>32</v>
          </cell>
          <cell r="BJ58">
            <v>34</v>
          </cell>
          <cell r="BK58">
            <v>36</v>
          </cell>
          <cell r="BL58">
            <v>38</v>
          </cell>
          <cell r="BM58">
            <v>37</v>
          </cell>
          <cell r="BN58">
            <v>37</v>
          </cell>
          <cell r="BO58">
            <v>36</v>
          </cell>
          <cell r="BP58">
            <v>35</v>
          </cell>
          <cell r="BQ58">
            <v>34</v>
          </cell>
          <cell r="BR58">
            <v>33</v>
          </cell>
          <cell r="BS58">
            <v>32</v>
          </cell>
          <cell r="BT58">
            <v>141</v>
          </cell>
          <cell r="BU58">
            <v>127</v>
          </cell>
          <cell r="BV58">
            <v>146</v>
          </cell>
          <cell r="BW58">
            <v>114</v>
          </cell>
          <cell r="BX58">
            <v>96</v>
          </cell>
          <cell r="BY58">
            <v>91</v>
          </cell>
          <cell r="BZ58">
            <v>73</v>
          </cell>
          <cell r="CA58">
            <v>67</v>
          </cell>
          <cell r="CB58">
            <v>49</v>
          </cell>
          <cell r="CC58">
            <v>37</v>
          </cell>
          <cell r="CD58">
            <v>27</v>
          </cell>
          <cell r="CE58">
            <v>18</v>
          </cell>
          <cell r="CF58">
            <v>11</v>
          </cell>
          <cell r="CG58">
            <v>3</v>
          </cell>
          <cell r="CH58">
            <v>18</v>
          </cell>
          <cell r="CI58">
            <v>19</v>
          </cell>
          <cell r="CJ58">
            <v>41</v>
          </cell>
          <cell r="CK58">
            <v>874</v>
          </cell>
          <cell r="CL58">
            <v>90</v>
          </cell>
          <cell r="CM58">
            <v>89</v>
          </cell>
          <cell r="CN58">
            <v>392</v>
          </cell>
          <cell r="CO58">
            <v>28</v>
          </cell>
        </row>
        <row r="59">
          <cell r="AY59">
            <v>4598</v>
          </cell>
          <cell r="AZ59">
            <v>28</v>
          </cell>
          <cell r="BA59">
            <v>25</v>
          </cell>
          <cell r="BB59">
            <v>23</v>
          </cell>
          <cell r="BC59">
            <v>22</v>
          </cell>
          <cell r="BD59">
            <v>21</v>
          </cell>
          <cell r="BE59">
            <v>21</v>
          </cell>
          <cell r="BF59">
            <v>21</v>
          </cell>
          <cell r="BG59">
            <v>22</v>
          </cell>
          <cell r="BH59">
            <v>23</v>
          </cell>
          <cell r="BI59">
            <v>24</v>
          </cell>
          <cell r="BJ59">
            <v>26</v>
          </cell>
          <cell r="BK59">
            <v>27</v>
          </cell>
          <cell r="BL59">
            <v>29</v>
          </cell>
          <cell r="BM59">
            <v>28</v>
          </cell>
          <cell r="BN59">
            <v>28</v>
          </cell>
          <cell r="BO59">
            <v>27</v>
          </cell>
          <cell r="BP59">
            <v>27</v>
          </cell>
          <cell r="BQ59">
            <v>26</v>
          </cell>
          <cell r="BR59">
            <v>25</v>
          </cell>
          <cell r="BS59">
            <v>24</v>
          </cell>
          <cell r="BT59">
            <v>107</v>
          </cell>
          <cell r="BU59">
            <v>97</v>
          </cell>
          <cell r="BV59">
            <v>111</v>
          </cell>
          <cell r="BW59">
            <v>87</v>
          </cell>
          <cell r="BX59">
            <v>73</v>
          </cell>
          <cell r="BY59">
            <v>69</v>
          </cell>
          <cell r="BZ59">
            <v>55</v>
          </cell>
          <cell r="CA59">
            <v>51</v>
          </cell>
          <cell r="CB59">
            <v>38</v>
          </cell>
          <cell r="CC59">
            <v>28</v>
          </cell>
          <cell r="CD59">
            <v>21</v>
          </cell>
          <cell r="CE59">
            <v>14</v>
          </cell>
          <cell r="CF59">
            <v>8</v>
          </cell>
          <cell r="CG59">
            <v>2</v>
          </cell>
          <cell r="CH59">
            <v>14</v>
          </cell>
          <cell r="CI59">
            <v>15</v>
          </cell>
          <cell r="CJ59">
            <v>31</v>
          </cell>
          <cell r="CK59">
            <v>664</v>
          </cell>
          <cell r="CL59">
            <v>68</v>
          </cell>
          <cell r="CM59">
            <v>67</v>
          </cell>
          <cell r="CN59">
            <v>298</v>
          </cell>
          <cell r="CO59">
            <v>19</v>
          </cell>
        </row>
        <row r="60">
          <cell r="AY60">
            <v>4596</v>
          </cell>
          <cell r="AZ60">
            <v>31</v>
          </cell>
          <cell r="BA60">
            <v>28</v>
          </cell>
          <cell r="BB60">
            <v>25</v>
          </cell>
          <cell r="BC60">
            <v>24</v>
          </cell>
          <cell r="BD60">
            <v>23</v>
          </cell>
          <cell r="BE60">
            <v>23</v>
          </cell>
          <cell r="BF60">
            <v>24</v>
          </cell>
          <cell r="BG60">
            <v>24</v>
          </cell>
          <cell r="BH60">
            <v>26</v>
          </cell>
          <cell r="BI60">
            <v>27</v>
          </cell>
          <cell r="BJ60">
            <v>29</v>
          </cell>
          <cell r="BK60">
            <v>30</v>
          </cell>
          <cell r="BL60">
            <v>32</v>
          </cell>
          <cell r="BM60">
            <v>31</v>
          </cell>
          <cell r="BN60">
            <v>31</v>
          </cell>
          <cell r="BO60">
            <v>30</v>
          </cell>
          <cell r="BP60">
            <v>29</v>
          </cell>
          <cell r="BQ60">
            <v>29</v>
          </cell>
          <cell r="BR60">
            <v>28</v>
          </cell>
          <cell r="BS60">
            <v>27</v>
          </cell>
          <cell r="BT60">
            <v>119</v>
          </cell>
          <cell r="BU60">
            <v>107</v>
          </cell>
          <cell r="BV60">
            <v>123</v>
          </cell>
          <cell r="BW60">
            <v>96</v>
          </cell>
          <cell r="BX60">
            <v>81</v>
          </cell>
          <cell r="BY60">
            <v>77</v>
          </cell>
          <cell r="BZ60">
            <v>61</v>
          </cell>
          <cell r="CA60">
            <v>56</v>
          </cell>
          <cell r="CB60">
            <v>41</v>
          </cell>
          <cell r="CC60">
            <v>31</v>
          </cell>
          <cell r="CD60">
            <v>23</v>
          </cell>
          <cell r="CE60">
            <v>15</v>
          </cell>
          <cell r="CF60">
            <v>9</v>
          </cell>
          <cell r="CG60">
            <v>3</v>
          </cell>
          <cell r="CH60">
            <v>15</v>
          </cell>
          <cell r="CI60">
            <v>16</v>
          </cell>
          <cell r="CJ60">
            <v>34</v>
          </cell>
          <cell r="CK60">
            <v>734</v>
          </cell>
          <cell r="CL60">
            <v>76</v>
          </cell>
          <cell r="CM60">
            <v>74</v>
          </cell>
          <cell r="CN60">
            <v>329</v>
          </cell>
          <cell r="CO60">
            <v>19</v>
          </cell>
        </row>
        <row r="61">
          <cell r="AY61">
            <v>4599</v>
          </cell>
          <cell r="AZ61">
            <v>39</v>
          </cell>
          <cell r="BA61">
            <v>35</v>
          </cell>
          <cell r="BB61">
            <v>32</v>
          </cell>
          <cell r="BC61">
            <v>30</v>
          </cell>
          <cell r="BD61">
            <v>29</v>
          </cell>
          <cell r="BE61">
            <v>29</v>
          </cell>
          <cell r="BF61">
            <v>29</v>
          </cell>
          <cell r="BG61">
            <v>30</v>
          </cell>
          <cell r="BH61">
            <v>32</v>
          </cell>
          <cell r="BI61">
            <v>33</v>
          </cell>
          <cell r="BJ61">
            <v>35</v>
          </cell>
          <cell r="BK61">
            <v>38</v>
          </cell>
          <cell r="BL61">
            <v>39</v>
          </cell>
          <cell r="BM61">
            <v>39</v>
          </cell>
          <cell r="BN61">
            <v>38</v>
          </cell>
          <cell r="BO61">
            <v>37</v>
          </cell>
          <cell r="BP61">
            <v>36</v>
          </cell>
          <cell r="BQ61">
            <v>35</v>
          </cell>
          <cell r="BR61">
            <v>34</v>
          </cell>
          <cell r="BS61">
            <v>33</v>
          </cell>
          <cell r="BT61">
            <v>147</v>
          </cell>
          <cell r="BU61">
            <v>132</v>
          </cell>
          <cell r="BV61">
            <v>152</v>
          </cell>
          <cell r="BW61">
            <v>119</v>
          </cell>
          <cell r="BX61">
            <v>100</v>
          </cell>
          <cell r="BY61">
            <v>95</v>
          </cell>
          <cell r="BZ61">
            <v>76</v>
          </cell>
          <cell r="CA61">
            <v>69</v>
          </cell>
          <cell r="CB61">
            <v>51</v>
          </cell>
          <cell r="CC61">
            <v>38</v>
          </cell>
          <cell r="CD61">
            <v>28</v>
          </cell>
          <cell r="CE61">
            <v>19</v>
          </cell>
          <cell r="CF61">
            <v>12</v>
          </cell>
          <cell r="CG61">
            <v>3</v>
          </cell>
          <cell r="CH61">
            <v>19</v>
          </cell>
          <cell r="CI61">
            <v>20</v>
          </cell>
          <cell r="CJ61">
            <v>42</v>
          </cell>
          <cell r="CK61">
            <v>909</v>
          </cell>
          <cell r="CL61">
            <v>94</v>
          </cell>
          <cell r="CM61">
            <v>92</v>
          </cell>
          <cell r="CN61">
            <v>408</v>
          </cell>
          <cell r="CO61">
            <v>22</v>
          </cell>
        </row>
        <row r="62">
          <cell r="AY62">
            <v>4597</v>
          </cell>
          <cell r="AZ62">
            <v>22</v>
          </cell>
          <cell r="BA62">
            <v>20</v>
          </cell>
          <cell r="BB62">
            <v>18</v>
          </cell>
          <cell r="BC62">
            <v>17</v>
          </cell>
          <cell r="BD62">
            <v>17</v>
          </cell>
          <cell r="BE62">
            <v>17</v>
          </cell>
          <cell r="BF62">
            <v>17</v>
          </cell>
          <cell r="BG62">
            <v>17</v>
          </cell>
          <cell r="BH62">
            <v>18</v>
          </cell>
          <cell r="BI62">
            <v>19</v>
          </cell>
          <cell r="BJ62">
            <v>20</v>
          </cell>
          <cell r="BK62">
            <v>22</v>
          </cell>
          <cell r="BL62">
            <v>23</v>
          </cell>
          <cell r="BM62">
            <v>22</v>
          </cell>
          <cell r="BN62">
            <v>22</v>
          </cell>
          <cell r="BO62">
            <v>22</v>
          </cell>
          <cell r="BP62">
            <v>21</v>
          </cell>
          <cell r="BQ62">
            <v>20</v>
          </cell>
          <cell r="BR62">
            <v>20</v>
          </cell>
          <cell r="BS62">
            <v>19</v>
          </cell>
          <cell r="BT62">
            <v>85</v>
          </cell>
          <cell r="BU62">
            <v>76</v>
          </cell>
          <cell r="BV62">
            <v>88</v>
          </cell>
          <cell r="BW62">
            <v>68</v>
          </cell>
          <cell r="BX62">
            <v>58</v>
          </cell>
          <cell r="BY62">
            <v>55</v>
          </cell>
          <cell r="BZ62">
            <v>44</v>
          </cell>
          <cell r="CA62">
            <v>40</v>
          </cell>
          <cell r="CB62">
            <v>30</v>
          </cell>
          <cell r="CC62">
            <v>22</v>
          </cell>
          <cell r="CD62">
            <v>16</v>
          </cell>
          <cell r="CE62">
            <v>11</v>
          </cell>
          <cell r="CF62">
            <v>7</v>
          </cell>
          <cell r="CG62">
            <v>2</v>
          </cell>
          <cell r="CH62">
            <v>11</v>
          </cell>
          <cell r="CI62">
            <v>12</v>
          </cell>
          <cell r="CJ62">
            <v>24</v>
          </cell>
          <cell r="CK62">
            <v>524</v>
          </cell>
          <cell r="CL62">
            <v>54</v>
          </cell>
          <cell r="CM62">
            <v>53</v>
          </cell>
          <cell r="CN62">
            <v>235</v>
          </cell>
          <cell r="CO62">
            <v>13</v>
          </cell>
        </row>
        <row r="63">
          <cell r="AY63">
            <v>4595</v>
          </cell>
          <cell r="AZ63">
            <v>31</v>
          </cell>
          <cell r="BA63">
            <v>28</v>
          </cell>
          <cell r="BB63">
            <v>25</v>
          </cell>
          <cell r="BC63">
            <v>24</v>
          </cell>
          <cell r="BD63">
            <v>23</v>
          </cell>
          <cell r="BE63">
            <v>23</v>
          </cell>
          <cell r="BF63">
            <v>24</v>
          </cell>
          <cell r="BG63">
            <v>24</v>
          </cell>
          <cell r="BH63">
            <v>26</v>
          </cell>
          <cell r="BI63">
            <v>27</v>
          </cell>
          <cell r="BJ63">
            <v>29</v>
          </cell>
          <cell r="BK63">
            <v>30</v>
          </cell>
          <cell r="BL63">
            <v>32</v>
          </cell>
          <cell r="BM63">
            <v>31</v>
          </cell>
          <cell r="BN63">
            <v>31</v>
          </cell>
          <cell r="BO63">
            <v>30</v>
          </cell>
          <cell r="BP63">
            <v>29</v>
          </cell>
          <cell r="BQ63">
            <v>29</v>
          </cell>
          <cell r="BR63">
            <v>28</v>
          </cell>
          <cell r="BS63">
            <v>27</v>
          </cell>
          <cell r="BT63">
            <v>119</v>
          </cell>
          <cell r="BU63">
            <v>107</v>
          </cell>
          <cell r="BV63">
            <v>123</v>
          </cell>
          <cell r="BW63">
            <v>96</v>
          </cell>
          <cell r="BX63">
            <v>81</v>
          </cell>
          <cell r="BY63">
            <v>77</v>
          </cell>
          <cell r="BZ63">
            <v>61</v>
          </cell>
          <cell r="CA63">
            <v>56</v>
          </cell>
          <cell r="CB63">
            <v>41</v>
          </cell>
          <cell r="CC63">
            <v>31</v>
          </cell>
          <cell r="CD63">
            <v>23</v>
          </cell>
          <cell r="CE63">
            <v>15</v>
          </cell>
          <cell r="CF63">
            <v>9</v>
          </cell>
          <cell r="CG63">
            <v>3</v>
          </cell>
          <cell r="CH63">
            <v>15</v>
          </cell>
          <cell r="CI63">
            <v>16</v>
          </cell>
          <cell r="CJ63">
            <v>34</v>
          </cell>
          <cell r="CK63">
            <v>734</v>
          </cell>
          <cell r="CL63">
            <v>76</v>
          </cell>
          <cell r="CM63">
            <v>74</v>
          </cell>
          <cell r="CN63">
            <v>329</v>
          </cell>
          <cell r="CO63">
            <v>12</v>
          </cell>
        </row>
        <row r="64">
          <cell r="AY64">
            <v>7409</v>
          </cell>
          <cell r="AZ64">
            <v>22</v>
          </cell>
          <cell r="BA64">
            <v>20</v>
          </cell>
          <cell r="BB64">
            <v>18</v>
          </cell>
          <cell r="BC64">
            <v>17</v>
          </cell>
          <cell r="BD64">
            <v>17</v>
          </cell>
          <cell r="BE64">
            <v>17</v>
          </cell>
          <cell r="BF64">
            <v>17</v>
          </cell>
          <cell r="BG64">
            <v>17</v>
          </cell>
          <cell r="BH64">
            <v>18</v>
          </cell>
          <cell r="BI64">
            <v>19</v>
          </cell>
          <cell r="BJ64">
            <v>20</v>
          </cell>
          <cell r="BK64">
            <v>22</v>
          </cell>
          <cell r="BL64">
            <v>23</v>
          </cell>
          <cell r="BM64">
            <v>22</v>
          </cell>
          <cell r="BN64">
            <v>22</v>
          </cell>
          <cell r="BO64">
            <v>22</v>
          </cell>
          <cell r="BP64">
            <v>21</v>
          </cell>
          <cell r="BQ64">
            <v>20</v>
          </cell>
          <cell r="BR64">
            <v>20</v>
          </cell>
          <cell r="BS64">
            <v>19</v>
          </cell>
          <cell r="BT64">
            <v>85</v>
          </cell>
          <cell r="BU64">
            <v>76</v>
          </cell>
          <cell r="BV64">
            <v>88</v>
          </cell>
          <cell r="BW64">
            <v>68</v>
          </cell>
          <cell r="BX64">
            <v>58</v>
          </cell>
          <cell r="BY64">
            <v>55</v>
          </cell>
          <cell r="BZ64">
            <v>44</v>
          </cell>
          <cell r="CA64">
            <v>40</v>
          </cell>
          <cell r="CB64">
            <v>30</v>
          </cell>
          <cell r="CC64">
            <v>22</v>
          </cell>
          <cell r="CD64">
            <v>16</v>
          </cell>
          <cell r="CE64">
            <v>11</v>
          </cell>
          <cell r="CF64">
            <v>7</v>
          </cell>
          <cell r="CG64">
            <v>2</v>
          </cell>
          <cell r="CH64">
            <v>11</v>
          </cell>
          <cell r="CI64">
            <v>12</v>
          </cell>
          <cell r="CJ64">
            <v>24</v>
          </cell>
          <cell r="CK64">
            <v>524</v>
          </cell>
          <cell r="CL64">
            <v>54</v>
          </cell>
          <cell r="CM64">
            <v>53</v>
          </cell>
          <cell r="CN64">
            <v>235</v>
          </cell>
          <cell r="CO64">
            <v>18</v>
          </cell>
        </row>
        <row r="65">
          <cell r="AY65">
            <v>9857</v>
          </cell>
          <cell r="AZ65">
            <v>15</v>
          </cell>
          <cell r="BA65">
            <v>13</v>
          </cell>
          <cell r="BB65">
            <v>12</v>
          </cell>
          <cell r="BC65">
            <v>11</v>
          </cell>
          <cell r="BD65">
            <v>11</v>
          </cell>
          <cell r="BE65">
            <v>11</v>
          </cell>
          <cell r="BF65">
            <v>11</v>
          </cell>
          <cell r="BG65">
            <v>12</v>
          </cell>
          <cell r="BH65">
            <v>12</v>
          </cell>
          <cell r="BI65">
            <v>13</v>
          </cell>
          <cell r="BJ65">
            <v>14</v>
          </cell>
          <cell r="BK65">
            <v>14</v>
          </cell>
          <cell r="BL65">
            <v>15</v>
          </cell>
          <cell r="BM65">
            <v>15</v>
          </cell>
          <cell r="BN65">
            <v>15</v>
          </cell>
          <cell r="BO65">
            <v>14</v>
          </cell>
          <cell r="BP65">
            <v>14</v>
          </cell>
          <cell r="BQ65">
            <v>14</v>
          </cell>
          <cell r="BR65">
            <v>13</v>
          </cell>
          <cell r="BS65">
            <v>13</v>
          </cell>
          <cell r="BT65">
            <v>56</v>
          </cell>
          <cell r="BU65">
            <v>51</v>
          </cell>
          <cell r="BV65">
            <v>58</v>
          </cell>
          <cell r="BW65">
            <v>46</v>
          </cell>
          <cell r="BX65">
            <v>38</v>
          </cell>
          <cell r="BY65">
            <v>36</v>
          </cell>
          <cell r="BZ65">
            <v>29</v>
          </cell>
          <cell r="CA65">
            <v>27</v>
          </cell>
          <cell r="CB65">
            <v>20</v>
          </cell>
          <cell r="CC65">
            <v>15</v>
          </cell>
          <cell r="CD65">
            <v>11</v>
          </cell>
          <cell r="CE65">
            <v>7</v>
          </cell>
          <cell r="CF65">
            <v>4</v>
          </cell>
          <cell r="CG65">
            <v>1</v>
          </cell>
          <cell r="CH65">
            <v>7</v>
          </cell>
          <cell r="CI65">
            <v>8</v>
          </cell>
          <cell r="CJ65">
            <v>16</v>
          </cell>
          <cell r="CK65">
            <v>349</v>
          </cell>
          <cell r="CL65">
            <v>36</v>
          </cell>
          <cell r="CM65">
            <v>35</v>
          </cell>
          <cell r="CN65">
            <v>157</v>
          </cell>
          <cell r="CO65">
            <v>11</v>
          </cell>
        </row>
        <row r="66">
          <cell r="AZ66">
            <v>1</v>
          </cell>
          <cell r="BA66">
            <v>-1</v>
          </cell>
          <cell r="BB66">
            <v>1</v>
          </cell>
          <cell r="BC66">
            <v>1</v>
          </cell>
          <cell r="BD66">
            <v>-1</v>
          </cell>
          <cell r="BE66">
            <v>-1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148</v>
          </cell>
        </row>
        <row r="67">
          <cell r="AZ67">
            <v>338</v>
          </cell>
          <cell r="BA67">
            <v>329</v>
          </cell>
          <cell r="BB67">
            <v>322</v>
          </cell>
          <cell r="BC67">
            <v>316</v>
          </cell>
          <cell r="BD67">
            <v>311</v>
          </cell>
          <cell r="BE67">
            <v>312</v>
          </cell>
          <cell r="BF67">
            <v>313</v>
          </cell>
          <cell r="BG67">
            <v>313</v>
          </cell>
          <cell r="BH67">
            <v>315</v>
          </cell>
          <cell r="BI67">
            <v>317</v>
          </cell>
          <cell r="BJ67">
            <v>319</v>
          </cell>
          <cell r="BK67">
            <v>322</v>
          </cell>
          <cell r="BL67">
            <v>320</v>
          </cell>
          <cell r="BM67">
            <v>309</v>
          </cell>
          <cell r="BN67">
            <v>295</v>
          </cell>
          <cell r="BO67">
            <v>282</v>
          </cell>
          <cell r="BP67">
            <v>270</v>
          </cell>
          <cell r="BQ67">
            <v>256</v>
          </cell>
          <cell r="BR67">
            <v>247</v>
          </cell>
          <cell r="BS67">
            <v>241</v>
          </cell>
          <cell r="BT67">
            <v>1099</v>
          </cell>
          <cell r="BU67">
            <v>998</v>
          </cell>
          <cell r="BV67">
            <v>1045</v>
          </cell>
          <cell r="BW67">
            <v>1002</v>
          </cell>
          <cell r="BX67">
            <v>930</v>
          </cell>
          <cell r="BY67">
            <v>821</v>
          </cell>
          <cell r="BZ67">
            <v>758</v>
          </cell>
          <cell r="CA67">
            <v>600</v>
          </cell>
          <cell r="CB67">
            <v>409</v>
          </cell>
          <cell r="CC67">
            <v>370</v>
          </cell>
          <cell r="CD67">
            <v>308</v>
          </cell>
          <cell r="CE67">
            <v>247</v>
          </cell>
          <cell r="CF67">
            <v>198</v>
          </cell>
          <cell r="CG67">
            <v>29</v>
          </cell>
          <cell r="CH67">
            <v>166</v>
          </cell>
          <cell r="CI67">
            <v>172</v>
          </cell>
          <cell r="CJ67">
            <v>368</v>
          </cell>
          <cell r="CK67">
            <v>7767</v>
          </cell>
          <cell r="CL67">
            <v>784</v>
          </cell>
          <cell r="CM67">
            <v>648</v>
          </cell>
          <cell r="CN67">
            <v>3197</v>
          </cell>
          <cell r="CO67">
            <v>502</v>
          </cell>
        </row>
        <row r="68">
          <cell r="AZ68">
            <v>337</v>
          </cell>
          <cell r="BA68">
            <v>330</v>
          </cell>
          <cell r="BB68">
            <v>321</v>
          </cell>
          <cell r="BC68">
            <v>315</v>
          </cell>
          <cell r="BD68">
            <v>312</v>
          </cell>
          <cell r="BE68">
            <v>313</v>
          </cell>
          <cell r="BF68">
            <v>313</v>
          </cell>
          <cell r="BG68">
            <v>313</v>
          </cell>
          <cell r="BH68">
            <v>315</v>
          </cell>
          <cell r="BI68">
            <v>317</v>
          </cell>
          <cell r="BJ68">
            <v>319</v>
          </cell>
          <cell r="BK68">
            <v>322</v>
          </cell>
          <cell r="BL68">
            <v>320</v>
          </cell>
          <cell r="BM68">
            <v>309</v>
          </cell>
          <cell r="BN68">
            <v>295</v>
          </cell>
          <cell r="BO68">
            <v>282</v>
          </cell>
          <cell r="BP68">
            <v>270</v>
          </cell>
          <cell r="BQ68">
            <v>256</v>
          </cell>
          <cell r="BR68">
            <v>247</v>
          </cell>
          <cell r="BS68">
            <v>241</v>
          </cell>
          <cell r="BT68">
            <v>1099</v>
          </cell>
          <cell r="BU68">
            <v>998</v>
          </cell>
          <cell r="BV68">
            <v>1045</v>
          </cell>
          <cell r="BW68">
            <v>1002</v>
          </cell>
          <cell r="BX68">
            <v>930</v>
          </cell>
          <cell r="BY68">
            <v>821</v>
          </cell>
          <cell r="BZ68">
            <v>758</v>
          </cell>
          <cell r="CA68">
            <v>600</v>
          </cell>
          <cell r="CB68">
            <v>409</v>
          </cell>
          <cell r="CC68">
            <v>370</v>
          </cell>
          <cell r="CD68">
            <v>308</v>
          </cell>
          <cell r="CE68">
            <v>247</v>
          </cell>
          <cell r="CF68">
            <v>198</v>
          </cell>
          <cell r="CG68">
            <v>29</v>
          </cell>
          <cell r="CH68">
            <v>166</v>
          </cell>
          <cell r="CI68">
            <v>172</v>
          </cell>
          <cell r="CJ68">
            <v>368</v>
          </cell>
          <cell r="CK68">
            <v>7767</v>
          </cell>
          <cell r="CL68">
            <v>784</v>
          </cell>
          <cell r="CM68">
            <v>648</v>
          </cell>
          <cell r="CN68">
            <v>3197</v>
          </cell>
          <cell r="CO68">
            <v>354</v>
          </cell>
        </row>
        <row r="69">
          <cell r="AY69">
            <v>4646</v>
          </cell>
          <cell r="AZ69">
            <v>187</v>
          </cell>
          <cell r="BA69">
            <v>182</v>
          </cell>
          <cell r="BB69">
            <v>178</v>
          </cell>
          <cell r="BC69">
            <v>175</v>
          </cell>
          <cell r="BD69">
            <v>172</v>
          </cell>
          <cell r="BE69">
            <v>173</v>
          </cell>
          <cell r="BF69">
            <v>173</v>
          </cell>
          <cell r="BG69">
            <v>173</v>
          </cell>
          <cell r="BH69">
            <v>175</v>
          </cell>
          <cell r="BI69">
            <v>175</v>
          </cell>
          <cell r="BJ69">
            <v>176</v>
          </cell>
          <cell r="BK69">
            <v>179</v>
          </cell>
          <cell r="BL69">
            <v>177</v>
          </cell>
          <cell r="BM69">
            <v>172</v>
          </cell>
          <cell r="BN69">
            <v>163</v>
          </cell>
          <cell r="BO69">
            <v>155</v>
          </cell>
          <cell r="BP69">
            <v>149</v>
          </cell>
          <cell r="BQ69">
            <v>142</v>
          </cell>
          <cell r="BR69">
            <v>136</v>
          </cell>
          <cell r="BS69">
            <v>134</v>
          </cell>
          <cell r="BT69">
            <v>609</v>
          </cell>
          <cell r="BU69">
            <v>552</v>
          </cell>
          <cell r="BV69">
            <v>578</v>
          </cell>
          <cell r="BW69">
            <v>555</v>
          </cell>
          <cell r="BX69">
            <v>516</v>
          </cell>
          <cell r="BY69">
            <v>454</v>
          </cell>
          <cell r="BZ69">
            <v>419</v>
          </cell>
          <cell r="CA69">
            <v>332</v>
          </cell>
          <cell r="CB69">
            <v>226</v>
          </cell>
          <cell r="CC69">
            <v>206</v>
          </cell>
          <cell r="CD69">
            <v>171</v>
          </cell>
          <cell r="CE69">
            <v>136</v>
          </cell>
          <cell r="CF69">
            <v>111</v>
          </cell>
          <cell r="CG69">
            <v>16</v>
          </cell>
          <cell r="CH69">
            <v>93</v>
          </cell>
          <cell r="CI69">
            <v>95</v>
          </cell>
          <cell r="CJ69">
            <v>204</v>
          </cell>
          <cell r="CK69">
            <v>4303</v>
          </cell>
          <cell r="CL69">
            <v>434</v>
          </cell>
          <cell r="CM69">
            <v>359</v>
          </cell>
          <cell r="CN69">
            <v>1771</v>
          </cell>
          <cell r="CO69">
            <v>186</v>
          </cell>
        </row>
        <row r="70">
          <cell r="AY70">
            <v>4639</v>
          </cell>
          <cell r="AZ70">
            <v>49</v>
          </cell>
          <cell r="BA70">
            <v>47</v>
          </cell>
          <cell r="BB70">
            <v>46</v>
          </cell>
          <cell r="BC70">
            <v>45</v>
          </cell>
          <cell r="BD70">
            <v>45</v>
          </cell>
          <cell r="BE70">
            <v>45</v>
          </cell>
          <cell r="BF70">
            <v>45</v>
          </cell>
          <cell r="BG70">
            <v>45</v>
          </cell>
          <cell r="BH70">
            <v>45</v>
          </cell>
          <cell r="BI70">
            <v>46</v>
          </cell>
          <cell r="BJ70">
            <v>46</v>
          </cell>
          <cell r="BK70">
            <v>46</v>
          </cell>
          <cell r="BL70">
            <v>46</v>
          </cell>
          <cell r="BM70">
            <v>44</v>
          </cell>
          <cell r="BN70">
            <v>42</v>
          </cell>
          <cell r="BO70">
            <v>41</v>
          </cell>
          <cell r="BP70">
            <v>39</v>
          </cell>
          <cell r="BQ70">
            <v>37</v>
          </cell>
          <cell r="BR70">
            <v>35</v>
          </cell>
          <cell r="BS70">
            <v>35</v>
          </cell>
          <cell r="BT70">
            <v>158</v>
          </cell>
          <cell r="BU70">
            <v>143</v>
          </cell>
          <cell r="BV70">
            <v>150</v>
          </cell>
          <cell r="BW70">
            <v>144</v>
          </cell>
          <cell r="BX70">
            <v>134</v>
          </cell>
          <cell r="BY70">
            <v>118</v>
          </cell>
          <cell r="BZ70">
            <v>109</v>
          </cell>
          <cell r="CA70">
            <v>86</v>
          </cell>
          <cell r="CB70">
            <v>59</v>
          </cell>
          <cell r="CC70">
            <v>53</v>
          </cell>
          <cell r="CD70">
            <v>44</v>
          </cell>
          <cell r="CE70">
            <v>35</v>
          </cell>
          <cell r="CF70">
            <v>28</v>
          </cell>
          <cell r="CG70">
            <v>4</v>
          </cell>
          <cell r="CH70">
            <v>24</v>
          </cell>
          <cell r="CI70">
            <v>25</v>
          </cell>
          <cell r="CJ70">
            <v>53</v>
          </cell>
          <cell r="CK70">
            <v>1116</v>
          </cell>
          <cell r="CL70">
            <v>113</v>
          </cell>
          <cell r="CM70">
            <v>93</v>
          </cell>
          <cell r="CN70">
            <v>459</v>
          </cell>
          <cell r="CO70">
            <v>57</v>
          </cell>
        </row>
        <row r="71">
          <cell r="AY71">
            <v>4635</v>
          </cell>
          <cell r="AZ71">
            <v>21</v>
          </cell>
          <cell r="BA71">
            <v>21</v>
          </cell>
          <cell r="BB71">
            <v>20</v>
          </cell>
          <cell r="BC71">
            <v>20</v>
          </cell>
          <cell r="BD71">
            <v>20</v>
          </cell>
          <cell r="BE71">
            <v>20</v>
          </cell>
          <cell r="BF71">
            <v>20</v>
          </cell>
          <cell r="BG71">
            <v>20</v>
          </cell>
          <cell r="BH71">
            <v>20</v>
          </cell>
          <cell r="BI71">
            <v>20</v>
          </cell>
          <cell r="BJ71">
            <v>20</v>
          </cell>
          <cell r="BK71">
            <v>20</v>
          </cell>
          <cell r="BL71">
            <v>20</v>
          </cell>
          <cell r="BM71">
            <v>19</v>
          </cell>
          <cell r="BN71">
            <v>19</v>
          </cell>
          <cell r="BO71">
            <v>18</v>
          </cell>
          <cell r="BP71">
            <v>17</v>
          </cell>
          <cell r="BQ71">
            <v>16</v>
          </cell>
          <cell r="BR71">
            <v>16</v>
          </cell>
          <cell r="BS71">
            <v>15</v>
          </cell>
          <cell r="BT71">
            <v>69</v>
          </cell>
          <cell r="BU71">
            <v>63</v>
          </cell>
          <cell r="BV71">
            <v>66</v>
          </cell>
          <cell r="BW71">
            <v>63</v>
          </cell>
          <cell r="BX71">
            <v>58</v>
          </cell>
          <cell r="BY71">
            <v>52</v>
          </cell>
          <cell r="BZ71">
            <v>48</v>
          </cell>
          <cell r="CA71">
            <v>38</v>
          </cell>
          <cell r="CB71">
            <v>26</v>
          </cell>
          <cell r="CC71">
            <v>23</v>
          </cell>
          <cell r="CD71">
            <v>19</v>
          </cell>
          <cell r="CE71">
            <v>16</v>
          </cell>
          <cell r="CF71">
            <v>12</v>
          </cell>
          <cell r="CG71">
            <v>2</v>
          </cell>
          <cell r="CH71">
            <v>10</v>
          </cell>
          <cell r="CI71">
            <v>11</v>
          </cell>
          <cell r="CJ71">
            <v>23</v>
          </cell>
          <cell r="CK71">
            <v>488</v>
          </cell>
          <cell r="CL71">
            <v>49</v>
          </cell>
          <cell r="CM71">
            <v>41</v>
          </cell>
          <cell r="CN71">
            <v>201</v>
          </cell>
          <cell r="CO71">
            <v>21</v>
          </cell>
        </row>
        <row r="72">
          <cell r="AY72">
            <v>4638</v>
          </cell>
          <cell r="AZ72">
            <v>21</v>
          </cell>
          <cell r="BA72">
            <v>21</v>
          </cell>
          <cell r="BB72">
            <v>20</v>
          </cell>
          <cell r="BC72">
            <v>20</v>
          </cell>
          <cell r="BD72">
            <v>20</v>
          </cell>
          <cell r="BE72">
            <v>20</v>
          </cell>
          <cell r="BF72">
            <v>20</v>
          </cell>
          <cell r="BG72">
            <v>20</v>
          </cell>
          <cell r="BH72">
            <v>20</v>
          </cell>
          <cell r="BI72">
            <v>20</v>
          </cell>
          <cell r="BJ72">
            <v>20</v>
          </cell>
          <cell r="BK72">
            <v>20</v>
          </cell>
          <cell r="BL72">
            <v>20</v>
          </cell>
          <cell r="BM72">
            <v>19</v>
          </cell>
          <cell r="BN72">
            <v>19</v>
          </cell>
          <cell r="BO72">
            <v>18</v>
          </cell>
          <cell r="BP72">
            <v>17</v>
          </cell>
          <cell r="BQ72">
            <v>16</v>
          </cell>
          <cell r="BR72">
            <v>16</v>
          </cell>
          <cell r="BS72">
            <v>15</v>
          </cell>
          <cell r="BT72">
            <v>69</v>
          </cell>
          <cell r="BU72">
            <v>63</v>
          </cell>
          <cell r="BV72">
            <v>66</v>
          </cell>
          <cell r="BW72">
            <v>63</v>
          </cell>
          <cell r="BX72">
            <v>58</v>
          </cell>
          <cell r="BY72">
            <v>52</v>
          </cell>
          <cell r="BZ72">
            <v>48</v>
          </cell>
          <cell r="CA72">
            <v>38</v>
          </cell>
          <cell r="CB72">
            <v>26</v>
          </cell>
          <cell r="CC72">
            <v>23</v>
          </cell>
          <cell r="CD72">
            <v>19</v>
          </cell>
          <cell r="CE72">
            <v>16</v>
          </cell>
          <cell r="CF72">
            <v>12</v>
          </cell>
          <cell r="CG72">
            <v>2</v>
          </cell>
          <cell r="CH72">
            <v>10</v>
          </cell>
          <cell r="CI72">
            <v>11</v>
          </cell>
          <cell r="CJ72">
            <v>23</v>
          </cell>
          <cell r="CK72">
            <v>488</v>
          </cell>
          <cell r="CL72">
            <v>49</v>
          </cell>
          <cell r="CM72">
            <v>41</v>
          </cell>
          <cell r="CN72">
            <v>201</v>
          </cell>
          <cell r="CO72">
            <v>23</v>
          </cell>
        </row>
        <row r="73">
          <cell r="AY73">
            <v>4636</v>
          </cell>
          <cell r="AZ73">
            <v>31</v>
          </cell>
          <cell r="BA73">
            <v>31</v>
          </cell>
          <cell r="BB73">
            <v>30</v>
          </cell>
          <cell r="BC73">
            <v>29</v>
          </cell>
          <cell r="BD73">
            <v>29</v>
          </cell>
          <cell r="BE73">
            <v>29</v>
          </cell>
          <cell r="BF73">
            <v>29</v>
          </cell>
          <cell r="BG73">
            <v>29</v>
          </cell>
          <cell r="BH73">
            <v>29</v>
          </cell>
          <cell r="BI73">
            <v>29</v>
          </cell>
          <cell r="BJ73">
            <v>30</v>
          </cell>
          <cell r="BK73">
            <v>30</v>
          </cell>
          <cell r="BL73">
            <v>30</v>
          </cell>
          <cell r="BM73">
            <v>29</v>
          </cell>
          <cell r="BN73">
            <v>27</v>
          </cell>
          <cell r="BO73">
            <v>26</v>
          </cell>
          <cell r="BP73">
            <v>25</v>
          </cell>
          <cell r="BQ73">
            <v>24</v>
          </cell>
          <cell r="BR73">
            <v>23</v>
          </cell>
          <cell r="BS73">
            <v>22</v>
          </cell>
          <cell r="BT73">
            <v>102</v>
          </cell>
          <cell r="BU73">
            <v>93</v>
          </cell>
          <cell r="BV73">
            <v>97</v>
          </cell>
          <cell r="BW73">
            <v>93</v>
          </cell>
          <cell r="BX73">
            <v>86</v>
          </cell>
          <cell r="BY73">
            <v>76</v>
          </cell>
          <cell r="BZ73">
            <v>70</v>
          </cell>
          <cell r="CA73">
            <v>56</v>
          </cell>
          <cell r="CB73">
            <v>38</v>
          </cell>
          <cell r="CC73">
            <v>34</v>
          </cell>
          <cell r="CD73">
            <v>29</v>
          </cell>
          <cell r="CE73">
            <v>23</v>
          </cell>
          <cell r="CF73">
            <v>18</v>
          </cell>
          <cell r="CG73">
            <v>3</v>
          </cell>
          <cell r="CH73">
            <v>15</v>
          </cell>
          <cell r="CI73">
            <v>16</v>
          </cell>
          <cell r="CJ73">
            <v>34</v>
          </cell>
          <cell r="CK73">
            <v>721</v>
          </cell>
          <cell r="CL73">
            <v>73</v>
          </cell>
          <cell r="CM73">
            <v>60</v>
          </cell>
          <cell r="CN73">
            <v>297</v>
          </cell>
          <cell r="CO73">
            <v>36</v>
          </cell>
        </row>
        <row r="74">
          <cell r="AY74">
            <v>4637</v>
          </cell>
          <cell r="AZ74">
            <v>28</v>
          </cell>
          <cell r="BA74">
            <v>28</v>
          </cell>
          <cell r="BB74">
            <v>27</v>
          </cell>
          <cell r="BC74">
            <v>26</v>
          </cell>
          <cell r="BD74">
            <v>26</v>
          </cell>
          <cell r="BE74">
            <v>26</v>
          </cell>
          <cell r="BF74">
            <v>26</v>
          </cell>
          <cell r="BG74">
            <v>26</v>
          </cell>
          <cell r="BH74">
            <v>26</v>
          </cell>
          <cell r="BI74">
            <v>27</v>
          </cell>
          <cell r="BJ74">
            <v>27</v>
          </cell>
          <cell r="BK74">
            <v>27</v>
          </cell>
          <cell r="BL74">
            <v>27</v>
          </cell>
          <cell r="BM74">
            <v>26</v>
          </cell>
          <cell r="BN74">
            <v>25</v>
          </cell>
          <cell r="BO74">
            <v>24</v>
          </cell>
          <cell r="BP74">
            <v>23</v>
          </cell>
          <cell r="BQ74">
            <v>21</v>
          </cell>
          <cell r="BR74">
            <v>21</v>
          </cell>
          <cell r="BS74">
            <v>20</v>
          </cell>
          <cell r="BT74">
            <v>92</v>
          </cell>
          <cell r="BU74">
            <v>84</v>
          </cell>
          <cell r="BV74">
            <v>88</v>
          </cell>
          <cell r="BW74">
            <v>84</v>
          </cell>
          <cell r="BX74">
            <v>78</v>
          </cell>
          <cell r="BY74">
            <v>69</v>
          </cell>
          <cell r="BZ74">
            <v>64</v>
          </cell>
          <cell r="CA74">
            <v>50</v>
          </cell>
          <cell r="CB74">
            <v>34</v>
          </cell>
          <cell r="CC74">
            <v>31</v>
          </cell>
          <cell r="CD74">
            <v>26</v>
          </cell>
          <cell r="CE74">
            <v>21</v>
          </cell>
          <cell r="CF74">
            <v>17</v>
          </cell>
          <cell r="CG74">
            <v>2</v>
          </cell>
          <cell r="CH74">
            <v>14</v>
          </cell>
          <cell r="CI74">
            <v>14</v>
          </cell>
          <cell r="CJ74">
            <v>31</v>
          </cell>
          <cell r="CK74">
            <v>651</v>
          </cell>
          <cell r="CL74">
            <v>66</v>
          </cell>
          <cell r="CM74">
            <v>54</v>
          </cell>
          <cell r="CN74">
            <v>268</v>
          </cell>
          <cell r="CO74">
            <v>31</v>
          </cell>
        </row>
        <row r="75">
          <cell r="AZ75">
            <v>110</v>
          </cell>
          <cell r="BA75">
            <v>105</v>
          </cell>
          <cell r="BB75">
            <v>99</v>
          </cell>
          <cell r="BC75">
            <v>95</v>
          </cell>
          <cell r="BD75">
            <v>91</v>
          </cell>
          <cell r="BE75">
            <v>90</v>
          </cell>
          <cell r="BF75">
            <v>92</v>
          </cell>
          <cell r="BG75">
            <v>93</v>
          </cell>
          <cell r="BH75">
            <v>95</v>
          </cell>
          <cell r="BI75">
            <v>99</v>
          </cell>
          <cell r="BJ75">
            <v>102</v>
          </cell>
          <cell r="BK75">
            <v>106</v>
          </cell>
          <cell r="BL75">
            <v>108</v>
          </cell>
          <cell r="BM75">
            <v>108</v>
          </cell>
          <cell r="BN75">
            <v>106</v>
          </cell>
          <cell r="BO75">
            <v>105</v>
          </cell>
          <cell r="BP75">
            <v>104</v>
          </cell>
          <cell r="BQ75">
            <v>102</v>
          </cell>
          <cell r="BR75">
            <v>101</v>
          </cell>
          <cell r="BS75">
            <v>102</v>
          </cell>
          <cell r="BT75">
            <v>494</v>
          </cell>
          <cell r="BU75">
            <v>452</v>
          </cell>
          <cell r="BV75">
            <v>399</v>
          </cell>
          <cell r="BW75">
            <v>390</v>
          </cell>
          <cell r="BX75">
            <v>355</v>
          </cell>
          <cell r="BY75">
            <v>280</v>
          </cell>
          <cell r="BZ75">
            <v>249</v>
          </cell>
          <cell r="CA75">
            <v>187</v>
          </cell>
          <cell r="CB75">
            <v>199</v>
          </cell>
          <cell r="CC75">
            <v>144</v>
          </cell>
          <cell r="CD75">
            <v>103</v>
          </cell>
          <cell r="CE75">
            <v>87</v>
          </cell>
          <cell r="CF75">
            <v>56</v>
          </cell>
          <cell r="CG75">
            <v>9</v>
          </cell>
          <cell r="CH75">
            <v>53</v>
          </cell>
          <cell r="CI75">
            <v>57</v>
          </cell>
          <cell r="CJ75">
            <v>123</v>
          </cell>
          <cell r="CK75">
            <v>2885</v>
          </cell>
          <cell r="CL75">
            <v>279</v>
          </cell>
          <cell r="CM75">
            <v>256</v>
          </cell>
          <cell r="CN75">
            <v>1299</v>
          </cell>
          <cell r="CO75">
            <v>168</v>
          </cell>
        </row>
        <row r="76">
          <cell r="AZ76">
            <v>110</v>
          </cell>
          <cell r="BA76">
            <v>105</v>
          </cell>
          <cell r="BB76">
            <v>99</v>
          </cell>
          <cell r="BC76">
            <v>95</v>
          </cell>
          <cell r="BD76">
            <v>91</v>
          </cell>
          <cell r="BE76">
            <v>90</v>
          </cell>
          <cell r="BF76">
            <v>92</v>
          </cell>
          <cell r="BG76">
            <v>93</v>
          </cell>
          <cell r="BH76">
            <v>95</v>
          </cell>
          <cell r="BI76">
            <v>99</v>
          </cell>
          <cell r="BJ76">
            <v>102</v>
          </cell>
          <cell r="BK76">
            <v>106</v>
          </cell>
          <cell r="BL76">
            <v>108</v>
          </cell>
          <cell r="BM76">
            <v>108</v>
          </cell>
          <cell r="BN76">
            <v>106</v>
          </cell>
          <cell r="BO76">
            <v>105</v>
          </cell>
          <cell r="BP76">
            <v>104</v>
          </cell>
          <cell r="BQ76">
            <v>102</v>
          </cell>
          <cell r="BR76">
            <v>101</v>
          </cell>
          <cell r="BS76">
            <v>102</v>
          </cell>
          <cell r="BT76">
            <v>494</v>
          </cell>
          <cell r="BU76">
            <v>452</v>
          </cell>
          <cell r="BV76">
            <v>399</v>
          </cell>
          <cell r="BW76">
            <v>390</v>
          </cell>
          <cell r="BX76">
            <v>355</v>
          </cell>
          <cell r="BY76">
            <v>280</v>
          </cell>
          <cell r="BZ76">
            <v>249</v>
          </cell>
          <cell r="CA76">
            <v>187</v>
          </cell>
          <cell r="CB76">
            <v>199</v>
          </cell>
          <cell r="CC76">
            <v>144</v>
          </cell>
          <cell r="CD76">
            <v>103</v>
          </cell>
          <cell r="CE76">
            <v>87</v>
          </cell>
          <cell r="CF76">
            <v>56</v>
          </cell>
          <cell r="CG76">
            <v>9</v>
          </cell>
          <cell r="CH76">
            <v>53</v>
          </cell>
          <cell r="CI76">
            <v>57</v>
          </cell>
          <cell r="CJ76">
            <v>123</v>
          </cell>
          <cell r="CK76">
            <v>2885</v>
          </cell>
          <cell r="CL76">
            <v>279</v>
          </cell>
          <cell r="CM76">
            <v>256</v>
          </cell>
          <cell r="CN76">
            <v>1299</v>
          </cell>
          <cell r="CO76">
            <v>75</v>
          </cell>
        </row>
        <row r="77">
          <cell r="AY77">
            <v>4604</v>
          </cell>
          <cell r="AZ77">
            <v>110</v>
          </cell>
          <cell r="BA77">
            <v>105</v>
          </cell>
          <cell r="BB77">
            <v>99</v>
          </cell>
          <cell r="BC77">
            <v>95</v>
          </cell>
          <cell r="BD77">
            <v>91</v>
          </cell>
          <cell r="BE77">
            <v>90</v>
          </cell>
          <cell r="BF77">
            <v>92</v>
          </cell>
          <cell r="BG77">
            <v>93</v>
          </cell>
          <cell r="BH77">
            <v>95</v>
          </cell>
          <cell r="BI77">
            <v>99</v>
          </cell>
          <cell r="BJ77">
            <v>102</v>
          </cell>
          <cell r="BK77">
            <v>106</v>
          </cell>
          <cell r="BL77">
            <v>108</v>
          </cell>
          <cell r="BM77">
            <v>108</v>
          </cell>
          <cell r="BN77">
            <v>106</v>
          </cell>
          <cell r="BO77">
            <v>105</v>
          </cell>
          <cell r="BP77">
            <v>104</v>
          </cell>
          <cell r="BQ77">
            <v>102</v>
          </cell>
          <cell r="BR77">
            <v>101</v>
          </cell>
          <cell r="BS77">
            <v>102</v>
          </cell>
          <cell r="BT77">
            <v>494</v>
          </cell>
          <cell r="BU77">
            <v>452</v>
          </cell>
          <cell r="BV77">
            <v>399</v>
          </cell>
          <cell r="BW77">
            <v>390</v>
          </cell>
          <cell r="BX77">
            <v>355</v>
          </cell>
          <cell r="BY77">
            <v>280</v>
          </cell>
          <cell r="BZ77">
            <v>249</v>
          </cell>
          <cell r="CA77">
            <v>187</v>
          </cell>
          <cell r="CB77">
            <v>199</v>
          </cell>
          <cell r="CC77">
            <v>144</v>
          </cell>
          <cell r="CD77">
            <v>103</v>
          </cell>
          <cell r="CE77">
            <v>87</v>
          </cell>
          <cell r="CF77">
            <v>56</v>
          </cell>
          <cell r="CG77">
            <v>9</v>
          </cell>
          <cell r="CH77">
            <v>53</v>
          </cell>
          <cell r="CI77">
            <v>57</v>
          </cell>
          <cell r="CJ77">
            <v>123</v>
          </cell>
          <cell r="CK77">
            <v>2885</v>
          </cell>
          <cell r="CL77">
            <v>279</v>
          </cell>
          <cell r="CM77">
            <v>256</v>
          </cell>
          <cell r="CN77">
            <v>1299</v>
          </cell>
          <cell r="CO77">
            <v>75</v>
          </cell>
        </row>
        <row r="78">
          <cell r="AZ78">
            <v>-1</v>
          </cell>
          <cell r="BA78">
            <v>-1</v>
          </cell>
          <cell r="BB78">
            <v>0</v>
          </cell>
          <cell r="BC78">
            <v>0</v>
          </cell>
          <cell r="BD78">
            <v>-1</v>
          </cell>
          <cell r="BE78">
            <v>1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394</v>
          </cell>
        </row>
        <row r="79">
          <cell r="AZ79">
            <v>823</v>
          </cell>
          <cell r="BA79">
            <v>773</v>
          </cell>
          <cell r="BB79">
            <v>736</v>
          </cell>
          <cell r="BC79">
            <v>710</v>
          </cell>
          <cell r="BD79">
            <v>696</v>
          </cell>
          <cell r="BE79">
            <v>689</v>
          </cell>
          <cell r="BF79">
            <v>691</v>
          </cell>
          <cell r="BG79">
            <v>699</v>
          </cell>
          <cell r="BH79">
            <v>713</v>
          </cell>
          <cell r="BI79">
            <v>732</v>
          </cell>
          <cell r="BJ79">
            <v>754</v>
          </cell>
          <cell r="BK79">
            <v>781</v>
          </cell>
          <cell r="BL79">
            <v>803</v>
          </cell>
          <cell r="BM79">
            <v>819</v>
          </cell>
          <cell r="BN79">
            <v>828</v>
          </cell>
          <cell r="BO79">
            <v>841</v>
          </cell>
          <cell r="BP79">
            <v>852</v>
          </cell>
          <cell r="BQ79">
            <v>864</v>
          </cell>
          <cell r="BR79">
            <v>875</v>
          </cell>
          <cell r="BS79">
            <v>890</v>
          </cell>
          <cell r="BT79">
            <v>4455</v>
          </cell>
          <cell r="BU79">
            <v>3944</v>
          </cell>
          <cell r="BV79">
            <v>4022</v>
          </cell>
          <cell r="BW79">
            <v>3277</v>
          </cell>
          <cell r="BX79">
            <v>2898</v>
          </cell>
          <cell r="BY79">
            <v>2329</v>
          </cell>
          <cell r="BZ79">
            <v>1815</v>
          </cell>
          <cell r="CA79">
            <v>1476</v>
          </cell>
          <cell r="CB79">
            <v>1129</v>
          </cell>
          <cell r="CC79">
            <v>849</v>
          </cell>
          <cell r="CD79">
            <v>666</v>
          </cell>
          <cell r="CE79">
            <v>376</v>
          </cell>
          <cell r="CF79">
            <v>329</v>
          </cell>
          <cell r="CG79">
            <v>69</v>
          </cell>
          <cell r="CH79">
            <v>402</v>
          </cell>
          <cell r="CI79">
            <v>421</v>
          </cell>
          <cell r="CJ79">
            <v>883</v>
          </cell>
          <cell r="CK79">
            <v>22419</v>
          </cell>
          <cell r="CL79">
            <v>2009</v>
          </cell>
          <cell r="CM79">
            <v>2162</v>
          </cell>
          <cell r="CN79">
            <v>11082</v>
          </cell>
          <cell r="CO79">
            <v>1202</v>
          </cell>
        </row>
        <row r="80">
          <cell r="AZ80">
            <v>824</v>
          </cell>
          <cell r="BA80">
            <v>774</v>
          </cell>
          <cell r="BB80">
            <v>736</v>
          </cell>
          <cell r="BC80">
            <v>710</v>
          </cell>
          <cell r="BD80">
            <v>697</v>
          </cell>
          <cell r="BE80">
            <v>688</v>
          </cell>
          <cell r="BF80">
            <v>691</v>
          </cell>
          <cell r="BG80">
            <v>699</v>
          </cell>
          <cell r="BH80">
            <v>713</v>
          </cell>
          <cell r="BI80">
            <v>732</v>
          </cell>
          <cell r="BJ80">
            <v>754</v>
          </cell>
          <cell r="BK80">
            <v>781</v>
          </cell>
          <cell r="BL80">
            <v>803</v>
          </cell>
          <cell r="BM80">
            <v>819</v>
          </cell>
          <cell r="BN80">
            <v>828</v>
          </cell>
          <cell r="BO80">
            <v>841</v>
          </cell>
          <cell r="BP80">
            <v>852</v>
          </cell>
          <cell r="BQ80">
            <v>864</v>
          </cell>
          <cell r="BR80">
            <v>875</v>
          </cell>
          <cell r="BS80">
            <v>890</v>
          </cell>
          <cell r="BT80">
            <v>4455</v>
          </cell>
          <cell r="BU80">
            <v>3944</v>
          </cell>
          <cell r="BV80">
            <v>4022</v>
          </cell>
          <cell r="BW80">
            <v>3277</v>
          </cell>
          <cell r="BX80">
            <v>2898</v>
          </cell>
          <cell r="BY80">
            <v>2329</v>
          </cell>
          <cell r="BZ80">
            <v>1815</v>
          </cell>
          <cell r="CA80">
            <v>1476</v>
          </cell>
          <cell r="CB80">
            <v>1129</v>
          </cell>
          <cell r="CC80">
            <v>849</v>
          </cell>
          <cell r="CD80">
            <v>666</v>
          </cell>
          <cell r="CE80">
            <v>376</v>
          </cell>
          <cell r="CF80">
            <v>329</v>
          </cell>
          <cell r="CG80">
            <v>69</v>
          </cell>
          <cell r="CH80">
            <v>402</v>
          </cell>
          <cell r="CI80">
            <v>421</v>
          </cell>
          <cell r="CJ80">
            <v>883</v>
          </cell>
          <cell r="CK80">
            <v>22419</v>
          </cell>
          <cell r="CL80">
            <v>2009</v>
          </cell>
          <cell r="CM80">
            <v>2162</v>
          </cell>
          <cell r="CN80">
            <v>11082</v>
          </cell>
          <cell r="CO80">
            <v>808</v>
          </cell>
        </row>
        <row r="81">
          <cell r="AY81">
            <v>4593</v>
          </cell>
          <cell r="AZ81">
            <v>398</v>
          </cell>
          <cell r="BA81">
            <v>374</v>
          </cell>
          <cell r="BB81">
            <v>356</v>
          </cell>
          <cell r="BC81">
            <v>343</v>
          </cell>
          <cell r="BD81">
            <v>337</v>
          </cell>
          <cell r="BE81">
            <v>333</v>
          </cell>
          <cell r="BF81">
            <v>335</v>
          </cell>
          <cell r="BG81">
            <v>337</v>
          </cell>
          <cell r="BH81">
            <v>345</v>
          </cell>
          <cell r="BI81">
            <v>354</v>
          </cell>
          <cell r="BJ81">
            <v>366</v>
          </cell>
          <cell r="BK81">
            <v>378</v>
          </cell>
          <cell r="BL81">
            <v>388</v>
          </cell>
          <cell r="BM81">
            <v>396</v>
          </cell>
          <cell r="BN81">
            <v>399</v>
          </cell>
          <cell r="BO81">
            <v>407</v>
          </cell>
          <cell r="BP81">
            <v>412</v>
          </cell>
          <cell r="BQ81">
            <v>418</v>
          </cell>
          <cell r="BR81">
            <v>423</v>
          </cell>
          <cell r="BS81">
            <v>430</v>
          </cell>
          <cell r="BT81">
            <v>2154</v>
          </cell>
          <cell r="BU81">
            <v>1907</v>
          </cell>
          <cell r="BV81">
            <v>1945</v>
          </cell>
          <cell r="BW81">
            <v>1585</v>
          </cell>
          <cell r="BX81">
            <v>1401</v>
          </cell>
          <cell r="BY81">
            <v>1125</v>
          </cell>
          <cell r="BZ81">
            <v>877</v>
          </cell>
          <cell r="CA81">
            <v>714</v>
          </cell>
          <cell r="CB81">
            <v>545</v>
          </cell>
          <cell r="CC81">
            <v>410</v>
          </cell>
          <cell r="CD81">
            <v>323</v>
          </cell>
          <cell r="CE81">
            <v>181</v>
          </cell>
          <cell r="CF81">
            <v>158</v>
          </cell>
          <cell r="CG81">
            <v>34</v>
          </cell>
          <cell r="CH81">
            <v>195</v>
          </cell>
          <cell r="CI81">
            <v>204</v>
          </cell>
          <cell r="CJ81">
            <v>428</v>
          </cell>
          <cell r="CK81">
            <v>10842</v>
          </cell>
          <cell r="CL81">
            <v>971</v>
          </cell>
          <cell r="CM81">
            <v>1045</v>
          </cell>
          <cell r="CN81">
            <v>5360</v>
          </cell>
          <cell r="CO81">
            <v>369</v>
          </cell>
        </row>
        <row r="82">
          <cell r="AY82">
            <v>4658</v>
          </cell>
          <cell r="AZ82">
            <v>212</v>
          </cell>
          <cell r="BA82">
            <v>199</v>
          </cell>
          <cell r="BB82">
            <v>189</v>
          </cell>
          <cell r="BC82">
            <v>182</v>
          </cell>
          <cell r="BD82">
            <v>179</v>
          </cell>
          <cell r="BE82">
            <v>177</v>
          </cell>
          <cell r="BF82">
            <v>178</v>
          </cell>
          <cell r="BG82">
            <v>180</v>
          </cell>
          <cell r="BH82">
            <v>183</v>
          </cell>
          <cell r="BI82">
            <v>188</v>
          </cell>
          <cell r="BJ82">
            <v>194</v>
          </cell>
          <cell r="BK82">
            <v>201</v>
          </cell>
          <cell r="BL82">
            <v>206</v>
          </cell>
          <cell r="BM82">
            <v>210</v>
          </cell>
          <cell r="BN82">
            <v>213</v>
          </cell>
          <cell r="BO82">
            <v>216</v>
          </cell>
          <cell r="BP82">
            <v>219</v>
          </cell>
          <cell r="BQ82">
            <v>222</v>
          </cell>
          <cell r="BR82">
            <v>225</v>
          </cell>
          <cell r="BS82">
            <v>229</v>
          </cell>
          <cell r="BT82">
            <v>1145</v>
          </cell>
          <cell r="BU82">
            <v>1014</v>
          </cell>
          <cell r="BV82">
            <v>1034</v>
          </cell>
          <cell r="BW82">
            <v>842</v>
          </cell>
          <cell r="BX82">
            <v>745</v>
          </cell>
          <cell r="BY82">
            <v>599</v>
          </cell>
          <cell r="BZ82">
            <v>466</v>
          </cell>
          <cell r="CA82">
            <v>379</v>
          </cell>
          <cell r="CB82">
            <v>290</v>
          </cell>
          <cell r="CC82">
            <v>218</v>
          </cell>
          <cell r="CD82">
            <v>171</v>
          </cell>
          <cell r="CE82">
            <v>97</v>
          </cell>
          <cell r="CF82">
            <v>85</v>
          </cell>
          <cell r="CG82">
            <v>18</v>
          </cell>
          <cell r="CH82">
            <v>103</v>
          </cell>
          <cell r="CI82">
            <v>108</v>
          </cell>
          <cell r="CJ82">
            <v>227</v>
          </cell>
          <cell r="CK82">
            <v>5762</v>
          </cell>
          <cell r="CL82">
            <v>516</v>
          </cell>
          <cell r="CM82">
            <v>556</v>
          </cell>
          <cell r="CN82">
            <v>2848</v>
          </cell>
          <cell r="CO82">
            <v>210</v>
          </cell>
        </row>
        <row r="83">
          <cell r="AY83">
            <v>4650</v>
          </cell>
          <cell r="AZ83">
            <v>29</v>
          </cell>
          <cell r="BA83">
            <v>27</v>
          </cell>
          <cell r="BB83">
            <v>26</v>
          </cell>
          <cell r="BC83">
            <v>25</v>
          </cell>
          <cell r="BD83">
            <v>24</v>
          </cell>
          <cell r="BE83">
            <v>24</v>
          </cell>
          <cell r="BF83">
            <v>24</v>
          </cell>
          <cell r="BG83">
            <v>24</v>
          </cell>
          <cell r="BH83">
            <v>25</v>
          </cell>
          <cell r="BI83">
            <v>26</v>
          </cell>
          <cell r="BJ83">
            <v>26</v>
          </cell>
          <cell r="BK83">
            <v>27</v>
          </cell>
          <cell r="BL83">
            <v>28</v>
          </cell>
          <cell r="BM83">
            <v>29</v>
          </cell>
          <cell r="BN83">
            <v>29</v>
          </cell>
          <cell r="BO83">
            <v>29</v>
          </cell>
          <cell r="BP83">
            <v>30</v>
          </cell>
          <cell r="BQ83">
            <v>30</v>
          </cell>
          <cell r="BR83">
            <v>31</v>
          </cell>
          <cell r="BS83">
            <v>31</v>
          </cell>
          <cell r="BT83">
            <v>156</v>
          </cell>
          <cell r="BU83">
            <v>138</v>
          </cell>
          <cell r="BV83">
            <v>141</v>
          </cell>
          <cell r="BW83">
            <v>115</v>
          </cell>
          <cell r="BX83">
            <v>102</v>
          </cell>
          <cell r="BY83">
            <v>82</v>
          </cell>
          <cell r="BZ83">
            <v>64</v>
          </cell>
          <cell r="CA83">
            <v>52</v>
          </cell>
          <cell r="CB83">
            <v>40</v>
          </cell>
          <cell r="CC83">
            <v>30</v>
          </cell>
          <cell r="CD83">
            <v>23</v>
          </cell>
          <cell r="CE83">
            <v>13</v>
          </cell>
          <cell r="CF83">
            <v>12</v>
          </cell>
          <cell r="CG83">
            <v>2</v>
          </cell>
          <cell r="CH83">
            <v>14</v>
          </cell>
          <cell r="CI83">
            <v>15</v>
          </cell>
          <cell r="CJ83">
            <v>31</v>
          </cell>
          <cell r="CK83">
            <v>786</v>
          </cell>
          <cell r="CL83">
            <v>70</v>
          </cell>
          <cell r="CM83">
            <v>76</v>
          </cell>
          <cell r="CN83">
            <v>388</v>
          </cell>
          <cell r="CO83">
            <v>27</v>
          </cell>
        </row>
        <row r="84">
          <cell r="AY84">
            <v>4647</v>
          </cell>
          <cell r="AZ84">
            <v>8</v>
          </cell>
          <cell r="BA84">
            <v>7</v>
          </cell>
          <cell r="BB84">
            <v>7</v>
          </cell>
          <cell r="BC84">
            <v>7</v>
          </cell>
          <cell r="BD84">
            <v>7</v>
          </cell>
          <cell r="BE84">
            <v>6</v>
          </cell>
          <cell r="BF84">
            <v>6</v>
          </cell>
          <cell r="BG84">
            <v>7</v>
          </cell>
          <cell r="BH84">
            <v>7</v>
          </cell>
          <cell r="BI84">
            <v>7</v>
          </cell>
          <cell r="BJ84">
            <v>7</v>
          </cell>
          <cell r="BK84">
            <v>7</v>
          </cell>
          <cell r="BL84">
            <v>8</v>
          </cell>
          <cell r="BM84">
            <v>8</v>
          </cell>
          <cell r="BN84">
            <v>8</v>
          </cell>
          <cell r="BO84">
            <v>8</v>
          </cell>
          <cell r="BP84">
            <v>8</v>
          </cell>
          <cell r="BQ84">
            <v>8</v>
          </cell>
          <cell r="BR84">
            <v>8</v>
          </cell>
          <cell r="BS84">
            <v>8</v>
          </cell>
          <cell r="BT84">
            <v>42</v>
          </cell>
          <cell r="BU84">
            <v>37</v>
          </cell>
          <cell r="BV84">
            <v>38</v>
          </cell>
          <cell r="BW84">
            <v>31</v>
          </cell>
          <cell r="BX84">
            <v>27</v>
          </cell>
          <cell r="BY84">
            <v>22</v>
          </cell>
          <cell r="BZ84">
            <v>17</v>
          </cell>
          <cell r="CA84">
            <v>14</v>
          </cell>
          <cell r="CB84">
            <v>11</v>
          </cell>
          <cell r="CC84">
            <v>8</v>
          </cell>
          <cell r="CD84">
            <v>6</v>
          </cell>
          <cell r="CE84">
            <v>4</v>
          </cell>
          <cell r="CF84">
            <v>3</v>
          </cell>
          <cell r="CG84">
            <v>1</v>
          </cell>
          <cell r="CH84">
            <v>4</v>
          </cell>
          <cell r="CI84">
            <v>4</v>
          </cell>
          <cell r="CJ84">
            <v>8</v>
          </cell>
          <cell r="CK84">
            <v>210</v>
          </cell>
          <cell r="CL84">
            <v>19</v>
          </cell>
          <cell r="CM84">
            <v>20</v>
          </cell>
          <cell r="CN84">
            <v>104</v>
          </cell>
          <cell r="CO84">
            <v>7</v>
          </cell>
        </row>
        <row r="85">
          <cell r="AY85">
            <v>4649</v>
          </cell>
          <cell r="AZ85">
            <v>160</v>
          </cell>
          <cell r="BA85">
            <v>150</v>
          </cell>
          <cell r="BB85">
            <v>143</v>
          </cell>
          <cell r="BC85">
            <v>138</v>
          </cell>
          <cell r="BD85">
            <v>135</v>
          </cell>
          <cell r="BE85">
            <v>134</v>
          </cell>
          <cell r="BF85">
            <v>134</v>
          </cell>
          <cell r="BG85">
            <v>136</v>
          </cell>
          <cell r="BH85">
            <v>138</v>
          </cell>
          <cell r="BI85">
            <v>142</v>
          </cell>
          <cell r="BJ85">
            <v>146</v>
          </cell>
          <cell r="BK85">
            <v>151</v>
          </cell>
          <cell r="BL85">
            <v>156</v>
          </cell>
          <cell r="BM85">
            <v>159</v>
          </cell>
          <cell r="BN85">
            <v>161</v>
          </cell>
          <cell r="BO85">
            <v>163</v>
          </cell>
          <cell r="BP85">
            <v>165</v>
          </cell>
          <cell r="BQ85">
            <v>168</v>
          </cell>
          <cell r="BR85">
            <v>170</v>
          </cell>
          <cell r="BS85">
            <v>173</v>
          </cell>
          <cell r="BT85">
            <v>864</v>
          </cell>
          <cell r="BU85">
            <v>765</v>
          </cell>
          <cell r="BV85">
            <v>780</v>
          </cell>
          <cell r="BW85">
            <v>635</v>
          </cell>
          <cell r="BX85">
            <v>562</v>
          </cell>
          <cell r="BY85">
            <v>452</v>
          </cell>
          <cell r="BZ85">
            <v>352</v>
          </cell>
          <cell r="CA85">
            <v>286</v>
          </cell>
          <cell r="CB85">
            <v>219</v>
          </cell>
          <cell r="CC85">
            <v>165</v>
          </cell>
          <cell r="CD85">
            <v>129</v>
          </cell>
          <cell r="CE85">
            <v>73</v>
          </cell>
          <cell r="CF85">
            <v>64</v>
          </cell>
          <cell r="CG85">
            <v>13</v>
          </cell>
          <cell r="CH85">
            <v>78</v>
          </cell>
          <cell r="CI85">
            <v>82</v>
          </cell>
          <cell r="CJ85">
            <v>171</v>
          </cell>
          <cell r="CK85">
            <v>4348</v>
          </cell>
          <cell r="CL85">
            <v>390</v>
          </cell>
          <cell r="CM85">
            <v>419</v>
          </cell>
          <cell r="CN85">
            <v>2149</v>
          </cell>
          <cell r="CO85">
            <v>179</v>
          </cell>
        </row>
        <row r="86">
          <cell r="AY86">
            <v>11808</v>
          </cell>
          <cell r="AZ86">
            <v>12</v>
          </cell>
          <cell r="BA86">
            <v>12</v>
          </cell>
          <cell r="BB86">
            <v>11</v>
          </cell>
          <cell r="BC86">
            <v>11</v>
          </cell>
          <cell r="BD86">
            <v>11</v>
          </cell>
          <cell r="BE86">
            <v>10</v>
          </cell>
          <cell r="BF86">
            <v>10</v>
          </cell>
          <cell r="BG86">
            <v>11</v>
          </cell>
          <cell r="BH86">
            <v>11</v>
          </cell>
          <cell r="BI86">
            <v>11</v>
          </cell>
          <cell r="BJ86">
            <v>11</v>
          </cell>
          <cell r="BK86">
            <v>12</v>
          </cell>
          <cell r="BL86">
            <v>12</v>
          </cell>
          <cell r="BM86">
            <v>12</v>
          </cell>
          <cell r="BN86">
            <v>13</v>
          </cell>
          <cell r="BO86">
            <v>13</v>
          </cell>
          <cell r="BP86">
            <v>13</v>
          </cell>
          <cell r="BQ86">
            <v>13</v>
          </cell>
          <cell r="BR86">
            <v>13</v>
          </cell>
          <cell r="BS86">
            <v>14</v>
          </cell>
          <cell r="BT86">
            <v>68</v>
          </cell>
          <cell r="BU86">
            <v>60</v>
          </cell>
          <cell r="BV86">
            <v>61</v>
          </cell>
          <cell r="BW86">
            <v>50</v>
          </cell>
          <cell r="BX86">
            <v>44</v>
          </cell>
          <cell r="BY86">
            <v>35</v>
          </cell>
          <cell r="BZ86">
            <v>28</v>
          </cell>
          <cell r="CA86">
            <v>22</v>
          </cell>
          <cell r="CB86">
            <v>17</v>
          </cell>
          <cell r="CC86">
            <v>13</v>
          </cell>
          <cell r="CD86">
            <v>10</v>
          </cell>
          <cell r="CE86">
            <v>6</v>
          </cell>
          <cell r="CF86">
            <v>5</v>
          </cell>
          <cell r="CG86">
            <v>1</v>
          </cell>
          <cell r="CH86">
            <v>6</v>
          </cell>
          <cell r="CI86">
            <v>6</v>
          </cell>
          <cell r="CJ86">
            <v>13</v>
          </cell>
          <cell r="CK86">
            <v>340</v>
          </cell>
          <cell r="CL86">
            <v>31</v>
          </cell>
          <cell r="CM86">
            <v>33</v>
          </cell>
          <cell r="CN86">
            <v>168</v>
          </cell>
          <cell r="CO86">
            <v>16</v>
          </cell>
        </row>
        <row r="87">
          <cell r="AY87">
            <v>10821</v>
          </cell>
          <cell r="AZ87">
            <v>5</v>
          </cell>
          <cell r="BA87">
            <v>5</v>
          </cell>
          <cell r="BB87">
            <v>4</v>
          </cell>
          <cell r="BC87">
            <v>4</v>
          </cell>
          <cell r="BD87">
            <v>4</v>
          </cell>
          <cell r="BE87">
            <v>4</v>
          </cell>
          <cell r="BF87">
            <v>4</v>
          </cell>
          <cell r="BG87">
            <v>4</v>
          </cell>
          <cell r="BH87">
            <v>4</v>
          </cell>
          <cell r="BI87">
            <v>4</v>
          </cell>
          <cell r="BJ87">
            <v>4</v>
          </cell>
          <cell r="BK87">
            <v>5</v>
          </cell>
          <cell r="BL87">
            <v>5</v>
          </cell>
          <cell r="BM87">
            <v>5</v>
          </cell>
          <cell r="BN87">
            <v>5</v>
          </cell>
          <cell r="BO87">
            <v>5</v>
          </cell>
          <cell r="BP87">
            <v>5</v>
          </cell>
          <cell r="BQ87">
            <v>5</v>
          </cell>
          <cell r="BR87">
            <v>5</v>
          </cell>
          <cell r="BS87">
            <v>5</v>
          </cell>
          <cell r="BT87">
            <v>26</v>
          </cell>
          <cell r="BU87">
            <v>23</v>
          </cell>
          <cell r="BV87">
            <v>23</v>
          </cell>
          <cell r="BW87">
            <v>19</v>
          </cell>
          <cell r="BX87">
            <v>17</v>
          </cell>
          <cell r="BY87">
            <v>14</v>
          </cell>
          <cell r="BZ87">
            <v>11</v>
          </cell>
          <cell r="CA87">
            <v>9</v>
          </cell>
          <cell r="CB87">
            <v>7</v>
          </cell>
          <cell r="CC87">
            <v>5</v>
          </cell>
          <cell r="CD87">
            <v>4</v>
          </cell>
          <cell r="CE87">
            <v>2</v>
          </cell>
          <cell r="CF87">
            <v>2</v>
          </cell>
          <cell r="CG87">
            <v>0</v>
          </cell>
          <cell r="CH87">
            <v>2</v>
          </cell>
          <cell r="CI87">
            <v>2</v>
          </cell>
          <cell r="CJ87">
            <v>5</v>
          </cell>
          <cell r="CK87">
            <v>131</v>
          </cell>
          <cell r="CL87">
            <v>12</v>
          </cell>
          <cell r="CM87">
            <v>13</v>
          </cell>
          <cell r="CN87">
            <v>65</v>
          </cell>
          <cell r="CO87">
            <v>0</v>
          </cell>
        </row>
        <row r="88">
          <cell r="AZ88">
            <v>0</v>
          </cell>
          <cell r="BA88">
            <v>0</v>
          </cell>
          <cell r="BB88">
            <v>0</v>
          </cell>
          <cell r="BC88">
            <v>-1</v>
          </cell>
          <cell r="BD88">
            <v>-1</v>
          </cell>
          <cell r="BE88">
            <v>-1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138</v>
          </cell>
        </row>
        <row r="89">
          <cell r="AZ89">
            <v>201</v>
          </cell>
          <cell r="BA89">
            <v>197</v>
          </cell>
          <cell r="BB89">
            <v>191</v>
          </cell>
          <cell r="BC89">
            <v>189</v>
          </cell>
          <cell r="BD89">
            <v>185</v>
          </cell>
          <cell r="BE89">
            <v>185</v>
          </cell>
          <cell r="BF89">
            <v>184</v>
          </cell>
          <cell r="BG89">
            <v>184</v>
          </cell>
          <cell r="BH89">
            <v>184</v>
          </cell>
          <cell r="BI89">
            <v>185</v>
          </cell>
          <cell r="BJ89">
            <v>187</v>
          </cell>
          <cell r="BK89">
            <v>189</v>
          </cell>
          <cell r="BL89">
            <v>192</v>
          </cell>
          <cell r="BM89">
            <v>192</v>
          </cell>
          <cell r="BN89">
            <v>196</v>
          </cell>
          <cell r="BO89">
            <v>196</v>
          </cell>
          <cell r="BP89">
            <v>198</v>
          </cell>
          <cell r="BQ89">
            <v>197</v>
          </cell>
          <cell r="BR89">
            <v>191</v>
          </cell>
          <cell r="BS89">
            <v>182</v>
          </cell>
          <cell r="BT89">
            <v>790</v>
          </cell>
          <cell r="BU89">
            <v>740</v>
          </cell>
          <cell r="BV89">
            <v>740</v>
          </cell>
          <cell r="BW89">
            <v>687</v>
          </cell>
          <cell r="BX89">
            <v>675</v>
          </cell>
          <cell r="BY89">
            <v>534</v>
          </cell>
          <cell r="BZ89">
            <v>436</v>
          </cell>
          <cell r="CA89">
            <v>365</v>
          </cell>
          <cell r="CB89">
            <v>355</v>
          </cell>
          <cell r="CC89">
            <v>214</v>
          </cell>
          <cell r="CD89">
            <v>192</v>
          </cell>
          <cell r="CE89">
            <v>114</v>
          </cell>
          <cell r="CF89">
            <v>86</v>
          </cell>
          <cell r="CG89">
            <v>17</v>
          </cell>
          <cell r="CH89">
            <v>97</v>
          </cell>
          <cell r="CI89">
            <v>104</v>
          </cell>
          <cell r="CJ89">
            <v>222</v>
          </cell>
          <cell r="CK89">
            <v>5032</v>
          </cell>
          <cell r="CL89">
            <v>496</v>
          </cell>
          <cell r="CM89">
            <v>500</v>
          </cell>
          <cell r="CN89">
            <v>2217</v>
          </cell>
          <cell r="CO89">
            <v>301</v>
          </cell>
        </row>
        <row r="90">
          <cell r="AZ90">
            <v>201</v>
          </cell>
          <cell r="BA90">
            <v>197</v>
          </cell>
          <cell r="BB90">
            <v>191</v>
          </cell>
          <cell r="BC90">
            <v>190</v>
          </cell>
          <cell r="BD90">
            <v>186</v>
          </cell>
          <cell r="BE90">
            <v>186</v>
          </cell>
          <cell r="BF90">
            <v>184</v>
          </cell>
          <cell r="BG90">
            <v>184</v>
          </cell>
          <cell r="BH90">
            <v>184</v>
          </cell>
          <cell r="BI90">
            <v>185</v>
          </cell>
          <cell r="BJ90">
            <v>187</v>
          </cell>
          <cell r="BK90">
            <v>189</v>
          </cell>
          <cell r="BL90">
            <v>192</v>
          </cell>
          <cell r="BM90">
            <v>192</v>
          </cell>
          <cell r="BN90">
            <v>196</v>
          </cell>
          <cell r="BO90">
            <v>196</v>
          </cell>
          <cell r="BP90">
            <v>198</v>
          </cell>
          <cell r="BQ90">
            <v>197</v>
          </cell>
          <cell r="BR90">
            <v>191</v>
          </cell>
          <cell r="BS90">
            <v>182</v>
          </cell>
          <cell r="BT90">
            <v>790</v>
          </cell>
          <cell r="BU90">
            <v>740</v>
          </cell>
          <cell r="BV90">
            <v>740</v>
          </cell>
          <cell r="BW90">
            <v>687</v>
          </cell>
          <cell r="BX90">
            <v>675</v>
          </cell>
          <cell r="BY90">
            <v>534</v>
          </cell>
          <cell r="BZ90">
            <v>436</v>
          </cell>
          <cell r="CA90">
            <v>365</v>
          </cell>
          <cell r="CB90">
            <v>355</v>
          </cell>
          <cell r="CC90">
            <v>214</v>
          </cell>
          <cell r="CD90">
            <v>192</v>
          </cell>
          <cell r="CE90">
            <v>114</v>
          </cell>
          <cell r="CF90">
            <v>86</v>
          </cell>
          <cell r="CG90">
            <v>17</v>
          </cell>
          <cell r="CH90">
            <v>97</v>
          </cell>
          <cell r="CI90">
            <v>104</v>
          </cell>
          <cell r="CJ90">
            <v>222</v>
          </cell>
          <cell r="CK90">
            <v>5032</v>
          </cell>
          <cell r="CL90">
            <v>496</v>
          </cell>
          <cell r="CM90">
            <v>500</v>
          </cell>
          <cell r="CN90">
            <v>2217</v>
          </cell>
          <cell r="CO90">
            <v>163</v>
          </cell>
        </row>
        <row r="91">
          <cell r="AY91">
            <v>4634</v>
          </cell>
          <cell r="AZ91">
            <v>122</v>
          </cell>
          <cell r="BA91">
            <v>119</v>
          </cell>
          <cell r="BB91">
            <v>116</v>
          </cell>
          <cell r="BC91">
            <v>115</v>
          </cell>
          <cell r="BD91">
            <v>112</v>
          </cell>
          <cell r="BE91">
            <v>112</v>
          </cell>
          <cell r="BF91">
            <v>111</v>
          </cell>
          <cell r="BG91">
            <v>111</v>
          </cell>
          <cell r="BH91">
            <v>111</v>
          </cell>
          <cell r="BI91">
            <v>111</v>
          </cell>
          <cell r="BJ91">
            <v>113</v>
          </cell>
          <cell r="BK91">
            <v>114</v>
          </cell>
          <cell r="BL91">
            <v>117</v>
          </cell>
          <cell r="BM91">
            <v>117</v>
          </cell>
          <cell r="BN91">
            <v>119</v>
          </cell>
          <cell r="BO91">
            <v>119</v>
          </cell>
          <cell r="BP91">
            <v>120</v>
          </cell>
          <cell r="BQ91">
            <v>119</v>
          </cell>
          <cell r="BR91">
            <v>116</v>
          </cell>
          <cell r="BS91">
            <v>111</v>
          </cell>
          <cell r="BT91">
            <v>479</v>
          </cell>
          <cell r="BU91">
            <v>449</v>
          </cell>
          <cell r="BV91">
            <v>449</v>
          </cell>
          <cell r="BW91">
            <v>416</v>
          </cell>
          <cell r="BX91">
            <v>409</v>
          </cell>
          <cell r="BY91">
            <v>325</v>
          </cell>
          <cell r="BZ91">
            <v>264</v>
          </cell>
          <cell r="CA91">
            <v>221</v>
          </cell>
          <cell r="CB91">
            <v>215</v>
          </cell>
          <cell r="CC91">
            <v>131</v>
          </cell>
          <cell r="CD91">
            <v>117</v>
          </cell>
          <cell r="CE91">
            <v>70</v>
          </cell>
          <cell r="CF91">
            <v>52</v>
          </cell>
          <cell r="CG91">
            <v>10</v>
          </cell>
          <cell r="CH91">
            <v>59</v>
          </cell>
          <cell r="CI91">
            <v>63</v>
          </cell>
          <cell r="CJ91">
            <v>135</v>
          </cell>
          <cell r="CK91">
            <v>3051</v>
          </cell>
          <cell r="CL91">
            <v>300</v>
          </cell>
          <cell r="CM91">
            <v>303</v>
          </cell>
          <cell r="CN91">
            <v>1343</v>
          </cell>
          <cell r="CO91">
            <v>98</v>
          </cell>
        </row>
        <row r="92">
          <cell r="AY92">
            <v>4631</v>
          </cell>
          <cell r="AZ92">
            <v>20</v>
          </cell>
          <cell r="BA92">
            <v>20</v>
          </cell>
          <cell r="BB92">
            <v>19</v>
          </cell>
          <cell r="BC92">
            <v>19</v>
          </cell>
          <cell r="BD92">
            <v>19</v>
          </cell>
          <cell r="BE92">
            <v>19</v>
          </cell>
          <cell r="BF92">
            <v>18</v>
          </cell>
          <cell r="BG92">
            <v>18</v>
          </cell>
          <cell r="BH92">
            <v>18</v>
          </cell>
          <cell r="BI92">
            <v>19</v>
          </cell>
          <cell r="BJ92">
            <v>19</v>
          </cell>
          <cell r="BK92">
            <v>19</v>
          </cell>
          <cell r="BL92">
            <v>19</v>
          </cell>
          <cell r="BM92">
            <v>19</v>
          </cell>
          <cell r="BN92">
            <v>20</v>
          </cell>
          <cell r="BO92">
            <v>20</v>
          </cell>
          <cell r="BP92">
            <v>20</v>
          </cell>
          <cell r="BQ92">
            <v>20</v>
          </cell>
          <cell r="BR92">
            <v>19</v>
          </cell>
          <cell r="BS92">
            <v>18</v>
          </cell>
          <cell r="BT92">
            <v>79</v>
          </cell>
          <cell r="BU92">
            <v>74</v>
          </cell>
          <cell r="BV92">
            <v>74</v>
          </cell>
          <cell r="BW92">
            <v>69</v>
          </cell>
          <cell r="BX92">
            <v>68</v>
          </cell>
          <cell r="BY92">
            <v>53</v>
          </cell>
          <cell r="BZ92">
            <v>44</v>
          </cell>
          <cell r="CA92">
            <v>37</v>
          </cell>
          <cell r="CB92">
            <v>36</v>
          </cell>
          <cell r="CC92">
            <v>21</v>
          </cell>
          <cell r="CD92">
            <v>19</v>
          </cell>
          <cell r="CE92">
            <v>11</v>
          </cell>
          <cell r="CF92">
            <v>9</v>
          </cell>
          <cell r="CG92">
            <v>2</v>
          </cell>
          <cell r="CH92">
            <v>10</v>
          </cell>
          <cell r="CI92">
            <v>10</v>
          </cell>
          <cell r="CJ92">
            <v>22</v>
          </cell>
          <cell r="CK92">
            <v>503</v>
          </cell>
          <cell r="CL92">
            <v>50</v>
          </cell>
          <cell r="CM92">
            <v>50</v>
          </cell>
          <cell r="CN92">
            <v>222</v>
          </cell>
          <cell r="CO92">
            <v>20</v>
          </cell>
        </row>
        <row r="93">
          <cell r="AY93">
            <v>4629</v>
          </cell>
          <cell r="AZ93">
            <v>46</v>
          </cell>
          <cell r="BA93">
            <v>46</v>
          </cell>
          <cell r="BB93">
            <v>44</v>
          </cell>
          <cell r="BC93">
            <v>44</v>
          </cell>
          <cell r="BD93">
            <v>43</v>
          </cell>
          <cell r="BE93">
            <v>43</v>
          </cell>
          <cell r="BF93">
            <v>43</v>
          </cell>
          <cell r="BG93">
            <v>43</v>
          </cell>
          <cell r="BH93">
            <v>43</v>
          </cell>
          <cell r="BI93">
            <v>43</v>
          </cell>
          <cell r="BJ93">
            <v>43</v>
          </cell>
          <cell r="BK93">
            <v>44</v>
          </cell>
          <cell r="BL93">
            <v>44</v>
          </cell>
          <cell r="BM93">
            <v>44</v>
          </cell>
          <cell r="BN93">
            <v>45</v>
          </cell>
          <cell r="BO93">
            <v>45</v>
          </cell>
          <cell r="BP93">
            <v>46</v>
          </cell>
          <cell r="BQ93">
            <v>46</v>
          </cell>
          <cell r="BR93">
            <v>44</v>
          </cell>
          <cell r="BS93">
            <v>42</v>
          </cell>
          <cell r="BT93">
            <v>183</v>
          </cell>
          <cell r="BU93">
            <v>171</v>
          </cell>
          <cell r="BV93">
            <v>171</v>
          </cell>
          <cell r="BW93">
            <v>159</v>
          </cell>
          <cell r="BX93">
            <v>156</v>
          </cell>
          <cell r="BY93">
            <v>123</v>
          </cell>
          <cell r="BZ93">
            <v>101</v>
          </cell>
          <cell r="CA93">
            <v>84</v>
          </cell>
          <cell r="CB93">
            <v>82</v>
          </cell>
          <cell r="CC93">
            <v>49</v>
          </cell>
          <cell r="CD93">
            <v>44</v>
          </cell>
          <cell r="CE93">
            <v>26</v>
          </cell>
          <cell r="CF93">
            <v>20</v>
          </cell>
          <cell r="CG93">
            <v>4</v>
          </cell>
          <cell r="CH93">
            <v>22</v>
          </cell>
          <cell r="CI93">
            <v>24</v>
          </cell>
          <cell r="CJ93">
            <v>51</v>
          </cell>
          <cell r="CK93">
            <v>1164</v>
          </cell>
          <cell r="CL93">
            <v>115</v>
          </cell>
          <cell r="CM93">
            <v>116</v>
          </cell>
          <cell r="CN93">
            <v>513</v>
          </cell>
          <cell r="CO93">
            <v>36</v>
          </cell>
        </row>
        <row r="94">
          <cell r="AY94">
            <v>16886</v>
          </cell>
          <cell r="AZ94">
            <v>13</v>
          </cell>
          <cell r="BA94">
            <v>12</v>
          </cell>
          <cell r="BB94">
            <v>12</v>
          </cell>
          <cell r="BC94">
            <v>12</v>
          </cell>
          <cell r="BD94">
            <v>12</v>
          </cell>
          <cell r="BE94">
            <v>12</v>
          </cell>
          <cell r="BF94">
            <v>12</v>
          </cell>
          <cell r="BG94">
            <v>12</v>
          </cell>
          <cell r="BH94">
            <v>12</v>
          </cell>
          <cell r="BI94">
            <v>12</v>
          </cell>
          <cell r="BJ94">
            <v>12</v>
          </cell>
          <cell r="BK94">
            <v>12</v>
          </cell>
          <cell r="BL94">
            <v>12</v>
          </cell>
          <cell r="BM94">
            <v>12</v>
          </cell>
          <cell r="BN94">
            <v>12</v>
          </cell>
          <cell r="BO94">
            <v>12</v>
          </cell>
          <cell r="BP94">
            <v>12</v>
          </cell>
          <cell r="BQ94">
            <v>12</v>
          </cell>
          <cell r="BR94">
            <v>12</v>
          </cell>
          <cell r="BS94">
            <v>11</v>
          </cell>
          <cell r="BT94">
            <v>49</v>
          </cell>
          <cell r="BU94">
            <v>46</v>
          </cell>
          <cell r="BV94">
            <v>46</v>
          </cell>
          <cell r="BW94">
            <v>43</v>
          </cell>
          <cell r="BX94">
            <v>42</v>
          </cell>
          <cell r="BY94">
            <v>33</v>
          </cell>
          <cell r="BZ94">
            <v>27</v>
          </cell>
          <cell r="CA94">
            <v>23</v>
          </cell>
          <cell r="CB94">
            <v>22</v>
          </cell>
          <cell r="CC94">
            <v>13</v>
          </cell>
          <cell r="CD94">
            <v>12</v>
          </cell>
          <cell r="CE94">
            <v>7</v>
          </cell>
          <cell r="CF94">
            <v>5</v>
          </cell>
          <cell r="CG94">
            <v>1</v>
          </cell>
          <cell r="CH94">
            <v>6</v>
          </cell>
          <cell r="CI94">
            <v>7</v>
          </cell>
          <cell r="CJ94">
            <v>14</v>
          </cell>
          <cell r="CK94">
            <v>315</v>
          </cell>
          <cell r="CL94">
            <v>31</v>
          </cell>
          <cell r="CM94">
            <v>31</v>
          </cell>
          <cell r="CN94">
            <v>139</v>
          </cell>
          <cell r="CO94">
            <v>9</v>
          </cell>
        </row>
        <row r="95"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AZ96">
            <v>65</v>
          </cell>
          <cell r="BA96">
            <v>60</v>
          </cell>
          <cell r="BB96">
            <v>54</v>
          </cell>
          <cell r="BC96">
            <v>52</v>
          </cell>
          <cell r="BD96">
            <v>53</v>
          </cell>
          <cell r="BE96">
            <v>54</v>
          </cell>
          <cell r="BF96">
            <v>55</v>
          </cell>
          <cell r="BG96">
            <v>58</v>
          </cell>
          <cell r="BH96">
            <v>62</v>
          </cell>
          <cell r="BI96">
            <v>69</v>
          </cell>
          <cell r="BJ96">
            <v>71</v>
          </cell>
          <cell r="BK96">
            <v>76</v>
          </cell>
          <cell r="BL96">
            <v>78</v>
          </cell>
          <cell r="BM96">
            <v>77</v>
          </cell>
          <cell r="BN96">
            <v>75</v>
          </cell>
          <cell r="BO96">
            <v>72</v>
          </cell>
          <cell r="BP96">
            <v>69</v>
          </cell>
          <cell r="BQ96">
            <v>63</v>
          </cell>
          <cell r="BR96">
            <v>59</v>
          </cell>
          <cell r="BS96">
            <v>50</v>
          </cell>
          <cell r="BT96">
            <v>196</v>
          </cell>
          <cell r="BU96">
            <v>226</v>
          </cell>
          <cell r="BV96">
            <v>279</v>
          </cell>
          <cell r="BW96">
            <v>251</v>
          </cell>
          <cell r="BX96">
            <v>252</v>
          </cell>
          <cell r="BY96">
            <v>259</v>
          </cell>
          <cell r="BZ96">
            <v>161</v>
          </cell>
          <cell r="CA96">
            <v>158</v>
          </cell>
          <cell r="CB96">
            <v>133</v>
          </cell>
          <cell r="CC96">
            <v>147</v>
          </cell>
          <cell r="CD96">
            <v>109</v>
          </cell>
          <cell r="CE96">
            <v>88</v>
          </cell>
          <cell r="CF96">
            <v>65</v>
          </cell>
          <cell r="CG96">
            <v>7</v>
          </cell>
          <cell r="CH96">
            <v>32</v>
          </cell>
          <cell r="CI96">
            <v>33</v>
          </cell>
          <cell r="CJ96">
            <v>77</v>
          </cell>
          <cell r="CK96">
            <v>1895</v>
          </cell>
          <cell r="CL96">
            <v>183</v>
          </cell>
          <cell r="CM96">
            <v>159</v>
          </cell>
          <cell r="CN96">
            <v>789</v>
          </cell>
          <cell r="CO96">
            <v>105</v>
          </cell>
        </row>
        <row r="97">
          <cell r="AZ97">
            <v>65</v>
          </cell>
          <cell r="BA97">
            <v>60</v>
          </cell>
          <cell r="BB97">
            <v>54</v>
          </cell>
          <cell r="BC97">
            <v>52</v>
          </cell>
          <cell r="BD97">
            <v>53</v>
          </cell>
          <cell r="BE97">
            <v>54</v>
          </cell>
          <cell r="BF97">
            <v>55</v>
          </cell>
          <cell r="BG97">
            <v>58</v>
          </cell>
          <cell r="BH97">
            <v>62</v>
          </cell>
          <cell r="BI97">
            <v>69</v>
          </cell>
          <cell r="BJ97">
            <v>71</v>
          </cell>
          <cell r="BK97">
            <v>76</v>
          </cell>
          <cell r="BL97">
            <v>78</v>
          </cell>
          <cell r="BM97">
            <v>77</v>
          </cell>
          <cell r="BN97">
            <v>75</v>
          </cell>
          <cell r="BO97">
            <v>72</v>
          </cell>
          <cell r="BP97">
            <v>69</v>
          </cell>
          <cell r="BQ97">
            <v>63</v>
          </cell>
          <cell r="BR97">
            <v>59</v>
          </cell>
          <cell r="BS97">
            <v>50</v>
          </cell>
          <cell r="BT97">
            <v>196</v>
          </cell>
          <cell r="BU97">
            <v>226</v>
          </cell>
          <cell r="BV97">
            <v>279</v>
          </cell>
          <cell r="BW97">
            <v>251</v>
          </cell>
          <cell r="BX97">
            <v>252</v>
          </cell>
          <cell r="BY97">
            <v>259</v>
          </cell>
          <cell r="BZ97">
            <v>161</v>
          </cell>
          <cell r="CA97">
            <v>158</v>
          </cell>
          <cell r="CB97">
            <v>133</v>
          </cell>
          <cell r="CC97">
            <v>147</v>
          </cell>
          <cell r="CD97">
            <v>109</v>
          </cell>
          <cell r="CE97">
            <v>88</v>
          </cell>
          <cell r="CF97">
            <v>65</v>
          </cell>
          <cell r="CG97">
            <v>7</v>
          </cell>
          <cell r="CH97">
            <v>32</v>
          </cell>
          <cell r="CI97">
            <v>33</v>
          </cell>
          <cell r="CJ97">
            <v>77</v>
          </cell>
          <cell r="CK97">
            <v>1895</v>
          </cell>
          <cell r="CL97">
            <v>183</v>
          </cell>
          <cell r="CM97">
            <v>159</v>
          </cell>
          <cell r="CN97">
            <v>789</v>
          </cell>
          <cell r="CO97">
            <v>46</v>
          </cell>
        </row>
        <row r="98">
          <cell r="AY98">
            <v>4603</v>
          </cell>
          <cell r="AZ98">
            <v>65</v>
          </cell>
          <cell r="BA98">
            <v>60</v>
          </cell>
          <cell r="BB98">
            <v>54</v>
          </cell>
          <cell r="BC98">
            <v>52</v>
          </cell>
          <cell r="BD98">
            <v>53</v>
          </cell>
          <cell r="BE98">
            <v>54</v>
          </cell>
          <cell r="BF98">
            <v>55</v>
          </cell>
          <cell r="BG98">
            <v>58</v>
          </cell>
          <cell r="BH98">
            <v>62</v>
          </cell>
          <cell r="BI98">
            <v>69</v>
          </cell>
          <cell r="BJ98">
            <v>71</v>
          </cell>
          <cell r="BK98">
            <v>76</v>
          </cell>
          <cell r="BL98">
            <v>78</v>
          </cell>
          <cell r="BM98">
            <v>77</v>
          </cell>
          <cell r="BN98">
            <v>75</v>
          </cell>
          <cell r="BO98">
            <v>72</v>
          </cell>
          <cell r="BP98">
            <v>69</v>
          </cell>
          <cell r="BQ98">
            <v>63</v>
          </cell>
          <cell r="BR98">
            <v>59</v>
          </cell>
          <cell r="BS98">
            <v>50</v>
          </cell>
          <cell r="BT98">
            <v>196</v>
          </cell>
          <cell r="BU98">
            <v>226</v>
          </cell>
          <cell r="BV98">
            <v>279</v>
          </cell>
          <cell r="BW98">
            <v>251</v>
          </cell>
          <cell r="BX98">
            <v>252</v>
          </cell>
          <cell r="BY98">
            <v>259</v>
          </cell>
          <cell r="BZ98">
            <v>161</v>
          </cell>
          <cell r="CA98">
            <v>158</v>
          </cell>
          <cell r="CB98">
            <v>133</v>
          </cell>
          <cell r="CC98">
            <v>147</v>
          </cell>
          <cell r="CD98">
            <v>109</v>
          </cell>
          <cell r="CE98">
            <v>88</v>
          </cell>
          <cell r="CF98">
            <v>65</v>
          </cell>
          <cell r="CG98">
            <v>7</v>
          </cell>
          <cell r="CH98">
            <v>32</v>
          </cell>
          <cell r="CI98">
            <v>33</v>
          </cell>
          <cell r="CJ98">
            <v>77</v>
          </cell>
          <cell r="CK98">
            <v>1895</v>
          </cell>
          <cell r="CL98">
            <v>183</v>
          </cell>
          <cell r="CM98">
            <v>159</v>
          </cell>
          <cell r="CN98">
            <v>789</v>
          </cell>
          <cell r="CO98">
            <v>46</v>
          </cell>
        </row>
        <row r="100">
          <cell r="AZ100">
            <v>-1</v>
          </cell>
          <cell r="BA100">
            <v>0</v>
          </cell>
          <cell r="BB100">
            <v>0</v>
          </cell>
          <cell r="BC100">
            <v>-1</v>
          </cell>
          <cell r="BD100">
            <v>-1</v>
          </cell>
          <cell r="BE100">
            <v>-1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160</v>
          </cell>
        </row>
        <row r="101">
          <cell r="AZ101">
            <v>251</v>
          </cell>
          <cell r="BA101">
            <v>241</v>
          </cell>
          <cell r="BB101">
            <v>233</v>
          </cell>
          <cell r="BC101">
            <v>228</v>
          </cell>
          <cell r="BD101">
            <v>228</v>
          </cell>
          <cell r="BE101">
            <v>225</v>
          </cell>
          <cell r="BF101">
            <v>227</v>
          </cell>
          <cell r="BG101">
            <v>228</v>
          </cell>
          <cell r="BH101">
            <v>230</v>
          </cell>
          <cell r="BI101">
            <v>236</v>
          </cell>
          <cell r="BJ101">
            <v>237</v>
          </cell>
          <cell r="BK101">
            <v>241</v>
          </cell>
          <cell r="BL101">
            <v>242</v>
          </cell>
          <cell r="BM101">
            <v>235</v>
          </cell>
          <cell r="BN101">
            <v>228</v>
          </cell>
          <cell r="BO101">
            <v>214</v>
          </cell>
          <cell r="BP101">
            <v>203</v>
          </cell>
          <cell r="BQ101">
            <v>195</v>
          </cell>
          <cell r="BR101">
            <v>192</v>
          </cell>
          <cell r="BS101">
            <v>193</v>
          </cell>
          <cell r="BT101">
            <v>919</v>
          </cell>
          <cell r="BU101">
            <v>756</v>
          </cell>
          <cell r="BV101">
            <v>823</v>
          </cell>
          <cell r="BW101">
            <v>628</v>
          </cell>
          <cell r="BX101">
            <v>594</v>
          </cell>
          <cell r="BY101">
            <v>586</v>
          </cell>
          <cell r="BZ101">
            <v>502</v>
          </cell>
          <cell r="CA101">
            <v>415</v>
          </cell>
          <cell r="CB101">
            <v>296</v>
          </cell>
          <cell r="CC101">
            <v>260</v>
          </cell>
          <cell r="CD101">
            <v>221</v>
          </cell>
          <cell r="CE101">
            <v>126</v>
          </cell>
          <cell r="CF101">
            <v>97</v>
          </cell>
          <cell r="CG101">
            <v>21</v>
          </cell>
          <cell r="CH101">
            <v>122</v>
          </cell>
          <cell r="CI101">
            <v>129</v>
          </cell>
          <cell r="CJ101">
            <v>276</v>
          </cell>
          <cell r="CK101">
            <v>5638</v>
          </cell>
          <cell r="CL101">
            <v>638</v>
          </cell>
          <cell r="CM101">
            <v>475</v>
          </cell>
          <cell r="CN101">
            <v>2344</v>
          </cell>
          <cell r="CO101">
            <v>375</v>
          </cell>
        </row>
        <row r="102">
          <cell r="AZ102">
            <v>252</v>
          </cell>
          <cell r="BA102">
            <v>241</v>
          </cell>
          <cell r="BB102">
            <v>233</v>
          </cell>
          <cell r="BC102">
            <v>229</v>
          </cell>
          <cell r="BD102">
            <v>229</v>
          </cell>
          <cell r="BE102">
            <v>226</v>
          </cell>
          <cell r="BF102">
            <v>227</v>
          </cell>
          <cell r="BG102">
            <v>228</v>
          </cell>
          <cell r="BH102">
            <v>230</v>
          </cell>
          <cell r="BI102">
            <v>236</v>
          </cell>
          <cell r="BJ102">
            <v>237</v>
          </cell>
          <cell r="BK102">
            <v>241</v>
          </cell>
          <cell r="BL102">
            <v>242</v>
          </cell>
          <cell r="BM102">
            <v>235</v>
          </cell>
          <cell r="BN102">
            <v>228</v>
          </cell>
          <cell r="BO102">
            <v>214</v>
          </cell>
          <cell r="BP102">
            <v>203</v>
          </cell>
          <cell r="BQ102">
            <v>195</v>
          </cell>
          <cell r="BR102">
            <v>192</v>
          </cell>
          <cell r="BS102">
            <v>193</v>
          </cell>
          <cell r="BT102">
            <v>919</v>
          </cell>
          <cell r="BU102">
            <v>756</v>
          </cell>
          <cell r="BV102">
            <v>823</v>
          </cell>
          <cell r="BW102">
            <v>628</v>
          </cell>
          <cell r="BX102">
            <v>594</v>
          </cell>
          <cell r="BY102">
            <v>586</v>
          </cell>
          <cell r="BZ102">
            <v>502</v>
          </cell>
          <cell r="CA102">
            <v>415</v>
          </cell>
          <cell r="CB102">
            <v>296</v>
          </cell>
          <cell r="CC102">
            <v>260</v>
          </cell>
          <cell r="CD102">
            <v>221</v>
          </cell>
          <cell r="CE102">
            <v>126</v>
          </cell>
          <cell r="CF102">
            <v>97</v>
          </cell>
          <cell r="CG102">
            <v>21</v>
          </cell>
          <cell r="CH102">
            <v>122</v>
          </cell>
          <cell r="CI102">
            <v>129</v>
          </cell>
          <cell r="CJ102">
            <v>276</v>
          </cell>
          <cell r="CK102">
            <v>5638</v>
          </cell>
          <cell r="CL102">
            <v>638</v>
          </cell>
          <cell r="CM102">
            <v>475</v>
          </cell>
          <cell r="CN102">
            <v>2344</v>
          </cell>
          <cell r="CO102">
            <v>215</v>
          </cell>
        </row>
        <row r="103">
          <cell r="AY103">
            <v>4602</v>
          </cell>
          <cell r="AZ103">
            <v>155</v>
          </cell>
          <cell r="BA103">
            <v>149</v>
          </cell>
          <cell r="BB103">
            <v>144</v>
          </cell>
          <cell r="BC103">
            <v>141</v>
          </cell>
          <cell r="BD103">
            <v>141</v>
          </cell>
          <cell r="BE103">
            <v>139</v>
          </cell>
          <cell r="BF103">
            <v>140</v>
          </cell>
          <cell r="BG103">
            <v>140</v>
          </cell>
          <cell r="BH103">
            <v>141</v>
          </cell>
          <cell r="BI103">
            <v>146</v>
          </cell>
          <cell r="BJ103">
            <v>146</v>
          </cell>
          <cell r="BK103">
            <v>149</v>
          </cell>
          <cell r="BL103">
            <v>149</v>
          </cell>
          <cell r="BM103">
            <v>145</v>
          </cell>
          <cell r="BN103">
            <v>140</v>
          </cell>
          <cell r="BO103">
            <v>132</v>
          </cell>
          <cell r="BP103">
            <v>124</v>
          </cell>
          <cell r="BQ103">
            <v>120</v>
          </cell>
          <cell r="BR103">
            <v>118</v>
          </cell>
          <cell r="BS103">
            <v>119</v>
          </cell>
          <cell r="BT103">
            <v>566</v>
          </cell>
          <cell r="BU103">
            <v>467</v>
          </cell>
          <cell r="BV103">
            <v>506</v>
          </cell>
          <cell r="BW103">
            <v>388</v>
          </cell>
          <cell r="BX103">
            <v>366</v>
          </cell>
          <cell r="BY103">
            <v>361</v>
          </cell>
          <cell r="BZ103">
            <v>310</v>
          </cell>
          <cell r="CA103">
            <v>256</v>
          </cell>
          <cell r="CB103">
            <v>183</v>
          </cell>
          <cell r="CC103">
            <v>161</v>
          </cell>
          <cell r="CD103">
            <v>136</v>
          </cell>
          <cell r="CE103">
            <v>77</v>
          </cell>
          <cell r="CF103">
            <v>60</v>
          </cell>
          <cell r="CG103">
            <v>13</v>
          </cell>
          <cell r="CH103">
            <v>75</v>
          </cell>
          <cell r="CI103">
            <v>79</v>
          </cell>
          <cell r="CJ103">
            <v>170</v>
          </cell>
          <cell r="CK103">
            <v>3474</v>
          </cell>
          <cell r="CL103">
            <v>393</v>
          </cell>
          <cell r="CM103">
            <v>293</v>
          </cell>
          <cell r="CN103">
            <v>1445</v>
          </cell>
          <cell r="CO103">
            <v>139</v>
          </cell>
        </row>
        <row r="104">
          <cell r="AY104">
            <v>4601</v>
          </cell>
          <cell r="AZ104">
            <v>47</v>
          </cell>
          <cell r="BA104">
            <v>45</v>
          </cell>
          <cell r="BB104">
            <v>43</v>
          </cell>
          <cell r="BC104">
            <v>42</v>
          </cell>
          <cell r="BD104">
            <v>42</v>
          </cell>
          <cell r="BE104">
            <v>42</v>
          </cell>
          <cell r="BF104">
            <v>42</v>
          </cell>
          <cell r="BG104">
            <v>42</v>
          </cell>
          <cell r="BH104">
            <v>43</v>
          </cell>
          <cell r="BI104">
            <v>44</v>
          </cell>
          <cell r="BJ104">
            <v>44</v>
          </cell>
          <cell r="BK104">
            <v>45</v>
          </cell>
          <cell r="BL104">
            <v>45</v>
          </cell>
          <cell r="BM104">
            <v>44</v>
          </cell>
          <cell r="BN104">
            <v>42</v>
          </cell>
          <cell r="BO104">
            <v>40</v>
          </cell>
          <cell r="BP104">
            <v>38</v>
          </cell>
          <cell r="BQ104">
            <v>36</v>
          </cell>
          <cell r="BR104">
            <v>36</v>
          </cell>
          <cell r="BS104">
            <v>36</v>
          </cell>
          <cell r="BT104">
            <v>170</v>
          </cell>
          <cell r="BU104">
            <v>140</v>
          </cell>
          <cell r="BV104">
            <v>153</v>
          </cell>
          <cell r="BW104">
            <v>116</v>
          </cell>
          <cell r="BX104">
            <v>110</v>
          </cell>
          <cell r="BY104">
            <v>109</v>
          </cell>
          <cell r="BZ104">
            <v>93</v>
          </cell>
          <cell r="CA104">
            <v>77</v>
          </cell>
          <cell r="CB104">
            <v>55</v>
          </cell>
          <cell r="CC104">
            <v>48</v>
          </cell>
          <cell r="CD104">
            <v>41</v>
          </cell>
          <cell r="CE104">
            <v>23</v>
          </cell>
          <cell r="CF104">
            <v>18</v>
          </cell>
          <cell r="CG104">
            <v>4</v>
          </cell>
          <cell r="CH104">
            <v>23</v>
          </cell>
          <cell r="CI104">
            <v>24</v>
          </cell>
          <cell r="CJ104">
            <v>51</v>
          </cell>
          <cell r="CK104">
            <v>1045</v>
          </cell>
          <cell r="CL104">
            <v>118</v>
          </cell>
          <cell r="CM104">
            <v>88</v>
          </cell>
          <cell r="CN104">
            <v>434</v>
          </cell>
          <cell r="CO104">
            <v>41</v>
          </cell>
        </row>
        <row r="105">
          <cell r="AY105">
            <v>4600</v>
          </cell>
          <cell r="AZ105">
            <v>10</v>
          </cell>
          <cell r="BA105">
            <v>9</v>
          </cell>
          <cell r="BB105">
            <v>9</v>
          </cell>
          <cell r="BC105">
            <v>9</v>
          </cell>
          <cell r="BD105">
            <v>9</v>
          </cell>
          <cell r="BE105">
            <v>9</v>
          </cell>
          <cell r="BF105">
            <v>9</v>
          </cell>
          <cell r="BG105">
            <v>9</v>
          </cell>
          <cell r="BH105">
            <v>9</v>
          </cell>
          <cell r="BI105">
            <v>9</v>
          </cell>
          <cell r="BJ105">
            <v>9</v>
          </cell>
          <cell r="BK105">
            <v>9</v>
          </cell>
          <cell r="BL105">
            <v>9</v>
          </cell>
          <cell r="BM105">
            <v>9</v>
          </cell>
          <cell r="BN105">
            <v>9</v>
          </cell>
          <cell r="BO105">
            <v>8</v>
          </cell>
          <cell r="BP105">
            <v>8</v>
          </cell>
          <cell r="BQ105">
            <v>8</v>
          </cell>
          <cell r="BR105">
            <v>7</v>
          </cell>
          <cell r="BS105">
            <v>7</v>
          </cell>
          <cell r="BT105">
            <v>36</v>
          </cell>
          <cell r="BU105">
            <v>29</v>
          </cell>
          <cell r="BV105">
            <v>32</v>
          </cell>
          <cell r="BW105">
            <v>24</v>
          </cell>
          <cell r="BX105">
            <v>23</v>
          </cell>
          <cell r="BY105">
            <v>23</v>
          </cell>
          <cell r="BZ105">
            <v>19</v>
          </cell>
          <cell r="CA105">
            <v>16</v>
          </cell>
          <cell r="CB105">
            <v>11</v>
          </cell>
          <cell r="CC105">
            <v>10</v>
          </cell>
          <cell r="CD105">
            <v>9</v>
          </cell>
          <cell r="CE105">
            <v>5</v>
          </cell>
          <cell r="CF105">
            <v>4</v>
          </cell>
          <cell r="CG105">
            <v>1</v>
          </cell>
          <cell r="CH105">
            <v>5</v>
          </cell>
          <cell r="CI105">
            <v>5</v>
          </cell>
          <cell r="CJ105">
            <v>11</v>
          </cell>
          <cell r="CK105">
            <v>219</v>
          </cell>
          <cell r="CL105">
            <v>25</v>
          </cell>
          <cell r="CM105">
            <v>18</v>
          </cell>
          <cell r="CN105">
            <v>91</v>
          </cell>
          <cell r="CO105">
            <v>8</v>
          </cell>
        </row>
        <row r="106">
          <cell r="AY106">
            <v>6667</v>
          </cell>
          <cell r="AZ106">
            <v>27</v>
          </cell>
          <cell r="BA106">
            <v>26</v>
          </cell>
          <cell r="BB106">
            <v>25</v>
          </cell>
          <cell r="BC106">
            <v>25</v>
          </cell>
          <cell r="BD106">
            <v>25</v>
          </cell>
          <cell r="BE106">
            <v>24</v>
          </cell>
          <cell r="BF106">
            <v>24</v>
          </cell>
          <cell r="BG106">
            <v>25</v>
          </cell>
          <cell r="BH106">
            <v>25</v>
          </cell>
          <cell r="BI106">
            <v>25</v>
          </cell>
          <cell r="BJ106">
            <v>26</v>
          </cell>
          <cell r="BK106">
            <v>26</v>
          </cell>
          <cell r="BL106">
            <v>26</v>
          </cell>
          <cell r="BM106">
            <v>25</v>
          </cell>
          <cell r="BN106">
            <v>25</v>
          </cell>
          <cell r="BO106">
            <v>23</v>
          </cell>
          <cell r="BP106">
            <v>22</v>
          </cell>
          <cell r="BQ106">
            <v>21</v>
          </cell>
          <cell r="BR106">
            <v>21</v>
          </cell>
          <cell r="BS106">
            <v>21</v>
          </cell>
          <cell r="BT106">
            <v>99</v>
          </cell>
          <cell r="BU106">
            <v>81</v>
          </cell>
          <cell r="BV106">
            <v>89</v>
          </cell>
          <cell r="BW106">
            <v>68</v>
          </cell>
          <cell r="BX106">
            <v>64</v>
          </cell>
          <cell r="BY106">
            <v>63</v>
          </cell>
          <cell r="BZ106">
            <v>54</v>
          </cell>
          <cell r="CA106">
            <v>45</v>
          </cell>
          <cell r="CB106">
            <v>32</v>
          </cell>
          <cell r="CC106">
            <v>28</v>
          </cell>
          <cell r="CD106">
            <v>24</v>
          </cell>
          <cell r="CE106">
            <v>14</v>
          </cell>
          <cell r="CF106">
            <v>10</v>
          </cell>
          <cell r="CG106">
            <v>2</v>
          </cell>
          <cell r="CH106">
            <v>13</v>
          </cell>
          <cell r="CI106">
            <v>14</v>
          </cell>
          <cell r="CJ106">
            <v>30</v>
          </cell>
          <cell r="CK106">
            <v>608</v>
          </cell>
          <cell r="CL106">
            <v>69</v>
          </cell>
          <cell r="CM106">
            <v>51</v>
          </cell>
          <cell r="CN106">
            <v>253</v>
          </cell>
          <cell r="CO106">
            <v>21</v>
          </cell>
        </row>
        <row r="107">
          <cell r="AY107">
            <v>11578</v>
          </cell>
          <cell r="AZ107">
            <v>13</v>
          </cell>
          <cell r="BA107">
            <v>12</v>
          </cell>
          <cell r="BB107">
            <v>12</v>
          </cell>
          <cell r="BC107">
            <v>12</v>
          </cell>
          <cell r="BD107">
            <v>12</v>
          </cell>
          <cell r="BE107">
            <v>12</v>
          </cell>
          <cell r="BF107">
            <v>12</v>
          </cell>
          <cell r="BG107">
            <v>12</v>
          </cell>
          <cell r="BH107">
            <v>12</v>
          </cell>
          <cell r="BI107">
            <v>12</v>
          </cell>
          <cell r="BJ107">
            <v>12</v>
          </cell>
          <cell r="BK107">
            <v>12</v>
          </cell>
          <cell r="BL107">
            <v>13</v>
          </cell>
          <cell r="BM107">
            <v>12</v>
          </cell>
          <cell r="BN107">
            <v>12</v>
          </cell>
          <cell r="BO107">
            <v>11</v>
          </cell>
          <cell r="BP107">
            <v>11</v>
          </cell>
          <cell r="BQ107">
            <v>10</v>
          </cell>
          <cell r="BR107">
            <v>10</v>
          </cell>
          <cell r="BS107">
            <v>10</v>
          </cell>
          <cell r="BT107">
            <v>48</v>
          </cell>
          <cell r="BU107">
            <v>39</v>
          </cell>
          <cell r="BV107">
            <v>43</v>
          </cell>
          <cell r="BW107">
            <v>32</v>
          </cell>
          <cell r="BX107">
            <v>31</v>
          </cell>
          <cell r="BY107">
            <v>30</v>
          </cell>
          <cell r="BZ107">
            <v>26</v>
          </cell>
          <cell r="CA107">
            <v>21</v>
          </cell>
          <cell r="CB107">
            <v>15</v>
          </cell>
          <cell r="CC107">
            <v>13</v>
          </cell>
          <cell r="CD107">
            <v>11</v>
          </cell>
          <cell r="CE107">
            <v>7</v>
          </cell>
          <cell r="CF107">
            <v>5</v>
          </cell>
          <cell r="CG107">
            <v>1</v>
          </cell>
          <cell r="CH107">
            <v>6</v>
          </cell>
          <cell r="CI107">
            <v>7</v>
          </cell>
          <cell r="CJ107">
            <v>14</v>
          </cell>
          <cell r="CK107">
            <v>292</v>
          </cell>
          <cell r="CL107">
            <v>33</v>
          </cell>
          <cell r="CM107">
            <v>25</v>
          </cell>
          <cell r="CN107">
            <v>121</v>
          </cell>
          <cell r="CO107">
            <v>6</v>
          </cell>
        </row>
        <row r="108">
          <cell r="AZ108">
            <v>95</v>
          </cell>
          <cell r="BA108">
            <v>99</v>
          </cell>
          <cell r="BB108">
            <v>100</v>
          </cell>
          <cell r="BC108">
            <v>104</v>
          </cell>
          <cell r="BD108">
            <v>105</v>
          </cell>
          <cell r="BE108">
            <v>109</v>
          </cell>
          <cell r="BF108">
            <v>111</v>
          </cell>
          <cell r="BG108">
            <v>111</v>
          </cell>
          <cell r="BH108">
            <v>114</v>
          </cell>
          <cell r="BI108">
            <v>113</v>
          </cell>
          <cell r="BJ108">
            <v>115</v>
          </cell>
          <cell r="BK108">
            <v>115</v>
          </cell>
          <cell r="BL108">
            <v>116</v>
          </cell>
          <cell r="BM108">
            <v>114</v>
          </cell>
          <cell r="BN108">
            <v>114</v>
          </cell>
          <cell r="BO108">
            <v>109</v>
          </cell>
          <cell r="BP108">
            <v>106</v>
          </cell>
          <cell r="BQ108">
            <v>102</v>
          </cell>
          <cell r="BR108">
            <v>95</v>
          </cell>
          <cell r="BS108">
            <v>89</v>
          </cell>
          <cell r="BT108">
            <v>354</v>
          </cell>
          <cell r="BU108">
            <v>361</v>
          </cell>
          <cell r="BV108">
            <v>431</v>
          </cell>
          <cell r="BW108">
            <v>368</v>
          </cell>
          <cell r="BX108">
            <v>315</v>
          </cell>
          <cell r="BY108">
            <v>264</v>
          </cell>
          <cell r="BZ108">
            <v>215</v>
          </cell>
          <cell r="CA108">
            <v>219</v>
          </cell>
          <cell r="CB108">
            <v>183</v>
          </cell>
          <cell r="CC108">
            <v>149</v>
          </cell>
          <cell r="CD108">
            <v>113</v>
          </cell>
          <cell r="CE108">
            <v>67</v>
          </cell>
          <cell r="CF108">
            <v>64</v>
          </cell>
          <cell r="CG108">
            <v>8</v>
          </cell>
          <cell r="CH108">
            <v>47</v>
          </cell>
          <cell r="CI108">
            <v>48</v>
          </cell>
          <cell r="CJ108">
            <v>104</v>
          </cell>
          <cell r="CK108">
            <v>2670</v>
          </cell>
          <cell r="CL108">
            <v>283</v>
          </cell>
          <cell r="CM108">
            <v>231</v>
          </cell>
          <cell r="CN108">
            <v>1103</v>
          </cell>
          <cell r="CO108">
            <v>141</v>
          </cell>
        </row>
        <row r="109">
          <cell r="AZ109">
            <v>95</v>
          </cell>
          <cell r="BA109">
            <v>99</v>
          </cell>
          <cell r="BB109">
            <v>100</v>
          </cell>
          <cell r="BC109">
            <v>104</v>
          </cell>
          <cell r="BD109">
            <v>105</v>
          </cell>
          <cell r="BE109">
            <v>109</v>
          </cell>
          <cell r="BF109">
            <v>111</v>
          </cell>
          <cell r="BG109">
            <v>111</v>
          </cell>
          <cell r="BH109">
            <v>114</v>
          </cell>
          <cell r="BI109">
            <v>113</v>
          </cell>
          <cell r="BJ109">
            <v>115</v>
          </cell>
          <cell r="BK109">
            <v>115</v>
          </cell>
          <cell r="BL109">
            <v>116</v>
          </cell>
          <cell r="BM109">
            <v>114</v>
          </cell>
          <cell r="BN109">
            <v>114</v>
          </cell>
          <cell r="BO109">
            <v>109</v>
          </cell>
          <cell r="BP109">
            <v>106</v>
          </cell>
          <cell r="BQ109">
            <v>102</v>
          </cell>
          <cell r="BR109">
            <v>95</v>
          </cell>
          <cell r="BS109">
            <v>89</v>
          </cell>
          <cell r="BT109">
            <v>354</v>
          </cell>
          <cell r="BU109">
            <v>361</v>
          </cell>
          <cell r="BV109">
            <v>431</v>
          </cell>
          <cell r="BW109">
            <v>368</v>
          </cell>
          <cell r="BX109">
            <v>315</v>
          </cell>
          <cell r="BY109">
            <v>264</v>
          </cell>
          <cell r="BZ109">
            <v>215</v>
          </cell>
          <cell r="CA109">
            <v>219</v>
          </cell>
          <cell r="CB109">
            <v>183</v>
          </cell>
          <cell r="CC109">
            <v>149</v>
          </cell>
          <cell r="CD109">
            <v>113</v>
          </cell>
          <cell r="CE109">
            <v>67</v>
          </cell>
          <cell r="CF109">
            <v>64</v>
          </cell>
          <cell r="CG109">
            <v>8</v>
          </cell>
          <cell r="CH109">
            <v>47</v>
          </cell>
          <cell r="CI109">
            <v>48</v>
          </cell>
          <cell r="CJ109">
            <v>104</v>
          </cell>
          <cell r="CK109">
            <v>2670</v>
          </cell>
          <cell r="CL109">
            <v>283</v>
          </cell>
          <cell r="CM109">
            <v>231</v>
          </cell>
          <cell r="CN109">
            <v>1103</v>
          </cell>
          <cell r="CO109">
            <v>59</v>
          </cell>
        </row>
        <row r="110">
          <cell r="AY110">
            <v>4633</v>
          </cell>
          <cell r="AZ110">
            <v>95</v>
          </cell>
          <cell r="BA110">
            <v>99</v>
          </cell>
          <cell r="BB110">
            <v>100</v>
          </cell>
          <cell r="BC110">
            <v>104</v>
          </cell>
          <cell r="BD110">
            <v>105</v>
          </cell>
          <cell r="BE110">
            <v>109</v>
          </cell>
          <cell r="BF110">
            <v>111</v>
          </cell>
          <cell r="BG110">
            <v>111</v>
          </cell>
          <cell r="BH110">
            <v>114</v>
          </cell>
          <cell r="BI110">
            <v>113</v>
          </cell>
          <cell r="BJ110">
            <v>115</v>
          </cell>
          <cell r="BK110">
            <v>115</v>
          </cell>
          <cell r="BL110">
            <v>116</v>
          </cell>
          <cell r="BM110">
            <v>114</v>
          </cell>
          <cell r="BN110">
            <v>114</v>
          </cell>
          <cell r="BO110">
            <v>109</v>
          </cell>
          <cell r="BP110">
            <v>106</v>
          </cell>
          <cell r="BQ110">
            <v>102</v>
          </cell>
          <cell r="BR110">
            <v>95</v>
          </cell>
          <cell r="BS110">
            <v>89</v>
          </cell>
          <cell r="BT110">
            <v>354</v>
          </cell>
          <cell r="BU110">
            <v>361</v>
          </cell>
          <cell r="BV110">
            <v>431</v>
          </cell>
          <cell r="BW110">
            <v>368</v>
          </cell>
          <cell r="BX110">
            <v>315</v>
          </cell>
          <cell r="BY110">
            <v>264</v>
          </cell>
          <cell r="BZ110">
            <v>215</v>
          </cell>
          <cell r="CA110">
            <v>219</v>
          </cell>
          <cell r="CB110">
            <v>183</v>
          </cell>
          <cell r="CC110">
            <v>149</v>
          </cell>
          <cell r="CD110">
            <v>113</v>
          </cell>
          <cell r="CE110">
            <v>67</v>
          </cell>
          <cell r="CF110">
            <v>64</v>
          </cell>
          <cell r="CG110">
            <v>8</v>
          </cell>
          <cell r="CH110">
            <v>47</v>
          </cell>
          <cell r="CI110">
            <v>48</v>
          </cell>
          <cell r="CJ110">
            <v>104</v>
          </cell>
          <cell r="CK110">
            <v>2670</v>
          </cell>
          <cell r="CL110">
            <v>283</v>
          </cell>
          <cell r="CM110">
            <v>231</v>
          </cell>
          <cell r="CN110">
            <v>1103</v>
          </cell>
          <cell r="CO110">
            <v>59</v>
          </cell>
        </row>
        <row r="111"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AZ112">
            <v>0</v>
          </cell>
          <cell r="BA112">
            <v>0</v>
          </cell>
          <cell r="BB112">
            <v>0</v>
          </cell>
          <cell r="BC112">
            <v>-1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209</v>
          </cell>
        </row>
        <row r="113">
          <cell r="AZ113">
            <v>543</v>
          </cell>
          <cell r="BA113">
            <v>555</v>
          </cell>
          <cell r="BB113">
            <v>566</v>
          </cell>
          <cell r="BC113">
            <v>577</v>
          </cell>
          <cell r="BD113">
            <v>586</v>
          </cell>
          <cell r="BE113">
            <v>595</v>
          </cell>
          <cell r="BF113">
            <v>604</v>
          </cell>
          <cell r="BG113">
            <v>611</v>
          </cell>
          <cell r="BH113">
            <v>616</v>
          </cell>
          <cell r="BI113">
            <v>621</v>
          </cell>
          <cell r="BJ113">
            <v>623</v>
          </cell>
          <cell r="BK113">
            <v>624</v>
          </cell>
          <cell r="BL113">
            <v>620</v>
          </cell>
          <cell r="BM113">
            <v>611</v>
          </cell>
          <cell r="BN113">
            <v>595</v>
          </cell>
          <cell r="BO113">
            <v>581</v>
          </cell>
          <cell r="BP113">
            <v>566</v>
          </cell>
          <cell r="BQ113">
            <v>549</v>
          </cell>
          <cell r="BR113">
            <v>530</v>
          </cell>
          <cell r="BS113">
            <v>510</v>
          </cell>
          <cell r="BT113">
            <v>2298</v>
          </cell>
          <cell r="BU113">
            <v>2158</v>
          </cell>
          <cell r="BV113">
            <v>2362</v>
          </cell>
          <cell r="BW113">
            <v>2145</v>
          </cell>
          <cell r="BX113">
            <v>2147</v>
          </cell>
          <cell r="BY113">
            <v>1841</v>
          </cell>
          <cell r="BZ113">
            <v>1509</v>
          </cell>
          <cell r="CA113">
            <v>1285</v>
          </cell>
          <cell r="CB113">
            <v>1020</v>
          </cell>
          <cell r="CC113">
            <v>847</v>
          </cell>
          <cell r="CD113">
            <v>646</v>
          </cell>
          <cell r="CE113">
            <v>489</v>
          </cell>
          <cell r="CF113">
            <v>447</v>
          </cell>
          <cell r="CG113">
            <v>45</v>
          </cell>
          <cell r="CH113">
            <v>270</v>
          </cell>
          <cell r="CI113">
            <v>273</v>
          </cell>
          <cell r="CJ113">
            <v>584</v>
          </cell>
          <cell r="CK113">
            <v>16231</v>
          </cell>
          <cell r="CL113">
            <v>1521</v>
          </cell>
          <cell r="CM113">
            <v>1348</v>
          </cell>
          <cell r="CN113">
            <v>7022</v>
          </cell>
          <cell r="CO113">
            <v>795</v>
          </cell>
        </row>
        <row r="114">
          <cell r="AZ114">
            <v>543</v>
          </cell>
          <cell r="BA114">
            <v>555</v>
          </cell>
          <cell r="BB114">
            <v>566</v>
          </cell>
          <cell r="BC114">
            <v>578</v>
          </cell>
          <cell r="BD114">
            <v>586</v>
          </cell>
          <cell r="BE114">
            <v>594</v>
          </cell>
          <cell r="BF114">
            <v>604</v>
          </cell>
          <cell r="BG114">
            <v>611</v>
          </cell>
          <cell r="BH114">
            <v>616</v>
          </cell>
          <cell r="BI114">
            <v>621</v>
          </cell>
          <cell r="BJ114">
            <v>623</v>
          </cell>
          <cell r="BK114">
            <v>624</v>
          </cell>
          <cell r="BL114">
            <v>620</v>
          </cell>
          <cell r="BM114">
            <v>611</v>
          </cell>
          <cell r="BN114">
            <v>595</v>
          </cell>
          <cell r="BO114">
            <v>581</v>
          </cell>
          <cell r="BP114">
            <v>566</v>
          </cell>
          <cell r="BQ114">
            <v>549</v>
          </cell>
          <cell r="BR114">
            <v>530</v>
          </cell>
          <cell r="BS114">
            <v>510</v>
          </cell>
          <cell r="BT114">
            <v>2298</v>
          </cell>
          <cell r="BU114">
            <v>2158</v>
          </cell>
          <cell r="BV114">
            <v>2362</v>
          </cell>
          <cell r="BW114">
            <v>2145</v>
          </cell>
          <cell r="BX114">
            <v>2147</v>
          </cell>
          <cell r="BY114">
            <v>1841</v>
          </cell>
          <cell r="BZ114">
            <v>1509</v>
          </cell>
          <cell r="CA114">
            <v>1285</v>
          </cell>
          <cell r="CB114">
            <v>1020</v>
          </cell>
          <cell r="CC114">
            <v>847</v>
          </cell>
          <cell r="CD114">
            <v>646</v>
          </cell>
          <cell r="CE114">
            <v>489</v>
          </cell>
          <cell r="CF114">
            <v>447</v>
          </cell>
          <cell r="CG114">
            <v>45</v>
          </cell>
          <cell r="CH114">
            <v>270</v>
          </cell>
          <cell r="CI114">
            <v>273</v>
          </cell>
          <cell r="CJ114">
            <v>584</v>
          </cell>
          <cell r="CK114">
            <v>16231</v>
          </cell>
          <cell r="CL114">
            <v>1521</v>
          </cell>
          <cell r="CM114">
            <v>1348</v>
          </cell>
          <cell r="CN114">
            <v>7022</v>
          </cell>
          <cell r="CO114">
            <v>586</v>
          </cell>
        </row>
        <row r="116">
          <cell r="AY116">
            <v>4511</v>
          </cell>
          <cell r="AZ116">
            <v>344</v>
          </cell>
          <cell r="BA116">
            <v>352</v>
          </cell>
          <cell r="BB116">
            <v>359</v>
          </cell>
          <cell r="BC116">
            <v>366</v>
          </cell>
          <cell r="BD116">
            <v>371</v>
          </cell>
          <cell r="BE116">
            <v>377</v>
          </cell>
          <cell r="BF116">
            <v>384</v>
          </cell>
          <cell r="BG116">
            <v>389</v>
          </cell>
          <cell r="BH116">
            <v>390</v>
          </cell>
          <cell r="BI116">
            <v>393</v>
          </cell>
          <cell r="BJ116">
            <v>395</v>
          </cell>
          <cell r="BK116">
            <v>396</v>
          </cell>
          <cell r="BL116">
            <v>392</v>
          </cell>
          <cell r="BM116">
            <v>389</v>
          </cell>
          <cell r="BN116">
            <v>378</v>
          </cell>
          <cell r="BO116">
            <v>368</v>
          </cell>
          <cell r="BP116">
            <v>359</v>
          </cell>
          <cell r="BQ116">
            <v>348</v>
          </cell>
          <cell r="BR116">
            <v>337</v>
          </cell>
          <cell r="BS116">
            <v>323</v>
          </cell>
          <cell r="BT116">
            <v>1456</v>
          </cell>
          <cell r="BU116">
            <v>1368</v>
          </cell>
          <cell r="BV116">
            <v>1497</v>
          </cell>
          <cell r="BW116">
            <v>1360</v>
          </cell>
          <cell r="BX116">
            <v>1362</v>
          </cell>
          <cell r="BY116">
            <v>1167</v>
          </cell>
          <cell r="BZ116">
            <v>957</v>
          </cell>
          <cell r="CA116">
            <v>814</v>
          </cell>
          <cell r="CB116">
            <v>646</v>
          </cell>
          <cell r="CC116">
            <v>538</v>
          </cell>
          <cell r="CD116">
            <v>410</v>
          </cell>
          <cell r="CE116">
            <v>310</v>
          </cell>
          <cell r="CF116">
            <v>284</v>
          </cell>
          <cell r="CG116">
            <v>29</v>
          </cell>
          <cell r="CH116">
            <v>171</v>
          </cell>
          <cell r="CI116">
            <v>173</v>
          </cell>
          <cell r="CJ116">
            <v>370</v>
          </cell>
          <cell r="CK116">
            <v>10289</v>
          </cell>
          <cell r="CL116">
            <v>963</v>
          </cell>
          <cell r="CM116">
            <v>854</v>
          </cell>
          <cell r="CN116">
            <v>4451</v>
          </cell>
          <cell r="CO116">
            <v>417</v>
          </cell>
        </row>
        <row r="117">
          <cell r="AY117">
            <v>7649</v>
          </cell>
          <cell r="AZ117">
            <v>73</v>
          </cell>
          <cell r="BA117">
            <v>75</v>
          </cell>
          <cell r="BB117">
            <v>76</v>
          </cell>
          <cell r="BC117">
            <v>78</v>
          </cell>
          <cell r="BD117">
            <v>79</v>
          </cell>
          <cell r="BE117">
            <v>80</v>
          </cell>
          <cell r="BF117">
            <v>81</v>
          </cell>
          <cell r="BG117">
            <v>82</v>
          </cell>
          <cell r="BH117">
            <v>83</v>
          </cell>
          <cell r="BI117">
            <v>84</v>
          </cell>
          <cell r="BJ117">
            <v>84</v>
          </cell>
          <cell r="BK117">
            <v>84</v>
          </cell>
          <cell r="BL117">
            <v>84</v>
          </cell>
          <cell r="BM117">
            <v>82</v>
          </cell>
          <cell r="BN117">
            <v>80</v>
          </cell>
          <cell r="BO117">
            <v>78</v>
          </cell>
          <cell r="BP117">
            <v>76</v>
          </cell>
          <cell r="BQ117">
            <v>74</v>
          </cell>
          <cell r="BR117">
            <v>71</v>
          </cell>
          <cell r="BS117">
            <v>69</v>
          </cell>
          <cell r="BT117">
            <v>310</v>
          </cell>
          <cell r="BU117">
            <v>291</v>
          </cell>
          <cell r="BV117">
            <v>318</v>
          </cell>
          <cell r="BW117">
            <v>289</v>
          </cell>
          <cell r="BX117">
            <v>289</v>
          </cell>
          <cell r="BY117">
            <v>248</v>
          </cell>
          <cell r="BZ117">
            <v>203</v>
          </cell>
          <cell r="CA117">
            <v>173</v>
          </cell>
          <cell r="CB117">
            <v>137</v>
          </cell>
          <cell r="CC117">
            <v>114</v>
          </cell>
          <cell r="CD117">
            <v>87</v>
          </cell>
          <cell r="CE117">
            <v>66</v>
          </cell>
          <cell r="CF117">
            <v>60</v>
          </cell>
          <cell r="CG117">
            <v>6</v>
          </cell>
          <cell r="CH117">
            <v>36</v>
          </cell>
          <cell r="CI117">
            <v>37</v>
          </cell>
          <cell r="CJ117">
            <v>79</v>
          </cell>
          <cell r="CK117">
            <v>2186</v>
          </cell>
          <cell r="CL117">
            <v>205</v>
          </cell>
          <cell r="CM117">
            <v>182</v>
          </cell>
          <cell r="CN117">
            <v>946</v>
          </cell>
          <cell r="CO117">
            <v>102</v>
          </cell>
        </row>
        <row r="118">
          <cell r="AY118">
            <v>7650</v>
          </cell>
          <cell r="AZ118">
            <v>41</v>
          </cell>
          <cell r="BA118">
            <v>42</v>
          </cell>
          <cell r="BB118">
            <v>43</v>
          </cell>
          <cell r="BC118">
            <v>44</v>
          </cell>
          <cell r="BD118">
            <v>45</v>
          </cell>
          <cell r="BE118">
            <v>45</v>
          </cell>
          <cell r="BF118">
            <v>46</v>
          </cell>
          <cell r="BG118">
            <v>46</v>
          </cell>
          <cell r="BH118">
            <v>47</v>
          </cell>
          <cell r="BI118">
            <v>47</v>
          </cell>
          <cell r="BJ118">
            <v>47</v>
          </cell>
          <cell r="BK118">
            <v>47</v>
          </cell>
          <cell r="BL118">
            <v>47</v>
          </cell>
          <cell r="BM118">
            <v>46</v>
          </cell>
          <cell r="BN118">
            <v>45</v>
          </cell>
          <cell r="BO118">
            <v>44</v>
          </cell>
          <cell r="BP118">
            <v>43</v>
          </cell>
          <cell r="BQ118">
            <v>42</v>
          </cell>
          <cell r="BR118">
            <v>40</v>
          </cell>
          <cell r="BS118">
            <v>39</v>
          </cell>
          <cell r="BT118">
            <v>175</v>
          </cell>
          <cell r="BU118">
            <v>164</v>
          </cell>
          <cell r="BV118">
            <v>180</v>
          </cell>
          <cell r="BW118">
            <v>163</v>
          </cell>
          <cell r="BX118">
            <v>163</v>
          </cell>
          <cell r="BY118">
            <v>140</v>
          </cell>
          <cell r="BZ118">
            <v>115</v>
          </cell>
          <cell r="CA118">
            <v>98</v>
          </cell>
          <cell r="CB118">
            <v>78</v>
          </cell>
          <cell r="CC118">
            <v>64</v>
          </cell>
          <cell r="CD118">
            <v>49</v>
          </cell>
          <cell r="CE118">
            <v>37</v>
          </cell>
          <cell r="CF118">
            <v>34</v>
          </cell>
          <cell r="CG118">
            <v>3</v>
          </cell>
          <cell r="CH118">
            <v>21</v>
          </cell>
          <cell r="CI118">
            <v>21</v>
          </cell>
          <cell r="CJ118">
            <v>44</v>
          </cell>
          <cell r="CK118">
            <v>1235</v>
          </cell>
          <cell r="CL118">
            <v>116</v>
          </cell>
          <cell r="CM118">
            <v>103</v>
          </cell>
          <cell r="CN118">
            <v>534</v>
          </cell>
          <cell r="CO118">
            <v>49</v>
          </cell>
        </row>
        <row r="119">
          <cell r="AY119">
            <v>7651</v>
          </cell>
          <cell r="AZ119">
            <v>14</v>
          </cell>
          <cell r="BA119">
            <v>14</v>
          </cell>
          <cell r="BB119">
            <v>14</v>
          </cell>
          <cell r="BC119">
            <v>15</v>
          </cell>
          <cell r="BD119">
            <v>15</v>
          </cell>
          <cell r="BE119">
            <v>15</v>
          </cell>
          <cell r="BF119">
            <v>15</v>
          </cell>
          <cell r="BG119">
            <v>15</v>
          </cell>
          <cell r="BH119">
            <v>16</v>
          </cell>
          <cell r="BI119">
            <v>16</v>
          </cell>
          <cell r="BJ119">
            <v>16</v>
          </cell>
          <cell r="BK119">
            <v>16</v>
          </cell>
          <cell r="BL119">
            <v>16</v>
          </cell>
          <cell r="BM119">
            <v>15</v>
          </cell>
          <cell r="BN119">
            <v>15</v>
          </cell>
          <cell r="BO119">
            <v>15</v>
          </cell>
          <cell r="BP119">
            <v>14</v>
          </cell>
          <cell r="BQ119">
            <v>14</v>
          </cell>
          <cell r="BR119">
            <v>13</v>
          </cell>
          <cell r="BS119">
            <v>13</v>
          </cell>
          <cell r="BT119">
            <v>58</v>
          </cell>
          <cell r="BU119">
            <v>55</v>
          </cell>
          <cell r="BV119">
            <v>60</v>
          </cell>
          <cell r="BW119">
            <v>54</v>
          </cell>
          <cell r="BX119">
            <v>54</v>
          </cell>
          <cell r="BY119">
            <v>47</v>
          </cell>
          <cell r="BZ119">
            <v>38</v>
          </cell>
          <cell r="CA119">
            <v>33</v>
          </cell>
          <cell r="CB119">
            <v>26</v>
          </cell>
          <cell r="CC119">
            <v>21</v>
          </cell>
          <cell r="CD119">
            <v>16</v>
          </cell>
          <cell r="CE119">
            <v>12</v>
          </cell>
          <cell r="CF119">
            <v>11</v>
          </cell>
          <cell r="CG119">
            <v>1</v>
          </cell>
          <cell r="CH119">
            <v>7</v>
          </cell>
          <cell r="CI119">
            <v>7</v>
          </cell>
          <cell r="CJ119">
            <v>15</v>
          </cell>
          <cell r="CK119">
            <v>412</v>
          </cell>
          <cell r="CL119">
            <v>39</v>
          </cell>
          <cell r="CM119">
            <v>34</v>
          </cell>
          <cell r="CN119">
            <v>178</v>
          </cell>
          <cell r="CO119">
            <v>18</v>
          </cell>
        </row>
        <row r="120">
          <cell r="AY120">
            <v>10278</v>
          </cell>
          <cell r="AZ120">
            <v>71</v>
          </cell>
          <cell r="BA120">
            <v>72</v>
          </cell>
          <cell r="BB120">
            <v>74</v>
          </cell>
          <cell r="BC120">
            <v>75</v>
          </cell>
          <cell r="BD120">
            <v>76</v>
          </cell>
          <cell r="BE120">
            <v>77</v>
          </cell>
          <cell r="BF120">
            <v>78</v>
          </cell>
          <cell r="BG120">
            <v>79</v>
          </cell>
          <cell r="BH120">
            <v>80</v>
          </cell>
          <cell r="BI120">
            <v>81</v>
          </cell>
          <cell r="BJ120">
            <v>81</v>
          </cell>
          <cell r="BK120">
            <v>81</v>
          </cell>
          <cell r="BL120">
            <v>81</v>
          </cell>
          <cell r="BM120">
            <v>79</v>
          </cell>
          <cell r="BN120">
            <v>77</v>
          </cell>
          <cell r="BO120">
            <v>76</v>
          </cell>
          <cell r="BP120">
            <v>74</v>
          </cell>
          <cell r="BQ120">
            <v>71</v>
          </cell>
          <cell r="BR120">
            <v>69</v>
          </cell>
          <cell r="BS120">
            <v>66</v>
          </cell>
          <cell r="BT120">
            <v>299</v>
          </cell>
          <cell r="BU120">
            <v>280</v>
          </cell>
          <cell r="BV120">
            <v>307</v>
          </cell>
          <cell r="BW120">
            <v>279</v>
          </cell>
          <cell r="BX120">
            <v>279</v>
          </cell>
          <cell r="BY120">
            <v>239</v>
          </cell>
          <cell r="BZ120">
            <v>196</v>
          </cell>
          <cell r="CA120">
            <v>167</v>
          </cell>
          <cell r="CB120">
            <v>133</v>
          </cell>
          <cell r="CC120">
            <v>110</v>
          </cell>
          <cell r="CD120">
            <v>84</v>
          </cell>
          <cell r="CE120">
            <v>64</v>
          </cell>
          <cell r="CF120">
            <v>58</v>
          </cell>
          <cell r="CG120">
            <v>6</v>
          </cell>
          <cell r="CH120">
            <v>35</v>
          </cell>
          <cell r="CI120">
            <v>35</v>
          </cell>
          <cell r="CJ120">
            <v>76</v>
          </cell>
          <cell r="CK120">
            <v>2109</v>
          </cell>
          <cell r="CL120">
            <v>198</v>
          </cell>
          <cell r="CM120">
            <v>175</v>
          </cell>
          <cell r="CN120">
            <v>913</v>
          </cell>
          <cell r="CO120">
            <v>0</v>
          </cell>
        </row>
        <row r="121">
          <cell r="AZ121">
            <v>0</v>
          </cell>
          <cell r="BA121">
            <v>1</v>
          </cell>
          <cell r="BB121">
            <v>0</v>
          </cell>
          <cell r="BC121">
            <v>-2</v>
          </cell>
          <cell r="BD121">
            <v>-2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310</v>
          </cell>
        </row>
        <row r="122">
          <cell r="AZ122">
            <v>617</v>
          </cell>
          <cell r="BA122">
            <v>625</v>
          </cell>
          <cell r="BB122">
            <v>628</v>
          </cell>
          <cell r="BC122">
            <v>634</v>
          </cell>
          <cell r="BD122">
            <v>635</v>
          </cell>
          <cell r="BE122">
            <v>638</v>
          </cell>
          <cell r="BF122">
            <v>638</v>
          </cell>
          <cell r="BG122">
            <v>640</v>
          </cell>
          <cell r="BH122">
            <v>637</v>
          </cell>
          <cell r="BI122">
            <v>631</v>
          </cell>
          <cell r="BJ122">
            <v>625</v>
          </cell>
          <cell r="BK122">
            <v>619</v>
          </cell>
          <cell r="BL122">
            <v>607</v>
          </cell>
          <cell r="BM122">
            <v>585</v>
          </cell>
          <cell r="BN122">
            <v>556</v>
          </cell>
          <cell r="BO122">
            <v>526</v>
          </cell>
          <cell r="BP122">
            <v>495</v>
          </cell>
          <cell r="BQ122">
            <v>471</v>
          </cell>
          <cell r="BR122">
            <v>454</v>
          </cell>
          <cell r="BS122">
            <v>447</v>
          </cell>
          <cell r="BT122">
            <v>2071</v>
          </cell>
          <cell r="BU122">
            <v>1907</v>
          </cell>
          <cell r="BV122">
            <v>1996</v>
          </cell>
          <cell r="BW122">
            <v>1741</v>
          </cell>
          <cell r="BX122">
            <v>1598</v>
          </cell>
          <cell r="BY122">
            <v>1530</v>
          </cell>
          <cell r="BZ122">
            <v>1120</v>
          </cell>
          <cell r="CA122">
            <v>934</v>
          </cell>
          <cell r="CB122">
            <v>779</v>
          </cell>
          <cell r="CC122">
            <v>582</v>
          </cell>
          <cell r="CD122">
            <v>439</v>
          </cell>
          <cell r="CE122">
            <v>358</v>
          </cell>
          <cell r="CF122">
            <v>268</v>
          </cell>
          <cell r="CG122">
            <v>51</v>
          </cell>
          <cell r="CH122">
            <v>307</v>
          </cell>
          <cell r="CI122">
            <v>310</v>
          </cell>
          <cell r="CJ122">
            <v>659</v>
          </cell>
          <cell r="CK122">
            <v>12966</v>
          </cell>
          <cell r="CL122">
            <v>1454</v>
          </cell>
          <cell r="CM122">
            <v>1146</v>
          </cell>
          <cell r="CN122">
            <v>5040</v>
          </cell>
          <cell r="CO122">
            <v>897</v>
          </cell>
        </row>
        <row r="123">
          <cell r="AZ123">
            <v>617</v>
          </cell>
          <cell r="BA123">
            <v>624</v>
          </cell>
          <cell r="BB123">
            <v>628</v>
          </cell>
          <cell r="BC123">
            <v>636</v>
          </cell>
          <cell r="BD123">
            <v>637</v>
          </cell>
          <cell r="BE123">
            <v>638</v>
          </cell>
          <cell r="BF123">
            <v>638</v>
          </cell>
          <cell r="BG123">
            <v>640</v>
          </cell>
          <cell r="BH123">
            <v>637</v>
          </cell>
          <cell r="BI123">
            <v>631</v>
          </cell>
          <cell r="BJ123">
            <v>625</v>
          </cell>
          <cell r="BK123">
            <v>619</v>
          </cell>
          <cell r="BL123">
            <v>607</v>
          </cell>
          <cell r="BM123">
            <v>585</v>
          </cell>
          <cell r="BN123">
            <v>556</v>
          </cell>
          <cell r="BO123">
            <v>526</v>
          </cell>
          <cell r="BP123">
            <v>495</v>
          </cell>
          <cell r="BQ123">
            <v>471</v>
          </cell>
          <cell r="BR123">
            <v>454</v>
          </cell>
          <cell r="BS123">
            <v>447</v>
          </cell>
          <cell r="BT123">
            <v>2071</v>
          </cell>
          <cell r="BU123">
            <v>1907</v>
          </cell>
          <cell r="BV123">
            <v>1996</v>
          </cell>
          <cell r="BW123">
            <v>1741</v>
          </cell>
          <cell r="BX123">
            <v>1598</v>
          </cell>
          <cell r="BY123">
            <v>1530</v>
          </cell>
          <cell r="BZ123">
            <v>1120</v>
          </cell>
          <cell r="CA123">
            <v>934</v>
          </cell>
          <cell r="CB123">
            <v>779</v>
          </cell>
          <cell r="CC123">
            <v>582</v>
          </cell>
          <cell r="CD123">
            <v>439</v>
          </cell>
          <cell r="CE123">
            <v>358</v>
          </cell>
          <cell r="CF123">
            <v>268</v>
          </cell>
          <cell r="CG123">
            <v>51</v>
          </cell>
          <cell r="CH123">
            <v>307</v>
          </cell>
          <cell r="CI123">
            <v>310</v>
          </cell>
          <cell r="CJ123">
            <v>659</v>
          </cell>
          <cell r="CK123">
            <v>12966</v>
          </cell>
          <cell r="CL123">
            <v>1454</v>
          </cell>
          <cell r="CM123">
            <v>1146</v>
          </cell>
          <cell r="CN123">
            <v>5040</v>
          </cell>
          <cell r="CO123">
            <v>587</v>
          </cell>
        </row>
        <row r="124">
          <cell r="AY124">
            <v>4528</v>
          </cell>
          <cell r="AZ124">
            <v>102</v>
          </cell>
          <cell r="BA124">
            <v>103</v>
          </cell>
          <cell r="BB124">
            <v>104</v>
          </cell>
          <cell r="BC124">
            <v>105</v>
          </cell>
          <cell r="BD124">
            <v>105</v>
          </cell>
          <cell r="BE124">
            <v>106</v>
          </cell>
          <cell r="BF124">
            <v>106</v>
          </cell>
          <cell r="BG124">
            <v>107</v>
          </cell>
          <cell r="BH124">
            <v>105</v>
          </cell>
          <cell r="BI124">
            <v>107</v>
          </cell>
          <cell r="BJ124">
            <v>104</v>
          </cell>
          <cell r="BK124">
            <v>103</v>
          </cell>
          <cell r="BL124">
            <v>99</v>
          </cell>
          <cell r="BM124">
            <v>95</v>
          </cell>
          <cell r="BN124">
            <v>92</v>
          </cell>
          <cell r="BO124">
            <v>88</v>
          </cell>
          <cell r="BP124">
            <v>82</v>
          </cell>
          <cell r="BQ124">
            <v>78</v>
          </cell>
          <cell r="BR124">
            <v>74</v>
          </cell>
          <cell r="BS124">
            <v>75</v>
          </cell>
          <cell r="BT124">
            <v>342</v>
          </cell>
          <cell r="BU124">
            <v>316</v>
          </cell>
          <cell r="BV124">
            <v>331</v>
          </cell>
          <cell r="BW124">
            <v>289</v>
          </cell>
          <cell r="BX124">
            <v>266</v>
          </cell>
          <cell r="BY124">
            <v>254</v>
          </cell>
          <cell r="BZ124">
            <v>186</v>
          </cell>
          <cell r="CA124">
            <v>155</v>
          </cell>
          <cell r="CB124">
            <v>128</v>
          </cell>
          <cell r="CC124">
            <v>97</v>
          </cell>
          <cell r="CD124">
            <v>72</v>
          </cell>
          <cell r="CE124">
            <v>59</v>
          </cell>
          <cell r="CF124">
            <v>46</v>
          </cell>
          <cell r="CG124">
            <v>9</v>
          </cell>
          <cell r="CH124">
            <v>49</v>
          </cell>
          <cell r="CI124">
            <v>52</v>
          </cell>
          <cell r="CJ124">
            <v>108</v>
          </cell>
          <cell r="CK124">
            <v>2146</v>
          </cell>
          <cell r="CL124">
            <v>239</v>
          </cell>
          <cell r="CM124">
            <v>188</v>
          </cell>
          <cell r="CN124">
            <v>835</v>
          </cell>
          <cell r="CO124">
            <v>96</v>
          </cell>
        </row>
        <row r="125">
          <cell r="AY125">
            <v>4530</v>
          </cell>
          <cell r="AZ125">
            <v>48</v>
          </cell>
          <cell r="BA125">
            <v>49</v>
          </cell>
          <cell r="BB125">
            <v>49</v>
          </cell>
          <cell r="BC125">
            <v>50</v>
          </cell>
          <cell r="BD125">
            <v>50</v>
          </cell>
          <cell r="BE125">
            <v>50</v>
          </cell>
          <cell r="BF125">
            <v>50</v>
          </cell>
          <cell r="BG125">
            <v>50</v>
          </cell>
          <cell r="BH125">
            <v>50</v>
          </cell>
          <cell r="BI125">
            <v>49</v>
          </cell>
          <cell r="BJ125">
            <v>49</v>
          </cell>
          <cell r="BK125">
            <v>49</v>
          </cell>
          <cell r="BL125">
            <v>48</v>
          </cell>
          <cell r="BM125">
            <v>46</v>
          </cell>
          <cell r="BN125">
            <v>44</v>
          </cell>
          <cell r="BO125">
            <v>41</v>
          </cell>
          <cell r="BP125">
            <v>39</v>
          </cell>
          <cell r="BQ125">
            <v>37</v>
          </cell>
          <cell r="BR125">
            <v>36</v>
          </cell>
          <cell r="BS125">
            <v>35</v>
          </cell>
          <cell r="BT125">
            <v>162</v>
          </cell>
          <cell r="BU125">
            <v>150</v>
          </cell>
          <cell r="BV125">
            <v>156</v>
          </cell>
          <cell r="BW125">
            <v>136</v>
          </cell>
          <cell r="BX125">
            <v>125</v>
          </cell>
          <cell r="BY125">
            <v>120</v>
          </cell>
          <cell r="BZ125">
            <v>88</v>
          </cell>
          <cell r="CA125">
            <v>73</v>
          </cell>
          <cell r="CB125">
            <v>61</v>
          </cell>
          <cell r="CC125">
            <v>46</v>
          </cell>
          <cell r="CD125">
            <v>34</v>
          </cell>
          <cell r="CE125">
            <v>28</v>
          </cell>
          <cell r="CF125">
            <v>21</v>
          </cell>
          <cell r="CG125">
            <v>4</v>
          </cell>
          <cell r="CH125">
            <v>24</v>
          </cell>
          <cell r="CI125">
            <v>24</v>
          </cell>
          <cell r="CJ125">
            <v>52</v>
          </cell>
          <cell r="CK125">
            <v>1016</v>
          </cell>
          <cell r="CL125">
            <v>114</v>
          </cell>
          <cell r="CM125">
            <v>90</v>
          </cell>
          <cell r="CN125">
            <v>395</v>
          </cell>
          <cell r="CO125">
            <v>51</v>
          </cell>
        </row>
        <row r="126">
          <cell r="AY126">
            <v>4514</v>
          </cell>
          <cell r="AZ126">
            <v>70</v>
          </cell>
          <cell r="BA126">
            <v>71</v>
          </cell>
          <cell r="BB126">
            <v>71</v>
          </cell>
          <cell r="BC126">
            <v>72</v>
          </cell>
          <cell r="BD126">
            <v>72</v>
          </cell>
          <cell r="BE126">
            <v>72</v>
          </cell>
          <cell r="BF126">
            <v>72</v>
          </cell>
          <cell r="BG126">
            <v>72</v>
          </cell>
          <cell r="BH126">
            <v>72</v>
          </cell>
          <cell r="BI126">
            <v>71</v>
          </cell>
          <cell r="BJ126">
            <v>71</v>
          </cell>
          <cell r="BK126">
            <v>70</v>
          </cell>
          <cell r="BL126">
            <v>69</v>
          </cell>
          <cell r="BM126">
            <v>66</v>
          </cell>
          <cell r="BN126">
            <v>63</v>
          </cell>
          <cell r="BO126">
            <v>60</v>
          </cell>
          <cell r="BP126">
            <v>56</v>
          </cell>
          <cell r="BQ126">
            <v>53</v>
          </cell>
          <cell r="BR126">
            <v>51</v>
          </cell>
          <cell r="BS126">
            <v>51</v>
          </cell>
          <cell r="BT126">
            <v>235</v>
          </cell>
          <cell r="BU126">
            <v>216</v>
          </cell>
          <cell r="BV126">
            <v>226</v>
          </cell>
          <cell r="BW126">
            <v>197</v>
          </cell>
          <cell r="BX126">
            <v>181</v>
          </cell>
          <cell r="BY126">
            <v>173</v>
          </cell>
          <cell r="BZ126">
            <v>127</v>
          </cell>
          <cell r="CA126">
            <v>106</v>
          </cell>
          <cell r="CB126">
            <v>88</v>
          </cell>
          <cell r="CC126">
            <v>66</v>
          </cell>
          <cell r="CD126">
            <v>50</v>
          </cell>
          <cell r="CE126">
            <v>41</v>
          </cell>
          <cell r="CF126">
            <v>30</v>
          </cell>
          <cell r="CG126">
            <v>6</v>
          </cell>
          <cell r="CH126">
            <v>35</v>
          </cell>
          <cell r="CI126">
            <v>35</v>
          </cell>
          <cell r="CJ126">
            <v>75</v>
          </cell>
          <cell r="CK126">
            <v>1468</v>
          </cell>
          <cell r="CL126">
            <v>165</v>
          </cell>
          <cell r="CM126">
            <v>130</v>
          </cell>
          <cell r="CN126">
            <v>571</v>
          </cell>
          <cell r="CO126">
            <v>65</v>
          </cell>
        </row>
        <row r="127">
          <cell r="AY127">
            <v>4513</v>
          </cell>
          <cell r="AZ127">
            <v>86</v>
          </cell>
          <cell r="BA127">
            <v>87</v>
          </cell>
          <cell r="BB127">
            <v>88</v>
          </cell>
          <cell r="BC127">
            <v>88</v>
          </cell>
          <cell r="BD127">
            <v>89</v>
          </cell>
          <cell r="BE127">
            <v>89</v>
          </cell>
          <cell r="BF127">
            <v>89</v>
          </cell>
          <cell r="BG127">
            <v>89</v>
          </cell>
          <cell r="BH127">
            <v>89</v>
          </cell>
          <cell r="BI127">
            <v>88</v>
          </cell>
          <cell r="BJ127">
            <v>87</v>
          </cell>
          <cell r="BK127">
            <v>86</v>
          </cell>
          <cell r="BL127">
            <v>85</v>
          </cell>
          <cell r="BM127">
            <v>82</v>
          </cell>
          <cell r="BN127">
            <v>77</v>
          </cell>
          <cell r="BO127">
            <v>73</v>
          </cell>
          <cell r="BP127">
            <v>69</v>
          </cell>
          <cell r="BQ127">
            <v>66</v>
          </cell>
          <cell r="BR127">
            <v>63</v>
          </cell>
          <cell r="BS127">
            <v>62</v>
          </cell>
          <cell r="BT127">
            <v>289</v>
          </cell>
          <cell r="BU127">
            <v>266</v>
          </cell>
          <cell r="BV127">
            <v>278</v>
          </cell>
          <cell r="BW127">
            <v>243</v>
          </cell>
          <cell r="BX127">
            <v>223</v>
          </cell>
          <cell r="BY127">
            <v>213</v>
          </cell>
          <cell r="BZ127">
            <v>156</v>
          </cell>
          <cell r="CA127">
            <v>130</v>
          </cell>
          <cell r="CB127">
            <v>109</v>
          </cell>
          <cell r="CC127">
            <v>81</v>
          </cell>
          <cell r="CD127">
            <v>61</v>
          </cell>
          <cell r="CE127">
            <v>50</v>
          </cell>
          <cell r="CF127">
            <v>37</v>
          </cell>
          <cell r="CG127">
            <v>7</v>
          </cell>
          <cell r="CH127">
            <v>43</v>
          </cell>
          <cell r="CI127">
            <v>43</v>
          </cell>
          <cell r="CJ127">
            <v>92</v>
          </cell>
          <cell r="CK127">
            <v>1807</v>
          </cell>
          <cell r="CL127">
            <v>203</v>
          </cell>
          <cell r="CM127">
            <v>160</v>
          </cell>
          <cell r="CN127">
            <v>702</v>
          </cell>
          <cell r="CO127">
            <v>82</v>
          </cell>
        </row>
        <row r="128">
          <cell r="AY128">
            <v>4527</v>
          </cell>
          <cell r="AZ128">
            <v>88</v>
          </cell>
          <cell r="BA128">
            <v>89</v>
          </cell>
          <cell r="BB128">
            <v>90</v>
          </cell>
          <cell r="BC128">
            <v>91</v>
          </cell>
          <cell r="BD128">
            <v>91</v>
          </cell>
          <cell r="BE128">
            <v>91</v>
          </cell>
          <cell r="BF128">
            <v>91</v>
          </cell>
          <cell r="BG128">
            <v>91</v>
          </cell>
          <cell r="BH128">
            <v>91</v>
          </cell>
          <cell r="BI128">
            <v>90</v>
          </cell>
          <cell r="BJ128">
            <v>89</v>
          </cell>
          <cell r="BK128">
            <v>88</v>
          </cell>
          <cell r="BL128">
            <v>87</v>
          </cell>
          <cell r="BM128">
            <v>84</v>
          </cell>
          <cell r="BN128">
            <v>79</v>
          </cell>
          <cell r="BO128">
            <v>75</v>
          </cell>
          <cell r="BP128">
            <v>71</v>
          </cell>
          <cell r="BQ128">
            <v>67</v>
          </cell>
          <cell r="BR128">
            <v>65</v>
          </cell>
          <cell r="BS128">
            <v>64</v>
          </cell>
          <cell r="BT128">
            <v>296</v>
          </cell>
          <cell r="BU128">
            <v>272</v>
          </cell>
          <cell r="BV128">
            <v>285</v>
          </cell>
          <cell r="BW128">
            <v>249</v>
          </cell>
          <cell r="BX128">
            <v>228</v>
          </cell>
          <cell r="BY128">
            <v>219</v>
          </cell>
          <cell r="BZ128">
            <v>160</v>
          </cell>
          <cell r="CA128">
            <v>133</v>
          </cell>
          <cell r="CB128">
            <v>111</v>
          </cell>
          <cell r="CC128">
            <v>83</v>
          </cell>
          <cell r="CD128">
            <v>63</v>
          </cell>
          <cell r="CE128">
            <v>51</v>
          </cell>
          <cell r="CF128">
            <v>38</v>
          </cell>
          <cell r="CG128">
            <v>7</v>
          </cell>
          <cell r="CH128">
            <v>44</v>
          </cell>
          <cell r="CI128">
            <v>44</v>
          </cell>
          <cell r="CJ128">
            <v>94</v>
          </cell>
          <cell r="CK128">
            <v>1852</v>
          </cell>
          <cell r="CL128">
            <v>208</v>
          </cell>
          <cell r="CM128">
            <v>164</v>
          </cell>
          <cell r="CN128">
            <v>720</v>
          </cell>
          <cell r="CO128">
            <v>77</v>
          </cell>
        </row>
        <row r="129">
          <cell r="AY129">
            <v>4515</v>
          </cell>
          <cell r="AZ129">
            <v>100</v>
          </cell>
          <cell r="BA129">
            <v>101</v>
          </cell>
          <cell r="BB129">
            <v>102</v>
          </cell>
          <cell r="BC129">
            <v>103</v>
          </cell>
          <cell r="BD129">
            <v>103</v>
          </cell>
          <cell r="BE129">
            <v>103</v>
          </cell>
          <cell r="BF129">
            <v>103</v>
          </cell>
          <cell r="BG129">
            <v>104</v>
          </cell>
          <cell r="BH129">
            <v>103</v>
          </cell>
          <cell r="BI129">
            <v>102</v>
          </cell>
          <cell r="BJ129">
            <v>101</v>
          </cell>
          <cell r="BK129">
            <v>100</v>
          </cell>
          <cell r="BL129">
            <v>98</v>
          </cell>
          <cell r="BM129">
            <v>95</v>
          </cell>
          <cell r="BN129">
            <v>90</v>
          </cell>
          <cell r="BO129">
            <v>85</v>
          </cell>
          <cell r="BP129">
            <v>80</v>
          </cell>
          <cell r="BQ129">
            <v>76</v>
          </cell>
          <cell r="BR129">
            <v>74</v>
          </cell>
          <cell r="BS129">
            <v>72</v>
          </cell>
          <cell r="BT129">
            <v>336</v>
          </cell>
          <cell r="BU129">
            <v>309</v>
          </cell>
          <cell r="BV129">
            <v>323</v>
          </cell>
          <cell r="BW129">
            <v>282</v>
          </cell>
          <cell r="BX129">
            <v>259</v>
          </cell>
          <cell r="BY129">
            <v>248</v>
          </cell>
          <cell r="BZ129">
            <v>181</v>
          </cell>
          <cell r="CA129">
            <v>151</v>
          </cell>
          <cell r="CB129">
            <v>126</v>
          </cell>
          <cell r="CC129">
            <v>94</v>
          </cell>
          <cell r="CD129">
            <v>71</v>
          </cell>
          <cell r="CE129">
            <v>58</v>
          </cell>
          <cell r="CF129">
            <v>43</v>
          </cell>
          <cell r="CG129">
            <v>8</v>
          </cell>
          <cell r="CH129">
            <v>50</v>
          </cell>
          <cell r="CI129">
            <v>50</v>
          </cell>
          <cell r="CJ129">
            <v>107</v>
          </cell>
          <cell r="CK129">
            <v>2101</v>
          </cell>
          <cell r="CL129">
            <v>236</v>
          </cell>
          <cell r="CM129">
            <v>186</v>
          </cell>
          <cell r="CN129">
            <v>817</v>
          </cell>
          <cell r="CO129">
            <v>107</v>
          </cell>
        </row>
        <row r="130">
          <cell r="AY130">
            <v>4529</v>
          </cell>
          <cell r="AZ130">
            <v>38</v>
          </cell>
          <cell r="BA130">
            <v>38</v>
          </cell>
          <cell r="BB130">
            <v>38</v>
          </cell>
          <cell r="BC130">
            <v>39</v>
          </cell>
          <cell r="BD130">
            <v>39</v>
          </cell>
          <cell r="BE130">
            <v>39</v>
          </cell>
          <cell r="BF130">
            <v>39</v>
          </cell>
          <cell r="BG130">
            <v>39</v>
          </cell>
          <cell r="BH130">
            <v>39</v>
          </cell>
          <cell r="BI130">
            <v>38</v>
          </cell>
          <cell r="BJ130">
            <v>38</v>
          </cell>
          <cell r="BK130">
            <v>38</v>
          </cell>
          <cell r="BL130">
            <v>37</v>
          </cell>
          <cell r="BM130">
            <v>36</v>
          </cell>
          <cell r="BN130">
            <v>34</v>
          </cell>
          <cell r="BO130">
            <v>32</v>
          </cell>
          <cell r="BP130">
            <v>30</v>
          </cell>
          <cell r="BQ130">
            <v>29</v>
          </cell>
          <cell r="BR130">
            <v>28</v>
          </cell>
          <cell r="BS130">
            <v>27</v>
          </cell>
          <cell r="BT130">
            <v>126</v>
          </cell>
          <cell r="BU130">
            <v>116</v>
          </cell>
          <cell r="BV130">
            <v>122</v>
          </cell>
          <cell r="BW130">
            <v>106</v>
          </cell>
          <cell r="BX130">
            <v>97</v>
          </cell>
          <cell r="BY130">
            <v>93</v>
          </cell>
          <cell r="BZ130">
            <v>68</v>
          </cell>
          <cell r="CA130">
            <v>57</v>
          </cell>
          <cell r="CB130">
            <v>48</v>
          </cell>
          <cell r="CC130">
            <v>35</v>
          </cell>
          <cell r="CD130">
            <v>27</v>
          </cell>
          <cell r="CE130">
            <v>22</v>
          </cell>
          <cell r="CF130">
            <v>16</v>
          </cell>
          <cell r="CG130">
            <v>3</v>
          </cell>
          <cell r="CH130">
            <v>19</v>
          </cell>
          <cell r="CI130">
            <v>19</v>
          </cell>
          <cell r="CJ130">
            <v>40</v>
          </cell>
          <cell r="CK130">
            <v>791</v>
          </cell>
          <cell r="CL130">
            <v>89</v>
          </cell>
          <cell r="CM130">
            <v>70</v>
          </cell>
          <cell r="CN130">
            <v>307</v>
          </cell>
          <cell r="CO130">
            <v>30</v>
          </cell>
        </row>
        <row r="131">
          <cell r="AY131">
            <v>4512</v>
          </cell>
          <cell r="AZ131">
            <v>47</v>
          </cell>
          <cell r="BA131">
            <v>48</v>
          </cell>
          <cell r="BB131">
            <v>48</v>
          </cell>
          <cell r="BC131">
            <v>49</v>
          </cell>
          <cell r="BD131">
            <v>49</v>
          </cell>
          <cell r="BE131">
            <v>49</v>
          </cell>
          <cell r="BF131">
            <v>49</v>
          </cell>
          <cell r="BG131">
            <v>49</v>
          </cell>
          <cell r="BH131">
            <v>49</v>
          </cell>
          <cell r="BI131">
            <v>48</v>
          </cell>
          <cell r="BJ131">
            <v>48</v>
          </cell>
          <cell r="BK131">
            <v>47</v>
          </cell>
          <cell r="BL131">
            <v>47</v>
          </cell>
          <cell r="BM131">
            <v>45</v>
          </cell>
          <cell r="BN131">
            <v>43</v>
          </cell>
          <cell r="BO131">
            <v>40</v>
          </cell>
          <cell r="BP131">
            <v>38</v>
          </cell>
          <cell r="BQ131">
            <v>36</v>
          </cell>
          <cell r="BR131">
            <v>35</v>
          </cell>
          <cell r="BS131">
            <v>34</v>
          </cell>
          <cell r="BT131">
            <v>159</v>
          </cell>
          <cell r="BU131">
            <v>146</v>
          </cell>
          <cell r="BV131">
            <v>153</v>
          </cell>
          <cell r="BW131">
            <v>133</v>
          </cell>
          <cell r="BX131">
            <v>122</v>
          </cell>
          <cell r="BY131">
            <v>117</v>
          </cell>
          <cell r="BZ131">
            <v>86</v>
          </cell>
          <cell r="CA131">
            <v>72</v>
          </cell>
          <cell r="CB131">
            <v>60</v>
          </cell>
          <cell r="CC131">
            <v>45</v>
          </cell>
          <cell r="CD131">
            <v>34</v>
          </cell>
          <cell r="CE131">
            <v>27</v>
          </cell>
          <cell r="CF131">
            <v>21</v>
          </cell>
          <cell r="CG131">
            <v>4</v>
          </cell>
          <cell r="CH131">
            <v>24</v>
          </cell>
          <cell r="CI131">
            <v>24</v>
          </cell>
          <cell r="CJ131">
            <v>51</v>
          </cell>
          <cell r="CK131">
            <v>994</v>
          </cell>
          <cell r="CL131">
            <v>111</v>
          </cell>
          <cell r="CM131">
            <v>88</v>
          </cell>
          <cell r="CN131">
            <v>386</v>
          </cell>
          <cell r="CO131">
            <v>37</v>
          </cell>
        </row>
        <row r="132">
          <cell r="AY132">
            <v>4525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AY133">
            <v>18165</v>
          </cell>
          <cell r="AZ133">
            <v>38</v>
          </cell>
          <cell r="BA133">
            <v>38</v>
          </cell>
          <cell r="BB133">
            <v>38</v>
          </cell>
          <cell r="BC133">
            <v>39</v>
          </cell>
          <cell r="BD133">
            <v>39</v>
          </cell>
          <cell r="BE133">
            <v>39</v>
          </cell>
          <cell r="BF133">
            <v>39</v>
          </cell>
          <cell r="BG133">
            <v>39</v>
          </cell>
          <cell r="BH133">
            <v>39</v>
          </cell>
          <cell r="BI133">
            <v>38</v>
          </cell>
          <cell r="BJ133">
            <v>38</v>
          </cell>
          <cell r="BK133">
            <v>38</v>
          </cell>
          <cell r="BL133">
            <v>37</v>
          </cell>
          <cell r="BM133">
            <v>36</v>
          </cell>
          <cell r="BN133">
            <v>34</v>
          </cell>
          <cell r="BO133">
            <v>32</v>
          </cell>
          <cell r="BP133">
            <v>30</v>
          </cell>
          <cell r="BQ133">
            <v>29</v>
          </cell>
          <cell r="BR133">
            <v>28</v>
          </cell>
          <cell r="BS133">
            <v>27</v>
          </cell>
          <cell r="BT133">
            <v>126</v>
          </cell>
          <cell r="BU133">
            <v>116</v>
          </cell>
          <cell r="BV133">
            <v>122</v>
          </cell>
          <cell r="BW133">
            <v>106</v>
          </cell>
          <cell r="BX133">
            <v>97</v>
          </cell>
          <cell r="BY133">
            <v>93</v>
          </cell>
          <cell r="BZ133">
            <v>68</v>
          </cell>
          <cell r="CA133">
            <v>57</v>
          </cell>
          <cell r="CB133">
            <v>48</v>
          </cell>
          <cell r="CC133">
            <v>35</v>
          </cell>
          <cell r="CD133">
            <v>27</v>
          </cell>
          <cell r="CE133">
            <v>22</v>
          </cell>
          <cell r="CF133">
            <v>16</v>
          </cell>
          <cell r="CG133">
            <v>3</v>
          </cell>
          <cell r="CH133">
            <v>19</v>
          </cell>
          <cell r="CI133">
            <v>19</v>
          </cell>
          <cell r="CJ133">
            <v>40</v>
          </cell>
          <cell r="CK133">
            <v>791</v>
          </cell>
          <cell r="CL133">
            <v>89</v>
          </cell>
          <cell r="CM133">
            <v>70</v>
          </cell>
          <cell r="CN133">
            <v>307</v>
          </cell>
          <cell r="CO133">
            <v>42</v>
          </cell>
        </row>
        <row r="134">
          <cell r="AZ134">
            <v>0</v>
          </cell>
          <cell r="BA134">
            <v>0</v>
          </cell>
          <cell r="BB134">
            <v>0</v>
          </cell>
          <cell r="BC134">
            <v>1</v>
          </cell>
          <cell r="BD134">
            <v>-1</v>
          </cell>
          <cell r="BE134">
            <v>-1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232</v>
          </cell>
        </row>
        <row r="135">
          <cell r="AZ135">
            <v>337</v>
          </cell>
          <cell r="BA135">
            <v>318</v>
          </cell>
          <cell r="BB135">
            <v>304</v>
          </cell>
          <cell r="BC135">
            <v>292</v>
          </cell>
          <cell r="BD135">
            <v>286</v>
          </cell>
          <cell r="BE135">
            <v>282</v>
          </cell>
          <cell r="BF135">
            <v>280</v>
          </cell>
          <cell r="BG135">
            <v>281</v>
          </cell>
          <cell r="BH135">
            <v>282</v>
          </cell>
          <cell r="BI135">
            <v>286</v>
          </cell>
          <cell r="BJ135">
            <v>288</v>
          </cell>
          <cell r="BK135">
            <v>293</v>
          </cell>
          <cell r="BL135">
            <v>294</v>
          </cell>
          <cell r="BM135">
            <v>285</v>
          </cell>
          <cell r="BN135">
            <v>275</v>
          </cell>
          <cell r="BO135">
            <v>262</v>
          </cell>
          <cell r="BP135">
            <v>252</v>
          </cell>
          <cell r="BQ135">
            <v>242</v>
          </cell>
          <cell r="BR135">
            <v>235</v>
          </cell>
          <cell r="BS135">
            <v>228</v>
          </cell>
          <cell r="BT135">
            <v>1063</v>
          </cell>
          <cell r="BU135">
            <v>992</v>
          </cell>
          <cell r="BV135">
            <v>1017</v>
          </cell>
          <cell r="BW135">
            <v>995</v>
          </cell>
          <cell r="BX135">
            <v>895</v>
          </cell>
          <cell r="BY135">
            <v>776</v>
          </cell>
          <cell r="BZ135">
            <v>666</v>
          </cell>
          <cell r="CA135">
            <v>529</v>
          </cell>
          <cell r="CB135">
            <v>488</v>
          </cell>
          <cell r="CC135">
            <v>382</v>
          </cell>
          <cell r="CD135">
            <v>292</v>
          </cell>
          <cell r="CE135">
            <v>197</v>
          </cell>
          <cell r="CF135">
            <v>182</v>
          </cell>
          <cell r="CG135">
            <v>28</v>
          </cell>
          <cell r="CH135">
            <v>164</v>
          </cell>
          <cell r="CI135">
            <v>173</v>
          </cell>
          <cell r="CJ135">
            <v>366</v>
          </cell>
          <cell r="CK135">
            <v>7281</v>
          </cell>
          <cell r="CL135">
            <v>707</v>
          </cell>
          <cell r="CM135">
            <v>599</v>
          </cell>
          <cell r="CN135">
            <v>3083</v>
          </cell>
          <cell r="CO135">
            <v>498</v>
          </cell>
        </row>
        <row r="136">
          <cell r="AZ136">
            <v>337</v>
          </cell>
          <cell r="BA136">
            <v>318</v>
          </cell>
          <cell r="BB136">
            <v>304</v>
          </cell>
          <cell r="BC136">
            <v>291</v>
          </cell>
          <cell r="BD136">
            <v>287</v>
          </cell>
          <cell r="BE136">
            <v>283</v>
          </cell>
          <cell r="BF136">
            <v>280</v>
          </cell>
          <cell r="BG136">
            <v>281</v>
          </cell>
          <cell r="BH136">
            <v>282</v>
          </cell>
          <cell r="BI136">
            <v>286</v>
          </cell>
          <cell r="BJ136">
            <v>288</v>
          </cell>
          <cell r="BK136">
            <v>293</v>
          </cell>
          <cell r="BL136">
            <v>294</v>
          </cell>
          <cell r="BM136">
            <v>285</v>
          </cell>
          <cell r="BN136">
            <v>275</v>
          </cell>
          <cell r="BO136">
            <v>262</v>
          </cell>
          <cell r="BP136">
            <v>252</v>
          </cell>
          <cell r="BQ136">
            <v>242</v>
          </cell>
          <cell r="BR136">
            <v>235</v>
          </cell>
          <cell r="BS136">
            <v>228</v>
          </cell>
          <cell r="BT136">
            <v>1063</v>
          </cell>
          <cell r="BU136">
            <v>992</v>
          </cell>
          <cell r="BV136">
            <v>1017</v>
          </cell>
          <cell r="BW136">
            <v>995</v>
          </cell>
          <cell r="BX136">
            <v>895</v>
          </cell>
          <cell r="BY136">
            <v>776</v>
          </cell>
          <cell r="BZ136">
            <v>666</v>
          </cell>
          <cell r="CA136">
            <v>529</v>
          </cell>
          <cell r="CB136">
            <v>488</v>
          </cell>
          <cell r="CC136">
            <v>382</v>
          </cell>
          <cell r="CD136">
            <v>292</v>
          </cell>
          <cell r="CE136">
            <v>197</v>
          </cell>
          <cell r="CF136">
            <v>182</v>
          </cell>
          <cell r="CG136">
            <v>28</v>
          </cell>
          <cell r="CH136">
            <v>164</v>
          </cell>
          <cell r="CI136">
            <v>173</v>
          </cell>
          <cell r="CJ136">
            <v>366</v>
          </cell>
          <cell r="CK136">
            <v>7281</v>
          </cell>
          <cell r="CL136">
            <v>707</v>
          </cell>
          <cell r="CM136">
            <v>599</v>
          </cell>
          <cell r="CN136">
            <v>3083</v>
          </cell>
          <cell r="CO136">
            <v>266</v>
          </cell>
        </row>
        <row r="137">
          <cell r="AY137">
            <v>4531</v>
          </cell>
          <cell r="AZ137">
            <v>77</v>
          </cell>
          <cell r="BA137">
            <v>73</v>
          </cell>
          <cell r="BB137">
            <v>70</v>
          </cell>
          <cell r="BC137">
            <v>67</v>
          </cell>
          <cell r="BD137">
            <v>66</v>
          </cell>
          <cell r="BE137">
            <v>65</v>
          </cell>
          <cell r="BF137">
            <v>64</v>
          </cell>
          <cell r="BG137">
            <v>65</v>
          </cell>
          <cell r="BH137">
            <v>65</v>
          </cell>
          <cell r="BI137">
            <v>66</v>
          </cell>
          <cell r="BJ137">
            <v>66</v>
          </cell>
          <cell r="BK137">
            <v>67</v>
          </cell>
          <cell r="BL137">
            <v>68</v>
          </cell>
          <cell r="BM137">
            <v>66</v>
          </cell>
          <cell r="BN137">
            <v>63</v>
          </cell>
          <cell r="BO137">
            <v>60</v>
          </cell>
          <cell r="BP137">
            <v>58</v>
          </cell>
          <cell r="BQ137">
            <v>56</v>
          </cell>
          <cell r="BR137">
            <v>54</v>
          </cell>
          <cell r="BS137">
            <v>52</v>
          </cell>
          <cell r="BT137">
            <v>244</v>
          </cell>
          <cell r="BU137">
            <v>228</v>
          </cell>
          <cell r="BV137">
            <v>234</v>
          </cell>
          <cell r="BW137">
            <v>229</v>
          </cell>
          <cell r="BX137">
            <v>206</v>
          </cell>
          <cell r="BY137">
            <v>178</v>
          </cell>
          <cell r="BZ137">
            <v>153</v>
          </cell>
          <cell r="CA137">
            <v>122</v>
          </cell>
          <cell r="CB137">
            <v>112</v>
          </cell>
          <cell r="CC137">
            <v>88</v>
          </cell>
          <cell r="CD137">
            <v>67</v>
          </cell>
          <cell r="CE137">
            <v>45</v>
          </cell>
          <cell r="CF137">
            <v>42</v>
          </cell>
          <cell r="CG137">
            <v>6</v>
          </cell>
          <cell r="CH137">
            <v>38</v>
          </cell>
          <cell r="CI137">
            <v>40</v>
          </cell>
          <cell r="CJ137">
            <v>84</v>
          </cell>
          <cell r="CK137">
            <v>1674</v>
          </cell>
          <cell r="CL137">
            <v>163</v>
          </cell>
          <cell r="CM137">
            <v>138</v>
          </cell>
          <cell r="CN137">
            <v>709</v>
          </cell>
          <cell r="CO137">
            <v>69</v>
          </cell>
        </row>
        <row r="138">
          <cell r="AY138">
            <v>4518</v>
          </cell>
          <cell r="AZ138">
            <v>101</v>
          </cell>
          <cell r="BA138">
            <v>95</v>
          </cell>
          <cell r="BB138">
            <v>91</v>
          </cell>
          <cell r="BC138">
            <v>87</v>
          </cell>
          <cell r="BD138">
            <v>86</v>
          </cell>
          <cell r="BE138">
            <v>85</v>
          </cell>
          <cell r="BF138">
            <v>84</v>
          </cell>
          <cell r="BG138">
            <v>83</v>
          </cell>
          <cell r="BH138">
            <v>84</v>
          </cell>
          <cell r="BI138">
            <v>85</v>
          </cell>
          <cell r="BJ138">
            <v>87</v>
          </cell>
          <cell r="BK138">
            <v>89</v>
          </cell>
          <cell r="BL138">
            <v>88</v>
          </cell>
          <cell r="BM138">
            <v>84</v>
          </cell>
          <cell r="BN138">
            <v>83</v>
          </cell>
          <cell r="BO138">
            <v>79</v>
          </cell>
          <cell r="BP138">
            <v>76</v>
          </cell>
          <cell r="BQ138">
            <v>73</v>
          </cell>
          <cell r="BR138">
            <v>71</v>
          </cell>
          <cell r="BS138">
            <v>68</v>
          </cell>
          <cell r="BT138">
            <v>319</v>
          </cell>
          <cell r="BU138">
            <v>298</v>
          </cell>
          <cell r="BV138">
            <v>304</v>
          </cell>
          <cell r="BW138">
            <v>298</v>
          </cell>
          <cell r="BX138">
            <v>267</v>
          </cell>
          <cell r="BY138">
            <v>233</v>
          </cell>
          <cell r="BZ138">
            <v>199</v>
          </cell>
          <cell r="CA138">
            <v>159</v>
          </cell>
          <cell r="CB138">
            <v>146</v>
          </cell>
          <cell r="CC138">
            <v>115</v>
          </cell>
          <cell r="CD138">
            <v>88</v>
          </cell>
          <cell r="CE138">
            <v>59</v>
          </cell>
          <cell r="CF138">
            <v>54</v>
          </cell>
          <cell r="CG138">
            <v>9</v>
          </cell>
          <cell r="CH138">
            <v>49</v>
          </cell>
          <cell r="CI138">
            <v>51</v>
          </cell>
          <cell r="CJ138">
            <v>110</v>
          </cell>
          <cell r="CK138">
            <v>2182</v>
          </cell>
          <cell r="CL138">
            <v>212</v>
          </cell>
          <cell r="CM138">
            <v>179</v>
          </cell>
          <cell r="CN138">
            <v>924</v>
          </cell>
          <cell r="CO138">
            <v>79</v>
          </cell>
        </row>
        <row r="139">
          <cell r="AY139">
            <v>4516</v>
          </cell>
          <cell r="AZ139">
            <v>75</v>
          </cell>
          <cell r="BA139">
            <v>71</v>
          </cell>
          <cell r="BB139">
            <v>68</v>
          </cell>
          <cell r="BC139">
            <v>65</v>
          </cell>
          <cell r="BD139">
            <v>64</v>
          </cell>
          <cell r="BE139">
            <v>63</v>
          </cell>
          <cell r="BF139">
            <v>62</v>
          </cell>
          <cell r="BG139">
            <v>63</v>
          </cell>
          <cell r="BH139">
            <v>63</v>
          </cell>
          <cell r="BI139">
            <v>64</v>
          </cell>
          <cell r="BJ139">
            <v>64</v>
          </cell>
          <cell r="BK139">
            <v>65</v>
          </cell>
          <cell r="BL139">
            <v>66</v>
          </cell>
          <cell r="BM139">
            <v>64</v>
          </cell>
          <cell r="BN139">
            <v>61</v>
          </cell>
          <cell r="BO139">
            <v>58</v>
          </cell>
          <cell r="BP139">
            <v>56</v>
          </cell>
          <cell r="BQ139">
            <v>54</v>
          </cell>
          <cell r="BR139">
            <v>52</v>
          </cell>
          <cell r="BS139">
            <v>51</v>
          </cell>
          <cell r="BT139">
            <v>237</v>
          </cell>
          <cell r="BU139">
            <v>221</v>
          </cell>
          <cell r="BV139">
            <v>227</v>
          </cell>
          <cell r="BW139">
            <v>222</v>
          </cell>
          <cell r="BX139">
            <v>200</v>
          </cell>
          <cell r="BY139">
            <v>173</v>
          </cell>
          <cell r="BZ139">
            <v>149</v>
          </cell>
          <cell r="CA139">
            <v>118</v>
          </cell>
          <cell r="CB139">
            <v>109</v>
          </cell>
          <cell r="CC139">
            <v>85</v>
          </cell>
          <cell r="CD139">
            <v>65</v>
          </cell>
          <cell r="CE139">
            <v>44</v>
          </cell>
          <cell r="CF139">
            <v>41</v>
          </cell>
          <cell r="CG139">
            <v>6</v>
          </cell>
          <cell r="CH139">
            <v>37</v>
          </cell>
          <cell r="CI139">
            <v>39</v>
          </cell>
          <cell r="CJ139">
            <v>82</v>
          </cell>
          <cell r="CK139">
            <v>1624</v>
          </cell>
          <cell r="CL139">
            <v>158</v>
          </cell>
          <cell r="CM139">
            <v>134</v>
          </cell>
          <cell r="CN139">
            <v>687</v>
          </cell>
          <cell r="CO139">
            <v>44</v>
          </cell>
        </row>
        <row r="140">
          <cell r="AY140">
            <v>4517</v>
          </cell>
          <cell r="AZ140">
            <v>65</v>
          </cell>
          <cell r="BA140">
            <v>61</v>
          </cell>
          <cell r="BB140">
            <v>58</v>
          </cell>
          <cell r="BC140">
            <v>56</v>
          </cell>
          <cell r="BD140">
            <v>55</v>
          </cell>
          <cell r="BE140">
            <v>54</v>
          </cell>
          <cell r="BF140">
            <v>54</v>
          </cell>
          <cell r="BG140">
            <v>54</v>
          </cell>
          <cell r="BH140">
            <v>54</v>
          </cell>
          <cell r="BI140">
            <v>55</v>
          </cell>
          <cell r="BJ140">
            <v>55</v>
          </cell>
          <cell r="BK140">
            <v>56</v>
          </cell>
          <cell r="BL140">
            <v>56</v>
          </cell>
          <cell r="BM140">
            <v>55</v>
          </cell>
          <cell r="BN140">
            <v>53</v>
          </cell>
          <cell r="BO140">
            <v>50</v>
          </cell>
          <cell r="BP140">
            <v>48</v>
          </cell>
          <cell r="BQ140">
            <v>46</v>
          </cell>
          <cell r="BR140">
            <v>45</v>
          </cell>
          <cell r="BS140">
            <v>44</v>
          </cell>
          <cell r="BT140">
            <v>204</v>
          </cell>
          <cell r="BU140">
            <v>190</v>
          </cell>
          <cell r="BV140">
            <v>195</v>
          </cell>
          <cell r="BW140">
            <v>191</v>
          </cell>
          <cell r="BX140">
            <v>172</v>
          </cell>
          <cell r="BY140">
            <v>149</v>
          </cell>
          <cell r="BZ140">
            <v>128</v>
          </cell>
          <cell r="CA140">
            <v>101</v>
          </cell>
          <cell r="CB140">
            <v>94</v>
          </cell>
          <cell r="CC140">
            <v>73</v>
          </cell>
          <cell r="CD140">
            <v>56</v>
          </cell>
          <cell r="CE140">
            <v>38</v>
          </cell>
          <cell r="CF140">
            <v>35</v>
          </cell>
          <cell r="CG140">
            <v>5</v>
          </cell>
          <cell r="CH140">
            <v>31</v>
          </cell>
          <cell r="CI140">
            <v>33</v>
          </cell>
          <cell r="CJ140">
            <v>70</v>
          </cell>
          <cell r="CK140">
            <v>1395</v>
          </cell>
          <cell r="CL140">
            <v>135</v>
          </cell>
          <cell r="CM140">
            <v>115</v>
          </cell>
          <cell r="CN140">
            <v>591</v>
          </cell>
          <cell r="CO140">
            <v>54</v>
          </cell>
        </row>
        <row r="141">
          <cell r="AY141">
            <v>4526</v>
          </cell>
          <cell r="AZ141">
            <v>19</v>
          </cell>
          <cell r="BA141">
            <v>18</v>
          </cell>
          <cell r="BB141">
            <v>17</v>
          </cell>
          <cell r="BC141">
            <v>16</v>
          </cell>
          <cell r="BD141">
            <v>16</v>
          </cell>
          <cell r="BE141">
            <v>16</v>
          </cell>
          <cell r="BF141">
            <v>16</v>
          </cell>
          <cell r="BG141">
            <v>16</v>
          </cell>
          <cell r="BH141">
            <v>16</v>
          </cell>
          <cell r="BI141">
            <v>16</v>
          </cell>
          <cell r="BJ141">
            <v>16</v>
          </cell>
          <cell r="BK141">
            <v>16</v>
          </cell>
          <cell r="BL141">
            <v>16</v>
          </cell>
          <cell r="BM141">
            <v>16</v>
          </cell>
          <cell r="BN141">
            <v>15</v>
          </cell>
          <cell r="BO141">
            <v>15</v>
          </cell>
          <cell r="BP141">
            <v>14</v>
          </cell>
          <cell r="BQ141">
            <v>13</v>
          </cell>
          <cell r="BR141">
            <v>13</v>
          </cell>
          <cell r="BS141">
            <v>13</v>
          </cell>
          <cell r="BT141">
            <v>59</v>
          </cell>
          <cell r="BU141">
            <v>55</v>
          </cell>
          <cell r="BV141">
            <v>57</v>
          </cell>
          <cell r="BW141">
            <v>55</v>
          </cell>
          <cell r="BX141">
            <v>50</v>
          </cell>
          <cell r="BY141">
            <v>43</v>
          </cell>
          <cell r="BZ141">
            <v>37</v>
          </cell>
          <cell r="CA141">
            <v>29</v>
          </cell>
          <cell r="CB141">
            <v>27</v>
          </cell>
          <cell r="CC141">
            <v>21</v>
          </cell>
          <cell r="CD141">
            <v>16</v>
          </cell>
          <cell r="CE141">
            <v>11</v>
          </cell>
          <cell r="CF141">
            <v>10</v>
          </cell>
          <cell r="CG141">
            <v>2</v>
          </cell>
          <cell r="CH141">
            <v>9</v>
          </cell>
          <cell r="CI141">
            <v>10</v>
          </cell>
          <cell r="CJ141">
            <v>20</v>
          </cell>
          <cell r="CK141">
            <v>406</v>
          </cell>
          <cell r="CL141">
            <v>39</v>
          </cell>
          <cell r="CM141">
            <v>33</v>
          </cell>
          <cell r="CN141">
            <v>172</v>
          </cell>
          <cell r="CO141">
            <v>20</v>
          </cell>
        </row>
        <row r="142">
          <cell r="AZ142">
            <v>0</v>
          </cell>
          <cell r="BA142">
            <v>0</v>
          </cell>
          <cell r="BB142">
            <v>0</v>
          </cell>
          <cell r="BC142">
            <v>-1</v>
          </cell>
          <cell r="BD142">
            <v>0</v>
          </cell>
          <cell r="BE142">
            <v>1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127</v>
          </cell>
        </row>
        <row r="143">
          <cell r="AZ143">
            <v>225</v>
          </cell>
          <cell r="BA143">
            <v>220</v>
          </cell>
          <cell r="BB143">
            <v>214</v>
          </cell>
          <cell r="BC143">
            <v>211</v>
          </cell>
          <cell r="BD143">
            <v>212</v>
          </cell>
          <cell r="BE143">
            <v>208</v>
          </cell>
          <cell r="BF143">
            <v>209</v>
          </cell>
          <cell r="BG143">
            <v>210</v>
          </cell>
          <cell r="BH143">
            <v>209</v>
          </cell>
          <cell r="BI143">
            <v>210</v>
          </cell>
          <cell r="BJ143">
            <v>209</v>
          </cell>
          <cell r="BK143">
            <v>210</v>
          </cell>
          <cell r="BL143">
            <v>205</v>
          </cell>
          <cell r="BM143">
            <v>196</v>
          </cell>
          <cell r="BN143">
            <v>182</v>
          </cell>
          <cell r="BO143">
            <v>169</v>
          </cell>
          <cell r="BP143">
            <v>154</v>
          </cell>
          <cell r="BQ143">
            <v>143</v>
          </cell>
          <cell r="BR143">
            <v>134</v>
          </cell>
          <cell r="BS143">
            <v>127</v>
          </cell>
          <cell r="BT143">
            <v>560</v>
          </cell>
          <cell r="BU143">
            <v>566</v>
          </cell>
          <cell r="BV143">
            <v>740</v>
          </cell>
          <cell r="BW143">
            <v>592</v>
          </cell>
          <cell r="BX143">
            <v>572</v>
          </cell>
          <cell r="BY143">
            <v>474</v>
          </cell>
          <cell r="BZ143">
            <v>390</v>
          </cell>
          <cell r="CA143">
            <v>372</v>
          </cell>
          <cell r="CB143">
            <v>242</v>
          </cell>
          <cell r="CC143">
            <v>226</v>
          </cell>
          <cell r="CD143">
            <v>175</v>
          </cell>
          <cell r="CE143">
            <v>129</v>
          </cell>
          <cell r="CF143">
            <v>91</v>
          </cell>
          <cell r="CG143">
            <v>20</v>
          </cell>
          <cell r="CH143">
            <v>110</v>
          </cell>
          <cell r="CI143">
            <v>115</v>
          </cell>
          <cell r="CJ143">
            <v>248</v>
          </cell>
          <cell r="CK143">
            <v>4569</v>
          </cell>
          <cell r="CL143">
            <v>509</v>
          </cell>
          <cell r="CM143">
            <v>385</v>
          </cell>
          <cell r="CN143">
            <v>1785</v>
          </cell>
          <cell r="CO143">
            <v>337</v>
          </cell>
        </row>
        <row r="144">
          <cell r="AZ144">
            <v>225</v>
          </cell>
          <cell r="BA144">
            <v>220</v>
          </cell>
          <cell r="BB144">
            <v>214</v>
          </cell>
          <cell r="BC144">
            <v>212</v>
          </cell>
          <cell r="BD144">
            <v>212</v>
          </cell>
          <cell r="BE144">
            <v>207</v>
          </cell>
          <cell r="BF144">
            <v>209</v>
          </cell>
          <cell r="BG144">
            <v>210</v>
          </cell>
          <cell r="BH144">
            <v>209</v>
          </cell>
          <cell r="BI144">
            <v>210</v>
          </cell>
          <cell r="BJ144">
            <v>209</v>
          </cell>
          <cell r="BK144">
            <v>210</v>
          </cell>
          <cell r="BL144">
            <v>205</v>
          </cell>
          <cell r="BM144">
            <v>196</v>
          </cell>
          <cell r="BN144">
            <v>182</v>
          </cell>
          <cell r="BO144">
            <v>169</v>
          </cell>
          <cell r="BP144">
            <v>154</v>
          </cell>
          <cell r="BQ144">
            <v>143</v>
          </cell>
          <cell r="BR144">
            <v>134</v>
          </cell>
          <cell r="BS144">
            <v>127</v>
          </cell>
          <cell r="BT144">
            <v>560</v>
          </cell>
          <cell r="BU144">
            <v>566</v>
          </cell>
          <cell r="BV144">
            <v>740</v>
          </cell>
          <cell r="BW144">
            <v>592</v>
          </cell>
          <cell r="BX144">
            <v>572</v>
          </cell>
          <cell r="BY144">
            <v>474</v>
          </cell>
          <cell r="BZ144">
            <v>390</v>
          </cell>
          <cell r="CA144">
            <v>372</v>
          </cell>
          <cell r="CB144">
            <v>242</v>
          </cell>
          <cell r="CC144">
            <v>226</v>
          </cell>
          <cell r="CD144">
            <v>175</v>
          </cell>
          <cell r="CE144">
            <v>129</v>
          </cell>
          <cell r="CF144">
            <v>91</v>
          </cell>
          <cell r="CG144">
            <v>20</v>
          </cell>
          <cell r="CH144">
            <v>110</v>
          </cell>
          <cell r="CI144">
            <v>115</v>
          </cell>
          <cell r="CJ144">
            <v>248</v>
          </cell>
          <cell r="CK144">
            <v>4569</v>
          </cell>
          <cell r="CL144">
            <v>509</v>
          </cell>
          <cell r="CM144">
            <v>385</v>
          </cell>
          <cell r="CN144">
            <v>1785</v>
          </cell>
          <cell r="CO144">
            <v>210</v>
          </cell>
        </row>
        <row r="145">
          <cell r="AY145">
            <v>4524</v>
          </cell>
          <cell r="AZ145">
            <v>87</v>
          </cell>
          <cell r="BA145">
            <v>85</v>
          </cell>
          <cell r="BB145">
            <v>83</v>
          </cell>
          <cell r="BC145">
            <v>82</v>
          </cell>
          <cell r="BD145">
            <v>82</v>
          </cell>
          <cell r="BE145">
            <v>80</v>
          </cell>
          <cell r="BF145">
            <v>82</v>
          </cell>
          <cell r="BG145">
            <v>82</v>
          </cell>
          <cell r="BH145">
            <v>82</v>
          </cell>
          <cell r="BI145">
            <v>82</v>
          </cell>
          <cell r="BJ145">
            <v>82</v>
          </cell>
          <cell r="BK145">
            <v>82</v>
          </cell>
          <cell r="BL145">
            <v>78</v>
          </cell>
          <cell r="BM145">
            <v>77</v>
          </cell>
          <cell r="BN145">
            <v>71</v>
          </cell>
          <cell r="BO145">
            <v>66</v>
          </cell>
          <cell r="BP145">
            <v>60</v>
          </cell>
          <cell r="BQ145">
            <v>55</v>
          </cell>
          <cell r="BR145">
            <v>53</v>
          </cell>
          <cell r="BS145">
            <v>50</v>
          </cell>
          <cell r="BT145">
            <v>217</v>
          </cell>
          <cell r="BU145">
            <v>218</v>
          </cell>
          <cell r="BV145">
            <v>287</v>
          </cell>
          <cell r="BW145">
            <v>228</v>
          </cell>
          <cell r="BX145">
            <v>221</v>
          </cell>
          <cell r="BY145">
            <v>183</v>
          </cell>
          <cell r="BZ145">
            <v>150</v>
          </cell>
          <cell r="CA145">
            <v>143</v>
          </cell>
          <cell r="CB145">
            <v>93</v>
          </cell>
          <cell r="CC145">
            <v>87</v>
          </cell>
          <cell r="CD145">
            <v>68</v>
          </cell>
          <cell r="CE145">
            <v>50</v>
          </cell>
          <cell r="CF145">
            <v>36</v>
          </cell>
          <cell r="CG145">
            <v>7</v>
          </cell>
          <cell r="CH145">
            <v>42</v>
          </cell>
          <cell r="CI145">
            <v>43</v>
          </cell>
          <cell r="CJ145">
            <v>96</v>
          </cell>
          <cell r="CK145">
            <v>1766</v>
          </cell>
          <cell r="CL145">
            <v>196</v>
          </cell>
          <cell r="CM145">
            <v>148</v>
          </cell>
          <cell r="CN145">
            <v>690</v>
          </cell>
          <cell r="CO145">
            <v>88</v>
          </cell>
        </row>
        <row r="146">
          <cell r="AY146">
            <v>4521</v>
          </cell>
          <cell r="AZ146">
            <v>13</v>
          </cell>
          <cell r="BA146">
            <v>13</v>
          </cell>
          <cell r="BB146">
            <v>12</v>
          </cell>
          <cell r="BC146">
            <v>12</v>
          </cell>
          <cell r="BD146">
            <v>12</v>
          </cell>
          <cell r="BE146">
            <v>12</v>
          </cell>
          <cell r="BF146">
            <v>12</v>
          </cell>
          <cell r="BG146">
            <v>12</v>
          </cell>
          <cell r="BH146">
            <v>12</v>
          </cell>
          <cell r="BI146">
            <v>12</v>
          </cell>
          <cell r="BJ146">
            <v>12</v>
          </cell>
          <cell r="BK146">
            <v>12</v>
          </cell>
          <cell r="BL146">
            <v>12</v>
          </cell>
          <cell r="BM146">
            <v>11</v>
          </cell>
          <cell r="BN146">
            <v>11</v>
          </cell>
          <cell r="BO146">
            <v>10</v>
          </cell>
          <cell r="BP146">
            <v>9</v>
          </cell>
          <cell r="BQ146">
            <v>8</v>
          </cell>
          <cell r="BR146">
            <v>8</v>
          </cell>
          <cell r="BS146">
            <v>7</v>
          </cell>
          <cell r="BT146">
            <v>32</v>
          </cell>
          <cell r="BU146">
            <v>33</v>
          </cell>
          <cell r="BV146">
            <v>43</v>
          </cell>
          <cell r="BW146">
            <v>34</v>
          </cell>
          <cell r="BX146">
            <v>33</v>
          </cell>
          <cell r="BY146">
            <v>27</v>
          </cell>
          <cell r="BZ146">
            <v>23</v>
          </cell>
          <cell r="CA146">
            <v>22</v>
          </cell>
          <cell r="CB146">
            <v>14</v>
          </cell>
          <cell r="CC146">
            <v>13</v>
          </cell>
          <cell r="CD146">
            <v>10</v>
          </cell>
          <cell r="CE146">
            <v>7</v>
          </cell>
          <cell r="CF146">
            <v>5</v>
          </cell>
          <cell r="CG146">
            <v>1</v>
          </cell>
          <cell r="CH146">
            <v>6</v>
          </cell>
          <cell r="CI146">
            <v>7</v>
          </cell>
          <cell r="CJ146">
            <v>14</v>
          </cell>
          <cell r="CK146">
            <v>265</v>
          </cell>
          <cell r="CL146">
            <v>30</v>
          </cell>
          <cell r="CM146">
            <v>22</v>
          </cell>
          <cell r="CN146">
            <v>103</v>
          </cell>
          <cell r="CO146">
            <v>12</v>
          </cell>
        </row>
        <row r="147">
          <cell r="AY147">
            <v>4523</v>
          </cell>
          <cell r="AZ147">
            <v>33</v>
          </cell>
          <cell r="BA147">
            <v>32</v>
          </cell>
          <cell r="BB147">
            <v>31</v>
          </cell>
          <cell r="BC147">
            <v>31</v>
          </cell>
          <cell r="BD147">
            <v>31</v>
          </cell>
          <cell r="BE147">
            <v>30</v>
          </cell>
          <cell r="BF147">
            <v>30</v>
          </cell>
          <cell r="BG147">
            <v>30</v>
          </cell>
          <cell r="BH147">
            <v>30</v>
          </cell>
          <cell r="BI147">
            <v>30</v>
          </cell>
          <cell r="BJ147">
            <v>30</v>
          </cell>
          <cell r="BK147">
            <v>30</v>
          </cell>
          <cell r="BL147">
            <v>30</v>
          </cell>
          <cell r="BM147">
            <v>28</v>
          </cell>
          <cell r="BN147">
            <v>26</v>
          </cell>
          <cell r="BO147">
            <v>24</v>
          </cell>
          <cell r="BP147">
            <v>22</v>
          </cell>
          <cell r="BQ147">
            <v>21</v>
          </cell>
          <cell r="BR147">
            <v>19</v>
          </cell>
          <cell r="BS147">
            <v>18</v>
          </cell>
          <cell r="BT147">
            <v>81</v>
          </cell>
          <cell r="BU147">
            <v>82</v>
          </cell>
          <cell r="BV147">
            <v>107</v>
          </cell>
          <cell r="BW147">
            <v>86</v>
          </cell>
          <cell r="BX147">
            <v>83</v>
          </cell>
          <cell r="BY147">
            <v>69</v>
          </cell>
          <cell r="BZ147">
            <v>57</v>
          </cell>
          <cell r="CA147">
            <v>54</v>
          </cell>
          <cell r="CB147">
            <v>35</v>
          </cell>
          <cell r="CC147">
            <v>33</v>
          </cell>
          <cell r="CD147">
            <v>25</v>
          </cell>
          <cell r="CE147">
            <v>19</v>
          </cell>
          <cell r="CF147">
            <v>13</v>
          </cell>
          <cell r="CG147">
            <v>3</v>
          </cell>
          <cell r="CH147">
            <v>16</v>
          </cell>
          <cell r="CI147">
            <v>17</v>
          </cell>
          <cell r="CJ147">
            <v>36</v>
          </cell>
          <cell r="CK147">
            <v>662</v>
          </cell>
          <cell r="CL147">
            <v>74</v>
          </cell>
          <cell r="CM147">
            <v>56</v>
          </cell>
          <cell r="CN147">
            <v>259</v>
          </cell>
          <cell r="CO147">
            <v>31</v>
          </cell>
        </row>
        <row r="148">
          <cell r="AY148">
            <v>4520</v>
          </cell>
          <cell r="AZ148">
            <v>42</v>
          </cell>
          <cell r="BA148">
            <v>41</v>
          </cell>
          <cell r="BB148">
            <v>40</v>
          </cell>
          <cell r="BC148">
            <v>40</v>
          </cell>
          <cell r="BD148">
            <v>40</v>
          </cell>
          <cell r="BE148">
            <v>39</v>
          </cell>
          <cell r="BF148">
            <v>39</v>
          </cell>
          <cell r="BG148">
            <v>40</v>
          </cell>
          <cell r="BH148">
            <v>39</v>
          </cell>
          <cell r="BI148">
            <v>40</v>
          </cell>
          <cell r="BJ148">
            <v>39</v>
          </cell>
          <cell r="BK148">
            <v>40</v>
          </cell>
          <cell r="BL148">
            <v>39</v>
          </cell>
          <cell r="BM148">
            <v>37</v>
          </cell>
          <cell r="BN148">
            <v>34</v>
          </cell>
          <cell r="BO148">
            <v>32</v>
          </cell>
          <cell r="BP148">
            <v>29</v>
          </cell>
          <cell r="BQ148">
            <v>27</v>
          </cell>
          <cell r="BR148">
            <v>25</v>
          </cell>
          <cell r="BS148">
            <v>24</v>
          </cell>
          <cell r="BT148">
            <v>106</v>
          </cell>
          <cell r="BU148">
            <v>107</v>
          </cell>
          <cell r="BV148">
            <v>139</v>
          </cell>
          <cell r="BW148">
            <v>112</v>
          </cell>
          <cell r="BX148">
            <v>108</v>
          </cell>
          <cell r="BY148">
            <v>89</v>
          </cell>
          <cell r="BZ148">
            <v>73</v>
          </cell>
          <cell r="CA148">
            <v>70</v>
          </cell>
          <cell r="CB148">
            <v>46</v>
          </cell>
          <cell r="CC148">
            <v>43</v>
          </cell>
          <cell r="CD148">
            <v>33</v>
          </cell>
          <cell r="CE148">
            <v>24</v>
          </cell>
          <cell r="CF148">
            <v>17</v>
          </cell>
          <cell r="CG148">
            <v>4</v>
          </cell>
          <cell r="CH148">
            <v>21</v>
          </cell>
          <cell r="CI148">
            <v>22</v>
          </cell>
          <cell r="CJ148">
            <v>47</v>
          </cell>
          <cell r="CK148">
            <v>861</v>
          </cell>
          <cell r="CL148">
            <v>96</v>
          </cell>
          <cell r="CM148">
            <v>73</v>
          </cell>
          <cell r="CN148">
            <v>336</v>
          </cell>
          <cell r="CO148">
            <v>33</v>
          </cell>
        </row>
        <row r="149">
          <cell r="AY149">
            <v>4522</v>
          </cell>
          <cell r="AZ149">
            <v>17</v>
          </cell>
          <cell r="BA149">
            <v>17</v>
          </cell>
          <cell r="BB149">
            <v>17</v>
          </cell>
          <cell r="BC149">
            <v>16</v>
          </cell>
          <cell r="BD149">
            <v>16</v>
          </cell>
          <cell r="BE149">
            <v>16</v>
          </cell>
          <cell r="BF149">
            <v>16</v>
          </cell>
          <cell r="BG149">
            <v>16</v>
          </cell>
          <cell r="BH149">
            <v>16</v>
          </cell>
          <cell r="BI149">
            <v>16</v>
          </cell>
          <cell r="BJ149">
            <v>16</v>
          </cell>
          <cell r="BK149">
            <v>16</v>
          </cell>
          <cell r="BL149">
            <v>16</v>
          </cell>
          <cell r="BM149">
            <v>15</v>
          </cell>
          <cell r="BN149">
            <v>14</v>
          </cell>
          <cell r="BO149">
            <v>13</v>
          </cell>
          <cell r="BP149">
            <v>12</v>
          </cell>
          <cell r="BQ149">
            <v>11</v>
          </cell>
          <cell r="BR149">
            <v>10</v>
          </cell>
          <cell r="BS149">
            <v>10</v>
          </cell>
          <cell r="BT149">
            <v>43</v>
          </cell>
          <cell r="BU149">
            <v>44</v>
          </cell>
          <cell r="BV149">
            <v>57</v>
          </cell>
          <cell r="BW149">
            <v>46</v>
          </cell>
          <cell r="BX149">
            <v>44</v>
          </cell>
          <cell r="BY149">
            <v>37</v>
          </cell>
          <cell r="BZ149">
            <v>30</v>
          </cell>
          <cell r="CA149">
            <v>29</v>
          </cell>
          <cell r="CB149">
            <v>19</v>
          </cell>
          <cell r="CC149">
            <v>17</v>
          </cell>
          <cell r="CD149">
            <v>14</v>
          </cell>
          <cell r="CE149">
            <v>10</v>
          </cell>
          <cell r="CF149">
            <v>7</v>
          </cell>
          <cell r="CG149">
            <v>2</v>
          </cell>
          <cell r="CH149">
            <v>9</v>
          </cell>
          <cell r="CI149">
            <v>9</v>
          </cell>
          <cell r="CJ149">
            <v>19</v>
          </cell>
          <cell r="CK149">
            <v>353</v>
          </cell>
          <cell r="CL149">
            <v>39</v>
          </cell>
          <cell r="CM149">
            <v>30</v>
          </cell>
          <cell r="CN149">
            <v>138</v>
          </cell>
          <cell r="CO149">
            <v>20</v>
          </cell>
        </row>
        <row r="150">
          <cell r="AY150">
            <v>4519</v>
          </cell>
          <cell r="AZ150">
            <v>33</v>
          </cell>
          <cell r="BA150">
            <v>32</v>
          </cell>
          <cell r="BB150">
            <v>31</v>
          </cell>
          <cell r="BC150">
            <v>31</v>
          </cell>
          <cell r="BD150">
            <v>31</v>
          </cell>
          <cell r="BE150">
            <v>30</v>
          </cell>
          <cell r="BF150">
            <v>30</v>
          </cell>
          <cell r="BG150">
            <v>30</v>
          </cell>
          <cell r="BH150">
            <v>30</v>
          </cell>
          <cell r="BI150">
            <v>30</v>
          </cell>
          <cell r="BJ150">
            <v>30</v>
          </cell>
          <cell r="BK150">
            <v>30</v>
          </cell>
          <cell r="BL150">
            <v>30</v>
          </cell>
          <cell r="BM150">
            <v>28</v>
          </cell>
          <cell r="BN150">
            <v>26</v>
          </cell>
          <cell r="BO150">
            <v>24</v>
          </cell>
          <cell r="BP150">
            <v>22</v>
          </cell>
          <cell r="BQ150">
            <v>21</v>
          </cell>
          <cell r="BR150">
            <v>19</v>
          </cell>
          <cell r="BS150">
            <v>18</v>
          </cell>
          <cell r="BT150">
            <v>81</v>
          </cell>
          <cell r="BU150">
            <v>82</v>
          </cell>
          <cell r="BV150">
            <v>107</v>
          </cell>
          <cell r="BW150">
            <v>86</v>
          </cell>
          <cell r="BX150">
            <v>83</v>
          </cell>
          <cell r="BY150">
            <v>69</v>
          </cell>
          <cell r="BZ150">
            <v>57</v>
          </cell>
          <cell r="CA150">
            <v>54</v>
          </cell>
          <cell r="CB150">
            <v>35</v>
          </cell>
          <cell r="CC150">
            <v>33</v>
          </cell>
          <cell r="CD150">
            <v>25</v>
          </cell>
          <cell r="CE150">
            <v>19</v>
          </cell>
          <cell r="CF150">
            <v>13</v>
          </cell>
          <cell r="CG150">
            <v>3</v>
          </cell>
          <cell r="CH150">
            <v>16</v>
          </cell>
          <cell r="CI150">
            <v>17</v>
          </cell>
          <cell r="CJ150">
            <v>36</v>
          </cell>
          <cell r="CK150">
            <v>662</v>
          </cell>
          <cell r="CL150">
            <v>74</v>
          </cell>
          <cell r="CM150">
            <v>56</v>
          </cell>
          <cell r="CN150">
            <v>259</v>
          </cell>
          <cell r="CO150">
            <v>26</v>
          </cell>
        </row>
        <row r="151">
          <cell r="AZ151">
            <v>1934</v>
          </cell>
          <cell r="BA151">
            <v>1879</v>
          </cell>
          <cell r="BB151">
            <v>1845</v>
          </cell>
          <cell r="BC151">
            <v>1844</v>
          </cell>
          <cell r="BD151">
            <v>1854</v>
          </cell>
          <cell r="BE151">
            <v>1890</v>
          </cell>
          <cell r="BF151">
            <v>1940</v>
          </cell>
          <cell r="BG151">
            <v>1997</v>
          </cell>
          <cell r="BH151">
            <v>2056</v>
          </cell>
          <cell r="BI151">
            <v>2097</v>
          </cell>
          <cell r="BJ151">
            <v>2163</v>
          </cell>
          <cell r="BK151">
            <v>2224</v>
          </cell>
          <cell r="BL151">
            <v>2248</v>
          </cell>
          <cell r="BM151">
            <v>2184</v>
          </cell>
          <cell r="BN151">
            <v>2070</v>
          </cell>
          <cell r="BO151">
            <v>1962</v>
          </cell>
          <cell r="BP151">
            <v>1853</v>
          </cell>
          <cell r="BQ151">
            <v>1748</v>
          </cell>
          <cell r="BR151">
            <v>1679</v>
          </cell>
          <cell r="BS151">
            <v>1612</v>
          </cell>
          <cell r="BT151">
            <v>7321</v>
          </cell>
          <cell r="BU151">
            <v>6958</v>
          </cell>
          <cell r="BV151">
            <v>7361</v>
          </cell>
          <cell r="BW151">
            <v>6403</v>
          </cell>
          <cell r="BX151">
            <v>6219</v>
          </cell>
          <cell r="BY151">
            <v>5447</v>
          </cell>
          <cell r="BZ151">
            <v>4272</v>
          </cell>
          <cell r="CA151">
            <v>3550</v>
          </cell>
          <cell r="CB151">
            <v>3114</v>
          </cell>
          <cell r="CC151">
            <v>2537</v>
          </cell>
          <cell r="CD151">
            <v>1851</v>
          </cell>
          <cell r="CE151">
            <v>1281</v>
          </cell>
          <cell r="CF151">
            <v>1087</v>
          </cell>
        </row>
        <row r="152">
          <cell r="AZ152">
            <v>1</v>
          </cell>
          <cell r="BA152">
            <v>1</v>
          </cell>
          <cell r="BB152">
            <v>-1</v>
          </cell>
          <cell r="BC152">
            <v>-1</v>
          </cell>
          <cell r="BD152">
            <v>0</v>
          </cell>
          <cell r="BE152">
            <v>-1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357</v>
          </cell>
        </row>
        <row r="153">
          <cell r="AZ153">
            <v>542</v>
          </cell>
          <cell r="BA153">
            <v>508</v>
          </cell>
          <cell r="BB153">
            <v>484</v>
          </cell>
          <cell r="BC153">
            <v>473</v>
          </cell>
          <cell r="BD153">
            <v>470</v>
          </cell>
          <cell r="BE153">
            <v>474</v>
          </cell>
          <cell r="BF153">
            <v>484</v>
          </cell>
          <cell r="BG153">
            <v>501</v>
          </cell>
          <cell r="BH153">
            <v>517</v>
          </cell>
          <cell r="BI153">
            <v>538</v>
          </cell>
          <cell r="BJ153">
            <v>558</v>
          </cell>
          <cell r="BK153">
            <v>582</v>
          </cell>
          <cell r="BL153">
            <v>596</v>
          </cell>
          <cell r="BM153">
            <v>589</v>
          </cell>
          <cell r="BN153">
            <v>569</v>
          </cell>
          <cell r="BO153">
            <v>553</v>
          </cell>
          <cell r="BP153">
            <v>533</v>
          </cell>
          <cell r="BQ153">
            <v>516</v>
          </cell>
          <cell r="BR153">
            <v>507</v>
          </cell>
          <cell r="BS153">
            <v>500</v>
          </cell>
          <cell r="BT153">
            <v>2351</v>
          </cell>
          <cell r="BU153">
            <v>2068</v>
          </cell>
          <cell r="BV153">
            <v>2230</v>
          </cell>
          <cell r="BW153">
            <v>1875</v>
          </cell>
          <cell r="BX153">
            <v>1920</v>
          </cell>
          <cell r="BY153">
            <v>1672</v>
          </cell>
          <cell r="BZ153">
            <v>1324</v>
          </cell>
          <cell r="CA153">
            <v>1144</v>
          </cell>
          <cell r="CB153">
            <v>962</v>
          </cell>
          <cell r="CC153">
            <v>764</v>
          </cell>
          <cell r="CD153">
            <v>633</v>
          </cell>
          <cell r="CE153">
            <v>454</v>
          </cell>
          <cell r="CF153">
            <v>389</v>
          </cell>
          <cell r="CG153">
            <v>46</v>
          </cell>
          <cell r="CH153">
            <v>265</v>
          </cell>
          <cell r="CI153">
            <v>277</v>
          </cell>
          <cell r="CJ153">
            <v>592</v>
          </cell>
          <cell r="CK153">
            <v>14866</v>
          </cell>
          <cell r="CL153">
            <v>1488</v>
          </cell>
          <cell r="CM153">
            <v>1352</v>
          </cell>
          <cell r="CN153">
            <v>6540</v>
          </cell>
          <cell r="CO153">
            <v>806</v>
          </cell>
        </row>
        <row r="154">
          <cell r="AZ154">
            <v>541</v>
          </cell>
          <cell r="BA154">
            <v>507</v>
          </cell>
          <cell r="BB154">
            <v>485</v>
          </cell>
          <cell r="BC154">
            <v>474</v>
          </cell>
          <cell r="BD154">
            <v>470</v>
          </cell>
          <cell r="BE154">
            <v>475</v>
          </cell>
          <cell r="BF154">
            <v>484</v>
          </cell>
          <cell r="BG154">
            <v>501</v>
          </cell>
          <cell r="BH154">
            <v>517</v>
          </cell>
          <cell r="BI154">
            <v>538</v>
          </cell>
          <cell r="BJ154">
            <v>558</v>
          </cell>
          <cell r="BK154">
            <v>582</v>
          </cell>
          <cell r="BL154">
            <v>596</v>
          </cell>
          <cell r="BM154">
            <v>589</v>
          </cell>
          <cell r="BN154">
            <v>569</v>
          </cell>
          <cell r="BO154">
            <v>553</v>
          </cell>
          <cell r="BP154">
            <v>533</v>
          </cell>
          <cell r="BQ154">
            <v>516</v>
          </cell>
          <cell r="BR154">
            <v>507</v>
          </cell>
          <cell r="BS154">
            <v>500</v>
          </cell>
          <cell r="BT154">
            <v>2351</v>
          </cell>
          <cell r="BU154">
            <v>2068</v>
          </cell>
          <cell r="BV154">
            <v>2230</v>
          </cell>
          <cell r="BW154">
            <v>1875</v>
          </cell>
          <cell r="BX154">
            <v>1920</v>
          </cell>
          <cell r="BY154">
            <v>1672</v>
          </cell>
          <cell r="BZ154">
            <v>1324</v>
          </cell>
          <cell r="CA154">
            <v>1144</v>
          </cell>
          <cell r="CB154">
            <v>962</v>
          </cell>
          <cell r="CC154">
            <v>764</v>
          </cell>
          <cell r="CD154">
            <v>633</v>
          </cell>
          <cell r="CE154">
            <v>454</v>
          </cell>
          <cell r="CF154">
            <v>389</v>
          </cell>
          <cell r="CG154">
            <v>46</v>
          </cell>
          <cell r="CH154">
            <v>265</v>
          </cell>
          <cell r="CI154">
            <v>277</v>
          </cell>
          <cell r="CJ154">
            <v>592</v>
          </cell>
          <cell r="CK154">
            <v>14866</v>
          </cell>
          <cell r="CL154">
            <v>1488</v>
          </cell>
          <cell r="CM154">
            <v>1352</v>
          </cell>
          <cell r="CN154">
            <v>6540</v>
          </cell>
          <cell r="CO154">
            <v>449</v>
          </cell>
        </row>
        <row r="155">
          <cell r="AY155">
            <v>4466</v>
          </cell>
          <cell r="AZ155">
            <v>408</v>
          </cell>
          <cell r="BA155">
            <v>383</v>
          </cell>
          <cell r="BB155">
            <v>365</v>
          </cell>
          <cell r="BC155">
            <v>356</v>
          </cell>
          <cell r="BD155">
            <v>354</v>
          </cell>
          <cell r="BE155">
            <v>357</v>
          </cell>
          <cell r="BF155">
            <v>364</v>
          </cell>
          <cell r="BG155">
            <v>378</v>
          </cell>
          <cell r="BH155">
            <v>389</v>
          </cell>
          <cell r="BI155">
            <v>405</v>
          </cell>
          <cell r="BJ155">
            <v>420</v>
          </cell>
          <cell r="BK155">
            <v>439</v>
          </cell>
          <cell r="BL155">
            <v>449</v>
          </cell>
          <cell r="BM155">
            <v>444</v>
          </cell>
          <cell r="BN155">
            <v>429</v>
          </cell>
          <cell r="BO155">
            <v>417</v>
          </cell>
          <cell r="BP155">
            <v>401</v>
          </cell>
          <cell r="BQ155">
            <v>388</v>
          </cell>
          <cell r="BR155">
            <v>383</v>
          </cell>
          <cell r="BS155">
            <v>377</v>
          </cell>
          <cell r="BT155">
            <v>1772</v>
          </cell>
          <cell r="BU155">
            <v>1558</v>
          </cell>
          <cell r="BV155">
            <v>1680</v>
          </cell>
          <cell r="BW155">
            <v>1413</v>
          </cell>
          <cell r="BX155">
            <v>1447</v>
          </cell>
          <cell r="BY155">
            <v>1260</v>
          </cell>
          <cell r="BZ155">
            <v>998</v>
          </cell>
          <cell r="CA155">
            <v>862</v>
          </cell>
          <cell r="CB155">
            <v>724</v>
          </cell>
          <cell r="CC155">
            <v>576</v>
          </cell>
          <cell r="CD155">
            <v>477</v>
          </cell>
          <cell r="CE155">
            <v>343</v>
          </cell>
          <cell r="CF155">
            <v>292</v>
          </cell>
          <cell r="CG155">
            <v>35</v>
          </cell>
          <cell r="CH155">
            <v>200</v>
          </cell>
          <cell r="CI155">
            <v>209</v>
          </cell>
          <cell r="CJ155">
            <v>447</v>
          </cell>
          <cell r="CK155">
            <v>11203</v>
          </cell>
          <cell r="CL155">
            <v>1122</v>
          </cell>
          <cell r="CM155">
            <v>1019</v>
          </cell>
          <cell r="CN155">
            <v>4928</v>
          </cell>
          <cell r="CO155">
            <v>418</v>
          </cell>
        </row>
        <row r="156">
          <cell r="AY156">
            <v>4467</v>
          </cell>
          <cell r="AZ156">
            <v>10</v>
          </cell>
          <cell r="BA156">
            <v>9</v>
          </cell>
          <cell r="BB156">
            <v>9</v>
          </cell>
          <cell r="BC156">
            <v>9</v>
          </cell>
          <cell r="BD156">
            <v>9</v>
          </cell>
          <cell r="BE156">
            <v>9</v>
          </cell>
          <cell r="BF156">
            <v>9</v>
          </cell>
          <cell r="BG156">
            <v>9</v>
          </cell>
          <cell r="BH156">
            <v>9</v>
          </cell>
          <cell r="BI156">
            <v>10</v>
          </cell>
          <cell r="BJ156">
            <v>10</v>
          </cell>
          <cell r="BK156">
            <v>11</v>
          </cell>
          <cell r="BL156">
            <v>11</v>
          </cell>
          <cell r="BM156">
            <v>11</v>
          </cell>
          <cell r="BN156">
            <v>10</v>
          </cell>
          <cell r="BO156">
            <v>10</v>
          </cell>
          <cell r="BP156">
            <v>10</v>
          </cell>
          <cell r="BQ156">
            <v>9</v>
          </cell>
          <cell r="BR156">
            <v>9</v>
          </cell>
          <cell r="BS156">
            <v>9</v>
          </cell>
          <cell r="BT156">
            <v>43</v>
          </cell>
          <cell r="BU156">
            <v>38</v>
          </cell>
          <cell r="BV156">
            <v>41</v>
          </cell>
          <cell r="BW156">
            <v>34</v>
          </cell>
          <cell r="BX156">
            <v>35</v>
          </cell>
          <cell r="BY156">
            <v>31</v>
          </cell>
          <cell r="BZ156">
            <v>24</v>
          </cell>
          <cell r="CA156">
            <v>21</v>
          </cell>
          <cell r="CB156">
            <v>18</v>
          </cell>
          <cell r="CC156">
            <v>14</v>
          </cell>
          <cell r="CD156">
            <v>12</v>
          </cell>
          <cell r="CE156">
            <v>8</v>
          </cell>
          <cell r="CF156">
            <v>7</v>
          </cell>
          <cell r="CG156">
            <v>1</v>
          </cell>
          <cell r="CH156">
            <v>5</v>
          </cell>
          <cell r="CI156">
            <v>5</v>
          </cell>
          <cell r="CJ156">
            <v>11</v>
          </cell>
          <cell r="CK156">
            <v>272</v>
          </cell>
          <cell r="CL156">
            <v>27</v>
          </cell>
          <cell r="CM156">
            <v>25</v>
          </cell>
          <cell r="CN156">
            <v>120</v>
          </cell>
          <cell r="CO156">
            <v>5</v>
          </cell>
        </row>
        <row r="157">
          <cell r="AY157">
            <v>11153</v>
          </cell>
          <cell r="AZ157">
            <v>12</v>
          </cell>
          <cell r="BA157">
            <v>11</v>
          </cell>
          <cell r="BB157">
            <v>11</v>
          </cell>
          <cell r="BC157">
            <v>11</v>
          </cell>
          <cell r="BD157">
            <v>11</v>
          </cell>
          <cell r="BE157">
            <v>11</v>
          </cell>
          <cell r="BF157">
            <v>11</v>
          </cell>
          <cell r="BG157">
            <v>11</v>
          </cell>
          <cell r="BH157">
            <v>12</v>
          </cell>
          <cell r="BI157">
            <v>12</v>
          </cell>
          <cell r="BJ157">
            <v>13</v>
          </cell>
          <cell r="BK157">
            <v>13</v>
          </cell>
          <cell r="BL157">
            <v>13</v>
          </cell>
          <cell r="BM157">
            <v>13</v>
          </cell>
          <cell r="BN157">
            <v>13</v>
          </cell>
          <cell r="BO157">
            <v>12</v>
          </cell>
          <cell r="BP157">
            <v>12</v>
          </cell>
          <cell r="BQ157">
            <v>12</v>
          </cell>
          <cell r="BR157">
            <v>11</v>
          </cell>
          <cell r="BS157">
            <v>11</v>
          </cell>
          <cell r="BT157">
            <v>53</v>
          </cell>
          <cell r="BU157">
            <v>46</v>
          </cell>
          <cell r="BV157">
            <v>50</v>
          </cell>
          <cell r="BW157">
            <v>42</v>
          </cell>
          <cell r="BX157">
            <v>43</v>
          </cell>
          <cell r="BY157">
            <v>37</v>
          </cell>
          <cell r="BZ157">
            <v>30</v>
          </cell>
          <cell r="CA157">
            <v>26</v>
          </cell>
          <cell r="CB157">
            <v>22</v>
          </cell>
          <cell r="CC157">
            <v>17</v>
          </cell>
          <cell r="CD157">
            <v>14</v>
          </cell>
          <cell r="CE157">
            <v>10</v>
          </cell>
          <cell r="CF157">
            <v>9</v>
          </cell>
          <cell r="CG157">
            <v>1</v>
          </cell>
          <cell r="CH157">
            <v>6</v>
          </cell>
          <cell r="CI157">
            <v>6</v>
          </cell>
          <cell r="CJ157">
            <v>13</v>
          </cell>
          <cell r="CK157">
            <v>333</v>
          </cell>
          <cell r="CL157">
            <v>33</v>
          </cell>
          <cell r="CM157">
            <v>30</v>
          </cell>
          <cell r="CN157">
            <v>147</v>
          </cell>
          <cell r="CO157">
            <v>12</v>
          </cell>
        </row>
        <row r="158">
          <cell r="AY158">
            <v>11250</v>
          </cell>
          <cell r="AZ158">
            <v>13</v>
          </cell>
          <cell r="BA158">
            <v>12</v>
          </cell>
          <cell r="BB158">
            <v>12</v>
          </cell>
          <cell r="BC158">
            <v>12</v>
          </cell>
          <cell r="BD158">
            <v>11</v>
          </cell>
          <cell r="BE158">
            <v>12</v>
          </cell>
          <cell r="BF158">
            <v>12</v>
          </cell>
          <cell r="BG158">
            <v>12</v>
          </cell>
          <cell r="BH158">
            <v>13</v>
          </cell>
          <cell r="BI158">
            <v>13</v>
          </cell>
          <cell r="BJ158">
            <v>14</v>
          </cell>
          <cell r="BK158">
            <v>14</v>
          </cell>
          <cell r="BL158">
            <v>15</v>
          </cell>
          <cell r="BM158">
            <v>14</v>
          </cell>
          <cell r="BN158">
            <v>14</v>
          </cell>
          <cell r="BO158">
            <v>14</v>
          </cell>
          <cell r="BP158">
            <v>13</v>
          </cell>
          <cell r="BQ158">
            <v>13</v>
          </cell>
          <cell r="BR158">
            <v>12</v>
          </cell>
          <cell r="BS158">
            <v>12</v>
          </cell>
          <cell r="BT158">
            <v>57</v>
          </cell>
          <cell r="BU158">
            <v>51</v>
          </cell>
          <cell r="BV158">
            <v>55</v>
          </cell>
          <cell r="BW158">
            <v>46</v>
          </cell>
          <cell r="BX158">
            <v>47</v>
          </cell>
          <cell r="BY158">
            <v>41</v>
          </cell>
          <cell r="BZ158">
            <v>32</v>
          </cell>
          <cell r="CA158">
            <v>28</v>
          </cell>
          <cell r="CB158">
            <v>24</v>
          </cell>
          <cell r="CC158">
            <v>19</v>
          </cell>
          <cell r="CD158">
            <v>15</v>
          </cell>
          <cell r="CE158">
            <v>11</v>
          </cell>
          <cell r="CF158">
            <v>10</v>
          </cell>
          <cell r="CG158">
            <v>1</v>
          </cell>
          <cell r="CH158">
            <v>6</v>
          </cell>
          <cell r="CI158">
            <v>7</v>
          </cell>
          <cell r="CJ158">
            <v>14</v>
          </cell>
          <cell r="CK158">
            <v>363</v>
          </cell>
          <cell r="CL158">
            <v>36</v>
          </cell>
          <cell r="CM158">
            <v>33</v>
          </cell>
          <cell r="CN158">
            <v>160</v>
          </cell>
          <cell r="CO158">
            <v>14</v>
          </cell>
        </row>
        <row r="159">
          <cell r="AY159">
            <v>10269</v>
          </cell>
          <cell r="AZ159">
            <v>98</v>
          </cell>
          <cell r="BA159">
            <v>92</v>
          </cell>
          <cell r="BB159">
            <v>88</v>
          </cell>
          <cell r="BC159">
            <v>86</v>
          </cell>
          <cell r="BD159">
            <v>85</v>
          </cell>
          <cell r="BE159">
            <v>86</v>
          </cell>
          <cell r="BF159">
            <v>88</v>
          </cell>
          <cell r="BG159">
            <v>91</v>
          </cell>
          <cell r="BH159">
            <v>94</v>
          </cell>
          <cell r="BI159">
            <v>98</v>
          </cell>
          <cell r="BJ159">
            <v>101</v>
          </cell>
          <cell r="BK159">
            <v>105</v>
          </cell>
          <cell r="BL159">
            <v>108</v>
          </cell>
          <cell r="BM159">
            <v>107</v>
          </cell>
          <cell r="BN159">
            <v>103</v>
          </cell>
          <cell r="BO159">
            <v>100</v>
          </cell>
          <cell r="BP159">
            <v>97</v>
          </cell>
          <cell r="BQ159">
            <v>94</v>
          </cell>
          <cell r="BR159">
            <v>92</v>
          </cell>
          <cell r="BS159">
            <v>91</v>
          </cell>
          <cell r="BT159">
            <v>426</v>
          </cell>
          <cell r="BU159">
            <v>375</v>
          </cell>
          <cell r="BV159">
            <v>404</v>
          </cell>
          <cell r="BW159">
            <v>340</v>
          </cell>
          <cell r="BX159">
            <v>348</v>
          </cell>
          <cell r="BY159">
            <v>303</v>
          </cell>
          <cell r="BZ159">
            <v>240</v>
          </cell>
          <cell r="CA159">
            <v>207</v>
          </cell>
          <cell r="CB159">
            <v>174</v>
          </cell>
          <cell r="CC159">
            <v>138</v>
          </cell>
          <cell r="CD159">
            <v>115</v>
          </cell>
          <cell r="CE159">
            <v>82</v>
          </cell>
          <cell r="CF159">
            <v>71</v>
          </cell>
          <cell r="CG159">
            <v>8</v>
          </cell>
          <cell r="CH159">
            <v>48</v>
          </cell>
          <cell r="CI159">
            <v>50</v>
          </cell>
          <cell r="CJ159">
            <v>107</v>
          </cell>
          <cell r="CK159">
            <v>2695</v>
          </cell>
          <cell r="CL159">
            <v>270</v>
          </cell>
          <cell r="CM159">
            <v>245</v>
          </cell>
          <cell r="CN159">
            <v>1185</v>
          </cell>
          <cell r="CO159">
            <v>0</v>
          </cell>
        </row>
        <row r="160"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97</v>
          </cell>
        </row>
        <row r="161">
          <cell r="AZ161">
            <v>90</v>
          </cell>
          <cell r="BA161">
            <v>86</v>
          </cell>
          <cell r="BB161">
            <v>80</v>
          </cell>
          <cell r="BC161">
            <v>77</v>
          </cell>
          <cell r="BD161">
            <v>76</v>
          </cell>
          <cell r="BE161">
            <v>74</v>
          </cell>
          <cell r="BF161">
            <v>75</v>
          </cell>
          <cell r="BG161">
            <v>74</v>
          </cell>
          <cell r="BH161">
            <v>76</v>
          </cell>
          <cell r="BI161">
            <v>77</v>
          </cell>
          <cell r="BJ161">
            <v>78</v>
          </cell>
          <cell r="BK161">
            <v>79</v>
          </cell>
          <cell r="BL161">
            <v>80</v>
          </cell>
          <cell r="BM161">
            <v>77</v>
          </cell>
          <cell r="BN161">
            <v>70</v>
          </cell>
          <cell r="BO161">
            <v>65</v>
          </cell>
          <cell r="BP161">
            <v>62</v>
          </cell>
          <cell r="BQ161">
            <v>56</v>
          </cell>
          <cell r="BR161">
            <v>53</v>
          </cell>
          <cell r="BS161">
            <v>49</v>
          </cell>
          <cell r="BT161">
            <v>209</v>
          </cell>
          <cell r="BU161">
            <v>227</v>
          </cell>
          <cell r="BV161">
            <v>216</v>
          </cell>
          <cell r="BW161">
            <v>225</v>
          </cell>
          <cell r="BX161">
            <v>200</v>
          </cell>
          <cell r="BY161">
            <v>165</v>
          </cell>
          <cell r="BZ161">
            <v>121</v>
          </cell>
          <cell r="CA161">
            <v>127</v>
          </cell>
          <cell r="CB161">
            <v>80</v>
          </cell>
          <cell r="CC161">
            <v>78</v>
          </cell>
          <cell r="CD161">
            <v>52</v>
          </cell>
          <cell r="CE161">
            <v>35</v>
          </cell>
          <cell r="CF161">
            <v>32</v>
          </cell>
          <cell r="CG161">
            <v>9</v>
          </cell>
          <cell r="CH161">
            <v>44</v>
          </cell>
          <cell r="CI161">
            <v>46</v>
          </cell>
          <cell r="CJ161">
            <v>101</v>
          </cell>
          <cell r="CK161">
            <v>1544</v>
          </cell>
          <cell r="CL161">
            <v>167</v>
          </cell>
          <cell r="CM161">
            <v>110</v>
          </cell>
          <cell r="CN161">
            <v>623</v>
          </cell>
          <cell r="CO161">
            <v>138</v>
          </cell>
        </row>
        <row r="162">
          <cell r="AZ162">
            <v>90</v>
          </cell>
          <cell r="BA162">
            <v>86</v>
          </cell>
          <cell r="BB162">
            <v>80</v>
          </cell>
          <cell r="BC162">
            <v>77</v>
          </cell>
          <cell r="BD162">
            <v>76</v>
          </cell>
          <cell r="BE162">
            <v>74</v>
          </cell>
          <cell r="BF162">
            <v>75</v>
          </cell>
          <cell r="BG162">
            <v>74</v>
          </cell>
          <cell r="BH162">
            <v>76</v>
          </cell>
          <cell r="BI162">
            <v>77</v>
          </cell>
          <cell r="BJ162">
            <v>78</v>
          </cell>
          <cell r="BK162">
            <v>79</v>
          </cell>
          <cell r="BL162">
            <v>80</v>
          </cell>
          <cell r="BM162">
            <v>77</v>
          </cell>
          <cell r="BN162">
            <v>70</v>
          </cell>
          <cell r="BO162">
            <v>65</v>
          </cell>
          <cell r="BP162">
            <v>62</v>
          </cell>
          <cell r="BQ162">
            <v>56</v>
          </cell>
          <cell r="BR162">
            <v>53</v>
          </cell>
          <cell r="BS162">
            <v>49</v>
          </cell>
          <cell r="BT162">
            <v>209</v>
          </cell>
          <cell r="BU162">
            <v>227</v>
          </cell>
          <cell r="BV162">
            <v>216</v>
          </cell>
          <cell r="BW162">
            <v>225</v>
          </cell>
          <cell r="BX162">
            <v>200</v>
          </cell>
          <cell r="BY162">
            <v>165</v>
          </cell>
          <cell r="BZ162">
            <v>121</v>
          </cell>
          <cell r="CA162">
            <v>127</v>
          </cell>
          <cell r="CB162">
            <v>80</v>
          </cell>
          <cell r="CC162">
            <v>78</v>
          </cell>
          <cell r="CD162">
            <v>52</v>
          </cell>
          <cell r="CE162">
            <v>35</v>
          </cell>
          <cell r="CF162">
            <v>32</v>
          </cell>
          <cell r="CG162">
            <v>9</v>
          </cell>
          <cell r="CH162">
            <v>44</v>
          </cell>
          <cell r="CI162">
            <v>46</v>
          </cell>
          <cell r="CJ162">
            <v>101</v>
          </cell>
          <cell r="CK162">
            <v>1544</v>
          </cell>
          <cell r="CL162">
            <v>167</v>
          </cell>
          <cell r="CM162">
            <v>110</v>
          </cell>
          <cell r="CN162">
            <v>623</v>
          </cell>
          <cell r="CO162">
            <v>41</v>
          </cell>
        </row>
        <row r="163">
          <cell r="AY163">
            <v>4479</v>
          </cell>
          <cell r="AZ163">
            <v>46</v>
          </cell>
          <cell r="BA163">
            <v>44</v>
          </cell>
          <cell r="BB163">
            <v>41</v>
          </cell>
          <cell r="BC163">
            <v>40</v>
          </cell>
          <cell r="BD163">
            <v>39</v>
          </cell>
          <cell r="BE163">
            <v>38</v>
          </cell>
          <cell r="BF163">
            <v>39</v>
          </cell>
          <cell r="BG163">
            <v>38</v>
          </cell>
          <cell r="BH163">
            <v>39</v>
          </cell>
          <cell r="BI163">
            <v>40</v>
          </cell>
          <cell r="BJ163">
            <v>40</v>
          </cell>
          <cell r="BK163">
            <v>41</v>
          </cell>
          <cell r="BL163">
            <v>41</v>
          </cell>
          <cell r="BM163">
            <v>40</v>
          </cell>
          <cell r="BN163">
            <v>36</v>
          </cell>
          <cell r="BO163">
            <v>33</v>
          </cell>
          <cell r="BP163">
            <v>32</v>
          </cell>
          <cell r="BQ163">
            <v>29</v>
          </cell>
          <cell r="BR163">
            <v>27</v>
          </cell>
          <cell r="BS163">
            <v>25</v>
          </cell>
          <cell r="BT163">
            <v>108</v>
          </cell>
          <cell r="BU163">
            <v>117</v>
          </cell>
          <cell r="BV163">
            <v>111</v>
          </cell>
          <cell r="BW163">
            <v>116</v>
          </cell>
          <cell r="BX163">
            <v>103</v>
          </cell>
          <cell r="BY163">
            <v>85</v>
          </cell>
          <cell r="BZ163">
            <v>62</v>
          </cell>
          <cell r="CA163">
            <v>65</v>
          </cell>
          <cell r="CB163">
            <v>41</v>
          </cell>
          <cell r="CC163">
            <v>40</v>
          </cell>
          <cell r="CD163">
            <v>27</v>
          </cell>
          <cell r="CE163">
            <v>18</v>
          </cell>
          <cell r="CF163">
            <v>16</v>
          </cell>
          <cell r="CG163">
            <v>5</v>
          </cell>
          <cell r="CH163">
            <v>23</v>
          </cell>
          <cell r="CI163">
            <v>24</v>
          </cell>
          <cell r="CJ163">
            <v>52</v>
          </cell>
          <cell r="CK163">
            <v>795</v>
          </cell>
          <cell r="CL163">
            <v>86</v>
          </cell>
          <cell r="CM163">
            <v>57</v>
          </cell>
          <cell r="CN163">
            <v>321</v>
          </cell>
          <cell r="CO163">
            <v>21</v>
          </cell>
        </row>
        <row r="164">
          <cell r="AY164">
            <v>6759</v>
          </cell>
          <cell r="AZ164">
            <v>44</v>
          </cell>
          <cell r="BA164">
            <v>42</v>
          </cell>
          <cell r="BB164">
            <v>39</v>
          </cell>
          <cell r="BC164">
            <v>37</v>
          </cell>
          <cell r="BD164">
            <v>37</v>
          </cell>
          <cell r="BE164">
            <v>36</v>
          </cell>
          <cell r="BF164">
            <v>36</v>
          </cell>
          <cell r="BG164">
            <v>36</v>
          </cell>
          <cell r="BH164">
            <v>37</v>
          </cell>
          <cell r="BI164">
            <v>37</v>
          </cell>
          <cell r="BJ164">
            <v>38</v>
          </cell>
          <cell r="BK164">
            <v>38</v>
          </cell>
          <cell r="BL164">
            <v>39</v>
          </cell>
          <cell r="BM164">
            <v>37</v>
          </cell>
          <cell r="BN164">
            <v>34</v>
          </cell>
          <cell r="BO164">
            <v>32</v>
          </cell>
          <cell r="BP164">
            <v>30</v>
          </cell>
          <cell r="BQ164">
            <v>27</v>
          </cell>
          <cell r="BR164">
            <v>26</v>
          </cell>
          <cell r="BS164">
            <v>24</v>
          </cell>
          <cell r="BT164">
            <v>101</v>
          </cell>
          <cell r="BU164">
            <v>110</v>
          </cell>
          <cell r="BV164">
            <v>105</v>
          </cell>
          <cell r="BW164">
            <v>109</v>
          </cell>
          <cell r="BX164">
            <v>97</v>
          </cell>
          <cell r="BY164">
            <v>80</v>
          </cell>
          <cell r="BZ164">
            <v>59</v>
          </cell>
          <cell r="CA164">
            <v>62</v>
          </cell>
          <cell r="CB164">
            <v>39</v>
          </cell>
          <cell r="CC164">
            <v>38</v>
          </cell>
          <cell r="CD164">
            <v>25</v>
          </cell>
          <cell r="CE164">
            <v>17</v>
          </cell>
          <cell r="CF164">
            <v>16</v>
          </cell>
          <cell r="CG164">
            <v>4</v>
          </cell>
          <cell r="CH164">
            <v>21</v>
          </cell>
          <cell r="CI164">
            <v>22</v>
          </cell>
          <cell r="CJ164">
            <v>49</v>
          </cell>
          <cell r="CK164">
            <v>749</v>
          </cell>
          <cell r="CL164">
            <v>81</v>
          </cell>
          <cell r="CM164">
            <v>53</v>
          </cell>
          <cell r="CN164">
            <v>302</v>
          </cell>
          <cell r="CO164">
            <v>20</v>
          </cell>
        </row>
        <row r="165">
          <cell r="AZ165">
            <v>-1</v>
          </cell>
          <cell r="BA165">
            <v>0</v>
          </cell>
          <cell r="BB165">
            <v>0</v>
          </cell>
          <cell r="BC165">
            <v>0</v>
          </cell>
          <cell r="BD165">
            <v>-1</v>
          </cell>
          <cell r="BE165">
            <v>-1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172</v>
          </cell>
        </row>
        <row r="166">
          <cell r="AZ166">
            <v>212</v>
          </cell>
          <cell r="BA166">
            <v>211</v>
          </cell>
          <cell r="BB166">
            <v>211</v>
          </cell>
          <cell r="BC166">
            <v>214</v>
          </cell>
          <cell r="BD166">
            <v>217</v>
          </cell>
          <cell r="BE166">
            <v>220</v>
          </cell>
          <cell r="BF166">
            <v>224</v>
          </cell>
          <cell r="BG166">
            <v>228</v>
          </cell>
          <cell r="BH166">
            <v>232</v>
          </cell>
          <cell r="BI166">
            <v>232</v>
          </cell>
          <cell r="BJ166">
            <v>234</v>
          </cell>
          <cell r="BK166">
            <v>237</v>
          </cell>
          <cell r="BL166">
            <v>234</v>
          </cell>
          <cell r="BM166">
            <v>222</v>
          </cell>
          <cell r="BN166">
            <v>204</v>
          </cell>
          <cell r="BO166">
            <v>188</v>
          </cell>
          <cell r="BP166">
            <v>171</v>
          </cell>
          <cell r="BQ166">
            <v>156</v>
          </cell>
          <cell r="BR166">
            <v>146</v>
          </cell>
          <cell r="BS166">
            <v>141</v>
          </cell>
          <cell r="BT166">
            <v>641</v>
          </cell>
          <cell r="BU166">
            <v>656</v>
          </cell>
          <cell r="BV166">
            <v>683</v>
          </cell>
          <cell r="BW166">
            <v>510</v>
          </cell>
          <cell r="BX166">
            <v>534</v>
          </cell>
          <cell r="BY166">
            <v>466</v>
          </cell>
          <cell r="BZ166">
            <v>309</v>
          </cell>
          <cell r="CA166">
            <v>284</v>
          </cell>
          <cell r="CB166">
            <v>242</v>
          </cell>
          <cell r="CC166">
            <v>168</v>
          </cell>
          <cell r="CD166">
            <v>117</v>
          </cell>
          <cell r="CE166">
            <v>75</v>
          </cell>
          <cell r="CF166">
            <v>76</v>
          </cell>
          <cell r="CG166">
            <v>17</v>
          </cell>
          <cell r="CH166">
            <v>106</v>
          </cell>
          <cell r="CI166">
            <v>106</v>
          </cell>
          <cell r="CJ166">
            <v>231</v>
          </cell>
          <cell r="CK166">
            <v>4563</v>
          </cell>
          <cell r="CL166">
            <v>590</v>
          </cell>
          <cell r="CM166">
            <v>367</v>
          </cell>
          <cell r="CN166">
            <v>1861</v>
          </cell>
          <cell r="CO166">
            <v>315</v>
          </cell>
        </row>
        <row r="167">
          <cell r="AZ167">
            <v>213</v>
          </cell>
          <cell r="BA167">
            <v>211</v>
          </cell>
          <cell r="BB167">
            <v>211</v>
          </cell>
          <cell r="BC167">
            <v>214</v>
          </cell>
          <cell r="BD167">
            <v>218</v>
          </cell>
          <cell r="BE167">
            <v>221</v>
          </cell>
          <cell r="BF167">
            <v>224</v>
          </cell>
          <cell r="BG167">
            <v>228</v>
          </cell>
          <cell r="BH167">
            <v>232</v>
          </cell>
          <cell r="BI167">
            <v>232</v>
          </cell>
          <cell r="BJ167">
            <v>234</v>
          </cell>
          <cell r="BK167">
            <v>237</v>
          </cell>
          <cell r="BL167">
            <v>234</v>
          </cell>
          <cell r="BM167">
            <v>222</v>
          </cell>
          <cell r="BN167">
            <v>204</v>
          </cell>
          <cell r="BO167">
            <v>188</v>
          </cell>
          <cell r="BP167">
            <v>171</v>
          </cell>
          <cell r="BQ167">
            <v>156</v>
          </cell>
          <cell r="BR167">
            <v>146</v>
          </cell>
          <cell r="BS167">
            <v>141</v>
          </cell>
          <cell r="BT167">
            <v>641</v>
          </cell>
          <cell r="BU167">
            <v>656</v>
          </cell>
          <cell r="BV167">
            <v>683</v>
          </cell>
          <cell r="BW167">
            <v>510</v>
          </cell>
          <cell r="BX167">
            <v>534</v>
          </cell>
          <cell r="BY167">
            <v>466</v>
          </cell>
          <cell r="BZ167">
            <v>309</v>
          </cell>
          <cell r="CA167">
            <v>284</v>
          </cell>
          <cell r="CB167">
            <v>242</v>
          </cell>
          <cell r="CC167">
            <v>168</v>
          </cell>
          <cell r="CD167">
            <v>117</v>
          </cell>
          <cell r="CE167">
            <v>75</v>
          </cell>
          <cell r="CF167">
            <v>76</v>
          </cell>
          <cell r="CG167">
            <v>17</v>
          </cell>
          <cell r="CH167">
            <v>106</v>
          </cell>
          <cell r="CI167">
            <v>106</v>
          </cell>
          <cell r="CJ167">
            <v>231</v>
          </cell>
          <cell r="CK167">
            <v>4563</v>
          </cell>
          <cell r="CL167">
            <v>590</v>
          </cell>
          <cell r="CM167">
            <v>367</v>
          </cell>
          <cell r="CN167">
            <v>1861</v>
          </cell>
          <cell r="CO167">
            <v>143</v>
          </cell>
        </row>
        <row r="168">
          <cell r="AY168">
            <v>4477</v>
          </cell>
          <cell r="AZ168">
            <v>53</v>
          </cell>
          <cell r="BA168">
            <v>52</v>
          </cell>
          <cell r="BB168">
            <v>52</v>
          </cell>
          <cell r="BC168">
            <v>53</v>
          </cell>
          <cell r="BD168">
            <v>54</v>
          </cell>
          <cell r="BE168">
            <v>55</v>
          </cell>
          <cell r="BF168">
            <v>55</v>
          </cell>
          <cell r="BG168">
            <v>56</v>
          </cell>
          <cell r="BH168">
            <v>58</v>
          </cell>
          <cell r="BI168">
            <v>58</v>
          </cell>
          <cell r="BJ168">
            <v>58</v>
          </cell>
          <cell r="BK168">
            <v>60</v>
          </cell>
          <cell r="BL168">
            <v>58</v>
          </cell>
          <cell r="BM168">
            <v>55</v>
          </cell>
          <cell r="BN168">
            <v>51</v>
          </cell>
          <cell r="BO168">
            <v>45</v>
          </cell>
          <cell r="BP168">
            <v>44</v>
          </cell>
          <cell r="BQ168">
            <v>38</v>
          </cell>
          <cell r="BR168">
            <v>36</v>
          </cell>
          <cell r="BS168">
            <v>35</v>
          </cell>
          <cell r="BT168">
            <v>159</v>
          </cell>
          <cell r="BU168">
            <v>163</v>
          </cell>
          <cell r="BV168">
            <v>170</v>
          </cell>
          <cell r="BW168">
            <v>125</v>
          </cell>
          <cell r="BX168">
            <v>133</v>
          </cell>
          <cell r="BY168">
            <v>116</v>
          </cell>
          <cell r="BZ168">
            <v>76</v>
          </cell>
          <cell r="CA168">
            <v>70</v>
          </cell>
          <cell r="CB168">
            <v>59</v>
          </cell>
          <cell r="CC168">
            <v>42</v>
          </cell>
          <cell r="CD168">
            <v>29</v>
          </cell>
          <cell r="CE168">
            <v>19</v>
          </cell>
          <cell r="CF168">
            <v>19</v>
          </cell>
          <cell r="CG168">
            <v>4</v>
          </cell>
          <cell r="CH168">
            <v>27</v>
          </cell>
          <cell r="CI168">
            <v>27</v>
          </cell>
          <cell r="CJ168">
            <v>58</v>
          </cell>
          <cell r="CK168">
            <v>1132</v>
          </cell>
          <cell r="CL168">
            <v>147</v>
          </cell>
          <cell r="CM168">
            <v>92</v>
          </cell>
          <cell r="CN168">
            <v>461</v>
          </cell>
          <cell r="CO168">
            <v>37</v>
          </cell>
        </row>
        <row r="169">
          <cell r="AY169">
            <v>4475</v>
          </cell>
          <cell r="AZ169">
            <v>7</v>
          </cell>
          <cell r="BA169">
            <v>7</v>
          </cell>
          <cell r="BB169">
            <v>7</v>
          </cell>
          <cell r="BC169">
            <v>7</v>
          </cell>
          <cell r="BD169">
            <v>7</v>
          </cell>
          <cell r="BE169">
            <v>7</v>
          </cell>
          <cell r="BF169">
            <v>7</v>
          </cell>
          <cell r="BG169">
            <v>7</v>
          </cell>
          <cell r="BH169">
            <v>7</v>
          </cell>
          <cell r="BI169">
            <v>7</v>
          </cell>
          <cell r="BJ169">
            <v>7</v>
          </cell>
          <cell r="BK169">
            <v>7</v>
          </cell>
          <cell r="BL169">
            <v>7</v>
          </cell>
          <cell r="BM169">
            <v>7</v>
          </cell>
          <cell r="BN169">
            <v>6</v>
          </cell>
          <cell r="BO169">
            <v>6</v>
          </cell>
          <cell r="BP169">
            <v>5</v>
          </cell>
          <cell r="BQ169">
            <v>5</v>
          </cell>
          <cell r="BR169">
            <v>5</v>
          </cell>
          <cell r="BS169">
            <v>4</v>
          </cell>
          <cell r="BT169">
            <v>20</v>
          </cell>
          <cell r="BU169">
            <v>20</v>
          </cell>
          <cell r="BV169">
            <v>21</v>
          </cell>
          <cell r="BW169">
            <v>16</v>
          </cell>
          <cell r="BX169">
            <v>17</v>
          </cell>
          <cell r="BY169">
            <v>14</v>
          </cell>
          <cell r="BZ169">
            <v>10</v>
          </cell>
          <cell r="CA169">
            <v>9</v>
          </cell>
          <cell r="CB169">
            <v>8</v>
          </cell>
          <cell r="CC169">
            <v>5</v>
          </cell>
          <cell r="CD169">
            <v>4</v>
          </cell>
          <cell r="CE169">
            <v>2</v>
          </cell>
          <cell r="CF169">
            <v>2</v>
          </cell>
          <cell r="CG169">
            <v>1</v>
          </cell>
          <cell r="CH169">
            <v>3</v>
          </cell>
          <cell r="CI169">
            <v>3</v>
          </cell>
          <cell r="CJ169">
            <v>7</v>
          </cell>
          <cell r="CK169">
            <v>141</v>
          </cell>
          <cell r="CL169">
            <v>18</v>
          </cell>
          <cell r="CM169">
            <v>11</v>
          </cell>
          <cell r="CN169">
            <v>58</v>
          </cell>
          <cell r="CO169">
            <v>5</v>
          </cell>
        </row>
        <row r="170">
          <cell r="AY170">
            <v>4476</v>
          </cell>
          <cell r="AZ170">
            <v>53</v>
          </cell>
          <cell r="BA170">
            <v>52</v>
          </cell>
          <cell r="BB170">
            <v>52</v>
          </cell>
          <cell r="BC170">
            <v>53</v>
          </cell>
          <cell r="BD170">
            <v>54</v>
          </cell>
          <cell r="BE170">
            <v>55</v>
          </cell>
          <cell r="BF170">
            <v>56</v>
          </cell>
          <cell r="BG170">
            <v>57</v>
          </cell>
          <cell r="BH170">
            <v>58</v>
          </cell>
          <cell r="BI170">
            <v>58</v>
          </cell>
          <cell r="BJ170">
            <v>58</v>
          </cell>
          <cell r="BK170">
            <v>59</v>
          </cell>
          <cell r="BL170">
            <v>58</v>
          </cell>
          <cell r="BM170">
            <v>55</v>
          </cell>
          <cell r="BN170">
            <v>51</v>
          </cell>
          <cell r="BO170">
            <v>47</v>
          </cell>
          <cell r="BP170">
            <v>42</v>
          </cell>
          <cell r="BQ170">
            <v>39</v>
          </cell>
          <cell r="BR170">
            <v>36</v>
          </cell>
          <cell r="BS170">
            <v>35</v>
          </cell>
          <cell r="BT170">
            <v>159</v>
          </cell>
          <cell r="BU170">
            <v>163</v>
          </cell>
          <cell r="BV170">
            <v>169</v>
          </cell>
          <cell r="BW170">
            <v>127</v>
          </cell>
          <cell r="BX170">
            <v>132</v>
          </cell>
          <cell r="BY170">
            <v>116</v>
          </cell>
          <cell r="BZ170">
            <v>77</v>
          </cell>
          <cell r="CA170">
            <v>70</v>
          </cell>
          <cell r="CB170">
            <v>60</v>
          </cell>
          <cell r="CC170">
            <v>42</v>
          </cell>
          <cell r="CD170">
            <v>29</v>
          </cell>
          <cell r="CE170">
            <v>19</v>
          </cell>
          <cell r="CF170">
            <v>19</v>
          </cell>
          <cell r="CG170">
            <v>4</v>
          </cell>
          <cell r="CH170">
            <v>26</v>
          </cell>
          <cell r="CI170">
            <v>26</v>
          </cell>
          <cell r="CJ170">
            <v>57</v>
          </cell>
          <cell r="CK170">
            <v>1132</v>
          </cell>
          <cell r="CL170">
            <v>146</v>
          </cell>
          <cell r="CM170">
            <v>91</v>
          </cell>
          <cell r="CN170">
            <v>462</v>
          </cell>
          <cell r="CO170">
            <v>30</v>
          </cell>
        </row>
        <row r="171">
          <cell r="AY171">
            <v>4474</v>
          </cell>
          <cell r="AZ171">
            <v>46</v>
          </cell>
          <cell r="BA171">
            <v>46</v>
          </cell>
          <cell r="BB171">
            <v>46</v>
          </cell>
          <cell r="BC171">
            <v>46</v>
          </cell>
          <cell r="BD171">
            <v>47</v>
          </cell>
          <cell r="BE171">
            <v>48</v>
          </cell>
          <cell r="BF171">
            <v>49</v>
          </cell>
          <cell r="BG171">
            <v>49</v>
          </cell>
          <cell r="BH171">
            <v>50</v>
          </cell>
          <cell r="BI171">
            <v>50</v>
          </cell>
          <cell r="BJ171">
            <v>51</v>
          </cell>
          <cell r="BK171">
            <v>51</v>
          </cell>
          <cell r="BL171">
            <v>51</v>
          </cell>
          <cell r="BM171">
            <v>48</v>
          </cell>
          <cell r="BN171">
            <v>44</v>
          </cell>
          <cell r="BO171">
            <v>41</v>
          </cell>
          <cell r="BP171">
            <v>37</v>
          </cell>
          <cell r="BQ171">
            <v>34</v>
          </cell>
          <cell r="BR171">
            <v>32</v>
          </cell>
          <cell r="BS171">
            <v>31</v>
          </cell>
          <cell r="BT171">
            <v>139</v>
          </cell>
          <cell r="BU171">
            <v>142</v>
          </cell>
          <cell r="BV171">
            <v>148</v>
          </cell>
          <cell r="BW171">
            <v>111</v>
          </cell>
          <cell r="BX171">
            <v>116</v>
          </cell>
          <cell r="BY171">
            <v>101</v>
          </cell>
          <cell r="BZ171">
            <v>67</v>
          </cell>
          <cell r="CA171">
            <v>62</v>
          </cell>
          <cell r="CB171">
            <v>53</v>
          </cell>
          <cell r="CC171">
            <v>36</v>
          </cell>
          <cell r="CD171">
            <v>25</v>
          </cell>
          <cell r="CE171">
            <v>16</v>
          </cell>
          <cell r="CF171">
            <v>16</v>
          </cell>
          <cell r="CG171">
            <v>4</v>
          </cell>
          <cell r="CH171">
            <v>23</v>
          </cell>
          <cell r="CI171">
            <v>23</v>
          </cell>
          <cell r="CJ171">
            <v>50</v>
          </cell>
          <cell r="CK171">
            <v>990</v>
          </cell>
          <cell r="CL171">
            <v>128</v>
          </cell>
          <cell r="CM171">
            <v>80</v>
          </cell>
          <cell r="CN171">
            <v>404</v>
          </cell>
          <cell r="CO171">
            <v>33</v>
          </cell>
        </row>
        <row r="172">
          <cell r="AY172">
            <v>6757</v>
          </cell>
          <cell r="AZ172">
            <v>38</v>
          </cell>
          <cell r="BA172">
            <v>38</v>
          </cell>
          <cell r="BB172">
            <v>38</v>
          </cell>
          <cell r="BC172">
            <v>38</v>
          </cell>
          <cell r="BD172">
            <v>39</v>
          </cell>
          <cell r="BE172">
            <v>39</v>
          </cell>
          <cell r="BF172">
            <v>40</v>
          </cell>
          <cell r="BG172">
            <v>41</v>
          </cell>
          <cell r="BH172">
            <v>41</v>
          </cell>
          <cell r="BI172">
            <v>41</v>
          </cell>
          <cell r="BJ172">
            <v>42</v>
          </cell>
          <cell r="BK172">
            <v>42</v>
          </cell>
          <cell r="BL172">
            <v>42</v>
          </cell>
          <cell r="BM172">
            <v>40</v>
          </cell>
          <cell r="BN172">
            <v>36</v>
          </cell>
          <cell r="BO172">
            <v>34</v>
          </cell>
          <cell r="BP172">
            <v>30</v>
          </cell>
          <cell r="BQ172">
            <v>28</v>
          </cell>
          <cell r="BR172">
            <v>26</v>
          </cell>
          <cell r="BS172">
            <v>25</v>
          </cell>
          <cell r="BT172">
            <v>114</v>
          </cell>
          <cell r="BU172">
            <v>117</v>
          </cell>
          <cell r="BV172">
            <v>122</v>
          </cell>
          <cell r="BW172">
            <v>91</v>
          </cell>
          <cell r="BX172">
            <v>95</v>
          </cell>
          <cell r="BY172">
            <v>83</v>
          </cell>
          <cell r="BZ172">
            <v>55</v>
          </cell>
          <cell r="CA172">
            <v>51</v>
          </cell>
          <cell r="CB172">
            <v>43</v>
          </cell>
          <cell r="CC172">
            <v>30</v>
          </cell>
          <cell r="CD172">
            <v>21</v>
          </cell>
          <cell r="CE172">
            <v>13</v>
          </cell>
          <cell r="CF172">
            <v>14</v>
          </cell>
          <cell r="CG172">
            <v>3</v>
          </cell>
          <cell r="CH172">
            <v>19</v>
          </cell>
          <cell r="CI172">
            <v>19</v>
          </cell>
          <cell r="CJ172">
            <v>41</v>
          </cell>
          <cell r="CK172">
            <v>814</v>
          </cell>
          <cell r="CL172">
            <v>105</v>
          </cell>
          <cell r="CM172">
            <v>65</v>
          </cell>
          <cell r="CN172">
            <v>332</v>
          </cell>
          <cell r="CO172">
            <v>28</v>
          </cell>
        </row>
        <row r="173">
          <cell r="AY173">
            <v>6758</v>
          </cell>
          <cell r="AZ173">
            <v>16</v>
          </cell>
          <cell r="BA173">
            <v>16</v>
          </cell>
          <cell r="BB173">
            <v>16</v>
          </cell>
          <cell r="BC173">
            <v>17</v>
          </cell>
          <cell r="BD173">
            <v>17</v>
          </cell>
          <cell r="BE173">
            <v>17</v>
          </cell>
          <cell r="BF173">
            <v>17</v>
          </cell>
          <cell r="BG173">
            <v>18</v>
          </cell>
          <cell r="BH173">
            <v>18</v>
          </cell>
          <cell r="BI173">
            <v>18</v>
          </cell>
          <cell r="BJ173">
            <v>18</v>
          </cell>
          <cell r="BK173">
            <v>18</v>
          </cell>
          <cell r="BL173">
            <v>18</v>
          </cell>
          <cell r="BM173">
            <v>17</v>
          </cell>
          <cell r="BN173">
            <v>16</v>
          </cell>
          <cell r="BO173">
            <v>15</v>
          </cell>
          <cell r="BP173">
            <v>13</v>
          </cell>
          <cell r="BQ173">
            <v>12</v>
          </cell>
          <cell r="BR173">
            <v>11</v>
          </cell>
          <cell r="BS173">
            <v>11</v>
          </cell>
          <cell r="BT173">
            <v>50</v>
          </cell>
          <cell r="BU173">
            <v>51</v>
          </cell>
          <cell r="BV173">
            <v>53</v>
          </cell>
          <cell r="BW173">
            <v>40</v>
          </cell>
          <cell r="BX173">
            <v>41</v>
          </cell>
          <cell r="BY173">
            <v>36</v>
          </cell>
          <cell r="BZ173">
            <v>24</v>
          </cell>
          <cell r="CA173">
            <v>22</v>
          </cell>
          <cell r="CB173">
            <v>19</v>
          </cell>
          <cell r="CC173">
            <v>13</v>
          </cell>
          <cell r="CD173">
            <v>9</v>
          </cell>
          <cell r="CE173">
            <v>6</v>
          </cell>
          <cell r="CF173">
            <v>6</v>
          </cell>
          <cell r="CG173">
            <v>1</v>
          </cell>
          <cell r="CH173">
            <v>8</v>
          </cell>
          <cell r="CI173">
            <v>8</v>
          </cell>
          <cell r="CJ173">
            <v>18</v>
          </cell>
          <cell r="CK173">
            <v>354</v>
          </cell>
          <cell r="CL173">
            <v>46</v>
          </cell>
          <cell r="CM173">
            <v>28</v>
          </cell>
          <cell r="CN173">
            <v>144</v>
          </cell>
          <cell r="CO173">
            <v>10</v>
          </cell>
        </row>
        <row r="174">
          <cell r="AZ174">
            <v>-1</v>
          </cell>
          <cell r="BA174">
            <v>1</v>
          </cell>
          <cell r="BB174">
            <v>-1</v>
          </cell>
          <cell r="BC174">
            <v>-2</v>
          </cell>
          <cell r="BD174">
            <v>0</v>
          </cell>
          <cell r="BE174">
            <v>1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192</v>
          </cell>
        </row>
        <row r="175">
          <cell r="AZ175">
            <v>250</v>
          </cell>
          <cell r="BA175">
            <v>262</v>
          </cell>
          <cell r="BB175">
            <v>272</v>
          </cell>
          <cell r="BC175">
            <v>282</v>
          </cell>
          <cell r="BD175">
            <v>292</v>
          </cell>
          <cell r="BE175">
            <v>303</v>
          </cell>
          <cell r="BF175">
            <v>311</v>
          </cell>
          <cell r="BG175">
            <v>319</v>
          </cell>
          <cell r="BH175">
            <v>325</v>
          </cell>
          <cell r="BI175">
            <v>324</v>
          </cell>
          <cell r="BJ175">
            <v>329</v>
          </cell>
          <cell r="BK175">
            <v>333</v>
          </cell>
          <cell r="BL175">
            <v>328</v>
          </cell>
          <cell r="BM175">
            <v>315</v>
          </cell>
          <cell r="BN175">
            <v>297</v>
          </cell>
          <cell r="BO175">
            <v>275</v>
          </cell>
          <cell r="BP175">
            <v>254</v>
          </cell>
          <cell r="BQ175">
            <v>237</v>
          </cell>
          <cell r="BR175">
            <v>229</v>
          </cell>
          <cell r="BS175">
            <v>225</v>
          </cell>
          <cell r="BT175">
            <v>1078</v>
          </cell>
          <cell r="BU175">
            <v>992</v>
          </cell>
          <cell r="BV175">
            <v>994</v>
          </cell>
          <cell r="BW175">
            <v>894</v>
          </cell>
          <cell r="BX175">
            <v>801</v>
          </cell>
          <cell r="BY175">
            <v>786</v>
          </cell>
          <cell r="BZ175">
            <v>628</v>
          </cell>
          <cell r="CA175">
            <v>479</v>
          </cell>
          <cell r="CB175">
            <v>436</v>
          </cell>
          <cell r="CC175">
            <v>340</v>
          </cell>
          <cell r="CD175">
            <v>246</v>
          </cell>
          <cell r="CE175">
            <v>163</v>
          </cell>
          <cell r="CF175">
            <v>129</v>
          </cell>
          <cell r="CG175">
            <v>20</v>
          </cell>
          <cell r="CH175">
            <v>126</v>
          </cell>
          <cell r="CI175">
            <v>124</v>
          </cell>
          <cell r="CJ175">
            <v>272</v>
          </cell>
          <cell r="CK175">
            <v>7061</v>
          </cell>
          <cell r="CL175">
            <v>791</v>
          </cell>
          <cell r="CM175">
            <v>609</v>
          </cell>
          <cell r="CN175">
            <v>2962</v>
          </cell>
          <cell r="CO175">
            <v>371</v>
          </cell>
        </row>
        <row r="176">
          <cell r="AZ176">
            <v>251</v>
          </cell>
          <cell r="BA176">
            <v>261</v>
          </cell>
          <cell r="BB176">
            <v>273</v>
          </cell>
          <cell r="BC176">
            <v>284</v>
          </cell>
          <cell r="BD176">
            <v>292</v>
          </cell>
          <cell r="BE176">
            <v>302</v>
          </cell>
          <cell r="BF176">
            <v>311</v>
          </cell>
          <cell r="BG176">
            <v>319</v>
          </cell>
          <cell r="BH176">
            <v>325</v>
          </cell>
          <cell r="BI176">
            <v>324</v>
          </cell>
          <cell r="BJ176">
            <v>329</v>
          </cell>
          <cell r="BK176">
            <v>333</v>
          </cell>
          <cell r="BL176">
            <v>328</v>
          </cell>
          <cell r="BM176">
            <v>315</v>
          </cell>
          <cell r="BN176">
            <v>297</v>
          </cell>
          <cell r="BO176">
            <v>275</v>
          </cell>
          <cell r="BP176">
            <v>254</v>
          </cell>
          <cell r="BQ176">
            <v>237</v>
          </cell>
          <cell r="BR176">
            <v>229</v>
          </cell>
          <cell r="BS176">
            <v>225</v>
          </cell>
          <cell r="BT176">
            <v>1078</v>
          </cell>
          <cell r="BU176">
            <v>992</v>
          </cell>
          <cell r="BV176">
            <v>994</v>
          </cell>
          <cell r="BW176">
            <v>894</v>
          </cell>
          <cell r="BX176">
            <v>801</v>
          </cell>
          <cell r="BY176">
            <v>786</v>
          </cell>
          <cell r="BZ176">
            <v>628</v>
          </cell>
          <cell r="CA176">
            <v>479</v>
          </cell>
          <cell r="CB176">
            <v>436</v>
          </cell>
          <cell r="CC176">
            <v>340</v>
          </cell>
          <cell r="CD176">
            <v>246</v>
          </cell>
          <cell r="CE176">
            <v>163</v>
          </cell>
          <cell r="CF176">
            <v>130</v>
          </cell>
          <cell r="CG176">
            <v>20</v>
          </cell>
          <cell r="CH176">
            <v>126</v>
          </cell>
          <cell r="CI176">
            <v>125</v>
          </cell>
          <cell r="CJ176">
            <v>272</v>
          </cell>
          <cell r="CK176">
            <v>7061</v>
          </cell>
          <cell r="CL176">
            <v>791</v>
          </cell>
          <cell r="CM176">
            <v>609</v>
          </cell>
          <cell r="CN176">
            <v>2962</v>
          </cell>
          <cell r="CO176">
            <v>179</v>
          </cell>
        </row>
        <row r="177">
          <cell r="AY177">
            <v>4473</v>
          </cell>
          <cell r="AZ177">
            <v>42</v>
          </cell>
          <cell r="BA177">
            <v>44</v>
          </cell>
          <cell r="BB177">
            <v>46</v>
          </cell>
          <cell r="BC177">
            <v>48</v>
          </cell>
          <cell r="BD177">
            <v>49</v>
          </cell>
          <cell r="BE177">
            <v>51</v>
          </cell>
          <cell r="BF177">
            <v>52</v>
          </cell>
          <cell r="BG177">
            <v>54</v>
          </cell>
          <cell r="BH177">
            <v>55</v>
          </cell>
          <cell r="BI177">
            <v>55</v>
          </cell>
          <cell r="BJ177">
            <v>55</v>
          </cell>
          <cell r="BK177">
            <v>56</v>
          </cell>
          <cell r="BL177">
            <v>55</v>
          </cell>
          <cell r="BM177">
            <v>53</v>
          </cell>
          <cell r="BN177">
            <v>50</v>
          </cell>
          <cell r="BO177">
            <v>46</v>
          </cell>
          <cell r="BP177">
            <v>43</v>
          </cell>
          <cell r="BQ177">
            <v>40</v>
          </cell>
          <cell r="BR177">
            <v>39</v>
          </cell>
          <cell r="BS177">
            <v>38</v>
          </cell>
          <cell r="BT177">
            <v>182</v>
          </cell>
          <cell r="BU177">
            <v>167</v>
          </cell>
          <cell r="BV177">
            <v>168</v>
          </cell>
          <cell r="BW177">
            <v>151</v>
          </cell>
          <cell r="BX177">
            <v>135</v>
          </cell>
          <cell r="BY177">
            <v>133</v>
          </cell>
          <cell r="BZ177">
            <v>106</v>
          </cell>
          <cell r="CA177">
            <v>81</v>
          </cell>
          <cell r="CB177">
            <v>74</v>
          </cell>
          <cell r="CC177">
            <v>57</v>
          </cell>
          <cell r="CD177">
            <v>41</v>
          </cell>
          <cell r="CE177">
            <v>27</v>
          </cell>
          <cell r="CF177">
            <v>22</v>
          </cell>
          <cell r="CG177">
            <v>3</v>
          </cell>
          <cell r="CH177">
            <v>21</v>
          </cell>
          <cell r="CI177">
            <v>21</v>
          </cell>
          <cell r="CJ177">
            <v>46</v>
          </cell>
          <cell r="CK177">
            <v>1191</v>
          </cell>
          <cell r="CL177">
            <v>133</v>
          </cell>
          <cell r="CM177">
            <v>103</v>
          </cell>
          <cell r="CN177">
            <v>499</v>
          </cell>
          <cell r="CO177">
            <v>30</v>
          </cell>
        </row>
        <row r="178">
          <cell r="AY178">
            <v>4472</v>
          </cell>
          <cell r="AZ178">
            <v>38</v>
          </cell>
          <cell r="BA178">
            <v>40</v>
          </cell>
          <cell r="BB178">
            <v>41</v>
          </cell>
          <cell r="BC178">
            <v>43</v>
          </cell>
          <cell r="BD178">
            <v>44</v>
          </cell>
          <cell r="BE178">
            <v>46</v>
          </cell>
          <cell r="BF178">
            <v>47</v>
          </cell>
          <cell r="BG178">
            <v>48</v>
          </cell>
          <cell r="BH178">
            <v>49</v>
          </cell>
          <cell r="BI178">
            <v>49</v>
          </cell>
          <cell r="BJ178">
            <v>50</v>
          </cell>
          <cell r="BK178">
            <v>50</v>
          </cell>
          <cell r="BL178">
            <v>50</v>
          </cell>
          <cell r="BM178">
            <v>48</v>
          </cell>
          <cell r="BN178">
            <v>45</v>
          </cell>
          <cell r="BO178">
            <v>42</v>
          </cell>
          <cell r="BP178">
            <v>38</v>
          </cell>
          <cell r="BQ178">
            <v>36</v>
          </cell>
          <cell r="BR178">
            <v>35</v>
          </cell>
          <cell r="BS178">
            <v>34</v>
          </cell>
          <cell r="BT178">
            <v>163</v>
          </cell>
          <cell r="BU178">
            <v>150</v>
          </cell>
          <cell r="BV178">
            <v>150</v>
          </cell>
          <cell r="BW178">
            <v>135</v>
          </cell>
          <cell r="BX178">
            <v>121</v>
          </cell>
          <cell r="BY178">
            <v>119</v>
          </cell>
          <cell r="BZ178">
            <v>95</v>
          </cell>
          <cell r="CA178">
            <v>72</v>
          </cell>
          <cell r="CB178">
            <v>66</v>
          </cell>
          <cell r="CC178">
            <v>51</v>
          </cell>
          <cell r="CD178">
            <v>37</v>
          </cell>
          <cell r="CE178">
            <v>25</v>
          </cell>
          <cell r="CF178">
            <v>20</v>
          </cell>
          <cell r="CG178">
            <v>3</v>
          </cell>
          <cell r="CH178">
            <v>19</v>
          </cell>
          <cell r="CI178">
            <v>19</v>
          </cell>
          <cell r="CJ178">
            <v>41</v>
          </cell>
          <cell r="CK178">
            <v>1067</v>
          </cell>
          <cell r="CL178">
            <v>120</v>
          </cell>
          <cell r="CM178">
            <v>92</v>
          </cell>
          <cell r="CN178">
            <v>448</v>
          </cell>
          <cell r="CO178">
            <v>26</v>
          </cell>
        </row>
        <row r="179">
          <cell r="AY179">
            <v>4471</v>
          </cell>
          <cell r="AZ179">
            <v>73</v>
          </cell>
          <cell r="BA179">
            <v>76</v>
          </cell>
          <cell r="BB179">
            <v>79</v>
          </cell>
          <cell r="BC179">
            <v>82</v>
          </cell>
          <cell r="BD179">
            <v>85</v>
          </cell>
          <cell r="BE179">
            <v>88</v>
          </cell>
          <cell r="BF179">
            <v>92</v>
          </cell>
          <cell r="BG179">
            <v>93</v>
          </cell>
          <cell r="BH179">
            <v>94</v>
          </cell>
          <cell r="BI179">
            <v>93</v>
          </cell>
          <cell r="BJ179">
            <v>96</v>
          </cell>
          <cell r="BK179">
            <v>98</v>
          </cell>
          <cell r="BL179">
            <v>95</v>
          </cell>
          <cell r="BM179">
            <v>91</v>
          </cell>
          <cell r="BN179">
            <v>85</v>
          </cell>
          <cell r="BO179">
            <v>80</v>
          </cell>
          <cell r="BP179">
            <v>73</v>
          </cell>
          <cell r="BQ179">
            <v>67</v>
          </cell>
          <cell r="BR179">
            <v>65</v>
          </cell>
          <cell r="BS179">
            <v>66</v>
          </cell>
          <cell r="BT179">
            <v>314</v>
          </cell>
          <cell r="BU179">
            <v>289</v>
          </cell>
          <cell r="BV179">
            <v>289</v>
          </cell>
          <cell r="BW179">
            <v>259</v>
          </cell>
          <cell r="BX179">
            <v>233</v>
          </cell>
          <cell r="BY179">
            <v>227</v>
          </cell>
          <cell r="BZ179">
            <v>182</v>
          </cell>
          <cell r="CA179">
            <v>140</v>
          </cell>
          <cell r="CB179">
            <v>127</v>
          </cell>
          <cell r="CC179">
            <v>98</v>
          </cell>
          <cell r="CD179">
            <v>73</v>
          </cell>
          <cell r="CE179">
            <v>47</v>
          </cell>
          <cell r="CF179">
            <v>38</v>
          </cell>
          <cell r="CG179">
            <v>7</v>
          </cell>
          <cell r="CH179">
            <v>36</v>
          </cell>
          <cell r="CI179">
            <v>36</v>
          </cell>
          <cell r="CJ179">
            <v>78</v>
          </cell>
          <cell r="CK179">
            <v>2053</v>
          </cell>
          <cell r="CL179">
            <v>230</v>
          </cell>
          <cell r="CM179">
            <v>178</v>
          </cell>
          <cell r="CN179">
            <v>861</v>
          </cell>
          <cell r="CO179">
            <v>50</v>
          </cell>
        </row>
        <row r="180">
          <cell r="AY180">
            <v>7120</v>
          </cell>
          <cell r="AZ180">
            <v>22</v>
          </cell>
          <cell r="BA180">
            <v>23</v>
          </cell>
          <cell r="BB180">
            <v>24</v>
          </cell>
          <cell r="BC180">
            <v>25</v>
          </cell>
          <cell r="BD180">
            <v>25</v>
          </cell>
          <cell r="BE180">
            <v>26</v>
          </cell>
          <cell r="BF180">
            <v>27</v>
          </cell>
          <cell r="BG180">
            <v>28</v>
          </cell>
          <cell r="BH180">
            <v>28</v>
          </cell>
          <cell r="BI180">
            <v>28</v>
          </cell>
          <cell r="BJ180">
            <v>29</v>
          </cell>
          <cell r="BK180">
            <v>29</v>
          </cell>
          <cell r="BL180">
            <v>29</v>
          </cell>
          <cell r="BM180">
            <v>27</v>
          </cell>
          <cell r="BN180">
            <v>26</v>
          </cell>
          <cell r="BO180">
            <v>24</v>
          </cell>
          <cell r="BP180">
            <v>22</v>
          </cell>
          <cell r="BQ180">
            <v>21</v>
          </cell>
          <cell r="BR180">
            <v>20</v>
          </cell>
          <cell r="BS180">
            <v>20</v>
          </cell>
          <cell r="BT180">
            <v>94</v>
          </cell>
          <cell r="BU180">
            <v>87</v>
          </cell>
          <cell r="BV180">
            <v>87</v>
          </cell>
          <cell r="BW180">
            <v>78</v>
          </cell>
          <cell r="BX180">
            <v>70</v>
          </cell>
          <cell r="BY180">
            <v>69</v>
          </cell>
          <cell r="BZ180">
            <v>55</v>
          </cell>
          <cell r="CA180">
            <v>42</v>
          </cell>
          <cell r="CB180">
            <v>38</v>
          </cell>
          <cell r="CC180">
            <v>30</v>
          </cell>
          <cell r="CD180">
            <v>21</v>
          </cell>
          <cell r="CE180">
            <v>14</v>
          </cell>
          <cell r="CF180">
            <v>11</v>
          </cell>
          <cell r="CG180">
            <v>2</v>
          </cell>
          <cell r="CH180">
            <v>11</v>
          </cell>
          <cell r="CI180">
            <v>11</v>
          </cell>
          <cell r="CJ180">
            <v>24</v>
          </cell>
          <cell r="CK180">
            <v>616</v>
          </cell>
          <cell r="CL180">
            <v>69</v>
          </cell>
          <cell r="CM180">
            <v>53</v>
          </cell>
          <cell r="CN180">
            <v>258</v>
          </cell>
          <cell r="CO180">
            <v>15</v>
          </cell>
        </row>
        <row r="181">
          <cell r="AY181">
            <v>7374</v>
          </cell>
          <cell r="AZ181">
            <v>17</v>
          </cell>
          <cell r="BA181">
            <v>18</v>
          </cell>
          <cell r="BB181">
            <v>19</v>
          </cell>
          <cell r="BC181">
            <v>20</v>
          </cell>
          <cell r="BD181">
            <v>20</v>
          </cell>
          <cell r="BE181">
            <v>21</v>
          </cell>
          <cell r="BF181">
            <v>22</v>
          </cell>
          <cell r="BG181">
            <v>22</v>
          </cell>
          <cell r="BH181">
            <v>23</v>
          </cell>
          <cell r="BI181">
            <v>23</v>
          </cell>
          <cell r="BJ181">
            <v>23</v>
          </cell>
          <cell r="BK181">
            <v>23</v>
          </cell>
          <cell r="BL181">
            <v>23</v>
          </cell>
          <cell r="BM181">
            <v>22</v>
          </cell>
          <cell r="BN181">
            <v>21</v>
          </cell>
          <cell r="BO181">
            <v>19</v>
          </cell>
          <cell r="BP181">
            <v>18</v>
          </cell>
          <cell r="BQ181">
            <v>17</v>
          </cell>
          <cell r="BR181">
            <v>16</v>
          </cell>
          <cell r="BS181">
            <v>16</v>
          </cell>
          <cell r="BT181">
            <v>75</v>
          </cell>
          <cell r="BU181">
            <v>69</v>
          </cell>
          <cell r="BV181">
            <v>69</v>
          </cell>
          <cell r="BW181">
            <v>62</v>
          </cell>
          <cell r="BX181">
            <v>56</v>
          </cell>
          <cell r="BY181">
            <v>55</v>
          </cell>
          <cell r="BZ181">
            <v>44</v>
          </cell>
          <cell r="CA181">
            <v>33</v>
          </cell>
          <cell r="CB181">
            <v>30</v>
          </cell>
          <cell r="CC181">
            <v>24</v>
          </cell>
          <cell r="CD181">
            <v>17</v>
          </cell>
          <cell r="CE181">
            <v>11</v>
          </cell>
          <cell r="CF181">
            <v>9</v>
          </cell>
          <cell r="CG181">
            <v>1</v>
          </cell>
          <cell r="CH181">
            <v>9</v>
          </cell>
          <cell r="CI181">
            <v>9</v>
          </cell>
          <cell r="CJ181">
            <v>19</v>
          </cell>
          <cell r="CK181">
            <v>493</v>
          </cell>
          <cell r="CL181">
            <v>55</v>
          </cell>
          <cell r="CM181">
            <v>42</v>
          </cell>
          <cell r="CN181">
            <v>207</v>
          </cell>
          <cell r="CO181">
            <v>10</v>
          </cell>
        </row>
        <row r="182">
          <cell r="AY182">
            <v>9078</v>
          </cell>
          <cell r="AZ182">
            <v>12</v>
          </cell>
          <cell r="BA182">
            <v>12</v>
          </cell>
          <cell r="BB182">
            <v>13</v>
          </cell>
          <cell r="BC182">
            <v>13</v>
          </cell>
          <cell r="BD182">
            <v>14</v>
          </cell>
          <cell r="BE182">
            <v>14</v>
          </cell>
          <cell r="BF182">
            <v>14</v>
          </cell>
          <cell r="BG182">
            <v>15</v>
          </cell>
          <cell r="BH182">
            <v>15</v>
          </cell>
          <cell r="BI182">
            <v>15</v>
          </cell>
          <cell r="BJ182">
            <v>15</v>
          </cell>
          <cell r="BK182">
            <v>15</v>
          </cell>
          <cell r="BL182">
            <v>15</v>
          </cell>
          <cell r="BM182">
            <v>15</v>
          </cell>
          <cell r="BN182">
            <v>14</v>
          </cell>
          <cell r="BO182">
            <v>13</v>
          </cell>
          <cell r="BP182">
            <v>12</v>
          </cell>
          <cell r="BQ182">
            <v>11</v>
          </cell>
          <cell r="BR182">
            <v>11</v>
          </cell>
          <cell r="BS182">
            <v>10</v>
          </cell>
          <cell r="BT182">
            <v>50</v>
          </cell>
          <cell r="BU182">
            <v>46</v>
          </cell>
          <cell r="BV182">
            <v>46</v>
          </cell>
          <cell r="BW182">
            <v>42</v>
          </cell>
          <cell r="BX182">
            <v>37</v>
          </cell>
          <cell r="BY182">
            <v>37</v>
          </cell>
          <cell r="BZ182">
            <v>29</v>
          </cell>
          <cell r="CA182">
            <v>22</v>
          </cell>
          <cell r="CB182">
            <v>20</v>
          </cell>
          <cell r="CC182">
            <v>16</v>
          </cell>
          <cell r="CD182">
            <v>11</v>
          </cell>
          <cell r="CE182">
            <v>8</v>
          </cell>
          <cell r="CF182">
            <v>6</v>
          </cell>
          <cell r="CG182">
            <v>1</v>
          </cell>
          <cell r="CH182">
            <v>6</v>
          </cell>
          <cell r="CI182">
            <v>6</v>
          </cell>
          <cell r="CJ182">
            <v>13</v>
          </cell>
          <cell r="CK182">
            <v>328</v>
          </cell>
          <cell r="CL182">
            <v>37</v>
          </cell>
          <cell r="CM182">
            <v>28</v>
          </cell>
          <cell r="CN182">
            <v>138</v>
          </cell>
          <cell r="CO182">
            <v>10</v>
          </cell>
        </row>
        <row r="183">
          <cell r="AY183">
            <v>9086</v>
          </cell>
          <cell r="AZ183">
            <v>29</v>
          </cell>
          <cell r="BA183">
            <v>30</v>
          </cell>
          <cell r="BB183">
            <v>32</v>
          </cell>
          <cell r="BC183">
            <v>33</v>
          </cell>
          <cell r="BD183">
            <v>34</v>
          </cell>
          <cell r="BE183">
            <v>35</v>
          </cell>
          <cell r="BF183">
            <v>36</v>
          </cell>
          <cell r="BG183">
            <v>37</v>
          </cell>
          <cell r="BH183">
            <v>38</v>
          </cell>
          <cell r="BI183">
            <v>38</v>
          </cell>
          <cell r="BJ183">
            <v>38</v>
          </cell>
          <cell r="BK183">
            <v>39</v>
          </cell>
          <cell r="BL183">
            <v>38</v>
          </cell>
          <cell r="BM183">
            <v>37</v>
          </cell>
          <cell r="BN183">
            <v>35</v>
          </cell>
          <cell r="BO183">
            <v>32</v>
          </cell>
          <cell r="BP183">
            <v>30</v>
          </cell>
          <cell r="BQ183">
            <v>28</v>
          </cell>
          <cell r="BR183">
            <v>27</v>
          </cell>
          <cell r="BS183">
            <v>26</v>
          </cell>
          <cell r="BT183">
            <v>125</v>
          </cell>
          <cell r="BU183">
            <v>115</v>
          </cell>
          <cell r="BV183">
            <v>116</v>
          </cell>
          <cell r="BW183">
            <v>104</v>
          </cell>
          <cell r="BX183">
            <v>93</v>
          </cell>
          <cell r="BY183">
            <v>91</v>
          </cell>
          <cell r="BZ183">
            <v>73</v>
          </cell>
          <cell r="CA183">
            <v>56</v>
          </cell>
          <cell r="CB183">
            <v>51</v>
          </cell>
          <cell r="CC183">
            <v>40</v>
          </cell>
          <cell r="CD183">
            <v>29</v>
          </cell>
          <cell r="CE183">
            <v>19</v>
          </cell>
          <cell r="CF183">
            <v>15</v>
          </cell>
          <cell r="CG183">
            <v>2</v>
          </cell>
          <cell r="CH183">
            <v>15</v>
          </cell>
          <cell r="CI183">
            <v>14</v>
          </cell>
          <cell r="CJ183">
            <v>32</v>
          </cell>
          <cell r="CK183">
            <v>821</v>
          </cell>
          <cell r="CL183">
            <v>92</v>
          </cell>
          <cell r="CM183">
            <v>71</v>
          </cell>
          <cell r="CN183">
            <v>344</v>
          </cell>
          <cell r="CO183">
            <v>25</v>
          </cell>
        </row>
        <row r="184">
          <cell r="AY184">
            <v>10951</v>
          </cell>
          <cell r="AZ184">
            <v>6</v>
          </cell>
          <cell r="BA184">
            <v>6</v>
          </cell>
          <cell r="BB184">
            <v>6</v>
          </cell>
          <cell r="BC184">
            <v>7</v>
          </cell>
          <cell r="BD184">
            <v>7</v>
          </cell>
          <cell r="BE184">
            <v>7</v>
          </cell>
          <cell r="BF184">
            <v>7</v>
          </cell>
          <cell r="BG184">
            <v>7</v>
          </cell>
          <cell r="BH184">
            <v>8</v>
          </cell>
          <cell r="BI184">
            <v>8</v>
          </cell>
          <cell r="BJ184">
            <v>8</v>
          </cell>
          <cell r="BK184">
            <v>8</v>
          </cell>
          <cell r="BL184">
            <v>8</v>
          </cell>
          <cell r="BM184">
            <v>7</v>
          </cell>
          <cell r="BN184">
            <v>7</v>
          </cell>
          <cell r="BO184">
            <v>6</v>
          </cell>
          <cell r="BP184">
            <v>6</v>
          </cell>
          <cell r="BQ184">
            <v>6</v>
          </cell>
          <cell r="BR184">
            <v>5</v>
          </cell>
          <cell r="BS184">
            <v>5</v>
          </cell>
          <cell r="BT184">
            <v>25</v>
          </cell>
          <cell r="BU184">
            <v>23</v>
          </cell>
          <cell r="BV184">
            <v>23</v>
          </cell>
          <cell r="BW184">
            <v>21</v>
          </cell>
          <cell r="BX184">
            <v>19</v>
          </cell>
          <cell r="BY184">
            <v>18</v>
          </cell>
          <cell r="BZ184">
            <v>15</v>
          </cell>
          <cell r="CA184">
            <v>11</v>
          </cell>
          <cell r="CB184">
            <v>10</v>
          </cell>
          <cell r="CC184">
            <v>8</v>
          </cell>
          <cell r="CD184">
            <v>6</v>
          </cell>
          <cell r="CE184">
            <v>4</v>
          </cell>
          <cell r="CF184">
            <v>3</v>
          </cell>
          <cell r="CG184">
            <v>0</v>
          </cell>
          <cell r="CH184">
            <v>3</v>
          </cell>
          <cell r="CI184">
            <v>3</v>
          </cell>
          <cell r="CJ184">
            <v>6</v>
          </cell>
          <cell r="CK184">
            <v>164</v>
          </cell>
          <cell r="CL184">
            <v>18</v>
          </cell>
          <cell r="CM184">
            <v>14</v>
          </cell>
          <cell r="CN184">
            <v>69</v>
          </cell>
          <cell r="CO184">
            <v>5</v>
          </cell>
        </row>
        <row r="185">
          <cell r="AY185">
            <v>17329</v>
          </cell>
          <cell r="AZ185">
            <v>12</v>
          </cell>
          <cell r="BA185">
            <v>12</v>
          </cell>
          <cell r="BB185">
            <v>13</v>
          </cell>
          <cell r="BC185">
            <v>13</v>
          </cell>
          <cell r="BD185">
            <v>14</v>
          </cell>
          <cell r="BE185">
            <v>14</v>
          </cell>
          <cell r="BF185">
            <v>14</v>
          </cell>
          <cell r="BG185">
            <v>15</v>
          </cell>
          <cell r="BH185">
            <v>15</v>
          </cell>
          <cell r="BI185">
            <v>15</v>
          </cell>
          <cell r="BJ185">
            <v>15</v>
          </cell>
          <cell r="BK185">
            <v>15</v>
          </cell>
          <cell r="BL185">
            <v>15</v>
          </cell>
          <cell r="BM185">
            <v>15</v>
          </cell>
          <cell r="BN185">
            <v>14</v>
          </cell>
          <cell r="BO185">
            <v>13</v>
          </cell>
          <cell r="BP185">
            <v>12</v>
          </cell>
          <cell r="BQ185">
            <v>11</v>
          </cell>
          <cell r="BR185">
            <v>11</v>
          </cell>
          <cell r="BS185">
            <v>10</v>
          </cell>
          <cell r="BT185">
            <v>50</v>
          </cell>
          <cell r="BU185">
            <v>46</v>
          </cell>
          <cell r="BV185">
            <v>46</v>
          </cell>
          <cell r="BW185">
            <v>42</v>
          </cell>
          <cell r="BX185">
            <v>37</v>
          </cell>
          <cell r="BY185">
            <v>37</v>
          </cell>
          <cell r="BZ185">
            <v>29</v>
          </cell>
          <cell r="CA185">
            <v>22</v>
          </cell>
          <cell r="CB185">
            <v>20</v>
          </cell>
          <cell r="CC185">
            <v>16</v>
          </cell>
          <cell r="CD185">
            <v>11</v>
          </cell>
          <cell r="CE185">
            <v>8</v>
          </cell>
          <cell r="CF185">
            <v>6</v>
          </cell>
          <cell r="CG185">
            <v>1</v>
          </cell>
          <cell r="CH185">
            <v>6</v>
          </cell>
          <cell r="CI185">
            <v>6</v>
          </cell>
          <cell r="CJ185">
            <v>13</v>
          </cell>
          <cell r="CK185">
            <v>328</v>
          </cell>
          <cell r="CL185">
            <v>37</v>
          </cell>
          <cell r="CM185">
            <v>28</v>
          </cell>
          <cell r="CN185">
            <v>138</v>
          </cell>
          <cell r="CO185">
            <v>8</v>
          </cell>
        </row>
        <row r="186">
          <cell r="AZ186">
            <v>7</v>
          </cell>
          <cell r="BA186">
            <v>8</v>
          </cell>
          <cell r="BB186">
            <v>8</v>
          </cell>
          <cell r="BC186">
            <v>7</v>
          </cell>
          <cell r="BD186">
            <v>8</v>
          </cell>
          <cell r="BE186">
            <v>8</v>
          </cell>
          <cell r="BF186">
            <v>7</v>
          </cell>
          <cell r="BG186">
            <v>9</v>
          </cell>
          <cell r="BH186">
            <v>10</v>
          </cell>
          <cell r="BI186">
            <v>11</v>
          </cell>
          <cell r="BJ186">
            <v>12</v>
          </cell>
          <cell r="BK186">
            <v>13</v>
          </cell>
          <cell r="BL186">
            <v>14</v>
          </cell>
          <cell r="BM186">
            <v>14</v>
          </cell>
          <cell r="BN186">
            <v>12</v>
          </cell>
          <cell r="BO186">
            <v>12</v>
          </cell>
          <cell r="BP186">
            <v>13</v>
          </cell>
          <cell r="BQ186">
            <v>13</v>
          </cell>
          <cell r="BR186">
            <v>12</v>
          </cell>
          <cell r="BS186">
            <v>11</v>
          </cell>
          <cell r="BT186">
            <v>38</v>
          </cell>
          <cell r="BU186">
            <v>24</v>
          </cell>
          <cell r="BV186">
            <v>41</v>
          </cell>
          <cell r="BW186">
            <v>35</v>
          </cell>
          <cell r="BX186">
            <v>47</v>
          </cell>
          <cell r="BY186">
            <v>50</v>
          </cell>
          <cell r="BZ186">
            <v>36</v>
          </cell>
          <cell r="CA186">
            <v>31</v>
          </cell>
          <cell r="CB186">
            <v>16</v>
          </cell>
          <cell r="CC186">
            <v>31</v>
          </cell>
          <cell r="CD186">
            <v>15</v>
          </cell>
          <cell r="CE186">
            <v>14</v>
          </cell>
          <cell r="CF186">
            <v>14</v>
          </cell>
          <cell r="CG186">
            <v>1</v>
          </cell>
          <cell r="CH186">
            <v>3</v>
          </cell>
          <cell r="CI186">
            <v>4</v>
          </cell>
          <cell r="CJ186">
            <v>13</v>
          </cell>
          <cell r="CK186">
            <v>312</v>
          </cell>
          <cell r="CL186">
            <v>28</v>
          </cell>
          <cell r="CM186">
            <v>29</v>
          </cell>
          <cell r="CN186">
            <v>133</v>
          </cell>
          <cell r="CO186">
            <v>18</v>
          </cell>
        </row>
        <row r="187">
          <cell r="AZ187">
            <v>7</v>
          </cell>
          <cell r="BA187">
            <v>8</v>
          </cell>
          <cell r="BB187">
            <v>8</v>
          </cell>
          <cell r="BC187">
            <v>7</v>
          </cell>
          <cell r="BD187">
            <v>8</v>
          </cell>
          <cell r="BE187">
            <v>8</v>
          </cell>
          <cell r="BF187">
            <v>7</v>
          </cell>
          <cell r="BG187">
            <v>9</v>
          </cell>
          <cell r="BH187">
            <v>10</v>
          </cell>
          <cell r="BI187">
            <v>11</v>
          </cell>
          <cell r="BJ187">
            <v>12</v>
          </cell>
          <cell r="BK187">
            <v>13</v>
          </cell>
          <cell r="BL187">
            <v>14</v>
          </cell>
          <cell r="BM187">
            <v>14</v>
          </cell>
          <cell r="BN187">
            <v>12</v>
          </cell>
          <cell r="BO187">
            <v>12</v>
          </cell>
          <cell r="BP187">
            <v>13</v>
          </cell>
          <cell r="BQ187">
            <v>13</v>
          </cell>
          <cell r="BR187">
            <v>12</v>
          </cell>
          <cell r="BS187">
            <v>11</v>
          </cell>
          <cell r="BT187">
            <v>38</v>
          </cell>
          <cell r="BU187">
            <v>24</v>
          </cell>
          <cell r="BV187">
            <v>41</v>
          </cell>
          <cell r="BW187">
            <v>35</v>
          </cell>
          <cell r="BX187">
            <v>47</v>
          </cell>
          <cell r="BY187">
            <v>50</v>
          </cell>
          <cell r="BZ187">
            <v>36</v>
          </cell>
          <cell r="CA187">
            <v>31</v>
          </cell>
          <cell r="CB187">
            <v>16</v>
          </cell>
          <cell r="CC187">
            <v>31</v>
          </cell>
          <cell r="CD187">
            <v>15</v>
          </cell>
          <cell r="CE187">
            <v>14</v>
          </cell>
          <cell r="CF187">
            <v>14</v>
          </cell>
          <cell r="CG187">
            <v>1</v>
          </cell>
          <cell r="CH187">
            <v>3</v>
          </cell>
          <cell r="CI187">
            <v>4</v>
          </cell>
          <cell r="CJ187">
            <v>13</v>
          </cell>
          <cell r="CK187">
            <v>312</v>
          </cell>
          <cell r="CL187">
            <v>28</v>
          </cell>
          <cell r="CM187">
            <v>29</v>
          </cell>
          <cell r="CN187">
            <v>133</v>
          </cell>
          <cell r="CO187">
            <v>6</v>
          </cell>
        </row>
        <row r="188">
          <cell r="AY188">
            <v>4487</v>
          </cell>
          <cell r="AZ188">
            <v>7</v>
          </cell>
          <cell r="BA188">
            <v>8</v>
          </cell>
          <cell r="BB188">
            <v>8</v>
          </cell>
          <cell r="BC188">
            <v>7</v>
          </cell>
          <cell r="BD188">
            <v>8</v>
          </cell>
          <cell r="BE188">
            <v>8</v>
          </cell>
          <cell r="BF188">
            <v>7</v>
          </cell>
          <cell r="BG188">
            <v>9</v>
          </cell>
          <cell r="BH188">
            <v>10</v>
          </cell>
          <cell r="BI188">
            <v>11</v>
          </cell>
          <cell r="BJ188">
            <v>12</v>
          </cell>
          <cell r="BK188">
            <v>13</v>
          </cell>
          <cell r="BL188">
            <v>14</v>
          </cell>
          <cell r="BM188">
            <v>14</v>
          </cell>
          <cell r="BN188">
            <v>12</v>
          </cell>
          <cell r="BO188">
            <v>12</v>
          </cell>
          <cell r="BP188">
            <v>13</v>
          </cell>
          <cell r="BQ188">
            <v>13</v>
          </cell>
          <cell r="BR188">
            <v>12</v>
          </cell>
          <cell r="BS188">
            <v>11</v>
          </cell>
          <cell r="BT188">
            <v>38</v>
          </cell>
          <cell r="BU188">
            <v>24</v>
          </cell>
          <cell r="BV188">
            <v>41</v>
          </cell>
          <cell r="BW188">
            <v>35</v>
          </cell>
          <cell r="BX188">
            <v>47</v>
          </cell>
          <cell r="BY188">
            <v>50</v>
          </cell>
          <cell r="BZ188">
            <v>36</v>
          </cell>
          <cell r="CA188">
            <v>31</v>
          </cell>
          <cell r="CB188">
            <v>16</v>
          </cell>
          <cell r="CC188">
            <v>31</v>
          </cell>
          <cell r="CD188">
            <v>15</v>
          </cell>
          <cell r="CE188">
            <v>14</v>
          </cell>
          <cell r="CF188">
            <v>14</v>
          </cell>
          <cell r="CG188">
            <v>1</v>
          </cell>
          <cell r="CH188">
            <v>3</v>
          </cell>
          <cell r="CI188">
            <v>4</v>
          </cell>
          <cell r="CJ188">
            <v>13</v>
          </cell>
          <cell r="CK188">
            <v>312</v>
          </cell>
          <cell r="CL188">
            <v>28</v>
          </cell>
          <cell r="CM188">
            <v>29</v>
          </cell>
          <cell r="CN188">
            <v>133</v>
          </cell>
          <cell r="CO188">
            <v>6</v>
          </cell>
        </row>
        <row r="189">
          <cell r="AZ189">
            <v>53</v>
          </cell>
          <cell r="BA189">
            <v>45</v>
          </cell>
          <cell r="BB189">
            <v>39</v>
          </cell>
          <cell r="BC189">
            <v>34</v>
          </cell>
          <cell r="BD189">
            <v>34</v>
          </cell>
          <cell r="BE189">
            <v>32</v>
          </cell>
          <cell r="BF189">
            <v>35</v>
          </cell>
          <cell r="BG189">
            <v>37</v>
          </cell>
          <cell r="BH189">
            <v>41</v>
          </cell>
          <cell r="BI189">
            <v>42</v>
          </cell>
          <cell r="BJ189">
            <v>48</v>
          </cell>
          <cell r="BK189">
            <v>51</v>
          </cell>
          <cell r="BL189">
            <v>55</v>
          </cell>
          <cell r="BM189">
            <v>55</v>
          </cell>
          <cell r="BN189">
            <v>50</v>
          </cell>
          <cell r="BO189">
            <v>50</v>
          </cell>
          <cell r="BP189">
            <v>50</v>
          </cell>
          <cell r="BQ189">
            <v>46</v>
          </cell>
          <cell r="BR189">
            <v>45</v>
          </cell>
          <cell r="BS189">
            <v>41</v>
          </cell>
          <cell r="BT189">
            <v>173</v>
          </cell>
          <cell r="BU189">
            <v>159</v>
          </cell>
          <cell r="BV189">
            <v>148</v>
          </cell>
          <cell r="BW189">
            <v>170</v>
          </cell>
          <cell r="BX189">
            <v>168</v>
          </cell>
          <cell r="BY189">
            <v>148</v>
          </cell>
          <cell r="BZ189">
            <v>145</v>
          </cell>
          <cell r="CA189">
            <v>122</v>
          </cell>
          <cell r="CB189">
            <v>144</v>
          </cell>
          <cell r="CC189">
            <v>110</v>
          </cell>
          <cell r="CD189">
            <v>72</v>
          </cell>
          <cell r="CE189">
            <v>61</v>
          </cell>
          <cell r="CF189">
            <v>63</v>
          </cell>
          <cell r="CG189">
            <v>6</v>
          </cell>
          <cell r="CH189">
            <v>26</v>
          </cell>
          <cell r="CI189">
            <v>27</v>
          </cell>
          <cell r="CJ189">
            <v>64</v>
          </cell>
          <cell r="CK189">
            <v>1345</v>
          </cell>
          <cell r="CL189">
            <v>128</v>
          </cell>
          <cell r="CM189">
            <v>119</v>
          </cell>
          <cell r="CN189">
            <v>517</v>
          </cell>
          <cell r="CO189">
            <v>87</v>
          </cell>
        </row>
        <row r="190">
          <cell r="AZ190">
            <v>53</v>
          </cell>
          <cell r="BA190">
            <v>45</v>
          </cell>
          <cell r="BB190">
            <v>39</v>
          </cell>
          <cell r="BC190">
            <v>34</v>
          </cell>
          <cell r="BD190">
            <v>34</v>
          </cell>
          <cell r="BE190">
            <v>32</v>
          </cell>
          <cell r="BF190">
            <v>35</v>
          </cell>
          <cell r="BG190">
            <v>37</v>
          </cell>
          <cell r="BH190">
            <v>41</v>
          </cell>
          <cell r="BI190">
            <v>42</v>
          </cell>
          <cell r="BJ190">
            <v>48</v>
          </cell>
          <cell r="BK190">
            <v>51</v>
          </cell>
          <cell r="BL190">
            <v>55</v>
          </cell>
          <cell r="BM190">
            <v>55</v>
          </cell>
          <cell r="BN190">
            <v>50</v>
          </cell>
          <cell r="BO190">
            <v>50</v>
          </cell>
          <cell r="BP190">
            <v>50</v>
          </cell>
          <cell r="BQ190">
            <v>46</v>
          </cell>
          <cell r="BR190">
            <v>45</v>
          </cell>
          <cell r="BS190">
            <v>41</v>
          </cell>
          <cell r="BT190">
            <v>173</v>
          </cell>
          <cell r="BU190">
            <v>159</v>
          </cell>
          <cell r="BV190">
            <v>148</v>
          </cell>
          <cell r="BW190">
            <v>170</v>
          </cell>
          <cell r="BX190">
            <v>168</v>
          </cell>
          <cell r="BY190">
            <v>148</v>
          </cell>
          <cell r="BZ190">
            <v>145</v>
          </cell>
          <cell r="CA190">
            <v>122</v>
          </cell>
          <cell r="CB190">
            <v>144</v>
          </cell>
          <cell r="CC190">
            <v>111</v>
          </cell>
          <cell r="CD190">
            <v>72</v>
          </cell>
          <cell r="CE190">
            <v>61</v>
          </cell>
          <cell r="CF190">
            <v>63</v>
          </cell>
          <cell r="CG190">
            <v>6</v>
          </cell>
          <cell r="CH190">
            <v>26</v>
          </cell>
          <cell r="CI190">
            <v>27</v>
          </cell>
          <cell r="CJ190">
            <v>64</v>
          </cell>
          <cell r="CK190">
            <v>1345</v>
          </cell>
          <cell r="CL190">
            <v>128</v>
          </cell>
          <cell r="CM190">
            <v>119</v>
          </cell>
          <cell r="CN190">
            <v>517</v>
          </cell>
          <cell r="CO190">
            <v>46</v>
          </cell>
        </row>
        <row r="191">
          <cell r="AY191">
            <v>4488</v>
          </cell>
          <cell r="AZ191">
            <v>47</v>
          </cell>
          <cell r="BA191">
            <v>40</v>
          </cell>
          <cell r="BB191">
            <v>35</v>
          </cell>
          <cell r="BC191">
            <v>30</v>
          </cell>
          <cell r="BD191">
            <v>30</v>
          </cell>
          <cell r="BE191">
            <v>28</v>
          </cell>
          <cell r="BF191">
            <v>31</v>
          </cell>
          <cell r="BG191">
            <v>33</v>
          </cell>
          <cell r="BH191">
            <v>36</v>
          </cell>
          <cell r="BI191">
            <v>37</v>
          </cell>
          <cell r="BJ191">
            <v>43</v>
          </cell>
          <cell r="BK191">
            <v>45</v>
          </cell>
          <cell r="BL191">
            <v>49</v>
          </cell>
          <cell r="BM191">
            <v>49</v>
          </cell>
          <cell r="BN191">
            <v>44</v>
          </cell>
          <cell r="BO191">
            <v>44</v>
          </cell>
          <cell r="BP191">
            <v>44</v>
          </cell>
          <cell r="BQ191">
            <v>41</v>
          </cell>
          <cell r="BR191">
            <v>40</v>
          </cell>
          <cell r="BS191">
            <v>36</v>
          </cell>
          <cell r="BT191">
            <v>153</v>
          </cell>
          <cell r="BU191">
            <v>141</v>
          </cell>
          <cell r="BV191">
            <v>131</v>
          </cell>
          <cell r="BW191">
            <v>151</v>
          </cell>
          <cell r="BX191">
            <v>149</v>
          </cell>
          <cell r="BY191">
            <v>131</v>
          </cell>
          <cell r="BZ191">
            <v>129</v>
          </cell>
          <cell r="CA191">
            <v>108</v>
          </cell>
          <cell r="CB191">
            <v>128</v>
          </cell>
          <cell r="CC191">
            <v>98</v>
          </cell>
          <cell r="CD191">
            <v>64</v>
          </cell>
          <cell r="CE191">
            <v>54</v>
          </cell>
          <cell r="CF191">
            <v>56</v>
          </cell>
          <cell r="CG191">
            <v>5</v>
          </cell>
          <cell r="CH191">
            <v>23</v>
          </cell>
          <cell r="CI191">
            <v>24</v>
          </cell>
          <cell r="CJ191">
            <v>57</v>
          </cell>
          <cell r="CK191">
            <v>1192</v>
          </cell>
          <cell r="CL191">
            <v>113</v>
          </cell>
          <cell r="CM191">
            <v>105</v>
          </cell>
          <cell r="CN191">
            <v>458</v>
          </cell>
          <cell r="CO191">
            <v>40</v>
          </cell>
        </row>
        <row r="192">
          <cell r="AY192">
            <v>4486</v>
          </cell>
          <cell r="AZ192">
            <v>6</v>
          </cell>
          <cell r="BA192">
            <v>5</v>
          </cell>
          <cell r="BB192">
            <v>4</v>
          </cell>
          <cell r="BC192">
            <v>4</v>
          </cell>
          <cell r="BD192">
            <v>4</v>
          </cell>
          <cell r="BE192">
            <v>4</v>
          </cell>
          <cell r="BF192">
            <v>4</v>
          </cell>
          <cell r="BG192">
            <v>4</v>
          </cell>
          <cell r="BH192">
            <v>5</v>
          </cell>
          <cell r="BI192">
            <v>5</v>
          </cell>
          <cell r="BJ192">
            <v>5</v>
          </cell>
          <cell r="BK192">
            <v>6</v>
          </cell>
          <cell r="BL192">
            <v>6</v>
          </cell>
          <cell r="BM192">
            <v>6</v>
          </cell>
          <cell r="BN192">
            <v>6</v>
          </cell>
          <cell r="BO192">
            <v>6</v>
          </cell>
          <cell r="BP192">
            <v>6</v>
          </cell>
          <cell r="BQ192">
            <v>5</v>
          </cell>
          <cell r="BR192">
            <v>5</v>
          </cell>
          <cell r="BS192">
            <v>5</v>
          </cell>
          <cell r="BT192">
            <v>20</v>
          </cell>
          <cell r="BU192">
            <v>18</v>
          </cell>
          <cell r="BV192">
            <v>17</v>
          </cell>
          <cell r="BW192">
            <v>19</v>
          </cell>
          <cell r="BX192">
            <v>19</v>
          </cell>
          <cell r="BY192">
            <v>17</v>
          </cell>
          <cell r="BZ192">
            <v>16</v>
          </cell>
          <cell r="CA192">
            <v>14</v>
          </cell>
          <cell r="CB192">
            <v>16</v>
          </cell>
          <cell r="CC192">
            <v>13</v>
          </cell>
          <cell r="CD192">
            <v>8</v>
          </cell>
          <cell r="CE192">
            <v>7</v>
          </cell>
          <cell r="CF192">
            <v>7</v>
          </cell>
          <cell r="CG192">
            <v>1</v>
          </cell>
          <cell r="CH192">
            <v>3</v>
          </cell>
          <cell r="CI192">
            <v>3</v>
          </cell>
          <cell r="CJ192">
            <v>7</v>
          </cell>
          <cell r="CK192">
            <v>153</v>
          </cell>
          <cell r="CL192">
            <v>15</v>
          </cell>
          <cell r="CM192">
            <v>14</v>
          </cell>
          <cell r="CN192">
            <v>59</v>
          </cell>
          <cell r="CO192">
            <v>6</v>
          </cell>
        </row>
        <row r="193"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110</v>
          </cell>
        </row>
        <row r="194">
          <cell r="AZ194">
            <v>127</v>
          </cell>
          <cell r="BA194">
            <v>128</v>
          </cell>
          <cell r="BB194">
            <v>126</v>
          </cell>
          <cell r="BC194">
            <v>126</v>
          </cell>
          <cell r="BD194">
            <v>128</v>
          </cell>
          <cell r="BE194">
            <v>126</v>
          </cell>
          <cell r="BF194">
            <v>128</v>
          </cell>
          <cell r="BG194">
            <v>128</v>
          </cell>
          <cell r="BH194">
            <v>128</v>
          </cell>
          <cell r="BI194">
            <v>126</v>
          </cell>
          <cell r="BJ194">
            <v>127</v>
          </cell>
          <cell r="BK194">
            <v>128</v>
          </cell>
          <cell r="BL194">
            <v>128</v>
          </cell>
          <cell r="BM194">
            <v>125</v>
          </cell>
          <cell r="BN194">
            <v>123</v>
          </cell>
          <cell r="BO194">
            <v>123</v>
          </cell>
          <cell r="BP194">
            <v>120</v>
          </cell>
          <cell r="BQ194">
            <v>118</v>
          </cell>
          <cell r="BR194">
            <v>112</v>
          </cell>
          <cell r="BS194">
            <v>101</v>
          </cell>
          <cell r="BT194">
            <v>443</v>
          </cell>
          <cell r="BU194">
            <v>432</v>
          </cell>
          <cell r="BV194">
            <v>422</v>
          </cell>
          <cell r="BW194">
            <v>350</v>
          </cell>
          <cell r="BX194">
            <v>341</v>
          </cell>
          <cell r="BY194">
            <v>319</v>
          </cell>
          <cell r="BZ194">
            <v>218</v>
          </cell>
          <cell r="CA194">
            <v>174</v>
          </cell>
          <cell r="CB194">
            <v>134</v>
          </cell>
          <cell r="CC194">
            <v>114</v>
          </cell>
          <cell r="CD194">
            <v>79</v>
          </cell>
          <cell r="CE194">
            <v>55</v>
          </cell>
          <cell r="CF194">
            <v>44</v>
          </cell>
          <cell r="CG194">
            <v>10</v>
          </cell>
          <cell r="CH194">
            <v>64</v>
          </cell>
          <cell r="CI194">
            <v>63</v>
          </cell>
          <cell r="CJ194">
            <v>140</v>
          </cell>
          <cell r="CK194">
            <v>2947</v>
          </cell>
          <cell r="CL194">
            <v>317</v>
          </cell>
          <cell r="CM194">
            <v>287</v>
          </cell>
          <cell r="CN194">
            <v>1252</v>
          </cell>
          <cell r="CO194">
            <v>190</v>
          </cell>
        </row>
        <row r="195">
          <cell r="AZ195">
            <v>127</v>
          </cell>
          <cell r="BA195">
            <v>128</v>
          </cell>
          <cell r="BB195">
            <v>126</v>
          </cell>
          <cell r="BC195">
            <v>126</v>
          </cell>
          <cell r="BD195">
            <v>128</v>
          </cell>
          <cell r="BE195">
            <v>126</v>
          </cell>
          <cell r="BF195">
            <v>128</v>
          </cell>
          <cell r="BG195">
            <v>128</v>
          </cell>
          <cell r="BH195">
            <v>128</v>
          </cell>
          <cell r="BI195">
            <v>126</v>
          </cell>
          <cell r="BJ195">
            <v>127</v>
          </cell>
          <cell r="BK195">
            <v>128</v>
          </cell>
          <cell r="BL195">
            <v>128</v>
          </cell>
          <cell r="BM195">
            <v>125</v>
          </cell>
          <cell r="BN195">
            <v>123</v>
          </cell>
          <cell r="BO195">
            <v>123</v>
          </cell>
          <cell r="BP195">
            <v>120</v>
          </cell>
          <cell r="BQ195">
            <v>118</v>
          </cell>
          <cell r="BR195">
            <v>112</v>
          </cell>
          <cell r="BS195">
            <v>101</v>
          </cell>
          <cell r="BT195">
            <v>443</v>
          </cell>
          <cell r="BU195">
            <v>432</v>
          </cell>
          <cell r="BV195">
            <v>422</v>
          </cell>
          <cell r="BW195">
            <v>350</v>
          </cell>
          <cell r="BX195">
            <v>341</v>
          </cell>
          <cell r="BY195">
            <v>319</v>
          </cell>
          <cell r="BZ195">
            <v>218</v>
          </cell>
          <cell r="CA195">
            <v>174</v>
          </cell>
          <cell r="CB195">
            <v>134</v>
          </cell>
          <cell r="CC195">
            <v>114</v>
          </cell>
          <cell r="CD195">
            <v>79</v>
          </cell>
          <cell r="CE195">
            <v>55</v>
          </cell>
          <cell r="CF195">
            <v>44</v>
          </cell>
          <cell r="CG195">
            <v>10</v>
          </cell>
          <cell r="CH195">
            <v>64</v>
          </cell>
          <cell r="CI195">
            <v>63</v>
          </cell>
          <cell r="CJ195">
            <v>140</v>
          </cell>
          <cell r="CK195">
            <v>2947</v>
          </cell>
          <cell r="CL195">
            <v>317</v>
          </cell>
          <cell r="CM195">
            <v>287</v>
          </cell>
          <cell r="CN195">
            <v>1252</v>
          </cell>
          <cell r="CO195">
            <v>80</v>
          </cell>
        </row>
        <row r="196">
          <cell r="AY196">
            <v>4478</v>
          </cell>
          <cell r="AZ196">
            <v>33</v>
          </cell>
          <cell r="BA196">
            <v>33</v>
          </cell>
          <cell r="BB196">
            <v>33</v>
          </cell>
          <cell r="BC196">
            <v>33</v>
          </cell>
          <cell r="BD196">
            <v>33</v>
          </cell>
          <cell r="BE196">
            <v>33</v>
          </cell>
          <cell r="BF196">
            <v>33</v>
          </cell>
          <cell r="BG196">
            <v>33</v>
          </cell>
          <cell r="BH196">
            <v>33</v>
          </cell>
          <cell r="BI196">
            <v>33</v>
          </cell>
          <cell r="BJ196">
            <v>33</v>
          </cell>
          <cell r="BK196">
            <v>33</v>
          </cell>
          <cell r="BL196">
            <v>33</v>
          </cell>
          <cell r="BM196">
            <v>33</v>
          </cell>
          <cell r="BN196">
            <v>32</v>
          </cell>
          <cell r="BO196">
            <v>32</v>
          </cell>
          <cell r="BP196">
            <v>32</v>
          </cell>
          <cell r="BQ196">
            <v>30</v>
          </cell>
          <cell r="BR196">
            <v>29</v>
          </cell>
          <cell r="BS196">
            <v>27</v>
          </cell>
          <cell r="BT196">
            <v>116</v>
          </cell>
          <cell r="BU196">
            <v>112</v>
          </cell>
          <cell r="BV196">
            <v>110</v>
          </cell>
          <cell r="BW196">
            <v>91</v>
          </cell>
          <cell r="BX196">
            <v>88</v>
          </cell>
          <cell r="BY196">
            <v>83</v>
          </cell>
          <cell r="BZ196">
            <v>56</v>
          </cell>
          <cell r="CA196">
            <v>46</v>
          </cell>
          <cell r="CB196">
            <v>35</v>
          </cell>
          <cell r="CC196">
            <v>30</v>
          </cell>
          <cell r="CD196">
            <v>21</v>
          </cell>
          <cell r="CE196">
            <v>14</v>
          </cell>
          <cell r="CF196">
            <v>11</v>
          </cell>
          <cell r="CG196">
            <v>2</v>
          </cell>
          <cell r="CH196">
            <v>17</v>
          </cell>
          <cell r="CI196">
            <v>17</v>
          </cell>
          <cell r="CJ196">
            <v>36</v>
          </cell>
          <cell r="CK196">
            <v>767</v>
          </cell>
          <cell r="CL196">
            <v>83</v>
          </cell>
          <cell r="CM196">
            <v>74</v>
          </cell>
          <cell r="CN196">
            <v>326</v>
          </cell>
          <cell r="CO196">
            <v>23</v>
          </cell>
        </row>
        <row r="197">
          <cell r="AY197">
            <v>9085</v>
          </cell>
          <cell r="AZ197">
            <v>28</v>
          </cell>
          <cell r="BA197">
            <v>28</v>
          </cell>
          <cell r="BB197">
            <v>28</v>
          </cell>
          <cell r="BC197">
            <v>28</v>
          </cell>
          <cell r="BD197">
            <v>28</v>
          </cell>
          <cell r="BE197">
            <v>28</v>
          </cell>
          <cell r="BF197">
            <v>28</v>
          </cell>
          <cell r="BG197">
            <v>28</v>
          </cell>
          <cell r="BH197">
            <v>28</v>
          </cell>
          <cell r="BI197">
            <v>28</v>
          </cell>
          <cell r="BJ197">
            <v>28</v>
          </cell>
          <cell r="BK197">
            <v>28</v>
          </cell>
          <cell r="BL197">
            <v>28</v>
          </cell>
          <cell r="BM197">
            <v>27</v>
          </cell>
          <cell r="BN197">
            <v>27</v>
          </cell>
          <cell r="BO197">
            <v>27</v>
          </cell>
          <cell r="BP197">
            <v>26</v>
          </cell>
          <cell r="BQ197">
            <v>26</v>
          </cell>
          <cell r="BR197">
            <v>25</v>
          </cell>
          <cell r="BS197">
            <v>22</v>
          </cell>
          <cell r="BT197">
            <v>97</v>
          </cell>
          <cell r="BU197">
            <v>95</v>
          </cell>
          <cell r="BV197">
            <v>92</v>
          </cell>
          <cell r="BW197">
            <v>77</v>
          </cell>
          <cell r="BX197">
            <v>75</v>
          </cell>
          <cell r="BY197">
            <v>70</v>
          </cell>
          <cell r="BZ197">
            <v>48</v>
          </cell>
          <cell r="CA197">
            <v>38</v>
          </cell>
          <cell r="CB197">
            <v>29</v>
          </cell>
          <cell r="CC197">
            <v>25</v>
          </cell>
          <cell r="CD197">
            <v>17</v>
          </cell>
          <cell r="CE197">
            <v>12</v>
          </cell>
          <cell r="CF197">
            <v>10</v>
          </cell>
          <cell r="CG197">
            <v>2</v>
          </cell>
          <cell r="CH197">
            <v>14</v>
          </cell>
          <cell r="CI197">
            <v>14</v>
          </cell>
          <cell r="CJ197">
            <v>31</v>
          </cell>
          <cell r="CK197">
            <v>646</v>
          </cell>
          <cell r="CL197">
            <v>69</v>
          </cell>
          <cell r="CM197">
            <v>63</v>
          </cell>
          <cell r="CN197">
            <v>274</v>
          </cell>
          <cell r="CO197">
            <v>15</v>
          </cell>
        </row>
        <row r="198">
          <cell r="AY198">
            <v>9088</v>
          </cell>
          <cell r="AZ198">
            <v>33</v>
          </cell>
          <cell r="BA198">
            <v>33</v>
          </cell>
          <cell r="BB198">
            <v>33</v>
          </cell>
          <cell r="BC198">
            <v>33</v>
          </cell>
          <cell r="BD198">
            <v>33</v>
          </cell>
          <cell r="BE198">
            <v>33</v>
          </cell>
          <cell r="BF198">
            <v>33</v>
          </cell>
          <cell r="BG198">
            <v>33</v>
          </cell>
          <cell r="BH198">
            <v>33</v>
          </cell>
          <cell r="BI198">
            <v>33</v>
          </cell>
          <cell r="BJ198">
            <v>33</v>
          </cell>
          <cell r="BK198">
            <v>33</v>
          </cell>
          <cell r="BL198">
            <v>33</v>
          </cell>
          <cell r="BM198">
            <v>33</v>
          </cell>
          <cell r="BN198">
            <v>32</v>
          </cell>
          <cell r="BO198">
            <v>32</v>
          </cell>
          <cell r="BP198">
            <v>31</v>
          </cell>
          <cell r="BQ198">
            <v>31</v>
          </cell>
          <cell r="BR198">
            <v>29</v>
          </cell>
          <cell r="BS198">
            <v>26</v>
          </cell>
          <cell r="BT198">
            <v>115</v>
          </cell>
          <cell r="BU198">
            <v>112</v>
          </cell>
          <cell r="BV198">
            <v>110</v>
          </cell>
          <cell r="BW198">
            <v>91</v>
          </cell>
          <cell r="BX198">
            <v>89</v>
          </cell>
          <cell r="BY198">
            <v>83</v>
          </cell>
          <cell r="BZ198">
            <v>57</v>
          </cell>
          <cell r="CA198">
            <v>45</v>
          </cell>
          <cell r="CB198">
            <v>35</v>
          </cell>
          <cell r="CC198">
            <v>30</v>
          </cell>
          <cell r="CD198">
            <v>21</v>
          </cell>
          <cell r="CE198">
            <v>14</v>
          </cell>
          <cell r="CF198">
            <v>11</v>
          </cell>
          <cell r="CG198">
            <v>3</v>
          </cell>
          <cell r="CH198">
            <v>17</v>
          </cell>
          <cell r="CI198">
            <v>16</v>
          </cell>
          <cell r="CJ198">
            <v>36</v>
          </cell>
          <cell r="CK198">
            <v>767</v>
          </cell>
          <cell r="CL198">
            <v>83</v>
          </cell>
          <cell r="CM198">
            <v>75</v>
          </cell>
          <cell r="CN198">
            <v>326</v>
          </cell>
          <cell r="CO198">
            <v>23</v>
          </cell>
        </row>
        <row r="199">
          <cell r="AY199">
            <v>11156</v>
          </cell>
          <cell r="AZ199">
            <v>23</v>
          </cell>
          <cell r="BA199">
            <v>23</v>
          </cell>
          <cell r="BB199">
            <v>22</v>
          </cell>
          <cell r="BC199">
            <v>22</v>
          </cell>
          <cell r="BD199">
            <v>23</v>
          </cell>
          <cell r="BE199">
            <v>22</v>
          </cell>
          <cell r="BF199">
            <v>23</v>
          </cell>
          <cell r="BG199">
            <v>23</v>
          </cell>
          <cell r="BH199">
            <v>23</v>
          </cell>
          <cell r="BI199">
            <v>22</v>
          </cell>
          <cell r="BJ199">
            <v>23</v>
          </cell>
          <cell r="BK199">
            <v>23</v>
          </cell>
          <cell r="BL199">
            <v>23</v>
          </cell>
          <cell r="BM199">
            <v>22</v>
          </cell>
          <cell r="BN199">
            <v>22</v>
          </cell>
          <cell r="BO199">
            <v>22</v>
          </cell>
          <cell r="BP199">
            <v>21</v>
          </cell>
          <cell r="BQ199">
            <v>21</v>
          </cell>
          <cell r="BR199">
            <v>20</v>
          </cell>
          <cell r="BS199">
            <v>18</v>
          </cell>
          <cell r="BT199">
            <v>79</v>
          </cell>
          <cell r="BU199">
            <v>77</v>
          </cell>
          <cell r="BV199">
            <v>75</v>
          </cell>
          <cell r="BW199">
            <v>62</v>
          </cell>
          <cell r="BX199">
            <v>61</v>
          </cell>
          <cell r="BY199">
            <v>57</v>
          </cell>
          <cell r="BZ199">
            <v>39</v>
          </cell>
          <cell r="CA199">
            <v>31</v>
          </cell>
          <cell r="CB199">
            <v>24</v>
          </cell>
          <cell r="CC199">
            <v>20</v>
          </cell>
          <cell r="CD199">
            <v>14</v>
          </cell>
          <cell r="CE199">
            <v>10</v>
          </cell>
          <cell r="CF199">
            <v>8</v>
          </cell>
          <cell r="CG199">
            <v>2</v>
          </cell>
          <cell r="CH199">
            <v>11</v>
          </cell>
          <cell r="CI199">
            <v>11</v>
          </cell>
          <cell r="CJ199">
            <v>25</v>
          </cell>
          <cell r="CK199">
            <v>525</v>
          </cell>
          <cell r="CL199">
            <v>56</v>
          </cell>
          <cell r="CM199">
            <v>51</v>
          </cell>
          <cell r="CN199">
            <v>223</v>
          </cell>
          <cell r="CO199">
            <v>12</v>
          </cell>
        </row>
        <row r="200">
          <cell r="AY200">
            <v>25042</v>
          </cell>
          <cell r="AZ200">
            <v>10</v>
          </cell>
          <cell r="BA200">
            <v>11</v>
          </cell>
          <cell r="BB200">
            <v>10</v>
          </cell>
          <cell r="BC200">
            <v>10</v>
          </cell>
          <cell r="BD200">
            <v>11</v>
          </cell>
          <cell r="BE200">
            <v>10</v>
          </cell>
          <cell r="BF200">
            <v>11</v>
          </cell>
          <cell r="BG200">
            <v>11</v>
          </cell>
          <cell r="BH200">
            <v>11</v>
          </cell>
          <cell r="BI200">
            <v>10</v>
          </cell>
          <cell r="BJ200">
            <v>10</v>
          </cell>
          <cell r="BK200">
            <v>11</v>
          </cell>
          <cell r="BL200">
            <v>11</v>
          </cell>
          <cell r="BM200">
            <v>10</v>
          </cell>
          <cell r="BN200">
            <v>10</v>
          </cell>
          <cell r="BO200">
            <v>10</v>
          </cell>
          <cell r="BP200">
            <v>10</v>
          </cell>
          <cell r="BQ200">
            <v>10</v>
          </cell>
          <cell r="BR200">
            <v>9</v>
          </cell>
          <cell r="BS200">
            <v>8</v>
          </cell>
          <cell r="BT200">
            <v>36</v>
          </cell>
          <cell r="BU200">
            <v>36</v>
          </cell>
          <cell r="BV200">
            <v>35</v>
          </cell>
          <cell r="BW200">
            <v>29</v>
          </cell>
          <cell r="BX200">
            <v>28</v>
          </cell>
          <cell r="BY200">
            <v>26</v>
          </cell>
          <cell r="BZ200">
            <v>18</v>
          </cell>
          <cell r="CA200">
            <v>14</v>
          </cell>
          <cell r="CB200">
            <v>11</v>
          </cell>
          <cell r="CC200">
            <v>9</v>
          </cell>
          <cell r="CD200">
            <v>6</v>
          </cell>
          <cell r="CE200">
            <v>5</v>
          </cell>
          <cell r="CF200">
            <v>4</v>
          </cell>
          <cell r="CG200">
            <v>1</v>
          </cell>
          <cell r="CH200">
            <v>5</v>
          </cell>
          <cell r="CI200">
            <v>5</v>
          </cell>
          <cell r="CJ200">
            <v>12</v>
          </cell>
          <cell r="CK200">
            <v>242</v>
          </cell>
          <cell r="CL200">
            <v>26</v>
          </cell>
          <cell r="CM200">
            <v>24</v>
          </cell>
          <cell r="CN200">
            <v>103</v>
          </cell>
          <cell r="CO200">
            <v>7</v>
          </cell>
        </row>
        <row r="201"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80</v>
          </cell>
        </row>
        <row r="202">
          <cell r="AZ202">
            <v>139</v>
          </cell>
          <cell r="BA202">
            <v>137</v>
          </cell>
          <cell r="BB202">
            <v>138</v>
          </cell>
          <cell r="BC202">
            <v>138</v>
          </cell>
          <cell r="BD202">
            <v>140</v>
          </cell>
          <cell r="BE202">
            <v>145</v>
          </cell>
          <cell r="BF202">
            <v>149</v>
          </cell>
          <cell r="BG202">
            <v>153</v>
          </cell>
          <cell r="BH202">
            <v>157</v>
          </cell>
          <cell r="BI202">
            <v>161</v>
          </cell>
          <cell r="BJ202">
            <v>165</v>
          </cell>
          <cell r="BK202">
            <v>169</v>
          </cell>
          <cell r="BL202">
            <v>170</v>
          </cell>
          <cell r="BM202">
            <v>164</v>
          </cell>
          <cell r="BN202">
            <v>155</v>
          </cell>
          <cell r="BO202">
            <v>145</v>
          </cell>
          <cell r="BP202">
            <v>135</v>
          </cell>
          <cell r="BQ202">
            <v>126</v>
          </cell>
          <cell r="BR202">
            <v>118</v>
          </cell>
          <cell r="BS202">
            <v>108</v>
          </cell>
          <cell r="BT202">
            <v>469</v>
          </cell>
          <cell r="BU202">
            <v>546</v>
          </cell>
          <cell r="BV202">
            <v>627</v>
          </cell>
          <cell r="BW202">
            <v>458</v>
          </cell>
          <cell r="BX202">
            <v>450</v>
          </cell>
          <cell r="BY202">
            <v>340</v>
          </cell>
          <cell r="BZ202">
            <v>275</v>
          </cell>
          <cell r="CA202">
            <v>237</v>
          </cell>
          <cell r="CB202">
            <v>222</v>
          </cell>
          <cell r="CC202">
            <v>191</v>
          </cell>
          <cell r="CD202">
            <v>121</v>
          </cell>
          <cell r="CE202">
            <v>88</v>
          </cell>
          <cell r="CF202">
            <v>60</v>
          </cell>
          <cell r="CG202">
            <v>13</v>
          </cell>
          <cell r="CH202">
            <v>70</v>
          </cell>
          <cell r="CI202">
            <v>69</v>
          </cell>
          <cell r="CJ202">
            <v>158</v>
          </cell>
          <cell r="CK202">
            <v>3526</v>
          </cell>
          <cell r="CL202">
            <v>385</v>
          </cell>
          <cell r="CM202">
            <v>301</v>
          </cell>
          <cell r="CN202">
            <v>1491</v>
          </cell>
          <cell r="CO202">
            <v>214</v>
          </cell>
        </row>
        <row r="203">
          <cell r="AZ203">
            <v>139</v>
          </cell>
          <cell r="BA203">
            <v>137</v>
          </cell>
          <cell r="BB203">
            <v>138</v>
          </cell>
          <cell r="BC203">
            <v>138</v>
          </cell>
          <cell r="BD203">
            <v>140</v>
          </cell>
          <cell r="BE203">
            <v>145</v>
          </cell>
          <cell r="BF203">
            <v>149</v>
          </cell>
          <cell r="BG203">
            <v>153</v>
          </cell>
          <cell r="BH203">
            <v>157</v>
          </cell>
          <cell r="BI203">
            <v>161</v>
          </cell>
          <cell r="BJ203">
            <v>165</v>
          </cell>
          <cell r="BK203">
            <v>169</v>
          </cell>
          <cell r="BL203">
            <v>170</v>
          </cell>
          <cell r="BM203">
            <v>164</v>
          </cell>
          <cell r="BN203">
            <v>155</v>
          </cell>
          <cell r="BO203">
            <v>145</v>
          </cell>
          <cell r="BP203">
            <v>135</v>
          </cell>
          <cell r="BQ203">
            <v>126</v>
          </cell>
          <cell r="BR203">
            <v>118</v>
          </cell>
          <cell r="BS203">
            <v>108</v>
          </cell>
          <cell r="BT203">
            <v>469</v>
          </cell>
          <cell r="BU203">
            <v>546</v>
          </cell>
          <cell r="BV203">
            <v>627</v>
          </cell>
          <cell r="BW203">
            <v>458</v>
          </cell>
          <cell r="BX203">
            <v>450</v>
          </cell>
          <cell r="BY203">
            <v>340</v>
          </cell>
          <cell r="BZ203">
            <v>275</v>
          </cell>
          <cell r="CA203">
            <v>237</v>
          </cell>
          <cell r="CB203">
            <v>222</v>
          </cell>
          <cell r="CC203">
            <v>191</v>
          </cell>
          <cell r="CD203">
            <v>121</v>
          </cell>
          <cell r="CE203">
            <v>88</v>
          </cell>
          <cell r="CF203">
            <v>60</v>
          </cell>
          <cell r="CG203">
            <v>13</v>
          </cell>
          <cell r="CH203">
            <v>70</v>
          </cell>
          <cell r="CI203">
            <v>69</v>
          </cell>
          <cell r="CJ203">
            <v>158</v>
          </cell>
          <cell r="CK203">
            <v>3526</v>
          </cell>
          <cell r="CL203">
            <v>385</v>
          </cell>
          <cell r="CM203">
            <v>301</v>
          </cell>
          <cell r="CN203">
            <v>1491</v>
          </cell>
          <cell r="CO203">
            <v>134</v>
          </cell>
        </row>
        <row r="204">
          <cell r="AY204">
            <v>4484</v>
          </cell>
          <cell r="AZ204">
            <v>42</v>
          </cell>
          <cell r="BA204">
            <v>42</v>
          </cell>
          <cell r="BB204">
            <v>42</v>
          </cell>
          <cell r="BC204">
            <v>42</v>
          </cell>
          <cell r="BD204">
            <v>43</v>
          </cell>
          <cell r="BE204">
            <v>44</v>
          </cell>
          <cell r="BF204">
            <v>45</v>
          </cell>
          <cell r="BG204">
            <v>47</v>
          </cell>
          <cell r="BH204">
            <v>48</v>
          </cell>
          <cell r="BI204">
            <v>49</v>
          </cell>
          <cell r="BJ204">
            <v>50</v>
          </cell>
          <cell r="BK204">
            <v>52</v>
          </cell>
          <cell r="BL204">
            <v>52</v>
          </cell>
          <cell r="BM204">
            <v>50</v>
          </cell>
          <cell r="BN204">
            <v>47</v>
          </cell>
          <cell r="BO204">
            <v>44</v>
          </cell>
          <cell r="BP204">
            <v>41</v>
          </cell>
          <cell r="BQ204">
            <v>38</v>
          </cell>
          <cell r="BR204">
            <v>36</v>
          </cell>
          <cell r="BS204">
            <v>33</v>
          </cell>
          <cell r="BT204">
            <v>143</v>
          </cell>
          <cell r="BU204">
            <v>167</v>
          </cell>
          <cell r="BV204">
            <v>192</v>
          </cell>
          <cell r="BW204">
            <v>140</v>
          </cell>
          <cell r="BX204">
            <v>137</v>
          </cell>
          <cell r="BY204">
            <v>104</v>
          </cell>
          <cell r="BZ204">
            <v>84</v>
          </cell>
          <cell r="CA204">
            <v>73</v>
          </cell>
          <cell r="CB204">
            <v>68</v>
          </cell>
          <cell r="CC204">
            <v>59</v>
          </cell>
          <cell r="CD204">
            <v>37</v>
          </cell>
          <cell r="CE204">
            <v>27</v>
          </cell>
          <cell r="CF204">
            <v>18</v>
          </cell>
          <cell r="CG204">
            <v>4</v>
          </cell>
          <cell r="CH204">
            <v>21</v>
          </cell>
          <cell r="CI204">
            <v>21</v>
          </cell>
          <cell r="CJ204">
            <v>48</v>
          </cell>
          <cell r="CK204">
            <v>1076</v>
          </cell>
          <cell r="CL204">
            <v>118</v>
          </cell>
          <cell r="CM204">
            <v>92</v>
          </cell>
          <cell r="CN204">
            <v>455</v>
          </cell>
          <cell r="CO204">
            <v>40</v>
          </cell>
        </row>
        <row r="205">
          <cell r="AY205">
            <v>4483</v>
          </cell>
          <cell r="AZ205">
            <v>55</v>
          </cell>
          <cell r="BA205">
            <v>53</v>
          </cell>
          <cell r="BB205">
            <v>54</v>
          </cell>
          <cell r="BC205">
            <v>54</v>
          </cell>
          <cell r="BD205">
            <v>55</v>
          </cell>
          <cell r="BE205">
            <v>57</v>
          </cell>
          <cell r="BF205">
            <v>59</v>
          </cell>
          <cell r="BG205">
            <v>59</v>
          </cell>
          <cell r="BH205">
            <v>61</v>
          </cell>
          <cell r="BI205">
            <v>63</v>
          </cell>
          <cell r="BJ205">
            <v>65</v>
          </cell>
          <cell r="BK205">
            <v>65</v>
          </cell>
          <cell r="BL205">
            <v>66</v>
          </cell>
          <cell r="BM205">
            <v>64</v>
          </cell>
          <cell r="BN205">
            <v>61</v>
          </cell>
          <cell r="BO205">
            <v>57</v>
          </cell>
          <cell r="BP205">
            <v>53</v>
          </cell>
          <cell r="BQ205">
            <v>49</v>
          </cell>
          <cell r="BR205">
            <v>46</v>
          </cell>
          <cell r="BS205">
            <v>42</v>
          </cell>
          <cell r="BT205">
            <v>183</v>
          </cell>
          <cell r="BU205">
            <v>213</v>
          </cell>
          <cell r="BV205">
            <v>244</v>
          </cell>
          <cell r="BW205">
            <v>179</v>
          </cell>
          <cell r="BX205">
            <v>175</v>
          </cell>
          <cell r="BY205">
            <v>133</v>
          </cell>
          <cell r="BZ205">
            <v>107</v>
          </cell>
          <cell r="CA205">
            <v>92</v>
          </cell>
          <cell r="CB205">
            <v>87</v>
          </cell>
          <cell r="CC205">
            <v>74</v>
          </cell>
          <cell r="CD205">
            <v>47</v>
          </cell>
          <cell r="CE205">
            <v>34</v>
          </cell>
          <cell r="CF205">
            <v>23</v>
          </cell>
          <cell r="CG205">
            <v>5</v>
          </cell>
          <cell r="CH205">
            <v>27</v>
          </cell>
          <cell r="CI205">
            <v>27</v>
          </cell>
          <cell r="CJ205">
            <v>62</v>
          </cell>
          <cell r="CK205">
            <v>1375</v>
          </cell>
          <cell r="CL205">
            <v>150</v>
          </cell>
          <cell r="CM205">
            <v>117</v>
          </cell>
          <cell r="CN205">
            <v>581</v>
          </cell>
          <cell r="CO205">
            <v>57</v>
          </cell>
        </row>
        <row r="206">
          <cell r="AY206">
            <v>9046</v>
          </cell>
          <cell r="AZ206">
            <v>27</v>
          </cell>
          <cell r="BA206">
            <v>27</v>
          </cell>
          <cell r="BB206">
            <v>27</v>
          </cell>
          <cell r="BC206">
            <v>27</v>
          </cell>
          <cell r="BD206">
            <v>27</v>
          </cell>
          <cell r="BE206">
            <v>28</v>
          </cell>
          <cell r="BF206">
            <v>29</v>
          </cell>
          <cell r="BG206">
            <v>30</v>
          </cell>
          <cell r="BH206">
            <v>31</v>
          </cell>
          <cell r="BI206">
            <v>31</v>
          </cell>
          <cell r="BJ206">
            <v>32</v>
          </cell>
          <cell r="BK206">
            <v>33</v>
          </cell>
          <cell r="BL206">
            <v>33</v>
          </cell>
          <cell r="BM206">
            <v>32</v>
          </cell>
          <cell r="BN206">
            <v>30</v>
          </cell>
          <cell r="BO206">
            <v>28</v>
          </cell>
          <cell r="BP206">
            <v>26</v>
          </cell>
          <cell r="BQ206">
            <v>25</v>
          </cell>
          <cell r="BR206">
            <v>23</v>
          </cell>
          <cell r="BS206">
            <v>21</v>
          </cell>
          <cell r="BT206">
            <v>91</v>
          </cell>
          <cell r="BU206">
            <v>106</v>
          </cell>
          <cell r="BV206">
            <v>122</v>
          </cell>
          <cell r="BW206">
            <v>89</v>
          </cell>
          <cell r="BX206">
            <v>88</v>
          </cell>
          <cell r="BY206">
            <v>66</v>
          </cell>
          <cell r="BZ206">
            <v>54</v>
          </cell>
          <cell r="CA206">
            <v>46</v>
          </cell>
          <cell r="CB206">
            <v>43</v>
          </cell>
          <cell r="CC206">
            <v>37</v>
          </cell>
          <cell r="CD206">
            <v>24</v>
          </cell>
          <cell r="CE206">
            <v>17</v>
          </cell>
          <cell r="CF206">
            <v>12</v>
          </cell>
          <cell r="CG206">
            <v>3</v>
          </cell>
          <cell r="CH206">
            <v>14</v>
          </cell>
          <cell r="CI206">
            <v>13</v>
          </cell>
          <cell r="CJ206">
            <v>31</v>
          </cell>
          <cell r="CK206">
            <v>687</v>
          </cell>
          <cell r="CL206">
            <v>75</v>
          </cell>
          <cell r="CM206">
            <v>59</v>
          </cell>
          <cell r="CN206">
            <v>291</v>
          </cell>
          <cell r="CO206">
            <v>25</v>
          </cell>
        </row>
        <row r="207">
          <cell r="AY207">
            <v>9049</v>
          </cell>
          <cell r="AZ207">
            <v>15</v>
          </cell>
          <cell r="BA207">
            <v>15</v>
          </cell>
          <cell r="BB207">
            <v>15</v>
          </cell>
          <cell r="BC207">
            <v>15</v>
          </cell>
          <cell r="BD207">
            <v>15</v>
          </cell>
          <cell r="BE207">
            <v>16</v>
          </cell>
          <cell r="BF207">
            <v>16</v>
          </cell>
          <cell r="BG207">
            <v>17</v>
          </cell>
          <cell r="BH207">
            <v>17</v>
          </cell>
          <cell r="BI207">
            <v>18</v>
          </cell>
          <cell r="BJ207">
            <v>18</v>
          </cell>
          <cell r="BK207">
            <v>19</v>
          </cell>
          <cell r="BL207">
            <v>19</v>
          </cell>
          <cell r="BM207">
            <v>18</v>
          </cell>
          <cell r="BN207">
            <v>17</v>
          </cell>
          <cell r="BO207">
            <v>16</v>
          </cell>
          <cell r="BP207">
            <v>15</v>
          </cell>
          <cell r="BQ207">
            <v>14</v>
          </cell>
          <cell r="BR207">
            <v>13</v>
          </cell>
          <cell r="BS207">
            <v>12</v>
          </cell>
          <cell r="BT207">
            <v>52</v>
          </cell>
          <cell r="BU207">
            <v>60</v>
          </cell>
          <cell r="BV207">
            <v>69</v>
          </cell>
          <cell r="BW207">
            <v>50</v>
          </cell>
          <cell r="BX207">
            <v>50</v>
          </cell>
          <cell r="BY207">
            <v>37</v>
          </cell>
          <cell r="BZ207">
            <v>30</v>
          </cell>
          <cell r="CA207">
            <v>26</v>
          </cell>
          <cell r="CB207">
            <v>24</v>
          </cell>
          <cell r="CC207">
            <v>21</v>
          </cell>
          <cell r="CD207">
            <v>13</v>
          </cell>
          <cell r="CE207">
            <v>10</v>
          </cell>
          <cell r="CF207">
            <v>7</v>
          </cell>
          <cell r="CG207">
            <v>1</v>
          </cell>
          <cell r="CH207">
            <v>8</v>
          </cell>
          <cell r="CI207">
            <v>8</v>
          </cell>
          <cell r="CJ207">
            <v>17</v>
          </cell>
          <cell r="CK207">
            <v>388</v>
          </cell>
          <cell r="CL207">
            <v>42</v>
          </cell>
          <cell r="CM207">
            <v>33</v>
          </cell>
          <cell r="CN207">
            <v>164</v>
          </cell>
          <cell r="CO207">
            <v>12</v>
          </cell>
        </row>
        <row r="208">
          <cell r="AZ208">
            <v>1</v>
          </cell>
          <cell r="BA208">
            <v>1</v>
          </cell>
          <cell r="BB208">
            <v>1</v>
          </cell>
          <cell r="BC208">
            <v>-1</v>
          </cell>
          <cell r="BD208">
            <v>0</v>
          </cell>
          <cell r="BE208">
            <v>1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172</v>
          </cell>
        </row>
        <row r="209">
          <cell r="AZ209">
            <v>194</v>
          </cell>
          <cell r="BA209">
            <v>169</v>
          </cell>
          <cell r="BB209">
            <v>154</v>
          </cell>
          <cell r="BC209">
            <v>147</v>
          </cell>
          <cell r="BD209">
            <v>145</v>
          </cell>
          <cell r="BE209">
            <v>154</v>
          </cell>
          <cell r="BF209">
            <v>165</v>
          </cell>
          <cell r="BG209">
            <v>179</v>
          </cell>
          <cell r="BH209">
            <v>195</v>
          </cell>
          <cell r="BI209">
            <v>212</v>
          </cell>
          <cell r="BJ209">
            <v>231</v>
          </cell>
          <cell r="BK209">
            <v>251</v>
          </cell>
          <cell r="BL209">
            <v>262</v>
          </cell>
          <cell r="BM209">
            <v>253</v>
          </cell>
          <cell r="BN209">
            <v>231</v>
          </cell>
          <cell r="BO209">
            <v>214</v>
          </cell>
          <cell r="BP209">
            <v>194</v>
          </cell>
          <cell r="BQ209">
            <v>177</v>
          </cell>
          <cell r="BR209">
            <v>167</v>
          </cell>
          <cell r="BS209">
            <v>159</v>
          </cell>
          <cell r="BT209">
            <v>700</v>
          </cell>
          <cell r="BU209">
            <v>662</v>
          </cell>
          <cell r="BV209">
            <v>766</v>
          </cell>
          <cell r="BW209">
            <v>766</v>
          </cell>
          <cell r="BX209">
            <v>703</v>
          </cell>
          <cell r="BY209">
            <v>564</v>
          </cell>
          <cell r="BZ209">
            <v>474</v>
          </cell>
          <cell r="CA209">
            <v>403</v>
          </cell>
          <cell r="CB209">
            <v>327</v>
          </cell>
          <cell r="CC209">
            <v>302</v>
          </cell>
          <cell r="CD209">
            <v>217</v>
          </cell>
          <cell r="CE209">
            <v>133</v>
          </cell>
          <cell r="CF209">
            <v>106</v>
          </cell>
          <cell r="CG209">
            <v>16</v>
          </cell>
          <cell r="CH209">
            <v>96</v>
          </cell>
          <cell r="CI209">
            <v>98</v>
          </cell>
          <cell r="CJ209">
            <v>215</v>
          </cell>
          <cell r="CK209">
            <v>5227</v>
          </cell>
          <cell r="CL209">
            <v>642</v>
          </cell>
          <cell r="CM209">
            <v>465</v>
          </cell>
          <cell r="CN209">
            <v>2308</v>
          </cell>
          <cell r="CO209">
            <v>292</v>
          </cell>
        </row>
        <row r="210">
          <cell r="AZ210">
            <v>193</v>
          </cell>
          <cell r="BA210">
            <v>168</v>
          </cell>
          <cell r="BB210">
            <v>153</v>
          </cell>
          <cell r="BC210">
            <v>148</v>
          </cell>
          <cell r="BD210">
            <v>145</v>
          </cell>
          <cell r="BE210">
            <v>153</v>
          </cell>
          <cell r="BF210">
            <v>165</v>
          </cell>
          <cell r="BG210">
            <v>179</v>
          </cell>
          <cell r="BH210">
            <v>195</v>
          </cell>
          <cell r="BI210">
            <v>212</v>
          </cell>
          <cell r="BJ210">
            <v>231</v>
          </cell>
          <cell r="BK210">
            <v>251</v>
          </cell>
          <cell r="BL210">
            <v>262</v>
          </cell>
          <cell r="BM210">
            <v>253</v>
          </cell>
          <cell r="BN210">
            <v>231</v>
          </cell>
          <cell r="BO210">
            <v>214</v>
          </cell>
          <cell r="BP210">
            <v>194</v>
          </cell>
          <cell r="BQ210">
            <v>177</v>
          </cell>
          <cell r="BR210">
            <v>167</v>
          </cell>
          <cell r="BS210">
            <v>159</v>
          </cell>
          <cell r="BT210">
            <v>700</v>
          </cell>
          <cell r="BU210">
            <v>662</v>
          </cell>
          <cell r="BV210">
            <v>766</v>
          </cell>
          <cell r="BW210">
            <v>766</v>
          </cell>
          <cell r="BX210">
            <v>703</v>
          </cell>
          <cell r="BY210">
            <v>564</v>
          </cell>
          <cell r="BZ210">
            <v>474</v>
          </cell>
          <cell r="CA210">
            <v>403</v>
          </cell>
          <cell r="CB210">
            <v>327</v>
          </cell>
          <cell r="CC210">
            <v>302</v>
          </cell>
          <cell r="CD210">
            <v>217</v>
          </cell>
          <cell r="CE210">
            <v>133</v>
          </cell>
          <cell r="CF210">
            <v>106</v>
          </cell>
          <cell r="CG210">
            <v>16</v>
          </cell>
          <cell r="CH210">
            <v>96</v>
          </cell>
          <cell r="CI210">
            <v>98</v>
          </cell>
          <cell r="CJ210">
            <v>215</v>
          </cell>
          <cell r="CK210">
            <v>5227</v>
          </cell>
          <cell r="CL210">
            <v>642</v>
          </cell>
          <cell r="CM210">
            <v>465</v>
          </cell>
          <cell r="CN210">
            <v>2308</v>
          </cell>
          <cell r="CO210">
            <v>120</v>
          </cell>
        </row>
        <row r="211">
          <cell r="AY211">
            <v>4470</v>
          </cell>
          <cell r="AZ211">
            <v>31</v>
          </cell>
          <cell r="BA211">
            <v>27</v>
          </cell>
          <cell r="BB211">
            <v>25</v>
          </cell>
          <cell r="BC211">
            <v>24</v>
          </cell>
          <cell r="BD211">
            <v>24</v>
          </cell>
          <cell r="BE211">
            <v>25</v>
          </cell>
          <cell r="BF211">
            <v>27</v>
          </cell>
          <cell r="BG211">
            <v>29</v>
          </cell>
          <cell r="BH211">
            <v>32</v>
          </cell>
          <cell r="BI211">
            <v>34</v>
          </cell>
          <cell r="BJ211">
            <v>37</v>
          </cell>
          <cell r="BK211">
            <v>41</v>
          </cell>
          <cell r="BL211">
            <v>42</v>
          </cell>
          <cell r="BM211">
            <v>41</v>
          </cell>
          <cell r="BN211">
            <v>37</v>
          </cell>
          <cell r="BO211">
            <v>35</v>
          </cell>
          <cell r="BP211">
            <v>31</v>
          </cell>
          <cell r="BQ211">
            <v>29</v>
          </cell>
          <cell r="BR211">
            <v>27</v>
          </cell>
          <cell r="BS211">
            <v>26</v>
          </cell>
          <cell r="BT211">
            <v>114</v>
          </cell>
          <cell r="BU211">
            <v>107</v>
          </cell>
          <cell r="BV211">
            <v>124</v>
          </cell>
          <cell r="BW211">
            <v>124</v>
          </cell>
          <cell r="BX211">
            <v>114</v>
          </cell>
          <cell r="BY211">
            <v>91</v>
          </cell>
          <cell r="BZ211">
            <v>77</v>
          </cell>
          <cell r="CA211">
            <v>65</v>
          </cell>
          <cell r="CB211">
            <v>53</v>
          </cell>
          <cell r="CC211">
            <v>49</v>
          </cell>
          <cell r="CD211">
            <v>35</v>
          </cell>
          <cell r="CE211">
            <v>22</v>
          </cell>
          <cell r="CF211">
            <v>17</v>
          </cell>
          <cell r="CG211">
            <v>3</v>
          </cell>
          <cell r="CH211">
            <v>16</v>
          </cell>
          <cell r="CI211">
            <v>16</v>
          </cell>
          <cell r="CJ211">
            <v>35</v>
          </cell>
          <cell r="CK211">
            <v>848</v>
          </cell>
          <cell r="CL211">
            <v>104</v>
          </cell>
          <cell r="CM211">
            <v>75</v>
          </cell>
          <cell r="CN211">
            <v>374</v>
          </cell>
          <cell r="CO211">
            <v>22</v>
          </cell>
        </row>
        <row r="212">
          <cell r="AY212">
            <v>4594</v>
          </cell>
          <cell r="AZ212">
            <v>56</v>
          </cell>
          <cell r="BA212">
            <v>49</v>
          </cell>
          <cell r="BB212">
            <v>44</v>
          </cell>
          <cell r="BC212">
            <v>42</v>
          </cell>
          <cell r="BD212">
            <v>42</v>
          </cell>
          <cell r="BE212">
            <v>44</v>
          </cell>
          <cell r="BF212">
            <v>47</v>
          </cell>
          <cell r="BG212">
            <v>51</v>
          </cell>
          <cell r="BH212">
            <v>55</v>
          </cell>
          <cell r="BI212">
            <v>61</v>
          </cell>
          <cell r="BJ212">
            <v>67</v>
          </cell>
          <cell r="BK212">
            <v>72</v>
          </cell>
          <cell r="BL212">
            <v>76</v>
          </cell>
          <cell r="BM212">
            <v>73</v>
          </cell>
          <cell r="BN212">
            <v>67</v>
          </cell>
          <cell r="BO212">
            <v>62</v>
          </cell>
          <cell r="BP212">
            <v>57</v>
          </cell>
          <cell r="BQ212">
            <v>51</v>
          </cell>
          <cell r="BR212">
            <v>48</v>
          </cell>
          <cell r="BS212">
            <v>46</v>
          </cell>
          <cell r="BT212">
            <v>202</v>
          </cell>
          <cell r="BU212">
            <v>191</v>
          </cell>
          <cell r="BV212">
            <v>220</v>
          </cell>
          <cell r="BW212">
            <v>220</v>
          </cell>
          <cell r="BX212">
            <v>202</v>
          </cell>
          <cell r="BY212">
            <v>163</v>
          </cell>
          <cell r="BZ212">
            <v>136</v>
          </cell>
          <cell r="CA212">
            <v>116</v>
          </cell>
          <cell r="CB212">
            <v>95</v>
          </cell>
          <cell r="CC212">
            <v>87</v>
          </cell>
          <cell r="CD212">
            <v>64</v>
          </cell>
          <cell r="CE212">
            <v>37</v>
          </cell>
          <cell r="CF212">
            <v>32</v>
          </cell>
          <cell r="CG212">
            <v>4</v>
          </cell>
          <cell r="CH212">
            <v>28</v>
          </cell>
          <cell r="CI212">
            <v>29</v>
          </cell>
          <cell r="CJ212">
            <v>63</v>
          </cell>
          <cell r="CK212">
            <v>1507</v>
          </cell>
          <cell r="CL212">
            <v>186</v>
          </cell>
          <cell r="CM212">
            <v>134</v>
          </cell>
          <cell r="CN212">
            <v>666</v>
          </cell>
          <cell r="CO212">
            <v>30</v>
          </cell>
        </row>
        <row r="213">
          <cell r="AY213">
            <v>4469</v>
          </cell>
          <cell r="AZ213">
            <v>21</v>
          </cell>
          <cell r="BA213">
            <v>18</v>
          </cell>
          <cell r="BB213">
            <v>17</v>
          </cell>
          <cell r="BC213">
            <v>16</v>
          </cell>
          <cell r="BD213">
            <v>16</v>
          </cell>
          <cell r="BE213">
            <v>17</v>
          </cell>
          <cell r="BF213">
            <v>18</v>
          </cell>
          <cell r="BG213">
            <v>19</v>
          </cell>
          <cell r="BH213">
            <v>21</v>
          </cell>
          <cell r="BI213">
            <v>23</v>
          </cell>
          <cell r="BJ213">
            <v>25</v>
          </cell>
          <cell r="BK213">
            <v>27</v>
          </cell>
          <cell r="BL213">
            <v>28</v>
          </cell>
          <cell r="BM213">
            <v>27</v>
          </cell>
          <cell r="BN213">
            <v>25</v>
          </cell>
          <cell r="BO213">
            <v>23</v>
          </cell>
          <cell r="BP213">
            <v>21</v>
          </cell>
          <cell r="BQ213">
            <v>19</v>
          </cell>
          <cell r="BR213">
            <v>18</v>
          </cell>
          <cell r="BS213">
            <v>17</v>
          </cell>
          <cell r="BT213">
            <v>76</v>
          </cell>
          <cell r="BU213">
            <v>72</v>
          </cell>
          <cell r="BV213">
            <v>83</v>
          </cell>
          <cell r="BW213">
            <v>83</v>
          </cell>
          <cell r="BX213">
            <v>76</v>
          </cell>
          <cell r="BY213">
            <v>61</v>
          </cell>
          <cell r="BZ213">
            <v>51</v>
          </cell>
          <cell r="CA213">
            <v>44</v>
          </cell>
          <cell r="CB213">
            <v>35</v>
          </cell>
          <cell r="CC213">
            <v>33</v>
          </cell>
          <cell r="CD213">
            <v>23</v>
          </cell>
          <cell r="CE213">
            <v>14</v>
          </cell>
          <cell r="CF213">
            <v>11</v>
          </cell>
          <cell r="CG213">
            <v>2</v>
          </cell>
          <cell r="CH213">
            <v>10</v>
          </cell>
          <cell r="CI213">
            <v>11</v>
          </cell>
          <cell r="CJ213">
            <v>23</v>
          </cell>
          <cell r="CK213">
            <v>565</v>
          </cell>
          <cell r="CL213">
            <v>69</v>
          </cell>
          <cell r="CM213">
            <v>50</v>
          </cell>
          <cell r="CN213">
            <v>250</v>
          </cell>
          <cell r="CO213">
            <v>15</v>
          </cell>
        </row>
        <row r="214">
          <cell r="AY214">
            <v>9029</v>
          </cell>
          <cell r="AZ214">
            <v>23</v>
          </cell>
          <cell r="BA214">
            <v>20</v>
          </cell>
          <cell r="BB214">
            <v>18</v>
          </cell>
          <cell r="BC214">
            <v>17</v>
          </cell>
          <cell r="BD214">
            <v>17</v>
          </cell>
          <cell r="BE214">
            <v>18</v>
          </cell>
          <cell r="BF214">
            <v>19</v>
          </cell>
          <cell r="BG214">
            <v>21</v>
          </cell>
          <cell r="BH214">
            <v>23</v>
          </cell>
          <cell r="BI214">
            <v>25</v>
          </cell>
          <cell r="BJ214">
            <v>27</v>
          </cell>
          <cell r="BK214">
            <v>29</v>
          </cell>
          <cell r="BL214">
            <v>31</v>
          </cell>
          <cell r="BM214">
            <v>30</v>
          </cell>
          <cell r="BN214">
            <v>27</v>
          </cell>
          <cell r="BO214">
            <v>25</v>
          </cell>
          <cell r="BP214">
            <v>23</v>
          </cell>
          <cell r="BQ214">
            <v>21</v>
          </cell>
          <cell r="BR214">
            <v>20</v>
          </cell>
          <cell r="BS214">
            <v>19</v>
          </cell>
          <cell r="BT214">
            <v>82</v>
          </cell>
          <cell r="BU214">
            <v>78</v>
          </cell>
          <cell r="BV214">
            <v>90</v>
          </cell>
          <cell r="BW214">
            <v>90</v>
          </cell>
          <cell r="BX214">
            <v>82</v>
          </cell>
          <cell r="BY214">
            <v>66</v>
          </cell>
          <cell r="BZ214">
            <v>56</v>
          </cell>
          <cell r="CA214">
            <v>47</v>
          </cell>
          <cell r="CB214">
            <v>38</v>
          </cell>
          <cell r="CC214">
            <v>35</v>
          </cell>
          <cell r="CD214">
            <v>25</v>
          </cell>
          <cell r="CE214">
            <v>16</v>
          </cell>
          <cell r="CF214">
            <v>12</v>
          </cell>
          <cell r="CG214">
            <v>2</v>
          </cell>
          <cell r="CH214">
            <v>11</v>
          </cell>
          <cell r="CI214">
            <v>11</v>
          </cell>
          <cell r="CJ214">
            <v>25</v>
          </cell>
          <cell r="CK214">
            <v>612</v>
          </cell>
          <cell r="CL214">
            <v>75</v>
          </cell>
          <cell r="CM214">
            <v>54</v>
          </cell>
          <cell r="CN214">
            <v>270</v>
          </cell>
          <cell r="CO214">
            <v>11</v>
          </cell>
        </row>
        <row r="215">
          <cell r="AY215">
            <v>9083</v>
          </cell>
          <cell r="AZ215">
            <v>24</v>
          </cell>
          <cell r="BA215">
            <v>21</v>
          </cell>
          <cell r="BB215">
            <v>19</v>
          </cell>
          <cell r="BC215">
            <v>19</v>
          </cell>
          <cell r="BD215">
            <v>18</v>
          </cell>
          <cell r="BE215">
            <v>19</v>
          </cell>
          <cell r="BF215">
            <v>21</v>
          </cell>
          <cell r="BG215">
            <v>23</v>
          </cell>
          <cell r="BH215">
            <v>25</v>
          </cell>
          <cell r="BI215">
            <v>27</v>
          </cell>
          <cell r="BJ215">
            <v>29</v>
          </cell>
          <cell r="BK215">
            <v>32</v>
          </cell>
          <cell r="BL215">
            <v>33</v>
          </cell>
          <cell r="BM215">
            <v>32</v>
          </cell>
          <cell r="BN215">
            <v>29</v>
          </cell>
          <cell r="BO215">
            <v>27</v>
          </cell>
          <cell r="BP215">
            <v>24</v>
          </cell>
          <cell r="BQ215">
            <v>22</v>
          </cell>
          <cell r="BR215">
            <v>21</v>
          </cell>
          <cell r="BS215">
            <v>20</v>
          </cell>
          <cell r="BT215">
            <v>88</v>
          </cell>
          <cell r="BU215">
            <v>83</v>
          </cell>
          <cell r="BV215">
            <v>97</v>
          </cell>
          <cell r="BW215">
            <v>97</v>
          </cell>
          <cell r="BX215">
            <v>89</v>
          </cell>
          <cell r="BY215">
            <v>71</v>
          </cell>
          <cell r="BZ215">
            <v>60</v>
          </cell>
          <cell r="CA215">
            <v>51</v>
          </cell>
          <cell r="CB215">
            <v>41</v>
          </cell>
          <cell r="CC215">
            <v>38</v>
          </cell>
          <cell r="CD215">
            <v>27</v>
          </cell>
          <cell r="CE215">
            <v>17</v>
          </cell>
          <cell r="CF215">
            <v>13</v>
          </cell>
          <cell r="CG215">
            <v>2</v>
          </cell>
          <cell r="CH215">
            <v>12</v>
          </cell>
          <cell r="CI215">
            <v>12</v>
          </cell>
          <cell r="CJ215">
            <v>27</v>
          </cell>
          <cell r="CK215">
            <v>659</v>
          </cell>
          <cell r="CL215">
            <v>81</v>
          </cell>
          <cell r="CM215">
            <v>59</v>
          </cell>
          <cell r="CN215">
            <v>291</v>
          </cell>
          <cell r="CO215">
            <v>15</v>
          </cell>
        </row>
        <row r="216">
          <cell r="AY216">
            <v>11149</v>
          </cell>
          <cell r="AZ216">
            <v>24</v>
          </cell>
          <cell r="BA216">
            <v>21</v>
          </cell>
          <cell r="BB216">
            <v>19</v>
          </cell>
          <cell r="BC216">
            <v>19</v>
          </cell>
          <cell r="BD216">
            <v>18</v>
          </cell>
          <cell r="BE216">
            <v>19</v>
          </cell>
          <cell r="BF216">
            <v>21</v>
          </cell>
          <cell r="BG216">
            <v>23</v>
          </cell>
          <cell r="BH216">
            <v>25</v>
          </cell>
          <cell r="BI216">
            <v>27</v>
          </cell>
          <cell r="BJ216">
            <v>29</v>
          </cell>
          <cell r="BK216">
            <v>32</v>
          </cell>
          <cell r="BL216">
            <v>33</v>
          </cell>
          <cell r="BM216">
            <v>32</v>
          </cell>
          <cell r="BN216">
            <v>29</v>
          </cell>
          <cell r="BO216">
            <v>27</v>
          </cell>
          <cell r="BP216">
            <v>24</v>
          </cell>
          <cell r="BQ216">
            <v>22</v>
          </cell>
          <cell r="BR216">
            <v>21</v>
          </cell>
          <cell r="BS216">
            <v>20</v>
          </cell>
          <cell r="BT216">
            <v>88</v>
          </cell>
          <cell r="BU216">
            <v>83</v>
          </cell>
          <cell r="BV216">
            <v>97</v>
          </cell>
          <cell r="BW216">
            <v>97</v>
          </cell>
          <cell r="BX216">
            <v>89</v>
          </cell>
          <cell r="BY216">
            <v>71</v>
          </cell>
          <cell r="BZ216">
            <v>60</v>
          </cell>
          <cell r="CA216">
            <v>51</v>
          </cell>
          <cell r="CB216">
            <v>41</v>
          </cell>
          <cell r="CC216">
            <v>38</v>
          </cell>
          <cell r="CD216">
            <v>27</v>
          </cell>
          <cell r="CE216">
            <v>17</v>
          </cell>
          <cell r="CF216">
            <v>13</v>
          </cell>
          <cell r="CG216">
            <v>2</v>
          </cell>
          <cell r="CH216">
            <v>12</v>
          </cell>
          <cell r="CI216">
            <v>12</v>
          </cell>
          <cell r="CJ216">
            <v>27</v>
          </cell>
          <cell r="CK216">
            <v>659</v>
          </cell>
          <cell r="CL216">
            <v>81</v>
          </cell>
          <cell r="CM216">
            <v>59</v>
          </cell>
          <cell r="CN216">
            <v>291</v>
          </cell>
          <cell r="CO216">
            <v>17</v>
          </cell>
        </row>
        <row r="217">
          <cell r="AY217">
            <v>11152</v>
          </cell>
          <cell r="AZ217">
            <v>14</v>
          </cell>
          <cell r="BA217">
            <v>12</v>
          </cell>
          <cell r="BB217">
            <v>11</v>
          </cell>
          <cell r="BC217">
            <v>11</v>
          </cell>
          <cell r="BD217">
            <v>10</v>
          </cell>
          <cell r="BE217">
            <v>11</v>
          </cell>
          <cell r="BF217">
            <v>12</v>
          </cell>
          <cell r="BG217">
            <v>13</v>
          </cell>
          <cell r="BH217">
            <v>14</v>
          </cell>
          <cell r="BI217">
            <v>15</v>
          </cell>
          <cell r="BJ217">
            <v>17</v>
          </cell>
          <cell r="BK217">
            <v>18</v>
          </cell>
          <cell r="BL217">
            <v>19</v>
          </cell>
          <cell r="BM217">
            <v>18</v>
          </cell>
          <cell r="BN217">
            <v>17</v>
          </cell>
          <cell r="BO217">
            <v>15</v>
          </cell>
          <cell r="BP217">
            <v>14</v>
          </cell>
          <cell r="BQ217">
            <v>13</v>
          </cell>
          <cell r="BR217">
            <v>12</v>
          </cell>
          <cell r="BS217">
            <v>11</v>
          </cell>
          <cell r="BT217">
            <v>50</v>
          </cell>
          <cell r="BU217">
            <v>48</v>
          </cell>
          <cell r="BV217">
            <v>55</v>
          </cell>
          <cell r="BW217">
            <v>55</v>
          </cell>
          <cell r="BX217">
            <v>51</v>
          </cell>
          <cell r="BY217">
            <v>41</v>
          </cell>
          <cell r="BZ217">
            <v>34</v>
          </cell>
          <cell r="CA217">
            <v>29</v>
          </cell>
          <cell r="CB217">
            <v>24</v>
          </cell>
          <cell r="CC217">
            <v>22</v>
          </cell>
          <cell r="CD217">
            <v>16</v>
          </cell>
          <cell r="CE217">
            <v>10</v>
          </cell>
          <cell r="CF217">
            <v>8</v>
          </cell>
          <cell r="CG217">
            <v>1</v>
          </cell>
          <cell r="CH217">
            <v>7</v>
          </cell>
          <cell r="CI217">
            <v>7</v>
          </cell>
          <cell r="CJ217">
            <v>15</v>
          </cell>
          <cell r="CK217">
            <v>377</v>
          </cell>
          <cell r="CL217">
            <v>46</v>
          </cell>
          <cell r="CM217">
            <v>34</v>
          </cell>
          <cell r="CN217">
            <v>166</v>
          </cell>
          <cell r="CO217">
            <v>10</v>
          </cell>
        </row>
        <row r="218">
          <cell r="AZ218">
            <v>-1</v>
          </cell>
          <cell r="BA218">
            <v>0</v>
          </cell>
          <cell r="BB218">
            <v>-1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73</v>
          </cell>
        </row>
        <row r="219">
          <cell r="AZ219">
            <v>113</v>
          </cell>
          <cell r="BA219">
            <v>118</v>
          </cell>
          <cell r="BB219">
            <v>123</v>
          </cell>
          <cell r="BC219">
            <v>127</v>
          </cell>
          <cell r="BD219">
            <v>128</v>
          </cell>
          <cell r="BE219">
            <v>131</v>
          </cell>
          <cell r="BF219">
            <v>134</v>
          </cell>
          <cell r="BG219">
            <v>135</v>
          </cell>
          <cell r="BH219">
            <v>136</v>
          </cell>
          <cell r="BI219">
            <v>133</v>
          </cell>
          <cell r="BJ219">
            <v>134</v>
          </cell>
          <cell r="BK219">
            <v>132</v>
          </cell>
          <cell r="BL219">
            <v>130</v>
          </cell>
          <cell r="BM219">
            <v>126</v>
          </cell>
          <cell r="BN219">
            <v>123</v>
          </cell>
          <cell r="BO219">
            <v>116</v>
          </cell>
          <cell r="BP219">
            <v>111</v>
          </cell>
          <cell r="BQ219">
            <v>105</v>
          </cell>
          <cell r="BR219">
            <v>99</v>
          </cell>
          <cell r="BS219">
            <v>95</v>
          </cell>
          <cell r="BT219">
            <v>417</v>
          </cell>
          <cell r="BU219">
            <v>433</v>
          </cell>
          <cell r="BV219">
            <v>436</v>
          </cell>
          <cell r="BW219">
            <v>414</v>
          </cell>
          <cell r="BX219">
            <v>378</v>
          </cell>
          <cell r="BY219">
            <v>382</v>
          </cell>
          <cell r="BZ219">
            <v>268</v>
          </cell>
          <cell r="CA219">
            <v>224</v>
          </cell>
          <cell r="CB219">
            <v>229</v>
          </cell>
          <cell r="CC219">
            <v>190</v>
          </cell>
          <cell r="CD219">
            <v>124</v>
          </cell>
          <cell r="CE219">
            <v>95</v>
          </cell>
          <cell r="CF219">
            <v>85</v>
          </cell>
          <cell r="CG219">
            <v>9</v>
          </cell>
          <cell r="CH219">
            <v>57</v>
          </cell>
          <cell r="CI219">
            <v>56</v>
          </cell>
          <cell r="CJ219">
            <v>127</v>
          </cell>
          <cell r="CK219">
            <v>3156</v>
          </cell>
          <cell r="CL219">
            <v>343</v>
          </cell>
          <cell r="CM219">
            <v>243</v>
          </cell>
          <cell r="CN219">
            <v>1289</v>
          </cell>
          <cell r="CO219">
            <v>172</v>
          </cell>
        </row>
        <row r="220">
          <cell r="AZ220">
            <v>114</v>
          </cell>
          <cell r="BA220">
            <v>118</v>
          </cell>
          <cell r="BB220">
            <v>124</v>
          </cell>
          <cell r="BC220">
            <v>127</v>
          </cell>
          <cell r="BD220">
            <v>128</v>
          </cell>
          <cell r="BE220">
            <v>131</v>
          </cell>
          <cell r="BF220">
            <v>134</v>
          </cell>
          <cell r="BG220">
            <v>135</v>
          </cell>
          <cell r="BH220">
            <v>136</v>
          </cell>
          <cell r="BI220">
            <v>133</v>
          </cell>
          <cell r="BJ220">
            <v>134</v>
          </cell>
          <cell r="BK220">
            <v>132</v>
          </cell>
          <cell r="BL220">
            <v>130</v>
          </cell>
          <cell r="BM220">
            <v>126</v>
          </cell>
          <cell r="BN220">
            <v>123</v>
          </cell>
          <cell r="BO220">
            <v>116</v>
          </cell>
          <cell r="BP220">
            <v>111</v>
          </cell>
          <cell r="BQ220">
            <v>105</v>
          </cell>
          <cell r="BR220">
            <v>99</v>
          </cell>
          <cell r="BS220">
            <v>95</v>
          </cell>
          <cell r="BT220">
            <v>417</v>
          </cell>
          <cell r="BU220">
            <v>433</v>
          </cell>
          <cell r="BV220">
            <v>436</v>
          </cell>
          <cell r="BW220">
            <v>414</v>
          </cell>
          <cell r="BX220">
            <v>378</v>
          </cell>
          <cell r="BY220">
            <v>382</v>
          </cell>
          <cell r="BZ220">
            <v>268</v>
          </cell>
          <cell r="CA220">
            <v>224</v>
          </cell>
          <cell r="CB220">
            <v>229</v>
          </cell>
          <cell r="CC220">
            <v>190</v>
          </cell>
          <cell r="CD220">
            <v>124</v>
          </cell>
          <cell r="CE220">
            <v>95</v>
          </cell>
          <cell r="CF220">
            <v>85</v>
          </cell>
          <cell r="CG220">
            <v>9</v>
          </cell>
          <cell r="CH220">
            <v>57</v>
          </cell>
          <cell r="CI220">
            <v>56</v>
          </cell>
          <cell r="CJ220">
            <v>127</v>
          </cell>
          <cell r="CK220">
            <v>3156</v>
          </cell>
          <cell r="CL220">
            <v>343</v>
          </cell>
          <cell r="CM220">
            <v>243</v>
          </cell>
          <cell r="CN220">
            <v>1289</v>
          </cell>
          <cell r="CO220">
            <v>99</v>
          </cell>
        </row>
        <row r="221">
          <cell r="AY221">
            <v>4482</v>
          </cell>
          <cell r="AZ221">
            <v>57</v>
          </cell>
          <cell r="BA221">
            <v>60</v>
          </cell>
          <cell r="BB221">
            <v>62</v>
          </cell>
          <cell r="BC221">
            <v>64</v>
          </cell>
          <cell r="BD221">
            <v>65</v>
          </cell>
          <cell r="BE221">
            <v>66</v>
          </cell>
          <cell r="BF221">
            <v>68</v>
          </cell>
          <cell r="BG221">
            <v>69</v>
          </cell>
          <cell r="BH221">
            <v>69</v>
          </cell>
          <cell r="BI221">
            <v>67</v>
          </cell>
          <cell r="BJ221">
            <v>68</v>
          </cell>
          <cell r="BK221">
            <v>67</v>
          </cell>
          <cell r="BL221">
            <v>65</v>
          </cell>
          <cell r="BM221">
            <v>64</v>
          </cell>
          <cell r="BN221">
            <v>61</v>
          </cell>
          <cell r="BO221">
            <v>59</v>
          </cell>
          <cell r="BP221">
            <v>56</v>
          </cell>
          <cell r="BQ221">
            <v>53</v>
          </cell>
          <cell r="BR221">
            <v>50</v>
          </cell>
          <cell r="BS221">
            <v>48</v>
          </cell>
          <cell r="BT221">
            <v>210</v>
          </cell>
          <cell r="BU221">
            <v>218</v>
          </cell>
          <cell r="BV221">
            <v>220</v>
          </cell>
          <cell r="BW221">
            <v>209</v>
          </cell>
          <cell r="BX221">
            <v>191</v>
          </cell>
          <cell r="BY221">
            <v>194</v>
          </cell>
          <cell r="BZ221">
            <v>135</v>
          </cell>
          <cell r="CA221">
            <v>112</v>
          </cell>
          <cell r="CB221">
            <v>116</v>
          </cell>
          <cell r="CC221">
            <v>97</v>
          </cell>
          <cell r="CD221">
            <v>62</v>
          </cell>
          <cell r="CE221">
            <v>48</v>
          </cell>
          <cell r="CF221">
            <v>43</v>
          </cell>
          <cell r="CG221">
            <v>4</v>
          </cell>
          <cell r="CH221">
            <v>29</v>
          </cell>
          <cell r="CI221">
            <v>28</v>
          </cell>
          <cell r="CJ221">
            <v>64</v>
          </cell>
          <cell r="CK221">
            <v>1594</v>
          </cell>
          <cell r="CL221">
            <v>173</v>
          </cell>
          <cell r="CM221">
            <v>123</v>
          </cell>
          <cell r="CN221">
            <v>651</v>
          </cell>
          <cell r="CO221">
            <v>50</v>
          </cell>
        </row>
        <row r="222">
          <cell r="AY222">
            <v>4485</v>
          </cell>
          <cell r="AZ222">
            <v>34</v>
          </cell>
          <cell r="BA222">
            <v>35</v>
          </cell>
          <cell r="BB222">
            <v>37</v>
          </cell>
          <cell r="BC222">
            <v>38</v>
          </cell>
          <cell r="BD222">
            <v>38</v>
          </cell>
          <cell r="BE222">
            <v>39</v>
          </cell>
          <cell r="BF222">
            <v>40</v>
          </cell>
          <cell r="BG222">
            <v>40</v>
          </cell>
          <cell r="BH222">
            <v>40</v>
          </cell>
          <cell r="BI222">
            <v>40</v>
          </cell>
          <cell r="BJ222">
            <v>40</v>
          </cell>
          <cell r="BK222">
            <v>39</v>
          </cell>
          <cell r="BL222">
            <v>39</v>
          </cell>
          <cell r="BM222">
            <v>37</v>
          </cell>
          <cell r="BN222">
            <v>37</v>
          </cell>
          <cell r="BO222">
            <v>34</v>
          </cell>
          <cell r="BP222">
            <v>33</v>
          </cell>
          <cell r="BQ222">
            <v>31</v>
          </cell>
          <cell r="BR222">
            <v>29</v>
          </cell>
          <cell r="BS222">
            <v>28</v>
          </cell>
          <cell r="BT222">
            <v>124</v>
          </cell>
          <cell r="BU222">
            <v>129</v>
          </cell>
          <cell r="BV222">
            <v>130</v>
          </cell>
          <cell r="BW222">
            <v>123</v>
          </cell>
          <cell r="BX222">
            <v>112</v>
          </cell>
          <cell r="BY222">
            <v>113</v>
          </cell>
          <cell r="BZ222">
            <v>80</v>
          </cell>
          <cell r="CA222">
            <v>67</v>
          </cell>
          <cell r="CB222">
            <v>68</v>
          </cell>
          <cell r="CC222">
            <v>56</v>
          </cell>
          <cell r="CD222">
            <v>37</v>
          </cell>
          <cell r="CE222">
            <v>28</v>
          </cell>
          <cell r="CF222">
            <v>25</v>
          </cell>
          <cell r="CG222">
            <v>3</v>
          </cell>
          <cell r="CH222">
            <v>17</v>
          </cell>
          <cell r="CI222">
            <v>17</v>
          </cell>
          <cell r="CJ222">
            <v>38</v>
          </cell>
          <cell r="CK222">
            <v>937</v>
          </cell>
          <cell r="CL222">
            <v>102</v>
          </cell>
          <cell r="CM222">
            <v>72</v>
          </cell>
          <cell r="CN222">
            <v>383</v>
          </cell>
          <cell r="CO222">
            <v>30</v>
          </cell>
        </row>
        <row r="223">
          <cell r="AY223">
            <v>9084</v>
          </cell>
          <cell r="AZ223">
            <v>15</v>
          </cell>
          <cell r="BA223">
            <v>15</v>
          </cell>
          <cell r="BB223">
            <v>16</v>
          </cell>
          <cell r="BC223">
            <v>16</v>
          </cell>
          <cell r="BD223">
            <v>16</v>
          </cell>
          <cell r="BE223">
            <v>17</v>
          </cell>
          <cell r="BF223">
            <v>17</v>
          </cell>
          <cell r="BG223">
            <v>17</v>
          </cell>
          <cell r="BH223">
            <v>18</v>
          </cell>
          <cell r="BI223">
            <v>17</v>
          </cell>
          <cell r="BJ223">
            <v>17</v>
          </cell>
          <cell r="BK223">
            <v>17</v>
          </cell>
          <cell r="BL223">
            <v>17</v>
          </cell>
          <cell r="BM223">
            <v>16</v>
          </cell>
          <cell r="BN223">
            <v>16</v>
          </cell>
          <cell r="BO223">
            <v>15</v>
          </cell>
          <cell r="BP223">
            <v>14</v>
          </cell>
          <cell r="BQ223">
            <v>14</v>
          </cell>
          <cell r="BR223">
            <v>13</v>
          </cell>
          <cell r="BS223">
            <v>12</v>
          </cell>
          <cell r="BT223">
            <v>54</v>
          </cell>
          <cell r="BU223">
            <v>56</v>
          </cell>
          <cell r="BV223">
            <v>56</v>
          </cell>
          <cell r="BW223">
            <v>53</v>
          </cell>
          <cell r="BX223">
            <v>49</v>
          </cell>
          <cell r="BY223">
            <v>49</v>
          </cell>
          <cell r="BZ223">
            <v>34</v>
          </cell>
          <cell r="CA223">
            <v>29</v>
          </cell>
          <cell r="CB223">
            <v>29</v>
          </cell>
          <cell r="CC223">
            <v>24</v>
          </cell>
          <cell r="CD223">
            <v>16</v>
          </cell>
          <cell r="CE223">
            <v>12</v>
          </cell>
          <cell r="CF223">
            <v>11</v>
          </cell>
          <cell r="CG223">
            <v>1</v>
          </cell>
          <cell r="CH223">
            <v>7</v>
          </cell>
          <cell r="CI223">
            <v>7</v>
          </cell>
          <cell r="CJ223">
            <v>16</v>
          </cell>
          <cell r="CK223">
            <v>406</v>
          </cell>
          <cell r="CL223">
            <v>44</v>
          </cell>
          <cell r="CM223">
            <v>31</v>
          </cell>
          <cell r="CN223">
            <v>166</v>
          </cell>
          <cell r="CO223">
            <v>11</v>
          </cell>
        </row>
        <row r="224">
          <cell r="AY224">
            <v>25043</v>
          </cell>
          <cell r="AZ224">
            <v>8</v>
          </cell>
          <cell r="BA224">
            <v>8</v>
          </cell>
          <cell r="BB224">
            <v>9</v>
          </cell>
          <cell r="BC224">
            <v>9</v>
          </cell>
          <cell r="BD224">
            <v>9</v>
          </cell>
          <cell r="BE224">
            <v>9</v>
          </cell>
          <cell r="BF224">
            <v>9</v>
          </cell>
          <cell r="BG224">
            <v>9</v>
          </cell>
          <cell r="BH224">
            <v>9</v>
          </cell>
          <cell r="BI224">
            <v>9</v>
          </cell>
          <cell r="BJ224">
            <v>9</v>
          </cell>
          <cell r="BK224">
            <v>9</v>
          </cell>
          <cell r="BL224">
            <v>9</v>
          </cell>
          <cell r="BM224">
            <v>9</v>
          </cell>
          <cell r="BN224">
            <v>9</v>
          </cell>
          <cell r="BO224">
            <v>8</v>
          </cell>
          <cell r="BP224">
            <v>8</v>
          </cell>
          <cell r="BQ224">
            <v>7</v>
          </cell>
          <cell r="BR224">
            <v>7</v>
          </cell>
          <cell r="BS224">
            <v>7</v>
          </cell>
          <cell r="BT224">
            <v>29</v>
          </cell>
          <cell r="BU224">
            <v>30</v>
          </cell>
          <cell r="BV224">
            <v>30</v>
          </cell>
          <cell r="BW224">
            <v>29</v>
          </cell>
          <cell r="BX224">
            <v>26</v>
          </cell>
          <cell r="BY224">
            <v>26</v>
          </cell>
          <cell r="BZ224">
            <v>19</v>
          </cell>
          <cell r="CA224">
            <v>16</v>
          </cell>
          <cell r="CB224">
            <v>16</v>
          </cell>
          <cell r="CC224">
            <v>13</v>
          </cell>
          <cell r="CD224">
            <v>9</v>
          </cell>
          <cell r="CE224">
            <v>7</v>
          </cell>
          <cell r="CF224">
            <v>6</v>
          </cell>
          <cell r="CG224">
            <v>1</v>
          </cell>
          <cell r="CH224">
            <v>4</v>
          </cell>
          <cell r="CI224">
            <v>4</v>
          </cell>
          <cell r="CJ224">
            <v>9</v>
          </cell>
          <cell r="CK224">
            <v>219</v>
          </cell>
          <cell r="CL224">
            <v>24</v>
          </cell>
          <cell r="CM224">
            <v>17</v>
          </cell>
          <cell r="CN224">
            <v>89</v>
          </cell>
          <cell r="CO224">
            <v>8</v>
          </cell>
        </row>
        <row r="225">
          <cell r="AZ225">
            <v>26</v>
          </cell>
          <cell r="BA225">
            <v>27</v>
          </cell>
          <cell r="BB225">
            <v>25</v>
          </cell>
          <cell r="BC225">
            <v>27</v>
          </cell>
          <cell r="BD225">
            <v>26</v>
          </cell>
          <cell r="BE225">
            <v>27</v>
          </cell>
          <cell r="BF225">
            <v>28</v>
          </cell>
          <cell r="BG225">
            <v>31</v>
          </cell>
          <cell r="BH225">
            <v>31</v>
          </cell>
          <cell r="BI225">
            <v>34</v>
          </cell>
          <cell r="BJ225">
            <v>35</v>
          </cell>
          <cell r="BK225">
            <v>35</v>
          </cell>
          <cell r="BL225">
            <v>37</v>
          </cell>
          <cell r="BM225">
            <v>34</v>
          </cell>
          <cell r="BN225">
            <v>33</v>
          </cell>
          <cell r="BO225">
            <v>30</v>
          </cell>
          <cell r="BP225">
            <v>28</v>
          </cell>
          <cell r="BQ225">
            <v>25</v>
          </cell>
          <cell r="BR225">
            <v>23</v>
          </cell>
          <cell r="BS225">
            <v>20</v>
          </cell>
          <cell r="BT225">
            <v>85</v>
          </cell>
          <cell r="BU225">
            <v>90</v>
          </cell>
          <cell r="BV225">
            <v>108</v>
          </cell>
          <cell r="BW225">
            <v>108</v>
          </cell>
          <cell r="BX225">
            <v>100</v>
          </cell>
          <cell r="BY225">
            <v>94</v>
          </cell>
          <cell r="BZ225">
            <v>53</v>
          </cell>
          <cell r="CA225">
            <v>41</v>
          </cell>
          <cell r="CB225">
            <v>38</v>
          </cell>
          <cell r="CC225">
            <v>49</v>
          </cell>
          <cell r="CD225">
            <v>32</v>
          </cell>
          <cell r="CE225">
            <v>21</v>
          </cell>
          <cell r="CF225">
            <v>18</v>
          </cell>
          <cell r="CG225">
            <v>2</v>
          </cell>
          <cell r="CH225">
            <v>13</v>
          </cell>
          <cell r="CI225">
            <v>13</v>
          </cell>
          <cell r="CJ225">
            <v>35</v>
          </cell>
          <cell r="CK225">
            <v>694</v>
          </cell>
          <cell r="CL225">
            <v>80</v>
          </cell>
          <cell r="CM225">
            <v>64</v>
          </cell>
          <cell r="CN225">
            <v>292</v>
          </cell>
          <cell r="CO225">
            <v>47</v>
          </cell>
        </row>
        <row r="226">
          <cell r="AZ226">
            <v>26</v>
          </cell>
          <cell r="BA226">
            <v>27</v>
          </cell>
          <cell r="BB226">
            <v>25</v>
          </cell>
          <cell r="BC226">
            <v>27</v>
          </cell>
          <cell r="BD226">
            <v>26</v>
          </cell>
          <cell r="BE226">
            <v>27</v>
          </cell>
          <cell r="BF226">
            <v>28</v>
          </cell>
          <cell r="BG226">
            <v>31</v>
          </cell>
          <cell r="BH226">
            <v>31</v>
          </cell>
          <cell r="BI226">
            <v>34</v>
          </cell>
          <cell r="BJ226">
            <v>35</v>
          </cell>
          <cell r="BK226">
            <v>35</v>
          </cell>
          <cell r="BL226">
            <v>37</v>
          </cell>
          <cell r="BM226">
            <v>34</v>
          </cell>
          <cell r="BN226">
            <v>33</v>
          </cell>
          <cell r="BO226">
            <v>30</v>
          </cell>
          <cell r="BP226">
            <v>28</v>
          </cell>
          <cell r="BQ226">
            <v>25</v>
          </cell>
          <cell r="BR226">
            <v>23</v>
          </cell>
          <cell r="BS226">
            <v>20</v>
          </cell>
          <cell r="BT226">
            <v>85</v>
          </cell>
          <cell r="BU226">
            <v>90</v>
          </cell>
          <cell r="BV226">
            <v>108</v>
          </cell>
          <cell r="BW226">
            <v>108</v>
          </cell>
          <cell r="BX226">
            <v>100</v>
          </cell>
          <cell r="BY226">
            <v>94</v>
          </cell>
          <cell r="BZ226">
            <v>53</v>
          </cell>
          <cell r="CA226">
            <v>41</v>
          </cell>
          <cell r="CB226">
            <v>38</v>
          </cell>
          <cell r="CC226">
            <v>49</v>
          </cell>
          <cell r="CD226">
            <v>32</v>
          </cell>
          <cell r="CE226">
            <v>21</v>
          </cell>
          <cell r="CF226">
            <v>18</v>
          </cell>
          <cell r="CG226">
            <v>2</v>
          </cell>
          <cell r="CH226">
            <v>13</v>
          </cell>
          <cell r="CI226">
            <v>13</v>
          </cell>
          <cell r="CJ226">
            <v>35</v>
          </cell>
          <cell r="CK226">
            <v>694</v>
          </cell>
          <cell r="CL226">
            <v>80</v>
          </cell>
          <cell r="CM226">
            <v>64</v>
          </cell>
          <cell r="CN226">
            <v>292</v>
          </cell>
          <cell r="CO226">
            <v>14</v>
          </cell>
        </row>
        <row r="227">
          <cell r="AY227">
            <v>4468</v>
          </cell>
          <cell r="AZ227">
            <v>26</v>
          </cell>
          <cell r="BA227">
            <v>27</v>
          </cell>
          <cell r="BB227">
            <v>25</v>
          </cell>
          <cell r="BC227">
            <v>27</v>
          </cell>
          <cell r="BD227">
            <v>26</v>
          </cell>
          <cell r="BE227">
            <v>27</v>
          </cell>
          <cell r="BF227">
            <v>28</v>
          </cell>
          <cell r="BG227">
            <v>31</v>
          </cell>
          <cell r="BH227">
            <v>31</v>
          </cell>
          <cell r="BI227">
            <v>34</v>
          </cell>
          <cell r="BJ227">
            <v>35</v>
          </cell>
          <cell r="BK227">
            <v>35</v>
          </cell>
          <cell r="BL227">
            <v>37</v>
          </cell>
          <cell r="BM227">
            <v>34</v>
          </cell>
          <cell r="BN227">
            <v>33</v>
          </cell>
          <cell r="BO227">
            <v>30</v>
          </cell>
          <cell r="BP227">
            <v>28</v>
          </cell>
          <cell r="BQ227">
            <v>25</v>
          </cell>
          <cell r="BR227">
            <v>23</v>
          </cell>
          <cell r="BS227">
            <v>20</v>
          </cell>
          <cell r="BT227">
            <v>85</v>
          </cell>
          <cell r="BU227">
            <v>90</v>
          </cell>
          <cell r="BV227">
            <v>108</v>
          </cell>
          <cell r="BW227">
            <v>108</v>
          </cell>
          <cell r="BX227">
            <v>100</v>
          </cell>
          <cell r="BY227">
            <v>94</v>
          </cell>
          <cell r="BZ227">
            <v>53</v>
          </cell>
          <cell r="CA227">
            <v>41</v>
          </cell>
          <cell r="CB227">
            <v>38</v>
          </cell>
          <cell r="CC227">
            <v>49</v>
          </cell>
          <cell r="CD227">
            <v>32</v>
          </cell>
          <cell r="CE227">
            <v>21</v>
          </cell>
          <cell r="CF227">
            <v>18</v>
          </cell>
          <cell r="CG227">
            <v>2</v>
          </cell>
          <cell r="CH227">
            <v>13</v>
          </cell>
          <cell r="CI227">
            <v>13</v>
          </cell>
          <cell r="CJ227">
            <v>35</v>
          </cell>
          <cell r="CK227">
            <v>694</v>
          </cell>
          <cell r="CL227">
            <v>80</v>
          </cell>
          <cell r="CM227">
            <v>64</v>
          </cell>
          <cell r="CN227">
            <v>292</v>
          </cell>
          <cell r="CO227">
            <v>14</v>
          </cell>
        </row>
        <row r="228">
          <cell r="AZ228">
            <v>0</v>
          </cell>
          <cell r="BA228">
            <v>0</v>
          </cell>
          <cell r="BB228">
            <v>1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143</v>
          </cell>
        </row>
        <row r="229">
          <cell r="AZ229">
            <v>180</v>
          </cell>
          <cell r="BA229">
            <v>183</v>
          </cell>
          <cell r="BB229">
            <v>184</v>
          </cell>
          <cell r="BC229">
            <v>188</v>
          </cell>
          <cell r="BD229">
            <v>189</v>
          </cell>
          <cell r="BE229">
            <v>196</v>
          </cell>
          <cell r="BF229">
            <v>200</v>
          </cell>
          <cell r="BG229">
            <v>203</v>
          </cell>
          <cell r="BH229">
            <v>208</v>
          </cell>
          <cell r="BI229">
            <v>207</v>
          </cell>
          <cell r="BJ229">
            <v>212</v>
          </cell>
          <cell r="BK229">
            <v>214</v>
          </cell>
          <cell r="BL229">
            <v>214</v>
          </cell>
          <cell r="BM229">
            <v>210</v>
          </cell>
          <cell r="BN229">
            <v>203</v>
          </cell>
          <cell r="BO229">
            <v>191</v>
          </cell>
          <cell r="BP229">
            <v>182</v>
          </cell>
          <cell r="BQ229">
            <v>173</v>
          </cell>
          <cell r="BR229">
            <v>168</v>
          </cell>
          <cell r="BS229">
            <v>162</v>
          </cell>
          <cell r="BT229">
            <v>717</v>
          </cell>
          <cell r="BU229">
            <v>669</v>
          </cell>
          <cell r="BV229">
            <v>690</v>
          </cell>
          <cell r="BW229">
            <v>598</v>
          </cell>
          <cell r="BX229">
            <v>577</v>
          </cell>
          <cell r="BY229">
            <v>461</v>
          </cell>
          <cell r="BZ229">
            <v>421</v>
          </cell>
          <cell r="CA229">
            <v>284</v>
          </cell>
          <cell r="CB229">
            <v>284</v>
          </cell>
          <cell r="CC229">
            <v>199</v>
          </cell>
          <cell r="CD229">
            <v>143</v>
          </cell>
          <cell r="CE229">
            <v>87</v>
          </cell>
          <cell r="CF229">
            <v>70</v>
          </cell>
          <cell r="CG229">
            <v>16</v>
          </cell>
          <cell r="CH229">
            <v>90</v>
          </cell>
          <cell r="CI229">
            <v>90</v>
          </cell>
          <cell r="CJ229">
            <v>198</v>
          </cell>
          <cell r="CK229">
            <v>4673</v>
          </cell>
          <cell r="CL229">
            <v>527</v>
          </cell>
          <cell r="CM229">
            <v>426</v>
          </cell>
          <cell r="CN229">
            <v>2016</v>
          </cell>
          <cell r="CO229">
            <v>270</v>
          </cell>
        </row>
        <row r="230">
          <cell r="AZ230">
            <v>180</v>
          </cell>
          <cell r="BA230">
            <v>183</v>
          </cell>
          <cell r="BB230">
            <v>183</v>
          </cell>
          <cell r="BC230">
            <v>188</v>
          </cell>
          <cell r="BD230">
            <v>189</v>
          </cell>
          <cell r="BE230">
            <v>196</v>
          </cell>
          <cell r="BF230">
            <v>200</v>
          </cell>
          <cell r="BG230">
            <v>203</v>
          </cell>
          <cell r="BH230">
            <v>208</v>
          </cell>
          <cell r="BI230">
            <v>207</v>
          </cell>
          <cell r="BJ230">
            <v>212</v>
          </cell>
          <cell r="BK230">
            <v>214</v>
          </cell>
          <cell r="BL230">
            <v>214</v>
          </cell>
          <cell r="BM230">
            <v>210</v>
          </cell>
          <cell r="BN230">
            <v>203</v>
          </cell>
          <cell r="BO230">
            <v>191</v>
          </cell>
          <cell r="BP230">
            <v>182</v>
          </cell>
          <cell r="BQ230">
            <v>173</v>
          </cell>
          <cell r="BR230">
            <v>168</v>
          </cell>
          <cell r="BS230">
            <v>162</v>
          </cell>
          <cell r="BT230">
            <v>717</v>
          </cell>
          <cell r="BU230">
            <v>669</v>
          </cell>
          <cell r="BV230">
            <v>690</v>
          </cell>
          <cell r="BW230">
            <v>598</v>
          </cell>
          <cell r="BX230">
            <v>577</v>
          </cell>
          <cell r="BY230">
            <v>461</v>
          </cell>
          <cell r="BZ230">
            <v>421</v>
          </cell>
          <cell r="CA230">
            <v>284</v>
          </cell>
          <cell r="CB230">
            <v>284</v>
          </cell>
          <cell r="CC230">
            <v>199</v>
          </cell>
          <cell r="CD230">
            <v>143</v>
          </cell>
          <cell r="CE230">
            <v>87</v>
          </cell>
          <cell r="CF230">
            <v>70</v>
          </cell>
          <cell r="CG230">
            <v>16</v>
          </cell>
          <cell r="CH230">
            <v>90</v>
          </cell>
          <cell r="CI230">
            <v>90</v>
          </cell>
          <cell r="CJ230">
            <v>198</v>
          </cell>
          <cell r="CK230">
            <v>4673</v>
          </cell>
          <cell r="CL230">
            <v>527</v>
          </cell>
          <cell r="CM230">
            <v>426</v>
          </cell>
          <cell r="CN230">
            <v>2016</v>
          </cell>
          <cell r="CO230">
            <v>127</v>
          </cell>
        </row>
        <row r="231">
          <cell r="AY231">
            <v>4481</v>
          </cell>
          <cell r="AZ231">
            <v>85</v>
          </cell>
          <cell r="BA231">
            <v>87</v>
          </cell>
          <cell r="BB231">
            <v>87</v>
          </cell>
          <cell r="BC231">
            <v>89</v>
          </cell>
          <cell r="BD231">
            <v>90</v>
          </cell>
          <cell r="BE231">
            <v>93</v>
          </cell>
          <cell r="BF231">
            <v>95</v>
          </cell>
          <cell r="BG231">
            <v>97</v>
          </cell>
          <cell r="BH231">
            <v>99</v>
          </cell>
          <cell r="BI231">
            <v>98</v>
          </cell>
          <cell r="BJ231">
            <v>101</v>
          </cell>
          <cell r="BK231">
            <v>101</v>
          </cell>
          <cell r="BL231">
            <v>101</v>
          </cell>
          <cell r="BM231">
            <v>99</v>
          </cell>
          <cell r="BN231">
            <v>97</v>
          </cell>
          <cell r="BO231">
            <v>90</v>
          </cell>
          <cell r="BP231">
            <v>86</v>
          </cell>
          <cell r="BQ231">
            <v>82</v>
          </cell>
          <cell r="BR231">
            <v>80</v>
          </cell>
          <cell r="BS231">
            <v>77</v>
          </cell>
          <cell r="BT231">
            <v>340</v>
          </cell>
          <cell r="BU231">
            <v>318</v>
          </cell>
          <cell r="BV231">
            <v>328</v>
          </cell>
          <cell r="BW231">
            <v>283</v>
          </cell>
          <cell r="BX231">
            <v>274</v>
          </cell>
          <cell r="BY231">
            <v>219</v>
          </cell>
          <cell r="BZ231">
            <v>199</v>
          </cell>
          <cell r="CA231">
            <v>135</v>
          </cell>
          <cell r="CB231">
            <v>135</v>
          </cell>
          <cell r="CC231">
            <v>95</v>
          </cell>
          <cell r="CD231">
            <v>68</v>
          </cell>
          <cell r="CE231">
            <v>41</v>
          </cell>
          <cell r="CF231">
            <v>33</v>
          </cell>
          <cell r="CG231">
            <v>8</v>
          </cell>
          <cell r="CH231">
            <v>43</v>
          </cell>
          <cell r="CI231">
            <v>43</v>
          </cell>
          <cell r="CJ231">
            <v>94</v>
          </cell>
          <cell r="CK231">
            <v>2218</v>
          </cell>
          <cell r="CL231">
            <v>250</v>
          </cell>
          <cell r="CM231">
            <v>202</v>
          </cell>
          <cell r="CN231">
            <v>957</v>
          </cell>
          <cell r="CO231">
            <v>60</v>
          </cell>
        </row>
        <row r="232">
          <cell r="AY232">
            <v>4480</v>
          </cell>
          <cell r="AZ232">
            <v>58</v>
          </cell>
          <cell r="BA232">
            <v>59</v>
          </cell>
          <cell r="BB232">
            <v>59</v>
          </cell>
          <cell r="BC232">
            <v>61</v>
          </cell>
          <cell r="BD232">
            <v>61</v>
          </cell>
          <cell r="BE232">
            <v>63</v>
          </cell>
          <cell r="BF232">
            <v>64</v>
          </cell>
          <cell r="BG232">
            <v>65</v>
          </cell>
          <cell r="BH232">
            <v>67</v>
          </cell>
          <cell r="BI232">
            <v>67</v>
          </cell>
          <cell r="BJ232">
            <v>68</v>
          </cell>
          <cell r="BK232">
            <v>69</v>
          </cell>
          <cell r="BL232">
            <v>69</v>
          </cell>
          <cell r="BM232">
            <v>68</v>
          </cell>
          <cell r="BN232">
            <v>65</v>
          </cell>
          <cell r="BO232">
            <v>62</v>
          </cell>
          <cell r="BP232">
            <v>59</v>
          </cell>
          <cell r="BQ232">
            <v>56</v>
          </cell>
          <cell r="BR232">
            <v>54</v>
          </cell>
          <cell r="BS232">
            <v>52</v>
          </cell>
          <cell r="BT232">
            <v>231</v>
          </cell>
          <cell r="BU232">
            <v>215</v>
          </cell>
          <cell r="BV232">
            <v>222</v>
          </cell>
          <cell r="BW232">
            <v>193</v>
          </cell>
          <cell r="BX232">
            <v>186</v>
          </cell>
          <cell r="BY232">
            <v>148</v>
          </cell>
          <cell r="BZ232">
            <v>136</v>
          </cell>
          <cell r="CA232">
            <v>91</v>
          </cell>
          <cell r="CB232">
            <v>91</v>
          </cell>
          <cell r="CC232">
            <v>64</v>
          </cell>
          <cell r="CD232">
            <v>46</v>
          </cell>
          <cell r="CE232">
            <v>28</v>
          </cell>
          <cell r="CF232">
            <v>23</v>
          </cell>
          <cell r="CG232">
            <v>5</v>
          </cell>
          <cell r="CH232">
            <v>29</v>
          </cell>
          <cell r="CI232">
            <v>29</v>
          </cell>
          <cell r="CJ232">
            <v>64</v>
          </cell>
          <cell r="CK232">
            <v>1505</v>
          </cell>
          <cell r="CL232">
            <v>170</v>
          </cell>
          <cell r="CM232">
            <v>137</v>
          </cell>
          <cell r="CN232">
            <v>649</v>
          </cell>
          <cell r="CO232">
            <v>42</v>
          </cell>
        </row>
        <row r="233">
          <cell r="AY233">
            <v>6756</v>
          </cell>
          <cell r="AZ233">
            <v>37</v>
          </cell>
          <cell r="BA233">
            <v>37</v>
          </cell>
          <cell r="BB233">
            <v>37</v>
          </cell>
          <cell r="BC233">
            <v>38</v>
          </cell>
          <cell r="BD233">
            <v>38</v>
          </cell>
          <cell r="BE233">
            <v>40</v>
          </cell>
          <cell r="BF233">
            <v>41</v>
          </cell>
          <cell r="BG233">
            <v>41</v>
          </cell>
          <cell r="BH233">
            <v>42</v>
          </cell>
          <cell r="BI233">
            <v>42</v>
          </cell>
          <cell r="BJ233">
            <v>43</v>
          </cell>
          <cell r="BK233">
            <v>44</v>
          </cell>
          <cell r="BL233">
            <v>44</v>
          </cell>
          <cell r="BM233">
            <v>43</v>
          </cell>
          <cell r="BN233">
            <v>41</v>
          </cell>
          <cell r="BO233">
            <v>39</v>
          </cell>
          <cell r="BP233">
            <v>37</v>
          </cell>
          <cell r="BQ233">
            <v>35</v>
          </cell>
          <cell r="BR233">
            <v>34</v>
          </cell>
          <cell r="BS233">
            <v>33</v>
          </cell>
          <cell r="BT233">
            <v>146</v>
          </cell>
          <cell r="BU233">
            <v>136</v>
          </cell>
          <cell r="BV233">
            <v>140</v>
          </cell>
          <cell r="BW233">
            <v>122</v>
          </cell>
          <cell r="BX233">
            <v>117</v>
          </cell>
          <cell r="BY233">
            <v>94</v>
          </cell>
          <cell r="BZ233">
            <v>86</v>
          </cell>
          <cell r="CA233">
            <v>58</v>
          </cell>
          <cell r="CB233">
            <v>58</v>
          </cell>
          <cell r="CC233">
            <v>40</v>
          </cell>
          <cell r="CD233">
            <v>29</v>
          </cell>
          <cell r="CE233">
            <v>18</v>
          </cell>
          <cell r="CF233">
            <v>14</v>
          </cell>
          <cell r="CG233">
            <v>3</v>
          </cell>
          <cell r="CH233">
            <v>18</v>
          </cell>
          <cell r="CI233">
            <v>18</v>
          </cell>
          <cell r="CJ233">
            <v>40</v>
          </cell>
          <cell r="CK233">
            <v>950</v>
          </cell>
          <cell r="CL233">
            <v>107</v>
          </cell>
          <cell r="CM233">
            <v>87</v>
          </cell>
          <cell r="CN233">
            <v>410</v>
          </cell>
          <cell r="CO233">
            <v>25</v>
          </cell>
        </row>
        <row r="234"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</row>
        <row r="235">
          <cell r="AZ235">
            <v>0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-1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150</v>
          </cell>
        </row>
        <row r="236">
          <cell r="AZ236">
            <v>156</v>
          </cell>
          <cell r="BA236">
            <v>157</v>
          </cell>
          <cell r="BB236">
            <v>155</v>
          </cell>
          <cell r="BC236">
            <v>155</v>
          </cell>
          <cell r="BD236">
            <v>154</v>
          </cell>
          <cell r="BE236">
            <v>153</v>
          </cell>
          <cell r="BF236">
            <v>154</v>
          </cell>
          <cell r="BG236">
            <v>152</v>
          </cell>
          <cell r="BH236">
            <v>152</v>
          </cell>
          <cell r="BI236">
            <v>150</v>
          </cell>
          <cell r="BJ236">
            <v>152</v>
          </cell>
          <cell r="BK236">
            <v>151</v>
          </cell>
          <cell r="BL236">
            <v>151</v>
          </cell>
          <cell r="BM236">
            <v>149</v>
          </cell>
          <cell r="BN236">
            <v>144</v>
          </cell>
          <cell r="BO236">
            <v>144</v>
          </cell>
          <cell r="BP236">
            <v>143</v>
          </cell>
          <cell r="BQ236">
            <v>141</v>
          </cell>
          <cell r="BR236">
            <v>138</v>
          </cell>
          <cell r="BS236">
            <v>139</v>
          </cell>
          <cell r="BT236">
            <v>656</v>
          </cell>
          <cell r="BU236">
            <v>627</v>
          </cell>
          <cell r="BV236">
            <v>689</v>
          </cell>
          <cell r="BW236">
            <v>577</v>
          </cell>
          <cell r="BX236">
            <v>605</v>
          </cell>
          <cell r="BY236">
            <v>527</v>
          </cell>
          <cell r="BZ236">
            <v>480</v>
          </cell>
          <cell r="CA236">
            <v>380</v>
          </cell>
          <cell r="CB236">
            <v>299</v>
          </cell>
          <cell r="CC236">
            <v>241</v>
          </cell>
          <cell r="CD236">
            <v>191</v>
          </cell>
          <cell r="CE236">
            <v>171</v>
          </cell>
          <cell r="CF236">
            <v>139</v>
          </cell>
          <cell r="CG236">
            <v>13</v>
          </cell>
          <cell r="CH236">
            <v>77</v>
          </cell>
          <cell r="CI236">
            <v>79</v>
          </cell>
          <cell r="CJ236">
            <v>175</v>
          </cell>
          <cell r="CK236">
            <v>4343</v>
          </cell>
          <cell r="CL236">
            <v>385</v>
          </cell>
          <cell r="CM236">
            <v>346</v>
          </cell>
          <cell r="CN236">
            <v>1871</v>
          </cell>
          <cell r="CO236">
            <v>239</v>
          </cell>
        </row>
        <row r="237">
          <cell r="AZ237">
            <v>156</v>
          </cell>
          <cell r="BA237">
            <v>156</v>
          </cell>
          <cell r="BB237">
            <v>155</v>
          </cell>
          <cell r="BC237">
            <v>155</v>
          </cell>
          <cell r="BD237">
            <v>154</v>
          </cell>
          <cell r="BE237">
            <v>154</v>
          </cell>
          <cell r="BF237">
            <v>154</v>
          </cell>
          <cell r="BG237">
            <v>152</v>
          </cell>
          <cell r="BH237">
            <v>152</v>
          </cell>
          <cell r="BI237">
            <v>150</v>
          </cell>
          <cell r="BJ237">
            <v>152</v>
          </cell>
          <cell r="BK237">
            <v>151</v>
          </cell>
          <cell r="BL237">
            <v>151</v>
          </cell>
          <cell r="BM237">
            <v>149</v>
          </cell>
          <cell r="BN237">
            <v>144</v>
          </cell>
          <cell r="BO237">
            <v>144</v>
          </cell>
          <cell r="BP237">
            <v>143</v>
          </cell>
          <cell r="BQ237">
            <v>141</v>
          </cell>
          <cell r="BR237">
            <v>138</v>
          </cell>
          <cell r="BS237">
            <v>139</v>
          </cell>
          <cell r="BT237">
            <v>656</v>
          </cell>
          <cell r="BU237">
            <v>627</v>
          </cell>
          <cell r="BV237">
            <v>689</v>
          </cell>
          <cell r="BW237">
            <v>577</v>
          </cell>
          <cell r="BX237">
            <v>605</v>
          </cell>
          <cell r="BY237">
            <v>527</v>
          </cell>
          <cell r="BZ237">
            <v>480</v>
          </cell>
          <cell r="CA237">
            <v>380</v>
          </cell>
          <cell r="CB237">
            <v>299</v>
          </cell>
          <cell r="CC237">
            <v>241</v>
          </cell>
          <cell r="CD237">
            <v>191</v>
          </cell>
          <cell r="CE237">
            <v>171</v>
          </cell>
          <cell r="CF237">
            <v>139</v>
          </cell>
          <cell r="CG237">
            <v>13</v>
          </cell>
          <cell r="CH237">
            <v>77</v>
          </cell>
          <cell r="CI237">
            <v>79</v>
          </cell>
          <cell r="CJ237">
            <v>175</v>
          </cell>
          <cell r="CK237">
            <v>4343</v>
          </cell>
          <cell r="CL237">
            <v>385</v>
          </cell>
          <cell r="CM237">
            <v>346</v>
          </cell>
          <cell r="CN237">
            <v>1871</v>
          </cell>
          <cell r="CO237">
            <v>89</v>
          </cell>
        </row>
        <row r="238">
          <cell r="AY238">
            <v>4547</v>
          </cell>
          <cell r="AZ238">
            <v>89</v>
          </cell>
          <cell r="BA238">
            <v>89</v>
          </cell>
          <cell r="BB238">
            <v>88</v>
          </cell>
          <cell r="BC238">
            <v>88</v>
          </cell>
          <cell r="BD238">
            <v>87</v>
          </cell>
          <cell r="BE238">
            <v>87</v>
          </cell>
          <cell r="BF238">
            <v>87</v>
          </cell>
          <cell r="BG238">
            <v>85</v>
          </cell>
          <cell r="BH238">
            <v>85</v>
          </cell>
          <cell r="BI238">
            <v>84</v>
          </cell>
          <cell r="BJ238">
            <v>85</v>
          </cell>
          <cell r="BK238">
            <v>85</v>
          </cell>
          <cell r="BL238">
            <v>85</v>
          </cell>
          <cell r="BM238">
            <v>85</v>
          </cell>
          <cell r="BN238">
            <v>82</v>
          </cell>
          <cell r="BO238">
            <v>82</v>
          </cell>
          <cell r="BP238">
            <v>81</v>
          </cell>
          <cell r="BQ238">
            <v>79</v>
          </cell>
          <cell r="BR238">
            <v>80</v>
          </cell>
          <cell r="BS238">
            <v>77</v>
          </cell>
          <cell r="BT238">
            <v>373</v>
          </cell>
          <cell r="BU238">
            <v>357</v>
          </cell>
          <cell r="BV238">
            <v>391</v>
          </cell>
          <cell r="BW238">
            <v>327</v>
          </cell>
          <cell r="BX238">
            <v>342</v>
          </cell>
          <cell r="BY238">
            <v>301</v>
          </cell>
          <cell r="BZ238">
            <v>272</v>
          </cell>
          <cell r="CA238">
            <v>216</v>
          </cell>
          <cell r="CB238">
            <v>170</v>
          </cell>
          <cell r="CC238">
            <v>137</v>
          </cell>
          <cell r="CD238">
            <v>109</v>
          </cell>
          <cell r="CE238">
            <v>98</v>
          </cell>
          <cell r="CF238">
            <v>77</v>
          </cell>
          <cell r="CG238">
            <v>9</v>
          </cell>
          <cell r="CH238">
            <v>51</v>
          </cell>
          <cell r="CI238">
            <v>52</v>
          </cell>
          <cell r="CJ238">
            <v>115</v>
          </cell>
          <cell r="CK238">
            <v>2466</v>
          </cell>
          <cell r="CL238">
            <v>218</v>
          </cell>
          <cell r="CM238">
            <v>197</v>
          </cell>
          <cell r="CN238">
            <v>1061</v>
          </cell>
          <cell r="CO238">
            <v>53</v>
          </cell>
        </row>
        <row r="239">
          <cell r="AY239">
            <v>4622</v>
          </cell>
          <cell r="AZ239">
            <v>25</v>
          </cell>
          <cell r="BA239">
            <v>25</v>
          </cell>
          <cell r="BB239">
            <v>25</v>
          </cell>
          <cell r="BC239">
            <v>25</v>
          </cell>
          <cell r="BD239">
            <v>25</v>
          </cell>
          <cell r="BE239">
            <v>25</v>
          </cell>
          <cell r="BF239">
            <v>25</v>
          </cell>
          <cell r="BG239">
            <v>25</v>
          </cell>
          <cell r="BH239">
            <v>25</v>
          </cell>
          <cell r="BI239">
            <v>24</v>
          </cell>
          <cell r="BJ239">
            <v>25</v>
          </cell>
          <cell r="BK239">
            <v>24</v>
          </cell>
          <cell r="BL239">
            <v>24</v>
          </cell>
          <cell r="BM239">
            <v>24</v>
          </cell>
          <cell r="BN239">
            <v>23</v>
          </cell>
          <cell r="BO239">
            <v>23</v>
          </cell>
          <cell r="BP239">
            <v>23</v>
          </cell>
          <cell r="BQ239">
            <v>23</v>
          </cell>
          <cell r="BR239">
            <v>22</v>
          </cell>
          <cell r="BS239">
            <v>23</v>
          </cell>
          <cell r="BT239">
            <v>106</v>
          </cell>
          <cell r="BU239">
            <v>102</v>
          </cell>
          <cell r="BV239">
            <v>112</v>
          </cell>
          <cell r="BW239">
            <v>94</v>
          </cell>
          <cell r="BX239">
            <v>98</v>
          </cell>
          <cell r="BY239">
            <v>85</v>
          </cell>
          <cell r="BZ239">
            <v>78</v>
          </cell>
          <cell r="CA239">
            <v>62</v>
          </cell>
          <cell r="CB239">
            <v>48</v>
          </cell>
          <cell r="CC239">
            <v>39</v>
          </cell>
          <cell r="CD239">
            <v>31</v>
          </cell>
          <cell r="CE239">
            <v>28</v>
          </cell>
          <cell r="CF239">
            <v>23</v>
          </cell>
          <cell r="CG239">
            <v>2</v>
          </cell>
          <cell r="CH239">
            <v>12</v>
          </cell>
          <cell r="CI239">
            <v>13</v>
          </cell>
          <cell r="CJ239">
            <v>28</v>
          </cell>
          <cell r="CK239">
            <v>704</v>
          </cell>
          <cell r="CL239">
            <v>62</v>
          </cell>
          <cell r="CM239">
            <v>56</v>
          </cell>
          <cell r="CN239">
            <v>303</v>
          </cell>
          <cell r="CO239">
            <v>17</v>
          </cell>
        </row>
        <row r="240">
          <cell r="AY240">
            <v>4548</v>
          </cell>
          <cell r="AZ240">
            <v>3</v>
          </cell>
          <cell r="BA240">
            <v>3</v>
          </cell>
          <cell r="BB240">
            <v>3</v>
          </cell>
          <cell r="BC240">
            <v>3</v>
          </cell>
          <cell r="BD240">
            <v>3</v>
          </cell>
          <cell r="BE240">
            <v>3</v>
          </cell>
          <cell r="BF240">
            <v>3</v>
          </cell>
          <cell r="BG240">
            <v>3</v>
          </cell>
          <cell r="BH240">
            <v>3</v>
          </cell>
          <cell r="BI240">
            <v>3</v>
          </cell>
          <cell r="BJ240">
            <v>3</v>
          </cell>
          <cell r="BK240">
            <v>3</v>
          </cell>
          <cell r="BL240">
            <v>3</v>
          </cell>
          <cell r="BM240">
            <v>3</v>
          </cell>
          <cell r="BN240">
            <v>3</v>
          </cell>
          <cell r="BO240">
            <v>3</v>
          </cell>
          <cell r="BP240">
            <v>3</v>
          </cell>
          <cell r="BQ240">
            <v>3</v>
          </cell>
          <cell r="BR240">
            <v>2</v>
          </cell>
          <cell r="BS240">
            <v>3</v>
          </cell>
          <cell r="BT240">
            <v>12</v>
          </cell>
          <cell r="BU240">
            <v>11</v>
          </cell>
          <cell r="BV240">
            <v>12</v>
          </cell>
          <cell r="BW240">
            <v>10</v>
          </cell>
          <cell r="BX240">
            <v>11</v>
          </cell>
          <cell r="BY240">
            <v>9</v>
          </cell>
          <cell r="BZ240">
            <v>9</v>
          </cell>
          <cell r="CA240">
            <v>7</v>
          </cell>
          <cell r="CB240">
            <v>5</v>
          </cell>
          <cell r="CC240">
            <v>4</v>
          </cell>
          <cell r="CD240">
            <v>3</v>
          </cell>
          <cell r="CE240">
            <v>3</v>
          </cell>
          <cell r="CF240">
            <v>3</v>
          </cell>
          <cell r="CG240">
            <v>0</v>
          </cell>
          <cell r="CH240">
            <v>1</v>
          </cell>
          <cell r="CI240">
            <v>1</v>
          </cell>
          <cell r="CJ240">
            <v>3</v>
          </cell>
          <cell r="CK240">
            <v>78</v>
          </cell>
          <cell r="CL240">
            <v>7</v>
          </cell>
          <cell r="CM240">
            <v>6</v>
          </cell>
          <cell r="CN240">
            <v>34</v>
          </cell>
          <cell r="CO240">
            <v>2</v>
          </cell>
        </row>
        <row r="241">
          <cell r="AY241">
            <v>4632</v>
          </cell>
          <cell r="AZ241">
            <v>11</v>
          </cell>
          <cell r="BA241">
            <v>11</v>
          </cell>
          <cell r="BB241">
            <v>11</v>
          </cell>
          <cell r="BC241">
            <v>11</v>
          </cell>
          <cell r="BD241">
            <v>11</v>
          </cell>
          <cell r="BE241">
            <v>11</v>
          </cell>
          <cell r="BF241">
            <v>11</v>
          </cell>
          <cell r="BG241">
            <v>11</v>
          </cell>
          <cell r="BH241">
            <v>11</v>
          </cell>
          <cell r="BI241">
            <v>11</v>
          </cell>
          <cell r="BJ241">
            <v>11</v>
          </cell>
          <cell r="BK241">
            <v>11</v>
          </cell>
          <cell r="BL241">
            <v>11</v>
          </cell>
          <cell r="BM241">
            <v>11</v>
          </cell>
          <cell r="BN241">
            <v>10</v>
          </cell>
          <cell r="BO241">
            <v>10</v>
          </cell>
          <cell r="BP241">
            <v>10</v>
          </cell>
          <cell r="BQ241">
            <v>10</v>
          </cell>
          <cell r="BR241">
            <v>10</v>
          </cell>
          <cell r="BS241">
            <v>10</v>
          </cell>
          <cell r="BT241">
            <v>47</v>
          </cell>
          <cell r="BU241">
            <v>45</v>
          </cell>
          <cell r="BV241">
            <v>50</v>
          </cell>
          <cell r="BW241">
            <v>42</v>
          </cell>
          <cell r="BX241">
            <v>44</v>
          </cell>
          <cell r="BY241">
            <v>38</v>
          </cell>
          <cell r="BZ241">
            <v>35</v>
          </cell>
          <cell r="CA241">
            <v>27</v>
          </cell>
          <cell r="CB241">
            <v>22</v>
          </cell>
          <cell r="CC241">
            <v>17</v>
          </cell>
          <cell r="CD241">
            <v>14</v>
          </cell>
          <cell r="CE241">
            <v>12</v>
          </cell>
          <cell r="CF241">
            <v>10</v>
          </cell>
          <cell r="CG241">
            <v>1</v>
          </cell>
          <cell r="CH241">
            <v>6</v>
          </cell>
          <cell r="CI241">
            <v>6</v>
          </cell>
          <cell r="CJ241">
            <v>13</v>
          </cell>
          <cell r="CK241">
            <v>313</v>
          </cell>
          <cell r="CL241">
            <v>28</v>
          </cell>
          <cell r="CM241">
            <v>25</v>
          </cell>
          <cell r="CN241">
            <v>135</v>
          </cell>
          <cell r="CO241">
            <v>7</v>
          </cell>
        </row>
        <row r="242">
          <cell r="AY242">
            <v>4630</v>
          </cell>
          <cell r="AZ242">
            <v>14</v>
          </cell>
          <cell r="BA242">
            <v>14</v>
          </cell>
          <cell r="BB242">
            <v>14</v>
          </cell>
          <cell r="BC242">
            <v>14</v>
          </cell>
          <cell r="BD242">
            <v>14</v>
          </cell>
          <cell r="BE242">
            <v>14</v>
          </cell>
          <cell r="BF242">
            <v>14</v>
          </cell>
          <cell r="BG242">
            <v>14</v>
          </cell>
          <cell r="BH242">
            <v>14</v>
          </cell>
          <cell r="BI242">
            <v>14</v>
          </cell>
          <cell r="BJ242">
            <v>14</v>
          </cell>
          <cell r="BK242">
            <v>14</v>
          </cell>
          <cell r="BL242">
            <v>14</v>
          </cell>
          <cell r="BM242">
            <v>13</v>
          </cell>
          <cell r="BN242">
            <v>13</v>
          </cell>
          <cell r="BO242">
            <v>13</v>
          </cell>
          <cell r="BP242">
            <v>13</v>
          </cell>
          <cell r="BQ242">
            <v>13</v>
          </cell>
          <cell r="BR242">
            <v>12</v>
          </cell>
          <cell r="BS242">
            <v>13</v>
          </cell>
          <cell r="BT242">
            <v>59</v>
          </cell>
          <cell r="BU242">
            <v>56</v>
          </cell>
          <cell r="BV242">
            <v>62</v>
          </cell>
          <cell r="BW242">
            <v>52</v>
          </cell>
          <cell r="BX242">
            <v>55</v>
          </cell>
          <cell r="BY242">
            <v>47</v>
          </cell>
          <cell r="BZ242">
            <v>43</v>
          </cell>
          <cell r="CA242">
            <v>34</v>
          </cell>
          <cell r="CB242">
            <v>27</v>
          </cell>
          <cell r="CC242">
            <v>22</v>
          </cell>
          <cell r="CD242">
            <v>17</v>
          </cell>
          <cell r="CE242">
            <v>15</v>
          </cell>
          <cell r="CF242">
            <v>13</v>
          </cell>
          <cell r="CG242">
            <v>1</v>
          </cell>
          <cell r="CH242">
            <v>7</v>
          </cell>
          <cell r="CI242">
            <v>7</v>
          </cell>
          <cell r="CJ242">
            <v>16</v>
          </cell>
          <cell r="CK242">
            <v>391</v>
          </cell>
          <cell r="CL242">
            <v>35</v>
          </cell>
          <cell r="CM242">
            <v>31</v>
          </cell>
          <cell r="CN242">
            <v>169</v>
          </cell>
          <cell r="CO242">
            <v>10</v>
          </cell>
        </row>
        <row r="243">
          <cell r="AY243">
            <v>10276</v>
          </cell>
          <cell r="AZ243">
            <v>14</v>
          </cell>
          <cell r="BA243">
            <v>14</v>
          </cell>
          <cell r="BB243">
            <v>14</v>
          </cell>
          <cell r="BC243">
            <v>14</v>
          </cell>
          <cell r="BD243">
            <v>14</v>
          </cell>
          <cell r="BE243">
            <v>14</v>
          </cell>
          <cell r="BF243">
            <v>14</v>
          </cell>
          <cell r="BG243">
            <v>14</v>
          </cell>
          <cell r="BH243">
            <v>14</v>
          </cell>
          <cell r="BI243">
            <v>14</v>
          </cell>
          <cell r="BJ243">
            <v>14</v>
          </cell>
          <cell r="BK243">
            <v>14</v>
          </cell>
          <cell r="BL243">
            <v>14</v>
          </cell>
          <cell r="BM243">
            <v>13</v>
          </cell>
          <cell r="BN243">
            <v>13</v>
          </cell>
          <cell r="BO243">
            <v>13</v>
          </cell>
          <cell r="BP243">
            <v>13</v>
          </cell>
          <cell r="BQ243">
            <v>13</v>
          </cell>
          <cell r="BR243">
            <v>12</v>
          </cell>
          <cell r="BS243">
            <v>13</v>
          </cell>
          <cell r="BT243">
            <v>59</v>
          </cell>
          <cell r="BU243">
            <v>56</v>
          </cell>
          <cell r="BV243">
            <v>62</v>
          </cell>
          <cell r="BW243">
            <v>52</v>
          </cell>
          <cell r="BX243">
            <v>55</v>
          </cell>
          <cell r="BY243">
            <v>47</v>
          </cell>
          <cell r="BZ243">
            <v>43</v>
          </cell>
          <cell r="CA243">
            <v>34</v>
          </cell>
          <cell r="CB243">
            <v>27</v>
          </cell>
          <cell r="CC243">
            <v>22</v>
          </cell>
          <cell r="CD243">
            <v>17</v>
          </cell>
          <cell r="CE243">
            <v>15</v>
          </cell>
          <cell r="CF243">
            <v>13</v>
          </cell>
          <cell r="CK243">
            <v>391</v>
          </cell>
          <cell r="CL243">
            <v>35</v>
          </cell>
          <cell r="CM243">
            <v>31</v>
          </cell>
          <cell r="CN243">
            <v>169</v>
          </cell>
        </row>
        <row r="244"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26</v>
          </cell>
        </row>
        <row r="245">
          <cell r="AZ245">
            <v>42</v>
          </cell>
          <cell r="BA245">
            <v>41</v>
          </cell>
          <cell r="BB245">
            <v>39</v>
          </cell>
          <cell r="BC245">
            <v>38</v>
          </cell>
          <cell r="BD245">
            <v>41</v>
          </cell>
          <cell r="BE245">
            <v>39</v>
          </cell>
          <cell r="BF245">
            <v>39</v>
          </cell>
          <cell r="BG245">
            <v>40</v>
          </cell>
          <cell r="BH245">
            <v>41</v>
          </cell>
          <cell r="BI245">
            <v>41</v>
          </cell>
          <cell r="BJ245">
            <v>43</v>
          </cell>
          <cell r="BK245">
            <v>46</v>
          </cell>
          <cell r="BL245">
            <v>45</v>
          </cell>
          <cell r="BM245">
            <v>47</v>
          </cell>
          <cell r="BN245">
            <v>45</v>
          </cell>
          <cell r="BO245">
            <v>45</v>
          </cell>
          <cell r="BP245">
            <v>45</v>
          </cell>
          <cell r="BQ245">
            <v>44</v>
          </cell>
          <cell r="BR245">
            <v>42</v>
          </cell>
          <cell r="BS245">
            <v>42</v>
          </cell>
          <cell r="BT245">
            <v>180</v>
          </cell>
          <cell r="BU245">
            <v>186</v>
          </cell>
          <cell r="BV245">
            <v>231</v>
          </cell>
          <cell r="BW245">
            <v>232</v>
          </cell>
          <cell r="BX245">
            <v>208</v>
          </cell>
          <cell r="BY245">
            <v>239</v>
          </cell>
          <cell r="BZ245">
            <v>176</v>
          </cell>
          <cell r="CA245">
            <v>136</v>
          </cell>
          <cell r="CB245">
            <v>115</v>
          </cell>
          <cell r="CC245">
            <v>96</v>
          </cell>
          <cell r="CD245">
            <v>67</v>
          </cell>
          <cell r="CE245">
            <v>45</v>
          </cell>
          <cell r="CF245">
            <v>52</v>
          </cell>
          <cell r="CG245">
            <v>4</v>
          </cell>
          <cell r="CH245">
            <v>20</v>
          </cell>
          <cell r="CI245">
            <v>22</v>
          </cell>
          <cell r="CJ245">
            <v>55</v>
          </cell>
          <cell r="CK245">
            <v>1445</v>
          </cell>
          <cell r="CL245">
            <v>127</v>
          </cell>
          <cell r="CM245">
            <v>111</v>
          </cell>
          <cell r="CN245">
            <v>648</v>
          </cell>
          <cell r="CO245">
            <v>75</v>
          </cell>
        </row>
        <row r="246">
          <cell r="AZ246">
            <v>42</v>
          </cell>
          <cell r="BA246">
            <v>41</v>
          </cell>
          <cell r="BB246">
            <v>39</v>
          </cell>
          <cell r="BC246">
            <v>38</v>
          </cell>
          <cell r="BD246">
            <v>41</v>
          </cell>
          <cell r="BE246">
            <v>39</v>
          </cell>
          <cell r="BF246">
            <v>39</v>
          </cell>
          <cell r="BG246">
            <v>40</v>
          </cell>
          <cell r="BH246">
            <v>41</v>
          </cell>
          <cell r="BI246">
            <v>41</v>
          </cell>
          <cell r="BJ246">
            <v>43</v>
          </cell>
          <cell r="BK246">
            <v>46</v>
          </cell>
          <cell r="BL246">
            <v>45</v>
          </cell>
          <cell r="BM246">
            <v>47</v>
          </cell>
          <cell r="BN246">
            <v>45</v>
          </cell>
          <cell r="BO246">
            <v>45</v>
          </cell>
          <cell r="BP246">
            <v>45</v>
          </cell>
          <cell r="BQ246">
            <v>44</v>
          </cell>
          <cell r="BR246">
            <v>42</v>
          </cell>
          <cell r="BS246">
            <v>42</v>
          </cell>
          <cell r="BT246">
            <v>180</v>
          </cell>
          <cell r="BU246">
            <v>186</v>
          </cell>
          <cell r="BV246">
            <v>231</v>
          </cell>
          <cell r="BW246">
            <v>232</v>
          </cell>
          <cell r="BX246">
            <v>208</v>
          </cell>
          <cell r="BY246">
            <v>239</v>
          </cell>
          <cell r="BZ246">
            <v>176</v>
          </cell>
          <cell r="CA246">
            <v>136</v>
          </cell>
          <cell r="CB246">
            <v>115</v>
          </cell>
          <cell r="CC246">
            <v>96</v>
          </cell>
          <cell r="CD246">
            <v>67</v>
          </cell>
          <cell r="CE246">
            <v>45</v>
          </cell>
          <cell r="CF246">
            <v>52</v>
          </cell>
          <cell r="CG246">
            <v>4</v>
          </cell>
          <cell r="CH246">
            <v>20</v>
          </cell>
          <cell r="CI246">
            <v>22</v>
          </cell>
          <cell r="CJ246">
            <v>55</v>
          </cell>
          <cell r="CK246">
            <v>1445</v>
          </cell>
          <cell r="CL246">
            <v>127</v>
          </cell>
          <cell r="CM246">
            <v>111</v>
          </cell>
          <cell r="CN246">
            <v>648</v>
          </cell>
          <cell r="CO246">
            <v>49</v>
          </cell>
        </row>
        <row r="247">
          <cell r="AY247">
            <v>4538</v>
          </cell>
          <cell r="AZ247">
            <v>28</v>
          </cell>
          <cell r="BA247">
            <v>27</v>
          </cell>
          <cell r="BB247">
            <v>26</v>
          </cell>
          <cell r="BC247">
            <v>25</v>
          </cell>
          <cell r="BD247">
            <v>27</v>
          </cell>
          <cell r="BE247">
            <v>26</v>
          </cell>
          <cell r="BF247">
            <v>26</v>
          </cell>
          <cell r="BG247">
            <v>27</v>
          </cell>
          <cell r="BH247">
            <v>27</v>
          </cell>
          <cell r="BI247">
            <v>27</v>
          </cell>
          <cell r="BJ247">
            <v>29</v>
          </cell>
          <cell r="BK247">
            <v>31</v>
          </cell>
          <cell r="BL247">
            <v>30</v>
          </cell>
          <cell r="BM247">
            <v>31</v>
          </cell>
          <cell r="BN247">
            <v>30</v>
          </cell>
          <cell r="BO247">
            <v>30</v>
          </cell>
          <cell r="BP247">
            <v>30</v>
          </cell>
          <cell r="BQ247">
            <v>29</v>
          </cell>
          <cell r="BR247">
            <v>28</v>
          </cell>
          <cell r="BS247">
            <v>28</v>
          </cell>
          <cell r="BT247">
            <v>120</v>
          </cell>
          <cell r="BU247">
            <v>124</v>
          </cell>
          <cell r="BV247">
            <v>154</v>
          </cell>
          <cell r="BW247">
            <v>155</v>
          </cell>
          <cell r="BX247">
            <v>139</v>
          </cell>
          <cell r="BY247">
            <v>159</v>
          </cell>
          <cell r="BZ247">
            <v>117</v>
          </cell>
          <cell r="CA247">
            <v>91</v>
          </cell>
          <cell r="CB247">
            <v>77</v>
          </cell>
          <cell r="CC247">
            <v>64</v>
          </cell>
          <cell r="CD247">
            <v>45</v>
          </cell>
          <cell r="CE247">
            <v>30</v>
          </cell>
          <cell r="CF247">
            <v>35</v>
          </cell>
          <cell r="CG247">
            <v>3</v>
          </cell>
          <cell r="CH247">
            <v>13</v>
          </cell>
          <cell r="CI247">
            <v>15</v>
          </cell>
          <cell r="CJ247">
            <v>37</v>
          </cell>
          <cell r="CK247">
            <v>963</v>
          </cell>
          <cell r="CL247">
            <v>85</v>
          </cell>
          <cell r="CM247">
            <v>74</v>
          </cell>
          <cell r="CN247">
            <v>432</v>
          </cell>
          <cell r="CO247">
            <v>30</v>
          </cell>
        </row>
        <row r="248">
          <cell r="AY248">
            <v>4545</v>
          </cell>
          <cell r="AZ248">
            <v>14</v>
          </cell>
          <cell r="BA248">
            <v>14</v>
          </cell>
          <cell r="BB248">
            <v>13</v>
          </cell>
          <cell r="BC248">
            <v>13</v>
          </cell>
          <cell r="BD248">
            <v>14</v>
          </cell>
          <cell r="BE248">
            <v>13</v>
          </cell>
          <cell r="BF248">
            <v>13</v>
          </cell>
          <cell r="BG248">
            <v>13</v>
          </cell>
          <cell r="BH248">
            <v>14</v>
          </cell>
          <cell r="BI248">
            <v>14</v>
          </cell>
          <cell r="BJ248">
            <v>14</v>
          </cell>
          <cell r="BK248">
            <v>15</v>
          </cell>
          <cell r="BL248">
            <v>15</v>
          </cell>
          <cell r="BM248">
            <v>16</v>
          </cell>
          <cell r="BN248">
            <v>15</v>
          </cell>
          <cell r="BO248">
            <v>15</v>
          </cell>
          <cell r="BP248">
            <v>15</v>
          </cell>
          <cell r="BQ248">
            <v>15</v>
          </cell>
          <cell r="BR248">
            <v>14</v>
          </cell>
          <cell r="BS248">
            <v>14</v>
          </cell>
          <cell r="BT248">
            <v>60</v>
          </cell>
          <cell r="BU248">
            <v>62</v>
          </cell>
          <cell r="BV248">
            <v>77</v>
          </cell>
          <cell r="BW248">
            <v>77</v>
          </cell>
          <cell r="BX248">
            <v>69</v>
          </cell>
          <cell r="BY248">
            <v>80</v>
          </cell>
          <cell r="BZ248">
            <v>59</v>
          </cell>
          <cell r="CA248">
            <v>45</v>
          </cell>
          <cell r="CB248">
            <v>38</v>
          </cell>
          <cell r="CC248">
            <v>32</v>
          </cell>
          <cell r="CD248">
            <v>22</v>
          </cell>
          <cell r="CE248">
            <v>15</v>
          </cell>
          <cell r="CF248">
            <v>17</v>
          </cell>
          <cell r="CG248">
            <v>1</v>
          </cell>
          <cell r="CH248">
            <v>7</v>
          </cell>
          <cell r="CI248">
            <v>7</v>
          </cell>
          <cell r="CJ248">
            <v>18</v>
          </cell>
          <cell r="CK248">
            <v>482</v>
          </cell>
          <cell r="CL248">
            <v>42</v>
          </cell>
          <cell r="CM248">
            <v>37</v>
          </cell>
          <cell r="CN248">
            <v>216</v>
          </cell>
          <cell r="CO248">
            <v>19</v>
          </cell>
        </row>
        <row r="249"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28</v>
          </cell>
        </row>
        <row r="250">
          <cell r="AZ250">
            <v>23</v>
          </cell>
          <cell r="BA250">
            <v>24</v>
          </cell>
          <cell r="BB250">
            <v>25</v>
          </cell>
          <cell r="BC250">
            <v>23</v>
          </cell>
          <cell r="BD250">
            <v>24</v>
          </cell>
          <cell r="BE250">
            <v>24</v>
          </cell>
          <cell r="BF250">
            <v>24</v>
          </cell>
          <cell r="BG250">
            <v>25</v>
          </cell>
          <cell r="BH250">
            <v>27</v>
          </cell>
          <cell r="BI250">
            <v>27</v>
          </cell>
          <cell r="BJ250">
            <v>28</v>
          </cell>
          <cell r="BK250">
            <v>29</v>
          </cell>
          <cell r="BL250">
            <v>29</v>
          </cell>
          <cell r="BM250">
            <v>27</v>
          </cell>
          <cell r="BN250">
            <v>26</v>
          </cell>
          <cell r="BO250">
            <v>27</v>
          </cell>
          <cell r="BP250">
            <v>26</v>
          </cell>
          <cell r="BQ250">
            <v>25</v>
          </cell>
          <cell r="BR250">
            <v>24</v>
          </cell>
          <cell r="BS250">
            <v>20</v>
          </cell>
          <cell r="BT250">
            <v>93</v>
          </cell>
          <cell r="BU250">
            <v>88</v>
          </cell>
          <cell r="BV250">
            <v>112</v>
          </cell>
          <cell r="BW250">
            <v>102</v>
          </cell>
          <cell r="BX250">
            <v>107</v>
          </cell>
          <cell r="BY250">
            <v>103</v>
          </cell>
          <cell r="BZ250">
            <v>82</v>
          </cell>
          <cell r="CA250">
            <v>74</v>
          </cell>
          <cell r="CB250">
            <v>52</v>
          </cell>
          <cell r="CC250">
            <v>68</v>
          </cell>
          <cell r="CD250">
            <v>38</v>
          </cell>
          <cell r="CE250">
            <v>34</v>
          </cell>
          <cell r="CF250">
            <v>22</v>
          </cell>
          <cell r="CG250">
            <v>2</v>
          </cell>
          <cell r="CH250">
            <v>11</v>
          </cell>
          <cell r="CI250">
            <v>12</v>
          </cell>
          <cell r="CJ250">
            <v>34</v>
          </cell>
          <cell r="CK250">
            <v>713</v>
          </cell>
          <cell r="CL250">
            <v>61</v>
          </cell>
          <cell r="CM250">
            <v>53</v>
          </cell>
          <cell r="CN250">
            <v>308</v>
          </cell>
          <cell r="CO250">
            <v>47</v>
          </cell>
        </row>
        <row r="251">
          <cell r="AZ251">
            <v>23</v>
          </cell>
          <cell r="BA251">
            <v>24</v>
          </cell>
          <cell r="BB251">
            <v>25</v>
          </cell>
          <cell r="BC251">
            <v>23</v>
          </cell>
          <cell r="BD251">
            <v>24</v>
          </cell>
          <cell r="BE251">
            <v>24</v>
          </cell>
          <cell r="BF251">
            <v>24</v>
          </cell>
          <cell r="BG251">
            <v>25</v>
          </cell>
          <cell r="BH251">
            <v>27</v>
          </cell>
          <cell r="BI251">
            <v>27</v>
          </cell>
          <cell r="BJ251">
            <v>28</v>
          </cell>
          <cell r="BK251">
            <v>29</v>
          </cell>
          <cell r="BL251">
            <v>29</v>
          </cell>
          <cell r="BM251">
            <v>27</v>
          </cell>
          <cell r="BN251">
            <v>26</v>
          </cell>
          <cell r="BO251">
            <v>27</v>
          </cell>
          <cell r="BP251">
            <v>26</v>
          </cell>
          <cell r="BQ251">
            <v>25</v>
          </cell>
          <cell r="BR251">
            <v>24</v>
          </cell>
          <cell r="BS251">
            <v>20</v>
          </cell>
          <cell r="BT251">
            <v>93</v>
          </cell>
          <cell r="BU251">
            <v>88</v>
          </cell>
          <cell r="BV251">
            <v>112</v>
          </cell>
          <cell r="BW251">
            <v>102</v>
          </cell>
          <cell r="BX251">
            <v>107</v>
          </cell>
          <cell r="BY251">
            <v>103</v>
          </cell>
          <cell r="BZ251">
            <v>82</v>
          </cell>
          <cell r="CA251">
            <v>74</v>
          </cell>
          <cell r="CB251">
            <v>52</v>
          </cell>
          <cell r="CC251">
            <v>68</v>
          </cell>
          <cell r="CD251">
            <v>38</v>
          </cell>
          <cell r="CE251">
            <v>34</v>
          </cell>
          <cell r="CF251">
            <v>22</v>
          </cell>
          <cell r="CG251">
            <v>2</v>
          </cell>
          <cell r="CH251">
            <v>11</v>
          </cell>
          <cell r="CI251">
            <v>12</v>
          </cell>
          <cell r="CJ251">
            <v>34</v>
          </cell>
          <cell r="CK251">
            <v>713</v>
          </cell>
          <cell r="CL251">
            <v>61</v>
          </cell>
          <cell r="CM251">
            <v>53</v>
          </cell>
          <cell r="CN251">
            <v>308</v>
          </cell>
          <cell r="CO251">
            <v>19</v>
          </cell>
        </row>
        <row r="252">
          <cell r="AY252">
            <v>4590</v>
          </cell>
          <cell r="AZ252">
            <v>14</v>
          </cell>
          <cell r="BA252">
            <v>15</v>
          </cell>
          <cell r="BB252">
            <v>15</v>
          </cell>
          <cell r="BC252">
            <v>14</v>
          </cell>
          <cell r="BD252">
            <v>15</v>
          </cell>
          <cell r="BE252">
            <v>15</v>
          </cell>
          <cell r="BF252">
            <v>15</v>
          </cell>
          <cell r="BG252">
            <v>15</v>
          </cell>
          <cell r="BH252">
            <v>16</v>
          </cell>
          <cell r="BI252">
            <v>16</v>
          </cell>
          <cell r="BJ252">
            <v>17</v>
          </cell>
          <cell r="BK252">
            <v>18</v>
          </cell>
          <cell r="BL252">
            <v>18</v>
          </cell>
          <cell r="BM252">
            <v>16</v>
          </cell>
          <cell r="BN252">
            <v>16</v>
          </cell>
          <cell r="BO252">
            <v>16</v>
          </cell>
          <cell r="BP252">
            <v>16</v>
          </cell>
          <cell r="BQ252">
            <v>15</v>
          </cell>
          <cell r="BR252">
            <v>15</v>
          </cell>
          <cell r="BS252">
            <v>12</v>
          </cell>
          <cell r="BT252">
            <v>57</v>
          </cell>
          <cell r="BU252">
            <v>54</v>
          </cell>
          <cell r="BV252">
            <v>68</v>
          </cell>
          <cell r="BW252">
            <v>62</v>
          </cell>
          <cell r="BX252">
            <v>65</v>
          </cell>
          <cell r="BY252">
            <v>63</v>
          </cell>
          <cell r="BZ252">
            <v>50</v>
          </cell>
          <cell r="CA252">
            <v>45</v>
          </cell>
          <cell r="CB252">
            <v>32</v>
          </cell>
          <cell r="CC252">
            <v>42</v>
          </cell>
          <cell r="CD252">
            <v>23</v>
          </cell>
          <cell r="CE252">
            <v>21</v>
          </cell>
          <cell r="CF252">
            <v>13</v>
          </cell>
          <cell r="CG252">
            <v>1</v>
          </cell>
          <cell r="CH252">
            <v>7</v>
          </cell>
          <cell r="CI252">
            <v>7</v>
          </cell>
          <cell r="CJ252">
            <v>21</v>
          </cell>
          <cell r="CK252">
            <v>436</v>
          </cell>
          <cell r="CL252">
            <v>37</v>
          </cell>
          <cell r="CM252">
            <v>32</v>
          </cell>
          <cell r="CN252">
            <v>188</v>
          </cell>
          <cell r="CO252">
            <v>13</v>
          </cell>
        </row>
        <row r="253">
          <cell r="AY253">
            <v>4591</v>
          </cell>
          <cell r="AZ253">
            <v>9</v>
          </cell>
          <cell r="BA253">
            <v>9</v>
          </cell>
          <cell r="BB253">
            <v>10</v>
          </cell>
          <cell r="BC253">
            <v>9</v>
          </cell>
          <cell r="BD253">
            <v>9</v>
          </cell>
          <cell r="BE253">
            <v>9</v>
          </cell>
          <cell r="BF253">
            <v>9</v>
          </cell>
          <cell r="BG253">
            <v>10</v>
          </cell>
          <cell r="BH253">
            <v>11</v>
          </cell>
          <cell r="BI253">
            <v>11</v>
          </cell>
          <cell r="BJ253">
            <v>11</v>
          </cell>
          <cell r="BK253">
            <v>11</v>
          </cell>
          <cell r="BL253">
            <v>11</v>
          </cell>
          <cell r="BM253">
            <v>11</v>
          </cell>
          <cell r="BN253">
            <v>10</v>
          </cell>
          <cell r="BO253">
            <v>11</v>
          </cell>
          <cell r="BP253">
            <v>10</v>
          </cell>
          <cell r="BQ253">
            <v>10</v>
          </cell>
          <cell r="BR253">
            <v>9</v>
          </cell>
          <cell r="BS253">
            <v>8</v>
          </cell>
          <cell r="BT253">
            <v>36</v>
          </cell>
          <cell r="BU253">
            <v>34</v>
          </cell>
          <cell r="BV253">
            <v>44</v>
          </cell>
          <cell r="BW253">
            <v>40</v>
          </cell>
          <cell r="BX253">
            <v>42</v>
          </cell>
          <cell r="BY253">
            <v>40</v>
          </cell>
          <cell r="BZ253">
            <v>32</v>
          </cell>
          <cell r="CA253">
            <v>29</v>
          </cell>
          <cell r="CB253">
            <v>20</v>
          </cell>
          <cell r="CC253">
            <v>26</v>
          </cell>
          <cell r="CD253">
            <v>15</v>
          </cell>
          <cell r="CE253">
            <v>13</v>
          </cell>
          <cell r="CF253">
            <v>9</v>
          </cell>
          <cell r="CG253">
            <v>1</v>
          </cell>
          <cell r="CH253">
            <v>4</v>
          </cell>
          <cell r="CI253">
            <v>5</v>
          </cell>
          <cell r="CJ253">
            <v>13</v>
          </cell>
          <cell r="CK253">
            <v>277</v>
          </cell>
          <cell r="CL253">
            <v>24</v>
          </cell>
          <cell r="CM253">
            <v>21</v>
          </cell>
          <cell r="CN253">
            <v>120</v>
          </cell>
          <cell r="CO253">
            <v>6</v>
          </cell>
        </row>
        <row r="254">
          <cell r="AZ254">
            <v>55</v>
          </cell>
          <cell r="BA254">
            <v>62</v>
          </cell>
          <cell r="BB254">
            <v>64</v>
          </cell>
          <cell r="BC254">
            <v>67</v>
          </cell>
          <cell r="BD254">
            <v>68</v>
          </cell>
          <cell r="BE254">
            <v>69</v>
          </cell>
          <cell r="BF254">
            <v>68</v>
          </cell>
          <cell r="BG254">
            <v>67</v>
          </cell>
          <cell r="BH254">
            <v>67</v>
          </cell>
          <cell r="BI254">
            <v>65</v>
          </cell>
          <cell r="BJ254">
            <v>62</v>
          </cell>
          <cell r="BK254">
            <v>60</v>
          </cell>
          <cell r="BL254">
            <v>58</v>
          </cell>
          <cell r="BM254">
            <v>55</v>
          </cell>
          <cell r="BN254">
            <v>50</v>
          </cell>
          <cell r="BO254">
            <v>48</v>
          </cell>
          <cell r="BP254">
            <v>43</v>
          </cell>
          <cell r="BQ254">
            <v>42</v>
          </cell>
          <cell r="BR254">
            <v>43</v>
          </cell>
          <cell r="BS254">
            <v>43</v>
          </cell>
          <cell r="BT254">
            <v>239</v>
          </cell>
          <cell r="BU254">
            <v>187</v>
          </cell>
          <cell r="BV254">
            <v>290</v>
          </cell>
          <cell r="BW254">
            <v>208</v>
          </cell>
          <cell r="BX254">
            <v>214</v>
          </cell>
          <cell r="BY254">
            <v>146</v>
          </cell>
          <cell r="BZ254">
            <v>152</v>
          </cell>
          <cell r="CA254">
            <v>117</v>
          </cell>
          <cell r="CB254">
            <v>127</v>
          </cell>
          <cell r="CC254">
            <v>110</v>
          </cell>
          <cell r="CD254">
            <v>85</v>
          </cell>
          <cell r="CE254">
            <v>61</v>
          </cell>
          <cell r="CF254">
            <v>63</v>
          </cell>
          <cell r="CG254">
            <v>6</v>
          </cell>
          <cell r="CH254">
            <v>28</v>
          </cell>
          <cell r="CI254">
            <v>27</v>
          </cell>
          <cell r="CJ254">
            <v>67</v>
          </cell>
          <cell r="CK254">
            <v>1628</v>
          </cell>
          <cell r="CL254">
            <v>147</v>
          </cell>
          <cell r="CM254">
            <v>106</v>
          </cell>
          <cell r="CN254">
            <v>652</v>
          </cell>
          <cell r="CO254">
            <v>91</v>
          </cell>
        </row>
        <row r="255">
          <cell r="AZ255">
            <v>55</v>
          </cell>
          <cell r="BA255">
            <v>62</v>
          </cell>
          <cell r="BB255">
            <v>64</v>
          </cell>
          <cell r="BC255">
            <v>67</v>
          </cell>
          <cell r="BD255">
            <v>68</v>
          </cell>
          <cell r="BE255">
            <v>69</v>
          </cell>
          <cell r="BF255">
            <v>68</v>
          </cell>
          <cell r="BG255">
            <v>67</v>
          </cell>
          <cell r="BH255">
            <v>67</v>
          </cell>
          <cell r="BI255">
            <v>65</v>
          </cell>
          <cell r="BJ255">
            <v>62</v>
          </cell>
          <cell r="BK255">
            <v>60</v>
          </cell>
          <cell r="BL255">
            <v>58</v>
          </cell>
          <cell r="BM255">
            <v>55</v>
          </cell>
          <cell r="BN255">
            <v>50</v>
          </cell>
          <cell r="BO255">
            <v>48</v>
          </cell>
          <cell r="BP255">
            <v>43</v>
          </cell>
          <cell r="BQ255">
            <v>42</v>
          </cell>
          <cell r="BR255">
            <v>43</v>
          </cell>
          <cell r="BS255">
            <v>43</v>
          </cell>
          <cell r="BT255">
            <v>239</v>
          </cell>
          <cell r="BU255">
            <v>187</v>
          </cell>
          <cell r="BV255">
            <v>290</v>
          </cell>
          <cell r="BW255">
            <v>208</v>
          </cell>
          <cell r="BX255">
            <v>214</v>
          </cell>
          <cell r="BY255">
            <v>146</v>
          </cell>
          <cell r="BZ255">
            <v>152</v>
          </cell>
          <cell r="CA255">
            <v>117</v>
          </cell>
          <cell r="CB255">
            <v>127</v>
          </cell>
          <cell r="CC255">
            <v>111</v>
          </cell>
          <cell r="CD255">
            <v>85</v>
          </cell>
          <cell r="CE255">
            <v>61</v>
          </cell>
          <cell r="CF255">
            <v>63</v>
          </cell>
          <cell r="CG255">
            <v>6</v>
          </cell>
          <cell r="CH255">
            <v>28</v>
          </cell>
          <cell r="CI255">
            <v>27</v>
          </cell>
          <cell r="CJ255">
            <v>67</v>
          </cell>
          <cell r="CK255">
            <v>1628</v>
          </cell>
          <cell r="CL255">
            <v>147</v>
          </cell>
          <cell r="CM255">
            <v>106</v>
          </cell>
          <cell r="CN255">
            <v>652</v>
          </cell>
          <cell r="CO255">
            <v>39</v>
          </cell>
        </row>
        <row r="256">
          <cell r="AY256">
            <v>4553</v>
          </cell>
          <cell r="AZ256">
            <v>21</v>
          </cell>
          <cell r="BA256">
            <v>24</v>
          </cell>
          <cell r="BB256">
            <v>25</v>
          </cell>
          <cell r="BC256">
            <v>26</v>
          </cell>
          <cell r="BD256">
            <v>26</v>
          </cell>
          <cell r="BE256">
            <v>27</v>
          </cell>
          <cell r="BF256">
            <v>26</v>
          </cell>
          <cell r="BG256">
            <v>26</v>
          </cell>
          <cell r="BH256">
            <v>26</v>
          </cell>
          <cell r="BI256">
            <v>25</v>
          </cell>
          <cell r="BJ256">
            <v>24</v>
          </cell>
          <cell r="BK256">
            <v>23</v>
          </cell>
          <cell r="BL256">
            <v>22</v>
          </cell>
          <cell r="BM256">
            <v>21</v>
          </cell>
          <cell r="BN256">
            <v>19</v>
          </cell>
          <cell r="BO256">
            <v>19</v>
          </cell>
          <cell r="BP256">
            <v>17</v>
          </cell>
          <cell r="BQ256">
            <v>16</v>
          </cell>
          <cell r="BR256">
            <v>17</v>
          </cell>
          <cell r="BS256">
            <v>17</v>
          </cell>
          <cell r="BT256">
            <v>92</v>
          </cell>
          <cell r="BU256">
            <v>72</v>
          </cell>
          <cell r="BV256">
            <v>112</v>
          </cell>
          <cell r="BW256">
            <v>80</v>
          </cell>
          <cell r="BX256">
            <v>83</v>
          </cell>
          <cell r="BY256">
            <v>56</v>
          </cell>
          <cell r="BZ256">
            <v>59</v>
          </cell>
          <cell r="CA256">
            <v>45</v>
          </cell>
          <cell r="CB256">
            <v>49</v>
          </cell>
          <cell r="CC256">
            <v>43</v>
          </cell>
          <cell r="CD256">
            <v>33</v>
          </cell>
          <cell r="CE256">
            <v>24</v>
          </cell>
          <cell r="CF256">
            <v>24</v>
          </cell>
          <cell r="CG256">
            <v>2</v>
          </cell>
          <cell r="CH256">
            <v>11</v>
          </cell>
          <cell r="CI256">
            <v>10</v>
          </cell>
          <cell r="CJ256">
            <v>26</v>
          </cell>
          <cell r="CK256">
            <v>629</v>
          </cell>
          <cell r="CL256">
            <v>57</v>
          </cell>
          <cell r="CM256">
            <v>41</v>
          </cell>
          <cell r="CN256">
            <v>252</v>
          </cell>
          <cell r="CO256">
            <v>15</v>
          </cell>
        </row>
        <row r="257">
          <cell r="AY257">
            <v>4554</v>
          </cell>
          <cell r="AZ257">
            <v>34</v>
          </cell>
          <cell r="BA257">
            <v>38</v>
          </cell>
          <cell r="BB257">
            <v>39</v>
          </cell>
          <cell r="BC257">
            <v>41</v>
          </cell>
          <cell r="BD257">
            <v>42</v>
          </cell>
          <cell r="BE257">
            <v>42</v>
          </cell>
          <cell r="BF257">
            <v>42</v>
          </cell>
          <cell r="BG257">
            <v>41</v>
          </cell>
          <cell r="BH257">
            <v>41</v>
          </cell>
          <cell r="BI257">
            <v>40</v>
          </cell>
          <cell r="BJ257">
            <v>38</v>
          </cell>
          <cell r="BK257">
            <v>37</v>
          </cell>
          <cell r="BL257">
            <v>36</v>
          </cell>
          <cell r="BM257">
            <v>34</v>
          </cell>
          <cell r="BN257">
            <v>31</v>
          </cell>
          <cell r="BO257">
            <v>29</v>
          </cell>
          <cell r="BP257">
            <v>26</v>
          </cell>
          <cell r="BQ257">
            <v>26</v>
          </cell>
          <cell r="BR257">
            <v>26</v>
          </cell>
          <cell r="BS257">
            <v>26</v>
          </cell>
          <cell r="BT257">
            <v>147</v>
          </cell>
          <cell r="BU257">
            <v>115</v>
          </cell>
          <cell r="BV257">
            <v>178</v>
          </cell>
          <cell r="BW257">
            <v>128</v>
          </cell>
          <cell r="BX257">
            <v>131</v>
          </cell>
          <cell r="BY257">
            <v>90</v>
          </cell>
          <cell r="BZ257">
            <v>93</v>
          </cell>
          <cell r="CA257">
            <v>72</v>
          </cell>
          <cell r="CB257">
            <v>78</v>
          </cell>
          <cell r="CC257">
            <v>68</v>
          </cell>
          <cell r="CD257">
            <v>52</v>
          </cell>
          <cell r="CE257">
            <v>37</v>
          </cell>
          <cell r="CF257">
            <v>39</v>
          </cell>
          <cell r="CG257">
            <v>4</v>
          </cell>
          <cell r="CH257">
            <v>17</v>
          </cell>
          <cell r="CI257">
            <v>17</v>
          </cell>
          <cell r="CJ257">
            <v>41</v>
          </cell>
          <cell r="CK257">
            <v>999</v>
          </cell>
          <cell r="CL257">
            <v>90</v>
          </cell>
          <cell r="CM257">
            <v>65</v>
          </cell>
          <cell r="CN257">
            <v>400</v>
          </cell>
          <cell r="CO257">
            <v>24</v>
          </cell>
        </row>
        <row r="258">
          <cell r="AZ258">
            <v>1</v>
          </cell>
          <cell r="BA258">
            <v>0</v>
          </cell>
          <cell r="BB258">
            <v>0</v>
          </cell>
          <cell r="BC258">
            <v>1</v>
          </cell>
          <cell r="BD258">
            <v>-1</v>
          </cell>
          <cell r="BE258">
            <v>1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71</v>
          </cell>
        </row>
        <row r="259">
          <cell r="AZ259">
            <v>73</v>
          </cell>
          <cell r="BA259">
            <v>68</v>
          </cell>
          <cell r="BB259">
            <v>62</v>
          </cell>
          <cell r="BC259">
            <v>60</v>
          </cell>
          <cell r="BD259">
            <v>61</v>
          </cell>
          <cell r="BE259">
            <v>60</v>
          </cell>
          <cell r="BF259">
            <v>62</v>
          </cell>
          <cell r="BG259">
            <v>65</v>
          </cell>
          <cell r="BH259">
            <v>68</v>
          </cell>
          <cell r="BI259">
            <v>74</v>
          </cell>
          <cell r="BJ259">
            <v>75</v>
          </cell>
          <cell r="BK259">
            <v>81</v>
          </cell>
          <cell r="BL259">
            <v>83</v>
          </cell>
          <cell r="BM259">
            <v>80</v>
          </cell>
          <cell r="BN259">
            <v>77</v>
          </cell>
          <cell r="BO259">
            <v>71</v>
          </cell>
          <cell r="BP259">
            <v>66</v>
          </cell>
          <cell r="BQ259">
            <v>62</v>
          </cell>
          <cell r="BR259">
            <v>58</v>
          </cell>
          <cell r="BS259">
            <v>57</v>
          </cell>
          <cell r="BT259">
            <v>240</v>
          </cell>
          <cell r="BU259">
            <v>241</v>
          </cell>
          <cell r="BV259">
            <v>360</v>
          </cell>
          <cell r="BW259">
            <v>291</v>
          </cell>
          <cell r="BX259">
            <v>258</v>
          </cell>
          <cell r="BY259">
            <v>253</v>
          </cell>
          <cell r="BZ259">
            <v>226</v>
          </cell>
          <cell r="CA259">
            <v>128</v>
          </cell>
          <cell r="CB259">
            <v>143</v>
          </cell>
          <cell r="CC259">
            <v>131</v>
          </cell>
          <cell r="CD259">
            <v>94</v>
          </cell>
          <cell r="CE259">
            <v>72</v>
          </cell>
          <cell r="CF259">
            <v>53</v>
          </cell>
          <cell r="CG259">
            <v>6</v>
          </cell>
          <cell r="CH259">
            <v>36</v>
          </cell>
          <cell r="CI259">
            <v>37</v>
          </cell>
          <cell r="CJ259">
            <v>86</v>
          </cell>
          <cell r="CK259">
            <v>1863</v>
          </cell>
          <cell r="CL259">
            <v>200</v>
          </cell>
          <cell r="CM259">
            <v>153</v>
          </cell>
          <cell r="CN259">
            <v>793</v>
          </cell>
          <cell r="CO259">
            <v>117</v>
          </cell>
        </row>
        <row r="260">
          <cell r="AZ260">
            <v>72</v>
          </cell>
          <cell r="BA260">
            <v>68</v>
          </cell>
          <cell r="BB260">
            <v>62</v>
          </cell>
          <cell r="BC260">
            <v>59</v>
          </cell>
          <cell r="BD260">
            <v>62</v>
          </cell>
          <cell r="BE260">
            <v>59</v>
          </cell>
          <cell r="BF260">
            <v>62</v>
          </cell>
          <cell r="BG260">
            <v>65</v>
          </cell>
          <cell r="BH260">
            <v>68</v>
          </cell>
          <cell r="BI260">
            <v>74</v>
          </cell>
          <cell r="BJ260">
            <v>75</v>
          </cell>
          <cell r="BK260">
            <v>81</v>
          </cell>
          <cell r="BL260">
            <v>83</v>
          </cell>
          <cell r="BM260">
            <v>80</v>
          </cell>
          <cell r="BN260">
            <v>77</v>
          </cell>
          <cell r="BO260">
            <v>71</v>
          </cell>
          <cell r="BP260">
            <v>66</v>
          </cell>
          <cell r="BQ260">
            <v>62</v>
          </cell>
          <cell r="BR260">
            <v>58</v>
          </cell>
          <cell r="BS260">
            <v>57</v>
          </cell>
          <cell r="BT260">
            <v>240</v>
          </cell>
          <cell r="BU260">
            <v>241</v>
          </cell>
          <cell r="BV260">
            <v>360</v>
          </cell>
          <cell r="BW260">
            <v>291</v>
          </cell>
          <cell r="BX260">
            <v>258</v>
          </cell>
          <cell r="BY260">
            <v>253</v>
          </cell>
          <cell r="BZ260">
            <v>226</v>
          </cell>
          <cell r="CA260">
            <v>128</v>
          </cell>
          <cell r="CB260">
            <v>143</v>
          </cell>
          <cell r="CC260">
            <v>131</v>
          </cell>
          <cell r="CD260">
            <v>94</v>
          </cell>
          <cell r="CE260">
            <v>72</v>
          </cell>
          <cell r="CF260">
            <v>53</v>
          </cell>
          <cell r="CG260">
            <v>6</v>
          </cell>
          <cell r="CH260">
            <v>36</v>
          </cell>
          <cell r="CI260">
            <v>37</v>
          </cell>
          <cell r="CJ260">
            <v>86</v>
          </cell>
          <cell r="CK260">
            <v>1863</v>
          </cell>
          <cell r="CL260">
            <v>200</v>
          </cell>
          <cell r="CM260">
            <v>153</v>
          </cell>
          <cell r="CN260">
            <v>793</v>
          </cell>
          <cell r="CO260">
            <v>46</v>
          </cell>
        </row>
        <row r="261">
          <cell r="AY261">
            <v>4555</v>
          </cell>
          <cell r="AZ261">
            <v>23</v>
          </cell>
          <cell r="BA261">
            <v>22</v>
          </cell>
          <cell r="BB261">
            <v>20</v>
          </cell>
          <cell r="BC261">
            <v>19</v>
          </cell>
          <cell r="BD261">
            <v>20</v>
          </cell>
          <cell r="BE261">
            <v>19</v>
          </cell>
          <cell r="BF261">
            <v>20</v>
          </cell>
          <cell r="BG261">
            <v>21</v>
          </cell>
          <cell r="BH261">
            <v>22</v>
          </cell>
          <cell r="BI261">
            <v>28</v>
          </cell>
          <cell r="BJ261">
            <v>24</v>
          </cell>
          <cell r="BK261">
            <v>26</v>
          </cell>
          <cell r="BL261">
            <v>27</v>
          </cell>
          <cell r="BM261">
            <v>25</v>
          </cell>
          <cell r="BN261">
            <v>25</v>
          </cell>
          <cell r="BO261">
            <v>23</v>
          </cell>
          <cell r="BP261">
            <v>21</v>
          </cell>
          <cell r="BQ261">
            <v>20</v>
          </cell>
          <cell r="BR261">
            <v>20</v>
          </cell>
          <cell r="BS261">
            <v>18</v>
          </cell>
          <cell r="BT261">
            <v>77</v>
          </cell>
          <cell r="BU261">
            <v>77</v>
          </cell>
          <cell r="BV261">
            <v>115</v>
          </cell>
          <cell r="BW261">
            <v>94</v>
          </cell>
          <cell r="BX261">
            <v>82</v>
          </cell>
          <cell r="BY261">
            <v>81</v>
          </cell>
          <cell r="BZ261">
            <v>72</v>
          </cell>
          <cell r="CA261">
            <v>41</v>
          </cell>
          <cell r="CB261">
            <v>46</v>
          </cell>
          <cell r="CC261">
            <v>42</v>
          </cell>
          <cell r="CD261">
            <v>35</v>
          </cell>
          <cell r="CE261">
            <v>23</v>
          </cell>
          <cell r="CF261">
            <v>17</v>
          </cell>
          <cell r="CG261">
            <v>2</v>
          </cell>
          <cell r="CH261">
            <v>12</v>
          </cell>
          <cell r="CI261">
            <v>12</v>
          </cell>
          <cell r="CJ261">
            <v>27</v>
          </cell>
          <cell r="CK261">
            <v>597</v>
          </cell>
          <cell r="CL261">
            <v>64</v>
          </cell>
          <cell r="CM261">
            <v>49</v>
          </cell>
          <cell r="CN261">
            <v>254</v>
          </cell>
          <cell r="CO261">
            <v>15</v>
          </cell>
        </row>
        <row r="262">
          <cell r="AY262">
            <v>4552</v>
          </cell>
          <cell r="AZ262">
            <v>34</v>
          </cell>
          <cell r="BA262">
            <v>32</v>
          </cell>
          <cell r="BB262">
            <v>29</v>
          </cell>
          <cell r="BC262">
            <v>28</v>
          </cell>
          <cell r="BD262">
            <v>29</v>
          </cell>
          <cell r="BE262">
            <v>28</v>
          </cell>
          <cell r="BF262">
            <v>29</v>
          </cell>
          <cell r="BG262">
            <v>31</v>
          </cell>
          <cell r="BH262">
            <v>32</v>
          </cell>
          <cell r="BI262">
            <v>31</v>
          </cell>
          <cell r="BJ262">
            <v>35</v>
          </cell>
          <cell r="BK262">
            <v>38</v>
          </cell>
          <cell r="BL262">
            <v>39</v>
          </cell>
          <cell r="BM262">
            <v>38</v>
          </cell>
          <cell r="BN262">
            <v>36</v>
          </cell>
          <cell r="BO262">
            <v>33</v>
          </cell>
          <cell r="BP262">
            <v>31</v>
          </cell>
          <cell r="BQ262">
            <v>29</v>
          </cell>
          <cell r="BR262">
            <v>26</v>
          </cell>
          <cell r="BS262">
            <v>27</v>
          </cell>
          <cell r="BT262">
            <v>113</v>
          </cell>
          <cell r="BU262">
            <v>114</v>
          </cell>
          <cell r="BV262">
            <v>170</v>
          </cell>
          <cell r="BW262">
            <v>137</v>
          </cell>
          <cell r="BX262">
            <v>122</v>
          </cell>
          <cell r="BY262">
            <v>119</v>
          </cell>
          <cell r="BZ262">
            <v>107</v>
          </cell>
          <cell r="CA262">
            <v>60</v>
          </cell>
          <cell r="CB262">
            <v>67</v>
          </cell>
          <cell r="CC262">
            <v>62</v>
          </cell>
          <cell r="CD262">
            <v>39</v>
          </cell>
          <cell r="CE262">
            <v>34</v>
          </cell>
          <cell r="CF262">
            <v>25</v>
          </cell>
          <cell r="CG262">
            <v>3</v>
          </cell>
          <cell r="CH262">
            <v>17</v>
          </cell>
          <cell r="CI262">
            <v>17</v>
          </cell>
          <cell r="CJ262">
            <v>41</v>
          </cell>
          <cell r="CK262">
            <v>879</v>
          </cell>
          <cell r="CL262">
            <v>94</v>
          </cell>
          <cell r="CM262">
            <v>72</v>
          </cell>
          <cell r="CN262">
            <v>374</v>
          </cell>
          <cell r="CO262">
            <v>21</v>
          </cell>
        </row>
        <row r="263">
          <cell r="AY263">
            <v>4551</v>
          </cell>
          <cell r="AZ263">
            <v>15</v>
          </cell>
          <cell r="BA263">
            <v>14</v>
          </cell>
          <cell r="BB263">
            <v>13</v>
          </cell>
          <cell r="BC263">
            <v>12</v>
          </cell>
          <cell r="BD263">
            <v>13</v>
          </cell>
          <cell r="BE263">
            <v>12</v>
          </cell>
          <cell r="BF263">
            <v>13</v>
          </cell>
          <cell r="BG263">
            <v>13</v>
          </cell>
          <cell r="BH263">
            <v>14</v>
          </cell>
          <cell r="BI263">
            <v>15</v>
          </cell>
          <cell r="BJ263">
            <v>16</v>
          </cell>
          <cell r="BK263">
            <v>17</v>
          </cell>
          <cell r="BL263">
            <v>17</v>
          </cell>
          <cell r="BM263">
            <v>17</v>
          </cell>
          <cell r="BN263">
            <v>16</v>
          </cell>
          <cell r="BO263">
            <v>15</v>
          </cell>
          <cell r="BP263">
            <v>14</v>
          </cell>
          <cell r="BQ263">
            <v>13</v>
          </cell>
          <cell r="BR263">
            <v>12</v>
          </cell>
          <cell r="BS263">
            <v>12</v>
          </cell>
          <cell r="BT263">
            <v>50</v>
          </cell>
          <cell r="BU263">
            <v>50</v>
          </cell>
          <cell r="BV263">
            <v>75</v>
          </cell>
          <cell r="BW263">
            <v>60</v>
          </cell>
          <cell r="BX263">
            <v>54</v>
          </cell>
          <cell r="BY263">
            <v>53</v>
          </cell>
          <cell r="BZ263">
            <v>47</v>
          </cell>
          <cell r="CA263">
            <v>27</v>
          </cell>
          <cell r="CB263">
            <v>30</v>
          </cell>
          <cell r="CC263">
            <v>27</v>
          </cell>
          <cell r="CD263">
            <v>20</v>
          </cell>
          <cell r="CE263">
            <v>15</v>
          </cell>
          <cell r="CF263">
            <v>11</v>
          </cell>
          <cell r="CG263">
            <v>1</v>
          </cell>
          <cell r="CH263">
            <v>7</v>
          </cell>
          <cell r="CI263">
            <v>8</v>
          </cell>
          <cell r="CJ263">
            <v>18</v>
          </cell>
          <cell r="CK263">
            <v>387</v>
          </cell>
          <cell r="CL263">
            <v>42</v>
          </cell>
          <cell r="CM263">
            <v>32</v>
          </cell>
          <cell r="CN263">
            <v>165</v>
          </cell>
          <cell r="CO263">
            <v>10</v>
          </cell>
        </row>
        <row r="264">
          <cell r="AY264">
            <v>4550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</row>
        <row r="265">
          <cell r="AZ265">
            <v>25</v>
          </cell>
          <cell r="BA265">
            <v>23</v>
          </cell>
          <cell r="BB265">
            <v>21</v>
          </cell>
          <cell r="BC265">
            <v>21</v>
          </cell>
          <cell r="BD265">
            <v>20</v>
          </cell>
          <cell r="BE265">
            <v>20</v>
          </cell>
          <cell r="BF265">
            <v>20</v>
          </cell>
          <cell r="BG265">
            <v>19</v>
          </cell>
          <cell r="BH265">
            <v>21</v>
          </cell>
          <cell r="BI265">
            <v>21</v>
          </cell>
          <cell r="BJ265">
            <v>23</v>
          </cell>
          <cell r="BK265">
            <v>24</v>
          </cell>
          <cell r="BL265">
            <v>24</v>
          </cell>
          <cell r="BM265">
            <v>23</v>
          </cell>
          <cell r="BN265">
            <v>20</v>
          </cell>
          <cell r="BO265">
            <v>19</v>
          </cell>
          <cell r="BP265">
            <v>17</v>
          </cell>
          <cell r="BQ265">
            <v>16</v>
          </cell>
          <cell r="BR265">
            <v>14</v>
          </cell>
          <cell r="BS265">
            <v>16</v>
          </cell>
          <cell r="BT265">
            <v>77</v>
          </cell>
          <cell r="BU265">
            <v>65</v>
          </cell>
          <cell r="BV265">
            <v>93</v>
          </cell>
          <cell r="BW265">
            <v>72</v>
          </cell>
          <cell r="BX265">
            <v>67</v>
          </cell>
          <cell r="BY265">
            <v>66</v>
          </cell>
          <cell r="BZ265">
            <v>43</v>
          </cell>
          <cell r="CA265">
            <v>35</v>
          </cell>
          <cell r="CB265">
            <v>35</v>
          </cell>
          <cell r="CC265">
            <v>37</v>
          </cell>
          <cell r="CD265">
            <v>22</v>
          </cell>
          <cell r="CE265">
            <v>26</v>
          </cell>
          <cell r="CF265">
            <v>18</v>
          </cell>
          <cell r="CG265">
            <v>2</v>
          </cell>
          <cell r="CH265">
            <v>12</v>
          </cell>
          <cell r="CI265">
            <v>13</v>
          </cell>
          <cell r="CJ265">
            <v>33</v>
          </cell>
          <cell r="CK265">
            <v>499</v>
          </cell>
          <cell r="CL265">
            <v>52</v>
          </cell>
          <cell r="CM265">
            <v>39</v>
          </cell>
          <cell r="CN265">
            <v>204</v>
          </cell>
          <cell r="CO265">
            <v>45</v>
          </cell>
        </row>
        <row r="266">
          <cell r="AZ266">
            <v>25</v>
          </cell>
          <cell r="BA266">
            <v>23</v>
          </cell>
          <cell r="BB266">
            <v>21</v>
          </cell>
          <cell r="BC266">
            <v>21</v>
          </cell>
          <cell r="BD266">
            <v>20</v>
          </cell>
          <cell r="BE266">
            <v>20</v>
          </cell>
          <cell r="BF266">
            <v>20</v>
          </cell>
          <cell r="BG266">
            <v>19</v>
          </cell>
          <cell r="BH266">
            <v>21</v>
          </cell>
          <cell r="BI266">
            <v>21</v>
          </cell>
          <cell r="BJ266">
            <v>23</v>
          </cell>
          <cell r="BK266">
            <v>24</v>
          </cell>
          <cell r="BL266">
            <v>24</v>
          </cell>
          <cell r="BM266">
            <v>23</v>
          </cell>
          <cell r="BN266">
            <v>20</v>
          </cell>
          <cell r="BO266">
            <v>19</v>
          </cell>
          <cell r="BP266">
            <v>17</v>
          </cell>
          <cell r="BQ266">
            <v>16</v>
          </cell>
          <cell r="BR266">
            <v>14</v>
          </cell>
          <cell r="BS266">
            <v>16</v>
          </cell>
          <cell r="BT266">
            <v>77</v>
          </cell>
          <cell r="BU266">
            <v>65</v>
          </cell>
          <cell r="BV266">
            <v>93</v>
          </cell>
          <cell r="BW266">
            <v>72</v>
          </cell>
          <cell r="BX266">
            <v>67</v>
          </cell>
          <cell r="BY266">
            <v>66</v>
          </cell>
          <cell r="BZ266">
            <v>43</v>
          </cell>
          <cell r="CA266">
            <v>35</v>
          </cell>
          <cell r="CB266">
            <v>35</v>
          </cell>
          <cell r="CC266">
            <v>37</v>
          </cell>
          <cell r="CD266">
            <v>22</v>
          </cell>
          <cell r="CE266">
            <v>26</v>
          </cell>
          <cell r="CF266">
            <v>18</v>
          </cell>
          <cell r="CG266">
            <v>2</v>
          </cell>
          <cell r="CH266">
            <v>12</v>
          </cell>
          <cell r="CI266">
            <v>13</v>
          </cell>
          <cell r="CJ266">
            <v>33</v>
          </cell>
          <cell r="CK266">
            <v>499</v>
          </cell>
          <cell r="CL266">
            <v>52</v>
          </cell>
          <cell r="CM266">
            <v>39</v>
          </cell>
          <cell r="CN266">
            <v>204</v>
          </cell>
          <cell r="CO266">
            <v>16</v>
          </cell>
        </row>
        <row r="267">
          <cell r="AY267">
            <v>4549</v>
          </cell>
          <cell r="AZ267">
            <v>25</v>
          </cell>
          <cell r="BA267">
            <v>23</v>
          </cell>
          <cell r="BB267">
            <v>21</v>
          </cell>
          <cell r="BC267">
            <v>21</v>
          </cell>
          <cell r="BD267">
            <v>20</v>
          </cell>
          <cell r="BE267">
            <v>20</v>
          </cell>
          <cell r="BF267">
            <v>20</v>
          </cell>
          <cell r="BG267">
            <v>19</v>
          </cell>
          <cell r="BH267">
            <v>21</v>
          </cell>
          <cell r="BI267">
            <v>21</v>
          </cell>
          <cell r="BJ267">
            <v>23</v>
          </cell>
          <cell r="BK267">
            <v>24</v>
          </cell>
          <cell r="BL267">
            <v>24</v>
          </cell>
          <cell r="BM267">
            <v>23</v>
          </cell>
          <cell r="BN267">
            <v>20</v>
          </cell>
          <cell r="BO267">
            <v>19</v>
          </cell>
          <cell r="BP267">
            <v>17</v>
          </cell>
          <cell r="BQ267">
            <v>16</v>
          </cell>
          <cell r="BR267">
            <v>14</v>
          </cell>
          <cell r="BS267">
            <v>16</v>
          </cell>
          <cell r="BT267">
            <v>77</v>
          </cell>
          <cell r="BU267">
            <v>65</v>
          </cell>
          <cell r="BV267">
            <v>93</v>
          </cell>
          <cell r="BW267">
            <v>72</v>
          </cell>
          <cell r="BX267">
            <v>67</v>
          </cell>
          <cell r="BY267">
            <v>66</v>
          </cell>
          <cell r="BZ267">
            <v>43</v>
          </cell>
          <cell r="CA267">
            <v>35</v>
          </cell>
          <cell r="CB267">
            <v>35</v>
          </cell>
          <cell r="CC267">
            <v>37</v>
          </cell>
          <cell r="CD267">
            <v>22</v>
          </cell>
          <cell r="CE267">
            <v>26</v>
          </cell>
          <cell r="CF267">
            <v>18</v>
          </cell>
          <cell r="CG267">
            <v>2</v>
          </cell>
          <cell r="CH267">
            <v>12</v>
          </cell>
          <cell r="CI267">
            <v>13</v>
          </cell>
          <cell r="CJ267">
            <v>33</v>
          </cell>
          <cell r="CK267">
            <v>499</v>
          </cell>
          <cell r="CL267">
            <v>52</v>
          </cell>
          <cell r="CM267">
            <v>39</v>
          </cell>
          <cell r="CN267">
            <v>204</v>
          </cell>
          <cell r="CO267">
            <v>16</v>
          </cell>
        </row>
        <row r="268">
          <cell r="AZ268">
            <v>57</v>
          </cell>
          <cell r="BA268">
            <v>56</v>
          </cell>
          <cell r="BB268">
            <v>53</v>
          </cell>
          <cell r="BC268">
            <v>52</v>
          </cell>
          <cell r="BD268">
            <v>53</v>
          </cell>
          <cell r="BE268">
            <v>54</v>
          </cell>
          <cell r="BF268">
            <v>55</v>
          </cell>
          <cell r="BG268">
            <v>56</v>
          </cell>
          <cell r="BH268">
            <v>56</v>
          </cell>
          <cell r="BI268">
            <v>57</v>
          </cell>
          <cell r="BJ268">
            <v>60</v>
          </cell>
          <cell r="BK268">
            <v>62</v>
          </cell>
          <cell r="BL268">
            <v>63</v>
          </cell>
          <cell r="BM268">
            <v>60</v>
          </cell>
          <cell r="BN268">
            <v>52</v>
          </cell>
          <cell r="BO268">
            <v>51</v>
          </cell>
          <cell r="BP268">
            <v>45</v>
          </cell>
          <cell r="BQ268">
            <v>43</v>
          </cell>
          <cell r="BR268">
            <v>41</v>
          </cell>
          <cell r="BS268">
            <v>42</v>
          </cell>
          <cell r="BT268">
            <v>227</v>
          </cell>
          <cell r="BU268">
            <v>210</v>
          </cell>
          <cell r="BV268">
            <v>276</v>
          </cell>
          <cell r="BW268">
            <v>234</v>
          </cell>
          <cell r="BX268">
            <v>235</v>
          </cell>
          <cell r="BY268">
            <v>227</v>
          </cell>
          <cell r="BZ268">
            <v>203</v>
          </cell>
          <cell r="CA268">
            <v>158</v>
          </cell>
          <cell r="CB268">
            <v>112</v>
          </cell>
          <cell r="CC268">
            <v>119</v>
          </cell>
          <cell r="CD268">
            <v>88</v>
          </cell>
          <cell r="CE268">
            <v>67</v>
          </cell>
          <cell r="CF268">
            <v>49</v>
          </cell>
          <cell r="CG268">
            <v>5</v>
          </cell>
          <cell r="CH268">
            <v>28</v>
          </cell>
          <cell r="CI268">
            <v>29</v>
          </cell>
          <cell r="CJ268">
            <v>67</v>
          </cell>
          <cell r="CK268">
            <v>1610</v>
          </cell>
          <cell r="CL268">
            <v>129</v>
          </cell>
          <cell r="CM268">
            <v>115</v>
          </cell>
          <cell r="CN268">
            <v>735</v>
          </cell>
          <cell r="CO268">
            <v>91</v>
          </cell>
        </row>
        <row r="269">
          <cell r="AZ269">
            <v>57</v>
          </cell>
          <cell r="BA269">
            <v>56</v>
          </cell>
          <cell r="BB269">
            <v>53</v>
          </cell>
          <cell r="BC269">
            <v>52</v>
          </cell>
          <cell r="BD269">
            <v>53</v>
          </cell>
          <cell r="BE269">
            <v>54</v>
          </cell>
          <cell r="BF269">
            <v>55</v>
          </cell>
          <cell r="BG269">
            <v>56</v>
          </cell>
          <cell r="BH269">
            <v>56</v>
          </cell>
          <cell r="BI269">
            <v>57</v>
          </cell>
          <cell r="BJ269">
            <v>60</v>
          </cell>
          <cell r="BK269">
            <v>62</v>
          </cell>
          <cell r="BL269">
            <v>63</v>
          </cell>
          <cell r="BM269">
            <v>60</v>
          </cell>
          <cell r="BN269">
            <v>52</v>
          </cell>
          <cell r="BO269">
            <v>51</v>
          </cell>
          <cell r="BP269">
            <v>45</v>
          </cell>
          <cell r="BQ269">
            <v>43</v>
          </cell>
          <cell r="BR269">
            <v>41</v>
          </cell>
          <cell r="BS269">
            <v>42</v>
          </cell>
          <cell r="BT269">
            <v>227</v>
          </cell>
          <cell r="BU269">
            <v>210</v>
          </cell>
          <cell r="BV269">
            <v>276</v>
          </cell>
          <cell r="BW269">
            <v>234</v>
          </cell>
          <cell r="BX269">
            <v>235</v>
          </cell>
          <cell r="BY269">
            <v>227</v>
          </cell>
          <cell r="BZ269">
            <v>203</v>
          </cell>
          <cell r="CA269">
            <v>158</v>
          </cell>
          <cell r="CB269">
            <v>112</v>
          </cell>
          <cell r="CC269">
            <v>119</v>
          </cell>
          <cell r="CD269">
            <v>88</v>
          </cell>
          <cell r="CE269">
            <v>67</v>
          </cell>
          <cell r="CF269">
            <v>49</v>
          </cell>
          <cell r="CG269">
            <v>5</v>
          </cell>
          <cell r="CH269">
            <v>28</v>
          </cell>
          <cell r="CI269">
            <v>29</v>
          </cell>
          <cell r="CJ269">
            <v>67</v>
          </cell>
          <cell r="CK269">
            <v>1610</v>
          </cell>
          <cell r="CL269">
            <v>129</v>
          </cell>
          <cell r="CM269">
            <v>115</v>
          </cell>
          <cell r="CN269">
            <v>735</v>
          </cell>
          <cell r="CO269">
            <v>11</v>
          </cell>
        </row>
        <row r="270">
          <cell r="AY270">
            <v>4544</v>
          </cell>
          <cell r="AZ270">
            <v>57</v>
          </cell>
          <cell r="BA270">
            <v>56</v>
          </cell>
          <cell r="BB270">
            <v>53</v>
          </cell>
          <cell r="BC270">
            <v>52</v>
          </cell>
          <cell r="BD270">
            <v>53</v>
          </cell>
          <cell r="BE270">
            <v>54</v>
          </cell>
          <cell r="BF270">
            <v>55</v>
          </cell>
          <cell r="BG270">
            <v>56</v>
          </cell>
          <cell r="BH270">
            <v>56</v>
          </cell>
          <cell r="BI270">
            <v>57</v>
          </cell>
          <cell r="BJ270">
            <v>60</v>
          </cell>
          <cell r="BK270">
            <v>62</v>
          </cell>
          <cell r="BL270">
            <v>63</v>
          </cell>
          <cell r="BM270">
            <v>60</v>
          </cell>
          <cell r="BN270">
            <v>52</v>
          </cell>
          <cell r="BO270">
            <v>51</v>
          </cell>
          <cell r="BP270">
            <v>45</v>
          </cell>
          <cell r="BQ270">
            <v>43</v>
          </cell>
          <cell r="BR270">
            <v>41</v>
          </cell>
          <cell r="BS270">
            <v>42</v>
          </cell>
          <cell r="BT270">
            <v>227</v>
          </cell>
          <cell r="BU270">
            <v>210</v>
          </cell>
          <cell r="BV270">
            <v>276</v>
          </cell>
          <cell r="BW270">
            <v>234</v>
          </cell>
          <cell r="BX270">
            <v>235</v>
          </cell>
          <cell r="BY270">
            <v>227</v>
          </cell>
          <cell r="BZ270">
            <v>203</v>
          </cell>
          <cell r="CA270">
            <v>158</v>
          </cell>
          <cell r="CB270">
            <v>112</v>
          </cell>
          <cell r="CC270">
            <v>119</v>
          </cell>
          <cell r="CD270">
            <v>88</v>
          </cell>
          <cell r="CE270">
            <v>67</v>
          </cell>
          <cell r="CF270">
            <v>49</v>
          </cell>
          <cell r="CG270">
            <v>5</v>
          </cell>
          <cell r="CH270">
            <v>28</v>
          </cell>
          <cell r="CI270">
            <v>29</v>
          </cell>
          <cell r="CJ270">
            <v>67</v>
          </cell>
          <cell r="CK270">
            <v>1610</v>
          </cell>
          <cell r="CL270">
            <v>129</v>
          </cell>
          <cell r="CM270">
            <v>115</v>
          </cell>
          <cell r="CN270">
            <v>735</v>
          </cell>
          <cell r="CO270">
            <v>11</v>
          </cell>
        </row>
        <row r="271">
          <cell r="AZ271">
            <v>0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81</v>
          </cell>
        </row>
        <row r="272">
          <cell r="AZ272">
            <v>108</v>
          </cell>
          <cell r="BA272">
            <v>107</v>
          </cell>
          <cell r="BB272">
            <v>106</v>
          </cell>
          <cell r="BC272">
            <v>104</v>
          </cell>
          <cell r="BD272">
            <v>108</v>
          </cell>
          <cell r="BE272">
            <v>106</v>
          </cell>
          <cell r="BF272">
            <v>110</v>
          </cell>
          <cell r="BG272">
            <v>112</v>
          </cell>
          <cell r="BH272">
            <v>115</v>
          </cell>
          <cell r="BI272">
            <v>119</v>
          </cell>
          <cell r="BJ272">
            <v>122</v>
          </cell>
          <cell r="BK272">
            <v>127</v>
          </cell>
          <cell r="BL272">
            <v>129</v>
          </cell>
          <cell r="BM272">
            <v>129</v>
          </cell>
          <cell r="BN272">
            <v>124</v>
          </cell>
          <cell r="BO272">
            <v>125</v>
          </cell>
          <cell r="BP272">
            <v>124</v>
          </cell>
          <cell r="BQ272">
            <v>124</v>
          </cell>
          <cell r="BR272">
            <v>121</v>
          </cell>
          <cell r="BS272">
            <v>121</v>
          </cell>
          <cell r="BT272">
            <v>584</v>
          </cell>
          <cell r="BU272">
            <v>549</v>
          </cell>
          <cell r="BV272">
            <v>661</v>
          </cell>
          <cell r="BW272">
            <v>628</v>
          </cell>
          <cell r="BX272">
            <v>560</v>
          </cell>
          <cell r="BY272">
            <v>653</v>
          </cell>
          <cell r="BZ272">
            <v>495</v>
          </cell>
          <cell r="CA272">
            <v>422</v>
          </cell>
          <cell r="CB272">
            <v>324</v>
          </cell>
          <cell r="CC272">
            <v>254</v>
          </cell>
          <cell r="CD272">
            <v>219</v>
          </cell>
          <cell r="CE272">
            <v>129</v>
          </cell>
          <cell r="CF272">
            <v>148</v>
          </cell>
          <cell r="CG272">
            <v>9</v>
          </cell>
          <cell r="CH272">
            <v>53</v>
          </cell>
          <cell r="CI272">
            <v>55</v>
          </cell>
          <cell r="CJ272">
            <v>125</v>
          </cell>
          <cell r="CK272">
            <v>4048</v>
          </cell>
          <cell r="CL272">
            <v>300</v>
          </cell>
          <cell r="CM272">
            <v>303</v>
          </cell>
          <cell r="CN272">
            <v>1920</v>
          </cell>
          <cell r="CO272">
            <v>171</v>
          </cell>
        </row>
        <row r="273">
          <cell r="AZ273">
            <v>108</v>
          </cell>
          <cell r="BA273">
            <v>106</v>
          </cell>
          <cell r="BB273">
            <v>106</v>
          </cell>
          <cell r="BC273">
            <v>104</v>
          </cell>
          <cell r="BD273">
            <v>108</v>
          </cell>
          <cell r="BE273">
            <v>106</v>
          </cell>
          <cell r="BF273">
            <v>110</v>
          </cell>
          <cell r="BG273">
            <v>112</v>
          </cell>
          <cell r="BH273">
            <v>115</v>
          </cell>
          <cell r="BI273">
            <v>119</v>
          </cell>
          <cell r="BJ273">
            <v>122</v>
          </cell>
          <cell r="BK273">
            <v>127</v>
          </cell>
          <cell r="BL273">
            <v>129</v>
          </cell>
          <cell r="BM273">
            <v>129</v>
          </cell>
          <cell r="BN273">
            <v>124</v>
          </cell>
          <cell r="BO273">
            <v>125</v>
          </cell>
          <cell r="BP273">
            <v>124</v>
          </cell>
          <cell r="BQ273">
            <v>124</v>
          </cell>
          <cell r="BR273">
            <v>121</v>
          </cell>
          <cell r="BS273">
            <v>121</v>
          </cell>
          <cell r="BT273">
            <v>584</v>
          </cell>
          <cell r="BU273">
            <v>549</v>
          </cell>
          <cell r="BV273">
            <v>661</v>
          </cell>
          <cell r="BW273">
            <v>628</v>
          </cell>
          <cell r="BX273">
            <v>560</v>
          </cell>
          <cell r="BY273">
            <v>653</v>
          </cell>
          <cell r="BZ273">
            <v>495</v>
          </cell>
          <cell r="CA273">
            <v>422</v>
          </cell>
          <cell r="CB273">
            <v>324</v>
          </cell>
          <cell r="CC273">
            <v>254</v>
          </cell>
          <cell r="CD273">
            <v>219</v>
          </cell>
          <cell r="CE273">
            <v>129</v>
          </cell>
          <cell r="CF273">
            <v>148</v>
          </cell>
          <cell r="CG273">
            <v>9</v>
          </cell>
          <cell r="CH273">
            <v>53</v>
          </cell>
          <cell r="CI273">
            <v>55</v>
          </cell>
          <cell r="CJ273">
            <v>125</v>
          </cell>
          <cell r="CK273">
            <v>4048</v>
          </cell>
          <cell r="CL273">
            <v>300</v>
          </cell>
          <cell r="CM273">
            <v>303</v>
          </cell>
          <cell r="CN273">
            <v>1920</v>
          </cell>
          <cell r="CO273">
            <v>90</v>
          </cell>
        </row>
        <row r="274">
          <cell r="AY274">
            <v>4587</v>
          </cell>
          <cell r="AZ274">
            <v>61</v>
          </cell>
          <cell r="BA274">
            <v>60</v>
          </cell>
          <cell r="BB274">
            <v>60</v>
          </cell>
          <cell r="BC274">
            <v>58</v>
          </cell>
          <cell r="BD274">
            <v>61</v>
          </cell>
          <cell r="BE274">
            <v>60</v>
          </cell>
          <cell r="BF274">
            <v>61</v>
          </cell>
          <cell r="BG274">
            <v>63</v>
          </cell>
          <cell r="BH274">
            <v>64</v>
          </cell>
          <cell r="BI274">
            <v>67</v>
          </cell>
          <cell r="BJ274">
            <v>69</v>
          </cell>
          <cell r="BK274">
            <v>71</v>
          </cell>
          <cell r="BL274">
            <v>73</v>
          </cell>
          <cell r="BM274">
            <v>73</v>
          </cell>
          <cell r="BN274">
            <v>70</v>
          </cell>
          <cell r="BO274">
            <v>71</v>
          </cell>
          <cell r="BP274">
            <v>70</v>
          </cell>
          <cell r="BQ274">
            <v>70</v>
          </cell>
          <cell r="BR274">
            <v>68</v>
          </cell>
          <cell r="BS274">
            <v>68</v>
          </cell>
          <cell r="BT274">
            <v>328</v>
          </cell>
          <cell r="BU274">
            <v>308</v>
          </cell>
          <cell r="BV274">
            <v>371</v>
          </cell>
          <cell r="BW274">
            <v>352</v>
          </cell>
          <cell r="BX274">
            <v>314</v>
          </cell>
          <cell r="BY274">
            <v>367</v>
          </cell>
          <cell r="BZ274">
            <v>278</v>
          </cell>
          <cell r="CA274">
            <v>237</v>
          </cell>
          <cell r="CB274">
            <v>182</v>
          </cell>
          <cell r="CC274">
            <v>143</v>
          </cell>
          <cell r="CD274">
            <v>123</v>
          </cell>
          <cell r="CE274">
            <v>73</v>
          </cell>
          <cell r="CF274">
            <v>83</v>
          </cell>
          <cell r="CG274">
            <v>5</v>
          </cell>
          <cell r="CH274">
            <v>29</v>
          </cell>
          <cell r="CI274">
            <v>31</v>
          </cell>
          <cell r="CJ274">
            <v>71</v>
          </cell>
          <cell r="CK274">
            <v>2274</v>
          </cell>
          <cell r="CL274">
            <v>169</v>
          </cell>
          <cell r="CM274">
            <v>171</v>
          </cell>
          <cell r="CN274">
            <v>1079</v>
          </cell>
          <cell r="CO274">
            <v>54</v>
          </cell>
        </row>
        <row r="275">
          <cell r="AY275">
            <v>4592</v>
          </cell>
          <cell r="AZ275">
            <v>13</v>
          </cell>
          <cell r="BA275">
            <v>13</v>
          </cell>
          <cell r="BB275">
            <v>13</v>
          </cell>
          <cell r="BC275">
            <v>13</v>
          </cell>
          <cell r="BD275">
            <v>13</v>
          </cell>
          <cell r="BE275">
            <v>13</v>
          </cell>
          <cell r="BF275">
            <v>14</v>
          </cell>
          <cell r="BG275">
            <v>14</v>
          </cell>
          <cell r="BH275">
            <v>14</v>
          </cell>
          <cell r="BI275">
            <v>15</v>
          </cell>
          <cell r="BJ275">
            <v>15</v>
          </cell>
          <cell r="BK275">
            <v>16</v>
          </cell>
          <cell r="BL275">
            <v>16</v>
          </cell>
          <cell r="BM275">
            <v>16</v>
          </cell>
          <cell r="BN275">
            <v>15</v>
          </cell>
          <cell r="BO275">
            <v>15</v>
          </cell>
          <cell r="BP275">
            <v>15</v>
          </cell>
          <cell r="BQ275">
            <v>15</v>
          </cell>
          <cell r="BR275">
            <v>15</v>
          </cell>
          <cell r="BS275">
            <v>15</v>
          </cell>
          <cell r="BT275">
            <v>72</v>
          </cell>
          <cell r="BU275">
            <v>68</v>
          </cell>
          <cell r="BV275">
            <v>82</v>
          </cell>
          <cell r="BW275">
            <v>78</v>
          </cell>
          <cell r="BX275">
            <v>69</v>
          </cell>
          <cell r="BY275">
            <v>81</v>
          </cell>
          <cell r="BZ275">
            <v>61</v>
          </cell>
          <cell r="CA275">
            <v>52</v>
          </cell>
          <cell r="CB275">
            <v>40</v>
          </cell>
          <cell r="CC275">
            <v>31</v>
          </cell>
          <cell r="CD275">
            <v>27</v>
          </cell>
          <cell r="CE275">
            <v>16</v>
          </cell>
          <cell r="CF275">
            <v>18</v>
          </cell>
          <cell r="CG275">
            <v>1</v>
          </cell>
          <cell r="CH275">
            <v>7</v>
          </cell>
          <cell r="CI275">
            <v>7</v>
          </cell>
          <cell r="CJ275">
            <v>15</v>
          </cell>
          <cell r="CK275">
            <v>500</v>
          </cell>
          <cell r="CL275">
            <v>37</v>
          </cell>
          <cell r="CM275">
            <v>37</v>
          </cell>
          <cell r="CN275">
            <v>237</v>
          </cell>
          <cell r="CO275">
            <v>10</v>
          </cell>
        </row>
        <row r="276">
          <cell r="AY276">
            <v>4589</v>
          </cell>
          <cell r="AZ276">
            <v>19</v>
          </cell>
          <cell r="BA276">
            <v>19</v>
          </cell>
          <cell r="BB276">
            <v>19</v>
          </cell>
          <cell r="BC276">
            <v>19</v>
          </cell>
          <cell r="BD276">
            <v>19</v>
          </cell>
          <cell r="BE276">
            <v>19</v>
          </cell>
          <cell r="BF276">
            <v>20</v>
          </cell>
          <cell r="BG276">
            <v>20</v>
          </cell>
          <cell r="BH276">
            <v>21</v>
          </cell>
          <cell r="BI276">
            <v>21</v>
          </cell>
          <cell r="BJ276">
            <v>22</v>
          </cell>
          <cell r="BK276">
            <v>23</v>
          </cell>
          <cell r="BL276">
            <v>23</v>
          </cell>
          <cell r="BM276">
            <v>23</v>
          </cell>
          <cell r="BN276">
            <v>22</v>
          </cell>
          <cell r="BO276">
            <v>22</v>
          </cell>
          <cell r="BP276">
            <v>22</v>
          </cell>
          <cell r="BQ276">
            <v>22</v>
          </cell>
          <cell r="BR276">
            <v>22</v>
          </cell>
          <cell r="BS276">
            <v>22</v>
          </cell>
          <cell r="BT276">
            <v>105</v>
          </cell>
          <cell r="BU276">
            <v>99</v>
          </cell>
          <cell r="BV276">
            <v>119</v>
          </cell>
          <cell r="BW276">
            <v>113</v>
          </cell>
          <cell r="BX276">
            <v>101</v>
          </cell>
          <cell r="BY276">
            <v>117</v>
          </cell>
          <cell r="BZ276">
            <v>89</v>
          </cell>
          <cell r="CA276">
            <v>76</v>
          </cell>
          <cell r="CB276">
            <v>58</v>
          </cell>
          <cell r="CC276">
            <v>46</v>
          </cell>
          <cell r="CD276">
            <v>39</v>
          </cell>
          <cell r="CE276">
            <v>23</v>
          </cell>
          <cell r="CF276">
            <v>27</v>
          </cell>
          <cell r="CG276">
            <v>2</v>
          </cell>
          <cell r="CH276">
            <v>10</v>
          </cell>
          <cell r="CI276">
            <v>10</v>
          </cell>
          <cell r="CJ276">
            <v>22</v>
          </cell>
          <cell r="CK276">
            <v>728</v>
          </cell>
          <cell r="CL276">
            <v>54</v>
          </cell>
          <cell r="CM276">
            <v>54</v>
          </cell>
          <cell r="CN276">
            <v>345</v>
          </cell>
          <cell r="CO276">
            <v>14</v>
          </cell>
        </row>
        <row r="277">
          <cell r="AY277">
            <v>4588</v>
          </cell>
          <cell r="AZ277">
            <v>15</v>
          </cell>
          <cell r="BA277">
            <v>14</v>
          </cell>
          <cell r="BB277">
            <v>14</v>
          </cell>
          <cell r="BC277">
            <v>14</v>
          </cell>
          <cell r="BD277">
            <v>15</v>
          </cell>
          <cell r="BE277">
            <v>14</v>
          </cell>
          <cell r="BF277">
            <v>15</v>
          </cell>
          <cell r="BG277">
            <v>15</v>
          </cell>
          <cell r="BH277">
            <v>16</v>
          </cell>
          <cell r="BI277">
            <v>16</v>
          </cell>
          <cell r="BJ277">
            <v>16</v>
          </cell>
          <cell r="BK277">
            <v>17</v>
          </cell>
          <cell r="BL277">
            <v>17</v>
          </cell>
          <cell r="BM277">
            <v>17</v>
          </cell>
          <cell r="BN277">
            <v>17</v>
          </cell>
          <cell r="BO277">
            <v>17</v>
          </cell>
          <cell r="BP277">
            <v>17</v>
          </cell>
          <cell r="BQ277">
            <v>17</v>
          </cell>
          <cell r="BR277">
            <v>16</v>
          </cell>
          <cell r="BS277">
            <v>16</v>
          </cell>
          <cell r="BT277">
            <v>79</v>
          </cell>
          <cell r="BU277">
            <v>74</v>
          </cell>
          <cell r="BV277">
            <v>89</v>
          </cell>
          <cell r="BW277">
            <v>85</v>
          </cell>
          <cell r="BX277">
            <v>76</v>
          </cell>
          <cell r="BY277">
            <v>88</v>
          </cell>
          <cell r="BZ277">
            <v>67</v>
          </cell>
          <cell r="CA277">
            <v>57</v>
          </cell>
          <cell r="CB277">
            <v>44</v>
          </cell>
          <cell r="CC277">
            <v>34</v>
          </cell>
          <cell r="CD277">
            <v>30</v>
          </cell>
          <cell r="CE277">
            <v>17</v>
          </cell>
          <cell r="CF277">
            <v>20</v>
          </cell>
          <cell r="CG277">
            <v>1</v>
          </cell>
          <cell r="CH277">
            <v>7</v>
          </cell>
          <cell r="CI277">
            <v>7</v>
          </cell>
          <cell r="CJ277">
            <v>17</v>
          </cell>
          <cell r="CK277">
            <v>546</v>
          </cell>
          <cell r="CL277">
            <v>40</v>
          </cell>
          <cell r="CM277">
            <v>41</v>
          </cell>
          <cell r="CN277">
            <v>259</v>
          </cell>
          <cell r="CO277">
            <v>12</v>
          </cell>
        </row>
        <row r="278">
          <cell r="AY278">
            <v>6755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</row>
        <row r="279"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</row>
        <row r="280">
          <cell r="AZ280">
            <v>0</v>
          </cell>
          <cell r="BA280">
            <v>1</v>
          </cell>
          <cell r="BB280">
            <v>1</v>
          </cell>
          <cell r="BC280">
            <v>1</v>
          </cell>
          <cell r="BD280">
            <v>1</v>
          </cell>
          <cell r="BE280">
            <v>1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172</v>
          </cell>
        </row>
        <row r="281">
          <cell r="AZ281">
            <v>318</v>
          </cell>
          <cell r="BA281">
            <v>314</v>
          </cell>
          <cell r="BB281">
            <v>312</v>
          </cell>
          <cell r="BC281">
            <v>312</v>
          </cell>
          <cell r="BD281">
            <v>312</v>
          </cell>
          <cell r="BE281">
            <v>314</v>
          </cell>
          <cell r="BF281">
            <v>319</v>
          </cell>
          <cell r="BG281">
            <v>323</v>
          </cell>
          <cell r="BH281">
            <v>330</v>
          </cell>
          <cell r="BI281">
            <v>336</v>
          </cell>
          <cell r="BJ281">
            <v>343</v>
          </cell>
          <cell r="BK281">
            <v>349</v>
          </cell>
          <cell r="BL281">
            <v>357</v>
          </cell>
          <cell r="BM281">
            <v>369</v>
          </cell>
          <cell r="BN281">
            <v>379</v>
          </cell>
          <cell r="BO281">
            <v>389</v>
          </cell>
          <cell r="BP281">
            <v>402</v>
          </cell>
          <cell r="BQ281">
            <v>404</v>
          </cell>
          <cell r="BR281">
            <v>393</v>
          </cell>
          <cell r="BS281">
            <v>371</v>
          </cell>
          <cell r="BT281">
            <v>1626</v>
          </cell>
          <cell r="BU281">
            <v>1680</v>
          </cell>
          <cell r="BV281">
            <v>1861</v>
          </cell>
          <cell r="BW281">
            <v>1796</v>
          </cell>
          <cell r="BX281">
            <v>1649</v>
          </cell>
          <cell r="BY281">
            <v>1385</v>
          </cell>
          <cell r="BZ281">
            <v>1084</v>
          </cell>
          <cell r="CA281">
            <v>955</v>
          </cell>
          <cell r="CB281">
            <v>808</v>
          </cell>
          <cell r="CC281">
            <v>665</v>
          </cell>
          <cell r="CD281">
            <v>430</v>
          </cell>
          <cell r="CE281">
            <v>361</v>
          </cell>
          <cell r="CF281">
            <v>288</v>
          </cell>
          <cell r="CG281">
            <v>26</v>
          </cell>
          <cell r="CH281">
            <v>156</v>
          </cell>
          <cell r="CI281">
            <v>162</v>
          </cell>
          <cell r="CJ281">
            <v>352</v>
          </cell>
          <cell r="CK281">
            <v>10980</v>
          </cell>
          <cell r="CL281">
            <v>883</v>
          </cell>
          <cell r="CM281">
            <v>931</v>
          </cell>
          <cell r="CN281">
            <v>5220</v>
          </cell>
          <cell r="CO281">
            <v>479</v>
          </cell>
        </row>
        <row r="282">
          <cell r="AZ282">
            <v>318</v>
          </cell>
          <cell r="BA282">
            <v>313</v>
          </cell>
          <cell r="BB282">
            <v>311</v>
          </cell>
          <cell r="BC282">
            <v>311</v>
          </cell>
          <cell r="BD282">
            <v>311</v>
          </cell>
          <cell r="BE282">
            <v>313</v>
          </cell>
          <cell r="BF282">
            <v>319</v>
          </cell>
          <cell r="BG282">
            <v>323</v>
          </cell>
          <cell r="BH282">
            <v>330</v>
          </cell>
          <cell r="BI282">
            <v>336</v>
          </cell>
          <cell r="BJ282">
            <v>343</v>
          </cell>
          <cell r="BK282">
            <v>349</v>
          </cell>
          <cell r="BL282">
            <v>357</v>
          </cell>
          <cell r="BM282">
            <v>369</v>
          </cell>
          <cell r="BN282">
            <v>379</v>
          </cell>
          <cell r="BO282">
            <v>389</v>
          </cell>
          <cell r="BP282">
            <v>402</v>
          </cell>
          <cell r="BQ282">
            <v>404</v>
          </cell>
          <cell r="BR282">
            <v>393</v>
          </cell>
          <cell r="BS282">
            <v>371</v>
          </cell>
          <cell r="BT282">
            <v>1626</v>
          </cell>
          <cell r="BU282">
            <v>1680</v>
          </cell>
          <cell r="BV282">
            <v>1861</v>
          </cell>
          <cell r="BW282">
            <v>1796</v>
          </cell>
          <cell r="BX282">
            <v>1649</v>
          </cell>
          <cell r="BY282">
            <v>1385</v>
          </cell>
          <cell r="BZ282">
            <v>1084</v>
          </cell>
          <cell r="CA282">
            <v>955</v>
          </cell>
          <cell r="CB282">
            <v>808</v>
          </cell>
          <cell r="CC282">
            <v>665</v>
          </cell>
          <cell r="CD282">
            <v>430</v>
          </cell>
          <cell r="CE282">
            <v>361</v>
          </cell>
          <cell r="CF282">
            <v>288</v>
          </cell>
          <cell r="CG282">
            <v>26</v>
          </cell>
          <cell r="CH282">
            <v>156</v>
          </cell>
          <cell r="CI282">
            <v>162</v>
          </cell>
          <cell r="CJ282">
            <v>352</v>
          </cell>
          <cell r="CK282">
            <v>10980</v>
          </cell>
          <cell r="CL282">
            <v>883</v>
          </cell>
          <cell r="CM282">
            <v>931</v>
          </cell>
          <cell r="CN282">
            <v>5220</v>
          </cell>
          <cell r="CO282">
            <v>307</v>
          </cell>
        </row>
        <row r="283">
          <cell r="AY283">
            <v>4501</v>
          </cell>
          <cell r="AZ283">
            <v>197</v>
          </cell>
          <cell r="BA283">
            <v>194</v>
          </cell>
          <cell r="BB283">
            <v>193</v>
          </cell>
          <cell r="BC283">
            <v>193</v>
          </cell>
          <cell r="BD283">
            <v>193</v>
          </cell>
          <cell r="BE283">
            <v>194</v>
          </cell>
          <cell r="BF283">
            <v>196</v>
          </cell>
          <cell r="BG283">
            <v>200</v>
          </cell>
          <cell r="BH283">
            <v>205</v>
          </cell>
          <cell r="BI283">
            <v>208</v>
          </cell>
          <cell r="BJ283">
            <v>213</v>
          </cell>
          <cell r="BK283">
            <v>215</v>
          </cell>
          <cell r="BL283">
            <v>220</v>
          </cell>
          <cell r="BM283">
            <v>228</v>
          </cell>
          <cell r="BN283">
            <v>235</v>
          </cell>
          <cell r="BO283">
            <v>241</v>
          </cell>
          <cell r="BP283">
            <v>248</v>
          </cell>
          <cell r="BQ283">
            <v>249</v>
          </cell>
          <cell r="BR283">
            <v>244</v>
          </cell>
          <cell r="BS283">
            <v>230</v>
          </cell>
          <cell r="BT283">
            <v>1006</v>
          </cell>
          <cell r="BU283">
            <v>1040</v>
          </cell>
          <cell r="BV283">
            <v>1153</v>
          </cell>
          <cell r="BW283">
            <v>1112</v>
          </cell>
          <cell r="BX283">
            <v>1020</v>
          </cell>
          <cell r="BY283">
            <v>858</v>
          </cell>
          <cell r="BZ283">
            <v>672</v>
          </cell>
          <cell r="CA283">
            <v>592</v>
          </cell>
          <cell r="CB283">
            <v>499</v>
          </cell>
          <cell r="CC283">
            <v>412</v>
          </cell>
          <cell r="CD283">
            <v>266</v>
          </cell>
          <cell r="CE283">
            <v>224</v>
          </cell>
          <cell r="CF283">
            <v>179</v>
          </cell>
          <cell r="CG283">
            <v>15</v>
          </cell>
          <cell r="CH283">
            <v>97</v>
          </cell>
          <cell r="CI283">
            <v>99</v>
          </cell>
          <cell r="CJ283">
            <v>218</v>
          </cell>
          <cell r="CK283">
            <v>6798</v>
          </cell>
          <cell r="CL283">
            <v>546</v>
          </cell>
          <cell r="CM283">
            <v>576</v>
          </cell>
          <cell r="CN283">
            <v>3233</v>
          </cell>
          <cell r="CO283">
            <v>215</v>
          </cell>
        </row>
        <row r="284">
          <cell r="AY284">
            <v>4510</v>
          </cell>
          <cell r="AZ284">
            <v>34</v>
          </cell>
          <cell r="BA284">
            <v>34</v>
          </cell>
          <cell r="BB284">
            <v>34</v>
          </cell>
          <cell r="BC284">
            <v>34</v>
          </cell>
          <cell r="BD284">
            <v>34</v>
          </cell>
          <cell r="BE284">
            <v>34</v>
          </cell>
          <cell r="BF284">
            <v>35</v>
          </cell>
          <cell r="BG284">
            <v>35</v>
          </cell>
          <cell r="BH284">
            <v>36</v>
          </cell>
          <cell r="BI284">
            <v>36</v>
          </cell>
          <cell r="BJ284">
            <v>37</v>
          </cell>
          <cell r="BK284">
            <v>38</v>
          </cell>
          <cell r="BL284">
            <v>39</v>
          </cell>
          <cell r="BM284">
            <v>40</v>
          </cell>
          <cell r="BN284">
            <v>41</v>
          </cell>
          <cell r="BO284">
            <v>42</v>
          </cell>
          <cell r="BP284">
            <v>44</v>
          </cell>
          <cell r="BQ284">
            <v>44</v>
          </cell>
          <cell r="BR284">
            <v>43</v>
          </cell>
          <cell r="BS284">
            <v>40</v>
          </cell>
          <cell r="BT284">
            <v>176</v>
          </cell>
          <cell r="BU284">
            <v>182</v>
          </cell>
          <cell r="BV284">
            <v>202</v>
          </cell>
          <cell r="BW284">
            <v>195</v>
          </cell>
          <cell r="BX284">
            <v>179</v>
          </cell>
          <cell r="BY284">
            <v>150</v>
          </cell>
          <cell r="BZ284">
            <v>117</v>
          </cell>
          <cell r="CA284">
            <v>103</v>
          </cell>
          <cell r="CB284">
            <v>88</v>
          </cell>
          <cell r="CC284">
            <v>72</v>
          </cell>
          <cell r="CD284">
            <v>47</v>
          </cell>
          <cell r="CE284">
            <v>39</v>
          </cell>
          <cell r="CF284">
            <v>31</v>
          </cell>
          <cell r="CG284">
            <v>3</v>
          </cell>
          <cell r="CH284">
            <v>17</v>
          </cell>
          <cell r="CI284">
            <v>18</v>
          </cell>
          <cell r="CJ284">
            <v>38</v>
          </cell>
          <cell r="CK284">
            <v>1190</v>
          </cell>
          <cell r="CL284">
            <v>96</v>
          </cell>
          <cell r="CM284">
            <v>101</v>
          </cell>
          <cell r="CN284">
            <v>566</v>
          </cell>
          <cell r="CO284">
            <v>33</v>
          </cell>
        </row>
        <row r="285">
          <cell r="AY285">
            <v>4509</v>
          </cell>
          <cell r="AZ285">
            <v>15</v>
          </cell>
          <cell r="BA285">
            <v>15</v>
          </cell>
          <cell r="BB285">
            <v>14</v>
          </cell>
          <cell r="BC285">
            <v>14</v>
          </cell>
          <cell r="BD285">
            <v>14</v>
          </cell>
          <cell r="BE285">
            <v>15</v>
          </cell>
          <cell r="BF285">
            <v>15</v>
          </cell>
          <cell r="BG285">
            <v>15</v>
          </cell>
          <cell r="BH285">
            <v>15</v>
          </cell>
          <cell r="BI285">
            <v>16</v>
          </cell>
          <cell r="BJ285">
            <v>16</v>
          </cell>
          <cell r="BK285">
            <v>16</v>
          </cell>
          <cell r="BL285">
            <v>17</v>
          </cell>
          <cell r="BM285">
            <v>17</v>
          </cell>
          <cell r="BN285">
            <v>18</v>
          </cell>
          <cell r="BO285">
            <v>18</v>
          </cell>
          <cell r="BP285">
            <v>19</v>
          </cell>
          <cell r="BQ285">
            <v>19</v>
          </cell>
          <cell r="BR285">
            <v>18</v>
          </cell>
          <cell r="BS285">
            <v>17</v>
          </cell>
          <cell r="BT285">
            <v>76</v>
          </cell>
          <cell r="BU285">
            <v>78</v>
          </cell>
          <cell r="BV285">
            <v>86</v>
          </cell>
          <cell r="BW285">
            <v>83</v>
          </cell>
          <cell r="BX285">
            <v>77</v>
          </cell>
          <cell r="BY285">
            <v>64</v>
          </cell>
          <cell r="BZ285">
            <v>50</v>
          </cell>
          <cell r="CA285">
            <v>44</v>
          </cell>
          <cell r="CB285">
            <v>38</v>
          </cell>
          <cell r="CC285">
            <v>31</v>
          </cell>
          <cell r="CD285">
            <v>20</v>
          </cell>
          <cell r="CE285">
            <v>17</v>
          </cell>
          <cell r="CF285">
            <v>13</v>
          </cell>
          <cell r="CG285">
            <v>1</v>
          </cell>
          <cell r="CH285">
            <v>7</v>
          </cell>
          <cell r="CI285">
            <v>8</v>
          </cell>
          <cell r="CJ285">
            <v>16</v>
          </cell>
          <cell r="CK285">
            <v>510</v>
          </cell>
          <cell r="CL285">
            <v>41</v>
          </cell>
          <cell r="CM285">
            <v>43</v>
          </cell>
          <cell r="CN285">
            <v>242</v>
          </cell>
          <cell r="CO285">
            <v>13</v>
          </cell>
        </row>
        <row r="286">
          <cell r="AY286">
            <v>4505</v>
          </cell>
          <cell r="AZ286">
            <v>20</v>
          </cell>
          <cell r="BA286">
            <v>19</v>
          </cell>
          <cell r="BB286">
            <v>19</v>
          </cell>
          <cell r="BC286">
            <v>19</v>
          </cell>
          <cell r="BD286">
            <v>19</v>
          </cell>
          <cell r="BE286">
            <v>19</v>
          </cell>
          <cell r="BF286">
            <v>20</v>
          </cell>
          <cell r="BG286">
            <v>20</v>
          </cell>
          <cell r="BH286">
            <v>20</v>
          </cell>
          <cell r="BI286">
            <v>21</v>
          </cell>
          <cell r="BJ286">
            <v>21</v>
          </cell>
          <cell r="BK286">
            <v>22</v>
          </cell>
          <cell r="BL286">
            <v>22</v>
          </cell>
          <cell r="BM286">
            <v>23</v>
          </cell>
          <cell r="BN286">
            <v>23</v>
          </cell>
          <cell r="BO286">
            <v>24</v>
          </cell>
          <cell r="BP286">
            <v>25</v>
          </cell>
          <cell r="BQ286">
            <v>25</v>
          </cell>
          <cell r="BR286">
            <v>24</v>
          </cell>
          <cell r="BS286">
            <v>23</v>
          </cell>
          <cell r="BT286">
            <v>101</v>
          </cell>
          <cell r="BU286">
            <v>104</v>
          </cell>
          <cell r="BV286">
            <v>115</v>
          </cell>
          <cell r="BW286">
            <v>111</v>
          </cell>
          <cell r="BX286">
            <v>102</v>
          </cell>
          <cell r="BY286">
            <v>86</v>
          </cell>
          <cell r="BZ286">
            <v>67</v>
          </cell>
          <cell r="CA286">
            <v>59</v>
          </cell>
          <cell r="CB286">
            <v>50</v>
          </cell>
          <cell r="CC286">
            <v>41</v>
          </cell>
          <cell r="CD286">
            <v>27</v>
          </cell>
          <cell r="CE286">
            <v>22</v>
          </cell>
          <cell r="CF286">
            <v>18</v>
          </cell>
          <cell r="CG286">
            <v>2</v>
          </cell>
          <cell r="CH286">
            <v>10</v>
          </cell>
          <cell r="CI286">
            <v>10</v>
          </cell>
          <cell r="CJ286">
            <v>22</v>
          </cell>
          <cell r="CK286">
            <v>680</v>
          </cell>
          <cell r="CL286">
            <v>55</v>
          </cell>
          <cell r="CM286">
            <v>58</v>
          </cell>
          <cell r="CN286">
            <v>323</v>
          </cell>
          <cell r="CO286">
            <v>25</v>
          </cell>
        </row>
        <row r="287">
          <cell r="AY287">
            <v>4504</v>
          </cell>
          <cell r="AZ287">
            <v>19</v>
          </cell>
          <cell r="BA287">
            <v>18</v>
          </cell>
          <cell r="BB287">
            <v>18</v>
          </cell>
          <cell r="BC287">
            <v>18</v>
          </cell>
          <cell r="BD287">
            <v>18</v>
          </cell>
          <cell r="BE287">
            <v>18</v>
          </cell>
          <cell r="BF287">
            <v>19</v>
          </cell>
          <cell r="BG287">
            <v>19</v>
          </cell>
          <cell r="BH287">
            <v>19</v>
          </cell>
          <cell r="BI287">
            <v>20</v>
          </cell>
          <cell r="BJ287">
            <v>20</v>
          </cell>
          <cell r="BK287">
            <v>21</v>
          </cell>
          <cell r="BL287">
            <v>21</v>
          </cell>
          <cell r="BM287">
            <v>22</v>
          </cell>
          <cell r="BN287">
            <v>22</v>
          </cell>
          <cell r="BO287">
            <v>23</v>
          </cell>
          <cell r="BP287">
            <v>24</v>
          </cell>
          <cell r="BQ287">
            <v>24</v>
          </cell>
          <cell r="BR287">
            <v>23</v>
          </cell>
          <cell r="BS287">
            <v>22</v>
          </cell>
          <cell r="BT287">
            <v>96</v>
          </cell>
          <cell r="BU287">
            <v>99</v>
          </cell>
          <cell r="BV287">
            <v>109</v>
          </cell>
          <cell r="BW287">
            <v>106</v>
          </cell>
          <cell r="BX287">
            <v>97</v>
          </cell>
          <cell r="BY287">
            <v>81</v>
          </cell>
          <cell r="BZ287">
            <v>64</v>
          </cell>
          <cell r="CA287">
            <v>56</v>
          </cell>
          <cell r="CB287">
            <v>48</v>
          </cell>
          <cell r="CC287">
            <v>39</v>
          </cell>
          <cell r="CD287">
            <v>25</v>
          </cell>
          <cell r="CE287">
            <v>21</v>
          </cell>
          <cell r="CF287">
            <v>17</v>
          </cell>
          <cell r="CG287">
            <v>2</v>
          </cell>
          <cell r="CH287">
            <v>9</v>
          </cell>
          <cell r="CI287">
            <v>10</v>
          </cell>
          <cell r="CJ287">
            <v>21</v>
          </cell>
          <cell r="CK287">
            <v>646</v>
          </cell>
          <cell r="CL287">
            <v>52</v>
          </cell>
          <cell r="CM287">
            <v>55</v>
          </cell>
          <cell r="CN287">
            <v>307</v>
          </cell>
          <cell r="CO287">
            <v>21</v>
          </cell>
        </row>
        <row r="288">
          <cell r="AY288">
            <v>10275</v>
          </cell>
          <cell r="AZ288">
            <v>33</v>
          </cell>
          <cell r="BA288">
            <v>33</v>
          </cell>
          <cell r="BB288">
            <v>33</v>
          </cell>
          <cell r="BC288">
            <v>33</v>
          </cell>
          <cell r="BD288">
            <v>33</v>
          </cell>
          <cell r="BE288">
            <v>33</v>
          </cell>
          <cell r="BF288">
            <v>34</v>
          </cell>
          <cell r="BG288">
            <v>34</v>
          </cell>
          <cell r="BH288">
            <v>35</v>
          </cell>
          <cell r="BI288">
            <v>35</v>
          </cell>
          <cell r="BJ288">
            <v>36</v>
          </cell>
          <cell r="BK288">
            <v>37</v>
          </cell>
          <cell r="BL288">
            <v>38</v>
          </cell>
          <cell r="BM288">
            <v>39</v>
          </cell>
          <cell r="BN288">
            <v>40</v>
          </cell>
          <cell r="BO288">
            <v>41</v>
          </cell>
          <cell r="BP288">
            <v>42</v>
          </cell>
          <cell r="BQ288">
            <v>43</v>
          </cell>
          <cell r="BR288">
            <v>41</v>
          </cell>
          <cell r="BS288">
            <v>39</v>
          </cell>
          <cell r="BT288">
            <v>171</v>
          </cell>
          <cell r="BU288">
            <v>177</v>
          </cell>
          <cell r="BV288">
            <v>196</v>
          </cell>
          <cell r="BW288">
            <v>189</v>
          </cell>
          <cell r="BX288">
            <v>174</v>
          </cell>
          <cell r="BY288">
            <v>146</v>
          </cell>
          <cell r="BZ288">
            <v>114</v>
          </cell>
          <cell r="CA288">
            <v>101</v>
          </cell>
          <cell r="CB288">
            <v>85</v>
          </cell>
          <cell r="CC288">
            <v>70</v>
          </cell>
          <cell r="CD288">
            <v>45</v>
          </cell>
          <cell r="CE288">
            <v>38</v>
          </cell>
          <cell r="CF288">
            <v>30</v>
          </cell>
          <cell r="CG288">
            <v>3</v>
          </cell>
          <cell r="CH288">
            <v>16</v>
          </cell>
          <cell r="CI288">
            <v>17</v>
          </cell>
          <cell r="CJ288">
            <v>37</v>
          </cell>
          <cell r="CK288">
            <v>1156</v>
          </cell>
          <cell r="CL288">
            <v>93</v>
          </cell>
          <cell r="CM288">
            <v>98</v>
          </cell>
          <cell r="CN288">
            <v>549</v>
          </cell>
          <cell r="CO288">
            <v>0</v>
          </cell>
        </row>
        <row r="289"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44</v>
          </cell>
        </row>
        <row r="290">
          <cell r="AZ290">
            <v>56</v>
          </cell>
          <cell r="BA290">
            <v>60</v>
          </cell>
          <cell r="BB290">
            <v>61</v>
          </cell>
          <cell r="BC290">
            <v>63</v>
          </cell>
          <cell r="BD290">
            <v>65</v>
          </cell>
          <cell r="BE290">
            <v>65</v>
          </cell>
          <cell r="BF290">
            <v>67</v>
          </cell>
          <cell r="BG290">
            <v>66</v>
          </cell>
          <cell r="BH290">
            <v>68</v>
          </cell>
          <cell r="BI290">
            <v>66</v>
          </cell>
          <cell r="BJ290">
            <v>67</v>
          </cell>
          <cell r="BK290">
            <v>67</v>
          </cell>
          <cell r="BL290">
            <v>67</v>
          </cell>
          <cell r="BM290">
            <v>64</v>
          </cell>
          <cell r="BN290">
            <v>57</v>
          </cell>
          <cell r="BO290">
            <v>55</v>
          </cell>
          <cell r="BP290">
            <v>51</v>
          </cell>
          <cell r="BQ290">
            <v>49</v>
          </cell>
          <cell r="BR290">
            <v>46</v>
          </cell>
          <cell r="BS290">
            <v>44</v>
          </cell>
          <cell r="BT290">
            <v>201</v>
          </cell>
          <cell r="BU290">
            <v>233</v>
          </cell>
          <cell r="BV290">
            <v>270</v>
          </cell>
          <cell r="BW290">
            <v>237</v>
          </cell>
          <cell r="BX290">
            <v>209</v>
          </cell>
          <cell r="BY290">
            <v>196</v>
          </cell>
          <cell r="BZ290">
            <v>190</v>
          </cell>
          <cell r="CA290">
            <v>153</v>
          </cell>
          <cell r="CB290">
            <v>138</v>
          </cell>
          <cell r="CC290">
            <v>104</v>
          </cell>
          <cell r="CD290">
            <v>98</v>
          </cell>
          <cell r="CE290">
            <v>71</v>
          </cell>
          <cell r="CF290">
            <v>59</v>
          </cell>
          <cell r="CG290">
            <v>5</v>
          </cell>
          <cell r="CH290">
            <v>28</v>
          </cell>
          <cell r="CI290">
            <v>28</v>
          </cell>
          <cell r="CJ290">
            <v>70</v>
          </cell>
          <cell r="CK290">
            <v>1728</v>
          </cell>
          <cell r="CL290">
            <v>155</v>
          </cell>
          <cell r="CM290">
            <v>106</v>
          </cell>
          <cell r="CN290">
            <v>723</v>
          </cell>
          <cell r="CO290">
            <v>96</v>
          </cell>
        </row>
        <row r="291">
          <cell r="AZ291">
            <v>56</v>
          </cell>
          <cell r="BA291">
            <v>60</v>
          </cell>
          <cell r="BB291">
            <v>61</v>
          </cell>
          <cell r="BC291">
            <v>63</v>
          </cell>
          <cell r="BD291">
            <v>65</v>
          </cell>
          <cell r="BE291">
            <v>65</v>
          </cell>
          <cell r="BF291">
            <v>67</v>
          </cell>
          <cell r="BG291">
            <v>66</v>
          </cell>
          <cell r="BH291">
            <v>68</v>
          </cell>
          <cell r="BI291">
            <v>66</v>
          </cell>
          <cell r="BJ291">
            <v>67</v>
          </cell>
          <cell r="BK291">
            <v>67</v>
          </cell>
          <cell r="BL291">
            <v>67</v>
          </cell>
          <cell r="BM291">
            <v>64</v>
          </cell>
          <cell r="BN291">
            <v>57</v>
          </cell>
          <cell r="BO291">
            <v>55</v>
          </cell>
          <cell r="BP291">
            <v>51</v>
          </cell>
          <cell r="BQ291">
            <v>49</v>
          </cell>
          <cell r="BR291">
            <v>46</v>
          </cell>
          <cell r="BS291">
            <v>44</v>
          </cell>
          <cell r="BT291">
            <v>201</v>
          </cell>
          <cell r="BU291">
            <v>233</v>
          </cell>
          <cell r="BV291">
            <v>270</v>
          </cell>
          <cell r="BW291">
            <v>237</v>
          </cell>
          <cell r="BX291">
            <v>209</v>
          </cell>
          <cell r="BY291">
            <v>196</v>
          </cell>
          <cell r="BZ291">
            <v>190</v>
          </cell>
          <cell r="CA291">
            <v>153</v>
          </cell>
          <cell r="CB291">
            <v>138</v>
          </cell>
          <cell r="CC291">
            <v>104</v>
          </cell>
          <cell r="CD291">
            <v>98</v>
          </cell>
          <cell r="CE291">
            <v>71</v>
          </cell>
          <cell r="CF291">
            <v>59</v>
          </cell>
          <cell r="CG291">
            <v>5</v>
          </cell>
          <cell r="CH291">
            <v>28</v>
          </cell>
          <cell r="CI291">
            <v>28</v>
          </cell>
          <cell r="CJ291">
            <v>70</v>
          </cell>
          <cell r="CK291">
            <v>1728</v>
          </cell>
          <cell r="CL291">
            <v>155</v>
          </cell>
          <cell r="CM291">
            <v>106</v>
          </cell>
          <cell r="CN291">
            <v>723</v>
          </cell>
          <cell r="CO291">
            <v>52</v>
          </cell>
        </row>
        <row r="292">
          <cell r="AY292">
            <v>4491</v>
          </cell>
          <cell r="AZ292">
            <v>28</v>
          </cell>
          <cell r="BA292">
            <v>31</v>
          </cell>
          <cell r="BB292">
            <v>31</v>
          </cell>
          <cell r="BC292">
            <v>32</v>
          </cell>
          <cell r="BD292">
            <v>33</v>
          </cell>
          <cell r="BE292">
            <v>33</v>
          </cell>
          <cell r="BF292">
            <v>34</v>
          </cell>
          <cell r="BG292">
            <v>34</v>
          </cell>
          <cell r="BH292">
            <v>35</v>
          </cell>
          <cell r="BI292">
            <v>34</v>
          </cell>
          <cell r="BJ292">
            <v>34</v>
          </cell>
          <cell r="BK292">
            <v>34</v>
          </cell>
          <cell r="BL292">
            <v>34</v>
          </cell>
          <cell r="BM292">
            <v>32</v>
          </cell>
          <cell r="BN292">
            <v>29</v>
          </cell>
          <cell r="BO292">
            <v>28</v>
          </cell>
          <cell r="BP292">
            <v>26</v>
          </cell>
          <cell r="BQ292">
            <v>25</v>
          </cell>
          <cell r="BR292">
            <v>23</v>
          </cell>
          <cell r="BS292">
            <v>22</v>
          </cell>
          <cell r="BT292">
            <v>102</v>
          </cell>
          <cell r="BU292">
            <v>118</v>
          </cell>
          <cell r="BV292">
            <v>137</v>
          </cell>
          <cell r="BW292">
            <v>121</v>
          </cell>
          <cell r="BX292">
            <v>106</v>
          </cell>
          <cell r="BY292">
            <v>100</v>
          </cell>
          <cell r="BZ292">
            <v>97</v>
          </cell>
          <cell r="CA292">
            <v>78</v>
          </cell>
          <cell r="CB292">
            <v>70</v>
          </cell>
          <cell r="CC292">
            <v>53</v>
          </cell>
          <cell r="CD292">
            <v>50</v>
          </cell>
          <cell r="CE292">
            <v>36</v>
          </cell>
          <cell r="CF292">
            <v>30</v>
          </cell>
          <cell r="CG292">
            <v>2</v>
          </cell>
          <cell r="CH292">
            <v>15</v>
          </cell>
          <cell r="CI292">
            <v>15</v>
          </cell>
          <cell r="CJ292">
            <v>35</v>
          </cell>
          <cell r="CK292">
            <v>878</v>
          </cell>
          <cell r="CL292">
            <v>78</v>
          </cell>
          <cell r="CM292">
            <v>54</v>
          </cell>
          <cell r="CN292">
            <v>368</v>
          </cell>
          <cell r="CO292">
            <v>28</v>
          </cell>
        </row>
        <row r="293">
          <cell r="AY293">
            <v>4493</v>
          </cell>
          <cell r="AZ293">
            <v>9</v>
          </cell>
          <cell r="BA293">
            <v>9</v>
          </cell>
          <cell r="BB293">
            <v>9</v>
          </cell>
          <cell r="BC293">
            <v>10</v>
          </cell>
          <cell r="BD293">
            <v>10</v>
          </cell>
          <cell r="BE293">
            <v>10</v>
          </cell>
          <cell r="BF293">
            <v>10</v>
          </cell>
          <cell r="BG293">
            <v>10</v>
          </cell>
          <cell r="BH293">
            <v>10</v>
          </cell>
          <cell r="BI293">
            <v>10</v>
          </cell>
          <cell r="BJ293">
            <v>10</v>
          </cell>
          <cell r="BK293">
            <v>10</v>
          </cell>
          <cell r="BL293">
            <v>10</v>
          </cell>
          <cell r="BM293">
            <v>10</v>
          </cell>
          <cell r="BN293">
            <v>9</v>
          </cell>
          <cell r="BO293">
            <v>8</v>
          </cell>
          <cell r="BP293">
            <v>8</v>
          </cell>
          <cell r="BQ293">
            <v>7</v>
          </cell>
          <cell r="BR293">
            <v>7</v>
          </cell>
          <cell r="BS293">
            <v>7</v>
          </cell>
          <cell r="BT293">
            <v>31</v>
          </cell>
          <cell r="BU293">
            <v>36</v>
          </cell>
          <cell r="BV293">
            <v>41</v>
          </cell>
          <cell r="BW293">
            <v>36</v>
          </cell>
          <cell r="BX293">
            <v>32</v>
          </cell>
          <cell r="BY293">
            <v>30</v>
          </cell>
          <cell r="BZ293">
            <v>29</v>
          </cell>
          <cell r="CA293">
            <v>23</v>
          </cell>
          <cell r="CB293">
            <v>21</v>
          </cell>
          <cell r="CC293">
            <v>16</v>
          </cell>
          <cell r="CD293">
            <v>15</v>
          </cell>
          <cell r="CE293">
            <v>11</v>
          </cell>
          <cell r="CF293">
            <v>9</v>
          </cell>
          <cell r="CG293">
            <v>1</v>
          </cell>
          <cell r="CH293">
            <v>4</v>
          </cell>
          <cell r="CI293">
            <v>4</v>
          </cell>
          <cell r="CJ293">
            <v>11</v>
          </cell>
          <cell r="CK293">
            <v>264</v>
          </cell>
          <cell r="CL293">
            <v>24</v>
          </cell>
          <cell r="CM293">
            <v>16</v>
          </cell>
          <cell r="CN293">
            <v>110</v>
          </cell>
          <cell r="CO293">
            <v>11</v>
          </cell>
        </row>
        <row r="294">
          <cell r="AY294">
            <v>4490</v>
          </cell>
          <cell r="AZ294">
            <v>19</v>
          </cell>
          <cell r="BA294">
            <v>20</v>
          </cell>
          <cell r="BB294">
            <v>21</v>
          </cell>
          <cell r="BC294">
            <v>21</v>
          </cell>
          <cell r="BD294">
            <v>22</v>
          </cell>
          <cell r="BE294">
            <v>22</v>
          </cell>
          <cell r="BF294">
            <v>23</v>
          </cell>
          <cell r="BG294">
            <v>22</v>
          </cell>
          <cell r="BH294">
            <v>23</v>
          </cell>
          <cell r="BI294">
            <v>22</v>
          </cell>
          <cell r="BJ294">
            <v>23</v>
          </cell>
          <cell r="BK294">
            <v>23</v>
          </cell>
          <cell r="BL294">
            <v>23</v>
          </cell>
          <cell r="BM294">
            <v>22</v>
          </cell>
          <cell r="BN294">
            <v>19</v>
          </cell>
          <cell r="BO294">
            <v>19</v>
          </cell>
          <cell r="BP294">
            <v>17</v>
          </cell>
          <cell r="BQ294">
            <v>17</v>
          </cell>
          <cell r="BR294">
            <v>16</v>
          </cell>
          <cell r="BS294">
            <v>15</v>
          </cell>
          <cell r="BT294">
            <v>68</v>
          </cell>
          <cell r="BU294">
            <v>79</v>
          </cell>
          <cell r="BV294">
            <v>92</v>
          </cell>
          <cell r="BW294">
            <v>80</v>
          </cell>
          <cell r="BX294">
            <v>71</v>
          </cell>
          <cell r="BY294">
            <v>66</v>
          </cell>
          <cell r="BZ294">
            <v>64</v>
          </cell>
          <cell r="CA294">
            <v>52</v>
          </cell>
          <cell r="CB294">
            <v>47</v>
          </cell>
          <cell r="CC294">
            <v>35</v>
          </cell>
          <cell r="CD294">
            <v>33</v>
          </cell>
          <cell r="CE294">
            <v>24</v>
          </cell>
          <cell r="CF294">
            <v>20</v>
          </cell>
          <cell r="CG294">
            <v>2</v>
          </cell>
          <cell r="CH294">
            <v>9</v>
          </cell>
          <cell r="CI294">
            <v>9</v>
          </cell>
          <cell r="CJ294">
            <v>24</v>
          </cell>
          <cell r="CK294">
            <v>586</v>
          </cell>
          <cell r="CL294">
            <v>53</v>
          </cell>
          <cell r="CM294">
            <v>36</v>
          </cell>
          <cell r="CN294">
            <v>245</v>
          </cell>
          <cell r="CO294">
            <v>13</v>
          </cell>
        </row>
        <row r="295">
          <cell r="AZ295">
            <v>33</v>
          </cell>
          <cell r="BA295">
            <v>35</v>
          </cell>
          <cell r="BB295">
            <v>35</v>
          </cell>
          <cell r="BC295">
            <v>36</v>
          </cell>
          <cell r="BD295">
            <v>37</v>
          </cell>
          <cell r="BE295">
            <v>38</v>
          </cell>
          <cell r="BF295">
            <v>37</v>
          </cell>
          <cell r="BG295">
            <v>39</v>
          </cell>
          <cell r="BH295">
            <v>40</v>
          </cell>
          <cell r="BI295">
            <v>43</v>
          </cell>
          <cell r="BJ295">
            <v>42</v>
          </cell>
          <cell r="BK295">
            <v>44</v>
          </cell>
          <cell r="BL295">
            <v>44</v>
          </cell>
          <cell r="BM295">
            <v>42</v>
          </cell>
          <cell r="BN295">
            <v>40</v>
          </cell>
          <cell r="BO295">
            <v>39</v>
          </cell>
          <cell r="BP295">
            <v>38</v>
          </cell>
          <cell r="BQ295">
            <v>36</v>
          </cell>
          <cell r="BR295">
            <v>34</v>
          </cell>
          <cell r="BS295">
            <v>36</v>
          </cell>
          <cell r="BT295">
            <v>140</v>
          </cell>
          <cell r="BU295">
            <v>159</v>
          </cell>
          <cell r="BV295">
            <v>189</v>
          </cell>
          <cell r="BW295">
            <v>169</v>
          </cell>
          <cell r="BX295">
            <v>180</v>
          </cell>
          <cell r="BY295">
            <v>141</v>
          </cell>
          <cell r="BZ295">
            <v>144</v>
          </cell>
          <cell r="CA295">
            <v>105</v>
          </cell>
          <cell r="CB295">
            <v>94</v>
          </cell>
          <cell r="CC295">
            <v>87</v>
          </cell>
          <cell r="CD295">
            <v>49</v>
          </cell>
          <cell r="CE295">
            <v>43</v>
          </cell>
          <cell r="CF295">
            <v>41</v>
          </cell>
          <cell r="CG295">
            <v>3</v>
          </cell>
          <cell r="CH295">
            <v>16</v>
          </cell>
          <cell r="CI295">
            <v>17</v>
          </cell>
          <cell r="CJ295">
            <v>44</v>
          </cell>
          <cell r="CK295">
            <v>1182</v>
          </cell>
          <cell r="CL295">
            <v>110</v>
          </cell>
          <cell r="CM295">
            <v>82</v>
          </cell>
          <cell r="CN295">
            <v>501</v>
          </cell>
          <cell r="CO295">
            <v>60</v>
          </cell>
        </row>
        <row r="296">
          <cell r="AZ296">
            <v>33</v>
          </cell>
          <cell r="BA296">
            <v>35</v>
          </cell>
          <cell r="BB296">
            <v>35</v>
          </cell>
          <cell r="BC296">
            <v>36</v>
          </cell>
          <cell r="BD296">
            <v>37</v>
          </cell>
          <cell r="BE296">
            <v>38</v>
          </cell>
          <cell r="BF296">
            <v>37</v>
          </cell>
          <cell r="BG296">
            <v>39</v>
          </cell>
          <cell r="BH296">
            <v>40</v>
          </cell>
          <cell r="BI296">
            <v>43</v>
          </cell>
          <cell r="BJ296">
            <v>42</v>
          </cell>
          <cell r="BK296">
            <v>44</v>
          </cell>
          <cell r="BL296">
            <v>44</v>
          </cell>
          <cell r="BM296">
            <v>42</v>
          </cell>
          <cell r="BN296">
            <v>40</v>
          </cell>
          <cell r="BO296">
            <v>39</v>
          </cell>
          <cell r="BP296">
            <v>38</v>
          </cell>
          <cell r="BQ296">
            <v>36</v>
          </cell>
          <cell r="BR296">
            <v>34</v>
          </cell>
          <cell r="BS296">
            <v>36</v>
          </cell>
          <cell r="BT296">
            <v>140</v>
          </cell>
          <cell r="BU296">
            <v>159</v>
          </cell>
          <cell r="BV296">
            <v>189</v>
          </cell>
          <cell r="BW296">
            <v>169</v>
          </cell>
          <cell r="BX296">
            <v>180</v>
          </cell>
          <cell r="BY296">
            <v>141</v>
          </cell>
          <cell r="BZ296">
            <v>144</v>
          </cell>
          <cell r="CA296">
            <v>105</v>
          </cell>
          <cell r="CB296">
            <v>94</v>
          </cell>
          <cell r="CC296">
            <v>87</v>
          </cell>
          <cell r="CD296">
            <v>49</v>
          </cell>
          <cell r="CE296">
            <v>43</v>
          </cell>
          <cell r="CF296">
            <v>41</v>
          </cell>
          <cell r="CG296">
            <v>3</v>
          </cell>
          <cell r="CH296">
            <v>16</v>
          </cell>
          <cell r="CI296">
            <v>17</v>
          </cell>
          <cell r="CJ296">
            <v>44</v>
          </cell>
          <cell r="CK296">
            <v>1182</v>
          </cell>
          <cell r="CL296">
            <v>110</v>
          </cell>
          <cell r="CM296">
            <v>82</v>
          </cell>
          <cell r="CN296">
            <v>501</v>
          </cell>
          <cell r="CO296">
            <v>38</v>
          </cell>
        </row>
        <row r="297">
          <cell r="AY297">
            <v>4492</v>
          </cell>
          <cell r="AZ297">
            <v>33</v>
          </cell>
          <cell r="BA297">
            <v>35</v>
          </cell>
          <cell r="BB297">
            <v>35</v>
          </cell>
          <cell r="BC297">
            <v>36</v>
          </cell>
          <cell r="BD297">
            <v>37</v>
          </cell>
          <cell r="BE297">
            <v>38</v>
          </cell>
          <cell r="BF297">
            <v>37</v>
          </cell>
          <cell r="BG297">
            <v>39</v>
          </cell>
          <cell r="BH297">
            <v>40</v>
          </cell>
          <cell r="BI297">
            <v>43</v>
          </cell>
          <cell r="BJ297">
            <v>42</v>
          </cell>
          <cell r="BK297">
            <v>44</v>
          </cell>
          <cell r="BL297">
            <v>44</v>
          </cell>
          <cell r="BM297">
            <v>42</v>
          </cell>
          <cell r="BN297">
            <v>40</v>
          </cell>
          <cell r="BO297">
            <v>39</v>
          </cell>
          <cell r="BP297">
            <v>38</v>
          </cell>
          <cell r="BQ297">
            <v>36</v>
          </cell>
          <cell r="BR297">
            <v>34</v>
          </cell>
          <cell r="BS297">
            <v>36</v>
          </cell>
          <cell r="BT297">
            <v>140</v>
          </cell>
          <cell r="BU297">
            <v>159</v>
          </cell>
          <cell r="BV297">
            <v>189</v>
          </cell>
          <cell r="BW297">
            <v>169</v>
          </cell>
          <cell r="BX297">
            <v>180</v>
          </cell>
          <cell r="BY297">
            <v>141</v>
          </cell>
          <cell r="BZ297">
            <v>144</v>
          </cell>
          <cell r="CA297">
            <v>105</v>
          </cell>
          <cell r="CB297">
            <v>94</v>
          </cell>
          <cell r="CC297">
            <v>87</v>
          </cell>
          <cell r="CD297">
            <v>49</v>
          </cell>
          <cell r="CE297">
            <v>43</v>
          </cell>
          <cell r="CF297">
            <v>41</v>
          </cell>
          <cell r="CG297">
            <v>3</v>
          </cell>
          <cell r="CH297">
            <v>16</v>
          </cell>
          <cell r="CI297">
            <v>17</v>
          </cell>
          <cell r="CJ297">
            <v>44</v>
          </cell>
          <cell r="CK297">
            <v>1182</v>
          </cell>
          <cell r="CL297">
            <v>110</v>
          </cell>
          <cell r="CM297">
            <v>82</v>
          </cell>
          <cell r="CN297">
            <v>501</v>
          </cell>
          <cell r="CO297">
            <v>38</v>
          </cell>
        </row>
        <row r="298">
          <cell r="AZ298">
            <v>1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-1</v>
          </cell>
          <cell r="BZ298">
            <v>0</v>
          </cell>
          <cell r="CA298">
            <v>0</v>
          </cell>
          <cell r="CB298">
            <v>0</v>
          </cell>
          <cell r="CC298">
            <v>-1</v>
          </cell>
          <cell r="CD298">
            <v>-1</v>
          </cell>
          <cell r="CE298">
            <v>0</v>
          </cell>
          <cell r="CF298">
            <v>-1</v>
          </cell>
          <cell r="CG298">
            <v>-1</v>
          </cell>
          <cell r="CH298">
            <v>0</v>
          </cell>
          <cell r="CI298">
            <v>1</v>
          </cell>
          <cell r="CJ298">
            <v>0</v>
          </cell>
          <cell r="CK298">
            <v>0</v>
          </cell>
          <cell r="CL298">
            <v>1</v>
          </cell>
          <cell r="CM298">
            <v>-1</v>
          </cell>
          <cell r="CN298">
            <v>0</v>
          </cell>
          <cell r="CO298">
            <v>142</v>
          </cell>
        </row>
        <row r="299">
          <cell r="AZ299">
            <v>143</v>
          </cell>
          <cell r="BA299">
            <v>125</v>
          </cell>
          <cell r="BB299">
            <v>113</v>
          </cell>
          <cell r="BC299">
            <v>106</v>
          </cell>
          <cell r="BD299">
            <v>103</v>
          </cell>
          <cell r="BE299">
            <v>103</v>
          </cell>
          <cell r="BF299">
            <v>109</v>
          </cell>
          <cell r="BG299">
            <v>115</v>
          </cell>
          <cell r="BH299">
            <v>122</v>
          </cell>
          <cell r="BI299">
            <v>133</v>
          </cell>
          <cell r="BJ299">
            <v>141</v>
          </cell>
          <cell r="BK299">
            <v>152</v>
          </cell>
          <cell r="BL299">
            <v>157</v>
          </cell>
          <cell r="BM299">
            <v>154</v>
          </cell>
          <cell r="BN299">
            <v>146</v>
          </cell>
          <cell r="BO299">
            <v>138</v>
          </cell>
          <cell r="BP299">
            <v>128</v>
          </cell>
          <cell r="BQ299">
            <v>121</v>
          </cell>
          <cell r="BR299">
            <v>112</v>
          </cell>
          <cell r="BS299">
            <v>103</v>
          </cell>
          <cell r="BT299">
            <v>420</v>
          </cell>
          <cell r="BU299">
            <v>414</v>
          </cell>
          <cell r="BV299">
            <v>521</v>
          </cell>
          <cell r="BW299">
            <v>468</v>
          </cell>
          <cell r="BX299">
            <v>489</v>
          </cell>
          <cell r="BY299">
            <v>415</v>
          </cell>
          <cell r="BZ299">
            <v>363</v>
          </cell>
          <cell r="CA299">
            <v>286</v>
          </cell>
          <cell r="CB299">
            <v>276</v>
          </cell>
          <cell r="CC299">
            <v>197</v>
          </cell>
          <cell r="CD299">
            <v>173</v>
          </cell>
          <cell r="CE299">
            <v>125</v>
          </cell>
          <cell r="CF299">
            <v>97</v>
          </cell>
          <cell r="CG299">
            <v>12</v>
          </cell>
          <cell r="CH299">
            <v>70</v>
          </cell>
          <cell r="CI299">
            <v>73</v>
          </cell>
          <cell r="CJ299">
            <v>161</v>
          </cell>
          <cell r="CK299">
            <v>3449</v>
          </cell>
          <cell r="CL299">
            <v>393</v>
          </cell>
          <cell r="CM299">
            <v>259</v>
          </cell>
          <cell r="CN299">
            <v>1463</v>
          </cell>
          <cell r="CO299">
            <v>220</v>
          </cell>
        </row>
        <row r="300">
          <cell r="AZ300">
            <v>142</v>
          </cell>
          <cell r="BA300">
            <v>125</v>
          </cell>
          <cell r="BB300">
            <v>113</v>
          </cell>
          <cell r="BC300">
            <v>106</v>
          </cell>
          <cell r="BD300">
            <v>103</v>
          </cell>
          <cell r="BE300">
            <v>103</v>
          </cell>
          <cell r="BF300">
            <v>109</v>
          </cell>
          <cell r="BG300">
            <v>115</v>
          </cell>
          <cell r="BH300">
            <v>122</v>
          </cell>
          <cell r="BI300">
            <v>133</v>
          </cell>
          <cell r="BJ300">
            <v>141</v>
          </cell>
          <cell r="BK300">
            <v>152</v>
          </cell>
          <cell r="BL300">
            <v>157</v>
          </cell>
          <cell r="BM300">
            <v>154</v>
          </cell>
          <cell r="BN300">
            <v>146</v>
          </cell>
          <cell r="BO300">
            <v>138</v>
          </cell>
          <cell r="BP300">
            <v>128</v>
          </cell>
          <cell r="BQ300">
            <v>121</v>
          </cell>
          <cell r="BR300">
            <v>112</v>
          </cell>
          <cell r="BS300">
            <v>103</v>
          </cell>
          <cell r="BT300">
            <v>420</v>
          </cell>
          <cell r="BU300">
            <v>414</v>
          </cell>
          <cell r="BV300">
            <v>521</v>
          </cell>
          <cell r="BW300">
            <v>468</v>
          </cell>
          <cell r="BX300">
            <v>489</v>
          </cell>
          <cell r="BY300">
            <v>416</v>
          </cell>
          <cell r="BZ300">
            <v>363</v>
          </cell>
          <cell r="CA300">
            <v>286</v>
          </cell>
          <cell r="CB300">
            <v>276</v>
          </cell>
          <cell r="CC300">
            <v>198</v>
          </cell>
          <cell r="CD300">
            <v>174</v>
          </cell>
          <cell r="CE300">
            <v>125</v>
          </cell>
          <cell r="CF300">
            <v>98</v>
          </cell>
          <cell r="CG300">
            <v>13</v>
          </cell>
          <cell r="CH300">
            <v>70</v>
          </cell>
          <cell r="CI300">
            <v>72</v>
          </cell>
          <cell r="CJ300">
            <v>161</v>
          </cell>
          <cell r="CK300">
            <v>3449</v>
          </cell>
          <cell r="CL300">
            <v>392</v>
          </cell>
          <cell r="CM300">
            <v>260</v>
          </cell>
          <cell r="CN300">
            <v>1463</v>
          </cell>
          <cell r="CO300">
            <v>78</v>
          </cell>
        </row>
        <row r="301">
          <cell r="AY301">
            <v>4508</v>
          </cell>
          <cell r="AZ301">
            <v>32</v>
          </cell>
          <cell r="BA301">
            <v>28</v>
          </cell>
          <cell r="BB301">
            <v>25</v>
          </cell>
          <cell r="BC301">
            <v>24</v>
          </cell>
          <cell r="BD301">
            <v>23</v>
          </cell>
          <cell r="BE301">
            <v>23</v>
          </cell>
          <cell r="BF301">
            <v>24</v>
          </cell>
          <cell r="BG301">
            <v>26</v>
          </cell>
          <cell r="BH301">
            <v>27</v>
          </cell>
          <cell r="BI301">
            <v>30</v>
          </cell>
          <cell r="BJ301">
            <v>32</v>
          </cell>
          <cell r="BK301">
            <v>34</v>
          </cell>
          <cell r="BL301">
            <v>35</v>
          </cell>
          <cell r="BM301">
            <v>34</v>
          </cell>
          <cell r="BN301">
            <v>33</v>
          </cell>
          <cell r="BO301">
            <v>31</v>
          </cell>
          <cell r="BP301">
            <v>29</v>
          </cell>
          <cell r="BQ301">
            <v>27</v>
          </cell>
          <cell r="BR301">
            <v>25</v>
          </cell>
          <cell r="BS301">
            <v>23</v>
          </cell>
          <cell r="BT301">
            <v>94</v>
          </cell>
          <cell r="BU301">
            <v>93</v>
          </cell>
          <cell r="BV301">
            <v>116</v>
          </cell>
          <cell r="BW301">
            <v>105</v>
          </cell>
          <cell r="BX301">
            <v>109</v>
          </cell>
          <cell r="BY301">
            <v>93</v>
          </cell>
          <cell r="BZ301">
            <v>81</v>
          </cell>
          <cell r="CA301">
            <v>64</v>
          </cell>
          <cell r="CB301">
            <v>62</v>
          </cell>
          <cell r="CC301">
            <v>44</v>
          </cell>
          <cell r="CD301">
            <v>39</v>
          </cell>
          <cell r="CE301">
            <v>28</v>
          </cell>
          <cell r="CF301">
            <v>22</v>
          </cell>
          <cell r="CG301">
            <v>3</v>
          </cell>
          <cell r="CH301">
            <v>16</v>
          </cell>
          <cell r="CI301">
            <v>16</v>
          </cell>
          <cell r="CJ301">
            <v>36</v>
          </cell>
          <cell r="CK301">
            <v>771</v>
          </cell>
          <cell r="CL301">
            <v>88</v>
          </cell>
          <cell r="CM301">
            <v>58</v>
          </cell>
          <cell r="CN301">
            <v>327</v>
          </cell>
          <cell r="CO301">
            <v>18</v>
          </cell>
        </row>
        <row r="302">
          <cell r="AY302">
            <v>4507</v>
          </cell>
          <cell r="AZ302">
            <v>35</v>
          </cell>
          <cell r="BA302">
            <v>31</v>
          </cell>
          <cell r="BB302">
            <v>28</v>
          </cell>
          <cell r="BC302">
            <v>26</v>
          </cell>
          <cell r="BD302">
            <v>25</v>
          </cell>
          <cell r="BE302">
            <v>25</v>
          </cell>
          <cell r="BF302">
            <v>28</v>
          </cell>
          <cell r="BG302">
            <v>29</v>
          </cell>
          <cell r="BH302">
            <v>30</v>
          </cell>
          <cell r="BI302">
            <v>33</v>
          </cell>
          <cell r="BJ302">
            <v>34</v>
          </cell>
          <cell r="BK302">
            <v>38</v>
          </cell>
          <cell r="BL302">
            <v>39</v>
          </cell>
          <cell r="BM302">
            <v>38</v>
          </cell>
          <cell r="BN302">
            <v>35</v>
          </cell>
          <cell r="BO302">
            <v>35</v>
          </cell>
          <cell r="BP302">
            <v>31</v>
          </cell>
          <cell r="BQ302">
            <v>30</v>
          </cell>
          <cell r="BR302">
            <v>27</v>
          </cell>
          <cell r="BS302">
            <v>25</v>
          </cell>
          <cell r="BT302">
            <v>104</v>
          </cell>
          <cell r="BU302">
            <v>102</v>
          </cell>
          <cell r="BV302">
            <v>129</v>
          </cell>
          <cell r="BW302">
            <v>115</v>
          </cell>
          <cell r="BX302">
            <v>121</v>
          </cell>
          <cell r="BY302">
            <v>103</v>
          </cell>
          <cell r="BZ302">
            <v>90</v>
          </cell>
          <cell r="CA302">
            <v>71</v>
          </cell>
          <cell r="CB302">
            <v>68</v>
          </cell>
          <cell r="CC302">
            <v>49</v>
          </cell>
          <cell r="CD302">
            <v>43</v>
          </cell>
          <cell r="CE302">
            <v>31</v>
          </cell>
          <cell r="CF302">
            <v>24</v>
          </cell>
          <cell r="CG302">
            <v>3</v>
          </cell>
          <cell r="CH302">
            <v>17</v>
          </cell>
          <cell r="CI302">
            <v>18</v>
          </cell>
          <cell r="CJ302">
            <v>40</v>
          </cell>
          <cell r="CK302">
            <v>852</v>
          </cell>
          <cell r="CL302">
            <v>97</v>
          </cell>
          <cell r="CM302">
            <v>64</v>
          </cell>
          <cell r="CN302">
            <v>361</v>
          </cell>
          <cell r="CO302">
            <v>18</v>
          </cell>
        </row>
        <row r="303">
          <cell r="AY303">
            <v>4506</v>
          </cell>
          <cell r="AZ303">
            <v>20</v>
          </cell>
          <cell r="BA303">
            <v>18</v>
          </cell>
          <cell r="BB303">
            <v>16</v>
          </cell>
          <cell r="BC303">
            <v>15</v>
          </cell>
          <cell r="BD303">
            <v>15</v>
          </cell>
          <cell r="BE303">
            <v>15</v>
          </cell>
          <cell r="BF303">
            <v>15</v>
          </cell>
          <cell r="BG303">
            <v>16</v>
          </cell>
          <cell r="BH303">
            <v>17</v>
          </cell>
          <cell r="BI303">
            <v>19</v>
          </cell>
          <cell r="BJ303">
            <v>20</v>
          </cell>
          <cell r="BK303">
            <v>21</v>
          </cell>
          <cell r="BL303">
            <v>22</v>
          </cell>
          <cell r="BM303">
            <v>22</v>
          </cell>
          <cell r="BN303">
            <v>21</v>
          </cell>
          <cell r="BO303">
            <v>19</v>
          </cell>
          <cell r="BP303">
            <v>18</v>
          </cell>
          <cell r="BQ303">
            <v>17</v>
          </cell>
          <cell r="BR303">
            <v>16</v>
          </cell>
          <cell r="BS303">
            <v>15</v>
          </cell>
          <cell r="BT303">
            <v>59</v>
          </cell>
          <cell r="BU303">
            <v>58</v>
          </cell>
          <cell r="BV303">
            <v>74</v>
          </cell>
          <cell r="BW303">
            <v>66</v>
          </cell>
          <cell r="BX303">
            <v>69</v>
          </cell>
          <cell r="BY303">
            <v>59</v>
          </cell>
          <cell r="BZ303">
            <v>51</v>
          </cell>
          <cell r="CA303">
            <v>40</v>
          </cell>
          <cell r="CB303">
            <v>39</v>
          </cell>
          <cell r="CC303">
            <v>28</v>
          </cell>
          <cell r="CD303">
            <v>24</v>
          </cell>
          <cell r="CE303">
            <v>18</v>
          </cell>
          <cell r="CF303">
            <v>14</v>
          </cell>
          <cell r="CG303">
            <v>2</v>
          </cell>
          <cell r="CH303">
            <v>10</v>
          </cell>
          <cell r="CI303">
            <v>10</v>
          </cell>
          <cell r="CJ303">
            <v>23</v>
          </cell>
          <cell r="CK303">
            <v>487</v>
          </cell>
          <cell r="CL303">
            <v>55</v>
          </cell>
          <cell r="CM303">
            <v>37</v>
          </cell>
          <cell r="CN303">
            <v>207</v>
          </cell>
          <cell r="CO303">
            <v>14</v>
          </cell>
        </row>
        <row r="304">
          <cell r="AY304">
            <v>4503</v>
          </cell>
          <cell r="AZ304">
            <v>30</v>
          </cell>
          <cell r="BA304">
            <v>26</v>
          </cell>
          <cell r="BB304">
            <v>24</v>
          </cell>
          <cell r="BC304">
            <v>22</v>
          </cell>
          <cell r="BD304">
            <v>22</v>
          </cell>
          <cell r="BE304">
            <v>22</v>
          </cell>
          <cell r="BF304">
            <v>23</v>
          </cell>
          <cell r="BG304">
            <v>24</v>
          </cell>
          <cell r="BH304">
            <v>26</v>
          </cell>
          <cell r="BI304">
            <v>28</v>
          </cell>
          <cell r="BJ304">
            <v>30</v>
          </cell>
          <cell r="BK304">
            <v>32</v>
          </cell>
          <cell r="BL304">
            <v>33</v>
          </cell>
          <cell r="BM304">
            <v>33</v>
          </cell>
          <cell r="BN304">
            <v>31</v>
          </cell>
          <cell r="BO304">
            <v>29</v>
          </cell>
          <cell r="BP304">
            <v>27</v>
          </cell>
          <cell r="BQ304">
            <v>26</v>
          </cell>
          <cell r="BR304">
            <v>24</v>
          </cell>
          <cell r="BS304">
            <v>22</v>
          </cell>
          <cell r="BT304">
            <v>89</v>
          </cell>
          <cell r="BU304">
            <v>88</v>
          </cell>
          <cell r="BV304">
            <v>110</v>
          </cell>
          <cell r="BW304">
            <v>99</v>
          </cell>
          <cell r="BX304">
            <v>104</v>
          </cell>
          <cell r="BY304">
            <v>88</v>
          </cell>
          <cell r="BZ304">
            <v>77</v>
          </cell>
          <cell r="CA304">
            <v>61</v>
          </cell>
          <cell r="CB304">
            <v>58</v>
          </cell>
          <cell r="CC304">
            <v>42</v>
          </cell>
          <cell r="CD304">
            <v>37</v>
          </cell>
          <cell r="CE304">
            <v>26</v>
          </cell>
          <cell r="CF304">
            <v>21</v>
          </cell>
          <cell r="CG304">
            <v>3</v>
          </cell>
          <cell r="CH304">
            <v>15</v>
          </cell>
          <cell r="CI304">
            <v>15</v>
          </cell>
          <cell r="CJ304">
            <v>34</v>
          </cell>
          <cell r="CK304">
            <v>730</v>
          </cell>
          <cell r="CL304">
            <v>83</v>
          </cell>
          <cell r="CM304">
            <v>55</v>
          </cell>
          <cell r="CN304">
            <v>310</v>
          </cell>
          <cell r="CO304">
            <v>15</v>
          </cell>
        </row>
        <row r="305">
          <cell r="AY305">
            <v>4502</v>
          </cell>
          <cell r="AZ305">
            <v>25</v>
          </cell>
          <cell r="BA305">
            <v>22</v>
          </cell>
          <cell r="BB305">
            <v>20</v>
          </cell>
          <cell r="BC305">
            <v>19</v>
          </cell>
          <cell r="BD305">
            <v>18</v>
          </cell>
          <cell r="BE305">
            <v>18</v>
          </cell>
          <cell r="BF305">
            <v>19</v>
          </cell>
          <cell r="BG305">
            <v>20</v>
          </cell>
          <cell r="BH305">
            <v>22</v>
          </cell>
          <cell r="BI305">
            <v>23</v>
          </cell>
          <cell r="BJ305">
            <v>25</v>
          </cell>
          <cell r="BK305">
            <v>27</v>
          </cell>
          <cell r="BL305">
            <v>28</v>
          </cell>
          <cell r="BM305">
            <v>27</v>
          </cell>
          <cell r="BN305">
            <v>26</v>
          </cell>
          <cell r="BO305">
            <v>24</v>
          </cell>
          <cell r="BP305">
            <v>23</v>
          </cell>
          <cell r="BQ305">
            <v>21</v>
          </cell>
          <cell r="BR305">
            <v>20</v>
          </cell>
          <cell r="BS305">
            <v>18</v>
          </cell>
          <cell r="BT305">
            <v>74</v>
          </cell>
          <cell r="BU305">
            <v>73</v>
          </cell>
          <cell r="BV305">
            <v>92</v>
          </cell>
          <cell r="BW305">
            <v>83</v>
          </cell>
          <cell r="BX305">
            <v>86</v>
          </cell>
          <cell r="BY305">
            <v>73</v>
          </cell>
          <cell r="BZ305">
            <v>64</v>
          </cell>
          <cell r="CA305">
            <v>50</v>
          </cell>
          <cell r="CB305">
            <v>49</v>
          </cell>
          <cell r="CC305">
            <v>35</v>
          </cell>
          <cell r="CD305">
            <v>31</v>
          </cell>
          <cell r="CE305">
            <v>22</v>
          </cell>
          <cell r="CF305">
            <v>17</v>
          </cell>
          <cell r="CG305">
            <v>2</v>
          </cell>
          <cell r="CH305">
            <v>12</v>
          </cell>
          <cell r="CI305">
            <v>13</v>
          </cell>
          <cell r="CJ305">
            <v>28</v>
          </cell>
          <cell r="CK305">
            <v>609</v>
          </cell>
          <cell r="CL305">
            <v>69</v>
          </cell>
          <cell r="CM305">
            <v>46</v>
          </cell>
          <cell r="CN305">
            <v>258</v>
          </cell>
          <cell r="CO305">
            <v>13</v>
          </cell>
        </row>
        <row r="306">
          <cell r="AZ306">
            <v>32</v>
          </cell>
          <cell r="BA306">
            <v>29</v>
          </cell>
          <cell r="BB306">
            <v>26</v>
          </cell>
          <cell r="BC306">
            <v>25</v>
          </cell>
          <cell r="BD306">
            <v>22</v>
          </cell>
          <cell r="BE306">
            <v>21</v>
          </cell>
          <cell r="BF306">
            <v>22</v>
          </cell>
          <cell r="BG306">
            <v>21</v>
          </cell>
          <cell r="BH306">
            <v>23</v>
          </cell>
          <cell r="BI306">
            <v>22</v>
          </cell>
          <cell r="BJ306">
            <v>25</v>
          </cell>
          <cell r="BK306">
            <v>25</v>
          </cell>
          <cell r="BL306">
            <v>26</v>
          </cell>
          <cell r="BM306">
            <v>26</v>
          </cell>
          <cell r="BN306">
            <v>29</v>
          </cell>
          <cell r="BO306">
            <v>27</v>
          </cell>
          <cell r="BP306">
            <v>25</v>
          </cell>
          <cell r="BQ306">
            <v>26</v>
          </cell>
          <cell r="BR306">
            <v>26</v>
          </cell>
          <cell r="BS306">
            <v>24</v>
          </cell>
          <cell r="BT306">
            <v>120</v>
          </cell>
          <cell r="BU306">
            <v>115</v>
          </cell>
          <cell r="BV306">
            <v>134</v>
          </cell>
          <cell r="BW306">
            <v>94</v>
          </cell>
          <cell r="BX306">
            <v>114</v>
          </cell>
          <cell r="BY306">
            <v>113</v>
          </cell>
          <cell r="BZ306">
            <v>118</v>
          </cell>
          <cell r="CA306">
            <v>99</v>
          </cell>
          <cell r="CB306">
            <v>87</v>
          </cell>
          <cell r="CC306">
            <v>63</v>
          </cell>
          <cell r="CD306">
            <v>71</v>
          </cell>
          <cell r="CE306">
            <v>41</v>
          </cell>
          <cell r="CF306">
            <v>39</v>
          </cell>
          <cell r="CG306">
            <v>3</v>
          </cell>
          <cell r="CH306">
            <v>15</v>
          </cell>
          <cell r="CI306">
            <v>17</v>
          </cell>
          <cell r="CJ306">
            <v>43</v>
          </cell>
          <cell r="CK306">
            <v>891</v>
          </cell>
          <cell r="CL306">
            <v>65</v>
          </cell>
          <cell r="CM306">
            <v>64</v>
          </cell>
          <cell r="CN306">
            <v>356</v>
          </cell>
          <cell r="CO306">
            <v>58</v>
          </cell>
        </row>
        <row r="307">
          <cell r="AZ307">
            <v>32</v>
          </cell>
          <cell r="BA307">
            <v>29</v>
          </cell>
          <cell r="BB307">
            <v>26</v>
          </cell>
          <cell r="BC307">
            <v>25</v>
          </cell>
          <cell r="BD307">
            <v>22</v>
          </cell>
          <cell r="BE307">
            <v>21</v>
          </cell>
          <cell r="BF307">
            <v>22</v>
          </cell>
          <cell r="BG307">
            <v>21</v>
          </cell>
          <cell r="BH307">
            <v>23</v>
          </cell>
          <cell r="BI307">
            <v>22</v>
          </cell>
          <cell r="BJ307">
            <v>25</v>
          </cell>
          <cell r="BK307">
            <v>25</v>
          </cell>
          <cell r="BL307">
            <v>26</v>
          </cell>
          <cell r="BM307">
            <v>26</v>
          </cell>
          <cell r="BN307">
            <v>29</v>
          </cell>
          <cell r="BO307">
            <v>27</v>
          </cell>
          <cell r="BP307">
            <v>25</v>
          </cell>
          <cell r="BQ307">
            <v>26</v>
          </cell>
          <cell r="BR307">
            <v>26</v>
          </cell>
          <cell r="BS307">
            <v>24</v>
          </cell>
          <cell r="BT307">
            <v>120</v>
          </cell>
          <cell r="BU307">
            <v>115</v>
          </cell>
          <cell r="BV307">
            <v>134</v>
          </cell>
          <cell r="BW307">
            <v>94</v>
          </cell>
          <cell r="BX307">
            <v>114</v>
          </cell>
          <cell r="BY307">
            <v>113</v>
          </cell>
          <cell r="BZ307">
            <v>118</v>
          </cell>
          <cell r="CA307">
            <v>99</v>
          </cell>
          <cell r="CB307">
            <v>87</v>
          </cell>
          <cell r="CC307">
            <v>63</v>
          </cell>
          <cell r="CD307">
            <v>71</v>
          </cell>
          <cell r="CE307">
            <v>41</v>
          </cell>
          <cell r="CF307">
            <v>39</v>
          </cell>
          <cell r="CG307">
            <v>3</v>
          </cell>
          <cell r="CH307">
            <v>15</v>
          </cell>
          <cell r="CI307">
            <v>17</v>
          </cell>
          <cell r="CJ307">
            <v>43</v>
          </cell>
          <cell r="CK307">
            <v>891</v>
          </cell>
          <cell r="CL307">
            <v>65</v>
          </cell>
          <cell r="CM307">
            <v>64</v>
          </cell>
          <cell r="CN307">
            <v>356</v>
          </cell>
          <cell r="CO307">
            <v>13</v>
          </cell>
        </row>
        <row r="308">
          <cell r="AY308">
            <v>4489</v>
          </cell>
          <cell r="AZ308">
            <v>32</v>
          </cell>
          <cell r="BA308">
            <v>29</v>
          </cell>
          <cell r="BB308">
            <v>26</v>
          </cell>
          <cell r="BC308">
            <v>25</v>
          </cell>
          <cell r="BD308">
            <v>22</v>
          </cell>
          <cell r="BE308">
            <v>21</v>
          </cell>
          <cell r="BF308">
            <v>22</v>
          </cell>
          <cell r="BG308">
            <v>21</v>
          </cell>
          <cell r="BH308">
            <v>23</v>
          </cell>
          <cell r="BI308">
            <v>22</v>
          </cell>
          <cell r="BJ308">
            <v>25</v>
          </cell>
          <cell r="BK308">
            <v>25</v>
          </cell>
          <cell r="BL308">
            <v>26</v>
          </cell>
          <cell r="BM308">
            <v>26</v>
          </cell>
          <cell r="BN308">
            <v>29</v>
          </cell>
          <cell r="BO308">
            <v>27</v>
          </cell>
          <cell r="BP308">
            <v>25</v>
          </cell>
          <cell r="BQ308">
            <v>26</v>
          </cell>
          <cell r="BR308">
            <v>26</v>
          </cell>
          <cell r="BS308">
            <v>24</v>
          </cell>
          <cell r="BT308">
            <v>120</v>
          </cell>
          <cell r="BU308">
            <v>115</v>
          </cell>
          <cell r="BV308">
            <v>134</v>
          </cell>
          <cell r="BW308">
            <v>94</v>
          </cell>
          <cell r="BX308">
            <v>114</v>
          </cell>
          <cell r="BY308">
            <v>113</v>
          </cell>
          <cell r="BZ308">
            <v>118</v>
          </cell>
          <cell r="CA308">
            <v>99</v>
          </cell>
          <cell r="CB308">
            <v>87</v>
          </cell>
          <cell r="CC308">
            <v>63</v>
          </cell>
          <cell r="CD308">
            <v>71</v>
          </cell>
          <cell r="CE308">
            <v>41</v>
          </cell>
          <cell r="CF308">
            <v>39</v>
          </cell>
          <cell r="CG308">
            <v>3</v>
          </cell>
          <cell r="CH308">
            <v>15</v>
          </cell>
          <cell r="CI308">
            <v>17</v>
          </cell>
          <cell r="CJ308">
            <v>43</v>
          </cell>
          <cell r="CK308">
            <v>891</v>
          </cell>
          <cell r="CL308">
            <v>65</v>
          </cell>
          <cell r="CM308">
            <v>64</v>
          </cell>
          <cell r="CN308">
            <v>356</v>
          </cell>
          <cell r="CO308">
            <v>13</v>
          </cell>
        </row>
        <row r="309">
          <cell r="AZ309">
            <v>79</v>
          </cell>
          <cell r="BA309">
            <v>78</v>
          </cell>
          <cell r="BB309">
            <v>77</v>
          </cell>
          <cell r="BC309">
            <v>76</v>
          </cell>
          <cell r="BD309">
            <v>75</v>
          </cell>
          <cell r="BE309">
            <v>76</v>
          </cell>
          <cell r="BF309">
            <v>77</v>
          </cell>
          <cell r="BG309">
            <v>79</v>
          </cell>
          <cell r="BH309">
            <v>80</v>
          </cell>
          <cell r="BI309">
            <v>77</v>
          </cell>
          <cell r="BJ309">
            <v>82</v>
          </cell>
          <cell r="BK309">
            <v>83</v>
          </cell>
          <cell r="BL309">
            <v>83</v>
          </cell>
          <cell r="BM309">
            <v>81</v>
          </cell>
          <cell r="BN309">
            <v>77</v>
          </cell>
          <cell r="BO309">
            <v>75</v>
          </cell>
          <cell r="BP309">
            <v>72</v>
          </cell>
          <cell r="BQ309">
            <v>70</v>
          </cell>
          <cell r="BR309">
            <v>66</v>
          </cell>
          <cell r="BS309">
            <v>60</v>
          </cell>
          <cell r="BT309">
            <v>261</v>
          </cell>
          <cell r="BU309">
            <v>245</v>
          </cell>
          <cell r="BV309">
            <v>325</v>
          </cell>
          <cell r="BW309">
            <v>246</v>
          </cell>
          <cell r="BX309">
            <v>245</v>
          </cell>
          <cell r="BY309">
            <v>261</v>
          </cell>
          <cell r="BZ309">
            <v>201</v>
          </cell>
          <cell r="CA309">
            <v>204</v>
          </cell>
          <cell r="CB309">
            <v>160</v>
          </cell>
          <cell r="CC309">
            <v>149</v>
          </cell>
          <cell r="CD309">
            <v>95</v>
          </cell>
          <cell r="CE309">
            <v>64</v>
          </cell>
          <cell r="CF309">
            <v>41</v>
          </cell>
          <cell r="CG309">
            <v>7</v>
          </cell>
          <cell r="CH309">
            <v>38</v>
          </cell>
          <cell r="CI309">
            <v>41</v>
          </cell>
          <cell r="CJ309">
            <v>93</v>
          </cell>
          <cell r="CK309">
            <v>2059</v>
          </cell>
          <cell r="CL309">
            <v>204</v>
          </cell>
          <cell r="CM309">
            <v>164</v>
          </cell>
          <cell r="CN309">
            <v>835</v>
          </cell>
          <cell r="CO309">
            <v>127</v>
          </cell>
        </row>
        <row r="310">
          <cell r="AZ310">
            <v>79</v>
          </cell>
          <cell r="BA310">
            <v>78</v>
          </cell>
          <cell r="BB310">
            <v>77</v>
          </cell>
          <cell r="BC310">
            <v>76</v>
          </cell>
          <cell r="BD310">
            <v>75</v>
          </cell>
          <cell r="BE310">
            <v>76</v>
          </cell>
          <cell r="BF310">
            <v>77</v>
          </cell>
          <cell r="BG310">
            <v>79</v>
          </cell>
          <cell r="BH310">
            <v>80</v>
          </cell>
          <cell r="BI310">
            <v>77</v>
          </cell>
          <cell r="BJ310">
            <v>82</v>
          </cell>
          <cell r="BK310">
            <v>83</v>
          </cell>
          <cell r="BL310">
            <v>83</v>
          </cell>
          <cell r="BM310">
            <v>81</v>
          </cell>
          <cell r="BN310">
            <v>77</v>
          </cell>
          <cell r="BO310">
            <v>75</v>
          </cell>
          <cell r="BP310">
            <v>72</v>
          </cell>
          <cell r="BQ310">
            <v>70</v>
          </cell>
          <cell r="BR310">
            <v>66</v>
          </cell>
          <cell r="BS310">
            <v>60</v>
          </cell>
          <cell r="BT310">
            <v>261</v>
          </cell>
          <cell r="BU310">
            <v>245</v>
          </cell>
          <cell r="BV310">
            <v>325</v>
          </cell>
          <cell r="BW310">
            <v>246</v>
          </cell>
          <cell r="BX310">
            <v>245</v>
          </cell>
          <cell r="BY310">
            <v>261</v>
          </cell>
          <cell r="BZ310">
            <v>201</v>
          </cell>
          <cell r="CA310">
            <v>204</v>
          </cell>
          <cell r="CB310">
            <v>160</v>
          </cell>
          <cell r="CC310">
            <v>149</v>
          </cell>
          <cell r="CD310">
            <v>95</v>
          </cell>
          <cell r="CE310">
            <v>64</v>
          </cell>
          <cell r="CF310">
            <v>41</v>
          </cell>
          <cell r="CG310">
            <v>7</v>
          </cell>
          <cell r="CH310">
            <v>38</v>
          </cell>
          <cell r="CI310">
            <v>41</v>
          </cell>
          <cell r="CJ310">
            <v>93</v>
          </cell>
          <cell r="CK310">
            <v>2059</v>
          </cell>
          <cell r="CL310">
            <v>204</v>
          </cell>
          <cell r="CM310">
            <v>164</v>
          </cell>
          <cell r="CN310">
            <v>835</v>
          </cell>
          <cell r="CO310">
            <v>48</v>
          </cell>
        </row>
        <row r="311">
          <cell r="AY311">
            <v>4494</v>
          </cell>
          <cell r="AZ311">
            <v>79</v>
          </cell>
          <cell r="BA311">
            <v>78</v>
          </cell>
          <cell r="BB311">
            <v>77</v>
          </cell>
          <cell r="BC311">
            <v>76</v>
          </cell>
          <cell r="BD311">
            <v>75</v>
          </cell>
          <cell r="BE311">
            <v>76</v>
          </cell>
          <cell r="BF311">
            <v>77</v>
          </cell>
          <cell r="BG311">
            <v>79</v>
          </cell>
          <cell r="BH311">
            <v>80</v>
          </cell>
          <cell r="BI311">
            <v>77</v>
          </cell>
          <cell r="BJ311">
            <v>82</v>
          </cell>
          <cell r="BK311">
            <v>83</v>
          </cell>
          <cell r="BL311">
            <v>83</v>
          </cell>
          <cell r="BM311">
            <v>81</v>
          </cell>
          <cell r="BN311">
            <v>77</v>
          </cell>
          <cell r="BO311">
            <v>75</v>
          </cell>
          <cell r="BP311">
            <v>72</v>
          </cell>
          <cell r="BQ311">
            <v>70</v>
          </cell>
          <cell r="BR311">
            <v>66</v>
          </cell>
          <cell r="BS311">
            <v>60</v>
          </cell>
          <cell r="BT311">
            <v>261</v>
          </cell>
          <cell r="BU311">
            <v>245</v>
          </cell>
          <cell r="BV311">
            <v>325</v>
          </cell>
          <cell r="BW311">
            <v>246</v>
          </cell>
          <cell r="BX311">
            <v>245</v>
          </cell>
          <cell r="BY311">
            <v>261</v>
          </cell>
          <cell r="BZ311">
            <v>201</v>
          </cell>
          <cell r="CA311">
            <v>204</v>
          </cell>
          <cell r="CB311">
            <v>160</v>
          </cell>
          <cell r="CC311">
            <v>149</v>
          </cell>
          <cell r="CD311">
            <v>95</v>
          </cell>
          <cell r="CE311">
            <v>64</v>
          </cell>
          <cell r="CF311">
            <v>41</v>
          </cell>
          <cell r="CG311">
            <v>7</v>
          </cell>
          <cell r="CH311">
            <v>38</v>
          </cell>
          <cell r="CI311">
            <v>41</v>
          </cell>
          <cell r="CJ311">
            <v>93</v>
          </cell>
          <cell r="CK311">
            <v>2059</v>
          </cell>
          <cell r="CL311">
            <v>204</v>
          </cell>
          <cell r="CM311">
            <v>164</v>
          </cell>
          <cell r="CN311">
            <v>835</v>
          </cell>
          <cell r="CO311">
            <v>48</v>
          </cell>
        </row>
        <row r="312">
          <cell r="AZ312">
            <v>1</v>
          </cell>
          <cell r="BA312">
            <v>-1</v>
          </cell>
          <cell r="BB312">
            <v>0</v>
          </cell>
          <cell r="BC312">
            <v>1</v>
          </cell>
          <cell r="BD312">
            <v>-1</v>
          </cell>
          <cell r="BE312">
            <v>-2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156</v>
          </cell>
        </row>
        <row r="313">
          <cell r="AZ313">
            <v>318</v>
          </cell>
          <cell r="BA313">
            <v>324</v>
          </cell>
          <cell r="BB313">
            <v>331</v>
          </cell>
          <cell r="BC313">
            <v>337</v>
          </cell>
          <cell r="BD313">
            <v>344</v>
          </cell>
          <cell r="BE313">
            <v>353</v>
          </cell>
          <cell r="BF313">
            <v>359</v>
          </cell>
          <cell r="BG313">
            <v>366</v>
          </cell>
          <cell r="BH313">
            <v>370</v>
          </cell>
          <cell r="BI313">
            <v>371</v>
          </cell>
          <cell r="BJ313">
            <v>377</v>
          </cell>
          <cell r="BK313">
            <v>381</v>
          </cell>
          <cell r="BL313">
            <v>379</v>
          </cell>
          <cell r="BM313">
            <v>368</v>
          </cell>
          <cell r="BN313">
            <v>353</v>
          </cell>
          <cell r="BO313">
            <v>341</v>
          </cell>
          <cell r="BP313">
            <v>327</v>
          </cell>
          <cell r="BQ313">
            <v>312</v>
          </cell>
          <cell r="BR313">
            <v>299</v>
          </cell>
          <cell r="BS313">
            <v>285</v>
          </cell>
          <cell r="BT313">
            <v>1264</v>
          </cell>
          <cell r="BU313">
            <v>1219</v>
          </cell>
          <cell r="BV313">
            <v>1248</v>
          </cell>
          <cell r="BW313">
            <v>995</v>
          </cell>
          <cell r="BX313">
            <v>928</v>
          </cell>
          <cell r="BY313">
            <v>830</v>
          </cell>
          <cell r="BZ313">
            <v>525</v>
          </cell>
          <cell r="CA313">
            <v>444</v>
          </cell>
          <cell r="CB313">
            <v>363</v>
          </cell>
          <cell r="CC313">
            <v>224</v>
          </cell>
          <cell r="CD313">
            <v>154</v>
          </cell>
          <cell r="CE313">
            <v>91</v>
          </cell>
          <cell r="CF313">
            <v>65</v>
          </cell>
          <cell r="CG313">
            <v>27</v>
          </cell>
          <cell r="CH313">
            <v>159</v>
          </cell>
          <cell r="CI313">
            <v>159</v>
          </cell>
          <cell r="CJ313">
            <v>345</v>
          </cell>
          <cell r="CK313">
            <v>7649</v>
          </cell>
          <cell r="CL313">
            <v>917</v>
          </cell>
          <cell r="CM313">
            <v>761</v>
          </cell>
          <cell r="CN313">
            <v>3369</v>
          </cell>
          <cell r="CO313">
            <v>469</v>
          </cell>
        </row>
        <row r="314">
          <cell r="AZ314">
            <v>317</v>
          </cell>
          <cell r="BA314">
            <v>325</v>
          </cell>
          <cell r="BB314">
            <v>331</v>
          </cell>
          <cell r="BC314">
            <v>336</v>
          </cell>
          <cell r="BD314">
            <v>345</v>
          </cell>
          <cell r="BE314">
            <v>355</v>
          </cell>
          <cell r="BF314">
            <v>359</v>
          </cell>
          <cell r="BG314">
            <v>366</v>
          </cell>
          <cell r="BH314">
            <v>370</v>
          </cell>
          <cell r="BI314">
            <v>371</v>
          </cell>
          <cell r="BJ314">
            <v>377</v>
          </cell>
          <cell r="BK314">
            <v>381</v>
          </cell>
          <cell r="BL314">
            <v>379</v>
          </cell>
          <cell r="BM314">
            <v>368</v>
          </cell>
          <cell r="BN314">
            <v>353</v>
          </cell>
          <cell r="BO314">
            <v>341</v>
          </cell>
          <cell r="BP314">
            <v>327</v>
          </cell>
          <cell r="BQ314">
            <v>312</v>
          </cell>
          <cell r="BR314">
            <v>299</v>
          </cell>
          <cell r="BS314">
            <v>285</v>
          </cell>
          <cell r="BT314">
            <v>1264</v>
          </cell>
          <cell r="BU314">
            <v>1219</v>
          </cell>
          <cell r="BV314">
            <v>1248</v>
          </cell>
          <cell r="BW314">
            <v>995</v>
          </cell>
          <cell r="BX314">
            <v>928</v>
          </cell>
          <cell r="BY314">
            <v>830</v>
          </cell>
          <cell r="BZ314">
            <v>525</v>
          </cell>
          <cell r="CA314">
            <v>444</v>
          </cell>
          <cell r="CB314">
            <v>363</v>
          </cell>
          <cell r="CC314">
            <v>224</v>
          </cell>
          <cell r="CD314">
            <v>154</v>
          </cell>
          <cell r="CE314">
            <v>91</v>
          </cell>
          <cell r="CF314">
            <v>65</v>
          </cell>
          <cell r="CG314">
            <v>27</v>
          </cell>
          <cell r="CH314">
            <v>159</v>
          </cell>
          <cell r="CI314">
            <v>159</v>
          </cell>
          <cell r="CJ314">
            <v>345</v>
          </cell>
          <cell r="CK314">
            <v>7649</v>
          </cell>
          <cell r="CL314">
            <v>917</v>
          </cell>
          <cell r="CM314">
            <v>761</v>
          </cell>
          <cell r="CN314">
            <v>3369</v>
          </cell>
          <cell r="CO314">
            <v>313</v>
          </cell>
        </row>
        <row r="315">
          <cell r="AY315">
            <v>4500</v>
          </cell>
          <cell r="AZ315">
            <v>104</v>
          </cell>
          <cell r="BA315">
            <v>106</v>
          </cell>
          <cell r="BB315">
            <v>108</v>
          </cell>
          <cell r="BC315">
            <v>110</v>
          </cell>
          <cell r="BD315">
            <v>113</v>
          </cell>
          <cell r="BE315">
            <v>116</v>
          </cell>
          <cell r="BF315">
            <v>118</v>
          </cell>
          <cell r="BG315">
            <v>120</v>
          </cell>
          <cell r="BH315">
            <v>122</v>
          </cell>
          <cell r="BI315">
            <v>122</v>
          </cell>
          <cell r="BJ315">
            <v>123</v>
          </cell>
          <cell r="BK315">
            <v>125</v>
          </cell>
          <cell r="BL315">
            <v>124</v>
          </cell>
          <cell r="BM315">
            <v>121</v>
          </cell>
          <cell r="BN315">
            <v>114</v>
          </cell>
          <cell r="BO315">
            <v>112</v>
          </cell>
          <cell r="BP315">
            <v>107</v>
          </cell>
          <cell r="BQ315">
            <v>102</v>
          </cell>
          <cell r="BR315">
            <v>99</v>
          </cell>
          <cell r="BS315">
            <v>93</v>
          </cell>
          <cell r="BT315">
            <v>414</v>
          </cell>
          <cell r="BU315">
            <v>398</v>
          </cell>
          <cell r="BV315">
            <v>408</v>
          </cell>
          <cell r="BW315">
            <v>326</v>
          </cell>
          <cell r="BX315">
            <v>304</v>
          </cell>
          <cell r="BY315">
            <v>271</v>
          </cell>
          <cell r="BZ315">
            <v>172</v>
          </cell>
          <cell r="CA315">
            <v>144</v>
          </cell>
          <cell r="CB315">
            <v>118</v>
          </cell>
          <cell r="CC315">
            <v>73</v>
          </cell>
          <cell r="CD315">
            <v>51</v>
          </cell>
          <cell r="CE315">
            <v>29</v>
          </cell>
          <cell r="CF315">
            <v>21</v>
          </cell>
          <cell r="CG315">
            <v>8</v>
          </cell>
          <cell r="CH315">
            <v>51</v>
          </cell>
          <cell r="CI315">
            <v>51</v>
          </cell>
          <cell r="CJ315">
            <v>113</v>
          </cell>
          <cell r="CK315">
            <v>2503</v>
          </cell>
          <cell r="CL315">
            <v>301</v>
          </cell>
          <cell r="CM315">
            <v>248</v>
          </cell>
          <cell r="CN315">
            <v>1103</v>
          </cell>
          <cell r="CO315">
            <v>103</v>
          </cell>
        </row>
        <row r="316">
          <cell r="AY316">
            <v>4499</v>
          </cell>
          <cell r="AZ316">
            <v>13</v>
          </cell>
          <cell r="BA316">
            <v>14</v>
          </cell>
          <cell r="BB316">
            <v>14</v>
          </cell>
          <cell r="BC316">
            <v>14</v>
          </cell>
          <cell r="BD316">
            <v>14</v>
          </cell>
          <cell r="BE316">
            <v>15</v>
          </cell>
          <cell r="BF316">
            <v>15</v>
          </cell>
          <cell r="BG316">
            <v>15</v>
          </cell>
          <cell r="BH316">
            <v>15</v>
          </cell>
          <cell r="BI316">
            <v>15</v>
          </cell>
          <cell r="BJ316">
            <v>16</v>
          </cell>
          <cell r="BK316">
            <v>16</v>
          </cell>
          <cell r="BL316">
            <v>16</v>
          </cell>
          <cell r="BM316">
            <v>15</v>
          </cell>
          <cell r="BN316">
            <v>15</v>
          </cell>
          <cell r="BO316">
            <v>14</v>
          </cell>
          <cell r="BP316">
            <v>14</v>
          </cell>
          <cell r="BQ316">
            <v>13</v>
          </cell>
          <cell r="BR316">
            <v>12</v>
          </cell>
          <cell r="BS316">
            <v>12</v>
          </cell>
          <cell r="BT316">
            <v>53</v>
          </cell>
          <cell r="BU316">
            <v>51</v>
          </cell>
          <cell r="BV316">
            <v>52</v>
          </cell>
          <cell r="BW316">
            <v>41</v>
          </cell>
          <cell r="BX316">
            <v>39</v>
          </cell>
          <cell r="BY316">
            <v>35</v>
          </cell>
          <cell r="BZ316">
            <v>22</v>
          </cell>
          <cell r="CA316">
            <v>19</v>
          </cell>
          <cell r="CB316">
            <v>15</v>
          </cell>
          <cell r="CC316">
            <v>9</v>
          </cell>
          <cell r="CD316">
            <v>6</v>
          </cell>
          <cell r="CE316">
            <v>4</v>
          </cell>
          <cell r="CF316">
            <v>3</v>
          </cell>
          <cell r="CG316">
            <v>1</v>
          </cell>
          <cell r="CH316">
            <v>7</v>
          </cell>
          <cell r="CI316">
            <v>7</v>
          </cell>
          <cell r="CJ316">
            <v>14</v>
          </cell>
          <cell r="CK316">
            <v>319</v>
          </cell>
          <cell r="CL316">
            <v>38</v>
          </cell>
          <cell r="CM316">
            <v>32</v>
          </cell>
          <cell r="CN316">
            <v>140</v>
          </cell>
          <cell r="CO316">
            <v>17</v>
          </cell>
        </row>
        <row r="317">
          <cell r="AY317">
            <v>4496</v>
          </cell>
          <cell r="AZ317">
            <v>66</v>
          </cell>
          <cell r="BA317">
            <v>68</v>
          </cell>
          <cell r="BB317">
            <v>69</v>
          </cell>
          <cell r="BC317">
            <v>70</v>
          </cell>
          <cell r="BD317">
            <v>72</v>
          </cell>
          <cell r="BE317">
            <v>74</v>
          </cell>
          <cell r="BF317">
            <v>75</v>
          </cell>
          <cell r="BG317">
            <v>76</v>
          </cell>
          <cell r="BH317">
            <v>77</v>
          </cell>
          <cell r="BI317">
            <v>77</v>
          </cell>
          <cell r="BJ317">
            <v>79</v>
          </cell>
          <cell r="BK317">
            <v>79</v>
          </cell>
          <cell r="BL317">
            <v>79</v>
          </cell>
          <cell r="BM317">
            <v>77</v>
          </cell>
          <cell r="BN317">
            <v>74</v>
          </cell>
          <cell r="BO317">
            <v>71</v>
          </cell>
          <cell r="BP317">
            <v>68</v>
          </cell>
          <cell r="BQ317">
            <v>65</v>
          </cell>
          <cell r="BR317">
            <v>62</v>
          </cell>
          <cell r="BS317">
            <v>59</v>
          </cell>
          <cell r="BT317">
            <v>263</v>
          </cell>
          <cell r="BU317">
            <v>254</v>
          </cell>
          <cell r="BV317">
            <v>260</v>
          </cell>
          <cell r="BW317">
            <v>207</v>
          </cell>
          <cell r="BX317">
            <v>193</v>
          </cell>
          <cell r="BY317">
            <v>173</v>
          </cell>
          <cell r="BZ317">
            <v>109</v>
          </cell>
          <cell r="CA317">
            <v>93</v>
          </cell>
          <cell r="CB317">
            <v>76</v>
          </cell>
          <cell r="CC317">
            <v>47</v>
          </cell>
          <cell r="CD317">
            <v>32</v>
          </cell>
          <cell r="CE317">
            <v>19</v>
          </cell>
          <cell r="CF317">
            <v>14</v>
          </cell>
          <cell r="CG317">
            <v>6</v>
          </cell>
          <cell r="CH317">
            <v>33</v>
          </cell>
          <cell r="CI317">
            <v>33</v>
          </cell>
          <cell r="CJ317">
            <v>72</v>
          </cell>
          <cell r="CK317">
            <v>1594</v>
          </cell>
          <cell r="CL317">
            <v>191</v>
          </cell>
          <cell r="CM317">
            <v>159</v>
          </cell>
          <cell r="CN317">
            <v>702</v>
          </cell>
          <cell r="CO317">
            <v>59</v>
          </cell>
        </row>
        <row r="318">
          <cell r="AY318">
            <v>4497</v>
          </cell>
          <cell r="AZ318">
            <v>69</v>
          </cell>
          <cell r="BA318">
            <v>70</v>
          </cell>
          <cell r="BB318">
            <v>72</v>
          </cell>
          <cell r="BC318">
            <v>73</v>
          </cell>
          <cell r="BD318">
            <v>75</v>
          </cell>
          <cell r="BE318">
            <v>77</v>
          </cell>
          <cell r="BF318">
            <v>78</v>
          </cell>
          <cell r="BG318">
            <v>80</v>
          </cell>
          <cell r="BH318">
            <v>80</v>
          </cell>
          <cell r="BI318">
            <v>81</v>
          </cell>
          <cell r="BJ318">
            <v>82</v>
          </cell>
          <cell r="BK318">
            <v>83</v>
          </cell>
          <cell r="BL318">
            <v>82</v>
          </cell>
          <cell r="BM318">
            <v>80</v>
          </cell>
          <cell r="BN318">
            <v>77</v>
          </cell>
          <cell r="BO318">
            <v>74</v>
          </cell>
          <cell r="BP318">
            <v>71</v>
          </cell>
          <cell r="BQ318">
            <v>68</v>
          </cell>
          <cell r="BR318">
            <v>65</v>
          </cell>
          <cell r="BS318">
            <v>62</v>
          </cell>
          <cell r="BT318">
            <v>275</v>
          </cell>
          <cell r="BU318">
            <v>265</v>
          </cell>
          <cell r="BV318">
            <v>271</v>
          </cell>
          <cell r="BW318">
            <v>216</v>
          </cell>
          <cell r="BX318">
            <v>202</v>
          </cell>
          <cell r="BY318">
            <v>180</v>
          </cell>
          <cell r="BZ318">
            <v>114</v>
          </cell>
          <cell r="CA318">
            <v>96</v>
          </cell>
          <cell r="CB318">
            <v>79</v>
          </cell>
          <cell r="CC318">
            <v>49</v>
          </cell>
          <cell r="CD318">
            <v>33</v>
          </cell>
          <cell r="CE318">
            <v>20</v>
          </cell>
          <cell r="CF318">
            <v>14</v>
          </cell>
          <cell r="CG318">
            <v>6</v>
          </cell>
          <cell r="CH318">
            <v>35</v>
          </cell>
          <cell r="CI318">
            <v>35</v>
          </cell>
          <cell r="CJ318">
            <v>75</v>
          </cell>
          <cell r="CK318">
            <v>1662</v>
          </cell>
          <cell r="CL318">
            <v>199</v>
          </cell>
          <cell r="CM318">
            <v>165</v>
          </cell>
          <cell r="CN318">
            <v>732</v>
          </cell>
          <cell r="CO318">
            <v>75</v>
          </cell>
        </row>
        <row r="319">
          <cell r="AY319">
            <v>4498</v>
          </cell>
          <cell r="AZ319">
            <v>34</v>
          </cell>
          <cell r="BA319">
            <v>35</v>
          </cell>
          <cell r="BB319">
            <v>35</v>
          </cell>
          <cell r="BC319">
            <v>36</v>
          </cell>
          <cell r="BD319">
            <v>37</v>
          </cell>
          <cell r="BE319">
            <v>38</v>
          </cell>
          <cell r="BF319">
            <v>38</v>
          </cell>
          <cell r="BG319">
            <v>39</v>
          </cell>
          <cell r="BH319">
            <v>40</v>
          </cell>
          <cell r="BI319">
            <v>40</v>
          </cell>
          <cell r="BJ319">
            <v>40</v>
          </cell>
          <cell r="BK319">
            <v>41</v>
          </cell>
          <cell r="BL319">
            <v>41</v>
          </cell>
          <cell r="BM319">
            <v>39</v>
          </cell>
          <cell r="BN319">
            <v>38</v>
          </cell>
          <cell r="BO319">
            <v>37</v>
          </cell>
          <cell r="BP319">
            <v>35</v>
          </cell>
          <cell r="BQ319">
            <v>33</v>
          </cell>
          <cell r="BR319">
            <v>32</v>
          </cell>
          <cell r="BS319">
            <v>31</v>
          </cell>
          <cell r="BT319">
            <v>135</v>
          </cell>
          <cell r="BU319">
            <v>131</v>
          </cell>
          <cell r="BV319">
            <v>134</v>
          </cell>
          <cell r="BW319">
            <v>107</v>
          </cell>
          <cell r="BX319">
            <v>99</v>
          </cell>
          <cell r="BY319">
            <v>89</v>
          </cell>
          <cell r="BZ319">
            <v>56</v>
          </cell>
          <cell r="CA319">
            <v>48</v>
          </cell>
          <cell r="CB319">
            <v>39</v>
          </cell>
          <cell r="CC319">
            <v>24</v>
          </cell>
          <cell r="CD319">
            <v>17</v>
          </cell>
          <cell r="CE319">
            <v>10</v>
          </cell>
          <cell r="CF319">
            <v>7</v>
          </cell>
          <cell r="CG319">
            <v>3</v>
          </cell>
          <cell r="CH319">
            <v>17</v>
          </cell>
          <cell r="CI319">
            <v>17</v>
          </cell>
          <cell r="CJ319">
            <v>37</v>
          </cell>
          <cell r="CK319">
            <v>820</v>
          </cell>
          <cell r="CL319">
            <v>98</v>
          </cell>
          <cell r="CM319">
            <v>82</v>
          </cell>
          <cell r="CN319">
            <v>361</v>
          </cell>
          <cell r="CO319">
            <v>31</v>
          </cell>
        </row>
        <row r="320">
          <cell r="AY320">
            <v>4495</v>
          </cell>
          <cell r="AZ320">
            <v>31</v>
          </cell>
          <cell r="BA320">
            <v>32</v>
          </cell>
          <cell r="BB320">
            <v>33</v>
          </cell>
          <cell r="BC320">
            <v>33</v>
          </cell>
          <cell r="BD320">
            <v>34</v>
          </cell>
          <cell r="BE320">
            <v>35</v>
          </cell>
          <cell r="BF320">
            <v>35</v>
          </cell>
          <cell r="BG320">
            <v>36</v>
          </cell>
          <cell r="BH320">
            <v>36</v>
          </cell>
          <cell r="BI320">
            <v>36</v>
          </cell>
          <cell r="BJ320">
            <v>37</v>
          </cell>
          <cell r="BK320">
            <v>37</v>
          </cell>
          <cell r="BL320">
            <v>37</v>
          </cell>
          <cell r="BM320">
            <v>36</v>
          </cell>
          <cell r="BN320">
            <v>35</v>
          </cell>
          <cell r="BO320">
            <v>33</v>
          </cell>
          <cell r="BP320">
            <v>32</v>
          </cell>
          <cell r="BQ320">
            <v>31</v>
          </cell>
          <cell r="BR320">
            <v>29</v>
          </cell>
          <cell r="BS320">
            <v>28</v>
          </cell>
          <cell r="BT320">
            <v>124</v>
          </cell>
          <cell r="BU320">
            <v>120</v>
          </cell>
          <cell r="BV320">
            <v>123</v>
          </cell>
          <cell r="BW320">
            <v>98</v>
          </cell>
          <cell r="BX320">
            <v>91</v>
          </cell>
          <cell r="BY320">
            <v>82</v>
          </cell>
          <cell r="BZ320">
            <v>52</v>
          </cell>
          <cell r="CA320">
            <v>44</v>
          </cell>
          <cell r="CB320">
            <v>36</v>
          </cell>
          <cell r="CC320">
            <v>22</v>
          </cell>
          <cell r="CD320">
            <v>15</v>
          </cell>
          <cell r="CE320">
            <v>9</v>
          </cell>
          <cell r="CF320">
            <v>6</v>
          </cell>
          <cell r="CG320">
            <v>3</v>
          </cell>
          <cell r="CH320">
            <v>16</v>
          </cell>
          <cell r="CI320">
            <v>16</v>
          </cell>
          <cell r="CJ320">
            <v>34</v>
          </cell>
          <cell r="CK320">
            <v>751</v>
          </cell>
          <cell r="CL320">
            <v>90</v>
          </cell>
          <cell r="CM320">
            <v>75</v>
          </cell>
          <cell r="CN320">
            <v>331</v>
          </cell>
          <cell r="CO320">
            <v>28</v>
          </cell>
        </row>
        <row r="321"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</row>
        <row r="322">
          <cell r="AZ322">
            <v>0</v>
          </cell>
          <cell r="BA322">
            <v>0</v>
          </cell>
          <cell r="BB322">
            <v>-1</v>
          </cell>
          <cell r="BC322">
            <v>-1</v>
          </cell>
          <cell r="BD322">
            <v>0</v>
          </cell>
          <cell r="BE322">
            <v>1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161</v>
          </cell>
        </row>
        <row r="323">
          <cell r="AZ323">
            <v>234</v>
          </cell>
          <cell r="BA323">
            <v>234</v>
          </cell>
          <cell r="BB323">
            <v>236</v>
          </cell>
          <cell r="BC323">
            <v>240</v>
          </cell>
          <cell r="BD323">
            <v>246</v>
          </cell>
          <cell r="BE323">
            <v>251</v>
          </cell>
          <cell r="BF323">
            <v>257</v>
          </cell>
          <cell r="BG323">
            <v>264</v>
          </cell>
          <cell r="BH323">
            <v>269</v>
          </cell>
          <cell r="BI323">
            <v>273</v>
          </cell>
          <cell r="BJ323">
            <v>280</v>
          </cell>
          <cell r="BK323">
            <v>287</v>
          </cell>
          <cell r="BL323">
            <v>289</v>
          </cell>
          <cell r="BM323">
            <v>288</v>
          </cell>
          <cell r="BN323">
            <v>284</v>
          </cell>
          <cell r="BO323">
            <v>282</v>
          </cell>
          <cell r="BP323">
            <v>278</v>
          </cell>
          <cell r="BQ323">
            <v>272</v>
          </cell>
          <cell r="BR323">
            <v>262</v>
          </cell>
          <cell r="BS323">
            <v>250</v>
          </cell>
          <cell r="BT323">
            <v>1105</v>
          </cell>
          <cell r="BU323">
            <v>1123</v>
          </cell>
          <cell r="BV323">
            <v>1265</v>
          </cell>
          <cell r="BW323">
            <v>1318</v>
          </cell>
          <cell r="BX323">
            <v>1154</v>
          </cell>
          <cell r="BY323">
            <v>1069</v>
          </cell>
          <cell r="BZ323">
            <v>864</v>
          </cell>
          <cell r="CA323">
            <v>695</v>
          </cell>
          <cell r="CB323">
            <v>629</v>
          </cell>
          <cell r="CC323">
            <v>502</v>
          </cell>
          <cell r="CD323">
            <v>453</v>
          </cell>
          <cell r="CE323">
            <v>295</v>
          </cell>
          <cell r="CF323">
            <v>274</v>
          </cell>
          <cell r="CG323">
            <v>19</v>
          </cell>
          <cell r="CH323">
            <v>117</v>
          </cell>
          <cell r="CI323">
            <v>117</v>
          </cell>
          <cell r="CJ323">
            <v>256</v>
          </cell>
          <cell r="CK323">
            <v>8354</v>
          </cell>
          <cell r="CL323">
            <v>661</v>
          </cell>
          <cell r="CM323">
            <v>656</v>
          </cell>
          <cell r="CN323">
            <v>3817</v>
          </cell>
          <cell r="CO323">
            <v>348</v>
          </cell>
        </row>
        <row r="324">
          <cell r="AZ324">
            <v>234</v>
          </cell>
          <cell r="BA324">
            <v>234</v>
          </cell>
          <cell r="BB324">
            <v>237</v>
          </cell>
          <cell r="BC324">
            <v>241</v>
          </cell>
          <cell r="BD324">
            <v>246</v>
          </cell>
          <cell r="BE324">
            <v>250</v>
          </cell>
          <cell r="BF324">
            <v>257</v>
          </cell>
          <cell r="BG324">
            <v>264</v>
          </cell>
          <cell r="BH324">
            <v>269</v>
          </cell>
          <cell r="BI324">
            <v>273</v>
          </cell>
          <cell r="BJ324">
            <v>280</v>
          </cell>
          <cell r="BK324">
            <v>287</v>
          </cell>
          <cell r="BL324">
            <v>289</v>
          </cell>
          <cell r="BM324">
            <v>288</v>
          </cell>
          <cell r="BN324">
            <v>284</v>
          </cell>
          <cell r="BO324">
            <v>282</v>
          </cell>
          <cell r="BP324">
            <v>278</v>
          </cell>
          <cell r="BQ324">
            <v>272</v>
          </cell>
          <cell r="BR324">
            <v>262</v>
          </cell>
          <cell r="BS324">
            <v>250</v>
          </cell>
          <cell r="BT324">
            <v>1105</v>
          </cell>
          <cell r="BU324">
            <v>1123</v>
          </cell>
          <cell r="BV324">
            <v>1265</v>
          </cell>
          <cell r="BW324">
            <v>1318</v>
          </cell>
          <cell r="BX324">
            <v>1154</v>
          </cell>
          <cell r="BY324">
            <v>1069</v>
          </cell>
          <cell r="BZ324">
            <v>864</v>
          </cell>
          <cell r="CA324">
            <v>695</v>
          </cell>
          <cell r="CB324">
            <v>629</v>
          </cell>
          <cell r="CC324">
            <v>502</v>
          </cell>
          <cell r="CD324">
            <v>453</v>
          </cell>
          <cell r="CE324">
            <v>295</v>
          </cell>
          <cell r="CF324">
            <v>274</v>
          </cell>
          <cell r="CG324">
            <v>19</v>
          </cell>
          <cell r="CH324">
            <v>117</v>
          </cell>
          <cell r="CI324">
            <v>117</v>
          </cell>
          <cell r="CJ324">
            <v>256</v>
          </cell>
          <cell r="CK324">
            <v>8354</v>
          </cell>
          <cell r="CL324">
            <v>661</v>
          </cell>
          <cell r="CM324">
            <v>656</v>
          </cell>
          <cell r="CN324">
            <v>3817</v>
          </cell>
          <cell r="CO324">
            <v>187</v>
          </cell>
        </row>
        <row r="325">
          <cell r="AY325">
            <v>4561</v>
          </cell>
          <cell r="AZ325">
            <v>114</v>
          </cell>
          <cell r="BA325">
            <v>114</v>
          </cell>
          <cell r="BB325">
            <v>115</v>
          </cell>
          <cell r="BC325">
            <v>117</v>
          </cell>
          <cell r="BD325">
            <v>120</v>
          </cell>
          <cell r="BE325">
            <v>122</v>
          </cell>
          <cell r="BF325">
            <v>124</v>
          </cell>
          <cell r="BG325">
            <v>130</v>
          </cell>
          <cell r="BH325">
            <v>133</v>
          </cell>
          <cell r="BI325">
            <v>134</v>
          </cell>
          <cell r="BJ325">
            <v>137</v>
          </cell>
          <cell r="BK325">
            <v>139</v>
          </cell>
          <cell r="BL325">
            <v>140</v>
          </cell>
          <cell r="BM325">
            <v>140</v>
          </cell>
          <cell r="BN325">
            <v>138</v>
          </cell>
          <cell r="BO325">
            <v>136</v>
          </cell>
          <cell r="BP325">
            <v>137</v>
          </cell>
          <cell r="BQ325">
            <v>134</v>
          </cell>
          <cell r="BR325">
            <v>128</v>
          </cell>
          <cell r="BS325">
            <v>123</v>
          </cell>
          <cell r="BT325">
            <v>539</v>
          </cell>
          <cell r="BU325">
            <v>548</v>
          </cell>
          <cell r="BV325">
            <v>616</v>
          </cell>
          <cell r="BW325">
            <v>644</v>
          </cell>
          <cell r="BX325">
            <v>563</v>
          </cell>
          <cell r="BY325">
            <v>522</v>
          </cell>
          <cell r="BZ325">
            <v>422</v>
          </cell>
          <cell r="CA325">
            <v>339</v>
          </cell>
          <cell r="CB325">
            <v>307</v>
          </cell>
          <cell r="CC325">
            <v>246</v>
          </cell>
          <cell r="CD325">
            <v>222</v>
          </cell>
          <cell r="CE325">
            <v>144</v>
          </cell>
          <cell r="CF325">
            <v>135</v>
          </cell>
          <cell r="CG325">
            <v>10</v>
          </cell>
          <cell r="CH325">
            <v>56</v>
          </cell>
          <cell r="CI325">
            <v>56</v>
          </cell>
          <cell r="CJ325">
            <v>126</v>
          </cell>
          <cell r="CK325">
            <v>4074</v>
          </cell>
          <cell r="CL325">
            <v>323</v>
          </cell>
          <cell r="CM325">
            <v>320</v>
          </cell>
          <cell r="CN325">
            <v>1863</v>
          </cell>
          <cell r="CO325">
            <v>102</v>
          </cell>
        </row>
        <row r="326">
          <cell r="AY326">
            <v>4541</v>
          </cell>
          <cell r="AZ326">
            <v>5</v>
          </cell>
          <cell r="BA326">
            <v>5</v>
          </cell>
          <cell r="BB326">
            <v>5</v>
          </cell>
          <cell r="BC326">
            <v>5</v>
          </cell>
          <cell r="BD326">
            <v>5</v>
          </cell>
          <cell r="BE326">
            <v>5</v>
          </cell>
          <cell r="BF326">
            <v>5</v>
          </cell>
          <cell r="BG326">
            <v>5</v>
          </cell>
          <cell r="BH326">
            <v>5</v>
          </cell>
          <cell r="BI326">
            <v>5</v>
          </cell>
          <cell r="BJ326">
            <v>5</v>
          </cell>
          <cell r="BK326">
            <v>6</v>
          </cell>
          <cell r="BL326">
            <v>6</v>
          </cell>
          <cell r="BM326">
            <v>6</v>
          </cell>
          <cell r="BN326">
            <v>6</v>
          </cell>
          <cell r="BO326">
            <v>6</v>
          </cell>
          <cell r="BP326">
            <v>5</v>
          </cell>
          <cell r="BQ326">
            <v>5</v>
          </cell>
          <cell r="BR326">
            <v>5</v>
          </cell>
          <cell r="BS326">
            <v>5</v>
          </cell>
          <cell r="BT326">
            <v>22</v>
          </cell>
          <cell r="BU326">
            <v>22</v>
          </cell>
          <cell r="BV326">
            <v>25</v>
          </cell>
          <cell r="BW326">
            <v>26</v>
          </cell>
          <cell r="BX326">
            <v>23</v>
          </cell>
          <cell r="BY326">
            <v>21</v>
          </cell>
          <cell r="BZ326">
            <v>17</v>
          </cell>
          <cell r="CA326">
            <v>14</v>
          </cell>
          <cell r="CB326">
            <v>12</v>
          </cell>
          <cell r="CC326">
            <v>10</v>
          </cell>
          <cell r="CD326">
            <v>9</v>
          </cell>
          <cell r="CE326">
            <v>6</v>
          </cell>
          <cell r="CF326">
            <v>5</v>
          </cell>
          <cell r="CG326">
            <v>0</v>
          </cell>
          <cell r="CH326">
            <v>2</v>
          </cell>
          <cell r="CI326">
            <v>2</v>
          </cell>
          <cell r="CJ326">
            <v>5</v>
          </cell>
          <cell r="CK326">
            <v>163</v>
          </cell>
          <cell r="CL326">
            <v>13</v>
          </cell>
          <cell r="CM326">
            <v>13</v>
          </cell>
          <cell r="CN326">
            <v>74</v>
          </cell>
          <cell r="CO326">
            <v>4</v>
          </cell>
        </row>
        <row r="327">
          <cell r="AY327">
            <v>4574</v>
          </cell>
          <cell r="AZ327">
            <v>11</v>
          </cell>
          <cell r="BA327">
            <v>11</v>
          </cell>
          <cell r="BB327">
            <v>12</v>
          </cell>
          <cell r="BC327">
            <v>12</v>
          </cell>
          <cell r="BD327">
            <v>12</v>
          </cell>
          <cell r="BE327">
            <v>12</v>
          </cell>
          <cell r="BF327">
            <v>13</v>
          </cell>
          <cell r="BG327">
            <v>13</v>
          </cell>
          <cell r="BH327">
            <v>13</v>
          </cell>
          <cell r="BI327">
            <v>13</v>
          </cell>
          <cell r="BJ327">
            <v>14</v>
          </cell>
          <cell r="BK327">
            <v>14</v>
          </cell>
          <cell r="BL327">
            <v>14</v>
          </cell>
          <cell r="BM327">
            <v>14</v>
          </cell>
          <cell r="BN327">
            <v>14</v>
          </cell>
          <cell r="BO327">
            <v>14</v>
          </cell>
          <cell r="BP327">
            <v>14</v>
          </cell>
          <cell r="BQ327">
            <v>13</v>
          </cell>
          <cell r="BR327">
            <v>13</v>
          </cell>
          <cell r="BS327">
            <v>12</v>
          </cell>
          <cell r="BT327">
            <v>54</v>
          </cell>
          <cell r="BU327">
            <v>55</v>
          </cell>
          <cell r="BV327">
            <v>62</v>
          </cell>
          <cell r="BW327">
            <v>64</v>
          </cell>
          <cell r="BX327">
            <v>56</v>
          </cell>
          <cell r="BY327">
            <v>52</v>
          </cell>
          <cell r="BZ327">
            <v>42</v>
          </cell>
          <cell r="CA327">
            <v>34</v>
          </cell>
          <cell r="CB327">
            <v>31</v>
          </cell>
          <cell r="CC327">
            <v>24</v>
          </cell>
          <cell r="CD327">
            <v>22</v>
          </cell>
          <cell r="CE327">
            <v>14</v>
          </cell>
          <cell r="CF327">
            <v>13</v>
          </cell>
          <cell r="CG327">
            <v>1</v>
          </cell>
          <cell r="CH327">
            <v>6</v>
          </cell>
          <cell r="CI327">
            <v>6</v>
          </cell>
          <cell r="CJ327">
            <v>12</v>
          </cell>
          <cell r="CK327">
            <v>408</v>
          </cell>
          <cell r="CL327">
            <v>32</v>
          </cell>
          <cell r="CM327">
            <v>32</v>
          </cell>
          <cell r="CN327">
            <v>186</v>
          </cell>
          <cell r="CO327">
            <v>10</v>
          </cell>
        </row>
        <row r="328">
          <cell r="AY328">
            <v>4571</v>
          </cell>
          <cell r="AZ328">
            <v>5</v>
          </cell>
          <cell r="BA328">
            <v>5</v>
          </cell>
          <cell r="BB328">
            <v>5</v>
          </cell>
          <cell r="BC328">
            <v>5</v>
          </cell>
          <cell r="BD328">
            <v>5</v>
          </cell>
          <cell r="BE328">
            <v>5</v>
          </cell>
          <cell r="BF328">
            <v>5</v>
          </cell>
          <cell r="BG328">
            <v>5</v>
          </cell>
          <cell r="BH328">
            <v>5</v>
          </cell>
          <cell r="BI328">
            <v>5</v>
          </cell>
          <cell r="BJ328">
            <v>5</v>
          </cell>
          <cell r="BK328">
            <v>6</v>
          </cell>
          <cell r="BL328">
            <v>6</v>
          </cell>
          <cell r="BM328">
            <v>6</v>
          </cell>
          <cell r="BN328">
            <v>6</v>
          </cell>
          <cell r="BO328">
            <v>6</v>
          </cell>
          <cell r="BP328">
            <v>5</v>
          </cell>
          <cell r="BQ328">
            <v>5</v>
          </cell>
          <cell r="BR328">
            <v>5</v>
          </cell>
          <cell r="BS328">
            <v>5</v>
          </cell>
          <cell r="BT328">
            <v>22</v>
          </cell>
          <cell r="BU328">
            <v>22</v>
          </cell>
          <cell r="BV328">
            <v>25</v>
          </cell>
          <cell r="BW328">
            <v>26</v>
          </cell>
          <cell r="BX328">
            <v>23</v>
          </cell>
          <cell r="BY328">
            <v>21</v>
          </cell>
          <cell r="BZ328">
            <v>17</v>
          </cell>
          <cell r="CA328">
            <v>14</v>
          </cell>
          <cell r="CB328">
            <v>12</v>
          </cell>
          <cell r="CC328">
            <v>10</v>
          </cell>
          <cell r="CD328">
            <v>9</v>
          </cell>
          <cell r="CE328">
            <v>6</v>
          </cell>
          <cell r="CF328">
            <v>5</v>
          </cell>
          <cell r="CG328">
            <v>0</v>
          </cell>
          <cell r="CH328">
            <v>2</v>
          </cell>
          <cell r="CI328">
            <v>2</v>
          </cell>
          <cell r="CJ328">
            <v>5</v>
          </cell>
          <cell r="CK328">
            <v>163</v>
          </cell>
          <cell r="CL328">
            <v>13</v>
          </cell>
          <cell r="CM328">
            <v>13</v>
          </cell>
          <cell r="CN328">
            <v>74</v>
          </cell>
          <cell r="CO328">
            <v>4</v>
          </cell>
        </row>
        <row r="329">
          <cell r="AY329">
            <v>4572</v>
          </cell>
          <cell r="AZ329">
            <v>11</v>
          </cell>
          <cell r="BA329">
            <v>11</v>
          </cell>
          <cell r="BB329">
            <v>12</v>
          </cell>
          <cell r="BC329">
            <v>12</v>
          </cell>
          <cell r="BD329">
            <v>12</v>
          </cell>
          <cell r="BE329">
            <v>12</v>
          </cell>
          <cell r="BF329">
            <v>13</v>
          </cell>
          <cell r="BG329">
            <v>13</v>
          </cell>
          <cell r="BH329">
            <v>13</v>
          </cell>
          <cell r="BI329">
            <v>13</v>
          </cell>
          <cell r="BJ329">
            <v>14</v>
          </cell>
          <cell r="BK329">
            <v>14</v>
          </cell>
          <cell r="BL329">
            <v>14</v>
          </cell>
          <cell r="BM329">
            <v>14</v>
          </cell>
          <cell r="BN329">
            <v>14</v>
          </cell>
          <cell r="BO329">
            <v>14</v>
          </cell>
          <cell r="BP329">
            <v>14</v>
          </cell>
          <cell r="BQ329">
            <v>13</v>
          </cell>
          <cell r="BR329">
            <v>13</v>
          </cell>
          <cell r="BS329">
            <v>12</v>
          </cell>
          <cell r="BT329">
            <v>54</v>
          </cell>
          <cell r="BU329">
            <v>55</v>
          </cell>
          <cell r="BV329">
            <v>62</v>
          </cell>
          <cell r="BW329">
            <v>64</v>
          </cell>
          <cell r="BX329">
            <v>56</v>
          </cell>
          <cell r="BY329">
            <v>52</v>
          </cell>
          <cell r="BZ329">
            <v>42</v>
          </cell>
          <cell r="CA329">
            <v>34</v>
          </cell>
          <cell r="CB329">
            <v>31</v>
          </cell>
          <cell r="CC329">
            <v>24</v>
          </cell>
          <cell r="CD329">
            <v>22</v>
          </cell>
          <cell r="CE329">
            <v>14</v>
          </cell>
          <cell r="CF329">
            <v>13</v>
          </cell>
          <cell r="CG329">
            <v>1</v>
          </cell>
          <cell r="CH329">
            <v>6</v>
          </cell>
          <cell r="CI329">
            <v>6</v>
          </cell>
          <cell r="CJ329">
            <v>12</v>
          </cell>
          <cell r="CK329">
            <v>408</v>
          </cell>
          <cell r="CL329">
            <v>32</v>
          </cell>
          <cell r="CM329">
            <v>32</v>
          </cell>
          <cell r="CN329">
            <v>186</v>
          </cell>
          <cell r="CO329">
            <v>10</v>
          </cell>
        </row>
        <row r="330">
          <cell r="AY330">
            <v>8996</v>
          </cell>
          <cell r="AZ330">
            <v>17</v>
          </cell>
          <cell r="BA330">
            <v>17</v>
          </cell>
          <cell r="BB330">
            <v>17</v>
          </cell>
          <cell r="BC330">
            <v>18</v>
          </cell>
          <cell r="BD330">
            <v>18</v>
          </cell>
          <cell r="BE330">
            <v>18</v>
          </cell>
          <cell r="BF330">
            <v>19</v>
          </cell>
          <cell r="BG330">
            <v>19</v>
          </cell>
          <cell r="BH330">
            <v>20</v>
          </cell>
          <cell r="BI330">
            <v>20</v>
          </cell>
          <cell r="BJ330">
            <v>20</v>
          </cell>
          <cell r="BK330">
            <v>21</v>
          </cell>
          <cell r="BL330">
            <v>21</v>
          </cell>
          <cell r="BM330">
            <v>21</v>
          </cell>
          <cell r="BN330">
            <v>21</v>
          </cell>
          <cell r="BO330">
            <v>21</v>
          </cell>
          <cell r="BP330">
            <v>20</v>
          </cell>
          <cell r="BQ330">
            <v>20</v>
          </cell>
          <cell r="BR330">
            <v>19</v>
          </cell>
          <cell r="BS330">
            <v>18</v>
          </cell>
          <cell r="BT330">
            <v>81</v>
          </cell>
          <cell r="BU330">
            <v>82</v>
          </cell>
          <cell r="BV330">
            <v>93</v>
          </cell>
          <cell r="BW330">
            <v>96</v>
          </cell>
          <cell r="BX330">
            <v>84</v>
          </cell>
          <cell r="BY330">
            <v>78</v>
          </cell>
          <cell r="BZ330">
            <v>63</v>
          </cell>
          <cell r="CA330">
            <v>51</v>
          </cell>
          <cell r="CB330">
            <v>46</v>
          </cell>
          <cell r="CC330">
            <v>37</v>
          </cell>
          <cell r="CD330">
            <v>33</v>
          </cell>
          <cell r="CE330">
            <v>22</v>
          </cell>
          <cell r="CF330">
            <v>20</v>
          </cell>
          <cell r="CG330">
            <v>1</v>
          </cell>
          <cell r="CH330">
            <v>9</v>
          </cell>
          <cell r="CI330">
            <v>9</v>
          </cell>
          <cell r="CJ330">
            <v>19</v>
          </cell>
          <cell r="CK330">
            <v>611</v>
          </cell>
          <cell r="CL330">
            <v>48</v>
          </cell>
          <cell r="CM330">
            <v>48</v>
          </cell>
          <cell r="CN330">
            <v>279</v>
          </cell>
          <cell r="CO330">
            <v>13</v>
          </cell>
        </row>
        <row r="331">
          <cell r="AY331">
            <v>8995</v>
          </cell>
          <cell r="AZ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1</v>
          </cell>
          <cell r="BN331">
            <v>1</v>
          </cell>
          <cell r="BO331">
            <v>1</v>
          </cell>
          <cell r="BP331">
            <v>1</v>
          </cell>
          <cell r="BQ331">
            <v>1</v>
          </cell>
          <cell r="BR331">
            <v>1</v>
          </cell>
          <cell r="BS331">
            <v>1</v>
          </cell>
          <cell r="BT331">
            <v>5</v>
          </cell>
          <cell r="BU331">
            <v>5</v>
          </cell>
          <cell r="BV331">
            <v>6</v>
          </cell>
          <cell r="BW331">
            <v>6</v>
          </cell>
          <cell r="BX331">
            <v>6</v>
          </cell>
          <cell r="BY331">
            <v>5</v>
          </cell>
          <cell r="BZ331">
            <v>4</v>
          </cell>
          <cell r="CA331">
            <v>3</v>
          </cell>
          <cell r="CB331">
            <v>3</v>
          </cell>
          <cell r="CC331">
            <v>2</v>
          </cell>
          <cell r="CD331">
            <v>2</v>
          </cell>
          <cell r="CE331">
            <v>1</v>
          </cell>
          <cell r="CF331">
            <v>1</v>
          </cell>
          <cell r="CG331">
            <v>0</v>
          </cell>
          <cell r="CH331">
            <v>1</v>
          </cell>
          <cell r="CI331">
            <v>1</v>
          </cell>
          <cell r="CJ331">
            <v>1</v>
          </cell>
          <cell r="CK331">
            <v>41</v>
          </cell>
          <cell r="CL331">
            <v>3</v>
          </cell>
          <cell r="CM331">
            <v>3</v>
          </cell>
          <cell r="CN331">
            <v>19</v>
          </cell>
          <cell r="CO331">
            <v>1</v>
          </cell>
        </row>
        <row r="332">
          <cell r="AY332">
            <v>19285</v>
          </cell>
          <cell r="AZ332">
            <v>8</v>
          </cell>
          <cell r="BA332">
            <v>8</v>
          </cell>
          <cell r="BB332">
            <v>8</v>
          </cell>
          <cell r="BC332">
            <v>8</v>
          </cell>
          <cell r="BD332">
            <v>8</v>
          </cell>
          <cell r="BE332">
            <v>9</v>
          </cell>
          <cell r="BF332">
            <v>9</v>
          </cell>
          <cell r="BG332">
            <v>9</v>
          </cell>
          <cell r="BH332">
            <v>9</v>
          </cell>
          <cell r="BI332">
            <v>9</v>
          </cell>
          <cell r="BJ332">
            <v>10</v>
          </cell>
          <cell r="BK332">
            <v>10</v>
          </cell>
          <cell r="BL332">
            <v>10</v>
          </cell>
          <cell r="BM332">
            <v>10</v>
          </cell>
          <cell r="BN332">
            <v>10</v>
          </cell>
          <cell r="BO332">
            <v>10</v>
          </cell>
          <cell r="BP332">
            <v>9</v>
          </cell>
          <cell r="BQ332">
            <v>9</v>
          </cell>
          <cell r="BR332">
            <v>9</v>
          </cell>
          <cell r="BS332">
            <v>9</v>
          </cell>
          <cell r="BT332">
            <v>38</v>
          </cell>
          <cell r="BU332">
            <v>38</v>
          </cell>
          <cell r="BV332">
            <v>43</v>
          </cell>
          <cell r="BW332">
            <v>45</v>
          </cell>
          <cell r="BX332">
            <v>39</v>
          </cell>
          <cell r="BY332">
            <v>37</v>
          </cell>
          <cell r="BZ332">
            <v>30</v>
          </cell>
          <cell r="CA332">
            <v>24</v>
          </cell>
          <cell r="CB332">
            <v>21</v>
          </cell>
          <cell r="CC332">
            <v>17</v>
          </cell>
          <cell r="CD332">
            <v>15</v>
          </cell>
          <cell r="CE332">
            <v>10</v>
          </cell>
          <cell r="CF332">
            <v>9</v>
          </cell>
          <cell r="CG332">
            <v>1</v>
          </cell>
          <cell r="CH332">
            <v>4</v>
          </cell>
          <cell r="CI332">
            <v>4</v>
          </cell>
          <cell r="CJ332">
            <v>9</v>
          </cell>
          <cell r="CK332">
            <v>285</v>
          </cell>
          <cell r="CL332">
            <v>23</v>
          </cell>
          <cell r="CM332">
            <v>22</v>
          </cell>
          <cell r="CN332">
            <v>130</v>
          </cell>
          <cell r="CO332">
            <v>6</v>
          </cell>
        </row>
        <row r="333">
          <cell r="AY333">
            <v>10273</v>
          </cell>
          <cell r="AZ333">
            <v>13</v>
          </cell>
          <cell r="BA333">
            <v>13</v>
          </cell>
          <cell r="BB333">
            <v>13</v>
          </cell>
          <cell r="BC333">
            <v>13</v>
          </cell>
          <cell r="BD333">
            <v>13</v>
          </cell>
          <cell r="BE333">
            <v>13</v>
          </cell>
          <cell r="BF333">
            <v>14</v>
          </cell>
          <cell r="BG333">
            <v>14</v>
          </cell>
          <cell r="BH333">
            <v>14</v>
          </cell>
          <cell r="BI333">
            <v>15</v>
          </cell>
          <cell r="BJ333">
            <v>15</v>
          </cell>
          <cell r="BK333">
            <v>15</v>
          </cell>
          <cell r="BL333">
            <v>16</v>
          </cell>
          <cell r="BM333">
            <v>15</v>
          </cell>
          <cell r="BN333">
            <v>15</v>
          </cell>
          <cell r="BO333">
            <v>15</v>
          </cell>
          <cell r="BP333">
            <v>15</v>
          </cell>
          <cell r="BQ333">
            <v>15</v>
          </cell>
          <cell r="BR333">
            <v>14</v>
          </cell>
          <cell r="BS333">
            <v>13</v>
          </cell>
          <cell r="BT333">
            <v>59</v>
          </cell>
          <cell r="BU333">
            <v>60</v>
          </cell>
          <cell r="BV333">
            <v>68</v>
          </cell>
          <cell r="BW333">
            <v>71</v>
          </cell>
          <cell r="BX333">
            <v>62</v>
          </cell>
          <cell r="BY333">
            <v>57</v>
          </cell>
          <cell r="BZ333">
            <v>46</v>
          </cell>
          <cell r="CA333">
            <v>37</v>
          </cell>
          <cell r="CB333">
            <v>34</v>
          </cell>
          <cell r="CC333">
            <v>27</v>
          </cell>
          <cell r="CD333">
            <v>24</v>
          </cell>
          <cell r="CE333">
            <v>16</v>
          </cell>
          <cell r="CF333">
            <v>15</v>
          </cell>
          <cell r="CG333">
            <v>1</v>
          </cell>
          <cell r="CH333">
            <v>6</v>
          </cell>
          <cell r="CI333">
            <v>6</v>
          </cell>
          <cell r="CJ333">
            <v>14</v>
          </cell>
          <cell r="CK333">
            <v>448</v>
          </cell>
          <cell r="CL333">
            <v>35</v>
          </cell>
          <cell r="CM333">
            <v>35</v>
          </cell>
          <cell r="CN333">
            <v>205</v>
          </cell>
          <cell r="CO333">
            <v>0</v>
          </cell>
        </row>
        <row r="334">
          <cell r="AY334">
            <v>4573</v>
          </cell>
          <cell r="AZ334">
            <v>33</v>
          </cell>
          <cell r="BA334">
            <v>33</v>
          </cell>
          <cell r="BB334">
            <v>33</v>
          </cell>
          <cell r="BC334">
            <v>34</v>
          </cell>
          <cell r="BD334">
            <v>35</v>
          </cell>
          <cell r="BE334">
            <v>36</v>
          </cell>
          <cell r="BF334">
            <v>36</v>
          </cell>
          <cell r="BG334">
            <v>37</v>
          </cell>
          <cell r="BH334">
            <v>38</v>
          </cell>
          <cell r="BI334">
            <v>39</v>
          </cell>
          <cell r="BJ334">
            <v>40</v>
          </cell>
          <cell r="BK334">
            <v>41</v>
          </cell>
          <cell r="BL334">
            <v>41</v>
          </cell>
          <cell r="BM334">
            <v>41</v>
          </cell>
          <cell r="BN334">
            <v>40</v>
          </cell>
          <cell r="BO334">
            <v>40</v>
          </cell>
          <cell r="BP334">
            <v>39</v>
          </cell>
          <cell r="BQ334">
            <v>38</v>
          </cell>
          <cell r="BR334">
            <v>37</v>
          </cell>
          <cell r="BS334">
            <v>35</v>
          </cell>
          <cell r="BT334">
            <v>156</v>
          </cell>
          <cell r="BU334">
            <v>159</v>
          </cell>
          <cell r="BV334">
            <v>179</v>
          </cell>
          <cell r="BW334">
            <v>186</v>
          </cell>
          <cell r="BX334">
            <v>163</v>
          </cell>
          <cell r="BY334">
            <v>151</v>
          </cell>
          <cell r="BZ334">
            <v>122</v>
          </cell>
          <cell r="CA334">
            <v>98</v>
          </cell>
          <cell r="CB334">
            <v>89</v>
          </cell>
          <cell r="CC334">
            <v>71</v>
          </cell>
          <cell r="CD334">
            <v>64</v>
          </cell>
          <cell r="CE334">
            <v>42</v>
          </cell>
          <cell r="CF334">
            <v>39</v>
          </cell>
          <cell r="CG334">
            <v>3</v>
          </cell>
          <cell r="CH334">
            <v>17</v>
          </cell>
          <cell r="CI334">
            <v>17</v>
          </cell>
          <cell r="CJ334">
            <v>36</v>
          </cell>
          <cell r="CK334">
            <v>1182</v>
          </cell>
          <cell r="CL334">
            <v>94</v>
          </cell>
          <cell r="CM334">
            <v>93</v>
          </cell>
          <cell r="CN334">
            <v>540</v>
          </cell>
          <cell r="CO334">
            <v>25</v>
          </cell>
        </row>
        <row r="335">
          <cell r="AY335">
            <v>4542</v>
          </cell>
          <cell r="AZ335">
            <v>16</v>
          </cell>
          <cell r="BA335">
            <v>16</v>
          </cell>
          <cell r="BB335">
            <v>16</v>
          </cell>
          <cell r="BC335">
            <v>16</v>
          </cell>
          <cell r="BD335">
            <v>17</v>
          </cell>
          <cell r="BE335">
            <v>17</v>
          </cell>
          <cell r="BF335">
            <v>18</v>
          </cell>
          <cell r="BG335">
            <v>18</v>
          </cell>
          <cell r="BH335">
            <v>18</v>
          </cell>
          <cell r="BI335">
            <v>19</v>
          </cell>
          <cell r="BJ335">
            <v>19</v>
          </cell>
          <cell r="BK335">
            <v>20</v>
          </cell>
          <cell r="BL335">
            <v>20</v>
          </cell>
          <cell r="BM335">
            <v>20</v>
          </cell>
          <cell r="BN335">
            <v>19</v>
          </cell>
          <cell r="BO335">
            <v>19</v>
          </cell>
          <cell r="BP335">
            <v>19</v>
          </cell>
          <cell r="BQ335">
            <v>19</v>
          </cell>
          <cell r="BR335">
            <v>18</v>
          </cell>
          <cell r="BS335">
            <v>17</v>
          </cell>
          <cell r="BT335">
            <v>75</v>
          </cell>
          <cell r="BU335">
            <v>77</v>
          </cell>
          <cell r="BV335">
            <v>86</v>
          </cell>
          <cell r="BW335">
            <v>90</v>
          </cell>
          <cell r="BX335">
            <v>79</v>
          </cell>
          <cell r="BY335">
            <v>73</v>
          </cell>
          <cell r="BZ335">
            <v>59</v>
          </cell>
          <cell r="CA335">
            <v>47</v>
          </cell>
          <cell r="CB335">
            <v>43</v>
          </cell>
          <cell r="CC335">
            <v>34</v>
          </cell>
          <cell r="CD335">
            <v>31</v>
          </cell>
          <cell r="CE335">
            <v>20</v>
          </cell>
          <cell r="CF335">
            <v>19</v>
          </cell>
          <cell r="CG335">
            <v>1</v>
          </cell>
          <cell r="CH335">
            <v>8</v>
          </cell>
          <cell r="CI335">
            <v>8</v>
          </cell>
          <cell r="CJ335">
            <v>17</v>
          </cell>
          <cell r="CK335">
            <v>571</v>
          </cell>
          <cell r="CL335">
            <v>45</v>
          </cell>
          <cell r="CM335">
            <v>45</v>
          </cell>
          <cell r="CN335">
            <v>261</v>
          </cell>
          <cell r="CO335">
            <v>12</v>
          </cell>
        </row>
        <row r="336"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29</v>
          </cell>
        </row>
        <row r="337">
          <cell r="AZ337">
            <v>25</v>
          </cell>
          <cell r="BA337">
            <v>23</v>
          </cell>
          <cell r="BB337">
            <v>19</v>
          </cell>
          <cell r="BC337">
            <v>18</v>
          </cell>
          <cell r="BD337">
            <v>19</v>
          </cell>
          <cell r="BE337">
            <v>18</v>
          </cell>
          <cell r="BF337">
            <v>19</v>
          </cell>
          <cell r="BG337">
            <v>20</v>
          </cell>
          <cell r="BH337">
            <v>23</v>
          </cell>
          <cell r="BI337">
            <v>25</v>
          </cell>
          <cell r="BJ337">
            <v>25</v>
          </cell>
          <cell r="BK337">
            <v>27</v>
          </cell>
          <cell r="BL337">
            <v>28</v>
          </cell>
          <cell r="BM337">
            <v>29</v>
          </cell>
          <cell r="BN337">
            <v>29</v>
          </cell>
          <cell r="BO337">
            <v>25</v>
          </cell>
          <cell r="BP337">
            <v>24</v>
          </cell>
          <cell r="BQ337">
            <v>24</v>
          </cell>
          <cell r="BR337">
            <v>21</v>
          </cell>
          <cell r="BS337">
            <v>23</v>
          </cell>
          <cell r="BT337">
            <v>90</v>
          </cell>
          <cell r="BU337">
            <v>84</v>
          </cell>
          <cell r="BV337">
            <v>115</v>
          </cell>
          <cell r="BW337">
            <v>108</v>
          </cell>
          <cell r="BX337">
            <v>105</v>
          </cell>
          <cell r="BY337">
            <v>109</v>
          </cell>
          <cell r="BZ337">
            <v>94</v>
          </cell>
          <cell r="CA337">
            <v>80</v>
          </cell>
          <cell r="CB337">
            <v>75</v>
          </cell>
          <cell r="CC337">
            <v>64</v>
          </cell>
          <cell r="CD337">
            <v>43</v>
          </cell>
          <cell r="CE337">
            <v>33</v>
          </cell>
          <cell r="CF337">
            <v>35</v>
          </cell>
          <cell r="CG337">
            <v>2</v>
          </cell>
          <cell r="CH337">
            <v>13</v>
          </cell>
          <cell r="CI337">
            <v>12</v>
          </cell>
          <cell r="CJ337">
            <v>30</v>
          </cell>
          <cell r="CK337">
            <v>749</v>
          </cell>
          <cell r="CL337">
            <v>64</v>
          </cell>
          <cell r="CM337">
            <v>61</v>
          </cell>
          <cell r="CN337">
            <v>315</v>
          </cell>
          <cell r="CO337">
            <v>41</v>
          </cell>
        </row>
        <row r="338">
          <cell r="AZ338">
            <v>25</v>
          </cell>
          <cell r="BA338">
            <v>23</v>
          </cell>
          <cell r="BB338">
            <v>19</v>
          </cell>
          <cell r="BC338">
            <v>18</v>
          </cell>
          <cell r="BD338">
            <v>19</v>
          </cell>
          <cell r="BE338">
            <v>18</v>
          </cell>
          <cell r="BF338">
            <v>19</v>
          </cell>
          <cell r="BG338">
            <v>20</v>
          </cell>
          <cell r="BH338">
            <v>23</v>
          </cell>
          <cell r="BI338">
            <v>25</v>
          </cell>
          <cell r="BJ338">
            <v>25</v>
          </cell>
          <cell r="BK338">
            <v>27</v>
          </cell>
          <cell r="BL338">
            <v>28</v>
          </cell>
          <cell r="BM338">
            <v>29</v>
          </cell>
          <cell r="BN338">
            <v>29</v>
          </cell>
          <cell r="BO338">
            <v>25</v>
          </cell>
          <cell r="BP338">
            <v>24</v>
          </cell>
          <cell r="BQ338">
            <v>24</v>
          </cell>
          <cell r="BR338">
            <v>21</v>
          </cell>
          <cell r="BS338">
            <v>23</v>
          </cell>
          <cell r="BT338">
            <v>90</v>
          </cell>
          <cell r="BU338">
            <v>84</v>
          </cell>
          <cell r="BV338">
            <v>115</v>
          </cell>
          <cell r="BW338">
            <v>108</v>
          </cell>
          <cell r="BX338">
            <v>105</v>
          </cell>
          <cell r="BY338">
            <v>109</v>
          </cell>
          <cell r="BZ338">
            <v>94</v>
          </cell>
          <cell r="CA338">
            <v>80</v>
          </cell>
          <cell r="CB338">
            <v>75</v>
          </cell>
          <cell r="CC338">
            <v>64</v>
          </cell>
          <cell r="CD338">
            <v>43</v>
          </cell>
          <cell r="CE338">
            <v>33</v>
          </cell>
          <cell r="CF338">
            <v>35</v>
          </cell>
          <cell r="CG338">
            <v>2</v>
          </cell>
          <cell r="CH338">
            <v>13</v>
          </cell>
          <cell r="CI338">
            <v>12</v>
          </cell>
          <cell r="CJ338">
            <v>30</v>
          </cell>
          <cell r="CK338">
            <v>749</v>
          </cell>
          <cell r="CL338">
            <v>64</v>
          </cell>
          <cell r="CM338">
            <v>61</v>
          </cell>
          <cell r="CN338">
            <v>315</v>
          </cell>
          <cell r="CO338">
            <v>12</v>
          </cell>
        </row>
        <row r="339">
          <cell r="AY339">
            <v>4534</v>
          </cell>
          <cell r="AZ339">
            <v>21</v>
          </cell>
          <cell r="BA339">
            <v>19</v>
          </cell>
          <cell r="BB339">
            <v>16</v>
          </cell>
          <cell r="BC339">
            <v>15</v>
          </cell>
          <cell r="BD339">
            <v>16</v>
          </cell>
          <cell r="BE339">
            <v>15</v>
          </cell>
          <cell r="BF339">
            <v>16</v>
          </cell>
          <cell r="BG339">
            <v>17</v>
          </cell>
          <cell r="BH339">
            <v>19</v>
          </cell>
          <cell r="BI339">
            <v>21</v>
          </cell>
          <cell r="BJ339">
            <v>21</v>
          </cell>
          <cell r="BK339">
            <v>23</v>
          </cell>
          <cell r="BL339">
            <v>24</v>
          </cell>
          <cell r="BM339">
            <v>25</v>
          </cell>
          <cell r="BN339">
            <v>25</v>
          </cell>
          <cell r="BO339">
            <v>21</v>
          </cell>
          <cell r="BP339">
            <v>20</v>
          </cell>
          <cell r="BQ339">
            <v>20</v>
          </cell>
          <cell r="BR339">
            <v>18</v>
          </cell>
          <cell r="BS339">
            <v>19</v>
          </cell>
          <cell r="BT339">
            <v>76</v>
          </cell>
          <cell r="BU339">
            <v>71</v>
          </cell>
          <cell r="BV339">
            <v>97</v>
          </cell>
          <cell r="BW339">
            <v>91</v>
          </cell>
          <cell r="BX339">
            <v>89</v>
          </cell>
          <cell r="BY339">
            <v>92</v>
          </cell>
          <cell r="BZ339">
            <v>80</v>
          </cell>
          <cell r="CA339">
            <v>68</v>
          </cell>
          <cell r="CB339">
            <v>63</v>
          </cell>
          <cell r="CC339">
            <v>54</v>
          </cell>
          <cell r="CD339">
            <v>36</v>
          </cell>
          <cell r="CE339">
            <v>28</v>
          </cell>
          <cell r="CF339">
            <v>30</v>
          </cell>
          <cell r="CG339">
            <v>2</v>
          </cell>
          <cell r="CH339">
            <v>11</v>
          </cell>
          <cell r="CI339">
            <v>10</v>
          </cell>
          <cell r="CJ339">
            <v>25</v>
          </cell>
          <cell r="CK339">
            <v>634</v>
          </cell>
          <cell r="CL339">
            <v>54</v>
          </cell>
          <cell r="CM339">
            <v>52</v>
          </cell>
          <cell r="CN339">
            <v>267</v>
          </cell>
          <cell r="CO339">
            <v>10</v>
          </cell>
        </row>
        <row r="340">
          <cell r="AY340">
            <v>7405</v>
          </cell>
          <cell r="AZ340">
            <v>4</v>
          </cell>
          <cell r="BA340">
            <v>4</v>
          </cell>
          <cell r="BB340">
            <v>3</v>
          </cell>
          <cell r="BC340">
            <v>3</v>
          </cell>
          <cell r="BD340">
            <v>3</v>
          </cell>
          <cell r="BE340">
            <v>3</v>
          </cell>
          <cell r="BF340">
            <v>3</v>
          </cell>
          <cell r="BG340">
            <v>3</v>
          </cell>
          <cell r="BH340">
            <v>4</v>
          </cell>
          <cell r="BI340">
            <v>4</v>
          </cell>
          <cell r="BJ340">
            <v>4</v>
          </cell>
          <cell r="BK340">
            <v>4</v>
          </cell>
          <cell r="BL340">
            <v>4</v>
          </cell>
          <cell r="BM340">
            <v>4</v>
          </cell>
          <cell r="BN340">
            <v>4</v>
          </cell>
          <cell r="BO340">
            <v>4</v>
          </cell>
          <cell r="BP340">
            <v>4</v>
          </cell>
          <cell r="BQ340">
            <v>4</v>
          </cell>
          <cell r="BR340">
            <v>3</v>
          </cell>
          <cell r="BS340">
            <v>4</v>
          </cell>
          <cell r="BT340">
            <v>14</v>
          </cell>
          <cell r="BU340">
            <v>13</v>
          </cell>
          <cell r="BV340">
            <v>18</v>
          </cell>
          <cell r="BW340">
            <v>17</v>
          </cell>
          <cell r="BX340">
            <v>16</v>
          </cell>
          <cell r="BY340">
            <v>17</v>
          </cell>
          <cell r="BZ340">
            <v>14</v>
          </cell>
          <cell r="CA340">
            <v>12</v>
          </cell>
          <cell r="CB340">
            <v>12</v>
          </cell>
          <cell r="CC340">
            <v>10</v>
          </cell>
          <cell r="CD340">
            <v>7</v>
          </cell>
          <cell r="CE340">
            <v>5</v>
          </cell>
          <cell r="CF340">
            <v>5</v>
          </cell>
          <cell r="CG340">
            <v>0</v>
          </cell>
          <cell r="CH340">
            <v>2</v>
          </cell>
          <cell r="CI340">
            <v>2</v>
          </cell>
          <cell r="CJ340">
            <v>5</v>
          </cell>
          <cell r="CK340">
            <v>115</v>
          </cell>
          <cell r="CL340">
            <v>10</v>
          </cell>
          <cell r="CM340">
            <v>9</v>
          </cell>
          <cell r="CN340">
            <v>48</v>
          </cell>
          <cell r="CO340">
            <v>2</v>
          </cell>
        </row>
        <row r="341">
          <cell r="AZ341">
            <v>0</v>
          </cell>
          <cell r="BA341">
            <v>-1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68</v>
          </cell>
        </row>
        <row r="342">
          <cell r="AZ342">
            <v>70</v>
          </cell>
          <cell r="BA342">
            <v>69</v>
          </cell>
          <cell r="BB342">
            <v>68</v>
          </cell>
          <cell r="BC342">
            <v>68</v>
          </cell>
          <cell r="BD342">
            <v>70</v>
          </cell>
          <cell r="BE342">
            <v>73</v>
          </cell>
          <cell r="BF342">
            <v>76</v>
          </cell>
          <cell r="BG342">
            <v>80</v>
          </cell>
          <cell r="BH342">
            <v>84</v>
          </cell>
          <cell r="BI342">
            <v>89</v>
          </cell>
          <cell r="BJ342">
            <v>93</v>
          </cell>
          <cell r="BK342">
            <v>97</v>
          </cell>
          <cell r="BL342">
            <v>99</v>
          </cell>
          <cell r="BM342">
            <v>96</v>
          </cell>
          <cell r="BN342">
            <v>94</v>
          </cell>
          <cell r="BO342">
            <v>90</v>
          </cell>
          <cell r="BP342">
            <v>86</v>
          </cell>
          <cell r="BQ342">
            <v>82</v>
          </cell>
          <cell r="BR342">
            <v>77</v>
          </cell>
          <cell r="BS342">
            <v>73</v>
          </cell>
          <cell r="BT342">
            <v>313</v>
          </cell>
          <cell r="BU342">
            <v>295</v>
          </cell>
          <cell r="BV342">
            <v>334</v>
          </cell>
          <cell r="BW342">
            <v>351</v>
          </cell>
          <cell r="BX342">
            <v>297</v>
          </cell>
          <cell r="BY342">
            <v>291</v>
          </cell>
          <cell r="BZ342">
            <v>233</v>
          </cell>
          <cell r="CA342">
            <v>192</v>
          </cell>
          <cell r="CB342">
            <v>144</v>
          </cell>
          <cell r="CC342">
            <v>132</v>
          </cell>
          <cell r="CD342">
            <v>102</v>
          </cell>
          <cell r="CE342">
            <v>74</v>
          </cell>
          <cell r="CF342">
            <v>73</v>
          </cell>
          <cell r="CG342">
            <v>6</v>
          </cell>
          <cell r="CH342">
            <v>34</v>
          </cell>
          <cell r="CI342">
            <v>36</v>
          </cell>
          <cell r="CJ342">
            <v>85</v>
          </cell>
          <cell r="CK342">
            <v>2362</v>
          </cell>
          <cell r="CL342">
            <v>218</v>
          </cell>
          <cell r="CM342">
            <v>211</v>
          </cell>
          <cell r="CN342">
            <v>1012</v>
          </cell>
          <cell r="CO342">
            <v>116</v>
          </cell>
        </row>
        <row r="343">
          <cell r="AZ343">
            <v>70</v>
          </cell>
          <cell r="BA343">
            <v>70</v>
          </cell>
          <cell r="BB343">
            <v>68</v>
          </cell>
          <cell r="BC343">
            <v>68</v>
          </cell>
          <cell r="BD343">
            <v>70</v>
          </cell>
          <cell r="BE343">
            <v>73</v>
          </cell>
          <cell r="BF343">
            <v>76</v>
          </cell>
          <cell r="BG343">
            <v>80</v>
          </cell>
          <cell r="BH343">
            <v>84</v>
          </cell>
          <cell r="BI343">
            <v>89</v>
          </cell>
          <cell r="BJ343">
            <v>93</v>
          </cell>
          <cell r="BK343">
            <v>97</v>
          </cell>
          <cell r="BL343">
            <v>99</v>
          </cell>
          <cell r="BM343">
            <v>96</v>
          </cell>
          <cell r="BN343">
            <v>94</v>
          </cell>
          <cell r="BO343">
            <v>90</v>
          </cell>
          <cell r="BP343">
            <v>86</v>
          </cell>
          <cell r="BQ343">
            <v>82</v>
          </cell>
          <cell r="BR343">
            <v>77</v>
          </cell>
          <cell r="BS343">
            <v>73</v>
          </cell>
          <cell r="BT343">
            <v>313</v>
          </cell>
          <cell r="BU343">
            <v>295</v>
          </cell>
          <cell r="BV343">
            <v>334</v>
          </cell>
          <cell r="BW343">
            <v>351</v>
          </cell>
          <cell r="BX343">
            <v>297</v>
          </cell>
          <cell r="BY343">
            <v>291</v>
          </cell>
          <cell r="BZ343">
            <v>233</v>
          </cell>
          <cell r="CA343">
            <v>192</v>
          </cell>
          <cell r="CB343">
            <v>144</v>
          </cell>
          <cell r="CC343">
            <v>132</v>
          </cell>
          <cell r="CD343">
            <v>102</v>
          </cell>
          <cell r="CE343">
            <v>74</v>
          </cell>
          <cell r="CF343">
            <v>73</v>
          </cell>
          <cell r="CG343">
            <v>6</v>
          </cell>
          <cell r="CH343">
            <v>34</v>
          </cell>
          <cell r="CI343">
            <v>36</v>
          </cell>
          <cell r="CJ343">
            <v>85</v>
          </cell>
          <cell r="CK343">
            <v>2362</v>
          </cell>
          <cell r="CL343">
            <v>218</v>
          </cell>
          <cell r="CM343">
            <v>211</v>
          </cell>
          <cell r="CN343">
            <v>1012</v>
          </cell>
          <cell r="CO343">
            <v>48</v>
          </cell>
        </row>
        <row r="344">
          <cell r="AY344">
            <v>4576</v>
          </cell>
          <cell r="AZ344">
            <v>41</v>
          </cell>
          <cell r="BA344">
            <v>41</v>
          </cell>
          <cell r="BB344">
            <v>40</v>
          </cell>
          <cell r="BC344">
            <v>40</v>
          </cell>
          <cell r="BD344">
            <v>41</v>
          </cell>
          <cell r="BE344">
            <v>43</v>
          </cell>
          <cell r="BF344">
            <v>44</v>
          </cell>
          <cell r="BG344">
            <v>47</v>
          </cell>
          <cell r="BH344">
            <v>50</v>
          </cell>
          <cell r="BI344">
            <v>52</v>
          </cell>
          <cell r="BJ344">
            <v>55</v>
          </cell>
          <cell r="BK344">
            <v>57</v>
          </cell>
          <cell r="BL344">
            <v>58</v>
          </cell>
          <cell r="BM344">
            <v>57</v>
          </cell>
          <cell r="BN344">
            <v>55</v>
          </cell>
          <cell r="BO344">
            <v>53</v>
          </cell>
          <cell r="BP344">
            <v>51</v>
          </cell>
          <cell r="BQ344">
            <v>48</v>
          </cell>
          <cell r="BR344">
            <v>45</v>
          </cell>
          <cell r="BS344">
            <v>43</v>
          </cell>
          <cell r="BT344">
            <v>184</v>
          </cell>
          <cell r="BU344">
            <v>173</v>
          </cell>
          <cell r="BV344">
            <v>196</v>
          </cell>
          <cell r="BW344">
            <v>206</v>
          </cell>
          <cell r="BX344">
            <v>174</v>
          </cell>
          <cell r="BY344">
            <v>171</v>
          </cell>
          <cell r="BZ344">
            <v>137</v>
          </cell>
          <cell r="CA344">
            <v>112</v>
          </cell>
          <cell r="CB344">
            <v>84</v>
          </cell>
          <cell r="CC344">
            <v>78</v>
          </cell>
          <cell r="CD344">
            <v>60</v>
          </cell>
          <cell r="CE344">
            <v>44</v>
          </cell>
          <cell r="CF344">
            <v>43</v>
          </cell>
          <cell r="CG344">
            <v>3</v>
          </cell>
          <cell r="CH344">
            <v>20</v>
          </cell>
          <cell r="CI344">
            <v>21</v>
          </cell>
          <cell r="CJ344">
            <v>50</v>
          </cell>
          <cell r="CK344">
            <v>1387</v>
          </cell>
          <cell r="CL344">
            <v>128</v>
          </cell>
          <cell r="CM344">
            <v>124</v>
          </cell>
          <cell r="CN344">
            <v>594</v>
          </cell>
          <cell r="CO344">
            <v>27</v>
          </cell>
        </row>
        <row r="345">
          <cell r="AY345">
            <v>4570</v>
          </cell>
          <cell r="AZ345">
            <v>23</v>
          </cell>
          <cell r="BA345">
            <v>23</v>
          </cell>
          <cell r="BB345">
            <v>22</v>
          </cell>
          <cell r="BC345">
            <v>22</v>
          </cell>
          <cell r="BD345">
            <v>23</v>
          </cell>
          <cell r="BE345">
            <v>24</v>
          </cell>
          <cell r="BF345">
            <v>25</v>
          </cell>
          <cell r="BG345">
            <v>26</v>
          </cell>
          <cell r="BH345">
            <v>27</v>
          </cell>
          <cell r="BI345">
            <v>29</v>
          </cell>
          <cell r="BJ345">
            <v>30</v>
          </cell>
          <cell r="BK345">
            <v>32</v>
          </cell>
          <cell r="BL345">
            <v>32</v>
          </cell>
          <cell r="BM345">
            <v>31</v>
          </cell>
          <cell r="BN345">
            <v>31</v>
          </cell>
          <cell r="BO345">
            <v>29</v>
          </cell>
          <cell r="BP345">
            <v>28</v>
          </cell>
          <cell r="BQ345">
            <v>27</v>
          </cell>
          <cell r="BR345">
            <v>25</v>
          </cell>
          <cell r="BS345">
            <v>24</v>
          </cell>
          <cell r="BT345">
            <v>102</v>
          </cell>
          <cell r="BU345">
            <v>96</v>
          </cell>
          <cell r="BV345">
            <v>109</v>
          </cell>
          <cell r="BW345">
            <v>114</v>
          </cell>
          <cell r="BX345">
            <v>97</v>
          </cell>
          <cell r="BY345">
            <v>95</v>
          </cell>
          <cell r="BZ345">
            <v>76</v>
          </cell>
          <cell r="CA345">
            <v>63</v>
          </cell>
          <cell r="CB345">
            <v>47</v>
          </cell>
          <cell r="CC345">
            <v>43</v>
          </cell>
          <cell r="CD345">
            <v>33</v>
          </cell>
          <cell r="CE345">
            <v>24</v>
          </cell>
          <cell r="CF345">
            <v>24</v>
          </cell>
          <cell r="CG345">
            <v>2</v>
          </cell>
          <cell r="CH345">
            <v>11</v>
          </cell>
          <cell r="CI345">
            <v>12</v>
          </cell>
          <cell r="CJ345">
            <v>28</v>
          </cell>
          <cell r="CK345">
            <v>770</v>
          </cell>
          <cell r="CL345">
            <v>71</v>
          </cell>
          <cell r="CM345">
            <v>69</v>
          </cell>
          <cell r="CN345">
            <v>330</v>
          </cell>
          <cell r="CO345">
            <v>17</v>
          </cell>
        </row>
        <row r="346">
          <cell r="AY346">
            <v>19286</v>
          </cell>
          <cell r="AZ346">
            <v>6</v>
          </cell>
          <cell r="BA346">
            <v>6</v>
          </cell>
          <cell r="BB346">
            <v>6</v>
          </cell>
          <cell r="BC346">
            <v>6</v>
          </cell>
          <cell r="BD346">
            <v>6</v>
          </cell>
          <cell r="BE346">
            <v>6</v>
          </cell>
          <cell r="BF346">
            <v>7</v>
          </cell>
          <cell r="BG346">
            <v>7</v>
          </cell>
          <cell r="BH346">
            <v>7</v>
          </cell>
          <cell r="BI346">
            <v>8</v>
          </cell>
          <cell r="BJ346">
            <v>8</v>
          </cell>
          <cell r="BK346">
            <v>8</v>
          </cell>
          <cell r="BL346">
            <v>9</v>
          </cell>
          <cell r="BM346">
            <v>8</v>
          </cell>
          <cell r="BN346">
            <v>8</v>
          </cell>
          <cell r="BO346">
            <v>8</v>
          </cell>
          <cell r="BP346">
            <v>7</v>
          </cell>
          <cell r="BQ346">
            <v>7</v>
          </cell>
          <cell r="BR346">
            <v>7</v>
          </cell>
          <cell r="BS346">
            <v>6</v>
          </cell>
          <cell r="BT346">
            <v>27</v>
          </cell>
          <cell r="BU346">
            <v>26</v>
          </cell>
          <cell r="BV346">
            <v>29</v>
          </cell>
          <cell r="BW346">
            <v>31</v>
          </cell>
          <cell r="BX346">
            <v>26</v>
          </cell>
          <cell r="BY346">
            <v>25</v>
          </cell>
          <cell r="BZ346">
            <v>20</v>
          </cell>
          <cell r="CA346">
            <v>17</v>
          </cell>
          <cell r="CB346">
            <v>13</v>
          </cell>
          <cell r="CC346">
            <v>11</v>
          </cell>
          <cell r="CD346">
            <v>9</v>
          </cell>
          <cell r="CE346">
            <v>6</v>
          </cell>
          <cell r="CF346">
            <v>6</v>
          </cell>
          <cell r="CG346">
            <v>1</v>
          </cell>
          <cell r="CH346">
            <v>3</v>
          </cell>
          <cell r="CI346">
            <v>3</v>
          </cell>
          <cell r="CJ346">
            <v>7</v>
          </cell>
          <cell r="CK346">
            <v>205</v>
          </cell>
          <cell r="CL346">
            <v>19</v>
          </cell>
          <cell r="CM346">
            <v>18</v>
          </cell>
          <cell r="CN346">
            <v>88</v>
          </cell>
          <cell r="CO346">
            <v>4</v>
          </cell>
        </row>
        <row r="347"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66</v>
          </cell>
        </row>
        <row r="348">
          <cell r="AZ348">
            <v>72</v>
          </cell>
          <cell r="BA348">
            <v>67</v>
          </cell>
          <cell r="BB348">
            <v>63</v>
          </cell>
          <cell r="BC348">
            <v>60</v>
          </cell>
          <cell r="BD348">
            <v>61</v>
          </cell>
          <cell r="BE348">
            <v>58</v>
          </cell>
          <cell r="BF348">
            <v>60</v>
          </cell>
          <cell r="BG348">
            <v>61</v>
          </cell>
          <cell r="BH348">
            <v>62</v>
          </cell>
          <cell r="BI348">
            <v>62</v>
          </cell>
          <cell r="BJ348">
            <v>65</v>
          </cell>
          <cell r="BK348">
            <v>69</v>
          </cell>
          <cell r="BL348">
            <v>70</v>
          </cell>
          <cell r="BM348">
            <v>69</v>
          </cell>
          <cell r="BN348">
            <v>64</v>
          </cell>
          <cell r="BO348">
            <v>64</v>
          </cell>
          <cell r="BP348">
            <v>62</v>
          </cell>
          <cell r="BQ348">
            <v>60</v>
          </cell>
          <cell r="BR348">
            <v>58</v>
          </cell>
          <cell r="BS348">
            <v>54</v>
          </cell>
          <cell r="BT348">
            <v>272</v>
          </cell>
          <cell r="BU348">
            <v>306</v>
          </cell>
          <cell r="BV348">
            <v>350</v>
          </cell>
          <cell r="BW348">
            <v>275</v>
          </cell>
          <cell r="BX348">
            <v>226</v>
          </cell>
          <cell r="BY348">
            <v>221</v>
          </cell>
          <cell r="BZ348">
            <v>177</v>
          </cell>
          <cell r="CA348">
            <v>148</v>
          </cell>
          <cell r="CB348">
            <v>96</v>
          </cell>
          <cell r="CC348">
            <v>71</v>
          </cell>
          <cell r="CD348">
            <v>51</v>
          </cell>
          <cell r="CE348">
            <v>25</v>
          </cell>
          <cell r="CF348">
            <v>34</v>
          </cell>
          <cell r="CG348">
            <v>6</v>
          </cell>
          <cell r="CH348">
            <v>35</v>
          </cell>
          <cell r="CI348">
            <v>37</v>
          </cell>
          <cell r="CJ348">
            <v>84</v>
          </cell>
          <cell r="CK348">
            <v>1785</v>
          </cell>
          <cell r="CL348">
            <v>157</v>
          </cell>
          <cell r="CM348">
            <v>138</v>
          </cell>
          <cell r="CN348">
            <v>879</v>
          </cell>
          <cell r="CO348">
            <v>114</v>
          </cell>
        </row>
        <row r="349">
          <cell r="AZ349">
            <v>72</v>
          </cell>
          <cell r="BA349">
            <v>67</v>
          </cell>
          <cell r="BB349">
            <v>63</v>
          </cell>
          <cell r="BC349">
            <v>60</v>
          </cell>
          <cell r="BD349">
            <v>61</v>
          </cell>
          <cell r="BE349">
            <v>58</v>
          </cell>
          <cell r="BF349">
            <v>60</v>
          </cell>
          <cell r="BG349">
            <v>61</v>
          </cell>
          <cell r="BH349">
            <v>62</v>
          </cell>
          <cell r="BI349">
            <v>62</v>
          </cell>
          <cell r="BJ349">
            <v>65</v>
          </cell>
          <cell r="BK349">
            <v>69</v>
          </cell>
          <cell r="BL349">
            <v>70</v>
          </cell>
          <cell r="BM349">
            <v>69</v>
          </cell>
          <cell r="BN349">
            <v>64</v>
          </cell>
          <cell r="BO349">
            <v>64</v>
          </cell>
          <cell r="BP349">
            <v>62</v>
          </cell>
          <cell r="BQ349">
            <v>60</v>
          </cell>
          <cell r="BR349">
            <v>58</v>
          </cell>
          <cell r="BS349">
            <v>54</v>
          </cell>
          <cell r="BT349">
            <v>272</v>
          </cell>
          <cell r="BU349">
            <v>306</v>
          </cell>
          <cell r="BV349">
            <v>350</v>
          </cell>
          <cell r="BW349">
            <v>275</v>
          </cell>
          <cell r="BX349">
            <v>226</v>
          </cell>
          <cell r="BY349">
            <v>221</v>
          </cell>
          <cell r="BZ349">
            <v>177</v>
          </cell>
          <cell r="CA349">
            <v>148</v>
          </cell>
          <cell r="CB349">
            <v>96</v>
          </cell>
          <cell r="CC349">
            <v>71</v>
          </cell>
          <cell r="CD349">
            <v>51</v>
          </cell>
          <cell r="CE349">
            <v>25</v>
          </cell>
          <cell r="CF349">
            <v>34</v>
          </cell>
          <cell r="CG349">
            <v>6</v>
          </cell>
          <cell r="CH349">
            <v>35</v>
          </cell>
          <cell r="CI349">
            <v>37</v>
          </cell>
          <cell r="CJ349">
            <v>84</v>
          </cell>
          <cell r="CK349">
            <v>1785</v>
          </cell>
          <cell r="CL349">
            <v>157</v>
          </cell>
          <cell r="CM349">
            <v>138</v>
          </cell>
          <cell r="CN349">
            <v>879</v>
          </cell>
          <cell r="CO349">
            <v>48</v>
          </cell>
        </row>
        <row r="350">
          <cell r="AY350">
            <v>4621</v>
          </cell>
          <cell r="AZ350">
            <v>48</v>
          </cell>
          <cell r="BA350">
            <v>45</v>
          </cell>
          <cell r="BB350">
            <v>42</v>
          </cell>
          <cell r="BC350">
            <v>40</v>
          </cell>
          <cell r="BD350">
            <v>41</v>
          </cell>
          <cell r="BE350">
            <v>39</v>
          </cell>
          <cell r="BF350">
            <v>40</v>
          </cell>
          <cell r="BG350">
            <v>41</v>
          </cell>
          <cell r="BH350">
            <v>42</v>
          </cell>
          <cell r="BI350">
            <v>42</v>
          </cell>
          <cell r="BJ350">
            <v>44</v>
          </cell>
          <cell r="BK350">
            <v>46</v>
          </cell>
          <cell r="BL350">
            <v>47</v>
          </cell>
          <cell r="BM350">
            <v>46</v>
          </cell>
          <cell r="BN350">
            <v>43</v>
          </cell>
          <cell r="BO350">
            <v>43</v>
          </cell>
          <cell r="BP350">
            <v>42</v>
          </cell>
          <cell r="BQ350">
            <v>40</v>
          </cell>
          <cell r="BR350">
            <v>39</v>
          </cell>
          <cell r="BS350">
            <v>36</v>
          </cell>
          <cell r="BT350">
            <v>183</v>
          </cell>
          <cell r="BU350">
            <v>206</v>
          </cell>
          <cell r="BV350">
            <v>236</v>
          </cell>
          <cell r="BW350">
            <v>185</v>
          </cell>
          <cell r="BX350">
            <v>152</v>
          </cell>
          <cell r="BY350">
            <v>149</v>
          </cell>
          <cell r="BZ350">
            <v>119</v>
          </cell>
          <cell r="CA350">
            <v>100</v>
          </cell>
          <cell r="CB350">
            <v>65</v>
          </cell>
          <cell r="CC350">
            <v>48</v>
          </cell>
          <cell r="CD350">
            <v>34</v>
          </cell>
          <cell r="CE350">
            <v>17</v>
          </cell>
          <cell r="CF350">
            <v>23</v>
          </cell>
          <cell r="CG350">
            <v>4</v>
          </cell>
          <cell r="CH350">
            <v>24</v>
          </cell>
          <cell r="CI350">
            <v>25</v>
          </cell>
          <cell r="CJ350">
            <v>57</v>
          </cell>
          <cell r="CK350">
            <v>1201</v>
          </cell>
          <cell r="CL350">
            <v>106</v>
          </cell>
          <cell r="CM350">
            <v>93</v>
          </cell>
          <cell r="CN350">
            <v>592</v>
          </cell>
          <cell r="CO350">
            <v>33</v>
          </cell>
        </row>
        <row r="351">
          <cell r="AY351">
            <v>4606</v>
          </cell>
          <cell r="AZ351">
            <v>24</v>
          </cell>
          <cell r="BA351">
            <v>22</v>
          </cell>
          <cell r="BB351">
            <v>21</v>
          </cell>
          <cell r="BC351">
            <v>20</v>
          </cell>
          <cell r="BD351">
            <v>20</v>
          </cell>
          <cell r="BE351">
            <v>19</v>
          </cell>
          <cell r="BF351">
            <v>20</v>
          </cell>
          <cell r="BG351">
            <v>20</v>
          </cell>
          <cell r="BH351">
            <v>20</v>
          </cell>
          <cell r="BI351">
            <v>20</v>
          </cell>
          <cell r="BJ351">
            <v>21</v>
          </cell>
          <cell r="BK351">
            <v>23</v>
          </cell>
          <cell r="BL351">
            <v>23</v>
          </cell>
          <cell r="BM351">
            <v>23</v>
          </cell>
          <cell r="BN351">
            <v>21</v>
          </cell>
          <cell r="BO351">
            <v>21</v>
          </cell>
          <cell r="BP351">
            <v>20</v>
          </cell>
          <cell r="BQ351">
            <v>20</v>
          </cell>
          <cell r="BR351">
            <v>19</v>
          </cell>
          <cell r="BS351">
            <v>18</v>
          </cell>
          <cell r="BT351">
            <v>89</v>
          </cell>
          <cell r="BU351">
            <v>100</v>
          </cell>
          <cell r="BV351">
            <v>114</v>
          </cell>
          <cell r="BW351">
            <v>90</v>
          </cell>
          <cell r="BX351">
            <v>74</v>
          </cell>
          <cell r="BY351">
            <v>72</v>
          </cell>
          <cell r="BZ351">
            <v>58</v>
          </cell>
          <cell r="CA351">
            <v>48</v>
          </cell>
          <cell r="CB351">
            <v>31</v>
          </cell>
          <cell r="CC351">
            <v>23</v>
          </cell>
          <cell r="CD351">
            <v>17</v>
          </cell>
          <cell r="CE351">
            <v>8</v>
          </cell>
          <cell r="CF351">
            <v>11</v>
          </cell>
          <cell r="CG351">
            <v>2</v>
          </cell>
          <cell r="CH351">
            <v>11</v>
          </cell>
          <cell r="CI351">
            <v>12</v>
          </cell>
          <cell r="CJ351">
            <v>27</v>
          </cell>
          <cell r="CK351">
            <v>584</v>
          </cell>
          <cell r="CL351">
            <v>51</v>
          </cell>
          <cell r="CM351">
            <v>45</v>
          </cell>
          <cell r="CN351">
            <v>287</v>
          </cell>
          <cell r="CO351">
            <v>15</v>
          </cell>
        </row>
        <row r="352"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20</v>
          </cell>
        </row>
        <row r="353">
          <cell r="AZ353">
            <v>18</v>
          </cell>
          <cell r="BA353">
            <v>20</v>
          </cell>
          <cell r="BB353">
            <v>22</v>
          </cell>
          <cell r="BC353">
            <v>22</v>
          </cell>
          <cell r="BD353">
            <v>21</v>
          </cell>
          <cell r="BE353">
            <v>21</v>
          </cell>
          <cell r="BF353">
            <v>21</v>
          </cell>
          <cell r="BG353">
            <v>21</v>
          </cell>
          <cell r="BH353">
            <v>21</v>
          </cell>
          <cell r="BI353">
            <v>25</v>
          </cell>
          <cell r="BJ353">
            <v>23</v>
          </cell>
          <cell r="BK353">
            <v>21</v>
          </cell>
          <cell r="BL353">
            <v>21</v>
          </cell>
          <cell r="BM353">
            <v>21</v>
          </cell>
          <cell r="BN353">
            <v>24</v>
          </cell>
          <cell r="BO353">
            <v>22</v>
          </cell>
          <cell r="BP353">
            <v>22</v>
          </cell>
          <cell r="BQ353">
            <v>22</v>
          </cell>
          <cell r="BR353">
            <v>21</v>
          </cell>
          <cell r="BS353">
            <v>20</v>
          </cell>
          <cell r="BT353">
            <v>96</v>
          </cell>
          <cell r="BU353">
            <v>95</v>
          </cell>
          <cell r="BV353">
            <v>117</v>
          </cell>
          <cell r="BW353">
            <v>107</v>
          </cell>
          <cell r="BX353">
            <v>113</v>
          </cell>
          <cell r="BY353">
            <v>99</v>
          </cell>
          <cell r="BZ353">
            <v>84</v>
          </cell>
          <cell r="CA353">
            <v>70</v>
          </cell>
          <cell r="CB353">
            <v>49</v>
          </cell>
          <cell r="CC353">
            <v>57</v>
          </cell>
          <cell r="CD353">
            <v>42</v>
          </cell>
          <cell r="CE353">
            <v>33</v>
          </cell>
          <cell r="CF353">
            <v>22</v>
          </cell>
          <cell r="CG353">
            <v>2</v>
          </cell>
          <cell r="CH353">
            <v>9</v>
          </cell>
          <cell r="CI353">
            <v>9</v>
          </cell>
          <cell r="CJ353">
            <v>26</v>
          </cell>
          <cell r="CK353">
            <v>732</v>
          </cell>
          <cell r="CL353">
            <v>53</v>
          </cell>
          <cell r="CM353">
            <v>47</v>
          </cell>
          <cell r="CN353">
            <v>337</v>
          </cell>
          <cell r="CO353">
            <v>36</v>
          </cell>
        </row>
        <row r="354">
          <cell r="AZ354">
            <v>18</v>
          </cell>
          <cell r="BA354">
            <v>20</v>
          </cell>
          <cell r="BB354">
            <v>22</v>
          </cell>
          <cell r="BC354">
            <v>22</v>
          </cell>
          <cell r="BD354">
            <v>21</v>
          </cell>
          <cell r="BE354">
            <v>21</v>
          </cell>
          <cell r="BF354">
            <v>21</v>
          </cell>
          <cell r="BG354">
            <v>21</v>
          </cell>
          <cell r="BH354">
            <v>21</v>
          </cell>
          <cell r="BI354">
            <v>25</v>
          </cell>
          <cell r="BJ354">
            <v>23</v>
          </cell>
          <cell r="BK354">
            <v>21</v>
          </cell>
          <cell r="BL354">
            <v>21</v>
          </cell>
          <cell r="BM354">
            <v>21</v>
          </cell>
          <cell r="BN354">
            <v>24</v>
          </cell>
          <cell r="BO354">
            <v>22</v>
          </cell>
          <cell r="BP354">
            <v>22</v>
          </cell>
          <cell r="BQ354">
            <v>22</v>
          </cell>
          <cell r="BR354">
            <v>21</v>
          </cell>
          <cell r="BS354">
            <v>20</v>
          </cell>
          <cell r="BT354">
            <v>96</v>
          </cell>
          <cell r="BU354">
            <v>95</v>
          </cell>
          <cell r="BV354">
            <v>117</v>
          </cell>
          <cell r="BW354">
            <v>107</v>
          </cell>
          <cell r="BX354">
            <v>113</v>
          </cell>
          <cell r="BY354">
            <v>99</v>
          </cell>
          <cell r="BZ354">
            <v>84</v>
          </cell>
          <cell r="CA354">
            <v>70</v>
          </cell>
          <cell r="CB354">
            <v>49</v>
          </cell>
          <cell r="CC354">
            <v>57</v>
          </cell>
          <cell r="CD354">
            <v>42</v>
          </cell>
          <cell r="CE354">
            <v>33</v>
          </cell>
          <cell r="CF354">
            <v>22</v>
          </cell>
          <cell r="CG354">
            <v>2</v>
          </cell>
          <cell r="CH354">
            <v>9</v>
          </cell>
          <cell r="CI354">
            <v>9</v>
          </cell>
          <cell r="CJ354">
            <v>26</v>
          </cell>
          <cell r="CK354">
            <v>732</v>
          </cell>
          <cell r="CL354">
            <v>53</v>
          </cell>
          <cell r="CM354">
            <v>47</v>
          </cell>
          <cell r="CN354">
            <v>337</v>
          </cell>
          <cell r="CO354">
            <v>16</v>
          </cell>
        </row>
        <row r="355">
          <cell r="AY355">
            <v>4575</v>
          </cell>
          <cell r="AZ355">
            <v>13</v>
          </cell>
          <cell r="BA355">
            <v>14</v>
          </cell>
          <cell r="BB355">
            <v>16</v>
          </cell>
          <cell r="BC355">
            <v>16</v>
          </cell>
          <cell r="BD355">
            <v>15</v>
          </cell>
          <cell r="BE355">
            <v>15</v>
          </cell>
          <cell r="BF355">
            <v>15</v>
          </cell>
          <cell r="BG355">
            <v>15</v>
          </cell>
          <cell r="BH355">
            <v>15</v>
          </cell>
          <cell r="BI355">
            <v>18</v>
          </cell>
          <cell r="BJ355">
            <v>17</v>
          </cell>
          <cell r="BK355">
            <v>15</v>
          </cell>
          <cell r="BL355">
            <v>15</v>
          </cell>
          <cell r="BM355">
            <v>15</v>
          </cell>
          <cell r="BN355">
            <v>17</v>
          </cell>
          <cell r="BO355">
            <v>16</v>
          </cell>
          <cell r="BP355">
            <v>16</v>
          </cell>
          <cell r="BQ355">
            <v>16</v>
          </cell>
          <cell r="BR355">
            <v>15</v>
          </cell>
          <cell r="BS355">
            <v>14</v>
          </cell>
          <cell r="BT355">
            <v>69</v>
          </cell>
          <cell r="BU355">
            <v>69</v>
          </cell>
          <cell r="BV355">
            <v>84</v>
          </cell>
          <cell r="BW355">
            <v>77</v>
          </cell>
          <cell r="BX355">
            <v>82</v>
          </cell>
          <cell r="BY355">
            <v>71</v>
          </cell>
          <cell r="BZ355">
            <v>61</v>
          </cell>
          <cell r="CA355">
            <v>51</v>
          </cell>
          <cell r="CB355">
            <v>35</v>
          </cell>
          <cell r="CC355">
            <v>41</v>
          </cell>
          <cell r="CD355">
            <v>30</v>
          </cell>
          <cell r="CE355">
            <v>24</v>
          </cell>
          <cell r="CF355">
            <v>16</v>
          </cell>
          <cell r="CG355">
            <v>1</v>
          </cell>
          <cell r="CH355">
            <v>6</v>
          </cell>
          <cell r="CI355">
            <v>6</v>
          </cell>
          <cell r="CJ355">
            <v>19</v>
          </cell>
          <cell r="CK355">
            <v>529</v>
          </cell>
          <cell r="CL355">
            <v>38</v>
          </cell>
          <cell r="CM355">
            <v>34</v>
          </cell>
          <cell r="CN355">
            <v>243</v>
          </cell>
          <cell r="CO355">
            <v>11</v>
          </cell>
        </row>
        <row r="356">
          <cell r="AY356">
            <v>4540</v>
          </cell>
          <cell r="AZ356">
            <v>5</v>
          </cell>
          <cell r="BA356">
            <v>6</v>
          </cell>
          <cell r="BB356">
            <v>6</v>
          </cell>
          <cell r="BC356">
            <v>6</v>
          </cell>
          <cell r="BD356">
            <v>6</v>
          </cell>
          <cell r="BE356">
            <v>6</v>
          </cell>
          <cell r="BF356">
            <v>6</v>
          </cell>
          <cell r="BG356">
            <v>6</v>
          </cell>
          <cell r="BH356">
            <v>6</v>
          </cell>
          <cell r="BI356">
            <v>7</v>
          </cell>
          <cell r="BJ356">
            <v>6</v>
          </cell>
          <cell r="BK356">
            <v>6</v>
          </cell>
          <cell r="BL356">
            <v>6</v>
          </cell>
          <cell r="BM356">
            <v>6</v>
          </cell>
          <cell r="BN356">
            <v>7</v>
          </cell>
          <cell r="BO356">
            <v>6</v>
          </cell>
          <cell r="BP356">
            <v>6</v>
          </cell>
          <cell r="BQ356">
            <v>6</v>
          </cell>
          <cell r="BR356">
            <v>6</v>
          </cell>
          <cell r="BS356">
            <v>6</v>
          </cell>
          <cell r="BT356">
            <v>27</v>
          </cell>
          <cell r="BU356">
            <v>26</v>
          </cell>
          <cell r="BV356">
            <v>33</v>
          </cell>
          <cell r="BW356">
            <v>30</v>
          </cell>
          <cell r="BX356">
            <v>31</v>
          </cell>
          <cell r="BY356">
            <v>28</v>
          </cell>
          <cell r="BZ356">
            <v>23</v>
          </cell>
          <cell r="CA356">
            <v>19</v>
          </cell>
          <cell r="CB356">
            <v>14</v>
          </cell>
          <cell r="CC356">
            <v>16</v>
          </cell>
          <cell r="CD356">
            <v>12</v>
          </cell>
          <cell r="CE356">
            <v>9</v>
          </cell>
          <cell r="CF356">
            <v>6</v>
          </cell>
          <cell r="CG356">
            <v>1</v>
          </cell>
          <cell r="CH356">
            <v>3</v>
          </cell>
          <cell r="CI356">
            <v>3</v>
          </cell>
          <cell r="CJ356">
            <v>7</v>
          </cell>
          <cell r="CK356">
            <v>203</v>
          </cell>
          <cell r="CL356">
            <v>15</v>
          </cell>
          <cell r="CM356">
            <v>13</v>
          </cell>
          <cell r="CN356">
            <v>94</v>
          </cell>
          <cell r="CO356">
            <v>5</v>
          </cell>
        </row>
        <row r="357">
          <cell r="AZ357">
            <v>32</v>
          </cell>
          <cell r="BA357">
            <v>33</v>
          </cell>
          <cell r="BB357">
            <v>31</v>
          </cell>
          <cell r="BC357">
            <v>31</v>
          </cell>
          <cell r="BD357">
            <v>31</v>
          </cell>
          <cell r="BE357">
            <v>32</v>
          </cell>
          <cell r="BF357">
            <v>33</v>
          </cell>
          <cell r="BG357">
            <v>34</v>
          </cell>
          <cell r="BH357">
            <v>36</v>
          </cell>
          <cell r="BI357">
            <v>33</v>
          </cell>
          <cell r="BJ357">
            <v>36</v>
          </cell>
          <cell r="BK357">
            <v>37</v>
          </cell>
          <cell r="BL357">
            <v>39</v>
          </cell>
          <cell r="BM357">
            <v>36</v>
          </cell>
          <cell r="BN357">
            <v>36</v>
          </cell>
          <cell r="BO357">
            <v>32</v>
          </cell>
          <cell r="BP357">
            <v>32</v>
          </cell>
          <cell r="BQ357">
            <v>30</v>
          </cell>
          <cell r="BR357">
            <v>28</v>
          </cell>
          <cell r="BS357">
            <v>25</v>
          </cell>
          <cell r="BT357">
            <v>117</v>
          </cell>
          <cell r="BU357">
            <v>136</v>
          </cell>
          <cell r="BV357">
            <v>190</v>
          </cell>
          <cell r="BW357">
            <v>160</v>
          </cell>
          <cell r="BX357">
            <v>183</v>
          </cell>
          <cell r="BY357">
            <v>182</v>
          </cell>
          <cell r="BZ357">
            <v>133</v>
          </cell>
          <cell r="CA357">
            <v>102</v>
          </cell>
          <cell r="CB357">
            <v>85</v>
          </cell>
          <cell r="CC357">
            <v>103</v>
          </cell>
          <cell r="CD357">
            <v>81</v>
          </cell>
          <cell r="CE357">
            <v>51</v>
          </cell>
          <cell r="CF357">
            <v>42</v>
          </cell>
          <cell r="CG357">
            <v>3</v>
          </cell>
          <cell r="CH357">
            <v>16</v>
          </cell>
          <cell r="CI357">
            <v>16</v>
          </cell>
          <cell r="CJ357">
            <v>40</v>
          </cell>
          <cell r="CK357">
            <v>1099</v>
          </cell>
          <cell r="CL357">
            <v>93</v>
          </cell>
          <cell r="CM357">
            <v>73</v>
          </cell>
          <cell r="CN357">
            <v>459</v>
          </cell>
          <cell r="CO357">
            <v>54</v>
          </cell>
        </row>
        <row r="358">
          <cell r="AZ358">
            <v>32</v>
          </cell>
          <cell r="BA358">
            <v>33</v>
          </cell>
          <cell r="BB358">
            <v>31</v>
          </cell>
          <cell r="BC358">
            <v>31</v>
          </cell>
          <cell r="BD358">
            <v>31</v>
          </cell>
          <cell r="BE358">
            <v>32</v>
          </cell>
          <cell r="BF358">
            <v>33</v>
          </cell>
          <cell r="BG358">
            <v>34</v>
          </cell>
          <cell r="BH358">
            <v>36</v>
          </cell>
          <cell r="BI358">
            <v>33</v>
          </cell>
          <cell r="BJ358">
            <v>36</v>
          </cell>
          <cell r="BK358">
            <v>37</v>
          </cell>
          <cell r="BL358">
            <v>39</v>
          </cell>
          <cell r="BM358">
            <v>36</v>
          </cell>
          <cell r="BN358">
            <v>36</v>
          </cell>
          <cell r="BO358">
            <v>32</v>
          </cell>
          <cell r="BP358">
            <v>32</v>
          </cell>
          <cell r="BQ358">
            <v>30</v>
          </cell>
          <cell r="BR358">
            <v>28</v>
          </cell>
          <cell r="BS358">
            <v>25</v>
          </cell>
          <cell r="BT358">
            <v>117</v>
          </cell>
          <cell r="BU358">
            <v>136</v>
          </cell>
          <cell r="BV358">
            <v>190</v>
          </cell>
          <cell r="BW358">
            <v>160</v>
          </cell>
          <cell r="BX358">
            <v>183</v>
          </cell>
          <cell r="BY358">
            <v>182</v>
          </cell>
          <cell r="BZ358">
            <v>133</v>
          </cell>
          <cell r="CA358">
            <v>102</v>
          </cell>
          <cell r="CB358">
            <v>85</v>
          </cell>
          <cell r="CC358">
            <v>103</v>
          </cell>
          <cell r="CD358">
            <v>81</v>
          </cell>
          <cell r="CE358">
            <v>51</v>
          </cell>
          <cell r="CF358">
            <v>42</v>
          </cell>
          <cell r="CG358">
            <v>3</v>
          </cell>
          <cell r="CH358">
            <v>16</v>
          </cell>
          <cell r="CI358">
            <v>16</v>
          </cell>
          <cell r="CJ358">
            <v>40</v>
          </cell>
          <cell r="CK358">
            <v>1099</v>
          </cell>
          <cell r="CL358">
            <v>93</v>
          </cell>
          <cell r="CM358">
            <v>73</v>
          </cell>
          <cell r="CN358">
            <v>459</v>
          </cell>
          <cell r="CO358">
            <v>22</v>
          </cell>
        </row>
        <row r="359">
          <cell r="AY359">
            <v>4556</v>
          </cell>
          <cell r="AZ359">
            <v>32</v>
          </cell>
          <cell r="BA359">
            <v>33</v>
          </cell>
          <cell r="BB359">
            <v>31</v>
          </cell>
          <cell r="BC359">
            <v>31</v>
          </cell>
          <cell r="BD359">
            <v>31</v>
          </cell>
          <cell r="BE359">
            <v>32</v>
          </cell>
          <cell r="BF359">
            <v>33</v>
          </cell>
          <cell r="BG359">
            <v>34</v>
          </cell>
          <cell r="BH359">
            <v>36</v>
          </cell>
          <cell r="BI359">
            <v>33</v>
          </cell>
          <cell r="BJ359">
            <v>36</v>
          </cell>
          <cell r="BK359">
            <v>37</v>
          </cell>
          <cell r="BL359">
            <v>39</v>
          </cell>
          <cell r="BM359">
            <v>36</v>
          </cell>
          <cell r="BN359">
            <v>36</v>
          </cell>
          <cell r="BO359">
            <v>32</v>
          </cell>
          <cell r="BP359">
            <v>32</v>
          </cell>
          <cell r="BQ359">
            <v>30</v>
          </cell>
          <cell r="BR359">
            <v>28</v>
          </cell>
          <cell r="BS359">
            <v>25</v>
          </cell>
          <cell r="BT359">
            <v>117</v>
          </cell>
          <cell r="BU359">
            <v>136</v>
          </cell>
          <cell r="BV359">
            <v>190</v>
          </cell>
          <cell r="BW359">
            <v>160</v>
          </cell>
          <cell r="BX359">
            <v>183</v>
          </cell>
          <cell r="BY359">
            <v>182</v>
          </cell>
          <cell r="BZ359">
            <v>133</v>
          </cell>
          <cell r="CA359">
            <v>102</v>
          </cell>
          <cell r="CB359">
            <v>85</v>
          </cell>
          <cell r="CC359">
            <v>103</v>
          </cell>
          <cell r="CD359">
            <v>81</v>
          </cell>
          <cell r="CE359">
            <v>51</v>
          </cell>
          <cell r="CF359">
            <v>42</v>
          </cell>
          <cell r="CG359">
            <v>3</v>
          </cell>
          <cell r="CH359">
            <v>16</v>
          </cell>
          <cell r="CI359">
            <v>16</v>
          </cell>
          <cell r="CJ359">
            <v>40</v>
          </cell>
          <cell r="CK359">
            <v>1099</v>
          </cell>
          <cell r="CL359">
            <v>93</v>
          </cell>
          <cell r="CM359">
            <v>73</v>
          </cell>
          <cell r="CN359">
            <v>459</v>
          </cell>
          <cell r="CO359">
            <v>22</v>
          </cell>
        </row>
        <row r="360">
          <cell r="AZ360">
            <v>0</v>
          </cell>
          <cell r="BA360">
            <v>0</v>
          </cell>
          <cell r="BB360">
            <v>1</v>
          </cell>
          <cell r="BC360">
            <v>0</v>
          </cell>
          <cell r="BD360">
            <v>1</v>
          </cell>
          <cell r="BE360">
            <v>1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96</v>
          </cell>
        </row>
        <row r="361">
          <cell r="AZ361">
            <v>98</v>
          </cell>
          <cell r="BA361">
            <v>100</v>
          </cell>
          <cell r="BB361">
            <v>102</v>
          </cell>
          <cell r="BC361">
            <v>101</v>
          </cell>
          <cell r="BD361">
            <v>103</v>
          </cell>
          <cell r="BE361">
            <v>102</v>
          </cell>
          <cell r="BF361">
            <v>104</v>
          </cell>
          <cell r="BG361">
            <v>103</v>
          </cell>
          <cell r="BH361">
            <v>105</v>
          </cell>
          <cell r="BI361">
            <v>105</v>
          </cell>
          <cell r="BJ361">
            <v>106</v>
          </cell>
          <cell r="BK361">
            <v>106</v>
          </cell>
          <cell r="BL361">
            <v>108</v>
          </cell>
          <cell r="BM361">
            <v>109</v>
          </cell>
          <cell r="BN361">
            <v>109</v>
          </cell>
          <cell r="BO361">
            <v>111</v>
          </cell>
          <cell r="BP361">
            <v>112</v>
          </cell>
          <cell r="BQ361">
            <v>110</v>
          </cell>
          <cell r="BR361">
            <v>108</v>
          </cell>
          <cell r="BS361">
            <v>102</v>
          </cell>
          <cell r="BT361">
            <v>455</v>
          </cell>
          <cell r="BU361">
            <v>418</v>
          </cell>
          <cell r="BV361">
            <v>471</v>
          </cell>
          <cell r="BW361">
            <v>465</v>
          </cell>
          <cell r="BX361">
            <v>422</v>
          </cell>
          <cell r="BY361">
            <v>383</v>
          </cell>
          <cell r="BZ361">
            <v>313</v>
          </cell>
          <cell r="CA361">
            <v>280</v>
          </cell>
          <cell r="CB361">
            <v>227</v>
          </cell>
          <cell r="CC361">
            <v>205</v>
          </cell>
          <cell r="CD361">
            <v>148</v>
          </cell>
          <cell r="CE361">
            <v>104</v>
          </cell>
          <cell r="CF361">
            <v>90</v>
          </cell>
          <cell r="CG361">
            <v>8</v>
          </cell>
          <cell r="CH361">
            <v>47</v>
          </cell>
          <cell r="CI361">
            <v>51</v>
          </cell>
          <cell r="CJ361">
            <v>113</v>
          </cell>
          <cell r="CK361">
            <v>3192</v>
          </cell>
          <cell r="CL361">
            <v>250</v>
          </cell>
          <cell r="CM361">
            <v>243</v>
          </cell>
          <cell r="CN361">
            <v>1440</v>
          </cell>
          <cell r="CO361">
            <v>156</v>
          </cell>
        </row>
        <row r="362">
          <cell r="AZ362">
            <v>98</v>
          </cell>
          <cell r="BA362">
            <v>100</v>
          </cell>
          <cell r="BB362">
            <v>101</v>
          </cell>
          <cell r="BC362">
            <v>101</v>
          </cell>
          <cell r="BD362">
            <v>102</v>
          </cell>
          <cell r="BE362">
            <v>101</v>
          </cell>
          <cell r="BF362">
            <v>104</v>
          </cell>
          <cell r="BG362">
            <v>103</v>
          </cell>
          <cell r="BH362">
            <v>105</v>
          </cell>
          <cell r="BI362">
            <v>105</v>
          </cell>
          <cell r="BJ362">
            <v>106</v>
          </cell>
          <cell r="BK362">
            <v>106</v>
          </cell>
          <cell r="BL362">
            <v>108</v>
          </cell>
          <cell r="BM362">
            <v>109</v>
          </cell>
          <cell r="BN362">
            <v>109</v>
          </cell>
          <cell r="BO362">
            <v>111</v>
          </cell>
          <cell r="BP362">
            <v>112</v>
          </cell>
          <cell r="BQ362">
            <v>110</v>
          </cell>
          <cell r="BR362">
            <v>108</v>
          </cell>
          <cell r="BS362">
            <v>102</v>
          </cell>
          <cell r="BT362">
            <v>455</v>
          </cell>
          <cell r="BU362">
            <v>418</v>
          </cell>
          <cell r="BV362">
            <v>471</v>
          </cell>
          <cell r="BW362">
            <v>465</v>
          </cell>
          <cell r="BX362">
            <v>422</v>
          </cell>
          <cell r="BY362">
            <v>383</v>
          </cell>
          <cell r="BZ362">
            <v>313</v>
          </cell>
          <cell r="CA362">
            <v>280</v>
          </cell>
          <cell r="CB362">
            <v>227</v>
          </cell>
          <cell r="CC362">
            <v>205</v>
          </cell>
          <cell r="CD362">
            <v>148</v>
          </cell>
          <cell r="CE362">
            <v>104</v>
          </cell>
          <cell r="CF362">
            <v>90</v>
          </cell>
          <cell r="CG362">
            <v>8</v>
          </cell>
          <cell r="CH362">
            <v>47</v>
          </cell>
          <cell r="CI362">
            <v>51</v>
          </cell>
          <cell r="CJ362">
            <v>113</v>
          </cell>
          <cell r="CK362">
            <v>3192</v>
          </cell>
          <cell r="CL362">
            <v>250</v>
          </cell>
          <cell r="CM362">
            <v>243</v>
          </cell>
          <cell r="CN362">
            <v>1440</v>
          </cell>
          <cell r="CO362">
            <v>60</v>
          </cell>
        </row>
        <row r="363">
          <cell r="AY363">
            <v>4562</v>
          </cell>
          <cell r="AZ363">
            <v>51</v>
          </cell>
          <cell r="BA363">
            <v>52</v>
          </cell>
          <cell r="BB363">
            <v>53</v>
          </cell>
          <cell r="BC363">
            <v>53</v>
          </cell>
          <cell r="BD363">
            <v>54</v>
          </cell>
          <cell r="BE363">
            <v>53</v>
          </cell>
          <cell r="BF363">
            <v>53</v>
          </cell>
          <cell r="BG363">
            <v>55</v>
          </cell>
          <cell r="BH363">
            <v>54</v>
          </cell>
          <cell r="BI363">
            <v>54</v>
          </cell>
          <cell r="BJ363">
            <v>55</v>
          </cell>
          <cell r="BK363">
            <v>55</v>
          </cell>
          <cell r="BL363">
            <v>57</v>
          </cell>
          <cell r="BM363">
            <v>57</v>
          </cell>
          <cell r="BN363">
            <v>57</v>
          </cell>
          <cell r="BO363">
            <v>59</v>
          </cell>
          <cell r="BP363">
            <v>60</v>
          </cell>
          <cell r="BQ363">
            <v>58</v>
          </cell>
          <cell r="BR363">
            <v>57</v>
          </cell>
          <cell r="BS363">
            <v>54</v>
          </cell>
          <cell r="BT363">
            <v>238</v>
          </cell>
          <cell r="BU363">
            <v>219</v>
          </cell>
          <cell r="BV363">
            <v>246</v>
          </cell>
          <cell r="BW363">
            <v>242</v>
          </cell>
          <cell r="BX363">
            <v>221</v>
          </cell>
          <cell r="BY363">
            <v>200</v>
          </cell>
          <cell r="BZ363">
            <v>163</v>
          </cell>
          <cell r="CA363">
            <v>147</v>
          </cell>
          <cell r="CB363">
            <v>119</v>
          </cell>
          <cell r="CC363">
            <v>106</v>
          </cell>
          <cell r="CD363">
            <v>76</v>
          </cell>
          <cell r="CE363">
            <v>53</v>
          </cell>
          <cell r="CF363">
            <v>48</v>
          </cell>
          <cell r="CG363">
            <v>5</v>
          </cell>
          <cell r="CH363">
            <v>23</v>
          </cell>
          <cell r="CI363">
            <v>26</v>
          </cell>
          <cell r="CJ363">
            <v>58</v>
          </cell>
          <cell r="CK363">
            <v>1666</v>
          </cell>
          <cell r="CL363">
            <v>132</v>
          </cell>
          <cell r="CM363">
            <v>126</v>
          </cell>
          <cell r="CN363">
            <v>753</v>
          </cell>
          <cell r="CO363">
            <v>30</v>
          </cell>
        </row>
        <row r="364">
          <cell r="AY364">
            <v>4567</v>
          </cell>
          <cell r="AZ364">
            <v>6</v>
          </cell>
          <cell r="BA364">
            <v>6</v>
          </cell>
          <cell r="BB364">
            <v>6</v>
          </cell>
          <cell r="BC364">
            <v>6</v>
          </cell>
          <cell r="BD364">
            <v>6</v>
          </cell>
          <cell r="BE364">
            <v>6</v>
          </cell>
          <cell r="BF364">
            <v>6</v>
          </cell>
          <cell r="BG364">
            <v>6</v>
          </cell>
          <cell r="BH364">
            <v>6</v>
          </cell>
          <cell r="BI364">
            <v>6</v>
          </cell>
          <cell r="BJ364">
            <v>6</v>
          </cell>
          <cell r="BK364">
            <v>6</v>
          </cell>
          <cell r="BL364">
            <v>6</v>
          </cell>
          <cell r="BM364">
            <v>6</v>
          </cell>
          <cell r="BN364">
            <v>6</v>
          </cell>
          <cell r="BO364">
            <v>6</v>
          </cell>
          <cell r="BP364">
            <v>6</v>
          </cell>
          <cell r="BQ364">
            <v>6</v>
          </cell>
          <cell r="BR364">
            <v>6</v>
          </cell>
          <cell r="BS364">
            <v>6</v>
          </cell>
          <cell r="BT364">
            <v>26</v>
          </cell>
          <cell r="BU364">
            <v>24</v>
          </cell>
          <cell r="BV364">
            <v>27</v>
          </cell>
          <cell r="BW364">
            <v>27</v>
          </cell>
          <cell r="BX364">
            <v>24</v>
          </cell>
          <cell r="BY364">
            <v>22</v>
          </cell>
          <cell r="BZ364">
            <v>18</v>
          </cell>
          <cell r="CA364">
            <v>16</v>
          </cell>
          <cell r="CB364">
            <v>13</v>
          </cell>
          <cell r="CC364">
            <v>12</v>
          </cell>
          <cell r="CD364">
            <v>9</v>
          </cell>
          <cell r="CE364">
            <v>6</v>
          </cell>
          <cell r="CF364">
            <v>5</v>
          </cell>
          <cell r="CG364">
            <v>0</v>
          </cell>
          <cell r="CH364">
            <v>3</v>
          </cell>
          <cell r="CI364">
            <v>3</v>
          </cell>
          <cell r="CJ364">
            <v>7</v>
          </cell>
          <cell r="CK364">
            <v>185</v>
          </cell>
          <cell r="CL364">
            <v>14</v>
          </cell>
          <cell r="CM364">
            <v>14</v>
          </cell>
          <cell r="CN364">
            <v>83</v>
          </cell>
          <cell r="CO364">
            <v>4</v>
          </cell>
        </row>
        <row r="365">
          <cell r="AY365">
            <v>4565</v>
          </cell>
          <cell r="AZ365">
            <v>10</v>
          </cell>
          <cell r="BA365">
            <v>10</v>
          </cell>
          <cell r="BB365">
            <v>10</v>
          </cell>
          <cell r="BC365">
            <v>10</v>
          </cell>
          <cell r="BD365">
            <v>10</v>
          </cell>
          <cell r="BE365">
            <v>10</v>
          </cell>
          <cell r="BF365">
            <v>11</v>
          </cell>
          <cell r="BG365">
            <v>10</v>
          </cell>
          <cell r="BH365">
            <v>11</v>
          </cell>
          <cell r="BI365">
            <v>11</v>
          </cell>
          <cell r="BJ365">
            <v>11</v>
          </cell>
          <cell r="BK365">
            <v>11</v>
          </cell>
          <cell r="BL365">
            <v>11</v>
          </cell>
          <cell r="BM365">
            <v>11</v>
          </cell>
          <cell r="BN365">
            <v>11</v>
          </cell>
          <cell r="BO365">
            <v>11</v>
          </cell>
          <cell r="BP365">
            <v>11</v>
          </cell>
          <cell r="BQ365">
            <v>11</v>
          </cell>
          <cell r="BR365">
            <v>11</v>
          </cell>
          <cell r="BS365">
            <v>10</v>
          </cell>
          <cell r="BT365">
            <v>46</v>
          </cell>
          <cell r="BU365">
            <v>42</v>
          </cell>
          <cell r="BV365">
            <v>48</v>
          </cell>
          <cell r="BW365">
            <v>47</v>
          </cell>
          <cell r="BX365">
            <v>43</v>
          </cell>
          <cell r="BY365">
            <v>39</v>
          </cell>
          <cell r="BZ365">
            <v>32</v>
          </cell>
          <cell r="CA365">
            <v>28</v>
          </cell>
          <cell r="CB365">
            <v>23</v>
          </cell>
          <cell r="CC365">
            <v>21</v>
          </cell>
          <cell r="CD365">
            <v>15</v>
          </cell>
          <cell r="CE365">
            <v>11</v>
          </cell>
          <cell r="CF365">
            <v>9</v>
          </cell>
          <cell r="CG365">
            <v>1</v>
          </cell>
          <cell r="CH365">
            <v>5</v>
          </cell>
          <cell r="CI365">
            <v>5</v>
          </cell>
          <cell r="CJ365">
            <v>11</v>
          </cell>
          <cell r="CK365">
            <v>324</v>
          </cell>
          <cell r="CL365">
            <v>25</v>
          </cell>
          <cell r="CM365">
            <v>25</v>
          </cell>
          <cell r="CN365">
            <v>146</v>
          </cell>
          <cell r="CO365">
            <v>6</v>
          </cell>
        </row>
        <row r="366">
          <cell r="AY366">
            <v>4609</v>
          </cell>
          <cell r="AZ366">
            <v>6</v>
          </cell>
          <cell r="BA366">
            <v>6</v>
          </cell>
          <cell r="BB366">
            <v>6</v>
          </cell>
          <cell r="BC366">
            <v>6</v>
          </cell>
          <cell r="BD366">
            <v>6</v>
          </cell>
          <cell r="BE366">
            <v>6</v>
          </cell>
          <cell r="BF366">
            <v>6</v>
          </cell>
          <cell r="BG366">
            <v>6</v>
          </cell>
          <cell r="BH366">
            <v>6</v>
          </cell>
          <cell r="BI366">
            <v>6</v>
          </cell>
          <cell r="BJ366">
            <v>6</v>
          </cell>
          <cell r="BK366">
            <v>6</v>
          </cell>
          <cell r="BL366">
            <v>6</v>
          </cell>
          <cell r="BM366">
            <v>6</v>
          </cell>
          <cell r="BN366">
            <v>6</v>
          </cell>
          <cell r="BO366">
            <v>6</v>
          </cell>
          <cell r="BP366">
            <v>6</v>
          </cell>
          <cell r="BQ366">
            <v>6</v>
          </cell>
          <cell r="BR366">
            <v>6</v>
          </cell>
          <cell r="BS366">
            <v>6</v>
          </cell>
          <cell r="BT366">
            <v>26</v>
          </cell>
          <cell r="BU366">
            <v>24</v>
          </cell>
          <cell r="BV366">
            <v>27</v>
          </cell>
          <cell r="BW366">
            <v>27</v>
          </cell>
          <cell r="BX366">
            <v>24</v>
          </cell>
          <cell r="BY366">
            <v>22</v>
          </cell>
          <cell r="BZ366">
            <v>18</v>
          </cell>
          <cell r="CA366">
            <v>16</v>
          </cell>
          <cell r="CB366">
            <v>13</v>
          </cell>
          <cell r="CC366">
            <v>12</v>
          </cell>
          <cell r="CD366">
            <v>9</v>
          </cell>
          <cell r="CE366">
            <v>6</v>
          </cell>
          <cell r="CF366">
            <v>5</v>
          </cell>
          <cell r="CG366">
            <v>0</v>
          </cell>
          <cell r="CH366">
            <v>3</v>
          </cell>
          <cell r="CI366">
            <v>3</v>
          </cell>
          <cell r="CJ366">
            <v>7</v>
          </cell>
          <cell r="CK366">
            <v>185</v>
          </cell>
          <cell r="CL366">
            <v>14</v>
          </cell>
          <cell r="CM366">
            <v>14</v>
          </cell>
          <cell r="CN366">
            <v>83</v>
          </cell>
          <cell r="CO366">
            <v>4</v>
          </cell>
        </row>
        <row r="367">
          <cell r="AY367">
            <v>4564</v>
          </cell>
          <cell r="AZ367">
            <v>6</v>
          </cell>
          <cell r="BA367">
            <v>6</v>
          </cell>
          <cell r="BB367">
            <v>6</v>
          </cell>
          <cell r="BC367">
            <v>6</v>
          </cell>
          <cell r="BD367">
            <v>6</v>
          </cell>
          <cell r="BE367">
            <v>6</v>
          </cell>
          <cell r="BF367">
            <v>6</v>
          </cell>
          <cell r="BG367">
            <v>6</v>
          </cell>
          <cell r="BH367">
            <v>6</v>
          </cell>
          <cell r="BI367">
            <v>6</v>
          </cell>
          <cell r="BJ367">
            <v>6</v>
          </cell>
          <cell r="BK367">
            <v>6</v>
          </cell>
          <cell r="BL367">
            <v>6</v>
          </cell>
          <cell r="BM367">
            <v>6</v>
          </cell>
          <cell r="BN367">
            <v>6</v>
          </cell>
          <cell r="BO367">
            <v>6</v>
          </cell>
          <cell r="BP367">
            <v>6</v>
          </cell>
          <cell r="BQ367">
            <v>6</v>
          </cell>
          <cell r="BR367">
            <v>6</v>
          </cell>
          <cell r="BS367">
            <v>6</v>
          </cell>
          <cell r="BT367">
            <v>26</v>
          </cell>
          <cell r="BU367">
            <v>24</v>
          </cell>
          <cell r="BV367">
            <v>27</v>
          </cell>
          <cell r="BW367">
            <v>27</v>
          </cell>
          <cell r="BX367">
            <v>24</v>
          </cell>
          <cell r="BY367">
            <v>22</v>
          </cell>
          <cell r="BZ367">
            <v>18</v>
          </cell>
          <cell r="CA367">
            <v>16</v>
          </cell>
          <cell r="CB367">
            <v>13</v>
          </cell>
          <cell r="CC367">
            <v>12</v>
          </cell>
          <cell r="CD367">
            <v>9</v>
          </cell>
          <cell r="CE367">
            <v>6</v>
          </cell>
          <cell r="CF367">
            <v>5</v>
          </cell>
          <cell r="CG367">
            <v>0</v>
          </cell>
          <cell r="CH367">
            <v>3</v>
          </cell>
          <cell r="CI367">
            <v>3</v>
          </cell>
          <cell r="CJ367">
            <v>7</v>
          </cell>
          <cell r="CK367">
            <v>185</v>
          </cell>
          <cell r="CL367">
            <v>14</v>
          </cell>
          <cell r="CM367">
            <v>14</v>
          </cell>
          <cell r="CN367">
            <v>83</v>
          </cell>
          <cell r="CO367">
            <v>4</v>
          </cell>
        </row>
        <row r="368">
          <cell r="AY368">
            <v>6809</v>
          </cell>
          <cell r="AZ368">
            <v>18</v>
          </cell>
          <cell r="BA368">
            <v>19</v>
          </cell>
          <cell r="BB368">
            <v>19</v>
          </cell>
          <cell r="BC368">
            <v>19</v>
          </cell>
          <cell r="BD368">
            <v>19</v>
          </cell>
          <cell r="BE368">
            <v>19</v>
          </cell>
          <cell r="BF368">
            <v>20</v>
          </cell>
          <cell r="BG368">
            <v>19</v>
          </cell>
          <cell r="BH368">
            <v>20</v>
          </cell>
          <cell r="BI368">
            <v>20</v>
          </cell>
          <cell r="BJ368">
            <v>20</v>
          </cell>
          <cell r="BK368">
            <v>20</v>
          </cell>
          <cell r="BL368">
            <v>20</v>
          </cell>
          <cell r="BM368">
            <v>21</v>
          </cell>
          <cell r="BN368">
            <v>21</v>
          </cell>
          <cell r="BO368">
            <v>21</v>
          </cell>
          <cell r="BP368">
            <v>21</v>
          </cell>
          <cell r="BQ368">
            <v>21</v>
          </cell>
          <cell r="BR368">
            <v>20</v>
          </cell>
          <cell r="BS368">
            <v>19</v>
          </cell>
          <cell r="BT368">
            <v>86</v>
          </cell>
          <cell r="BU368">
            <v>79</v>
          </cell>
          <cell r="BV368">
            <v>89</v>
          </cell>
          <cell r="BW368">
            <v>88</v>
          </cell>
          <cell r="BX368">
            <v>80</v>
          </cell>
          <cell r="BY368">
            <v>72</v>
          </cell>
          <cell r="BZ368">
            <v>59</v>
          </cell>
          <cell r="CA368">
            <v>53</v>
          </cell>
          <cell r="CB368">
            <v>43</v>
          </cell>
          <cell r="CC368">
            <v>39</v>
          </cell>
          <cell r="CD368">
            <v>28</v>
          </cell>
          <cell r="CE368">
            <v>20</v>
          </cell>
          <cell r="CF368">
            <v>17</v>
          </cell>
          <cell r="CG368">
            <v>2</v>
          </cell>
          <cell r="CH368">
            <v>9</v>
          </cell>
          <cell r="CI368">
            <v>10</v>
          </cell>
          <cell r="CJ368">
            <v>21</v>
          </cell>
          <cell r="CK368">
            <v>601</v>
          </cell>
          <cell r="CL368">
            <v>47</v>
          </cell>
          <cell r="CM368">
            <v>46</v>
          </cell>
          <cell r="CN368">
            <v>271</v>
          </cell>
          <cell r="CO368">
            <v>11</v>
          </cell>
        </row>
        <row r="369">
          <cell r="AY369">
            <v>7083</v>
          </cell>
          <cell r="AZ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2</v>
          </cell>
          <cell r="BG369">
            <v>1</v>
          </cell>
          <cell r="BH369">
            <v>2</v>
          </cell>
          <cell r="BI369">
            <v>2</v>
          </cell>
          <cell r="BJ369">
            <v>2</v>
          </cell>
          <cell r="BK369">
            <v>2</v>
          </cell>
          <cell r="BL369">
            <v>2</v>
          </cell>
          <cell r="BM369">
            <v>2</v>
          </cell>
          <cell r="BN369">
            <v>2</v>
          </cell>
          <cell r="BO369">
            <v>2</v>
          </cell>
          <cell r="BP369">
            <v>2</v>
          </cell>
          <cell r="BQ369">
            <v>2</v>
          </cell>
          <cell r="BR369">
            <v>2</v>
          </cell>
          <cell r="BS369">
            <v>1</v>
          </cell>
          <cell r="BT369">
            <v>7</v>
          </cell>
          <cell r="BU369">
            <v>6</v>
          </cell>
          <cell r="BV369">
            <v>7</v>
          </cell>
          <cell r="BW369">
            <v>7</v>
          </cell>
          <cell r="BX369">
            <v>6</v>
          </cell>
          <cell r="BY369">
            <v>6</v>
          </cell>
          <cell r="BZ369">
            <v>5</v>
          </cell>
          <cell r="CA369">
            <v>4</v>
          </cell>
          <cell r="CB369">
            <v>3</v>
          </cell>
          <cell r="CC369">
            <v>3</v>
          </cell>
          <cell r="CD369">
            <v>2</v>
          </cell>
          <cell r="CE369">
            <v>2</v>
          </cell>
          <cell r="CF369">
            <v>1</v>
          </cell>
          <cell r="CG369">
            <v>0</v>
          </cell>
          <cell r="CH369">
            <v>1</v>
          </cell>
          <cell r="CI369">
            <v>1</v>
          </cell>
          <cell r="CJ369">
            <v>2</v>
          </cell>
          <cell r="CK369">
            <v>46</v>
          </cell>
          <cell r="CL369">
            <v>4</v>
          </cell>
          <cell r="CM369">
            <v>4</v>
          </cell>
          <cell r="CN369">
            <v>21</v>
          </cell>
          <cell r="CO369">
            <v>1</v>
          </cell>
        </row>
        <row r="370">
          <cell r="AZ370">
            <v>0</v>
          </cell>
          <cell r="BA370">
            <v>-1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22</v>
          </cell>
        </row>
        <row r="371">
          <cell r="AZ371">
            <v>20</v>
          </cell>
          <cell r="BA371">
            <v>22</v>
          </cell>
          <cell r="BB371">
            <v>24</v>
          </cell>
          <cell r="BC371">
            <v>23</v>
          </cell>
          <cell r="BD371">
            <v>24</v>
          </cell>
          <cell r="BE371">
            <v>24</v>
          </cell>
          <cell r="BF371">
            <v>24</v>
          </cell>
          <cell r="BG371">
            <v>24</v>
          </cell>
          <cell r="BH371">
            <v>24</v>
          </cell>
          <cell r="BI371">
            <v>26</v>
          </cell>
          <cell r="BJ371">
            <v>23</v>
          </cell>
          <cell r="BK371">
            <v>24</v>
          </cell>
          <cell r="BL371">
            <v>24</v>
          </cell>
          <cell r="BM371">
            <v>23</v>
          </cell>
          <cell r="BN371">
            <v>25</v>
          </cell>
          <cell r="BO371">
            <v>26</v>
          </cell>
          <cell r="BP371">
            <v>27</v>
          </cell>
          <cell r="BQ371">
            <v>27</v>
          </cell>
          <cell r="BR371">
            <v>25</v>
          </cell>
          <cell r="BS371">
            <v>21</v>
          </cell>
          <cell r="BT371">
            <v>90</v>
          </cell>
          <cell r="BU371">
            <v>125</v>
          </cell>
          <cell r="BV371">
            <v>135</v>
          </cell>
          <cell r="BW371">
            <v>125</v>
          </cell>
          <cell r="BX371">
            <v>109</v>
          </cell>
          <cell r="BY371">
            <v>91</v>
          </cell>
          <cell r="BZ371">
            <v>80</v>
          </cell>
          <cell r="CA371">
            <v>86</v>
          </cell>
          <cell r="CB371">
            <v>62</v>
          </cell>
          <cell r="CC371">
            <v>80</v>
          </cell>
          <cell r="CD371">
            <v>40</v>
          </cell>
          <cell r="CE371">
            <v>20</v>
          </cell>
          <cell r="CF371">
            <v>26</v>
          </cell>
          <cell r="CG371">
            <v>2</v>
          </cell>
          <cell r="CH371">
            <v>10</v>
          </cell>
          <cell r="CI371">
            <v>10</v>
          </cell>
          <cell r="CJ371">
            <v>26</v>
          </cell>
          <cell r="CK371">
            <v>783</v>
          </cell>
          <cell r="CL371">
            <v>61</v>
          </cell>
          <cell r="CM371">
            <v>55</v>
          </cell>
          <cell r="CN371">
            <v>342</v>
          </cell>
          <cell r="CO371">
            <v>36</v>
          </cell>
        </row>
        <row r="372">
          <cell r="AZ372">
            <v>20</v>
          </cell>
          <cell r="BA372">
            <v>23</v>
          </cell>
          <cell r="BB372">
            <v>24</v>
          </cell>
          <cell r="BC372">
            <v>23</v>
          </cell>
          <cell r="BD372">
            <v>24</v>
          </cell>
          <cell r="BE372">
            <v>24</v>
          </cell>
          <cell r="BF372">
            <v>24</v>
          </cell>
          <cell r="BG372">
            <v>24</v>
          </cell>
          <cell r="BH372">
            <v>24</v>
          </cell>
          <cell r="BI372">
            <v>26</v>
          </cell>
          <cell r="BJ372">
            <v>23</v>
          </cell>
          <cell r="BK372">
            <v>24</v>
          </cell>
          <cell r="BL372">
            <v>24</v>
          </cell>
          <cell r="BM372">
            <v>23</v>
          </cell>
          <cell r="BN372">
            <v>25</v>
          </cell>
          <cell r="BO372">
            <v>26</v>
          </cell>
          <cell r="BP372">
            <v>27</v>
          </cell>
          <cell r="BQ372">
            <v>27</v>
          </cell>
          <cell r="BR372">
            <v>25</v>
          </cell>
          <cell r="BS372">
            <v>21</v>
          </cell>
          <cell r="BT372">
            <v>90</v>
          </cell>
          <cell r="BU372">
            <v>125</v>
          </cell>
          <cell r="BV372">
            <v>135</v>
          </cell>
          <cell r="BW372">
            <v>125</v>
          </cell>
          <cell r="BX372">
            <v>109</v>
          </cell>
          <cell r="BY372">
            <v>91</v>
          </cell>
          <cell r="BZ372">
            <v>80</v>
          </cell>
          <cell r="CA372">
            <v>86</v>
          </cell>
          <cell r="CB372">
            <v>62</v>
          </cell>
          <cell r="CC372">
            <v>80</v>
          </cell>
          <cell r="CD372">
            <v>40</v>
          </cell>
          <cell r="CE372">
            <v>20</v>
          </cell>
          <cell r="CF372">
            <v>26</v>
          </cell>
          <cell r="CG372">
            <v>2</v>
          </cell>
          <cell r="CH372">
            <v>10</v>
          </cell>
          <cell r="CI372">
            <v>10</v>
          </cell>
          <cell r="CJ372">
            <v>26</v>
          </cell>
          <cell r="CK372">
            <v>783</v>
          </cell>
          <cell r="CL372">
            <v>61</v>
          </cell>
          <cell r="CM372">
            <v>55</v>
          </cell>
          <cell r="CN372">
            <v>342</v>
          </cell>
          <cell r="CO372">
            <v>14</v>
          </cell>
        </row>
        <row r="373">
          <cell r="AY373">
            <v>4532</v>
          </cell>
          <cell r="AZ373">
            <v>15</v>
          </cell>
          <cell r="BA373">
            <v>17</v>
          </cell>
          <cell r="BB373">
            <v>18</v>
          </cell>
          <cell r="BC373">
            <v>17</v>
          </cell>
          <cell r="BD373">
            <v>18</v>
          </cell>
          <cell r="BE373">
            <v>18</v>
          </cell>
          <cell r="BF373">
            <v>18</v>
          </cell>
          <cell r="BG373">
            <v>18</v>
          </cell>
          <cell r="BH373">
            <v>18</v>
          </cell>
          <cell r="BI373">
            <v>19</v>
          </cell>
          <cell r="BJ373">
            <v>17</v>
          </cell>
          <cell r="BK373">
            <v>18</v>
          </cell>
          <cell r="BL373">
            <v>18</v>
          </cell>
          <cell r="BM373">
            <v>17</v>
          </cell>
          <cell r="BN373">
            <v>19</v>
          </cell>
          <cell r="BO373">
            <v>19</v>
          </cell>
          <cell r="BP373">
            <v>20</v>
          </cell>
          <cell r="BQ373">
            <v>20</v>
          </cell>
          <cell r="BR373">
            <v>19</v>
          </cell>
          <cell r="BS373">
            <v>16</v>
          </cell>
          <cell r="BT373">
            <v>67</v>
          </cell>
          <cell r="BU373">
            <v>94</v>
          </cell>
          <cell r="BV373">
            <v>101</v>
          </cell>
          <cell r="BW373">
            <v>94</v>
          </cell>
          <cell r="BX373">
            <v>82</v>
          </cell>
          <cell r="BY373">
            <v>68</v>
          </cell>
          <cell r="BZ373">
            <v>60</v>
          </cell>
          <cell r="CA373">
            <v>64</v>
          </cell>
          <cell r="CB373">
            <v>46</v>
          </cell>
          <cell r="CC373">
            <v>60</v>
          </cell>
          <cell r="CD373">
            <v>30</v>
          </cell>
          <cell r="CE373">
            <v>15</v>
          </cell>
          <cell r="CF373">
            <v>19</v>
          </cell>
          <cell r="CG373">
            <v>1</v>
          </cell>
          <cell r="CH373">
            <v>7</v>
          </cell>
          <cell r="CI373">
            <v>7</v>
          </cell>
          <cell r="CJ373">
            <v>19</v>
          </cell>
          <cell r="CK373">
            <v>587</v>
          </cell>
          <cell r="CL373">
            <v>46</v>
          </cell>
          <cell r="CM373">
            <v>41</v>
          </cell>
          <cell r="CN373">
            <v>256</v>
          </cell>
          <cell r="CO373">
            <v>10</v>
          </cell>
        </row>
        <row r="374">
          <cell r="AY374">
            <v>4533</v>
          </cell>
          <cell r="AZ374">
            <v>5</v>
          </cell>
          <cell r="BA374">
            <v>6</v>
          </cell>
          <cell r="BB374">
            <v>6</v>
          </cell>
          <cell r="BC374">
            <v>6</v>
          </cell>
          <cell r="BD374">
            <v>6</v>
          </cell>
          <cell r="BE374">
            <v>6</v>
          </cell>
          <cell r="BF374">
            <v>6</v>
          </cell>
          <cell r="BG374">
            <v>6</v>
          </cell>
          <cell r="BH374">
            <v>6</v>
          </cell>
          <cell r="BI374">
            <v>7</v>
          </cell>
          <cell r="BJ374">
            <v>6</v>
          </cell>
          <cell r="BK374">
            <v>6</v>
          </cell>
          <cell r="BL374">
            <v>6</v>
          </cell>
          <cell r="BM374">
            <v>6</v>
          </cell>
          <cell r="BN374">
            <v>6</v>
          </cell>
          <cell r="BO374">
            <v>7</v>
          </cell>
          <cell r="BP374">
            <v>7</v>
          </cell>
          <cell r="BQ374">
            <v>7</v>
          </cell>
          <cell r="BR374">
            <v>6</v>
          </cell>
          <cell r="BS374">
            <v>5</v>
          </cell>
          <cell r="BT374">
            <v>23</v>
          </cell>
          <cell r="BU374">
            <v>31</v>
          </cell>
          <cell r="BV374">
            <v>34</v>
          </cell>
          <cell r="BW374">
            <v>31</v>
          </cell>
          <cell r="BX374">
            <v>27</v>
          </cell>
          <cell r="BY374">
            <v>23</v>
          </cell>
          <cell r="BZ374">
            <v>20</v>
          </cell>
          <cell r="CA374">
            <v>22</v>
          </cell>
          <cell r="CB374">
            <v>16</v>
          </cell>
          <cell r="CC374">
            <v>20</v>
          </cell>
          <cell r="CD374">
            <v>10</v>
          </cell>
          <cell r="CE374">
            <v>5</v>
          </cell>
          <cell r="CF374">
            <v>7</v>
          </cell>
          <cell r="CG374">
            <v>1</v>
          </cell>
          <cell r="CH374">
            <v>3</v>
          </cell>
          <cell r="CI374">
            <v>3</v>
          </cell>
          <cell r="CJ374">
            <v>7</v>
          </cell>
          <cell r="CK374">
            <v>196</v>
          </cell>
          <cell r="CL374">
            <v>15</v>
          </cell>
          <cell r="CM374">
            <v>14</v>
          </cell>
          <cell r="CN374">
            <v>86</v>
          </cell>
          <cell r="CO374">
            <v>4</v>
          </cell>
        </row>
        <row r="375"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1</v>
          </cell>
          <cell r="BE375">
            <v>1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59</v>
          </cell>
        </row>
        <row r="376">
          <cell r="AZ376">
            <v>66</v>
          </cell>
          <cell r="BA376">
            <v>68</v>
          </cell>
          <cell r="BB376">
            <v>68</v>
          </cell>
          <cell r="BC376">
            <v>67</v>
          </cell>
          <cell r="BD376">
            <v>69</v>
          </cell>
          <cell r="BE376">
            <v>70</v>
          </cell>
          <cell r="BF376">
            <v>71</v>
          </cell>
          <cell r="BG376">
            <v>72</v>
          </cell>
          <cell r="BH376">
            <v>73</v>
          </cell>
          <cell r="BI376">
            <v>76</v>
          </cell>
          <cell r="BJ376">
            <v>74</v>
          </cell>
          <cell r="BK376">
            <v>76</v>
          </cell>
          <cell r="BL376">
            <v>75</v>
          </cell>
          <cell r="BM376">
            <v>72</v>
          </cell>
          <cell r="BN376">
            <v>70</v>
          </cell>
          <cell r="BO376">
            <v>65</v>
          </cell>
          <cell r="BP376">
            <v>61</v>
          </cell>
          <cell r="BQ376">
            <v>57</v>
          </cell>
          <cell r="BR376">
            <v>54</v>
          </cell>
          <cell r="BS376">
            <v>50</v>
          </cell>
          <cell r="BT376">
            <v>205</v>
          </cell>
          <cell r="BU376">
            <v>265</v>
          </cell>
          <cell r="BV376">
            <v>302</v>
          </cell>
          <cell r="BW376">
            <v>274</v>
          </cell>
          <cell r="BX376">
            <v>270</v>
          </cell>
          <cell r="BY376">
            <v>264</v>
          </cell>
          <cell r="BZ376">
            <v>248</v>
          </cell>
          <cell r="CA376">
            <v>196</v>
          </cell>
          <cell r="CB376">
            <v>208</v>
          </cell>
          <cell r="CC376">
            <v>170</v>
          </cell>
          <cell r="CD376">
            <v>136</v>
          </cell>
          <cell r="CE376">
            <v>100</v>
          </cell>
          <cell r="CF376">
            <v>100</v>
          </cell>
          <cell r="CG376">
            <v>6</v>
          </cell>
          <cell r="CH376">
            <v>32</v>
          </cell>
          <cell r="CI376">
            <v>34</v>
          </cell>
          <cell r="CJ376">
            <v>80</v>
          </cell>
          <cell r="CK376">
            <v>2153</v>
          </cell>
          <cell r="CL376">
            <v>185</v>
          </cell>
          <cell r="CM376">
            <v>136</v>
          </cell>
          <cell r="CN376">
            <v>847</v>
          </cell>
          <cell r="CO376">
            <v>109</v>
          </cell>
        </row>
        <row r="377">
          <cell r="AZ377">
            <v>66</v>
          </cell>
          <cell r="BA377">
            <v>68</v>
          </cell>
          <cell r="BB377">
            <v>68</v>
          </cell>
          <cell r="BC377">
            <v>67</v>
          </cell>
          <cell r="BD377">
            <v>68</v>
          </cell>
          <cell r="BE377">
            <v>69</v>
          </cell>
          <cell r="BF377">
            <v>71</v>
          </cell>
          <cell r="BG377">
            <v>72</v>
          </cell>
          <cell r="BH377">
            <v>73</v>
          </cell>
          <cell r="BI377">
            <v>76</v>
          </cell>
          <cell r="BJ377">
            <v>74</v>
          </cell>
          <cell r="BK377">
            <v>76</v>
          </cell>
          <cell r="BL377">
            <v>75</v>
          </cell>
          <cell r="BM377">
            <v>72</v>
          </cell>
          <cell r="BN377">
            <v>70</v>
          </cell>
          <cell r="BO377">
            <v>65</v>
          </cell>
          <cell r="BP377">
            <v>61</v>
          </cell>
          <cell r="BQ377">
            <v>57</v>
          </cell>
          <cell r="BR377">
            <v>54</v>
          </cell>
          <cell r="BS377">
            <v>50</v>
          </cell>
          <cell r="BT377">
            <v>205</v>
          </cell>
          <cell r="BU377">
            <v>265</v>
          </cell>
          <cell r="BV377">
            <v>302</v>
          </cell>
          <cell r="BW377">
            <v>274</v>
          </cell>
          <cell r="BX377">
            <v>270</v>
          </cell>
          <cell r="BY377">
            <v>264</v>
          </cell>
          <cell r="BZ377">
            <v>248</v>
          </cell>
          <cell r="CA377">
            <v>196</v>
          </cell>
          <cell r="CB377">
            <v>208</v>
          </cell>
          <cell r="CC377">
            <v>170</v>
          </cell>
          <cell r="CD377">
            <v>136</v>
          </cell>
          <cell r="CE377">
            <v>100</v>
          </cell>
          <cell r="CF377">
            <v>100</v>
          </cell>
          <cell r="CG377">
            <v>6</v>
          </cell>
          <cell r="CH377">
            <v>32</v>
          </cell>
          <cell r="CI377">
            <v>34</v>
          </cell>
          <cell r="CJ377">
            <v>80</v>
          </cell>
          <cell r="CK377">
            <v>2153</v>
          </cell>
          <cell r="CL377">
            <v>185</v>
          </cell>
          <cell r="CM377">
            <v>136</v>
          </cell>
          <cell r="CN377">
            <v>847</v>
          </cell>
          <cell r="CO377">
            <v>50</v>
          </cell>
        </row>
        <row r="378">
          <cell r="AY378">
            <v>4557</v>
          </cell>
          <cell r="AZ378">
            <v>31</v>
          </cell>
          <cell r="BA378">
            <v>32</v>
          </cell>
          <cell r="BB378">
            <v>32</v>
          </cell>
          <cell r="BC378">
            <v>32</v>
          </cell>
          <cell r="BD378">
            <v>32</v>
          </cell>
          <cell r="BE378">
            <v>33</v>
          </cell>
          <cell r="BF378">
            <v>33</v>
          </cell>
          <cell r="BG378">
            <v>33</v>
          </cell>
          <cell r="BH378">
            <v>34</v>
          </cell>
          <cell r="BI378">
            <v>36</v>
          </cell>
          <cell r="BJ378">
            <v>35</v>
          </cell>
          <cell r="BK378">
            <v>36</v>
          </cell>
          <cell r="BL378">
            <v>35</v>
          </cell>
          <cell r="BM378">
            <v>33</v>
          </cell>
          <cell r="BN378">
            <v>34</v>
          </cell>
          <cell r="BO378">
            <v>31</v>
          </cell>
          <cell r="BP378">
            <v>28</v>
          </cell>
          <cell r="BQ378">
            <v>27</v>
          </cell>
          <cell r="BR378">
            <v>25</v>
          </cell>
          <cell r="BS378">
            <v>23</v>
          </cell>
          <cell r="BT378">
            <v>97</v>
          </cell>
          <cell r="BU378">
            <v>124</v>
          </cell>
          <cell r="BV378">
            <v>142</v>
          </cell>
          <cell r="BW378">
            <v>130</v>
          </cell>
          <cell r="BX378">
            <v>127</v>
          </cell>
          <cell r="BY378">
            <v>124</v>
          </cell>
          <cell r="BZ378">
            <v>117</v>
          </cell>
          <cell r="CA378">
            <v>92</v>
          </cell>
          <cell r="CB378">
            <v>98</v>
          </cell>
          <cell r="CC378">
            <v>80</v>
          </cell>
          <cell r="CD378">
            <v>64</v>
          </cell>
          <cell r="CE378">
            <v>47</v>
          </cell>
          <cell r="CF378">
            <v>47</v>
          </cell>
          <cell r="CG378">
            <v>3</v>
          </cell>
          <cell r="CH378">
            <v>14</v>
          </cell>
          <cell r="CI378">
            <v>16</v>
          </cell>
          <cell r="CJ378">
            <v>38</v>
          </cell>
          <cell r="CK378">
            <v>1013</v>
          </cell>
          <cell r="CL378">
            <v>86</v>
          </cell>
          <cell r="CM378">
            <v>64</v>
          </cell>
          <cell r="CN378">
            <v>399</v>
          </cell>
          <cell r="CO378">
            <v>22</v>
          </cell>
        </row>
        <row r="379">
          <cell r="AY379">
            <v>4559</v>
          </cell>
          <cell r="AZ379">
            <v>5</v>
          </cell>
          <cell r="BA379">
            <v>5</v>
          </cell>
          <cell r="BB379">
            <v>5</v>
          </cell>
          <cell r="BC379">
            <v>5</v>
          </cell>
          <cell r="BD379">
            <v>5</v>
          </cell>
          <cell r="BE379">
            <v>5</v>
          </cell>
          <cell r="BF379">
            <v>6</v>
          </cell>
          <cell r="BG379">
            <v>6</v>
          </cell>
          <cell r="BH379">
            <v>6</v>
          </cell>
          <cell r="BI379">
            <v>6</v>
          </cell>
          <cell r="BJ379">
            <v>6</v>
          </cell>
          <cell r="BK379">
            <v>6</v>
          </cell>
          <cell r="BL379">
            <v>6</v>
          </cell>
          <cell r="BM379">
            <v>6</v>
          </cell>
          <cell r="BN379">
            <v>5</v>
          </cell>
          <cell r="BO379">
            <v>5</v>
          </cell>
          <cell r="BP379">
            <v>5</v>
          </cell>
          <cell r="BQ379">
            <v>4</v>
          </cell>
          <cell r="BR379">
            <v>4</v>
          </cell>
          <cell r="BS379">
            <v>4</v>
          </cell>
          <cell r="BT379">
            <v>16</v>
          </cell>
          <cell r="BU379">
            <v>21</v>
          </cell>
          <cell r="BV379">
            <v>24</v>
          </cell>
          <cell r="BW379">
            <v>21</v>
          </cell>
          <cell r="BX379">
            <v>21</v>
          </cell>
          <cell r="BY379">
            <v>21</v>
          </cell>
          <cell r="BZ379">
            <v>19</v>
          </cell>
          <cell r="CA379">
            <v>15</v>
          </cell>
          <cell r="CB379">
            <v>16</v>
          </cell>
          <cell r="CC379">
            <v>13</v>
          </cell>
          <cell r="CD379">
            <v>11</v>
          </cell>
          <cell r="CE379">
            <v>8</v>
          </cell>
          <cell r="CF379">
            <v>8</v>
          </cell>
          <cell r="CG379">
            <v>0</v>
          </cell>
          <cell r="CH379">
            <v>3</v>
          </cell>
          <cell r="CI379">
            <v>3</v>
          </cell>
          <cell r="CJ379">
            <v>6</v>
          </cell>
          <cell r="CK379">
            <v>169</v>
          </cell>
          <cell r="CL379">
            <v>15</v>
          </cell>
          <cell r="CM379">
            <v>11</v>
          </cell>
          <cell r="CN379">
            <v>66</v>
          </cell>
          <cell r="CO379">
            <v>4</v>
          </cell>
        </row>
        <row r="380">
          <cell r="AY380">
            <v>4560</v>
          </cell>
          <cell r="AZ380">
            <v>12</v>
          </cell>
          <cell r="BA380">
            <v>12</v>
          </cell>
          <cell r="BB380">
            <v>12</v>
          </cell>
          <cell r="BC380">
            <v>12</v>
          </cell>
          <cell r="BD380">
            <v>12</v>
          </cell>
          <cell r="BE380">
            <v>12</v>
          </cell>
          <cell r="BF380">
            <v>13</v>
          </cell>
          <cell r="BG380">
            <v>13</v>
          </cell>
          <cell r="BH380">
            <v>13</v>
          </cell>
          <cell r="BI380">
            <v>13</v>
          </cell>
          <cell r="BJ380">
            <v>13</v>
          </cell>
          <cell r="BK380">
            <v>13</v>
          </cell>
          <cell r="BL380">
            <v>13</v>
          </cell>
          <cell r="BM380">
            <v>13</v>
          </cell>
          <cell r="BN380">
            <v>12</v>
          </cell>
          <cell r="BO380">
            <v>11</v>
          </cell>
          <cell r="BP380">
            <v>11</v>
          </cell>
          <cell r="BQ380">
            <v>10</v>
          </cell>
          <cell r="BR380">
            <v>10</v>
          </cell>
          <cell r="BS380">
            <v>9</v>
          </cell>
          <cell r="BT380">
            <v>36</v>
          </cell>
          <cell r="BU380">
            <v>47</v>
          </cell>
          <cell r="BV380">
            <v>53</v>
          </cell>
          <cell r="BW380">
            <v>48</v>
          </cell>
          <cell r="BX380">
            <v>48</v>
          </cell>
          <cell r="BY380">
            <v>47</v>
          </cell>
          <cell r="BZ380">
            <v>44</v>
          </cell>
          <cell r="CA380">
            <v>35</v>
          </cell>
          <cell r="CB380">
            <v>37</v>
          </cell>
          <cell r="CC380">
            <v>30</v>
          </cell>
          <cell r="CD380">
            <v>24</v>
          </cell>
          <cell r="CE380">
            <v>18</v>
          </cell>
          <cell r="CF380">
            <v>18</v>
          </cell>
          <cell r="CG380">
            <v>1</v>
          </cell>
          <cell r="CH380">
            <v>6</v>
          </cell>
          <cell r="CI380">
            <v>6</v>
          </cell>
          <cell r="CJ380">
            <v>14</v>
          </cell>
          <cell r="CK380">
            <v>380</v>
          </cell>
          <cell r="CL380">
            <v>33</v>
          </cell>
          <cell r="CM380">
            <v>24</v>
          </cell>
          <cell r="CN380">
            <v>149</v>
          </cell>
          <cell r="CO380">
            <v>8</v>
          </cell>
        </row>
        <row r="381">
          <cell r="AY381">
            <v>4558</v>
          </cell>
          <cell r="AZ381">
            <v>18</v>
          </cell>
          <cell r="BA381">
            <v>19</v>
          </cell>
          <cell r="BB381">
            <v>19</v>
          </cell>
          <cell r="BC381">
            <v>18</v>
          </cell>
          <cell r="BD381">
            <v>19</v>
          </cell>
          <cell r="BE381">
            <v>19</v>
          </cell>
          <cell r="BF381">
            <v>19</v>
          </cell>
          <cell r="BG381">
            <v>20</v>
          </cell>
          <cell r="BH381">
            <v>20</v>
          </cell>
          <cell r="BI381">
            <v>21</v>
          </cell>
          <cell r="BJ381">
            <v>20</v>
          </cell>
          <cell r="BK381">
            <v>21</v>
          </cell>
          <cell r="BL381">
            <v>21</v>
          </cell>
          <cell r="BM381">
            <v>20</v>
          </cell>
          <cell r="BN381">
            <v>19</v>
          </cell>
          <cell r="BO381">
            <v>18</v>
          </cell>
          <cell r="BP381">
            <v>17</v>
          </cell>
          <cell r="BQ381">
            <v>16</v>
          </cell>
          <cell r="BR381">
            <v>15</v>
          </cell>
          <cell r="BS381">
            <v>14</v>
          </cell>
          <cell r="BT381">
            <v>56</v>
          </cell>
          <cell r="BU381">
            <v>73</v>
          </cell>
          <cell r="BV381">
            <v>83</v>
          </cell>
          <cell r="BW381">
            <v>75</v>
          </cell>
          <cell r="BX381">
            <v>74</v>
          </cell>
          <cell r="BY381">
            <v>72</v>
          </cell>
          <cell r="BZ381">
            <v>68</v>
          </cell>
          <cell r="CA381">
            <v>54</v>
          </cell>
          <cell r="CB381">
            <v>57</v>
          </cell>
          <cell r="CC381">
            <v>47</v>
          </cell>
          <cell r="CD381">
            <v>37</v>
          </cell>
          <cell r="CE381">
            <v>27</v>
          </cell>
          <cell r="CF381">
            <v>27</v>
          </cell>
          <cell r="CG381">
            <v>2</v>
          </cell>
          <cell r="CH381">
            <v>9</v>
          </cell>
          <cell r="CI381">
            <v>9</v>
          </cell>
          <cell r="CJ381">
            <v>22</v>
          </cell>
          <cell r="CK381">
            <v>591</v>
          </cell>
          <cell r="CL381">
            <v>51</v>
          </cell>
          <cell r="CM381">
            <v>37</v>
          </cell>
          <cell r="CN381">
            <v>233</v>
          </cell>
          <cell r="CO381">
            <v>16</v>
          </cell>
        </row>
        <row r="382">
          <cell r="AZ382">
            <v>0</v>
          </cell>
          <cell r="BA382">
            <v>-1</v>
          </cell>
          <cell r="BB382">
            <v>1</v>
          </cell>
          <cell r="BC382">
            <v>0</v>
          </cell>
          <cell r="BD382">
            <v>1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34</v>
          </cell>
        </row>
        <row r="383">
          <cell r="AZ383">
            <v>36</v>
          </cell>
          <cell r="BA383">
            <v>35</v>
          </cell>
          <cell r="BB383">
            <v>33</v>
          </cell>
          <cell r="BC383">
            <v>32</v>
          </cell>
          <cell r="BD383">
            <v>33</v>
          </cell>
          <cell r="BE383">
            <v>32</v>
          </cell>
          <cell r="BF383">
            <v>33</v>
          </cell>
          <cell r="BG383">
            <v>35</v>
          </cell>
          <cell r="BH383">
            <v>36</v>
          </cell>
          <cell r="BI383">
            <v>40</v>
          </cell>
          <cell r="BJ383">
            <v>40</v>
          </cell>
          <cell r="BK383">
            <v>42</v>
          </cell>
          <cell r="BL383">
            <v>45</v>
          </cell>
          <cell r="BM383">
            <v>43</v>
          </cell>
          <cell r="BN383">
            <v>43</v>
          </cell>
          <cell r="BO383">
            <v>41</v>
          </cell>
          <cell r="BP383">
            <v>40</v>
          </cell>
          <cell r="BQ383">
            <v>38</v>
          </cell>
          <cell r="BR383">
            <v>36</v>
          </cell>
          <cell r="BS383">
            <v>31</v>
          </cell>
          <cell r="BT383">
            <v>148</v>
          </cell>
          <cell r="BU383">
            <v>162</v>
          </cell>
          <cell r="BV383">
            <v>184</v>
          </cell>
          <cell r="BW383">
            <v>174</v>
          </cell>
          <cell r="BX383">
            <v>164</v>
          </cell>
          <cell r="BY383">
            <v>141</v>
          </cell>
          <cell r="BZ383">
            <v>136</v>
          </cell>
          <cell r="CA383">
            <v>96</v>
          </cell>
          <cell r="CB383">
            <v>93</v>
          </cell>
          <cell r="CC383">
            <v>107</v>
          </cell>
          <cell r="CD383">
            <v>75</v>
          </cell>
          <cell r="CE383">
            <v>43</v>
          </cell>
          <cell r="CF383">
            <v>43</v>
          </cell>
          <cell r="CG383">
            <v>3</v>
          </cell>
          <cell r="CH383">
            <v>17</v>
          </cell>
          <cell r="CI383">
            <v>19</v>
          </cell>
          <cell r="CJ383">
            <v>46</v>
          </cell>
          <cell r="CK383">
            <v>1108</v>
          </cell>
          <cell r="CL383">
            <v>99</v>
          </cell>
          <cell r="CM383">
            <v>85</v>
          </cell>
          <cell r="CN383">
            <v>459</v>
          </cell>
          <cell r="CO383">
            <v>63</v>
          </cell>
        </row>
        <row r="384">
          <cell r="AZ384">
            <v>36</v>
          </cell>
          <cell r="BA384">
            <v>36</v>
          </cell>
          <cell r="BB384">
            <v>32</v>
          </cell>
          <cell r="BC384">
            <v>32</v>
          </cell>
          <cell r="BD384">
            <v>32</v>
          </cell>
          <cell r="BE384">
            <v>32</v>
          </cell>
          <cell r="BF384">
            <v>33</v>
          </cell>
          <cell r="BG384">
            <v>35</v>
          </cell>
          <cell r="BH384">
            <v>36</v>
          </cell>
          <cell r="BI384">
            <v>40</v>
          </cell>
          <cell r="BJ384">
            <v>40</v>
          </cell>
          <cell r="BK384">
            <v>42</v>
          </cell>
          <cell r="BL384">
            <v>45</v>
          </cell>
          <cell r="BM384">
            <v>43</v>
          </cell>
          <cell r="BN384">
            <v>43</v>
          </cell>
          <cell r="BO384">
            <v>41</v>
          </cell>
          <cell r="BP384">
            <v>40</v>
          </cell>
          <cell r="BQ384">
            <v>38</v>
          </cell>
          <cell r="BR384">
            <v>36</v>
          </cell>
          <cell r="BS384">
            <v>31</v>
          </cell>
          <cell r="BT384">
            <v>148</v>
          </cell>
          <cell r="BU384">
            <v>162</v>
          </cell>
          <cell r="BV384">
            <v>184</v>
          </cell>
          <cell r="BW384">
            <v>174</v>
          </cell>
          <cell r="BX384">
            <v>164</v>
          </cell>
          <cell r="BY384">
            <v>141</v>
          </cell>
          <cell r="BZ384">
            <v>136</v>
          </cell>
          <cell r="CA384">
            <v>96</v>
          </cell>
          <cell r="CB384">
            <v>93</v>
          </cell>
          <cell r="CC384">
            <v>107</v>
          </cell>
          <cell r="CD384">
            <v>75</v>
          </cell>
          <cell r="CE384">
            <v>43</v>
          </cell>
          <cell r="CF384">
            <v>43</v>
          </cell>
          <cell r="CG384">
            <v>3</v>
          </cell>
          <cell r="CH384">
            <v>17</v>
          </cell>
          <cell r="CI384">
            <v>19</v>
          </cell>
          <cell r="CJ384">
            <v>46</v>
          </cell>
          <cell r="CK384">
            <v>1108</v>
          </cell>
          <cell r="CL384">
            <v>99</v>
          </cell>
          <cell r="CM384">
            <v>85</v>
          </cell>
          <cell r="CN384">
            <v>459</v>
          </cell>
          <cell r="CO384">
            <v>29</v>
          </cell>
        </row>
        <row r="385">
          <cell r="AY385">
            <v>4536</v>
          </cell>
          <cell r="AZ385">
            <v>6</v>
          </cell>
          <cell r="BA385">
            <v>6</v>
          </cell>
          <cell r="BB385">
            <v>5</v>
          </cell>
          <cell r="BC385">
            <v>5</v>
          </cell>
          <cell r="BD385">
            <v>5</v>
          </cell>
          <cell r="BE385">
            <v>5</v>
          </cell>
          <cell r="BF385">
            <v>5</v>
          </cell>
          <cell r="BG385">
            <v>6</v>
          </cell>
          <cell r="BH385">
            <v>6</v>
          </cell>
          <cell r="BI385">
            <v>6</v>
          </cell>
          <cell r="BJ385">
            <v>6</v>
          </cell>
          <cell r="BK385">
            <v>7</v>
          </cell>
          <cell r="BL385">
            <v>7</v>
          </cell>
          <cell r="BM385">
            <v>7</v>
          </cell>
          <cell r="BN385">
            <v>7</v>
          </cell>
          <cell r="BO385">
            <v>7</v>
          </cell>
          <cell r="BP385">
            <v>6</v>
          </cell>
          <cell r="BQ385">
            <v>6</v>
          </cell>
          <cell r="BR385">
            <v>6</v>
          </cell>
          <cell r="BS385">
            <v>5</v>
          </cell>
          <cell r="BT385">
            <v>24</v>
          </cell>
          <cell r="BU385">
            <v>26</v>
          </cell>
          <cell r="BV385">
            <v>30</v>
          </cell>
          <cell r="BW385">
            <v>28</v>
          </cell>
          <cell r="BX385">
            <v>26</v>
          </cell>
          <cell r="BY385">
            <v>23</v>
          </cell>
          <cell r="BZ385">
            <v>22</v>
          </cell>
          <cell r="CA385">
            <v>15</v>
          </cell>
          <cell r="CB385">
            <v>15</v>
          </cell>
          <cell r="CC385">
            <v>17</v>
          </cell>
          <cell r="CD385">
            <v>12</v>
          </cell>
          <cell r="CE385">
            <v>7</v>
          </cell>
          <cell r="CF385">
            <v>7</v>
          </cell>
          <cell r="CG385">
            <v>0</v>
          </cell>
          <cell r="CH385">
            <v>3</v>
          </cell>
          <cell r="CI385">
            <v>3</v>
          </cell>
          <cell r="CJ385">
            <v>7</v>
          </cell>
          <cell r="CK385">
            <v>179</v>
          </cell>
          <cell r="CL385">
            <v>16</v>
          </cell>
          <cell r="CM385">
            <v>14</v>
          </cell>
          <cell r="CN385">
            <v>74</v>
          </cell>
          <cell r="CO385">
            <v>6</v>
          </cell>
        </row>
        <row r="386">
          <cell r="AY386">
            <v>4537</v>
          </cell>
          <cell r="AZ386">
            <v>24</v>
          </cell>
          <cell r="BA386">
            <v>24</v>
          </cell>
          <cell r="BB386">
            <v>22</v>
          </cell>
          <cell r="BC386">
            <v>22</v>
          </cell>
          <cell r="BD386">
            <v>22</v>
          </cell>
          <cell r="BE386">
            <v>22</v>
          </cell>
          <cell r="BF386">
            <v>23</v>
          </cell>
          <cell r="BG386">
            <v>23</v>
          </cell>
          <cell r="BH386">
            <v>24</v>
          </cell>
          <cell r="BI386">
            <v>28</v>
          </cell>
          <cell r="BJ386">
            <v>28</v>
          </cell>
          <cell r="BK386">
            <v>28</v>
          </cell>
          <cell r="BL386">
            <v>31</v>
          </cell>
          <cell r="BM386">
            <v>29</v>
          </cell>
          <cell r="BN386">
            <v>29</v>
          </cell>
          <cell r="BO386">
            <v>27</v>
          </cell>
          <cell r="BP386">
            <v>28</v>
          </cell>
          <cell r="BQ386">
            <v>26</v>
          </cell>
          <cell r="BR386">
            <v>24</v>
          </cell>
          <cell r="BS386">
            <v>21</v>
          </cell>
          <cell r="BT386">
            <v>100</v>
          </cell>
          <cell r="BU386">
            <v>110</v>
          </cell>
          <cell r="BV386">
            <v>124</v>
          </cell>
          <cell r="BW386">
            <v>118</v>
          </cell>
          <cell r="BX386">
            <v>112</v>
          </cell>
          <cell r="BY386">
            <v>95</v>
          </cell>
          <cell r="BZ386">
            <v>92</v>
          </cell>
          <cell r="CA386">
            <v>66</v>
          </cell>
          <cell r="CB386">
            <v>63</v>
          </cell>
          <cell r="CC386">
            <v>73</v>
          </cell>
          <cell r="CD386">
            <v>51</v>
          </cell>
          <cell r="CE386">
            <v>29</v>
          </cell>
          <cell r="CF386">
            <v>29</v>
          </cell>
          <cell r="CG386">
            <v>3</v>
          </cell>
          <cell r="CH386">
            <v>11</v>
          </cell>
          <cell r="CI386">
            <v>13</v>
          </cell>
          <cell r="CJ386">
            <v>32</v>
          </cell>
          <cell r="CK386">
            <v>750</v>
          </cell>
          <cell r="CL386">
            <v>67</v>
          </cell>
          <cell r="CM386">
            <v>57</v>
          </cell>
          <cell r="CN386">
            <v>311</v>
          </cell>
          <cell r="CO386">
            <v>18</v>
          </cell>
        </row>
        <row r="387">
          <cell r="AY387">
            <v>4535</v>
          </cell>
          <cell r="AZ387">
            <v>6</v>
          </cell>
          <cell r="BA387">
            <v>6</v>
          </cell>
          <cell r="BB387">
            <v>5</v>
          </cell>
          <cell r="BC387">
            <v>5</v>
          </cell>
          <cell r="BD387">
            <v>5</v>
          </cell>
          <cell r="BE387">
            <v>5</v>
          </cell>
          <cell r="BF387">
            <v>5</v>
          </cell>
          <cell r="BG387">
            <v>6</v>
          </cell>
          <cell r="BH387">
            <v>6</v>
          </cell>
          <cell r="BI387">
            <v>6</v>
          </cell>
          <cell r="BJ387">
            <v>6</v>
          </cell>
          <cell r="BK387">
            <v>7</v>
          </cell>
          <cell r="BL387">
            <v>7</v>
          </cell>
          <cell r="BM387">
            <v>7</v>
          </cell>
          <cell r="BN387">
            <v>7</v>
          </cell>
          <cell r="BO387">
            <v>7</v>
          </cell>
          <cell r="BP387">
            <v>6</v>
          </cell>
          <cell r="BQ387">
            <v>6</v>
          </cell>
          <cell r="BR387">
            <v>6</v>
          </cell>
          <cell r="BS387">
            <v>5</v>
          </cell>
          <cell r="BT387">
            <v>24</v>
          </cell>
          <cell r="BU387">
            <v>26</v>
          </cell>
          <cell r="BV387">
            <v>30</v>
          </cell>
          <cell r="BW387">
            <v>28</v>
          </cell>
          <cell r="BX387">
            <v>26</v>
          </cell>
          <cell r="BY387">
            <v>23</v>
          </cell>
          <cell r="BZ387">
            <v>22</v>
          </cell>
          <cell r="CA387">
            <v>15</v>
          </cell>
          <cell r="CB387">
            <v>15</v>
          </cell>
          <cell r="CC387">
            <v>17</v>
          </cell>
          <cell r="CD387">
            <v>12</v>
          </cell>
          <cell r="CE387">
            <v>7</v>
          </cell>
          <cell r="CF387">
            <v>7</v>
          </cell>
          <cell r="CG387">
            <v>0</v>
          </cell>
          <cell r="CH387">
            <v>3</v>
          </cell>
          <cell r="CI387">
            <v>3</v>
          </cell>
          <cell r="CJ387">
            <v>7</v>
          </cell>
          <cell r="CK387">
            <v>179</v>
          </cell>
          <cell r="CL387">
            <v>16</v>
          </cell>
          <cell r="CM387">
            <v>14</v>
          </cell>
          <cell r="CN387">
            <v>74</v>
          </cell>
          <cell r="CO387">
            <v>5</v>
          </cell>
        </row>
        <row r="388">
          <cell r="AZ388">
            <v>0</v>
          </cell>
          <cell r="BA388">
            <v>-2</v>
          </cell>
          <cell r="BB388">
            <v>0</v>
          </cell>
          <cell r="BC388">
            <v>0</v>
          </cell>
          <cell r="BD388">
            <v>1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72</v>
          </cell>
        </row>
        <row r="389">
          <cell r="AZ389">
            <v>73</v>
          </cell>
          <cell r="BA389">
            <v>71</v>
          </cell>
          <cell r="BB389">
            <v>69</v>
          </cell>
          <cell r="BC389">
            <v>69</v>
          </cell>
          <cell r="BD389">
            <v>67</v>
          </cell>
          <cell r="BE389">
            <v>69</v>
          </cell>
          <cell r="BF389">
            <v>70</v>
          </cell>
          <cell r="BG389">
            <v>70</v>
          </cell>
          <cell r="BH389">
            <v>72</v>
          </cell>
          <cell r="BI389">
            <v>74</v>
          </cell>
          <cell r="BJ389">
            <v>78</v>
          </cell>
          <cell r="BK389">
            <v>80</v>
          </cell>
          <cell r="BL389">
            <v>82</v>
          </cell>
          <cell r="BM389">
            <v>82</v>
          </cell>
          <cell r="BN389">
            <v>82</v>
          </cell>
          <cell r="BO389">
            <v>81</v>
          </cell>
          <cell r="BP389">
            <v>81</v>
          </cell>
          <cell r="BQ389">
            <v>81</v>
          </cell>
          <cell r="BR389">
            <v>79</v>
          </cell>
          <cell r="BS389">
            <v>73</v>
          </cell>
          <cell r="BT389">
            <v>357</v>
          </cell>
          <cell r="BU389">
            <v>369</v>
          </cell>
          <cell r="BV389">
            <v>389</v>
          </cell>
          <cell r="BW389">
            <v>349</v>
          </cell>
          <cell r="BX389">
            <v>318</v>
          </cell>
          <cell r="BY389">
            <v>315</v>
          </cell>
          <cell r="BZ389">
            <v>222</v>
          </cell>
          <cell r="CA389">
            <v>189</v>
          </cell>
          <cell r="CB389">
            <v>154</v>
          </cell>
          <cell r="CC389">
            <v>121</v>
          </cell>
          <cell r="CD389">
            <v>103</v>
          </cell>
          <cell r="CE389">
            <v>72</v>
          </cell>
          <cell r="CF389">
            <v>50</v>
          </cell>
          <cell r="CG389">
            <v>6</v>
          </cell>
          <cell r="CH389">
            <v>35</v>
          </cell>
          <cell r="CI389">
            <v>38</v>
          </cell>
          <cell r="CJ389">
            <v>89</v>
          </cell>
          <cell r="CK389">
            <v>2368</v>
          </cell>
          <cell r="CL389">
            <v>224</v>
          </cell>
          <cell r="CM389">
            <v>215</v>
          </cell>
          <cell r="CN389">
            <v>1110</v>
          </cell>
          <cell r="CO389">
            <v>121</v>
          </cell>
        </row>
        <row r="390">
          <cell r="AZ390">
            <v>73</v>
          </cell>
          <cell r="BA390">
            <v>73</v>
          </cell>
          <cell r="BB390">
            <v>69</v>
          </cell>
          <cell r="BC390">
            <v>69</v>
          </cell>
          <cell r="BD390">
            <v>66</v>
          </cell>
          <cell r="BE390">
            <v>69</v>
          </cell>
          <cell r="BF390">
            <v>70</v>
          </cell>
          <cell r="BG390">
            <v>70</v>
          </cell>
          <cell r="BH390">
            <v>72</v>
          </cell>
          <cell r="BI390">
            <v>74</v>
          </cell>
          <cell r="BJ390">
            <v>78</v>
          </cell>
          <cell r="BK390">
            <v>80</v>
          </cell>
          <cell r="BL390">
            <v>82</v>
          </cell>
          <cell r="BM390">
            <v>82</v>
          </cell>
          <cell r="BN390">
            <v>82</v>
          </cell>
          <cell r="BO390">
            <v>81</v>
          </cell>
          <cell r="BP390">
            <v>81</v>
          </cell>
          <cell r="BQ390">
            <v>81</v>
          </cell>
          <cell r="BR390">
            <v>79</v>
          </cell>
          <cell r="BS390">
            <v>73</v>
          </cell>
          <cell r="BT390">
            <v>357</v>
          </cell>
          <cell r="BU390">
            <v>369</v>
          </cell>
          <cell r="BV390">
            <v>389</v>
          </cell>
          <cell r="BW390">
            <v>349</v>
          </cell>
          <cell r="BX390">
            <v>318</v>
          </cell>
          <cell r="BY390">
            <v>315</v>
          </cell>
          <cell r="BZ390">
            <v>222</v>
          </cell>
          <cell r="CA390">
            <v>189</v>
          </cell>
          <cell r="CB390">
            <v>154</v>
          </cell>
          <cell r="CC390">
            <v>121</v>
          </cell>
          <cell r="CD390">
            <v>103</v>
          </cell>
          <cell r="CE390">
            <v>72</v>
          </cell>
          <cell r="CF390">
            <v>50</v>
          </cell>
          <cell r="CG390">
            <v>6</v>
          </cell>
          <cell r="CH390">
            <v>35</v>
          </cell>
          <cell r="CI390">
            <v>38</v>
          </cell>
          <cell r="CJ390">
            <v>89</v>
          </cell>
          <cell r="CK390">
            <v>2368</v>
          </cell>
          <cell r="CL390">
            <v>224</v>
          </cell>
          <cell r="CM390">
            <v>215</v>
          </cell>
          <cell r="CN390">
            <v>1110</v>
          </cell>
          <cell r="CO390">
            <v>49</v>
          </cell>
        </row>
        <row r="391">
          <cell r="AY391">
            <v>4568</v>
          </cell>
          <cell r="AZ391">
            <v>23</v>
          </cell>
          <cell r="BA391">
            <v>23</v>
          </cell>
          <cell r="BB391">
            <v>22</v>
          </cell>
          <cell r="BC391">
            <v>22</v>
          </cell>
          <cell r="BD391">
            <v>21</v>
          </cell>
          <cell r="BE391">
            <v>22</v>
          </cell>
          <cell r="BF391">
            <v>22</v>
          </cell>
          <cell r="BG391">
            <v>22</v>
          </cell>
          <cell r="BH391">
            <v>22</v>
          </cell>
          <cell r="BI391">
            <v>23</v>
          </cell>
          <cell r="BJ391">
            <v>26</v>
          </cell>
          <cell r="BK391">
            <v>26</v>
          </cell>
          <cell r="BL391">
            <v>25</v>
          </cell>
          <cell r="BM391">
            <v>25</v>
          </cell>
          <cell r="BN391">
            <v>25</v>
          </cell>
          <cell r="BO391">
            <v>26</v>
          </cell>
          <cell r="BP391">
            <v>26</v>
          </cell>
          <cell r="BQ391">
            <v>26</v>
          </cell>
          <cell r="BR391">
            <v>27</v>
          </cell>
          <cell r="BS391">
            <v>23</v>
          </cell>
          <cell r="BT391">
            <v>113</v>
          </cell>
          <cell r="BU391">
            <v>118</v>
          </cell>
          <cell r="BV391">
            <v>124</v>
          </cell>
          <cell r="BW391">
            <v>111</v>
          </cell>
          <cell r="BX391">
            <v>103</v>
          </cell>
          <cell r="BY391">
            <v>101</v>
          </cell>
          <cell r="BZ391">
            <v>70</v>
          </cell>
          <cell r="CA391">
            <v>60</v>
          </cell>
          <cell r="CB391">
            <v>51</v>
          </cell>
          <cell r="CC391">
            <v>37</v>
          </cell>
          <cell r="CD391">
            <v>34</v>
          </cell>
          <cell r="CE391">
            <v>22</v>
          </cell>
          <cell r="CF391">
            <v>16</v>
          </cell>
          <cell r="CG391">
            <v>2</v>
          </cell>
          <cell r="CH391">
            <v>11</v>
          </cell>
          <cell r="CI391">
            <v>11</v>
          </cell>
          <cell r="CJ391">
            <v>28</v>
          </cell>
          <cell r="CK391">
            <v>759</v>
          </cell>
          <cell r="CL391">
            <v>71</v>
          </cell>
          <cell r="CM391">
            <v>69</v>
          </cell>
          <cell r="CN391">
            <v>355</v>
          </cell>
          <cell r="CO391">
            <v>15</v>
          </cell>
        </row>
        <row r="392">
          <cell r="AY392">
            <v>4566</v>
          </cell>
          <cell r="AZ392">
            <v>20</v>
          </cell>
          <cell r="BA392">
            <v>20</v>
          </cell>
          <cell r="BB392">
            <v>19</v>
          </cell>
          <cell r="BC392">
            <v>19</v>
          </cell>
          <cell r="BD392">
            <v>19</v>
          </cell>
          <cell r="BE392">
            <v>19</v>
          </cell>
          <cell r="BF392">
            <v>20</v>
          </cell>
          <cell r="BG392">
            <v>20</v>
          </cell>
          <cell r="BH392">
            <v>20</v>
          </cell>
          <cell r="BI392">
            <v>21</v>
          </cell>
          <cell r="BJ392">
            <v>22</v>
          </cell>
          <cell r="BK392">
            <v>22</v>
          </cell>
          <cell r="BL392">
            <v>23</v>
          </cell>
          <cell r="BM392">
            <v>23</v>
          </cell>
          <cell r="BN392">
            <v>23</v>
          </cell>
          <cell r="BO392">
            <v>23</v>
          </cell>
          <cell r="BP392">
            <v>23</v>
          </cell>
          <cell r="BQ392">
            <v>23</v>
          </cell>
          <cell r="BR392">
            <v>22</v>
          </cell>
          <cell r="BS392">
            <v>20</v>
          </cell>
          <cell r="BT392">
            <v>100</v>
          </cell>
          <cell r="BU392">
            <v>103</v>
          </cell>
          <cell r="BV392">
            <v>109</v>
          </cell>
          <cell r="BW392">
            <v>98</v>
          </cell>
          <cell r="BX392">
            <v>89</v>
          </cell>
          <cell r="BY392">
            <v>88</v>
          </cell>
          <cell r="BZ392">
            <v>62</v>
          </cell>
          <cell r="CA392">
            <v>53</v>
          </cell>
          <cell r="CB392">
            <v>43</v>
          </cell>
          <cell r="CC392">
            <v>34</v>
          </cell>
          <cell r="CD392">
            <v>29</v>
          </cell>
          <cell r="CE392">
            <v>20</v>
          </cell>
          <cell r="CF392">
            <v>14</v>
          </cell>
          <cell r="CG392">
            <v>2</v>
          </cell>
          <cell r="CH392">
            <v>10</v>
          </cell>
          <cell r="CI392">
            <v>11</v>
          </cell>
          <cell r="CJ392">
            <v>25</v>
          </cell>
          <cell r="CK392">
            <v>663</v>
          </cell>
          <cell r="CL392">
            <v>63</v>
          </cell>
          <cell r="CM392">
            <v>60</v>
          </cell>
          <cell r="CN392">
            <v>311</v>
          </cell>
          <cell r="CO392">
            <v>14</v>
          </cell>
        </row>
        <row r="393">
          <cell r="AY393">
            <v>4608</v>
          </cell>
          <cell r="AZ393">
            <v>9</v>
          </cell>
          <cell r="BA393">
            <v>9</v>
          </cell>
          <cell r="BB393">
            <v>8</v>
          </cell>
          <cell r="BC393">
            <v>8</v>
          </cell>
          <cell r="BD393">
            <v>8</v>
          </cell>
          <cell r="BE393">
            <v>8</v>
          </cell>
          <cell r="BF393">
            <v>8</v>
          </cell>
          <cell r="BG393">
            <v>8</v>
          </cell>
          <cell r="BH393">
            <v>9</v>
          </cell>
          <cell r="BI393">
            <v>9</v>
          </cell>
          <cell r="BJ393">
            <v>9</v>
          </cell>
          <cell r="BK393">
            <v>10</v>
          </cell>
          <cell r="BL393">
            <v>10</v>
          </cell>
          <cell r="BM393">
            <v>10</v>
          </cell>
          <cell r="BN393">
            <v>10</v>
          </cell>
          <cell r="BO393">
            <v>10</v>
          </cell>
          <cell r="BP393">
            <v>10</v>
          </cell>
          <cell r="BQ393">
            <v>10</v>
          </cell>
          <cell r="BR393">
            <v>9</v>
          </cell>
          <cell r="BS393">
            <v>9</v>
          </cell>
          <cell r="BT393">
            <v>43</v>
          </cell>
          <cell r="BU393">
            <v>44</v>
          </cell>
          <cell r="BV393">
            <v>47</v>
          </cell>
          <cell r="BW393">
            <v>42</v>
          </cell>
          <cell r="BX393">
            <v>38</v>
          </cell>
          <cell r="BY393">
            <v>38</v>
          </cell>
          <cell r="BZ393">
            <v>27</v>
          </cell>
          <cell r="CA393">
            <v>23</v>
          </cell>
          <cell r="CB393">
            <v>18</v>
          </cell>
          <cell r="CC393">
            <v>15</v>
          </cell>
          <cell r="CD393">
            <v>12</v>
          </cell>
          <cell r="CE393">
            <v>9</v>
          </cell>
          <cell r="CF393">
            <v>6</v>
          </cell>
          <cell r="CG393">
            <v>1</v>
          </cell>
          <cell r="CH393">
            <v>4</v>
          </cell>
          <cell r="CI393">
            <v>5</v>
          </cell>
          <cell r="CJ393">
            <v>11</v>
          </cell>
          <cell r="CK393">
            <v>284</v>
          </cell>
          <cell r="CL393">
            <v>27</v>
          </cell>
          <cell r="CM393">
            <v>26</v>
          </cell>
          <cell r="CN393">
            <v>133</v>
          </cell>
          <cell r="CO393">
            <v>6</v>
          </cell>
        </row>
        <row r="394">
          <cell r="AY394">
            <v>4569</v>
          </cell>
          <cell r="AZ394">
            <v>9</v>
          </cell>
          <cell r="BA394">
            <v>9</v>
          </cell>
          <cell r="BB394">
            <v>8</v>
          </cell>
          <cell r="BC394">
            <v>8</v>
          </cell>
          <cell r="BD394">
            <v>8</v>
          </cell>
          <cell r="BE394">
            <v>8</v>
          </cell>
          <cell r="BF394">
            <v>8</v>
          </cell>
          <cell r="BG394">
            <v>8</v>
          </cell>
          <cell r="BH394">
            <v>9</v>
          </cell>
          <cell r="BI394">
            <v>9</v>
          </cell>
          <cell r="BJ394">
            <v>9</v>
          </cell>
          <cell r="BK394">
            <v>10</v>
          </cell>
          <cell r="BL394">
            <v>10</v>
          </cell>
          <cell r="BM394">
            <v>10</v>
          </cell>
          <cell r="BN394">
            <v>10</v>
          </cell>
          <cell r="BO394">
            <v>10</v>
          </cell>
          <cell r="BP394">
            <v>10</v>
          </cell>
          <cell r="BQ394">
            <v>10</v>
          </cell>
          <cell r="BR394">
            <v>9</v>
          </cell>
          <cell r="BS394">
            <v>9</v>
          </cell>
          <cell r="BT394">
            <v>43</v>
          </cell>
          <cell r="BU394">
            <v>44</v>
          </cell>
          <cell r="BV394">
            <v>47</v>
          </cell>
          <cell r="BW394">
            <v>42</v>
          </cell>
          <cell r="BX394">
            <v>38</v>
          </cell>
          <cell r="BY394">
            <v>38</v>
          </cell>
          <cell r="BZ394">
            <v>27</v>
          </cell>
          <cell r="CA394">
            <v>23</v>
          </cell>
          <cell r="CB394">
            <v>18</v>
          </cell>
          <cell r="CC394">
            <v>15</v>
          </cell>
          <cell r="CD394">
            <v>12</v>
          </cell>
          <cell r="CE394">
            <v>9</v>
          </cell>
          <cell r="CF394">
            <v>6</v>
          </cell>
          <cell r="CG394">
            <v>1</v>
          </cell>
          <cell r="CH394">
            <v>4</v>
          </cell>
          <cell r="CI394">
            <v>5</v>
          </cell>
          <cell r="CJ394">
            <v>11</v>
          </cell>
          <cell r="CK394">
            <v>284</v>
          </cell>
          <cell r="CL394">
            <v>27</v>
          </cell>
          <cell r="CM394">
            <v>26</v>
          </cell>
          <cell r="CN394">
            <v>133</v>
          </cell>
          <cell r="CO394">
            <v>6</v>
          </cell>
        </row>
        <row r="395">
          <cell r="AY395">
            <v>4563</v>
          </cell>
          <cell r="AZ395">
            <v>6</v>
          </cell>
          <cell r="BA395">
            <v>6</v>
          </cell>
          <cell r="BB395">
            <v>6</v>
          </cell>
          <cell r="BC395">
            <v>6</v>
          </cell>
          <cell r="BD395">
            <v>5</v>
          </cell>
          <cell r="BE395">
            <v>6</v>
          </cell>
          <cell r="BF395">
            <v>6</v>
          </cell>
          <cell r="BG395">
            <v>6</v>
          </cell>
          <cell r="BH395">
            <v>6</v>
          </cell>
          <cell r="BI395">
            <v>6</v>
          </cell>
          <cell r="BJ395">
            <v>6</v>
          </cell>
          <cell r="BK395">
            <v>6</v>
          </cell>
          <cell r="BL395">
            <v>7</v>
          </cell>
          <cell r="BM395">
            <v>7</v>
          </cell>
          <cell r="BN395">
            <v>7</v>
          </cell>
          <cell r="BO395">
            <v>6</v>
          </cell>
          <cell r="BP395">
            <v>6</v>
          </cell>
          <cell r="BQ395">
            <v>6</v>
          </cell>
          <cell r="BR395">
            <v>6</v>
          </cell>
          <cell r="BS395">
            <v>6</v>
          </cell>
          <cell r="BT395">
            <v>29</v>
          </cell>
          <cell r="BU395">
            <v>30</v>
          </cell>
          <cell r="BV395">
            <v>31</v>
          </cell>
          <cell r="BW395">
            <v>28</v>
          </cell>
          <cell r="BX395">
            <v>25</v>
          </cell>
          <cell r="BY395">
            <v>25</v>
          </cell>
          <cell r="BZ395">
            <v>18</v>
          </cell>
          <cell r="CA395">
            <v>15</v>
          </cell>
          <cell r="CB395">
            <v>12</v>
          </cell>
          <cell r="CC395">
            <v>10</v>
          </cell>
          <cell r="CD395">
            <v>8</v>
          </cell>
          <cell r="CE395">
            <v>6</v>
          </cell>
          <cell r="CF395">
            <v>4</v>
          </cell>
          <cell r="CG395">
            <v>0</v>
          </cell>
          <cell r="CH395">
            <v>3</v>
          </cell>
          <cell r="CI395">
            <v>3</v>
          </cell>
          <cell r="CJ395">
            <v>7</v>
          </cell>
          <cell r="CK395">
            <v>189</v>
          </cell>
          <cell r="CL395">
            <v>18</v>
          </cell>
          <cell r="CM395">
            <v>17</v>
          </cell>
          <cell r="CN395">
            <v>89</v>
          </cell>
          <cell r="CO395">
            <v>4</v>
          </cell>
        </row>
        <row r="396">
          <cell r="AY396">
            <v>7084</v>
          </cell>
          <cell r="AZ396">
            <v>6</v>
          </cell>
          <cell r="BA396">
            <v>6</v>
          </cell>
          <cell r="BB396">
            <v>6</v>
          </cell>
          <cell r="BC396">
            <v>6</v>
          </cell>
          <cell r="BD396">
            <v>5</v>
          </cell>
          <cell r="BE396">
            <v>6</v>
          </cell>
          <cell r="BF396">
            <v>6</v>
          </cell>
          <cell r="BG396">
            <v>6</v>
          </cell>
          <cell r="BH396">
            <v>6</v>
          </cell>
          <cell r="BI396">
            <v>6</v>
          </cell>
          <cell r="BJ396">
            <v>6</v>
          </cell>
          <cell r="BK396">
            <v>6</v>
          </cell>
          <cell r="BL396">
            <v>7</v>
          </cell>
          <cell r="BM396">
            <v>7</v>
          </cell>
          <cell r="BN396">
            <v>7</v>
          </cell>
          <cell r="BO396">
            <v>6</v>
          </cell>
          <cell r="BP396">
            <v>6</v>
          </cell>
          <cell r="BQ396">
            <v>6</v>
          </cell>
          <cell r="BR396">
            <v>6</v>
          </cell>
          <cell r="BS396">
            <v>6</v>
          </cell>
          <cell r="BT396">
            <v>29</v>
          </cell>
          <cell r="BU396">
            <v>30</v>
          </cell>
          <cell r="BV396">
            <v>31</v>
          </cell>
          <cell r="BW396">
            <v>28</v>
          </cell>
          <cell r="BX396">
            <v>25</v>
          </cell>
          <cell r="BY396">
            <v>25</v>
          </cell>
          <cell r="BZ396">
            <v>18</v>
          </cell>
          <cell r="CA396">
            <v>15</v>
          </cell>
          <cell r="CB396">
            <v>12</v>
          </cell>
          <cell r="CC396">
            <v>10</v>
          </cell>
          <cell r="CD396">
            <v>8</v>
          </cell>
          <cell r="CE396">
            <v>6</v>
          </cell>
          <cell r="CF396">
            <v>4</v>
          </cell>
          <cell r="CG396">
            <v>0</v>
          </cell>
          <cell r="CH396">
            <v>3</v>
          </cell>
          <cell r="CI396">
            <v>3</v>
          </cell>
          <cell r="CJ396">
            <v>7</v>
          </cell>
          <cell r="CK396">
            <v>189</v>
          </cell>
          <cell r="CL396">
            <v>18</v>
          </cell>
          <cell r="CM396">
            <v>17</v>
          </cell>
          <cell r="CN396">
            <v>89</v>
          </cell>
          <cell r="CO396">
            <v>4</v>
          </cell>
        </row>
        <row r="397"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-1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57</v>
          </cell>
        </row>
        <row r="398">
          <cell r="AZ398">
            <v>61</v>
          </cell>
          <cell r="BA398">
            <v>62</v>
          </cell>
          <cell r="BB398">
            <v>65</v>
          </cell>
          <cell r="BC398">
            <v>69</v>
          </cell>
          <cell r="BD398">
            <v>76</v>
          </cell>
          <cell r="BE398">
            <v>79</v>
          </cell>
          <cell r="BF398">
            <v>87</v>
          </cell>
          <cell r="BG398">
            <v>93</v>
          </cell>
          <cell r="BH398">
            <v>100</v>
          </cell>
          <cell r="BI398">
            <v>107</v>
          </cell>
          <cell r="BJ398">
            <v>111</v>
          </cell>
          <cell r="BK398">
            <v>118</v>
          </cell>
          <cell r="BL398">
            <v>120</v>
          </cell>
          <cell r="BM398">
            <v>116</v>
          </cell>
          <cell r="BN398">
            <v>107</v>
          </cell>
          <cell r="BO398">
            <v>99</v>
          </cell>
          <cell r="BP398">
            <v>91</v>
          </cell>
          <cell r="BQ398">
            <v>84</v>
          </cell>
          <cell r="BR398">
            <v>79</v>
          </cell>
          <cell r="BS398">
            <v>78</v>
          </cell>
          <cell r="BT398">
            <v>361</v>
          </cell>
          <cell r="BU398">
            <v>379</v>
          </cell>
          <cell r="BV398">
            <v>456</v>
          </cell>
          <cell r="BW398">
            <v>384</v>
          </cell>
          <cell r="BX398">
            <v>363</v>
          </cell>
          <cell r="BY398">
            <v>263</v>
          </cell>
          <cell r="BZ398">
            <v>241</v>
          </cell>
          <cell r="CA398">
            <v>179</v>
          </cell>
          <cell r="CB398">
            <v>158</v>
          </cell>
          <cell r="CC398">
            <v>106</v>
          </cell>
          <cell r="CD398">
            <v>105</v>
          </cell>
          <cell r="CE398">
            <v>43</v>
          </cell>
          <cell r="CF398">
            <v>57</v>
          </cell>
          <cell r="CG398">
            <v>5</v>
          </cell>
          <cell r="CH398">
            <v>32</v>
          </cell>
          <cell r="CI398">
            <v>29</v>
          </cell>
          <cell r="CJ398">
            <v>71</v>
          </cell>
          <cell r="CK398">
            <v>2490</v>
          </cell>
          <cell r="CL398">
            <v>292</v>
          </cell>
          <cell r="CM398">
            <v>204</v>
          </cell>
          <cell r="CN398">
            <v>1162</v>
          </cell>
          <cell r="CO398">
            <v>96</v>
          </cell>
        </row>
        <row r="399">
          <cell r="AZ399">
            <v>61</v>
          </cell>
          <cell r="BA399">
            <v>62</v>
          </cell>
          <cell r="BB399">
            <v>65</v>
          </cell>
          <cell r="BC399">
            <v>69</v>
          </cell>
          <cell r="BD399">
            <v>77</v>
          </cell>
          <cell r="BE399">
            <v>79</v>
          </cell>
          <cell r="BF399">
            <v>87</v>
          </cell>
          <cell r="BG399">
            <v>93</v>
          </cell>
          <cell r="BH399">
            <v>100</v>
          </cell>
          <cell r="BI399">
            <v>107</v>
          </cell>
          <cell r="BJ399">
            <v>111</v>
          </cell>
          <cell r="BK399">
            <v>118</v>
          </cell>
          <cell r="BL399">
            <v>120</v>
          </cell>
          <cell r="BM399">
            <v>116</v>
          </cell>
          <cell r="BN399">
            <v>107</v>
          </cell>
          <cell r="BO399">
            <v>99</v>
          </cell>
          <cell r="BP399">
            <v>91</v>
          </cell>
          <cell r="BQ399">
            <v>84</v>
          </cell>
          <cell r="BR399">
            <v>79</v>
          </cell>
          <cell r="BS399">
            <v>78</v>
          </cell>
          <cell r="BT399">
            <v>361</v>
          </cell>
          <cell r="BU399">
            <v>379</v>
          </cell>
          <cell r="BV399">
            <v>456</v>
          </cell>
          <cell r="BW399">
            <v>384</v>
          </cell>
          <cell r="BX399">
            <v>363</v>
          </cell>
          <cell r="BY399">
            <v>263</v>
          </cell>
          <cell r="BZ399">
            <v>241</v>
          </cell>
          <cell r="CA399">
            <v>179</v>
          </cell>
          <cell r="CB399">
            <v>158</v>
          </cell>
          <cell r="CC399">
            <v>106</v>
          </cell>
          <cell r="CD399">
            <v>105</v>
          </cell>
          <cell r="CE399">
            <v>43</v>
          </cell>
          <cell r="CF399">
            <v>57</v>
          </cell>
          <cell r="CG399">
            <v>5</v>
          </cell>
          <cell r="CH399">
            <v>32</v>
          </cell>
          <cell r="CI399">
            <v>29</v>
          </cell>
          <cell r="CJ399">
            <v>71</v>
          </cell>
          <cell r="CK399">
            <v>2490</v>
          </cell>
          <cell r="CL399">
            <v>292</v>
          </cell>
          <cell r="CM399">
            <v>204</v>
          </cell>
          <cell r="CN399">
            <v>1162</v>
          </cell>
          <cell r="CO399">
            <v>39</v>
          </cell>
        </row>
        <row r="400">
          <cell r="AY400">
            <v>4607</v>
          </cell>
          <cell r="AZ400">
            <v>52</v>
          </cell>
          <cell r="BA400">
            <v>53</v>
          </cell>
          <cell r="BB400">
            <v>55</v>
          </cell>
          <cell r="BC400">
            <v>59</v>
          </cell>
          <cell r="BD400">
            <v>65</v>
          </cell>
          <cell r="BE400">
            <v>67</v>
          </cell>
          <cell r="BF400">
            <v>74</v>
          </cell>
          <cell r="BG400">
            <v>79</v>
          </cell>
          <cell r="BH400">
            <v>85</v>
          </cell>
          <cell r="BI400">
            <v>91</v>
          </cell>
          <cell r="BJ400">
            <v>94</v>
          </cell>
          <cell r="BK400">
            <v>100</v>
          </cell>
          <cell r="BL400">
            <v>102</v>
          </cell>
          <cell r="BM400">
            <v>98</v>
          </cell>
          <cell r="BN400">
            <v>91</v>
          </cell>
          <cell r="BO400">
            <v>84</v>
          </cell>
          <cell r="BP400">
            <v>77</v>
          </cell>
          <cell r="BQ400">
            <v>72</v>
          </cell>
          <cell r="BR400">
            <v>67</v>
          </cell>
          <cell r="BS400">
            <v>66</v>
          </cell>
          <cell r="BT400">
            <v>307</v>
          </cell>
          <cell r="BU400">
            <v>322</v>
          </cell>
          <cell r="BV400">
            <v>387</v>
          </cell>
          <cell r="BW400">
            <v>327</v>
          </cell>
          <cell r="BX400">
            <v>309</v>
          </cell>
          <cell r="BY400">
            <v>224</v>
          </cell>
          <cell r="BZ400">
            <v>205</v>
          </cell>
          <cell r="CA400">
            <v>152</v>
          </cell>
          <cell r="CB400">
            <v>134</v>
          </cell>
          <cell r="CC400">
            <v>90</v>
          </cell>
          <cell r="CD400">
            <v>89</v>
          </cell>
          <cell r="CE400">
            <v>37</v>
          </cell>
          <cell r="CF400">
            <v>48</v>
          </cell>
          <cell r="CG400">
            <v>4</v>
          </cell>
          <cell r="CH400">
            <v>27</v>
          </cell>
          <cell r="CI400">
            <v>25</v>
          </cell>
          <cell r="CJ400">
            <v>60</v>
          </cell>
          <cell r="CK400">
            <v>2116</v>
          </cell>
          <cell r="CL400">
            <v>248</v>
          </cell>
          <cell r="CM400">
            <v>174</v>
          </cell>
          <cell r="CN400">
            <v>988</v>
          </cell>
          <cell r="CO400">
            <v>33</v>
          </cell>
        </row>
        <row r="401">
          <cell r="AY401">
            <v>7085</v>
          </cell>
          <cell r="AZ401">
            <v>3</v>
          </cell>
          <cell r="BA401">
            <v>3</v>
          </cell>
          <cell r="BB401">
            <v>3</v>
          </cell>
          <cell r="BC401">
            <v>3</v>
          </cell>
          <cell r="BD401">
            <v>4</v>
          </cell>
          <cell r="BE401">
            <v>4</v>
          </cell>
          <cell r="BF401">
            <v>4</v>
          </cell>
          <cell r="BG401">
            <v>5</v>
          </cell>
          <cell r="BH401">
            <v>5</v>
          </cell>
          <cell r="BI401">
            <v>5</v>
          </cell>
          <cell r="BJ401">
            <v>6</v>
          </cell>
          <cell r="BK401">
            <v>6</v>
          </cell>
          <cell r="BL401">
            <v>6</v>
          </cell>
          <cell r="BM401">
            <v>6</v>
          </cell>
          <cell r="BN401">
            <v>5</v>
          </cell>
          <cell r="BO401">
            <v>5</v>
          </cell>
          <cell r="BP401">
            <v>5</v>
          </cell>
          <cell r="BQ401">
            <v>4</v>
          </cell>
          <cell r="BR401">
            <v>4</v>
          </cell>
          <cell r="BS401">
            <v>4</v>
          </cell>
          <cell r="BT401">
            <v>18</v>
          </cell>
          <cell r="BU401">
            <v>19</v>
          </cell>
          <cell r="BV401">
            <v>23</v>
          </cell>
          <cell r="BW401">
            <v>19</v>
          </cell>
          <cell r="BX401">
            <v>18</v>
          </cell>
          <cell r="BY401">
            <v>13</v>
          </cell>
          <cell r="BZ401">
            <v>12</v>
          </cell>
          <cell r="CA401">
            <v>9</v>
          </cell>
          <cell r="CB401">
            <v>8</v>
          </cell>
          <cell r="CC401">
            <v>5</v>
          </cell>
          <cell r="CD401">
            <v>5</v>
          </cell>
          <cell r="CE401">
            <v>2</v>
          </cell>
          <cell r="CF401">
            <v>3</v>
          </cell>
          <cell r="CG401">
            <v>0</v>
          </cell>
          <cell r="CH401">
            <v>2</v>
          </cell>
          <cell r="CI401">
            <v>1</v>
          </cell>
          <cell r="CJ401">
            <v>4</v>
          </cell>
          <cell r="CK401">
            <v>125</v>
          </cell>
          <cell r="CL401">
            <v>15</v>
          </cell>
          <cell r="CM401">
            <v>10</v>
          </cell>
          <cell r="CN401">
            <v>58</v>
          </cell>
          <cell r="CO401">
            <v>2</v>
          </cell>
        </row>
        <row r="402">
          <cell r="AY402">
            <v>8751</v>
          </cell>
          <cell r="AZ402">
            <v>6</v>
          </cell>
          <cell r="BA402">
            <v>6</v>
          </cell>
          <cell r="BB402">
            <v>7</v>
          </cell>
          <cell r="BC402">
            <v>7</v>
          </cell>
          <cell r="BD402">
            <v>8</v>
          </cell>
          <cell r="BE402">
            <v>8</v>
          </cell>
          <cell r="BF402">
            <v>9</v>
          </cell>
          <cell r="BG402">
            <v>9</v>
          </cell>
          <cell r="BH402">
            <v>10</v>
          </cell>
          <cell r="BI402">
            <v>11</v>
          </cell>
          <cell r="BJ402">
            <v>11</v>
          </cell>
          <cell r="BK402">
            <v>12</v>
          </cell>
          <cell r="BL402">
            <v>12</v>
          </cell>
          <cell r="BM402">
            <v>12</v>
          </cell>
          <cell r="BN402">
            <v>11</v>
          </cell>
          <cell r="BO402">
            <v>10</v>
          </cell>
          <cell r="BP402">
            <v>9</v>
          </cell>
          <cell r="BQ402">
            <v>8</v>
          </cell>
          <cell r="BR402">
            <v>8</v>
          </cell>
          <cell r="BS402">
            <v>8</v>
          </cell>
          <cell r="BT402">
            <v>36</v>
          </cell>
          <cell r="BU402">
            <v>38</v>
          </cell>
          <cell r="BV402">
            <v>46</v>
          </cell>
          <cell r="BW402">
            <v>38</v>
          </cell>
          <cell r="BX402">
            <v>36</v>
          </cell>
          <cell r="BY402">
            <v>26</v>
          </cell>
          <cell r="BZ402">
            <v>24</v>
          </cell>
          <cell r="CA402">
            <v>18</v>
          </cell>
          <cell r="CB402">
            <v>16</v>
          </cell>
          <cell r="CC402">
            <v>11</v>
          </cell>
          <cell r="CD402">
            <v>11</v>
          </cell>
          <cell r="CE402">
            <v>4</v>
          </cell>
          <cell r="CF402">
            <v>6</v>
          </cell>
          <cell r="CG402">
            <v>1</v>
          </cell>
          <cell r="CH402">
            <v>3</v>
          </cell>
          <cell r="CI402">
            <v>3</v>
          </cell>
          <cell r="CJ402">
            <v>7</v>
          </cell>
          <cell r="CK402">
            <v>249</v>
          </cell>
          <cell r="CL402">
            <v>29</v>
          </cell>
          <cell r="CM402">
            <v>20</v>
          </cell>
          <cell r="CN402">
            <v>116</v>
          </cell>
          <cell r="CO402">
            <v>4</v>
          </cell>
        </row>
        <row r="403"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65</v>
          </cell>
        </row>
        <row r="404">
          <cell r="AZ404">
            <v>68</v>
          </cell>
          <cell r="BA404">
            <v>64</v>
          </cell>
          <cell r="BB404">
            <v>60</v>
          </cell>
          <cell r="BC404">
            <v>57</v>
          </cell>
          <cell r="BD404">
            <v>59</v>
          </cell>
          <cell r="BE404">
            <v>56</v>
          </cell>
          <cell r="BF404">
            <v>57</v>
          </cell>
          <cell r="BG404">
            <v>60</v>
          </cell>
          <cell r="BH404">
            <v>62</v>
          </cell>
          <cell r="BI404">
            <v>65</v>
          </cell>
          <cell r="BJ404">
            <v>67</v>
          </cell>
          <cell r="BK404">
            <v>70</v>
          </cell>
          <cell r="BL404">
            <v>72</v>
          </cell>
          <cell r="BM404">
            <v>71</v>
          </cell>
          <cell r="BN404">
            <v>70</v>
          </cell>
          <cell r="BO404">
            <v>67</v>
          </cell>
          <cell r="BP404">
            <v>65</v>
          </cell>
          <cell r="BQ404">
            <v>64</v>
          </cell>
          <cell r="BR404">
            <v>59</v>
          </cell>
          <cell r="BS404">
            <v>56</v>
          </cell>
          <cell r="BT404">
            <v>241</v>
          </cell>
          <cell r="BU404">
            <v>269</v>
          </cell>
          <cell r="BV404">
            <v>295</v>
          </cell>
          <cell r="BW404">
            <v>268</v>
          </cell>
          <cell r="BX404">
            <v>269</v>
          </cell>
          <cell r="BY404">
            <v>241</v>
          </cell>
          <cell r="BZ404">
            <v>190</v>
          </cell>
          <cell r="CA404">
            <v>149</v>
          </cell>
          <cell r="CB404">
            <v>126</v>
          </cell>
          <cell r="CC404">
            <v>123</v>
          </cell>
          <cell r="CD404">
            <v>72</v>
          </cell>
          <cell r="CE404">
            <v>61</v>
          </cell>
          <cell r="CF404">
            <v>50</v>
          </cell>
          <cell r="CG404">
            <v>6</v>
          </cell>
          <cell r="CH404">
            <v>32</v>
          </cell>
          <cell r="CI404">
            <v>36</v>
          </cell>
          <cell r="CJ404">
            <v>81</v>
          </cell>
          <cell r="CK404">
            <v>1812</v>
          </cell>
          <cell r="CL404">
            <v>164</v>
          </cell>
          <cell r="CM404">
            <v>140</v>
          </cell>
          <cell r="CN404">
            <v>812</v>
          </cell>
          <cell r="CO404">
            <v>110</v>
          </cell>
        </row>
        <row r="405">
          <cell r="AZ405">
            <v>68</v>
          </cell>
          <cell r="BA405">
            <v>64</v>
          </cell>
          <cell r="BB405">
            <v>60</v>
          </cell>
          <cell r="BC405">
            <v>57</v>
          </cell>
          <cell r="BD405">
            <v>59</v>
          </cell>
          <cell r="BE405">
            <v>56</v>
          </cell>
          <cell r="BF405">
            <v>57</v>
          </cell>
          <cell r="BG405">
            <v>60</v>
          </cell>
          <cell r="BH405">
            <v>62</v>
          </cell>
          <cell r="BI405">
            <v>65</v>
          </cell>
          <cell r="BJ405">
            <v>67</v>
          </cell>
          <cell r="BK405">
            <v>70</v>
          </cell>
          <cell r="BL405">
            <v>72</v>
          </cell>
          <cell r="BM405">
            <v>71</v>
          </cell>
          <cell r="BN405">
            <v>70</v>
          </cell>
          <cell r="BO405">
            <v>67</v>
          </cell>
          <cell r="BP405">
            <v>65</v>
          </cell>
          <cell r="BQ405">
            <v>64</v>
          </cell>
          <cell r="BR405">
            <v>59</v>
          </cell>
          <cell r="BS405">
            <v>56</v>
          </cell>
          <cell r="BT405">
            <v>241</v>
          </cell>
          <cell r="BU405">
            <v>269</v>
          </cell>
          <cell r="BV405">
            <v>295</v>
          </cell>
          <cell r="BW405">
            <v>268</v>
          </cell>
          <cell r="BX405">
            <v>269</v>
          </cell>
          <cell r="BY405">
            <v>241</v>
          </cell>
          <cell r="BZ405">
            <v>190</v>
          </cell>
          <cell r="CA405">
            <v>149</v>
          </cell>
          <cell r="CB405">
            <v>126</v>
          </cell>
          <cell r="CC405">
            <v>123</v>
          </cell>
          <cell r="CD405">
            <v>72</v>
          </cell>
          <cell r="CE405">
            <v>61</v>
          </cell>
          <cell r="CF405">
            <v>50</v>
          </cell>
          <cell r="CG405">
            <v>6</v>
          </cell>
          <cell r="CH405">
            <v>32</v>
          </cell>
          <cell r="CI405">
            <v>36</v>
          </cell>
          <cell r="CJ405">
            <v>81</v>
          </cell>
          <cell r="CK405">
            <v>1812</v>
          </cell>
          <cell r="CL405">
            <v>164</v>
          </cell>
          <cell r="CM405">
            <v>140</v>
          </cell>
          <cell r="CN405">
            <v>812</v>
          </cell>
          <cell r="CO405">
            <v>45</v>
          </cell>
        </row>
        <row r="406">
          <cell r="AY406">
            <v>4546</v>
          </cell>
          <cell r="AZ406">
            <v>36</v>
          </cell>
          <cell r="BA406">
            <v>34</v>
          </cell>
          <cell r="BB406">
            <v>32</v>
          </cell>
          <cell r="BC406">
            <v>30</v>
          </cell>
          <cell r="BD406">
            <v>31</v>
          </cell>
          <cell r="BE406">
            <v>30</v>
          </cell>
          <cell r="BF406">
            <v>30</v>
          </cell>
          <cell r="BG406">
            <v>32</v>
          </cell>
          <cell r="BH406">
            <v>33</v>
          </cell>
          <cell r="BI406">
            <v>34</v>
          </cell>
          <cell r="BJ406">
            <v>35</v>
          </cell>
          <cell r="BK406">
            <v>37</v>
          </cell>
          <cell r="BL406">
            <v>38</v>
          </cell>
          <cell r="BM406">
            <v>38</v>
          </cell>
          <cell r="BN406">
            <v>37</v>
          </cell>
          <cell r="BO406">
            <v>35</v>
          </cell>
          <cell r="BP406">
            <v>34</v>
          </cell>
          <cell r="BQ406">
            <v>34</v>
          </cell>
          <cell r="BR406">
            <v>31</v>
          </cell>
          <cell r="BS406">
            <v>30</v>
          </cell>
          <cell r="BT406">
            <v>127</v>
          </cell>
          <cell r="BU406">
            <v>142</v>
          </cell>
          <cell r="BV406">
            <v>156</v>
          </cell>
          <cell r="BW406">
            <v>142</v>
          </cell>
          <cell r="BX406">
            <v>142</v>
          </cell>
          <cell r="BY406">
            <v>127</v>
          </cell>
          <cell r="BZ406">
            <v>100</v>
          </cell>
          <cell r="CA406">
            <v>79</v>
          </cell>
          <cell r="CB406">
            <v>67</v>
          </cell>
          <cell r="CC406">
            <v>65</v>
          </cell>
          <cell r="CD406">
            <v>38</v>
          </cell>
          <cell r="CE406">
            <v>32</v>
          </cell>
          <cell r="CF406">
            <v>26</v>
          </cell>
          <cell r="CG406">
            <v>3</v>
          </cell>
          <cell r="CH406">
            <v>17</v>
          </cell>
          <cell r="CI406">
            <v>19</v>
          </cell>
          <cell r="CJ406">
            <v>43</v>
          </cell>
          <cell r="CK406">
            <v>957</v>
          </cell>
          <cell r="CL406">
            <v>87</v>
          </cell>
          <cell r="CM406">
            <v>74</v>
          </cell>
          <cell r="CN406">
            <v>429</v>
          </cell>
          <cell r="CO406">
            <v>24</v>
          </cell>
        </row>
        <row r="407">
          <cell r="AY407">
            <v>4543</v>
          </cell>
          <cell r="AZ407">
            <v>32</v>
          </cell>
          <cell r="BA407">
            <v>30</v>
          </cell>
          <cell r="BB407">
            <v>28</v>
          </cell>
          <cell r="BC407">
            <v>27</v>
          </cell>
          <cell r="BD407">
            <v>28</v>
          </cell>
          <cell r="BE407">
            <v>26</v>
          </cell>
          <cell r="BF407">
            <v>27</v>
          </cell>
          <cell r="BG407">
            <v>28</v>
          </cell>
          <cell r="BH407">
            <v>29</v>
          </cell>
          <cell r="BI407">
            <v>31</v>
          </cell>
          <cell r="BJ407">
            <v>32</v>
          </cell>
          <cell r="BK407">
            <v>33</v>
          </cell>
          <cell r="BL407">
            <v>34</v>
          </cell>
          <cell r="BM407">
            <v>33</v>
          </cell>
          <cell r="BN407">
            <v>33</v>
          </cell>
          <cell r="BO407">
            <v>32</v>
          </cell>
          <cell r="BP407">
            <v>31</v>
          </cell>
          <cell r="BQ407">
            <v>30</v>
          </cell>
          <cell r="BR407">
            <v>28</v>
          </cell>
          <cell r="BS407">
            <v>26</v>
          </cell>
          <cell r="BT407">
            <v>114</v>
          </cell>
          <cell r="BU407">
            <v>127</v>
          </cell>
          <cell r="BV407">
            <v>139</v>
          </cell>
          <cell r="BW407">
            <v>126</v>
          </cell>
          <cell r="BX407">
            <v>127</v>
          </cell>
          <cell r="BY407">
            <v>114</v>
          </cell>
          <cell r="BZ407">
            <v>90</v>
          </cell>
          <cell r="CA407">
            <v>70</v>
          </cell>
          <cell r="CB407">
            <v>59</v>
          </cell>
          <cell r="CC407">
            <v>58</v>
          </cell>
          <cell r="CD407">
            <v>34</v>
          </cell>
          <cell r="CE407">
            <v>29</v>
          </cell>
          <cell r="CF407">
            <v>24</v>
          </cell>
          <cell r="CG407">
            <v>3</v>
          </cell>
          <cell r="CH407">
            <v>15</v>
          </cell>
          <cell r="CI407">
            <v>17</v>
          </cell>
          <cell r="CJ407">
            <v>38</v>
          </cell>
          <cell r="CK407">
            <v>855</v>
          </cell>
          <cell r="CL407">
            <v>77</v>
          </cell>
          <cell r="CM407">
            <v>66</v>
          </cell>
          <cell r="CN407">
            <v>383</v>
          </cell>
          <cell r="CO407">
            <v>21</v>
          </cell>
        </row>
        <row r="408">
          <cell r="AZ408">
            <v>533</v>
          </cell>
          <cell r="BA408">
            <v>487</v>
          </cell>
          <cell r="BB408">
            <v>448</v>
          </cell>
          <cell r="BC408">
            <v>419</v>
          </cell>
          <cell r="BD408">
            <v>410</v>
          </cell>
          <cell r="BE408">
            <v>401</v>
          </cell>
          <cell r="BF408">
            <v>402</v>
          </cell>
          <cell r="BG408">
            <v>408</v>
          </cell>
          <cell r="BH408">
            <v>420</v>
          </cell>
          <cell r="BI408">
            <v>438</v>
          </cell>
          <cell r="BJ408">
            <v>453</v>
          </cell>
          <cell r="BK408">
            <v>476</v>
          </cell>
          <cell r="BL408">
            <v>488</v>
          </cell>
          <cell r="BM408">
            <v>482</v>
          </cell>
          <cell r="BN408">
            <v>464</v>
          </cell>
          <cell r="BO408">
            <v>450</v>
          </cell>
          <cell r="BP408">
            <v>437</v>
          </cell>
          <cell r="BQ408">
            <v>422</v>
          </cell>
          <cell r="BR408">
            <v>408</v>
          </cell>
          <cell r="BS408">
            <v>396</v>
          </cell>
          <cell r="BT408">
            <v>1772</v>
          </cell>
          <cell r="BU408">
            <v>1659</v>
          </cell>
          <cell r="BV408">
            <v>1903</v>
          </cell>
          <cell r="BW408">
            <v>1717</v>
          </cell>
          <cell r="BX408">
            <v>1529</v>
          </cell>
          <cell r="BY408">
            <v>1418</v>
          </cell>
          <cell r="BZ408">
            <v>1057</v>
          </cell>
          <cell r="CA408">
            <v>918</v>
          </cell>
          <cell r="CB408">
            <v>821</v>
          </cell>
          <cell r="CC408">
            <v>667</v>
          </cell>
          <cell r="CD408">
            <v>531</v>
          </cell>
          <cell r="CE408">
            <v>375</v>
          </cell>
          <cell r="CF408">
            <v>286</v>
          </cell>
        </row>
        <row r="409">
          <cell r="AZ409">
            <v>-1</v>
          </cell>
          <cell r="BA409">
            <v>-1</v>
          </cell>
          <cell r="BB409">
            <v>0</v>
          </cell>
          <cell r="BC409">
            <v>1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302</v>
          </cell>
        </row>
        <row r="410">
          <cell r="AZ410">
            <v>324</v>
          </cell>
          <cell r="BA410">
            <v>290</v>
          </cell>
          <cell r="BB410">
            <v>264</v>
          </cell>
          <cell r="BC410">
            <v>246</v>
          </cell>
          <cell r="BD410">
            <v>239</v>
          </cell>
          <cell r="BE410">
            <v>230</v>
          </cell>
          <cell r="BF410">
            <v>231</v>
          </cell>
          <cell r="BG410">
            <v>234</v>
          </cell>
          <cell r="BH410">
            <v>241</v>
          </cell>
          <cell r="BI410">
            <v>252</v>
          </cell>
          <cell r="BJ410">
            <v>260</v>
          </cell>
          <cell r="BK410">
            <v>274</v>
          </cell>
          <cell r="BL410">
            <v>281</v>
          </cell>
          <cell r="BM410">
            <v>277</v>
          </cell>
          <cell r="BN410">
            <v>265</v>
          </cell>
          <cell r="BO410">
            <v>256</v>
          </cell>
          <cell r="BP410">
            <v>247</v>
          </cell>
          <cell r="BQ410">
            <v>239</v>
          </cell>
          <cell r="BR410">
            <v>229</v>
          </cell>
          <cell r="BS410">
            <v>223</v>
          </cell>
          <cell r="BT410">
            <v>1006</v>
          </cell>
          <cell r="BU410">
            <v>995</v>
          </cell>
          <cell r="BV410">
            <v>1095</v>
          </cell>
          <cell r="BW410">
            <v>1054</v>
          </cell>
          <cell r="BX410">
            <v>857</v>
          </cell>
          <cell r="BY410">
            <v>818</v>
          </cell>
          <cell r="BZ410">
            <v>623</v>
          </cell>
          <cell r="CA410">
            <v>542</v>
          </cell>
          <cell r="CB410">
            <v>477</v>
          </cell>
          <cell r="CC410">
            <v>411</v>
          </cell>
          <cell r="CD410">
            <v>336</v>
          </cell>
          <cell r="CE410">
            <v>228</v>
          </cell>
          <cell r="CF410">
            <v>164</v>
          </cell>
          <cell r="CG410">
            <v>27</v>
          </cell>
          <cell r="CH410">
            <v>157</v>
          </cell>
          <cell r="CI410">
            <v>167</v>
          </cell>
          <cell r="CJ410">
            <v>358</v>
          </cell>
          <cell r="CK410">
            <v>7297</v>
          </cell>
          <cell r="CL410">
            <v>653</v>
          </cell>
          <cell r="CM410">
            <v>618</v>
          </cell>
          <cell r="CN410">
            <v>3224</v>
          </cell>
          <cell r="CO410">
            <v>487</v>
          </cell>
        </row>
        <row r="411">
          <cell r="AZ411">
            <v>325</v>
          </cell>
          <cell r="BA411">
            <v>291</v>
          </cell>
          <cell r="BB411">
            <v>264</v>
          </cell>
          <cell r="BC411">
            <v>245</v>
          </cell>
          <cell r="BD411">
            <v>239</v>
          </cell>
          <cell r="BE411">
            <v>230</v>
          </cell>
          <cell r="BF411">
            <v>231</v>
          </cell>
          <cell r="BG411">
            <v>234</v>
          </cell>
          <cell r="BH411">
            <v>241</v>
          </cell>
          <cell r="BI411">
            <v>252</v>
          </cell>
          <cell r="BJ411">
            <v>260</v>
          </cell>
          <cell r="BK411">
            <v>274</v>
          </cell>
          <cell r="BL411">
            <v>281</v>
          </cell>
          <cell r="BM411">
            <v>277</v>
          </cell>
          <cell r="BN411">
            <v>265</v>
          </cell>
          <cell r="BO411">
            <v>256</v>
          </cell>
          <cell r="BP411">
            <v>247</v>
          </cell>
          <cell r="BQ411">
            <v>239</v>
          </cell>
          <cell r="BR411">
            <v>229</v>
          </cell>
          <cell r="BS411">
            <v>223</v>
          </cell>
          <cell r="BT411">
            <v>1006</v>
          </cell>
          <cell r="BU411">
            <v>995</v>
          </cell>
          <cell r="BV411">
            <v>1095</v>
          </cell>
          <cell r="BW411">
            <v>1054</v>
          </cell>
          <cell r="BX411">
            <v>857</v>
          </cell>
          <cell r="BY411">
            <v>818</v>
          </cell>
          <cell r="BZ411">
            <v>623</v>
          </cell>
          <cell r="CA411">
            <v>542</v>
          </cell>
          <cell r="CB411">
            <v>477</v>
          </cell>
          <cell r="CC411">
            <v>411</v>
          </cell>
          <cell r="CD411">
            <v>336</v>
          </cell>
          <cell r="CE411">
            <v>228</v>
          </cell>
          <cell r="CF411">
            <v>164</v>
          </cell>
          <cell r="CG411">
            <v>27</v>
          </cell>
          <cell r="CH411">
            <v>157</v>
          </cell>
          <cell r="CI411">
            <v>167</v>
          </cell>
          <cell r="CJ411">
            <v>358</v>
          </cell>
          <cell r="CK411">
            <v>7297</v>
          </cell>
          <cell r="CL411">
            <v>653</v>
          </cell>
          <cell r="CM411">
            <v>618</v>
          </cell>
          <cell r="CN411">
            <v>3224</v>
          </cell>
          <cell r="CO411">
            <v>185</v>
          </cell>
        </row>
        <row r="412">
          <cell r="AY412">
            <v>4577</v>
          </cell>
          <cell r="AZ412">
            <v>154</v>
          </cell>
          <cell r="BA412">
            <v>138</v>
          </cell>
          <cell r="BB412">
            <v>126</v>
          </cell>
          <cell r="BC412">
            <v>117</v>
          </cell>
          <cell r="BD412">
            <v>114</v>
          </cell>
          <cell r="BE412">
            <v>110</v>
          </cell>
          <cell r="BF412">
            <v>109</v>
          </cell>
          <cell r="BG412">
            <v>112</v>
          </cell>
          <cell r="BH412">
            <v>114</v>
          </cell>
          <cell r="BI412">
            <v>120</v>
          </cell>
          <cell r="BJ412">
            <v>124</v>
          </cell>
          <cell r="BK412">
            <v>130</v>
          </cell>
          <cell r="BL412">
            <v>134</v>
          </cell>
          <cell r="BM412">
            <v>132</v>
          </cell>
          <cell r="BN412">
            <v>126</v>
          </cell>
          <cell r="BO412">
            <v>122</v>
          </cell>
          <cell r="BP412">
            <v>118</v>
          </cell>
          <cell r="BQ412">
            <v>114</v>
          </cell>
          <cell r="BR412">
            <v>109</v>
          </cell>
          <cell r="BS412">
            <v>106</v>
          </cell>
          <cell r="BT412">
            <v>479</v>
          </cell>
          <cell r="BU412">
            <v>474</v>
          </cell>
          <cell r="BV412">
            <v>521</v>
          </cell>
          <cell r="BW412">
            <v>503</v>
          </cell>
          <cell r="BX412">
            <v>408</v>
          </cell>
          <cell r="BY412">
            <v>390</v>
          </cell>
          <cell r="BZ412">
            <v>297</v>
          </cell>
          <cell r="CA412">
            <v>258</v>
          </cell>
          <cell r="CB412">
            <v>227</v>
          </cell>
          <cell r="CC412">
            <v>196</v>
          </cell>
          <cell r="CD412">
            <v>160</v>
          </cell>
          <cell r="CE412">
            <v>108</v>
          </cell>
          <cell r="CF412">
            <v>78</v>
          </cell>
          <cell r="CG412">
            <v>12</v>
          </cell>
          <cell r="CH412">
            <v>75</v>
          </cell>
          <cell r="CI412">
            <v>79</v>
          </cell>
          <cell r="CJ412">
            <v>170</v>
          </cell>
          <cell r="CK412">
            <v>3475</v>
          </cell>
          <cell r="CL412">
            <v>311</v>
          </cell>
          <cell r="CM412">
            <v>294</v>
          </cell>
          <cell r="CN412">
            <v>1536</v>
          </cell>
          <cell r="CO412">
            <v>91</v>
          </cell>
        </row>
        <row r="413">
          <cell r="AY413">
            <v>4586</v>
          </cell>
          <cell r="AZ413">
            <v>28</v>
          </cell>
          <cell r="BA413">
            <v>25</v>
          </cell>
          <cell r="BB413">
            <v>23</v>
          </cell>
          <cell r="BC413">
            <v>21</v>
          </cell>
          <cell r="BD413">
            <v>20</v>
          </cell>
          <cell r="BE413">
            <v>20</v>
          </cell>
          <cell r="BF413">
            <v>20</v>
          </cell>
          <cell r="BG413">
            <v>20</v>
          </cell>
          <cell r="BH413">
            <v>21</v>
          </cell>
          <cell r="BI413">
            <v>22</v>
          </cell>
          <cell r="BJ413">
            <v>22</v>
          </cell>
          <cell r="BK413">
            <v>23</v>
          </cell>
          <cell r="BL413">
            <v>24</v>
          </cell>
          <cell r="BM413">
            <v>24</v>
          </cell>
          <cell r="BN413">
            <v>23</v>
          </cell>
          <cell r="BO413">
            <v>22</v>
          </cell>
          <cell r="BP413">
            <v>21</v>
          </cell>
          <cell r="BQ413">
            <v>20</v>
          </cell>
          <cell r="BR413">
            <v>20</v>
          </cell>
          <cell r="BS413">
            <v>19</v>
          </cell>
          <cell r="BT413">
            <v>86</v>
          </cell>
          <cell r="BU413">
            <v>85</v>
          </cell>
          <cell r="BV413">
            <v>94</v>
          </cell>
          <cell r="BW413">
            <v>90</v>
          </cell>
          <cell r="BX413">
            <v>73</v>
          </cell>
          <cell r="BY413">
            <v>70</v>
          </cell>
          <cell r="BZ413">
            <v>53</v>
          </cell>
          <cell r="CA413">
            <v>46</v>
          </cell>
          <cell r="CB413">
            <v>41</v>
          </cell>
          <cell r="CC413">
            <v>35</v>
          </cell>
          <cell r="CD413">
            <v>29</v>
          </cell>
          <cell r="CE413">
            <v>20</v>
          </cell>
          <cell r="CF413">
            <v>14</v>
          </cell>
          <cell r="CG413">
            <v>2</v>
          </cell>
          <cell r="CH413">
            <v>13</v>
          </cell>
          <cell r="CI413">
            <v>14</v>
          </cell>
          <cell r="CJ413">
            <v>31</v>
          </cell>
          <cell r="CK413">
            <v>625</v>
          </cell>
          <cell r="CL413">
            <v>56</v>
          </cell>
          <cell r="CM413">
            <v>53</v>
          </cell>
          <cell r="CN413">
            <v>276</v>
          </cell>
          <cell r="CO413">
            <v>27</v>
          </cell>
        </row>
        <row r="414">
          <cell r="AY414">
            <v>4581</v>
          </cell>
          <cell r="AZ414">
            <v>54</v>
          </cell>
          <cell r="BA414">
            <v>48</v>
          </cell>
          <cell r="BB414">
            <v>44</v>
          </cell>
          <cell r="BC414">
            <v>41</v>
          </cell>
          <cell r="BD414">
            <v>40</v>
          </cell>
          <cell r="BE414">
            <v>38</v>
          </cell>
          <cell r="BF414">
            <v>39</v>
          </cell>
          <cell r="BG414">
            <v>39</v>
          </cell>
          <cell r="BH414">
            <v>40</v>
          </cell>
          <cell r="BI414">
            <v>42</v>
          </cell>
          <cell r="BJ414">
            <v>43</v>
          </cell>
          <cell r="BK414">
            <v>46</v>
          </cell>
          <cell r="BL414">
            <v>47</v>
          </cell>
          <cell r="BM414">
            <v>46</v>
          </cell>
          <cell r="BN414">
            <v>44</v>
          </cell>
          <cell r="BO414">
            <v>43</v>
          </cell>
          <cell r="BP414">
            <v>41</v>
          </cell>
          <cell r="BQ414">
            <v>40</v>
          </cell>
          <cell r="BR414">
            <v>38</v>
          </cell>
          <cell r="BS414">
            <v>37</v>
          </cell>
          <cell r="BT414">
            <v>168</v>
          </cell>
          <cell r="BU414">
            <v>166</v>
          </cell>
          <cell r="BV414">
            <v>183</v>
          </cell>
          <cell r="BW414">
            <v>176</v>
          </cell>
          <cell r="BX414">
            <v>143</v>
          </cell>
          <cell r="BY414">
            <v>136</v>
          </cell>
          <cell r="BZ414">
            <v>104</v>
          </cell>
          <cell r="CA414">
            <v>90</v>
          </cell>
          <cell r="CB414">
            <v>80</v>
          </cell>
          <cell r="CC414">
            <v>69</v>
          </cell>
          <cell r="CD414">
            <v>56</v>
          </cell>
          <cell r="CE414">
            <v>38</v>
          </cell>
          <cell r="CF414">
            <v>27</v>
          </cell>
          <cell r="CG414">
            <v>5</v>
          </cell>
          <cell r="CH414">
            <v>26</v>
          </cell>
          <cell r="CI414">
            <v>28</v>
          </cell>
          <cell r="CJ414">
            <v>60</v>
          </cell>
          <cell r="CK414">
            <v>1216</v>
          </cell>
          <cell r="CL414">
            <v>109</v>
          </cell>
          <cell r="CM414">
            <v>103</v>
          </cell>
          <cell r="CN414">
            <v>537</v>
          </cell>
          <cell r="CO414">
            <v>36</v>
          </cell>
        </row>
        <row r="415">
          <cell r="AY415">
            <v>4578</v>
          </cell>
          <cell r="AZ415">
            <v>39</v>
          </cell>
          <cell r="BA415">
            <v>35</v>
          </cell>
          <cell r="BB415">
            <v>31</v>
          </cell>
          <cell r="BC415">
            <v>29</v>
          </cell>
          <cell r="BD415">
            <v>28</v>
          </cell>
          <cell r="BE415">
            <v>27</v>
          </cell>
          <cell r="BF415">
            <v>28</v>
          </cell>
          <cell r="BG415">
            <v>28</v>
          </cell>
          <cell r="BH415">
            <v>29</v>
          </cell>
          <cell r="BI415">
            <v>30</v>
          </cell>
          <cell r="BJ415">
            <v>31</v>
          </cell>
          <cell r="BK415">
            <v>33</v>
          </cell>
          <cell r="BL415">
            <v>33</v>
          </cell>
          <cell r="BM415">
            <v>33</v>
          </cell>
          <cell r="BN415">
            <v>32</v>
          </cell>
          <cell r="BO415">
            <v>30</v>
          </cell>
          <cell r="BP415">
            <v>29</v>
          </cell>
          <cell r="BQ415">
            <v>28</v>
          </cell>
          <cell r="BR415">
            <v>27</v>
          </cell>
          <cell r="BS415">
            <v>27</v>
          </cell>
          <cell r="BT415">
            <v>120</v>
          </cell>
          <cell r="BU415">
            <v>118</v>
          </cell>
          <cell r="BV415">
            <v>130</v>
          </cell>
          <cell r="BW415">
            <v>125</v>
          </cell>
          <cell r="BX415">
            <v>102</v>
          </cell>
          <cell r="BY415">
            <v>97</v>
          </cell>
          <cell r="BZ415">
            <v>74</v>
          </cell>
          <cell r="CA415">
            <v>65</v>
          </cell>
          <cell r="CB415">
            <v>57</v>
          </cell>
          <cell r="CC415">
            <v>49</v>
          </cell>
          <cell r="CD415">
            <v>40</v>
          </cell>
          <cell r="CE415">
            <v>27</v>
          </cell>
          <cell r="CF415">
            <v>20</v>
          </cell>
          <cell r="CG415">
            <v>3</v>
          </cell>
          <cell r="CH415">
            <v>19</v>
          </cell>
          <cell r="CI415">
            <v>20</v>
          </cell>
          <cell r="CJ415">
            <v>43</v>
          </cell>
          <cell r="CK415">
            <v>869</v>
          </cell>
          <cell r="CL415">
            <v>78</v>
          </cell>
          <cell r="CM415">
            <v>74</v>
          </cell>
          <cell r="CN415">
            <v>384</v>
          </cell>
          <cell r="CO415">
            <v>21</v>
          </cell>
        </row>
        <row r="416">
          <cell r="AY416">
            <v>4611</v>
          </cell>
          <cell r="AZ416">
            <v>19</v>
          </cell>
          <cell r="BA416">
            <v>17</v>
          </cell>
          <cell r="BB416">
            <v>15</v>
          </cell>
          <cell r="BC416">
            <v>14</v>
          </cell>
          <cell r="BD416">
            <v>14</v>
          </cell>
          <cell r="BE416">
            <v>13</v>
          </cell>
          <cell r="BF416">
            <v>13</v>
          </cell>
          <cell r="BG416">
            <v>13</v>
          </cell>
          <cell r="BH416">
            <v>14</v>
          </cell>
          <cell r="BI416">
            <v>14</v>
          </cell>
          <cell r="BJ416">
            <v>15</v>
          </cell>
          <cell r="BK416">
            <v>16</v>
          </cell>
          <cell r="BL416">
            <v>16</v>
          </cell>
          <cell r="BM416">
            <v>16</v>
          </cell>
          <cell r="BN416">
            <v>15</v>
          </cell>
          <cell r="BO416">
            <v>15</v>
          </cell>
          <cell r="BP416">
            <v>14</v>
          </cell>
          <cell r="BQ416">
            <v>14</v>
          </cell>
          <cell r="BR416">
            <v>13</v>
          </cell>
          <cell r="BS416">
            <v>13</v>
          </cell>
          <cell r="BT416">
            <v>57</v>
          </cell>
          <cell r="BU416">
            <v>57</v>
          </cell>
          <cell r="BV416">
            <v>63</v>
          </cell>
          <cell r="BW416">
            <v>60</v>
          </cell>
          <cell r="BX416">
            <v>49</v>
          </cell>
          <cell r="BY416">
            <v>47</v>
          </cell>
          <cell r="BZ416">
            <v>36</v>
          </cell>
          <cell r="CA416">
            <v>31</v>
          </cell>
          <cell r="CB416">
            <v>27</v>
          </cell>
          <cell r="CC416">
            <v>23</v>
          </cell>
          <cell r="CD416">
            <v>19</v>
          </cell>
          <cell r="CE416">
            <v>13</v>
          </cell>
          <cell r="CF416">
            <v>9</v>
          </cell>
          <cell r="CG416">
            <v>2</v>
          </cell>
          <cell r="CH416">
            <v>9</v>
          </cell>
          <cell r="CI416">
            <v>10</v>
          </cell>
          <cell r="CJ416">
            <v>20</v>
          </cell>
          <cell r="CK416">
            <v>417</v>
          </cell>
          <cell r="CL416">
            <v>37</v>
          </cell>
          <cell r="CM416">
            <v>35</v>
          </cell>
          <cell r="CN416">
            <v>184</v>
          </cell>
          <cell r="CO416">
            <v>10</v>
          </cell>
        </row>
        <row r="417">
          <cell r="AY417">
            <v>10271</v>
          </cell>
          <cell r="AZ417">
            <v>31</v>
          </cell>
          <cell r="BA417">
            <v>28</v>
          </cell>
          <cell r="BB417">
            <v>25</v>
          </cell>
          <cell r="BC417">
            <v>23</v>
          </cell>
          <cell r="BD417">
            <v>23</v>
          </cell>
          <cell r="BE417">
            <v>22</v>
          </cell>
          <cell r="BF417">
            <v>22</v>
          </cell>
          <cell r="BG417">
            <v>22</v>
          </cell>
          <cell r="BH417">
            <v>23</v>
          </cell>
          <cell r="BI417">
            <v>24</v>
          </cell>
          <cell r="BJ417">
            <v>25</v>
          </cell>
          <cell r="BK417">
            <v>26</v>
          </cell>
          <cell r="BL417">
            <v>27</v>
          </cell>
          <cell r="BM417">
            <v>26</v>
          </cell>
          <cell r="BN417">
            <v>25</v>
          </cell>
          <cell r="BO417">
            <v>24</v>
          </cell>
          <cell r="BP417">
            <v>24</v>
          </cell>
          <cell r="BQ417">
            <v>23</v>
          </cell>
          <cell r="BR417">
            <v>22</v>
          </cell>
          <cell r="BS417">
            <v>21</v>
          </cell>
          <cell r="BT417">
            <v>96</v>
          </cell>
          <cell r="BU417">
            <v>95</v>
          </cell>
          <cell r="BV417">
            <v>104</v>
          </cell>
          <cell r="BW417">
            <v>100</v>
          </cell>
          <cell r="BX417">
            <v>82</v>
          </cell>
          <cell r="BY417">
            <v>78</v>
          </cell>
          <cell r="BZ417">
            <v>59</v>
          </cell>
          <cell r="CA417">
            <v>52</v>
          </cell>
          <cell r="CB417">
            <v>45</v>
          </cell>
          <cell r="CC417">
            <v>39</v>
          </cell>
          <cell r="CD417">
            <v>32</v>
          </cell>
          <cell r="CE417">
            <v>22</v>
          </cell>
          <cell r="CF417">
            <v>16</v>
          </cell>
          <cell r="CG417">
            <v>3</v>
          </cell>
          <cell r="CH417">
            <v>15</v>
          </cell>
          <cell r="CI417">
            <v>16</v>
          </cell>
          <cell r="CJ417">
            <v>34</v>
          </cell>
          <cell r="CK417">
            <v>695</v>
          </cell>
          <cell r="CL417">
            <v>62</v>
          </cell>
          <cell r="CM417">
            <v>59</v>
          </cell>
          <cell r="CN417">
            <v>307</v>
          </cell>
          <cell r="CO417">
            <v>0</v>
          </cell>
        </row>
        <row r="418"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-1</v>
          </cell>
          <cell r="BE418">
            <v>-1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111</v>
          </cell>
        </row>
        <row r="419">
          <cell r="AZ419">
            <v>104</v>
          </cell>
          <cell r="BA419">
            <v>96</v>
          </cell>
          <cell r="BB419">
            <v>89</v>
          </cell>
          <cell r="BC419">
            <v>85</v>
          </cell>
          <cell r="BD419">
            <v>83</v>
          </cell>
          <cell r="BE419">
            <v>83</v>
          </cell>
          <cell r="BF419">
            <v>84</v>
          </cell>
          <cell r="BG419">
            <v>86</v>
          </cell>
          <cell r="BH419">
            <v>89</v>
          </cell>
          <cell r="BI419">
            <v>93</v>
          </cell>
          <cell r="BJ419">
            <v>97</v>
          </cell>
          <cell r="BK419">
            <v>103</v>
          </cell>
          <cell r="BL419">
            <v>106</v>
          </cell>
          <cell r="BM419">
            <v>106</v>
          </cell>
          <cell r="BN419">
            <v>103</v>
          </cell>
          <cell r="BO419">
            <v>101</v>
          </cell>
          <cell r="BP419">
            <v>99</v>
          </cell>
          <cell r="BQ419">
            <v>96</v>
          </cell>
          <cell r="BR419">
            <v>91</v>
          </cell>
          <cell r="BS419">
            <v>86</v>
          </cell>
          <cell r="BT419">
            <v>359</v>
          </cell>
          <cell r="BU419">
            <v>321</v>
          </cell>
          <cell r="BV419">
            <v>405</v>
          </cell>
          <cell r="BW419">
            <v>329</v>
          </cell>
          <cell r="BX419">
            <v>364</v>
          </cell>
          <cell r="BY419">
            <v>305</v>
          </cell>
          <cell r="BZ419">
            <v>208</v>
          </cell>
          <cell r="CA419">
            <v>175</v>
          </cell>
          <cell r="CB419">
            <v>160</v>
          </cell>
          <cell r="CC419">
            <v>129</v>
          </cell>
          <cell r="CD419">
            <v>103</v>
          </cell>
          <cell r="CE419">
            <v>69</v>
          </cell>
          <cell r="CF419">
            <v>60</v>
          </cell>
          <cell r="CG419">
            <v>9</v>
          </cell>
          <cell r="CH419">
            <v>50</v>
          </cell>
          <cell r="CI419">
            <v>54</v>
          </cell>
          <cell r="CJ419">
            <v>118</v>
          </cell>
          <cell r="CK419">
            <v>2454</v>
          </cell>
          <cell r="CL419">
            <v>252</v>
          </cell>
          <cell r="CM419">
            <v>229</v>
          </cell>
          <cell r="CN419">
            <v>1085</v>
          </cell>
          <cell r="CO419">
            <v>161</v>
          </cell>
        </row>
        <row r="420">
          <cell r="AZ420">
            <v>104</v>
          </cell>
          <cell r="BA420">
            <v>96</v>
          </cell>
          <cell r="BB420">
            <v>89</v>
          </cell>
          <cell r="BC420">
            <v>85</v>
          </cell>
          <cell r="BD420">
            <v>84</v>
          </cell>
          <cell r="BE420">
            <v>84</v>
          </cell>
          <cell r="BF420">
            <v>84</v>
          </cell>
          <cell r="BG420">
            <v>86</v>
          </cell>
          <cell r="BH420">
            <v>89</v>
          </cell>
          <cell r="BI420">
            <v>93</v>
          </cell>
          <cell r="BJ420">
            <v>97</v>
          </cell>
          <cell r="BK420">
            <v>103</v>
          </cell>
          <cell r="BL420">
            <v>106</v>
          </cell>
          <cell r="BM420">
            <v>106</v>
          </cell>
          <cell r="BN420">
            <v>103</v>
          </cell>
          <cell r="BO420">
            <v>101</v>
          </cell>
          <cell r="BP420">
            <v>99</v>
          </cell>
          <cell r="BQ420">
            <v>96</v>
          </cell>
          <cell r="BR420">
            <v>91</v>
          </cell>
          <cell r="BS420">
            <v>86</v>
          </cell>
          <cell r="BT420">
            <v>359</v>
          </cell>
          <cell r="BU420">
            <v>321</v>
          </cell>
          <cell r="BV420">
            <v>405</v>
          </cell>
          <cell r="BW420">
            <v>329</v>
          </cell>
          <cell r="BX420">
            <v>364</v>
          </cell>
          <cell r="BY420">
            <v>305</v>
          </cell>
          <cell r="BZ420">
            <v>208</v>
          </cell>
          <cell r="CA420">
            <v>175</v>
          </cell>
          <cell r="CB420">
            <v>160</v>
          </cell>
          <cell r="CC420">
            <v>129</v>
          </cell>
          <cell r="CD420">
            <v>103</v>
          </cell>
          <cell r="CE420">
            <v>69</v>
          </cell>
          <cell r="CF420">
            <v>60</v>
          </cell>
          <cell r="CG420">
            <v>9</v>
          </cell>
          <cell r="CH420">
            <v>50</v>
          </cell>
          <cell r="CI420">
            <v>54</v>
          </cell>
          <cell r="CJ420">
            <v>118</v>
          </cell>
          <cell r="CK420">
            <v>2454</v>
          </cell>
          <cell r="CL420">
            <v>252</v>
          </cell>
          <cell r="CM420">
            <v>229</v>
          </cell>
          <cell r="CN420">
            <v>1085</v>
          </cell>
          <cell r="CO420">
            <v>50</v>
          </cell>
        </row>
        <row r="421">
          <cell r="AY421">
            <v>4580</v>
          </cell>
          <cell r="AZ421">
            <v>25</v>
          </cell>
          <cell r="BA421">
            <v>23</v>
          </cell>
          <cell r="BB421">
            <v>21</v>
          </cell>
          <cell r="BC421">
            <v>20</v>
          </cell>
          <cell r="BD421">
            <v>20</v>
          </cell>
          <cell r="BE421">
            <v>20</v>
          </cell>
          <cell r="BF421">
            <v>20</v>
          </cell>
          <cell r="BG421">
            <v>21</v>
          </cell>
          <cell r="BH421">
            <v>21</v>
          </cell>
          <cell r="BI421">
            <v>22</v>
          </cell>
          <cell r="BJ421">
            <v>23</v>
          </cell>
          <cell r="BK421">
            <v>25</v>
          </cell>
          <cell r="BL421">
            <v>25</v>
          </cell>
          <cell r="BM421">
            <v>25</v>
          </cell>
          <cell r="BN421">
            <v>25</v>
          </cell>
          <cell r="BO421">
            <v>24</v>
          </cell>
          <cell r="BP421">
            <v>24</v>
          </cell>
          <cell r="BQ421">
            <v>23</v>
          </cell>
          <cell r="BR421">
            <v>22</v>
          </cell>
          <cell r="BS421">
            <v>21</v>
          </cell>
          <cell r="BT421">
            <v>86</v>
          </cell>
          <cell r="BU421">
            <v>77</v>
          </cell>
          <cell r="BV421">
            <v>97</v>
          </cell>
          <cell r="BW421">
            <v>79</v>
          </cell>
          <cell r="BX421">
            <v>87</v>
          </cell>
          <cell r="BY421">
            <v>73</v>
          </cell>
          <cell r="BZ421">
            <v>50</v>
          </cell>
          <cell r="CA421">
            <v>42</v>
          </cell>
          <cell r="CB421">
            <v>38</v>
          </cell>
          <cell r="CC421">
            <v>31</v>
          </cell>
          <cell r="CD421">
            <v>25</v>
          </cell>
          <cell r="CE421">
            <v>17</v>
          </cell>
          <cell r="CF421">
            <v>14</v>
          </cell>
          <cell r="CG421">
            <v>2</v>
          </cell>
          <cell r="CH421">
            <v>12</v>
          </cell>
          <cell r="CI421">
            <v>13</v>
          </cell>
          <cell r="CJ421">
            <v>28</v>
          </cell>
          <cell r="CK421">
            <v>589</v>
          </cell>
          <cell r="CL421">
            <v>60</v>
          </cell>
          <cell r="CM421">
            <v>55</v>
          </cell>
          <cell r="CN421">
            <v>260</v>
          </cell>
          <cell r="CO421">
            <v>11</v>
          </cell>
        </row>
        <row r="422">
          <cell r="AY422">
            <v>4579</v>
          </cell>
          <cell r="AZ422">
            <v>52</v>
          </cell>
          <cell r="BA422">
            <v>48</v>
          </cell>
          <cell r="BB422">
            <v>45</v>
          </cell>
          <cell r="BC422">
            <v>43</v>
          </cell>
          <cell r="BD422">
            <v>42</v>
          </cell>
          <cell r="BE422">
            <v>42</v>
          </cell>
          <cell r="BF422">
            <v>42</v>
          </cell>
          <cell r="BG422">
            <v>43</v>
          </cell>
          <cell r="BH422">
            <v>45</v>
          </cell>
          <cell r="BI422">
            <v>47</v>
          </cell>
          <cell r="BJ422">
            <v>49</v>
          </cell>
          <cell r="BK422">
            <v>51</v>
          </cell>
          <cell r="BL422">
            <v>53</v>
          </cell>
          <cell r="BM422">
            <v>53</v>
          </cell>
          <cell r="BN422">
            <v>51</v>
          </cell>
          <cell r="BO422">
            <v>51</v>
          </cell>
          <cell r="BP422">
            <v>49</v>
          </cell>
          <cell r="BQ422">
            <v>48</v>
          </cell>
          <cell r="BR422">
            <v>45</v>
          </cell>
          <cell r="BS422">
            <v>43</v>
          </cell>
          <cell r="BT422">
            <v>180</v>
          </cell>
          <cell r="BU422">
            <v>161</v>
          </cell>
          <cell r="BV422">
            <v>203</v>
          </cell>
          <cell r="BW422">
            <v>164</v>
          </cell>
          <cell r="BX422">
            <v>182</v>
          </cell>
          <cell r="BY422">
            <v>153</v>
          </cell>
          <cell r="BZ422">
            <v>104</v>
          </cell>
          <cell r="CA422">
            <v>87</v>
          </cell>
          <cell r="CB422">
            <v>80</v>
          </cell>
          <cell r="CC422">
            <v>64</v>
          </cell>
          <cell r="CD422">
            <v>51</v>
          </cell>
          <cell r="CE422">
            <v>34</v>
          </cell>
          <cell r="CF422">
            <v>30</v>
          </cell>
          <cell r="CG422">
            <v>5</v>
          </cell>
          <cell r="CH422">
            <v>25</v>
          </cell>
          <cell r="CI422">
            <v>27</v>
          </cell>
          <cell r="CJ422">
            <v>59</v>
          </cell>
          <cell r="CK422">
            <v>1227</v>
          </cell>
          <cell r="CL422">
            <v>126</v>
          </cell>
          <cell r="CM422">
            <v>114</v>
          </cell>
          <cell r="CN422">
            <v>543</v>
          </cell>
          <cell r="CO422">
            <v>24</v>
          </cell>
        </row>
        <row r="423">
          <cell r="AY423">
            <v>4539</v>
          </cell>
          <cell r="AZ423">
            <v>27</v>
          </cell>
          <cell r="BA423">
            <v>25</v>
          </cell>
          <cell r="BB423">
            <v>23</v>
          </cell>
          <cell r="BC423">
            <v>22</v>
          </cell>
          <cell r="BD423">
            <v>22</v>
          </cell>
          <cell r="BE423">
            <v>22</v>
          </cell>
          <cell r="BF423">
            <v>22</v>
          </cell>
          <cell r="BG423">
            <v>22</v>
          </cell>
          <cell r="BH423">
            <v>23</v>
          </cell>
          <cell r="BI423">
            <v>24</v>
          </cell>
          <cell r="BJ423">
            <v>25</v>
          </cell>
          <cell r="BK423">
            <v>27</v>
          </cell>
          <cell r="BL423">
            <v>28</v>
          </cell>
          <cell r="BM423">
            <v>28</v>
          </cell>
          <cell r="BN423">
            <v>27</v>
          </cell>
          <cell r="BO423">
            <v>26</v>
          </cell>
          <cell r="BP423">
            <v>26</v>
          </cell>
          <cell r="BQ423">
            <v>25</v>
          </cell>
          <cell r="BR423">
            <v>24</v>
          </cell>
          <cell r="BS423">
            <v>22</v>
          </cell>
          <cell r="BT423">
            <v>93</v>
          </cell>
          <cell r="BU423">
            <v>83</v>
          </cell>
          <cell r="BV423">
            <v>105</v>
          </cell>
          <cell r="BW423">
            <v>86</v>
          </cell>
          <cell r="BX423">
            <v>95</v>
          </cell>
          <cell r="BY423">
            <v>79</v>
          </cell>
          <cell r="BZ423">
            <v>54</v>
          </cell>
          <cell r="CA423">
            <v>46</v>
          </cell>
          <cell r="CB423">
            <v>42</v>
          </cell>
          <cell r="CC423">
            <v>34</v>
          </cell>
          <cell r="CD423">
            <v>27</v>
          </cell>
          <cell r="CE423">
            <v>18</v>
          </cell>
          <cell r="CF423">
            <v>16</v>
          </cell>
          <cell r="CG423">
            <v>2</v>
          </cell>
          <cell r="CH423">
            <v>13</v>
          </cell>
          <cell r="CI423">
            <v>14</v>
          </cell>
          <cell r="CJ423">
            <v>31</v>
          </cell>
          <cell r="CK423">
            <v>638</v>
          </cell>
          <cell r="CL423">
            <v>66</v>
          </cell>
          <cell r="CM423">
            <v>60</v>
          </cell>
          <cell r="CN423">
            <v>282</v>
          </cell>
          <cell r="CO423">
            <v>15</v>
          </cell>
        </row>
        <row r="424"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41</v>
          </cell>
        </row>
        <row r="425">
          <cell r="AZ425">
            <v>25</v>
          </cell>
          <cell r="BA425">
            <v>25</v>
          </cell>
          <cell r="BB425">
            <v>22</v>
          </cell>
          <cell r="BC425">
            <v>19</v>
          </cell>
          <cell r="BD425">
            <v>19</v>
          </cell>
          <cell r="BE425">
            <v>17</v>
          </cell>
          <cell r="BF425">
            <v>18</v>
          </cell>
          <cell r="BG425">
            <v>18</v>
          </cell>
          <cell r="BH425">
            <v>17</v>
          </cell>
          <cell r="BI425">
            <v>19</v>
          </cell>
          <cell r="BJ425">
            <v>20</v>
          </cell>
          <cell r="BK425">
            <v>21</v>
          </cell>
          <cell r="BL425">
            <v>22</v>
          </cell>
          <cell r="BM425">
            <v>21</v>
          </cell>
          <cell r="BN425">
            <v>18</v>
          </cell>
          <cell r="BO425">
            <v>18</v>
          </cell>
          <cell r="BP425">
            <v>17</v>
          </cell>
          <cell r="BQ425">
            <v>15</v>
          </cell>
          <cell r="BR425">
            <v>18</v>
          </cell>
          <cell r="BS425">
            <v>21</v>
          </cell>
          <cell r="BT425">
            <v>125</v>
          </cell>
          <cell r="BU425">
            <v>89</v>
          </cell>
          <cell r="BV425">
            <v>105</v>
          </cell>
          <cell r="BW425">
            <v>68</v>
          </cell>
          <cell r="BX425">
            <v>85</v>
          </cell>
          <cell r="BY425">
            <v>85</v>
          </cell>
          <cell r="BZ425">
            <v>72</v>
          </cell>
          <cell r="CA425">
            <v>69</v>
          </cell>
          <cell r="CB425">
            <v>73</v>
          </cell>
          <cell r="CC425">
            <v>40</v>
          </cell>
          <cell r="CD425">
            <v>33</v>
          </cell>
          <cell r="CE425">
            <v>26</v>
          </cell>
          <cell r="CF425">
            <v>24</v>
          </cell>
          <cell r="CG425">
            <v>2</v>
          </cell>
          <cell r="CH425">
            <v>11</v>
          </cell>
          <cell r="CI425">
            <v>14</v>
          </cell>
          <cell r="CJ425">
            <v>37</v>
          </cell>
          <cell r="CK425">
            <v>638</v>
          </cell>
          <cell r="CL425">
            <v>51</v>
          </cell>
          <cell r="CM425">
            <v>38</v>
          </cell>
          <cell r="CN425">
            <v>282</v>
          </cell>
          <cell r="CO425">
            <v>51</v>
          </cell>
        </row>
        <row r="426">
          <cell r="AZ426">
            <v>25</v>
          </cell>
          <cell r="BA426">
            <v>25</v>
          </cell>
          <cell r="BB426">
            <v>22</v>
          </cell>
          <cell r="BC426">
            <v>19</v>
          </cell>
          <cell r="BD426">
            <v>19</v>
          </cell>
          <cell r="BE426">
            <v>17</v>
          </cell>
          <cell r="BF426">
            <v>18</v>
          </cell>
          <cell r="BG426">
            <v>18</v>
          </cell>
          <cell r="BH426">
            <v>17</v>
          </cell>
          <cell r="BI426">
            <v>19</v>
          </cell>
          <cell r="BJ426">
            <v>20</v>
          </cell>
          <cell r="BK426">
            <v>21</v>
          </cell>
          <cell r="BL426">
            <v>22</v>
          </cell>
          <cell r="BM426">
            <v>21</v>
          </cell>
          <cell r="BN426">
            <v>18</v>
          </cell>
          <cell r="BO426">
            <v>18</v>
          </cell>
          <cell r="BP426">
            <v>17</v>
          </cell>
          <cell r="BQ426">
            <v>15</v>
          </cell>
          <cell r="BR426">
            <v>18</v>
          </cell>
          <cell r="BS426">
            <v>21</v>
          </cell>
          <cell r="BT426">
            <v>125</v>
          </cell>
          <cell r="BU426">
            <v>89</v>
          </cell>
          <cell r="BV426">
            <v>105</v>
          </cell>
          <cell r="BW426">
            <v>68</v>
          </cell>
          <cell r="BX426">
            <v>85</v>
          </cell>
          <cell r="BY426">
            <v>85</v>
          </cell>
          <cell r="BZ426">
            <v>72</v>
          </cell>
          <cell r="CA426">
            <v>69</v>
          </cell>
          <cell r="CB426">
            <v>73</v>
          </cell>
          <cell r="CC426">
            <v>40</v>
          </cell>
          <cell r="CD426">
            <v>33</v>
          </cell>
          <cell r="CE426">
            <v>26</v>
          </cell>
          <cell r="CF426">
            <v>24</v>
          </cell>
          <cell r="CG426">
            <v>2</v>
          </cell>
          <cell r="CH426">
            <v>11</v>
          </cell>
          <cell r="CI426">
            <v>14</v>
          </cell>
          <cell r="CJ426">
            <v>37</v>
          </cell>
          <cell r="CK426">
            <v>638</v>
          </cell>
          <cell r="CL426">
            <v>51</v>
          </cell>
          <cell r="CM426">
            <v>38</v>
          </cell>
          <cell r="CN426">
            <v>282</v>
          </cell>
          <cell r="CO426">
            <v>10</v>
          </cell>
        </row>
        <row r="427">
          <cell r="AY427">
            <v>4585</v>
          </cell>
          <cell r="AZ427">
            <v>14</v>
          </cell>
          <cell r="BA427">
            <v>14</v>
          </cell>
          <cell r="BB427">
            <v>12</v>
          </cell>
          <cell r="BC427">
            <v>11</v>
          </cell>
          <cell r="BD427">
            <v>11</v>
          </cell>
          <cell r="BE427">
            <v>9</v>
          </cell>
          <cell r="BF427">
            <v>10</v>
          </cell>
          <cell r="BG427">
            <v>10</v>
          </cell>
          <cell r="BH427">
            <v>9</v>
          </cell>
          <cell r="BI427">
            <v>11</v>
          </cell>
          <cell r="BJ427">
            <v>11</v>
          </cell>
          <cell r="BK427">
            <v>12</v>
          </cell>
          <cell r="BL427">
            <v>12</v>
          </cell>
          <cell r="BM427">
            <v>12</v>
          </cell>
          <cell r="BN427">
            <v>10</v>
          </cell>
          <cell r="BO427">
            <v>10</v>
          </cell>
          <cell r="BP427">
            <v>9</v>
          </cell>
          <cell r="BQ427">
            <v>8</v>
          </cell>
          <cell r="BR427">
            <v>10</v>
          </cell>
          <cell r="BS427">
            <v>12</v>
          </cell>
          <cell r="BT427">
            <v>69</v>
          </cell>
          <cell r="BU427">
            <v>49</v>
          </cell>
          <cell r="BV427">
            <v>58</v>
          </cell>
          <cell r="BW427">
            <v>38</v>
          </cell>
          <cell r="BX427">
            <v>47</v>
          </cell>
          <cell r="BY427">
            <v>47</v>
          </cell>
          <cell r="BZ427">
            <v>40</v>
          </cell>
          <cell r="CA427">
            <v>38</v>
          </cell>
          <cell r="CB427">
            <v>41</v>
          </cell>
          <cell r="CC427">
            <v>22</v>
          </cell>
          <cell r="CD427">
            <v>18</v>
          </cell>
          <cell r="CE427">
            <v>14</v>
          </cell>
          <cell r="CF427">
            <v>13</v>
          </cell>
          <cell r="CG427">
            <v>1</v>
          </cell>
          <cell r="CH427">
            <v>6</v>
          </cell>
          <cell r="CI427">
            <v>8</v>
          </cell>
          <cell r="CJ427">
            <v>21</v>
          </cell>
          <cell r="CK427">
            <v>354</v>
          </cell>
          <cell r="CL427">
            <v>28</v>
          </cell>
          <cell r="CM427">
            <v>21</v>
          </cell>
          <cell r="CN427">
            <v>157</v>
          </cell>
          <cell r="CO427">
            <v>5</v>
          </cell>
        </row>
        <row r="428">
          <cell r="AY428">
            <v>4584</v>
          </cell>
          <cell r="AZ428">
            <v>11</v>
          </cell>
          <cell r="BA428">
            <v>11</v>
          </cell>
          <cell r="BB428">
            <v>10</v>
          </cell>
          <cell r="BC428">
            <v>8</v>
          </cell>
          <cell r="BD428">
            <v>8</v>
          </cell>
          <cell r="BE428">
            <v>8</v>
          </cell>
          <cell r="BF428">
            <v>8</v>
          </cell>
          <cell r="BG428">
            <v>8</v>
          </cell>
          <cell r="BH428">
            <v>8</v>
          </cell>
          <cell r="BI428">
            <v>8</v>
          </cell>
          <cell r="BJ428">
            <v>9</v>
          </cell>
          <cell r="BK428">
            <v>9</v>
          </cell>
          <cell r="BL428">
            <v>10</v>
          </cell>
          <cell r="BM428">
            <v>9</v>
          </cell>
          <cell r="BN428">
            <v>8</v>
          </cell>
          <cell r="BO428">
            <v>8</v>
          </cell>
          <cell r="BP428">
            <v>8</v>
          </cell>
          <cell r="BQ428">
            <v>7</v>
          </cell>
          <cell r="BR428">
            <v>8</v>
          </cell>
          <cell r="BS428">
            <v>9</v>
          </cell>
          <cell r="BT428">
            <v>56</v>
          </cell>
          <cell r="BU428">
            <v>40</v>
          </cell>
          <cell r="BV428">
            <v>47</v>
          </cell>
          <cell r="BW428">
            <v>30</v>
          </cell>
          <cell r="BX428">
            <v>38</v>
          </cell>
          <cell r="BY428">
            <v>38</v>
          </cell>
          <cell r="BZ428">
            <v>32</v>
          </cell>
          <cell r="CA428">
            <v>31</v>
          </cell>
          <cell r="CB428">
            <v>32</v>
          </cell>
          <cell r="CC428">
            <v>18</v>
          </cell>
          <cell r="CD428">
            <v>15</v>
          </cell>
          <cell r="CE428">
            <v>12</v>
          </cell>
          <cell r="CF428">
            <v>11</v>
          </cell>
          <cell r="CG428">
            <v>1</v>
          </cell>
          <cell r="CH428">
            <v>5</v>
          </cell>
          <cell r="CI428">
            <v>6</v>
          </cell>
          <cell r="CJ428">
            <v>16</v>
          </cell>
          <cell r="CK428">
            <v>284</v>
          </cell>
          <cell r="CL428">
            <v>23</v>
          </cell>
          <cell r="CM428">
            <v>17</v>
          </cell>
          <cell r="CN428">
            <v>125</v>
          </cell>
          <cell r="CO428">
            <v>5</v>
          </cell>
        </row>
        <row r="429"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72</v>
          </cell>
        </row>
        <row r="430">
          <cell r="AZ430">
            <v>79</v>
          </cell>
          <cell r="BA430">
            <v>75</v>
          </cell>
          <cell r="BB430">
            <v>73</v>
          </cell>
          <cell r="BC430">
            <v>70</v>
          </cell>
          <cell r="BD430">
            <v>68</v>
          </cell>
          <cell r="BE430">
            <v>70</v>
          </cell>
          <cell r="BF430">
            <v>69</v>
          </cell>
          <cell r="BG430">
            <v>70</v>
          </cell>
          <cell r="BH430">
            <v>73</v>
          </cell>
          <cell r="BI430">
            <v>74</v>
          </cell>
          <cell r="BJ430">
            <v>76</v>
          </cell>
          <cell r="BK430">
            <v>78</v>
          </cell>
          <cell r="BL430">
            <v>79</v>
          </cell>
          <cell r="BM430">
            <v>78</v>
          </cell>
          <cell r="BN430">
            <v>78</v>
          </cell>
          <cell r="BO430">
            <v>75</v>
          </cell>
          <cell r="BP430">
            <v>74</v>
          </cell>
          <cell r="BQ430">
            <v>72</v>
          </cell>
          <cell r="BR430">
            <v>70</v>
          </cell>
          <cell r="BS430">
            <v>66</v>
          </cell>
          <cell r="BT430">
            <v>282</v>
          </cell>
          <cell r="BU430">
            <v>254</v>
          </cell>
          <cell r="BV430">
            <v>298</v>
          </cell>
          <cell r="BW430">
            <v>266</v>
          </cell>
          <cell r="BX430">
            <v>223</v>
          </cell>
          <cell r="BY430">
            <v>210</v>
          </cell>
          <cell r="BZ430">
            <v>154</v>
          </cell>
          <cell r="CA430">
            <v>132</v>
          </cell>
          <cell r="CB430">
            <v>111</v>
          </cell>
          <cell r="CC430">
            <v>87</v>
          </cell>
          <cell r="CD430">
            <v>59</v>
          </cell>
          <cell r="CE430">
            <v>52</v>
          </cell>
          <cell r="CF430">
            <v>38</v>
          </cell>
          <cell r="CG430">
            <v>8</v>
          </cell>
          <cell r="CH430">
            <v>39</v>
          </cell>
          <cell r="CI430">
            <v>40</v>
          </cell>
          <cell r="CJ430">
            <v>92</v>
          </cell>
          <cell r="CK430">
            <v>1941</v>
          </cell>
          <cell r="CL430">
            <v>193</v>
          </cell>
          <cell r="CM430">
            <v>194</v>
          </cell>
          <cell r="CN430">
            <v>841</v>
          </cell>
          <cell r="CO430">
            <v>125</v>
          </cell>
        </row>
        <row r="431">
          <cell r="AZ431">
            <v>79</v>
          </cell>
          <cell r="BA431">
            <v>75</v>
          </cell>
          <cell r="BB431">
            <v>73</v>
          </cell>
          <cell r="BC431">
            <v>70</v>
          </cell>
          <cell r="BD431">
            <v>68</v>
          </cell>
          <cell r="BE431">
            <v>70</v>
          </cell>
          <cell r="BF431">
            <v>69</v>
          </cell>
          <cell r="BG431">
            <v>70</v>
          </cell>
          <cell r="BH431">
            <v>73</v>
          </cell>
          <cell r="BI431">
            <v>74</v>
          </cell>
          <cell r="BJ431">
            <v>76</v>
          </cell>
          <cell r="BK431">
            <v>78</v>
          </cell>
          <cell r="BL431">
            <v>79</v>
          </cell>
          <cell r="BM431">
            <v>78</v>
          </cell>
          <cell r="BN431">
            <v>78</v>
          </cell>
          <cell r="BO431">
            <v>75</v>
          </cell>
          <cell r="BP431">
            <v>74</v>
          </cell>
          <cell r="BQ431">
            <v>72</v>
          </cell>
          <cell r="BR431">
            <v>70</v>
          </cell>
          <cell r="BS431">
            <v>66</v>
          </cell>
          <cell r="BT431">
            <v>282</v>
          </cell>
          <cell r="BU431">
            <v>254</v>
          </cell>
          <cell r="BV431">
            <v>298</v>
          </cell>
          <cell r="BW431">
            <v>266</v>
          </cell>
          <cell r="BX431">
            <v>223</v>
          </cell>
          <cell r="BY431">
            <v>210</v>
          </cell>
          <cell r="BZ431">
            <v>154</v>
          </cell>
          <cell r="CA431">
            <v>132</v>
          </cell>
          <cell r="CB431">
            <v>111</v>
          </cell>
          <cell r="CC431">
            <v>87</v>
          </cell>
          <cell r="CD431">
            <v>59</v>
          </cell>
          <cell r="CE431">
            <v>52</v>
          </cell>
          <cell r="CF431">
            <v>38</v>
          </cell>
          <cell r="CG431">
            <v>8</v>
          </cell>
          <cell r="CH431">
            <v>39</v>
          </cell>
          <cell r="CI431">
            <v>40</v>
          </cell>
          <cell r="CJ431">
            <v>92</v>
          </cell>
          <cell r="CK431">
            <v>1941</v>
          </cell>
          <cell r="CL431">
            <v>193</v>
          </cell>
          <cell r="CM431">
            <v>194</v>
          </cell>
          <cell r="CN431">
            <v>841</v>
          </cell>
          <cell r="CO431">
            <v>53</v>
          </cell>
        </row>
        <row r="432">
          <cell r="AY432">
            <v>4582</v>
          </cell>
          <cell r="AZ432">
            <v>18</v>
          </cell>
          <cell r="BA432">
            <v>17</v>
          </cell>
          <cell r="BB432">
            <v>17</v>
          </cell>
          <cell r="BC432">
            <v>16</v>
          </cell>
          <cell r="BD432">
            <v>16</v>
          </cell>
          <cell r="BE432">
            <v>16</v>
          </cell>
          <cell r="BF432">
            <v>16</v>
          </cell>
          <cell r="BG432">
            <v>16</v>
          </cell>
          <cell r="BH432">
            <v>17</v>
          </cell>
          <cell r="BI432">
            <v>17</v>
          </cell>
          <cell r="BJ432">
            <v>17</v>
          </cell>
          <cell r="BK432">
            <v>18</v>
          </cell>
          <cell r="BL432">
            <v>18</v>
          </cell>
          <cell r="BM432">
            <v>18</v>
          </cell>
          <cell r="BN432">
            <v>18</v>
          </cell>
          <cell r="BO432">
            <v>17</v>
          </cell>
          <cell r="BP432">
            <v>17</v>
          </cell>
          <cell r="BQ432">
            <v>16</v>
          </cell>
          <cell r="BR432">
            <v>16</v>
          </cell>
          <cell r="BS432">
            <v>15</v>
          </cell>
          <cell r="BT432">
            <v>64</v>
          </cell>
          <cell r="BU432">
            <v>58</v>
          </cell>
          <cell r="BV432">
            <v>68</v>
          </cell>
          <cell r="BW432">
            <v>61</v>
          </cell>
          <cell r="BX432">
            <v>51</v>
          </cell>
          <cell r="BY432">
            <v>48</v>
          </cell>
          <cell r="BZ432">
            <v>35</v>
          </cell>
          <cell r="CA432">
            <v>30</v>
          </cell>
          <cell r="CB432">
            <v>25</v>
          </cell>
          <cell r="CC432">
            <v>20</v>
          </cell>
          <cell r="CD432">
            <v>13</v>
          </cell>
          <cell r="CE432">
            <v>12</v>
          </cell>
          <cell r="CF432">
            <v>9</v>
          </cell>
          <cell r="CG432">
            <v>2</v>
          </cell>
          <cell r="CH432">
            <v>9</v>
          </cell>
          <cell r="CI432">
            <v>9</v>
          </cell>
          <cell r="CJ432">
            <v>21</v>
          </cell>
          <cell r="CK432">
            <v>443</v>
          </cell>
          <cell r="CL432">
            <v>44</v>
          </cell>
          <cell r="CM432">
            <v>44</v>
          </cell>
          <cell r="CN432">
            <v>192</v>
          </cell>
          <cell r="CO432">
            <v>11</v>
          </cell>
        </row>
        <row r="433">
          <cell r="AY433">
            <v>4583</v>
          </cell>
          <cell r="AZ433">
            <v>44</v>
          </cell>
          <cell r="BA433">
            <v>42</v>
          </cell>
          <cell r="BB433">
            <v>41</v>
          </cell>
          <cell r="BC433">
            <v>39</v>
          </cell>
          <cell r="BD433">
            <v>38</v>
          </cell>
          <cell r="BE433">
            <v>39</v>
          </cell>
          <cell r="BF433">
            <v>38</v>
          </cell>
          <cell r="BG433">
            <v>39</v>
          </cell>
          <cell r="BH433">
            <v>41</v>
          </cell>
          <cell r="BI433">
            <v>41</v>
          </cell>
          <cell r="BJ433">
            <v>43</v>
          </cell>
          <cell r="BK433">
            <v>44</v>
          </cell>
          <cell r="BL433">
            <v>44</v>
          </cell>
          <cell r="BM433">
            <v>44</v>
          </cell>
          <cell r="BN433">
            <v>44</v>
          </cell>
          <cell r="BO433">
            <v>42</v>
          </cell>
          <cell r="BP433">
            <v>41</v>
          </cell>
          <cell r="BQ433">
            <v>41</v>
          </cell>
          <cell r="BR433">
            <v>39</v>
          </cell>
          <cell r="BS433">
            <v>37</v>
          </cell>
          <cell r="BT433">
            <v>159</v>
          </cell>
          <cell r="BU433">
            <v>143</v>
          </cell>
          <cell r="BV433">
            <v>167</v>
          </cell>
          <cell r="BW433">
            <v>149</v>
          </cell>
          <cell r="BX433">
            <v>125</v>
          </cell>
          <cell r="BY433">
            <v>118</v>
          </cell>
          <cell r="BZ433">
            <v>87</v>
          </cell>
          <cell r="CA433">
            <v>74</v>
          </cell>
          <cell r="CB433">
            <v>63</v>
          </cell>
          <cell r="CC433">
            <v>49</v>
          </cell>
          <cell r="CD433">
            <v>34</v>
          </cell>
          <cell r="CE433">
            <v>29</v>
          </cell>
          <cell r="CF433">
            <v>21</v>
          </cell>
          <cell r="CG433">
            <v>4</v>
          </cell>
          <cell r="CH433">
            <v>22</v>
          </cell>
          <cell r="CI433">
            <v>23</v>
          </cell>
          <cell r="CJ433">
            <v>52</v>
          </cell>
          <cell r="CK433">
            <v>1089</v>
          </cell>
          <cell r="CL433">
            <v>108</v>
          </cell>
          <cell r="CM433">
            <v>109</v>
          </cell>
          <cell r="CN433">
            <v>472</v>
          </cell>
          <cell r="CO433">
            <v>27</v>
          </cell>
        </row>
        <row r="434">
          <cell r="AY434">
            <v>4610</v>
          </cell>
          <cell r="AZ434">
            <v>17</v>
          </cell>
          <cell r="BA434">
            <v>16</v>
          </cell>
          <cell r="BB434">
            <v>15</v>
          </cell>
          <cell r="BC434">
            <v>15</v>
          </cell>
          <cell r="BD434">
            <v>14</v>
          </cell>
          <cell r="BE434">
            <v>15</v>
          </cell>
          <cell r="BF434">
            <v>15</v>
          </cell>
          <cell r="BG434">
            <v>15</v>
          </cell>
          <cell r="BH434">
            <v>15</v>
          </cell>
          <cell r="BI434">
            <v>16</v>
          </cell>
          <cell r="BJ434">
            <v>16</v>
          </cell>
          <cell r="BK434">
            <v>16</v>
          </cell>
          <cell r="BL434">
            <v>17</v>
          </cell>
          <cell r="BM434">
            <v>16</v>
          </cell>
          <cell r="BN434">
            <v>16</v>
          </cell>
          <cell r="BO434">
            <v>16</v>
          </cell>
          <cell r="BP434">
            <v>16</v>
          </cell>
          <cell r="BQ434">
            <v>15</v>
          </cell>
          <cell r="BR434">
            <v>15</v>
          </cell>
          <cell r="BS434">
            <v>14</v>
          </cell>
          <cell r="BT434">
            <v>59</v>
          </cell>
          <cell r="BU434">
            <v>53</v>
          </cell>
          <cell r="BV434">
            <v>63</v>
          </cell>
          <cell r="BW434">
            <v>56</v>
          </cell>
          <cell r="BX434">
            <v>47</v>
          </cell>
          <cell r="BY434">
            <v>44</v>
          </cell>
          <cell r="BZ434">
            <v>32</v>
          </cell>
          <cell r="CA434">
            <v>28</v>
          </cell>
          <cell r="CB434">
            <v>23</v>
          </cell>
          <cell r="CC434">
            <v>18</v>
          </cell>
          <cell r="CD434">
            <v>12</v>
          </cell>
          <cell r="CE434">
            <v>11</v>
          </cell>
          <cell r="CF434">
            <v>8</v>
          </cell>
          <cell r="CG434">
            <v>2</v>
          </cell>
          <cell r="CH434">
            <v>8</v>
          </cell>
          <cell r="CI434">
            <v>8</v>
          </cell>
          <cell r="CJ434">
            <v>19</v>
          </cell>
          <cell r="CK434">
            <v>409</v>
          </cell>
          <cell r="CL434">
            <v>41</v>
          </cell>
          <cell r="CM434">
            <v>41</v>
          </cell>
          <cell r="CN434">
            <v>177</v>
          </cell>
          <cell r="CO434">
            <v>15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CON ESSALUD SIGA"/>
      <sheetName val="POBLAC SIN ESSALUD CUADRO MANDO"/>
      <sheetName val="CONCILIACION METAS"/>
    </sheetNames>
    <sheetDataSet>
      <sheetData sheetId="0"/>
      <sheetData sheetId="1">
        <row r="3">
          <cell r="G3" t="str">
            <v>RENAES</v>
          </cell>
          <cell r="H3">
            <v>0</v>
          </cell>
          <cell r="I3">
            <v>1</v>
          </cell>
          <cell r="J3">
            <v>2</v>
          </cell>
          <cell r="K3">
            <v>3</v>
          </cell>
          <cell r="L3">
            <v>4</v>
          </cell>
          <cell r="M3">
            <v>5</v>
          </cell>
          <cell r="N3">
            <v>6</v>
          </cell>
          <cell r="O3">
            <v>7</v>
          </cell>
          <cell r="P3">
            <v>8</v>
          </cell>
          <cell r="Q3">
            <v>9</v>
          </cell>
          <cell r="R3">
            <v>10</v>
          </cell>
          <cell r="S3">
            <v>11</v>
          </cell>
          <cell r="T3">
            <v>12</v>
          </cell>
          <cell r="U3">
            <v>13</v>
          </cell>
          <cell r="V3">
            <v>14</v>
          </cell>
          <cell r="W3">
            <v>15</v>
          </cell>
          <cell r="X3">
            <v>16</v>
          </cell>
          <cell r="Y3">
            <v>17</v>
          </cell>
          <cell r="Z3">
            <v>18</v>
          </cell>
          <cell r="AA3">
            <v>19</v>
          </cell>
          <cell r="AB3">
            <v>20</v>
          </cell>
          <cell r="AC3">
            <v>21</v>
          </cell>
          <cell r="AD3">
            <v>22</v>
          </cell>
          <cell r="AE3">
            <v>23</v>
          </cell>
          <cell r="AF3">
            <v>24</v>
          </cell>
          <cell r="AG3">
            <v>25</v>
          </cell>
          <cell r="AH3">
            <v>26</v>
          </cell>
          <cell r="AI3">
            <v>27</v>
          </cell>
          <cell r="AJ3">
            <v>28</v>
          </cell>
          <cell r="AK3">
            <v>29</v>
          </cell>
          <cell r="AL3">
            <v>30</v>
          </cell>
          <cell r="AM3">
            <v>31</v>
          </cell>
          <cell r="AN3">
            <v>32</v>
          </cell>
          <cell r="AO3">
            <v>33</v>
          </cell>
          <cell r="AP3">
            <v>34</v>
          </cell>
          <cell r="AQ3">
            <v>35</v>
          </cell>
          <cell r="AR3">
            <v>36</v>
          </cell>
          <cell r="AS3">
            <v>37</v>
          </cell>
          <cell r="AT3">
            <v>38</v>
          </cell>
          <cell r="AU3">
            <v>39</v>
          </cell>
          <cell r="AV3">
            <v>40</v>
          </cell>
          <cell r="AW3">
            <v>41</v>
          </cell>
          <cell r="AX3">
            <v>42</v>
          </cell>
          <cell r="AY3">
            <v>43</v>
          </cell>
          <cell r="AZ3">
            <v>44</v>
          </cell>
          <cell r="BA3">
            <v>45</v>
          </cell>
          <cell r="BB3">
            <v>46</v>
          </cell>
          <cell r="BC3">
            <v>47</v>
          </cell>
          <cell r="BD3">
            <v>48</v>
          </cell>
          <cell r="BE3">
            <v>49</v>
          </cell>
          <cell r="BF3">
            <v>50</v>
          </cell>
          <cell r="BG3">
            <v>51</v>
          </cell>
          <cell r="BH3">
            <v>52</v>
          </cell>
          <cell r="BI3">
            <v>53</v>
          </cell>
          <cell r="BJ3">
            <v>54</v>
          </cell>
          <cell r="BK3">
            <v>55</v>
          </cell>
          <cell r="BL3">
            <v>56</v>
          </cell>
          <cell r="BM3">
            <v>57</v>
          </cell>
          <cell r="BN3">
            <v>58</v>
          </cell>
          <cell r="BO3">
            <v>59</v>
          </cell>
          <cell r="BP3">
            <v>60</v>
          </cell>
          <cell r="BQ3">
            <v>61</v>
          </cell>
          <cell r="BR3">
            <v>62</v>
          </cell>
          <cell r="BS3">
            <v>63</v>
          </cell>
          <cell r="BT3">
            <v>64</v>
          </cell>
          <cell r="BU3">
            <v>65</v>
          </cell>
          <cell r="BV3">
            <v>66</v>
          </cell>
          <cell r="BW3">
            <v>67</v>
          </cell>
          <cell r="BX3">
            <v>68</v>
          </cell>
          <cell r="BY3">
            <v>69</v>
          </cell>
          <cell r="BZ3">
            <v>70</v>
          </cell>
          <cell r="CA3">
            <v>71</v>
          </cell>
          <cell r="CB3">
            <v>72</v>
          </cell>
          <cell r="CC3">
            <v>73</v>
          </cell>
          <cell r="CD3">
            <v>74</v>
          </cell>
          <cell r="CE3">
            <v>75</v>
          </cell>
          <cell r="CF3">
            <v>76</v>
          </cell>
          <cell r="CG3">
            <v>77</v>
          </cell>
          <cell r="CH3">
            <v>78</v>
          </cell>
          <cell r="CI3">
            <v>79</v>
          </cell>
          <cell r="CJ3">
            <v>80</v>
          </cell>
          <cell r="CK3">
            <v>81</v>
          </cell>
          <cell r="CL3">
            <v>82</v>
          </cell>
          <cell r="CM3">
            <v>83</v>
          </cell>
          <cell r="CN3">
            <v>84</v>
          </cell>
          <cell r="CO3">
            <v>85</v>
          </cell>
          <cell r="CP3">
            <v>86</v>
          </cell>
          <cell r="CQ3">
            <v>87</v>
          </cell>
          <cell r="CR3">
            <v>88</v>
          </cell>
          <cell r="CS3">
            <v>89</v>
          </cell>
          <cell r="CT3">
            <v>90</v>
          </cell>
          <cell r="CU3">
            <v>91</v>
          </cell>
          <cell r="CV3">
            <v>92</v>
          </cell>
          <cell r="CW3">
            <v>93</v>
          </cell>
          <cell r="CX3">
            <v>94</v>
          </cell>
          <cell r="CY3">
            <v>95</v>
          </cell>
          <cell r="CZ3">
            <v>96</v>
          </cell>
          <cell r="DA3">
            <v>97</v>
          </cell>
          <cell r="DB3">
            <v>98</v>
          </cell>
          <cell r="DC3">
            <v>99</v>
          </cell>
          <cell r="DD3">
            <v>100</v>
          </cell>
          <cell r="DE3">
            <v>101</v>
          </cell>
          <cell r="DF3">
            <v>102</v>
          </cell>
          <cell r="DG3">
            <v>103</v>
          </cell>
          <cell r="DH3">
            <v>104</v>
          </cell>
          <cell r="DI3">
            <v>110</v>
          </cell>
          <cell r="DJ3" t="str">
            <v>GESTANTE</v>
          </cell>
          <cell r="DL3" t="str">
            <v>20-24</v>
          </cell>
          <cell r="DM3" t="str">
            <v>25-29</v>
          </cell>
          <cell r="DN3" t="str">
            <v>30-34</v>
          </cell>
          <cell r="DO3" t="str">
            <v>35-39</v>
          </cell>
          <cell r="DP3" t="str">
            <v>40-44</v>
          </cell>
          <cell r="DQ3" t="str">
            <v>45-49</v>
          </cell>
          <cell r="DR3" t="str">
            <v>50-54</v>
          </cell>
          <cell r="DS3" t="str">
            <v>55-59</v>
          </cell>
          <cell r="DT3" t="str">
            <v>60-64</v>
          </cell>
          <cell r="DU3" t="str">
            <v>65-69</v>
          </cell>
          <cell r="DV3" t="str">
            <v>70-74</v>
          </cell>
          <cell r="DW3" t="str">
            <v>75-79</v>
          </cell>
          <cell r="DX3" t="str">
            <v>80 Y +</v>
          </cell>
          <cell r="DY3" t="str">
            <v>GESTANTE</v>
          </cell>
        </row>
        <row r="4">
          <cell r="G4">
            <v>4959</v>
          </cell>
          <cell r="H4">
            <v>31</v>
          </cell>
          <cell r="I4">
            <v>26</v>
          </cell>
          <cell r="J4">
            <v>33</v>
          </cell>
          <cell r="K4">
            <v>23</v>
          </cell>
          <cell r="L4">
            <v>33</v>
          </cell>
          <cell r="M4">
            <v>29</v>
          </cell>
          <cell r="N4">
            <v>28</v>
          </cell>
          <cell r="O4">
            <v>29</v>
          </cell>
          <cell r="P4">
            <v>30</v>
          </cell>
          <cell r="Q4">
            <v>27</v>
          </cell>
          <cell r="R4">
            <v>33</v>
          </cell>
          <cell r="S4">
            <v>28</v>
          </cell>
          <cell r="T4">
            <v>34</v>
          </cell>
          <cell r="U4">
            <v>39</v>
          </cell>
          <cell r="V4">
            <v>38</v>
          </cell>
          <cell r="W4">
            <v>32</v>
          </cell>
          <cell r="X4">
            <v>33</v>
          </cell>
          <cell r="Y4">
            <v>31</v>
          </cell>
          <cell r="Z4">
            <v>24</v>
          </cell>
          <cell r="AA4">
            <v>22</v>
          </cell>
          <cell r="AB4">
            <v>20</v>
          </cell>
          <cell r="AC4">
            <v>15</v>
          </cell>
          <cell r="AD4">
            <v>14</v>
          </cell>
          <cell r="AE4">
            <v>13</v>
          </cell>
          <cell r="AF4">
            <v>12</v>
          </cell>
          <cell r="AG4">
            <v>10</v>
          </cell>
          <cell r="AH4">
            <v>10</v>
          </cell>
          <cell r="AI4">
            <v>9</v>
          </cell>
          <cell r="AJ4">
            <v>4</v>
          </cell>
          <cell r="AK4">
            <v>9</v>
          </cell>
          <cell r="AL4">
            <v>19</v>
          </cell>
          <cell r="AM4">
            <v>17</v>
          </cell>
          <cell r="AN4">
            <v>15</v>
          </cell>
          <cell r="AO4">
            <v>12</v>
          </cell>
          <cell r="AP4">
            <v>17</v>
          </cell>
          <cell r="AQ4">
            <v>13</v>
          </cell>
          <cell r="AR4">
            <v>13</v>
          </cell>
          <cell r="AS4">
            <v>14</v>
          </cell>
          <cell r="AT4">
            <v>15</v>
          </cell>
          <cell r="AU4">
            <v>16</v>
          </cell>
          <cell r="AV4">
            <v>14</v>
          </cell>
          <cell r="AW4">
            <v>13</v>
          </cell>
          <cell r="AX4">
            <v>16</v>
          </cell>
          <cell r="AY4">
            <v>14</v>
          </cell>
          <cell r="AZ4">
            <v>11</v>
          </cell>
          <cell r="BA4">
            <v>11</v>
          </cell>
          <cell r="BB4">
            <v>10</v>
          </cell>
          <cell r="BC4">
            <v>10</v>
          </cell>
          <cell r="BD4">
            <v>12</v>
          </cell>
          <cell r="BE4">
            <v>7</v>
          </cell>
          <cell r="BF4">
            <v>12</v>
          </cell>
          <cell r="BG4">
            <v>13</v>
          </cell>
          <cell r="BH4">
            <v>15</v>
          </cell>
          <cell r="BI4">
            <v>12</v>
          </cell>
          <cell r="BJ4">
            <v>11</v>
          </cell>
          <cell r="BK4">
            <v>13</v>
          </cell>
          <cell r="BL4">
            <v>8</v>
          </cell>
          <cell r="BM4">
            <v>9</v>
          </cell>
          <cell r="BN4">
            <v>11</v>
          </cell>
          <cell r="BO4">
            <v>6</v>
          </cell>
          <cell r="BP4">
            <v>8</v>
          </cell>
          <cell r="BQ4">
            <v>8</v>
          </cell>
          <cell r="BR4">
            <v>9</v>
          </cell>
          <cell r="BS4">
            <v>8</v>
          </cell>
          <cell r="BT4">
            <v>8</v>
          </cell>
          <cell r="BU4">
            <v>7</v>
          </cell>
          <cell r="BV4">
            <v>7</v>
          </cell>
          <cell r="BW4">
            <v>7</v>
          </cell>
          <cell r="BX4">
            <v>8</v>
          </cell>
          <cell r="BY4">
            <v>5</v>
          </cell>
          <cell r="BZ4">
            <v>6</v>
          </cell>
          <cell r="CA4">
            <v>5</v>
          </cell>
          <cell r="CB4">
            <v>5</v>
          </cell>
          <cell r="CC4">
            <v>5</v>
          </cell>
          <cell r="CD4">
            <v>6</v>
          </cell>
          <cell r="CE4">
            <v>4</v>
          </cell>
          <cell r="CF4">
            <v>7</v>
          </cell>
          <cell r="CG4">
            <v>4</v>
          </cell>
          <cell r="CH4">
            <v>7</v>
          </cell>
          <cell r="CI4">
            <v>5</v>
          </cell>
          <cell r="CJ4">
            <v>6</v>
          </cell>
          <cell r="CK4">
            <v>6</v>
          </cell>
          <cell r="CL4">
            <v>5</v>
          </cell>
          <cell r="CM4">
            <v>4</v>
          </cell>
          <cell r="CN4">
            <v>4</v>
          </cell>
          <cell r="CO4">
            <v>1</v>
          </cell>
          <cell r="CP4">
            <v>2</v>
          </cell>
          <cell r="CQ4">
            <v>1</v>
          </cell>
          <cell r="CR4">
            <v>2</v>
          </cell>
          <cell r="CS4">
            <v>1</v>
          </cell>
          <cell r="CT4">
            <v>2</v>
          </cell>
          <cell r="CU4">
            <v>1</v>
          </cell>
          <cell r="CV4">
            <v>0</v>
          </cell>
          <cell r="CW4">
            <v>1</v>
          </cell>
          <cell r="CX4">
            <v>0</v>
          </cell>
          <cell r="CY4">
            <v>1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35</v>
          </cell>
          <cell r="DL4">
            <v>74</v>
          </cell>
          <cell r="DM4">
            <v>42</v>
          </cell>
          <cell r="DN4">
            <v>80</v>
          </cell>
          <cell r="DO4">
            <v>71</v>
          </cell>
          <cell r="DP4">
            <v>68</v>
          </cell>
          <cell r="DQ4">
            <v>50</v>
          </cell>
          <cell r="DR4">
            <v>63</v>
          </cell>
          <cell r="DS4">
            <v>47</v>
          </cell>
          <cell r="DT4">
            <v>41</v>
          </cell>
          <cell r="DU4">
            <v>34</v>
          </cell>
          <cell r="DV4">
            <v>27</v>
          </cell>
          <cell r="DW4">
            <v>27</v>
          </cell>
          <cell r="DX4">
            <v>37</v>
          </cell>
          <cell r="DY4">
            <v>35</v>
          </cell>
        </row>
        <row r="5">
          <cell r="G5">
            <v>4960</v>
          </cell>
          <cell r="H5">
            <v>13</v>
          </cell>
          <cell r="I5">
            <v>11</v>
          </cell>
          <cell r="J5">
            <v>13</v>
          </cell>
          <cell r="K5">
            <v>17</v>
          </cell>
          <cell r="L5">
            <v>12</v>
          </cell>
          <cell r="M5">
            <v>19</v>
          </cell>
          <cell r="N5">
            <v>19</v>
          </cell>
          <cell r="O5">
            <v>20</v>
          </cell>
          <cell r="P5">
            <v>20</v>
          </cell>
          <cell r="Q5">
            <v>18</v>
          </cell>
          <cell r="R5">
            <v>22</v>
          </cell>
          <cell r="S5">
            <v>19</v>
          </cell>
          <cell r="T5">
            <v>22</v>
          </cell>
          <cell r="U5">
            <v>26</v>
          </cell>
          <cell r="V5">
            <v>25</v>
          </cell>
          <cell r="W5">
            <v>22</v>
          </cell>
          <cell r="X5">
            <v>22</v>
          </cell>
          <cell r="Y5">
            <v>22</v>
          </cell>
          <cell r="Z5">
            <v>18</v>
          </cell>
          <cell r="AA5">
            <v>17</v>
          </cell>
          <cell r="AB5">
            <v>23</v>
          </cell>
          <cell r="AC5">
            <v>20</v>
          </cell>
          <cell r="AD5">
            <v>20</v>
          </cell>
          <cell r="AE5">
            <v>19</v>
          </cell>
          <cell r="AF5">
            <v>17</v>
          </cell>
          <cell r="AG5">
            <v>16</v>
          </cell>
          <cell r="AH5">
            <v>17</v>
          </cell>
          <cell r="AI5">
            <v>16</v>
          </cell>
          <cell r="AJ5">
            <v>13</v>
          </cell>
          <cell r="AK5">
            <v>16</v>
          </cell>
          <cell r="AL5">
            <v>15</v>
          </cell>
          <cell r="AM5">
            <v>14</v>
          </cell>
          <cell r="AN5">
            <v>13</v>
          </cell>
          <cell r="AO5">
            <v>11</v>
          </cell>
          <cell r="AP5">
            <v>14</v>
          </cell>
          <cell r="AQ5">
            <v>11</v>
          </cell>
          <cell r="AR5">
            <v>11</v>
          </cell>
          <cell r="AS5">
            <v>12</v>
          </cell>
          <cell r="AT5">
            <v>13</v>
          </cell>
          <cell r="AU5">
            <v>13</v>
          </cell>
          <cell r="AV5">
            <v>11</v>
          </cell>
          <cell r="AW5">
            <v>11</v>
          </cell>
          <cell r="AX5">
            <v>13</v>
          </cell>
          <cell r="AY5">
            <v>12</v>
          </cell>
          <cell r="AZ5">
            <v>10</v>
          </cell>
          <cell r="BA5">
            <v>10</v>
          </cell>
          <cell r="BB5">
            <v>9</v>
          </cell>
          <cell r="BC5">
            <v>9</v>
          </cell>
          <cell r="BD5">
            <v>10</v>
          </cell>
          <cell r="BE5">
            <v>7</v>
          </cell>
          <cell r="BF5">
            <v>9</v>
          </cell>
          <cell r="BG5">
            <v>9</v>
          </cell>
          <cell r="BH5">
            <v>10</v>
          </cell>
          <cell r="BI5">
            <v>9</v>
          </cell>
          <cell r="BJ5">
            <v>8</v>
          </cell>
          <cell r="BK5">
            <v>9</v>
          </cell>
          <cell r="BL5">
            <v>6</v>
          </cell>
          <cell r="BM5">
            <v>7</v>
          </cell>
          <cell r="BN5">
            <v>8</v>
          </cell>
          <cell r="BO5">
            <v>5</v>
          </cell>
          <cell r="BP5">
            <v>5</v>
          </cell>
          <cell r="BQ5">
            <v>5</v>
          </cell>
          <cell r="BR5">
            <v>6</v>
          </cell>
          <cell r="BS5">
            <v>5</v>
          </cell>
          <cell r="BT5">
            <v>5</v>
          </cell>
          <cell r="BU5">
            <v>4</v>
          </cell>
          <cell r="BV5">
            <v>4</v>
          </cell>
          <cell r="BW5">
            <v>4</v>
          </cell>
          <cell r="BX5">
            <v>5</v>
          </cell>
          <cell r="BY5">
            <v>3</v>
          </cell>
          <cell r="BZ5">
            <v>4</v>
          </cell>
          <cell r="CA5">
            <v>3</v>
          </cell>
          <cell r="CB5">
            <v>3</v>
          </cell>
          <cell r="CC5">
            <v>3</v>
          </cell>
          <cell r="CD5">
            <v>4</v>
          </cell>
          <cell r="CE5">
            <v>3</v>
          </cell>
          <cell r="CF5">
            <v>4</v>
          </cell>
          <cell r="CG5">
            <v>3</v>
          </cell>
          <cell r="CH5">
            <v>4</v>
          </cell>
          <cell r="CI5">
            <v>3</v>
          </cell>
          <cell r="CJ5">
            <v>3</v>
          </cell>
          <cell r="CK5">
            <v>3</v>
          </cell>
          <cell r="CL5">
            <v>3</v>
          </cell>
          <cell r="CM5">
            <v>2</v>
          </cell>
          <cell r="CN5">
            <v>2</v>
          </cell>
          <cell r="CO5">
            <v>0</v>
          </cell>
          <cell r="CP5">
            <v>1</v>
          </cell>
          <cell r="CQ5">
            <v>0</v>
          </cell>
          <cell r="CR5">
            <v>1</v>
          </cell>
          <cell r="CS5">
            <v>1</v>
          </cell>
          <cell r="CT5">
            <v>1</v>
          </cell>
          <cell r="CU5">
            <v>0</v>
          </cell>
          <cell r="CV5">
            <v>0</v>
          </cell>
          <cell r="CW5">
            <v>1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15</v>
          </cell>
          <cell r="DL5">
            <v>99</v>
          </cell>
          <cell r="DM5">
            <v>78</v>
          </cell>
          <cell r="DN5">
            <v>67</v>
          </cell>
          <cell r="DO5">
            <v>60</v>
          </cell>
          <cell r="DP5">
            <v>57</v>
          </cell>
          <cell r="DQ5">
            <v>45</v>
          </cell>
          <cell r="DR5">
            <v>45</v>
          </cell>
          <cell r="DS5">
            <v>35</v>
          </cell>
          <cell r="DT5">
            <v>26</v>
          </cell>
          <cell r="DU5">
            <v>20</v>
          </cell>
          <cell r="DV5">
            <v>17</v>
          </cell>
          <cell r="DW5">
            <v>17</v>
          </cell>
          <cell r="DX5">
            <v>18</v>
          </cell>
          <cell r="DY5">
            <v>15</v>
          </cell>
        </row>
        <row r="6">
          <cell r="G6">
            <v>4961</v>
          </cell>
          <cell r="H6">
            <v>12</v>
          </cell>
          <cell r="I6">
            <v>13</v>
          </cell>
          <cell r="J6">
            <v>11</v>
          </cell>
          <cell r="K6">
            <v>12</v>
          </cell>
          <cell r="L6">
            <v>15</v>
          </cell>
          <cell r="M6">
            <v>14</v>
          </cell>
          <cell r="N6">
            <v>14</v>
          </cell>
          <cell r="O6">
            <v>14</v>
          </cell>
          <cell r="P6">
            <v>14</v>
          </cell>
          <cell r="Q6">
            <v>13</v>
          </cell>
          <cell r="R6">
            <v>16</v>
          </cell>
          <cell r="S6">
            <v>13</v>
          </cell>
          <cell r="T6">
            <v>16</v>
          </cell>
          <cell r="U6">
            <v>19</v>
          </cell>
          <cell r="V6">
            <v>18</v>
          </cell>
          <cell r="W6">
            <v>16</v>
          </cell>
          <cell r="X6">
            <v>16</v>
          </cell>
          <cell r="Y6">
            <v>16</v>
          </cell>
          <cell r="Z6">
            <v>13</v>
          </cell>
          <cell r="AA6">
            <v>12</v>
          </cell>
          <cell r="AB6">
            <v>17</v>
          </cell>
          <cell r="AC6">
            <v>15</v>
          </cell>
          <cell r="AD6">
            <v>14</v>
          </cell>
          <cell r="AE6">
            <v>14</v>
          </cell>
          <cell r="AF6">
            <v>13</v>
          </cell>
          <cell r="AG6">
            <v>12</v>
          </cell>
          <cell r="AH6">
            <v>12</v>
          </cell>
          <cell r="AI6">
            <v>11</v>
          </cell>
          <cell r="AJ6">
            <v>9</v>
          </cell>
          <cell r="AK6">
            <v>11</v>
          </cell>
          <cell r="AL6">
            <v>11</v>
          </cell>
          <cell r="AM6">
            <v>10</v>
          </cell>
          <cell r="AN6">
            <v>9</v>
          </cell>
          <cell r="AO6">
            <v>8</v>
          </cell>
          <cell r="AP6">
            <v>10</v>
          </cell>
          <cell r="AQ6">
            <v>8</v>
          </cell>
          <cell r="AR6">
            <v>8</v>
          </cell>
          <cell r="AS6">
            <v>9</v>
          </cell>
          <cell r="AT6">
            <v>9</v>
          </cell>
          <cell r="AU6">
            <v>9</v>
          </cell>
          <cell r="AV6">
            <v>8</v>
          </cell>
          <cell r="AW6">
            <v>8</v>
          </cell>
          <cell r="AX6">
            <v>9</v>
          </cell>
          <cell r="AY6">
            <v>8</v>
          </cell>
          <cell r="AZ6">
            <v>7</v>
          </cell>
          <cell r="BA6">
            <v>7</v>
          </cell>
          <cell r="BB6">
            <v>7</v>
          </cell>
          <cell r="BC6">
            <v>7</v>
          </cell>
          <cell r="BD6">
            <v>7</v>
          </cell>
          <cell r="BE6">
            <v>5</v>
          </cell>
          <cell r="BF6">
            <v>6</v>
          </cell>
          <cell r="BG6">
            <v>7</v>
          </cell>
          <cell r="BH6">
            <v>8</v>
          </cell>
          <cell r="BI6">
            <v>6</v>
          </cell>
          <cell r="BJ6">
            <v>6</v>
          </cell>
          <cell r="BK6">
            <v>6</v>
          </cell>
          <cell r="BL6">
            <v>4</v>
          </cell>
          <cell r="BM6">
            <v>5</v>
          </cell>
          <cell r="BN6">
            <v>6</v>
          </cell>
          <cell r="BO6">
            <v>4</v>
          </cell>
          <cell r="BP6">
            <v>4</v>
          </cell>
          <cell r="BQ6">
            <v>4</v>
          </cell>
          <cell r="BR6">
            <v>4</v>
          </cell>
          <cell r="BS6">
            <v>4</v>
          </cell>
          <cell r="BT6">
            <v>4</v>
          </cell>
          <cell r="BU6">
            <v>3</v>
          </cell>
          <cell r="BV6">
            <v>3</v>
          </cell>
          <cell r="BW6">
            <v>3</v>
          </cell>
          <cell r="BX6">
            <v>3</v>
          </cell>
          <cell r="BY6">
            <v>2</v>
          </cell>
          <cell r="BZ6">
            <v>3</v>
          </cell>
          <cell r="CA6">
            <v>2</v>
          </cell>
          <cell r="CB6">
            <v>2</v>
          </cell>
          <cell r="CC6">
            <v>2</v>
          </cell>
          <cell r="CD6">
            <v>3</v>
          </cell>
          <cell r="CE6">
            <v>2</v>
          </cell>
          <cell r="CF6">
            <v>3</v>
          </cell>
          <cell r="CG6">
            <v>2</v>
          </cell>
          <cell r="CH6">
            <v>3</v>
          </cell>
          <cell r="CI6">
            <v>2</v>
          </cell>
          <cell r="CJ6">
            <v>2</v>
          </cell>
          <cell r="CK6">
            <v>2</v>
          </cell>
          <cell r="CL6">
            <v>2</v>
          </cell>
          <cell r="CM6">
            <v>2</v>
          </cell>
          <cell r="CN6">
            <v>2</v>
          </cell>
          <cell r="CO6">
            <v>0</v>
          </cell>
          <cell r="CP6">
            <v>1</v>
          </cell>
          <cell r="CQ6">
            <v>0</v>
          </cell>
          <cell r="CR6">
            <v>1</v>
          </cell>
          <cell r="CS6">
            <v>1</v>
          </cell>
          <cell r="CT6">
            <v>1</v>
          </cell>
          <cell r="CU6">
            <v>0</v>
          </cell>
          <cell r="CV6">
            <v>0</v>
          </cell>
          <cell r="CW6">
            <v>1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12</v>
          </cell>
          <cell r="DL6">
            <v>73</v>
          </cell>
          <cell r="DM6">
            <v>55</v>
          </cell>
          <cell r="DN6">
            <v>48</v>
          </cell>
          <cell r="DO6">
            <v>43</v>
          </cell>
          <cell r="DP6">
            <v>40</v>
          </cell>
          <cell r="DQ6">
            <v>33</v>
          </cell>
          <cell r="DR6">
            <v>33</v>
          </cell>
          <cell r="DS6">
            <v>25</v>
          </cell>
          <cell r="DT6">
            <v>20</v>
          </cell>
          <cell r="DU6">
            <v>14</v>
          </cell>
          <cell r="DV6">
            <v>12</v>
          </cell>
          <cell r="DW6">
            <v>12</v>
          </cell>
          <cell r="DX6">
            <v>15</v>
          </cell>
          <cell r="DY6">
            <v>12</v>
          </cell>
        </row>
        <row r="7">
          <cell r="G7">
            <v>4962</v>
          </cell>
          <cell r="H7">
            <v>4</v>
          </cell>
          <cell r="I7">
            <v>5</v>
          </cell>
          <cell r="J7">
            <v>9</v>
          </cell>
          <cell r="K7">
            <v>5</v>
          </cell>
          <cell r="L7">
            <v>8</v>
          </cell>
          <cell r="M7">
            <v>6</v>
          </cell>
          <cell r="N7">
            <v>6</v>
          </cell>
          <cell r="O7">
            <v>6</v>
          </cell>
          <cell r="P7">
            <v>6</v>
          </cell>
          <cell r="Q7">
            <v>5</v>
          </cell>
          <cell r="R7">
            <v>7</v>
          </cell>
          <cell r="S7">
            <v>6</v>
          </cell>
          <cell r="T7">
            <v>7</v>
          </cell>
          <cell r="U7">
            <v>8</v>
          </cell>
          <cell r="V7">
            <v>8</v>
          </cell>
          <cell r="W7">
            <v>7</v>
          </cell>
          <cell r="X7">
            <v>7</v>
          </cell>
          <cell r="Y7">
            <v>6</v>
          </cell>
          <cell r="Z7">
            <v>5</v>
          </cell>
          <cell r="AA7">
            <v>5</v>
          </cell>
          <cell r="AB7">
            <v>7</v>
          </cell>
          <cell r="AC7">
            <v>6</v>
          </cell>
          <cell r="AD7">
            <v>6</v>
          </cell>
          <cell r="AE7">
            <v>6</v>
          </cell>
          <cell r="AF7">
            <v>5</v>
          </cell>
          <cell r="AG7">
            <v>5</v>
          </cell>
          <cell r="AH7">
            <v>5</v>
          </cell>
          <cell r="AI7">
            <v>5</v>
          </cell>
          <cell r="AJ7">
            <v>4</v>
          </cell>
          <cell r="AK7">
            <v>5</v>
          </cell>
          <cell r="AL7">
            <v>5</v>
          </cell>
          <cell r="AM7">
            <v>4</v>
          </cell>
          <cell r="AN7">
            <v>4</v>
          </cell>
          <cell r="AO7">
            <v>3</v>
          </cell>
          <cell r="AP7">
            <v>4</v>
          </cell>
          <cell r="AQ7">
            <v>3</v>
          </cell>
          <cell r="AR7">
            <v>3</v>
          </cell>
          <cell r="AS7">
            <v>4</v>
          </cell>
          <cell r="AT7">
            <v>4</v>
          </cell>
          <cell r="AU7">
            <v>4</v>
          </cell>
          <cell r="AV7">
            <v>3</v>
          </cell>
          <cell r="AW7">
            <v>3</v>
          </cell>
          <cell r="AX7">
            <v>4</v>
          </cell>
          <cell r="AY7">
            <v>4</v>
          </cell>
          <cell r="AZ7">
            <v>3</v>
          </cell>
          <cell r="BA7">
            <v>3</v>
          </cell>
          <cell r="BB7">
            <v>3</v>
          </cell>
          <cell r="BC7">
            <v>3</v>
          </cell>
          <cell r="BD7">
            <v>3</v>
          </cell>
          <cell r="BE7">
            <v>2</v>
          </cell>
          <cell r="BF7">
            <v>3</v>
          </cell>
          <cell r="BG7">
            <v>3</v>
          </cell>
          <cell r="BH7">
            <v>3</v>
          </cell>
          <cell r="BI7">
            <v>3</v>
          </cell>
          <cell r="BJ7">
            <v>2</v>
          </cell>
          <cell r="BK7">
            <v>3</v>
          </cell>
          <cell r="BL7">
            <v>2</v>
          </cell>
          <cell r="BM7">
            <v>2</v>
          </cell>
          <cell r="BN7">
            <v>2</v>
          </cell>
          <cell r="BO7">
            <v>1</v>
          </cell>
          <cell r="BP7">
            <v>2</v>
          </cell>
          <cell r="BQ7">
            <v>2</v>
          </cell>
          <cell r="BR7">
            <v>2</v>
          </cell>
          <cell r="BS7">
            <v>2</v>
          </cell>
          <cell r="BT7">
            <v>2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1</v>
          </cell>
          <cell r="CB7">
            <v>1</v>
          </cell>
          <cell r="CC7">
            <v>1</v>
          </cell>
          <cell r="CD7">
            <v>1</v>
          </cell>
          <cell r="CE7">
            <v>1</v>
          </cell>
          <cell r="CF7">
            <v>1</v>
          </cell>
          <cell r="CG7">
            <v>1</v>
          </cell>
          <cell r="CH7">
            <v>1</v>
          </cell>
          <cell r="CI7">
            <v>1</v>
          </cell>
          <cell r="CJ7">
            <v>1</v>
          </cell>
          <cell r="CK7">
            <v>1</v>
          </cell>
          <cell r="CL7">
            <v>1</v>
          </cell>
          <cell r="CM7">
            <v>1</v>
          </cell>
          <cell r="CN7">
            <v>1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5</v>
          </cell>
          <cell r="DL7">
            <v>30</v>
          </cell>
          <cell r="DM7">
            <v>24</v>
          </cell>
          <cell r="DN7">
            <v>20</v>
          </cell>
          <cell r="DO7">
            <v>18</v>
          </cell>
          <cell r="DP7">
            <v>17</v>
          </cell>
          <cell r="DQ7">
            <v>14</v>
          </cell>
          <cell r="DR7">
            <v>14</v>
          </cell>
          <cell r="DS7">
            <v>10</v>
          </cell>
          <cell r="DT7">
            <v>10</v>
          </cell>
          <cell r="DU7">
            <v>5</v>
          </cell>
          <cell r="DV7">
            <v>5</v>
          </cell>
          <cell r="DW7">
            <v>5</v>
          </cell>
          <cell r="DX7">
            <v>5</v>
          </cell>
          <cell r="DY7">
            <v>5</v>
          </cell>
        </row>
        <row r="8">
          <cell r="G8">
            <v>4963</v>
          </cell>
          <cell r="H8">
            <v>12</v>
          </cell>
          <cell r="I8">
            <v>8</v>
          </cell>
          <cell r="J8">
            <v>11</v>
          </cell>
          <cell r="K8">
            <v>11</v>
          </cell>
          <cell r="L8">
            <v>12</v>
          </cell>
          <cell r="M8">
            <v>13</v>
          </cell>
          <cell r="N8">
            <v>12</v>
          </cell>
          <cell r="O8">
            <v>13</v>
          </cell>
          <cell r="P8">
            <v>13</v>
          </cell>
          <cell r="Q8">
            <v>12</v>
          </cell>
          <cell r="R8">
            <v>14</v>
          </cell>
          <cell r="S8">
            <v>12</v>
          </cell>
          <cell r="T8">
            <v>14</v>
          </cell>
          <cell r="U8">
            <v>17</v>
          </cell>
          <cell r="V8">
            <v>16</v>
          </cell>
          <cell r="W8">
            <v>14</v>
          </cell>
          <cell r="X8">
            <v>15</v>
          </cell>
          <cell r="Y8">
            <v>14</v>
          </cell>
          <cell r="Z8">
            <v>12</v>
          </cell>
          <cell r="AA8">
            <v>11</v>
          </cell>
          <cell r="AB8">
            <v>15</v>
          </cell>
          <cell r="AC8">
            <v>13</v>
          </cell>
          <cell r="AD8">
            <v>13</v>
          </cell>
          <cell r="AE8">
            <v>12</v>
          </cell>
          <cell r="AF8">
            <v>11</v>
          </cell>
          <cell r="AG8">
            <v>11</v>
          </cell>
          <cell r="AH8">
            <v>11</v>
          </cell>
          <cell r="AI8">
            <v>10</v>
          </cell>
          <cell r="AJ8">
            <v>8</v>
          </cell>
          <cell r="AK8">
            <v>10</v>
          </cell>
          <cell r="AL8">
            <v>10</v>
          </cell>
          <cell r="AM8">
            <v>9</v>
          </cell>
          <cell r="AN8">
            <v>8</v>
          </cell>
          <cell r="AO8">
            <v>7</v>
          </cell>
          <cell r="AP8">
            <v>9</v>
          </cell>
          <cell r="AQ8">
            <v>7</v>
          </cell>
          <cell r="AR8">
            <v>7</v>
          </cell>
          <cell r="AS8">
            <v>8</v>
          </cell>
          <cell r="AT8">
            <v>8</v>
          </cell>
          <cell r="AU8">
            <v>9</v>
          </cell>
          <cell r="AV8">
            <v>7</v>
          </cell>
          <cell r="AW8">
            <v>7</v>
          </cell>
          <cell r="AX8">
            <v>8</v>
          </cell>
          <cell r="AY8">
            <v>8</v>
          </cell>
          <cell r="AZ8">
            <v>6</v>
          </cell>
          <cell r="BA8">
            <v>6</v>
          </cell>
          <cell r="BB8">
            <v>6</v>
          </cell>
          <cell r="BC8">
            <v>6</v>
          </cell>
          <cell r="BD8">
            <v>7</v>
          </cell>
          <cell r="BE8">
            <v>5</v>
          </cell>
          <cell r="BF8">
            <v>6</v>
          </cell>
          <cell r="BG8">
            <v>6</v>
          </cell>
          <cell r="BH8">
            <v>7</v>
          </cell>
          <cell r="BI8">
            <v>6</v>
          </cell>
          <cell r="BJ8">
            <v>5</v>
          </cell>
          <cell r="BK8">
            <v>6</v>
          </cell>
          <cell r="BL8">
            <v>4</v>
          </cell>
          <cell r="BM8">
            <v>4</v>
          </cell>
          <cell r="BN8">
            <v>5</v>
          </cell>
          <cell r="BO8">
            <v>3</v>
          </cell>
          <cell r="BP8">
            <v>3</v>
          </cell>
          <cell r="BQ8">
            <v>4</v>
          </cell>
          <cell r="BR8">
            <v>4</v>
          </cell>
          <cell r="BS8">
            <v>3</v>
          </cell>
          <cell r="BT8">
            <v>4</v>
          </cell>
          <cell r="BU8">
            <v>3</v>
          </cell>
          <cell r="BV8">
            <v>3</v>
          </cell>
          <cell r="BW8">
            <v>3</v>
          </cell>
          <cell r="BX8">
            <v>3</v>
          </cell>
          <cell r="BY8">
            <v>2</v>
          </cell>
          <cell r="BZ8">
            <v>2</v>
          </cell>
          <cell r="CA8">
            <v>2</v>
          </cell>
          <cell r="CB8">
            <v>2</v>
          </cell>
          <cell r="CC8">
            <v>2</v>
          </cell>
          <cell r="CD8">
            <v>2</v>
          </cell>
          <cell r="CE8">
            <v>2</v>
          </cell>
          <cell r="CF8">
            <v>3</v>
          </cell>
          <cell r="CG8">
            <v>2</v>
          </cell>
          <cell r="CH8">
            <v>3</v>
          </cell>
          <cell r="CI8">
            <v>2</v>
          </cell>
          <cell r="CJ8">
            <v>2</v>
          </cell>
          <cell r="CK8">
            <v>2</v>
          </cell>
          <cell r="CL8">
            <v>2</v>
          </cell>
          <cell r="CM8">
            <v>1</v>
          </cell>
          <cell r="CN8">
            <v>1</v>
          </cell>
          <cell r="CO8">
            <v>0</v>
          </cell>
          <cell r="CP8">
            <v>1</v>
          </cell>
          <cell r="CQ8">
            <v>0</v>
          </cell>
          <cell r="CR8">
            <v>1</v>
          </cell>
          <cell r="CS8">
            <v>0</v>
          </cell>
          <cell r="CT8">
            <v>1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12</v>
          </cell>
          <cell r="DL8">
            <v>64</v>
          </cell>
          <cell r="DM8">
            <v>50</v>
          </cell>
          <cell r="DN8">
            <v>43</v>
          </cell>
          <cell r="DO8">
            <v>39</v>
          </cell>
          <cell r="DP8">
            <v>36</v>
          </cell>
          <cell r="DQ8">
            <v>30</v>
          </cell>
          <cell r="DR8">
            <v>30</v>
          </cell>
          <cell r="DS8">
            <v>22</v>
          </cell>
          <cell r="DT8">
            <v>18</v>
          </cell>
          <cell r="DU8">
            <v>14</v>
          </cell>
          <cell r="DV8">
            <v>10</v>
          </cell>
          <cell r="DW8">
            <v>12</v>
          </cell>
          <cell r="DX8">
            <v>11</v>
          </cell>
          <cell r="DY8">
            <v>12</v>
          </cell>
        </row>
        <row r="9">
          <cell r="G9">
            <v>4964</v>
          </cell>
          <cell r="H9">
            <v>17</v>
          </cell>
          <cell r="I9">
            <v>24</v>
          </cell>
          <cell r="J9">
            <v>26</v>
          </cell>
          <cell r="K9">
            <v>20</v>
          </cell>
          <cell r="L9">
            <v>30</v>
          </cell>
          <cell r="M9">
            <v>23</v>
          </cell>
          <cell r="N9">
            <v>22</v>
          </cell>
          <cell r="O9">
            <v>23</v>
          </cell>
          <cell r="P9">
            <v>23</v>
          </cell>
          <cell r="Q9">
            <v>21</v>
          </cell>
          <cell r="R9">
            <v>26</v>
          </cell>
          <cell r="S9">
            <v>22</v>
          </cell>
          <cell r="T9">
            <v>26</v>
          </cell>
          <cell r="U9">
            <v>31</v>
          </cell>
          <cell r="V9">
            <v>30</v>
          </cell>
          <cell r="W9">
            <v>26</v>
          </cell>
          <cell r="X9">
            <v>27</v>
          </cell>
          <cell r="Y9">
            <v>26</v>
          </cell>
          <cell r="Z9">
            <v>22</v>
          </cell>
          <cell r="AA9">
            <v>21</v>
          </cell>
          <cell r="AB9">
            <v>27</v>
          </cell>
          <cell r="AC9">
            <v>24</v>
          </cell>
          <cell r="AD9">
            <v>23</v>
          </cell>
          <cell r="AE9">
            <v>22</v>
          </cell>
          <cell r="AF9">
            <v>21</v>
          </cell>
          <cell r="AG9">
            <v>19</v>
          </cell>
          <cell r="AH9">
            <v>20</v>
          </cell>
          <cell r="AI9">
            <v>19</v>
          </cell>
          <cell r="AJ9">
            <v>15</v>
          </cell>
          <cell r="AK9">
            <v>19</v>
          </cell>
          <cell r="AL9">
            <v>18</v>
          </cell>
          <cell r="AM9">
            <v>17</v>
          </cell>
          <cell r="AN9">
            <v>15</v>
          </cell>
          <cell r="AO9">
            <v>13</v>
          </cell>
          <cell r="AP9">
            <v>16</v>
          </cell>
          <cell r="AQ9">
            <v>14</v>
          </cell>
          <cell r="AR9">
            <v>13</v>
          </cell>
          <cell r="AS9">
            <v>14</v>
          </cell>
          <cell r="AT9">
            <v>15</v>
          </cell>
          <cell r="AU9">
            <v>16</v>
          </cell>
          <cell r="AV9">
            <v>14</v>
          </cell>
          <cell r="AW9">
            <v>13</v>
          </cell>
          <cell r="AX9">
            <v>15</v>
          </cell>
          <cell r="AY9">
            <v>14</v>
          </cell>
          <cell r="AZ9">
            <v>12</v>
          </cell>
          <cell r="BA9">
            <v>12</v>
          </cell>
          <cell r="BB9">
            <v>11</v>
          </cell>
          <cell r="BC9">
            <v>11</v>
          </cell>
          <cell r="BD9">
            <v>12</v>
          </cell>
          <cell r="BE9">
            <v>9</v>
          </cell>
          <cell r="BF9">
            <v>10</v>
          </cell>
          <cell r="BG9">
            <v>11</v>
          </cell>
          <cell r="BH9">
            <v>12</v>
          </cell>
          <cell r="BI9">
            <v>10</v>
          </cell>
          <cell r="BJ9">
            <v>9</v>
          </cell>
          <cell r="BK9">
            <v>11</v>
          </cell>
          <cell r="BL9">
            <v>7</v>
          </cell>
          <cell r="BM9">
            <v>8</v>
          </cell>
          <cell r="BN9">
            <v>9</v>
          </cell>
          <cell r="BO9">
            <v>6</v>
          </cell>
          <cell r="BP9">
            <v>6</v>
          </cell>
          <cell r="BQ9">
            <v>6</v>
          </cell>
          <cell r="BR9">
            <v>7</v>
          </cell>
          <cell r="BS9">
            <v>6</v>
          </cell>
          <cell r="BT9">
            <v>6</v>
          </cell>
          <cell r="BU9">
            <v>5</v>
          </cell>
          <cell r="BV9">
            <v>5</v>
          </cell>
          <cell r="BW9">
            <v>5</v>
          </cell>
          <cell r="BX9">
            <v>6</v>
          </cell>
          <cell r="BY9">
            <v>3</v>
          </cell>
          <cell r="BZ9">
            <v>5</v>
          </cell>
          <cell r="CA9">
            <v>4</v>
          </cell>
          <cell r="CB9">
            <v>4</v>
          </cell>
          <cell r="CC9">
            <v>4</v>
          </cell>
          <cell r="CD9">
            <v>4</v>
          </cell>
          <cell r="CE9">
            <v>3</v>
          </cell>
          <cell r="CF9">
            <v>5</v>
          </cell>
          <cell r="CG9">
            <v>3</v>
          </cell>
          <cell r="CH9">
            <v>5</v>
          </cell>
          <cell r="CI9">
            <v>3</v>
          </cell>
          <cell r="CJ9">
            <v>4</v>
          </cell>
          <cell r="CK9">
            <v>4</v>
          </cell>
          <cell r="CL9">
            <v>3</v>
          </cell>
          <cell r="CM9">
            <v>3</v>
          </cell>
          <cell r="CN9">
            <v>3</v>
          </cell>
          <cell r="CO9">
            <v>0</v>
          </cell>
          <cell r="CP9">
            <v>1</v>
          </cell>
          <cell r="CQ9">
            <v>0</v>
          </cell>
          <cell r="CR9">
            <v>1</v>
          </cell>
          <cell r="CS9">
            <v>1</v>
          </cell>
          <cell r="CT9">
            <v>1</v>
          </cell>
          <cell r="CU9">
            <v>0</v>
          </cell>
          <cell r="CV9">
            <v>0</v>
          </cell>
          <cell r="CW9">
            <v>1</v>
          </cell>
          <cell r="CX9">
            <v>0</v>
          </cell>
          <cell r="CY9">
            <v>1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17</v>
          </cell>
          <cell r="DL9">
            <v>117</v>
          </cell>
          <cell r="DM9">
            <v>92</v>
          </cell>
          <cell r="DN9">
            <v>79</v>
          </cell>
          <cell r="DO9">
            <v>72</v>
          </cell>
          <cell r="DP9">
            <v>68</v>
          </cell>
          <cell r="DQ9">
            <v>55</v>
          </cell>
          <cell r="DR9">
            <v>52</v>
          </cell>
          <cell r="DS9">
            <v>41</v>
          </cell>
          <cell r="DT9">
            <v>31</v>
          </cell>
          <cell r="DU9">
            <v>24</v>
          </cell>
          <cell r="DV9">
            <v>21</v>
          </cell>
          <cell r="DW9">
            <v>19</v>
          </cell>
          <cell r="DX9">
            <v>23</v>
          </cell>
          <cell r="DY9">
            <v>17</v>
          </cell>
        </row>
        <row r="10">
          <cell r="G10">
            <v>4965</v>
          </cell>
          <cell r="H10">
            <v>8</v>
          </cell>
          <cell r="I10">
            <v>7</v>
          </cell>
          <cell r="J10">
            <v>6</v>
          </cell>
          <cell r="K10">
            <v>7</v>
          </cell>
          <cell r="L10">
            <v>8</v>
          </cell>
          <cell r="M10">
            <v>8</v>
          </cell>
          <cell r="N10">
            <v>8</v>
          </cell>
          <cell r="O10">
            <v>8</v>
          </cell>
          <cell r="P10">
            <v>8</v>
          </cell>
          <cell r="Q10">
            <v>7</v>
          </cell>
          <cell r="R10">
            <v>9</v>
          </cell>
          <cell r="S10">
            <v>8</v>
          </cell>
          <cell r="T10">
            <v>9</v>
          </cell>
          <cell r="U10">
            <v>11</v>
          </cell>
          <cell r="V10">
            <v>11</v>
          </cell>
          <cell r="W10">
            <v>9</v>
          </cell>
          <cell r="X10">
            <v>9</v>
          </cell>
          <cell r="Y10">
            <v>9</v>
          </cell>
          <cell r="Z10">
            <v>8</v>
          </cell>
          <cell r="AA10">
            <v>7</v>
          </cell>
          <cell r="AB10">
            <v>10</v>
          </cell>
          <cell r="AC10">
            <v>9</v>
          </cell>
          <cell r="AD10">
            <v>8</v>
          </cell>
          <cell r="AE10">
            <v>8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5</v>
          </cell>
          <cell r="AK10">
            <v>7</v>
          </cell>
          <cell r="AL10">
            <v>6</v>
          </cell>
          <cell r="AM10">
            <v>6</v>
          </cell>
          <cell r="AN10">
            <v>5</v>
          </cell>
          <cell r="AO10">
            <v>5</v>
          </cell>
          <cell r="AP10">
            <v>6</v>
          </cell>
          <cell r="AQ10">
            <v>5</v>
          </cell>
          <cell r="AR10">
            <v>5</v>
          </cell>
          <cell r="AS10">
            <v>5</v>
          </cell>
          <cell r="AT10">
            <v>5</v>
          </cell>
          <cell r="AU10">
            <v>5</v>
          </cell>
          <cell r="AV10">
            <v>5</v>
          </cell>
          <cell r="AW10">
            <v>5</v>
          </cell>
          <cell r="AX10">
            <v>5</v>
          </cell>
          <cell r="AY10">
            <v>5</v>
          </cell>
          <cell r="AZ10">
            <v>4</v>
          </cell>
          <cell r="BA10">
            <v>4</v>
          </cell>
          <cell r="BB10">
            <v>4</v>
          </cell>
          <cell r="BC10">
            <v>4</v>
          </cell>
          <cell r="BD10">
            <v>4</v>
          </cell>
          <cell r="BE10">
            <v>3</v>
          </cell>
          <cell r="BF10">
            <v>4</v>
          </cell>
          <cell r="BG10">
            <v>4</v>
          </cell>
          <cell r="BH10">
            <v>4</v>
          </cell>
          <cell r="BI10">
            <v>4</v>
          </cell>
          <cell r="BJ10">
            <v>3</v>
          </cell>
          <cell r="BK10">
            <v>4</v>
          </cell>
          <cell r="BL10">
            <v>3</v>
          </cell>
          <cell r="BM10">
            <v>3</v>
          </cell>
          <cell r="BN10">
            <v>3</v>
          </cell>
          <cell r="BO10">
            <v>2</v>
          </cell>
          <cell r="BP10">
            <v>2</v>
          </cell>
          <cell r="BQ10">
            <v>2</v>
          </cell>
          <cell r="BR10">
            <v>3</v>
          </cell>
          <cell r="BS10">
            <v>2</v>
          </cell>
          <cell r="BT10">
            <v>2</v>
          </cell>
          <cell r="BU10">
            <v>2</v>
          </cell>
          <cell r="BV10">
            <v>2</v>
          </cell>
          <cell r="BW10">
            <v>2</v>
          </cell>
          <cell r="BX10">
            <v>2</v>
          </cell>
          <cell r="BY10">
            <v>1</v>
          </cell>
          <cell r="BZ10">
            <v>2</v>
          </cell>
          <cell r="CA10">
            <v>1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2</v>
          </cell>
          <cell r="CG10">
            <v>1</v>
          </cell>
          <cell r="CH10">
            <v>2</v>
          </cell>
          <cell r="CI10">
            <v>1</v>
          </cell>
          <cell r="CJ10">
            <v>1</v>
          </cell>
          <cell r="CK10">
            <v>1</v>
          </cell>
          <cell r="CL10">
            <v>1</v>
          </cell>
          <cell r="CM10">
            <v>1</v>
          </cell>
          <cell r="CN10">
            <v>1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8</v>
          </cell>
          <cell r="DL10">
            <v>42</v>
          </cell>
          <cell r="DM10">
            <v>33</v>
          </cell>
          <cell r="DN10">
            <v>28</v>
          </cell>
          <cell r="DO10">
            <v>25</v>
          </cell>
          <cell r="DP10">
            <v>24</v>
          </cell>
          <cell r="DQ10">
            <v>19</v>
          </cell>
          <cell r="DR10">
            <v>19</v>
          </cell>
          <cell r="DS10">
            <v>15</v>
          </cell>
          <cell r="DT10">
            <v>11</v>
          </cell>
          <cell r="DU10">
            <v>9</v>
          </cell>
          <cell r="DV10">
            <v>6</v>
          </cell>
          <cell r="DW10">
            <v>7</v>
          </cell>
          <cell r="DX10">
            <v>5</v>
          </cell>
          <cell r="DY10">
            <v>8</v>
          </cell>
        </row>
        <row r="11">
          <cell r="G11">
            <v>4966</v>
          </cell>
          <cell r="H11">
            <v>12</v>
          </cell>
          <cell r="I11">
            <v>12</v>
          </cell>
          <cell r="J11">
            <v>15</v>
          </cell>
          <cell r="K11">
            <v>14</v>
          </cell>
          <cell r="L11">
            <v>15</v>
          </cell>
          <cell r="M11">
            <v>17</v>
          </cell>
          <cell r="N11">
            <v>16</v>
          </cell>
          <cell r="O11">
            <v>17</v>
          </cell>
          <cell r="P11">
            <v>17</v>
          </cell>
          <cell r="Q11">
            <v>15</v>
          </cell>
          <cell r="R11">
            <v>19</v>
          </cell>
          <cell r="S11">
            <v>16</v>
          </cell>
          <cell r="T11">
            <v>19</v>
          </cell>
          <cell r="U11">
            <v>22</v>
          </cell>
          <cell r="V11">
            <v>22</v>
          </cell>
          <cell r="W11">
            <v>19</v>
          </cell>
          <cell r="X11">
            <v>19</v>
          </cell>
          <cell r="Y11">
            <v>18</v>
          </cell>
          <cell r="Z11">
            <v>16</v>
          </cell>
          <cell r="AA11">
            <v>15</v>
          </cell>
          <cell r="AB11">
            <v>20</v>
          </cell>
          <cell r="AC11">
            <v>17</v>
          </cell>
          <cell r="AD11">
            <v>17</v>
          </cell>
          <cell r="AE11">
            <v>16</v>
          </cell>
          <cell r="AF11">
            <v>15</v>
          </cell>
          <cell r="AG11">
            <v>14</v>
          </cell>
          <cell r="AH11">
            <v>14</v>
          </cell>
          <cell r="AI11">
            <v>13</v>
          </cell>
          <cell r="AJ11">
            <v>11</v>
          </cell>
          <cell r="AK11">
            <v>13</v>
          </cell>
          <cell r="AL11">
            <v>13</v>
          </cell>
          <cell r="AM11">
            <v>12</v>
          </cell>
          <cell r="AN11">
            <v>11</v>
          </cell>
          <cell r="AO11">
            <v>9</v>
          </cell>
          <cell r="AP11">
            <v>12</v>
          </cell>
          <cell r="AQ11">
            <v>10</v>
          </cell>
          <cell r="AR11">
            <v>10</v>
          </cell>
          <cell r="AS11">
            <v>10</v>
          </cell>
          <cell r="AT11">
            <v>11</v>
          </cell>
          <cell r="AU11">
            <v>11</v>
          </cell>
          <cell r="AV11">
            <v>10</v>
          </cell>
          <cell r="AW11">
            <v>10</v>
          </cell>
          <cell r="AX11">
            <v>11</v>
          </cell>
          <cell r="AY11">
            <v>10</v>
          </cell>
          <cell r="AZ11">
            <v>8</v>
          </cell>
          <cell r="BA11">
            <v>8</v>
          </cell>
          <cell r="BB11">
            <v>8</v>
          </cell>
          <cell r="BC11">
            <v>8</v>
          </cell>
          <cell r="BD11">
            <v>9</v>
          </cell>
          <cell r="BE11">
            <v>6</v>
          </cell>
          <cell r="BF11">
            <v>8</v>
          </cell>
          <cell r="BG11">
            <v>8</v>
          </cell>
          <cell r="BH11">
            <v>9</v>
          </cell>
          <cell r="BI11">
            <v>8</v>
          </cell>
          <cell r="BJ11">
            <v>7</v>
          </cell>
          <cell r="BK11">
            <v>8</v>
          </cell>
          <cell r="BL11">
            <v>5</v>
          </cell>
          <cell r="BM11">
            <v>6</v>
          </cell>
          <cell r="BN11">
            <v>7</v>
          </cell>
          <cell r="BO11">
            <v>4</v>
          </cell>
          <cell r="BP11">
            <v>5</v>
          </cell>
          <cell r="BQ11">
            <v>5</v>
          </cell>
          <cell r="BR11">
            <v>5</v>
          </cell>
          <cell r="BS11">
            <v>4</v>
          </cell>
          <cell r="BT11">
            <v>5</v>
          </cell>
          <cell r="BU11">
            <v>4</v>
          </cell>
          <cell r="BV11">
            <v>3</v>
          </cell>
          <cell r="BW11">
            <v>3</v>
          </cell>
          <cell r="BX11">
            <v>4</v>
          </cell>
          <cell r="BY11">
            <v>2</v>
          </cell>
          <cell r="BZ11">
            <v>3</v>
          </cell>
          <cell r="CA11">
            <v>3</v>
          </cell>
          <cell r="CB11">
            <v>3</v>
          </cell>
          <cell r="CC11">
            <v>3</v>
          </cell>
          <cell r="CD11">
            <v>3</v>
          </cell>
          <cell r="CE11">
            <v>2</v>
          </cell>
          <cell r="CF11">
            <v>4</v>
          </cell>
          <cell r="CG11">
            <v>2</v>
          </cell>
          <cell r="CH11">
            <v>4</v>
          </cell>
          <cell r="CI11">
            <v>2</v>
          </cell>
          <cell r="CJ11">
            <v>3</v>
          </cell>
          <cell r="CK11">
            <v>3</v>
          </cell>
          <cell r="CL11">
            <v>2</v>
          </cell>
          <cell r="CM11">
            <v>2</v>
          </cell>
          <cell r="CN11">
            <v>2</v>
          </cell>
          <cell r="CO11">
            <v>0</v>
          </cell>
          <cell r="CP11">
            <v>1</v>
          </cell>
          <cell r="CQ11">
            <v>0</v>
          </cell>
          <cell r="CR11">
            <v>1</v>
          </cell>
          <cell r="CS11">
            <v>1</v>
          </cell>
          <cell r="CT11">
            <v>1</v>
          </cell>
          <cell r="CU11">
            <v>0</v>
          </cell>
          <cell r="CV11">
            <v>0</v>
          </cell>
          <cell r="CW11">
            <v>1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12</v>
          </cell>
          <cell r="DL11">
            <v>85</v>
          </cell>
          <cell r="DM11">
            <v>65</v>
          </cell>
          <cell r="DN11">
            <v>57</v>
          </cell>
          <cell r="DO11">
            <v>52</v>
          </cell>
          <cell r="DP11">
            <v>49</v>
          </cell>
          <cell r="DQ11">
            <v>39</v>
          </cell>
          <cell r="DR11">
            <v>40</v>
          </cell>
          <cell r="DS11">
            <v>30</v>
          </cell>
          <cell r="DT11">
            <v>24</v>
          </cell>
          <cell r="DU11">
            <v>16</v>
          </cell>
          <cell r="DV11">
            <v>15</v>
          </cell>
          <cell r="DW11">
            <v>14</v>
          </cell>
          <cell r="DX11">
            <v>17</v>
          </cell>
          <cell r="DY11">
            <v>12</v>
          </cell>
        </row>
        <row r="12">
          <cell r="G12">
            <v>4967</v>
          </cell>
          <cell r="H12">
            <v>9</v>
          </cell>
          <cell r="I12">
            <v>9</v>
          </cell>
          <cell r="J12">
            <v>10</v>
          </cell>
          <cell r="K12">
            <v>10</v>
          </cell>
          <cell r="L12">
            <v>11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11</v>
          </cell>
          <cell r="R12">
            <v>14</v>
          </cell>
          <cell r="S12">
            <v>12</v>
          </cell>
          <cell r="T12">
            <v>14</v>
          </cell>
          <cell r="U12">
            <v>16</v>
          </cell>
          <cell r="V12">
            <v>16</v>
          </cell>
          <cell r="W12">
            <v>14</v>
          </cell>
          <cell r="X12">
            <v>14</v>
          </cell>
          <cell r="Y12">
            <v>13</v>
          </cell>
          <cell r="Z12">
            <v>11</v>
          </cell>
          <cell r="AA12">
            <v>11</v>
          </cell>
          <cell r="AB12">
            <v>14</v>
          </cell>
          <cell r="AC12">
            <v>13</v>
          </cell>
          <cell r="AD12">
            <v>12</v>
          </cell>
          <cell r="AE12">
            <v>12</v>
          </cell>
          <cell r="AF12">
            <v>11</v>
          </cell>
          <cell r="AG12">
            <v>10</v>
          </cell>
          <cell r="AH12">
            <v>10</v>
          </cell>
          <cell r="AI12">
            <v>10</v>
          </cell>
          <cell r="AJ12">
            <v>8</v>
          </cell>
          <cell r="AK12">
            <v>10</v>
          </cell>
          <cell r="AL12">
            <v>10</v>
          </cell>
          <cell r="AM12">
            <v>9</v>
          </cell>
          <cell r="AN12">
            <v>8</v>
          </cell>
          <cell r="AO12">
            <v>7</v>
          </cell>
          <cell r="AP12">
            <v>9</v>
          </cell>
          <cell r="AQ12">
            <v>7</v>
          </cell>
          <cell r="AR12">
            <v>7</v>
          </cell>
          <cell r="AS12">
            <v>7</v>
          </cell>
          <cell r="AT12">
            <v>8</v>
          </cell>
          <cell r="AU12">
            <v>8</v>
          </cell>
          <cell r="AV12">
            <v>7</v>
          </cell>
          <cell r="AW12">
            <v>7</v>
          </cell>
          <cell r="AX12">
            <v>8</v>
          </cell>
          <cell r="AY12">
            <v>7</v>
          </cell>
          <cell r="AZ12">
            <v>6</v>
          </cell>
          <cell r="BA12">
            <v>6</v>
          </cell>
          <cell r="BB12">
            <v>6</v>
          </cell>
          <cell r="BC12">
            <v>6</v>
          </cell>
          <cell r="BD12">
            <v>6</v>
          </cell>
          <cell r="BE12">
            <v>5</v>
          </cell>
          <cell r="BF12">
            <v>5</v>
          </cell>
          <cell r="BG12">
            <v>6</v>
          </cell>
          <cell r="BH12">
            <v>7</v>
          </cell>
          <cell r="BI12">
            <v>5</v>
          </cell>
          <cell r="BJ12">
            <v>5</v>
          </cell>
          <cell r="BK12">
            <v>6</v>
          </cell>
          <cell r="BL12">
            <v>4</v>
          </cell>
          <cell r="BM12">
            <v>4</v>
          </cell>
          <cell r="BN12">
            <v>5</v>
          </cell>
          <cell r="BO12">
            <v>3</v>
          </cell>
          <cell r="BP12">
            <v>3</v>
          </cell>
          <cell r="BQ12">
            <v>3</v>
          </cell>
          <cell r="BR12">
            <v>4</v>
          </cell>
          <cell r="BS12">
            <v>3</v>
          </cell>
          <cell r="BT12">
            <v>3</v>
          </cell>
          <cell r="BU12">
            <v>3</v>
          </cell>
          <cell r="BV12">
            <v>3</v>
          </cell>
          <cell r="BW12">
            <v>3</v>
          </cell>
          <cell r="BX12">
            <v>3</v>
          </cell>
          <cell r="BY12">
            <v>2</v>
          </cell>
          <cell r="BZ12">
            <v>2</v>
          </cell>
          <cell r="CA12">
            <v>2</v>
          </cell>
          <cell r="CB12">
            <v>2</v>
          </cell>
          <cell r="CC12">
            <v>2</v>
          </cell>
          <cell r="CD12">
            <v>2</v>
          </cell>
          <cell r="CE12">
            <v>2</v>
          </cell>
          <cell r="CF12">
            <v>3</v>
          </cell>
          <cell r="CG12">
            <v>2</v>
          </cell>
          <cell r="CH12">
            <v>3</v>
          </cell>
          <cell r="CI12">
            <v>2</v>
          </cell>
          <cell r="CJ12">
            <v>2</v>
          </cell>
          <cell r="CK12">
            <v>2</v>
          </cell>
          <cell r="CL12">
            <v>2</v>
          </cell>
          <cell r="CM12">
            <v>1</v>
          </cell>
          <cell r="CN12">
            <v>1</v>
          </cell>
          <cell r="CO12">
            <v>0</v>
          </cell>
          <cell r="CP12">
            <v>1</v>
          </cell>
          <cell r="CQ12">
            <v>0</v>
          </cell>
          <cell r="CR12">
            <v>1</v>
          </cell>
          <cell r="CS12">
            <v>0</v>
          </cell>
          <cell r="CT12">
            <v>1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10</v>
          </cell>
          <cell r="DL12">
            <v>62</v>
          </cell>
          <cell r="DM12">
            <v>48</v>
          </cell>
          <cell r="DN12">
            <v>43</v>
          </cell>
          <cell r="DO12">
            <v>37</v>
          </cell>
          <cell r="DP12">
            <v>35</v>
          </cell>
          <cell r="DQ12">
            <v>29</v>
          </cell>
          <cell r="DR12">
            <v>28</v>
          </cell>
          <cell r="DS12">
            <v>22</v>
          </cell>
          <cell r="DT12">
            <v>16</v>
          </cell>
          <cell r="DU12">
            <v>14</v>
          </cell>
          <cell r="DV12">
            <v>10</v>
          </cell>
          <cell r="DW12">
            <v>12</v>
          </cell>
          <cell r="DX12">
            <v>11</v>
          </cell>
          <cell r="DY12">
            <v>10</v>
          </cell>
        </row>
        <row r="13">
          <cell r="G13">
            <v>6828</v>
          </cell>
          <cell r="H13">
            <v>4</v>
          </cell>
          <cell r="I13">
            <v>10</v>
          </cell>
          <cell r="J13">
            <v>6</v>
          </cell>
          <cell r="K13">
            <v>6</v>
          </cell>
          <cell r="L13">
            <v>8</v>
          </cell>
          <cell r="M13">
            <v>7</v>
          </cell>
          <cell r="N13">
            <v>7</v>
          </cell>
          <cell r="O13">
            <v>7</v>
          </cell>
          <cell r="P13">
            <v>7</v>
          </cell>
          <cell r="Q13">
            <v>6</v>
          </cell>
          <cell r="R13">
            <v>8</v>
          </cell>
          <cell r="S13">
            <v>7</v>
          </cell>
          <cell r="T13">
            <v>8</v>
          </cell>
          <cell r="U13">
            <v>9</v>
          </cell>
          <cell r="V13">
            <v>9</v>
          </cell>
          <cell r="W13">
            <v>8</v>
          </cell>
          <cell r="X13">
            <v>8</v>
          </cell>
          <cell r="Y13">
            <v>8</v>
          </cell>
          <cell r="Z13">
            <v>6</v>
          </cell>
          <cell r="AA13">
            <v>6</v>
          </cell>
          <cell r="AB13">
            <v>8</v>
          </cell>
          <cell r="AC13">
            <v>7</v>
          </cell>
          <cell r="AD13">
            <v>7</v>
          </cell>
          <cell r="AE13">
            <v>7</v>
          </cell>
          <cell r="AF13">
            <v>6</v>
          </cell>
          <cell r="AG13">
            <v>6</v>
          </cell>
          <cell r="AH13">
            <v>6</v>
          </cell>
          <cell r="AI13">
            <v>5</v>
          </cell>
          <cell r="AJ13">
            <v>5</v>
          </cell>
          <cell r="AK13">
            <v>6</v>
          </cell>
          <cell r="AL13">
            <v>5</v>
          </cell>
          <cell r="AM13">
            <v>5</v>
          </cell>
          <cell r="AN13">
            <v>4</v>
          </cell>
          <cell r="AO13">
            <v>4</v>
          </cell>
          <cell r="AP13">
            <v>5</v>
          </cell>
          <cell r="AQ13">
            <v>4</v>
          </cell>
          <cell r="AR13">
            <v>4</v>
          </cell>
          <cell r="AS13">
            <v>4</v>
          </cell>
          <cell r="AT13">
            <v>4</v>
          </cell>
          <cell r="AU13">
            <v>5</v>
          </cell>
          <cell r="AV13">
            <v>4</v>
          </cell>
          <cell r="AW13">
            <v>4</v>
          </cell>
          <cell r="AX13">
            <v>4</v>
          </cell>
          <cell r="AY13">
            <v>4</v>
          </cell>
          <cell r="AZ13">
            <v>3</v>
          </cell>
          <cell r="BA13">
            <v>3</v>
          </cell>
          <cell r="BB13">
            <v>3</v>
          </cell>
          <cell r="BC13">
            <v>3</v>
          </cell>
          <cell r="BD13">
            <v>4</v>
          </cell>
          <cell r="BE13">
            <v>3</v>
          </cell>
          <cell r="BF13">
            <v>3</v>
          </cell>
          <cell r="BG13">
            <v>3</v>
          </cell>
          <cell r="BH13">
            <v>4</v>
          </cell>
          <cell r="BI13">
            <v>3</v>
          </cell>
          <cell r="BJ13">
            <v>3</v>
          </cell>
          <cell r="BK13">
            <v>3</v>
          </cell>
          <cell r="BL13">
            <v>2</v>
          </cell>
          <cell r="BM13">
            <v>2</v>
          </cell>
          <cell r="BN13">
            <v>3</v>
          </cell>
          <cell r="BO13">
            <v>2</v>
          </cell>
          <cell r="BP13">
            <v>2</v>
          </cell>
          <cell r="BQ13">
            <v>2</v>
          </cell>
          <cell r="BR13">
            <v>2</v>
          </cell>
          <cell r="BS13">
            <v>2</v>
          </cell>
          <cell r="BT13">
            <v>2</v>
          </cell>
          <cell r="BU13">
            <v>2</v>
          </cell>
          <cell r="BV13">
            <v>1</v>
          </cell>
          <cell r="BW13">
            <v>1</v>
          </cell>
          <cell r="BX13">
            <v>2</v>
          </cell>
          <cell r="BY13">
            <v>1</v>
          </cell>
          <cell r="BZ13">
            <v>1</v>
          </cell>
          <cell r="CA13">
            <v>1</v>
          </cell>
          <cell r="CB13">
            <v>1</v>
          </cell>
          <cell r="CC13">
            <v>1</v>
          </cell>
          <cell r="CD13">
            <v>1</v>
          </cell>
          <cell r="CE13">
            <v>1</v>
          </cell>
          <cell r="CF13">
            <v>1</v>
          </cell>
          <cell r="CG13">
            <v>1</v>
          </cell>
          <cell r="CH13">
            <v>1</v>
          </cell>
          <cell r="CI13">
            <v>1</v>
          </cell>
          <cell r="CJ13">
            <v>1</v>
          </cell>
          <cell r="CK13">
            <v>1</v>
          </cell>
          <cell r="CL13">
            <v>1</v>
          </cell>
          <cell r="CM13">
            <v>1</v>
          </cell>
          <cell r="CN13">
            <v>1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4</v>
          </cell>
          <cell r="DL13">
            <v>35</v>
          </cell>
          <cell r="DM13">
            <v>28</v>
          </cell>
          <cell r="DN13">
            <v>23</v>
          </cell>
          <cell r="DO13">
            <v>21</v>
          </cell>
          <cell r="DP13">
            <v>19</v>
          </cell>
          <cell r="DQ13">
            <v>16</v>
          </cell>
          <cell r="DR13">
            <v>16</v>
          </cell>
          <cell r="DS13">
            <v>12</v>
          </cell>
          <cell r="DT13">
            <v>10</v>
          </cell>
          <cell r="DU13">
            <v>7</v>
          </cell>
          <cell r="DV13">
            <v>5</v>
          </cell>
          <cell r="DW13">
            <v>5</v>
          </cell>
          <cell r="DX13">
            <v>5</v>
          </cell>
          <cell r="DY13">
            <v>4</v>
          </cell>
        </row>
        <row r="14">
          <cell r="G14">
            <v>6829</v>
          </cell>
          <cell r="H14">
            <v>3</v>
          </cell>
          <cell r="I14">
            <v>4</v>
          </cell>
          <cell r="J14">
            <v>7</v>
          </cell>
          <cell r="K14">
            <v>4</v>
          </cell>
          <cell r="L14">
            <v>4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>
            <v>6</v>
          </cell>
          <cell r="S14">
            <v>5</v>
          </cell>
          <cell r="T14">
            <v>6</v>
          </cell>
          <cell r="U14">
            <v>7</v>
          </cell>
          <cell r="V14">
            <v>6</v>
          </cell>
          <cell r="W14">
            <v>6</v>
          </cell>
          <cell r="X14">
            <v>6</v>
          </cell>
          <cell r="Y14">
            <v>5</v>
          </cell>
          <cell r="Z14">
            <v>5</v>
          </cell>
          <cell r="AA14">
            <v>4</v>
          </cell>
          <cell r="AB14">
            <v>6</v>
          </cell>
          <cell r="AC14">
            <v>5</v>
          </cell>
          <cell r="AD14">
            <v>5</v>
          </cell>
          <cell r="AE14">
            <v>5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3</v>
          </cell>
          <cell r="AK14">
            <v>4</v>
          </cell>
          <cell r="AL14">
            <v>4</v>
          </cell>
          <cell r="AM14">
            <v>4</v>
          </cell>
          <cell r="AN14">
            <v>3</v>
          </cell>
          <cell r="AO14">
            <v>3</v>
          </cell>
          <cell r="AP14">
            <v>4</v>
          </cell>
          <cell r="AQ14">
            <v>3</v>
          </cell>
          <cell r="AR14">
            <v>3</v>
          </cell>
          <cell r="AS14">
            <v>3</v>
          </cell>
          <cell r="AT14">
            <v>3</v>
          </cell>
          <cell r="AU14">
            <v>3</v>
          </cell>
          <cell r="AV14">
            <v>3</v>
          </cell>
          <cell r="AW14">
            <v>3</v>
          </cell>
          <cell r="AX14">
            <v>3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2</v>
          </cell>
          <cell r="BD14">
            <v>3</v>
          </cell>
          <cell r="BE14">
            <v>2</v>
          </cell>
          <cell r="BF14">
            <v>2</v>
          </cell>
          <cell r="BG14">
            <v>2</v>
          </cell>
          <cell r="BH14">
            <v>3</v>
          </cell>
          <cell r="BI14">
            <v>2</v>
          </cell>
          <cell r="BJ14">
            <v>2</v>
          </cell>
          <cell r="BK14">
            <v>2</v>
          </cell>
          <cell r="BL14">
            <v>2</v>
          </cell>
          <cell r="BM14">
            <v>2</v>
          </cell>
          <cell r="BN14">
            <v>2</v>
          </cell>
          <cell r="BO14">
            <v>1</v>
          </cell>
          <cell r="BP14">
            <v>1</v>
          </cell>
          <cell r="BQ14">
            <v>1</v>
          </cell>
          <cell r="BR14">
            <v>2</v>
          </cell>
          <cell r="BS14">
            <v>1</v>
          </cell>
          <cell r="BT14">
            <v>1</v>
          </cell>
          <cell r="BU14">
            <v>1</v>
          </cell>
          <cell r="BV14">
            <v>1</v>
          </cell>
          <cell r="BW14">
            <v>1</v>
          </cell>
          <cell r="BX14">
            <v>1</v>
          </cell>
          <cell r="BY14">
            <v>1</v>
          </cell>
          <cell r="BZ14">
            <v>1</v>
          </cell>
          <cell r="CA14">
            <v>1</v>
          </cell>
          <cell r="CB14">
            <v>1</v>
          </cell>
          <cell r="CC14">
            <v>1</v>
          </cell>
          <cell r="CD14">
            <v>1</v>
          </cell>
          <cell r="CE14">
            <v>1</v>
          </cell>
          <cell r="CF14">
            <v>1</v>
          </cell>
          <cell r="CG14">
            <v>1</v>
          </cell>
          <cell r="CH14">
            <v>1</v>
          </cell>
          <cell r="CI14">
            <v>1</v>
          </cell>
          <cell r="CJ14">
            <v>1</v>
          </cell>
          <cell r="CK14">
            <v>1</v>
          </cell>
          <cell r="CL14">
            <v>1</v>
          </cell>
          <cell r="CM14">
            <v>1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3</v>
          </cell>
          <cell r="DL14">
            <v>25</v>
          </cell>
          <cell r="DM14">
            <v>19</v>
          </cell>
          <cell r="DN14">
            <v>18</v>
          </cell>
          <cell r="DO14">
            <v>15</v>
          </cell>
          <cell r="DP14">
            <v>14</v>
          </cell>
          <cell r="DQ14">
            <v>11</v>
          </cell>
          <cell r="DR14">
            <v>11</v>
          </cell>
          <cell r="DS14">
            <v>9</v>
          </cell>
          <cell r="DT14">
            <v>6</v>
          </cell>
          <cell r="DU14">
            <v>5</v>
          </cell>
          <cell r="DV14">
            <v>5</v>
          </cell>
          <cell r="DW14">
            <v>5</v>
          </cell>
          <cell r="DX14">
            <v>5</v>
          </cell>
          <cell r="DY14">
            <v>3</v>
          </cell>
        </row>
        <row r="15">
          <cell r="G15">
            <v>6830</v>
          </cell>
          <cell r="H15">
            <v>3</v>
          </cell>
          <cell r="I15">
            <v>4</v>
          </cell>
          <cell r="J15">
            <v>3</v>
          </cell>
          <cell r="K15">
            <v>5</v>
          </cell>
          <cell r="L15">
            <v>6</v>
          </cell>
          <cell r="M15">
            <v>6</v>
          </cell>
          <cell r="N15">
            <v>6</v>
          </cell>
          <cell r="O15">
            <v>6</v>
          </cell>
          <cell r="P15">
            <v>6</v>
          </cell>
          <cell r="Q15">
            <v>6</v>
          </cell>
          <cell r="R15">
            <v>7</v>
          </cell>
          <cell r="S15">
            <v>6</v>
          </cell>
          <cell r="T15">
            <v>7</v>
          </cell>
          <cell r="U15">
            <v>8</v>
          </cell>
          <cell r="V15">
            <v>8</v>
          </cell>
          <cell r="W15">
            <v>7</v>
          </cell>
          <cell r="X15">
            <v>7</v>
          </cell>
          <cell r="Y15">
            <v>7</v>
          </cell>
          <cell r="Z15">
            <v>6</v>
          </cell>
          <cell r="AA15">
            <v>5</v>
          </cell>
          <cell r="AB15">
            <v>7</v>
          </cell>
          <cell r="AC15">
            <v>6</v>
          </cell>
          <cell r="AD15">
            <v>6</v>
          </cell>
          <cell r="AE15">
            <v>6</v>
          </cell>
          <cell r="AF15">
            <v>5</v>
          </cell>
          <cell r="AG15">
            <v>5</v>
          </cell>
          <cell r="AH15">
            <v>5</v>
          </cell>
          <cell r="AI15">
            <v>5</v>
          </cell>
          <cell r="AJ15">
            <v>4</v>
          </cell>
          <cell r="AK15">
            <v>5</v>
          </cell>
          <cell r="AL15">
            <v>5</v>
          </cell>
          <cell r="AM15">
            <v>4</v>
          </cell>
          <cell r="AN15">
            <v>4</v>
          </cell>
          <cell r="AO15">
            <v>3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3</v>
          </cell>
          <cell r="BA15">
            <v>3</v>
          </cell>
          <cell r="BB15">
            <v>3</v>
          </cell>
          <cell r="BC15">
            <v>3</v>
          </cell>
          <cell r="BD15">
            <v>3</v>
          </cell>
          <cell r="BE15">
            <v>2</v>
          </cell>
          <cell r="BF15">
            <v>3</v>
          </cell>
          <cell r="BG15">
            <v>3</v>
          </cell>
          <cell r="BH15">
            <v>3</v>
          </cell>
          <cell r="BI15">
            <v>3</v>
          </cell>
          <cell r="BJ15">
            <v>2</v>
          </cell>
          <cell r="BK15">
            <v>3</v>
          </cell>
          <cell r="BL15">
            <v>2</v>
          </cell>
          <cell r="BM15">
            <v>2</v>
          </cell>
          <cell r="BN15">
            <v>2</v>
          </cell>
          <cell r="BO15">
            <v>2</v>
          </cell>
          <cell r="BP15">
            <v>2</v>
          </cell>
          <cell r="BQ15">
            <v>2</v>
          </cell>
          <cell r="BR15">
            <v>2</v>
          </cell>
          <cell r="BS15">
            <v>2</v>
          </cell>
          <cell r="BT15">
            <v>2</v>
          </cell>
          <cell r="BU15">
            <v>1</v>
          </cell>
          <cell r="BV15">
            <v>1</v>
          </cell>
          <cell r="BW15">
            <v>1</v>
          </cell>
          <cell r="BX15">
            <v>1</v>
          </cell>
          <cell r="BY15">
            <v>1</v>
          </cell>
          <cell r="BZ15">
            <v>1</v>
          </cell>
          <cell r="CA15">
            <v>1</v>
          </cell>
          <cell r="CB15">
            <v>1</v>
          </cell>
          <cell r="CC15">
            <v>1</v>
          </cell>
          <cell r="CD15">
            <v>1</v>
          </cell>
          <cell r="CE15">
            <v>1</v>
          </cell>
          <cell r="CF15">
            <v>1</v>
          </cell>
          <cell r="CG15">
            <v>1</v>
          </cell>
          <cell r="CH15">
            <v>1</v>
          </cell>
          <cell r="CI15">
            <v>1</v>
          </cell>
          <cell r="CJ15">
            <v>1</v>
          </cell>
          <cell r="CK15">
            <v>1</v>
          </cell>
          <cell r="CL15">
            <v>1</v>
          </cell>
          <cell r="CM15">
            <v>1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3</v>
          </cell>
          <cell r="DL15">
            <v>30</v>
          </cell>
          <cell r="DM15">
            <v>24</v>
          </cell>
          <cell r="DN15">
            <v>20</v>
          </cell>
          <cell r="DO15">
            <v>20</v>
          </cell>
          <cell r="DP15">
            <v>19</v>
          </cell>
          <cell r="DQ15">
            <v>14</v>
          </cell>
          <cell r="DR15">
            <v>14</v>
          </cell>
          <cell r="DS15">
            <v>11</v>
          </cell>
          <cell r="DT15">
            <v>10</v>
          </cell>
          <cell r="DU15">
            <v>5</v>
          </cell>
          <cell r="DV15">
            <v>5</v>
          </cell>
          <cell r="DW15">
            <v>5</v>
          </cell>
          <cell r="DX15">
            <v>5</v>
          </cell>
          <cell r="DY15">
            <v>3</v>
          </cell>
        </row>
        <row r="16">
          <cell r="G16">
            <v>6835</v>
          </cell>
          <cell r="H16">
            <v>5</v>
          </cell>
          <cell r="I16">
            <v>6</v>
          </cell>
          <cell r="J16">
            <v>7</v>
          </cell>
          <cell r="K16">
            <v>5</v>
          </cell>
          <cell r="L16">
            <v>4</v>
          </cell>
          <cell r="M16">
            <v>5</v>
          </cell>
          <cell r="N16">
            <v>5</v>
          </cell>
          <cell r="O16">
            <v>5</v>
          </cell>
          <cell r="P16">
            <v>5</v>
          </cell>
          <cell r="Q16">
            <v>5</v>
          </cell>
          <cell r="R16">
            <v>6</v>
          </cell>
          <cell r="S16">
            <v>5</v>
          </cell>
          <cell r="T16">
            <v>6</v>
          </cell>
          <cell r="U16">
            <v>7</v>
          </cell>
          <cell r="V16">
            <v>7</v>
          </cell>
          <cell r="W16">
            <v>6</v>
          </cell>
          <cell r="X16">
            <v>6</v>
          </cell>
          <cell r="Y16">
            <v>6</v>
          </cell>
          <cell r="Z16">
            <v>5</v>
          </cell>
          <cell r="AA16">
            <v>5</v>
          </cell>
          <cell r="AB16">
            <v>6</v>
          </cell>
          <cell r="AC16">
            <v>5</v>
          </cell>
          <cell r="AD16">
            <v>5</v>
          </cell>
          <cell r="AE16">
            <v>5</v>
          </cell>
          <cell r="AF16">
            <v>5</v>
          </cell>
          <cell r="AG16">
            <v>4</v>
          </cell>
          <cell r="AH16">
            <v>4</v>
          </cell>
          <cell r="AI16">
            <v>4</v>
          </cell>
          <cell r="AJ16">
            <v>3</v>
          </cell>
          <cell r="AK16">
            <v>4</v>
          </cell>
          <cell r="AL16">
            <v>4</v>
          </cell>
          <cell r="AM16">
            <v>4</v>
          </cell>
          <cell r="AN16">
            <v>3</v>
          </cell>
          <cell r="AO16">
            <v>3</v>
          </cell>
          <cell r="AP16">
            <v>4</v>
          </cell>
          <cell r="AQ16">
            <v>3</v>
          </cell>
          <cell r="AR16">
            <v>3</v>
          </cell>
          <cell r="AS16">
            <v>3</v>
          </cell>
          <cell r="AT16">
            <v>3</v>
          </cell>
          <cell r="AU16">
            <v>4</v>
          </cell>
          <cell r="AV16">
            <v>3</v>
          </cell>
          <cell r="AW16">
            <v>3</v>
          </cell>
          <cell r="AX16">
            <v>3</v>
          </cell>
          <cell r="AY16">
            <v>3</v>
          </cell>
          <cell r="AZ16">
            <v>3</v>
          </cell>
          <cell r="BA16">
            <v>3</v>
          </cell>
          <cell r="BB16">
            <v>3</v>
          </cell>
          <cell r="BC16">
            <v>3</v>
          </cell>
          <cell r="BD16">
            <v>3</v>
          </cell>
          <cell r="BE16">
            <v>2</v>
          </cell>
          <cell r="BF16">
            <v>2</v>
          </cell>
          <cell r="BG16">
            <v>3</v>
          </cell>
          <cell r="BH16">
            <v>3</v>
          </cell>
          <cell r="BI16">
            <v>2</v>
          </cell>
          <cell r="BJ16">
            <v>2</v>
          </cell>
          <cell r="BK16">
            <v>2</v>
          </cell>
          <cell r="BL16">
            <v>2</v>
          </cell>
          <cell r="BM16">
            <v>2</v>
          </cell>
          <cell r="BN16">
            <v>2</v>
          </cell>
          <cell r="BO16">
            <v>1</v>
          </cell>
          <cell r="BP16">
            <v>1</v>
          </cell>
          <cell r="BQ16">
            <v>1</v>
          </cell>
          <cell r="BR16">
            <v>2</v>
          </cell>
          <cell r="BS16">
            <v>1</v>
          </cell>
          <cell r="BT16">
            <v>1</v>
          </cell>
          <cell r="BU16">
            <v>1</v>
          </cell>
          <cell r="BV16">
            <v>1</v>
          </cell>
          <cell r="BW16">
            <v>1</v>
          </cell>
          <cell r="BX16">
            <v>1</v>
          </cell>
          <cell r="BY16">
            <v>1</v>
          </cell>
          <cell r="BZ16">
            <v>1</v>
          </cell>
          <cell r="CA16">
            <v>1</v>
          </cell>
          <cell r="CB16">
            <v>1</v>
          </cell>
          <cell r="CC16">
            <v>1</v>
          </cell>
          <cell r="CD16">
            <v>1</v>
          </cell>
          <cell r="CE16">
            <v>1</v>
          </cell>
          <cell r="CF16">
            <v>1</v>
          </cell>
          <cell r="CG16">
            <v>1</v>
          </cell>
          <cell r="CH16">
            <v>1</v>
          </cell>
          <cell r="CI16">
            <v>1</v>
          </cell>
          <cell r="CJ16">
            <v>1</v>
          </cell>
          <cell r="CK16">
            <v>1</v>
          </cell>
          <cell r="CL16">
            <v>1</v>
          </cell>
          <cell r="CM16">
            <v>1</v>
          </cell>
          <cell r="CN16">
            <v>1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5</v>
          </cell>
          <cell r="DL16">
            <v>26</v>
          </cell>
          <cell r="DM16">
            <v>19</v>
          </cell>
          <cell r="DN16">
            <v>18</v>
          </cell>
          <cell r="DO16">
            <v>16</v>
          </cell>
          <cell r="DP16">
            <v>15</v>
          </cell>
          <cell r="DQ16">
            <v>14</v>
          </cell>
          <cell r="DR16">
            <v>12</v>
          </cell>
          <cell r="DS16">
            <v>9</v>
          </cell>
          <cell r="DT16">
            <v>6</v>
          </cell>
          <cell r="DU16">
            <v>5</v>
          </cell>
          <cell r="DV16">
            <v>5</v>
          </cell>
          <cell r="DW16">
            <v>5</v>
          </cell>
          <cell r="DX16">
            <v>5</v>
          </cell>
          <cell r="DY16">
            <v>5</v>
          </cell>
        </row>
        <row r="17">
          <cell r="G17">
            <v>6859</v>
          </cell>
          <cell r="H17">
            <v>6</v>
          </cell>
          <cell r="I17">
            <v>9</v>
          </cell>
          <cell r="J17">
            <v>5</v>
          </cell>
          <cell r="K17">
            <v>5</v>
          </cell>
          <cell r="L17">
            <v>7</v>
          </cell>
          <cell r="M17">
            <v>6</v>
          </cell>
          <cell r="N17">
            <v>6</v>
          </cell>
          <cell r="O17">
            <v>6</v>
          </cell>
          <cell r="P17">
            <v>6</v>
          </cell>
          <cell r="Q17">
            <v>6</v>
          </cell>
          <cell r="R17">
            <v>7</v>
          </cell>
          <cell r="S17">
            <v>6</v>
          </cell>
          <cell r="T17">
            <v>7</v>
          </cell>
          <cell r="U17">
            <v>8</v>
          </cell>
          <cell r="V17">
            <v>8</v>
          </cell>
          <cell r="W17">
            <v>7</v>
          </cell>
          <cell r="X17">
            <v>7</v>
          </cell>
          <cell r="Y17">
            <v>7</v>
          </cell>
          <cell r="Z17">
            <v>6</v>
          </cell>
          <cell r="AA17">
            <v>5</v>
          </cell>
          <cell r="AB17">
            <v>7</v>
          </cell>
          <cell r="AC17">
            <v>6</v>
          </cell>
          <cell r="AD17">
            <v>6</v>
          </cell>
          <cell r="AE17">
            <v>6</v>
          </cell>
          <cell r="AF17">
            <v>5</v>
          </cell>
          <cell r="AG17">
            <v>5</v>
          </cell>
          <cell r="AH17">
            <v>5</v>
          </cell>
          <cell r="AI17">
            <v>5</v>
          </cell>
          <cell r="AJ17">
            <v>4</v>
          </cell>
          <cell r="AK17">
            <v>5</v>
          </cell>
          <cell r="AL17">
            <v>5</v>
          </cell>
          <cell r="AM17">
            <v>4</v>
          </cell>
          <cell r="AN17">
            <v>4</v>
          </cell>
          <cell r="AO17">
            <v>3</v>
          </cell>
          <cell r="AP17">
            <v>4</v>
          </cell>
          <cell r="AQ17">
            <v>4</v>
          </cell>
          <cell r="AR17">
            <v>4</v>
          </cell>
          <cell r="AS17">
            <v>4</v>
          </cell>
          <cell r="AT17">
            <v>4</v>
          </cell>
          <cell r="AU17">
            <v>4</v>
          </cell>
          <cell r="AV17">
            <v>4</v>
          </cell>
          <cell r="AW17">
            <v>3</v>
          </cell>
          <cell r="AX17">
            <v>4</v>
          </cell>
          <cell r="AY17">
            <v>4</v>
          </cell>
          <cell r="AZ17">
            <v>3</v>
          </cell>
          <cell r="BA17">
            <v>3</v>
          </cell>
          <cell r="BB17">
            <v>3</v>
          </cell>
          <cell r="BC17">
            <v>3</v>
          </cell>
          <cell r="BD17">
            <v>3</v>
          </cell>
          <cell r="BE17">
            <v>2</v>
          </cell>
          <cell r="BF17">
            <v>3</v>
          </cell>
          <cell r="BG17">
            <v>3</v>
          </cell>
          <cell r="BH17">
            <v>3</v>
          </cell>
          <cell r="BI17">
            <v>3</v>
          </cell>
          <cell r="BJ17">
            <v>2</v>
          </cell>
          <cell r="BK17">
            <v>3</v>
          </cell>
          <cell r="BL17">
            <v>2</v>
          </cell>
          <cell r="BM17">
            <v>2</v>
          </cell>
          <cell r="BN17">
            <v>2</v>
          </cell>
          <cell r="BO17">
            <v>2</v>
          </cell>
          <cell r="BP17">
            <v>2</v>
          </cell>
          <cell r="BQ17">
            <v>2</v>
          </cell>
          <cell r="BR17">
            <v>2</v>
          </cell>
          <cell r="BS17">
            <v>2</v>
          </cell>
          <cell r="BT17">
            <v>2</v>
          </cell>
          <cell r="BU17">
            <v>1</v>
          </cell>
          <cell r="BV17">
            <v>1</v>
          </cell>
          <cell r="BW17">
            <v>1</v>
          </cell>
          <cell r="BX17">
            <v>1</v>
          </cell>
          <cell r="BY17">
            <v>1</v>
          </cell>
          <cell r="BZ17">
            <v>1</v>
          </cell>
          <cell r="CA17">
            <v>1</v>
          </cell>
          <cell r="CB17">
            <v>1</v>
          </cell>
          <cell r="CC17">
            <v>1</v>
          </cell>
          <cell r="CD17">
            <v>1</v>
          </cell>
          <cell r="CE17">
            <v>1</v>
          </cell>
          <cell r="CF17">
            <v>1</v>
          </cell>
          <cell r="CG17">
            <v>1</v>
          </cell>
          <cell r="CH17">
            <v>1</v>
          </cell>
          <cell r="CI17">
            <v>1</v>
          </cell>
          <cell r="CJ17">
            <v>1</v>
          </cell>
          <cell r="CK17">
            <v>1</v>
          </cell>
          <cell r="CL17">
            <v>1</v>
          </cell>
          <cell r="CM17">
            <v>1</v>
          </cell>
          <cell r="CN17">
            <v>1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6</v>
          </cell>
          <cell r="DL17">
            <v>30</v>
          </cell>
          <cell r="DM17">
            <v>24</v>
          </cell>
          <cell r="DN17">
            <v>20</v>
          </cell>
          <cell r="DO17">
            <v>20</v>
          </cell>
          <cell r="DP17">
            <v>18</v>
          </cell>
          <cell r="DQ17">
            <v>14</v>
          </cell>
          <cell r="DR17">
            <v>14</v>
          </cell>
          <cell r="DS17">
            <v>11</v>
          </cell>
          <cell r="DT17">
            <v>10</v>
          </cell>
          <cell r="DU17">
            <v>5</v>
          </cell>
          <cell r="DV17">
            <v>5</v>
          </cell>
          <cell r="DW17">
            <v>5</v>
          </cell>
          <cell r="DX17">
            <v>5</v>
          </cell>
          <cell r="DY17">
            <v>6</v>
          </cell>
        </row>
        <row r="18">
          <cell r="G18">
            <v>6860</v>
          </cell>
          <cell r="H18">
            <v>6</v>
          </cell>
          <cell r="I18">
            <v>8</v>
          </cell>
          <cell r="J18">
            <v>6</v>
          </cell>
          <cell r="K18">
            <v>6</v>
          </cell>
          <cell r="L18">
            <v>9</v>
          </cell>
          <cell r="M18">
            <v>7</v>
          </cell>
          <cell r="N18">
            <v>7</v>
          </cell>
          <cell r="O18">
            <v>7</v>
          </cell>
          <cell r="P18">
            <v>7</v>
          </cell>
          <cell r="Q18">
            <v>6</v>
          </cell>
          <cell r="R18">
            <v>8</v>
          </cell>
          <cell r="S18">
            <v>7</v>
          </cell>
          <cell r="T18">
            <v>8</v>
          </cell>
          <cell r="U18">
            <v>9</v>
          </cell>
          <cell r="V18">
            <v>9</v>
          </cell>
          <cell r="W18">
            <v>8</v>
          </cell>
          <cell r="X18">
            <v>8</v>
          </cell>
          <cell r="Y18">
            <v>8</v>
          </cell>
          <cell r="Z18">
            <v>6</v>
          </cell>
          <cell r="AA18">
            <v>6</v>
          </cell>
          <cell r="AB18">
            <v>8</v>
          </cell>
          <cell r="AC18">
            <v>7</v>
          </cell>
          <cell r="AD18">
            <v>7</v>
          </cell>
          <cell r="AE18">
            <v>7</v>
          </cell>
          <cell r="AF18">
            <v>6</v>
          </cell>
          <cell r="AG18">
            <v>6</v>
          </cell>
          <cell r="AH18">
            <v>6</v>
          </cell>
          <cell r="AI18">
            <v>6</v>
          </cell>
          <cell r="AJ18">
            <v>5</v>
          </cell>
          <cell r="AK18">
            <v>6</v>
          </cell>
          <cell r="AL18">
            <v>5</v>
          </cell>
          <cell r="AM18">
            <v>5</v>
          </cell>
          <cell r="AN18">
            <v>4</v>
          </cell>
          <cell r="AO18">
            <v>4</v>
          </cell>
          <cell r="AP18">
            <v>5</v>
          </cell>
          <cell r="AQ18">
            <v>4</v>
          </cell>
          <cell r="AR18">
            <v>4</v>
          </cell>
          <cell r="AS18">
            <v>4</v>
          </cell>
          <cell r="AT18">
            <v>4</v>
          </cell>
          <cell r="AU18">
            <v>5</v>
          </cell>
          <cell r="AV18">
            <v>4</v>
          </cell>
          <cell r="AW18">
            <v>4</v>
          </cell>
          <cell r="AX18">
            <v>4</v>
          </cell>
          <cell r="AY18">
            <v>4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4</v>
          </cell>
          <cell r="BE18">
            <v>3</v>
          </cell>
          <cell r="BF18">
            <v>3</v>
          </cell>
          <cell r="BG18">
            <v>3</v>
          </cell>
          <cell r="BH18">
            <v>4</v>
          </cell>
          <cell r="BI18">
            <v>3</v>
          </cell>
          <cell r="BJ18">
            <v>3</v>
          </cell>
          <cell r="BK18">
            <v>3</v>
          </cell>
          <cell r="BL18">
            <v>2</v>
          </cell>
          <cell r="BM18">
            <v>2</v>
          </cell>
          <cell r="BN18">
            <v>3</v>
          </cell>
          <cell r="BO18">
            <v>2</v>
          </cell>
          <cell r="BP18">
            <v>2</v>
          </cell>
          <cell r="BQ18">
            <v>2</v>
          </cell>
          <cell r="BR18">
            <v>2</v>
          </cell>
          <cell r="BS18">
            <v>2</v>
          </cell>
          <cell r="BT18">
            <v>2</v>
          </cell>
          <cell r="BU18">
            <v>2</v>
          </cell>
          <cell r="BV18">
            <v>1</v>
          </cell>
          <cell r="BW18">
            <v>1</v>
          </cell>
          <cell r="BX18">
            <v>2</v>
          </cell>
          <cell r="BY18">
            <v>1</v>
          </cell>
          <cell r="BZ18">
            <v>1</v>
          </cell>
          <cell r="CA18">
            <v>1</v>
          </cell>
          <cell r="CB18">
            <v>1</v>
          </cell>
          <cell r="CC18">
            <v>1</v>
          </cell>
          <cell r="CD18">
            <v>1</v>
          </cell>
          <cell r="CE18">
            <v>1</v>
          </cell>
          <cell r="CF18">
            <v>1</v>
          </cell>
          <cell r="CG18">
            <v>1</v>
          </cell>
          <cell r="CH18">
            <v>1</v>
          </cell>
          <cell r="CI18">
            <v>1</v>
          </cell>
          <cell r="CJ18">
            <v>1</v>
          </cell>
          <cell r="CK18">
            <v>1</v>
          </cell>
          <cell r="CL18">
            <v>1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6</v>
          </cell>
          <cell r="DL18">
            <v>35</v>
          </cell>
          <cell r="DM18">
            <v>29</v>
          </cell>
          <cell r="DN18">
            <v>23</v>
          </cell>
          <cell r="DO18">
            <v>21</v>
          </cell>
          <cell r="DP18">
            <v>19</v>
          </cell>
          <cell r="DQ18">
            <v>16</v>
          </cell>
          <cell r="DR18">
            <v>16</v>
          </cell>
          <cell r="DS18">
            <v>12</v>
          </cell>
          <cell r="DT18">
            <v>10</v>
          </cell>
          <cell r="DU18">
            <v>7</v>
          </cell>
          <cell r="DV18">
            <v>5</v>
          </cell>
          <cell r="DW18">
            <v>5</v>
          </cell>
          <cell r="DX18">
            <v>5</v>
          </cell>
          <cell r="DY18">
            <v>6</v>
          </cell>
        </row>
        <row r="19">
          <cell r="G19">
            <v>6944</v>
          </cell>
          <cell r="H19">
            <v>5</v>
          </cell>
          <cell r="I19">
            <v>8</v>
          </cell>
          <cell r="J19">
            <v>2</v>
          </cell>
          <cell r="K19">
            <v>4</v>
          </cell>
          <cell r="L19">
            <v>4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4</v>
          </cell>
          <cell r="R19">
            <v>5</v>
          </cell>
          <cell r="S19">
            <v>5</v>
          </cell>
          <cell r="T19">
            <v>6</v>
          </cell>
          <cell r="U19">
            <v>6</v>
          </cell>
          <cell r="V19">
            <v>6</v>
          </cell>
          <cell r="W19">
            <v>5</v>
          </cell>
          <cell r="X19">
            <v>6</v>
          </cell>
          <cell r="Y19">
            <v>5</v>
          </cell>
          <cell r="Z19">
            <v>5</v>
          </cell>
          <cell r="AA19">
            <v>4</v>
          </cell>
          <cell r="AB19">
            <v>6</v>
          </cell>
          <cell r="AC19">
            <v>5</v>
          </cell>
          <cell r="AD19">
            <v>5</v>
          </cell>
          <cell r="AE19">
            <v>5</v>
          </cell>
          <cell r="AF19">
            <v>4</v>
          </cell>
          <cell r="AG19">
            <v>4</v>
          </cell>
          <cell r="AH19">
            <v>4</v>
          </cell>
          <cell r="AI19">
            <v>4</v>
          </cell>
          <cell r="AJ19">
            <v>3</v>
          </cell>
          <cell r="AK19">
            <v>4</v>
          </cell>
          <cell r="AL19">
            <v>4</v>
          </cell>
          <cell r="AM19">
            <v>4</v>
          </cell>
          <cell r="AN19">
            <v>3</v>
          </cell>
          <cell r="AO19">
            <v>3</v>
          </cell>
          <cell r="AP19">
            <v>3</v>
          </cell>
          <cell r="AQ19">
            <v>3</v>
          </cell>
          <cell r="AR19">
            <v>3</v>
          </cell>
          <cell r="AS19">
            <v>3</v>
          </cell>
          <cell r="AT19">
            <v>3</v>
          </cell>
          <cell r="AU19">
            <v>3</v>
          </cell>
          <cell r="AV19">
            <v>3</v>
          </cell>
          <cell r="AW19">
            <v>3</v>
          </cell>
          <cell r="AX19">
            <v>3</v>
          </cell>
          <cell r="AY19">
            <v>3</v>
          </cell>
          <cell r="AZ19">
            <v>2</v>
          </cell>
          <cell r="BA19">
            <v>2</v>
          </cell>
          <cell r="BB19">
            <v>2</v>
          </cell>
          <cell r="BC19">
            <v>2</v>
          </cell>
          <cell r="BD19">
            <v>3</v>
          </cell>
          <cell r="BE19">
            <v>2</v>
          </cell>
          <cell r="BF19">
            <v>2</v>
          </cell>
          <cell r="BG19">
            <v>2</v>
          </cell>
          <cell r="BH19">
            <v>3</v>
          </cell>
          <cell r="BI19">
            <v>2</v>
          </cell>
          <cell r="BJ19">
            <v>2</v>
          </cell>
          <cell r="BK19">
            <v>2</v>
          </cell>
          <cell r="BL19">
            <v>2</v>
          </cell>
          <cell r="BM19">
            <v>2</v>
          </cell>
          <cell r="BN19">
            <v>2</v>
          </cell>
          <cell r="BO19">
            <v>1</v>
          </cell>
          <cell r="BP19">
            <v>1</v>
          </cell>
          <cell r="BQ19">
            <v>1</v>
          </cell>
          <cell r="BR19">
            <v>2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  <cell r="CC19">
            <v>1</v>
          </cell>
          <cell r="CD19">
            <v>1</v>
          </cell>
          <cell r="CE19">
            <v>1</v>
          </cell>
          <cell r="CF19">
            <v>1</v>
          </cell>
          <cell r="CG19">
            <v>1</v>
          </cell>
          <cell r="CH19">
            <v>1</v>
          </cell>
          <cell r="CI19">
            <v>1</v>
          </cell>
          <cell r="CJ19">
            <v>1</v>
          </cell>
          <cell r="CK19">
            <v>1</v>
          </cell>
          <cell r="CL19">
            <v>1</v>
          </cell>
          <cell r="CM19">
            <v>1</v>
          </cell>
          <cell r="CN19">
            <v>1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5</v>
          </cell>
          <cell r="DL19">
            <v>25</v>
          </cell>
          <cell r="DM19">
            <v>19</v>
          </cell>
          <cell r="DN19">
            <v>17</v>
          </cell>
          <cell r="DO19">
            <v>15</v>
          </cell>
          <cell r="DP19">
            <v>14</v>
          </cell>
          <cell r="DQ19">
            <v>11</v>
          </cell>
          <cell r="DR19">
            <v>11</v>
          </cell>
          <cell r="DS19">
            <v>9</v>
          </cell>
          <cell r="DT19">
            <v>6</v>
          </cell>
          <cell r="DU19">
            <v>5</v>
          </cell>
          <cell r="DV19">
            <v>5</v>
          </cell>
          <cell r="DW19">
            <v>5</v>
          </cell>
          <cell r="DX19">
            <v>5</v>
          </cell>
          <cell r="DY19">
            <v>5</v>
          </cell>
        </row>
        <row r="20">
          <cell r="G20">
            <v>7100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5</v>
          </cell>
          <cell r="S20">
            <v>4</v>
          </cell>
          <cell r="T20">
            <v>5</v>
          </cell>
          <cell r="U20">
            <v>6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3</v>
          </cell>
          <cell r="AJ20">
            <v>3</v>
          </cell>
          <cell r="AK20">
            <v>3</v>
          </cell>
          <cell r="AL20">
            <v>3</v>
          </cell>
          <cell r="AM20">
            <v>3</v>
          </cell>
          <cell r="AN20">
            <v>3</v>
          </cell>
          <cell r="AO20">
            <v>2</v>
          </cell>
          <cell r="AP20">
            <v>3</v>
          </cell>
          <cell r="AQ20">
            <v>2</v>
          </cell>
          <cell r="AR20">
            <v>2</v>
          </cell>
          <cell r="AS20">
            <v>3</v>
          </cell>
          <cell r="AT20">
            <v>3</v>
          </cell>
          <cell r="AU20">
            <v>3</v>
          </cell>
          <cell r="AV20">
            <v>3</v>
          </cell>
          <cell r="AW20">
            <v>2</v>
          </cell>
          <cell r="AX20">
            <v>3</v>
          </cell>
          <cell r="AY20">
            <v>3</v>
          </cell>
          <cell r="AZ20">
            <v>2</v>
          </cell>
          <cell r="BA20">
            <v>2</v>
          </cell>
          <cell r="BB20">
            <v>2</v>
          </cell>
          <cell r="BC20">
            <v>2</v>
          </cell>
          <cell r="BD20">
            <v>2</v>
          </cell>
          <cell r="BE20">
            <v>2</v>
          </cell>
          <cell r="BF20">
            <v>2</v>
          </cell>
          <cell r="BG20">
            <v>2</v>
          </cell>
          <cell r="BH20">
            <v>2</v>
          </cell>
          <cell r="BI20">
            <v>2</v>
          </cell>
          <cell r="BJ20">
            <v>2</v>
          </cell>
          <cell r="BK20">
            <v>2</v>
          </cell>
          <cell r="BL20">
            <v>1</v>
          </cell>
          <cell r="BM20">
            <v>1</v>
          </cell>
          <cell r="BN20">
            <v>2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1</v>
          </cell>
          <cell r="BZ20">
            <v>1</v>
          </cell>
          <cell r="CA20">
            <v>1</v>
          </cell>
          <cell r="CB20">
            <v>1</v>
          </cell>
          <cell r="CC20">
            <v>1</v>
          </cell>
          <cell r="CD20">
            <v>1</v>
          </cell>
          <cell r="CE20">
            <v>1</v>
          </cell>
          <cell r="CF20">
            <v>1</v>
          </cell>
          <cell r="CG20">
            <v>1</v>
          </cell>
          <cell r="CH20">
            <v>1</v>
          </cell>
          <cell r="CI20">
            <v>1</v>
          </cell>
          <cell r="CJ20">
            <v>1</v>
          </cell>
          <cell r="CK20">
            <v>1</v>
          </cell>
          <cell r="CL20">
            <v>1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</v>
          </cell>
          <cell r="DL20">
            <v>21</v>
          </cell>
          <cell r="DM20">
            <v>17</v>
          </cell>
          <cell r="DN20">
            <v>14</v>
          </cell>
          <cell r="DO20">
            <v>13</v>
          </cell>
          <cell r="DP20">
            <v>13</v>
          </cell>
          <cell r="DQ20">
            <v>10</v>
          </cell>
          <cell r="DR20">
            <v>10</v>
          </cell>
          <cell r="DS20">
            <v>7</v>
          </cell>
          <cell r="DT20">
            <v>5</v>
          </cell>
          <cell r="DU20">
            <v>5</v>
          </cell>
          <cell r="DV20">
            <v>5</v>
          </cell>
          <cell r="DW20">
            <v>5</v>
          </cell>
          <cell r="DX20">
            <v>3</v>
          </cell>
          <cell r="DY20">
            <v>4</v>
          </cell>
        </row>
        <row r="21">
          <cell r="G21">
            <v>7367</v>
          </cell>
          <cell r="H21">
            <v>4</v>
          </cell>
          <cell r="I21">
            <v>7</v>
          </cell>
          <cell r="J21">
            <v>6</v>
          </cell>
          <cell r="K21">
            <v>5</v>
          </cell>
          <cell r="L21">
            <v>8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6</v>
          </cell>
          <cell r="S21">
            <v>5</v>
          </cell>
          <cell r="T21">
            <v>6</v>
          </cell>
          <cell r="U21">
            <v>7</v>
          </cell>
          <cell r="V21">
            <v>7</v>
          </cell>
          <cell r="W21">
            <v>6</v>
          </cell>
          <cell r="X21">
            <v>6</v>
          </cell>
          <cell r="Y21">
            <v>6</v>
          </cell>
          <cell r="Z21">
            <v>5</v>
          </cell>
          <cell r="AA21">
            <v>5</v>
          </cell>
          <cell r="AB21">
            <v>6</v>
          </cell>
          <cell r="AC21">
            <v>6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4</v>
          </cell>
          <cell r="AJ21">
            <v>4</v>
          </cell>
          <cell r="AK21">
            <v>4</v>
          </cell>
          <cell r="AL21">
            <v>4</v>
          </cell>
          <cell r="AM21">
            <v>4</v>
          </cell>
          <cell r="AN21">
            <v>3</v>
          </cell>
          <cell r="AO21">
            <v>3</v>
          </cell>
          <cell r="AP21">
            <v>4</v>
          </cell>
          <cell r="AQ21">
            <v>3</v>
          </cell>
          <cell r="AR21">
            <v>3</v>
          </cell>
          <cell r="AS21">
            <v>3</v>
          </cell>
          <cell r="AT21">
            <v>4</v>
          </cell>
          <cell r="AU21">
            <v>4</v>
          </cell>
          <cell r="AV21">
            <v>3</v>
          </cell>
          <cell r="AW21">
            <v>3</v>
          </cell>
          <cell r="AX21">
            <v>3</v>
          </cell>
          <cell r="AY21">
            <v>3</v>
          </cell>
          <cell r="AZ21">
            <v>3</v>
          </cell>
          <cell r="BA21">
            <v>3</v>
          </cell>
          <cell r="BB21">
            <v>3</v>
          </cell>
          <cell r="BC21">
            <v>3</v>
          </cell>
          <cell r="BD21">
            <v>3</v>
          </cell>
          <cell r="BE21">
            <v>2</v>
          </cell>
          <cell r="BF21">
            <v>2</v>
          </cell>
          <cell r="BG21">
            <v>3</v>
          </cell>
          <cell r="BH21">
            <v>3</v>
          </cell>
          <cell r="BI21">
            <v>2</v>
          </cell>
          <cell r="BJ21">
            <v>2</v>
          </cell>
          <cell r="BK21">
            <v>2</v>
          </cell>
          <cell r="BL21">
            <v>2</v>
          </cell>
          <cell r="BM21">
            <v>2</v>
          </cell>
          <cell r="BN21">
            <v>2</v>
          </cell>
          <cell r="BO21">
            <v>1</v>
          </cell>
          <cell r="BP21">
            <v>1</v>
          </cell>
          <cell r="BQ21">
            <v>2</v>
          </cell>
          <cell r="BR21">
            <v>2</v>
          </cell>
          <cell r="BS21">
            <v>1</v>
          </cell>
          <cell r="BT21">
            <v>2</v>
          </cell>
          <cell r="BU21">
            <v>1</v>
          </cell>
          <cell r="BV21">
            <v>1</v>
          </cell>
          <cell r="BW21">
            <v>1</v>
          </cell>
          <cell r="BX21">
            <v>1</v>
          </cell>
          <cell r="BY21">
            <v>1</v>
          </cell>
          <cell r="BZ21">
            <v>1</v>
          </cell>
          <cell r="CA21">
            <v>1</v>
          </cell>
          <cell r="CB21">
            <v>1</v>
          </cell>
          <cell r="CC21">
            <v>1</v>
          </cell>
          <cell r="CD21">
            <v>1</v>
          </cell>
          <cell r="CE21">
            <v>1</v>
          </cell>
          <cell r="CF21">
            <v>1</v>
          </cell>
          <cell r="CG21">
            <v>1</v>
          </cell>
          <cell r="CH21">
            <v>1</v>
          </cell>
          <cell r="CI21">
            <v>1</v>
          </cell>
          <cell r="CJ21">
            <v>1</v>
          </cell>
          <cell r="CK21">
            <v>1</v>
          </cell>
          <cell r="CL21">
            <v>1</v>
          </cell>
          <cell r="CM21">
            <v>1</v>
          </cell>
          <cell r="CN21">
            <v>1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4</v>
          </cell>
          <cell r="DL21">
            <v>27</v>
          </cell>
          <cell r="DM21">
            <v>22</v>
          </cell>
          <cell r="DN21">
            <v>18</v>
          </cell>
          <cell r="DO21">
            <v>17</v>
          </cell>
          <cell r="DP21">
            <v>15</v>
          </cell>
          <cell r="DQ21">
            <v>14</v>
          </cell>
          <cell r="DR21">
            <v>12</v>
          </cell>
          <cell r="DS21">
            <v>9</v>
          </cell>
          <cell r="DT21">
            <v>8</v>
          </cell>
          <cell r="DU21">
            <v>5</v>
          </cell>
          <cell r="DV21">
            <v>5</v>
          </cell>
          <cell r="DW21">
            <v>5</v>
          </cell>
          <cell r="DX21">
            <v>5</v>
          </cell>
          <cell r="DY21">
            <v>4</v>
          </cell>
        </row>
        <row r="22">
          <cell r="G22">
            <v>7368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4</v>
          </cell>
          <cell r="S22">
            <v>4</v>
          </cell>
          <cell r="T22">
            <v>5</v>
          </cell>
          <cell r="U22">
            <v>5</v>
          </cell>
          <cell r="V22">
            <v>5</v>
          </cell>
          <cell r="W22">
            <v>4</v>
          </cell>
          <cell r="X22">
            <v>5</v>
          </cell>
          <cell r="Y22">
            <v>4</v>
          </cell>
          <cell r="Z22">
            <v>4</v>
          </cell>
          <cell r="AA22">
            <v>4</v>
          </cell>
          <cell r="AB22">
            <v>5</v>
          </cell>
          <cell r="AC22">
            <v>4</v>
          </cell>
          <cell r="AD22">
            <v>4</v>
          </cell>
          <cell r="AE22">
            <v>4</v>
          </cell>
          <cell r="AF22">
            <v>4</v>
          </cell>
          <cell r="AG22">
            <v>3</v>
          </cell>
          <cell r="AH22">
            <v>3</v>
          </cell>
          <cell r="AI22">
            <v>3</v>
          </cell>
          <cell r="AJ22">
            <v>3</v>
          </cell>
          <cell r="AK22">
            <v>3</v>
          </cell>
          <cell r="AL22">
            <v>3</v>
          </cell>
          <cell r="AM22">
            <v>3</v>
          </cell>
          <cell r="AN22">
            <v>3</v>
          </cell>
          <cell r="AO22">
            <v>2</v>
          </cell>
          <cell r="AP22">
            <v>3</v>
          </cell>
          <cell r="AQ22">
            <v>2</v>
          </cell>
          <cell r="AR22">
            <v>2</v>
          </cell>
          <cell r="AS22">
            <v>2</v>
          </cell>
          <cell r="AT22">
            <v>3</v>
          </cell>
          <cell r="AU22">
            <v>3</v>
          </cell>
          <cell r="AV22">
            <v>2</v>
          </cell>
          <cell r="AW22">
            <v>2</v>
          </cell>
          <cell r="AX22">
            <v>3</v>
          </cell>
          <cell r="AY22">
            <v>2</v>
          </cell>
          <cell r="AZ22">
            <v>2</v>
          </cell>
          <cell r="BA22">
            <v>2</v>
          </cell>
          <cell r="BB22">
            <v>2</v>
          </cell>
          <cell r="BC22">
            <v>2</v>
          </cell>
          <cell r="BD22">
            <v>2</v>
          </cell>
          <cell r="BE22">
            <v>1</v>
          </cell>
          <cell r="BF22">
            <v>2</v>
          </cell>
          <cell r="BG22">
            <v>2</v>
          </cell>
          <cell r="BH22">
            <v>2</v>
          </cell>
          <cell r="BI22">
            <v>2</v>
          </cell>
          <cell r="BJ22">
            <v>2</v>
          </cell>
          <cell r="BK22">
            <v>2</v>
          </cell>
          <cell r="BL22">
            <v>1</v>
          </cell>
          <cell r="BM22">
            <v>1</v>
          </cell>
          <cell r="BN22">
            <v>2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3</v>
          </cell>
          <cell r="DL22">
            <v>21</v>
          </cell>
          <cell r="DM22">
            <v>15</v>
          </cell>
          <cell r="DN22">
            <v>14</v>
          </cell>
          <cell r="DO22">
            <v>12</v>
          </cell>
          <cell r="DP22">
            <v>11</v>
          </cell>
          <cell r="DQ22">
            <v>9</v>
          </cell>
          <cell r="DR22">
            <v>10</v>
          </cell>
          <cell r="DS22">
            <v>7</v>
          </cell>
          <cell r="DT22">
            <v>5</v>
          </cell>
          <cell r="DU22">
            <v>5</v>
          </cell>
          <cell r="DV22">
            <v>5</v>
          </cell>
          <cell r="DW22">
            <v>5</v>
          </cell>
          <cell r="DX22">
            <v>3</v>
          </cell>
          <cell r="DY22">
            <v>3</v>
          </cell>
        </row>
        <row r="23">
          <cell r="G23">
            <v>7369</v>
          </cell>
          <cell r="H23">
            <v>10</v>
          </cell>
          <cell r="I23">
            <v>7</v>
          </cell>
          <cell r="J23">
            <v>8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5</v>
          </cell>
          <cell r="P23">
            <v>5</v>
          </cell>
          <cell r="Q23">
            <v>4</v>
          </cell>
          <cell r="R23">
            <v>5</v>
          </cell>
          <cell r="S23">
            <v>4</v>
          </cell>
          <cell r="T23">
            <v>5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5</v>
          </cell>
          <cell r="Z23">
            <v>4</v>
          </cell>
          <cell r="AA23">
            <v>4</v>
          </cell>
          <cell r="AB23">
            <v>5</v>
          </cell>
          <cell r="AC23">
            <v>5</v>
          </cell>
          <cell r="AD23">
            <v>5</v>
          </cell>
          <cell r="AE23">
            <v>4</v>
          </cell>
          <cell r="AF23">
            <v>4</v>
          </cell>
          <cell r="AG23">
            <v>4</v>
          </cell>
          <cell r="AH23">
            <v>4</v>
          </cell>
          <cell r="AI23">
            <v>4</v>
          </cell>
          <cell r="AJ23">
            <v>3</v>
          </cell>
          <cell r="AK23">
            <v>4</v>
          </cell>
          <cell r="AL23">
            <v>4</v>
          </cell>
          <cell r="AM23">
            <v>3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2</v>
          </cell>
          <cell r="BA23">
            <v>2</v>
          </cell>
          <cell r="BB23">
            <v>2</v>
          </cell>
          <cell r="BC23">
            <v>2</v>
          </cell>
          <cell r="BD23">
            <v>2</v>
          </cell>
          <cell r="BE23">
            <v>2</v>
          </cell>
          <cell r="BF23">
            <v>2</v>
          </cell>
          <cell r="BG23">
            <v>2</v>
          </cell>
          <cell r="BH23">
            <v>2</v>
          </cell>
          <cell r="BI23">
            <v>2</v>
          </cell>
          <cell r="BJ23">
            <v>2</v>
          </cell>
          <cell r="BK23">
            <v>2</v>
          </cell>
          <cell r="BL23">
            <v>1</v>
          </cell>
          <cell r="BM23">
            <v>2</v>
          </cell>
          <cell r="BN23">
            <v>2</v>
          </cell>
          <cell r="BO23">
            <v>1</v>
          </cell>
          <cell r="BP23">
            <v>1</v>
          </cell>
          <cell r="BQ23">
            <v>1</v>
          </cell>
          <cell r="BR23">
            <v>1</v>
          </cell>
          <cell r="BS23">
            <v>1</v>
          </cell>
          <cell r="BT23">
            <v>1</v>
          </cell>
          <cell r="BU23">
            <v>1</v>
          </cell>
          <cell r="BV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1</v>
          </cell>
          <cell r="CF23">
            <v>1</v>
          </cell>
          <cell r="CG23">
            <v>1</v>
          </cell>
          <cell r="CH23">
            <v>1</v>
          </cell>
          <cell r="CI23">
            <v>1</v>
          </cell>
          <cell r="CJ23">
            <v>1</v>
          </cell>
          <cell r="CK23">
            <v>1</v>
          </cell>
          <cell r="CL23">
            <v>1</v>
          </cell>
          <cell r="CM23">
            <v>1</v>
          </cell>
          <cell r="CN23">
            <v>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9</v>
          </cell>
          <cell r="DL23">
            <v>23</v>
          </cell>
          <cell r="DM23">
            <v>19</v>
          </cell>
          <cell r="DN23">
            <v>16</v>
          </cell>
          <cell r="DO23">
            <v>15</v>
          </cell>
          <cell r="DP23">
            <v>14</v>
          </cell>
          <cell r="DQ23">
            <v>10</v>
          </cell>
          <cell r="DR23">
            <v>10</v>
          </cell>
          <cell r="DS23">
            <v>8</v>
          </cell>
          <cell r="DT23">
            <v>5</v>
          </cell>
          <cell r="DU23">
            <v>5</v>
          </cell>
          <cell r="DV23">
            <v>5</v>
          </cell>
          <cell r="DW23">
            <v>5</v>
          </cell>
          <cell r="DX23">
            <v>5</v>
          </cell>
          <cell r="DY23">
            <v>9</v>
          </cell>
        </row>
        <row r="24">
          <cell r="G24">
            <v>4971</v>
          </cell>
          <cell r="H24">
            <v>14</v>
          </cell>
          <cell r="I24">
            <v>12</v>
          </cell>
          <cell r="J24">
            <v>36</v>
          </cell>
          <cell r="K24">
            <v>11</v>
          </cell>
          <cell r="L24">
            <v>15</v>
          </cell>
          <cell r="M24">
            <v>12</v>
          </cell>
          <cell r="N24">
            <v>10</v>
          </cell>
          <cell r="O24">
            <v>11</v>
          </cell>
          <cell r="P24">
            <v>13</v>
          </cell>
          <cell r="Q24">
            <v>15</v>
          </cell>
          <cell r="R24">
            <v>13</v>
          </cell>
          <cell r="S24">
            <v>14</v>
          </cell>
          <cell r="T24">
            <v>14</v>
          </cell>
          <cell r="U24">
            <v>19</v>
          </cell>
          <cell r="V24">
            <v>23</v>
          </cell>
          <cell r="W24">
            <v>16</v>
          </cell>
          <cell r="X24">
            <v>16</v>
          </cell>
          <cell r="Y24">
            <v>17</v>
          </cell>
          <cell r="Z24">
            <v>13</v>
          </cell>
          <cell r="AA24">
            <v>16</v>
          </cell>
          <cell r="AB24">
            <v>13</v>
          </cell>
          <cell r="AC24">
            <v>7</v>
          </cell>
          <cell r="AD24">
            <v>10</v>
          </cell>
          <cell r="AE24">
            <v>11</v>
          </cell>
          <cell r="AF24">
            <v>8</v>
          </cell>
          <cell r="AG24">
            <v>7</v>
          </cell>
          <cell r="AH24">
            <v>9</v>
          </cell>
          <cell r="AI24">
            <v>6</v>
          </cell>
          <cell r="AJ24">
            <v>3</v>
          </cell>
          <cell r="AK24">
            <v>8</v>
          </cell>
          <cell r="AL24">
            <v>11</v>
          </cell>
          <cell r="AM24">
            <v>8</v>
          </cell>
          <cell r="AN24">
            <v>9</v>
          </cell>
          <cell r="AO24">
            <v>10</v>
          </cell>
          <cell r="AP24">
            <v>11</v>
          </cell>
          <cell r="AQ24">
            <v>10</v>
          </cell>
          <cell r="AR24">
            <v>10</v>
          </cell>
          <cell r="AS24">
            <v>9</v>
          </cell>
          <cell r="AT24">
            <v>9</v>
          </cell>
          <cell r="AU24">
            <v>13</v>
          </cell>
          <cell r="AV24">
            <v>13</v>
          </cell>
          <cell r="AW24">
            <v>14</v>
          </cell>
          <cell r="AX24">
            <v>11</v>
          </cell>
          <cell r="AY24">
            <v>13</v>
          </cell>
          <cell r="AZ24">
            <v>11</v>
          </cell>
          <cell r="BA24">
            <v>12</v>
          </cell>
          <cell r="BB24">
            <v>11</v>
          </cell>
          <cell r="BC24">
            <v>14</v>
          </cell>
          <cell r="BD24">
            <v>9</v>
          </cell>
          <cell r="BE24">
            <v>11</v>
          </cell>
          <cell r="BF24">
            <v>10</v>
          </cell>
          <cell r="BG24">
            <v>9</v>
          </cell>
          <cell r="BH24">
            <v>7</v>
          </cell>
          <cell r="BI24">
            <v>9</v>
          </cell>
          <cell r="BJ24">
            <v>9</v>
          </cell>
          <cell r="BK24">
            <v>10</v>
          </cell>
          <cell r="BL24">
            <v>6</v>
          </cell>
          <cell r="BM24">
            <v>6</v>
          </cell>
          <cell r="BN24">
            <v>6</v>
          </cell>
          <cell r="BO24">
            <v>7</v>
          </cell>
          <cell r="BP24">
            <v>6</v>
          </cell>
          <cell r="BQ24">
            <v>6</v>
          </cell>
          <cell r="BR24">
            <v>5</v>
          </cell>
          <cell r="BS24">
            <v>5</v>
          </cell>
          <cell r="BT24">
            <v>6</v>
          </cell>
          <cell r="BU24">
            <v>7</v>
          </cell>
          <cell r="BV24">
            <v>4</v>
          </cell>
          <cell r="BW24">
            <v>5</v>
          </cell>
          <cell r="BX24">
            <v>4</v>
          </cell>
          <cell r="BY24">
            <v>6</v>
          </cell>
          <cell r="BZ24">
            <v>5</v>
          </cell>
          <cell r="CA24">
            <v>7</v>
          </cell>
          <cell r="CB24">
            <v>6</v>
          </cell>
          <cell r="CC24">
            <v>4</v>
          </cell>
          <cell r="CD24">
            <v>4</v>
          </cell>
          <cell r="CE24">
            <v>6</v>
          </cell>
          <cell r="CF24">
            <v>3</v>
          </cell>
          <cell r="CG24">
            <v>4</v>
          </cell>
          <cell r="CH24">
            <v>4</v>
          </cell>
          <cell r="CI24">
            <v>4</v>
          </cell>
          <cell r="CJ24">
            <v>3</v>
          </cell>
          <cell r="CK24">
            <v>4</v>
          </cell>
          <cell r="CL24">
            <v>2</v>
          </cell>
          <cell r="CM24">
            <v>2</v>
          </cell>
          <cell r="CN24">
            <v>1</v>
          </cell>
          <cell r="CO24">
            <v>1</v>
          </cell>
          <cell r="CP24">
            <v>2</v>
          </cell>
          <cell r="CQ24">
            <v>1</v>
          </cell>
          <cell r="CR24">
            <v>1</v>
          </cell>
          <cell r="CS24">
            <v>1</v>
          </cell>
          <cell r="CT24">
            <v>1</v>
          </cell>
          <cell r="CU24">
            <v>1</v>
          </cell>
          <cell r="CV24">
            <v>0</v>
          </cell>
          <cell r="CW24">
            <v>1</v>
          </cell>
          <cell r="CX24">
            <v>1</v>
          </cell>
          <cell r="CY24">
            <v>1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15</v>
          </cell>
          <cell r="DL24">
            <v>49</v>
          </cell>
          <cell r="DM24">
            <v>33</v>
          </cell>
          <cell r="DN24">
            <v>49</v>
          </cell>
          <cell r="DO24">
            <v>51</v>
          </cell>
          <cell r="DP24">
            <v>62</v>
          </cell>
          <cell r="DQ24">
            <v>57</v>
          </cell>
          <cell r="DR24">
            <v>44</v>
          </cell>
          <cell r="DS24">
            <v>35</v>
          </cell>
          <cell r="DT24">
            <v>28</v>
          </cell>
          <cell r="DU24">
            <v>26</v>
          </cell>
          <cell r="DV24">
            <v>26</v>
          </cell>
          <cell r="DW24">
            <v>21</v>
          </cell>
          <cell r="DX24">
            <v>23</v>
          </cell>
          <cell r="DY24">
            <v>15</v>
          </cell>
        </row>
        <row r="25">
          <cell r="G25">
            <v>4972</v>
          </cell>
          <cell r="H25">
            <v>8</v>
          </cell>
          <cell r="I25">
            <v>10</v>
          </cell>
          <cell r="J25">
            <v>13</v>
          </cell>
          <cell r="K25">
            <v>13</v>
          </cell>
          <cell r="L25">
            <v>14</v>
          </cell>
          <cell r="M25">
            <v>14</v>
          </cell>
          <cell r="N25">
            <v>12</v>
          </cell>
          <cell r="O25">
            <v>13</v>
          </cell>
          <cell r="P25">
            <v>15</v>
          </cell>
          <cell r="Q25">
            <v>15</v>
          </cell>
          <cell r="R25">
            <v>15</v>
          </cell>
          <cell r="S25">
            <v>13</v>
          </cell>
          <cell r="T25">
            <v>14</v>
          </cell>
          <cell r="U25">
            <v>19</v>
          </cell>
          <cell r="V25">
            <v>22</v>
          </cell>
          <cell r="W25">
            <v>16</v>
          </cell>
          <cell r="X25">
            <v>15</v>
          </cell>
          <cell r="Y25">
            <v>17</v>
          </cell>
          <cell r="Z25">
            <v>15</v>
          </cell>
          <cell r="AA25">
            <v>18</v>
          </cell>
          <cell r="AB25">
            <v>19</v>
          </cell>
          <cell r="AC25">
            <v>14</v>
          </cell>
          <cell r="AD25">
            <v>16</v>
          </cell>
          <cell r="AE25">
            <v>16</v>
          </cell>
          <cell r="AF25">
            <v>14</v>
          </cell>
          <cell r="AG25">
            <v>13</v>
          </cell>
          <cell r="AH25">
            <v>14</v>
          </cell>
          <cell r="AI25">
            <v>11</v>
          </cell>
          <cell r="AJ25">
            <v>9</v>
          </cell>
          <cell r="AK25">
            <v>14</v>
          </cell>
          <cell r="AL25">
            <v>13</v>
          </cell>
          <cell r="AM25">
            <v>10</v>
          </cell>
          <cell r="AN25">
            <v>11</v>
          </cell>
          <cell r="AO25">
            <v>12</v>
          </cell>
          <cell r="AP25">
            <v>13</v>
          </cell>
          <cell r="AQ25">
            <v>12</v>
          </cell>
          <cell r="AR25">
            <v>12</v>
          </cell>
          <cell r="AS25">
            <v>11</v>
          </cell>
          <cell r="AT25">
            <v>11</v>
          </cell>
          <cell r="AU25">
            <v>15</v>
          </cell>
          <cell r="AV25">
            <v>14</v>
          </cell>
          <cell r="AW25">
            <v>14</v>
          </cell>
          <cell r="AX25">
            <v>11</v>
          </cell>
          <cell r="AY25">
            <v>14</v>
          </cell>
          <cell r="AZ25">
            <v>12</v>
          </cell>
          <cell r="BA25">
            <v>13</v>
          </cell>
          <cell r="BB25">
            <v>11</v>
          </cell>
          <cell r="BC25">
            <v>15</v>
          </cell>
          <cell r="BD25">
            <v>10</v>
          </cell>
          <cell r="BE25">
            <v>11</v>
          </cell>
          <cell r="BF25">
            <v>10</v>
          </cell>
          <cell r="BG25">
            <v>9</v>
          </cell>
          <cell r="BH25">
            <v>8</v>
          </cell>
          <cell r="BI25">
            <v>9</v>
          </cell>
          <cell r="BJ25">
            <v>10</v>
          </cell>
          <cell r="BK25">
            <v>10</v>
          </cell>
          <cell r="BL25">
            <v>6</v>
          </cell>
          <cell r="BM25">
            <v>6</v>
          </cell>
          <cell r="BN25">
            <v>7</v>
          </cell>
          <cell r="BO25">
            <v>7</v>
          </cell>
          <cell r="BP25">
            <v>5</v>
          </cell>
          <cell r="BQ25">
            <v>5</v>
          </cell>
          <cell r="BR25">
            <v>4</v>
          </cell>
          <cell r="BS25">
            <v>5</v>
          </cell>
          <cell r="BT25">
            <v>5</v>
          </cell>
          <cell r="BU25">
            <v>7</v>
          </cell>
          <cell r="BV25">
            <v>4</v>
          </cell>
          <cell r="BW25">
            <v>5</v>
          </cell>
          <cell r="BX25">
            <v>4</v>
          </cell>
          <cell r="BY25">
            <v>5</v>
          </cell>
          <cell r="BZ25">
            <v>4</v>
          </cell>
          <cell r="CA25">
            <v>7</v>
          </cell>
          <cell r="CB25">
            <v>6</v>
          </cell>
          <cell r="CC25">
            <v>4</v>
          </cell>
          <cell r="CD25">
            <v>4</v>
          </cell>
          <cell r="CE25">
            <v>5</v>
          </cell>
          <cell r="CF25">
            <v>2</v>
          </cell>
          <cell r="CG25">
            <v>4</v>
          </cell>
          <cell r="CH25">
            <v>4</v>
          </cell>
          <cell r="CI25">
            <v>4</v>
          </cell>
          <cell r="CJ25">
            <v>3</v>
          </cell>
          <cell r="CK25">
            <v>4</v>
          </cell>
          <cell r="CL25">
            <v>2</v>
          </cell>
          <cell r="CM25">
            <v>2</v>
          </cell>
          <cell r="CN25">
            <v>1</v>
          </cell>
          <cell r="CO25">
            <v>1</v>
          </cell>
          <cell r="CP25">
            <v>2</v>
          </cell>
          <cell r="CQ25">
            <v>1</v>
          </cell>
          <cell r="CR25">
            <v>1</v>
          </cell>
          <cell r="CS25">
            <v>1</v>
          </cell>
          <cell r="CT25">
            <v>0</v>
          </cell>
          <cell r="CU25">
            <v>1</v>
          </cell>
          <cell r="CV25">
            <v>0</v>
          </cell>
          <cell r="CW25">
            <v>1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8</v>
          </cell>
          <cell r="DL25">
            <v>79</v>
          </cell>
          <cell r="DM25">
            <v>61</v>
          </cell>
          <cell r="DN25">
            <v>59</v>
          </cell>
          <cell r="DO25">
            <v>61</v>
          </cell>
          <cell r="DP25">
            <v>65</v>
          </cell>
          <cell r="DQ25">
            <v>60</v>
          </cell>
          <cell r="DR25">
            <v>46</v>
          </cell>
          <cell r="DS25">
            <v>36</v>
          </cell>
          <cell r="DT25">
            <v>24</v>
          </cell>
          <cell r="DU25">
            <v>25</v>
          </cell>
          <cell r="DV25">
            <v>25</v>
          </cell>
          <cell r="DW25">
            <v>19</v>
          </cell>
          <cell r="DX25">
            <v>20</v>
          </cell>
          <cell r="DY25">
            <v>8</v>
          </cell>
        </row>
        <row r="26">
          <cell r="G26">
            <v>4973</v>
          </cell>
          <cell r="H26">
            <v>6</v>
          </cell>
          <cell r="I26">
            <v>5</v>
          </cell>
          <cell r="J26">
            <v>7</v>
          </cell>
          <cell r="K26">
            <v>10</v>
          </cell>
          <cell r="L26">
            <v>8</v>
          </cell>
          <cell r="M26">
            <v>10</v>
          </cell>
          <cell r="N26">
            <v>9</v>
          </cell>
          <cell r="O26">
            <v>9</v>
          </cell>
          <cell r="P26">
            <v>11</v>
          </cell>
          <cell r="Q26">
            <v>11</v>
          </cell>
          <cell r="R26">
            <v>11</v>
          </cell>
          <cell r="S26">
            <v>10</v>
          </cell>
          <cell r="T26">
            <v>10</v>
          </cell>
          <cell r="U26">
            <v>14</v>
          </cell>
          <cell r="V26">
            <v>16</v>
          </cell>
          <cell r="W26">
            <v>11</v>
          </cell>
          <cell r="X26">
            <v>11</v>
          </cell>
          <cell r="Y26">
            <v>12</v>
          </cell>
          <cell r="Z26">
            <v>11</v>
          </cell>
          <cell r="AA26">
            <v>13</v>
          </cell>
          <cell r="AB26">
            <v>14</v>
          </cell>
          <cell r="AC26">
            <v>10</v>
          </cell>
          <cell r="AD26">
            <v>12</v>
          </cell>
          <cell r="AE26">
            <v>12</v>
          </cell>
          <cell r="AF26">
            <v>10</v>
          </cell>
          <cell r="AG26">
            <v>9</v>
          </cell>
          <cell r="AH26">
            <v>10</v>
          </cell>
          <cell r="AI26">
            <v>8</v>
          </cell>
          <cell r="AJ26">
            <v>7</v>
          </cell>
          <cell r="AK26">
            <v>10</v>
          </cell>
          <cell r="AL26">
            <v>9</v>
          </cell>
          <cell r="AM26">
            <v>8</v>
          </cell>
          <cell r="AN26">
            <v>8</v>
          </cell>
          <cell r="AO26">
            <v>9</v>
          </cell>
          <cell r="AP26">
            <v>9</v>
          </cell>
          <cell r="AQ26">
            <v>9</v>
          </cell>
          <cell r="AR26">
            <v>9</v>
          </cell>
          <cell r="AS26">
            <v>8</v>
          </cell>
          <cell r="AT26">
            <v>8</v>
          </cell>
          <cell r="AU26">
            <v>11</v>
          </cell>
          <cell r="AV26">
            <v>10</v>
          </cell>
          <cell r="AW26">
            <v>10</v>
          </cell>
          <cell r="AX26">
            <v>8</v>
          </cell>
          <cell r="AY26">
            <v>10</v>
          </cell>
          <cell r="AZ26">
            <v>9</v>
          </cell>
          <cell r="BA26">
            <v>9</v>
          </cell>
          <cell r="BB26">
            <v>8</v>
          </cell>
          <cell r="BC26">
            <v>11</v>
          </cell>
          <cell r="BD26">
            <v>7</v>
          </cell>
          <cell r="BE26">
            <v>8</v>
          </cell>
          <cell r="BF26">
            <v>7</v>
          </cell>
          <cell r="BG26">
            <v>7</v>
          </cell>
          <cell r="BH26">
            <v>6</v>
          </cell>
          <cell r="BI26">
            <v>7</v>
          </cell>
          <cell r="BJ26">
            <v>7</v>
          </cell>
          <cell r="BK26">
            <v>7</v>
          </cell>
          <cell r="BL26">
            <v>5</v>
          </cell>
          <cell r="BM26">
            <v>4</v>
          </cell>
          <cell r="BN26">
            <v>5</v>
          </cell>
          <cell r="BO26">
            <v>5</v>
          </cell>
          <cell r="BP26">
            <v>4</v>
          </cell>
          <cell r="BQ26">
            <v>4</v>
          </cell>
          <cell r="BR26">
            <v>3</v>
          </cell>
          <cell r="BS26">
            <v>3</v>
          </cell>
          <cell r="BT26">
            <v>4</v>
          </cell>
          <cell r="BU26">
            <v>5</v>
          </cell>
          <cell r="BV26">
            <v>3</v>
          </cell>
          <cell r="BW26">
            <v>4</v>
          </cell>
          <cell r="BX26">
            <v>3</v>
          </cell>
          <cell r="BY26">
            <v>4</v>
          </cell>
          <cell r="BZ26">
            <v>3</v>
          </cell>
          <cell r="CA26">
            <v>5</v>
          </cell>
          <cell r="CB26">
            <v>4</v>
          </cell>
          <cell r="CC26">
            <v>3</v>
          </cell>
          <cell r="CD26">
            <v>3</v>
          </cell>
          <cell r="CE26">
            <v>4</v>
          </cell>
          <cell r="CF26">
            <v>2</v>
          </cell>
          <cell r="CG26">
            <v>3</v>
          </cell>
          <cell r="CH26">
            <v>3</v>
          </cell>
          <cell r="CI26">
            <v>3</v>
          </cell>
          <cell r="CJ26">
            <v>2</v>
          </cell>
          <cell r="CK26">
            <v>3</v>
          </cell>
          <cell r="CL26">
            <v>1</v>
          </cell>
          <cell r="CM26">
            <v>2</v>
          </cell>
          <cell r="CN26">
            <v>1</v>
          </cell>
          <cell r="CO26">
            <v>1</v>
          </cell>
          <cell r="CP26">
            <v>1</v>
          </cell>
          <cell r="CQ26">
            <v>1</v>
          </cell>
          <cell r="CR26">
            <v>1</v>
          </cell>
          <cell r="CS26">
            <v>1</v>
          </cell>
          <cell r="CT26">
            <v>0</v>
          </cell>
          <cell r="CU26">
            <v>1</v>
          </cell>
          <cell r="CV26">
            <v>0</v>
          </cell>
          <cell r="CW26">
            <v>1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6</v>
          </cell>
          <cell r="DL26">
            <v>58</v>
          </cell>
          <cell r="DM26">
            <v>44</v>
          </cell>
          <cell r="DN26">
            <v>43</v>
          </cell>
          <cell r="DO26">
            <v>45</v>
          </cell>
          <cell r="DP26">
            <v>47</v>
          </cell>
          <cell r="DQ26">
            <v>43</v>
          </cell>
          <cell r="DR26">
            <v>34</v>
          </cell>
          <cell r="DS26">
            <v>26</v>
          </cell>
          <cell r="DT26">
            <v>18</v>
          </cell>
          <cell r="DU26">
            <v>19</v>
          </cell>
          <cell r="DV26">
            <v>18</v>
          </cell>
          <cell r="DW26">
            <v>15</v>
          </cell>
          <cell r="DX26">
            <v>16</v>
          </cell>
          <cell r="DY26">
            <v>6</v>
          </cell>
        </row>
        <row r="27">
          <cell r="G27">
            <v>6959</v>
          </cell>
          <cell r="H27">
            <v>8</v>
          </cell>
          <cell r="I27">
            <v>8</v>
          </cell>
          <cell r="J27">
            <v>7</v>
          </cell>
          <cell r="K27">
            <v>8</v>
          </cell>
          <cell r="L27">
            <v>7</v>
          </cell>
          <cell r="M27">
            <v>8</v>
          </cell>
          <cell r="N27">
            <v>7</v>
          </cell>
          <cell r="O27">
            <v>7</v>
          </cell>
          <cell r="P27">
            <v>8</v>
          </cell>
          <cell r="Q27">
            <v>9</v>
          </cell>
          <cell r="R27">
            <v>9</v>
          </cell>
          <cell r="S27">
            <v>8</v>
          </cell>
          <cell r="T27">
            <v>8</v>
          </cell>
          <cell r="U27">
            <v>11</v>
          </cell>
          <cell r="V27">
            <v>13</v>
          </cell>
          <cell r="W27">
            <v>9</v>
          </cell>
          <cell r="X27">
            <v>9</v>
          </cell>
          <cell r="Y27">
            <v>10</v>
          </cell>
          <cell r="Z27">
            <v>8</v>
          </cell>
          <cell r="AA27">
            <v>10</v>
          </cell>
          <cell r="AB27">
            <v>11</v>
          </cell>
          <cell r="AC27">
            <v>8</v>
          </cell>
          <cell r="AD27">
            <v>9</v>
          </cell>
          <cell r="AE27">
            <v>9</v>
          </cell>
          <cell r="AF27">
            <v>8</v>
          </cell>
          <cell r="AG27">
            <v>7</v>
          </cell>
          <cell r="AH27">
            <v>8</v>
          </cell>
          <cell r="AI27">
            <v>7</v>
          </cell>
          <cell r="AJ27">
            <v>5</v>
          </cell>
          <cell r="AK27">
            <v>8</v>
          </cell>
          <cell r="AL27">
            <v>7</v>
          </cell>
          <cell r="AM27">
            <v>6</v>
          </cell>
          <cell r="AN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S27">
            <v>6</v>
          </cell>
          <cell r="AT27">
            <v>7</v>
          </cell>
          <cell r="AU27">
            <v>9</v>
          </cell>
          <cell r="AV27">
            <v>8</v>
          </cell>
          <cell r="AW27">
            <v>8</v>
          </cell>
          <cell r="AX27">
            <v>7</v>
          </cell>
          <cell r="AY27">
            <v>8</v>
          </cell>
          <cell r="AZ27">
            <v>7</v>
          </cell>
          <cell r="BA27">
            <v>7</v>
          </cell>
          <cell r="BB27">
            <v>7</v>
          </cell>
          <cell r="BC27">
            <v>8</v>
          </cell>
          <cell r="BD27">
            <v>6</v>
          </cell>
          <cell r="BE27">
            <v>7</v>
          </cell>
          <cell r="BF27">
            <v>6</v>
          </cell>
          <cell r="BG27">
            <v>5</v>
          </cell>
          <cell r="BH27">
            <v>4</v>
          </cell>
          <cell r="BI27">
            <v>5</v>
          </cell>
          <cell r="BJ27">
            <v>6</v>
          </cell>
          <cell r="BK27">
            <v>6</v>
          </cell>
          <cell r="BL27">
            <v>4</v>
          </cell>
          <cell r="BM27">
            <v>4</v>
          </cell>
          <cell r="BN27">
            <v>4</v>
          </cell>
          <cell r="BO27">
            <v>4</v>
          </cell>
          <cell r="BP27">
            <v>3</v>
          </cell>
          <cell r="BQ27">
            <v>3</v>
          </cell>
          <cell r="BR27">
            <v>2</v>
          </cell>
          <cell r="BS27">
            <v>3</v>
          </cell>
          <cell r="BT27">
            <v>3</v>
          </cell>
          <cell r="BU27">
            <v>4</v>
          </cell>
          <cell r="BV27">
            <v>2</v>
          </cell>
          <cell r="BW27">
            <v>3</v>
          </cell>
          <cell r="BX27">
            <v>2</v>
          </cell>
          <cell r="BY27">
            <v>3</v>
          </cell>
          <cell r="BZ27">
            <v>2</v>
          </cell>
          <cell r="CA27">
            <v>4</v>
          </cell>
          <cell r="CB27">
            <v>3</v>
          </cell>
          <cell r="CC27">
            <v>2</v>
          </cell>
          <cell r="CD27">
            <v>2</v>
          </cell>
          <cell r="CE27">
            <v>3</v>
          </cell>
          <cell r="CF27">
            <v>1</v>
          </cell>
          <cell r="CG27">
            <v>2</v>
          </cell>
          <cell r="CH27">
            <v>2</v>
          </cell>
          <cell r="CI27">
            <v>2</v>
          </cell>
          <cell r="CJ27">
            <v>2</v>
          </cell>
          <cell r="CK27">
            <v>2</v>
          </cell>
          <cell r="CL27">
            <v>1</v>
          </cell>
          <cell r="CM27">
            <v>1</v>
          </cell>
          <cell r="CN27">
            <v>1</v>
          </cell>
          <cell r="CO27">
            <v>1</v>
          </cell>
          <cell r="CP27">
            <v>1</v>
          </cell>
          <cell r="CQ27">
            <v>1</v>
          </cell>
          <cell r="CR27">
            <v>0</v>
          </cell>
          <cell r="CS27">
            <v>0</v>
          </cell>
          <cell r="CT27">
            <v>0</v>
          </cell>
          <cell r="CU27">
            <v>1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8</v>
          </cell>
          <cell r="DL27">
            <v>45</v>
          </cell>
          <cell r="DM27">
            <v>35</v>
          </cell>
          <cell r="DN27">
            <v>33</v>
          </cell>
          <cell r="DO27">
            <v>36</v>
          </cell>
          <cell r="DP27">
            <v>38</v>
          </cell>
          <cell r="DQ27">
            <v>35</v>
          </cell>
          <cell r="DR27">
            <v>26</v>
          </cell>
          <cell r="DS27">
            <v>22</v>
          </cell>
          <cell r="DT27">
            <v>14</v>
          </cell>
          <cell r="DU27">
            <v>14</v>
          </cell>
          <cell r="DV27">
            <v>13</v>
          </cell>
          <cell r="DW27">
            <v>10</v>
          </cell>
          <cell r="DX27">
            <v>11</v>
          </cell>
          <cell r="DY27">
            <v>8</v>
          </cell>
        </row>
        <row r="28">
          <cell r="G28">
            <v>7698</v>
          </cell>
          <cell r="H28">
            <v>13</v>
          </cell>
          <cell r="I28">
            <v>12</v>
          </cell>
          <cell r="J28">
            <v>10</v>
          </cell>
          <cell r="K28">
            <v>11</v>
          </cell>
          <cell r="L28">
            <v>12</v>
          </cell>
          <cell r="M28">
            <v>12</v>
          </cell>
          <cell r="N28">
            <v>11</v>
          </cell>
          <cell r="O28">
            <v>11</v>
          </cell>
          <cell r="P28">
            <v>13</v>
          </cell>
          <cell r="Q28">
            <v>13</v>
          </cell>
          <cell r="R28">
            <v>13</v>
          </cell>
          <cell r="S28">
            <v>12</v>
          </cell>
          <cell r="T28">
            <v>12</v>
          </cell>
          <cell r="U28">
            <v>16</v>
          </cell>
          <cell r="V28">
            <v>19</v>
          </cell>
          <cell r="W28">
            <v>14</v>
          </cell>
          <cell r="X28">
            <v>13</v>
          </cell>
          <cell r="Y28">
            <v>15</v>
          </cell>
          <cell r="Z28">
            <v>13</v>
          </cell>
          <cell r="AA28">
            <v>15</v>
          </cell>
          <cell r="AB28">
            <v>17</v>
          </cell>
          <cell r="AC28">
            <v>12</v>
          </cell>
          <cell r="AD28">
            <v>14</v>
          </cell>
          <cell r="AE28">
            <v>14</v>
          </cell>
          <cell r="AF28">
            <v>12</v>
          </cell>
          <cell r="AG28">
            <v>11</v>
          </cell>
          <cell r="AH28">
            <v>12</v>
          </cell>
          <cell r="AI28">
            <v>10</v>
          </cell>
          <cell r="AJ28">
            <v>8</v>
          </cell>
          <cell r="AK28">
            <v>12</v>
          </cell>
          <cell r="AL28">
            <v>11</v>
          </cell>
          <cell r="AM28">
            <v>9</v>
          </cell>
          <cell r="AN28">
            <v>9</v>
          </cell>
          <cell r="AO28">
            <v>10</v>
          </cell>
          <cell r="AP28">
            <v>11</v>
          </cell>
          <cell r="AQ28">
            <v>10</v>
          </cell>
          <cell r="AR28">
            <v>11</v>
          </cell>
          <cell r="AS28">
            <v>9</v>
          </cell>
          <cell r="AT28">
            <v>10</v>
          </cell>
          <cell r="AU28">
            <v>13</v>
          </cell>
          <cell r="AV28">
            <v>12</v>
          </cell>
          <cell r="AW28">
            <v>12</v>
          </cell>
          <cell r="AX28">
            <v>10</v>
          </cell>
          <cell r="AY28">
            <v>12</v>
          </cell>
          <cell r="AZ28">
            <v>10</v>
          </cell>
          <cell r="BA28">
            <v>11</v>
          </cell>
          <cell r="BB28">
            <v>10</v>
          </cell>
          <cell r="BC28">
            <v>13</v>
          </cell>
          <cell r="BD28">
            <v>9</v>
          </cell>
          <cell r="BE28">
            <v>10</v>
          </cell>
          <cell r="BF28">
            <v>9</v>
          </cell>
          <cell r="BG28">
            <v>8</v>
          </cell>
          <cell r="BH28">
            <v>7</v>
          </cell>
          <cell r="BI28">
            <v>8</v>
          </cell>
          <cell r="BJ28">
            <v>8</v>
          </cell>
          <cell r="BK28">
            <v>9</v>
          </cell>
          <cell r="BL28">
            <v>5</v>
          </cell>
          <cell r="BM28">
            <v>5</v>
          </cell>
          <cell r="BN28">
            <v>6</v>
          </cell>
          <cell r="BO28">
            <v>6</v>
          </cell>
          <cell r="BP28">
            <v>5</v>
          </cell>
          <cell r="BQ28">
            <v>4</v>
          </cell>
          <cell r="BR28">
            <v>4</v>
          </cell>
          <cell r="BS28">
            <v>4</v>
          </cell>
          <cell r="BT28">
            <v>4</v>
          </cell>
          <cell r="BU28">
            <v>6</v>
          </cell>
          <cell r="BV28">
            <v>3</v>
          </cell>
          <cell r="BW28">
            <v>4</v>
          </cell>
          <cell r="BX28">
            <v>3</v>
          </cell>
          <cell r="BY28">
            <v>5</v>
          </cell>
          <cell r="BZ28">
            <v>4</v>
          </cell>
          <cell r="CA28">
            <v>6</v>
          </cell>
          <cell r="CB28">
            <v>5</v>
          </cell>
          <cell r="CC28">
            <v>3</v>
          </cell>
          <cell r="CD28">
            <v>3</v>
          </cell>
          <cell r="CE28">
            <v>4</v>
          </cell>
          <cell r="CF28">
            <v>2</v>
          </cell>
          <cell r="CG28">
            <v>3</v>
          </cell>
          <cell r="CH28">
            <v>3</v>
          </cell>
          <cell r="CI28">
            <v>3</v>
          </cell>
          <cell r="CJ28">
            <v>2</v>
          </cell>
          <cell r="CK28">
            <v>3</v>
          </cell>
          <cell r="CL28">
            <v>2</v>
          </cell>
          <cell r="CM28">
            <v>2</v>
          </cell>
          <cell r="CN28">
            <v>1</v>
          </cell>
          <cell r="CO28">
            <v>1</v>
          </cell>
          <cell r="CP28">
            <v>2</v>
          </cell>
          <cell r="CQ28">
            <v>1</v>
          </cell>
          <cell r="CR28">
            <v>1</v>
          </cell>
          <cell r="CS28">
            <v>1</v>
          </cell>
          <cell r="CT28">
            <v>0</v>
          </cell>
          <cell r="CU28">
            <v>1</v>
          </cell>
          <cell r="CV28">
            <v>0</v>
          </cell>
          <cell r="CW28">
            <v>1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13</v>
          </cell>
          <cell r="DL28">
            <v>69</v>
          </cell>
          <cell r="DM28">
            <v>53</v>
          </cell>
          <cell r="DN28">
            <v>50</v>
          </cell>
          <cell r="DO28">
            <v>53</v>
          </cell>
          <cell r="DP28">
            <v>56</v>
          </cell>
          <cell r="DQ28">
            <v>53</v>
          </cell>
          <cell r="DR28">
            <v>40</v>
          </cell>
          <cell r="DS28">
            <v>31</v>
          </cell>
          <cell r="DT28">
            <v>21</v>
          </cell>
          <cell r="DU28">
            <v>21</v>
          </cell>
          <cell r="DV28">
            <v>21</v>
          </cell>
          <cell r="DW28">
            <v>15</v>
          </cell>
          <cell r="DX28">
            <v>18</v>
          </cell>
          <cell r="DY28">
            <v>13</v>
          </cell>
        </row>
        <row r="29">
          <cell r="G29">
            <v>4974</v>
          </cell>
          <cell r="H29">
            <v>10</v>
          </cell>
          <cell r="I29">
            <v>10</v>
          </cell>
          <cell r="J29">
            <v>8</v>
          </cell>
          <cell r="K29">
            <v>8</v>
          </cell>
          <cell r="L29">
            <v>12</v>
          </cell>
          <cell r="M29">
            <v>8</v>
          </cell>
          <cell r="N29">
            <v>14</v>
          </cell>
          <cell r="O29">
            <v>15</v>
          </cell>
          <cell r="P29">
            <v>11</v>
          </cell>
          <cell r="Q29">
            <v>12</v>
          </cell>
          <cell r="R29">
            <v>16</v>
          </cell>
          <cell r="S29">
            <v>10</v>
          </cell>
          <cell r="T29">
            <v>15</v>
          </cell>
          <cell r="U29">
            <v>14</v>
          </cell>
          <cell r="V29">
            <v>16</v>
          </cell>
          <cell r="W29">
            <v>15</v>
          </cell>
          <cell r="X29">
            <v>15</v>
          </cell>
          <cell r="Y29">
            <v>12</v>
          </cell>
          <cell r="Z29">
            <v>14</v>
          </cell>
          <cell r="AA29">
            <v>13</v>
          </cell>
          <cell r="AB29">
            <v>11</v>
          </cell>
          <cell r="AC29">
            <v>8</v>
          </cell>
          <cell r="AD29">
            <v>10</v>
          </cell>
          <cell r="AE29">
            <v>11</v>
          </cell>
          <cell r="AF29">
            <v>12</v>
          </cell>
          <cell r="AG29">
            <v>9</v>
          </cell>
          <cell r="AH29">
            <v>6</v>
          </cell>
          <cell r="AI29">
            <v>8</v>
          </cell>
          <cell r="AJ29">
            <v>8</v>
          </cell>
          <cell r="AK29">
            <v>7</v>
          </cell>
          <cell r="AL29">
            <v>12</v>
          </cell>
          <cell r="AM29">
            <v>11</v>
          </cell>
          <cell r="AN29">
            <v>10</v>
          </cell>
          <cell r="AO29">
            <v>9</v>
          </cell>
          <cell r="AP29">
            <v>7</v>
          </cell>
          <cell r="AQ29">
            <v>7</v>
          </cell>
          <cell r="AR29">
            <v>8</v>
          </cell>
          <cell r="AS29">
            <v>8</v>
          </cell>
          <cell r="AT29">
            <v>7</v>
          </cell>
          <cell r="AU29">
            <v>8</v>
          </cell>
          <cell r="AV29">
            <v>10</v>
          </cell>
          <cell r="AW29">
            <v>8</v>
          </cell>
          <cell r="AX29">
            <v>9</v>
          </cell>
          <cell r="AY29">
            <v>9</v>
          </cell>
          <cell r="AZ29">
            <v>7</v>
          </cell>
          <cell r="BA29">
            <v>6</v>
          </cell>
          <cell r="BB29">
            <v>8</v>
          </cell>
          <cell r="BC29">
            <v>6</v>
          </cell>
          <cell r="BD29">
            <v>8</v>
          </cell>
          <cell r="BE29">
            <v>4</v>
          </cell>
          <cell r="BF29">
            <v>6</v>
          </cell>
          <cell r="BG29">
            <v>4</v>
          </cell>
          <cell r="BH29">
            <v>8</v>
          </cell>
          <cell r="BI29">
            <v>6</v>
          </cell>
          <cell r="BJ29">
            <v>6</v>
          </cell>
          <cell r="BK29">
            <v>9</v>
          </cell>
          <cell r="BL29">
            <v>3</v>
          </cell>
          <cell r="BM29">
            <v>6</v>
          </cell>
          <cell r="BN29">
            <v>7</v>
          </cell>
          <cell r="BO29">
            <v>3</v>
          </cell>
          <cell r="BP29">
            <v>6</v>
          </cell>
          <cell r="BQ29">
            <v>7</v>
          </cell>
          <cell r="BR29">
            <v>4</v>
          </cell>
          <cell r="BS29">
            <v>5</v>
          </cell>
          <cell r="BT29">
            <v>4</v>
          </cell>
          <cell r="BU29">
            <v>4</v>
          </cell>
          <cell r="BV29">
            <v>5</v>
          </cell>
          <cell r="BW29">
            <v>4</v>
          </cell>
          <cell r="BX29">
            <v>4</v>
          </cell>
          <cell r="BY29">
            <v>3</v>
          </cell>
          <cell r="BZ29">
            <v>3</v>
          </cell>
          <cell r="CA29">
            <v>1</v>
          </cell>
          <cell r="CB29">
            <v>3</v>
          </cell>
          <cell r="CC29">
            <v>2</v>
          </cell>
          <cell r="CD29">
            <v>2</v>
          </cell>
          <cell r="CE29">
            <v>1</v>
          </cell>
          <cell r="CF29">
            <v>3</v>
          </cell>
          <cell r="CG29">
            <v>1</v>
          </cell>
          <cell r="CH29">
            <v>2</v>
          </cell>
          <cell r="CI29">
            <v>2</v>
          </cell>
          <cell r="CJ29">
            <v>1</v>
          </cell>
          <cell r="CK29">
            <v>2</v>
          </cell>
          <cell r="CL29">
            <v>2</v>
          </cell>
          <cell r="CM29">
            <v>2</v>
          </cell>
          <cell r="CN29">
            <v>2</v>
          </cell>
          <cell r="CO29">
            <v>1</v>
          </cell>
          <cell r="CP29">
            <v>1</v>
          </cell>
          <cell r="CQ29">
            <v>1</v>
          </cell>
          <cell r="CR29">
            <v>0</v>
          </cell>
          <cell r="CS29">
            <v>0</v>
          </cell>
          <cell r="CT29">
            <v>1</v>
          </cell>
          <cell r="CU29">
            <v>1</v>
          </cell>
          <cell r="CV29">
            <v>2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9</v>
          </cell>
          <cell r="DL29">
            <v>52</v>
          </cell>
          <cell r="DM29">
            <v>38</v>
          </cell>
          <cell r="DN29">
            <v>49</v>
          </cell>
          <cell r="DO29">
            <v>38</v>
          </cell>
          <cell r="DP29">
            <v>43</v>
          </cell>
          <cell r="DQ29">
            <v>32</v>
          </cell>
          <cell r="DR29">
            <v>30</v>
          </cell>
          <cell r="DS29">
            <v>28</v>
          </cell>
          <cell r="DT29">
            <v>26</v>
          </cell>
          <cell r="DU29">
            <v>20</v>
          </cell>
          <cell r="DV29">
            <v>11</v>
          </cell>
          <cell r="DW29">
            <v>9</v>
          </cell>
          <cell r="DX29">
            <v>16</v>
          </cell>
          <cell r="DY29">
            <v>9</v>
          </cell>
        </row>
        <row r="30">
          <cell r="G30">
            <v>4975</v>
          </cell>
          <cell r="H30">
            <v>12</v>
          </cell>
          <cell r="I30">
            <v>12</v>
          </cell>
          <cell r="J30">
            <v>11</v>
          </cell>
          <cell r="K30">
            <v>10</v>
          </cell>
          <cell r="L30">
            <v>10</v>
          </cell>
          <cell r="M30">
            <v>10</v>
          </cell>
          <cell r="N30">
            <v>15</v>
          </cell>
          <cell r="O30">
            <v>16</v>
          </cell>
          <cell r="P30">
            <v>12</v>
          </cell>
          <cell r="Q30">
            <v>13</v>
          </cell>
          <cell r="R30">
            <v>16</v>
          </cell>
          <cell r="S30">
            <v>12</v>
          </cell>
          <cell r="T30">
            <v>16</v>
          </cell>
          <cell r="U30">
            <v>15</v>
          </cell>
          <cell r="V30">
            <v>17</v>
          </cell>
          <cell r="W30">
            <v>14</v>
          </cell>
          <cell r="X30">
            <v>14</v>
          </cell>
          <cell r="Y30">
            <v>11</v>
          </cell>
          <cell r="Z30">
            <v>17</v>
          </cell>
          <cell r="AA30">
            <v>16</v>
          </cell>
          <cell r="AB30">
            <v>17</v>
          </cell>
          <cell r="AC30">
            <v>14</v>
          </cell>
          <cell r="AD30">
            <v>16</v>
          </cell>
          <cell r="AE30">
            <v>18</v>
          </cell>
          <cell r="AF30">
            <v>18</v>
          </cell>
          <cell r="AG30">
            <v>15</v>
          </cell>
          <cell r="AH30">
            <v>12</v>
          </cell>
          <cell r="AI30">
            <v>13</v>
          </cell>
          <cell r="AJ30">
            <v>13</v>
          </cell>
          <cell r="AK30">
            <v>13</v>
          </cell>
          <cell r="AL30">
            <v>14</v>
          </cell>
          <cell r="AM30">
            <v>13</v>
          </cell>
          <cell r="AN30">
            <v>13</v>
          </cell>
          <cell r="AO30">
            <v>12</v>
          </cell>
          <cell r="AP30">
            <v>10</v>
          </cell>
          <cell r="AQ30">
            <v>9</v>
          </cell>
          <cell r="AR30">
            <v>10</v>
          </cell>
          <cell r="AS30">
            <v>10</v>
          </cell>
          <cell r="AT30">
            <v>10</v>
          </cell>
          <cell r="AU30">
            <v>10</v>
          </cell>
          <cell r="AV30">
            <v>10</v>
          </cell>
          <cell r="AW30">
            <v>9</v>
          </cell>
          <cell r="AX30">
            <v>10</v>
          </cell>
          <cell r="AY30">
            <v>9</v>
          </cell>
          <cell r="AZ30">
            <v>7</v>
          </cell>
          <cell r="BA30">
            <v>7</v>
          </cell>
          <cell r="BB30">
            <v>8</v>
          </cell>
          <cell r="BC30">
            <v>7</v>
          </cell>
          <cell r="BD30">
            <v>8</v>
          </cell>
          <cell r="BE30">
            <v>5</v>
          </cell>
          <cell r="BF30">
            <v>7</v>
          </cell>
          <cell r="BG30">
            <v>5</v>
          </cell>
          <cell r="BH30">
            <v>9</v>
          </cell>
          <cell r="BI30">
            <v>7</v>
          </cell>
          <cell r="BJ30">
            <v>7</v>
          </cell>
          <cell r="BK30">
            <v>9</v>
          </cell>
          <cell r="BL30">
            <v>4</v>
          </cell>
          <cell r="BM30">
            <v>6</v>
          </cell>
          <cell r="BN30">
            <v>8</v>
          </cell>
          <cell r="BO30">
            <v>4</v>
          </cell>
          <cell r="BP30">
            <v>5</v>
          </cell>
          <cell r="BQ30">
            <v>6</v>
          </cell>
          <cell r="BR30">
            <v>4</v>
          </cell>
          <cell r="BS30">
            <v>5</v>
          </cell>
          <cell r="BT30">
            <v>4</v>
          </cell>
          <cell r="BU30">
            <v>4</v>
          </cell>
          <cell r="BV30">
            <v>4</v>
          </cell>
          <cell r="BW30">
            <v>4</v>
          </cell>
          <cell r="BX30">
            <v>4</v>
          </cell>
          <cell r="BY30">
            <v>3</v>
          </cell>
          <cell r="BZ30">
            <v>2</v>
          </cell>
          <cell r="CA30">
            <v>1</v>
          </cell>
          <cell r="CB30">
            <v>3</v>
          </cell>
          <cell r="CC30">
            <v>2</v>
          </cell>
          <cell r="CD30">
            <v>1</v>
          </cell>
          <cell r="CE30">
            <v>2</v>
          </cell>
          <cell r="CF30">
            <v>2</v>
          </cell>
          <cell r="CG30">
            <v>1</v>
          </cell>
          <cell r="CH30">
            <v>2</v>
          </cell>
          <cell r="CI30">
            <v>1</v>
          </cell>
          <cell r="CJ30">
            <v>1</v>
          </cell>
          <cell r="CK30">
            <v>1</v>
          </cell>
          <cell r="CL30">
            <v>1</v>
          </cell>
          <cell r="CM30">
            <v>2</v>
          </cell>
          <cell r="CN30">
            <v>1</v>
          </cell>
          <cell r="CO30">
            <v>1</v>
          </cell>
          <cell r="CP30">
            <v>0</v>
          </cell>
          <cell r="CQ30">
            <v>1</v>
          </cell>
          <cell r="CR30">
            <v>0</v>
          </cell>
          <cell r="CS30">
            <v>0</v>
          </cell>
          <cell r="CT30">
            <v>1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12</v>
          </cell>
          <cell r="DL30">
            <v>83</v>
          </cell>
          <cell r="DM30">
            <v>66</v>
          </cell>
          <cell r="DN30">
            <v>62</v>
          </cell>
          <cell r="DO30">
            <v>49</v>
          </cell>
          <cell r="DP30">
            <v>45</v>
          </cell>
          <cell r="DQ30">
            <v>35</v>
          </cell>
          <cell r="DR30">
            <v>35</v>
          </cell>
          <cell r="DS30">
            <v>31</v>
          </cell>
          <cell r="DT30">
            <v>24</v>
          </cell>
          <cell r="DU30">
            <v>19</v>
          </cell>
          <cell r="DV30">
            <v>9</v>
          </cell>
          <cell r="DW30">
            <v>8</v>
          </cell>
          <cell r="DX30">
            <v>11</v>
          </cell>
          <cell r="DY30">
            <v>12</v>
          </cell>
        </row>
        <row r="31">
          <cell r="G31">
            <v>5008</v>
          </cell>
          <cell r="H31">
            <v>9</v>
          </cell>
          <cell r="I31">
            <v>10</v>
          </cell>
          <cell r="J31">
            <v>16</v>
          </cell>
          <cell r="K31">
            <v>9</v>
          </cell>
          <cell r="L31">
            <v>18</v>
          </cell>
          <cell r="M31">
            <v>9</v>
          </cell>
          <cell r="N31">
            <v>14</v>
          </cell>
          <cell r="O31">
            <v>15</v>
          </cell>
          <cell r="P31">
            <v>12</v>
          </cell>
          <cell r="Q31">
            <v>12</v>
          </cell>
          <cell r="R31">
            <v>15</v>
          </cell>
          <cell r="S31">
            <v>11</v>
          </cell>
          <cell r="T31">
            <v>16</v>
          </cell>
          <cell r="U31">
            <v>15</v>
          </cell>
          <cell r="V31">
            <v>16</v>
          </cell>
          <cell r="W31">
            <v>14</v>
          </cell>
          <cell r="X31">
            <v>14</v>
          </cell>
          <cell r="Y31">
            <v>11</v>
          </cell>
          <cell r="Z31">
            <v>16</v>
          </cell>
          <cell r="AA31">
            <v>15</v>
          </cell>
          <cell r="AB31">
            <v>16</v>
          </cell>
          <cell r="AC31">
            <v>14</v>
          </cell>
          <cell r="AD31">
            <v>15</v>
          </cell>
          <cell r="AE31">
            <v>17</v>
          </cell>
          <cell r="AF31">
            <v>17</v>
          </cell>
          <cell r="AG31">
            <v>14</v>
          </cell>
          <cell r="AH31">
            <v>11</v>
          </cell>
          <cell r="AI31">
            <v>12</v>
          </cell>
          <cell r="AJ31">
            <v>12</v>
          </cell>
          <cell r="AK31">
            <v>12</v>
          </cell>
          <cell r="AL31">
            <v>13</v>
          </cell>
          <cell r="AM31">
            <v>12</v>
          </cell>
          <cell r="AN31">
            <v>12</v>
          </cell>
          <cell r="AO31">
            <v>11</v>
          </cell>
          <cell r="AP31">
            <v>9</v>
          </cell>
          <cell r="AQ31">
            <v>9</v>
          </cell>
          <cell r="AR31">
            <v>10</v>
          </cell>
          <cell r="AS31">
            <v>10</v>
          </cell>
          <cell r="AT31">
            <v>9</v>
          </cell>
          <cell r="AU31">
            <v>10</v>
          </cell>
          <cell r="AV31">
            <v>10</v>
          </cell>
          <cell r="AW31">
            <v>8</v>
          </cell>
          <cell r="AX31">
            <v>9</v>
          </cell>
          <cell r="AY31">
            <v>9</v>
          </cell>
          <cell r="AZ31">
            <v>7</v>
          </cell>
          <cell r="BA31">
            <v>6</v>
          </cell>
          <cell r="BB31">
            <v>8</v>
          </cell>
          <cell r="BC31">
            <v>7</v>
          </cell>
          <cell r="BD31">
            <v>8</v>
          </cell>
          <cell r="BE31">
            <v>4</v>
          </cell>
          <cell r="BF31">
            <v>6</v>
          </cell>
          <cell r="BG31">
            <v>5</v>
          </cell>
          <cell r="BH31">
            <v>8</v>
          </cell>
          <cell r="BI31">
            <v>7</v>
          </cell>
          <cell r="BJ31">
            <v>7</v>
          </cell>
          <cell r="BK31">
            <v>9</v>
          </cell>
          <cell r="BL31">
            <v>4</v>
          </cell>
          <cell r="BM31">
            <v>6</v>
          </cell>
          <cell r="BN31">
            <v>8</v>
          </cell>
          <cell r="BO31">
            <v>4</v>
          </cell>
          <cell r="BP31">
            <v>5</v>
          </cell>
          <cell r="BQ31">
            <v>6</v>
          </cell>
          <cell r="BR31">
            <v>4</v>
          </cell>
          <cell r="BS31">
            <v>5</v>
          </cell>
          <cell r="BT31">
            <v>4</v>
          </cell>
          <cell r="BU31">
            <v>4</v>
          </cell>
          <cell r="BV31">
            <v>4</v>
          </cell>
          <cell r="BW31">
            <v>4</v>
          </cell>
          <cell r="BX31">
            <v>4</v>
          </cell>
          <cell r="BY31">
            <v>3</v>
          </cell>
          <cell r="BZ31">
            <v>2</v>
          </cell>
          <cell r="CA31">
            <v>1</v>
          </cell>
          <cell r="CB31">
            <v>3</v>
          </cell>
          <cell r="CC31">
            <v>2</v>
          </cell>
          <cell r="CD31">
            <v>1</v>
          </cell>
          <cell r="CE31">
            <v>2</v>
          </cell>
          <cell r="CF31">
            <v>2</v>
          </cell>
          <cell r="CG31">
            <v>1</v>
          </cell>
          <cell r="CH31">
            <v>2</v>
          </cell>
          <cell r="CI31">
            <v>1</v>
          </cell>
          <cell r="CJ31">
            <v>1</v>
          </cell>
          <cell r="CK31">
            <v>1</v>
          </cell>
          <cell r="CL31">
            <v>1</v>
          </cell>
          <cell r="CM31">
            <v>2</v>
          </cell>
          <cell r="CN31">
            <v>1</v>
          </cell>
          <cell r="CO31">
            <v>1</v>
          </cell>
          <cell r="CP31">
            <v>0</v>
          </cell>
          <cell r="CQ31">
            <v>1</v>
          </cell>
          <cell r="CR31">
            <v>0</v>
          </cell>
          <cell r="CS31">
            <v>0</v>
          </cell>
          <cell r="CT31">
            <v>1</v>
          </cell>
          <cell r="CU31">
            <v>1</v>
          </cell>
          <cell r="CV31">
            <v>1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9</v>
          </cell>
          <cell r="DL31">
            <v>79</v>
          </cell>
          <cell r="DM31">
            <v>61</v>
          </cell>
          <cell r="DN31">
            <v>57</v>
          </cell>
          <cell r="DO31">
            <v>48</v>
          </cell>
          <cell r="DP31">
            <v>43</v>
          </cell>
          <cell r="DQ31">
            <v>33</v>
          </cell>
          <cell r="DR31">
            <v>33</v>
          </cell>
          <cell r="DS31">
            <v>31</v>
          </cell>
          <cell r="DT31">
            <v>24</v>
          </cell>
          <cell r="DU31">
            <v>19</v>
          </cell>
          <cell r="DV31">
            <v>9</v>
          </cell>
          <cell r="DW31">
            <v>8</v>
          </cell>
          <cell r="DX31">
            <v>11</v>
          </cell>
          <cell r="DY31">
            <v>9</v>
          </cell>
        </row>
        <row r="32">
          <cell r="G32">
            <v>5026</v>
          </cell>
          <cell r="H32">
            <v>15</v>
          </cell>
          <cell r="I32">
            <v>15</v>
          </cell>
          <cell r="J32">
            <v>10</v>
          </cell>
          <cell r="K32">
            <v>10</v>
          </cell>
          <cell r="L32">
            <v>11</v>
          </cell>
          <cell r="M32">
            <v>10</v>
          </cell>
          <cell r="N32">
            <v>15</v>
          </cell>
          <cell r="O32">
            <v>17</v>
          </cell>
          <cell r="P32">
            <v>13</v>
          </cell>
          <cell r="Q32">
            <v>13</v>
          </cell>
          <cell r="R32">
            <v>16</v>
          </cell>
          <cell r="S32">
            <v>12</v>
          </cell>
          <cell r="T32">
            <v>17</v>
          </cell>
          <cell r="U32">
            <v>16</v>
          </cell>
          <cell r="V32">
            <v>17</v>
          </cell>
          <cell r="W32">
            <v>15</v>
          </cell>
          <cell r="X32">
            <v>15</v>
          </cell>
          <cell r="Y32">
            <v>11</v>
          </cell>
          <cell r="Z32">
            <v>18</v>
          </cell>
          <cell r="AA32">
            <v>17</v>
          </cell>
          <cell r="AB32">
            <v>18</v>
          </cell>
          <cell r="AC32">
            <v>15</v>
          </cell>
          <cell r="AD32">
            <v>17</v>
          </cell>
          <cell r="AE32">
            <v>18</v>
          </cell>
          <cell r="AF32">
            <v>18</v>
          </cell>
          <cell r="AG32">
            <v>15</v>
          </cell>
          <cell r="AH32">
            <v>12</v>
          </cell>
          <cell r="AI32">
            <v>13</v>
          </cell>
          <cell r="AJ32">
            <v>14</v>
          </cell>
          <cell r="AK32">
            <v>13</v>
          </cell>
          <cell r="AL32">
            <v>14</v>
          </cell>
          <cell r="AM32">
            <v>13</v>
          </cell>
          <cell r="AN32">
            <v>13</v>
          </cell>
          <cell r="AO32">
            <v>12</v>
          </cell>
          <cell r="AP32">
            <v>10</v>
          </cell>
          <cell r="AQ32">
            <v>10</v>
          </cell>
          <cell r="AR32">
            <v>10</v>
          </cell>
          <cell r="AS32">
            <v>11</v>
          </cell>
          <cell r="AT32">
            <v>10</v>
          </cell>
          <cell r="AU32">
            <v>11</v>
          </cell>
          <cell r="AV32">
            <v>11</v>
          </cell>
          <cell r="AW32">
            <v>9</v>
          </cell>
          <cell r="AX32">
            <v>10</v>
          </cell>
          <cell r="AY32">
            <v>10</v>
          </cell>
          <cell r="AZ32">
            <v>7</v>
          </cell>
          <cell r="BA32">
            <v>7</v>
          </cell>
          <cell r="BB32">
            <v>9</v>
          </cell>
          <cell r="BC32">
            <v>7</v>
          </cell>
          <cell r="BD32">
            <v>9</v>
          </cell>
          <cell r="BE32">
            <v>5</v>
          </cell>
          <cell r="BF32">
            <v>7</v>
          </cell>
          <cell r="BG32">
            <v>5</v>
          </cell>
          <cell r="BH32">
            <v>9</v>
          </cell>
          <cell r="BI32">
            <v>7</v>
          </cell>
          <cell r="BJ32">
            <v>7</v>
          </cell>
          <cell r="BK32">
            <v>9</v>
          </cell>
          <cell r="BL32">
            <v>4</v>
          </cell>
          <cell r="BM32">
            <v>6</v>
          </cell>
          <cell r="BN32">
            <v>8</v>
          </cell>
          <cell r="BO32">
            <v>4</v>
          </cell>
          <cell r="BP32">
            <v>6</v>
          </cell>
          <cell r="BQ32">
            <v>7</v>
          </cell>
          <cell r="BR32">
            <v>4</v>
          </cell>
          <cell r="BS32">
            <v>5</v>
          </cell>
          <cell r="BT32">
            <v>4</v>
          </cell>
          <cell r="BU32">
            <v>4</v>
          </cell>
          <cell r="BV32">
            <v>5</v>
          </cell>
          <cell r="BW32">
            <v>4</v>
          </cell>
          <cell r="BX32">
            <v>4</v>
          </cell>
          <cell r="BY32">
            <v>3</v>
          </cell>
          <cell r="BZ32">
            <v>3</v>
          </cell>
          <cell r="CA32">
            <v>1</v>
          </cell>
          <cell r="CB32">
            <v>3</v>
          </cell>
          <cell r="CC32">
            <v>2</v>
          </cell>
          <cell r="CD32">
            <v>2</v>
          </cell>
          <cell r="CE32">
            <v>2</v>
          </cell>
          <cell r="CF32">
            <v>3</v>
          </cell>
          <cell r="CG32">
            <v>1</v>
          </cell>
          <cell r="CH32">
            <v>2</v>
          </cell>
          <cell r="CI32">
            <v>2</v>
          </cell>
          <cell r="CJ32">
            <v>1</v>
          </cell>
          <cell r="CK32">
            <v>2</v>
          </cell>
          <cell r="CL32">
            <v>2</v>
          </cell>
          <cell r="CM32">
            <v>2</v>
          </cell>
          <cell r="CN32">
            <v>2</v>
          </cell>
          <cell r="CO32">
            <v>1</v>
          </cell>
          <cell r="CP32">
            <v>1</v>
          </cell>
          <cell r="CQ32">
            <v>1</v>
          </cell>
          <cell r="CR32">
            <v>0</v>
          </cell>
          <cell r="CS32">
            <v>0</v>
          </cell>
          <cell r="CT32">
            <v>1</v>
          </cell>
          <cell r="CU32">
            <v>1</v>
          </cell>
          <cell r="CV32">
            <v>2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15</v>
          </cell>
          <cell r="DL32">
            <v>86</v>
          </cell>
          <cell r="DM32">
            <v>67</v>
          </cell>
          <cell r="DN32">
            <v>62</v>
          </cell>
          <cell r="DO32">
            <v>52</v>
          </cell>
          <cell r="DP32">
            <v>47</v>
          </cell>
          <cell r="DQ32">
            <v>37</v>
          </cell>
          <cell r="DR32">
            <v>35</v>
          </cell>
          <cell r="DS32">
            <v>31</v>
          </cell>
          <cell r="DT32">
            <v>26</v>
          </cell>
          <cell r="DU32">
            <v>20</v>
          </cell>
          <cell r="DV32">
            <v>11</v>
          </cell>
          <cell r="DW32">
            <v>10</v>
          </cell>
          <cell r="DX32">
            <v>16</v>
          </cell>
          <cell r="DY32">
            <v>15</v>
          </cell>
        </row>
        <row r="33">
          <cell r="G33">
            <v>4981</v>
          </cell>
          <cell r="H33">
            <v>226</v>
          </cell>
          <cell r="I33">
            <v>192</v>
          </cell>
          <cell r="J33">
            <v>94</v>
          </cell>
          <cell r="K33">
            <v>113</v>
          </cell>
          <cell r="L33">
            <v>102</v>
          </cell>
          <cell r="M33">
            <v>123</v>
          </cell>
          <cell r="N33">
            <v>130</v>
          </cell>
          <cell r="O33">
            <v>147</v>
          </cell>
          <cell r="P33">
            <v>130</v>
          </cell>
          <cell r="Q33">
            <v>140</v>
          </cell>
          <cell r="R33">
            <v>150</v>
          </cell>
          <cell r="S33">
            <v>177</v>
          </cell>
          <cell r="T33">
            <v>220</v>
          </cell>
          <cell r="U33">
            <v>232</v>
          </cell>
          <cell r="V33">
            <v>202</v>
          </cell>
          <cell r="W33">
            <v>160</v>
          </cell>
          <cell r="X33">
            <v>162</v>
          </cell>
          <cell r="Y33">
            <v>158</v>
          </cell>
          <cell r="Z33">
            <v>193</v>
          </cell>
          <cell r="AA33">
            <v>175</v>
          </cell>
          <cell r="AB33">
            <v>122</v>
          </cell>
          <cell r="AC33">
            <v>130</v>
          </cell>
          <cell r="AD33">
            <v>120</v>
          </cell>
          <cell r="AE33">
            <v>134</v>
          </cell>
          <cell r="AF33">
            <v>103</v>
          </cell>
          <cell r="AG33">
            <v>126</v>
          </cell>
          <cell r="AH33">
            <v>104</v>
          </cell>
          <cell r="AI33">
            <v>98</v>
          </cell>
          <cell r="AJ33">
            <v>79</v>
          </cell>
          <cell r="AK33">
            <v>64</v>
          </cell>
          <cell r="AL33">
            <v>37</v>
          </cell>
          <cell r="AM33">
            <v>32</v>
          </cell>
          <cell r="AN33">
            <v>27</v>
          </cell>
          <cell r="AO33">
            <v>56</v>
          </cell>
          <cell r="AP33">
            <v>28</v>
          </cell>
          <cell r="AQ33">
            <v>49</v>
          </cell>
          <cell r="AR33">
            <v>35</v>
          </cell>
          <cell r="AS33">
            <v>32</v>
          </cell>
          <cell r="AT33">
            <v>17</v>
          </cell>
          <cell r="AU33">
            <v>14</v>
          </cell>
          <cell r="AV33">
            <v>49</v>
          </cell>
          <cell r="AW33">
            <v>43</v>
          </cell>
          <cell r="AX33">
            <v>27</v>
          </cell>
          <cell r="AY33">
            <v>45</v>
          </cell>
          <cell r="AZ33">
            <v>20</v>
          </cell>
          <cell r="BA33">
            <v>13</v>
          </cell>
          <cell r="BB33">
            <v>16</v>
          </cell>
          <cell r="BC33">
            <v>22</v>
          </cell>
          <cell r="BD33">
            <v>2</v>
          </cell>
          <cell r="BE33">
            <v>-1</v>
          </cell>
          <cell r="BF33">
            <v>71</v>
          </cell>
          <cell r="BG33">
            <v>61</v>
          </cell>
          <cell r="BH33">
            <v>59</v>
          </cell>
          <cell r="BI33">
            <v>44</v>
          </cell>
          <cell r="BJ33">
            <v>43</v>
          </cell>
          <cell r="BK33">
            <v>25</v>
          </cell>
          <cell r="BL33">
            <v>31</v>
          </cell>
          <cell r="BM33">
            <v>46</v>
          </cell>
          <cell r="BN33">
            <v>27</v>
          </cell>
          <cell r="BO33">
            <v>10</v>
          </cell>
          <cell r="BP33">
            <v>51</v>
          </cell>
          <cell r="BQ33">
            <v>62</v>
          </cell>
          <cell r="BR33">
            <v>52</v>
          </cell>
          <cell r="BS33">
            <v>54</v>
          </cell>
          <cell r="BT33">
            <v>48</v>
          </cell>
          <cell r="BU33">
            <v>59</v>
          </cell>
          <cell r="BV33">
            <v>62</v>
          </cell>
          <cell r="BW33">
            <v>50</v>
          </cell>
          <cell r="BX33">
            <v>53</v>
          </cell>
          <cell r="BY33">
            <v>34</v>
          </cell>
          <cell r="BZ33">
            <v>44</v>
          </cell>
          <cell r="CA33">
            <v>55</v>
          </cell>
          <cell r="CB33">
            <v>33</v>
          </cell>
          <cell r="CC33">
            <v>34</v>
          </cell>
          <cell r="CD33">
            <v>43</v>
          </cell>
          <cell r="CE33">
            <v>-98</v>
          </cell>
          <cell r="CF33">
            <v>64</v>
          </cell>
          <cell r="CG33">
            <v>55</v>
          </cell>
          <cell r="CH33">
            <v>57</v>
          </cell>
          <cell r="CI33">
            <v>48</v>
          </cell>
          <cell r="CJ33">
            <v>47</v>
          </cell>
          <cell r="CK33">
            <v>40</v>
          </cell>
          <cell r="CL33">
            <v>36</v>
          </cell>
          <cell r="CM33">
            <v>35</v>
          </cell>
          <cell r="CN33">
            <v>26</v>
          </cell>
          <cell r="CO33">
            <v>32</v>
          </cell>
          <cell r="CP33">
            <v>24</v>
          </cell>
          <cell r="CQ33">
            <v>21</v>
          </cell>
          <cell r="CR33">
            <v>23</v>
          </cell>
          <cell r="CS33">
            <v>13</v>
          </cell>
          <cell r="CT33">
            <v>15</v>
          </cell>
          <cell r="CU33">
            <v>12</v>
          </cell>
          <cell r="CV33">
            <v>10</v>
          </cell>
          <cell r="CW33">
            <v>11</v>
          </cell>
          <cell r="CX33">
            <v>4</v>
          </cell>
          <cell r="CY33">
            <v>3</v>
          </cell>
          <cell r="CZ33">
            <v>3</v>
          </cell>
          <cell r="DA33">
            <v>3</v>
          </cell>
          <cell r="DB33">
            <v>4</v>
          </cell>
          <cell r="DC33">
            <v>1</v>
          </cell>
          <cell r="DD33">
            <v>1</v>
          </cell>
          <cell r="DE33">
            <v>1</v>
          </cell>
          <cell r="DF33">
            <v>1</v>
          </cell>
          <cell r="DG33">
            <v>0</v>
          </cell>
          <cell r="DH33">
            <v>0</v>
          </cell>
          <cell r="DI33">
            <v>0</v>
          </cell>
          <cell r="DJ33">
            <v>335</v>
          </cell>
          <cell r="DL33">
            <v>609</v>
          </cell>
          <cell r="DM33">
            <v>471</v>
          </cell>
          <cell r="DN33">
            <v>180</v>
          </cell>
          <cell r="DO33">
            <v>147</v>
          </cell>
          <cell r="DP33">
            <v>184</v>
          </cell>
          <cell r="DQ33">
            <v>52</v>
          </cell>
          <cell r="DR33">
            <v>278</v>
          </cell>
          <cell r="DS33">
            <v>139</v>
          </cell>
          <cell r="DT33">
            <v>267</v>
          </cell>
          <cell r="DU33">
            <v>258</v>
          </cell>
          <cell r="DV33">
            <v>209</v>
          </cell>
          <cell r="DW33">
            <v>126</v>
          </cell>
          <cell r="DX33">
            <v>366</v>
          </cell>
          <cell r="DY33">
            <v>335</v>
          </cell>
        </row>
        <row r="34">
          <cell r="G34">
            <v>4982</v>
          </cell>
          <cell r="H34">
            <v>13</v>
          </cell>
          <cell r="I34">
            <v>15</v>
          </cell>
          <cell r="J34">
            <v>13</v>
          </cell>
          <cell r="K34">
            <v>18</v>
          </cell>
          <cell r="L34">
            <v>18</v>
          </cell>
          <cell r="M34">
            <v>20</v>
          </cell>
          <cell r="N34">
            <v>20</v>
          </cell>
          <cell r="O34">
            <v>21</v>
          </cell>
          <cell r="P34">
            <v>20</v>
          </cell>
          <cell r="Q34">
            <v>21</v>
          </cell>
          <cell r="R34">
            <v>20</v>
          </cell>
          <cell r="S34">
            <v>20</v>
          </cell>
          <cell r="T34">
            <v>23</v>
          </cell>
          <cell r="U34">
            <v>24</v>
          </cell>
          <cell r="V34">
            <v>22</v>
          </cell>
          <cell r="W34">
            <v>21</v>
          </cell>
          <cell r="X34">
            <v>21</v>
          </cell>
          <cell r="Y34">
            <v>21</v>
          </cell>
          <cell r="Z34">
            <v>22</v>
          </cell>
          <cell r="AA34">
            <v>21</v>
          </cell>
          <cell r="AB34">
            <v>19</v>
          </cell>
          <cell r="AC34">
            <v>20</v>
          </cell>
          <cell r="AD34">
            <v>19</v>
          </cell>
          <cell r="AE34">
            <v>20</v>
          </cell>
          <cell r="AF34">
            <v>18</v>
          </cell>
          <cell r="AG34">
            <v>20</v>
          </cell>
          <cell r="AH34">
            <v>18</v>
          </cell>
          <cell r="AI34">
            <v>18</v>
          </cell>
          <cell r="AJ34">
            <v>16</v>
          </cell>
          <cell r="AK34">
            <v>15</v>
          </cell>
          <cell r="AL34">
            <v>17</v>
          </cell>
          <cell r="AM34">
            <v>16</v>
          </cell>
          <cell r="AN34">
            <v>16</v>
          </cell>
          <cell r="AO34">
            <v>18</v>
          </cell>
          <cell r="AP34">
            <v>16</v>
          </cell>
          <cell r="AQ34">
            <v>17</v>
          </cell>
          <cell r="AR34">
            <v>16</v>
          </cell>
          <cell r="AS34">
            <v>16</v>
          </cell>
          <cell r="AT34">
            <v>15</v>
          </cell>
          <cell r="AU34">
            <v>15</v>
          </cell>
          <cell r="AV34">
            <v>15</v>
          </cell>
          <cell r="AW34">
            <v>15</v>
          </cell>
          <cell r="AX34">
            <v>13</v>
          </cell>
          <cell r="AY34">
            <v>15</v>
          </cell>
          <cell r="AZ34">
            <v>13</v>
          </cell>
          <cell r="BA34">
            <v>12</v>
          </cell>
          <cell r="BB34">
            <v>13</v>
          </cell>
          <cell r="BC34">
            <v>13</v>
          </cell>
          <cell r="BD34">
            <v>12</v>
          </cell>
          <cell r="BE34">
            <v>11</v>
          </cell>
          <cell r="BF34">
            <v>12</v>
          </cell>
          <cell r="BG34">
            <v>11</v>
          </cell>
          <cell r="BH34">
            <v>11</v>
          </cell>
          <cell r="BI34">
            <v>10</v>
          </cell>
          <cell r="BJ34">
            <v>10</v>
          </cell>
          <cell r="BK34">
            <v>8</v>
          </cell>
          <cell r="BL34">
            <v>9</v>
          </cell>
          <cell r="BM34">
            <v>10</v>
          </cell>
          <cell r="BN34">
            <v>8</v>
          </cell>
          <cell r="BO34">
            <v>7</v>
          </cell>
          <cell r="BP34">
            <v>7</v>
          </cell>
          <cell r="BQ34">
            <v>8</v>
          </cell>
          <cell r="BR34">
            <v>7</v>
          </cell>
          <cell r="BS34">
            <v>7</v>
          </cell>
          <cell r="BT34">
            <v>7</v>
          </cell>
          <cell r="BU34">
            <v>6</v>
          </cell>
          <cell r="BV34">
            <v>6</v>
          </cell>
          <cell r="BW34">
            <v>5</v>
          </cell>
          <cell r="BX34">
            <v>6</v>
          </cell>
          <cell r="BY34">
            <v>4</v>
          </cell>
          <cell r="BZ34">
            <v>5</v>
          </cell>
          <cell r="CA34">
            <v>6</v>
          </cell>
          <cell r="CB34">
            <v>4</v>
          </cell>
          <cell r="CC34">
            <v>4</v>
          </cell>
          <cell r="CD34">
            <v>5</v>
          </cell>
          <cell r="CE34">
            <v>4</v>
          </cell>
          <cell r="CF34">
            <v>4</v>
          </cell>
          <cell r="CG34">
            <v>4</v>
          </cell>
          <cell r="CH34">
            <v>4</v>
          </cell>
          <cell r="CI34">
            <v>3</v>
          </cell>
          <cell r="CJ34">
            <v>3</v>
          </cell>
          <cell r="CK34">
            <v>3</v>
          </cell>
          <cell r="CL34">
            <v>3</v>
          </cell>
          <cell r="CM34">
            <v>2</v>
          </cell>
          <cell r="CN34">
            <v>2</v>
          </cell>
          <cell r="CO34">
            <v>2</v>
          </cell>
          <cell r="CP34">
            <v>2</v>
          </cell>
          <cell r="CQ34">
            <v>1</v>
          </cell>
          <cell r="CR34">
            <v>2</v>
          </cell>
          <cell r="CS34">
            <v>1</v>
          </cell>
          <cell r="CT34">
            <v>1</v>
          </cell>
          <cell r="CU34">
            <v>1</v>
          </cell>
          <cell r="CV34">
            <v>1</v>
          </cell>
          <cell r="CW34">
            <v>1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15</v>
          </cell>
          <cell r="DL34">
            <v>96</v>
          </cell>
          <cell r="DM34">
            <v>87</v>
          </cell>
          <cell r="DN34">
            <v>83</v>
          </cell>
          <cell r="DO34">
            <v>79</v>
          </cell>
          <cell r="DP34">
            <v>71</v>
          </cell>
          <cell r="DQ34">
            <v>61</v>
          </cell>
          <cell r="DR34">
            <v>54</v>
          </cell>
          <cell r="DS34">
            <v>42</v>
          </cell>
          <cell r="DT34">
            <v>36</v>
          </cell>
          <cell r="DU34">
            <v>27</v>
          </cell>
          <cell r="DV34">
            <v>24</v>
          </cell>
          <cell r="DW34">
            <v>19</v>
          </cell>
          <cell r="DX34">
            <v>25</v>
          </cell>
          <cell r="DY34">
            <v>15</v>
          </cell>
        </row>
        <row r="35">
          <cell r="G35">
            <v>4983</v>
          </cell>
          <cell r="H35">
            <v>10</v>
          </cell>
          <cell r="I35">
            <v>12</v>
          </cell>
          <cell r="J35">
            <v>10</v>
          </cell>
          <cell r="K35">
            <v>13</v>
          </cell>
          <cell r="L35">
            <v>17</v>
          </cell>
          <cell r="M35">
            <v>14</v>
          </cell>
          <cell r="N35">
            <v>15</v>
          </cell>
          <cell r="O35">
            <v>16</v>
          </cell>
          <cell r="P35">
            <v>15</v>
          </cell>
          <cell r="Q35">
            <v>15</v>
          </cell>
          <cell r="R35">
            <v>15</v>
          </cell>
          <cell r="S35">
            <v>15</v>
          </cell>
          <cell r="T35">
            <v>17</v>
          </cell>
          <cell r="U35">
            <v>18</v>
          </cell>
          <cell r="V35">
            <v>16</v>
          </cell>
          <cell r="W35">
            <v>16</v>
          </cell>
          <cell r="X35">
            <v>16</v>
          </cell>
          <cell r="Y35">
            <v>15</v>
          </cell>
          <cell r="Z35">
            <v>16</v>
          </cell>
          <cell r="AA35">
            <v>15</v>
          </cell>
          <cell r="AB35">
            <v>14</v>
          </cell>
          <cell r="AC35">
            <v>15</v>
          </cell>
          <cell r="AD35">
            <v>14</v>
          </cell>
          <cell r="AE35">
            <v>15</v>
          </cell>
          <cell r="AF35">
            <v>13</v>
          </cell>
          <cell r="AG35">
            <v>14</v>
          </cell>
          <cell r="AH35">
            <v>13</v>
          </cell>
          <cell r="AI35">
            <v>13</v>
          </cell>
          <cell r="AJ35">
            <v>12</v>
          </cell>
          <cell r="AK35">
            <v>11</v>
          </cell>
          <cell r="AL35">
            <v>12</v>
          </cell>
          <cell r="AM35">
            <v>12</v>
          </cell>
          <cell r="AN35">
            <v>12</v>
          </cell>
          <cell r="AO35">
            <v>13</v>
          </cell>
          <cell r="AP35">
            <v>12</v>
          </cell>
          <cell r="AQ35">
            <v>13</v>
          </cell>
          <cell r="AR35">
            <v>12</v>
          </cell>
          <cell r="AS35">
            <v>12</v>
          </cell>
          <cell r="AT35">
            <v>11</v>
          </cell>
          <cell r="AU35">
            <v>11</v>
          </cell>
          <cell r="AV35">
            <v>11</v>
          </cell>
          <cell r="AW35">
            <v>11</v>
          </cell>
          <cell r="AX35">
            <v>10</v>
          </cell>
          <cell r="AY35">
            <v>11</v>
          </cell>
          <cell r="AZ35">
            <v>10</v>
          </cell>
          <cell r="BA35">
            <v>9</v>
          </cell>
          <cell r="BB35">
            <v>9</v>
          </cell>
          <cell r="BC35">
            <v>10</v>
          </cell>
          <cell r="BD35">
            <v>9</v>
          </cell>
          <cell r="BE35">
            <v>8</v>
          </cell>
          <cell r="BF35">
            <v>8</v>
          </cell>
          <cell r="BG35">
            <v>8</v>
          </cell>
          <cell r="BH35">
            <v>8</v>
          </cell>
          <cell r="BI35">
            <v>7</v>
          </cell>
          <cell r="BJ35">
            <v>7</v>
          </cell>
          <cell r="BK35">
            <v>6</v>
          </cell>
          <cell r="BL35">
            <v>6</v>
          </cell>
          <cell r="BM35">
            <v>7</v>
          </cell>
          <cell r="BN35">
            <v>6</v>
          </cell>
          <cell r="BO35">
            <v>5</v>
          </cell>
          <cell r="BP35">
            <v>5</v>
          </cell>
          <cell r="BQ35">
            <v>6</v>
          </cell>
          <cell r="BR35">
            <v>5</v>
          </cell>
          <cell r="BS35">
            <v>5</v>
          </cell>
          <cell r="BT35">
            <v>5</v>
          </cell>
          <cell r="BU35">
            <v>5</v>
          </cell>
          <cell r="BV35">
            <v>5</v>
          </cell>
          <cell r="BW35">
            <v>4</v>
          </cell>
          <cell r="BX35">
            <v>4</v>
          </cell>
          <cell r="BY35">
            <v>3</v>
          </cell>
          <cell r="BZ35">
            <v>4</v>
          </cell>
          <cell r="CA35">
            <v>4</v>
          </cell>
          <cell r="CB35">
            <v>3</v>
          </cell>
          <cell r="CC35">
            <v>3</v>
          </cell>
          <cell r="CD35">
            <v>4</v>
          </cell>
          <cell r="CE35">
            <v>3</v>
          </cell>
          <cell r="CF35">
            <v>3</v>
          </cell>
          <cell r="CG35">
            <v>3</v>
          </cell>
          <cell r="CH35">
            <v>3</v>
          </cell>
          <cell r="CI35">
            <v>2</v>
          </cell>
          <cell r="CJ35">
            <v>2</v>
          </cell>
          <cell r="CK35">
            <v>2</v>
          </cell>
          <cell r="CL35">
            <v>2</v>
          </cell>
          <cell r="CM35">
            <v>2</v>
          </cell>
          <cell r="CN35">
            <v>1</v>
          </cell>
          <cell r="CO35">
            <v>2</v>
          </cell>
          <cell r="CP35">
            <v>1</v>
          </cell>
          <cell r="CQ35">
            <v>1</v>
          </cell>
          <cell r="CR35">
            <v>1</v>
          </cell>
          <cell r="CS35">
            <v>1</v>
          </cell>
          <cell r="CT35">
            <v>1</v>
          </cell>
          <cell r="CU35">
            <v>1</v>
          </cell>
          <cell r="CV35">
            <v>1</v>
          </cell>
          <cell r="CW35">
            <v>1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10</v>
          </cell>
          <cell r="DL35">
            <v>71</v>
          </cell>
          <cell r="DM35">
            <v>63</v>
          </cell>
          <cell r="DN35">
            <v>61</v>
          </cell>
          <cell r="DO35">
            <v>59</v>
          </cell>
          <cell r="DP35">
            <v>53</v>
          </cell>
          <cell r="DQ35">
            <v>45</v>
          </cell>
          <cell r="DR35">
            <v>38</v>
          </cell>
          <cell r="DS35">
            <v>30</v>
          </cell>
          <cell r="DT35">
            <v>26</v>
          </cell>
          <cell r="DU35">
            <v>21</v>
          </cell>
          <cell r="DV35">
            <v>18</v>
          </cell>
          <cell r="DW35">
            <v>14</v>
          </cell>
          <cell r="DX35">
            <v>19</v>
          </cell>
          <cell r="DY35">
            <v>10</v>
          </cell>
        </row>
        <row r="36">
          <cell r="G36">
            <v>4984</v>
          </cell>
          <cell r="H36">
            <v>19</v>
          </cell>
          <cell r="I36">
            <v>20</v>
          </cell>
          <cell r="J36">
            <v>15</v>
          </cell>
          <cell r="K36">
            <v>21</v>
          </cell>
          <cell r="L36">
            <v>20</v>
          </cell>
          <cell r="M36">
            <v>23</v>
          </cell>
          <cell r="N36">
            <v>24</v>
          </cell>
          <cell r="O36">
            <v>25</v>
          </cell>
          <cell r="P36">
            <v>24</v>
          </cell>
          <cell r="Q36">
            <v>25</v>
          </cell>
          <cell r="R36">
            <v>24</v>
          </cell>
          <cell r="S36">
            <v>24</v>
          </cell>
          <cell r="T36">
            <v>27</v>
          </cell>
          <cell r="U36">
            <v>28</v>
          </cell>
          <cell r="V36">
            <v>26</v>
          </cell>
          <cell r="W36">
            <v>25</v>
          </cell>
          <cell r="X36">
            <v>25</v>
          </cell>
          <cell r="Y36">
            <v>25</v>
          </cell>
          <cell r="Z36">
            <v>26</v>
          </cell>
          <cell r="AA36">
            <v>25</v>
          </cell>
          <cell r="AB36">
            <v>23</v>
          </cell>
          <cell r="AC36">
            <v>24</v>
          </cell>
          <cell r="AD36">
            <v>23</v>
          </cell>
          <cell r="AE36">
            <v>24</v>
          </cell>
          <cell r="AF36">
            <v>21</v>
          </cell>
          <cell r="AG36">
            <v>23</v>
          </cell>
          <cell r="AH36">
            <v>21</v>
          </cell>
          <cell r="AI36">
            <v>21</v>
          </cell>
          <cell r="AJ36">
            <v>19</v>
          </cell>
          <cell r="AK36">
            <v>18</v>
          </cell>
          <cell r="AL36">
            <v>20</v>
          </cell>
          <cell r="AM36">
            <v>19</v>
          </cell>
          <cell r="AN36">
            <v>19</v>
          </cell>
          <cell r="AO36">
            <v>21</v>
          </cell>
          <cell r="AP36">
            <v>19</v>
          </cell>
          <cell r="AQ36">
            <v>21</v>
          </cell>
          <cell r="AR36">
            <v>19</v>
          </cell>
          <cell r="AS36">
            <v>19</v>
          </cell>
          <cell r="AT36">
            <v>18</v>
          </cell>
          <cell r="AU36">
            <v>18</v>
          </cell>
          <cell r="AV36">
            <v>18</v>
          </cell>
          <cell r="AW36">
            <v>17</v>
          </cell>
          <cell r="AX36">
            <v>16</v>
          </cell>
          <cell r="AY36">
            <v>17</v>
          </cell>
          <cell r="AZ36">
            <v>15</v>
          </cell>
          <cell r="BA36">
            <v>15</v>
          </cell>
          <cell r="BB36">
            <v>15</v>
          </cell>
          <cell r="BC36">
            <v>16</v>
          </cell>
          <cell r="BD36">
            <v>14</v>
          </cell>
          <cell r="BE36">
            <v>14</v>
          </cell>
          <cell r="BF36">
            <v>14</v>
          </cell>
          <cell r="BG36">
            <v>13</v>
          </cell>
          <cell r="BH36">
            <v>13</v>
          </cell>
          <cell r="BI36">
            <v>11</v>
          </cell>
          <cell r="BJ36">
            <v>11</v>
          </cell>
          <cell r="BK36">
            <v>10</v>
          </cell>
          <cell r="BL36">
            <v>10</v>
          </cell>
          <cell r="BM36">
            <v>12</v>
          </cell>
          <cell r="BN36">
            <v>10</v>
          </cell>
          <cell r="BO36">
            <v>9</v>
          </cell>
          <cell r="BP36">
            <v>8</v>
          </cell>
          <cell r="BQ36">
            <v>9</v>
          </cell>
          <cell r="BR36">
            <v>8</v>
          </cell>
          <cell r="BS36">
            <v>9</v>
          </cell>
          <cell r="BT36">
            <v>8</v>
          </cell>
          <cell r="BU36">
            <v>8</v>
          </cell>
          <cell r="BV36">
            <v>7</v>
          </cell>
          <cell r="BW36">
            <v>6</v>
          </cell>
          <cell r="BX36">
            <v>7</v>
          </cell>
          <cell r="BY36">
            <v>5</v>
          </cell>
          <cell r="BZ36">
            <v>6</v>
          </cell>
          <cell r="CA36">
            <v>7</v>
          </cell>
          <cell r="CB36">
            <v>5</v>
          </cell>
          <cell r="CC36">
            <v>5</v>
          </cell>
          <cell r="CD36">
            <v>6</v>
          </cell>
          <cell r="CE36">
            <v>5</v>
          </cell>
          <cell r="CF36">
            <v>5</v>
          </cell>
          <cell r="CG36">
            <v>5</v>
          </cell>
          <cell r="CH36">
            <v>5</v>
          </cell>
          <cell r="CI36">
            <v>4</v>
          </cell>
          <cell r="CJ36">
            <v>4</v>
          </cell>
          <cell r="CK36">
            <v>3</v>
          </cell>
          <cell r="CL36">
            <v>3</v>
          </cell>
          <cell r="CM36">
            <v>3</v>
          </cell>
          <cell r="CN36">
            <v>2</v>
          </cell>
          <cell r="CO36">
            <v>3</v>
          </cell>
          <cell r="CP36">
            <v>2</v>
          </cell>
          <cell r="CQ36">
            <v>2</v>
          </cell>
          <cell r="CR36">
            <v>2</v>
          </cell>
          <cell r="CS36">
            <v>1</v>
          </cell>
          <cell r="CT36">
            <v>1</v>
          </cell>
          <cell r="CU36">
            <v>1</v>
          </cell>
          <cell r="CV36">
            <v>1</v>
          </cell>
          <cell r="CW36">
            <v>1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18</v>
          </cell>
          <cell r="DL36">
            <v>115</v>
          </cell>
          <cell r="DM36">
            <v>102</v>
          </cell>
          <cell r="DN36">
            <v>98</v>
          </cell>
          <cell r="DO36">
            <v>95</v>
          </cell>
          <cell r="DP36">
            <v>83</v>
          </cell>
          <cell r="DQ36">
            <v>74</v>
          </cell>
          <cell r="DR36">
            <v>62</v>
          </cell>
          <cell r="DS36">
            <v>51</v>
          </cell>
          <cell r="DT36">
            <v>42</v>
          </cell>
          <cell r="DU36">
            <v>33</v>
          </cell>
          <cell r="DV36">
            <v>29</v>
          </cell>
          <cell r="DW36">
            <v>24</v>
          </cell>
          <cell r="DX36">
            <v>29</v>
          </cell>
          <cell r="DY36">
            <v>18</v>
          </cell>
        </row>
        <row r="37">
          <cell r="G37">
            <v>4985</v>
          </cell>
          <cell r="H37">
            <v>9</v>
          </cell>
          <cell r="I37">
            <v>9</v>
          </cell>
          <cell r="J37">
            <v>9</v>
          </cell>
          <cell r="K37">
            <v>10</v>
          </cell>
          <cell r="L37">
            <v>9</v>
          </cell>
          <cell r="M37">
            <v>11</v>
          </cell>
          <cell r="N37">
            <v>11</v>
          </cell>
          <cell r="O37">
            <v>12</v>
          </cell>
          <cell r="P37">
            <v>11</v>
          </cell>
          <cell r="Q37">
            <v>12</v>
          </cell>
          <cell r="R37">
            <v>11</v>
          </cell>
          <cell r="S37">
            <v>11</v>
          </cell>
          <cell r="T37">
            <v>13</v>
          </cell>
          <cell r="U37">
            <v>13</v>
          </cell>
          <cell r="V37">
            <v>12</v>
          </cell>
          <cell r="W37">
            <v>12</v>
          </cell>
          <cell r="X37">
            <v>12</v>
          </cell>
          <cell r="Y37">
            <v>12</v>
          </cell>
          <cell r="Z37">
            <v>12</v>
          </cell>
          <cell r="AA37">
            <v>12</v>
          </cell>
          <cell r="AB37">
            <v>11</v>
          </cell>
          <cell r="AC37">
            <v>11</v>
          </cell>
          <cell r="AD37">
            <v>11</v>
          </cell>
          <cell r="AE37">
            <v>11</v>
          </cell>
          <cell r="AF37">
            <v>10</v>
          </cell>
          <cell r="AG37">
            <v>11</v>
          </cell>
          <cell r="AH37">
            <v>10</v>
          </cell>
          <cell r="AI37">
            <v>10</v>
          </cell>
          <cell r="AJ37">
            <v>9</v>
          </cell>
          <cell r="AK37">
            <v>9</v>
          </cell>
          <cell r="AL37">
            <v>9</v>
          </cell>
          <cell r="AM37">
            <v>9</v>
          </cell>
          <cell r="AN37">
            <v>9</v>
          </cell>
          <cell r="AO37">
            <v>10</v>
          </cell>
          <cell r="AP37">
            <v>9</v>
          </cell>
          <cell r="AQ37">
            <v>10</v>
          </cell>
          <cell r="AR37">
            <v>9</v>
          </cell>
          <cell r="AS37">
            <v>9</v>
          </cell>
          <cell r="AT37">
            <v>8</v>
          </cell>
          <cell r="AU37">
            <v>8</v>
          </cell>
          <cell r="AV37">
            <v>8</v>
          </cell>
          <cell r="AW37">
            <v>8</v>
          </cell>
          <cell r="AX37">
            <v>8</v>
          </cell>
          <cell r="AY37">
            <v>8</v>
          </cell>
          <cell r="AZ37">
            <v>7</v>
          </cell>
          <cell r="BA37">
            <v>7</v>
          </cell>
          <cell r="BB37">
            <v>7</v>
          </cell>
          <cell r="BC37">
            <v>7</v>
          </cell>
          <cell r="BD37">
            <v>7</v>
          </cell>
          <cell r="BE37">
            <v>6</v>
          </cell>
          <cell r="BF37">
            <v>6</v>
          </cell>
          <cell r="BG37">
            <v>6</v>
          </cell>
          <cell r="BH37">
            <v>6</v>
          </cell>
          <cell r="BI37">
            <v>5</v>
          </cell>
          <cell r="BJ37">
            <v>5</v>
          </cell>
          <cell r="BK37">
            <v>5</v>
          </cell>
          <cell r="BL37">
            <v>5</v>
          </cell>
          <cell r="BM37">
            <v>5</v>
          </cell>
          <cell r="BN37">
            <v>5</v>
          </cell>
          <cell r="BO37">
            <v>4</v>
          </cell>
          <cell r="BP37">
            <v>4</v>
          </cell>
          <cell r="BQ37">
            <v>4</v>
          </cell>
          <cell r="BR37">
            <v>4</v>
          </cell>
          <cell r="BS37">
            <v>4</v>
          </cell>
          <cell r="BT37">
            <v>4</v>
          </cell>
          <cell r="BU37">
            <v>4</v>
          </cell>
          <cell r="BV37">
            <v>4</v>
          </cell>
          <cell r="BW37">
            <v>3</v>
          </cell>
          <cell r="BX37">
            <v>3</v>
          </cell>
          <cell r="BY37">
            <v>2</v>
          </cell>
          <cell r="BZ37">
            <v>3</v>
          </cell>
          <cell r="CA37">
            <v>3</v>
          </cell>
          <cell r="CB37">
            <v>2</v>
          </cell>
          <cell r="CC37">
            <v>2</v>
          </cell>
          <cell r="CD37">
            <v>3</v>
          </cell>
          <cell r="CE37">
            <v>3</v>
          </cell>
          <cell r="CF37">
            <v>3</v>
          </cell>
          <cell r="CG37">
            <v>2</v>
          </cell>
          <cell r="CH37">
            <v>2</v>
          </cell>
          <cell r="CI37">
            <v>2</v>
          </cell>
          <cell r="CJ37">
            <v>2</v>
          </cell>
          <cell r="CK37">
            <v>2</v>
          </cell>
          <cell r="CL37">
            <v>1</v>
          </cell>
          <cell r="CM37">
            <v>1</v>
          </cell>
          <cell r="CN37">
            <v>1</v>
          </cell>
          <cell r="CO37">
            <v>1</v>
          </cell>
          <cell r="CP37">
            <v>1</v>
          </cell>
          <cell r="CQ37">
            <v>1</v>
          </cell>
          <cell r="CR37">
            <v>1</v>
          </cell>
          <cell r="CS37">
            <v>1</v>
          </cell>
          <cell r="CT37">
            <v>1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9</v>
          </cell>
          <cell r="DL37">
            <v>54</v>
          </cell>
          <cell r="DM37">
            <v>49</v>
          </cell>
          <cell r="DN37">
            <v>46</v>
          </cell>
          <cell r="DO37">
            <v>44</v>
          </cell>
          <cell r="DP37">
            <v>39</v>
          </cell>
          <cell r="DQ37">
            <v>34</v>
          </cell>
          <cell r="DR37">
            <v>28</v>
          </cell>
          <cell r="DS37">
            <v>24</v>
          </cell>
          <cell r="DT37">
            <v>20</v>
          </cell>
          <cell r="DU37">
            <v>16</v>
          </cell>
          <cell r="DV37">
            <v>13</v>
          </cell>
          <cell r="DW37">
            <v>12</v>
          </cell>
          <cell r="DX37">
            <v>13</v>
          </cell>
          <cell r="DY37">
            <v>9</v>
          </cell>
        </row>
        <row r="38">
          <cell r="G38">
            <v>4986</v>
          </cell>
          <cell r="H38">
            <v>5</v>
          </cell>
          <cell r="I38">
            <v>7</v>
          </cell>
          <cell r="J38">
            <v>6</v>
          </cell>
          <cell r="K38">
            <v>5</v>
          </cell>
          <cell r="L38">
            <v>3</v>
          </cell>
          <cell r="M38">
            <v>6</v>
          </cell>
          <cell r="N38">
            <v>6</v>
          </cell>
          <cell r="O38">
            <v>6</v>
          </cell>
          <cell r="P38">
            <v>6</v>
          </cell>
          <cell r="Q38">
            <v>6</v>
          </cell>
          <cell r="R38">
            <v>6</v>
          </cell>
          <cell r="S38">
            <v>6</v>
          </cell>
          <cell r="T38">
            <v>7</v>
          </cell>
          <cell r="U38">
            <v>7</v>
          </cell>
          <cell r="V38">
            <v>6</v>
          </cell>
          <cell r="W38">
            <v>6</v>
          </cell>
          <cell r="X38">
            <v>6</v>
          </cell>
          <cell r="Y38">
            <v>6</v>
          </cell>
          <cell r="Z38">
            <v>6</v>
          </cell>
          <cell r="AA38">
            <v>6</v>
          </cell>
          <cell r="AB38">
            <v>5</v>
          </cell>
          <cell r="AC38">
            <v>6</v>
          </cell>
          <cell r="AD38">
            <v>5</v>
          </cell>
          <cell r="AE38">
            <v>6</v>
          </cell>
          <cell r="AF38">
            <v>5</v>
          </cell>
          <cell r="AG38">
            <v>6</v>
          </cell>
          <cell r="AH38">
            <v>5</v>
          </cell>
          <cell r="AI38">
            <v>5</v>
          </cell>
          <cell r="AJ38">
            <v>5</v>
          </cell>
          <cell r="AK38">
            <v>4</v>
          </cell>
          <cell r="AL38">
            <v>5</v>
          </cell>
          <cell r="AM38">
            <v>5</v>
          </cell>
          <cell r="AN38">
            <v>4</v>
          </cell>
          <cell r="AO38">
            <v>5</v>
          </cell>
          <cell r="AP38">
            <v>4</v>
          </cell>
          <cell r="AQ38">
            <v>5</v>
          </cell>
          <cell r="AR38">
            <v>5</v>
          </cell>
          <cell r="AS38">
            <v>5</v>
          </cell>
          <cell r="AT38">
            <v>4</v>
          </cell>
          <cell r="AU38">
            <v>4</v>
          </cell>
          <cell r="AV38">
            <v>4</v>
          </cell>
          <cell r="AW38">
            <v>4</v>
          </cell>
          <cell r="AX38">
            <v>4</v>
          </cell>
          <cell r="AY38">
            <v>4</v>
          </cell>
          <cell r="AZ38">
            <v>4</v>
          </cell>
          <cell r="BA38">
            <v>4</v>
          </cell>
          <cell r="BB38">
            <v>4</v>
          </cell>
          <cell r="BC38">
            <v>4</v>
          </cell>
          <cell r="BD38">
            <v>3</v>
          </cell>
          <cell r="BE38">
            <v>3</v>
          </cell>
          <cell r="BF38">
            <v>3</v>
          </cell>
          <cell r="BG38">
            <v>3</v>
          </cell>
          <cell r="BH38">
            <v>3</v>
          </cell>
          <cell r="BI38">
            <v>3</v>
          </cell>
          <cell r="BJ38">
            <v>3</v>
          </cell>
          <cell r="BK38">
            <v>2</v>
          </cell>
          <cell r="BL38">
            <v>2</v>
          </cell>
          <cell r="BM38">
            <v>3</v>
          </cell>
          <cell r="BN38">
            <v>2</v>
          </cell>
          <cell r="BO38">
            <v>2</v>
          </cell>
          <cell r="BP38">
            <v>2</v>
          </cell>
          <cell r="BQ38">
            <v>2</v>
          </cell>
          <cell r="BR38">
            <v>2</v>
          </cell>
          <cell r="BS38">
            <v>2</v>
          </cell>
          <cell r="BT38">
            <v>2</v>
          </cell>
          <cell r="BU38">
            <v>2</v>
          </cell>
          <cell r="BV38">
            <v>2</v>
          </cell>
          <cell r="BW38">
            <v>2</v>
          </cell>
          <cell r="BX38">
            <v>2</v>
          </cell>
          <cell r="BY38">
            <v>1</v>
          </cell>
          <cell r="BZ38">
            <v>1</v>
          </cell>
          <cell r="CA38">
            <v>2</v>
          </cell>
          <cell r="CB38">
            <v>1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1</v>
          </cell>
          <cell r="CH38">
            <v>1</v>
          </cell>
          <cell r="CI38">
            <v>1</v>
          </cell>
          <cell r="CJ38">
            <v>1</v>
          </cell>
          <cell r="CK38">
            <v>1</v>
          </cell>
          <cell r="CL38">
            <v>1</v>
          </cell>
          <cell r="CM38">
            <v>1</v>
          </cell>
          <cell r="CN38">
            <v>1</v>
          </cell>
          <cell r="CO38">
            <v>1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5</v>
          </cell>
          <cell r="DL38">
            <v>27</v>
          </cell>
          <cell r="DM38">
            <v>25</v>
          </cell>
          <cell r="DN38">
            <v>23</v>
          </cell>
          <cell r="DO38">
            <v>23</v>
          </cell>
          <cell r="DP38">
            <v>20</v>
          </cell>
          <cell r="DQ38">
            <v>18</v>
          </cell>
          <cell r="DR38">
            <v>15</v>
          </cell>
          <cell r="DS38">
            <v>11</v>
          </cell>
          <cell r="DT38">
            <v>10</v>
          </cell>
          <cell r="DU38">
            <v>9</v>
          </cell>
          <cell r="DV38">
            <v>6</v>
          </cell>
          <cell r="DW38">
            <v>5</v>
          </cell>
          <cell r="DX38">
            <v>6</v>
          </cell>
          <cell r="DY38">
            <v>5</v>
          </cell>
        </row>
        <row r="39">
          <cell r="G39">
            <v>4987</v>
          </cell>
          <cell r="H39">
            <v>16</v>
          </cell>
          <cell r="I39">
            <v>16</v>
          </cell>
          <cell r="J39">
            <v>18</v>
          </cell>
          <cell r="K39">
            <v>19</v>
          </cell>
          <cell r="L39">
            <v>21</v>
          </cell>
          <cell r="M39">
            <v>22</v>
          </cell>
          <cell r="N39">
            <v>22</v>
          </cell>
          <cell r="O39">
            <v>23</v>
          </cell>
          <cell r="P39">
            <v>22</v>
          </cell>
          <cell r="Q39">
            <v>23</v>
          </cell>
          <cell r="R39">
            <v>22</v>
          </cell>
          <cell r="S39">
            <v>22</v>
          </cell>
          <cell r="T39">
            <v>25</v>
          </cell>
          <cell r="U39">
            <v>26</v>
          </cell>
          <cell r="V39">
            <v>24</v>
          </cell>
          <cell r="W39">
            <v>23</v>
          </cell>
          <cell r="X39">
            <v>24</v>
          </cell>
          <cell r="Y39">
            <v>23</v>
          </cell>
          <cell r="Z39">
            <v>24</v>
          </cell>
          <cell r="AA39">
            <v>23</v>
          </cell>
          <cell r="AB39">
            <v>21</v>
          </cell>
          <cell r="AC39">
            <v>22</v>
          </cell>
          <cell r="AD39">
            <v>21</v>
          </cell>
          <cell r="AE39">
            <v>22</v>
          </cell>
          <cell r="AF39">
            <v>20</v>
          </cell>
          <cell r="AG39">
            <v>22</v>
          </cell>
          <cell r="AH39">
            <v>20</v>
          </cell>
          <cell r="AI39">
            <v>20</v>
          </cell>
          <cell r="AJ39">
            <v>18</v>
          </cell>
          <cell r="AK39">
            <v>17</v>
          </cell>
          <cell r="AL39">
            <v>18</v>
          </cell>
          <cell r="AM39">
            <v>18</v>
          </cell>
          <cell r="AN39">
            <v>17</v>
          </cell>
          <cell r="AO39">
            <v>20</v>
          </cell>
          <cell r="AP39">
            <v>18</v>
          </cell>
          <cell r="AQ39">
            <v>19</v>
          </cell>
          <cell r="AR39">
            <v>18</v>
          </cell>
          <cell r="AS39">
            <v>18</v>
          </cell>
          <cell r="AT39">
            <v>17</v>
          </cell>
          <cell r="AU39">
            <v>16</v>
          </cell>
          <cell r="AV39">
            <v>16</v>
          </cell>
          <cell r="AW39">
            <v>16</v>
          </cell>
          <cell r="AX39">
            <v>15</v>
          </cell>
          <cell r="AY39">
            <v>16</v>
          </cell>
          <cell r="AZ39">
            <v>14</v>
          </cell>
          <cell r="BA39">
            <v>14</v>
          </cell>
          <cell r="BB39">
            <v>14</v>
          </cell>
          <cell r="BC39">
            <v>14</v>
          </cell>
          <cell r="BD39">
            <v>13</v>
          </cell>
          <cell r="BE39">
            <v>13</v>
          </cell>
          <cell r="BF39">
            <v>13</v>
          </cell>
          <cell r="BG39">
            <v>12</v>
          </cell>
          <cell r="BH39">
            <v>12</v>
          </cell>
          <cell r="BI39">
            <v>11</v>
          </cell>
          <cell r="BJ39">
            <v>11</v>
          </cell>
          <cell r="BK39">
            <v>9</v>
          </cell>
          <cell r="BL39">
            <v>10</v>
          </cell>
          <cell r="BM39">
            <v>11</v>
          </cell>
          <cell r="BN39">
            <v>9</v>
          </cell>
          <cell r="BO39">
            <v>8</v>
          </cell>
          <cell r="BP39">
            <v>8</v>
          </cell>
          <cell r="BQ39">
            <v>9</v>
          </cell>
          <cell r="BR39">
            <v>8</v>
          </cell>
          <cell r="BS39">
            <v>8</v>
          </cell>
          <cell r="BT39">
            <v>7</v>
          </cell>
          <cell r="BU39">
            <v>7</v>
          </cell>
          <cell r="BV39">
            <v>7</v>
          </cell>
          <cell r="BW39">
            <v>6</v>
          </cell>
          <cell r="BX39">
            <v>6</v>
          </cell>
          <cell r="BY39">
            <v>5</v>
          </cell>
          <cell r="BZ39">
            <v>5</v>
          </cell>
          <cell r="CA39">
            <v>6</v>
          </cell>
          <cell r="CB39">
            <v>5</v>
          </cell>
          <cell r="CC39">
            <v>5</v>
          </cell>
          <cell r="CD39">
            <v>5</v>
          </cell>
          <cell r="CE39">
            <v>5</v>
          </cell>
          <cell r="CF39">
            <v>5</v>
          </cell>
          <cell r="CG39">
            <v>4</v>
          </cell>
          <cell r="CH39">
            <v>4</v>
          </cell>
          <cell r="CI39">
            <v>4</v>
          </cell>
          <cell r="CJ39">
            <v>4</v>
          </cell>
          <cell r="CK39">
            <v>3</v>
          </cell>
          <cell r="CL39">
            <v>3</v>
          </cell>
          <cell r="CM39">
            <v>3</v>
          </cell>
          <cell r="CN39">
            <v>2</v>
          </cell>
          <cell r="CO39">
            <v>2</v>
          </cell>
          <cell r="CP39">
            <v>2</v>
          </cell>
          <cell r="CQ39">
            <v>2</v>
          </cell>
          <cell r="CR39">
            <v>2</v>
          </cell>
          <cell r="CS39">
            <v>1</v>
          </cell>
          <cell r="CT39">
            <v>1</v>
          </cell>
          <cell r="CU39">
            <v>1</v>
          </cell>
          <cell r="CV39">
            <v>1</v>
          </cell>
          <cell r="CW39">
            <v>1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16</v>
          </cell>
          <cell r="DL39">
            <v>106</v>
          </cell>
          <cell r="DM39">
            <v>97</v>
          </cell>
          <cell r="DN39">
            <v>91</v>
          </cell>
          <cell r="DO39">
            <v>88</v>
          </cell>
          <cell r="DP39">
            <v>77</v>
          </cell>
          <cell r="DQ39">
            <v>68</v>
          </cell>
          <cell r="DR39">
            <v>59</v>
          </cell>
          <cell r="DS39">
            <v>47</v>
          </cell>
          <cell r="DT39">
            <v>40</v>
          </cell>
          <cell r="DU39">
            <v>31</v>
          </cell>
          <cell r="DV39">
            <v>26</v>
          </cell>
          <cell r="DW39">
            <v>22</v>
          </cell>
          <cell r="DX39">
            <v>28</v>
          </cell>
          <cell r="DY39">
            <v>16</v>
          </cell>
        </row>
        <row r="40">
          <cell r="G40">
            <v>4988</v>
          </cell>
          <cell r="H40">
            <v>10</v>
          </cell>
          <cell r="I40">
            <v>8</v>
          </cell>
          <cell r="J40">
            <v>13</v>
          </cell>
          <cell r="K40">
            <v>14</v>
          </cell>
          <cell r="L40">
            <v>10</v>
          </cell>
          <cell r="M40">
            <v>15</v>
          </cell>
          <cell r="N40">
            <v>16</v>
          </cell>
          <cell r="O40">
            <v>17</v>
          </cell>
          <cell r="P40">
            <v>16</v>
          </cell>
          <cell r="Q40">
            <v>16</v>
          </cell>
          <cell r="R40">
            <v>16</v>
          </cell>
          <cell r="S40">
            <v>16</v>
          </cell>
          <cell r="T40">
            <v>18</v>
          </cell>
          <cell r="U40">
            <v>19</v>
          </cell>
          <cell r="V40">
            <v>17</v>
          </cell>
          <cell r="W40">
            <v>17</v>
          </cell>
          <cell r="X40">
            <v>17</v>
          </cell>
          <cell r="Y40">
            <v>17</v>
          </cell>
          <cell r="Z40">
            <v>17</v>
          </cell>
          <cell r="AA40">
            <v>16</v>
          </cell>
          <cell r="AB40">
            <v>15</v>
          </cell>
          <cell r="AC40">
            <v>16</v>
          </cell>
          <cell r="AD40">
            <v>15</v>
          </cell>
          <cell r="AE40">
            <v>16</v>
          </cell>
          <cell r="AF40">
            <v>14</v>
          </cell>
          <cell r="AG40">
            <v>15</v>
          </cell>
          <cell r="AH40">
            <v>14</v>
          </cell>
          <cell r="AI40">
            <v>14</v>
          </cell>
          <cell r="AJ40">
            <v>13</v>
          </cell>
          <cell r="AK40">
            <v>12</v>
          </cell>
          <cell r="AL40">
            <v>13</v>
          </cell>
          <cell r="AM40">
            <v>13</v>
          </cell>
          <cell r="AN40">
            <v>12</v>
          </cell>
          <cell r="AO40">
            <v>14</v>
          </cell>
          <cell r="AP40">
            <v>12</v>
          </cell>
          <cell r="AQ40">
            <v>14</v>
          </cell>
          <cell r="AR40">
            <v>13</v>
          </cell>
          <cell r="AS40">
            <v>13</v>
          </cell>
          <cell r="AT40">
            <v>12</v>
          </cell>
          <cell r="AU40">
            <v>12</v>
          </cell>
          <cell r="AV40">
            <v>12</v>
          </cell>
          <cell r="AW40">
            <v>11</v>
          </cell>
          <cell r="AX40">
            <v>11</v>
          </cell>
          <cell r="AY40">
            <v>12</v>
          </cell>
          <cell r="AZ40">
            <v>10</v>
          </cell>
          <cell r="BA40">
            <v>10</v>
          </cell>
          <cell r="BB40">
            <v>10</v>
          </cell>
          <cell r="BC40">
            <v>10</v>
          </cell>
          <cell r="BD40">
            <v>9</v>
          </cell>
          <cell r="BE40">
            <v>9</v>
          </cell>
          <cell r="BF40">
            <v>9</v>
          </cell>
          <cell r="BG40">
            <v>9</v>
          </cell>
          <cell r="BH40">
            <v>8</v>
          </cell>
          <cell r="BI40">
            <v>8</v>
          </cell>
          <cell r="BJ40">
            <v>7</v>
          </cell>
          <cell r="BK40">
            <v>6</v>
          </cell>
          <cell r="BL40">
            <v>7</v>
          </cell>
          <cell r="BM40">
            <v>8</v>
          </cell>
          <cell r="BN40">
            <v>7</v>
          </cell>
          <cell r="BO40">
            <v>6</v>
          </cell>
          <cell r="BP40">
            <v>5</v>
          </cell>
          <cell r="BQ40">
            <v>6</v>
          </cell>
          <cell r="BR40">
            <v>6</v>
          </cell>
          <cell r="BS40">
            <v>6</v>
          </cell>
          <cell r="BT40">
            <v>5</v>
          </cell>
          <cell r="BU40">
            <v>5</v>
          </cell>
          <cell r="BV40">
            <v>5</v>
          </cell>
          <cell r="BW40">
            <v>4</v>
          </cell>
          <cell r="BX40">
            <v>4</v>
          </cell>
          <cell r="BY40">
            <v>3</v>
          </cell>
          <cell r="BZ40">
            <v>4</v>
          </cell>
          <cell r="CA40">
            <v>4</v>
          </cell>
          <cell r="CB40">
            <v>3</v>
          </cell>
          <cell r="CC40">
            <v>3</v>
          </cell>
          <cell r="CD40">
            <v>4</v>
          </cell>
          <cell r="CE40">
            <v>4</v>
          </cell>
          <cell r="CF40">
            <v>4</v>
          </cell>
          <cell r="CG40">
            <v>3</v>
          </cell>
          <cell r="CH40">
            <v>3</v>
          </cell>
          <cell r="CI40">
            <v>3</v>
          </cell>
          <cell r="CJ40">
            <v>3</v>
          </cell>
          <cell r="CK40">
            <v>2</v>
          </cell>
          <cell r="CL40">
            <v>2</v>
          </cell>
          <cell r="CM40">
            <v>2</v>
          </cell>
          <cell r="CN40">
            <v>1</v>
          </cell>
          <cell r="CO40">
            <v>2</v>
          </cell>
          <cell r="CP40">
            <v>1</v>
          </cell>
          <cell r="CQ40">
            <v>1</v>
          </cell>
          <cell r="CR40">
            <v>1</v>
          </cell>
          <cell r="CS40">
            <v>1</v>
          </cell>
          <cell r="CT40">
            <v>1</v>
          </cell>
          <cell r="CU40">
            <v>1</v>
          </cell>
          <cell r="CV40">
            <v>1</v>
          </cell>
          <cell r="CW40">
            <v>1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10</v>
          </cell>
          <cell r="DL40">
            <v>76</v>
          </cell>
          <cell r="DM40">
            <v>68</v>
          </cell>
          <cell r="DN40">
            <v>64</v>
          </cell>
          <cell r="DO40">
            <v>64</v>
          </cell>
          <cell r="DP40">
            <v>56</v>
          </cell>
          <cell r="DQ40">
            <v>48</v>
          </cell>
          <cell r="DR40">
            <v>41</v>
          </cell>
          <cell r="DS40">
            <v>34</v>
          </cell>
          <cell r="DT40">
            <v>28</v>
          </cell>
          <cell r="DU40">
            <v>21</v>
          </cell>
          <cell r="DV40">
            <v>18</v>
          </cell>
          <cell r="DW40">
            <v>17</v>
          </cell>
          <cell r="DX40">
            <v>20</v>
          </cell>
          <cell r="DY40">
            <v>10</v>
          </cell>
        </row>
        <row r="41">
          <cell r="G41">
            <v>4989</v>
          </cell>
          <cell r="H41">
            <v>16</v>
          </cell>
          <cell r="I41">
            <v>15</v>
          </cell>
          <cell r="J41">
            <v>13</v>
          </cell>
          <cell r="K41">
            <v>19</v>
          </cell>
          <cell r="L41">
            <v>16</v>
          </cell>
          <cell r="M41">
            <v>21</v>
          </cell>
          <cell r="N41">
            <v>22</v>
          </cell>
          <cell r="O41">
            <v>23</v>
          </cell>
          <cell r="P41">
            <v>22</v>
          </cell>
          <cell r="Q41">
            <v>22</v>
          </cell>
          <cell r="R41">
            <v>22</v>
          </cell>
          <cell r="S41">
            <v>22</v>
          </cell>
          <cell r="T41">
            <v>25</v>
          </cell>
          <cell r="U41">
            <v>26</v>
          </cell>
          <cell r="V41">
            <v>24</v>
          </cell>
          <cell r="W41">
            <v>23</v>
          </cell>
          <cell r="X41">
            <v>23</v>
          </cell>
          <cell r="Y41">
            <v>23</v>
          </cell>
          <cell r="Z41">
            <v>24</v>
          </cell>
          <cell r="AA41">
            <v>23</v>
          </cell>
          <cell r="AB41">
            <v>21</v>
          </cell>
          <cell r="AC41">
            <v>22</v>
          </cell>
          <cell r="AD41">
            <v>21</v>
          </cell>
          <cell r="AE41">
            <v>22</v>
          </cell>
          <cell r="AF41">
            <v>20</v>
          </cell>
          <cell r="AG41">
            <v>21</v>
          </cell>
          <cell r="AH41">
            <v>20</v>
          </cell>
          <cell r="AI41">
            <v>19</v>
          </cell>
          <cell r="AJ41">
            <v>18</v>
          </cell>
          <cell r="AK41">
            <v>17</v>
          </cell>
          <cell r="AL41">
            <v>18</v>
          </cell>
          <cell r="AM41">
            <v>18</v>
          </cell>
          <cell r="AN41">
            <v>17</v>
          </cell>
          <cell r="AO41">
            <v>19</v>
          </cell>
          <cell r="AP41">
            <v>17</v>
          </cell>
          <cell r="AQ41">
            <v>19</v>
          </cell>
          <cell r="AR41">
            <v>18</v>
          </cell>
          <cell r="AS41">
            <v>18</v>
          </cell>
          <cell r="AT41">
            <v>16</v>
          </cell>
          <cell r="AU41">
            <v>16</v>
          </cell>
          <cell r="AV41">
            <v>16</v>
          </cell>
          <cell r="AW41">
            <v>16</v>
          </cell>
          <cell r="AX41">
            <v>15</v>
          </cell>
          <cell r="AY41">
            <v>16</v>
          </cell>
          <cell r="AZ41">
            <v>14</v>
          </cell>
          <cell r="BA41">
            <v>13</v>
          </cell>
          <cell r="BB41">
            <v>14</v>
          </cell>
          <cell r="BC41">
            <v>14</v>
          </cell>
          <cell r="BD41">
            <v>13</v>
          </cell>
          <cell r="BE41">
            <v>12</v>
          </cell>
          <cell r="BF41">
            <v>12</v>
          </cell>
          <cell r="BG41">
            <v>12</v>
          </cell>
          <cell r="BH41">
            <v>12</v>
          </cell>
          <cell r="BI41">
            <v>10</v>
          </cell>
          <cell r="BJ41">
            <v>10</v>
          </cell>
          <cell r="BK41">
            <v>9</v>
          </cell>
          <cell r="BL41">
            <v>9</v>
          </cell>
          <cell r="BM41">
            <v>11</v>
          </cell>
          <cell r="BN41">
            <v>9</v>
          </cell>
          <cell r="BO41">
            <v>8</v>
          </cell>
          <cell r="BP41">
            <v>8</v>
          </cell>
          <cell r="BQ41">
            <v>8</v>
          </cell>
          <cell r="BR41">
            <v>8</v>
          </cell>
          <cell r="BS41">
            <v>8</v>
          </cell>
          <cell r="BT41">
            <v>7</v>
          </cell>
          <cell r="BU41">
            <v>7</v>
          </cell>
          <cell r="BV41">
            <v>7</v>
          </cell>
          <cell r="BW41">
            <v>6</v>
          </cell>
          <cell r="BX41">
            <v>6</v>
          </cell>
          <cell r="BY41">
            <v>5</v>
          </cell>
          <cell r="BZ41">
            <v>5</v>
          </cell>
          <cell r="CA41">
            <v>6</v>
          </cell>
          <cell r="CB41">
            <v>5</v>
          </cell>
          <cell r="CC41">
            <v>5</v>
          </cell>
          <cell r="CD41">
            <v>5</v>
          </cell>
          <cell r="CE41">
            <v>5</v>
          </cell>
          <cell r="CF41">
            <v>5</v>
          </cell>
          <cell r="CG41">
            <v>4</v>
          </cell>
          <cell r="CH41">
            <v>4</v>
          </cell>
          <cell r="CI41">
            <v>4</v>
          </cell>
          <cell r="CJ41">
            <v>4</v>
          </cell>
          <cell r="CK41">
            <v>3</v>
          </cell>
          <cell r="CL41">
            <v>3</v>
          </cell>
          <cell r="CM41">
            <v>3</v>
          </cell>
          <cell r="CN41">
            <v>2</v>
          </cell>
          <cell r="CO41">
            <v>2</v>
          </cell>
          <cell r="CP41">
            <v>2</v>
          </cell>
          <cell r="CQ41">
            <v>2</v>
          </cell>
          <cell r="CR41">
            <v>2</v>
          </cell>
          <cell r="CS41">
            <v>1</v>
          </cell>
          <cell r="CT41">
            <v>1</v>
          </cell>
          <cell r="CU41">
            <v>1</v>
          </cell>
          <cell r="CV41">
            <v>1</v>
          </cell>
          <cell r="CW41">
            <v>1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17</v>
          </cell>
          <cell r="DL41">
            <v>106</v>
          </cell>
          <cell r="DM41">
            <v>95</v>
          </cell>
          <cell r="DN41">
            <v>89</v>
          </cell>
          <cell r="DO41">
            <v>87</v>
          </cell>
          <cell r="DP41">
            <v>77</v>
          </cell>
          <cell r="DQ41">
            <v>66</v>
          </cell>
          <cell r="DR41">
            <v>56</v>
          </cell>
          <cell r="DS41">
            <v>46</v>
          </cell>
          <cell r="DT41">
            <v>39</v>
          </cell>
          <cell r="DU41">
            <v>31</v>
          </cell>
          <cell r="DV41">
            <v>26</v>
          </cell>
          <cell r="DW41">
            <v>22</v>
          </cell>
          <cell r="DX41">
            <v>28</v>
          </cell>
          <cell r="DY41">
            <v>17</v>
          </cell>
        </row>
        <row r="42">
          <cell r="G42">
            <v>4990</v>
          </cell>
          <cell r="H42">
            <v>8</v>
          </cell>
          <cell r="I42">
            <v>9</v>
          </cell>
          <cell r="J42">
            <v>9</v>
          </cell>
          <cell r="K42">
            <v>11</v>
          </cell>
          <cell r="L42">
            <v>10</v>
          </cell>
          <cell r="M42">
            <v>13</v>
          </cell>
          <cell r="N42">
            <v>13</v>
          </cell>
          <cell r="O42">
            <v>14</v>
          </cell>
          <cell r="P42">
            <v>13</v>
          </cell>
          <cell r="Q42">
            <v>14</v>
          </cell>
          <cell r="R42">
            <v>13</v>
          </cell>
          <cell r="S42">
            <v>13</v>
          </cell>
          <cell r="T42">
            <v>15</v>
          </cell>
          <cell r="U42">
            <v>16</v>
          </cell>
          <cell r="V42">
            <v>14</v>
          </cell>
          <cell r="W42">
            <v>14</v>
          </cell>
          <cell r="X42">
            <v>14</v>
          </cell>
          <cell r="Y42">
            <v>14</v>
          </cell>
          <cell r="Z42">
            <v>14</v>
          </cell>
          <cell r="AA42">
            <v>14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12</v>
          </cell>
          <cell r="AG42">
            <v>13</v>
          </cell>
          <cell r="AH42">
            <v>12</v>
          </cell>
          <cell r="AI42">
            <v>12</v>
          </cell>
          <cell r="AJ42">
            <v>11</v>
          </cell>
          <cell r="AK42">
            <v>10</v>
          </cell>
          <cell r="AL42">
            <v>11</v>
          </cell>
          <cell r="AM42">
            <v>11</v>
          </cell>
          <cell r="AN42">
            <v>10</v>
          </cell>
          <cell r="AO42">
            <v>12</v>
          </cell>
          <cell r="AP42">
            <v>10</v>
          </cell>
          <cell r="AQ42">
            <v>11</v>
          </cell>
          <cell r="AR42">
            <v>11</v>
          </cell>
          <cell r="AS42">
            <v>11</v>
          </cell>
          <cell r="AT42">
            <v>10</v>
          </cell>
          <cell r="AU42">
            <v>10</v>
          </cell>
          <cell r="AV42">
            <v>10</v>
          </cell>
          <cell r="AW42">
            <v>9</v>
          </cell>
          <cell r="AX42">
            <v>9</v>
          </cell>
          <cell r="AY42">
            <v>10</v>
          </cell>
          <cell r="AZ42">
            <v>8</v>
          </cell>
          <cell r="BA42">
            <v>8</v>
          </cell>
          <cell r="BB42">
            <v>8</v>
          </cell>
          <cell r="BC42">
            <v>9</v>
          </cell>
          <cell r="BD42">
            <v>8</v>
          </cell>
          <cell r="BE42">
            <v>7</v>
          </cell>
          <cell r="BF42">
            <v>8</v>
          </cell>
          <cell r="BG42">
            <v>7</v>
          </cell>
          <cell r="BH42">
            <v>7</v>
          </cell>
          <cell r="BI42">
            <v>6</v>
          </cell>
          <cell r="BJ42">
            <v>6</v>
          </cell>
          <cell r="BK42">
            <v>5</v>
          </cell>
          <cell r="BL42">
            <v>6</v>
          </cell>
          <cell r="BM42">
            <v>6</v>
          </cell>
          <cell r="BN42">
            <v>5</v>
          </cell>
          <cell r="BO42">
            <v>5</v>
          </cell>
          <cell r="BP42">
            <v>5</v>
          </cell>
          <cell r="BQ42">
            <v>5</v>
          </cell>
          <cell r="BR42">
            <v>5</v>
          </cell>
          <cell r="BS42">
            <v>5</v>
          </cell>
          <cell r="BT42">
            <v>4</v>
          </cell>
          <cell r="BU42">
            <v>4</v>
          </cell>
          <cell r="BV42">
            <v>4</v>
          </cell>
          <cell r="BW42">
            <v>4</v>
          </cell>
          <cell r="BX42">
            <v>4</v>
          </cell>
          <cell r="BY42">
            <v>3</v>
          </cell>
          <cell r="BZ42">
            <v>3</v>
          </cell>
          <cell r="CA42">
            <v>4</v>
          </cell>
          <cell r="CB42">
            <v>3</v>
          </cell>
          <cell r="CC42">
            <v>3</v>
          </cell>
          <cell r="CD42">
            <v>3</v>
          </cell>
          <cell r="CE42">
            <v>3</v>
          </cell>
          <cell r="CF42">
            <v>3</v>
          </cell>
          <cell r="CG42">
            <v>3</v>
          </cell>
          <cell r="CH42">
            <v>3</v>
          </cell>
          <cell r="CI42">
            <v>2</v>
          </cell>
          <cell r="CJ42">
            <v>2</v>
          </cell>
          <cell r="CK42">
            <v>2</v>
          </cell>
          <cell r="CL42">
            <v>2</v>
          </cell>
          <cell r="CM42">
            <v>2</v>
          </cell>
          <cell r="CN42">
            <v>1</v>
          </cell>
          <cell r="CO42">
            <v>1</v>
          </cell>
          <cell r="CP42">
            <v>1</v>
          </cell>
          <cell r="CQ42">
            <v>1</v>
          </cell>
          <cell r="CR42">
            <v>1</v>
          </cell>
          <cell r="CS42">
            <v>1</v>
          </cell>
          <cell r="CT42">
            <v>1</v>
          </cell>
          <cell r="CU42">
            <v>1</v>
          </cell>
          <cell r="CV42">
            <v>0</v>
          </cell>
          <cell r="CW42">
            <v>1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8</v>
          </cell>
          <cell r="DL42">
            <v>64</v>
          </cell>
          <cell r="DM42">
            <v>58</v>
          </cell>
          <cell r="DN42">
            <v>54</v>
          </cell>
          <cell r="DO42">
            <v>53</v>
          </cell>
          <cell r="DP42">
            <v>46</v>
          </cell>
          <cell r="DQ42">
            <v>40</v>
          </cell>
          <cell r="DR42">
            <v>34</v>
          </cell>
          <cell r="DS42">
            <v>27</v>
          </cell>
          <cell r="DT42">
            <v>24</v>
          </cell>
          <cell r="DU42">
            <v>19</v>
          </cell>
          <cell r="DV42">
            <v>16</v>
          </cell>
          <cell r="DW42">
            <v>14</v>
          </cell>
          <cell r="DX42">
            <v>17</v>
          </cell>
          <cell r="DY42">
            <v>8</v>
          </cell>
        </row>
        <row r="43">
          <cell r="G43">
            <v>4991</v>
          </cell>
          <cell r="H43">
            <v>8</v>
          </cell>
          <cell r="I43">
            <v>10</v>
          </cell>
          <cell r="J43">
            <v>14</v>
          </cell>
          <cell r="K43">
            <v>17</v>
          </cell>
          <cell r="L43">
            <v>15</v>
          </cell>
          <cell r="M43">
            <v>19</v>
          </cell>
          <cell r="N43">
            <v>20</v>
          </cell>
          <cell r="O43">
            <v>21</v>
          </cell>
          <cell r="P43">
            <v>20</v>
          </cell>
          <cell r="Q43">
            <v>20</v>
          </cell>
          <cell r="R43">
            <v>20</v>
          </cell>
          <cell r="S43">
            <v>20</v>
          </cell>
          <cell r="T43">
            <v>23</v>
          </cell>
          <cell r="U43">
            <v>23</v>
          </cell>
          <cell r="V43">
            <v>21</v>
          </cell>
          <cell r="W43">
            <v>21</v>
          </cell>
          <cell r="X43">
            <v>21</v>
          </cell>
          <cell r="Y43">
            <v>21</v>
          </cell>
          <cell r="Z43">
            <v>22</v>
          </cell>
          <cell r="AA43">
            <v>20</v>
          </cell>
          <cell r="AB43">
            <v>19</v>
          </cell>
          <cell r="AC43">
            <v>20</v>
          </cell>
          <cell r="AD43">
            <v>19</v>
          </cell>
          <cell r="AE43">
            <v>20</v>
          </cell>
          <cell r="AF43">
            <v>18</v>
          </cell>
          <cell r="AG43">
            <v>19</v>
          </cell>
          <cell r="AH43">
            <v>18</v>
          </cell>
          <cell r="AI43">
            <v>17</v>
          </cell>
          <cell r="AJ43">
            <v>16</v>
          </cell>
          <cell r="AK43">
            <v>15</v>
          </cell>
          <cell r="AL43">
            <v>16</v>
          </cell>
          <cell r="AM43">
            <v>16</v>
          </cell>
          <cell r="AN43">
            <v>16</v>
          </cell>
          <cell r="AO43">
            <v>17</v>
          </cell>
          <cell r="AP43">
            <v>16</v>
          </cell>
          <cell r="AQ43">
            <v>17</v>
          </cell>
          <cell r="AR43">
            <v>16</v>
          </cell>
          <cell r="AS43">
            <v>16</v>
          </cell>
          <cell r="AT43">
            <v>15</v>
          </cell>
          <cell r="AU43">
            <v>15</v>
          </cell>
          <cell r="AV43">
            <v>15</v>
          </cell>
          <cell r="AW43">
            <v>14</v>
          </cell>
          <cell r="AX43">
            <v>13</v>
          </cell>
          <cell r="AY43">
            <v>14</v>
          </cell>
          <cell r="AZ43">
            <v>13</v>
          </cell>
          <cell r="BA43">
            <v>12</v>
          </cell>
          <cell r="BB43">
            <v>12</v>
          </cell>
          <cell r="BC43">
            <v>13</v>
          </cell>
          <cell r="BD43">
            <v>11</v>
          </cell>
          <cell r="BE43">
            <v>11</v>
          </cell>
          <cell r="BF43">
            <v>11</v>
          </cell>
          <cell r="BG43">
            <v>11</v>
          </cell>
          <cell r="BH43">
            <v>11</v>
          </cell>
          <cell r="BI43">
            <v>9</v>
          </cell>
          <cell r="BJ43">
            <v>9</v>
          </cell>
          <cell r="BK43">
            <v>8</v>
          </cell>
          <cell r="BL43">
            <v>9</v>
          </cell>
          <cell r="BM43">
            <v>10</v>
          </cell>
          <cell r="BN43">
            <v>8</v>
          </cell>
          <cell r="BO43">
            <v>7</v>
          </cell>
          <cell r="BP43">
            <v>7</v>
          </cell>
          <cell r="BQ43">
            <v>8</v>
          </cell>
          <cell r="BR43">
            <v>7</v>
          </cell>
          <cell r="BS43">
            <v>7</v>
          </cell>
          <cell r="BT43">
            <v>7</v>
          </cell>
          <cell r="BU43">
            <v>6</v>
          </cell>
          <cell r="BV43">
            <v>6</v>
          </cell>
          <cell r="BW43">
            <v>5</v>
          </cell>
          <cell r="BX43">
            <v>6</v>
          </cell>
          <cell r="BY43">
            <v>4</v>
          </cell>
          <cell r="BZ43">
            <v>5</v>
          </cell>
          <cell r="CA43">
            <v>6</v>
          </cell>
          <cell r="CB43">
            <v>4</v>
          </cell>
          <cell r="CC43">
            <v>4</v>
          </cell>
          <cell r="CD43">
            <v>5</v>
          </cell>
          <cell r="CE43">
            <v>4</v>
          </cell>
          <cell r="CF43">
            <v>4</v>
          </cell>
          <cell r="CG43">
            <v>4</v>
          </cell>
          <cell r="CH43">
            <v>4</v>
          </cell>
          <cell r="CI43">
            <v>3</v>
          </cell>
          <cell r="CJ43">
            <v>3</v>
          </cell>
          <cell r="CK43">
            <v>3</v>
          </cell>
          <cell r="CL43">
            <v>2</v>
          </cell>
          <cell r="CM43">
            <v>2</v>
          </cell>
          <cell r="CN43">
            <v>2</v>
          </cell>
          <cell r="CO43">
            <v>2</v>
          </cell>
          <cell r="CP43">
            <v>2</v>
          </cell>
          <cell r="CQ43">
            <v>1</v>
          </cell>
          <cell r="CR43">
            <v>2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8</v>
          </cell>
          <cell r="DL43">
            <v>96</v>
          </cell>
          <cell r="DM43">
            <v>85</v>
          </cell>
          <cell r="DN43">
            <v>81</v>
          </cell>
          <cell r="DO43">
            <v>79</v>
          </cell>
          <cell r="DP43">
            <v>69</v>
          </cell>
          <cell r="DQ43">
            <v>59</v>
          </cell>
          <cell r="DR43">
            <v>51</v>
          </cell>
          <cell r="DS43">
            <v>42</v>
          </cell>
          <cell r="DT43">
            <v>36</v>
          </cell>
          <cell r="DU43">
            <v>27</v>
          </cell>
          <cell r="DV43">
            <v>24</v>
          </cell>
          <cell r="DW43">
            <v>19</v>
          </cell>
          <cell r="DX43">
            <v>24</v>
          </cell>
          <cell r="DY43">
            <v>8</v>
          </cell>
        </row>
        <row r="44">
          <cell r="G44">
            <v>4992</v>
          </cell>
          <cell r="H44">
            <v>18</v>
          </cell>
          <cell r="I44">
            <v>20</v>
          </cell>
          <cell r="J44">
            <v>19</v>
          </cell>
          <cell r="K44">
            <v>24</v>
          </cell>
          <cell r="L44">
            <v>25</v>
          </cell>
          <cell r="M44">
            <v>27</v>
          </cell>
          <cell r="N44">
            <v>28</v>
          </cell>
          <cell r="O44">
            <v>29</v>
          </cell>
          <cell r="P44">
            <v>28</v>
          </cell>
          <cell r="Q44">
            <v>29</v>
          </cell>
          <cell r="R44">
            <v>28</v>
          </cell>
          <cell r="S44">
            <v>28</v>
          </cell>
          <cell r="T44">
            <v>32</v>
          </cell>
          <cell r="U44">
            <v>33</v>
          </cell>
          <cell r="V44">
            <v>30</v>
          </cell>
          <cell r="W44">
            <v>29</v>
          </cell>
          <cell r="X44">
            <v>30</v>
          </cell>
          <cell r="Y44">
            <v>29</v>
          </cell>
          <cell r="Z44">
            <v>31</v>
          </cell>
          <cell r="AA44">
            <v>29</v>
          </cell>
          <cell r="AB44">
            <v>27</v>
          </cell>
          <cell r="AC44">
            <v>28</v>
          </cell>
          <cell r="AD44">
            <v>27</v>
          </cell>
          <cell r="AE44">
            <v>28</v>
          </cell>
          <cell r="AF44">
            <v>25</v>
          </cell>
          <cell r="AG44">
            <v>27</v>
          </cell>
          <cell r="AH44">
            <v>25</v>
          </cell>
          <cell r="AI44">
            <v>25</v>
          </cell>
          <cell r="AJ44">
            <v>23</v>
          </cell>
          <cell r="AK44">
            <v>21</v>
          </cell>
          <cell r="AL44">
            <v>23</v>
          </cell>
          <cell r="AM44">
            <v>22</v>
          </cell>
          <cell r="AN44">
            <v>22</v>
          </cell>
          <cell r="AO44">
            <v>25</v>
          </cell>
          <cell r="AP44">
            <v>22</v>
          </cell>
          <cell r="AQ44">
            <v>24</v>
          </cell>
          <cell r="AR44">
            <v>23</v>
          </cell>
          <cell r="AS44">
            <v>22</v>
          </cell>
          <cell r="AT44">
            <v>21</v>
          </cell>
          <cell r="AU44">
            <v>21</v>
          </cell>
          <cell r="AV44">
            <v>21</v>
          </cell>
          <cell r="AW44">
            <v>20</v>
          </cell>
          <cell r="AX44">
            <v>19</v>
          </cell>
          <cell r="AY44">
            <v>20</v>
          </cell>
          <cell r="AZ44">
            <v>18</v>
          </cell>
          <cell r="BA44">
            <v>17</v>
          </cell>
          <cell r="BB44">
            <v>18</v>
          </cell>
          <cell r="BC44">
            <v>18</v>
          </cell>
          <cell r="BD44">
            <v>16</v>
          </cell>
          <cell r="BE44">
            <v>16</v>
          </cell>
          <cell r="BF44">
            <v>16</v>
          </cell>
          <cell r="BG44">
            <v>15</v>
          </cell>
          <cell r="BH44">
            <v>15</v>
          </cell>
          <cell r="BI44">
            <v>13</v>
          </cell>
          <cell r="BJ44">
            <v>13</v>
          </cell>
          <cell r="BK44">
            <v>11</v>
          </cell>
          <cell r="BL44">
            <v>12</v>
          </cell>
          <cell r="BM44">
            <v>14</v>
          </cell>
          <cell r="BN44">
            <v>12</v>
          </cell>
          <cell r="BO44">
            <v>10</v>
          </cell>
          <cell r="BP44">
            <v>10</v>
          </cell>
          <cell r="BQ44">
            <v>11</v>
          </cell>
          <cell r="BR44">
            <v>10</v>
          </cell>
          <cell r="BS44">
            <v>10</v>
          </cell>
          <cell r="BT44">
            <v>9</v>
          </cell>
          <cell r="BU44">
            <v>9</v>
          </cell>
          <cell r="BV44">
            <v>9</v>
          </cell>
          <cell r="BW44">
            <v>8</v>
          </cell>
          <cell r="BX44">
            <v>8</v>
          </cell>
          <cell r="BY44">
            <v>6</v>
          </cell>
          <cell r="BZ44">
            <v>7</v>
          </cell>
          <cell r="CA44">
            <v>8</v>
          </cell>
          <cell r="CB44">
            <v>6</v>
          </cell>
          <cell r="CC44">
            <v>6</v>
          </cell>
          <cell r="CD44">
            <v>7</v>
          </cell>
          <cell r="CE44">
            <v>6</v>
          </cell>
          <cell r="CF44">
            <v>6</v>
          </cell>
          <cell r="CG44">
            <v>5</v>
          </cell>
          <cell r="CH44">
            <v>6</v>
          </cell>
          <cell r="CI44">
            <v>5</v>
          </cell>
          <cell r="CJ44">
            <v>5</v>
          </cell>
          <cell r="CK44">
            <v>4</v>
          </cell>
          <cell r="CL44">
            <v>4</v>
          </cell>
          <cell r="CM44">
            <v>3</v>
          </cell>
          <cell r="CN44">
            <v>3</v>
          </cell>
          <cell r="CO44">
            <v>3</v>
          </cell>
          <cell r="CP44">
            <v>2</v>
          </cell>
          <cell r="CQ44">
            <v>2</v>
          </cell>
          <cell r="CR44">
            <v>2</v>
          </cell>
          <cell r="CS44">
            <v>1</v>
          </cell>
          <cell r="CT44">
            <v>1</v>
          </cell>
          <cell r="CU44">
            <v>1</v>
          </cell>
          <cell r="CV44">
            <v>1</v>
          </cell>
          <cell r="CW44">
            <v>1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18</v>
          </cell>
          <cell r="DL44">
            <v>135</v>
          </cell>
          <cell r="DM44">
            <v>121</v>
          </cell>
          <cell r="DN44">
            <v>114</v>
          </cell>
          <cell r="DO44">
            <v>111</v>
          </cell>
          <cell r="DP44">
            <v>98</v>
          </cell>
          <cell r="DQ44">
            <v>85</v>
          </cell>
          <cell r="DR44">
            <v>72</v>
          </cell>
          <cell r="DS44">
            <v>59</v>
          </cell>
          <cell r="DT44">
            <v>50</v>
          </cell>
          <cell r="DU44">
            <v>40</v>
          </cell>
          <cell r="DV44">
            <v>34</v>
          </cell>
          <cell r="DW44">
            <v>28</v>
          </cell>
          <cell r="DX44">
            <v>33</v>
          </cell>
          <cell r="DY44">
            <v>18</v>
          </cell>
        </row>
        <row r="45">
          <cell r="G45">
            <v>4993</v>
          </cell>
          <cell r="H45">
            <v>20</v>
          </cell>
          <cell r="I45">
            <v>27</v>
          </cell>
          <cell r="J45">
            <v>24</v>
          </cell>
          <cell r="K45">
            <v>25</v>
          </cell>
          <cell r="L45">
            <v>23</v>
          </cell>
          <cell r="M45">
            <v>28</v>
          </cell>
          <cell r="N45">
            <v>29</v>
          </cell>
          <cell r="O45">
            <v>30</v>
          </cell>
          <cell r="P45">
            <v>29</v>
          </cell>
          <cell r="Q45">
            <v>30</v>
          </cell>
          <cell r="R45">
            <v>29</v>
          </cell>
          <cell r="S45">
            <v>29</v>
          </cell>
          <cell r="T45">
            <v>33</v>
          </cell>
          <cell r="U45">
            <v>34</v>
          </cell>
          <cell r="V45">
            <v>31</v>
          </cell>
          <cell r="W45">
            <v>30</v>
          </cell>
          <cell r="X45">
            <v>31</v>
          </cell>
          <cell r="Y45">
            <v>30</v>
          </cell>
          <cell r="Z45">
            <v>32</v>
          </cell>
          <cell r="AA45">
            <v>30</v>
          </cell>
          <cell r="AB45">
            <v>28</v>
          </cell>
          <cell r="AC45">
            <v>29</v>
          </cell>
          <cell r="AD45">
            <v>28</v>
          </cell>
          <cell r="AE45">
            <v>29</v>
          </cell>
          <cell r="AF45">
            <v>26</v>
          </cell>
          <cell r="AG45">
            <v>28</v>
          </cell>
          <cell r="AH45">
            <v>26</v>
          </cell>
          <cell r="AI45">
            <v>25</v>
          </cell>
          <cell r="AJ45">
            <v>23</v>
          </cell>
          <cell r="AK45">
            <v>22</v>
          </cell>
          <cell r="AL45">
            <v>24</v>
          </cell>
          <cell r="AM45">
            <v>23</v>
          </cell>
          <cell r="AN45">
            <v>23</v>
          </cell>
          <cell r="AO45">
            <v>26</v>
          </cell>
          <cell r="AP45">
            <v>23</v>
          </cell>
          <cell r="AQ45">
            <v>25</v>
          </cell>
          <cell r="AR45">
            <v>23</v>
          </cell>
          <cell r="AS45">
            <v>23</v>
          </cell>
          <cell r="AT45">
            <v>22</v>
          </cell>
          <cell r="AU45">
            <v>21</v>
          </cell>
          <cell r="AV45">
            <v>21</v>
          </cell>
          <cell r="AW45">
            <v>21</v>
          </cell>
          <cell r="AX45">
            <v>19</v>
          </cell>
          <cell r="AY45">
            <v>21</v>
          </cell>
          <cell r="AZ45">
            <v>19</v>
          </cell>
          <cell r="BA45">
            <v>18</v>
          </cell>
          <cell r="BB45">
            <v>18</v>
          </cell>
          <cell r="BC45">
            <v>19</v>
          </cell>
          <cell r="BD45">
            <v>17</v>
          </cell>
          <cell r="BE45">
            <v>16</v>
          </cell>
          <cell r="BF45">
            <v>17</v>
          </cell>
          <cell r="BG45">
            <v>16</v>
          </cell>
          <cell r="BH45">
            <v>15</v>
          </cell>
          <cell r="BI45">
            <v>14</v>
          </cell>
          <cell r="BJ45">
            <v>14</v>
          </cell>
          <cell r="BK45">
            <v>12</v>
          </cell>
          <cell r="BL45">
            <v>12</v>
          </cell>
          <cell r="BM45">
            <v>14</v>
          </cell>
          <cell r="BN45">
            <v>12</v>
          </cell>
          <cell r="BO45">
            <v>10</v>
          </cell>
          <cell r="BP45">
            <v>10</v>
          </cell>
          <cell r="BQ45">
            <v>11</v>
          </cell>
          <cell r="BR45">
            <v>10</v>
          </cell>
          <cell r="BS45">
            <v>10</v>
          </cell>
          <cell r="BT45">
            <v>10</v>
          </cell>
          <cell r="BU45">
            <v>9</v>
          </cell>
          <cell r="BV45">
            <v>9</v>
          </cell>
          <cell r="BW45">
            <v>8</v>
          </cell>
          <cell r="BX45">
            <v>8</v>
          </cell>
          <cell r="BY45">
            <v>6</v>
          </cell>
          <cell r="BZ45">
            <v>7</v>
          </cell>
          <cell r="CA45">
            <v>8</v>
          </cell>
          <cell r="CB45">
            <v>6</v>
          </cell>
          <cell r="CC45">
            <v>6</v>
          </cell>
          <cell r="CD45">
            <v>7</v>
          </cell>
          <cell r="CE45">
            <v>6</v>
          </cell>
          <cell r="CF45">
            <v>6</v>
          </cell>
          <cell r="CG45">
            <v>6</v>
          </cell>
          <cell r="CH45">
            <v>6</v>
          </cell>
          <cell r="CI45">
            <v>5</v>
          </cell>
          <cell r="CJ45">
            <v>5</v>
          </cell>
          <cell r="CK45">
            <v>4</v>
          </cell>
          <cell r="CL45">
            <v>4</v>
          </cell>
          <cell r="CM45">
            <v>4</v>
          </cell>
          <cell r="CN45">
            <v>3</v>
          </cell>
          <cell r="CO45">
            <v>3</v>
          </cell>
          <cell r="CP45">
            <v>2</v>
          </cell>
          <cell r="CQ45">
            <v>2</v>
          </cell>
          <cell r="CR45">
            <v>2</v>
          </cell>
          <cell r="CS45">
            <v>1</v>
          </cell>
          <cell r="CT45">
            <v>1</v>
          </cell>
          <cell r="CU45">
            <v>1</v>
          </cell>
          <cell r="CV45">
            <v>1</v>
          </cell>
          <cell r="CW45">
            <v>1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20</v>
          </cell>
          <cell r="DL45">
            <v>140</v>
          </cell>
          <cell r="DM45">
            <v>124</v>
          </cell>
          <cell r="DN45">
            <v>119</v>
          </cell>
          <cell r="DO45">
            <v>114</v>
          </cell>
          <cell r="DP45">
            <v>101</v>
          </cell>
          <cell r="DQ45">
            <v>88</v>
          </cell>
          <cell r="DR45">
            <v>76</v>
          </cell>
          <cell r="DS45">
            <v>60</v>
          </cell>
          <cell r="DT45">
            <v>51</v>
          </cell>
          <cell r="DU45">
            <v>40</v>
          </cell>
          <cell r="DV45">
            <v>34</v>
          </cell>
          <cell r="DW45">
            <v>29</v>
          </cell>
          <cell r="DX45">
            <v>34</v>
          </cell>
          <cell r="DY45">
            <v>20</v>
          </cell>
        </row>
        <row r="46">
          <cell r="G46">
            <v>4994</v>
          </cell>
          <cell r="H46">
            <v>10</v>
          </cell>
          <cell r="I46">
            <v>10</v>
          </cell>
          <cell r="J46">
            <v>11</v>
          </cell>
          <cell r="K46">
            <v>12</v>
          </cell>
          <cell r="L46">
            <v>9</v>
          </cell>
          <cell r="M46">
            <v>13</v>
          </cell>
          <cell r="N46">
            <v>13</v>
          </cell>
          <cell r="O46">
            <v>14</v>
          </cell>
          <cell r="P46">
            <v>13</v>
          </cell>
          <cell r="Q46">
            <v>14</v>
          </cell>
          <cell r="R46">
            <v>14</v>
          </cell>
          <cell r="S46">
            <v>13</v>
          </cell>
          <cell r="T46">
            <v>15</v>
          </cell>
          <cell r="U46">
            <v>16</v>
          </cell>
          <cell r="V46">
            <v>15</v>
          </cell>
          <cell r="W46">
            <v>14</v>
          </cell>
          <cell r="X46">
            <v>14</v>
          </cell>
          <cell r="Y46">
            <v>14</v>
          </cell>
          <cell r="Z46">
            <v>15</v>
          </cell>
          <cell r="AA46">
            <v>14</v>
          </cell>
          <cell r="AB46">
            <v>13</v>
          </cell>
          <cell r="AC46">
            <v>13</v>
          </cell>
          <cell r="AD46">
            <v>13</v>
          </cell>
          <cell r="AE46">
            <v>14</v>
          </cell>
          <cell r="AF46">
            <v>12</v>
          </cell>
          <cell r="AG46">
            <v>13</v>
          </cell>
          <cell r="AH46">
            <v>12</v>
          </cell>
          <cell r="AI46">
            <v>12</v>
          </cell>
          <cell r="AJ46">
            <v>11</v>
          </cell>
          <cell r="AK46">
            <v>10</v>
          </cell>
          <cell r="AL46">
            <v>11</v>
          </cell>
          <cell r="AM46">
            <v>11</v>
          </cell>
          <cell r="AN46">
            <v>11</v>
          </cell>
          <cell r="AO46">
            <v>12</v>
          </cell>
          <cell r="AP46">
            <v>11</v>
          </cell>
          <cell r="AQ46">
            <v>12</v>
          </cell>
          <cell r="AR46">
            <v>11</v>
          </cell>
          <cell r="AS46">
            <v>11</v>
          </cell>
          <cell r="AT46">
            <v>10</v>
          </cell>
          <cell r="AU46">
            <v>10</v>
          </cell>
          <cell r="AV46">
            <v>10</v>
          </cell>
          <cell r="AW46">
            <v>10</v>
          </cell>
          <cell r="AX46">
            <v>9</v>
          </cell>
          <cell r="AY46">
            <v>10</v>
          </cell>
          <cell r="AZ46">
            <v>9</v>
          </cell>
          <cell r="BA46">
            <v>8</v>
          </cell>
          <cell r="BB46">
            <v>8</v>
          </cell>
          <cell r="BC46">
            <v>9</v>
          </cell>
          <cell r="BD46">
            <v>8</v>
          </cell>
          <cell r="BE46">
            <v>8</v>
          </cell>
          <cell r="BF46">
            <v>8</v>
          </cell>
          <cell r="BG46">
            <v>7</v>
          </cell>
          <cell r="BH46">
            <v>7</v>
          </cell>
          <cell r="BI46">
            <v>6</v>
          </cell>
          <cell r="BJ46">
            <v>6</v>
          </cell>
          <cell r="BK46">
            <v>6</v>
          </cell>
          <cell r="BL46">
            <v>6</v>
          </cell>
          <cell r="BM46">
            <v>7</v>
          </cell>
          <cell r="BN46">
            <v>6</v>
          </cell>
          <cell r="BO46">
            <v>5</v>
          </cell>
          <cell r="BP46">
            <v>5</v>
          </cell>
          <cell r="BQ46">
            <v>5</v>
          </cell>
          <cell r="BR46">
            <v>5</v>
          </cell>
          <cell r="BS46">
            <v>5</v>
          </cell>
          <cell r="BT46">
            <v>5</v>
          </cell>
          <cell r="BU46">
            <v>4</v>
          </cell>
          <cell r="BV46">
            <v>4</v>
          </cell>
          <cell r="BW46">
            <v>4</v>
          </cell>
          <cell r="BX46">
            <v>4</v>
          </cell>
          <cell r="BY46">
            <v>3</v>
          </cell>
          <cell r="BZ46">
            <v>3</v>
          </cell>
          <cell r="CA46">
            <v>4</v>
          </cell>
          <cell r="CB46">
            <v>3</v>
          </cell>
          <cell r="CC46">
            <v>3</v>
          </cell>
          <cell r="CD46">
            <v>3</v>
          </cell>
          <cell r="CE46">
            <v>3</v>
          </cell>
          <cell r="CF46">
            <v>3</v>
          </cell>
          <cell r="CG46">
            <v>3</v>
          </cell>
          <cell r="CH46">
            <v>3</v>
          </cell>
          <cell r="CI46">
            <v>2</v>
          </cell>
          <cell r="CJ46">
            <v>2</v>
          </cell>
          <cell r="CK46">
            <v>2</v>
          </cell>
          <cell r="CL46">
            <v>2</v>
          </cell>
          <cell r="CM46">
            <v>2</v>
          </cell>
          <cell r="CN46">
            <v>1</v>
          </cell>
          <cell r="CO46">
            <v>1</v>
          </cell>
          <cell r="CP46">
            <v>1</v>
          </cell>
          <cell r="CQ46">
            <v>1</v>
          </cell>
          <cell r="CR46">
            <v>1</v>
          </cell>
          <cell r="CS46">
            <v>1</v>
          </cell>
          <cell r="CT46">
            <v>1</v>
          </cell>
          <cell r="CU46">
            <v>1</v>
          </cell>
          <cell r="CV46">
            <v>0</v>
          </cell>
          <cell r="CW46">
            <v>1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9</v>
          </cell>
          <cell r="DL46">
            <v>65</v>
          </cell>
          <cell r="DM46">
            <v>58</v>
          </cell>
          <cell r="DN46">
            <v>56</v>
          </cell>
          <cell r="DO46">
            <v>54</v>
          </cell>
          <cell r="DP46">
            <v>48</v>
          </cell>
          <cell r="DQ46">
            <v>41</v>
          </cell>
          <cell r="DR46">
            <v>34</v>
          </cell>
          <cell r="DS46">
            <v>30</v>
          </cell>
          <cell r="DT46">
            <v>25</v>
          </cell>
          <cell r="DU46">
            <v>19</v>
          </cell>
          <cell r="DV46">
            <v>16</v>
          </cell>
          <cell r="DW46">
            <v>14</v>
          </cell>
          <cell r="DX46">
            <v>17</v>
          </cell>
          <cell r="DY46">
            <v>9</v>
          </cell>
        </row>
        <row r="47">
          <cell r="G47">
            <v>4995</v>
          </cell>
          <cell r="H47">
            <v>6</v>
          </cell>
          <cell r="I47">
            <v>6</v>
          </cell>
          <cell r="J47">
            <v>5</v>
          </cell>
          <cell r="K47">
            <v>7</v>
          </cell>
          <cell r="L47">
            <v>8</v>
          </cell>
          <cell r="M47">
            <v>8</v>
          </cell>
          <cell r="N47">
            <v>8</v>
          </cell>
          <cell r="O47">
            <v>9</v>
          </cell>
          <cell r="P47">
            <v>8</v>
          </cell>
          <cell r="Q47">
            <v>8</v>
          </cell>
          <cell r="R47">
            <v>8</v>
          </cell>
          <cell r="S47">
            <v>8</v>
          </cell>
          <cell r="T47">
            <v>9</v>
          </cell>
          <cell r="U47">
            <v>10</v>
          </cell>
          <cell r="V47">
            <v>9</v>
          </cell>
          <cell r="W47">
            <v>9</v>
          </cell>
          <cell r="X47">
            <v>9</v>
          </cell>
          <cell r="Y47">
            <v>9</v>
          </cell>
          <cell r="Z47">
            <v>9</v>
          </cell>
          <cell r="AA47">
            <v>8</v>
          </cell>
          <cell r="AB47">
            <v>8</v>
          </cell>
          <cell r="AC47">
            <v>8</v>
          </cell>
          <cell r="AD47">
            <v>8</v>
          </cell>
          <cell r="AE47">
            <v>8</v>
          </cell>
          <cell r="AF47">
            <v>7</v>
          </cell>
          <cell r="AG47">
            <v>8</v>
          </cell>
          <cell r="AH47">
            <v>7</v>
          </cell>
          <cell r="AI47">
            <v>7</v>
          </cell>
          <cell r="AJ47">
            <v>7</v>
          </cell>
          <cell r="AK47">
            <v>6</v>
          </cell>
          <cell r="AL47">
            <v>7</v>
          </cell>
          <cell r="AM47">
            <v>7</v>
          </cell>
          <cell r="AN47">
            <v>6</v>
          </cell>
          <cell r="AO47">
            <v>7</v>
          </cell>
          <cell r="AP47">
            <v>6</v>
          </cell>
          <cell r="AQ47">
            <v>7</v>
          </cell>
          <cell r="AR47">
            <v>7</v>
          </cell>
          <cell r="AS47">
            <v>7</v>
          </cell>
          <cell r="AT47">
            <v>6</v>
          </cell>
          <cell r="AU47">
            <v>6</v>
          </cell>
          <cell r="AV47">
            <v>6</v>
          </cell>
          <cell r="AW47">
            <v>6</v>
          </cell>
          <cell r="AX47">
            <v>5</v>
          </cell>
          <cell r="AY47">
            <v>6</v>
          </cell>
          <cell r="AZ47">
            <v>5</v>
          </cell>
          <cell r="BA47">
            <v>5</v>
          </cell>
          <cell r="BB47">
            <v>5</v>
          </cell>
          <cell r="BC47">
            <v>5</v>
          </cell>
          <cell r="BD47">
            <v>5</v>
          </cell>
          <cell r="BE47">
            <v>5</v>
          </cell>
          <cell r="BF47">
            <v>5</v>
          </cell>
          <cell r="BG47">
            <v>4</v>
          </cell>
          <cell r="BH47">
            <v>4</v>
          </cell>
          <cell r="BI47">
            <v>4</v>
          </cell>
          <cell r="BJ47">
            <v>4</v>
          </cell>
          <cell r="BK47">
            <v>3</v>
          </cell>
          <cell r="BL47">
            <v>4</v>
          </cell>
          <cell r="BM47">
            <v>4</v>
          </cell>
          <cell r="BN47">
            <v>3</v>
          </cell>
          <cell r="BO47">
            <v>3</v>
          </cell>
          <cell r="BP47">
            <v>3</v>
          </cell>
          <cell r="BQ47">
            <v>3</v>
          </cell>
          <cell r="BR47">
            <v>3</v>
          </cell>
          <cell r="BS47">
            <v>3</v>
          </cell>
          <cell r="BT47">
            <v>3</v>
          </cell>
          <cell r="BU47">
            <v>3</v>
          </cell>
          <cell r="BV47">
            <v>3</v>
          </cell>
          <cell r="BW47">
            <v>2</v>
          </cell>
          <cell r="BX47">
            <v>2</v>
          </cell>
          <cell r="BY47">
            <v>2</v>
          </cell>
          <cell r="BZ47">
            <v>2</v>
          </cell>
          <cell r="CA47">
            <v>2</v>
          </cell>
          <cell r="CB47">
            <v>2</v>
          </cell>
          <cell r="CC47">
            <v>2</v>
          </cell>
          <cell r="CD47">
            <v>2</v>
          </cell>
          <cell r="CE47">
            <v>2</v>
          </cell>
          <cell r="CF47">
            <v>2</v>
          </cell>
          <cell r="CG47">
            <v>2</v>
          </cell>
          <cell r="CH47">
            <v>2</v>
          </cell>
          <cell r="CI47">
            <v>1</v>
          </cell>
          <cell r="CJ47">
            <v>1</v>
          </cell>
          <cell r="CK47">
            <v>1</v>
          </cell>
          <cell r="CL47">
            <v>1</v>
          </cell>
          <cell r="CM47">
            <v>1</v>
          </cell>
          <cell r="CN47">
            <v>1</v>
          </cell>
          <cell r="CO47">
            <v>1</v>
          </cell>
          <cell r="CP47">
            <v>1</v>
          </cell>
          <cell r="CQ47">
            <v>1</v>
          </cell>
          <cell r="CR47">
            <v>1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6</v>
          </cell>
          <cell r="DL47">
            <v>39</v>
          </cell>
          <cell r="DM47">
            <v>35</v>
          </cell>
          <cell r="DN47">
            <v>33</v>
          </cell>
          <cell r="DO47">
            <v>33</v>
          </cell>
          <cell r="DP47">
            <v>28</v>
          </cell>
          <cell r="DQ47">
            <v>25</v>
          </cell>
          <cell r="DR47">
            <v>21</v>
          </cell>
          <cell r="DS47">
            <v>17</v>
          </cell>
          <cell r="DT47">
            <v>15</v>
          </cell>
          <cell r="DU47">
            <v>12</v>
          </cell>
          <cell r="DV47">
            <v>10</v>
          </cell>
          <cell r="DW47">
            <v>9</v>
          </cell>
          <cell r="DX47">
            <v>9</v>
          </cell>
          <cell r="DY47">
            <v>6</v>
          </cell>
        </row>
        <row r="48">
          <cell r="G48">
            <v>4996</v>
          </cell>
          <cell r="H48">
            <v>6</v>
          </cell>
          <cell r="I48">
            <v>8</v>
          </cell>
          <cell r="J48">
            <v>7</v>
          </cell>
          <cell r="K48">
            <v>5</v>
          </cell>
          <cell r="L48">
            <v>6</v>
          </cell>
          <cell r="M48">
            <v>6</v>
          </cell>
          <cell r="N48">
            <v>6</v>
          </cell>
          <cell r="O48">
            <v>6</v>
          </cell>
          <cell r="P48">
            <v>6</v>
          </cell>
          <cell r="Q48">
            <v>6</v>
          </cell>
          <cell r="R48">
            <v>6</v>
          </cell>
          <cell r="S48">
            <v>6</v>
          </cell>
          <cell r="T48">
            <v>7</v>
          </cell>
          <cell r="U48">
            <v>7</v>
          </cell>
          <cell r="V48">
            <v>6</v>
          </cell>
          <cell r="W48">
            <v>6</v>
          </cell>
          <cell r="X48">
            <v>6</v>
          </cell>
          <cell r="Y48">
            <v>6</v>
          </cell>
          <cell r="Z48">
            <v>6</v>
          </cell>
          <cell r="AA48">
            <v>6</v>
          </cell>
          <cell r="AB48">
            <v>5</v>
          </cell>
          <cell r="AC48">
            <v>6</v>
          </cell>
          <cell r="AD48">
            <v>5</v>
          </cell>
          <cell r="AE48">
            <v>6</v>
          </cell>
          <cell r="AF48">
            <v>5</v>
          </cell>
          <cell r="AG48">
            <v>6</v>
          </cell>
          <cell r="AH48">
            <v>5</v>
          </cell>
          <cell r="AI48">
            <v>5</v>
          </cell>
          <cell r="AJ48">
            <v>5</v>
          </cell>
          <cell r="AK48">
            <v>4</v>
          </cell>
          <cell r="AL48">
            <v>5</v>
          </cell>
          <cell r="AM48">
            <v>5</v>
          </cell>
          <cell r="AN48">
            <v>4</v>
          </cell>
          <cell r="AO48">
            <v>5</v>
          </cell>
          <cell r="AP48">
            <v>4</v>
          </cell>
          <cell r="AQ48">
            <v>5</v>
          </cell>
          <cell r="AR48">
            <v>5</v>
          </cell>
          <cell r="AS48">
            <v>5</v>
          </cell>
          <cell r="AT48">
            <v>4</v>
          </cell>
          <cell r="AU48">
            <v>4</v>
          </cell>
          <cell r="AV48">
            <v>4</v>
          </cell>
          <cell r="AW48">
            <v>4</v>
          </cell>
          <cell r="AX48">
            <v>4</v>
          </cell>
          <cell r="AY48">
            <v>4</v>
          </cell>
          <cell r="AZ48">
            <v>4</v>
          </cell>
          <cell r="BA48">
            <v>4</v>
          </cell>
          <cell r="BB48">
            <v>4</v>
          </cell>
          <cell r="BC48">
            <v>4</v>
          </cell>
          <cell r="BD48">
            <v>3</v>
          </cell>
          <cell r="BE48">
            <v>3</v>
          </cell>
          <cell r="BF48">
            <v>3</v>
          </cell>
          <cell r="BG48">
            <v>3</v>
          </cell>
          <cell r="BH48">
            <v>3</v>
          </cell>
          <cell r="BI48">
            <v>3</v>
          </cell>
          <cell r="BJ48">
            <v>3</v>
          </cell>
          <cell r="BK48">
            <v>2</v>
          </cell>
          <cell r="BL48">
            <v>2</v>
          </cell>
          <cell r="BM48">
            <v>3</v>
          </cell>
          <cell r="BN48">
            <v>2</v>
          </cell>
          <cell r="BO48">
            <v>2</v>
          </cell>
          <cell r="BP48">
            <v>2</v>
          </cell>
          <cell r="BQ48">
            <v>2</v>
          </cell>
          <cell r="BR48">
            <v>2</v>
          </cell>
          <cell r="BS48">
            <v>2</v>
          </cell>
          <cell r="BT48">
            <v>2</v>
          </cell>
          <cell r="BU48">
            <v>2</v>
          </cell>
          <cell r="BV48">
            <v>2</v>
          </cell>
          <cell r="BW48">
            <v>2</v>
          </cell>
          <cell r="BX48">
            <v>2</v>
          </cell>
          <cell r="BY48">
            <v>1</v>
          </cell>
          <cell r="BZ48">
            <v>1</v>
          </cell>
          <cell r="CA48">
            <v>2</v>
          </cell>
          <cell r="CB48">
            <v>1</v>
          </cell>
          <cell r="CC48">
            <v>1</v>
          </cell>
          <cell r="CD48">
            <v>1</v>
          </cell>
          <cell r="CE48">
            <v>1</v>
          </cell>
          <cell r="CF48">
            <v>1</v>
          </cell>
          <cell r="CG48">
            <v>1</v>
          </cell>
          <cell r="CH48">
            <v>1</v>
          </cell>
          <cell r="CI48">
            <v>1</v>
          </cell>
          <cell r="CJ48">
            <v>1</v>
          </cell>
          <cell r="CK48">
            <v>1</v>
          </cell>
          <cell r="CL48">
            <v>1</v>
          </cell>
          <cell r="CM48">
            <v>1</v>
          </cell>
          <cell r="CN48">
            <v>1</v>
          </cell>
          <cell r="CO48">
            <v>1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5</v>
          </cell>
          <cell r="DL48">
            <v>27</v>
          </cell>
          <cell r="DM48">
            <v>25</v>
          </cell>
          <cell r="DN48">
            <v>23</v>
          </cell>
          <cell r="DO48">
            <v>23</v>
          </cell>
          <cell r="DP48">
            <v>20</v>
          </cell>
          <cell r="DQ48">
            <v>18</v>
          </cell>
          <cell r="DR48">
            <v>15</v>
          </cell>
          <cell r="DS48">
            <v>11</v>
          </cell>
          <cell r="DT48">
            <v>10</v>
          </cell>
          <cell r="DU48">
            <v>9</v>
          </cell>
          <cell r="DV48">
            <v>6</v>
          </cell>
          <cell r="DW48">
            <v>5</v>
          </cell>
          <cell r="DX48">
            <v>6</v>
          </cell>
          <cell r="DY48">
            <v>5</v>
          </cell>
        </row>
        <row r="49">
          <cell r="G49">
            <v>4997</v>
          </cell>
          <cell r="H49">
            <v>6</v>
          </cell>
          <cell r="I49">
            <v>6</v>
          </cell>
          <cell r="J49">
            <v>7</v>
          </cell>
          <cell r="K49">
            <v>6</v>
          </cell>
          <cell r="L49">
            <v>6</v>
          </cell>
          <cell r="M49">
            <v>7</v>
          </cell>
          <cell r="N49">
            <v>7</v>
          </cell>
          <cell r="O49">
            <v>8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8</v>
          </cell>
          <cell r="U49">
            <v>8</v>
          </cell>
          <cell r="V49">
            <v>8</v>
          </cell>
          <cell r="W49">
            <v>8</v>
          </cell>
          <cell r="X49">
            <v>8</v>
          </cell>
          <cell r="Y49">
            <v>7</v>
          </cell>
          <cell r="Z49">
            <v>8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  <cell r="AE49">
            <v>7</v>
          </cell>
          <cell r="AF49">
            <v>6</v>
          </cell>
          <cell r="AG49">
            <v>7</v>
          </cell>
          <cell r="AH49">
            <v>6</v>
          </cell>
          <cell r="AI49">
            <v>6</v>
          </cell>
          <cell r="AJ49">
            <v>6</v>
          </cell>
          <cell r="AK49">
            <v>5</v>
          </cell>
          <cell r="AL49">
            <v>6</v>
          </cell>
          <cell r="AM49">
            <v>6</v>
          </cell>
          <cell r="AN49">
            <v>6</v>
          </cell>
          <cell r="AO49">
            <v>6</v>
          </cell>
          <cell r="AP49">
            <v>6</v>
          </cell>
          <cell r="AQ49">
            <v>6</v>
          </cell>
          <cell r="AR49">
            <v>6</v>
          </cell>
          <cell r="AS49">
            <v>6</v>
          </cell>
          <cell r="AT49">
            <v>5</v>
          </cell>
          <cell r="AU49">
            <v>5</v>
          </cell>
          <cell r="AV49">
            <v>5</v>
          </cell>
          <cell r="AW49">
            <v>5</v>
          </cell>
          <cell r="AX49">
            <v>5</v>
          </cell>
          <cell r="AY49">
            <v>5</v>
          </cell>
          <cell r="AZ49">
            <v>5</v>
          </cell>
          <cell r="BA49">
            <v>4</v>
          </cell>
          <cell r="BB49">
            <v>4</v>
          </cell>
          <cell r="BC49">
            <v>5</v>
          </cell>
          <cell r="BD49">
            <v>4</v>
          </cell>
          <cell r="BE49">
            <v>4</v>
          </cell>
          <cell r="BF49">
            <v>4</v>
          </cell>
          <cell r="BG49">
            <v>4</v>
          </cell>
          <cell r="BH49">
            <v>4</v>
          </cell>
          <cell r="BI49">
            <v>3</v>
          </cell>
          <cell r="BJ49">
            <v>3</v>
          </cell>
          <cell r="BK49">
            <v>3</v>
          </cell>
          <cell r="BL49">
            <v>3</v>
          </cell>
          <cell r="BM49">
            <v>3</v>
          </cell>
          <cell r="BN49">
            <v>3</v>
          </cell>
          <cell r="BO49">
            <v>3</v>
          </cell>
          <cell r="BP49">
            <v>2</v>
          </cell>
          <cell r="BQ49">
            <v>3</v>
          </cell>
          <cell r="BR49">
            <v>2</v>
          </cell>
          <cell r="BS49">
            <v>3</v>
          </cell>
          <cell r="BT49">
            <v>2</v>
          </cell>
          <cell r="BU49">
            <v>2</v>
          </cell>
          <cell r="BV49">
            <v>2</v>
          </cell>
          <cell r="BW49">
            <v>2</v>
          </cell>
          <cell r="BX49">
            <v>2</v>
          </cell>
          <cell r="BY49">
            <v>2</v>
          </cell>
          <cell r="BZ49">
            <v>2</v>
          </cell>
          <cell r="CA49">
            <v>2</v>
          </cell>
          <cell r="CB49">
            <v>1</v>
          </cell>
          <cell r="CC49">
            <v>2</v>
          </cell>
          <cell r="CD49">
            <v>2</v>
          </cell>
          <cell r="CE49">
            <v>2</v>
          </cell>
          <cell r="CF49">
            <v>2</v>
          </cell>
          <cell r="CG49">
            <v>1</v>
          </cell>
          <cell r="CH49">
            <v>1</v>
          </cell>
          <cell r="CI49">
            <v>1</v>
          </cell>
          <cell r="CJ49">
            <v>1</v>
          </cell>
          <cell r="CK49">
            <v>1</v>
          </cell>
          <cell r="CL49">
            <v>1</v>
          </cell>
          <cell r="CM49">
            <v>1</v>
          </cell>
          <cell r="CN49">
            <v>1</v>
          </cell>
          <cell r="CO49">
            <v>1</v>
          </cell>
          <cell r="CP49">
            <v>1</v>
          </cell>
          <cell r="CQ49">
            <v>1</v>
          </cell>
          <cell r="CR49">
            <v>1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6</v>
          </cell>
          <cell r="DL49">
            <v>34</v>
          </cell>
          <cell r="DM49">
            <v>30</v>
          </cell>
          <cell r="DN49">
            <v>30</v>
          </cell>
          <cell r="DO49">
            <v>28</v>
          </cell>
          <cell r="DP49">
            <v>25</v>
          </cell>
          <cell r="DQ49">
            <v>21</v>
          </cell>
          <cell r="DR49">
            <v>18</v>
          </cell>
          <cell r="DS49">
            <v>15</v>
          </cell>
          <cell r="DT49">
            <v>12</v>
          </cell>
          <cell r="DU49">
            <v>10</v>
          </cell>
          <cell r="DV49">
            <v>9</v>
          </cell>
          <cell r="DW49">
            <v>7</v>
          </cell>
          <cell r="DX49">
            <v>9</v>
          </cell>
          <cell r="DY49">
            <v>6</v>
          </cell>
        </row>
        <row r="50">
          <cell r="G50">
            <v>4998</v>
          </cell>
          <cell r="H50">
            <v>10</v>
          </cell>
          <cell r="I50">
            <v>10</v>
          </cell>
          <cell r="J50">
            <v>8</v>
          </cell>
          <cell r="K50">
            <v>10</v>
          </cell>
          <cell r="L50">
            <v>10</v>
          </cell>
          <cell r="M50">
            <v>12</v>
          </cell>
          <cell r="N50">
            <v>12</v>
          </cell>
          <cell r="O50">
            <v>13</v>
          </cell>
          <cell r="P50">
            <v>12</v>
          </cell>
          <cell r="Q50">
            <v>12</v>
          </cell>
          <cell r="R50">
            <v>12</v>
          </cell>
          <cell r="S50">
            <v>12</v>
          </cell>
          <cell r="T50">
            <v>14</v>
          </cell>
          <cell r="U50">
            <v>14</v>
          </cell>
          <cell r="V50">
            <v>13</v>
          </cell>
          <cell r="W50">
            <v>13</v>
          </cell>
          <cell r="X50">
            <v>13</v>
          </cell>
          <cell r="Y50">
            <v>12</v>
          </cell>
          <cell r="Z50">
            <v>13</v>
          </cell>
          <cell r="AA50">
            <v>12</v>
          </cell>
          <cell r="AB50">
            <v>11</v>
          </cell>
          <cell r="AC50">
            <v>12</v>
          </cell>
          <cell r="AD50">
            <v>11</v>
          </cell>
          <cell r="AE50">
            <v>12</v>
          </cell>
          <cell r="AF50">
            <v>11</v>
          </cell>
          <cell r="AG50">
            <v>12</v>
          </cell>
          <cell r="AH50">
            <v>11</v>
          </cell>
          <cell r="AI50">
            <v>10</v>
          </cell>
          <cell r="AJ50">
            <v>10</v>
          </cell>
          <cell r="AK50">
            <v>9</v>
          </cell>
          <cell r="AL50">
            <v>10</v>
          </cell>
          <cell r="AM50">
            <v>10</v>
          </cell>
          <cell r="AN50">
            <v>9</v>
          </cell>
          <cell r="AO50">
            <v>11</v>
          </cell>
          <cell r="AP50">
            <v>9</v>
          </cell>
          <cell r="AQ50">
            <v>10</v>
          </cell>
          <cell r="AR50">
            <v>10</v>
          </cell>
          <cell r="AS50">
            <v>10</v>
          </cell>
          <cell r="AT50">
            <v>9</v>
          </cell>
          <cell r="AU50">
            <v>9</v>
          </cell>
          <cell r="AV50">
            <v>9</v>
          </cell>
          <cell r="AW50">
            <v>9</v>
          </cell>
          <cell r="AX50">
            <v>8</v>
          </cell>
          <cell r="AY50">
            <v>9</v>
          </cell>
          <cell r="AZ50">
            <v>8</v>
          </cell>
          <cell r="BA50">
            <v>7</v>
          </cell>
          <cell r="BB50">
            <v>7</v>
          </cell>
          <cell r="BC50">
            <v>8</v>
          </cell>
          <cell r="BD50">
            <v>7</v>
          </cell>
          <cell r="BE50">
            <v>7</v>
          </cell>
          <cell r="BF50">
            <v>7</v>
          </cell>
          <cell r="BG50">
            <v>6</v>
          </cell>
          <cell r="BH50">
            <v>6</v>
          </cell>
          <cell r="BI50">
            <v>6</v>
          </cell>
          <cell r="BJ50">
            <v>6</v>
          </cell>
          <cell r="BK50">
            <v>5</v>
          </cell>
          <cell r="BL50">
            <v>5</v>
          </cell>
          <cell r="BM50">
            <v>6</v>
          </cell>
          <cell r="BN50">
            <v>5</v>
          </cell>
          <cell r="BO50">
            <v>4</v>
          </cell>
          <cell r="BP50">
            <v>4</v>
          </cell>
          <cell r="BQ50">
            <v>5</v>
          </cell>
          <cell r="BR50">
            <v>4</v>
          </cell>
          <cell r="BS50">
            <v>4</v>
          </cell>
          <cell r="BT50">
            <v>4</v>
          </cell>
          <cell r="BU50">
            <v>4</v>
          </cell>
          <cell r="BV50">
            <v>4</v>
          </cell>
          <cell r="BW50">
            <v>3</v>
          </cell>
          <cell r="BX50">
            <v>3</v>
          </cell>
          <cell r="BY50">
            <v>3</v>
          </cell>
          <cell r="BZ50">
            <v>3</v>
          </cell>
          <cell r="CA50">
            <v>3</v>
          </cell>
          <cell r="CB50">
            <v>2</v>
          </cell>
          <cell r="CC50">
            <v>3</v>
          </cell>
          <cell r="CD50">
            <v>3</v>
          </cell>
          <cell r="CE50">
            <v>3</v>
          </cell>
          <cell r="CF50">
            <v>3</v>
          </cell>
          <cell r="CG50">
            <v>2</v>
          </cell>
          <cell r="CH50">
            <v>2</v>
          </cell>
          <cell r="CI50">
            <v>2</v>
          </cell>
          <cell r="CJ50">
            <v>2</v>
          </cell>
          <cell r="CK50">
            <v>2</v>
          </cell>
          <cell r="CL50">
            <v>1</v>
          </cell>
          <cell r="CM50">
            <v>1</v>
          </cell>
          <cell r="CN50">
            <v>1</v>
          </cell>
          <cell r="CO50">
            <v>1</v>
          </cell>
          <cell r="CP50">
            <v>1</v>
          </cell>
          <cell r="CQ50">
            <v>1</v>
          </cell>
          <cell r="CR50">
            <v>1</v>
          </cell>
          <cell r="CS50">
            <v>1</v>
          </cell>
          <cell r="CT50">
            <v>1</v>
          </cell>
          <cell r="CU50">
            <v>1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10</v>
          </cell>
          <cell r="DL50">
            <v>57</v>
          </cell>
          <cell r="DM50">
            <v>52</v>
          </cell>
          <cell r="DN50">
            <v>49</v>
          </cell>
          <cell r="DO50">
            <v>48</v>
          </cell>
          <cell r="DP50">
            <v>43</v>
          </cell>
          <cell r="DQ50">
            <v>36</v>
          </cell>
          <cell r="DR50">
            <v>31</v>
          </cell>
          <cell r="DS50">
            <v>25</v>
          </cell>
          <cell r="DT50">
            <v>21</v>
          </cell>
          <cell r="DU50">
            <v>17</v>
          </cell>
          <cell r="DV50">
            <v>14</v>
          </cell>
          <cell r="DW50">
            <v>12</v>
          </cell>
          <cell r="DX50">
            <v>14</v>
          </cell>
          <cell r="DY50">
            <v>10</v>
          </cell>
        </row>
        <row r="51">
          <cell r="G51">
            <v>4999</v>
          </cell>
          <cell r="H51">
            <v>3</v>
          </cell>
          <cell r="I51">
            <v>5</v>
          </cell>
          <cell r="J51">
            <v>5</v>
          </cell>
          <cell r="K51">
            <v>6</v>
          </cell>
          <cell r="L51">
            <v>5</v>
          </cell>
          <cell r="M51">
            <v>7</v>
          </cell>
          <cell r="N51">
            <v>7</v>
          </cell>
          <cell r="O51">
            <v>7</v>
          </cell>
          <cell r="P51">
            <v>7</v>
          </cell>
          <cell r="Q51">
            <v>7</v>
          </cell>
          <cell r="R51">
            <v>7</v>
          </cell>
          <cell r="S51">
            <v>7</v>
          </cell>
          <cell r="T51">
            <v>8</v>
          </cell>
          <cell r="U51">
            <v>8</v>
          </cell>
          <cell r="V51">
            <v>7</v>
          </cell>
          <cell r="W51">
            <v>7</v>
          </cell>
          <cell r="X51">
            <v>7</v>
          </cell>
          <cell r="Y51">
            <v>7</v>
          </cell>
          <cell r="Z51">
            <v>8</v>
          </cell>
          <cell r="AA51">
            <v>7</v>
          </cell>
          <cell r="AB51">
            <v>7</v>
          </cell>
          <cell r="AC51">
            <v>7</v>
          </cell>
          <cell r="AD51">
            <v>7</v>
          </cell>
          <cell r="AE51">
            <v>7</v>
          </cell>
          <cell r="AF51">
            <v>6</v>
          </cell>
          <cell r="AG51">
            <v>7</v>
          </cell>
          <cell r="AH51">
            <v>6</v>
          </cell>
          <cell r="AI51">
            <v>6</v>
          </cell>
          <cell r="AJ51">
            <v>6</v>
          </cell>
          <cell r="AK51">
            <v>5</v>
          </cell>
          <cell r="AL51">
            <v>6</v>
          </cell>
          <cell r="AM51">
            <v>6</v>
          </cell>
          <cell r="AN51">
            <v>5</v>
          </cell>
          <cell r="AO51">
            <v>6</v>
          </cell>
          <cell r="AP51">
            <v>5</v>
          </cell>
          <cell r="AQ51">
            <v>6</v>
          </cell>
          <cell r="AR51">
            <v>6</v>
          </cell>
          <cell r="AS51">
            <v>6</v>
          </cell>
          <cell r="AT51">
            <v>5</v>
          </cell>
          <cell r="AU51">
            <v>5</v>
          </cell>
          <cell r="AV51">
            <v>5</v>
          </cell>
          <cell r="AW51">
            <v>5</v>
          </cell>
          <cell r="AX51">
            <v>5</v>
          </cell>
          <cell r="AY51">
            <v>5</v>
          </cell>
          <cell r="AZ51">
            <v>4</v>
          </cell>
          <cell r="BA51">
            <v>4</v>
          </cell>
          <cell r="BB51">
            <v>4</v>
          </cell>
          <cell r="BC51">
            <v>5</v>
          </cell>
          <cell r="BD51">
            <v>4</v>
          </cell>
          <cell r="BE51">
            <v>4</v>
          </cell>
          <cell r="BF51">
            <v>4</v>
          </cell>
          <cell r="BG51">
            <v>4</v>
          </cell>
          <cell r="BH51">
            <v>4</v>
          </cell>
          <cell r="BI51">
            <v>3</v>
          </cell>
          <cell r="BJ51">
            <v>3</v>
          </cell>
          <cell r="BK51">
            <v>3</v>
          </cell>
          <cell r="BL51">
            <v>3</v>
          </cell>
          <cell r="BM51">
            <v>3</v>
          </cell>
          <cell r="BN51">
            <v>3</v>
          </cell>
          <cell r="BO51">
            <v>2</v>
          </cell>
          <cell r="BP51">
            <v>2</v>
          </cell>
          <cell r="BQ51">
            <v>3</v>
          </cell>
          <cell r="BR51">
            <v>2</v>
          </cell>
          <cell r="BS51">
            <v>2</v>
          </cell>
          <cell r="BT51">
            <v>2</v>
          </cell>
          <cell r="BU51">
            <v>2</v>
          </cell>
          <cell r="BV51">
            <v>2</v>
          </cell>
          <cell r="BW51">
            <v>2</v>
          </cell>
          <cell r="BX51">
            <v>2</v>
          </cell>
          <cell r="BY51">
            <v>1</v>
          </cell>
          <cell r="BZ51">
            <v>2</v>
          </cell>
          <cell r="CA51">
            <v>2</v>
          </cell>
          <cell r="CB51">
            <v>1</v>
          </cell>
          <cell r="CC51">
            <v>1</v>
          </cell>
          <cell r="CD51">
            <v>2</v>
          </cell>
          <cell r="CE51">
            <v>2</v>
          </cell>
          <cell r="CF51">
            <v>2</v>
          </cell>
          <cell r="CG51">
            <v>1</v>
          </cell>
          <cell r="CH51">
            <v>1</v>
          </cell>
          <cell r="CI51">
            <v>1</v>
          </cell>
          <cell r="CJ51">
            <v>1</v>
          </cell>
          <cell r="CK51">
            <v>1</v>
          </cell>
          <cell r="CL51">
            <v>1</v>
          </cell>
          <cell r="CM51">
            <v>1</v>
          </cell>
          <cell r="CN51">
            <v>1</v>
          </cell>
          <cell r="CO51">
            <v>1</v>
          </cell>
          <cell r="CP51">
            <v>1</v>
          </cell>
          <cell r="CQ51">
            <v>0</v>
          </cell>
          <cell r="CR51">
            <v>1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3</v>
          </cell>
          <cell r="DL51">
            <v>34</v>
          </cell>
          <cell r="DM51">
            <v>30</v>
          </cell>
          <cell r="DN51">
            <v>28</v>
          </cell>
          <cell r="DO51">
            <v>28</v>
          </cell>
          <cell r="DP51">
            <v>24</v>
          </cell>
          <cell r="DQ51">
            <v>21</v>
          </cell>
          <cell r="DR51">
            <v>18</v>
          </cell>
          <cell r="DS51">
            <v>14</v>
          </cell>
          <cell r="DT51">
            <v>11</v>
          </cell>
          <cell r="DU51">
            <v>9</v>
          </cell>
          <cell r="DV51">
            <v>8</v>
          </cell>
          <cell r="DW51">
            <v>7</v>
          </cell>
          <cell r="DX51">
            <v>8</v>
          </cell>
          <cell r="DY51">
            <v>3</v>
          </cell>
        </row>
        <row r="52">
          <cell r="G52">
            <v>5000</v>
          </cell>
          <cell r="H52">
            <v>1</v>
          </cell>
          <cell r="I52">
            <v>3</v>
          </cell>
          <cell r="J52">
            <v>3</v>
          </cell>
          <cell r="K52">
            <v>5</v>
          </cell>
          <cell r="L52">
            <v>3</v>
          </cell>
          <cell r="M52">
            <v>5</v>
          </cell>
          <cell r="N52">
            <v>5</v>
          </cell>
          <cell r="O52">
            <v>6</v>
          </cell>
          <cell r="P52">
            <v>5</v>
          </cell>
          <cell r="Q52">
            <v>6</v>
          </cell>
          <cell r="R52">
            <v>6</v>
          </cell>
          <cell r="S52">
            <v>5</v>
          </cell>
          <cell r="T52">
            <v>6</v>
          </cell>
          <cell r="U52">
            <v>7</v>
          </cell>
          <cell r="V52">
            <v>6</v>
          </cell>
          <cell r="W52">
            <v>6</v>
          </cell>
          <cell r="X52">
            <v>6</v>
          </cell>
          <cell r="Y52">
            <v>6</v>
          </cell>
          <cell r="Z52">
            <v>6</v>
          </cell>
          <cell r="AA52">
            <v>6</v>
          </cell>
          <cell r="AB52">
            <v>5</v>
          </cell>
          <cell r="AC52">
            <v>5</v>
          </cell>
          <cell r="AD52">
            <v>5</v>
          </cell>
          <cell r="AE52">
            <v>6</v>
          </cell>
          <cell r="AF52">
            <v>5</v>
          </cell>
          <cell r="AG52">
            <v>5</v>
          </cell>
          <cell r="AH52">
            <v>5</v>
          </cell>
          <cell r="AI52">
            <v>5</v>
          </cell>
          <cell r="AJ52">
            <v>4</v>
          </cell>
          <cell r="AK52">
            <v>4</v>
          </cell>
          <cell r="AL52">
            <v>5</v>
          </cell>
          <cell r="AM52">
            <v>4</v>
          </cell>
          <cell r="AN52">
            <v>4</v>
          </cell>
          <cell r="AO52">
            <v>5</v>
          </cell>
          <cell r="AP52">
            <v>4</v>
          </cell>
          <cell r="AQ52">
            <v>5</v>
          </cell>
          <cell r="AR52">
            <v>4</v>
          </cell>
          <cell r="AS52">
            <v>4</v>
          </cell>
          <cell r="AT52">
            <v>4</v>
          </cell>
          <cell r="AU52">
            <v>4</v>
          </cell>
          <cell r="AV52">
            <v>4</v>
          </cell>
          <cell r="AW52">
            <v>4</v>
          </cell>
          <cell r="AX52">
            <v>4</v>
          </cell>
          <cell r="AY52">
            <v>4</v>
          </cell>
          <cell r="AZ52">
            <v>4</v>
          </cell>
          <cell r="BA52">
            <v>3</v>
          </cell>
          <cell r="BB52">
            <v>3</v>
          </cell>
          <cell r="BC52">
            <v>4</v>
          </cell>
          <cell r="BD52">
            <v>3</v>
          </cell>
          <cell r="BE52">
            <v>3</v>
          </cell>
          <cell r="BF52">
            <v>3</v>
          </cell>
          <cell r="BG52">
            <v>3</v>
          </cell>
          <cell r="BH52">
            <v>3</v>
          </cell>
          <cell r="BI52">
            <v>3</v>
          </cell>
          <cell r="BJ52">
            <v>3</v>
          </cell>
          <cell r="BK52">
            <v>2</v>
          </cell>
          <cell r="BL52">
            <v>2</v>
          </cell>
          <cell r="BM52">
            <v>3</v>
          </cell>
          <cell r="BN52">
            <v>2</v>
          </cell>
          <cell r="BO52">
            <v>2</v>
          </cell>
          <cell r="BP52">
            <v>2</v>
          </cell>
          <cell r="BQ52">
            <v>2</v>
          </cell>
          <cell r="BR52">
            <v>2</v>
          </cell>
          <cell r="BS52">
            <v>2</v>
          </cell>
          <cell r="BT52">
            <v>2</v>
          </cell>
          <cell r="BU52">
            <v>2</v>
          </cell>
          <cell r="BV52">
            <v>2</v>
          </cell>
          <cell r="BW52">
            <v>1</v>
          </cell>
          <cell r="BX52">
            <v>2</v>
          </cell>
          <cell r="BY52">
            <v>1</v>
          </cell>
          <cell r="BZ52">
            <v>1</v>
          </cell>
          <cell r="CA52">
            <v>2</v>
          </cell>
          <cell r="CB52">
            <v>1</v>
          </cell>
          <cell r="CC52">
            <v>1</v>
          </cell>
          <cell r="CD52">
            <v>1</v>
          </cell>
          <cell r="CE52">
            <v>1</v>
          </cell>
          <cell r="CF52">
            <v>1</v>
          </cell>
          <cell r="CG52">
            <v>1</v>
          </cell>
          <cell r="CH52">
            <v>1</v>
          </cell>
          <cell r="CI52">
            <v>1</v>
          </cell>
          <cell r="CJ52">
            <v>1</v>
          </cell>
          <cell r="CK52">
            <v>1</v>
          </cell>
          <cell r="CL52">
            <v>1</v>
          </cell>
          <cell r="CM52">
            <v>1</v>
          </cell>
          <cell r="CN52">
            <v>1</v>
          </cell>
          <cell r="CO52">
            <v>1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1</v>
          </cell>
          <cell r="DL52">
            <v>26</v>
          </cell>
          <cell r="DM52">
            <v>23</v>
          </cell>
          <cell r="DN52">
            <v>22</v>
          </cell>
          <cell r="DO52">
            <v>21</v>
          </cell>
          <cell r="DP52">
            <v>20</v>
          </cell>
          <cell r="DQ52">
            <v>16</v>
          </cell>
          <cell r="DR52">
            <v>15</v>
          </cell>
          <cell r="DS52">
            <v>11</v>
          </cell>
          <cell r="DT52">
            <v>10</v>
          </cell>
          <cell r="DU52">
            <v>8</v>
          </cell>
          <cell r="DV52">
            <v>6</v>
          </cell>
          <cell r="DW52">
            <v>5</v>
          </cell>
          <cell r="DX52">
            <v>6</v>
          </cell>
          <cell r="DY52">
            <v>1</v>
          </cell>
        </row>
        <row r="53">
          <cell r="G53">
            <v>5001</v>
          </cell>
          <cell r="H53">
            <v>8</v>
          </cell>
          <cell r="I53">
            <v>5</v>
          </cell>
          <cell r="J53">
            <v>7</v>
          </cell>
          <cell r="K53">
            <v>10</v>
          </cell>
          <cell r="L53">
            <v>8</v>
          </cell>
          <cell r="M53">
            <v>11</v>
          </cell>
          <cell r="N53">
            <v>11</v>
          </cell>
          <cell r="O53">
            <v>12</v>
          </cell>
          <cell r="P53">
            <v>11</v>
          </cell>
          <cell r="Q53">
            <v>12</v>
          </cell>
          <cell r="R53">
            <v>11</v>
          </cell>
          <cell r="S53">
            <v>11</v>
          </cell>
          <cell r="T53">
            <v>13</v>
          </cell>
          <cell r="U53">
            <v>13</v>
          </cell>
          <cell r="V53">
            <v>12</v>
          </cell>
          <cell r="W53">
            <v>12</v>
          </cell>
          <cell r="X53">
            <v>12</v>
          </cell>
          <cell r="Y53">
            <v>12</v>
          </cell>
          <cell r="Z53">
            <v>12</v>
          </cell>
          <cell r="AA53">
            <v>12</v>
          </cell>
          <cell r="AB53">
            <v>11</v>
          </cell>
          <cell r="AC53">
            <v>11</v>
          </cell>
          <cell r="AD53">
            <v>11</v>
          </cell>
          <cell r="AE53">
            <v>11</v>
          </cell>
          <cell r="AF53">
            <v>10</v>
          </cell>
          <cell r="AG53">
            <v>11</v>
          </cell>
          <cell r="AH53">
            <v>10</v>
          </cell>
          <cell r="AI53">
            <v>10</v>
          </cell>
          <cell r="AJ53">
            <v>9</v>
          </cell>
          <cell r="AK53">
            <v>9</v>
          </cell>
          <cell r="AL53">
            <v>9</v>
          </cell>
          <cell r="AM53">
            <v>9</v>
          </cell>
          <cell r="AN53">
            <v>9</v>
          </cell>
          <cell r="AO53">
            <v>10</v>
          </cell>
          <cell r="AP53">
            <v>9</v>
          </cell>
          <cell r="AQ53">
            <v>10</v>
          </cell>
          <cell r="AR53">
            <v>9</v>
          </cell>
          <cell r="AS53">
            <v>9</v>
          </cell>
          <cell r="AT53">
            <v>8</v>
          </cell>
          <cell r="AU53">
            <v>8</v>
          </cell>
          <cell r="AV53">
            <v>8</v>
          </cell>
          <cell r="AW53">
            <v>8</v>
          </cell>
          <cell r="AX53">
            <v>7</v>
          </cell>
          <cell r="AY53">
            <v>8</v>
          </cell>
          <cell r="AZ53">
            <v>7</v>
          </cell>
          <cell r="BA53">
            <v>7</v>
          </cell>
          <cell r="BB53">
            <v>7</v>
          </cell>
          <cell r="BC53">
            <v>7</v>
          </cell>
          <cell r="BD53">
            <v>7</v>
          </cell>
          <cell r="BE53">
            <v>6</v>
          </cell>
          <cell r="BF53">
            <v>6</v>
          </cell>
          <cell r="BG53">
            <v>6</v>
          </cell>
          <cell r="BH53">
            <v>6</v>
          </cell>
          <cell r="BI53">
            <v>5</v>
          </cell>
          <cell r="BJ53">
            <v>5</v>
          </cell>
          <cell r="BK53">
            <v>5</v>
          </cell>
          <cell r="BL53">
            <v>5</v>
          </cell>
          <cell r="BM53">
            <v>5</v>
          </cell>
          <cell r="BN53">
            <v>5</v>
          </cell>
          <cell r="BO53">
            <v>4</v>
          </cell>
          <cell r="BP53">
            <v>4</v>
          </cell>
          <cell r="BQ53">
            <v>4</v>
          </cell>
          <cell r="BR53">
            <v>4</v>
          </cell>
          <cell r="BS53">
            <v>4</v>
          </cell>
          <cell r="BT53">
            <v>4</v>
          </cell>
          <cell r="BU53">
            <v>4</v>
          </cell>
          <cell r="BV53">
            <v>3</v>
          </cell>
          <cell r="BW53">
            <v>3</v>
          </cell>
          <cell r="BX53">
            <v>3</v>
          </cell>
          <cell r="BY53">
            <v>2</v>
          </cell>
          <cell r="BZ53">
            <v>3</v>
          </cell>
          <cell r="CA53">
            <v>3</v>
          </cell>
          <cell r="CB53">
            <v>2</v>
          </cell>
          <cell r="CC53">
            <v>2</v>
          </cell>
          <cell r="CD53">
            <v>3</v>
          </cell>
          <cell r="CE53">
            <v>2</v>
          </cell>
          <cell r="CF53">
            <v>2</v>
          </cell>
          <cell r="CG53">
            <v>2</v>
          </cell>
          <cell r="CH53">
            <v>2</v>
          </cell>
          <cell r="CI53">
            <v>2</v>
          </cell>
          <cell r="CJ53">
            <v>2</v>
          </cell>
          <cell r="CK53">
            <v>2</v>
          </cell>
          <cell r="CL53">
            <v>1</v>
          </cell>
          <cell r="CM53">
            <v>1</v>
          </cell>
          <cell r="CN53">
            <v>1</v>
          </cell>
          <cell r="CO53">
            <v>1</v>
          </cell>
          <cell r="CP53">
            <v>1</v>
          </cell>
          <cell r="CQ53">
            <v>1</v>
          </cell>
          <cell r="CR53">
            <v>1</v>
          </cell>
          <cell r="CS53">
            <v>1</v>
          </cell>
          <cell r="CT53">
            <v>1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8</v>
          </cell>
          <cell r="DL53">
            <v>54</v>
          </cell>
          <cell r="DM53">
            <v>49</v>
          </cell>
          <cell r="DN53">
            <v>46</v>
          </cell>
          <cell r="DO53">
            <v>44</v>
          </cell>
          <cell r="DP53">
            <v>38</v>
          </cell>
          <cell r="DQ53">
            <v>34</v>
          </cell>
          <cell r="DR53">
            <v>28</v>
          </cell>
          <cell r="DS53">
            <v>24</v>
          </cell>
          <cell r="DT53">
            <v>20</v>
          </cell>
          <cell r="DU53">
            <v>15</v>
          </cell>
          <cell r="DV53">
            <v>13</v>
          </cell>
          <cell r="DW53">
            <v>10</v>
          </cell>
          <cell r="DX53">
            <v>13</v>
          </cell>
          <cell r="DY53">
            <v>8</v>
          </cell>
        </row>
        <row r="54">
          <cell r="G54">
            <v>5007</v>
          </cell>
          <cell r="H54">
            <v>20</v>
          </cell>
          <cell r="I54">
            <v>17</v>
          </cell>
          <cell r="J54">
            <v>17</v>
          </cell>
          <cell r="K54">
            <v>16</v>
          </cell>
          <cell r="L54">
            <v>17</v>
          </cell>
          <cell r="M54">
            <v>18</v>
          </cell>
          <cell r="N54">
            <v>19</v>
          </cell>
          <cell r="O54">
            <v>20</v>
          </cell>
          <cell r="P54">
            <v>19</v>
          </cell>
          <cell r="Q54">
            <v>19</v>
          </cell>
          <cell r="R54">
            <v>19</v>
          </cell>
          <cell r="S54">
            <v>19</v>
          </cell>
          <cell r="T54">
            <v>22</v>
          </cell>
          <cell r="U54">
            <v>22</v>
          </cell>
          <cell r="V54">
            <v>20</v>
          </cell>
          <cell r="W54">
            <v>20</v>
          </cell>
          <cell r="X54">
            <v>20</v>
          </cell>
          <cell r="Y54">
            <v>20</v>
          </cell>
          <cell r="Z54">
            <v>21</v>
          </cell>
          <cell r="AA54">
            <v>19</v>
          </cell>
          <cell r="AB54">
            <v>18</v>
          </cell>
          <cell r="AC54">
            <v>19</v>
          </cell>
          <cell r="AD54">
            <v>18</v>
          </cell>
          <cell r="AE54">
            <v>19</v>
          </cell>
          <cell r="AF54">
            <v>17</v>
          </cell>
          <cell r="AG54">
            <v>18</v>
          </cell>
          <cell r="AH54">
            <v>17</v>
          </cell>
          <cell r="AI54">
            <v>17</v>
          </cell>
          <cell r="AJ54">
            <v>15</v>
          </cell>
          <cell r="AK54">
            <v>14</v>
          </cell>
          <cell r="AL54">
            <v>15</v>
          </cell>
          <cell r="AM54">
            <v>15</v>
          </cell>
          <cell r="AN54">
            <v>15</v>
          </cell>
          <cell r="AO54">
            <v>17</v>
          </cell>
          <cell r="AP54">
            <v>15</v>
          </cell>
          <cell r="AQ54">
            <v>16</v>
          </cell>
          <cell r="AR54">
            <v>15</v>
          </cell>
          <cell r="AS54">
            <v>15</v>
          </cell>
          <cell r="AT54">
            <v>14</v>
          </cell>
          <cell r="AU54">
            <v>14</v>
          </cell>
          <cell r="AV54">
            <v>14</v>
          </cell>
          <cell r="AW54">
            <v>14</v>
          </cell>
          <cell r="AX54">
            <v>13</v>
          </cell>
          <cell r="AY54">
            <v>14</v>
          </cell>
          <cell r="AZ54">
            <v>12</v>
          </cell>
          <cell r="BA54">
            <v>12</v>
          </cell>
          <cell r="BB54">
            <v>12</v>
          </cell>
          <cell r="BC54">
            <v>12</v>
          </cell>
          <cell r="BD54">
            <v>11</v>
          </cell>
          <cell r="BE54">
            <v>11</v>
          </cell>
          <cell r="BF54">
            <v>11</v>
          </cell>
          <cell r="BG54">
            <v>10</v>
          </cell>
          <cell r="BH54">
            <v>10</v>
          </cell>
          <cell r="BI54">
            <v>9</v>
          </cell>
          <cell r="BJ54">
            <v>9</v>
          </cell>
          <cell r="BK54">
            <v>8</v>
          </cell>
          <cell r="BL54">
            <v>8</v>
          </cell>
          <cell r="BM54">
            <v>9</v>
          </cell>
          <cell r="BN54">
            <v>8</v>
          </cell>
          <cell r="BO54">
            <v>7</v>
          </cell>
          <cell r="BP54">
            <v>7</v>
          </cell>
          <cell r="BQ54">
            <v>7</v>
          </cell>
          <cell r="BR54">
            <v>7</v>
          </cell>
          <cell r="BS54">
            <v>7</v>
          </cell>
          <cell r="BT54">
            <v>6</v>
          </cell>
          <cell r="BU54">
            <v>6</v>
          </cell>
          <cell r="BV54">
            <v>6</v>
          </cell>
          <cell r="BW54">
            <v>5</v>
          </cell>
          <cell r="BX54">
            <v>5</v>
          </cell>
          <cell r="BY54">
            <v>4</v>
          </cell>
          <cell r="BZ54">
            <v>5</v>
          </cell>
          <cell r="CA54">
            <v>5</v>
          </cell>
          <cell r="CB54">
            <v>4</v>
          </cell>
          <cell r="CC54">
            <v>4</v>
          </cell>
          <cell r="CD54">
            <v>5</v>
          </cell>
          <cell r="CE54">
            <v>4</v>
          </cell>
          <cell r="CF54">
            <v>4</v>
          </cell>
          <cell r="CG54">
            <v>4</v>
          </cell>
          <cell r="CH54">
            <v>4</v>
          </cell>
          <cell r="CI54">
            <v>3</v>
          </cell>
          <cell r="CJ54">
            <v>3</v>
          </cell>
          <cell r="CK54">
            <v>3</v>
          </cell>
          <cell r="CL54">
            <v>2</v>
          </cell>
          <cell r="CM54">
            <v>2</v>
          </cell>
          <cell r="CN54">
            <v>2</v>
          </cell>
          <cell r="CO54">
            <v>2</v>
          </cell>
          <cell r="CP54">
            <v>2</v>
          </cell>
          <cell r="CQ54">
            <v>1</v>
          </cell>
          <cell r="CR54">
            <v>1</v>
          </cell>
          <cell r="CS54">
            <v>1</v>
          </cell>
          <cell r="CT54">
            <v>1</v>
          </cell>
          <cell r="CU54">
            <v>1</v>
          </cell>
          <cell r="CV54">
            <v>1</v>
          </cell>
          <cell r="CW54">
            <v>1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20</v>
          </cell>
          <cell r="DL54">
            <v>91</v>
          </cell>
          <cell r="DM54">
            <v>81</v>
          </cell>
          <cell r="DN54">
            <v>77</v>
          </cell>
          <cell r="DO54">
            <v>74</v>
          </cell>
          <cell r="DP54">
            <v>67</v>
          </cell>
          <cell r="DQ54">
            <v>58</v>
          </cell>
          <cell r="DR54">
            <v>49</v>
          </cell>
          <cell r="DS54">
            <v>40</v>
          </cell>
          <cell r="DT54">
            <v>34</v>
          </cell>
          <cell r="DU54">
            <v>26</v>
          </cell>
          <cell r="DV54">
            <v>23</v>
          </cell>
          <cell r="DW54">
            <v>19</v>
          </cell>
          <cell r="DX54">
            <v>23</v>
          </cell>
          <cell r="DY54">
            <v>20</v>
          </cell>
        </row>
        <row r="55">
          <cell r="G55">
            <v>6787</v>
          </cell>
          <cell r="H55">
            <v>2</v>
          </cell>
          <cell r="I55">
            <v>4</v>
          </cell>
          <cell r="J55">
            <v>6</v>
          </cell>
          <cell r="K55">
            <v>10</v>
          </cell>
          <cell r="L55">
            <v>7</v>
          </cell>
          <cell r="M55">
            <v>11</v>
          </cell>
          <cell r="N55">
            <v>12</v>
          </cell>
          <cell r="O55">
            <v>12</v>
          </cell>
          <cell r="P55">
            <v>12</v>
          </cell>
          <cell r="Q55">
            <v>12</v>
          </cell>
          <cell r="R55">
            <v>12</v>
          </cell>
          <cell r="S55">
            <v>12</v>
          </cell>
          <cell r="T55">
            <v>13</v>
          </cell>
          <cell r="U55">
            <v>14</v>
          </cell>
          <cell r="V55">
            <v>13</v>
          </cell>
          <cell r="W55">
            <v>12</v>
          </cell>
          <cell r="X55">
            <v>12</v>
          </cell>
          <cell r="Y55">
            <v>12</v>
          </cell>
          <cell r="Z55">
            <v>13</v>
          </cell>
          <cell r="AA55">
            <v>12</v>
          </cell>
          <cell r="AB55">
            <v>11</v>
          </cell>
          <cell r="AC55">
            <v>12</v>
          </cell>
          <cell r="AD55">
            <v>11</v>
          </cell>
          <cell r="AE55">
            <v>12</v>
          </cell>
          <cell r="AF55">
            <v>10</v>
          </cell>
          <cell r="AG55">
            <v>11</v>
          </cell>
          <cell r="AH55">
            <v>10</v>
          </cell>
          <cell r="AI55">
            <v>10</v>
          </cell>
          <cell r="AJ55">
            <v>9</v>
          </cell>
          <cell r="AK55">
            <v>9</v>
          </cell>
          <cell r="AL55">
            <v>10</v>
          </cell>
          <cell r="AM55">
            <v>9</v>
          </cell>
          <cell r="AN55">
            <v>9</v>
          </cell>
          <cell r="AO55">
            <v>10</v>
          </cell>
          <cell r="AP55">
            <v>9</v>
          </cell>
          <cell r="AQ55">
            <v>10</v>
          </cell>
          <cell r="AR55">
            <v>9</v>
          </cell>
          <cell r="AS55">
            <v>9</v>
          </cell>
          <cell r="AT55">
            <v>9</v>
          </cell>
          <cell r="AU55">
            <v>9</v>
          </cell>
          <cell r="AV55">
            <v>9</v>
          </cell>
          <cell r="AW55">
            <v>8</v>
          </cell>
          <cell r="AX55">
            <v>8</v>
          </cell>
          <cell r="AY55">
            <v>8</v>
          </cell>
          <cell r="AZ55">
            <v>7</v>
          </cell>
          <cell r="BA55">
            <v>7</v>
          </cell>
          <cell r="BB55">
            <v>7</v>
          </cell>
          <cell r="BC55">
            <v>8</v>
          </cell>
          <cell r="BD55">
            <v>7</v>
          </cell>
          <cell r="BE55">
            <v>7</v>
          </cell>
          <cell r="BF55">
            <v>7</v>
          </cell>
          <cell r="BG55">
            <v>6</v>
          </cell>
          <cell r="BH55">
            <v>6</v>
          </cell>
          <cell r="BI55">
            <v>6</v>
          </cell>
          <cell r="BJ55">
            <v>5</v>
          </cell>
          <cell r="BK55">
            <v>5</v>
          </cell>
          <cell r="BL55">
            <v>5</v>
          </cell>
          <cell r="BM55">
            <v>6</v>
          </cell>
          <cell r="BN55">
            <v>5</v>
          </cell>
          <cell r="BO55">
            <v>4</v>
          </cell>
          <cell r="BP55">
            <v>4</v>
          </cell>
          <cell r="BQ55">
            <v>4</v>
          </cell>
          <cell r="BR55">
            <v>4</v>
          </cell>
          <cell r="BS55">
            <v>4</v>
          </cell>
          <cell r="BT55">
            <v>4</v>
          </cell>
          <cell r="BU55">
            <v>4</v>
          </cell>
          <cell r="BV55">
            <v>4</v>
          </cell>
          <cell r="BW55">
            <v>3</v>
          </cell>
          <cell r="BX55">
            <v>3</v>
          </cell>
          <cell r="BY55">
            <v>2</v>
          </cell>
          <cell r="BZ55">
            <v>3</v>
          </cell>
          <cell r="CA55">
            <v>3</v>
          </cell>
          <cell r="CB55">
            <v>2</v>
          </cell>
          <cell r="CC55">
            <v>2</v>
          </cell>
          <cell r="CD55">
            <v>3</v>
          </cell>
          <cell r="CE55">
            <v>3</v>
          </cell>
          <cell r="CF55">
            <v>3</v>
          </cell>
          <cell r="CG55">
            <v>2</v>
          </cell>
          <cell r="CH55">
            <v>2</v>
          </cell>
          <cell r="CI55">
            <v>2</v>
          </cell>
          <cell r="CJ55">
            <v>2</v>
          </cell>
          <cell r="CK55">
            <v>2</v>
          </cell>
          <cell r="CL55">
            <v>1</v>
          </cell>
          <cell r="CM55">
            <v>1</v>
          </cell>
          <cell r="CN55">
            <v>1</v>
          </cell>
          <cell r="CO55">
            <v>1</v>
          </cell>
          <cell r="CP55">
            <v>1</v>
          </cell>
          <cell r="CQ55">
            <v>1</v>
          </cell>
          <cell r="CR55">
            <v>1</v>
          </cell>
          <cell r="CS55">
            <v>1</v>
          </cell>
          <cell r="CT55">
            <v>1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2</v>
          </cell>
          <cell r="DL55">
            <v>56</v>
          </cell>
          <cell r="DM55">
            <v>49</v>
          </cell>
          <cell r="DN55">
            <v>47</v>
          </cell>
          <cell r="DO55">
            <v>46</v>
          </cell>
          <cell r="DP55">
            <v>40</v>
          </cell>
          <cell r="DQ55">
            <v>36</v>
          </cell>
          <cell r="DR55">
            <v>30</v>
          </cell>
          <cell r="DS55">
            <v>25</v>
          </cell>
          <cell r="DT55">
            <v>20</v>
          </cell>
          <cell r="DU55">
            <v>16</v>
          </cell>
          <cell r="DV55">
            <v>13</v>
          </cell>
          <cell r="DW55">
            <v>12</v>
          </cell>
          <cell r="DX55">
            <v>13</v>
          </cell>
          <cell r="DY55">
            <v>2</v>
          </cell>
        </row>
        <row r="56">
          <cell r="G56">
            <v>6788</v>
          </cell>
          <cell r="H56">
            <v>4</v>
          </cell>
          <cell r="I56">
            <v>5</v>
          </cell>
          <cell r="J56">
            <v>5</v>
          </cell>
          <cell r="K56">
            <v>5</v>
          </cell>
          <cell r="L56">
            <v>4</v>
          </cell>
          <cell r="M56">
            <v>5</v>
          </cell>
          <cell r="N56">
            <v>5</v>
          </cell>
          <cell r="O56">
            <v>6</v>
          </cell>
          <cell r="P56">
            <v>5</v>
          </cell>
          <cell r="Q56">
            <v>6</v>
          </cell>
          <cell r="R56">
            <v>6</v>
          </cell>
          <cell r="S56">
            <v>5</v>
          </cell>
          <cell r="T56">
            <v>6</v>
          </cell>
          <cell r="U56">
            <v>7</v>
          </cell>
          <cell r="V56">
            <v>6</v>
          </cell>
          <cell r="W56">
            <v>6</v>
          </cell>
          <cell r="X56">
            <v>6</v>
          </cell>
          <cell r="Y56">
            <v>6</v>
          </cell>
          <cell r="Z56">
            <v>6</v>
          </cell>
          <cell r="AA56">
            <v>6</v>
          </cell>
          <cell r="AB56">
            <v>5</v>
          </cell>
          <cell r="AC56">
            <v>5</v>
          </cell>
          <cell r="AD56">
            <v>5</v>
          </cell>
          <cell r="AE56">
            <v>6</v>
          </cell>
          <cell r="AF56">
            <v>5</v>
          </cell>
          <cell r="AG56">
            <v>5</v>
          </cell>
          <cell r="AH56">
            <v>5</v>
          </cell>
          <cell r="AI56">
            <v>5</v>
          </cell>
          <cell r="AJ56">
            <v>4</v>
          </cell>
          <cell r="AK56">
            <v>4</v>
          </cell>
          <cell r="AL56">
            <v>5</v>
          </cell>
          <cell r="AM56">
            <v>4</v>
          </cell>
          <cell r="AN56">
            <v>4</v>
          </cell>
          <cell r="AO56">
            <v>5</v>
          </cell>
          <cell r="AP56">
            <v>4</v>
          </cell>
          <cell r="AQ56">
            <v>5</v>
          </cell>
          <cell r="AR56">
            <v>4</v>
          </cell>
          <cell r="AS56">
            <v>4</v>
          </cell>
          <cell r="AT56">
            <v>4</v>
          </cell>
          <cell r="AU56">
            <v>4</v>
          </cell>
          <cell r="AV56">
            <v>4</v>
          </cell>
          <cell r="AW56">
            <v>4</v>
          </cell>
          <cell r="AX56">
            <v>4</v>
          </cell>
          <cell r="AY56">
            <v>4</v>
          </cell>
          <cell r="AZ56">
            <v>4</v>
          </cell>
          <cell r="BA56">
            <v>3</v>
          </cell>
          <cell r="BB56">
            <v>3</v>
          </cell>
          <cell r="BC56">
            <v>4</v>
          </cell>
          <cell r="BD56">
            <v>3</v>
          </cell>
          <cell r="BE56">
            <v>3</v>
          </cell>
          <cell r="BF56">
            <v>3</v>
          </cell>
          <cell r="BG56">
            <v>3</v>
          </cell>
          <cell r="BH56">
            <v>3</v>
          </cell>
          <cell r="BI56">
            <v>3</v>
          </cell>
          <cell r="BJ56">
            <v>3</v>
          </cell>
          <cell r="BK56">
            <v>2</v>
          </cell>
          <cell r="BL56">
            <v>2</v>
          </cell>
          <cell r="BM56">
            <v>3</v>
          </cell>
          <cell r="BN56">
            <v>2</v>
          </cell>
          <cell r="BO56">
            <v>2</v>
          </cell>
          <cell r="BP56">
            <v>2</v>
          </cell>
          <cell r="BQ56">
            <v>2</v>
          </cell>
          <cell r="BR56">
            <v>2</v>
          </cell>
          <cell r="BS56">
            <v>2</v>
          </cell>
          <cell r="BT56">
            <v>2</v>
          </cell>
          <cell r="BU56">
            <v>2</v>
          </cell>
          <cell r="BV56">
            <v>2</v>
          </cell>
          <cell r="BW56">
            <v>1</v>
          </cell>
          <cell r="BX56">
            <v>2</v>
          </cell>
          <cell r="BY56">
            <v>1</v>
          </cell>
          <cell r="BZ56">
            <v>1</v>
          </cell>
          <cell r="CA56">
            <v>2</v>
          </cell>
          <cell r="CB56">
            <v>1</v>
          </cell>
          <cell r="CC56">
            <v>1</v>
          </cell>
          <cell r="CD56">
            <v>1</v>
          </cell>
          <cell r="CE56">
            <v>1</v>
          </cell>
          <cell r="CF56">
            <v>1</v>
          </cell>
          <cell r="CG56">
            <v>1</v>
          </cell>
          <cell r="CH56">
            <v>1</v>
          </cell>
          <cell r="CI56">
            <v>1</v>
          </cell>
          <cell r="CJ56">
            <v>1</v>
          </cell>
          <cell r="CK56">
            <v>1</v>
          </cell>
          <cell r="CL56">
            <v>1</v>
          </cell>
          <cell r="CM56">
            <v>1</v>
          </cell>
          <cell r="CN56">
            <v>1</v>
          </cell>
          <cell r="CO56">
            <v>1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4</v>
          </cell>
          <cell r="DL56">
            <v>26</v>
          </cell>
          <cell r="DM56">
            <v>23</v>
          </cell>
          <cell r="DN56">
            <v>22</v>
          </cell>
          <cell r="DO56">
            <v>21</v>
          </cell>
          <cell r="DP56">
            <v>20</v>
          </cell>
          <cell r="DQ56">
            <v>16</v>
          </cell>
          <cell r="DR56">
            <v>15</v>
          </cell>
          <cell r="DS56">
            <v>11</v>
          </cell>
          <cell r="DT56">
            <v>10</v>
          </cell>
          <cell r="DU56">
            <v>8</v>
          </cell>
          <cell r="DV56">
            <v>6</v>
          </cell>
          <cell r="DW56">
            <v>5</v>
          </cell>
          <cell r="DX56">
            <v>6</v>
          </cell>
          <cell r="DY56">
            <v>4</v>
          </cell>
        </row>
        <row r="57">
          <cell r="G57">
            <v>6831</v>
          </cell>
          <cell r="H57">
            <v>2</v>
          </cell>
          <cell r="I57">
            <v>3</v>
          </cell>
          <cell r="J57">
            <v>7</v>
          </cell>
          <cell r="K57">
            <v>6</v>
          </cell>
          <cell r="L57">
            <v>6</v>
          </cell>
          <cell r="M57">
            <v>7</v>
          </cell>
          <cell r="N57">
            <v>7</v>
          </cell>
          <cell r="O57">
            <v>7</v>
          </cell>
          <cell r="P57">
            <v>7</v>
          </cell>
          <cell r="Q57">
            <v>7</v>
          </cell>
          <cell r="R57">
            <v>7</v>
          </cell>
          <cell r="S57">
            <v>7</v>
          </cell>
          <cell r="T57">
            <v>8</v>
          </cell>
          <cell r="U57">
            <v>8</v>
          </cell>
          <cell r="V57">
            <v>7</v>
          </cell>
          <cell r="W57">
            <v>7</v>
          </cell>
          <cell r="X57">
            <v>7</v>
          </cell>
          <cell r="Y57">
            <v>7</v>
          </cell>
          <cell r="Z57">
            <v>7</v>
          </cell>
          <cell r="AA57">
            <v>7</v>
          </cell>
          <cell r="AB57">
            <v>7</v>
          </cell>
          <cell r="AC57">
            <v>7</v>
          </cell>
          <cell r="AD57">
            <v>7</v>
          </cell>
          <cell r="AE57">
            <v>7</v>
          </cell>
          <cell r="AF57">
            <v>6</v>
          </cell>
          <cell r="AG57">
            <v>7</v>
          </cell>
          <cell r="AH57">
            <v>6</v>
          </cell>
          <cell r="AI57">
            <v>6</v>
          </cell>
          <cell r="AJ57">
            <v>6</v>
          </cell>
          <cell r="AK57">
            <v>5</v>
          </cell>
          <cell r="AL57">
            <v>6</v>
          </cell>
          <cell r="AM57">
            <v>5</v>
          </cell>
          <cell r="AN57">
            <v>5</v>
          </cell>
          <cell r="AO57">
            <v>6</v>
          </cell>
          <cell r="AP57">
            <v>5</v>
          </cell>
          <cell r="AQ57">
            <v>6</v>
          </cell>
          <cell r="AR57">
            <v>6</v>
          </cell>
          <cell r="AS57">
            <v>5</v>
          </cell>
          <cell r="AT57">
            <v>5</v>
          </cell>
          <cell r="AU57">
            <v>5</v>
          </cell>
          <cell r="AV57">
            <v>5</v>
          </cell>
          <cell r="AW57">
            <v>5</v>
          </cell>
          <cell r="AX57">
            <v>5</v>
          </cell>
          <cell r="AY57">
            <v>5</v>
          </cell>
          <cell r="AZ57">
            <v>4</v>
          </cell>
          <cell r="BA57">
            <v>4</v>
          </cell>
          <cell r="BB57">
            <v>4</v>
          </cell>
          <cell r="BC57">
            <v>4</v>
          </cell>
          <cell r="BD57">
            <v>4</v>
          </cell>
          <cell r="BE57">
            <v>4</v>
          </cell>
          <cell r="BF57">
            <v>4</v>
          </cell>
          <cell r="BG57">
            <v>4</v>
          </cell>
          <cell r="BH57">
            <v>4</v>
          </cell>
          <cell r="BI57">
            <v>3</v>
          </cell>
          <cell r="BJ57">
            <v>3</v>
          </cell>
          <cell r="BK57">
            <v>3</v>
          </cell>
          <cell r="BL57">
            <v>3</v>
          </cell>
          <cell r="BM57">
            <v>3</v>
          </cell>
          <cell r="BN57">
            <v>3</v>
          </cell>
          <cell r="BO57">
            <v>2</v>
          </cell>
          <cell r="BP57">
            <v>2</v>
          </cell>
          <cell r="BQ57">
            <v>3</v>
          </cell>
          <cell r="BR57">
            <v>2</v>
          </cell>
          <cell r="BS57">
            <v>2</v>
          </cell>
          <cell r="BT57">
            <v>2</v>
          </cell>
          <cell r="BU57">
            <v>2</v>
          </cell>
          <cell r="BV57">
            <v>2</v>
          </cell>
          <cell r="BW57">
            <v>2</v>
          </cell>
          <cell r="BX57">
            <v>2</v>
          </cell>
          <cell r="BY57">
            <v>1</v>
          </cell>
          <cell r="BZ57">
            <v>2</v>
          </cell>
          <cell r="CA57">
            <v>2</v>
          </cell>
          <cell r="CB57">
            <v>1</v>
          </cell>
          <cell r="CC57">
            <v>1</v>
          </cell>
          <cell r="CD57">
            <v>2</v>
          </cell>
          <cell r="CE57">
            <v>2</v>
          </cell>
          <cell r="CF57">
            <v>2</v>
          </cell>
          <cell r="CG57">
            <v>1</v>
          </cell>
          <cell r="CH57">
            <v>1</v>
          </cell>
          <cell r="CI57">
            <v>1</v>
          </cell>
          <cell r="CJ57">
            <v>1</v>
          </cell>
          <cell r="CK57">
            <v>1</v>
          </cell>
          <cell r="CL57">
            <v>1</v>
          </cell>
          <cell r="CM57">
            <v>1</v>
          </cell>
          <cell r="CN57">
            <v>1</v>
          </cell>
          <cell r="CO57">
            <v>1</v>
          </cell>
          <cell r="CP57">
            <v>1</v>
          </cell>
          <cell r="CQ57">
            <v>0</v>
          </cell>
          <cell r="CR57">
            <v>1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2</v>
          </cell>
          <cell r="DL57">
            <v>34</v>
          </cell>
          <cell r="DM57">
            <v>30</v>
          </cell>
          <cell r="DN57">
            <v>27</v>
          </cell>
          <cell r="DO57">
            <v>27</v>
          </cell>
          <cell r="DP57">
            <v>24</v>
          </cell>
          <cell r="DQ57">
            <v>20</v>
          </cell>
          <cell r="DR57">
            <v>18</v>
          </cell>
          <cell r="DS57">
            <v>14</v>
          </cell>
          <cell r="DT57">
            <v>11</v>
          </cell>
          <cell r="DU57">
            <v>9</v>
          </cell>
          <cell r="DV57">
            <v>8</v>
          </cell>
          <cell r="DW57">
            <v>7</v>
          </cell>
          <cell r="DX57">
            <v>8</v>
          </cell>
          <cell r="DY57">
            <v>2</v>
          </cell>
        </row>
        <row r="58">
          <cell r="G58">
            <v>6832</v>
          </cell>
          <cell r="H58">
            <v>4</v>
          </cell>
          <cell r="I58">
            <v>5</v>
          </cell>
          <cell r="J58">
            <v>4</v>
          </cell>
          <cell r="K58">
            <v>5</v>
          </cell>
          <cell r="L58">
            <v>8</v>
          </cell>
          <cell r="M58">
            <v>6</v>
          </cell>
          <cell r="N58">
            <v>6</v>
          </cell>
          <cell r="O58">
            <v>6</v>
          </cell>
          <cell r="P58">
            <v>6</v>
          </cell>
          <cell r="Q58">
            <v>6</v>
          </cell>
          <cell r="R58">
            <v>6</v>
          </cell>
          <cell r="S58">
            <v>6</v>
          </cell>
          <cell r="T58">
            <v>7</v>
          </cell>
          <cell r="U58">
            <v>7</v>
          </cell>
          <cell r="V58">
            <v>6</v>
          </cell>
          <cell r="W58">
            <v>6</v>
          </cell>
          <cell r="X58">
            <v>6</v>
          </cell>
          <cell r="Y58">
            <v>6</v>
          </cell>
          <cell r="Z58">
            <v>6</v>
          </cell>
          <cell r="AA58">
            <v>6</v>
          </cell>
          <cell r="AB58">
            <v>6</v>
          </cell>
          <cell r="AC58">
            <v>6</v>
          </cell>
          <cell r="AD58">
            <v>6</v>
          </cell>
          <cell r="AE58">
            <v>6</v>
          </cell>
          <cell r="AF58">
            <v>5</v>
          </cell>
          <cell r="AG58">
            <v>6</v>
          </cell>
          <cell r="AH58">
            <v>5</v>
          </cell>
          <cell r="AI58">
            <v>5</v>
          </cell>
          <cell r="AJ58">
            <v>5</v>
          </cell>
          <cell r="AK58">
            <v>4</v>
          </cell>
          <cell r="AL58">
            <v>5</v>
          </cell>
          <cell r="AM58">
            <v>5</v>
          </cell>
          <cell r="AN58">
            <v>5</v>
          </cell>
          <cell r="AO58">
            <v>5</v>
          </cell>
          <cell r="AP58">
            <v>5</v>
          </cell>
          <cell r="AQ58">
            <v>5</v>
          </cell>
          <cell r="AR58">
            <v>5</v>
          </cell>
          <cell r="AS58">
            <v>5</v>
          </cell>
          <cell r="AT58">
            <v>4</v>
          </cell>
          <cell r="AU58">
            <v>4</v>
          </cell>
          <cell r="AV58">
            <v>4</v>
          </cell>
          <cell r="AW58">
            <v>4</v>
          </cell>
          <cell r="AX58">
            <v>4</v>
          </cell>
          <cell r="AY58">
            <v>4</v>
          </cell>
          <cell r="AZ58">
            <v>4</v>
          </cell>
          <cell r="BA58">
            <v>4</v>
          </cell>
          <cell r="BB58">
            <v>4</v>
          </cell>
          <cell r="BC58">
            <v>4</v>
          </cell>
          <cell r="BD58">
            <v>3</v>
          </cell>
          <cell r="BE58">
            <v>3</v>
          </cell>
          <cell r="BF58">
            <v>3</v>
          </cell>
          <cell r="BG58">
            <v>3</v>
          </cell>
          <cell r="BH58">
            <v>3</v>
          </cell>
          <cell r="BI58">
            <v>3</v>
          </cell>
          <cell r="BJ58">
            <v>3</v>
          </cell>
          <cell r="BK58">
            <v>2</v>
          </cell>
          <cell r="BL58">
            <v>3</v>
          </cell>
          <cell r="BM58">
            <v>3</v>
          </cell>
          <cell r="BN58">
            <v>2</v>
          </cell>
          <cell r="BO58">
            <v>2</v>
          </cell>
          <cell r="BP58">
            <v>2</v>
          </cell>
          <cell r="BQ58">
            <v>2</v>
          </cell>
          <cell r="BR58">
            <v>2</v>
          </cell>
          <cell r="BS58">
            <v>2</v>
          </cell>
          <cell r="BT58">
            <v>2</v>
          </cell>
          <cell r="BU58">
            <v>2</v>
          </cell>
          <cell r="BV58">
            <v>2</v>
          </cell>
          <cell r="BW58">
            <v>2</v>
          </cell>
          <cell r="BX58">
            <v>2</v>
          </cell>
          <cell r="BY58">
            <v>1</v>
          </cell>
          <cell r="BZ58">
            <v>1</v>
          </cell>
          <cell r="CA58">
            <v>2</v>
          </cell>
          <cell r="CB58">
            <v>1</v>
          </cell>
          <cell r="CC58">
            <v>1</v>
          </cell>
          <cell r="CD58">
            <v>1</v>
          </cell>
          <cell r="CE58">
            <v>1</v>
          </cell>
          <cell r="CF58">
            <v>1</v>
          </cell>
          <cell r="CG58">
            <v>1</v>
          </cell>
          <cell r="CH58">
            <v>1</v>
          </cell>
          <cell r="CI58">
            <v>1</v>
          </cell>
          <cell r="CJ58">
            <v>1</v>
          </cell>
          <cell r="CK58">
            <v>1</v>
          </cell>
          <cell r="CL58">
            <v>1</v>
          </cell>
          <cell r="CM58">
            <v>1</v>
          </cell>
          <cell r="CN58">
            <v>1</v>
          </cell>
          <cell r="CO58">
            <v>1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4</v>
          </cell>
          <cell r="DL58">
            <v>29</v>
          </cell>
          <cell r="DM58">
            <v>25</v>
          </cell>
          <cell r="DN58">
            <v>25</v>
          </cell>
          <cell r="DO58">
            <v>23</v>
          </cell>
          <cell r="DP58">
            <v>20</v>
          </cell>
          <cell r="DQ58">
            <v>18</v>
          </cell>
          <cell r="DR58">
            <v>15</v>
          </cell>
          <cell r="DS58">
            <v>12</v>
          </cell>
          <cell r="DT58">
            <v>10</v>
          </cell>
          <cell r="DU58">
            <v>9</v>
          </cell>
          <cell r="DV58">
            <v>6</v>
          </cell>
          <cell r="DW58">
            <v>5</v>
          </cell>
          <cell r="DX58">
            <v>6</v>
          </cell>
          <cell r="DY58">
            <v>4</v>
          </cell>
        </row>
        <row r="59">
          <cell r="G59">
            <v>6833</v>
          </cell>
          <cell r="H59">
            <v>2</v>
          </cell>
          <cell r="I59">
            <v>2</v>
          </cell>
          <cell r="J59">
            <v>4</v>
          </cell>
          <cell r="K59">
            <v>5</v>
          </cell>
          <cell r="L59">
            <v>4</v>
          </cell>
          <cell r="M59">
            <v>5</v>
          </cell>
          <cell r="N59">
            <v>5</v>
          </cell>
          <cell r="O59">
            <v>6</v>
          </cell>
          <cell r="P59">
            <v>5</v>
          </cell>
          <cell r="Q59">
            <v>6</v>
          </cell>
          <cell r="R59">
            <v>6</v>
          </cell>
          <cell r="S59">
            <v>5</v>
          </cell>
          <cell r="T59">
            <v>6</v>
          </cell>
          <cell r="U59">
            <v>7</v>
          </cell>
          <cell r="V59">
            <v>6</v>
          </cell>
          <cell r="W59">
            <v>6</v>
          </cell>
          <cell r="X59">
            <v>6</v>
          </cell>
          <cell r="Y59">
            <v>6</v>
          </cell>
          <cell r="Z59">
            <v>6</v>
          </cell>
          <cell r="AA59">
            <v>6</v>
          </cell>
          <cell r="AB59">
            <v>5</v>
          </cell>
          <cell r="AC59">
            <v>5</v>
          </cell>
          <cell r="AD59">
            <v>5</v>
          </cell>
          <cell r="AE59">
            <v>6</v>
          </cell>
          <cell r="AF59">
            <v>5</v>
          </cell>
          <cell r="AG59">
            <v>5</v>
          </cell>
          <cell r="AH59">
            <v>5</v>
          </cell>
          <cell r="AI59">
            <v>5</v>
          </cell>
          <cell r="AJ59">
            <v>4</v>
          </cell>
          <cell r="AK59">
            <v>4</v>
          </cell>
          <cell r="AL59">
            <v>5</v>
          </cell>
          <cell r="AM59">
            <v>4</v>
          </cell>
          <cell r="AN59">
            <v>4</v>
          </cell>
          <cell r="AO59">
            <v>5</v>
          </cell>
          <cell r="AP59">
            <v>4</v>
          </cell>
          <cell r="AQ59">
            <v>5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  <cell r="AV59">
            <v>4</v>
          </cell>
          <cell r="AW59">
            <v>4</v>
          </cell>
          <cell r="AX59">
            <v>4</v>
          </cell>
          <cell r="AY59">
            <v>4</v>
          </cell>
          <cell r="AZ59">
            <v>4</v>
          </cell>
          <cell r="BA59">
            <v>3</v>
          </cell>
          <cell r="BB59">
            <v>3</v>
          </cell>
          <cell r="BC59">
            <v>4</v>
          </cell>
          <cell r="BD59">
            <v>3</v>
          </cell>
          <cell r="BE59">
            <v>3</v>
          </cell>
          <cell r="BF59">
            <v>3</v>
          </cell>
          <cell r="BG59">
            <v>3</v>
          </cell>
          <cell r="BH59">
            <v>3</v>
          </cell>
          <cell r="BI59">
            <v>3</v>
          </cell>
          <cell r="BJ59">
            <v>3</v>
          </cell>
          <cell r="BK59">
            <v>2</v>
          </cell>
          <cell r="BL59">
            <v>2</v>
          </cell>
          <cell r="BM59">
            <v>3</v>
          </cell>
          <cell r="BN59">
            <v>2</v>
          </cell>
          <cell r="BO59">
            <v>2</v>
          </cell>
          <cell r="BP59">
            <v>2</v>
          </cell>
          <cell r="BQ59">
            <v>2</v>
          </cell>
          <cell r="BR59">
            <v>2</v>
          </cell>
          <cell r="BS59">
            <v>2</v>
          </cell>
          <cell r="BT59">
            <v>2</v>
          </cell>
          <cell r="BU59">
            <v>2</v>
          </cell>
          <cell r="BV59">
            <v>2</v>
          </cell>
          <cell r="BW59">
            <v>1</v>
          </cell>
          <cell r="BX59">
            <v>2</v>
          </cell>
          <cell r="BY59">
            <v>1</v>
          </cell>
          <cell r="BZ59">
            <v>1</v>
          </cell>
          <cell r="CA59">
            <v>2</v>
          </cell>
          <cell r="CB59">
            <v>1</v>
          </cell>
          <cell r="CC59">
            <v>1</v>
          </cell>
          <cell r="CD59">
            <v>1</v>
          </cell>
          <cell r="CE59">
            <v>1</v>
          </cell>
          <cell r="CF59">
            <v>1</v>
          </cell>
          <cell r="CG59">
            <v>1</v>
          </cell>
          <cell r="CH59">
            <v>1</v>
          </cell>
          <cell r="CI59">
            <v>1</v>
          </cell>
          <cell r="CJ59">
            <v>1</v>
          </cell>
          <cell r="CK59">
            <v>1</v>
          </cell>
          <cell r="CL59">
            <v>1</v>
          </cell>
          <cell r="CM59">
            <v>1</v>
          </cell>
          <cell r="CN59">
            <v>1</v>
          </cell>
          <cell r="CO59">
            <v>1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2</v>
          </cell>
          <cell r="DL59">
            <v>26</v>
          </cell>
          <cell r="DM59">
            <v>23</v>
          </cell>
          <cell r="DN59">
            <v>22</v>
          </cell>
          <cell r="DO59">
            <v>21</v>
          </cell>
          <cell r="DP59">
            <v>20</v>
          </cell>
          <cell r="DQ59">
            <v>16</v>
          </cell>
          <cell r="DR59">
            <v>15</v>
          </cell>
          <cell r="DS59">
            <v>11</v>
          </cell>
          <cell r="DT59">
            <v>10</v>
          </cell>
          <cell r="DU59">
            <v>8</v>
          </cell>
          <cell r="DV59">
            <v>6</v>
          </cell>
          <cell r="DW59">
            <v>5</v>
          </cell>
          <cell r="DX59">
            <v>6</v>
          </cell>
          <cell r="DY59">
            <v>2</v>
          </cell>
        </row>
        <row r="60">
          <cell r="G60">
            <v>6834</v>
          </cell>
          <cell r="H60">
            <v>4</v>
          </cell>
          <cell r="I60">
            <v>7</v>
          </cell>
          <cell r="J60">
            <v>7</v>
          </cell>
          <cell r="K60">
            <v>8</v>
          </cell>
          <cell r="L60">
            <v>10</v>
          </cell>
          <cell r="M60">
            <v>9</v>
          </cell>
          <cell r="N60">
            <v>9</v>
          </cell>
          <cell r="O60">
            <v>10</v>
          </cell>
          <cell r="P60">
            <v>9</v>
          </cell>
          <cell r="Q60">
            <v>10</v>
          </cell>
          <cell r="R60">
            <v>9</v>
          </cell>
          <cell r="S60">
            <v>9</v>
          </cell>
          <cell r="T60">
            <v>11</v>
          </cell>
          <cell r="U60">
            <v>11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9</v>
          </cell>
          <cell r="AC60">
            <v>9</v>
          </cell>
          <cell r="AD60">
            <v>9</v>
          </cell>
          <cell r="AE60">
            <v>9</v>
          </cell>
          <cell r="AF60">
            <v>8</v>
          </cell>
          <cell r="AG60">
            <v>9</v>
          </cell>
          <cell r="AH60">
            <v>8</v>
          </cell>
          <cell r="AI60">
            <v>8</v>
          </cell>
          <cell r="AJ60">
            <v>8</v>
          </cell>
          <cell r="AK60">
            <v>7</v>
          </cell>
          <cell r="AL60">
            <v>8</v>
          </cell>
          <cell r="AM60">
            <v>8</v>
          </cell>
          <cell r="AN60">
            <v>7</v>
          </cell>
          <cell r="AO60">
            <v>8</v>
          </cell>
          <cell r="AP60">
            <v>7</v>
          </cell>
          <cell r="AQ60">
            <v>8</v>
          </cell>
          <cell r="AR60">
            <v>8</v>
          </cell>
          <cell r="AS60">
            <v>8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6</v>
          </cell>
          <cell r="AY60">
            <v>7</v>
          </cell>
          <cell r="AZ60">
            <v>6</v>
          </cell>
          <cell r="BA60">
            <v>6</v>
          </cell>
          <cell r="BB60">
            <v>6</v>
          </cell>
          <cell r="BC60">
            <v>6</v>
          </cell>
          <cell r="BD60">
            <v>5</v>
          </cell>
          <cell r="BE60">
            <v>5</v>
          </cell>
          <cell r="BF60">
            <v>5</v>
          </cell>
          <cell r="BG60">
            <v>5</v>
          </cell>
          <cell r="BH60">
            <v>5</v>
          </cell>
          <cell r="BI60">
            <v>4</v>
          </cell>
          <cell r="BJ60">
            <v>4</v>
          </cell>
          <cell r="BK60">
            <v>4</v>
          </cell>
          <cell r="BL60">
            <v>4</v>
          </cell>
          <cell r="BM60">
            <v>5</v>
          </cell>
          <cell r="BN60">
            <v>4</v>
          </cell>
          <cell r="BO60">
            <v>3</v>
          </cell>
          <cell r="BP60">
            <v>3</v>
          </cell>
          <cell r="BQ60">
            <v>4</v>
          </cell>
          <cell r="BR60">
            <v>3</v>
          </cell>
          <cell r="BS60">
            <v>3</v>
          </cell>
          <cell r="BT60">
            <v>3</v>
          </cell>
          <cell r="BU60">
            <v>3</v>
          </cell>
          <cell r="BV60">
            <v>3</v>
          </cell>
          <cell r="BW60">
            <v>3</v>
          </cell>
          <cell r="BX60">
            <v>3</v>
          </cell>
          <cell r="BY60">
            <v>2</v>
          </cell>
          <cell r="BZ60">
            <v>2</v>
          </cell>
          <cell r="CA60">
            <v>3</v>
          </cell>
          <cell r="CB60">
            <v>2</v>
          </cell>
          <cell r="CC60">
            <v>2</v>
          </cell>
          <cell r="CD60">
            <v>2</v>
          </cell>
          <cell r="CE60">
            <v>2</v>
          </cell>
          <cell r="CF60">
            <v>2</v>
          </cell>
          <cell r="CG60">
            <v>2</v>
          </cell>
          <cell r="CH60">
            <v>2</v>
          </cell>
          <cell r="CI60">
            <v>2</v>
          </cell>
          <cell r="CJ60">
            <v>2</v>
          </cell>
          <cell r="CK60">
            <v>1</v>
          </cell>
          <cell r="CL60">
            <v>1</v>
          </cell>
          <cell r="CM60">
            <v>1</v>
          </cell>
          <cell r="CN60">
            <v>1</v>
          </cell>
          <cell r="CO60">
            <v>1</v>
          </cell>
          <cell r="CP60">
            <v>1</v>
          </cell>
          <cell r="CQ60">
            <v>1</v>
          </cell>
          <cell r="CR60">
            <v>1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4</v>
          </cell>
          <cell r="DL60">
            <v>44</v>
          </cell>
          <cell r="DM60">
            <v>40</v>
          </cell>
          <cell r="DN60">
            <v>38</v>
          </cell>
          <cell r="DO60">
            <v>38</v>
          </cell>
          <cell r="DP60">
            <v>33</v>
          </cell>
          <cell r="DQ60">
            <v>28</v>
          </cell>
          <cell r="DR60">
            <v>23</v>
          </cell>
          <cell r="DS60">
            <v>20</v>
          </cell>
          <cell r="DT60">
            <v>16</v>
          </cell>
          <cell r="DU60">
            <v>14</v>
          </cell>
          <cell r="DV60">
            <v>11</v>
          </cell>
          <cell r="DW60">
            <v>10</v>
          </cell>
          <cell r="DX60">
            <v>10</v>
          </cell>
          <cell r="DY60">
            <v>4</v>
          </cell>
        </row>
        <row r="61">
          <cell r="G61">
            <v>6837</v>
          </cell>
          <cell r="H61">
            <v>5</v>
          </cell>
          <cell r="I61">
            <v>4</v>
          </cell>
          <cell r="J61">
            <v>6</v>
          </cell>
          <cell r="K61">
            <v>7</v>
          </cell>
          <cell r="L61">
            <v>5</v>
          </cell>
          <cell r="M61">
            <v>7</v>
          </cell>
          <cell r="N61">
            <v>8</v>
          </cell>
          <cell r="O61">
            <v>8</v>
          </cell>
          <cell r="P61">
            <v>7</v>
          </cell>
          <cell r="Q61">
            <v>8</v>
          </cell>
          <cell r="R61">
            <v>8</v>
          </cell>
          <cell r="S61">
            <v>8</v>
          </cell>
          <cell r="T61">
            <v>9</v>
          </cell>
          <cell r="U61">
            <v>9</v>
          </cell>
          <cell r="V61">
            <v>8</v>
          </cell>
          <cell r="W61">
            <v>8</v>
          </cell>
          <cell r="X61">
            <v>8</v>
          </cell>
          <cell r="Y61">
            <v>8</v>
          </cell>
          <cell r="Z61">
            <v>8</v>
          </cell>
          <cell r="AA61">
            <v>8</v>
          </cell>
          <cell r="AB61">
            <v>7</v>
          </cell>
          <cell r="AC61">
            <v>7</v>
          </cell>
          <cell r="AD61">
            <v>7</v>
          </cell>
          <cell r="AE61">
            <v>8</v>
          </cell>
          <cell r="AF61">
            <v>7</v>
          </cell>
          <cell r="AG61">
            <v>7</v>
          </cell>
          <cell r="AH61">
            <v>7</v>
          </cell>
          <cell r="AI61">
            <v>7</v>
          </cell>
          <cell r="AJ61">
            <v>6</v>
          </cell>
          <cell r="AK61">
            <v>6</v>
          </cell>
          <cell r="AL61">
            <v>6</v>
          </cell>
          <cell r="AM61">
            <v>6</v>
          </cell>
          <cell r="AN61">
            <v>6</v>
          </cell>
          <cell r="AO61">
            <v>7</v>
          </cell>
          <cell r="AP61">
            <v>6</v>
          </cell>
          <cell r="AQ61">
            <v>7</v>
          </cell>
          <cell r="AR61">
            <v>6</v>
          </cell>
          <cell r="AS61">
            <v>6</v>
          </cell>
          <cell r="AT61">
            <v>6</v>
          </cell>
          <cell r="AU61">
            <v>6</v>
          </cell>
          <cell r="AV61">
            <v>6</v>
          </cell>
          <cell r="AW61">
            <v>5</v>
          </cell>
          <cell r="AX61">
            <v>5</v>
          </cell>
          <cell r="AY61">
            <v>6</v>
          </cell>
          <cell r="AZ61">
            <v>5</v>
          </cell>
          <cell r="BA61">
            <v>5</v>
          </cell>
          <cell r="BB61">
            <v>5</v>
          </cell>
          <cell r="BC61">
            <v>5</v>
          </cell>
          <cell r="BD61">
            <v>4</v>
          </cell>
          <cell r="BE61">
            <v>4</v>
          </cell>
          <cell r="BF61">
            <v>4</v>
          </cell>
          <cell r="BG61">
            <v>4</v>
          </cell>
          <cell r="BH61">
            <v>4</v>
          </cell>
          <cell r="BI61">
            <v>4</v>
          </cell>
          <cell r="BJ61">
            <v>4</v>
          </cell>
          <cell r="BK61">
            <v>3</v>
          </cell>
          <cell r="BL61">
            <v>3</v>
          </cell>
          <cell r="BM61">
            <v>4</v>
          </cell>
          <cell r="BN61">
            <v>3</v>
          </cell>
          <cell r="BO61">
            <v>3</v>
          </cell>
          <cell r="BP61">
            <v>3</v>
          </cell>
          <cell r="BQ61">
            <v>3</v>
          </cell>
          <cell r="BR61">
            <v>3</v>
          </cell>
          <cell r="BS61">
            <v>3</v>
          </cell>
          <cell r="BT61">
            <v>3</v>
          </cell>
          <cell r="BU61">
            <v>2</v>
          </cell>
          <cell r="BV61">
            <v>2</v>
          </cell>
          <cell r="BW61">
            <v>2</v>
          </cell>
          <cell r="BX61">
            <v>2</v>
          </cell>
          <cell r="BY61">
            <v>2</v>
          </cell>
          <cell r="BZ61">
            <v>2</v>
          </cell>
          <cell r="CA61">
            <v>2</v>
          </cell>
          <cell r="CB61">
            <v>2</v>
          </cell>
          <cell r="CC61">
            <v>2</v>
          </cell>
          <cell r="CD61">
            <v>2</v>
          </cell>
          <cell r="CE61">
            <v>2</v>
          </cell>
          <cell r="CF61">
            <v>2</v>
          </cell>
          <cell r="CG61">
            <v>1</v>
          </cell>
          <cell r="CH61">
            <v>1</v>
          </cell>
          <cell r="CI61">
            <v>1</v>
          </cell>
          <cell r="CJ61">
            <v>1</v>
          </cell>
          <cell r="CK61">
            <v>1</v>
          </cell>
          <cell r="CL61">
            <v>1</v>
          </cell>
          <cell r="CM61">
            <v>1</v>
          </cell>
          <cell r="CN61">
            <v>1</v>
          </cell>
          <cell r="CO61">
            <v>1</v>
          </cell>
          <cell r="CP61">
            <v>1</v>
          </cell>
          <cell r="CQ61">
            <v>1</v>
          </cell>
          <cell r="CR61">
            <v>1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5</v>
          </cell>
          <cell r="DL61">
            <v>36</v>
          </cell>
          <cell r="DM61">
            <v>33</v>
          </cell>
          <cell r="DN61">
            <v>31</v>
          </cell>
          <cell r="DO61">
            <v>31</v>
          </cell>
          <cell r="DP61">
            <v>27</v>
          </cell>
          <cell r="DQ61">
            <v>23</v>
          </cell>
          <cell r="DR61">
            <v>20</v>
          </cell>
          <cell r="DS61">
            <v>16</v>
          </cell>
          <cell r="DT61">
            <v>15</v>
          </cell>
          <cell r="DU61">
            <v>10</v>
          </cell>
          <cell r="DV61">
            <v>10</v>
          </cell>
          <cell r="DW61">
            <v>7</v>
          </cell>
          <cell r="DX61">
            <v>9</v>
          </cell>
          <cell r="DY61">
            <v>5</v>
          </cell>
        </row>
        <row r="62">
          <cell r="G62">
            <v>6850</v>
          </cell>
          <cell r="H62">
            <v>10</v>
          </cell>
          <cell r="I62">
            <v>12</v>
          </cell>
          <cell r="J62">
            <v>9</v>
          </cell>
          <cell r="K62">
            <v>11</v>
          </cell>
          <cell r="L62">
            <v>11</v>
          </cell>
          <cell r="M62">
            <v>13</v>
          </cell>
          <cell r="N62">
            <v>13</v>
          </cell>
          <cell r="O62">
            <v>14</v>
          </cell>
          <cell r="P62">
            <v>13</v>
          </cell>
          <cell r="Q62">
            <v>13</v>
          </cell>
          <cell r="R62">
            <v>13</v>
          </cell>
          <cell r="S62">
            <v>13</v>
          </cell>
          <cell r="T62">
            <v>15</v>
          </cell>
          <cell r="U62">
            <v>15</v>
          </cell>
          <cell r="V62">
            <v>14</v>
          </cell>
          <cell r="W62">
            <v>14</v>
          </cell>
          <cell r="X62">
            <v>14</v>
          </cell>
          <cell r="Y62">
            <v>14</v>
          </cell>
          <cell r="Z62">
            <v>14</v>
          </cell>
          <cell r="AA62">
            <v>13</v>
          </cell>
          <cell r="AB62">
            <v>12</v>
          </cell>
          <cell r="AC62">
            <v>13</v>
          </cell>
          <cell r="AD62">
            <v>12</v>
          </cell>
          <cell r="AE62">
            <v>13</v>
          </cell>
          <cell r="AF62">
            <v>12</v>
          </cell>
          <cell r="AG62">
            <v>13</v>
          </cell>
          <cell r="AH62">
            <v>12</v>
          </cell>
          <cell r="AI62">
            <v>11</v>
          </cell>
          <cell r="AJ62">
            <v>11</v>
          </cell>
          <cell r="AK62">
            <v>10</v>
          </cell>
          <cell r="AL62">
            <v>11</v>
          </cell>
          <cell r="AM62">
            <v>10</v>
          </cell>
          <cell r="AN62">
            <v>10</v>
          </cell>
          <cell r="AO62">
            <v>11</v>
          </cell>
          <cell r="AP62">
            <v>10</v>
          </cell>
          <cell r="AQ62">
            <v>11</v>
          </cell>
          <cell r="AR62">
            <v>11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9</v>
          </cell>
          <cell r="AX62">
            <v>9</v>
          </cell>
          <cell r="AY62">
            <v>9</v>
          </cell>
          <cell r="AZ62">
            <v>8</v>
          </cell>
          <cell r="BA62">
            <v>8</v>
          </cell>
          <cell r="BB62">
            <v>8</v>
          </cell>
          <cell r="BC62">
            <v>8</v>
          </cell>
          <cell r="BD62">
            <v>8</v>
          </cell>
          <cell r="BE62">
            <v>7</v>
          </cell>
          <cell r="BF62">
            <v>7</v>
          </cell>
          <cell r="BG62">
            <v>7</v>
          </cell>
          <cell r="BH62">
            <v>7</v>
          </cell>
          <cell r="BI62">
            <v>6</v>
          </cell>
          <cell r="BJ62">
            <v>6</v>
          </cell>
          <cell r="BK62">
            <v>5</v>
          </cell>
          <cell r="BL62">
            <v>6</v>
          </cell>
          <cell r="BM62">
            <v>6</v>
          </cell>
          <cell r="BN62">
            <v>5</v>
          </cell>
          <cell r="BO62">
            <v>5</v>
          </cell>
          <cell r="BP62">
            <v>4</v>
          </cell>
          <cell r="BQ62">
            <v>5</v>
          </cell>
          <cell r="BR62">
            <v>5</v>
          </cell>
          <cell r="BS62">
            <v>5</v>
          </cell>
          <cell r="BT62">
            <v>4</v>
          </cell>
          <cell r="BU62">
            <v>4</v>
          </cell>
          <cell r="BV62">
            <v>4</v>
          </cell>
          <cell r="BW62">
            <v>3</v>
          </cell>
          <cell r="BX62">
            <v>4</v>
          </cell>
          <cell r="BY62">
            <v>3</v>
          </cell>
          <cell r="BZ62">
            <v>3</v>
          </cell>
          <cell r="CA62">
            <v>4</v>
          </cell>
          <cell r="CB62">
            <v>3</v>
          </cell>
          <cell r="CC62">
            <v>3</v>
          </cell>
          <cell r="CD62">
            <v>3</v>
          </cell>
          <cell r="CE62">
            <v>3</v>
          </cell>
          <cell r="CF62">
            <v>3</v>
          </cell>
          <cell r="CG62">
            <v>3</v>
          </cell>
          <cell r="CH62">
            <v>3</v>
          </cell>
          <cell r="CI62">
            <v>2</v>
          </cell>
          <cell r="CJ62">
            <v>2</v>
          </cell>
          <cell r="CK62">
            <v>2</v>
          </cell>
          <cell r="CL62">
            <v>2</v>
          </cell>
          <cell r="CM62">
            <v>2</v>
          </cell>
          <cell r="CN62">
            <v>1</v>
          </cell>
          <cell r="CO62">
            <v>1</v>
          </cell>
          <cell r="CP62">
            <v>1</v>
          </cell>
          <cell r="CQ62">
            <v>1</v>
          </cell>
          <cell r="CR62">
            <v>1</v>
          </cell>
          <cell r="CS62">
            <v>1</v>
          </cell>
          <cell r="CT62">
            <v>1</v>
          </cell>
          <cell r="CU62">
            <v>1</v>
          </cell>
          <cell r="CV62">
            <v>0</v>
          </cell>
          <cell r="CW62">
            <v>1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10</v>
          </cell>
          <cell r="DL62">
            <v>62</v>
          </cell>
          <cell r="DM62">
            <v>57</v>
          </cell>
          <cell r="DN62">
            <v>52</v>
          </cell>
          <cell r="DO62">
            <v>52</v>
          </cell>
          <cell r="DP62">
            <v>45</v>
          </cell>
          <cell r="DQ62">
            <v>39</v>
          </cell>
          <cell r="DR62">
            <v>33</v>
          </cell>
          <cell r="DS62">
            <v>27</v>
          </cell>
          <cell r="DT62">
            <v>23</v>
          </cell>
          <cell r="DU62">
            <v>18</v>
          </cell>
          <cell r="DV62">
            <v>16</v>
          </cell>
          <cell r="DW62">
            <v>14</v>
          </cell>
          <cell r="DX62">
            <v>17</v>
          </cell>
          <cell r="DY62">
            <v>10</v>
          </cell>
        </row>
        <row r="63">
          <cell r="G63">
            <v>6851</v>
          </cell>
          <cell r="H63">
            <v>9</v>
          </cell>
          <cell r="I63">
            <v>5</v>
          </cell>
          <cell r="J63">
            <v>4</v>
          </cell>
          <cell r="K63">
            <v>7</v>
          </cell>
          <cell r="L63">
            <v>5</v>
          </cell>
          <cell r="M63">
            <v>8</v>
          </cell>
          <cell r="N63">
            <v>8</v>
          </cell>
          <cell r="O63">
            <v>8</v>
          </cell>
          <cell r="P63">
            <v>8</v>
          </cell>
          <cell r="Q63">
            <v>8</v>
          </cell>
          <cell r="R63">
            <v>8</v>
          </cell>
          <cell r="S63">
            <v>8</v>
          </cell>
          <cell r="T63">
            <v>9</v>
          </cell>
          <cell r="U63">
            <v>9</v>
          </cell>
          <cell r="V63">
            <v>9</v>
          </cell>
          <cell r="W63">
            <v>8</v>
          </cell>
          <cell r="X63">
            <v>8</v>
          </cell>
          <cell r="Y63">
            <v>8</v>
          </cell>
          <cell r="Z63">
            <v>9</v>
          </cell>
          <cell r="AA63">
            <v>8</v>
          </cell>
          <cell r="AB63">
            <v>8</v>
          </cell>
          <cell r="AC63">
            <v>8</v>
          </cell>
          <cell r="AD63">
            <v>8</v>
          </cell>
          <cell r="AE63">
            <v>8</v>
          </cell>
          <cell r="AF63">
            <v>7</v>
          </cell>
          <cell r="AG63">
            <v>8</v>
          </cell>
          <cell r="AH63">
            <v>7</v>
          </cell>
          <cell r="AI63">
            <v>7</v>
          </cell>
          <cell r="AJ63">
            <v>6</v>
          </cell>
          <cell r="AK63">
            <v>6</v>
          </cell>
          <cell r="AL63">
            <v>7</v>
          </cell>
          <cell r="AM63">
            <v>6</v>
          </cell>
          <cell r="AN63">
            <v>6</v>
          </cell>
          <cell r="AO63">
            <v>7</v>
          </cell>
          <cell r="AP63">
            <v>6</v>
          </cell>
          <cell r="AQ63">
            <v>7</v>
          </cell>
          <cell r="AR63">
            <v>6</v>
          </cell>
          <cell r="AS63">
            <v>6</v>
          </cell>
          <cell r="AT63">
            <v>6</v>
          </cell>
          <cell r="AU63">
            <v>6</v>
          </cell>
          <cell r="AV63">
            <v>6</v>
          </cell>
          <cell r="AW63">
            <v>6</v>
          </cell>
          <cell r="AX63">
            <v>5</v>
          </cell>
          <cell r="AY63">
            <v>6</v>
          </cell>
          <cell r="AZ63">
            <v>5</v>
          </cell>
          <cell r="BA63">
            <v>5</v>
          </cell>
          <cell r="BB63">
            <v>5</v>
          </cell>
          <cell r="BC63">
            <v>5</v>
          </cell>
          <cell r="BD63">
            <v>5</v>
          </cell>
          <cell r="BE63">
            <v>5</v>
          </cell>
          <cell r="BF63">
            <v>5</v>
          </cell>
          <cell r="BG63">
            <v>4</v>
          </cell>
          <cell r="BH63">
            <v>4</v>
          </cell>
          <cell r="BI63">
            <v>4</v>
          </cell>
          <cell r="BJ63">
            <v>4</v>
          </cell>
          <cell r="BK63">
            <v>3</v>
          </cell>
          <cell r="BL63">
            <v>3</v>
          </cell>
          <cell r="BM63">
            <v>4</v>
          </cell>
          <cell r="BN63">
            <v>3</v>
          </cell>
          <cell r="BO63">
            <v>3</v>
          </cell>
          <cell r="BP63">
            <v>3</v>
          </cell>
          <cell r="BQ63">
            <v>3</v>
          </cell>
          <cell r="BR63">
            <v>3</v>
          </cell>
          <cell r="BS63">
            <v>3</v>
          </cell>
          <cell r="BT63">
            <v>3</v>
          </cell>
          <cell r="BU63">
            <v>3</v>
          </cell>
          <cell r="BV63">
            <v>2</v>
          </cell>
          <cell r="BW63">
            <v>2</v>
          </cell>
          <cell r="BX63">
            <v>2</v>
          </cell>
          <cell r="BY63">
            <v>2</v>
          </cell>
          <cell r="BZ63">
            <v>2</v>
          </cell>
          <cell r="CA63">
            <v>2</v>
          </cell>
          <cell r="CB63">
            <v>2</v>
          </cell>
          <cell r="CC63">
            <v>2</v>
          </cell>
          <cell r="CD63">
            <v>2</v>
          </cell>
          <cell r="CE63">
            <v>2</v>
          </cell>
          <cell r="CF63">
            <v>2</v>
          </cell>
          <cell r="CG63">
            <v>2</v>
          </cell>
          <cell r="CH63">
            <v>2</v>
          </cell>
          <cell r="CI63">
            <v>1</v>
          </cell>
          <cell r="CJ63">
            <v>1</v>
          </cell>
          <cell r="CK63">
            <v>1</v>
          </cell>
          <cell r="CL63">
            <v>1</v>
          </cell>
          <cell r="CM63">
            <v>1</v>
          </cell>
          <cell r="CN63">
            <v>1</v>
          </cell>
          <cell r="CO63">
            <v>1</v>
          </cell>
          <cell r="CP63">
            <v>1</v>
          </cell>
          <cell r="CQ63">
            <v>1</v>
          </cell>
          <cell r="CR63">
            <v>1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8</v>
          </cell>
          <cell r="DL63">
            <v>39</v>
          </cell>
          <cell r="DM63">
            <v>34</v>
          </cell>
          <cell r="DN63">
            <v>32</v>
          </cell>
          <cell r="DO63">
            <v>31</v>
          </cell>
          <cell r="DP63">
            <v>28</v>
          </cell>
          <cell r="DQ63">
            <v>25</v>
          </cell>
          <cell r="DR63">
            <v>21</v>
          </cell>
          <cell r="DS63">
            <v>16</v>
          </cell>
          <cell r="DT63">
            <v>15</v>
          </cell>
          <cell r="DU63">
            <v>11</v>
          </cell>
          <cell r="DV63">
            <v>10</v>
          </cell>
          <cell r="DW63">
            <v>9</v>
          </cell>
          <cell r="DX63">
            <v>9</v>
          </cell>
          <cell r="DY63">
            <v>8</v>
          </cell>
        </row>
        <row r="64">
          <cell r="G64">
            <v>6852</v>
          </cell>
          <cell r="H64">
            <v>4</v>
          </cell>
          <cell r="I64">
            <v>5</v>
          </cell>
          <cell r="J64">
            <v>4</v>
          </cell>
          <cell r="K64">
            <v>5</v>
          </cell>
          <cell r="L64">
            <v>4</v>
          </cell>
          <cell r="M64">
            <v>5</v>
          </cell>
          <cell r="N64">
            <v>5</v>
          </cell>
          <cell r="O64">
            <v>6</v>
          </cell>
          <cell r="P64">
            <v>5</v>
          </cell>
          <cell r="Q64">
            <v>6</v>
          </cell>
          <cell r="R64">
            <v>5</v>
          </cell>
          <cell r="S64">
            <v>5</v>
          </cell>
          <cell r="T64">
            <v>6</v>
          </cell>
          <cell r="U64">
            <v>6</v>
          </cell>
          <cell r="V64">
            <v>6</v>
          </cell>
          <cell r="W64">
            <v>6</v>
          </cell>
          <cell r="X64">
            <v>6</v>
          </cell>
          <cell r="Y64">
            <v>6</v>
          </cell>
          <cell r="Z64">
            <v>6</v>
          </cell>
          <cell r="AA64">
            <v>6</v>
          </cell>
          <cell r="AB64">
            <v>5</v>
          </cell>
          <cell r="AC64">
            <v>5</v>
          </cell>
          <cell r="AD64">
            <v>5</v>
          </cell>
          <cell r="AE64">
            <v>5</v>
          </cell>
          <cell r="AF64">
            <v>5</v>
          </cell>
          <cell r="AG64">
            <v>5</v>
          </cell>
          <cell r="AH64">
            <v>5</v>
          </cell>
          <cell r="AI64">
            <v>5</v>
          </cell>
          <cell r="AJ64">
            <v>4</v>
          </cell>
          <cell r="AK64">
            <v>4</v>
          </cell>
          <cell r="AL64">
            <v>4</v>
          </cell>
          <cell r="AM64">
            <v>4</v>
          </cell>
          <cell r="AN64">
            <v>4</v>
          </cell>
          <cell r="AO64">
            <v>5</v>
          </cell>
          <cell r="AP64">
            <v>4</v>
          </cell>
          <cell r="AQ64">
            <v>5</v>
          </cell>
          <cell r="AR64">
            <v>4</v>
          </cell>
          <cell r="AS64">
            <v>4</v>
          </cell>
          <cell r="AT64">
            <v>4</v>
          </cell>
          <cell r="AU64">
            <v>4</v>
          </cell>
          <cell r="AV64">
            <v>4</v>
          </cell>
          <cell r="AW64">
            <v>4</v>
          </cell>
          <cell r="AX64">
            <v>4</v>
          </cell>
          <cell r="AY64">
            <v>4</v>
          </cell>
          <cell r="AZ64">
            <v>3</v>
          </cell>
          <cell r="BA64">
            <v>3</v>
          </cell>
          <cell r="BB64">
            <v>3</v>
          </cell>
          <cell r="BC64">
            <v>4</v>
          </cell>
          <cell r="BD64">
            <v>3</v>
          </cell>
          <cell r="BE64">
            <v>3</v>
          </cell>
          <cell r="BF64">
            <v>3</v>
          </cell>
          <cell r="BG64">
            <v>3</v>
          </cell>
          <cell r="BH64">
            <v>3</v>
          </cell>
          <cell r="BI64">
            <v>3</v>
          </cell>
          <cell r="BJ64">
            <v>3</v>
          </cell>
          <cell r="BK64">
            <v>2</v>
          </cell>
          <cell r="BL64">
            <v>2</v>
          </cell>
          <cell r="BM64">
            <v>3</v>
          </cell>
          <cell r="BN64">
            <v>2</v>
          </cell>
          <cell r="BO64">
            <v>2</v>
          </cell>
          <cell r="BP64">
            <v>2</v>
          </cell>
          <cell r="BQ64">
            <v>2</v>
          </cell>
          <cell r="BR64">
            <v>2</v>
          </cell>
          <cell r="BS64">
            <v>2</v>
          </cell>
          <cell r="BT64">
            <v>2</v>
          </cell>
          <cell r="BU64">
            <v>2</v>
          </cell>
          <cell r="BV64">
            <v>2</v>
          </cell>
          <cell r="BW64">
            <v>1</v>
          </cell>
          <cell r="BX64">
            <v>2</v>
          </cell>
          <cell r="BY64">
            <v>1</v>
          </cell>
          <cell r="BZ64">
            <v>1</v>
          </cell>
          <cell r="CA64">
            <v>2</v>
          </cell>
          <cell r="CB64">
            <v>1</v>
          </cell>
          <cell r="CC64">
            <v>1</v>
          </cell>
          <cell r="CD64">
            <v>1</v>
          </cell>
          <cell r="CE64">
            <v>1</v>
          </cell>
          <cell r="CF64">
            <v>1</v>
          </cell>
          <cell r="CG64">
            <v>1</v>
          </cell>
          <cell r="CH64">
            <v>1</v>
          </cell>
          <cell r="CI64">
            <v>1</v>
          </cell>
          <cell r="CJ64">
            <v>1</v>
          </cell>
          <cell r="CK64">
            <v>1</v>
          </cell>
          <cell r="CL64">
            <v>1</v>
          </cell>
          <cell r="CM64">
            <v>1</v>
          </cell>
          <cell r="CN64">
            <v>0</v>
          </cell>
          <cell r="CO64">
            <v>1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4</v>
          </cell>
          <cell r="DL64">
            <v>25</v>
          </cell>
          <cell r="DM64">
            <v>23</v>
          </cell>
          <cell r="DN64">
            <v>21</v>
          </cell>
          <cell r="DO64">
            <v>21</v>
          </cell>
          <cell r="DP64">
            <v>19</v>
          </cell>
          <cell r="DQ64">
            <v>16</v>
          </cell>
          <cell r="DR64">
            <v>15</v>
          </cell>
          <cell r="DS64">
            <v>11</v>
          </cell>
          <cell r="DT64">
            <v>10</v>
          </cell>
          <cell r="DU64">
            <v>8</v>
          </cell>
          <cell r="DV64">
            <v>6</v>
          </cell>
          <cell r="DW64">
            <v>5</v>
          </cell>
          <cell r="DX64">
            <v>5</v>
          </cell>
          <cell r="DY64">
            <v>4</v>
          </cell>
        </row>
        <row r="65">
          <cell r="G65">
            <v>6854</v>
          </cell>
          <cell r="H65">
            <v>7</v>
          </cell>
          <cell r="I65">
            <v>7</v>
          </cell>
          <cell r="J65">
            <v>4</v>
          </cell>
          <cell r="K65">
            <v>6</v>
          </cell>
          <cell r="L65">
            <v>9</v>
          </cell>
          <cell r="M65">
            <v>7</v>
          </cell>
          <cell r="N65">
            <v>7</v>
          </cell>
          <cell r="O65">
            <v>7</v>
          </cell>
          <cell r="P65">
            <v>7</v>
          </cell>
          <cell r="Q65">
            <v>7</v>
          </cell>
          <cell r="R65">
            <v>7</v>
          </cell>
          <cell r="S65">
            <v>7</v>
          </cell>
          <cell r="T65">
            <v>8</v>
          </cell>
          <cell r="U65">
            <v>8</v>
          </cell>
          <cell r="V65">
            <v>7</v>
          </cell>
          <cell r="W65">
            <v>7</v>
          </cell>
          <cell r="X65">
            <v>7</v>
          </cell>
          <cell r="Y65">
            <v>7</v>
          </cell>
          <cell r="Z65">
            <v>7</v>
          </cell>
          <cell r="AA65">
            <v>7</v>
          </cell>
          <cell r="AB65">
            <v>7</v>
          </cell>
          <cell r="AC65">
            <v>7</v>
          </cell>
          <cell r="AD65">
            <v>7</v>
          </cell>
          <cell r="AE65">
            <v>7</v>
          </cell>
          <cell r="AF65">
            <v>6</v>
          </cell>
          <cell r="AG65">
            <v>7</v>
          </cell>
          <cell r="AH65">
            <v>6</v>
          </cell>
          <cell r="AI65">
            <v>6</v>
          </cell>
          <cell r="AJ65">
            <v>6</v>
          </cell>
          <cell r="AK65">
            <v>5</v>
          </cell>
          <cell r="AL65">
            <v>6</v>
          </cell>
          <cell r="AM65">
            <v>5</v>
          </cell>
          <cell r="AN65">
            <v>5</v>
          </cell>
          <cell r="AO65">
            <v>6</v>
          </cell>
          <cell r="AP65">
            <v>5</v>
          </cell>
          <cell r="AQ65">
            <v>6</v>
          </cell>
          <cell r="AR65">
            <v>6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5</v>
          </cell>
          <cell r="AX65">
            <v>5</v>
          </cell>
          <cell r="AY65">
            <v>5</v>
          </cell>
          <cell r="AZ65">
            <v>4</v>
          </cell>
          <cell r="BA65">
            <v>4</v>
          </cell>
          <cell r="BB65">
            <v>4</v>
          </cell>
          <cell r="BC65">
            <v>4</v>
          </cell>
          <cell r="BD65">
            <v>4</v>
          </cell>
          <cell r="BE65">
            <v>4</v>
          </cell>
          <cell r="BF65">
            <v>4</v>
          </cell>
          <cell r="BG65">
            <v>4</v>
          </cell>
          <cell r="BH65">
            <v>4</v>
          </cell>
          <cell r="BI65">
            <v>3</v>
          </cell>
          <cell r="BJ65">
            <v>3</v>
          </cell>
          <cell r="BK65">
            <v>3</v>
          </cell>
          <cell r="BL65">
            <v>3</v>
          </cell>
          <cell r="BM65">
            <v>3</v>
          </cell>
          <cell r="BN65">
            <v>3</v>
          </cell>
          <cell r="BO65">
            <v>2</v>
          </cell>
          <cell r="BP65">
            <v>2</v>
          </cell>
          <cell r="BQ65">
            <v>3</v>
          </cell>
          <cell r="BR65">
            <v>2</v>
          </cell>
          <cell r="BS65">
            <v>2</v>
          </cell>
          <cell r="BT65">
            <v>2</v>
          </cell>
          <cell r="BU65">
            <v>2</v>
          </cell>
          <cell r="BV65">
            <v>2</v>
          </cell>
          <cell r="BW65">
            <v>2</v>
          </cell>
          <cell r="BX65">
            <v>2</v>
          </cell>
          <cell r="BY65">
            <v>1</v>
          </cell>
          <cell r="BZ65">
            <v>2</v>
          </cell>
          <cell r="CA65">
            <v>2</v>
          </cell>
          <cell r="CB65">
            <v>1</v>
          </cell>
          <cell r="CC65">
            <v>1</v>
          </cell>
          <cell r="CD65">
            <v>2</v>
          </cell>
          <cell r="CE65">
            <v>2</v>
          </cell>
          <cell r="CF65">
            <v>2</v>
          </cell>
          <cell r="CG65">
            <v>1</v>
          </cell>
          <cell r="CH65">
            <v>1</v>
          </cell>
          <cell r="CI65">
            <v>1</v>
          </cell>
          <cell r="CJ65">
            <v>1</v>
          </cell>
          <cell r="CK65">
            <v>1</v>
          </cell>
          <cell r="CL65">
            <v>1</v>
          </cell>
          <cell r="CM65">
            <v>1</v>
          </cell>
          <cell r="CN65">
            <v>1</v>
          </cell>
          <cell r="CO65">
            <v>1</v>
          </cell>
          <cell r="CP65">
            <v>1</v>
          </cell>
          <cell r="CQ65">
            <v>0</v>
          </cell>
          <cell r="CR65">
            <v>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7</v>
          </cell>
          <cell r="DL65">
            <v>34</v>
          </cell>
          <cell r="DM65">
            <v>30</v>
          </cell>
          <cell r="DN65">
            <v>27</v>
          </cell>
          <cell r="DO65">
            <v>27</v>
          </cell>
          <cell r="DP65">
            <v>24</v>
          </cell>
          <cell r="DQ65">
            <v>20</v>
          </cell>
          <cell r="DR65">
            <v>18</v>
          </cell>
          <cell r="DS65">
            <v>14</v>
          </cell>
          <cell r="DT65">
            <v>11</v>
          </cell>
          <cell r="DU65">
            <v>9</v>
          </cell>
          <cell r="DV65">
            <v>8</v>
          </cell>
          <cell r="DW65">
            <v>7</v>
          </cell>
          <cell r="DX65">
            <v>8</v>
          </cell>
          <cell r="DY65">
            <v>7</v>
          </cell>
        </row>
        <row r="66">
          <cell r="G66">
            <v>6855</v>
          </cell>
          <cell r="H66">
            <v>7</v>
          </cell>
          <cell r="I66">
            <v>4</v>
          </cell>
          <cell r="J66">
            <v>8</v>
          </cell>
          <cell r="K66">
            <v>8</v>
          </cell>
          <cell r="L66">
            <v>6</v>
          </cell>
          <cell r="M66">
            <v>9</v>
          </cell>
          <cell r="N66">
            <v>9</v>
          </cell>
          <cell r="O66">
            <v>10</v>
          </cell>
          <cell r="P66">
            <v>9</v>
          </cell>
          <cell r="Q66">
            <v>10</v>
          </cell>
          <cell r="R66">
            <v>9</v>
          </cell>
          <cell r="S66">
            <v>9</v>
          </cell>
          <cell r="T66">
            <v>11</v>
          </cell>
          <cell r="U66">
            <v>11</v>
          </cell>
          <cell r="V66">
            <v>10</v>
          </cell>
          <cell r="W66">
            <v>10</v>
          </cell>
          <cell r="X66">
            <v>10</v>
          </cell>
          <cell r="Y66">
            <v>10</v>
          </cell>
          <cell r="Z66">
            <v>10</v>
          </cell>
          <cell r="AA66">
            <v>10</v>
          </cell>
          <cell r="AB66">
            <v>9</v>
          </cell>
          <cell r="AC66">
            <v>9</v>
          </cell>
          <cell r="AD66">
            <v>9</v>
          </cell>
          <cell r="AE66">
            <v>9</v>
          </cell>
          <cell r="AF66">
            <v>8</v>
          </cell>
          <cell r="AG66">
            <v>9</v>
          </cell>
          <cell r="AH66">
            <v>8</v>
          </cell>
          <cell r="AI66">
            <v>8</v>
          </cell>
          <cell r="AJ66">
            <v>8</v>
          </cell>
          <cell r="AK66">
            <v>7</v>
          </cell>
          <cell r="AL66">
            <v>8</v>
          </cell>
          <cell r="AM66">
            <v>7</v>
          </cell>
          <cell r="AN66">
            <v>7</v>
          </cell>
          <cell r="AO66">
            <v>8</v>
          </cell>
          <cell r="AP66">
            <v>7</v>
          </cell>
          <cell r="AQ66">
            <v>8</v>
          </cell>
          <cell r="AR66">
            <v>8</v>
          </cell>
          <cell r="AS66">
            <v>7</v>
          </cell>
          <cell r="AT66">
            <v>7</v>
          </cell>
          <cell r="AU66">
            <v>7</v>
          </cell>
          <cell r="AV66">
            <v>7</v>
          </cell>
          <cell r="AW66">
            <v>7</v>
          </cell>
          <cell r="AX66">
            <v>6</v>
          </cell>
          <cell r="AY66">
            <v>7</v>
          </cell>
          <cell r="AZ66">
            <v>6</v>
          </cell>
          <cell r="BA66">
            <v>6</v>
          </cell>
          <cell r="BB66">
            <v>6</v>
          </cell>
          <cell r="BC66">
            <v>6</v>
          </cell>
          <cell r="BD66">
            <v>5</v>
          </cell>
          <cell r="BE66">
            <v>5</v>
          </cell>
          <cell r="BF66">
            <v>5</v>
          </cell>
          <cell r="BG66">
            <v>5</v>
          </cell>
          <cell r="BH66">
            <v>5</v>
          </cell>
          <cell r="BI66">
            <v>4</v>
          </cell>
          <cell r="BJ66">
            <v>4</v>
          </cell>
          <cell r="BK66">
            <v>4</v>
          </cell>
          <cell r="BL66">
            <v>4</v>
          </cell>
          <cell r="BM66">
            <v>4</v>
          </cell>
          <cell r="BN66">
            <v>4</v>
          </cell>
          <cell r="BO66">
            <v>3</v>
          </cell>
          <cell r="BP66">
            <v>3</v>
          </cell>
          <cell r="BQ66">
            <v>4</v>
          </cell>
          <cell r="BR66">
            <v>3</v>
          </cell>
          <cell r="BS66">
            <v>3</v>
          </cell>
          <cell r="BT66">
            <v>3</v>
          </cell>
          <cell r="BU66">
            <v>3</v>
          </cell>
          <cell r="BV66">
            <v>3</v>
          </cell>
          <cell r="BW66">
            <v>3</v>
          </cell>
          <cell r="BX66">
            <v>3</v>
          </cell>
          <cell r="BY66">
            <v>2</v>
          </cell>
          <cell r="BZ66">
            <v>2</v>
          </cell>
          <cell r="CA66">
            <v>3</v>
          </cell>
          <cell r="CB66">
            <v>2</v>
          </cell>
          <cell r="CC66">
            <v>2</v>
          </cell>
          <cell r="CD66">
            <v>2</v>
          </cell>
          <cell r="CE66">
            <v>2</v>
          </cell>
          <cell r="CF66">
            <v>2</v>
          </cell>
          <cell r="CG66">
            <v>2</v>
          </cell>
          <cell r="CH66">
            <v>2</v>
          </cell>
          <cell r="CI66">
            <v>2</v>
          </cell>
          <cell r="CJ66">
            <v>2</v>
          </cell>
          <cell r="CK66">
            <v>1</v>
          </cell>
          <cell r="CL66">
            <v>1</v>
          </cell>
          <cell r="CM66">
            <v>1</v>
          </cell>
          <cell r="CN66">
            <v>1</v>
          </cell>
          <cell r="CO66">
            <v>1</v>
          </cell>
          <cell r="CP66">
            <v>1</v>
          </cell>
          <cell r="CQ66">
            <v>1</v>
          </cell>
          <cell r="CR66">
            <v>1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6</v>
          </cell>
          <cell r="DL66">
            <v>44</v>
          </cell>
          <cell r="DM66">
            <v>40</v>
          </cell>
          <cell r="DN66">
            <v>37</v>
          </cell>
          <cell r="DO66">
            <v>37</v>
          </cell>
          <cell r="DP66">
            <v>33</v>
          </cell>
          <cell r="DQ66">
            <v>28</v>
          </cell>
          <cell r="DR66">
            <v>23</v>
          </cell>
          <cell r="DS66">
            <v>19</v>
          </cell>
          <cell r="DT66">
            <v>16</v>
          </cell>
          <cell r="DU66">
            <v>14</v>
          </cell>
          <cell r="DV66">
            <v>11</v>
          </cell>
          <cell r="DW66">
            <v>10</v>
          </cell>
          <cell r="DX66">
            <v>10</v>
          </cell>
          <cell r="DY66">
            <v>6</v>
          </cell>
        </row>
        <row r="67">
          <cell r="G67">
            <v>6856</v>
          </cell>
          <cell r="H67">
            <v>15</v>
          </cell>
          <cell r="I67">
            <v>14</v>
          </cell>
          <cell r="J67">
            <v>15</v>
          </cell>
          <cell r="K67">
            <v>17</v>
          </cell>
          <cell r="L67">
            <v>28</v>
          </cell>
          <cell r="M67">
            <v>19</v>
          </cell>
          <cell r="N67">
            <v>19</v>
          </cell>
          <cell r="O67">
            <v>20</v>
          </cell>
          <cell r="P67">
            <v>19</v>
          </cell>
          <cell r="Q67">
            <v>20</v>
          </cell>
          <cell r="R67">
            <v>19</v>
          </cell>
          <cell r="S67">
            <v>19</v>
          </cell>
          <cell r="T67">
            <v>22</v>
          </cell>
          <cell r="U67">
            <v>23</v>
          </cell>
          <cell r="V67">
            <v>21</v>
          </cell>
          <cell r="W67">
            <v>20</v>
          </cell>
          <cell r="X67">
            <v>20</v>
          </cell>
          <cell r="Y67">
            <v>20</v>
          </cell>
          <cell r="Z67">
            <v>21</v>
          </cell>
          <cell r="AA67">
            <v>20</v>
          </cell>
          <cell r="AB67">
            <v>18</v>
          </cell>
          <cell r="AC67">
            <v>19</v>
          </cell>
          <cell r="AD67">
            <v>18</v>
          </cell>
          <cell r="AE67">
            <v>19</v>
          </cell>
          <cell r="AF67">
            <v>17</v>
          </cell>
          <cell r="AG67">
            <v>19</v>
          </cell>
          <cell r="AH67">
            <v>17</v>
          </cell>
          <cell r="AI67">
            <v>17</v>
          </cell>
          <cell r="AJ67">
            <v>16</v>
          </cell>
          <cell r="AK67">
            <v>15</v>
          </cell>
          <cell r="AL67">
            <v>16</v>
          </cell>
          <cell r="AM67">
            <v>15</v>
          </cell>
          <cell r="AN67">
            <v>15</v>
          </cell>
          <cell r="AO67">
            <v>17</v>
          </cell>
          <cell r="AP67">
            <v>15</v>
          </cell>
          <cell r="AQ67">
            <v>17</v>
          </cell>
          <cell r="AR67">
            <v>16</v>
          </cell>
          <cell r="AS67">
            <v>15</v>
          </cell>
          <cell r="AT67">
            <v>14</v>
          </cell>
          <cell r="AU67">
            <v>14</v>
          </cell>
          <cell r="AV67">
            <v>14</v>
          </cell>
          <cell r="AW67">
            <v>14</v>
          </cell>
          <cell r="AX67">
            <v>13</v>
          </cell>
          <cell r="AY67">
            <v>14</v>
          </cell>
          <cell r="AZ67">
            <v>12</v>
          </cell>
          <cell r="BA67">
            <v>12</v>
          </cell>
          <cell r="BB67">
            <v>12</v>
          </cell>
          <cell r="BC67">
            <v>12</v>
          </cell>
          <cell r="BD67">
            <v>11</v>
          </cell>
          <cell r="BE67">
            <v>11</v>
          </cell>
          <cell r="BF67">
            <v>11</v>
          </cell>
          <cell r="BG67">
            <v>10</v>
          </cell>
          <cell r="BH67">
            <v>10</v>
          </cell>
          <cell r="BI67">
            <v>9</v>
          </cell>
          <cell r="BJ67">
            <v>9</v>
          </cell>
          <cell r="BK67">
            <v>8</v>
          </cell>
          <cell r="BL67">
            <v>8</v>
          </cell>
          <cell r="BM67">
            <v>9</v>
          </cell>
          <cell r="BN67">
            <v>8</v>
          </cell>
          <cell r="BO67">
            <v>7</v>
          </cell>
          <cell r="BP67">
            <v>7</v>
          </cell>
          <cell r="BQ67">
            <v>7</v>
          </cell>
          <cell r="BR67">
            <v>7</v>
          </cell>
          <cell r="BS67">
            <v>7</v>
          </cell>
          <cell r="BT67">
            <v>6</v>
          </cell>
          <cell r="BU67">
            <v>6</v>
          </cell>
          <cell r="BV67">
            <v>6</v>
          </cell>
          <cell r="BW67">
            <v>5</v>
          </cell>
          <cell r="BX67">
            <v>5</v>
          </cell>
          <cell r="BY67">
            <v>4</v>
          </cell>
          <cell r="BZ67">
            <v>5</v>
          </cell>
          <cell r="CA67">
            <v>5</v>
          </cell>
          <cell r="CB67">
            <v>4</v>
          </cell>
          <cell r="CC67">
            <v>4</v>
          </cell>
          <cell r="CD67">
            <v>5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3</v>
          </cell>
          <cell r="CJ67">
            <v>3</v>
          </cell>
          <cell r="CK67">
            <v>3</v>
          </cell>
          <cell r="CL67">
            <v>2</v>
          </cell>
          <cell r="CM67">
            <v>2</v>
          </cell>
          <cell r="CN67">
            <v>2</v>
          </cell>
          <cell r="CO67">
            <v>2</v>
          </cell>
          <cell r="CP67">
            <v>2</v>
          </cell>
          <cell r="CQ67">
            <v>1</v>
          </cell>
          <cell r="CR67">
            <v>2</v>
          </cell>
          <cell r="CS67">
            <v>1</v>
          </cell>
          <cell r="CT67">
            <v>1</v>
          </cell>
          <cell r="CU67">
            <v>1</v>
          </cell>
          <cell r="CV67">
            <v>1</v>
          </cell>
          <cell r="CW67">
            <v>1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15</v>
          </cell>
          <cell r="DL67">
            <v>91</v>
          </cell>
          <cell r="DM67">
            <v>84</v>
          </cell>
          <cell r="DN67">
            <v>78</v>
          </cell>
          <cell r="DO67">
            <v>76</v>
          </cell>
          <cell r="DP67">
            <v>67</v>
          </cell>
          <cell r="DQ67">
            <v>58</v>
          </cell>
          <cell r="DR67">
            <v>49</v>
          </cell>
          <cell r="DS67">
            <v>40</v>
          </cell>
          <cell r="DT67">
            <v>34</v>
          </cell>
          <cell r="DU67">
            <v>26</v>
          </cell>
          <cell r="DV67">
            <v>23</v>
          </cell>
          <cell r="DW67">
            <v>19</v>
          </cell>
          <cell r="DX67">
            <v>24</v>
          </cell>
          <cell r="DY67">
            <v>15</v>
          </cell>
        </row>
        <row r="68">
          <cell r="G68">
            <v>6857</v>
          </cell>
          <cell r="H68">
            <v>54</v>
          </cell>
          <cell r="I68">
            <v>54</v>
          </cell>
          <cell r="J68">
            <v>41</v>
          </cell>
          <cell r="K68">
            <v>39</v>
          </cell>
          <cell r="L68">
            <v>42</v>
          </cell>
          <cell r="M68">
            <v>44</v>
          </cell>
          <cell r="N68">
            <v>45</v>
          </cell>
          <cell r="O68">
            <v>48</v>
          </cell>
          <cell r="P68">
            <v>45</v>
          </cell>
          <cell r="Q68">
            <v>47</v>
          </cell>
          <cell r="R68">
            <v>46</v>
          </cell>
          <cell r="S68">
            <v>45</v>
          </cell>
          <cell r="T68">
            <v>52</v>
          </cell>
          <cell r="U68">
            <v>54</v>
          </cell>
          <cell r="V68">
            <v>49</v>
          </cell>
          <cell r="W68">
            <v>48</v>
          </cell>
          <cell r="X68">
            <v>48</v>
          </cell>
          <cell r="Y68">
            <v>48</v>
          </cell>
          <cell r="Z68">
            <v>50</v>
          </cell>
          <cell r="AA68">
            <v>47</v>
          </cell>
          <cell r="AB68">
            <v>44</v>
          </cell>
          <cell r="AC68">
            <v>45</v>
          </cell>
          <cell r="AD68">
            <v>44</v>
          </cell>
          <cell r="AE68">
            <v>46</v>
          </cell>
          <cell r="AF68">
            <v>41</v>
          </cell>
          <cell r="AG68">
            <v>44</v>
          </cell>
          <cell r="AH68">
            <v>41</v>
          </cell>
          <cell r="AI68">
            <v>40</v>
          </cell>
          <cell r="AJ68">
            <v>37</v>
          </cell>
          <cell r="AK68">
            <v>35</v>
          </cell>
          <cell r="AL68">
            <v>37</v>
          </cell>
          <cell r="AM68">
            <v>36</v>
          </cell>
          <cell r="AN68">
            <v>36</v>
          </cell>
          <cell r="AO68">
            <v>40</v>
          </cell>
          <cell r="AP68">
            <v>36</v>
          </cell>
          <cell r="AQ68">
            <v>39</v>
          </cell>
          <cell r="AR68">
            <v>37</v>
          </cell>
          <cell r="AS68">
            <v>37</v>
          </cell>
          <cell r="AT68">
            <v>34</v>
          </cell>
          <cell r="AU68">
            <v>34</v>
          </cell>
          <cell r="AV68">
            <v>34</v>
          </cell>
          <cell r="AW68">
            <v>33</v>
          </cell>
          <cell r="AX68">
            <v>30</v>
          </cell>
          <cell r="AY68">
            <v>33</v>
          </cell>
          <cell r="AZ68">
            <v>29</v>
          </cell>
          <cell r="BA68">
            <v>28</v>
          </cell>
          <cell r="BB68">
            <v>29</v>
          </cell>
          <cell r="BC68">
            <v>30</v>
          </cell>
          <cell r="BD68">
            <v>26</v>
          </cell>
          <cell r="BE68">
            <v>26</v>
          </cell>
          <cell r="BF68">
            <v>26</v>
          </cell>
          <cell r="BG68">
            <v>24</v>
          </cell>
          <cell r="BH68">
            <v>24</v>
          </cell>
          <cell r="BI68">
            <v>22</v>
          </cell>
          <cell r="BJ68">
            <v>21</v>
          </cell>
          <cell r="BK68">
            <v>19</v>
          </cell>
          <cell r="BL68">
            <v>20</v>
          </cell>
          <cell r="BM68">
            <v>22</v>
          </cell>
          <cell r="BN68">
            <v>19</v>
          </cell>
          <cell r="BO68">
            <v>16</v>
          </cell>
          <cell r="BP68">
            <v>16</v>
          </cell>
          <cell r="BQ68">
            <v>17</v>
          </cell>
          <cell r="BR68">
            <v>16</v>
          </cell>
          <cell r="BS68">
            <v>16</v>
          </cell>
          <cell r="BT68">
            <v>15</v>
          </cell>
          <cell r="BU68">
            <v>15</v>
          </cell>
          <cell r="BV68">
            <v>14</v>
          </cell>
          <cell r="BW68">
            <v>12</v>
          </cell>
          <cell r="BX68">
            <v>13</v>
          </cell>
          <cell r="BY68">
            <v>10</v>
          </cell>
          <cell r="BZ68">
            <v>11</v>
          </cell>
          <cell r="CA68">
            <v>13</v>
          </cell>
          <cell r="CB68">
            <v>9</v>
          </cell>
          <cell r="CC68">
            <v>10</v>
          </cell>
          <cell r="CD68">
            <v>11</v>
          </cell>
          <cell r="CE68">
            <v>10</v>
          </cell>
          <cell r="CF68">
            <v>10</v>
          </cell>
          <cell r="CG68">
            <v>9</v>
          </cell>
          <cell r="CH68">
            <v>9</v>
          </cell>
          <cell r="CI68">
            <v>8</v>
          </cell>
          <cell r="CJ68">
            <v>7</v>
          </cell>
          <cell r="CK68">
            <v>6</v>
          </cell>
          <cell r="CL68">
            <v>6</v>
          </cell>
          <cell r="CM68">
            <v>6</v>
          </cell>
          <cell r="CN68">
            <v>4</v>
          </cell>
          <cell r="CO68">
            <v>5</v>
          </cell>
          <cell r="CP68">
            <v>4</v>
          </cell>
          <cell r="CQ68">
            <v>3</v>
          </cell>
          <cell r="CR68">
            <v>4</v>
          </cell>
          <cell r="CS68">
            <v>2</v>
          </cell>
          <cell r="CT68">
            <v>2</v>
          </cell>
          <cell r="CU68">
            <v>2</v>
          </cell>
          <cell r="CV68">
            <v>2</v>
          </cell>
          <cell r="CW68">
            <v>2</v>
          </cell>
          <cell r="CX68">
            <v>1</v>
          </cell>
          <cell r="CY68">
            <v>0</v>
          </cell>
          <cell r="CZ68">
            <v>0</v>
          </cell>
          <cell r="DA68">
            <v>0</v>
          </cell>
          <cell r="DB68">
            <v>1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55</v>
          </cell>
          <cell r="DL68">
            <v>220</v>
          </cell>
          <cell r="DM68">
            <v>197</v>
          </cell>
          <cell r="DN68">
            <v>185</v>
          </cell>
          <cell r="DO68">
            <v>181</v>
          </cell>
          <cell r="DP68">
            <v>159</v>
          </cell>
          <cell r="DQ68">
            <v>139</v>
          </cell>
          <cell r="DR68">
            <v>117</v>
          </cell>
          <cell r="DS68">
            <v>96</v>
          </cell>
          <cell r="DT68">
            <v>80</v>
          </cell>
          <cell r="DU68">
            <v>64</v>
          </cell>
          <cell r="DV68">
            <v>54</v>
          </cell>
          <cell r="DW68">
            <v>46</v>
          </cell>
          <cell r="DX68">
            <v>57</v>
          </cell>
          <cell r="DY68">
            <v>55</v>
          </cell>
        </row>
        <row r="69">
          <cell r="G69">
            <v>6858</v>
          </cell>
          <cell r="H69">
            <v>39</v>
          </cell>
          <cell r="I69">
            <v>40</v>
          </cell>
          <cell r="J69">
            <v>30</v>
          </cell>
          <cell r="K69">
            <v>35</v>
          </cell>
          <cell r="L69">
            <v>36</v>
          </cell>
          <cell r="M69">
            <v>39</v>
          </cell>
          <cell r="N69">
            <v>40</v>
          </cell>
          <cell r="O69">
            <v>42</v>
          </cell>
          <cell r="P69">
            <v>40</v>
          </cell>
          <cell r="Q69">
            <v>41</v>
          </cell>
          <cell r="R69">
            <v>40</v>
          </cell>
          <cell r="S69">
            <v>40</v>
          </cell>
          <cell r="T69">
            <v>46</v>
          </cell>
          <cell r="U69">
            <v>47</v>
          </cell>
          <cell r="V69">
            <v>43</v>
          </cell>
          <cell r="W69">
            <v>42</v>
          </cell>
          <cell r="X69">
            <v>42</v>
          </cell>
          <cell r="Y69">
            <v>42</v>
          </cell>
          <cell r="Z69">
            <v>44</v>
          </cell>
          <cell r="AA69">
            <v>41</v>
          </cell>
          <cell r="AB69">
            <v>38</v>
          </cell>
          <cell r="AC69">
            <v>39</v>
          </cell>
          <cell r="AD69">
            <v>38</v>
          </cell>
          <cell r="AE69">
            <v>40</v>
          </cell>
          <cell r="AF69">
            <v>36</v>
          </cell>
          <cell r="AG69">
            <v>39</v>
          </cell>
          <cell r="AH69">
            <v>36</v>
          </cell>
          <cell r="AI69">
            <v>35</v>
          </cell>
          <cell r="AJ69">
            <v>32</v>
          </cell>
          <cell r="AK69">
            <v>30</v>
          </cell>
          <cell r="AL69">
            <v>33</v>
          </cell>
          <cell r="AM69">
            <v>32</v>
          </cell>
          <cell r="AN69">
            <v>31</v>
          </cell>
          <cell r="AO69">
            <v>35</v>
          </cell>
          <cell r="AP69">
            <v>31</v>
          </cell>
          <cell r="AQ69">
            <v>34</v>
          </cell>
          <cell r="AR69">
            <v>32</v>
          </cell>
          <cell r="AS69">
            <v>32</v>
          </cell>
          <cell r="AT69">
            <v>30</v>
          </cell>
          <cell r="AU69">
            <v>29</v>
          </cell>
          <cell r="AV69">
            <v>30</v>
          </cell>
          <cell r="AW69">
            <v>29</v>
          </cell>
          <cell r="AX69">
            <v>27</v>
          </cell>
          <cell r="AY69">
            <v>29</v>
          </cell>
          <cell r="AZ69">
            <v>26</v>
          </cell>
          <cell r="BA69">
            <v>25</v>
          </cell>
          <cell r="BB69">
            <v>25</v>
          </cell>
          <cell r="BC69">
            <v>26</v>
          </cell>
          <cell r="BD69">
            <v>23</v>
          </cell>
          <cell r="BE69">
            <v>23</v>
          </cell>
          <cell r="BF69">
            <v>23</v>
          </cell>
          <cell r="BG69">
            <v>21</v>
          </cell>
          <cell r="BH69">
            <v>21</v>
          </cell>
          <cell r="BI69">
            <v>19</v>
          </cell>
          <cell r="BJ69">
            <v>19</v>
          </cell>
          <cell r="BK69">
            <v>16</v>
          </cell>
          <cell r="BL69">
            <v>17</v>
          </cell>
          <cell r="BM69">
            <v>19</v>
          </cell>
          <cell r="BN69">
            <v>17</v>
          </cell>
          <cell r="BO69">
            <v>14</v>
          </cell>
          <cell r="BP69">
            <v>14</v>
          </cell>
          <cell r="BQ69">
            <v>15</v>
          </cell>
          <cell r="BR69">
            <v>14</v>
          </cell>
          <cell r="BS69">
            <v>14</v>
          </cell>
          <cell r="BT69">
            <v>13</v>
          </cell>
          <cell r="BU69">
            <v>13</v>
          </cell>
          <cell r="BV69">
            <v>12</v>
          </cell>
          <cell r="BW69">
            <v>11</v>
          </cell>
          <cell r="BX69">
            <v>11</v>
          </cell>
          <cell r="BY69">
            <v>8</v>
          </cell>
          <cell r="BZ69">
            <v>10</v>
          </cell>
          <cell r="CA69">
            <v>11</v>
          </cell>
          <cell r="CB69">
            <v>8</v>
          </cell>
          <cell r="CC69">
            <v>8</v>
          </cell>
          <cell r="CD69">
            <v>10</v>
          </cell>
          <cell r="CE69">
            <v>9</v>
          </cell>
          <cell r="CF69">
            <v>9</v>
          </cell>
          <cell r="CG69">
            <v>8</v>
          </cell>
          <cell r="CH69">
            <v>8</v>
          </cell>
          <cell r="CI69">
            <v>7</v>
          </cell>
          <cell r="CJ69">
            <v>7</v>
          </cell>
          <cell r="CK69">
            <v>6</v>
          </cell>
          <cell r="CL69">
            <v>5</v>
          </cell>
          <cell r="CM69">
            <v>5</v>
          </cell>
          <cell r="CN69">
            <v>4</v>
          </cell>
          <cell r="CO69">
            <v>4</v>
          </cell>
          <cell r="CP69">
            <v>3</v>
          </cell>
          <cell r="CQ69">
            <v>3</v>
          </cell>
          <cell r="CR69">
            <v>3</v>
          </cell>
          <cell r="CS69">
            <v>2</v>
          </cell>
          <cell r="CT69">
            <v>2</v>
          </cell>
          <cell r="CU69">
            <v>2</v>
          </cell>
          <cell r="CV69">
            <v>1</v>
          </cell>
          <cell r="CW69">
            <v>2</v>
          </cell>
          <cell r="CX69">
            <v>1</v>
          </cell>
          <cell r="CY69">
            <v>0</v>
          </cell>
          <cell r="CZ69">
            <v>0</v>
          </cell>
          <cell r="DA69">
            <v>0</v>
          </cell>
          <cell r="DB69">
            <v>1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44</v>
          </cell>
          <cell r="DL69">
            <v>191</v>
          </cell>
          <cell r="DM69">
            <v>172</v>
          </cell>
          <cell r="DN69">
            <v>162</v>
          </cell>
          <cell r="DO69">
            <v>157</v>
          </cell>
          <cell r="DP69">
            <v>141</v>
          </cell>
          <cell r="DQ69">
            <v>122</v>
          </cell>
          <cell r="DR69">
            <v>103</v>
          </cell>
          <cell r="DS69">
            <v>83</v>
          </cell>
          <cell r="DT69">
            <v>70</v>
          </cell>
          <cell r="DU69">
            <v>55</v>
          </cell>
          <cell r="DV69">
            <v>47</v>
          </cell>
          <cell r="DW69">
            <v>41</v>
          </cell>
          <cell r="DX69">
            <v>51</v>
          </cell>
          <cell r="DY69">
            <v>44</v>
          </cell>
        </row>
        <row r="70">
          <cell r="G70">
            <v>6865</v>
          </cell>
          <cell r="H70">
            <v>7</v>
          </cell>
          <cell r="I70">
            <v>9</v>
          </cell>
          <cell r="J70">
            <v>7</v>
          </cell>
          <cell r="K70">
            <v>9</v>
          </cell>
          <cell r="L70">
            <v>10</v>
          </cell>
          <cell r="M70">
            <v>10</v>
          </cell>
          <cell r="N70">
            <v>10</v>
          </cell>
          <cell r="O70">
            <v>11</v>
          </cell>
          <cell r="P70">
            <v>10</v>
          </cell>
          <cell r="Q70">
            <v>10</v>
          </cell>
          <cell r="R70">
            <v>10</v>
          </cell>
          <cell r="S70">
            <v>10</v>
          </cell>
          <cell r="T70">
            <v>12</v>
          </cell>
          <cell r="U70">
            <v>12</v>
          </cell>
          <cell r="V70">
            <v>11</v>
          </cell>
          <cell r="W70">
            <v>11</v>
          </cell>
          <cell r="X70">
            <v>11</v>
          </cell>
          <cell r="Y70">
            <v>11</v>
          </cell>
          <cell r="Z70">
            <v>11</v>
          </cell>
          <cell r="AA70">
            <v>11</v>
          </cell>
          <cell r="AB70">
            <v>10</v>
          </cell>
          <cell r="AC70">
            <v>10</v>
          </cell>
          <cell r="AD70">
            <v>10</v>
          </cell>
          <cell r="AE70">
            <v>10</v>
          </cell>
          <cell r="AF70">
            <v>9</v>
          </cell>
          <cell r="AG70">
            <v>10</v>
          </cell>
          <cell r="AH70">
            <v>9</v>
          </cell>
          <cell r="AI70">
            <v>9</v>
          </cell>
          <cell r="AJ70">
            <v>8</v>
          </cell>
          <cell r="AK70">
            <v>8</v>
          </cell>
          <cell r="AL70">
            <v>8</v>
          </cell>
          <cell r="AM70">
            <v>8</v>
          </cell>
          <cell r="AN70">
            <v>8</v>
          </cell>
          <cell r="AO70">
            <v>9</v>
          </cell>
          <cell r="AP70">
            <v>8</v>
          </cell>
          <cell r="AQ70">
            <v>9</v>
          </cell>
          <cell r="AR70">
            <v>8</v>
          </cell>
          <cell r="AS70">
            <v>8</v>
          </cell>
          <cell r="AT70">
            <v>8</v>
          </cell>
          <cell r="AU70">
            <v>8</v>
          </cell>
          <cell r="AV70">
            <v>8</v>
          </cell>
          <cell r="AW70">
            <v>7</v>
          </cell>
          <cell r="AX70">
            <v>7</v>
          </cell>
          <cell r="AY70">
            <v>7</v>
          </cell>
          <cell r="AZ70">
            <v>7</v>
          </cell>
          <cell r="BA70">
            <v>6</v>
          </cell>
          <cell r="BB70">
            <v>6</v>
          </cell>
          <cell r="BC70">
            <v>7</v>
          </cell>
          <cell r="BD70">
            <v>6</v>
          </cell>
          <cell r="BE70">
            <v>6</v>
          </cell>
          <cell r="BF70">
            <v>6</v>
          </cell>
          <cell r="BG70">
            <v>5</v>
          </cell>
          <cell r="BH70">
            <v>5</v>
          </cell>
          <cell r="BI70">
            <v>5</v>
          </cell>
          <cell r="BJ70">
            <v>5</v>
          </cell>
          <cell r="BK70">
            <v>4</v>
          </cell>
          <cell r="BL70">
            <v>4</v>
          </cell>
          <cell r="BM70">
            <v>5</v>
          </cell>
          <cell r="BN70">
            <v>4</v>
          </cell>
          <cell r="BO70">
            <v>4</v>
          </cell>
          <cell r="BP70">
            <v>4</v>
          </cell>
          <cell r="BQ70">
            <v>4</v>
          </cell>
          <cell r="BR70">
            <v>4</v>
          </cell>
          <cell r="BS70">
            <v>4</v>
          </cell>
          <cell r="BT70">
            <v>3</v>
          </cell>
          <cell r="BU70">
            <v>3</v>
          </cell>
          <cell r="BV70">
            <v>3</v>
          </cell>
          <cell r="BW70">
            <v>3</v>
          </cell>
          <cell r="BX70">
            <v>3</v>
          </cell>
          <cell r="BY70">
            <v>2</v>
          </cell>
          <cell r="BZ70">
            <v>3</v>
          </cell>
          <cell r="CA70">
            <v>3</v>
          </cell>
          <cell r="CB70">
            <v>2</v>
          </cell>
          <cell r="CC70">
            <v>2</v>
          </cell>
          <cell r="CD70">
            <v>2</v>
          </cell>
          <cell r="CE70">
            <v>2</v>
          </cell>
          <cell r="CF70">
            <v>2</v>
          </cell>
          <cell r="CG70">
            <v>2</v>
          </cell>
          <cell r="CH70">
            <v>2</v>
          </cell>
          <cell r="CI70">
            <v>2</v>
          </cell>
          <cell r="CJ70">
            <v>2</v>
          </cell>
          <cell r="CK70">
            <v>1</v>
          </cell>
          <cell r="CL70">
            <v>1</v>
          </cell>
          <cell r="CM70">
            <v>1</v>
          </cell>
          <cell r="CN70">
            <v>1</v>
          </cell>
          <cell r="CO70">
            <v>1</v>
          </cell>
          <cell r="CP70">
            <v>1</v>
          </cell>
          <cell r="CQ70">
            <v>1</v>
          </cell>
          <cell r="CR70">
            <v>1</v>
          </cell>
          <cell r="CS70">
            <v>0</v>
          </cell>
          <cell r="CT70">
            <v>1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8</v>
          </cell>
          <cell r="DL70">
            <v>49</v>
          </cell>
          <cell r="DM70">
            <v>44</v>
          </cell>
          <cell r="DN70">
            <v>41</v>
          </cell>
          <cell r="DO70">
            <v>41</v>
          </cell>
          <cell r="DP70">
            <v>36</v>
          </cell>
          <cell r="DQ70">
            <v>31</v>
          </cell>
          <cell r="DR70">
            <v>26</v>
          </cell>
          <cell r="DS70">
            <v>21</v>
          </cell>
          <cell r="DT70">
            <v>19</v>
          </cell>
          <cell r="DU70">
            <v>14</v>
          </cell>
          <cell r="DV70">
            <v>12</v>
          </cell>
          <cell r="DW70">
            <v>10</v>
          </cell>
          <cell r="DX70">
            <v>11</v>
          </cell>
          <cell r="DY70">
            <v>8</v>
          </cell>
        </row>
        <row r="71">
          <cell r="G71">
            <v>6936</v>
          </cell>
          <cell r="H71">
            <v>3</v>
          </cell>
          <cell r="I71">
            <v>5</v>
          </cell>
          <cell r="J71">
            <v>5</v>
          </cell>
          <cell r="K71">
            <v>5</v>
          </cell>
          <cell r="L71">
            <v>5</v>
          </cell>
          <cell r="M71">
            <v>5</v>
          </cell>
          <cell r="N71">
            <v>5</v>
          </cell>
          <cell r="O71">
            <v>6</v>
          </cell>
          <cell r="P71">
            <v>5</v>
          </cell>
          <cell r="Q71">
            <v>6</v>
          </cell>
          <cell r="R71">
            <v>6</v>
          </cell>
          <cell r="S71">
            <v>5</v>
          </cell>
          <cell r="T71">
            <v>6</v>
          </cell>
          <cell r="U71">
            <v>7</v>
          </cell>
          <cell r="V71">
            <v>6</v>
          </cell>
          <cell r="W71">
            <v>6</v>
          </cell>
          <cell r="X71">
            <v>6</v>
          </cell>
          <cell r="Y71">
            <v>6</v>
          </cell>
          <cell r="Z71">
            <v>6</v>
          </cell>
          <cell r="AA71">
            <v>6</v>
          </cell>
          <cell r="AB71">
            <v>5</v>
          </cell>
          <cell r="AC71">
            <v>5</v>
          </cell>
          <cell r="AD71">
            <v>5</v>
          </cell>
          <cell r="AE71">
            <v>6</v>
          </cell>
          <cell r="AF71">
            <v>5</v>
          </cell>
          <cell r="AG71">
            <v>5</v>
          </cell>
          <cell r="AH71">
            <v>5</v>
          </cell>
          <cell r="AI71">
            <v>5</v>
          </cell>
          <cell r="AJ71">
            <v>4</v>
          </cell>
          <cell r="AK71">
            <v>4</v>
          </cell>
          <cell r="AL71">
            <v>5</v>
          </cell>
          <cell r="AM71">
            <v>4</v>
          </cell>
          <cell r="AN71">
            <v>4</v>
          </cell>
          <cell r="AO71">
            <v>5</v>
          </cell>
          <cell r="AP71">
            <v>4</v>
          </cell>
          <cell r="AQ71">
            <v>5</v>
          </cell>
          <cell r="AR71">
            <v>4</v>
          </cell>
          <cell r="AS71">
            <v>4</v>
          </cell>
          <cell r="AT71">
            <v>4</v>
          </cell>
          <cell r="AU71">
            <v>4</v>
          </cell>
          <cell r="AV71">
            <v>4</v>
          </cell>
          <cell r="AW71">
            <v>4</v>
          </cell>
          <cell r="AX71">
            <v>4</v>
          </cell>
          <cell r="AY71">
            <v>4</v>
          </cell>
          <cell r="AZ71">
            <v>4</v>
          </cell>
          <cell r="BA71">
            <v>3</v>
          </cell>
          <cell r="BB71">
            <v>3</v>
          </cell>
          <cell r="BC71">
            <v>4</v>
          </cell>
          <cell r="BD71">
            <v>3</v>
          </cell>
          <cell r="BE71">
            <v>3</v>
          </cell>
          <cell r="BF71">
            <v>3</v>
          </cell>
          <cell r="BG71">
            <v>3</v>
          </cell>
          <cell r="BH71">
            <v>3</v>
          </cell>
          <cell r="BI71">
            <v>3</v>
          </cell>
          <cell r="BJ71">
            <v>3</v>
          </cell>
          <cell r="BK71">
            <v>2</v>
          </cell>
          <cell r="BL71">
            <v>2</v>
          </cell>
          <cell r="BM71">
            <v>3</v>
          </cell>
          <cell r="BN71">
            <v>2</v>
          </cell>
          <cell r="BO71">
            <v>2</v>
          </cell>
          <cell r="BP71">
            <v>2</v>
          </cell>
          <cell r="BQ71">
            <v>2</v>
          </cell>
          <cell r="BR71">
            <v>2</v>
          </cell>
          <cell r="BS71">
            <v>2</v>
          </cell>
          <cell r="BT71">
            <v>2</v>
          </cell>
          <cell r="BU71">
            <v>2</v>
          </cell>
          <cell r="BV71">
            <v>2</v>
          </cell>
          <cell r="BW71">
            <v>1</v>
          </cell>
          <cell r="BX71">
            <v>2</v>
          </cell>
          <cell r="BY71">
            <v>1</v>
          </cell>
          <cell r="BZ71">
            <v>1</v>
          </cell>
          <cell r="CA71">
            <v>2</v>
          </cell>
          <cell r="CB71">
            <v>1</v>
          </cell>
          <cell r="CC71">
            <v>1</v>
          </cell>
          <cell r="CD71">
            <v>1</v>
          </cell>
          <cell r="CE71">
            <v>1</v>
          </cell>
          <cell r="CF71">
            <v>1</v>
          </cell>
          <cell r="CG71">
            <v>1</v>
          </cell>
          <cell r="CH71">
            <v>1</v>
          </cell>
          <cell r="CI71">
            <v>1</v>
          </cell>
          <cell r="CJ71">
            <v>1</v>
          </cell>
          <cell r="CK71">
            <v>1</v>
          </cell>
          <cell r="CL71">
            <v>1</v>
          </cell>
          <cell r="CM71">
            <v>1</v>
          </cell>
          <cell r="CN71">
            <v>1</v>
          </cell>
          <cell r="CO71">
            <v>1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3</v>
          </cell>
          <cell r="DL71">
            <v>26</v>
          </cell>
          <cell r="DM71">
            <v>23</v>
          </cell>
          <cell r="DN71">
            <v>22</v>
          </cell>
          <cell r="DO71">
            <v>21</v>
          </cell>
          <cell r="DP71">
            <v>20</v>
          </cell>
          <cell r="DQ71">
            <v>16</v>
          </cell>
          <cell r="DR71">
            <v>15</v>
          </cell>
          <cell r="DS71">
            <v>11</v>
          </cell>
          <cell r="DT71">
            <v>10</v>
          </cell>
          <cell r="DU71">
            <v>8</v>
          </cell>
          <cell r="DV71">
            <v>6</v>
          </cell>
          <cell r="DW71">
            <v>5</v>
          </cell>
          <cell r="DX71">
            <v>6</v>
          </cell>
          <cell r="DY71">
            <v>3</v>
          </cell>
        </row>
        <row r="72">
          <cell r="G72">
            <v>6938</v>
          </cell>
          <cell r="H72">
            <v>13</v>
          </cell>
          <cell r="I72">
            <v>12</v>
          </cell>
          <cell r="J72">
            <v>11</v>
          </cell>
          <cell r="K72">
            <v>14</v>
          </cell>
          <cell r="L72">
            <v>13</v>
          </cell>
          <cell r="M72">
            <v>15</v>
          </cell>
          <cell r="N72">
            <v>16</v>
          </cell>
          <cell r="O72">
            <v>16</v>
          </cell>
          <cell r="P72">
            <v>15</v>
          </cell>
          <cell r="Q72">
            <v>16</v>
          </cell>
          <cell r="R72">
            <v>16</v>
          </cell>
          <cell r="S72">
            <v>16</v>
          </cell>
          <cell r="T72">
            <v>18</v>
          </cell>
          <cell r="U72">
            <v>19</v>
          </cell>
          <cell r="V72">
            <v>17</v>
          </cell>
          <cell r="W72">
            <v>16</v>
          </cell>
          <cell r="X72">
            <v>17</v>
          </cell>
          <cell r="Y72">
            <v>16</v>
          </cell>
          <cell r="Z72">
            <v>17</v>
          </cell>
          <cell r="AA72">
            <v>16</v>
          </cell>
          <cell r="AB72">
            <v>15</v>
          </cell>
          <cell r="AC72">
            <v>15</v>
          </cell>
          <cell r="AD72">
            <v>15</v>
          </cell>
          <cell r="AE72">
            <v>16</v>
          </cell>
          <cell r="AF72">
            <v>14</v>
          </cell>
          <cell r="AG72">
            <v>15</v>
          </cell>
          <cell r="AH72">
            <v>14</v>
          </cell>
          <cell r="AI72">
            <v>14</v>
          </cell>
          <cell r="AJ72">
            <v>13</v>
          </cell>
          <cell r="AK72">
            <v>12</v>
          </cell>
          <cell r="AL72">
            <v>13</v>
          </cell>
          <cell r="AM72">
            <v>13</v>
          </cell>
          <cell r="AN72">
            <v>12</v>
          </cell>
          <cell r="AO72">
            <v>14</v>
          </cell>
          <cell r="AP72">
            <v>12</v>
          </cell>
          <cell r="AQ72">
            <v>13</v>
          </cell>
          <cell r="AR72">
            <v>13</v>
          </cell>
          <cell r="AS72">
            <v>13</v>
          </cell>
          <cell r="AT72">
            <v>12</v>
          </cell>
          <cell r="AU72">
            <v>12</v>
          </cell>
          <cell r="AV72">
            <v>12</v>
          </cell>
          <cell r="AW72">
            <v>11</v>
          </cell>
          <cell r="AX72">
            <v>10</v>
          </cell>
          <cell r="AY72">
            <v>11</v>
          </cell>
          <cell r="AZ72">
            <v>10</v>
          </cell>
          <cell r="BA72">
            <v>10</v>
          </cell>
          <cell r="BB72">
            <v>10</v>
          </cell>
          <cell r="BC72">
            <v>10</v>
          </cell>
          <cell r="BD72">
            <v>9</v>
          </cell>
          <cell r="BE72">
            <v>9</v>
          </cell>
          <cell r="BF72">
            <v>9</v>
          </cell>
          <cell r="BG72">
            <v>8</v>
          </cell>
          <cell r="BH72">
            <v>8</v>
          </cell>
          <cell r="BI72">
            <v>7</v>
          </cell>
          <cell r="BJ72">
            <v>7</v>
          </cell>
          <cell r="BK72">
            <v>6</v>
          </cell>
          <cell r="BL72">
            <v>7</v>
          </cell>
          <cell r="BM72">
            <v>8</v>
          </cell>
          <cell r="BN72">
            <v>7</v>
          </cell>
          <cell r="BO72">
            <v>6</v>
          </cell>
          <cell r="BP72">
            <v>5</v>
          </cell>
          <cell r="BQ72">
            <v>6</v>
          </cell>
          <cell r="BR72">
            <v>5</v>
          </cell>
          <cell r="BS72">
            <v>6</v>
          </cell>
          <cell r="BT72">
            <v>5</v>
          </cell>
          <cell r="BU72">
            <v>5</v>
          </cell>
          <cell r="BV72">
            <v>5</v>
          </cell>
          <cell r="BW72">
            <v>4</v>
          </cell>
          <cell r="BX72">
            <v>4</v>
          </cell>
          <cell r="BY72">
            <v>3</v>
          </cell>
          <cell r="BZ72">
            <v>4</v>
          </cell>
          <cell r="CA72">
            <v>4</v>
          </cell>
          <cell r="CB72">
            <v>3</v>
          </cell>
          <cell r="CC72">
            <v>3</v>
          </cell>
          <cell r="CD72">
            <v>4</v>
          </cell>
          <cell r="CE72">
            <v>3</v>
          </cell>
          <cell r="CF72">
            <v>3</v>
          </cell>
          <cell r="CG72">
            <v>3</v>
          </cell>
          <cell r="CH72">
            <v>3</v>
          </cell>
          <cell r="CI72">
            <v>3</v>
          </cell>
          <cell r="CJ72">
            <v>3</v>
          </cell>
          <cell r="CK72">
            <v>2</v>
          </cell>
          <cell r="CL72">
            <v>2</v>
          </cell>
          <cell r="CM72">
            <v>2</v>
          </cell>
          <cell r="CN72">
            <v>1</v>
          </cell>
          <cell r="CO72">
            <v>2</v>
          </cell>
          <cell r="CP72">
            <v>1</v>
          </cell>
          <cell r="CQ72">
            <v>1</v>
          </cell>
          <cell r="CR72">
            <v>1</v>
          </cell>
          <cell r="CS72">
            <v>1</v>
          </cell>
          <cell r="CT72">
            <v>1</v>
          </cell>
          <cell r="CU72">
            <v>1</v>
          </cell>
          <cell r="CV72">
            <v>1</v>
          </cell>
          <cell r="CW72">
            <v>1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13</v>
          </cell>
          <cell r="DL72">
            <v>75</v>
          </cell>
          <cell r="DM72">
            <v>68</v>
          </cell>
          <cell r="DN72">
            <v>64</v>
          </cell>
          <cell r="DO72">
            <v>63</v>
          </cell>
          <cell r="DP72">
            <v>54</v>
          </cell>
          <cell r="DQ72">
            <v>48</v>
          </cell>
          <cell r="DR72">
            <v>39</v>
          </cell>
          <cell r="DS72">
            <v>34</v>
          </cell>
          <cell r="DT72">
            <v>27</v>
          </cell>
          <cell r="DU72">
            <v>21</v>
          </cell>
          <cell r="DV72">
            <v>18</v>
          </cell>
          <cell r="DW72">
            <v>15</v>
          </cell>
          <cell r="DX72">
            <v>20</v>
          </cell>
          <cell r="DY72">
            <v>13</v>
          </cell>
        </row>
        <row r="73">
          <cell r="G73">
            <v>7097</v>
          </cell>
          <cell r="H73">
            <v>6</v>
          </cell>
          <cell r="I73">
            <v>9</v>
          </cell>
          <cell r="J73">
            <v>8</v>
          </cell>
          <cell r="K73">
            <v>7</v>
          </cell>
          <cell r="L73">
            <v>7</v>
          </cell>
          <cell r="M73">
            <v>8</v>
          </cell>
          <cell r="N73">
            <v>9</v>
          </cell>
          <cell r="O73">
            <v>9</v>
          </cell>
          <cell r="P73">
            <v>9</v>
          </cell>
          <cell r="Q73">
            <v>9</v>
          </cell>
          <cell r="R73">
            <v>9</v>
          </cell>
          <cell r="S73">
            <v>9</v>
          </cell>
          <cell r="T73">
            <v>10</v>
          </cell>
          <cell r="U73">
            <v>10</v>
          </cell>
          <cell r="V73">
            <v>9</v>
          </cell>
          <cell r="W73">
            <v>9</v>
          </cell>
          <cell r="X73">
            <v>9</v>
          </cell>
          <cell r="Y73">
            <v>9</v>
          </cell>
          <cell r="Z73">
            <v>9</v>
          </cell>
          <cell r="AA73">
            <v>9</v>
          </cell>
          <cell r="AB73">
            <v>8</v>
          </cell>
          <cell r="AC73">
            <v>8</v>
          </cell>
          <cell r="AD73">
            <v>8</v>
          </cell>
          <cell r="AE73">
            <v>9</v>
          </cell>
          <cell r="AF73">
            <v>8</v>
          </cell>
          <cell r="AG73">
            <v>8</v>
          </cell>
          <cell r="AH73">
            <v>8</v>
          </cell>
          <cell r="AI73">
            <v>8</v>
          </cell>
          <cell r="AJ73">
            <v>7</v>
          </cell>
          <cell r="AK73">
            <v>7</v>
          </cell>
          <cell r="AL73">
            <v>7</v>
          </cell>
          <cell r="AM73">
            <v>7</v>
          </cell>
          <cell r="AN73">
            <v>7</v>
          </cell>
          <cell r="AO73">
            <v>8</v>
          </cell>
          <cell r="AP73">
            <v>7</v>
          </cell>
          <cell r="AQ73">
            <v>7</v>
          </cell>
          <cell r="AR73">
            <v>7</v>
          </cell>
          <cell r="AS73">
            <v>7</v>
          </cell>
          <cell r="AT73">
            <v>6</v>
          </cell>
          <cell r="AU73">
            <v>6</v>
          </cell>
          <cell r="AV73">
            <v>6</v>
          </cell>
          <cell r="AW73">
            <v>6</v>
          </cell>
          <cell r="AX73">
            <v>6</v>
          </cell>
          <cell r="AY73">
            <v>6</v>
          </cell>
          <cell r="AZ73">
            <v>6</v>
          </cell>
          <cell r="BA73">
            <v>5</v>
          </cell>
          <cell r="BB73">
            <v>5</v>
          </cell>
          <cell r="BC73">
            <v>6</v>
          </cell>
          <cell r="BD73">
            <v>5</v>
          </cell>
          <cell r="BE73">
            <v>5</v>
          </cell>
          <cell r="BF73">
            <v>5</v>
          </cell>
          <cell r="BG73">
            <v>5</v>
          </cell>
          <cell r="BH73">
            <v>5</v>
          </cell>
          <cell r="BI73">
            <v>4</v>
          </cell>
          <cell r="BJ73">
            <v>4</v>
          </cell>
          <cell r="BK73">
            <v>4</v>
          </cell>
          <cell r="BL73">
            <v>4</v>
          </cell>
          <cell r="BM73">
            <v>4</v>
          </cell>
          <cell r="BN73">
            <v>4</v>
          </cell>
          <cell r="BO73">
            <v>3</v>
          </cell>
          <cell r="BP73">
            <v>3</v>
          </cell>
          <cell r="BQ73">
            <v>3</v>
          </cell>
          <cell r="BR73">
            <v>3</v>
          </cell>
          <cell r="BS73">
            <v>3</v>
          </cell>
          <cell r="BT73">
            <v>3</v>
          </cell>
          <cell r="BU73">
            <v>3</v>
          </cell>
          <cell r="BV73">
            <v>3</v>
          </cell>
          <cell r="BW73">
            <v>2</v>
          </cell>
          <cell r="BX73">
            <v>2</v>
          </cell>
          <cell r="BY73">
            <v>2</v>
          </cell>
          <cell r="BZ73">
            <v>2</v>
          </cell>
          <cell r="CA73">
            <v>2</v>
          </cell>
          <cell r="CB73">
            <v>2</v>
          </cell>
          <cell r="CC73">
            <v>2</v>
          </cell>
          <cell r="CD73">
            <v>2</v>
          </cell>
          <cell r="CE73">
            <v>2</v>
          </cell>
          <cell r="CF73">
            <v>2</v>
          </cell>
          <cell r="CG73">
            <v>2</v>
          </cell>
          <cell r="CH73">
            <v>2</v>
          </cell>
          <cell r="CI73">
            <v>1</v>
          </cell>
          <cell r="CJ73">
            <v>1</v>
          </cell>
          <cell r="CK73">
            <v>1</v>
          </cell>
          <cell r="CL73">
            <v>1</v>
          </cell>
          <cell r="CM73">
            <v>1</v>
          </cell>
          <cell r="CN73">
            <v>1</v>
          </cell>
          <cell r="CO73">
            <v>1</v>
          </cell>
          <cell r="CP73">
            <v>1</v>
          </cell>
          <cell r="CQ73">
            <v>1</v>
          </cell>
          <cell r="CR73">
            <v>1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6</v>
          </cell>
          <cell r="DL73">
            <v>41</v>
          </cell>
          <cell r="DM73">
            <v>38</v>
          </cell>
          <cell r="DN73">
            <v>36</v>
          </cell>
          <cell r="DO73">
            <v>33</v>
          </cell>
          <cell r="DP73">
            <v>30</v>
          </cell>
          <cell r="DQ73">
            <v>26</v>
          </cell>
          <cell r="DR73">
            <v>23</v>
          </cell>
          <cell r="DS73">
            <v>19</v>
          </cell>
          <cell r="DT73">
            <v>15</v>
          </cell>
          <cell r="DU73">
            <v>12</v>
          </cell>
          <cell r="DV73">
            <v>10</v>
          </cell>
          <cell r="DW73">
            <v>9</v>
          </cell>
          <cell r="DX73">
            <v>9</v>
          </cell>
          <cell r="DY73">
            <v>6</v>
          </cell>
        </row>
        <row r="74">
          <cell r="G74">
            <v>7098</v>
          </cell>
          <cell r="H74">
            <v>2</v>
          </cell>
          <cell r="I74">
            <v>3</v>
          </cell>
          <cell r="J74">
            <v>6</v>
          </cell>
          <cell r="K74">
            <v>7</v>
          </cell>
          <cell r="L74">
            <v>6</v>
          </cell>
          <cell r="M74">
            <v>7</v>
          </cell>
          <cell r="N74">
            <v>8</v>
          </cell>
          <cell r="O74">
            <v>8</v>
          </cell>
          <cell r="P74">
            <v>7</v>
          </cell>
          <cell r="Q74">
            <v>8</v>
          </cell>
          <cell r="R74">
            <v>8</v>
          </cell>
          <cell r="S74">
            <v>8</v>
          </cell>
          <cell r="T74">
            <v>9</v>
          </cell>
          <cell r="U74">
            <v>9</v>
          </cell>
          <cell r="V74">
            <v>8</v>
          </cell>
          <cell r="W74">
            <v>8</v>
          </cell>
          <cell r="X74">
            <v>8</v>
          </cell>
          <cell r="Y74">
            <v>8</v>
          </cell>
          <cell r="Z74">
            <v>8</v>
          </cell>
          <cell r="AA74">
            <v>8</v>
          </cell>
          <cell r="AB74">
            <v>7</v>
          </cell>
          <cell r="AC74">
            <v>7</v>
          </cell>
          <cell r="AD74">
            <v>7</v>
          </cell>
          <cell r="AE74">
            <v>8</v>
          </cell>
          <cell r="AF74">
            <v>7</v>
          </cell>
          <cell r="AG74">
            <v>7</v>
          </cell>
          <cell r="AH74">
            <v>7</v>
          </cell>
          <cell r="AI74">
            <v>7</v>
          </cell>
          <cell r="AJ74">
            <v>6</v>
          </cell>
          <cell r="AK74">
            <v>6</v>
          </cell>
          <cell r="AL74">
            <v>6</v>
          </cell>
          <cell r="AM74">
            <v>6</v>
          </cell>
          <cell r="AN74">
            <v>6</v>
          </cell>
          <cell r="AO74">
            <v>7</v>
          </cell>
          <cell r="AP74">
            <v>6</v>
          </cell>
          <cell r="AQ74">
            <v>7</v>
          </cell>
          <cell r="AR74">
            <v>6</v>
          </cell>
          <cell r="AS74">
            <v>6</v>
          </cell>
          <cell r="AT74">
            <v>6</v>
          </cell>
          <cell r="AU74">
            <v>6</v>
          </cell>
          <cell r="AV74">
            <v>6</v>
          </cell>
          <cell r="AW74">
            <v>5</v>
          </cell>
          <cell r="AX74">
            <v>5</v>
          </cell>
          <cell r="AY74">
            <v>6</v>
          </cell>
          <cell r="AZ74">
            <v>5</v>
          </cell>
          <cell r="BA74">
            <v>5</v>
          </cell>
          <cell r="BB74">
            <v>5</v>
          </cell>
          <cell r="BC74">
            <v>5</v>
          </cell>
          <cell r="BD74">
            <v>4</v>
          </cell>
          <cell r="BE74">
            <v>4</v>
          </cell>
          <cell r="BF74">
            <v>4</v>
          </cell>
          <cell r="BG74">
            <v>4</v>
          </cell>
          <cell r="BH74">
            <v>4</v>
          </cell>
          <cell r="BI74">
            <v>4</v>
          </cell>
          <cell r="BJ74">
            <v>4</v>
          </cell>
          <cell r="BK74">
            <v>3</v>
          </cell>
          <cell r="BL74">
            <v>3</v>
          </cell>
          <cell r="BM74">
            <v>4</v>
          </cell>
          <cell r="BN74">
            <v>3</v>
          </cell>
          <cell r="BO74">
            <v>3</v>
          </cell>
          <cell r="BP74">
            <v>3</v>
          </cell>
          <cell r="BQ74">
            <v>3</v>
          </cell>
          <cell r="BR74">
            <v>3</v>
          </cell>
          <cell r="BS74">
            <v>3</v>
          </cell>
          <cell r="BT74">
            <v>3</v>
          </cell>
          <cell r="BU74">
            <v>2</v>
          </cell>
          <cell r="BV74">
            <v>2</v>
          </cell>
          <cell r="BW74">
            <v>2</v>
          </cell>
          <cell r="BX74">
            <v>2</v>
          </cell>
          <cell r="BY74">
            <v>2</v>
          </cell>
          <cell r="BZ74">
            <v>2</v>
          </cell>
          <cell r="CA74">
            <v>2</v>
          </cell>
          <cell r="CB74">
            <v>2</v>
          </cell>
          <cell r="CC74">
            <v>2</v>
          </cell>
          <cell r="CD74">
            <v>2</v>
          </cell>
          <cell r="CE74">
            <v>2</v>
          </cell>
          <cell r="CF74">
            <v>2</v>
          </cell>
          <cell r="CG74">
            <v>1</v>
          </cell>
          <cell r="CH74">
            <v>1</v>
          </cell>
          <cell r="CI74">
            <v>1</v>
          </cell>
          <cell r="CJ74">
            <v>1</v>
          </cell>
          <cell r="CK74">
            <v>1</v>
          </cell>
          <cell r="CL74">
            <v>1</v>
          </cell>
          <cell r="CM74">
            <v>1</v>
          </cell>
          <cell r="CN74">
            <v>1</v>
          </cell>
          <cell r="CO74">
            <v>1</v>
          </cell>
          <cell r="CP74">
            <v>1</v>
          </cell>
          <cell r="CQ74">
            <v>1</v>
          </cell>
          <cell r="CR74">
            <v>1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2</v>
          </cell>
          <cell r="DL74">
            <v>36</v>
          </cell>
          <cell r="DM74">
            <v>33</v>
          </cell>
          <cell r="DN74">
            <v>31</v>
          </cell>
          <cell r="DO74">
            <v>31</v>
          </cell>
          <cell r="DP74">
            <v>27</v>
          </cell>
          <cell r="DQ74">
            <v>23</v>
          </cell>
          <cell r="DR74">
            <v>20</v>
          </cell>
          <cell r="DS74">
            <v>16</v>
          </cell>
          <cell r="DT74">
            <v>15</v>
          </cell>
          <cell r="DU74">
            <v>10</v>
          </cell>
          <cell r="DV74">
            <v>10</v>
          </cell>
          <cell r="DW74">
            <v>7</v>
          </cell>
          <cell r="DX74">
            <v>9</v>
          </cell>
          <cell r="DY74">
            <v>2</v>
          </cell>
        </row>
        <row r="75">
          <cell r="G75">
            <v>7101</v>
          </cell>
          <cell r="H75">
            <v>4</v>
          </cell>
          <cell r="I75">
            <v>3</v>
          </cell>
          <cell r="J75">
            <v>4</v>
          </cell>
          <cell r="K75">
            <v>7</v>
          </cell>
          <cell r="L75">
            <v>6</v>
          </cell>
          <cell r="M75">
            <v>7</v>
          </cell>
          <cell r="N75">
            <v>8</v>
          </cell>
          <cell r="O75">
            <v>8</v>
          </cell>
          <cell r="P75">
            <v>8</v>
          </cell>
          <cell r="Q75">
            <v>8</v>
          </cell>
          <cell r="R75">
            <v>8</v>
          </cell>
          <cell r="S75">
            <v>8</v>
          </cell>
          <cell r="T75">
            <v>9</v>
          </cell>
          <cell r="U75">
            <v>9</v>
          </cell>
          <cell r="V75">
            <v>8</v>
          </cell>
          <cell r="W75">
            <v>8</v>
          </cell>
          <cell r="X75">
            <v>8</v>
          </cell>
          <cell r="Y75">
            <v>8</v>
          </cell>
          <cell r="Z75">
            <v>8</v>
          </cell>
          <cell r="AA75">
            <v>8</v>
          </cell>
          <cell r="AB75">
            <v>7</v>
          </cell>
          <cell r="AC75">
            <v>8</v>
          </cell>
          <cell r="AD75">
            <v>7</v>
          </cell>
          <cell r="AE75">
            <v>8</v>
          </cell>
          <cell r="AF75">
            <v>7</v>
          </cell>
          <cell r="AG75">
            <v>7</v>
          </cell>
          <cell r="AH75">
            <v>7</v>
          </cell>
          <cell r="AI75">
            <v>7</v>
          </cell>
          <cell r="AJ75">
            <v>6</v>
          </cell>
          <cell r="AK75">
            <v>6</v>
          </cell>
          <cell r="AL75">
            <v>6</v>
          </cell>
          <cell r="AM75">
            <v>6</v>
          </cell>
          <cell r="AN75">
            <v>6</v>
          </cell>
          <cell r="AO75">
            <v>7</v>
          </cell>
          <cell r="AP75">
            <v>6</v>
          </cell>
          <cell r="AQ75">
            <v>7</v>
          </cell>
          <cell r="AR75">
            <v>6</v>
          </cell>
          <cell r="AS75">
            <v>6</v>
          </cell>
          <cell r="AT75">
            <v>6</v>
          </cell>
          <cell r="AU75">
            <v>6</v>
          </cell>
          <cell r="AV75">
            <v>6</v>
          </cell>
          <cell r="AW75">
            <v>6</v>
          </cell>
          <cell r="AX75">
            <v>5</v>
          </cell>
          <cell r="AY75">
            <v>6</v>
          </cell>
          <cell r="AZ75">
            <v>5</v>
          </cell>
          <cell r="BA75">
            <v>5</v>
          </cell>
          <cell r="BB75">
            <v>5</v>
          </cell>
          <cell r="BC75">
            <v>5</v>
          </cell>
          <cell r="BD75">
            <v>4</v>
          </cell>
          <cell r="BE75">
            <v>4</v>
          </cell>
          <cell r="BF75">
            <v>4</v>
          </cell>
          <cell r="BG75">
            <v>4</v>
          </cell>
          <cell r="BH75">
            <v>4</v>
          </cell>
          <cell r="BI75">
            <v>4</v>
          </cell>
          <cell r="BJ75">
            <v>4</v>
          </cell>
          <cell r="BK75">
            <v>3</v>
          </cell>
          <cell r="BL75">
            <v>3</v>
          </cell>
          <cell r="BM75">
            <v>4</v>
          </cell>
          <cell r="BN75">
            <v>3</v>
          </cell>
          <cell r="BO75">
            <v>3</v>
          </cell>
          <cell r="BP75">
            <v>3</v>
          </cell>
          <cell r="BQ75">
            <v>3</v>
          </cell>
          <cell r="BR75">
            <v>3</v>
          </cell>
          <cell r="BS75">
            <v>3</v>
          </cell>
          <cell r="BT75">
            <v>3</v>
          </cell>
          <cell r="BU75">
            <v>2</v>
          </cell>
          <cell r="BV75">
            <v>2</v>
          </cell>
          <cell r="BW75">
            <v>2</v>
          </cell>
          <cell r="BX75">
            <v>2</v>
          </cell>
          <cell r="BY75">
            <v>2</v>
          </cell>
          <cell r="BZ75">
            <v>2</v>
          </cell>
          <cell r="CA75">
            <v>2</v>
          </cell>
          <cell r="CB75">
            <v>2</v>
          </cell>
          <cell r="CC75">
            <v>2</v>
          </cell>
          <cell r="CD75">
            <v>2</v>
          </cell>
          <cell r="CE75">
            <v>2</v>
          </cell>
          <cell r="CF75">
            <v>2</v>
          </cell>
          <cell r="CG75">
            <v>1</v>
          </cell>
          <cell r="CH75">
            <v>2</v>
          </cell>
          <cell r="CI75">
            <v>1</v>
          </cell>
          <cell r="CJ75">
            <v>1</v>
          </cell>
          <cell r="CK75">
            <v>1</v>
          </cell>
          <cell r="CL75">
            <v>1</v>
          </cell>
          <cell r="CM75">
            <v>1</v>
          </cell>
          <cell r="CN75">
            <v>1</v>
          </cell>
          <cell r="CO75">
            <v>1</v>
          </cell>
          <cell r="CP75">
            <v>1</v>
          </cell>
          <cell r="CQ75">
            <v>1</v>
          </cell>
          <cell r="CR75">
            <v>1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4</v>
          </cell>
          <cell r="DL75">
            <v>37</v>
          </cell>
          <cell r="DM75">
            <v>33</v>
          </cell>
          <cell r="DN75">
            <v>31</v>
          </cell>
          <cell r="DO75">
            <v>31</v>
          </cell>
          <cell r="DP75">
            <v>28</v>
          </cell>
          <cell r="DQ75">
            <v>23</v>
          </cell>
          <cell r="DR75">
            <v>20</v>
          </cell>
          <cell r="DS75">
            <v>16</v>
          </cell>
          <cell r="DT75">
            <v>15</v>
          </cell>
          <cell r="DU75">
            <v>10</v>
          </cell>
          <cell r="DV75">
            <v>10</v>
          </cell>
          <cell r="DW75">
            <v>8</v>
          </cell>
          <cell r="DX75">
            <v>9</v>
          </cell>
          <cell r="DY75">
            <v>4</v>
          </cell>
        </row>
        <row r="76">
          <cell r="G76">
            <v>7102</v>
          </cell>
          <cell r="H76">
            <v>4</v>
          </cell>
          <cell r="I76">
            <v>5</v>
          </cell>
          <cell r="J76">
            <v>3</v>
          </cell>
          <cell r="K76">
            <v>5</v>
          </cell>
          <cell r="L76">
            <v>5</v>
          </cell>
          <cell r="M76">
            <v>6</v>
          </cell>
          <cell r="N76">
            <v>6</v>
          </cell>
          <cell r="O76">
            <v>6</v>
          </cell>
          <cell r="P76">
            <v>6</v>
          </cell>
          <cell r="Q76">
            <v>6</v>
          </cell>
          <cell r="R76">
            <v>6</v>
          </cell>
          <cell r="S76">
            <v>6</v>
          </cell>
          <cell r="T76">
            <v>7</v>
          </cell>
          <cell r="U76">
            <v>7</v>
          </cell>
          <cell r="V76">
            <v>6</v>
          </cell>
          <cell r="W76">
            <v>6</v>
          </cell>
          <cell r="X76">
            <v>6</v>
          </cell>
          <cell r="Y76">
            <v>6</v>
          </cell>
          <cell r="Z76">
            <v>6</v>
          </cell>
          <cell r="AA76">
            <v>6</v>
          </cell>
          <cell r="AB76">
            <v>6</v>
          </cell>
          <cell r="AC76">
            <v>6</v>
          </cell>
          <cell r="AD76">
            <v>6</v>
          </cell>
          <cell r="AE76">
            <v>6</v>
          </cell>
          <cell r="AF76">
            <v>5</v>
          </cell>
          <cell r="AG76">
            <v>6</v>
          </cell>
          <cell r="AH76">
            <v>5</v>
          </cell>
          <cell r="AI76">
            <v>5</v>
          </cell>
          <cell r="AJ76">
            <v>5</v>
          </cell>
          <cell r="AK76">
            <v>4</v>
          </cell>
          <cell r="AL76">
            <v>5</v>
          </cell>
          <cell r="AM76">
            <v>5</v>
          </cell>
          <cell r="AN76">
            <v>5</v>
          </cell>
          <cell r="AO76">
            <v>5</v>
          </cell>
          <cell r="AP76">
            <v>5</v>
          </cell>
          <cell r="AQ76">
            <v>5</v>
          </cell>
          <cell r="AR76">
            <v>5</v>
          </cell>
          <cell r="AS76">
            <v>5</v>
          </cell>
          <cell r="AT76">
            <v>4</v>
          </cell>
          <cell r="AU76">
            <v>4</v>
          </cell>
          <cell r="AV76">
            <v>4</v>
          </cell>
          <cell r="AW76">
            <v>4</v>
          </cell>
          <cell r="AX76">
            <v>4</v>
          </cell>
          <cell r="AY76">
            <v>4</v>
          </cell>
          <cell r="AZ76">
            <v>4</v>
          </cell>
          <cell r="BA76">
            <v>4</v>
          </cell>
          <cell r="BB76">
            <v>4</v>
          </cell>
          <cell r="BC76">
            <v>4</v>
          </cell>
          <cell r="BD76">
            <v>3</v>
          </cell>
          <cell r="BE76">
            <v>3</v>
          </cell>
          <cell r="BF76">
            <v>3</v>
          </cell>
          <cell r="BG76">
            <v>3</v>
          </cell>
          <cell r="BH76">
            <v>3</v>
          </cell>
          <cell r="BI76">
            <v>3</v>
          </cell>
          <cell r="BJ76">
            <v>3</v>
          </cell>
          <cell r="BK76">
            <v>2</v>
          </cell>
          <cell r="BL76">
            <v>3</v>
          </cell>
          <cell r="BM76">
            <v>3</v>
          </cell>
          <cell r="BN76">
            <v>2</v>
          </cell>
          <cell r="BO76">
            <v>2</v>
          </cell>
          <cell r="BP76">
            <v>2</v>
          </cell>
          <cell r="BQ76">
            <v>2</v>
          </cell>
          <cell r="BR76">
            <v>2</v>
          </cell>
          <cell r="BS76">
            <v>2</v>
          </cell>
          <cell r="BT76">
            <v>2</v>
          </cell>
          <cell r="BU76">
            <v>2</v>
          </cell>
          <cell r="BV76">
            <v>2</v>
          </cell>
          <cell r="BW76">
            <v>2</v>
          </cell>
          <cell r="BX76">
            <v>2</v>
          </cell>
          <cell r="BY76">
            <v>1</v>
          </cell>
          <cell r="BZ76">
            <v>1</v>
          </cell>
          <cell r="CA76">
            <v>2</v>
          </cell>
          <cell r="CB76">
            <v>1</v>
          </cell>
          <cell r="CC76">
            <v>1</v>
          </cell>
          <cell r="CD76">
            <v>1</v>
          </cell>
          <cell r="CE76">
            <v>1</v>
          </cell>
          <cell r="CF76">
            <v>1</v>
          </cell>
          <cell r="CG76">
            <v>1</v>
          </cell>
          <cell r="CH76">
            <v>1</v>
          </cell>
          <cell r="CI76">
            <v>1</v>
          </cell>
          <cell r="CJ76">
            <v>1</v>
          </cell>
          <cell r="CK76">
            <v>1</v>
          </cell>
          <cell r="CL76">
            <v>1</v>
          </cell>
          <cell r="CM76">
            <v>1</v>
          </cell>
          <cell r="CN76">
            <v>1</v>
          </cell>
          <cell r="CO76">
            <v>1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4</v>
          </cell>
          <cell r="DL76">
            <v>29</v>
          </cell>
          <cell r="DM76">
            <v>25</v>
          </cell>
          <cell r="DN76">
            <v>25</v>
          </cell>
          <cell r="DO76">
            <v>23</v>
          </cell>
          <cell r="DP76">
            <v>20</v>
          </cell>
          <cell r="DQ76">
            <v>18</v>
          </cell>
          <cell r="DR76">
            <v>15</v>
          </cell>
          <cell r="DS76">
            <v>12</v>
          </cell>
          <cell r="DT76">
            <v>10</v>
          </cell>
          <cell r="DU76">
            <v>9</v>
          </cell>
          <cell r="DV76">
            <v>6</v>
          </cell>
          <cell r="DW76">
            <v>5</v>
          </cell>
          <cell r="DX76">
            <v>6</v>
          </cell>
          <cell r="DY76">
            <v>4</v>
          </cell>
        </row>
        <row r="77">
          <cell r="G77">
            <v>7109</v>
          </cell>
          <cell r="H77">
            <v>5</v>
          </cell>
          <cell r="I77">
            <v>7</v>
          </cell>
          <cell r="J77">
            <v>7</v>
          </cell>
          <cell r="K77">
            <v>8</v>
          </cell>
          <cell r="L77">
            <v>7</v>
          </cell>
          <cell r="M77">
            <v>9</v>
          </cell>
          <cell r="N77">
            <v>9</v>
          </cell>
          <cell r="O77">
            <v>10</v>
          </cell>
          <cell r="P77">
            <v>9</v>
          </cell>
          <cell r="Q77">
            <v>10</v>
          </cell>
          <cell r="R77">
            <v>10</v>
          </cell>
          <cell r="S77">
            <v>9</v>
          </cell>
          <cell r="T77">
            <v>11</v>
          </cell>
          <cell r="U77">
            <v>11</v>
          </cell>
          <cell r="V77">
            <v>10</v>
          </cell>
          <cell r="W77">
            <v>10</v>
          </cell>
          <cell r="X77">
            <v>10</v>
          </cell>
          <cell r="Y77">
            <v>10</v>
          </cell>
          <cell r="Z77">
            <v>10</v>
          </cell>
          <cell r="AA77">
            <v>10</v>
          </cell>
          <cell r="AB77">
            <v>9</v>
          </cell>
          <cell r="AC77">
            <v>9</v>
          </cell>
          <cell r="AD77">
            <v>9</v>
          </cell>
          <cell r="AE77">
            <v>10</v>
          </cell>
          <cell r="AF77">
            <v>9</v>
          </cell>
          <cell r="AG77">
            <v>9</v>
          </cell>
          <cell r="AH77">
            <v>9</v>
          </cell>
          <cell r="AI77">
            <v>8</v>
          </cell>
          <cell r="AJ77">
            <v>8</v>
          </cell>
          <cell r="AK77">
            <v>7</v>
          </cell>
          <cell r="AL77">
            <v>8</v>
          </cell>
          <cell r="AM77">
            <v>8</v>
          </cell>
          <cell r="AN77">
            <v>7</v>
          </cell>
          <cell r="AO77">
            <v>8</v>
          </cell>
          <cell r="AP77">
            <v>7</v>
          </cell>
          <cell r="AQ77">
            <v>8</v>
          </cell>
          <cell r="AR77">
            <v>8</v>
          </cell>
          <cell r="AS77">
            <v>8</v>
          </cell>
          <cell r="AT77">
            <v>7</v>
          </cell>
          <cell r="AU77">
            <v>7</v>
          </cell>
          <cell r="AV77">
            <v>7</v>
          </cell>
          <cell r="AW77">
            <v>7</v>
          </cell>
          <cell r="AX77">
            <v>6</v>
          </cell>
          <cell r="AY77">
            <v>7</v>
          </cell>
          <cell r="AZ77">
            <v>6</v>
          </cell>
          <cell r="BA77">
            <v>6</v>
          </cell>
          <cell r="BB77">
            <v>6</v>
          </cell>
          <cell r="BC77">
            <v>6</v>
          </cell>
          <cell r="BD77">
            <v>6</v>
          </cell>
          <cell r="BE77">
            <v>5</v>
          </cell>
          <cell r="BF77">
            <v>5</v>
          </cell>
          <cell r="BG77">
            <v>5</v>
          </cell>
          <cell r="BH77">
            <v>5</v>
          </cell>
          <cell r="BI77">
            <v>5</v>
          </cell>
          <cell r="BJ77">
            <v>4</v>
          </cell>
          <cell r="BK77">
            <v>4</v>
          </cell>
          <cell r="BL77">
            <v>4</v>
          </cell>
          <cell r="BM77">
            <v>5</v>
          </cell>
          <cell r="BN77">
            <v>4</v>
          </cell>
          <cell r="BO77">
            <v>3</v>
          </cell>
          <cell r="BP77">
            <v>3</v>
          </cell>
          <cell r="BQ77">
            <v>4</v>
          </cell>
          <cell r="BR77">
            <v>3</v>
          </cell>
          <cell r="BS77">
            <v>3</v>
          </cell>
          <cell r="BT77">
            <v>3</v>
          </cell>
          <cell r="BU77">
            <v>3</v>
          </cell>
          <cell r="BV77">
            <v>3</v>
          </cell>
          <cell r="BW77">
            <v>3</v>
          </cell>
          <cell r="BX77">
            <v>3</v>
          </cell>
          <cell r="BY77">
            <v>2</v>
          </cell>
          <cell r="BZ77">
            <v>2</v>
          </cell>
          <cell r="CA77">
            <v>3</v>
          </cell>
          <cell r="CB77">
            <v>2</v>
          </cell>
          <cell r="CC77">
            <v>2</v>
          </cell>
          <cell r="CD77">
            <v>2</v>
          </cell>
          <cell r="CE77">
            <v>2</v>
          </cell>
          <cell r="CF77">
            <v>2</v>
          </cell>
          <cell r="CG77">
            <v>2</v>
          </cell>
          <cell r="CH77">
            <v>2</v>
          </cell>
          <cell r="CI77">
            <v>2</v>
          </cell>
          <cell r="CJ77">
            <v>2</v>
          </cell>
          <cell r="CK77">
            <v>1</v>
          </cell>
          <cell r="CL77">
            <v>1</v>
          </cell>
          <cell r="CM77">
            <v>1</v>
          </cell>
          <cell r="CN77">
            <v>1</v>
          </cell>
          <cell r="CO77">
            <v>1</v>
          </cell>
          <cell r="CP77">
            <v>1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5</v>
          </cell>
          <cell r="DL77">
            <v>46</v>
          </cell>
          <cell r="DM77">
            <v>41</v>
          </cell>
          <cell r="DN77">
            <v>38</v>
          </cell>
          <cell r="DO77">
            <v>38</v>
          </cell>
          <cell r="DP77">
            <v>33</v>
          </cell>
          <cell r="DQ77">
            <v>29</v>
          </cell>
          <cell r="DR77">
            <v>24</v>
          </cell>
          <cell r="DS77">
            <v>20</v>
          </cell>
          <cell r="DT77">
            <v>16</v>
          </cell>
          <cell r="DU77">
            <v>14</v>
          </cell>
          <cell r="DV77">
            <v>11</v>
          </cell>
          <cell r="DW77">
            <v>10</v>
          </cell>
          <cell r="DX77">
            <v>10</v>
          </cell>
          <cell r="DY77">
            <v>5</v>
          </cell>
        </row>
        <row r="78">
          <cell r="G78">
            <v>7178</v>
          </cell>
          <cell r="H78">
            <v>10</v>
          </cell>
          <cell r="I78">
            <v>10</v>
          </cell>
          <cell r="J78">
            <v>8</v>
          </cell>
          <cell r="K78">
            <v>8</v>
          </cell>
          <cell r="L78">
            <v>8</v>
          </cell>
          <cell r="M78">
            <v>9</v>
          </cell>
          <cell r="N78">
            <v>9</v>
          </cell>
          <cell r="O78">
            <v>10</v>
          </cell>
          <cell r="P78">
            <v>9</v>
          </cell>
          <cell r="Q78">
            <v>9</v>
          </cell>
          <cell r="R78">
            <v>9</v>
          </cell>
          <cell r="S78">
            <v>9</v>
          </cell>
          <cell r="T78">
            <v>10</v>
          </cell>
          <cell r="U78">
            <v>11</v>
          </cell>
          <cell r="V78">
            <v>10</v>
          </cell>
          <cell r="W78">
            <v>10</v>
          </cell>
          <cell r="X78">
            <v>10</v>
          </cell>
          <cell r="Y78">
            <v>10</v>
          </cell>
          <cell r="Z78">
            <v>10</v>
          </cell>
          <cell r="AA78">
            <v>9</v>
          </cell>
          <cell r="AB78">
            <v>9</v>
          </cell>
          <cell r="AC78">
            <v>9</v>
          </cell>
          <cell r="AD78">
            <v>9</v>
          </cell>
          <cell r="AE78">
            <v>9</v>
          </cell>
          <cell r="AF78">
            <v>8</v>
          </cell>
          <cell r="AG78">
            <v>9</v>
          </cell>
          <cell r="AH78">
            <v>8</v>
          </cell>
          <cell r="AI78">
            <v>8</v>
          </cell>
          <cell r="AJ78">
            <v>7</v>
          </cell>
          <cell r="AK78">
            <v>7</v>
          </cell>
          <cell r="AL78">
            <v>7</v>
          </cell>
          <cell r="AM78">
            <v>7</v>
          </cell>
          <cell r="AN78">
            <v>7</v>
          </cell>
          <cell r="AO78">
            <v>8</v>
          </cell>
          <cell r="AP78">
            <v>7</v>
          </cell>
          <cell r="AQ78">
            <v>8</v>
          </cell>
          <cell r="AR78">
            <v>7</v>
          </cell>
          <cell r="AS78">
            <v>7</v>
          </cell>
          <cell r="AT78">
            <v>7</v>
          </cell>
          <cell r="AU78">
            <v>7</v>
          </cell>
          <cell r="AV78">
            <v>7</v>
          </cell>
          <cell r="AW78">
            <v>7</v>
          </cell>
          <cell r="AX78">
            <v>6</v>
          </cell>
          <cell r="AY78">
            <v>7</v>
          </cell>
          <cell r="AZ78">
            <v>6</v>
          </cell>
          <cell r="BA78">
            <v>6</v>
          </cell>
          <cell r="BB78">
            <v>6</v>
          </cell>
          <cell r="BC78">
            <v>6</v>
          </cell>
          <cell r="BD78">
            <v>5</v>
          </cell>
          <cell r="BE78">
            <v>5</v>
          </cell>
          <cell r="BF78">
            <v>5</v>
          </cell>
          <cell r="BG78">
            <v>5</v>
          </cell>
          <cell r="BH78">
            <v>5</v>
          </cell>
          <cell r="BI78">
            <v>4</v>
          </cell>
          <cell r="BJ78">
            <v>4</v>
          </cell>
          <cell r="BK78">
            <v>4</v>
          </cell>
          <cell r="BL78">
            <v>4</v>
          </cell>
          <cell r="BM78">
            <v>4</v>
          </cell>
          <cell r="BN78">
            <v>4</v>
          </cell>
          <cell r="BO78">
            <v>3</v>
          </cell>
          <cell r="BP78">
            <v>3</v>
          </cell>
          <cell r="BQ78">
            <v>3</v>
          </cell>
          <cell r="BR78">
            <v>3</v>
          </cell>
          <cell r="BS78">
            <v>3</v>
          </cell>
          <cell r="BT78">
            <v>3</v>
          </cell>
          <cell r="BU78">
            <v>3</v>
          </cell>
          <cell r="BV78">
            <v>3</v>
          </cell>
          <cell r="BW78">
            <v>2</v>
          </cell>
          <cell r="BX78">
            <v>3</v>
          </cell>
          <cell r="BY78">
            <v>2</v>
          </cell>
          <cell r="BZ78">
            <v>2</v>
          </cell>
          <cell r="CA78">
            <v>3</v>
          </cell>
          <cell r="CB78">
            <v>2</v>
          </cell>
          <cell r="CC78">
            <v>2</v>
          </cell>
          <cell r="CD78">
            <v>2</v>
          </cell>
          <cell r="CE78">
            <v>2</v>
          </cell>
          <cell r="CF78">
            <v>2</v>
          </cell>
          <cell r="CG78">
            <v>2</v>
          </cell>
          <cell r="CH78">
            <v>2</v>
          </cell>
          <cell r="CI78">
            <v>2</v>
          </cell>
          <cell r="CJ78">
            <v>1</v>
          </cell>
          <cell r="CK78">
            <v>1</v>
          </cell>
          <cell r="CL78">
            <v>1</v>
          </cell>
          <cell r="CM78">
            <v>1</v>
          </cell>
          <cell r="CN78">
            <v>1</v>
          </cell>
          <cell r="CO78">
            <v>1</v>
          </cell>
          <cell r="CP78">
            <v>1</v>
          </cell>
          <cell r="CQ78">
            <v>1</v>
          </cell>
          <cell r="CR78">
            <v>1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11</v>
          </cell>
          <cell r="DL78">
            <v>44</v>
          </cell>
          <cell r="DM78">
            <v>39</v>
          </cell>
          <cell r="DN78">
            <v>36</v>
          </cell>
          <cell r="DO78">
            <v>36</v>
          </cell>
          <cell r="DP78">
            <v>33</v>
          </cell>
          <cell r="DQ78">
            <v>28</v>
          </cell>
          <cell r="DR78">
            <v>23</v>
          </cell>
          <cell r="DS78">
            <v>19</v>
          </cell>
          <cell r="DT78">
            <v>15</v>
          </cell>
          <cell r="DU78">
            <v>13</v>
          </cell>
          <cell r="DV78">
            <v>11</v>
          </cell>
          <cell r="DW78">
            <v>10</v>
          </cell>
          <cell r="DX78">
            <v>9</v>
          </cell>
          <cell r="DY78">
            <v>11</v>
          </cell>
        </row>
        <row r="79">
          <cell r="G79">
            <v>7431</v>
          </cell>
          <cell r="H79">
            <v>4</v>
          </cell>
          <cell r="I79">
            <v>5</v>
          </cell>
          <cell r="J79">
            <v>8</v>
          </cell>
          <cell r="K79">
            <v>8</v>
          </cell>
          <cell r="L79">
            <v>6</v>
          </cell>
          <cell r="M79">
            <v>9</v>
          </cell>
          <cell r="N79">
            <v>10</v>
          </cell>
          <cell r="O79">
            <v>10</v>
          </cell>
          <cell r="P79">
            <v>10</v>
          </cell>
          <cell r="Q79">
            <v>10</v>
          </cell>
          <cell r="R79">
            <v>10</v>
          </cell>
          <cell r="S79">
            <v>10</v>
          </cell>
          <cell r="T79">
            <v>11</v>
          </cell>
          <cell r="U79">
            <v>11</v>
          </cell>
          <cell r="V79">
            <v>10</v>
          </cell>
          <cell r="W79">
            <v>10</v>
          </cell>
          <cell r="X79">
            <v>10</v>
          </cell>
          <cell r="Y79">
            <v>10</v>
          </cell>
          <cell r="Z79">
            <v>11</v>
          </cell>
          <cell r="AA79">
            <v>10</v>
          </cell>
          <cell r="AB79">
            <v>9</v>
          </cell>
          <cell r="AC79">
            <v>10</v>
          </cell>
          <cell r="AD79">
            <v>9</v>
          </cell>
          <cell r="AE79">
            <v>10</v>
          </cell>
          <cell r="AF79">
            <v>9</v>
          </cell>
          <cell r="AG79">
            <v>9</v>
          </cell>
          <cell r="AH79">
            <v>9</v>
          </cell>
          <cell r="AI79">
            <v>9</v>
          </cell>
          <cell r="AJ79">
            <v>8</v>
          </cell>
          <cell r="AK79">
            <v>7</v>
          </cell>
          <cell r="AL79">
            <v>8</v>
          </cell>
          <cell r="AM79">
            <v>8</v>
          </cell>
          <cell r="AN79">
            <v>8</v>
          </cell>
          <cell r="AO79">
            <v>9</v>
          </cell>
          <cell r="AP79">
            <v>8</v>
          </cell>
          <cell r="AQ79">
            <v>8</v>
          </cell>
          <cell r="AR79">
            <v>8</v>
          </cell>
          <cell r="AS79">
            <v>8</v>
          </cell>
          <cell r="AT79">
            <v>7</v>
          </cell>
          <cell r="AU79">
            <v>7</v>
          </cell>
          <cell r="AV79">
            <v>7</v>
          </cell>
          <cell r="AW79">
            <v>7</v>
          </cell>
          <cell r="AX79">
            <v>6</v>
          </cell>
          <cell r="AY79">
            <v>7</v>
          </cell>
          <cell r="AZ79">
            <v>6</v>
          </cell>
          <cell r="BA79">
            <v>6</v>
          </cell>
          <cell r="BB79">
            <v>6</v>
          </cell>
          <cell r="BC79">
            <v>6</v>
          </cell>
          <cell r="BD79">
            <v>6</v>
          </cell>
          <cell r="BE79">
            <v>5</v>
          </cell>
          <cell r="BF79">
            <v>6</v>
          </cell>
          <cell r="BG79">
            <v>5</v>
          </cell>
          <cell r="BH79">
            <v>5</v>
          </cell>
          <cell r="BI79">
            <v>5</v>
          </cell>
          <cell r="BJ79">
            <v>5</v>
          </cell>
          <cell r="BK79">
            <v>4</v>
          </cell>
          <cell r="BL79">
            <v>4</v>
          </cell>
          <cell r="BM79">
            <v>5</v>
          </cell>
          <cell r="BN79">
            <v>4</v>
          </cell>
          <cell r="BO79">
            <v>3</v>
          </cell>
          <cell r="BP79">
            <v>3</v>
          </cell>
          <cell r="BQ79">
            <v>4</v>
          </cell>
          <cell r="BR79">
            <v>3</v>
          </cell>
          <cell r="BS79">
            <v>3</v>
          </cell>
          <cell r="BT79">
            <v>3</v>
          </cell>
          <cell r="BU79">
            <v>3</v>
          </cell>
          <cell r="BV79">
            <v>3</v>
          </cell>
          <cell r="BW79">
            <v>3</v>
          </cell>
          <cell r="BX79">
            <v>3</v>
          </cell>
          <cell r="BY79">
            <v>2</v>
          </cell>
          <cell r="BZ79">
            <v>2</v>
          </cell>
          <cell r="CA79">
            <v>3</v>
          </cell>
          <cell r="CB79">
            <v>2</v>
          </cell>
          <cell r="CC79">
            <v>2</v>
          </cell>
          <cell r="CD79">
            <v>2</v>
          </cell>
          <cell r="CE79">
            <v>2</v>
          </cell>
          <cell r="CF79">
            <v>2</v>
          </cell>
          <cell r="CG79">
            <v>2</v>
          </cell>
          <cell r="CH79">
            <v>2</v>
          </cell>
          <cell r="CI79">
            <v>2</v>
          </cell>
          <cell r="CJ79">
            <v>2</v>
          </cell>
          <cell r="CK79">
            <v>1</v>
          </cell>
          <cell r="CL79">
            <v>1</v>
          </cell>
          <cell r="CM79">
            <v>1</v>
          </cell>
          <cell r="CN79">
            <v>1</v>
          </cell>
          <cell r="CO79">
            <v>1</v>
          </cell>
          <cell r="CP79">
            <v>1</v>
          </cell>
          <cell r="CQ79">
            <v>1</v>
          </cell>
          <cell r="CR79">
            <v>1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4</v>
          </cell>
          <cell r="DL79">
            <v>47</v>
          </cell>
          <cell r="DM79">
            <v>42</v>
          </cell>
          <cell r="DN79">
            <v>41</v>
          </cell>
          <cell r="DO79">
            <v>38</v>
          </cell>
          <cell r="DP79">
            <v>33</v>
          </cell>
          <cell r="DQ79">
            <v>29</v>
          </cell>
          <cell r="DR79">
            <v>26</v>
          </cell>
          <cell r="DS79">
            <v>20</v>
          </cell>
          <cell r="DT79">
            <v>16</v>
          </cell>
          <cell r="DU79">
            <v>14</v>
          </cell>
          <cell r="DV79">
            <v>11</v>
          </cell>
          <cell r="DW79">
            <v>10</v>
          </cell>
          <cell r="DX79">
            <v>10</v>
          </cell>
          <cell r="DY79">
            <v>4</v>
          </cell>
        </row>
        <row r="80">
          <cell r="G80">
            <v>7696</v>
          </cell>
          <cell r="H80">
            <v>20</v>
          </cell>
          <cell r="I80">
            <v>20</v>
          </cell>
          <cell r="J80">
            <v>22</v>
          </cell>
          <cell r="K80">
            <v>27</v>
          </cell>
          <cell r="L80">
            <v>28</v>
          </cell>
          <cell r="M80">
            <v>30</v>
          </cell>
          <cell r="N80">
            <v>31</v>
          </cell>
          <cell r="O80">
            <v>32</v>
          </cell>
          <cell r="P80">
            <v>31</v>
          </cell>
          <cell r="Q80">
            <v>32</v>
          </cell>
          <cell r="R80">
            <v>31</v>
          </cell>
          <cell r="S80">
            <v>31</v>
          </cell>
          <cell r="T80">
            <v>35</v>
          </cell>
          <cell r="U80">
            <v>37</v>
          </cell>
          <cell r="V80">
            <v>33</v>
          </cell>
          <cell r="W80">
            <v>32</v>
          </cell>
          <cell r="X80">
            <v>33</v>
          </cell>
          <cell r="Y80">
            <v>32</v>
          </cell>
          <cell r="Z80">
            <v>34</v>
          </cell>
          <cell r="AA80">
            <v>32</v>
          </cell>
          <cell r="AB80">
            <v>30</v>
          </cell>
          <cell r="AC80">
            <v>31</v>
          </cell>
          <cell r="AD80">
            <v>29</v>
          </cell>
          <cell r="AE80">
            <v>31</v>
          </cell>
          <cell r="AF80">
            <v>28</v>
          </cell>
          <cell r="AG80">
            <v>30</v>
          </cell>
          <cell r="AH80">
            <v>28</v>
          </cell>
          <cell r="AI80">
            <v>27</v>
          </cell>
          <cell r="AJ80">
            <v>25</v>
          </cell>
          <cell r="AK80">
            <v>23</v>
          </cell>
          <cell r="AL80">
            <v>25</v>
          </cell>
          <cell r="AM80">
            <v>25</v>
          </cell>
          <cell r="AN80">
            <v>24</v>
          </cell>
          <cell r="AO80">
            <v>27</v>
          </cell>
          <cell r="AP80">
            <v>24</v>
          </cell>
          <cell r="AQ80">
            <v>27</v>
          </cell>
          <cell r="AR80">
            <v>25</v>
          </cell>
          <cell r="AS80">
            <v>25</v>
          </cell>
          <cell r="AT80">
            <v>23</v>
          </cell>
          <cell r="AU80">
            <v>23</v>
          </cell>
          <cell r="AV80">
            <v>23</v>
          </cell>
          <cell r="AW80">
            <v>22</v>
          </cell>
          <cell r="AX80">
            <v>21</v>
          </cell>
          <cell r="AY80">
            <v>22</v>
          </cell>
          <cell r="AZ80">
            <v>20</v>
          </cell>
          <cell r="BA80">
            <v>19</v>
          </cell>
          <cell r="BB80">
            <v>19</v>
          </cell>
          <cell r="BC80">
            <v>20</v>
          </cell>
          <cell r="BD80">
            <v>18</v>
          </cell>
          <cell r="BE80">
            <v>17</v>
          </cell>
          <cell r="BF80">
            <v>18</v>
          </cell>
          <cell r="BG80">
            <v>17</v>
          </cell>
          <cell r="BH80">
            <v>16</v>
          </cell>
          <cell r="BI80">
            <v>15</v>
          </cell>
          <cell r="BJ80">
            <v>15</v>
          </cell>
          <cell r="BK80">
            <v>13</v>
          </cell>
          <cell r="BL80">
            <v>13</v>
          </cell>
          <cell r="BM80">
            <v>15</v>
          </cell>
          <cell r="BN80">
            <v>13</v>
          </cell>
          <cell r="BO80">
            <v>11</v>
          </cell>
          <cell r="BP80">
            <v>11</v>
          </cell>
          <cell r="BQ80">
            <v>12</v>
          </cell>
          <cell r="BR80">
            <v>11</v>
          </cell>
          <cell r="BS80">
            <v>11</v>
          </cell>
          <cell r="BT80">
            <v>10</v>
          </cell>
          <cell r="BU80">
            <v>10</v>
          </cell>
          <cell r="BV80">
            <v>10</v>
          </cell>
          <cell r="BW80">
            <v>8</v>
          </cell>
          <cell r="BX80">
            <v>9</v>
          </cell>
          <cell r="BY80">
            <v>7</v>
          </cell>
          <cell r="BZ80">
            <v>8</v>
          </cell>
          <cell r="CA80">
            <v>9</v>
          </cell>
          <cell r="CB80">
            <v>6</v>
          </cell>
          <cell r="CC80">
            <v>6</v>
          </cell>
          <cell r="CD80">
            <v>7</v>
          </cell>
          <cell r="CE80">
            <v>7</v>
          </cell>
          <cell r="CF80">
            <v>7</v>
          </cell>
          <cell r="CG80">
            <v>6</v>
          </cell>
          <cell r="CH80">
            <v>6</v>
          </cell>
          <cell r="CI80">
            <v>5</v>
          </cell>
          <cell r="CJ80">
            <v>5</v>
          </cell>
          <cell r="CK80">
            <v>4</v>
          </cell>
          <cell r="CL80">
            <v>4</v>
          </cell>
          <cell r="CM80">
            <v>4</v>
          </cell>
          <cell r="CN80">
            <v>3</v>
          </cell>
          <cell r="CO80">
            <v>3</v>
          </cell>
          <cell r="CP80">
            <v>3</v>
          </cell>
          <cell r="CQ80">
            <v>2</v>
          </cell>
          <cell r="CR80">
            <v>2</v>
          </cell>
          <cell r="CS80">
            <v>1</v>
          </cell>
          <cell r="CT80">
            <v>2</v>
          </cell>
          <cell r="CU80">
            <v>1</v>
          </cell>
          <cell r="CV80">
            <v>1</v>
          </cell>
          <cell r="CW80">
            <v>1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20</v>
          </cell>
          <cell r="DL80">
            <v>149</v>
          </cell>
          <cell r="DM80">
            <v>133</v>
          </cell>
          <cell r="DN80">
            <v>125</v>
          </cell>
          <cell r="DO80">
            <v>123</v>
          </cell>
          <cell r="DP80">
            <v>108</v>
          </cell>
          <cell r="DQ80">
            <v>93</v>
          </cell>
          <cell r="DR80">
            <v>81</v>
          </cell>
          <cell r="DS80">
            <v>65</v>
          </cell>
          <cell r="DT80">
            <v>55</v>
          </cell>
          <cell r="DU80">
            <v>44</v>
          </cell>
          <cell r="DV80">
            <v>36</v>
          </cell>
          <cell r="DW80">
            <v>31</v>
          </cell>
          <cell r="DX80">
            <v>36</v>
          </cell>
          <cell r="DY80">
            <v>20</v>
          </cell>
        </row>
        <row r="81">
          <cell r="G81">
            <v>7697</v>
          </cell>
          <cell r="H81">
            <v>12</v>
          </cell>
          <cell r="I81">
            <v>11</v>
          </cell>
          <cell r="J81">
            <v>9</v>
          </cell>
          <cell r="K81">
            <v>12</v>
          </cell>
          <cell r="L81">
            <v>12</v>
          </cell>
          <cell r="M81">
            <v>14</v>
          </cell>
          <cell r="N81">
            <v>14</v>
          </cell>
          <cell r="O81">
            <v>15</v>
          </cell>
          <cell r="P81">
            <v>14</v>
          </cell>
          <cell r="Q81">
            <v>15</v>
          </cell>
          <cell r="R81">
            <v>15</v>
          </cell>
          <cell r="S81">
            <v>14</v>
          </cell>
          <cell r="T81">
            <v>16</v>
          </cell>
          <cell r="U81">
            <v>17</v>
          </cell>
          <cell r="V81">
            <v>16</v>
          </cell>
          <cell r="W81">
            <v>15</v>
          </cell>
          <cell r="X81">
            <v>15</v>
          </cell>
          <cell r="Y81">
            <v>15</v>
          </cell>
          <cell r="Z81">
            <v>16</v>
          </cell>
          <cell r="AA81">
            <v>15</v>
          </cell>
          <cell r="AB81">
            <v>14</v>
          </cell>
          <cell r="AC81">
            <v>14</v>
          </cell>
          <cell r="AD81">
            <v>14</v>
          </cell>
          <cell r="AE81">
            <v>14</v>
          </cell>
          <cell r="AF81">
            <v>13</v>
          </cell>
          <cell r="AG81">
            <v>14</v>
          </cell>
          <cell r="AH81">
            <v>13</v>
          </cell>
          <cell r="AI81">
            <v>13</v>
          </cell>
          <cell r="AJ81">
            <v>12</v>
          </cell>
          <cell r="AK81">
            <v>11</v>
          </cell>
          <cell r="AL81">
            <v>12</v>
          </cell>
          <cell r="AM81">
            <v>12</v>
          </cell>
          <cell r="AN81">
            <v>11</v>
          </cell>
          <cell r="AO81">
            <v>13</v>
          </cell>
          <cell r="AP81">
            <v>11</v>
          </cell>
          <cell r="AQ81">
            <v>12</v>
          </cell>
          <cell r="AR81">
            <v>12</v>
          </cell>
          <cell r="AS81">
            <v>12</v>
          </cell>
          <cell r="AT81">
            <v>11</v>
          </cell>
          <cell r="AU81">
            <v>11</v>
          </cell>
          <cell r="AV81">
            <v>11</v>
          </cell>
          <cell r="AW81">
            <v>10</v>
          </cell>
          <cell r="AX81">
            <v>10</v>
          </cell>
          <cell r="AY81">
            <v>11</v>
          </cell>
          <cell r="AZ81">
            <v>9</v>
          </cell>
          <cell r="BA81">
            <v>9</v>
          </cell>
          <cell r="BB81">
            <v>9</v>
          </cell>
          <cell r="BC81">
            <v>9</v>
          </cell>
          <cell r="BD81">
            <v>8</v>
          </cell>
          <cell r="BE81">
            <v>8</v>
          </cell>
          <cell r="BF81">
            <v>8</v>
          </cell>
          <cell r="BG81">
            <v>8</v>
          </cell>
          <cell r="BH81">
            <v>8</v>
          </cell>
          <cell r="BI81">
            <v>7</v>
          </cell>
          <cell r="BJ81">
            <v>7</v>
          </cell>
          <cell r="BK81">
            <v>6</v>
          </cell>
          <cell r="BL81">
            <v>6</v>
          </cell>
          <cell r="BM81">
            <v>7</v>
          </cell>
          <cell r="BN81">
            <v>6</v>
          </cell>
          <cell r="BO81">
            <v>5</v>
          </cell>
          <cell r="BP81">
            <v>5</v>
          </cell>
          <cell r="BQ81">
            <v>5</v>
          </cell>
          <cell r="BR81">
            <v>5</v>
          </cell>
          <cell r="BS81">
            <v>5</v>
          </cell>
          <cell r="BT81">
            <v>5</v>
          </cell>
          <cell r="BU81">
            <v>5</v>
          </cell>
          <cell r="BV81">
            <v>4</v>
          </cell>
          <cell r="BW81">
            <v>4</v>
          </cell>
          <cell r="BX81">
            <v>4</v>
          </cell>
          <cell r="BY81">
            <v>3</v>
          </cell>
          <cell r="BZ81">
            <v>4</v>
          </cell>
          <cell r="CA81">
            <v>4</v>
          </cell>
          <cell r="CB81">
            <v>3</v>
          </cell>
          <cell r="CC81">
            <v>3</v>
          </cell>
          <cell r="CD81">
            <v>3</v>
          </cell>
          <cell r="CE81">
            <v>3</v>
          </cell>
          <cell r="CF81">
            <v>3</v>
          </cell>
          <cell r="CG81">
            <v>3</v>
          </cell>
          <cell r="CH81">
            <v>3</v>
          </cell>
          <cell r="CI81">
            <v>2</v>
          </cell>
          <cell r="CJ81">
            <v>2</v>
          </cell>
          <cell r="CK81">
            <v>2</v>
          </cell>
          <cell r="CL81">
            <v>2</v>
          </cell>
          <cell r="CM81">
            <v>2</v>
          </cell>
          <cell r="CN81">
            <v>1</v>
          </cell>
          <cell r="CO81">
            <v>2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0</v>
          </cell>
          <cell r="CW81">
            <v>1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12</v>
          </cell>
          <cell r="DL81">
            <v>69</v>
          </cell>
          <cell r="DM81">
            <v>63</v>
          </cell>
          <cell r="DN81">
            <v>59</v>
          </cell>
          <cell r="DO81">
            <v>58</v>
          </cell>
          <cell r="DP81">
            <v>51</v>
          </cell>
          <cell r="DQ81">
            <v>43</v>
          </cell>
          <cell r="DR81">
            <v>38</v>
          </cell>
          <cell r="DS81">
            <v>30</v>
          </cell>
          <cell r="DT81">
            <v>25</v>
          </cell>
          <cell r="DU81">
            <v>20</v>
          </cell>
          <cell r="DV81">
            <v>17</v>
          </cell>
          <cell r="DW81">
            <v>14</v>
          </cell>
          <cell r="DX81">
            <v>18</v>
          </cell>
          <cell r="DY81">
            <v>12</v>
          </cell>
        </row>
        <row r="82">
          <cell r="G82">
            <v>7701</v>
          </cell>
          <cell r="H82">
            <v>6</v>
          </cell>
          <cell r="I82">
            <v>6</v>
          </cell>
          <cell r="J82">
            <v>13</v>
          </cell>
          <cell r="K82">
            <v>8</v>
          </cell>
          <cell r="L82">
            <v>9</v>
          </cell>
          <cell r="M82">
            <v>9</v>
          </cell>
          <cell r="N82">
            <v>10</v>
          </cell>
          <cell r="O82">
            <v>10</v>
          </cell>
          <cell r="P82">
            <v>10</v>
          </cell>
          <cell r="Q82">
            <v>10</v>
          </cell>
          <cell r="R82">
            <v>10</v>
          </cell>
          <cell r="S82">
            <v>10</v>
          </cell>
          <cell r="T82">
            <v>11</v>
          </cell>
          <cell r="U82">
            <v>11</v>
          </cell>
          <cell r="V82">
            <v>10</v>
          </cell>
          <cell r="W82">
            <v>10</v>
          </cell>
          <cell r="X82">
            <v>10</v>
          </cell>
          <cell r="Y82">
            <v>10</v>
          </cell>
          <cell r="Z82">
            <v>11</v>
          </cell>
          <cell r="AA82">
            <v>10</v>
          </cell>
          <cell r="AB82">
            <v>9</v>
          </cell>
          <cell r="AC82">
            <v>10</v>
          </cell>
          <cell r="AD82">
            <v>9</v>
          </cell>
          <cell r="AE82">
            <v>10</v>
          </cell>
          <cell r="AF82">
            <v>9</v>
          </cell>
          <cell r="AG82">
            <v>9</v>
          </cell>
          <cell r="AH82">
            <v>9</v>
          </cell>
          <cell r="AI82">
            <v>9</v>
          </cell>
          <cell r="AJ82">
            <v>8</v>
          </cell>
          <cell r="AK82">
            <v>7</v>
          </cell>
          <cell r="AL82">
            <v>8</v>
          </cell>
          <cell r="AM82">
            <v>8</v>
          </cell>
          <cell r="AN82">
            <v>8</v>
          </cell>
          <cell r="AO82">
            <v>9</v>
          </cell>
          <cell r="AP82">
            <v>8</v>
          </cell>
          <cell r="AQ82">
            <v>8</v>
          </cell>
          <cell r="AR82">
            <v>8</v>
          </cell>
          <cell r="AS82">
            <v>8</v>
          </cell>
          <cell r="AT82">
            <v>7</v>
          </cell>
          <cell r="AU82">
            <v>7</v>
          </cell>
          <cell r="AV82">
            <v>7</v>
          </cell>
          <cell r="AW82">
            <v>7</v>
          </cell>
          <cell r="AX82">
            <v>6</v>
          </cell>
          <cell r="AY82">
            <v>7</v>
          </cell>
          <cell r="AZ82">
            <v>6</v>
          </cell>
          <cell r="BA82">
            <v>6</v>
          </cell>
          <cell r="BB82">
            <v>6</v>
          </cell>
          <cell r="BC82">
            <v>6</v>
          </cell>
          <cell r="BD82">
            <v>6</v>
          </cell>
          <cell r="BE82">
            <v>5</v>
          </cell>
          <cell r="BF82">
            <v>6</v>
          </cell>
          <cell r="BG82">
            <v>5</v>
          </cell>
          <cell r="BH82">
            <v>5</v>
          </cell>
          <cell r="BI82">
            <v>5</v>
          </cell>
          <cell r="BJ82">
            <v>5</v>
          </cell>
          <cell r="BK82">
            <v>4</v>
          </cell>
          <cell r="BL82">
            <v>4</v>
          </cell>
          <cell r="BM82">
            <v>5</v>
          </cell>
          <cell r="BN82">
            <v>4</v>
          </cell>
          <cell r="BO82">
            <v>3</v>
          </cell>
          <cell r="BP82">
            <v>3</v>
          </cell>
          <cell r="BQ82">
            <v>4</v>
          </cell>
          <cell r="BR82">
            <v>3</v>
          </cell>
          <cell r="BS82">
            <v>3</v>
          </cell>
          <cell r="BT82">
            <v>3</v>
          </cell>
          <cell r="BU82">
            <v>3</v>
          </cell>
          <cell r="BV82">
            <v>3</v>
          </cell>
          <cell r="BW82">
            <v>3</v>
          </cell>
          <cell r="BX82">
            <v>3</v>
          </cell>
          <cell r="BY82">
            <v>2</v>
          </cell>
          <cell r="BZ82">
            <v>2</v>
          </cell>
          <cell r="CA82">
            <v>3</v>
          </cell>
          <cell r="CB82">
            <v>2</v>
          </cell>
          <cell r="CC82">
            <v>2</v>
          </cell>
          <cell r="CD82">
            <v>2</v>
          </cell>
          <cell r="CE82">
            <v>2</v>
          </cell>
          <cell r="CF82">
            <v>2</v>
          </cell>
          <cell r="CG82">
            <v>2</v>
          </cell>
          <cell r="CH82">
            <v>2</v>
          </cell>
          <cell r="CI82">
            <v>2</v>
          </cell>
          <cell r="CJ82">
            <v>2</v>
          </cell>
          <cell r="CK82">
            <v>1</v>
          </cell>
          <cell r="CL82">
            <v>1</v>
          </cell>
          <cell r="CM82">
            <v>1</v>
          </cell>
          <cell r="CN82">
            <v>1</v>
          </cell>
          <cell r="CO82">
            <v>1</v>
          </cell>
          <cell r="CP82">
            <v>1</v>
          </cell>
          <cell r="CQ82">
            <v>1</v>
          </cell>
          <cell r="CR82">
            <v>1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6</v>
          </cell>
          <cell r="DL82">
            <v>47</v>
          </cell>
          <cell r="DM82">
            <v>42</v>
          </cell>
          <cell r="DN82">
            <v>41</v>
          </cell>
          <cell r="DO82">
            <v>38</v>
          </cell>
          <cell r="DP82">
            <v>33</v>
          </cell>
          <cell r="DQ82">
            <v>29</v>
          </cell>
          <cell r="DR82">
            <v>26</v>
          </cell>
          <cell r="DS82">
            <v>20</v>
          </cell>
          <cell r="DT82">
            <v>16</v>
          </cell>
          <cell r="DU82">
            <v>14</v>
          </cell>
          <cell r="DV82">
            <v>11</v>
          </cell>
          <cell r="DW82">
            <v>10</v>
          </cell>
          <cell r="DX82">
            <v>10</v>
          </cell>
          <cell r="DY82">
            <v>6</v>
          </cell>
        </row>
        <row r="83">
          <cell r="G83">
            <v>7745</v>
          </cell>
          <cell r="H83">
            <v>21</v>
          </cell>
          <cell r="I83">
            <v>20</v>
          </cell>
          <cell r="J83">
            <v>18</v>
          </cell>
          <cell r="K83">
            <v>22</v>
          </cell>
          <cell r="L83">
            <v>21</v>
          </cell>
          <cell r="M83">
            <v>25</v>
          </cell>
          <cell r="N83">
            <v>25</v>
          </cell>
          <cell r="O83">
            <v>27</v>
          </cell>
          <cell r="P83">
            <v>25</v>
          </cell>
          <cell r="Q83">
            <v>26</v>
          </cell>
          <cell r="R83">
            <v>26</v>
          </cell>
          <cell r="S83">
            <v>25</v>
          </cell>
          <cell r="T83">
            <v>29</v>
          </cell>
          <cell r="U83">
            <v>30</v>
          </cell>
          <cell r="V83">
            <v>27</v>
          </cell>
          <cell r="W83">
            <v>27</v>
          </cell>
          <cell r="X83">
            <v>27</v>
          </cell>
          <cell r="Y83">
            <v>26</v>
          </cell>
          <cell r="Z83">
            <v>28</v>
          </cell>
          <cell r="AA83">
            <v>26</v>
          </cell>
          <cell r="AB83">
            <v>24</v>
          </cell>
          <cell r="AC83">
            <v>25</v>
          </cell>
          <cell r="AD83">
            <v>24</v>
          </cell>
          <cell r="AE83">
            <v>25</v>
          </cell>
          <cell r="AF83">
            <v>23</v>
          </cell>
          <cell r="AG83">
            <v>25</v>
          </cell>
          <cell r="AH83">
            <v>23</v>
          </cell>
          <cell r="AI83">
            <v>22</v>
          </cell>
          <cell r="AJ83">
            <v>21</v>
          </cell>
          <cell r="AK83">
            <v>19</v>
          </cell>
          <cell r="AL83">
            <v>21</v>
          </cell>
          <cell r="AM83">
            <v>20</v>
          </cell>
          <cell r="AN83">
            <v>20</v>
          </cell>
          <cell r="AO83">
            <v>22</v>
          </cell>
          <cell r="AP83">
            <v>20</v>
          </cell>
          <cell r="AQ83">
            <v>22</v>
          </cell>
          <cell r="AR83">
            <v>21</v>
          </cell>
          <cell r="AS83">
            <v>20</v>
          </cell>
          <cell r="AT83">
            <v>19</v>
          </cell>
          <cell r="AU83">
            <v>19</v>
          </cell>
          <cell r="AV83">
            <v>19</v>
          </cell>
          <cell r="AW83">
            <v>18</v>
          </cell>
          <cell r="AX83">
            <v>17</v>
          </cell>
          <cell r="AY83">
            <v>18</v>
          </cell>
          <cell r="AZ83">
            <v>16</v>
          </cell>
          <cell r="BA83">
            <v>16</v>
          </cell>
          <cell r="BB83">
            <v>16</v>
          </cell>
          <cell r="BC83">
            <v>16</v>
          </cell>
          <cell r="BD83">
            <v>15</v>
          </cell>
          <cell r="BE83">
            <v>14</v>
          </cell>
          <cell r="BF83">
            <v>14</v>
          </cell>
          <cell r="BG83">
            <v>14</v>
          </cell>
          <cell r="BH83">
            <v>13</v>
          </cell>
          <cell r="BI83">
            <v>12</v>
          </cell>
          <cell r="BJ83">
            <v>12</v>
          </cell>
          <cell r="BK83">
            <v>10</v>
          </cell>
          <cell r="BL83">
            <v>11</v>
          </cell>
          <cell r="BM83">
            <v>12</v>
          </cell>
          <cell r="BN83">
            <v>11</v>
          </cell>
          <cell r="BO83">
            <v>9</v>
          </cell>
          <cell r="BP83">
            <v>9</v>
          </cell>
          <cell r="BQ83">
            <v>10</v>
          </cell>
          <cell r="BR83">
            <v>9</v>
          </cell>
          <cell r="BS83">
            <v>9</v>
          </cell>
          <cell r="BT83">
            <v>9</v>
          </cell>
          <cell r="BU83">
            <v>8</v>
          </cell>
          <cell r="BV83">
            <v>8</v>
          </cell>
          <cell r="BW83">
            <v>7</v>
          </cell>
          <cell r="BX83">
            <v>7</v>
          </cell>
          <cell r="BY83">
            <v>5</v>
          </cell>
          <cell r="BZ83">
            <v>6</v>
          </cell>
          <cell r="CA83">
            <v>7</v>
          </cell>
          <cell r="CB83">
            <v>5</v>
          </cell>
          <cell r="CC83">
            <v>5</v>
          </cell>
          <cell r="CD83">
            <v>6</v>
          </cell>
          <cell r="CE83">
            <v>6</v>
          </cell>
          <cell r="CF83">
            <v>6</v>
          </cell>
          <cell r="CG83">
            <v>5</v>
          </cell>
          <cell r="CH83">
            <v>5</v>
          </cell>
          <cell r="CI83">
            <v>4</v>
          </cell>
          <cell r="CJ83">
            <v>4</v>
          </cell>
          <cell r="CK83">
            <v>4</v>
          </cell>
          <cell r="CL83">
            <v>3</v>
          </cell>
          <cell r="CM83">
            <v>3</v>
          </cell>
          <cell r="CN83">
            <v>2</v>
          </cell>
          <cell r="CO83">
            <v>3</v>
          </cell>
          <cell r="CP83">
            <v>2</v>
          </cell>
          <cell r="CQ83">
            <v>2</v>
          </cell>
          <cell r="CR83">
            <v>2</v>
          </cell>
          <cell r="CS83">
            <v>1</v>
          </cell>
          <cell r="CT83">
            <v>1</v>
          </cell>
          <cell r="CU83">
            <v>1</v>
          </cell>
          <cell r="CV83">
            <v>1</v>
          </cell>
          <cell r="CW83">
            <v>1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20</v>
          </cell>
          <cell r="DL83">
            <v>121</v>
          </cell>
          <cell r="DM83">
            <v>110</v>
          </cell>
          <cell r="DN83">
            <v>103</v>
          </cell>
          <cell r="DO83">
            <v>101</v>
          </cell>
          <cell r="DP83">
            <v>88</v>
          </cell>
          <cell r="DQ83">
            <v>77</v>
          </cell>
          <cell r="DR83">
            <v>65</v>
          </cell>
          <cell r="DS83">
            <v>53</v>
          </cell>
          <cell r="DT83">
            <v>46</v>
          </cell>
          <cell r="DU83">
            <v>35</v>
          </cell>
          <cell r="DV83">
            <v>29</v>
          </cell>
          <cell r="DW83">
            <v>26</v>
          </cell>
          <cell r="DX83">
            <v>30</v>
          </cell>
          <cell r="DY83">
            <v>20</v>
          </cell>
        </row>
        <row r="84">
          <cell r="G84">
            <v>7748</v>
          </cell>
          <cell r="H84">
            <v>12</v>
          </cell>
          <cell r="I84">
            <v>14</v>
          </cell>
          <cell r="J84">
            <v>12</v>
          </cell>
          <cell r="K84">
            <v>14</v>
          </cell>
          <cell r="L84">
            <v>17</v>
          </cell>
          <cell r="M84">
            <v>15</v>
          </cell>
          <cell r="N84">
            <v>16</v>
          </cell>
          <cell r="O84">
            <v>17</v>
          </cell>
          <cell r="P84">
            <v>16</v>
          </cell>
          <cell r="Q84">
            <v>16</v>
          </cell>
          <cell r="R84">
            <v>16</v>
          </cell>
          <cell r="S84">
            <v>16</v>
          </cell>
          <cell r="T84">
            <v>18</v>
          </cell>
          <cell r="U84">
            <v>19</v>
          </cell>
          <cell r="V84">
            <v>17</v>
          </cell>
          <cell r="W84">
            <v>17</v>
          </cell>
          <cell r="X84">
            <v>17</v>
          </cell>
          <cell r="Y84">
            <v>16</v>
          </cell>
          <cell r="Z84">
            <v>17</v>
          </cell>
          <cell r="AA84">
            <v>16</v>
          </cell>
          <cell r="AB84">
            <v>15</v>
          </cell>
          <cell r="AC84">
            <v>16</v>
          </cell>
          <cell r="AD84">
            <v>15</v>
          </cell>
          <cell r="AE84">
            <v>16</v>
          </cell>
          <cell r="AF84">
            <v>14</v>
          </cell>
          <cell r="AG84">
            <v>15</v>
          </cell>
          <cell r="AH84">
            <v>14</v>
          </cell>
          <cell r="AI84">
            <v>14</v>
          </cell>
          <cell r="AJ84">
            <v>13</v>
          </cell>
          <cell r="AK84">
            <v>12</v>
          </cell>
          <cell r="AL84">
            <v>13</v>
          </cell>
          <cell r="AM84">
            <v>13</v>
          </cell>
          <cell r="AN84">
            <v>12</v>
          </cell>
          <cell r="AO84">
            <v>14</v>
          </cell>
          <cell r="AP84">
            <v>12</v>
          </cell>
          <cell r="AQ84">
            <v>14</v>
          </cell>
          <cell r="AR84">
            <v>13</v>
          </cell>
          <cell r="AS84">
            <v>13</v>
          </cell>
          <cell r="AT84">
            <v>12</v>
          </cell>
          <cell r="AU84">
            <v>12</v>
          </cell>
          <cell r="AV84">
            <v>12</v>
          </cell>
          <cell r="AW84">
            <v>11</v>
          </cell>
          <cell r="AX84">
            <v>10</v>
          </cell>
          <cell r="AY84">
            <v>11</v>
          </cell>
          <cell r="AZ84">
            <v>10</v>
          </cell>
          <cell r="BA84">
            <v>10</v>
          </cell>
          <cell r="BB84">
            <v>10</v>
          </cell>
          <cell r="BC84">
            <v>10</v>
          </cell>
          <cell r="BD84">
            <v>9</v>
          </cell>
          <cell r="BE84">
            <v>9</v>
          </cell>
          <cell r="BF84">
            <v>9</v>
          </cell>
          <cell r="BG84">
            <v>8</v>
          </cell>
          <cell r="BH84">
            <v>8</v>
          </cell>
          <cell r="BI84">
            <v>8</v>
          </cell>
          <cell r="BJ84">
            <v>7</v>
          </cell>
          <cell r="BK84">
            <v>6</v>
          </cell>
          <cell r="BL84">
            <v>7</v>
          </cell>
          <cell r="BM84">
            <v>8</v>
          </cell>
          <cell r="BN84">
            <v>7</v>
          </cell>
          <cell r="BO84">
            <v>6</v>
          </cell>
          <cell r="BP84">
            <v>5</v>
          </cell>
          <cell r="BQ84">
            <v>6</v>
          </cell>
          <cell r="BR84">
            <v>5</v>
          </cell>
          <cell r="BS84">
            <v>6</v>
          </cell>
          <cell r="BT84">
            <v>5</v>
          </cell>
          <cell r="BU84">
            <v>5</v>
          </cell>
          <cell r="BV84">
            <v>5</v>
          </cell>
          <cell r="BW84">
            <v>4</v>
          </cell>
          <cell r="BX84">
            <v>4</v>
          </cell>
          <cell r="BY84">
            <v>3</v>
          </cell>
          <cell r="BZ84">
            <v>4</v>
          </cell>
          <cell r="CA84">
            <v>4</v>
          </cell>
          <cell r="CB84">
            <v>3</v>
          </cell>
          <cell r="CC84">
            <v>3</v>
          </cell>
          <cell r="CD84">
            <v>4</v>
          </cell>
          <cell r="CE84">
            <v>3</v>
          </cell>
          <cell r="CF84">
            <v>3</v>
          </cell>
          <cell r="CG84">
            <v>3</v>
          </cell>
          <cell r="CH84">
            <v>3</v>
          </cell>
          <cell r="CI84">
            <v>3</v>
          </cell>
          <cell r="CJ84">
            <v>3</v>
          </cell>
          <cell r="CK84">
            <v>2</v>
          </cell>
          <cell r="CL84">
            <v>2</v>
          </cell>
          <cell r="CM84">
            <v>2</v>
          </cell>
          <cell r="CN84">
            <v>1</v>
          </cell>
          <cell r="CO84">
            <v>2</v>
          </cell>
          <cell r="CP84">
            <v>1</v>
          </cell>
          <cell r="CQ84">
            <v>1</v>
          </cell>
          <cell r="CR84">
            <v>1</v>
          </cell>
          <cell r="CS84">
            <v>1</v>
          </cell>
          <cell r="CT84">
            <v>1</v>
          </cell>
          <cell r="CU84">
            <v>1</v>
          </cell>
          <cell r="CV84">
            <v>1</v>
          </cell>
          <cell r="CW84">
            <v>1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13</v>
          </cell>
          <cell r="DL84">
            <v>76</v>
          </cell>
          <cell r="DM84">
            <v>68</v>
          </cell>
          <cell r="DN84">
            <v>64</v>
          </cell>
          <cell r="DO84">
            <v>64</v>
          </cell>
          <cell r="DP84">
            <v>54</v>
          </cell>
          <cell r="DQ84">
            <v>48</v>
          </cell>
          <cell r="DR84">
            <v>40</v>
          </cell>
          <cell r="DS84">
            <v>34</v>
          </cell>
          <cell r="DT84">
            <v>27</v>
          </cell>
          <cell r="DU84">
            <v>21</v>
          </cell>
          <cell r="DV84">
            <v>18</v>
          </cell>
          <cell r="DW84">
            <v>15</v>
          </cell>
          <cell r="DX84">
            <v>20</v>
          </cell>
          <cell r="DY84">
            <v>13</v>
          </cell>
        </row>
        <row r="85">
          <cell r="G85">
            <v>7752</v>
          </cell>
          <cell r="H85">
            <v>9</v>
          </cell>
          <cell r="I85">
            <v>7</v>
          </cell>
          <cell r="J85">
            <v>9</v>
          </cell>
          <cell r="K85">
            <v>11</v>
          </cell>
          <cell r="L85">
            <v>10</v>
          </cell>
          <cell r="M85">
            <v>12</v>
          </cell>
          <cell r="N85">
            <v>13</v>
          </cell>
          <cell r="O85">
            <v>13</v>
          </cell>
          <cell r="P85">
            <v>13</v>
          </cell>
          <cell r="Q85">
            <v>13</v>
          </cell>
          <cell r="R85">
            <v>13</v>
          </cell>
          <cell r="S85">
            <v>13</v>
          </cell>
          <cell r="T85">
            <v>14</v>
          </cell>
          <cell r="U85">
            <v>15</v>
          </cell>
          <cell r="V85">
            <v>14</v>
          </cell>
          <cell r="W85">
            <v>13</v>
          </cell>
          <cell r="X85">
            <v>13</v>
          </cell>
          <cell r="Y85">
            <v>13</v>
          </cell>
          <cell r="Z85">
            <v>14</v>
          </cell>
          <cell r="AA85">
            <v>13</v>
          </cell>
          <cell r="AB85">
            <v>12</v>
          </cell>
          <cell r="AC85">
            <v>13</v>
          </cell>
          <cell r="AD85">
            <v>12</v>
          </cell>
          <cell r="AE85">
            <v>13</v>
          </cell>
          <cell r="AF85">
            <v>11</v>
          </cell>
          <cell r="AG85">
            <v>12</v>
          </cell>
          <cell r="AH85">
            <v>11</v>
          </cell>
          <cell r="AI85">
            <v>11</v>
          </cell>
          <cell r="AJ85">
            <v>10</v>
          </cell>
          <cell r="AK85">
            <v>10</v>
          </cell>
          <cell r="AL85">
            <v>10</v>
          </cell>
          <cell r="AM85">
            <v>10</v>
          </cell>
          <cell r="AN85">
            <v>10</v>
          </cell>
          <cell r="AO85">
            <v>11</v>
          </cell>
          <cell r="AP85">
            <v>10</v>
          </cell>
          <cell r="AQ85">
            <v>11</v>
          </cell>
          <cell r="AR85">
            <v>10</v>
          </cell>
          <cell r="AS85">
            <v>10</v>
          </cell>
          <cell r="AT85">
            <v>9</v>
          </cell>
          <cell r="AU85">
            <v>9</v>
          </cell>
          <cell r="AV85">
            <v>9</v>
          </cell>
          <cell r="AW85">
            <v>9</v>
          </cell>
          <cell r="AX85">
            <v>8</v>
          </cell>
          <cell r="AY85">
            <v>9</v>
          </cell>
          <cell r="AZ85">
            <v>8</v>
          </cell>
          <cell r="BA85">
            <v>8</v>
          </cell>
          <cell r="BB85">
            <v>8</v>
          </cell>
          <cell r="BC85">
            <v>8</v>
          </cell>
          <cell r="BD85">
            <v>7</v>
          </cell>
          <cell r="BE85">
            <v>7</v>
          </cell>
          <cell r="BF85">
            <v>7</v>
          </cell>
          <cell r="BG85">
            <v>7</v>
          </cell>
          <cell r="BH85">
            <v>7</v>
          </cell>
          <cell r="BI85">
            <v>6</v>
          </cell>
          <cell r="BJ85">
            <v>6</v>
          </cell>
          <cell r="BK85">
            <v>5</v>
          </cell>
          <cell r="BL85">
            <v>5</v>
          </cell>
          <cell r="BM85">
            <v>6</v>
          </cell>
          <cell r="BN85">
            <v>5</v>
          </cell>
          <cell r="BO85">
            <v>5</v>
          </cell>
          <cell r="BP85">
            <v>4</v>
          </cell>
          <cell r="BQ85">
            <v>5</v>
          </cell>
          <cell r="BR85">
            <v>4</v>
          </cell>
          <cell r="BS85">
            <v>5</v>
          </cell>
          <cell r="BT85">
            <v>4</v>
          </cell>
          <cell r="BU85">
            <v>4</v>
          </cell>
          <cell r="BV85">
            <v>4</v>
          </cell>
          <cell r="BW85">
            <v>3</v>
          </cell>
          <cell r="BX85">
            <v>4</v>
          </cell>
          <cell r="BY85">
            <v>3</v>
          </cell>
          <cell r="BZ85">
            <v>3</v>
          </cell>
          <cell r="CA85">
            <v>4</v>
          </cell>
          <cell r="CB85">
            <v>3</v>
          </cell>
          <cell r="CC85">
            <v>3</v>
          </cell>
          <cell r="CD85">
            <v>3</v>
          </cell>
          <cell r="CE85">
            <v>3</v>
          </cell>
          <cell r="CF85">
            <v>3</v>
          </cell>
          <cell r="CG85">
            <v>2</v>
          </cell>
          <cell r="CH85">
            <v>2</v>
          </cell>
          <cell r="CI85">
            <v>2</v>
          </cell>
          <cell r="CJ85">
            <v>2</v>
          </cell>
          <cell r="CK85">
            <v>2</v>
          </cell>
          <cell r="CL85">
            <v>2</v>
          </cell>
          <cell r="CM85">
            <v>2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1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8</v>
          </cell>
          <cell r="DL85">
            <v>61</v>
          </cell>
          <cell r="DM85">
            <v>54</v>
          </cell>
          <cell r="DN85">
            <v>51</v>
          </cell>
          <cell r="DO85">
            <v>49</v>
          </cell>
          <cell r="DP85">
            <v>43</v>
          </cell>
          <cell r="DQ85">
            <v>38</v>
          </cell>
          <cell r="DR85">
            <v>33</v>
          </cell>
          <cell r="DS85">
            <v>26</v>
          </cell>
          <cell r="DT85">
            <v>22</v>
          </cell>
          <cell r="DU85">
            <v>18</v>
          </cell>
          <cell r="DV85">
            <v>16</v>
          </cell>
          <cell r="DW85">
            <v>12</v>
          </cell>
          <cell r="DX85">
            <v>16</v>
          </cell>
          <cell r="DY85">
            <v>8</v>
          </cell>
        </row>
        <row r="86">
          <cell r="G86">
            <v>8922</v>
          </cell>
          <cell r="H86">
            <v>3</v>
          </cell>
          <cell r="I86">
            <v>3</v>
          </cell>
          <cell r="J86">
            <v>8</v>
          </cell>
          <cell r="K86">
            <v>6</v>
          </cell>
          <cell r="L86">
            <v>6</v>
          </cell>
          <cell r="M86">
            <v>7</v>
          </cell>
          <cell r="N86">
            <v>7</v>
          </cell>
          <cell r="O86">
            <v>8</v>
          </cell>
          <cell r="P86">
            <v>7</v>
          </cell>
          <cell r="Q86">
            <v>8</v>
          </cell>
          <cell r="R86">
            <v>7</v>
          </cell>
          <cell r="S86">
            <v>7</v>
          </cell>
          <cell r="T86">
            <v>8</v>
          </cell>
          <cell r="U86">
            <v>9</v>
          </cell>
          <cell r="V86">
            <v>8</v>
          </cell>
          <cell r="W86">
            <v>8</v>
          </cell>
          <cell r="X86">
            <v>8</v>
          </cell>
          <cell r="Y86">
            <v>8</v>
          </cell>
          <cell r="Z86">
            <v>8</v>
          </cell>
          <cell r="AA86">
            <v>8</v>
          </cell>
          <cell r="AB86">
            <v>7</v>
          </cell>
          <cell r="AC86">
            <v>7</v>
          </cell>
          <cell r="AD86">
            <v>7</v>
          </cell>
          <cell r="AE86">
            <v>7</v>
          </cell>
          <cell r="AF86">
            <v>7</v>
          </cell>
          <cell r="AG86">
            <v>7</v>
          </cell>
          <cell r="AH86">
            <v>7</v>
          </cell>
          <cell r="AI86">
            <v>6</v>
          </cell>
          <cell r="AJ86">
            <v>6</v>
          </cell>
          <cell r="AK86">
            <v>6</v>
          </cell>
          <cell r="AL86">
            <v>6</v>
          </cell>
          <cell r="AM86">
            <v>6</v>
          </cell>
          <cell r="AN86">
            <v>6</v>
          </cell>
          <cell r="AO86">
            <v>6</v>
          </cell>
          <cell r="AP86">
            <v>6</v>
          </cell>
          <cell r="AQ86">
            <v>6</v>
          </cell>
          <cell r="AR86">
            <v>6</v>
          </cell>
          <cell r="AS86">
            <v>6</v>
          </cell>
          <cell r="AT86">
            <v>6</v>
          </cell>
          <cell r="AU86">
            <v>5</v>
          </cell>
          <cell r="AV86">
            <v>5</v>
          </cell>
          <cell r="AW86">
            <v>5</v>
          </cell>
          <cell r="AX86">
            <v>5</v>
          </cell>
          <cell r="AY86">
            <v>5</v>
          </cell>
          <cell r="AZ86">
            <v>5</v>
          </cell>
          <cell r="BA86">
            <v>5</v>
          </cell>
          <cell r="BB86">
            <v>5</v>
          </cell>
          <cell r="BC86">
            <v>5</v>
          </cell>
          <cell r="BD86">
            <v>4</v>
          </cell>
          <cell r="BE86">
            <v>4</v>
          </cell>
          <cell r="BF86">
            <v>4</v>
          </cell>
          <cell r="BG86">
            <v>4</v>
          </cell>
          <cell r="BH86">
            <v>4</v>
          </cell>
          <cell r="BI86">
            <v>4</v>
          </cell>
          <cell r="BJ86">
            <v>3</v>
          </cell>
          <cell r="BK86">
            <v>3</v>
          </cell>
          <cell r="BL86">
            <v>3</v>
          </cell>
          <cell r="BM86">
            <v>4</v>
          </cell>
          <cell r="BN86">
            <v>3</v>
          </cell>
          <cell r="BO86">
            <v>3</v>
          </cell>
          <cell r="BP86">
            <v>3</v>
          </cell>
          <cell r="BQ86">
            <v>3</v>
          </cell>
          <cell r="BR86">
            <v>3</v>
          </cell>
          <cell r="BS86">
            <v>3</v>
          </cell>
          <cell r="BT86">
            <v>2</v>
          </cell>
          <cell r="BU86">
            <v>2</v>
          </cell>
          <cell r="BV86">
            <v>2</v>
          </cell>
          <cell r="BW86">
            <v>2</v>
          </cell>
          <cell r="BX86">
            <v>2</v>
          </cell>
          <cell r="BY86">
            <v>2</v>
          </cell>
          <cell r="BZ86">
            <v>2</v>
          </cell>
          <cell r="CA86">
            <v>2</v>
          </cell>
          <cell r="CB86">
            <v>2</v>
          </cell>
          <cell r="CC86">
            <v>2</v>
          </cell>
          <cell r="CD86">
            <v>2</v>
          </cell>
          <cell r="CE86">
            <v>2</v>
          </cell>
          <cell r="CF86">
            <v>2</v>
          </cell>
          <cell r="CG86">
            <v>1</v>
          </cell>
          <cell r="CH86">
            <v>1</v>
          </cell>
          <cell r="CI86">
            <v>1</v>
          </cell>
          <cell r="CJ86">
            <v>1</v>
          </cell>
          <cell r="CK86">
            <v>1</v>
          </cell>
          <cell r="CL86">
            <v>1</v>
          </cell>
          <cell r="CM86">
            <v>1</v>
          </cell>
          <cell r="CN86">
            <v>1</v>
          </cell>
          <cell r="CO86">
            <v>1</v>
          </cell>
          <cell r="CP86">
            <v>1</v>
          </cell>
          <cell r="CQ86">
            <v>1</v>
          </cell>
          <cell r="CR86">
            <v>1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3</v>
          </cell>
          <cell r="DL86">
            <v>35</v>
          </cell>
          <cell r="DM86">
            <v>32</v>
          </cell>
          <cell r="DN86">
            <v>30</v>
          </cell>
          <cell r="DO86">
            <v>29</v>
          </cell>
          <cell r="DP86">
            <v>25</v>
          </cell>
          <cell r="DQ86">
            <v>23</v>
          </cell>
          <cell r="DR86">
            <v>19</v>
          </cell>
          <cell r="DS86">
            <v>16</v>
          </cell>
          <cell r="DT86">
            <v>14</v>
          </cell>
          <cell r="DU86">
            <v>10</v>
          </cell>
          <cell r="DV86">
            <v>10</v>
          </cell>
          <cell r="DW86">
            <v>7</v>
          </cell>
          <cell r="DX86">
            <v>9</v>
          </cell>
          <cell r="DY86">
            <v>3</v>
          </cell>
        </row>
        <row r="87">
          <cell r="G87">
            <v>8925</v>
          </cell>
          <cell r="H87">
            <v>3</v>
          </cell>
          <cell r="I87">
            <v>3</v>
          </cell>
          <cell r="J87">
            <v>7</v>
          </cell>
          <cell r="K87">
            <v>4</v>
          </cell>
          <cell r="L87">
            <v>4</v>
          </cell>
          <cell r="M87">
            <v>4</v>
          </cell>
          <cell r="N87">
            <v>4</v>
          </cell>
          <cell r="O87">
            <v>5</v>
          </cell>
          <cell r="P87">
            <v>4</v>
          </cell>
          <cell r="Q87">
            <v>5</v>
          </cell>
          <cell r="R87">
            <v>4</v>
          </cell>
          <cell r="S87">
            <v>4</v>
          </cell>
          <cell r="T87">
            <v>5</v>
          </cell>
          <cell r="U87">
            <v>5</v>
          </cell>
          <cell r="V87">
            <v>5</v>
          </cell>
          <cell r="W87">
            <v>5</v>
          </cell>
          <cell r="X87">
            <v>5</v>
          </cell>
          <cell r="Y87">
            <v>5</v>
          </cell>
          <cell r="Z87">
            <v>5</v>
          </cell>
          <cell r="AA87">
            <v>5</v>
          </cell>
          <cell r="AB87">
            <v>4</v>
          </cell>
          <cell r="AC87">
            <v>4</v>
          </cell>
          <cell r="AD87">
            <v>4</v>
          </cell>
          <cell r="AE87">
            <v>4</v>
          </cell>
          <cell r="AF87">
            <v>4</v>
          </cell>
          <cell r="AG87">
            <v>4</v>
          </cell>
          <cell r="AH87">
            <v>4</v>
          </cell>
          <cell r="AI87">
            <v>4</v>
          </cell>
          <cell r="AJ87">
            <v>4</v>
          </cell>
          <cell r="AK87">
            <v>3</v>
          </cell>
          <cell r="AL87">
            <v>4</v>
          </cell>
          <cell r="AM87">
            <v>4</v>
          </cell>
          <cell r="AN87">
            <v>3</v>
          </cell>
          <cell r="AO87">
            <v>4</v>
          </cell>
          <cell r="AP87">
            <v>3</v>
          </cell>
          <cell r="AQ87">
            <v>4</v>
          </cell>
          <cell r="AR87">
            <v>4</v>
          </cell>
          <cell r="AS87">
            <v>4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3</v>
          </cell>
          <cell r="BC87">
            <v>3</v>
          </cell>
          <cell r="BD87">
            <v>3</v>
          </cell>
          <cell r="BE87">
            <v>2</v>
          </cell>
          <cell r="BF87">
            <v>3</v>
          </cell>
          <cell r="BG87">
            <v>2</v>
          </cell>
          <cell r="BH87">
            <v>2</v>
          </cell>
          <cell r="BI87">
            <v>2</v>
          </cell>
          <cell r="BJ87">
            <v>2</v>
          </cell>
          <cell r="BK87">
            <v>2</v>
          </cell>
          <cell r="BL87">
            <v>2</v>
          </cell>
          <cell r="BM87">
            <v>2</v>
          </cell>
          <cell r="BN87">
            <v>2</v>
          </cell>
          <cell r="BO87">
            <v>2</v>
          </cell>
          <cell r="BP87">
            <v>2</v>
          </cell>
          <cell r="BQ87">
            <v>2</v>
          </cell>
          <cell r="BR87">
            <v>2</v>
          </cell>
          <cell r="BS87">
            <v>2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X87">
            <v>1</v>
          </cell>
          <cell r="BY87">
            <v>1</v>
          </cell>
          <cell r="BZ87">
            <v>1</v>
          </cell>
          <cell r="CA87">
            <v>1</v>
          </cell>
          <cell r="CB87">
            <v>1</v>
          </cell>
          <cell r="CC87">
            <v>1</v>
          </cell>
          <cell r="CD87">
            <v>1</v>
          </cell>
          <cell r="CE87">
            <v>1</v>
          </cell>
          <cell r="CF87">
            <v>1</v>
          </cell>
          <cell r="CG87">
            <v>1</v>
          </cell>
          <cell r="CH87">
            <v>1</v>
          </cell>
          <cell r="CI87">
            <v>1</v>
          </cell>
          <cell r="CJ87">
            <v>1</v>
          </cell>
          <cell r="CK87">
            <v>1</v>
          </cell>
          <cell r="CL87">
            <v>1</v>
          </cell>
          <cell r="CM87">
            <v>1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3</v>
          </cell>
          <cell r="DL87">
            <v>20</v>
          </cell>
          <cell r="DM87">
            <v>19</v>
          </cell>
          <cell r="DN87">
            <v>18</v>
          </cell>
          <cell r="DO87">
            <v>18</v>
          </cell>
          <cell r="DP87">
            <v>15</v>
          </cell>
          <cell r="DQ87">
            <v>14</v>
          </cell>
          <cell r="DR87">
            <v>11</v>
          </cell>
          <cell r="DS87">
            <v>10</v>
          </cell>
          <cell r="DT87">
            <v>9</v>
          </cell>
          <cell r="DU87">
            <v>5</v>
          </cell>
          <cell r="DV87">
            <v>5</v>
          </cell>
          <cell r="DW87">
            <v>5</v>
          </cell>
          <cell r="DX87">
            <v>4</v>
          </cell>
          <cell r="DY87">
            <v>3</v>
          </cell>
        </row>
        <row r="88">
          <cell r="G88">
            <v>11064</v>
          </cell>
          <cell r="H88">
            <v>3</v>
          </cell>
          <cell r="I88">
            <v>2</v>
          </cell>
          <cell r="J88">
            <v>3</v>
          </cell>
          <cell r="K88">
            <v>4</v>
          </cell>
          <cell r="L88">
            <v>3</v>
          </cell>
          <cell r="M88">
            <v>5</v>
          </cell>
          <cell r="N88">
            <v>5</v>
          </cell>
          <cell r="O88">
            <v>5</v>
          </cell>
          <cell r="P88">
            <v>5</v>
          </cell>
          <cell r="Q88">
            <v>5</v>
          </cell>
          <cell r="R88">
            <v>5</v>
          </cell>
          <cell r="S88">
            <v>5</v>
          </cell>
          <cell r="T88">
            <v>6</v>
          </cell>
          <cell r="U88">
            <v>6</v>
          </cell>
          <cell r="V88">
            <v>5</v>
          </cell>
          <cell r="W88">
            <v>5</v>
          </cell>
          <cell r="X88">
            <v>5</v>
          </cell>
          <cell r="Y88">
            <v>5</v>
          </cell>
          <cell r="Z88">
            <v>5</v>
          </cell>
          <cell r="AA88">
            <v>5</v>
          </cell>
          <cell r="AB88">
            <v>5</v>
          </cell>
          <cell r="AC88">
            <v>5</v>
          </cell>
          <cell r="AD88">
            <v>5</v>
          </cell>
          <cell r="AE88">
            <v>5</v>
          </cell>
          <cell r="AF88">
            <v>4</v>
          </cell>
          <cell r="AG88">
            <v>5</v>
          </cell>
          <cell r="AH88">
            <v>4</v>
          </cell>
          <cell r="AI88">
            <v>4</v>
          </cell>
          <cell r="AJ88">
            <v>4</v>
          </cell>
          <cell r="AK88">
            <v>4</v>
          </cell>
          <cell r="AL88">
            <v>4</v>
          </cell>
          <cell r="AM88">
            <v>4</v>
          </cell>
          <cell r="AN88">
            <v>4</v>
          </cell>
          <cell r="AO88">
            <v>4</v>
          </cell>
          <cell r="AP88">
            <v>4</v>
          </cell>
          <cell r="AQ88">
            <v>4</v>
          </cell>
          <cell r="AR88">
            <v>4</v>
          </cell>
          <cell r="AS88">
            <v>4</v>
          </cell>
          <cell r="AT88">
            <v>4</v>
          </cell>
          <cell r="AU88">
            <v>4</v>
          </cell>
          <cell r="AV88">
            <v>4</v>
          </cell>
          <cell r="AW88">
            <v>4</v>
          </cell>
          <cell r="AX88">
            <v>3</v>
          </cell>
          <cell r="AY88">
            <v>4</v>
          </cell>
          <cell r="AZ88">
            <v>3</v>
          </cell>
          <cell r="BA88">
            <v>3</v>
          </cell>
          <cell r="BB88">
            <v>3</v>
          </cell>
          <cell r="BC88">
            <v>3</v>
          </cell>
          <cell r="BD88">
            <v>3</v>
          </cell>
          <cell r="BE88">
            <v>3</v>
          </cell>
          <cell r="BF88">
            <v>3</v>
          </cell>
          <cell r="BG88">
            <v>3</v>
          </cell>
          <cell r="BH88">
            <v>3</v>
          </cell>
          <cell r="BI88">
            <v>2</v>
          </cell>
          <cell r="BJ88">
            <v>2</v>
          </cell>
          <cell r="BK88">
            <v>2</v>
          </cell>
          <cell r="BL88">
            <v>2</v>
          </cell>
          <cell r="BM88">
            <v>2</v>
          </cell>
          <cell r="BN88">
            <v>2</v>
          </cell>
          <cell r="BO88">
            <v>2</v>
          </cell>
          <cell r="BP88">
            <v>2</v>
          </cell>
          <cell r="BQ88">
            <v>2</v>
          </cell>
          <cell r="BR88">
            <v>2</v>
          </cell>
          <cell r="BS88">
            <v>2</v>
          </cell>
          <cell r="BT88">
            <v>2</v>
          </cell>
          <cell r="BU88">
            <v>2</v>
          </cell>
          <cell r="BV88">
            <v>2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  <cell r="CC88">
            <v>1</v>
          </cell>
          <cell r="CD88">
            <v>1</v>
          </cell>
          <cell r="CE88">
            <v>1</v>
          </cell>
          <cell r="CF88">
            <v>1</v>
          </cell>
          <cell r="CG88">
            <v>1</v>
          </cell>
          <cell r="CH88">
            <v>1</v>
          </cell>
          <cell r="CI88">
            <v>1</v>
          </cell>
          <cell r="CJ88">
            <v>1</v>
          </cell>
          <cell r="CK88">
            <v>1</v>
          </cell>
          <cell r="CL88">
            <v>1</v>
          </cell>
          <cell r="CM88">
            <v>1</v>
          </cell>
          <cell r="CN88">
            <v>0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3</v>
          </cell>
          <cell r="DL88">
            <v>24</v>
          </cell>
          <cell r="DM88">
            <v>21</v>
          </cell>
          <cell r="DN88">
            <v>20</v>
          </cell>
          <cell r="DO88">
            <v>20</v>
          </cell>
          <cell r="DP88">
            <v>18</v>
          </cell>
          <cell r="DQ88">
            <v>15</v>
          </cell>
          <cell r="DR88">
            <v>13</v>
          </cell>
          <cell r="DS88">
            <v>10</v>
          </cell>
          <cell r="DT88">
            <v>10</v>
          </cell>
          <cell r="DU88">
            <v>7</v>
          </cell>
          <cell r="DV88">
            <v>5</v>
          </cell>
          <cell r="DW88">
            <v>5</v>
          </cell>
          <cell r="DX88">
            <v>5</v>
          </cell>
          <cell r="DY88">
            <v>3</v>
          </cell>
        </row>
        <row r="89">
          <cell r="G89">
            <v>11066</v>
          </cell>
          <cell r="H89">
            <v>2</v>
          </cell>
          <cell r="I89">
            <v>2</v>
          </cell>
          <cell r="J89">
            <v>2</v>
          </cell>
          <cell r="K89">
            <v>4</v>
          </cell>
          <cell r="L89">
            <v>4</v>
          </cell>
          <cell r="M89">
            <v>5</v>
          </cell>
          <cell r="N89">
            <v>5</v>
          </cell>
          <cell r="O89">
            <v>5</v>
          </cell>
          <cell r="P89">
            <v>5</v>
          </cell>
          <cell r="Q89">
            <v>5</v>
          </cell>
          <cell r="R89">
            <v>5</v>
          </cell>
          <cell r="S89">
            <v>5</v>
          </cell>
          <cell r="T89">
            <v>6</v>
          </cell>
          <cell r="U89">
            <v>6</v>
          </cell>
          <cell r="V89">
            <v>6</v>
          </cell>
          <cell r="W89">
            <v>5</v>
          </cell>
          <cell r="X89">
            <v>5</v>
          </cell>
          <cell r="Y89">
            <v>5</v>
          </cell>
          <cell r="Z89">
            <v>6</v>
          </cell>
          <cell r="AA89">
            <v>5</v>
          </cell>
          <cell r="AB89">
            <v>5</v>
          </cell>
          <cell r="AC89">
            <v>5</v>
          </cell>
          <cell r="AD89">
            <v>5</v>
          </cell>
          <cell r="AE89">
            <v>5</v>
          </cell>
          <cell r="AF89">
            <v>5</v>
          </cell>
          <cell r="AG89">
            <v>5</v>
          </cell>
          <cell r="AH89">
            <v>5</v>
          </cell>
          <cell r="AI89">
            <v>4</v>
          </cell>
          <cell r="AJ89">
            <v>4</v>
          </cell>
          <cell r="AK89">
            <v>4</v>
          </cell>
          <cell r="AL89">
            <v>4</v>
          </cell>
          <cell r="AM89">
            <v>4</v>
          </cell>
          <cell r="AN89">
            <v>4</v>
          </cell>
          <cell r="AO89">
            <v>5</v>
          </cell>
          <cell r="AP89">
            <v>4</v>
          </cell>
          <cell r="AQ89">
            <v>4</v>
          </cell>
          <cell r="AR89">
            <v>4</v>
          </cell>
          <cell r="AS89">
            <v>4</v>
          </cell>
          <cell r="AT89">
            <v>4</v>
          </cell>
          <cell r="AU89">
            <v>4</v>
          </cell>
          <cell r="AV89">
            <v>4</v>
          </cell>
          <cell r="AW89">
            <v>4</v>
          </cell>
          <cell r="AX89">
            <v>3</v>
          </cell>
          <cell r="AY89">
            <v>4</v>
          </cell>
          <cell r="AZ89">
            <v>3</v>
          </cell>
          <cell r="BA89">
            <v>3</v>
          </cell>
          <cell r="BB89">
            <v>3</v>
          </cell>
          <cell r="BC89">
            <v>3</v>
          </cell>
          <cell r="BD89">
            <v>3</v>
          </cell>
          <cell r="BE89">
            <v>3</v>
          </cell>
          <cell r="BF89">
            <v>3</v>
          </cell>
          <cell r="BG89">
            <v>3</v>
          </cell>
          <cell r="BH89">
            <v>3</v>
          </cell>
          <cell r="BI89">
            <v>2</v>
          </cell>
          <cell r="BJ89">
            <v>2</v>
          </cell>
          <cell r="BK89">
            <v>2</v>
          </cell>
          <cell r="BL89">
            <v>2</v>
          </cell>
          <cell r="BM89">
            <v>2</v>
          </cell>
          <cell r="BN89">
            <v>2</v>
          </cell>
          <cell r="BO89">
            <v>2</v>
          </cell>
          <cell r="BP89">
            <v>2</v>
          </cell>
          <cell r="BQ89">
            <v>2</v>
          </cell>
          <cell r="BR89">
            <v>2</v>
          </cell>
          <cell r="BS89">
            <v>2</v>
          </cell>
          <cell r="BT89">
            <v>2</v>
          </cell>
          <cell r="BU89">
            <v>2</v>
          </cell>
          <cell r="BV89">
            <v>2</v>
          </cell>
          <cell r="BW89">
            <v>1</v>
          </cell>
          <cell r="BX89">
            <v>1</v>
          </cell>
          <cell r="BY89">
            <v>1</v>
          </cell>
          <cell r="BZ89">
            <v>1</v>
          </cell>
          <cell r="CA89">
            <v>1</v>
          </cell>
          <cell r="CB89">
            <v>1</v>
          </cell>
          <cell r="CC89">
            <v>1</v>
          </cell>
          <cell r="CD89">
            <v>1</v>
          </cell>
          <cell r="CE89">
            <v>1</v>
          </cell>
          <cell r="CF89">
            <v>1</v>
          </cell>
          <cell r="CG89">
            <v>1</v>
          </cell>
          <cell r="CH89">
            <v>1</v>
          </cell>
          <cell r="CI89">
            <v>1</v>
          </cell>
          <cell r="CJ89">
            <v>1</v>
          </cell>
          <cell r="CK89">
            <v>1</v>
          </cell>
          <cell r="CL89">
            <v>1</v>
          </cell>
          <cell r="CM89">
            <v>1</v>
          </cell>
          <cell r="CN89">
            <v>0</v>
          </cell>
          <cell r="CO89">
            <v>1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2</v>
          </cell>
          <cell r="DL89">
            <v>25</v>
          </cell>
          <cell r="DM89">
            <v>22</v>
          </cell>
          <cell r="DN89">
            <v>21</v>
          </cell>
          <cell r="DO89">
            <v>20</v>
          </cell>
          <cell r="DP89">
            <v>18</v>
          </cell>
          <cell r="DQ89">
            <v>15</v>
          </cell>
          <cell r="DR89">
            <v>13</v>
          </cell>
          <cell r="DS89">
            <v>10</v>
          </cell>
          <cell r="DT89">
            <v>10</v>
          </cell>
          <cell r="DU89">
            <v>7</v>
          </cell>
          <cell r="DV89">
            <v>5</v>
          </cell>
          <cell r="DW89">
            <v>5</v>
          </cell>
          <cell r="DX89">
            <v>5</v>
          </cell>
          <cell r="DY89">
            <v>2</v>
          </cell>
        </row>
        <row r="90">
          <cell r="G90">
            <v>5027</v>
          </cell>
          <cell r="H90">
            <v>20</v>
          </cell>
          <cell r="I90">
            <v>15</v>
          </cell>
          <cell r="J90">
            <v>21</v>
          </cell>
          <cell r="K90">
            <v>26</v>
          </cell>
          <cell r="L90">
            <v>33</v>
          </cell>
          <cell r="M90">
            <v>30</v>
          </cell>
          <cell r="N90">
            <v>32</v>
          </cell>
          <cell r="O90">
            <v>36</v>
          </cell>
          <cell r="P90">
            <v>37</v>
          </cell>
          <cell r="Q90">
            <v>42</v>
          </cell>
          <cell r="R90">
            <v>41</v>
          </cell>
          <cell r="S90">
            <v>33</v>
          </cell>
          <cell r="T90">
            <v>46</v>
          </cell>
          <cell r="U90">
            <v>41</v>
          </cell>
          <cell r="V90">
            <v>41</v>
          </cell>
          <cell r="W90">
            <v>47</v>
          </cell>
          <cell r="X90">
            <v>44</v>
          </cell>
          <cell r="Y90">
            <v>37</v>
          </cell>
          <cell r="Z90">
            <v>38</v>
          </cell>
          <cell r="AA90">
            <v>33</v>
          </cell>
          <cell r="AB90">
            <v>27</v>
          </cell>
          <cell r="AC90">
            <v>23</v>
          </cell>
          <cell r="AD90">
            <v>38</v>
          </cell>
          <cell r="AE90">
            <v>27</v>
          </cell>
          <cell r="AF90">
            <v>22</v>
          </cell>
          <cell r="AG90">
            <v>20</v>
          </cell>
          <cell r="AH90">
            <v>19</v>
          </cell>
          <cell r="AI90">
            <v>12</v>
          </cell>
          <cell r="AJ90">
            <v>19</v>
          </cell>
          <cell r="AK90">
            <v>6</v>
          </cell>
          <cell r="AL90">
            <v>18</v>
          </cell>
          <cell r="AM90">
            <v>17</v>
          </cell>
          <cell r="AN90">
            <v>25</v>
          </cell>
          <cell r="AO90">
            <v>18</v>
          </cell>
          <cell r="AP90">
            <v>16</v>
          </cell>
          <cell r="AQ90">
            <v>22</v>
          </cell>
          <cell r="AR90">
            <v>18</v>
          </cell>
          <cell r="AS90">
            <v>19</v>
          </cell>
          <cell r="AT90">
            <v>21</v>
          </cell>
          <cell r="AU90">
            <v>20</v>
          </cell>
          <cell r="AV90">
            <v>13</v>
          </cell>
          <cell r="AW90">
            <v>20</v>
          </cell>
          <cell r="AX90">
            <v>15</v>
          </cell>
          <cell r="AY90">
            <v>28</v>
          </cell>
          <cell r="AZ90">
            <v>14</v>
          </cell>
          <cell r="BA90">
            <v>21</v>
          </cell>
          <cell r="BB90">
            <v>17</v>
          </cell>
          <cell r="BC90">
            <v>19</v>
          </cell>
          <cell r="BD90">
            <v>19</v>
          </cell>
          <cell r="BE90">
            <v>9</v>
          </cell>
          <cell r="BF90">
            <v>20</v>
          </cell>
          <cell r="BG90">
            <v>16</v>
          </cell>
          <cell r="BH90">
            <v>14</v>
          </cell>
          <cell r="BI90">
            <v>11</v>
          </cell>
          <cell r="BJ90">
            <v>17</v>
          </cell>
          <cell r="BK90">
            <v>16</v>
          </cell>
          <cell r="BL90">
            <v>15</v>
          </cell>
          <cell r="BM90">
            <v>10</v>
          </cell>
          <cell r="BN90">
            <v>15</v>
          </cell>
          <cell r="BO90">
            <v>10</v>
          </cell>
          <cell r="BP90">
            <v>12</v>
          </cell>
          <cell r="BQ90">
            <v>10</v>
          </cell>
          <cell r="BR90">
            <v>16</v>
          </cell>
          <cell r="BS90">
            <v>13</v>
          </cell>
          <cell r="BT90">
            <v>9</v>
          </cell>
          <cell r="BU90">
            <v>9</v>
          </cell>
          <cell r="BV90">
            <v>9</v>
          </cell>
          <cell r="BW90">
            <v>9</v>
          </cell>
          <cell r="BX90">
            <v>8</v>
          </cell>
          <cell r="BY90">
            <v>6</v>
          </cell>
          <cell r="BZ90">
            <v>8</v>
          </cell>
          <cell r="CA90">
            <v>5</v>
          </cell>
          <cell r="CB90">
            <v>10</v>
          </cell>
          <cell r="CC90">
            <v>6</v>
          </cell>
          <cell r="CD90">
            <v>7</v>
          </cell>
          <cell r="CE90">
            <v>9</v>
          </cell>
          <cell r="CF90">
            <v>6</v>
          </cell>
          <cell r="CG90">
            <v>6</v>
          </cell>
          <cell r="CH90">
            <v>4</v>
          </cell>
          <cell r="CI90">
            <v>4</v>
          </cell>
          <cell r="CJ90">
            <v>6</v>
          </cell>
          <cell r="CK90">
            <v>5</v>
          </cell>
          <cell r="CL90">
            <v>3</v>
          </cell>
          <cell r="CM90">
            <v>5</v>
          </cell>
          <cell r="CN90">
            <v>5</v>
          </cell>
          <cell r="CO90">
            <v>1</v>
          </cell>
          <cell r="CP90">
            <v>3</v>
          </cell>
          <cell r="CQ90">
            <v>3</v>
          </cell>
          <cell r="CR90">
            <v>2</v>
          </cell>
          <cell r="CS90">
            <v>3</v>
          </cell>
          <cell r="CT90">
            <v>3</v>
          </cell>
          <cell r="CU90">
            <v>0</v>
          </cell>
          <cell r="CV90">
            <v>0</v>
          </cell>
          <cell r="CW90">
            <v>1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22</v>
          </cell>
          <cell r="DL90">
            <v>137</v>
          </cell>
          <cell r="DM90">
            <v>76</v>
          </cell>
          <cell r="DN90">
            <v>94</v>
          </cell>
          <cell r="DO90">
            <v>100</v>
          </cell>
          <cell r="DP90">
            <v>90</v>
          </cell>
          <cell r="DQ90">
            <v>85</v>
          </cell>
          <cell r="DR90">
            <v>78</v>
          </cell>
          <cell r="DS90">
            <v>66</v>
          </cell>
          <cell r="DT90">
            <v>60</v>
          </cell>
          <cell r="DU90">
            <v>41</v>
          </cell>
          <cell r="DV90">
            <v>36</v>
          </cell>
          <cell r="DW90">
            <v>29</v>
          </cell>
          <cell r="DX90">
            <v>40</v>
          </cell>
          <cell r="DY90">
            <v>22</v>
          </cell>
        </row>
        <row r="91">
          <cell r="G91">
            <v>5028</v>
          </cell>
          <cell r="H91">
            <v>7</v>
          </cell>
          <cell r="I91">
            <v>11</v>
          </cell>
          <cell r="J91">
            <v>7</v>
          </cell>
          <cell r="K91">
            <v>9</v>
          </cell>
          <cell r="L91">
            <v>12</v>
          </cell>
          <cell r="M91">
            <v>11</v>
          </cell>
          <cell r="N91">
            <v>12</v>
          </cell>
          <cell r="O91">
            <v>13</v>
          </cell>
          <cell r="P91">
            <v>13</v>
          </cell>
          <cell r="Q91">
            <v>15</v>
          </cell>
          <cell r="R91">
            <v>14</v>
          </cell>
          <cell r="S91">
            <v>12</v>
          </cell>
          <cell r="T91">
            <v>16</v>
          </cell>
          <cell r="U91">
            <v>14</v>
          </cell>
          <cell r="V91">
            <v>14</v>
          </cell>
          <cell r="W91">
            <v>17</v>
          </cell>
          <cell r="X91">
            <v>16</v>
          </cell>
          <cell r="Y91">
            <v>14</v>
          </cell>
          <cell r="Z91">
            <v>15</v>
          </cell>
          <cell r="AA91">
            <v>14</v>
          </cell>
          <cell r="AB91">
            <v>13</v>
          </cell>
          <cell r="AC91">
            <v>12</v>
          </cell>
          <cell r="AD91">
            <v>17</v>
          </cell>
          <cell r="AE91">
            <v>13</v>
          </cell>
          <cell r="AF91">
            <v>11</v>
          </cell>
          <cell r="AG91">
            <v>11</v>
          </cell>
          <cell r="AH91">
            <v>11</v>
          </cell>
          <cell r="AI91">
            <v>8</v>
          </cell>
          <cell r="AJ91">
            <v>11</v>
          </cell>
          <cell r="AK91">
            <v>6</v>
          </cell>
          <cell r="AL91">
            <v>8</v>
          </cell>
          <cell r="AM91">
            <v>8</v>
          </cell>
          <cell r="AN91">
            <v>11</v>
          </cell>
          <cell r="AO91">
            <v>8</v>
          </cell>
          <cell r="AP91">
            <v>8</v>
          </cell>
          <cell r="AQ91">
            <v>10</v>
          </cell>
          <cell r="AR91">
            <v>8</v>
          </cell>
          <cell r="AS91">
            <v>9</v>
          </cell>
          <cell r="AT91">
            <v>9</v>
          </cell>
          <cell r="AU91">
            <v>9</v>
          </cell>
          <cell r="AV91">
            <v>6</v>
          </cell>
          <cell r="AW91">
            <v>8</v>
          </cell>
          <cell r="AX91">
            <v>7</v>
          </cell>
          <cell r="AY91">
            <v>11</v>
          </cell>
          <cell r="AZ91">
            <v>6</v>
          </cell>
          <cell r="BA91">
            <v>9</v>
          </cell>
          <cell r="BB91">
            <v>7</v>
          </cell>
          <cell r="BC91">
            <v>8</v>
          </cell>
          <cell r="BD91">
            <v>8</v>
          </cell>
          <cell r="BE91">
            <v>5</v>
          </cell>
          <cell r="BF91">
            <v>7</v>
          </cell>
          <cell r="BG91">
            <v>6</v>
          </cell>
          <cell r="BH91">
            <v>5</v>
          </cell>
          <cell r="BI91">
            <v>4</v>
          </cell>
          <cell r="BJ91">
            <v>6</v>
          </cell>
          <cell r="BK91">
            <v>6</v>
          </cell>
          <cell r="BL91">
            <v>6</v>
          </cell>
          <cell r="BM91">
            <v>4</v>
          </cell>
          <cell r="BN91">
            <v>6</v>
          </cell>
          <cell r="BO91">
            <v>4</v>
          </cell>
          <cell r="BP91">
            <v>4</v>
          </cell>
          <cell r="BQ91">
            <v>4</v>
          </cell>
          <cell r="BR91">
            <v>6</v>
          </cell>
          <cell r="BS91">
            <v>5</v>
          </cell>
          <cell r="BT91">
            <v>3</v>
          </cell>
          <cell r="BU91">
            <v>3</v>
          </cell>
          <cell r="BV91">
            <v>3</v>
          </cell>
          <cell r="BW91">
            <v>3</v>
          </cell>
          <cell r="BX91">
            <v>3</v>
          </cell>
          <cell r="BY91">
            <v>2</v>
          </cell>
          <cell r="BZ91">
            <v>3</v>
          </cell>
          <cell r="CA91">
            <v>2</v>
          </cell>
          <cell r="CB91">
            <v>3</v>
          </cell>
          <cell r="CC91">
            <v>2</v>
          </cell>
          <cell r="CD91">
            <v>2</v>
          </cell>
          <cell r="CE91">
            <v>3</v>
          </cell>
          <cell r="CF91">
            <v>2</v>
          </cell>
          <cell r="CG91">
            <v>2</v>
          </cell>
          <cell r="CH91">
            <v>1</v>
          </cell>
          <cell r="CI91">
            <v>1</v>
          </cell>
          <cell r="CJ91">
            <v>2</v>
          </cell>
          <cell r="CK91">
            <v>2</v>
          </cell>
          <cell r="CL91">
            <v>1</v>
          </cell>
          <cell r="CM91">
            <v>2</v>
          </cell>
          <cell r="CN91">
            <v>2</v>
          </cell>
          <cell r="CO91">
            <v>0</v>
          </cell>
          <cell r="CP91">
            <v>1</v>
          </cell>
          <cell r="CQ91">
            <v>1</v>
          </cell>
          <cell r="CR91">
            <v>1</v>
          </cell>
          <cell r="CS91">
            <v>1</v>
          </cell>
          <cell r="CT91">
            <v>1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6</v>
          </cell>
          <cell r="DL91">
            <v>66</v>
          </cell>
          <cell r="DM91">
            <v>47</v>
          </cell>
          <cell r="DN91">
            <v>43</v>
          </cell>
          <cell r="DO91">
            <v>45</v>
          </cell>
          <cell r="DP91">
            <v>38</v>
          </cell>
          <cell r="DQ91">
            <v>37</v>
          </cell>
          <cell r="DR91">
            <v>28</v>
          </cell>
          <cell r="DS91">
            <v>26</v>
          </cell>
          <cell r="DT91">
            <v>22</v>
          </cell>
          <cell r="DU91">
            <v>14</v>
          </cell>
          <cell r="DV91">
            <v>12</v>
          </cell>
          <cell r="DW91">
            <v>9</v>
          </cell>
          <cell r="DX91">
            <v>14</v>
          </cell>
          <cell r="DY91">
            <v>6</v>
          </cell>
        </row>
        <row r="92">
          <cell r="G92">
            <v>6947</v>
          </cell>
          <cell r="H92">
            <v>7</v>
          </cell>
          <cell r="I92">
            <v>10</v>
          </cell>
          <cell r="J92">
            <v>4</v>
          </cell>
          <cell r="K92">
            <v>6</v>
          </cell>
          <cell r="L92">
            <v>8</v>
          </cell>
          <cell r="M92">
            <v>7</v>
          </cell>
          <cell r="N92">
            <v>8</v>
          </cell>
          <cell r="O92">
            <v>9</v>
          </cell>
          <cell r="P92">
            <v>9</v>
          </cell>
          <cell r="Q92">
            <v>10</v>
          </cell>
          <cell r="R92">
            <v>9</v>
          </cell>
          <cell r="S92">
            <v>8</v>
          </cell>
          <cell r="T92">
            <v>11</v>
          </cell>
          <cell r="U92">
            <v>9</v>
          </cell>
          <cell r="V92">
            <v>9</v>
          </cell>
          <cell r="W92">
            <v>11</v>
          </cell>
          <cell r="X92">
            <v>11</v>
          </cell>
          <cell r="Y92">
            <v>9</v>
          </cell>
          <cell r="Z92">
            <v>10</v>
          </cell>
          <cell r="AA92">
            <v>9</v>
          </cell>
          <cell r="AB92">
            <v>9</v>
          </cell>
          <cell r="AC92">
            <v>8</v>
          </cell>
          <cell r="AD92">
            <v>11</v>
          </cell>
          <cell r="AE92">
            <v>9</v>
          </cell>
          <cell r="AF92">
            <v>8</v>
          </cell>
          <cell r="AG92">
            <v>7</v>
          </cell>
          <cell r="AH92">
            <v>7</v>
          </cell>
          <cell r="AI92">
            <v>6</v>
          </cell>
          <cell r="AJ92">
            <v>7</v>
          </cell>
          <cell r="AK92">
            <v>4</v>
          </cell>
          <cell r="AL92">
            <v>6</v>
          </cell>
          <cell r="AM92">
            <v>5</v>
          </cell>
          <cell r="AN92">
            <v>7</v>
          </cell>
          <cell r="AO92">
            <v>5</v>
          </cell>
          <cell r="AP92">
            <v>5</v>
          </cell>
          <cell r="AQ92">
            <v>6</v>
          </cell>
          <cell r="AR92">
            <v>6</v>
          </cell>
          <cell r="AS92">
            <v>6</v>
          </cell>
          <cell r="AT92">
            <v>6</v>
          </cell>
          <cell r="AU92">
            <v>6</v>
          </cell>
          <cell r="AV92">
            <v>4</v>
          </cell>
          <cell r="AW92">
            <v>5</v>
          </cell>
          <cell r="AX92">
            <v>4</v>
          </cell>
          <cell r="AY92">
            <v>7</v>
          </cell>
          <cell r="AZ92">
            <v>4</v>
          </cell>
          <cell r="BA92">
            <v>6</v>
          </cell>
          <cell r="BB92">
            <v>5</v>
          </cell>
          <cell r="BC92">
            <v>5</v>
          </cell>
          <cell r="BD92">
            <v>5</v>
          </cell>
          <cell r="BE92">
            <v>3</v>
          </cell>
          <cell r="BF92">
            <v>5</v>
          </cell>
          <cell r="BG92">
            <v>4</v>
          </cell>
          <cell r="BH92">
            <v>4</v>
          </cell>
          <cell r="BI92">
            <v>3</v>
          </cell>
          <cell r="BJ92">
            <v>4</v>
          </cell>
          <cell r="BK92">
            <v>4</v>
          </cell>
          <cell r="BL92">
            <v>4</v>
          </cell>
          <cell r="BM92">
            <v>3</v>
          </cell>
          <cell r="BN92">
            <v>4</v>
          </cell>
          <cell r="BO92">
            <v>3</v>
          </cell>
          <cell r="BP92">
            <v>3</v>
          </cell>
          <cell r="BQ92">
            <v>2</v>
          </cell>
          <cell r="BR92">
            <v>4</v>
          </cell>
          <cell r="BS92">
            <v>3</v>
          </cell>
          <cell r="BT92">
            <v>2</v>
          </cell>
          <cell r="BU92">
            <v>2</v>
          </cell>
          <cell r="BV92">
            <v>2</v>
          </cell>
          <cell r="BW92">
            <v>2</v>
          </cell>
          <cell r="BX92">
            <v>2</v>
          </cell>
          <cell r="BY92">
            <v>1</v>
          </cell>
          <cell r="BZ92">
            <v>2</v>
          </cell>
          <cell r="CA92">
            <v>1</v>
          </cell>
          <cell r="CB92">
            <v>2</v>
          </cell>
          <cell r="CC92">
            <v>1</v>
          </cell>
          <cell r="CD92">
            <v>2</v>
          </cell>
          <cell r="CE92">
            <v>2</v>
          </cell>
          <cell r="CF92">
            <v>1</v>
          </cell>
          <cell r="CG92">
            <v>1</v>
          </cell>
          <cell r="CH92">
            <v>1</v>
          </cell>
          <cell r="CI92">
            <v>1</v>
          </cell>
          <cell r="CJ92">
            <v>1</v>
          </cell>
          <cell r="CK92">
            <v>1</v>
          </cell>
          <cell r="CL92">
            <v>1</v>
          </cell>
          <cell r="CM92">
            <v>1</v>
          </cell>
          <cell r="CN92">
            <v>1</v>
          </cell>
          <cell r="CO92">
            <v>0</v>
          </cell>
          <cell r="CP92">
            <v>1</v>
          </cell>
          <cell r="CQ92">
            <v>1</v>
          </cell>
          <cell r="CR92">
            <v>0</v>
          </cell>
          <cell r="CS92">
            <v>1</v>
          </cell>
          <cell r="CT92">
            <v>1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7</v>
          </cell>
          <cell r="DL92">
            <v>45</v>
          </cell>
          <cell r="DM92">
            <v>31</v>
          </cell>
          <cell r="DN92">
            <v>28</v>
          </cell>
          <cell r="DO92">
            <v>30</v>
          </cell>
          <cell r="DP92">
            <v>24</v>
          </cell>
          <cell r="DQ92">
            <v>24</v>
          </cell>
          <cell r="DR92">
            <v>20</v>
          </cell>
          <cell r="DS92">
            <v>18</v>
          </cell>
          <cell r="DT92">
            <v>14</v>
          </cell>
          <cell r="DU92">
            <v>9</v>
          </cell>
          <cell r="DV92">
            <v>8</v>
          </cell>
          <cell r="DW92">
            <v>6</v>
          </cell>
          <cell r="DX92">
            <v>9</v>
          </cell>
          <cell r="DY92">
            <v>7</v>
          </cell>
        </row>
        <row r="93">
          <cell r="G93">
            <v>6949</v>
          </cell>
          <cell r="H93">
            <v>4</v>
          </cell>
          <cell r="I93">
            <v>5</v>
          </cell>
          <cell r="J93">
            <v>3</v>
          </cell>
          <cell r="K93">
            <v>4</v>
          </cell>
          <cell r="L93">
            <v>3</v>
          </cell>
          <cell r="M93">
            <v>5</v>
          </cell>
          <cell r="N93">
            <v>5</v>
          </cell>
          <cell r="O93">
            <v>6</v>
          </cell>
          <cell r="P93">
            <v>6</v>
          </cell>
          <cell r="Q93">
            <v>6</v>
          </cell>
          <cell r="R93">
            <v>6</v>
          </cell>
          <cell r="S93">
            <v>5</v>
          </cell>
          <cell r="T93">
            <v>7</v>
          </cell>
          <cell r="U93">
            <v>6</v>
          </cell>
          <cell r="V93">
            <v>6</v>
          </cell>
          <cell r="W93">
            <v>7</v>
          </cell>
          <cell r="X93">
            <v>7</v>
          </cell>
          <cell r="Y93">
            <v>6</v>
          </cell>
          <cell r="Z93">
            <v>7</v>
          </cell>
          <cell r="AA93">
            <v>6</v>
          </cell>
          <cell r="AB93">
            <v>6</v>
          </cell>
          <cell r="AC93">
            <v>5</v>
          </cell>
          <cell r="AD93">
            <v>7</v>
          </cell>
          <cell r="AE93">
            <v>6</v>
          </cell>
          <cell r="AF93">
            <v>5</v>
          </cell>
          <cell r="AG93">
            <v>5</v>
          </cell>
          <cell r="AH93">
            <v>4</v>
          </cell>
          <cell r="AI93">
            <v>4</v>
          </cell>
          <cell r="AJ93">
            <v>4</v>
          </cell>
          <cell r="AK93">
            <v>3</v>
          </cell>
          <cell r="AL93">
            <v>4</v>
          </cell>
          <cell r="AM93">
            <v>3</v>
          </cell>
          <cell r="AN93">
            <v>4</v>
          </cell>
          <cell r="AO93">
            <v>3</v>
          </cell>
          <cell r="AP93">
            <v>3</v>
          </cell>
          <cell r="AQ93">
            <v>4</v>
          </cell>
          <cell r="AR93">
            <v>4</v>
          </cell>
          <cell r="AS93">
            <v>4</v>
          </cell>
          <cell r="AT93">
            <v>4</v>
          </cell>
          <cell r="AU93">
            <v>4</v>
          </cell>
          <cell r="AV93">
            <v>3</v>
          </cell>
          <cell r="AW93">
            <v>3</v>
          </cell>
          <cell r="AX93">
            <v>3</v>
          </cell>
          <cell r="AY93">
            <v>5</v>
          </cell>
          <cell r="AZ93">
            <v>3</v>
          </cell>
          <cell r="BA93">
            <v>4</v>
          </cell>
          <cell r="BB93">
            <v>3</v>
          </cell>
          <cell r="BC93">
            <v>3</v>
          </cell>
          <cell r="BD93">
            <v>3</v>
          </cell>
          <cell r="BE93">
            <v>2</v>
          </cell>
          <cell r="BF93">
            <v>3</v>
          </cell>
          <cell r="BG93">
            <v>3</v>
          </cell>
          <cell r="BH93">
            <v>2</v>
          </cell>
          <cell r="BI93">
            <v>2</v>
          </cell>
          <cell r="BJ93">
            <v>3</v>
          </cell>
          <cell r="BK93">
            <v>2</v>
          </cell>
          <cell r="BL93">
            <v>2</v>
          </cell>
          <cell r="BM93">
            <v>2</v>
          </cell>
          <cell r="BN93">
            <v>2</v>
          </cell>
          <cell r="BO93">
            <v>2</v>
          </cell>
          <cell r="BP93">
            <v>2</v>
          </cell>
          <cell r="BQ93">
            <v>2</v>
          </cell>
          <cell r="BR93">
            <v>2</v>
          </cell>
          <cell r="BS93">
            <v>2</v>
          </cell>
          <cell r="BT93">
            <v>1</v>
          </cell>
          <cell r="BU93">
            <v>1</v>
          </cell>
          <cell r="BV93">
            <v>1</v>
          </cell>
          <cell r="BW93">
            <v>1</v>
          </cell>
          <cell r="BX93">
            <v>1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1</v>
          </cell>
          <cell r="CD93">
            <v>1</v>
          </cell>
          <cell r="CE93">
            <v>1</v>
          </cell>
          <cell r="CF93">
            <v>1</v>
          </cell>
          <cell r="CG93">
            <v>1</v>
          </cell>
          <cell r="CH93">
            <v>1</v>
          </cell>
          <cell r="CI93">
            <v>1</v>
          </cell>
          <cell r="CJ93">
            <v>1</v>
          </cell>
          <cell r="CK93">
            <v>1</v>
          </cell>
          <cell r="CL93">
            <v>0</v>
          </cell>
          <cell r="CM93">
            <v>1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4</v>
          </cell>
          <cell r="DL93">
            <v>29</v>
          </cell>
          <cell r="DM93">
            <v>20</v>
          </cell>
          <cell r="DN93">
            <v>17</v>
          </cell>
          <cell r="DO93">
            <v>20</v>
          </cell>
          <cell r="DP93">
            <v>17</v>
          </cell>
          <cell r="DQ93">
            <v>15</v>
          </cell>
          <cell r="DR93">
            <v>13</v>
          </cell>
          <cell r="DS93">
            <v>10</v>
          </cell>
          <cell r="DT93">
            <v>9</v>
          </cell>
          <cell r="DU93">
            <v>5</v>
          </cell>
          <cell r="DV93">
            <v>5</v>
          </cell>
          <cell r="DW93">
            <v>5</v>
          </cell>
          <cell r="DX93">
            <v>4</v>
          </cell>
          <cell r="DY93">
            <v>4</v>
          </cell>
        </row>
        <row r="94">
          <cell r="G94">
            <v>7049</v>
          </cell>
          <cell r="H94">
            <v>2</v>
          </cell>
          <cell r="I94">
            <v>3</v>
          </cell>
          <cell r="J94">
            <v>4</v>
          </cell>
          <cell r="K94">
            <v>4</v>
          </cell>
          <cell r="L94">
            <v>5</v>
          </cell>
          <cell r="M94">
            <v>5</v>
          </cell>
          <cell r="N94">
            <v>5</v>
          </cell>
          <cell r="O94">
            <v>6</v>
          </cell>
          <cell r="P94">
            <v>6</v>
          </cell>
          <cell r="Q94">
            <v>7</v>
          </cell>
          <cell r="R94">
            <v>6</v>
          </cell>
          <cell r="S94">
            <v>5</v>
          </cell>
          <cell r="T94">
            <v>7</v>
          </cell>
          <cell r="U94">
            <v>7</v>
          </cell>
          <cell r="V94">
            <v>7</v>
          </cell>
          <cell r="W94">
            <v>8</v>
          </cell>
          <cell r="X94">
            <v>7</v>
          </cell>
          <cell r="Y94">
            <v>6</v>
          </cell>
          <cell r="Z94">
            <v>7</v>
          </cell>
          <cell r="AA94">
            <v>6</v>
          </cell>
          <cell r="AB94">
            <v>6</v>
          </cell>
          <cell r="AC94">
            <v>5</v>
          </cell>
          <cell r="AD94">
            <v>8</v>
          </cell>
          <cell r="AE94">
            <v>6</v>
          </cell>
          <cell r="AF94">
            <v>5</v>
          </cell>
          <cell r="AG94">
            <v>5</v>
          </cell>
          <cell r="AH94">
            <v>5</v>
          </cell>
          <cell r="AI94">
            <v>4</v>
          </cell>
          <cell r="AJ94">
            <v>5</v>
          </cell>
          <cell r="AK94">
            <v>3</v>
          </cell>
          <cell r="AL94">
            <v>4</v>
          </cell>
          <cell r="AM94">
            <v>4</v>
          </cell>
          <cell r="AN94">
            <v>5</v>
          </cell>
          <cell r="AO94">
            <v>4</v>
          </cell>
          <cell r="AP94">
            <v>4</v>
          </cell>
          <cell r="AQ94">
            <v>4</v>
          </cell>
          <cell r="AR94">
            <v>4</v>
          </cell>
          <cell r="AS94">
            <v>4</v>
          </cell>
          <cell r="AT94">
            <v>4</v>
          </cell>
          <cell r="AU94">
            <v>4</v>
          </cell>
          <cell r="AV94">
            <v>3</v>
          </cell>
          <cell r="AW94">
            <v>4</v>
          </cell>
          <cell r="AX94">
            <v>3</v>
          </cell>
          <cell r="AY94">
            <v>5</v>
          </cell>
          <cell r="AZ94">
            <v>3</v>
          </cell>
          <cell r="BA94">
            <v>4</v>
          </cell>
          <cell r="BB94">
            <v>3</v>
          </cell>
          <cell r="BC94">
            <v>4</v>
          </cell>
          <cell r="BD94">
            <v>4</v>
          </cell>
          <cell r="BE94">
            <v>2</v>
          </cell>
          <cell r="BF94">
            <v>3</v>
          </cell>
          <cell r="BG94">
            <v>3</v>
          </cell>
          <cell r="BH94">
            <v>2</v>
          </cell>
          <cell r="BI94">
            <v>2</v>
          </cell>
          <cell r="BJ94">
            <v>3</v>
          </cell>
          <cell r="BK94">
            <v>3</v>
          </cell>
          <cell r="BL94">
            <v>3</v>
          </cell>
          <cell r="BM94">
            <v>2</v>
          </cell>
          <cell r="BN94">
            <v>3</v>
          </cell>
          <cell r="BO94">
            <v>2</v>
          </cell>
          <cell r="BP94">
            <v>2</v>
          </cell>
          <cell r="BQ94">
            <v>2</v>
          </cell>
          <cell r="BR94">
            <v>3</v>
          </cell>
          <cell r="BS94">
            <v>2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X94">
            <v>1</v>
          </cell>
          <cell r="BY94">
            <v>1</v>
          </cell>
          <cell r="BZ94">
            <v>1</v>
          </cell>
          <cell r="CA94">
            <v>1</v>
          </cell>
          <cell r="CB94">
            <v>1</v>
          </cell>
          <cell r="CC94">
            <v>1</v>
          </cell>
          <cell r="CD94">
            <v>1</v>
          </cell>
          <cell r="CE94">
            <v>1</v>
          </cell>
          <cell r="CF94">
            <v>1</v>
          </cell>
          <cell r="CG94">
            <v>1</v>
          </cell>
          <cell r="CH94">
            <v>1</v>
          </cell>
          <cell r="CI94">
            <v>1</v>
          </cell>
          <cell r="CJ94">
            <v>1</v>
          </cell>
          <cell r="CK94">
            <v>1</v>
          </cell>
          <cell r="CL94">
            <v>1</v>
          </cell>
          <cell r="CM94">
            <v>1</v>
          </cell>
          <cell r="CN94">
            <v>1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1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2</v>
          </cell>
          <cell r="DL94">
            <v>30</v>
          </cell>
          <cell r="DM94">
            <v>22</v>
          </cell>
          <cell r="DN94">
            <v>21</v>
          </cell>
          <cell r="DO94">
            <v>20</v>
          </cell>
          <cell r="DP94">
            <v>18</v>
          </cell>
          <cell r="DQ94">
            <v>17</v>
          </cell>
          <cell r="DR94">
            <v>13</v>
          </cell>
          <cell r="DS94">
            <v>13</v>
          </cell>
          <cell r="DT94">
            <v>10</v>
          </cell>
          <cell r="DU94">
            <v>5</v>
          </cell>
          <cell r="DV94">
            <v>5</v>
          </cell>
          <cell r="DW94">
            <v>5</v>
          </cell>
          <cell r="DX94">
            <v>6</v>
          </cell>
          <cell r="DY94">
            <v>2</v>
          </cell>
        </row>
        <row r="95">
          <cell r="G95">
            <v>7179</v>
          </cell>
          <cell r="H95">
            <v>4</v>
          </cell>
          <cell r="I95">
            <v>5</v>
          </cell>
          <cell r="J95">
            <v>4</v>
          </cell>
          <cell r="K95">
            <v>4</v>
          </cell>
          <cell r="L95">
            <v>3</v>
          </cell>
          <cell r="M95">
            <v>4</v>
          </cell>
          <cell r="N95">
            <v>5</v>
          </cell>
          <cell r="O95">
            <v>5</v>
          </cell>
          <cell r="P95">
            <v>5</v>
          </cell>
          <cell r="Q95">
            <v>6</v>
          </cell>
          <cell r="R95">
            <v>5</v>
          </cell>
          <cell r="S95">
            <v>5</v>
          </cell>
          <cell r="T95">
            <v>6</v>
          </cell>
          <cell r="U95">
            <v>6</v>
          </cell>
          <cell r="V95">
            <v>6</v>
          </cell>
          <cell r="W95">
            <v>7</v>
          </cell>
          <cell r="X95">
            <v>6</v>
          </cell>
          <cell r="Y95">
            <v>5</v>
          </cell>
          <cell r="Z95">
            <v>6</v>
          </cell>
          <cell r="AA95">
            <v>5</v>
          </cell>
          <cell r="AB95">
            <v>5</v>
          </cell>
          <cell r="AC95">
            <v>5</v>
          </cell>
          <cell r="AD95">
            <v>7</v>
          </cell>
          <cell r="AE95">
            <v>5</v>
          </cell>
          <cell r="AF95">
            <v>4</v>
          </cell>
          <cell r="AG95">
            <v>4</v>
          </cell>
          <cell r="AH95">
            <v>4</v>
          </cell>
          <cell r="AI95">
            <v>3</v>
          </cell>
          <cell r="AJ95">
            <v>4</v>
          </cell>
          <cell r="AK95">
            <v>3</v>
          </cell>
          <cell r="AL95">
            <v>3</v>
          </cell>
          <cell r="AM95">
            <v>3</v>
          </cell>
          <cell r="AN95">
            <v>4</v>
          </cell>
          <cell r="AO95">
            <v>3</v>
          </cell>
          <cell r="AP95">
            <v>3</v>
          </cell>
          <cell r="AQ95">
            <v>4</v>
          </cell>
          <cell r="AR95">
            <v>3</v>
          </cell>
          <cell r="AS95">
            <v>3</v>
          </cell>
          <cell r="AT95">
            <v>4</v>
          </cell>
          <cell r="AU95">
            <v>4</v>
          </cell>
          <cell r="AV95">
            <v>2</v>
          </cell>
          <cell r="AW95">
            <v>3</v>
          </cell>
          <cell r="AX95">
            <v>3</v>
          </cell>
          <cell r="AY95">
            <v>4</v>
          </cell>
          <cell r="AZ95">
            <v>3</v>
          </cell>
          <cell r="BA95">
            <v>3</v>
          </cell>
          <cell r="BB95">
            <v>3</v>
          </cell>
          <cell r="BC95">
            <v>3</v>
          </cell>
          <cell r="BD95">
            <v>3</v>
          </cell>
          <cell r="BE95">
            <v>2</v>
          </cell>
          <cell r="BF95">
            <v>3</v>
          </cell>
          <cell r="BG95">
            <v>2</v>
          </cell>
          <cell r="BH95">
            <v>2</v>
          </cell>
          <cell r="BI95">
            <v>2</v>
          </cell>
          <cell r="BJ95">
            <v>2</v>
          </cell>
          <cell r="BK95">
            <v>2</v>
          </cell>
          <cell r="BL95">
            <v>2</v>
          </cell>
          <cell r="BM95">
            <v>2</v>
          </cell>
          <cell r="BN95">
            <v>2</v>
          </cell>
          <cell r="BO95">
            <v>2</v>
          </cell>
          <cell r="BP95">
            <v>2</v>
          </cell>
          <cell r="BQ95">
            <v>1</v>
          </cell>
          <cell r="BR95">
            <v>2</v>
          </cell>
          <cell r="BS95">
            <v>2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X95">
            <v>1</v>
          </cell>
          <cell r="BY95">
            <v>1</v>
          </cell>
          <cell r="BZ95">
            <v>1</v>
          </cell>
          <cell r="CA95">
            <v>1</v>
          </cell>
          <cell r="CB95">
            <v>1</v>
          </cell>
          <cell r="CC95">
            <v>1</v>
          </cell>
          <cell r="CD95">
            <v>1</v>
          </cell>
          <cell r="CE95">
            <v>1</v>
          </cell>
          <cell r="CF95">
            <v>1</v>
          </cell>
          <cell r="CG95">
            <v>1</v>
          </cell>
          <cell r="CH95">
            <v>1</v>
          </cell>
          <cell r="CI95">
            <v>1</v>
          </cell>
          <cell r="CJ95">
            <v>1</v>
          </cell>
          <cell r="CK95">
            <v>1</v>
          </cell>
          <cell r="CL95">
            <v>0</v>
          </cell>
          <cell r="CM95">
            <v>1</v>
          </cell>
          <cell r="CN95">
            <v>1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4</v>
          </cell>
          <cell r="DL95">
            <v>26</v>
          </cell>
          <cell r="DM95">
            <v>18</v>
          </cell>
          <cell r="DN95">
            <v>16</v>
          </cell>
          <cell r="DO95">
            <v>18</v>
          </cell>
          <cell r="DP95">
            <v>15</v>
          </cell>
          <cell r="DQ95">
            <v>14</v>
          </cell>
          <cell r="DR95">
            <v>11</v>
          </cell>
          <cell r="DS95">
            <v>10</v>
          </cell>
          <cell r="DT95">
            <v>8</v>
          </cell>
          <cell r="DU95">
            <v>5</v>
          </cell>
          <cell r="DV95">
            <v>5</v>
          </cell>
          <cell r="DW95">
            <v>5</v>
          </cell>
          <cell r="DX95">
            <v>4</v>
          </cell>
          <cell r="DY95">
            <v>4</v>
          </cell>
        </row>
        <row r="96">
          <cell r="G96">
            <v>7180</v>
          </cell>
          <cell r="H96">
            <v>6</v>
          </cell>
          <cell r="I96">
            <v>5</v>
          </cell>
          <cell r="J96">
            <v>5</v>
          </cell>
          <cell r="K96">
            <v>6</v>
          </cell>
          <cell r="L96">
            <v>5</v>
          </cell>
          <cell r="M96">
            <v>7</v>
          </cell>
          <cell r="N96">
            <v>8</v>
          </cell>
          <cell r="O96">
            <v>9</v>
          </cell>
          <cell r="P96">
            <v>9</v>
          </cell>
          <cell r="Q96">
            <v>10</v>
          </cell>
          <cell r="R96">
            <v>9</v>
          </cell>
          <cell r="S96">
            <v>8</v>
          </cell>
          <cell r="T96">
            <v>10</v>
          </cell>
          <cell r="U96">
            <v>9</v>
          </cell>
          <cell r="V96">
            <v>9</v>
          </cell>
          <cell r="W96">
            <v>11</v>
          </cell>
          <cell r="X96">
            <v>10</v>
          </cell>
          <cell r="Y96">
            <v>9</v>
          </cell>
          <cell r="Z96">
            <v>10</v>
          </cell>
          <cell r="AA96">
            <v>9</v>
          </cell>
          <cell r="AB96">
            <v>9</v>
          </cell>
          <cell r="AC96">
            <v>8</v>
          </cell>
          <cell r="AD96">
            <v>11</v>
          </cell>
          <cell r="AE96">
            <v>9</v>
          </cell>
          <cell r="AF96">
            <v>7</v>
          </cell>
          <cell r="AG96">
            <v>7</v>
          </cell>
          <cell r="AH96">
            <v>7</v>
          </cell>
          <cell r="AI96">
            <v>5</v>
          </cell>
          <cell r="AJ96">
            <v>7</v>
          </cell>
          <cell r="AK96">
            <v>4</v>
          </cell>
          <cell r="AL96">
            <v>5</v>
          </cell>
          <cell r="AM96">
            <v>5</v>
          </cell>
          <cell r="AN96">
            <v>7</v>
          </cell>
          <cell r="AO96">
            <v>5</v>
          </cell>
          <cell r="AP96">
            <v>5</v>
          </cell>
          <cell r="AQ96">
            <v>6</v>
          </cell>
          <cell r="AR96">
            <v>5</v>
          </cell>
          <cell r="AS96">
            <v>6</v>
          </cell>
          <cell r="AT96">
            <v>6</v>
          </cell>
          <cell r="AU96">
            <v>6</v>
          </cell>
          <cell r="AV96">
            <v>4</v>
          </cell>
          <cell r="AW96">
            <v>5</v>
          </cell>
          <cell r="AX96">
            <v>4</v>
          </cell>
          <cell r="AY96">
            <v>7</v>
          </cell>
          <cell r="AZ96">
            <v>4</v>
          </cell>
          <cell r="BA96">
            <v>6</v>
          </cell>
          <cell r="BB96">
            <v>5</v>
          </cell>
          <cell r="BC96">
            <v>5</v>
          </cell>
          <cell r="BD96">
            <v>5</v>
          </cell>
          <cell r="BE96">
            <v>3</v>
          </cell>
          <cell r="BF96">
            <v>5</v>
          </cell>
          <cell r="BG96">
            <v>4</v>
          </cell>
          <cell r="BH96">
            <v>4</v>
          </cell>
          <cell r="BI96">
            <v>3</v>
          </cell>
          <cell r="BJ96">
            <v>4</v>
          </cell>
          <cell r="BK96">
            <v>4</v>
          </cell>
          <cell r="BL96">
            <v>4</v>
          </cell>
          <cell r="BM96">
            <v>3</v>
          </cell>
          <cell r="BN96">
            <v>4</v>
          </cell>
          <cell r="BO96">
            <v>3</v>
          </cell>
          <cell r="BP96">
            <v>3</v>
          </cell>
          <cell r="BQ96">
            <v>2</v>
          </cell>
          <cell r="BR96">
            <v>4</v>
          </cell>
          <cell r="BS96">
            <v>3</v>
          </cell>
          <cell r="BT96">
            <v>2</v>
          </cell>
          <cell r="BU96">
            <v>2</v>
          </cell>
          <cell r="BV96">
            <v>2</v>
          </cell>
          <cell r="BW96">
            <v>2</v>
          </cell>
          <cell r="BX96">
            <v>2</v>
          </cell>
          <cell r="BY96">
            <v>1</v>
          </cell>
          <cell r="BZ96">
            <v>2</v>
          </cell>
          <cell r="CA96">
            <v>1</v>
          </cell>
          <cell r="CB96">
            <v>2</v>
          </cell>
          <cell r="CC96">
            <v>1</v>
          </cell>
          <cell r="CD96">
            <v>2</v>
          </cell>
          <cell r="CE96">
            <v>2</v>
          </cell>
          <cell r="CF96">
            <v>1</v>
          </cell>
          <cell r="CG96">
            <v>1</v>
          </cell>
          <cell r="CH96">
            <v>1</v>
          </cell>
          <cell r="CI96">
            <v>1</v>
          </cell>
          <cell r="CJ96">
            <v>1</v>
          </cell>
          <cell r="CK96">
            <v>1</v>
          </cell>
          <cell r="CL96">
            <v>1</v>
          </cell>
          <cell r="CM96">
            <v>1</v>
          </cell>
          <cell r="CN96">
            <v>1</v>
          </cell>
          <cell r="CO96">
            <v>0</v>
          </cell>
          <cell r="CP96">
            <v>1</v>
          </cell>
          <cell r="CQ96">
            <v>1</v>
          </cell>
          <cell r="CR96">
            <v>0</v>
          </cell>
          <cell r="CS96">
            <v>1</v>
          </cell>
          <cell r="CT96">
            <v>1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6</v>
          </cell>
          <cell r="DL96">
            <v>44</v>
          </cell>
          <cell r="DM96">
            <v>30</v>
          </cell>
          <cell r="DN96">
            <v>27</v>
          </cell>
          <cell r="DO96">
            <v>29</v>
          </cell>
          <cell r="DP96">
            <v>24</v>
          </cell>
          <cell r="DQ96">
            <v>24</v>
          </cell>
          <cell r="DR96">
            <v>20</v>
          </cell>
          <cell r="DS96">
            <v>18</v>
          </cell>
          <cell r="DT96">
            <v>14</v>
          </cell>
          <cell r="DU96">
            <v>9</v>
          </cell>
          <cell r="DV96">
            <v>8</v>
          </cell>
          <cell r="DW96">
            <v>6</v>
          </cell>
          <cell r="DX96">
            <v>9</v>
          </cell>
          <cell r="DY96">
            <v>6</v>
          </cell>
        </row>
        <row r="97">
          <cell r="G97">
            <v>8923</v>
          </cell>
          <cell r="H97">
            <v>3</v>
          </cell>
          <cell r="I97">
            <v>3</v>
          </cell>
          <cell r="J97">
            <v>4</v>
          </cell>
          <cell r="K97">
            <v>4</v>
          </cell>
          <cell r="L97">
            <v>4</v>
          </cell>
          <cell r="M97">
            <v>4</v>
          </cell>
          <cell r="N97">
            <v>5</v>
          </cell>
          <cell r="O97">
            <v>5</v>
          </cell>
          <cell r="P97">
            <v>5</v>
          </cell>
          <cell r="Q97">
            <v>6</v>
          </cell>
          <cell r="R97">
            <v>6</v>
          </cell>
          <cell r="S97">
            <v>5</v>
          </cell>
          <cell r="T97">
            <v>6</v>
          </cell>
          <cell r="U97">
            <v>6</v>
          </cell>
          <cell r="V97">
            <v>6</v>
          </cell>
          <cell r="W97">
            <v>7</v>
          </cell>
          <cell r="X97">
            <v>6</v>
          </cell>
          <cell r="Y97">
            <v>5</v>
          </cell>
          <cell r="Z97">
            <v>6</v>
          </cell>
          <cell r="AA97">
            <v>5</v>
          </cell>
          <cell r="AB97">
            <v>5</v>
          </cell>
          <cell r="AC97">
            <v>5</v>
          </cell>
          <cell r="AD97">
            <v>7</v>
          </cell>
          <cell r="AE97">
            <v>5</v>
          </cell>
          <cell r="AF97">
            <v>4</v>
          </cell>
          <cell r="AG97">
            <v>4</v>
          </cell>
          <cell r="AH97">
            <v>4</v>
          </cell>
          <cell r="AI97">
            <v>3</v>
          </cell>
          <cell r="AJ97">
            <v>4</v>
          </cell>
          <cell r="AK97">
            <v>3</v>
          </cell>
          <cell r="AL97">
            <v>3</v>
          </cell>
          <cell r="AM97">
            <v>3</v>
          </cell>
          <cell r="AN97">
            <v>4</v>
          </cell>
          <cell r="AO97">
            <v>3</v>
          </cell>
          <cell r="AP97">
            <v>3</v>
          </cell>
          <cell r="AQ97">
            <v>4</v>
          </cell>
          <cell r="AR97">
            <v>3</v>
          </cell>
          <cell r="AS97">
            <v>3</v>
          </cell>
          <cell r="AT97">
            <v>4</v>
          </cell>
          <cell r="AU97">
            <v>4</v>
          </cell>
          <cell r="AV97">
            <v>2</v>
          </cell>
          <cell r="AW97">
            <v>3</v>
          </cell>
          <cell r="AX97">
            <v>3</v>
          </cell>
          <cell r="AY97">
            <v>4</v>
          </cell>
          <cell r="AZ97">
            <v>3</v>
          </cell>
          <cell r="BA97">
            <v>3</v>
          </cell>
          <cell r="BB97">
            <v>3</v>
          </cell>
          <cell r="BC97">
            <v>3</v>
          </cell>
          <cell r="BD97">
            <v>3</v>
          </cell>
          <cell r="BE97">
            <v>2</v>
          </cell>
          <cell r="BF97">
            <v>3</v>
          </cell>
          <cell r="BG97">
            <v>2</v>
          </cell>
          <cell r="BH97">
            <v>2</v>
          </cell>
          <cell r="BI97">
            <v>2</v>
          </cell>
          <cell r="BJ97">
            <v>2</v>
          </cell>
          <cell r="BK97">
            <v>2</v>
          </cell>
          <cell r="BL97">
            <v>2</v>
          </cell>
          <cell r="BM97">
            <v>2</v>
          </cell>
          <cell r="BN97">
            <v>2</v>
          </cell>
          <cell r="BO97">
            <v>2</v>
          </cell>
          <cell r="BP97">
            <v>2</v>
          </cell>
          <cell r="BQ97">
            <v>1</v>
          </cell>
          <cell r="BR97">
            <v>2</v>
          </cell>
          <cell r="BS97">
            <v>2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X97">
            <v>1</v>
          </cell>
          <cell r="BY97">
            <v>1</v>
          </cell>
          <cell r="BZ97">
            <v>1</v>
          </cell>
          <cell r="CA97">
            <v>1</v>
          </cell>
          <cell r="CB97">
            <v>1</v>
          </cell>
          <cell r="CC97">
            <v>1</v>
          </cell>
          <cell r="CD97">
            <v>1</v>
          </cell>
          <cell r="CE97">
            <v>1</v>
          </cell>
          <cell r="CF97">
            <v>1</v>
          </cell>
          <cell r="CG97">
            <v>1</v>
          </cell>
          <cell r="CH97">
            <v>1</v>
          </cell>
          <cell r="CI97">
            <v>1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1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3</v>
          </cell>
          <cell r="DL97">
            <v>26</v>
          </cell>
          <cell r="DM97">
            <v>18</v>
          </cell>
          <cell r="DN97">
            <v>16</v>
          </cell>
          <cell r="DO97">
            <v>18</v>
          </cell>
          <cell r="DP97">
            <v>15</v>
          </cell>
          <cell r="DQ97">
            <v>14</v>
          </cell>
          <cell r="DR97">
            <v>11</v>
          </cell>
          <cell r="DS97">
            <v>10</v>
          </cell>
          <cell r="DT97">
            <v>8</v>
          </cell>
          <cell r="DU97">
            <v>5</v>
          </cell>
          <cell r="DV97">
            <v>5</v>
          </cell>
          <cell r="DW97">
            <v>5</v>
          </cell>
          <cell r="DX97">
            <v>4</v>
          </cell>
          <cell r="DY97">
            <v>3</v>
          </cell>
        </row>
        <row r="98">
          <cell r="G98">
            <v>5012</v>
          </cell>
          <cell r="H98">
            <v>18</v>
          </cell>
          <cell r="I98">
            <v>21</v>
          </cell>
          <cell r="J98">
            <v>28</v>
          </cell>
          <cell r="K98">
            <v>25</v>
          </cell>
          <cell r="L98">
            <v>21</v>
          </cell>
          <cell r="M98">
            <v>23</v>
          </cell>
          <cell r="N98">
            <v>29</v>
          </cell>
          <cell r="O98">
            <v>33</v>
          </cell>
          <cell r="P98">
            <v>24</v>
          </cell>
          <cell r="Q98">
            <v>29</v>
          </cell>
          <cell r="R98">
            <v>34</v>
          </cell>
          <cell r="S98">
            <v>29</v>
          </cell>
          <cell r="T98">
            <v>32</v>
          </cell>
          <cell r="U98">
            <v>36</v>
          </cell>
          <cell r="V98">
            <v>36</v>
          </cell>
          <cell r="W98">
            <v>36</v>
          </cell>
          <cell r="X98">
            <v>34</v>
          </cell>
          <cell r="Y98">
            <v>31</v>
          </cell>
          <cell r="Z98">
            <v>32</v>
          </cell>
          <cell r="AA98">
            <v>28</v>
          </cell>
          <cell r="AB98">
            <v>18</v>
          </cell>
          <cell r="AC98">
            <v>20</v>
          </cell>
          <cell r="AD98">
            <v>21</v>
          </cell>
          <cell r="AE98">
            <v>19</v>
          </cell>
          <cell r="AF98">
            <v>16</v>
          </cell>
          <cell r="AG98">
            <v>19</v>
          </cell>
          <cell r="AH98">
            <v>13</v>
          </cell>
          <cell r="AI98">
            <v>9</v>
          </cell>
          <cell r="AJ98">
            <v>6</v>
          </cell>
          <cell r="AK98">
            <v>10</v>
          </cell>
          <cell r="AL98">
            <v>15</v>
          </cell>
          <cell r="AM98">
            <v>19</v>
          </cell>
          <cell r="AN98">
            <v>18</v>
          </cell>
          <cell r="AO98">
            <v>14</v>
          </cell>
          <cell r="AP98">
            <v>11</v>
          </cell>
          <cell r="AQ98">
            <v>16</v>
          </cell>
          <cell r="AR98">
            <v>14</v>
          </cell>
          <cell r="AS98">
            <v>12</v>
          </cell>
          <cell r="AT98">
            <v>16</v>
          </cell>
          <cell r="AU98">
            <v>16</v>
          </cell>
          <cell r="AV98">
            <v>18</v>
          </cell>
          <cell r="AW98">
            <v>13</v>
          </cell>
          <cell r="AX98">
            <v>15</v>
          </cell>
          <cell r="AY98">
            <v>15</v>
          </cell>
          <cell r="AZ98">
            <v>16</v>
          </cell>
          <cell r="BA98">
            <v>15</v>
          </cell>
          <cell r="BB98">
            <v>20</v>
          </cell>
          <cell r="BC98">
            <v>15</v>
          </cell>
          <cell r="BD98">
            <v>20</v>
          </cell>
          <cell r="BE98">
            <v>14</v>
          </cell>
          <cell r="BF98">
            <v>14</v>
          </cell>
          <cell r="BG98">
            <v>16</v>
          </cell>
          <cell r="BH98">
            <v>21</v>
          </cell>
          <cell r="BI98">
            <v>14</v>
          </cell>
          <cell r="BJ98">
            <v>14</v>
          </cell>
          <cell r="BK98">
            <v>16</v>
          </cell>
          <cell r="BL98">
            <v>10</v>
          </cell>
          <cell r="BM98">
            <v>16</v>
          </cell>
          <cell r="BN98">
            <v>10</v>
          </cell>
          <cell r="BO98">
            <v>9</v>
          </cell>
          <cell r="BP98">
            <v>14</v>
          </cell>
          <cell r="BQ98">
            <v>14</v>
          </cell>
          <cell r="BR98">
            <v>12</v>
          </cell>
          <cell r="BS98">
            <v>9</v>
          </cell>
          <cell r="BT98">
            <v>10</v>
          </cell>
          <cell r="BU98">
            <v>9</v>
          </cell>
          <cell r="BV98">
            <v>11</v>
          </cell>
          <cell r="BW98">
            <v>10</v>
          </cell>
          <cell r="BX98">
            <v>12</v>
          </cell>
          <cell r="BY98">
            <v>6</v>
          </cell>
          <cell r="BZ98">
            <v>7</v>
          </cell>
          <cell r="CA98">
            <v>8</v>
          </cell>
          <cell r="CB98">
            <v>5</v>
          </cell>
          <cell r="CC98">
            <v>7</v>
          </cell>
          <cell r="CD98">
            <v>6</v>
          </cell>
          <cell r="CE98">
            <v>3</v>
          </cell>
          <cell r="CF98">
            <v>7</v>
          </cell>
          <cell r="CG98">
            <v>6</v>
          </cell>
          <cell r="CH98">
            <v>7</v>
          </cell>
          <cell r="CI98">
            <v>5</v>
          </cell>
          <cell r="CJ98">
            <v>5</v>
          </cell>
          <cell r="CK98">
            <v>5</v>
          </cell>
          <cell r="CL98">
            <v>7</v>
          </cell>
          <cell r="CM98">
            <v>5</v>
          </cell>
          <cell r="CN98">
            <v>4</v>
          </cell>
          <cell r="CO98">
            <v>5</v>
          </cell>
          <cell r="CP98">
            <v>4</v>
          </cell>
          <cell r="CQ98">
            <v>3</v>
          </cell>
          <cell r="CR98">
            <v>3</v>
          </cell>
          <cell r="CS98">
            <v>1</v>
          </cell>
          <cell r="CT98">
            <v>1</v>
          </cell>
          <cell r="CU98">
            <v>1</v>
          </cell>
          <cell r="CV98">
            <v>0</v>
          </cell>
          <cell r="CW98">
            <v>1</v>
          </cell>
          <cell r="CX98">
            <v>1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20</v>
          </cell>
          <cell r="DL98">
            <v>94</v>
          </cell>
          <cell r="DM98">
            <v>57</v>
          </cell>
          <cell r="DN98">
            <v>77</v>
          </cell>
          <cell r="DO98">
            <v>74</v>
          </cell>
          <cell r="DP98">
            <v>77</v>
          </cell>
          <cell r="DQ98">
            <v>84</v>
          </cell>
          <cell r="DR98">
            <v>79</v>
          </cell>
          <cell r="DS98">
            <v>61</v>
          </cell>
          <cell r="DT98">
            <v>59</v>
          </cell>
          <cell r="DU98">
            <v>48</v>
          </cell>
          <cell r="DV98">
            <v>33</v>
          </cell>
          <cell r="DW98">
            <v>28</v>
          </cell>
          <cell r="DX98">
            <v>46</v>
          </cell>
          <cell r="DY98">
            <v>20</v>
          </cell>
        </row>
        <row r="99">
          <cell r="G99">
            <v>5013</v>
          </cell>
          <cell r="H99">
            <v>19</v>
          </cell>
          <cell r="I99">
            <v>21</v>
          </cell>
          <cell r="J99">
            <v>19</v>
          </cell>
          <cell r="K99">
            <v>20</v>
          </cell>
          <cell r="L99">
            <v>19</v>
          </cell>
          <cell r="M99">
            <v>19</v>
          </cell>
          <cell r="N99">
            <v>24</v>
          </cell>
          <cell r="O99">
            <v>26</v>
          </cell>
          <cell r="P99">
            <v>20</v>
          </cell>
          <cell r="Q99">
            <v>23</v>
          </cell>
          <cell r="R99">
            <v>24</v>
          </cell>
          <cell r="S99">
            <v>22</v>
          </cell>
          <cell r="T99">
            <v>24</v>
          </cell>
          <cell r="U99">
            <v>27</v>
          </cell>
          <cell r="V99">
            <v>27</v>
          </cell>
          <cell r="W99">
            <v>28</v>
          </cell>
          <cell r="X99">
            <v>27</v>
          </cell>
          <cell r="Y99">
            <v>24</v>
          </cell>
          <cell r="Z99">
            <v>26</v>
          </cell>
          <cell r="AA99">
            <v>24</v>
          </cell>
          <cell r="AB99">
            <v>20</v>
          </cell>
          <cell r="AC99">
            <v>22</v>
          </cell>
          <cell r="AD99">
            <v>22</v>
          </cell>
          <cell r="AE99">
            <v>21</v>
          </cell>
          <cell r="AF99">
            <v>19</v>
          </cell>
          <cell r="AG99">
            <v>21</v>
          </cell>
          <cell r="AH99">
            <v>17</v>
          </cell>
          <cell r="AI99">
            <v>14</v>
          </cell>
          <cell r="AJ99">
            <v>11</v>
          </cell>
          <cell r="AK99">
            <v>14</v>
          </cell>
          <cell r="AL99">
            <v>15</v>
          </cell>
          <cell r="AM99">
            <v>17</v>
          </cell>
          <cell r="AN99">
            <v>17</v>
          </cell>
          <cell r="AO99">
            <v>14</v>
          </cell>
          <cell r="AP99">
            <v>12</v>
          </cell>
          <cell r="AQ99">
            <v>16</v>
          </cell>
          <cell r="AR99">
            <v>14</v>
          </cell>
          <cell r="AS99">
            <v>13</v>
          </cell>
          <cell r="AT99">
            <v>15</v>
          </cell>
          <cell r="AU99">
            <v>15</v>
          </cell>
          <cell r="AV99">
            <v>15</v>
          </cell>
          <cell r="AW99">
            <v>11</v>
          </cell>
          <cell r="AX99">
            <v>13</v>
          </cell>
          <cell r="AY99">
            <v>13</v>
          </cell>
          <cell r="AZ99">
            <v>14</v>
          </cell>
          <cell r="BA99">
            <v>13</v>
          </cell>
          <cell r="BB99">
            <v>16</v>
          </cell>
          <cell r="BC99">
            <v>13</v>
          </cell>
          <cell r="BD99">
            <v>17</v>
          </cell>
          <cell r="BE99">
            <v>12</v>
          </cell>
          <cell r="BF99">
            <v>11</v>
          </cell>
          <cell r="BG99">
            <v>13</v>
          </cell>
          <cell r="BH99">
            <v>16</v>
          </cell>
          <cell r="BI99">
            <v>12</v>
          </cell>
          <cell r="BJ99">
            <v>12</v>
          </cell>
          <cell r="BK99">
            <v>13</v>
          </cell>
          <cell r="BL99">
            <v>9</v>
          </cell>
          <cell r="BM99">
            <v>13</v>
          </cell>
          <cell r="BN99">
            <v>9</v>
          </cell>
          <cell r="BO99">
            <v>8</v>
          </cell>
          <cell r="BP99">
            <v>9</v>
          </cell>
          <cell r="BQ99">
            <v>10</v>
          </cell>
          <cell r="BR99">
            <v>8</v>
          </cell>
          <cell r="BS99">
            <v>6</v>
          </cell>
          <cell r="BT99">
            <v>7</v>
          </cell>
          <cell r="BU99">
            <v>6</v>
          </cell>
          <cell r="BV99">
            <v>8</v>
          </cell>
          <cell r="BW99">
            <v>7</v>
          </cell>
          <cell r="BX99">
            <v>8</v>
          </cell>
          <cell r="BY99">
            <v>4</v>
          </cell>
          <cell r="BZ99">
            <v>6</v>
          </cell>
          <cell r="CA99">
            <v>6</v>
          </cell>
          <cell r="CB99">
            <v>4</v>
          </cell>
          <cell r="CC99">
            <v>5</v>
          </cell>
          <cell r="CD99">
            <v>4</v>
          </cell>
          <cell r="CE99">
            <v>4</v>
          </cell>
          <cell r="CF99">
            <v>4</v>
          </cell>
          <cell r="CG99">
            <v>4</v>
          </cell>
          <cell r="CH99">
            <v>5</v>
          </cell>
          <cell r="CI99">
            <v>3</v>
          </cell>
          <cell r="CJ99">
            <v>4</v>
          </cell>
          <cell r="CK99">
            <v>3</v>
          </cell>
          <cell r="CL99">
            <v>4</v>
          </cell>
          <cell r="CM99">
            <v>4</v>
          </cell>
          <cell r="CN99">
            <v>2</v>
          </cell>
          <cell r="CO99">
            <v>4</v>
          </cell>
          <cell r="CP99">
            <v>2</v>
          </cell>
          <cell r="CQ99">
            <v>2</v>
          </cell>
          <cell r="CR99">
            <v>2</v>
          </cell>
          <cell r="CS99">
            <v>0</v>
          </cell>
          <cell r="CT99">
            <v>0</v>
          </cell>
          <cell r="CU99">
            <v>1</v>
          </cell>
          <cell r="CV99">
            <v>0</v>
          </cell>
          <cell r="CW99">
            <v>1</v>
          </cell>
          <cell r="CX99">
            <v>1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19</v>
          </cell>
          <cell r="DL99">
            <v>104</v>
          </cell>
          <cell r="DM99">
            <v>77</v>
          </cell>
          <cell r="DN99">
            <v>75</v>
          </cell>
          <cell r="DO99">
            <v>73</v>
          </cell>
          <cell r="DP99">
            <v>66</v>
          </cell>
          <cell r="DQ99">
            <v>71</v>
          </cell>
          <cell r="DR99">
            <v>64</v>
          </cell>
          <cell r="DS99">
            <v>52</v>
          </cell>
          <cell r="DT99">
            <v>40</v>
          </cell>
          <cell r="DU99">
            <v>33</v>
          </cell>
          <cell r="DV99">
            <v>25</v>
          </cell>
          <cell r="DW99">
            <v>20</v>
          </cell>
          <cell r="DX99">
            <v>30</v>
          </cell>
          <cell r="DY99">
            <v>19</v>
          </cell>
        </row>
        <row r="100">
          <cell r="G100">
            <v>5014</v>
          </cell>
          <cell r="H100">
            <v>5</v>
          </cell>
          <cell r="I100">
            <v>7</v>
          </cell>
          <cell r="J100">
            <v>8</v>
          </cell>
          <cell r="K100">
            <v>11</v>
          </cell>
          <cell r="L100">
            <v>12</v>
          </cell>
          <cell r="M100">
            <v>11</v>
          </cell>
          <cell r="N100">
            <v>13</v>
          </cell>
          <cell r="O100">
            <v>15</v>
          </cell>
          <cell r="P100">
            <v>11</v>
          </cell>
          <cell r="Q100">
            <v>13</v>
          </cell>
          <cell r="R100">
            <v>14</v>
          </cell>
          <cell r="S100">
            <v>13</v>
          </cell>
          <cell r="T100">
            <v>14</v>
          </cell>
          <cell r="U100">
            <v>15</v>
          </cell>
          <cell r="V100">
            <v>15</v>
          </cell>
          <cell r="W100">
            <v>16</v>
          </cell>
          <cell r="X100">
            <v>15</v>
          </cell>
          <cell r="Y100">
            <v>14</v>
          </cell>
          <cell r="Z100">
            <v>15</v>
          </cell>
          <cell r="AA100">
            <v>13</v>
          </cell>
          <cell r="AB100">
            <v>11</v>
          </cell>
          <cell r="AC100">
            <v>12</v>
          </cell>
          <cell r="AD100">
            <v>13</v>
          </cell>
          <cell r="AE100">
            <v>12</v>
          </cell>
          <cell r="AF100">
            <v>11</v>
          </cell>
          <cell r="AG100">
            <v>12</v>
          </cell>
          <cell r="AH100">
            <v>10</v>
          </cell>
          <cell r="AI100">
            <v>8</v>
          </cell>
          <cell r="AJ100">
            <v>6</v>
          </cell>
          <cell r="AK100">
            <v>8</v>
          </cell>
          <cell r="AL100">
            <v>8</v>
          </cell>
          <cell r="AM100">
            <v>10</v>
          </cell>
          <cell r="AN100">
            <v>9</v>
          </cell>
          <cell r="AO100">
            <v>8</v>
          </cell>
          <cell r="AP100">
            <v>7</v>
          </cell>
          <cell r="AQ100">
            <v>9</v>
          </cell>
          <cell r="AR100">
            <v>8</v>
          </cell>
          <cell r="AS100">
            <v>7</v>
          </cell>
          <cell r="AT100">
            <v>9</v>
          </cell>
          <cell r="AU100">
            <v>9</v>
          </cell>
          <cell r="AV100">
            <v>8</v>
          </cell>
          <cell r="AW100">
            <v>6</v>
          </cell>
          <cell r="AX100">
            <v>7</v>
          </cell>
          <cell r="AY100">
            <v>7</v>
          </cell>
          <cell r="AZ100">
            <v>8</v>
          </cell>
          <cell r="BA100">
            <v>7</v>
          </cell>
          <cell r="BB100">
            <v>9</v>
          </cell>
          <cell r="BC100">
            <v>7</v>
          </cell>
          <cell r="BD100">
            <v>9</v>
          </cell>
          <cell r="BE100">
            <v>7</v>
          </cell>
          <cell r="BF100">
            <v>6</v>
          </cell>
          <cell r="BG100">
            <v>7</v>
          </cell>
          <cell r="BH100">
            <v>9</v>
          </cell>
          <cell r="BI100">
            <v>6</v>
          </cell>
          <cell r="BJ100">
            <v>6</v>
          </cell>
          <cell r="BK100">
            <v>7</v>
          </cell>
          <cell r="BL100">
            <v>5</v>
          </cell>
          <cell r="BM100">
            <v>7</v>
          </cell>
          <cell r="BN100">
            <v>5</v>
          </cell>
          <cell r="BO100">
            <v>4</v>
          </cell>
          <cell r="BP100">
            <v>5</v>
          </cell>
          <cell r="BQ100">
            <v>5</v>
          </cell>
          <cell r="BR100">
            <v>4</v>
          </cell>
          <cell r="BS100">
            <v>3</v>
          </cell>
          <cell r="BT100">
            <v>4</v>
          </cell>
          <cell r="BU100">
            <v>4</v>
          </cell>
          <cell r="BV100">
            <v>4</v>
          </cell>
          <cell r="BW100">
            <v>4</v>
          </cell>
          <cell r="BX100">
            <v>5</v>
          </cell>
          <cell r="BY100">
            <v>2</v>
          </cell>
          <cell r="BZ100">
            <v>3</v>
          </cell>
          <cell r="CA100">
            <v>3</v>
          </cell>
          <cell r="CB100">
            <v>2</v>
          </cell>
          <cell r="CC100">
            <v>3</v>
          </cell>
          <cell r="CD100">
            <v>3</v>
          </cell>
          <cell r="CE100">
            <v>2</v>
          </cell>
          <cell r="CF100">
            <v>3</v>
          </cell>
          <cell r="CG100">
            <v>2</v>
          </cell>
          <cell r="CH100">
            <v>3</v>
          </cell>
          <cell r="CI100">
            <v>2</v>
          </cell>
          <cell r="CJ100">
            <v>2</v>
          </cell>
          <cell r="CK100">
            <v>2</v>
          </cell>
          <cell r="CL100">
            <v>3</v>
          </cell>
          <cell r="CM100">
            <v>2</v>
          </cell>
          <cell r="CN100">
            <v>1</v>
          </cell>
          <cell r="CO100">
            <v>2</v>
          </cell>
          <cell r="CP100">
            <v>1</v>
          </cell>
          <cell r="CQ100">
            <v>1</v>
          </cell>
          <cell r="CR100">
            <v>1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1</v>
          </cell>
          <cell r="CX100">
            <v>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5</v>
          </cell>
          <cell r="DL100">
            <v>59</v>
          </cell>
          <cell r="DM100">
            <v>44</v>
          </cell>
          <cell r="DN100">
            <v>42</v>
          </cell>
          <cell r="DO100">
            <v>42</v>
          </cell>
          <cell r="DP100">
            <v>36</v>
          </cell>
          <cell r="DQ100">
            <v>39</v>
          </cell>
          <cell r="DR100">
            <v>34</v>
          </cell>
          <cell r="DS100">
            <v>28</v>
          </cell>
          <cell r="DT100">
            <v>21</v>
          </cell>
          <cell r="DU100">
            <v>19</v>
          </cell>
          <cell r="DV100">
            <v>14</v>
          </cell>
          <cell r="DW100">
            <v>12</v>
          </cell>
          <cell r="DX100">
            <v>18</v>
          </cell>
          <cell r="DY100">
            <v>5</v>
          </cell>
        </row>
        <row r="101">
          <cell r="G101">
            <v>5015</v>
          </cell>
          <cell r="H101">
            <v>10</v>
          </cell>
          <cell r="I101">
            <v>13</v>
          </cell>
          <cell r="J101">
            <v>18</v>
          </cell>
          <cell r="K101">
            <v>15</v>
          </cell>
          <cell r="L101">
            <v>21</v>
          </cell>
          <cell r="M101">
            <v>15</v>
          </cell>
          <cell r="N101">
            <v>18</v>
          </cell>
          <cell r="O101">
            <v>20</v>
          </cell>
          <cell r="P101">
            <v>15</v>
          </cell>
          <cell r="Q101">
            <v>18</v>
          </cell>
          <cell r="R101">
            <v>19</v>
          </cell>
          <cell r="S101">
            <v>17</v>
          </cell>
          <cell r="T101">
            <v>19</v>
          </cell>
          <cell r="U101">
            <v>21</v>
          </cell>
          <cell r="V101">
            <v>21</v>
          </cell>
          <cell r="W101">
            <v>21</v>
          </cell>
          <cell r="X101">
            <v>20</v>
          </cell>
          <cell r="Y101">
            <v>19</v>
          </cell>
          <cell r="Z101">
            <v>20</v>
          </cell>
          <cell r="AA101">
            <v>18</v>
          </cell>
          <cell r="AB101">
            <v>16</v>
          </cell>
          <cell r="AC101">
            <v>17</v>
          </cell>
          <cell r="AD101">
            <v>17</v>
          </cell>
          <cell r="AE101">
            <v>16</v>
          </cell>
          <cell r="AF101">
            <v>14</v>
          </cell>
          <cell r="AG101">
            <v>16</v>
          </cell>
          <cell r="AH101">
            <v>13</v>
          </cell>
          <cell r="AI101">
            <v>11</v>
          </cell>
          <cell r="AJ101">
            <v>9</v>
          </cell>
          <cell r="AK101">
            <v>11</v>
          </cell>
          <cell r="AL101">
            <v>11</v>
          </cell>
          <cell r="AM101">
            <v>13</v>
          </cell>
          <cell r="AN101">
            <v>13</v>
          </cell>
          <cell r="AO101">
            <v>11</v>
          </cell>
          <cell r="AP101">
            <v>10</v>
          </cell>
          <cell r="AQ101">
            <v>12</v>
          </cell>
          <cell r="AR101">
            <v>11</v>
          </cell>
          <cell r="AS101">
            <v>10</v>
          </cell>
          <cell r="AT101">
            <v>12</v>
          </cell>
          <cell r="AU101">
            <v>12</v>
          </cell>
          <cell r="AV101">
            <v>11</v>
          </cell>
          <cell r="AW101">
            <v>9</v>
          </cell>
          <cell r="AX101">
            <v>10</v>
          </cell>
          <cell r="AY101">
            <v>10</v>
          </cell>
          <cell r="AZ101">
            <v>10</v>
          </cell>
          <cell r="BA101">
            <v>10</v>
          </cell>
          <cell r="BB101">
            <v>12</v>
          </cell>
          <cell r="BC101">
            <v>10</v>
          </cell>
          <cell r="BD101">
            <v>13</v>
          </cell>
          <cell r="BE101">
            <v>9</v>
          </cell>
          <cell r="BF101">
            <v>9</v>
          </cell>
          <cell r="BG101">
            <v>10</v>
          </cell>
          <cell r="BH101">
            <v>12</v>
          </cell>
          <cell r="BI101">
            <v>9</v>
          </cell>
          <cell r="BJ101">
            <v>9</v>
          </cell>
          <cell r="BK101">
            <v>10</v>
          </cell>
          <cell r="BL101">
            <v>7</v>
          </cell>
          <cell r="BM101">
            <v>10</v>
          </cell>
          <cell r="BN101">
            <v>7</v>
          </cell>
          <cell r="BO101">
            <v>6</v>
          </cell>
          <cell r="BP101">
            <v>7</v>
          </cell>
          <cell r="BQ101">
            <v>7</v>
          </cell>
          <cell r="BR101">
            <v>6</v>
          </cell>
          <cell r="BS101">
            <v>5</v>
          </cell>
          <cell r="BT101">
            <v>5</v>
          </cell>
          <cell r="BU101">
            <v>5</v>
          </cell>
          <cell r="BV101">
            <v>6</v>
          </cell>
          <cell r="BW101">
            <v>5</v>
          </cell>
          <cell r="BX101">
            <v>6</v>
          </cell>
          <cell r="BY101">
            <v>3</v>
          </cell>
          <cell r="BZ101">
            <v>4</v>
          </cell>
          <cell r="CA101">
            <v>4</v>
          </cell>
          <cell r="CB101">
            <v>3</v>
          </cell>
          <cell r="CC101">
            <v>4</v>
          </cell>
          <cell r="CD101">
            <v>3</v>
          </cell>
          <cell r="CE101">
            <v>3</v>
          </cell>
          <cell r="CF101">
            <v>3</v>
          </cell>
          <cell r="CG101">
            <v>3</v>
          </cell>
          <cell r="CH101">
            <v>4</v>
          </cell>
          <cell r="CI101">
            <v>3</v>
          </cell>
          <cell r="CJ101">
            <v>3</v>
          </cell>
          <cell r="CK101">
            <v>3</v>
          </cell>
          <cell r="CL101">
            <v>3</v>
          </cell>
          <cell r="CM101">
            <v>3</v>
          </cell>
          <cell r="CN101">
            <v>2</v>
          </cell>
          <cell r="CO101">
            <v>3</v>
          </cell>
          <cell r="CP101">
            <v>2</v>
          </cell>
          <cell r="CQ101">
            <v>2</v>
          </cell>
          <cell r="CR101">
            <v>2</v>
          </cell>
          <cell r="CS101">
            <v>0</v>
          </cell>
          <cell r="CT101">
            <v>0</v>
          </cell>
          <cell r="CU101">
            <v>1</v>
          </cell>
          <cell r="CV101">
            <v>0</v>
          </cell>
          <cell r="CW101">
            <v>1</v>
          </cell>
          <cell r="CX101">
            <v>1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10</v>
          </cell>
          <cell r="DL101">
            <v>80</v>
          </cell>
          <cell r="DM101">
            <v>60</v>
          </cell>
          <cell r="DN101">
            <v>58</v>
          </cell>
          <cell r="DO101">
            <v>57</v>
          </cell>
          <cell r="DP101">
            <v>50</v>
          </cell>
          <cell r="DQ101">
            <v>54</v>
          </cell>
          <cell r="DR101">
            <v>49</v>
          </cell>
          <cell r="DS101">
            <v>40</v>
          </cell>
          <cell r="DT101">
            <v>30</v>
          </cell>
          <cell r="DU101">
            <v>25</v>
          </cell>
          <cell r="DV101">
            <v>18</v>
          </cell>
          <cell r="DW101">
            <v>16</v>
          </cell>
          <cell r="DX101">
            <v>26</v>
          </cell>
          <cell r="DY101">
            <v>10</v>
          </cell>
        </row>
        <row r="102">
          <cell r="G102">
            <v>5016</v>
          </cell>
          <cell r="H102">
            <v>6</v>
          </cell>
          <cell r="I102">
            <v>9</v>
          </cell>
          <cell r="J102">
            <v>5</v>
          </cell>
          <cell r="K102">
            <v>9</v>
          </cell>
          <cell r="L102">
            <v>7</v>
          </cell>
          <cell r="M102">
            <v>9</v>
          </cell>
          <cell r="N102">
            <v>10</v>
          </cell>
          <cell r="O102">
            <v>11</v>
          </cell>
          <cell r="P102">
            <v>9</v>
          </cell>
          <cell r="Q102">
            <v>10</v>
          </cell>
          <cell r="R102">
            <v>11</v>
          </cell>
          <cell r="S102">
            <v>10</v>
          </cell>
          <cell r="T102">
            <v>11</v>
          </cell>
          <cell r="U102">
            <v>12</v>
          </cell>
          <cell r="V102">
            <v>12</v>
          </cell>
          <cell r="W102">
            <v>12</v>
          </cell>
          <cell r="X102">
            <v>12</v>
          </cell>
          <cell r="Y102">
            <v>11</v>
          </cell>
          <cell r="Z102">
            <v>11</v>
          </cell>
          <cell r="AA102">
            <v>10</v>
          </cell>
          <cell r="AB102">
            <v>9</v>
          </cell>
          <cell r="AC102">
            <v>9</v>
          </cell>
          <cell r="AD102">
            <v>10</v>
          </cell>
          <cell r="AE102">
            <v>9</v>
          </cell>
          <cell r="AF102">
            <v>8</v>
          </cell>
          <cell r="AG102">
            <v>9</v>
          </cell>
          <cell r="AH102">
            <v>7</v>
          </cell>
          <cell r="AI102">
            <v>6</v>
          </cell>
          <cell r="AJ102">
            <v>5</v>
          </cell>
          <cell r="AK102">
            <v>6</v>
          </cell>
          <cell r="AL102">
            <v>6</v>
          </cell>
          <cell r="AM102">
            <v>8</v>
          </cell>
          <cell r="AN102">
            <v>7</v>
          </cell>
          <cell r="AO102">
            <v>6</v>
          </cell>
          <cell r="AP102">
            <v>5</v>
          </cell>
          <cell r="AQ102">
            <v>7</v>
          </cell>
          <cell r="AR102">
            <v>6</v>
          </cell>
          <cell r="AS102">
            <v>6</v>
          </cell>
          <cell r="AT102">
            <v>7</v>
          </cell>
          <cell r="AU102">
            <v>7</v>
          </cell>
          <cell r="AV102">
            <v>6</v>
          </cell>
          <cell r="AW102">
            <v>5</v>
          </cell>
          <cell r="AX102">
            <v>6</v>
          </cell>
          <cell r="AY102">
            <v>6</v>
          </cell>
          <cell r="AZ102">
            <v>6</v>
          </cell>
          <cell r="BA102">
            <v>6</v>
          </cell>
          <cell r="BB102">
            <v>7</v>
          </cell>
          <cell r="BC102">
            <v>6</v>
          </cell>
          <cell r="BD102">
            <v>7</v>
          </cell>
          <cell r="BE102">
            <v>5</v>
          </cell>
          <cell r="BF102">
            <v>5</v>
          </cell>
          <cell r="BG102">
            <v>6</v>
          </cell>
          <cell r="BH102">
            <v>7</v>
          </cell>
          <cell r="BI102">
            <v>5</v>
          </cell>
          <cell r="BJ102">
            <v>5</v>
          </cell>
          <cell r="BK102">
            <v>6</v>
          </cell>
          <cell r="BL102">
            <v>4</v>
          </cell>
          <cell r="BM102">
            <v>6</v>
          </cell>
          <cell r="BN102">
            <v>4</v>
          </cell>
          <cell r="BO102">
            <v>3</v>
          </cell>
          <cell r="BP102">
            <v>4</v>
          </cell>
          <cell r="BQ102">
            <v>4</v>
          </cell>
          <cell r="BR102">
            <v>3</v>
          </cell>
          <cell r="BS102">
            <v>3</v>
          </cell>
          <cell r="BT102">
            <v>3</v>
          </cell>
          <cell r="BU102">
            <v>3</v>
          </cell>
          <cell r="BV102">
            <v>3</v>
          </cell>
          <cell r="BW102">
            <v>3</v>
          </cell>
          <cell r="BX102">
            <v>4</v>
          </cell>
          <cell r="BY102">
            <v>2</v>
          </cell>
          <cell r="BZ102">
            <v>2</v>
          </cell>
          <cell r="CA102">
            <v>3</v>
          </cell>
          <cell r="CB102">
            <v>2</v>
          </cell>
          <cell r="CC102">
            <v>2</v>
          </cell>
          <cell r="CD102">
            <v>2</v>
          </cell>
          <cell r="CE102">
            <v>2</v>
          </cell>
          <cell r="CF102">
            <v>2</v>
          </cell>
          <cell r="CG102">
            <v>2</v>
          </cell>
          <cell r="CH102">
            <v>2</v>
          </cell>
          <cell r="CI102">
            <v>1</v>
          </cell>
          <cell r="CJ102">
            <v>2</v>
          </cell>
          <cell r="CK102">
            <v>1</v>
          </cell>
          <cell r="CL102">
            <v>2</v>
          </cell>
          <cell r="CM102">
            <v>2</v>
          </cell>
          <cell r="CN102">
            <v>1</v>
          </cell>
          <cell r="CO102">
            <v>2</v>
          </cell>
          <cell r="CP102">
            <v>1</v>
          </cell>
          <cell r="CQ102">
            <v>1</v>
          </cell>
          <cell r="CR102">
            <v>1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6</v>
          </cell>
          <cell r="DL102">
            <v>45</v>
          </cell>
          <cell r="DM102">
            <v>33</v>
          </cell>
          <cell r="DN102">
            <v>32</v>
          </cell>
          <cell r="DO102">
            <v>33</v>
          </cell>
          <cell r="DP102">
            <v>29</v>
          </cell>
          <cell r="DQ102">
            <v>31</v>
          </cell>
          <cell r="DR102">
            <v>28</v>
          </cell>
          <cell r="DS102">
            <v>23</v>
          </cell>
          <cell r="DT102">
            <v>17</v>
          </cell>
          <cell r="DU102">
            <v>15</v>
          </cell>
          <cell r="DV102">
            <v>11</v>
          </cell>
          <cell r="DW102">
            <v>9</v>
          </cell>
          <cell r="DX102">
            <v>13</v>
          </cell>
          <cell r="DY102">
            <v>6</v>
          </cell>
        </row>
        <row r="103">
          <cell r="G103">
            <v>5018</v>
          </cell>
          <cell r="H103">
            <v>6</v>
          </cell>
          <cell r="I103">
            <v>7</v>
          </cell>
          <cell r="J103">
            <v>6</v>
          </cell>
          <cell r="K103">
            <v>8</v>
          </cell>
          <cell r="L103">
            <v>17</v>
          </cell>
          <cell r="M103">
            <v>8</v>
          </cell>
          <cell r="N103">
            <v>10</v>
          </cell>
          <cell r="O103">
            <v>11</v>
          </cell>
          <cell r="P103">
            <v>8</v>
          </cell>
          <cell r="Q103">
            <v>10</v>
          </cell>
          <cell r="R103">
            <v>10</v>
          </cell>
          <cell r="S103">
            <v>9</v>
          </cell>
          <cell r="T103">
            <v>10</v>
          </cell>
          <cell r="U103">
            <v>11</v>
          </cell>
          <cell r="V103">
            <v>11</v>
          </cell>
          <cell r="W103">
            <v>12</v>
          </cell>
          <cell r="X103">
            <v>11</v>
          </cell>
          <cell r="Y103">
            <v>10</v>
          </cell>
          <cell r="Z103">
            <v>11</v>
          </cell>
          <cell r="AA103">
            <v>10</v>
          </cell>
          <cell r="AB103">
            <v>9</v>
          </cell>
          <cell r="AC103">
            <v>9</v>
          </cell>
          <cell r="AD103">
            <v>9</v>
          </cell>
          <cell r="AE103">
            <v>9</v>
          </cell>
          <cell r="AF103">
            <v>8</v>
          </cell>
          <cell r="AG103">
            <v>9</v>
          </cell>
          <cell r="AH103">
            <v>7</v>
          </cell>
          <cell r="AI103">
            <v>6</v>
          </cell>
          <cell r="AJ103">
            <v>5</v>
          </cell>
          <cell r="AK103">
            <v>6</v>
          </cell>
          <cell r="AL103">
            <v>6</v>
          </cell>
          <cell r="AM103">
            <v>7</v>
          </cell>
          <cell r="AN103">
            <v>7</v>
          </cell>
          <cell r="AO103">
            <v>6</v>
          </cell>
          <cell r="AP103">
            <v>5</v>
          </cell>
          <cell r="AQ103">
            <v>7</v>
          </cell>
          <cell r="AR103">
            <v>6</v>
          </cell>
          <cell r="AS103">
            <v>5</v>
          </cell>
          <cell r="AT103">
            <v>6</v>
          </cell>
          <cell r="AU103">
            <v>6</v>
          </cell>
          <cell r="AV103">
            <v>6</v>
          </cell>
          <cell r="AW103">
            <v>5</v>
          </cell>
          <cell r="AX103">
            <v>6</v>
          </cell>
          <cell r="AY103">
            <v>5</v>
          </cell>
          <cell r="AZ103">
            <v>6</v>
          </cell>
          <cell r="BA103">
            <v>6</v>
          </cell>
          <cell r="BB103">
            <v>7</v>
          </cell>
          <cell r="BC103">
            <v>6</v>
          </cell>
          <cell r="BD103">
            <v>7</v>
          </cell>
          <cell r="BE103">
            <v>5</v>
          </cell>
          <cell r="BF103">
            <v>5</v>
          </cell>
          <cell r="BG103">
            <v>6</v>
          </cell>
          <cell r="BH103">
            <v>7</v>
          </cell>
          <cell r="BI103">
            <v>5</v>
          </cell>
          <cell r="BJ103">
            <v>5</v>
          </cell>
          <cell r="BK103">
            <v>5</v>
          </cell>
          <cell r="BL103">
            <v>4</v>
          </cell>
          <cell r="BM103">
            <v>5</v>
          </cell>
          <cell r="BN103">
            <v>4</v>
          </cell>
          <cell r="BO103">
            <v>3</v>
          </cell>
          <cell r="BP103">
            <v>4</v>
          </cell>
          <cell r="BQ103">
            <v>4</v>
          </cell>
          <cell r="BR103">
            <v>3</v>
          </cell>
          <cell r="BS103">
            <v>3</v>
          </cell>
          <cell r="BT103">
            <v>3</v>
          </cell>
          <cell r="BU103">
            <v>3</v>
          </cell>
          <cell r="BV103">
            <v>3</v>
          </cell>
          <cell r="BW103">
            <v>3</v>
          </cell>
          <cell r="BX103">
            <v>3</v>
          </cell>
          <cell r="BY103">
            <v>2</v>
          </cell>
          <cell r="BZ103">
            <v>2</v>
          </cell>
          <cell r="CA103">
            <v>2</v>
          </cell>
          <cell r="CB103">
            <v>2</v>
          </cell>
          <cell r="CC103">
            <v>2</v>
          </cell>
          <cell r="CD103">
            <v>2</v>
          </cell>
          <cell r="CE103">
            <v>2</v>
          </cell>
          <cell r="CF103">
            <v>2</v>
          </cell>
          <cell r="CG103">
            <v>2</v>
          </cell>
          <cell r="CH103">
            <v>2</v>
          </cell>
          <cell r="CI103">
            <v>1</v>
          </cell>
          <cell r="CJ103">
            <v>2</v>
          </cell>
          <cell r="CK103">
            <v>1</v>
          </cell>
          <cell r="CL103">
            <v>2</v>
          </cell>
          <cell r="CM103">
            <v>2</v>
          </cell>
          <cell r="CN103">
            <v>1</v>
          </cell>
          <cell r="CO103">
            <v>1</v>
          </cell>
          <cell r="CP103">
            <v>1</v>
          </cell>
          <cell r="CQ103">
            <v>1</v>
          </cell>
          <cell r="CR103">
            <v>1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6</v>
          </cell>
          <cell r="DL103">
            <v>44</v>
          </cell>
          <cell r="DM103">
            <v>33</v>
          </cell>
          <cell r="DN103">
            <v>31</v>
          </cell>
          <cell r="DO103">
            <v>30</v>
          </cell>
          <cell r="DP103">
            <v>28</v>
          </cell>
          <cell r="DQ103">
            <v>31</v>
          </cell>
          <cell r="DR103">
            <v>28</v>
          </cell>
          <cell r="DS103">
            <v>21</v>
          </cell>
          <cell r="DT103">
            <v>17</v>
          </cell>
          <cell r="DU103">
            <v>14</v>
          </cell>
          <cell r="DV103">
            <v>10</v>
          </cell>
          <cell r="DW103">
            <v>9</v>
          </cell>
          <cell r="DX103">
            <v>12</v>
          </cell>
          <cell r="DY103">
            <v>6</v>
          </cell>
        </row>
        <row r="104">
          <cell r="G104">
            <v>6867</v>
          </cell>
          <cell r="H104">
            <v>2</v>
          </cell>
          <cell r="I104">
            <v>2</v>
          </cell>
          <cell r="J104">
            <v>6</v>
          </cell>
          <cell r="K104">
            <v>4</v>
          </cell>
          <cell r="L104">
            <v>5</v>
          </cell>
          <cell r="M104">
            <v>4</v>
          </cell>
          <cell r="N104">
            <v>5</v>
          </cell>
          <cell r="O104">
            <v>6</v>
          </cell>
          <cell r="P104">
            <v>4</v>
          </cell>
          <cell r="Q104">
            <v>5</v>
          </cell>
          <cell r="R104">
            <v>5</v>
          </cell>
          <cell r="S104">
            <v>5</v>
          </cell>
          <cell r="T104">
            <v>5</v>
          </cell>
          <cell r="U104">
            <v>6</v>
          </cell>
          <cell r="V104">
            <v>6</v>
          </cell>
          <cell r="W104">
            <v>6</v>
          </cell>
          <cell r="X104">
            <v>6</v>
          </cell>
          <cell r="Y104">
            <v>5</v>
          </cell>
          <cell r="Z104">
            <v>6</v>
          </cell>
          <cell r="AA104">
            <v>5</v>
          </cell>
          <cell r="AB104">
            <v>4</v>
          </cell>
          <cell r="AC104">
            <v>5</v>
          </cell>
          <cell r="AD104">
            <v>5</v>
          </cell>
          <cell r="AE104">
            <v>5</v>
          </cell>
          <cell r="AF104">
            <v>4</v>
          </cell>
          <cell r="AG104">
            <v>5</v>
          </cell>
          <cell r="AH104">
            <v>4</v>
          </cell>
          <cell r="AI104">
            <v>3</v>
          </cell>
          <cell r="AJ104">
            <v>3</v>
          </cell>
          <cell r="AK104">
            <v>3</v>
          </cell>
          <cell r="AL104">
            <v>3</v>
          </cell>
          <cell r="AM104">
            <v>4</v>
          </cell>
          <cell r="AN104">
            <v>4</v>
          </cell>
          <cell r="AO104">
            <v>3</v>
          </cell>
          <cell r="AP104">
            <v>3</v>
          </cell>
          <cell r="AQ104">
            <v>3</v>
          </cell>
          <cell r="AR104">
            <v>3</v>
          </cell>
          <cell r="AS104">
            <v>3</v>
          </cell>
          <cell r="AT104">
            <v>3</v>
          </cell>
          <cell r="AU104">
            <v>3</v>
          </cell>
          <cell r="AV104">
            <v>3</v>
          </cell>
          <cell r="AW104">
            <v>3</v>
          </cell>
          <cell r="AX104">
            <v>3</v>
          </cell>
          <cell r="AY104">
            <v>3</v>
          </cell>
          <cell r="AZ104">
            <v>3</v>
          </cell>
          <cell r="BA104">
            <v>3</v>
          </cell>
          <cell r="BB104">
            <v>4</v>
          </cell>
          <cell r="BC104">
            <v>3</v>
          </cell>
          <cell r="BD104">
            <v>4</v>
          </cell>
          <cell r="BE104">
            <v>3</v>
          </cell>
          <cell r="BF104">
            <v>3</v>
          </cell>
          <cell r="BG104">
            <v>3</v>
          </cell>
          <cell r="BH104">
            <v>4</v>
          </cell>
          <cell r="BI104">
            <v>3</v>
          </cell>
          <cell r="BJ104">
            <v>3</v>
          </cell>
          <cell r="BK104">
            <v>3</v>
          </cell>
          <cell r="BL104">
            <v>2</v>
          </cell>
          <cell r="BM104">
            <v>3</v>
          </cell>
          <cell r="BN104">
            <v>2</v>
          </cell>
          <cell r="BO104">
            <v>2</v>
          </cell>
          <cell r="BP104">
            <v>2</v>
          </cell>
          <cell r="BQ104">
            <v>2</v>
          </cell>
          <cell r="BR104">
            <v>2</v>
          </cell>
          <cell r="BS104">
            <v>1</v>
          </cell>
          <cell r="BT104">
            <v>2</v>
          </cell>
          <cell r="BU104">
            <v>1</v>
          </cell>
          <cell r="BV104">
            <v>2</v>
          </cell>
          <cell r="BW104">
            <v>2</v>
          </cell>
          <cell r="BX104">
            <v>2</v>
          </cell>
          <cell r="BY104">
            <v>1</v>
          </cell>
          <cell r="BZ104">
            <v>1</v>
          </cell>
          <cell r="CA104">
            <v>1</v>
          </cell>
          <cell r="CB104">
            <v>1</v>
          </cell>
          <cell r="CC104">
            <v>1</v>
          </cell>
          <cell r="CD104">
            <v>1</v>
          </cell>
          <cell r="CE104">
            <v>1</v>
          </cell>
          <cell r="CF104">
            <v>1</v>
          </cell>
          <cell r="CG104">
            <v>1</v>
          </cell>
          <cell r="CH104">
            <v>1</v>
          </cell>
          <cell r="CI104">
            <v>1</v>
          </cell>
          <cell r="CJ104">
            <v>1</v>
          </cell>
          <cell r="CK104">
            <v>1</v>
          </cell>
          <cell r="CL104">
            <v>1</v>
          </cell>
          <cell r="CM104">
            <v>1</v>
          </cell>
          <cell r="CN104">
            <v>1</v>
          </cell>
          <cell r="CO104">
            <v>1</v>
          </cell>
          <cell r="CP104">
            <v>1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2</v>
          </cell>
          <cell r="DL104">
            <v>23</v>
          </cell>
          <cell r="DM104">
            <v>18</v>
          </cell>
          <cell r="DN104">
            <v>17</v>
          </cell>
          <cell r="DO104">
            <v>15</v>
          </cell>
          <cell r="DP104">
            <v>15</v>
          </cell>
          <cell r="DQ104">
            <v>17</v>
          </cell>
          <cell r="DR104">
            <v>16</v>
          </cell>
          <cell r="DS104">
            <v>12</v>
          </cell>
          <cell r="DT104">
            <v>9</v>
          </cell>
          <cell r="DU104">
            <v>8</v>
          </cell>
          <cell r="DV104">
            <v>5</v>
          </cell>
          <cell r="DW104">
            <v>5</v>
          </cell>
          <cell r="DX104">
            <v>7</v>
          </cell>
          <cell r="DY104">
            <v>2</v>
          </cell>
        </row>
        <row r="105">
          <cell r="G105">
            <v>11068</v>
          </cell>
          <cell r="H105">
            <v>6</v>
          </cell>
          <cell r="I105">
            <v>9</v>
          </cell>
          <cell r="J105">
            <v>16</v>
          </cell>
          <cell r="K105">
            <v>10</v>
          </cell>
          <cell r="L105">
            <v>8</v>
          </cell>
          <cell r="M105">
            <v>10</v>
          </cell>
          <cell r="N105">
            <v>12</v>
          </cell>
          <cell r="O105">
            <v>13</v>
          </cell>
          <cell r="P105">
            <v>10</v>
          </cell>
          <cell r="Q105">
            <v>11</v>
          </cell>
          <cell r="R105">
            <v>12</v>
          </cell>
          <cell r="S105">
            <v>11</v>
          </cell>
          <cell r="T105">
            <v>12</v>
          </cell>
          <cell r="U105">
            <v>13</v>
          </cell>
          <cell r="V105">
            <v>14</v>
          </cell>
          <cell r="W105">
            <v>14</v>
          </cell>
          <cell r="X105">
            <v>13</v>
          </cell>
          <cell r="Y105">
            <v>12</v>
          </cell>
          <cell r="Z105">
            <v>13</v>
          </cell>
          <cell r="AA105">
            <v>12</v>
          </cell>
          <cell r="AB105">
            <v>10</v>
          </cell>
          <cell r="AC105">
            <v>11</v>
          </cell>
          <cell r="AD105">
            <v>11</v>
          </cell>
          <cell r="AE105">
            <v>10</v>
          </cell>
          <cell r="AF105">
            <v>9</v>
          </cell>
          <cell r="AG105">
            <v>10</v>
          </cell>
          <cell r="AH105">
            <v>9</v>
          </cell>
          <cell r="AI105">
            <v>7</v>
          </cell>
          <cell r="AJ105">
            <v>6</v>
          </cell>
          <cell r="AK105">
            <v>7</v>
          </cell>
          <cell r="AL105">
            <v>7</v>
          </cell>
          <cell r="AM105">
            <v>9</v>
          </cell>
          <cell r="AN105">
            <v>8</v>
          </cell>
          <cell r="AO105">
            <v>7</v>
          </cell>
          <cell r="AP105">
            <v>6</v>
          </cell>
          <cell r="AQ105">
            <v>8</v>
          </cell>
          <cell r="AR105">
            <v>7</v>
          </cell>
          <cell r="AS105">
            <v>6</v>
          </cell>
          <cell r="AT105">
            <v>8</v>
          </cell>
          <cell r="AU105">
            <v>8</v>
          </cell>
          <cell r="AV105">
            <v>7</v>
          </cell>
          <cell r="AW105">
            <v>6</v>
          </cell>
          <cell r="AX105">
            <v>7</v>
          </cell>
          <cell r="AY105">
            <v>6</v>
          </cell>
          <cell r="AZ105">
            <v>7</v>
          </cell>
          <cell r="BA105">
            <v>7</v>
          </cell>
          <cell r="BB105">
            <v>8</v>
          </cell>
          <cell r="BC105">
            <v>7</v>
          </cell>
          <cell r="BD105">
            <v>8</v>
          </cell>
          <cell r="BE105">
            <v>6</v>
          </cell>
          <cell r="BF105">
            <v>6</v>
          </cell>
          <cell r="BG105">
            <v>7</v>
          </cell>
          <cell r="BH105">
            <v>8</v>
          </cell>
          <cell r="BI105">
            <v>6</v>
          </cell>
          <cell r="BJ105">
            <v>6</v>
          </cell>
          <cell r="BK105">
            <v>6</v>
          </cell>
          <cell r="BL105">
            <v>4</v>
          </cell>
          <cell r="BM105">
            <v>6</v>
          </cell>
          <cell r="BN105">
            <v>4</v>
          </cell>
          <cell r="BO105">
            <v>4</v>
          </cell>
          <cell r="BP105">
            <v>5</v>
          </cell>
          <cell r="BQ105">
            <v>5</v>
          </cell>
          <cell r="BR105">
            <v>4</v>
          </cell>
          <cell r="BS105">
            <v>3</v>
          </cell>
          <cell r="BT105">
            <v>4</v>
          </cell>
          <cell r="BU105">
            <v>3</v>
          </cell>
          <cell r="BV105">
            <v>4</v>
          </cell>
          <cell r="BW105">
            <v>3</v>
          </cell>
          <cell r="BX105">
            <v>4</v>
          </cell>
          <cell r="BY105">
            <v>2</v>
          </cell>
          <cell r="BZ105">
            <v>3</v>
          </cell>
          <cell r="CA105">
            <v>3</v>
          </cell>
          <cell r="CB105">
            <v>2</v>
          </cell>
          <cell r="CC105">
            <v>3</v>
          </cell>
          <cell r="CD105">
            <v>2</v>
          </cell>
          <cell r="CE105">
            <v>2</v>
          </cell>
          <cell r="CF105">
            <v>2</v>
          </cell>
          <cell r="CG105">
            <v>2</v>
          </cell>
          <cell r="CH105">
            <v>2</v>
          </cell>
          <cell r="CI105">
            <v>2</v>
          </cell>
          <cell r="CJ105">
            <v>2</v>
          </cell>
          <cell r="CK105">
            <v>2</v>
          </cell>
          <cell r="CL105">
            <v>2</v>
          </cell>
          <cell r="CM105">
            <v>2</v>
          </cell>
          <cell r="CN105">
            <v>1</v>
          </cell>
          <cell r="CO105">
            <v>2</v>
          </cell>
          <cell r="CP105">
            <v>1</v>
          </cell>
          <cell r="CQ105">
            <v>1</v>
          </cell>
          <cell r="CR105">
            <v>1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6</v>
          </cell>
          <cell r="DL105">
            <v>51</v>
          </cell>
          <cell r="DM105">
            <v>39</v>
          </cell>
          <cell r="DN105">
            <v>37</v>
          </cell>
          <cell r="DO105">
            <v>37</v>
          </cell>
          <cell r="DP105">
            <v>33</v>
          </cell>
          <cell r="DQ105">
            <v>36</v>
          </cell>
          <cell r="DR105">
            <v>33</v>
          </cell>
          <cell r="DS105">
            <v>24</v>
          </cell>
          <cell r="DT105">
            <v>21</v>
          </cell>
          <cell r="DU105">
            <v>16</v>
          </cell>
          <cell r="DV105">
            <v>13</v>
          </cell>
          <cell r="DW105">
            <v>10</v>
          </cell>
          <cell r="DX105">
            <v>14</v>
          </cell>
          <cell r="DY105">
            <v>6</v>
          </cell>
        </row>
        <row r="106">
          <cell r="G106">
            <v>4968</v>
          </cell>
          <cell r="H106">
            <v>15</v>
          </cell>
          <cell r="I106">
            <v>18</v>
          </cell>
          <cell r="J106">
            <v>19</v>
          </cell>
          <cell r="K106">
            <v>27</v>
          </cell>
          <cell r="L106">
            <v>23</v>
          </cell>
          <cell r="M106">
            <v>30</v>
          </cell>
          <cell r="N106">
            <v>34</v>
          </cell>
          <cell r="O106">
            <v>30</v>
          </cell>
          <cell r="P106">
            <v>36</v>
          </cell>
          <cell r="Q106">
            <v>33</v>
          </cell>
          <cell r="R106">
            <v>36</v>
          </cell>
          <cell r="S106">
            <v>36</v>
          </cell>
          <cell r="T106">
            <v>42</v>
          </cell>
          <cell r="U106">
            <v>39</v>
          </cell>
          <cell r="V106">
            <v>39</v>
          </cell>
          <cell r="W106">
            <v>40</v>
          </cell>
          <cell r="X106">
            <v>40</v>
          </cell>
          <cell r="Y106">
            <v>38</v>
          </cell>
          <cell r="Z106">
            <v>35</v>
          </cell>
          <cell r="AA106">
            <v>33</v>
          </cell>
          <cell r="AB106">
            <v>32</v>
          </cell>
          <cell r="AC106">
            <v>30</v>
          </cell>
          <cell r="AD106">
            <v>28</v>
          </cell>
          <cell r="AE106">
            <v>26</v>
          </cell>
          <cell r="AF106">
            <v>25</v>
          </cell>
          <cell r="AG106">
            <v>21</v>
          </cell>
          <cell r="AH106">
            <v>20</v>
          </cell>
          <cell r="AI106">
            <v>17</v>
          </cell>
          <cell r="AJ106">
            <v>18</v>
          </cell>
          <cell r="AK106">
            <v>17</v>
          </cell>
          <cell r="AL106">
            <v>20</v>
          </cell>
          <cell r="AM106">
            <v>18</v>
          </cell>
          <cell r="AN106">
            <v>21</v>
          </cell>
          <cell r="AO106">
            <v>19</v>
          </cell>
          <cell r="AP106">
            <v>18</v>
          </cell>
          <cell r="AQ106">
            <v>17</v>
          </cell>
          <cell r="AR106">
            <v>21</v>
          </cell>
          <cell r="AS106">
            <v>18</v>
          </cell>
          <cell r="AT106">
            <v>21</v>
          </cell>
          <cell r="AU106">
            <v>18</v>
          </cell>
          <cell r="AV106">
            <v>20</v>
          </cell>
          <cell r="AW106">
            <v>21</v>
          </cell>
          <cell r="AX106">
            <v>22</v>
          </cell>
          <cell r="AY106">
            <v>21</v>
          </cell>
          <cell r="AZ106">
            <v>21</v>
          </cell>
          <cell r="BA106">
            <v>16</v>
          </cell>
          <cell r="BB106">
            <v>17</v>
          </cell>
          <cell r="BC106">
            <v>17</v>
          </cell>
          <cell r="BD106">
            <v>17</v>
          </cell>
          <cell r="BE106">
            <v>14</v>
          </cell>
          <cell r="BF106">
            <v>17</v>
          </cell>
          <cell r="BG106">
            <v>16</v>
          </cell>
          <cell r="BH106">
            <v>20</v>
          </cell>
          <cell r="BI106">
            <v>14</v>
          </cell>
          <cell r="BJ106">
            <v>15</v>
          </cell>
          <cell r="BK106">
            <v>13</v>
          </cell>
          <cell r="BL106">
            <v>14</v>
          </cell>
          <cell r="BM106">
            <v>13</v>
          </cell>
          <cell r="BN106">
            <v>12</v>
          </cell>
          <cell r="BO106">
            <v>12</v>
          </cell>
          <cell r="BP106">
            <v>12</v>
          </cell>
          <cell r="BQ106">
            <v>10</v>
          </cell>
          <cell r="BR106">
            <v>9</v>
          </cell>
          <cell r="BS106">
            <v>10</v>
          </cell>
          <cell r="BT106">
            <v>9</v>
          </cell>
          <cell r="BU106">
            <v>9</v>
          </cell>
          <cell r="BV106">
            <v>13</v>
          </cell>
          <cell r="BW106">
            <v>11</v>
          </cell>
          <cell r="BX106">
            <v>10</v>
          </cell>
          <cell r="BY106">
            <v>9</v>
          </cell>
          <cell r="BZ106">
            <v>11</v>
          </cell>
          <cell r="CA106">
            <v>8</v>
          </cell>
          <cell r="CB106">
            <v>6</v>
          </cell>
          <cell r="CC106">
            <v>8</v>
          </cell>
          <cell r="CD106">
            <v>8</v>
          </cell>
          <cell r="CE106">
            <v>6</v>
          </cell>
          <cell r="CF106">
            <v>7</v>
          </cell>
          <cell r="CG106">
            <v>5</v>
          </cell>
          <cell r="CH106">
            <v>7</v>
          </cell>
          <cell r="CI106">
            <v>6</v>
          </cell>
          <cell r="CJ106">
            <v>6</v>
          </cell>
          <cell r="CK106">
            <v>5</v>
          </cell>
          <cell r="CL106">
            <v>5</v>
          </cell>
          <cell r="CM106">
            <v>6</v>
          </cell>
          <cell r="CN106">
            <v>4</v>
          </cell>
          <cell r="CO106">
            <v>3</v>
          </cell>
          <cell r="CP106">
            <v>4</v>
          </cell>
          <cell r="CQ106">
            <v>2</v>
          </cell>
          <cell r="CR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1</v>
          </cell>
          <cell r="CX106">
            <v>0</v>
          </cell>
          <cell r="CY106">
            <v>1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15</v>
          </cell>
          <cell r="DL106">
            <v>141</v>
          </cell>
          <cell r="DM106">
            <v>93</v>
          </cell>
          <cell r="DN106">
            <v>96</v>
          </cell>
          <cell r="DO106">
            <v>95</v>
          </cell>
          <cell r="DP106">
            <v>105</v>
          </cell>
          <cell r="DQ106">
            <v>81</v>
          </cell>
          <cell r="DR106">
            <v>82</v>
          </cell>
          <cell r="DS106">
            <v>64</v>
          </cell>
          <cell r="DT106">
            <v>50</v>
          </cell>
          <cell r="DU106">
            <v>52</v>
          </cell>
          <cell r="DV106">
            <v>41</v>
          </cell>
          <cell r="DW106">
            <v>31</v>
          </cell>
          <cell r="DX106">
            <v>42</v>
          </cell>
          <cell r="DY106">
            <v>15</v>
          </cell>
        </row>
        <row r="107">
          <cell r="G107">
            <v>4969</v>
          </cell>
          <cell r="H107">
            <v>9</v>
          </cell>
          <cell r="I107">
            <v>9</v>
          </cell>
          <cell r="J107">
            <v>12</v>
          </cell>
          <cell r="K107">
            <v>13</v>
          </cell>
          <cell r="L107">
            <v>12</v>
          </cell>
          <cell r="M107">
            <v>14</v>
          </cell>
          <cell r="N107">
            <v>16</v>
          </cell>
          <cell r="O107">
            <v>14</v>
          </cell>
          <cell r="P107">
            <v>17</v>
          </cell>
          <cell r="Q107">
            <v>16</v>
          </cell>
          <cell r="R107">
            <v>17</v>
          </cell>
          <cell r="S107">
            <v>17</v>
          </cell>
          <cell r="T107">
            <v>20</v>
          </cell>
          <cell r="U107">
            <v>19</v>
          </cell>
          <cell r="V107">
            <v>18</v>
          </cell>
          <cell r="W107">
            <v>19</v>
          </cell>
          <cell r="X107">
            <v>19</v>
          </cell>
          <cell r="Y107">
            <v>18</v>
          </cell>
          <cell r="Z107">
            <v>17</v>
          </cell>
          <cell r="AA107">
            <v>16</v>
          </cell>
          <cell r="AB107">
            <v>15</v>
          </cell>
          <cell r="AC107">
            <v>14</v>
          </cell>
          <cell r="AD107">
            <v>13</v>
          </cell>
          <cell r="AE107">
            <v>13</v>
          </cell>
          <cell r="AF107">
            <v>12</v>
          </cell>
          <cell r="AG107">
            <v>10</v>
          </cell>
          <cell r="AH107">
            <v>10</v>
          </cell>
          <cell r="AI107">
            <v>8</v>
          </cell>
          <cell r="AJ107">
            <v>8</v>
          </cell>
          <cell r="AK107">
            <v>8</v>
          </cell>
          <cell r="AL107">
            <v>9</v>
          </cell>
          <cell r="AM107">
            <v>8</v>
          </cell>
          <cell r="AN107">
            <v>10</v>
          </cell>
          <cell r="AO107">
            <v>9</v>
          </cell>
          <cell r="AP107">
            <v>8</v>
          </cell>
          <cell r="AQ107">
            <v>8</v>
          </cell>
          <cell r="AR107">
            <v>10</v>
          </cell>
          <cell r="AS107">
            <v>8</v>
          </cell>
          <cell r="AT107">
            <v>10</v>
          </cell>
          <cell r="AU107">
            <v>9</v>
          </cell>
          <cell r="AV107">
            <v>9</v>
          </cell>
          <cell r="AW107">
            <v>10</v>
          </cell>
          <cell r="AX107">
            <v>10</v>
          </cell>
          <cell r="AY107">
            <v>10</v>
          </cell>
          <cell r="AZ107">
            <v>10</v>
          </cell>
          <cell r="BA107">
            <v>8</v>
          </cell>
          <cell r="BB107">
            <v>8</v>
          </cell>
          <cell r="BC107">
            <v>8</v>
          </cell>
          <cell r="BD107">
            <v>8</v>
          </cell>
          <cell r="BE107">
            <v>7</v>
          </cell>
          <cell r="BF107">
            <v>8</v>
          </cell>
          <cell r="BG107">
            <v>8</v>
          </cell>
          <cell r="BH107">
            <v>9</v>
          </cell>
          <cell r="BI107">
            <v>7</v>
          </cell>
          <cell r="BJ107">
            <v>7</v>
          </cell>
          <cell r="BK107">
            <v>6</v>
          </cell>
          <cell r="BL107">
            <v>7</v>
          </cell>
          <cell r="BM107">
            <v>6</v>
          </cell>
          <cell r="BN107">
            <v>6</v>
          </cell>
          <cell r="BO107">
            <v>6</v>
          </cell>
          <cell r="BP107">
            <v>6</v>
          </cell>
          <cell r="BQ107">
            <v>5</v>
          </cell>
          <cell r="BR107">
            <v>4</v>
          </cell>
          <cell r="BS107">
            <v>5</v>
          </cell>
          <cell r="BT107">
            <v>4</v>
          </cell>
          <cell r="BU107">
            <v>4</v>
          </cell>
          <cell r="BV107">
            <v>6</v>
          </cell>
          <cell r="BW107">
            <v>5</v>
          </cell>
          <cell r="BX107">
            <v>5</v>
          </cell>
          <cell r="BY107">
            <v>4</v>
          </cell>
          <cell r="BZ107">
            <v>5</v>
          </cell>
          <cell r="CA107">
            <v>4</v>
          </cell>
          <cell r="CB107">
            <v>3</v>
          </cell>
          <cell r="CC107">
            <v>4</v>
          </cell>
          <cell r="CD107">
            <v>4</v>
          </cell>
          <cell r="CE107">
            <v>3</v>
          </cell>
          <cell r="CF107">
            <v>4</v>
          </cell>
          <cell r="CG107">
            <v>3</v>
          </cell>
          <cell r="CH107">
            <v>3</v>
          </cell>
          <cell r="CI107">
            <v>3</v>
          </cell>
          <cell r="CJ107">
            <v>3</v>
          </cell>
          <cell r="CK107">
            <v>2</v>
          </cell>
          <cell r="CL107">
            <v>2</v>
          </cell>
          <cell r="CM107">
            <v>3</v>
          </cell>
          <cell r="CN107">
            <v>2</v>
          </cell>
          <cell r="CO107">
            <v>2</v>
          </cell>
          <cell r="CP107">
            <v>2</v>
          </cell>
          <cell r="CQ107">
            <v>1</v>
          </cell>
          <cell r="CR107">
            <v>1</v>
          </cell>
          <cell r="CS107">
            <v>1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9</v>
          </cell>
          <cell r="DL107">
            <v>67</v>
          </cell>
          <cell r="DM107">
            <v>44</v>
          </cell>
          <cell r="DN107">
            <v>44</v>
          </cell>
          <cell r="DO107">
            <v>45</v>
          </cell>
          <cell r="DP107">
            <v>49</v>
          </cell>
          <cell r="DQ107">
            <v>39</v>
          </cell>
          <cell r="DR107">
            <v>39</v>
          </cell>
          <cell r="DS107">
            <v>31</v>
          </cell>
          <cell r="DT107">
            <v>24</v>
          </cell>
          <cell r="DU107">
            <v>24</v>
          </cell>
          <cell r="DV107">
            <v>20</v>
          </cell>
          <cell r="DW107">
            <v>16</v>
          </cell>
          <cell r="DX107">
            <v>21</v>
          </cell>
          <cell r="DY107">
            <v>9</v>
          </cell>
        </row>
        <row r="108">
          <cell r="G108">
            <v>4970</v>
          </cell>
          <cell r="H108">
            <v>9</v>
          </cell>
          <cell r="I108">
            <v>10</v>
          </cell>
          <cell r="J108">
            <v>6</v>
          </cell>
          <cell r="K108">
            <v>7</v>
          </cell>
          <cell r="L108">
            <v>7</v>
          </cell>
          <cell r="M108">
            <v>8</v>
          </cell>
          <cell r="N108">
            <v>9</v>
          </cell>
          <cell r="O108">
            <v>8</v>
          </cell>
          <cell r="P108">
            <v>10</v>
          </cell>
          <cell r="Q108">
            <v>9</v>
          </cell>
          <cell r="R108">
            <v>10</v>
          </cell>
          <cell r="S108">
            <v>10</v>
          </cell>
          <cell r="T108">
            <v>11</v>
          </cell>
          <cell r="U108">
            <v>11</v>
          </cell>
          <cell r="V108">
            <v>11</v>
          </cell>
          <cell r="W108">
            <v>11</v>
          </cell>
          <cell r="X108">
            <v>11</v>
          </cell>
          <cell r="Y108">
            <v>10</v>
          </cell>
          <cell r="Z108">
            <v>9</v>
          </cell>
          <cell r="AA108">
            <v>9</v>
          </cell>
          <cell r="AB108">
            <v>9</v>
          </cell>
          <cell r="AC108">
            <v>8</v>
          </cell>
          <cell r="AD108">
            <v>7</v>
          </cell>
          <cell r="AE108">
            <v>7</v>
          </cell>
          <cell r="AF108">
            <v>7</v>
          </cell>
          <cell r="AG108">
            <v>6</v>
          </cell>
          <cell r="AH108">
            <v>5</v>
          </cell>
          <cell r="AI108">
            <v>5</v>
          </cell>
          <cell r="AJ108">
            <v>5</v>
          </cell>
          <cell r="AK108">
            <v>5</v>
          </cell>
          <cell r="AL108">
            <v>5</v>
          </cell>
          <cell r="AM108">
            <v>5</v>
          </cell>
          <cell r="AN108">
            <v>6</v>
          </cell>
          <cell r="AO108">
            <v>5</v>
          </cell>
          <cell r="AP108">
            <v>5</v>
          </cell>
          <cell r="AQ108">
            <v>5</v>
          </cell>
          <cell r="AR108">
            <v>6</v>
          </cell>
          <cell r="AS108">
            <v>5</v>
          </cell>
          <cell r="AT108">
            <v>6</v>
          </cell>
          <cell r="AU108">
            <v>5</v>
          </cell>
          <cell r="AV108">
            <v>5</v>
          </cell>
          <cell r="AW108">
            <v>6</v>
          </cell>
          <cell r="AX108">
            <v>6</v>
          </cell>
          <cell r="AY108">
            <v>6</v>
          </cell>
          <cell r="AZ108">
            <v>6</v>
          </cell>
          <cell r="BA108">
            <v>4</v>
          </cell>
          <cell r="BB108">
            <v>5</v>
          </cell>
          <cell r="BC108">
            <v>5</v>
          </cell>
          <cell r="BD108">
            <v>5</v>
          </cell>
          <cell r="BE108">
            <v>4</v>
          </cell>
          <cell r="BF108">
            <v>5</v>
          </cell>
          <cell r="BG108">
            <v>4</v>
          </cell>
          <cell r="BH108">
            <v>5</v>
          </cell>
          <cell r="BI108">
            <v>4</v>
          </cell>
          <cell r="BJ108">
            <v>4</v>
          </cell>
          <cell r="BK108">
            <v>4</v>
          </cell>
          <cell r="BL108">
            <v>4</v>
          </cell>
          <cell r="BM108">
            <v>3</v>
          </cell>
          <cell r="BN108">
            <v>3</v>
          </cell>
          <cell r="BO108">
            <v>3</v>
          </cell>
          <cell r="BP108">
            <v>3</v>
          </cell>
          <cell r="BQ108">
            <v>3</v>
          </cell>
          <cell r="BR108">
            <v>3</v>
          </cell>
          <cell r="BS108">
            <v>3</v>
          </cell>
          <cell r="BT108">
            <v>3</v>
          </cell>
          <cell r="BU108">
            <v>2</v>
          </cell>
          <cell r="BV108">
            <v>4</v>
          </cell>
          <cell r="BW108">
            <v>3</v>
          </cell>
          <cell r="BX108">
            <v>3</v>
          </cell>
          <cell r="BY108">
            <v>2</v>
          </cell>
          <cell r="BZ108">
            <v>3</v>
          </cell>
          <cell r="CA108">
            <v>2</v>
          </cell>
          <cell r="CB108">
            <v>2</v>
          </cell>
          <cell r="CC108">
            <v>2</v>
          </cell>
          <cell r="CD108">
            <v>2</v>
          </cell>
          <cell r="CE108">
            <v>2</v>
          </cell>
          <cell r="CF108">
            <v>2</v>
          </cell>
          <cell r="CG108">
            <v>1</v>
          </cell>
          <cell r="CH108">
            <v>2</v>
          </cell>
          <cell r="CI108">
            <v>2</v>
          </cell>
          <cell r="CJ108">
            <v>2</v>
          </cell>
          <cell r="CK108">
            <v>1</v>
          </cell>
          <cell r="CL108">
            <v>1</v>
          </cell>
          <cell r="CM108">
            <v>2</v>
          </cell>
          <cell r="CN108">
            <v>1</v>
          </cell>
          <cell r="CO108">
            <v>1</v>
          </cell>
          <cell r="CP108">
            <v>1</v>
          </cell>
          <cell r="CQ108">
            <v>1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10</v>
          </cell>
          <cell r="DL108">
            <v>38</v>
          </cell>
          <cell r="DM108">
            <v>26</v>
          </cell>
          <cell r="DN108">
            <v>26</v>
          </cell>
          <cell r="DO108">
            <v>27</v>
          </cell>
          <cell r="DP108">
            <v>29</v>
          </cell>
          <cell r="DQ108">
            <v>23</v>
          </cell>
          <cell r="DR108">
            <v>22</v>
          </cell>
          <cell r="DS108">
            <v>17</v>
          </cell>
          <cell r="DT108">
            <v>15</v>
          </cell>
          <cell r="DU108">
            <v>14</v>
          </cell>
          <cell r="DV108">
            <v>11</v>
          </cell>
          <cell r="DW108">
            <v>9</v>
          </cell>
          <cell r="DX108">
            <v>10</v>
          </cell>
          <cell r="DY108">
            <v>10</v>
          </cell>
        </row>
        <row r="109">
          <cell r="G109">
            <v>4979</v>
          </cell>
          <cell r="H109">
            <v>10</v>
          </cell>
          <cell r="I109">
            <v>10</v>
          </cell>
          <cell r="J109">
            <v>13</v>
          </cell>
          <cell r="K109">
            <v>10</v>
          </cell>
          <cell r="L109">
            <v>10</v>
          </cell>
          <cell r="M109">
            <v>11</v>
          </cell>
          <cell r="N109">
            <v>12</v>
          </cell>
          <cell r="O109">
            <v>11</v>
          </cell>
          <cell r="P109">
            <v>13</v>
          </cell>
          <cell r="Q109">
            <v>12</v>
          </cell>
          <cell r="R109">
            <v>13</v>
          </cell>
          <cell r="S109">
            <v>13</v>
          </cell>
          <cell r="T109">
            <v>15</v>
          </cell>
          <cell r="U109">
            <v>14</v>
          </cell>
          <cell r="V109">
            <v>14</v>
          </cell>
          <cell r="W109">
            <v>14</v>
          </cell>
          <cell r="X109">
            <v>15</v>
          </cell>
          <cell r="Y109">
            <v>14</v>
          </cell>
          <cell r="Z109">
            <v>13</v>
          </cell>
          <cell r="AA109">
            <v>12</v>
          </cell>
          <cell r="AB109">
            <v>12</v>
          </cell>
          <cell r="AC109">
            <v>11</v>
          </cell>
          <cell r="AD109">
            <v>10</v>
          </cell>
          <cell r="AE109">
            <v>10</v>
          </cell>
          <cell r="AF109">
            <v>9</v>
          </cell>
          <cell r="AG109">
            <v>8</v>
          </cell>
          <cell r="AH109">
            <v>7</v>
          </cell>
          <cell r="AI109">
            <v>6</v>
          </cell>
          <cell r="AJ109">
            <v>6</v>
          </cell>
          <cell r="AK109">
            <v>6</v>
          </cell>
          <cell r="AL109">
            <v>7</v>
          </cell>
          <cell r="AM109">
            <v>6</v>
          </cell>
          <cell r="AN109">
            <v>7</v>
          </cell>
          <cell r="AO109">
            <v>7</v>
          </cell>
          <cell r="AP109">
            <v>6</v>
          </cell>
          <cell r="AQ109">
            <v>6</v>
          </cell>
          <cell r="AR109">
            <v>8</v>
          </cell>
          <cell r="AS109">
            <v>6</v>
          </cell>
          <cell r="AT109">
            <v>7</v>
          </cell>
          <cell r="AU109">
            <v>7</v>
          </cell>
          <cell r="AV109">
            <v>7</v>
          </cell>
          <cell r="AW109">
            <v>8</v>
          </cell>
          <cell r="AX109">
            <v>8</v>
          </cell>
          <cell r="AY109">
            <v>7</v>
          </cell>
          <cell r="AZ109">
            <v>8</v>
          </cell>
          <cell r="BA109">
            <v>6</v>
          </cell>
          <cell r="BB109">
            <v>6</v>
          </cell>
          <cell r="BC109">
            <v>6</v>
          </cell>
          <cell r="BD109">
            <v>6</v>
          </cell>
          <cell r="BE109">
            <v>5</v>
          </cell>
          <cell r="BF109">
            <v>6</v>
          </cell>
          <cell r="BG109">
            <v>6</v>
          </cell>
          <cell r="BH109">
            <v>7</v>
          </cell>
          <cell r="BI109">
            <v>5</v>
          </cell>
          <cell r="BJ109">
            <v>6</v>
          </cell>
          <cell r="BK109">
            <v>5</v>
          </cell>
          <cell r="BL109">
            <v>5</v>
          </cell>
          <cell r="BM109">
            <v>5</v>
          </cell>
          <cell r="BN109">
            <v>4</v>
          </cell>
          <cell r="BO109">
            <v>4</v>
          </cell>
          <cell r="BP109">
            <v>4</v>
          </cell>
          <cell r="BQ109">
            <v>3</v>
          </cell>
          <cell r="BR109">
            <v>3</v>
          </cell>
          <cell r="BS109">
            <v>4</v>
          </cell>
          <cell r="BT109">
            <v>3</v>
          </cell>
          <cell r="BU109">
            <v>3</v>
          </cell>
          <cell r="BV109">
            <v>5</v>
          </cell>
          <cell r="BW109">
            <v>4</v>
          </cell>
          <cell r="BX109">
            <v>4</v>
          </cell>
          <cell r="BY109">
            <v>3</v>
          </cell>
          <cell r="BZ109">
            <v>4</v>
          </cell>
          <cell r="CA109">
            <v>3</v>
          </cell>
          <cell r="CB109">
            <v>2</v>
          </cell>
          <cell r="CC109">
            <v>3</v>
          </cell>
          <cell r="CD109">
            <v>3</v>
          </cell>
          <cell r="CE109">
            <v>2</v>
          </cell>
          <cell r="CF109">
            <v>3</v>
          </cell>
          <cell r="CG109">
            <v>2</v>
          </cell>
          <cell r="CH109">
            <v>2</v>
          </cell>
          <cell r="CI109">
            <v>2</v>
          </cell>
          <cell r="CJ109">
            <v>2</v>
          </cell>
          <cell r="CK109">
            <v>2</v>
          </cell>
          <cell r="CL109">
            <v>2</v>
          </cell>
          <cell r="CM109">
            <v>2</v>
          </cell>
          <cell r="CN109">
            <v>1</v>
          </cell>
          <cell r="CO109">
            <v>1</v>
          </cell>
          <cell r="CP109">
            <v>1</v>
          </cell>
          <cell r="CQ109">
            <v>1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10</v>
          </cell>
          <cell r="DL109">
            <v>52</v>
          </cell>
          <cell r="DM109">
            <v>33</v>
          </cell>
          <cell r="DN109">
            <v>33</v>
          </cell>
          <cell r="DO109">
            <v>34</v>
          </cell>
          <cell r="DP109">
            <v>38</v>
          </cell>
          <cell r="DQ109">
            <v>29</v>
          </cell>
          <cell r="DR109">
            <v>30</v>
          </cell>
          <cell r="DS109">
            <v>23</v>
          </cell>
          <cell r="DT109">
            <v>17</v>
          </cell>
          <cell r="DU109">
            <v>19</v>
          </cell>
          <cell r="DV109">
            <v>15</v>
          </cell>
          <cell r="DW109">
            <v>11</v>
          </cell>
          <cell r="DX109">
            <v>12</v>
          </cell>
          <cell r="DY109">
            <v>10</v>
          </cell>
        </row>
        <row r="110">
          <cell r="G110">
            <v>5006</v>
          </cell>
          <cell r="H110">
            <v>23</v>
          </cell>
          <cell r="I110">
            <v>35</v>
          </cell>
          <cell r="J110">
            <v>27</v>
          </cell>
          <cell r="K110">
            <v>28</v>
          </cell>
          <cell r="L110">
            <v>33</v>
          </cell>
          <cell r="M110">
            <v>40</v>
          </cell>
          <cell r="N110">
            <v>46</v>
          </cell>
          <cell r="O110">
            <v>39</v>
          </cell>
          <cell r="P110">
            <v>48</v>
          </cell>
          <cell r="Q110">
            <v>44</v>
          </cell>
          <cell r="R110">
            <v>46</v>
          </cell>
          <cell r="S110">
            <v>49</v>
          </cell>
          <cell r="T110">
            <v>59</v>
          </cell>
          <cell r="U110">
            <v>54</v>
          </cell>
          <cell r="V110">
            <v>54</v>
          </cell>
          <cell r="W110">
            <v>52</v>
          </cell>
          <cell r="X110">
            <v>52</v>
          </cell>
          <cell r="Y110">
            <v>49</v>
          </cell>
          <cell r="Z110">
            <v>28</v>
          </cell>
          <cell r="AA110">
            <v>25</v>
          </cell>
          <cell r="AB110">
            <v>22</v>
          </cell>
          <cell r="AC110">
            <v>18</v>
          </cell>
          <cell r="AD110">
            <v>14</v>
          </cell>
          <cell r="AE110">
            <v>13</v>
          </cell>
          <cell r="AF110">
            <v>10</v>
          </cell>
          <cell r="AG110">
            <v>4</v>
          </cell>
          <cell r="AH110">
            <v>2</v>
          </cell>
          <cell r="AI110">
            <v>-3</v>
          </cell>
          <cell r="AJ110">
            <v>-2</v>
          </cell>
          <cell r="AK110">
            <v>-3</v>
          </cell>
          <cell r="AL110">
            <v>17</v>
          </cell>
          <cell r="AM110">
            <v>13</v>
          </cell>
          <cell r="AN110">
            <v>18</v>
          </cell>
          <cell r="AO110">
            <v>15</v>
          </cell>
          <cell r="AP110">
            <v>13</v>
          </cell>
          <cell r="AQ110">
            <v>12</v>
          </cell>
          <cell r="AR110">
            <v>19</v>
          </cell>
          <cell r="AS110">
            <v>13</v>
          </cell>
          <cell r="AT110">
            <v>18</v>
          </cell>
          <cell r="AU110">
            <v>14</v>
          </cell>
          <cell r="AV110">
            <v>22</v>
          </cell>
          <cell r="AW110">
            <v>23</v>
          </cell>
          <cell r="AX110">
            <v>25</v>
          </cell>
          <cell r="AY110">
            <v>23</v>
          </cell>
          <cell r="AZ110">
            <v>23</v>
          </cell>
          <cell r="BA110">
            <v>16</v>
          </cell>
          <cell r="BB110">
            <v>18</v>
          </cell>
          <cell r="BC110">
            <v>17</v>
          </cell>
          <cell r="BD110">
            <v>17</v>
          </cell>
          <cell r="BE110">
            <v>13</v>
          </cell>
          <cell r="BF110">
            <v>21</v>
          </cell>
          <cell r="BG110">
            <v>18</v>
          </cell>
          <cell r="BH110">
            <v>24</v>
          </cell>
          <cell r="BI110">
            <v>16</v>
          </cell>
          <cell r="BJ110">
            <v>18</v>
          </cell>
          <cell r="BK110">
            <v>14</v>
          </cell>
          <cell r="BL110">
            <v>15</v>
          </cell>
          <cell r="BM110">
            <v>14</v>
          </cell>
          <cell r="BN110">
            <v>12</v>
          </cell>
          <cell r="BO110">
            <v>13</v>
          </cell>
          <cell r="BP110">
            <v>15</v>
          </cell>
          <cell r="BQ110">
            <v>12</v>
          </cell>
          <cell r="BR110">
            <v>11</v>
          </cell>
          <cell r="BS110">
            <v>12</v>
          </cell>
          <cell r="BT110">
            <v>11</v>
          </cell>
          <cell r="BU110">
            <v>12</v>
          </cell>
          <cell r="BV110">
            <v>19</v>
          </cell>
          <cell r="BW110">
            <v>16</v>
          </cell>
          <cell r="BX110">
            <v>14</v>
          </cell>
          <cell r="BY110">
            <v>12</v>
          </cell>
          <cell r="BZ110">
            <v>15</v>
          </cell>
          <cell r="CA110">
            <v>11</v>
          </cell>
          <cell r="CB110">
            <v>8</v>
          </cell>
          <cell r="CC110">
            <v>11</v>
          </cell>
          <cell r="CD110">
            <v>11</v>
          </cell>
          <cell r="CE110">
            <v>1</v>
          </cell>
          <cell r="CF110">
            <v>11</v>
          </cell>
          <cell r="CG110">
            <v>8</v>
          </cell>
          <cell r="CH110">
            <v>11</v>
          </cell>
          <cell r="CI110">
            <v>9</v>
          </cell>
          <cell r="CJ110">
            <v>10</v>
          </cell>
          <cell r="CK110">
            <v>7</v>
          </cell>
          <cell r="CL110">
            <v>8</v>
          </cell>
          <cell r="CM110">
            <v>9</v>
          </cell>
          <cell r="CN110">
            <v>6</v>
          </cell>
          <cell r="CO110">
            <v>5</v>
          </cell>
          <cell r="CP110">
            <v>6</v>
          </cell>
          <cell r="CQ110">
            <v>3</v>
          </cell>
          <cell r="CR110">
            <v>2</v>
          </cell>
          <cell r="CS110">
            <v>2</v>
          </cell>
          <cell r="CT110">
            <v>1</v>
          </cell>
          <cell r="CU110">
            <v>2</v>
          </cell>
          <cell r="CV110">
            <v>2</v>
          </cell>
          <cell r="CW110">
            <v>1</v>
          </cell>
          <cell r="CX110">
            <v>0</v>
          </cell>
          <cell r="CY110">
            <v>1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32</v>
          </cell>
          <cell r="DL110">
            <v>77</v>
          </cell>
          <cell r="DM110">
            <v>-2</v>
          </cell>
          <cell r="DN110">
            <v>76</v>
          </cell>
          <cell r="DO110">
            <v>76</v>
          </cell>
          <cell r="DP110">
            <v>116</v>
          </cell>
          <cell r="DQ110">
            <v>81</v>
          </cell>
          <cell r="DR110">
            <v>97</v>
          </cell>
          <cell r="DS110">
            <v>68</v>
          </cell>
          <cell r="DT110">
            <v>61</v>
          </cell>
          <cell r="DU110">
            <v>73</v>
          </cell>
          <cell r="DV110">
            <v>56</v>
          </cell>
          <cell r="DW110">
            <v>40</v>
          </cell>
          <cell r="DX110">
            <v>65</v>
          </cell>
          <cell r="DY110">
            <v>32</v>
          </cell>
        </row>
        <row r="111">
          <cell r="G111">
            <v>5009</v>
          </cell>
          <cell r="H111">
            <v>9</v>
          </cell>
          <cell r="I111">
            <v>10</v>
          </cell>
          <cell r="J111">
            <v>10</v>
          </cell>
          <cell r="K111">
            <v>15</v>
          </cell>
          <cell r="L111">
            <v>10</v>
          </cell>
          <cell r="M111">
            <v>17</v>
          </cell>
          <cell r="N111">
            <v>19</v>
          </cell>
          <cell r="O111">
            <v>16</v>
          </cell>
          <cell r="P111">
            <v>20</v>
          </cell>
          <cell r="Q111">
            <v>18</v>
          </cell>
          <cell r="R111">
            <v>20</v>
          </cell>
          <cell r="S111">
            <v>20</v>
          </cell>
          <cell r="T111">
            <v>23</v>
          </cell>
          <cell r="U111">
            <v>21</v>
          </cell>
          <cell r="V111">
            <v>21</v>
          </cell>
          <cell r="W111">
            <v>22</v>
          </cell>
          <cell r="X111">
            <v>22</v>
          </cell>
          <cell r="Y111">
            <v>21</v>
          </cell>
          <cell r="Z111">
            <v>19</v>
          </cell>
          <cell r="AA111">
            <v>18</v>
          </cell>
          <cell r="AB111">
            <v>18</v>
          </cell>
          <cell r="AC111">
            <v>16</v>
          </cell>
          <cell r="AD111">
            <v>15</v>
          </cell>
          <cell r="AE111">
            <v>14</v>
          </cell>
          <cell r="AF111">
            <v>14</v>
          </cell>
          <cell r="AG111">
            <v>12</v>
          </cell>
          <cell r="AH111">
            <v>11</v>
          </cell>
          <cell r="AI111">
            <v>9</v>
          </cell>
          <cell r="AJ111">
            <v>10</v>
          </cell>
          <cell r="AK111">
            <v>9</v>
          </cell>
          <cell r="AL111">
            <v>11</v>
          </cell>
          <cell r="AM111">
            <v>10</v>
          </cell>
          <cell r="AN111">
            <v>11</v>
          </cell>
          <cell r="AO111">
            <v>10</v>
          </cell>
          <cell r="AP111">
            <v>10</v>
          </cell>
          <cell r="AQ111">
            <v>9</v>
          </cell>
          <cell r="AR111">
            <v>12</v>
          </cell>
          <cell r="AS111">
            <v>10</v>
          </cell>
          <cell r="AT111">
            <v>11</v>
          </cell>
          <cell r="AU111">
            <v>10</v>
          </cell>
          <cell r="AV111">
            <v>11</v>
          </cell>
          <cell r="AW111">
            <v>11</v>
          </cell>
          <cell r="AX111">
            <v>12</v>
          </cell>
          <cell r="AY111">
            <v>11</v>
          </cell>
          <cell r="AZ111">
            <v>12</v>
          </cell>
          <cell r="BA111">
            <v>9</v>
          </cell>
          <cell r="BB111">
            <v>10</v>
          </cell>
          <cell r="BC111">
            <v>9</v>
          </cell>
          <cell r="BD111">
            <v>9</v>
          </cell>
          <cell r="BE111">
            <v>8</v>
          </cell>
          <cell r="BF111">
            <v>9</v>
          </cell>
          <cell r="BG111">
            <v>9</v>
          </cell>
          <cell r="BH111">
            <v>11</v>
          </cell>
          <cell r="BI111">
            <v>8</v>
          </cell>
          <cell r="BJ111">
            <v>8</v>
          </cell>
          <cell r="BK111">
            <v>7</v>
          </cell>
          <cell r="BL111">
            <v>8</v>
          </cell>
          <cell r="BM111">
            <v>7</v>
          </cell>
          <cell r="BN111">
            <v>7</v>
          </cell>
          <cell r="BO111">
            <v>7</v>
          </cell>
          <cell r="BP111">
            <v>6</v>
          </cell>
          <cell r="BQ111">
            <v>5</v>
          </cell>
          <cell r="BR111">
            <v>5</v>
          </cell>
          <cell r="BS111">
            <v>5</v>
          </cell>
          <cell r="BT111">
            <v>5</v>
          </cell>
          <cell r="BU111">
            <v>5</v>
          </cell>
          <cell r="BV111">
            <v>7</v>
          </cell>
          <cell r="BW111">
            <v>6</v>
          </cell>
          <cell r="BX111">
            <v>5</v>
          </cell>
          <cell r="BY111">
            <v>5</v>
          </cell>
          <cell r="BZ111">
            <v>6</v>
          </cell>
          <cell r="CA111">
            <v>4</v>
          </cell>
          <cell r="CB111">
            <v>3</v>
          </cell>
          <cell r="CC111">
            <v>4</v>
          </cell>
          <cell r="CD111">
            <v>4</v>
          </cell>
          <cell r="CE111">
            <v>3</v>
          </cell>
          <cell r="CF111">
            <v>4</v>
          </cell>
          <cell r="CG111">
            <v>3</v>
          </cell>
          <cell r="CH111">
            <v>4</v>
          </cell>
          <cell r="CI111">
            <v>3</v>
          </cell>
          <cell r="CJ111">
            <v>3</v>
          </cell>
          <cell r="CK111">
            <v>2</v>
          </cell>
          <cell r="CL111">
            <v>3</v>
          </cell>
          <cell r="CM111">
            <v>3</v>
          </cell>
          <cell r="CN111">
            <v>2</v>
          </cell>
          <cell r="CO111">
            <v>2</v>
          </cell>
          <cell r="CP111">
            <v>2</v>
          </cell>
          <cell r="CQ111">
            <v>1</v>
          </cell>
          <cell r="CR111">
            <v>1</v>
          </cell>
          <cell r="CS111">
            <v>1</v>
          </cell>
          <cell r="CT111">
            <v>0</v>
          </cell>
          <cell r="CU111">
            <v>1</v>
          </cell>
          <cell r="CV111">
            <v>1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9</v>
          </cell>
          <cell r="DL111">
            <v>77</v>
          </cell>
          <cell r="DM111">
            <v>51</v>
          </cell>
          <cell r="DN111">
            <v>52</v>
          </cell>
          <cell r="DO111">
            <v>52</v>
          </cell>
          <cell r="DP111">
            <v>57</v>
          </cell>
          <cell r="DQ111">
            <v>45</v>
          </cell>
          <cell r="DR111">
            <v>45</v>
          </cell>
          <cell r="DS111">
            <v>36</v>
          </cell>
          <cell r="DT111">
            <v>26</v>
          </cell>
          <cell r="DU111">
            <v>28</v>
          </cell>
          <cell r="DV111">
            <v>21</v>
          </cell>
          <cell r="DW111">
            <v>17</v>
          </cell>
          <cell r="DX111">
            <v>22</v>
          </cell>
          <cell r="DY111">
            <v>9</v>
          </cell>
        </row>
        <row r="112">
          <cell r="G112">
            <v>5010</v>
          </cell>
          <cell r="H112">
            <v>12</v>
          </cell>
          <cell r="I112">
            <v>15</v>
          </cell>
          <cell r="J112">
            <v>17</v>
          </cell>
          <cell r="K112">
            <v>23</v>
          </cell>
          <cell r="L112">
            <v>19</v>
          </cell>
          <cell r="M112">
            <v>26</v>
          </cell>
          <cell r="N112">
            <v>29</v>
          </cell>
          <cell r="O112">
            <v>26</v>
          </cell>
          <cell r="P112">
            <v>31</v>
          </cell>
          <cell r="Q112">
            <v>28</v>
          </cell>
          <cell r="R112">
            <v>31</v>
          </cell>
          <cell r="S112">
            <v>31</v>
          </cell>
          <cell r="T112">
            <v>36</v>
          </cell>
          <cell r="U112">
            <v>34</v>
          </cell>
          <cell r="V112">
            <v>34</v>
          </cell>
          <cell r="W112">
            <v>35</v>
          </cell>
          <cell r="X112">
            <v>35</v>
          </cell>
          <cell r="Y112">
            <v>33</v>
          </cell>
          <cell r="Z112">
            <v>30</v>
          </cell>
          <cell r="AA112">
            <v>29</v>
          </cell>
          <cell r="AB112">
            <v>28</v>
          </cell>
          <cell r="AC112">
            <v>26</v>
          </cell>
          <cell r="AD112">
            <v>24</v>
          </cell>
          <cell r="AE112">
            <v>23</v>
          </cell>
          <cell r="AF112">
            <v>22</v>
          </cell>
          <cell r="AG112">
            <v>19</v>
          </cell>
          <cell r="AH112">
            <v>17</v>
          </cell>
          <cell r="AI112">
            <v>15</v>
          </cell>
          <cell r="AJ112">
            <v>15</v>
          </cell>
          <cell r="AK112">
            <v>15</v>
          </cell>
          <cell r="AL112">
            <v>17</v>
          </cell>
          <cell r="AM112">
            <v>15</v>
          </cell>
          <cell r="AN112">
            <v>18</v>
          </cell>
          <cell r="AO112">
            <v>16</v>
          </cell>
          <cell r="AP112">
            <v>15</v>
          </cell>
          <cell r="AQ112">
            <v>15</v>
          </cell>
          <cell r="AR112">
            <v>18</v>
          </cell>
          <cell r="AS112">
            <v>15</v>
          </cell>
          <cell r="AT112">
            <v>18</v>
          </cell>
          <cell r="AU112">
            <v>16</v>
          </cell>
          <cell r="AV112">
            <v>17</v>
          </cell>
          <cell r="AW112">
            <v>18</v>
          </cell>
          <cell r="AX112">
            <v>19</v>
          </cell>
          <cell r="AY112">
            <v>18</v>
          </cell>
          <cell r="AZ112">
            <v>18</v>
          </cell>
          <cell r="BA112">
            <v>14</v>
          </cell>
          <cell r="BB112">
            <v>15</v>
          </cell>
          <cell r="BC112">
            <v>15</v>
          </cell>
          <cell r="BD112">
            <v>15</v>
          </cell>
          <cell r="BE112">
            <v>13</v>
          </cell>
          <cell r="BF112">
            <v>15</v>
          </cell>
          <cell r="BG112">
            <v>14</v>
          </cell>
          <cell r="BH112">
            <v>17</v>
          </cell>
          <cell r="BI112">
            <v>12</v>
          </cell>
          <cell r="BJ112">
            <v>13</v>
          </cell>
          <cell r="BK112">
            <v>12</v>
          </cell>
          <cell r="BL112">
            <v>12</v>
          </cell>
          <cell r="BM112">
            <v>11</v>
          </cell>
          <cell r="BN112">
            <v>10</v>
          </cell>
          <cell r="BO112">
            <v>10</v>
          </cell>
          <cell r="BP112">
            <v>10</v>
          </cell>
          <cell r="BQ112">
            <v>8</v>
          </cell>
          <cell r="BR112">
            <v>8</v>
          </cell>
          <cell r="BS112">
            <v>8</v>
          </cell>
          <cell r="BT112">
            <v>8</v>
          </cell>
          <cell r="BU112">
            <v>8</v>
          </cell>
          <cell r="BV112">
            <v>11</v>
          </cell>
          <cell r="BW112">
            <v>10</v>
          </cell>
          <cell r="BX112">
            <v>8</v>
          </cell>
          <cell r="BY112">
            <v>8</v>
          </cell>
          <cell r="BZ112">
            <v>9</v>
          </cell>
          <cell r="CA112">
            <v>7</v>
          </cell>
          <cell r="CB112">
            <v>5</v>
          </cell>
          <cell r="CC112">
            <v>7</v>
          </cell>
          <cell r="CD112">
            <v>7</v>
          </cell>
          <cell r="CE112">
            <v>5</v>
          </cell>
          <cell r="CF112">
            <v>6</v>
          </cell>
          <cell r="CG112">
            <v>5</v>
          </cell>
          <cell r="CH112">
            <v>6</v>
          </cell>
          <cell r="CI112">
            <v>5</v>
          </cell>
          <cell r="CJ112">
            <v>5</v>
          </cell>
          <cell r="CK112">
            <v>4</v>
          </cell>
          <cell r="CL112">
            <v>4</v>
          </cell>
          <cell r="CM112">
            <v>5</v>
          </cell>
          <cell r="CN112">
            <v>3</v>
          </cell>
          <cell r="CO112">
            <v>3</v>
          </cell>
          <cell r="CP112">
            <v>3</v>
          </cell>
          <cell r="CQ112">
            <v>2</v>
          </cell>
          <cell r="CR112">
            <v>1</v>
          </cell>
          <cell r="CS112">
            <v>1</v>
          </cell>
          <cell r="CT112">
            <v>0</v>
          </cell>
          <cell r="CU112">
            <v>1</v>
          </cell>
          <cell r="CV112">
            <v>1</v>
          </cell>
          <cell r="CW112">
            <v>1</v>
          </cell>
          <cell r="CX112">
            <v>0</v>
          </cell>
          <cell r="CY112">
            <v>1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12</v>
          </cell>
          <cell r="DL112">
            <v>123</v>
          </cell>
          <cell r="DM112">
            <v>81</v>
          </cell>
          <cell r="DN112">
            <v>81</v>
          </cell>
          <cell r="DO112">
            <v>82</v>
          </cell>
          <cell r="DP112">
            <v>90</v>
          </cell>
          <cell r="DQ112">
            <v>72</v>
          </cell>
          <cell r="DR112">
            <v>71</v>
          </cell>
          <cell r="DS112">
            <v>55</v>
          </cell>
          <cell r="DT112">
            <v>42</v>
          </cell>
          <cell r="DU112">
            <v>45</v>
          </cell>
          <cell r="DV112">
            <v>35</v>
          </cell>
          <cell r="DW112">
            <v>27</v>
          </cell>
          <cell r="DX112">
            <v>35</v>
          </cell>
          <cell r="DY112">
            <v>12</v>
          </cell>
        </row>
        <row r="113">
          <cell r="G113">
            <v>5011</v>
          </cell>
          <cell r="H113">
            <v>12</v>
          </cell>
          <cell r="I113">
            <v>16</v>
          </cell>
          <cell r="J113">
            <v>12</v>
          </cell>
          <cell r="K113">
            <v>15</v>
          </cell>
          <cell r="L113">
            <v>15</v>
          </cell>
          <cell r="M113">
            <v>17</v>
          </cell>
          <cell r="N113">
            <v>19</v>
          </cell>
          <cell r="O113">
            <v>17</v>
          </cell>
          <cell r="P113">
            <v>20</v>
          </cell>
          <cell r="Q113">
            <v>18</v>
          </cell>
          <cell r="R113">
            <v>20</v>
          </cell>
          <cell r="S113">
            <v>20</v>
          </cell>
          <cell r="T113">
            <v>23</v>
          </cell>
          <cell r="U113">
            <v>21</v>
          </cell>
          <cell r="V113">
            <v>21</v>
          </cell>
          <cell r="W113">
            <v>22</v>
          </cell>
          <cell r="X113">
            <v>22</v>
          </cell>
          <cell r="Y113">
            <v>21</v>
          </cell>
          <cell r="Z113">
            <v>19</v>
          </cell>
          <cell r="AA113">
            <v>18</v>
          </cell>
          <cell r="AB113">
            <v>18</v>
          </cell>
          <cell r="AC113">
            <v>16</v>
          </cell>
          <cell r="AD113">
            <v>15</v>
          </cell>
          <cell r="AE113">
            <v>15</v>
          </cell>
          <cell r="AF113">
            <v>14</v>
          </cell>
          <cell r="AG113">
            <v>12</v>
          </cell>
          <cell r="AH113">
            <v>11</v>
          </cell>
          <cell r="AI113">
            <v>9</v>
          </cell>
          <cell r="AJ113">
            <v>10</v>
          </cell>
          <cell r="AK113">
            <v>9</v>
          </cell>
          <cell r="AL113">
            <v>11</v>
          </cell>
          <cell r="AM113">
            <v>10</v>
          </cell>
          <cell r="AN113">
            <v>11</v>
          </cell>
          <cell r="AO113">
            <v>10</v>
          </cell>
          <cell r="AP113">
            <v>10</v>
          </cell>
          <cell r="AQ113">
            <v>9</v>
          </cell>
          <cell r="AR113">
            <v>12</v>
          </cell>
          <cell r="AS113">
            <v>10</v>
          </cell>
          <cell r="AT113">
            <v>11</v>
          </cell>
          <cell r="AU113">
            <v>10</v>
          </cell>
          <cell r="AV113">
            <v>11</v>
          </cell>
          <cell r="AW113">
            <v>11</v>
          </cell>
          <cell r="AX113">
            <v>12</v>
          </cell>
          <cell r="AY113">
            <v>11</v>
          </cell>
          <cell r="AZ113">
            <v>12</v>
          </cell>
          <cell r="BA113">
            <v>9</v>
          </cell>
          <cell r="BB113">
            <v>10</v>
          </cell>
          <cell r="BC113">
            <v>9</v>
          </cell>
          <cell r="BD113">
            <v>9</v>
          </cell>
          <cell r="BE113">
            <v>8</v>
          </cell>
          <cell r="BF113">
            <v>10</v>
          </cell>
          <cell r="BG113">
            <v>9</v>
          </cell>
          <cell r="BH113">
            <v>11</v>
          </cell>
          <cell r="BI113">
            <v>8</v>
          </cell>
          <cell r="BJ113">
            <v>8</v>
          </cell>
          <cell r="BK113">
            <v>7</v>
          </cell>
          <cell r="BL113">
            <v>8</v>
          </cell>
          <cell r="BM113">
            <v>7</v>
          </cell>
          <cell r="BN113">
            <v>7</v>
          </cell>
          <cell r="BO113">
            <v>7</v>
          </cell>
          <cell r="BP113">
            <v>6</v>
          </cell>
          <cell r="BQ113">
            <v>5</v>
          </cell>
          <cell r="BR113">
            <v>5</v>
          </cell>
          <cell r="BS113">
            <v>5</v>
          </cell>
          <cell r="BT113">
            <v>5</v>
          </cell>
          <cell r="BU113">
            <v>5</v>
          </cell>
          <cell r="BV113">
            <v>7</v>
          </cell>
          <cell r="BW113">
            <v>6</v>
          </cell>
          <cell r="BX113">
            <v>5</v>
          </cell>
          <cell r="BY113">
            <v>5</v>
          </cell>
          <cell r="BZ113">
            <v>6</v>
          </cell>
          <cell r="CA113">
            <v>4</v>
          </cell>
          <cell r="CB113">
            <v>3</v>
          </cell>
          <cell r="CC113">
            <v>4</v>
          </cell>
          <cell r="CD113">
            <v>4</v>
          </cell>
          <cell r="CE113">
            <v>3</v>
          </cell>
          <cell r="CF113">
            <v>4</v>
          </cell>
          <cell r="CG113">
            <v>3</v>
          </cell>
          <cell r="CH113">
            <v>4</v>
          </cell>
          <cell r="CI113">
            <v>3</v>
          </cell>
          <cell r="CJ113">
            <v>3</v>
          </cell>
          <cell r="CK113">
            <v>2</v>
          </cell>
          <cell r="CL113">
            <v>3</v>
          </cell>
          <cell r="CM113">
            <v>3</v>
          </cell>
          <cell r="CN113">
            <v>2</v>
          </cell>
          <cell r="CO113">
            <v>2</v>
          </cell>
          <cell r="CP113">
            <v>2</v>
          </cell>
          <cell r="CQ113">
            <v>1</v>
          </cell>
          <cell r="CR113">
            <v>1</v>
          </cell>
          <cell r="CS113">
            <v>1</v>
          </cell>
          <cell r="CT113">
            <v>0</v>
          </cell>
          <cell r="CU113">
            <v>1</v>
          </cell>
          <cell r="CV113">
            <v>1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12</v>
          </cell>
          <cell r="DL113">
            <v>78</v>
          </cell>
          <cell r="DM113">
            <v>51</v>
          </cell>
          <cell r="DN113">
            <v>52</v>
          </cell>
          <cell r="DO113">
            <v>52</v>
          </cell>
          <cell r="DP113">
            <v>57</v>
          </cell>
          <cell r="DQ113">
            <v>45</v>
          </cell>
          <cell r="DR113">
            <v>46</v>
          </cell>
          <cell r="DS113">
            <v>36</v>
          </cell>
          <cell r="DT113">
            <v>26</v>
          </cell>
          <cell r="DU113">
            <v>28</v>
          </cell>
          <cell r="DV113">
            <v>21</v>
          </cell>
          <cell r="DW113">
            <v>17</v>
          </cell>
          <cell r="DX113">
            <v>22</v>
          </cell>
          <cell r="DY113">
            <v>12</v>
          </cell>
        </row>
        <row r="114">
          <cell r="G114">
            <v>6869</v>
          </cell>
          <cell r="H114">
            <v>7</v>
          </cell>
          <cell r="I114">
            <v>8</v>
          </cell>
          <cell r="J114">
            <v>9</v>
          </cell>
          <cell r="K114">
            <v>9</v>
          </cell>
          <cell r="L114">
            <v>8</v>
          </cell>
          <cell r="M114">
            <v>10</v>
          </cell>
          <cell r="N114">
            <v>12</v>
          </cell>
          <cell r="O114">
            <v>10</v>
          </cell>
          <cell r="P114">
            <v>12</v>
          </cell>
          <cell r="Q114">
            <v>11</v>
          </cell>
          <cell r="R114">
            <v>12</v>
          </cell>
          <cell r="S114">
            <v>12</v>
          </cell>
          <cell r="T114">
            <v>14</v>
          </cell>
          <cell r="U114">
            <v>13</v>
          </cell>
          <cell r="V114">
            <v>13</v>
          </cell>
          <cell r="W114">
            <v>14</v>
          </cell>
          <cell r="X114">
            <v>14</v>
          </cell>
          <cell r="Y114">
            <v>13</v>
          </cell>
          <cell r="Z114">
            <v>12</v>
          </cell>
          <cell r="AA114">
            <v>11</v>
          </cell>
          <cell r="AB114">
            <v>11</v>
          </cell>
          <cell r="AC114">
            <v>10</v>
          </cell>
          <cell r="AD114">
            <v>9</v>
          </cell>
          <cell r="AE114">
            <v>9</v>
          </cell>
          <cell r="AF114">
            <v>9</v>
          </cell>
          <cell r="AG114">
            <v>7</v>
          </cell>
          <cell r="AH114">
            <v>7</v>
          </cell>
          <cell r="AI114">
            <v>6</v>
          </cell>
          <cell r="AJ114">
            <v>6</v>
          </cell>
          <cell r="AK114">
            <v>6</v>
          </cell>
          <cell r="AL114">
            <v>7</v>
          </cell>
          <cell r="AM114">
            <v>6</v>
          </cell>
          <cell r="AN114">
            <v>7</v>
          </cell>
          <cell r="AO114">
            <v>6</v>
          </cell>
          <cell r="AP114">
            <v>6</v>
          </cell>
          <cell r="AQ114">
            <v>6</v>
          </cell>
          <cell r="AR114">
            <v>7</v>
          </cell>
          <cell r="AS114">
            <v>6</v>
          </cell>
          <cell r="AT114">
            <v>7</v>
          </cell>
          <cell r="AU114">
            <v>6</v>
          </cell>
          <cell r="AV114">
            <v>7</v>
          </cell>
          <cell r="AW114">
            <v>7</v>
          </cell>
          <cell r="AX114">
            <v>8</v>
          </cell>
          <cell r="AY114">
            <v>7</v>
          </cell>
          <cell r="AZ114">
            <v>7</v>
          </cell>
          <cell r="BA114">
            <v>6</v>
          </cell>
          <cell r="BB114">
            <v>6</v>
          </cell>
          <cell r="BC114">
            <v>6</v>
          </cell>
          <cell r="BD114">
            <v>6</v>
          </cell>
          <cell r="BE114">
            <v>5</v>
          </cell>
          <cell r="BF114">
            <v>6</v>
          </cell>
          <cell r="BG114">
            <v>5</v>
          </cell>
          <cell r="BH114">
            <v>7</v>
          </cell>
          <cell r="BI114">
            <v>5</v>
          </cell>
          <cell r="BJ114">
            <v>5</v>
          </cell>
          <cell r="BK114">
            <v>5</v>
          </cell>
          <cell r="BL114">
            <v>5</v>
          </cell>
          <cell r="BM114">
            <v>4</v>
          </cell>
          <cell r="BN114">
            <v>4</v>
          </cell>
          <cell r="BO114">
            <v>4</v>
          </cell>
          <cell r="BP114">
            <v>4</v>
          </cell>
          <cell r="BQ114">
            <v>3</v>
          </cell>
          <cell r="BR114">
            <v>3</v>
          </cell>
          <cell r="BS114">
            <v>3</v>
          </cell>
          <cell r="BT114">
            <v>3</v>
          </cell>
          <cell r="BU114">
            <v>3</v>
          </cell>
          <cell r="BV114">
            <v>4</v>
          </cell>
          <cell r="BW114">
            <v>4</v>
          </cell>
          <cell r="BX114">
            <v>3</v>
          </cell>
          <cell r="BY114">
            <v>3</v>
          </cell>
          <cell r="BZ114">
            <v>4</v>
          </cell>
          <cell r="CA114">
            <v>3</v>
          </cell>
          <cell r="CB114">
            <v>2</v>
          </cell>
          <cell r="CC114">
            <v>3</v>
          </cell>
          <cell r="CD114">
            <v>3</v>
          </cell>
          <cell r="CE114">
            <v>2</v>
          </cell>
          <cell r="CF114">
            <v>3</v>
          </cell>
          <cell r="CG114">
            <v>2</v>
          </cell>
          <cell r="CH114">
            <v>2</v>
          </cell>
          <cell r="CI114">
            <v>2</v>
          </cell>
          <cell r="CJ114">
            <v>2</v>
          </cell>
          <cell r="CK114">
            <v>2</v>
          </cell>
          <cell r="CL114">
            <v>2</v>
          </cell>
          <cell r="CM114">
            <v>2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7</v>
          </cell>
          <cell r="DL114">
            <v>48</v>
          </cell>
          <cell r="DM114">
            <v>32</v>
          </cell>
          <cell r="DN114">
            <v>32</v>
          </cell>
          <cell r="DO114">
            <v>32</v>
          </cell>
          <cell r="DP114">
            <v>36</v>
          </cell>
          <cell r="DQ114">
            <v>29</v>
          </cell>
          <cell r="DR114">
            <v>28</v>
          </cell>
          <cell r="DS114">
            <v>22</v>
          </cell>
          <cell r="DT114">
            <v>16</v>
          </cell>
          <cell r="DU114">
            <v>17</v>
          </cell>
          <cell r="DV114">
            <v>15</v>
          </cell>
          <cell r="DW114">
            <v>11</v>
          </cell>
          <cell r="DX114">
            <v>12</v>
          </cell>
          <cell r="DY114">
            <v>7</v>
          </cell>
        </row>
        <row r="115">
          <cell r="G115">
            <v>6941</v>
          </cell>
          <cell r="H115">
            <v>5</v>
          </cell>
          <cell r="I115">
            <v>8</v>
          </cell>
          <cell r="J115">
            <v>9</v>
          </cell>
          <cell r="K115">
            <v>7</v>
          </cell>
          <cell r="L115">
            <v>8</v>
          </cell>
          <cell r="M115">
            <v>8</v>
          </cell>
          <cell r="N115">
            <v>9</v>
          </cell>
          <cell r="O115">
            <v>8</v>
          </cell>
          <cell r="P115">
            <v>9</v>
          </cell>
          <cell r="Q115">
            <v>9</v>
          </cell>
          <cell r="R115">
            <v>9</v>
          </cell>
          <cell r="S115">
            <v>9</v>
          </cell>
          <cell r="T115">
            <v>11</v>
          </cell>
          <cell r="U115">
            <v>10</v>
          </cell>
          <cell r="V115">
            <v>10</v>
          </cell>
          <cell r="W115">
            <v>10</v>
          </cell>
          <cell r="X115">
            <v>10</v>
          </cell>
          <cell r="Y115">
            <v>10</v>
          </cell>
          <cell r="Z115">
            <v>9</v>
          </cell>
          <cell r="AA115">
            <v>9</v>
          </cell>
          <cell r="AB115">
            <v>8</v>
          </cell>
          <cell r="AC115">
            <v>8</v>
          </cell>
          <cell r="AD115">
            <v>7</v>
          </cell>
          <cell r="AE115">
            <v>7</v>
          </cell>
          <cell r="AF115">
            <v>6</v>
          </cell>
          <cell r="AG115">
            <v>6</v>
          </cell>
          <cell r="AH115">
            <v>5</v>
          </cell>
          <cell r="AI115">
            <v>4</v>
          </cell>
          <cell r="AJ115">
            <v>5</v>
          </cell>
          <cell r="AK115">
            <v>4</v>
          </cell>
          <cell r="AL115">
            <v>5</v>
          </cell>
          <cell r="AM115">
            <v>5</v>
          </cell>
          <cell r="AN115">
            <v>5</v>
          </cell>
          <cell r="AO115">
            <v>5</v>
          </cell>
          <cell r="AP115">
            <v>5</v>
          </cell>
          <cell r="AQ115">
            <v>4</v>
          </cell>
          <cell r="AR115">
            <v>6</v>
          </cell>
          <cell r="AS115">
            <v>5</v>
          </cell>
          <cell r="AT115">
            <v>5</v>
          </cell>
          <cell r="AU115">
            <v>5</v>
          </cell>
          <cell r="AV115">
            <v>5</v>
          </cell>
          <cell r="AW115">
            <v>5</v>
          </cell>
          <cell r="AX115">
            <v>6</v>
          </cell>
          <cell r="AY115">
            <v>5</v>
          </cell>
          <cell r="AZ115">
            <v>5</v>
          </cell>
          <cell r="BA115">
            <v>4</v>
          </cell>
          <cell r="BB115">
            <v>5</v>
          </cell>
          <cell r="BC115">
            <v>4</v>
          </cell>
          <cell r="BD115">
            <v>4</v>
          </cell>
          <cell r="BE115">
            <v>4</v>
          </cell>
          <cell r="BF115">
            <v>4</v>
          </cell>
          <cell r="BG115">
            <v>4</v>
          </cell>
          <cell r="BH115">
            <v>5</v>
          </cell>
          <cell r="BI115">
            <v>4</v>
          </cell>
          <cell r="BJ115">
            <v>4</v>
          </cell>
          <cell r="BK115">
            <v>3</v>
          </cell>
          <cell r="BL115">
            <v>4</v>
          </cell>
          <cell r="BM115">
            <v>3</v>
          </cell>
          <cell r="BN115">
            <v>3</v>
          </cell>
          <cell r="BO115">
            <v>3</v>
          </cell>
          <cell r="BP115">
            <v>3</v>
          </cell>
          <cell r="BQ115">
            <v>2</v>
          </cell>
          <cell r="BR115">
            <v>2</v>
          </cell>
          <cell r="BS115">
            <v>3</v>
          </cell>
          <cell r="BT115">
            <v>2</v>
          </cell>
          <cell r="BU115">
            <v>2</v>
          </cell>
          <cell r="BV115">
            <v>3</v>
          </cell>
          <cell r="BW115">
            <v>3</v>
          </cell>
          <cell r="BX115">
            <v>3</v>
          </cell>
          <cell r="BY115">
            <v>2</v>
          </cell>
          <cell r="BZ115">
            <v>3</v>
          </cell>
          <cell r="CA115">
            <v>2</v>
          </cell>
          <cell r="CB115">
            <v>2</v>
          </cell>
          <cell r="CC115">
            <v>2</v>
          </cell>
          <cell r="CD115">
            <v>2</v>
          </cell>
          <cell r="CE115">
            <v>2</v>
          </cell>
          <cell r="CF115">
            <v>2</v>
          </cell>
          <cell r="CG115">
            <v>1</v>
          </cell>
          <cell r="CH115">
            <v>2</v>
          </cell>
          <cell r="CI115">
            <v>1</v>
          </cell>
          <cell r="CJ115">
            <v>2</v>
          </cell>
          <cell r="CK115">
            <v>1</v>
          </cell>
          <cell r="CL115">
            <v>1</v>
          </cell>
          <cell r="CM115">
            <v>2</v>
          </cell>
          <cell r="CN115">
            <v>1</v>
          </cell>
          <cell r="CO115">
            <v>1</v>
          </cell>
          <cell r="CP115">
            <v>1</v>
          </cell>
          <cell r="CQ115">
            <v>1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5</v>
          </cell>
          <cell r="DL115">
            <v>36</v>
          </cell>
          <cell r="DM115">
            <v>24</v>
          </cell>
          <cell r="DN115">
            <v>25</v>
          </cell>
          <cell r="DO115">
            <v>25</v>
          </cell>
          <cell r="DP115">
            <v>26</v>
          </cell>
          <cell r="DQ115">
            <v>21</v>
          </cell>
          <cell r="DR115">
            <v>21</v>
          </cell>
          <cell r="DS115">
            <v>16</v>
          </cell>
          <cell r="DT115">
            <v>12</v>
          </cell>
          <cell r="DU115">
            <v>13</v>
          </cell>
          <cell r="DV115">
            <v>11</v>
          </cell>
          <cell r="DW115">
            <v>8</v>
          </cell>
          <cell r="DX115">
            <v>10</v>
          </cell>
          <cell r="DY115">
            <v>5</v>
          </cell>
        </row>
        <row r="116">
          <cell r="G116">
            <v>6942</v>
          </cell>
          <cell r="H116">
            <v>4</v>
          </cell>
          <cell r="I116">
            <v>5</v>
          </cell>
          <cell r="J116">
            <v>7</v>
          </cell>
          <cell r="K116">
            <v>7</v>
          </cell>
          <cell r="L116">
            <v>10</v>
          </cell>
          <cell r="M116">
            <v>7</v>
          </cell>
          <cell r="N116">
            <v>8</v>
          </cell>
          <cell r="O116">
            <v>7</v>
          </cell>
          <cell r="P116">
            <v>9</v>
          </cell>
          <cell r="Q116">
            <v>8</v>
          </cell>
          <cell r="R116">
            <v>9</v>
          </cell>
          <cell r="S116">
            <v>9</v>
          </cell>
          <cell r="T116">
            <v>10</v>
          </cell>
          <cell r="U116">
            <v>10</v>
          </cell>
          <cell r="V116">
            <v>9</v>
          </cell>
          <cell r="W116">
            <v>10</v>
          </cell>
          <cell r="X116">
            <v>10</v>
          </cell>
          <cell r="Y116">
            <v>9</v>
          </cell>
          <cell r="Z116">
            <v>8</v>
          </cell>
          <cell r="AA116">
            <v>8</v>
          </cell>
          <cell r="AB116">
            <v>8</v>
          </cell>
          <cell r="AC116">
            <v>7</v>
          </cell>
          <cell r="AD116">
            <v>7</v>
          </cell>
          <cell r="AE116">
            <v>6</v>
          </cell>
          <cell r="AF116">
            <v>6</v>
          </cell>
          <cell r="AG116">
            <v>5</v>
          </cell>
          <cell r="AH116">
            <v>5</v>
          </cell>
          <cell r="AI116">
            <v>4</v>
          </cell>
          <cell r="AJ116">
            <v>4</v>
          </cell>
          <cell r="AK116">
            <v>4</v>
          </cell>
          <cell r="AL116">
            <v>5</v>
          </cell>
          <cell r="AM116">
            <v>4</v>
          </cell>
          <cell r="AN116">
            <v>5</v>
          </cell>
          <cell r="AO116">
            <v>5</v>
          </cell>
          <cell r="AP116">
            <v>4</v>
          </cell>
          <cell r="AQ116">
            <v>4</v>
          </cell>
          <cell r="AR116">
            <v>5</v>
          </cell>
          <cell r="AS116">
            <v>4</v>
          </cell>
          <cell r="AT116">
            <v>5</v>
          </cell>
          <cell r="AU116">
            <v>4</v>
          </cell>
          <cell r="AV116">
            <v>5</v>
          </cell>
          <cell r="AW116">
            <v>5</v>
          </cell>
          <cell r="AX116">
            <v>5</v>
          </cell>
          <cell r="AY116">
            <v>5</v>
          </cell>
          <cell r="AZ116">
            <v>5</v>
          </cell>
          <cell r="BA116">
            <v>4</v>
          </cell>
          <cell r="BB116">
            <v>4</v>
          </cell>
          <cell r="BC116">
            <v>4</v>
          </cell>
          <cell r="BD116">
            <v>4</v>
          </cell>
          <cell r="BE116">
            <v>4</v>
          </cell>
          <cell r="BF116">
            <v>4</v>
          </cell>
          <cell r="BG116">
            <v>4</v>
          </cell>
          <cell r="BH116">
            <v>5</v>
          </cell>
          <cell r="BI116">
            <v>3</v>
          </cell>
          <cell r="BJ116">
            <v>4</v>
          </cell>
          <cell r="BK116">
            <v>3</v>
          </cell>
          <cell r="BL116">
            <v>3</v>
          </cell>
          <cell r="BM116">
            <v>3</v>
          </cell>
          <cell r="BN116">
            <v>3</v>
          </cell>
          <cell r="BO116">
            <v>3</v>
          </cell>
          <cell r="BP116">
            <v>3</v>
          </cell>
          <cell r="BQ116">
            <v>2</v>
          </cell>
          <cell r="BR116">
            <v>2</v>
          </cell>
          <cell r="BS116">
            <v>2</v>
          </cell>
          <cell r="BT116">
            <v>2</v>
          </cell>
          <cell r="BU116">
            <v>2</v>
          </cell>
          <cell r="BV116">
            <v>3</v>
          </cell>
          <cell r="BW116">
            <v>3</v>
          </cell>
          <cell r="BX116">
            <v>2</v>
          </cell>
          <cell r="BY116">
            <v>2</v>
          </cell>
          <cell r="BZ116">
            <v>3</v>
          </cell>
          <cell r="CA116">
            <v>2</v>
          </cell>
          <cell r="CB116">
            <v>1</v>
          </cell>
          <cell r="CC116">
            <v>2</v>
          </cell>
          <cell r="CD116">
            <v>2</v>
          </cell>
          <cell r="CE116">
            <v>1</v>
          </cell>
          <cell r="CF116">
            <v>2</v>
          </cell>
          <cell r="CG116">
            <v>1</v>
          </cell>
          <cell r="CH116">
            <v>2</v>
          </cell>
          <cell r="CI116">
            <v>1</v>
          </cell>
          <cell r="CJ116">
            <v>2</v>
          </cell>
          <cell r="CK116">
            <v>1</v>
          </cell>
          <cell r="CL116">
            <v>1</v>
          </cell>
          <cell r="CM116">
            <v>1</v>
          </cell>
          <cell r="CN116">
            <v>1</v>
          </cell>
          <cell r="CO116">
            <v>1</v>
          </cell>
          <cell r="CP116">
            <v>1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4</v>
          </cell>
          <cell r="DL116">
            <v>34</v>
          </cell>
          <cell r="DM116">
            <v>22</v>
          </cell>
          <cell r="DN116">
            <v>23</v>
          </cell>
          <cell r="DO116">
            <v>22</v>
          </cell>
          <cell r="DP116">
            <v>25</v>
          </cell>
          <cell r="DQ116">
            <v>20</v>
          </cell>
          <cell r="DR116">
            <v>20</v>
          </cell>
          <cell r="DS116">
            <v>15</v>
          </cell>
          <cell r="DT116">
            <v>11</v>
          </cell>
          <cell r="DU116">
            <v>12</v>
          </cell>
          <cell r="DV116">
            <v>10</v>
          </cell>
          <cell r="DW116">
            <v>7</v>
          </cell>
          <cell r="DX116">
            <v>8</v>
          </cell>
          <cell r="DY116">
            <v>4</v>
          </cell>
        </row>
        <row r="117">
          <cell r="G117">
            <v>6943</v>
          </cell>
          <cell r="H117">
            <v>8</v>
          </cell>
          <cell r="I117">
            <v>8</v>
          </cell>
          <cell r="J117">
            <v>10</v>
          </cell>
          <cell r="K117">
            <v>9</v>
          </cell>
          <cell r="L117">
            <v>14</v>
          </cell>
          <cell r="M117">
            <v>10</v>
          </cell>
          <cell r="N117">
            <v>11</v>
          </cell>
          <cell r="O117">
            <v>10</v>
          </cell>
          <cell r="P117">
            <v>11</v>
          </cell>
          <cell r="Q117">
            <v>10</v>
          </cell>
          <cell r="R117">
            <v>11</v>
          </cell>
          <cell r="S117">
            <v>11</v>
          </cell>
          <cell r="T117">
            <v>13</v>
          </cell>
          <cell r="U117">
            <v>12</v>
          </cell>
          <cell r="V117">
            <v>12</v>
          </cell>
          <cell r="W117">
            <v>13</v>
          </cell>
          <cell r="X117">
            <v>13</v>
          </cell>
          <cell r="Y117">
            <v>12</v>
          </cell>
          <cell r="Z117">
            <v>11</v>
          </cell>
          <cell r="AA117">
            <v>11</v>
          </cell>
          <cell r="AB117">
            <v>10</v>
          </cell>
          <cell r="AC117">
            <v>10</v>
          </cell>
          <cell r="AD117">
            <v>9</v>
          </cell>
          <cell r="AE117">
            <v>8</v>
          </cell>
          <cell r="AF117">
            <v>8</v>
          </cell>
          <cell r="AG117">
            <v>7</v>
          </cell>
          <cell r="AH117">
            <v>6</v>
          </cell>
          <cell r="AI117">
            <v>5</v>
          </cell>
          <cell r="AJ117">
            <v>6</v>
          </cell>
          <cell r="AK117">
            <v>5</v>
          </cell>
          <cell r="AL117">
            <v>6</v>
          </cell>
          <cell r="AM117">
            <v>6</v>
          </cell>
          <cell r="AN117">
            <v>6</v>
          </cell>
          <cell r="AO117">
            <v>6</v>
          </cell>
          <cell r="AP117">
            <v>6</v>
          </cell>
          <cell r="AQ117">
            <v>5</v>
          </cell>
          <cell r="AR117">
            <v>7</v>
          </cell>
          <cell r="AS117">
            <v>6</v>
          </cell>
          <cell r="AT117">
            <v>6</v>
          </cell>
          <cell r="AU117">
            <v>6</v>
          </cell>
          <cell r="AV117">
            <v>6</v>
          </cell>
          <cell r="AW117">
            <v>7</v>
          </cell>
          <cell r="AX117">
            <v>7</v>
          </cell>
          <cell r="AY117">
            <v>7</v>
          </cell>
          <cell r="AZ117">
            <v>7</v>
          </cell>
          <cell r="BA117">
            <v>5</v>
          </cell>
          <cell r="BB117">
            <v>6</v>
          </cell>
          <cell r="BC117">
            <v>5</v>
          </cell>
          <cell r="BD117">
            <v>5</v>
          </cell>
          <cell r="BE117">
            <v>5</v>
          </cell>
          <cell r="BF117">
            <v>5</v>
          </cell>
          <cell r="BG117">
            <v>5</v>
          </cell>
          <cell r="BH117">
            <v>6</v>
          </cell>
          <cell r="BI117">
            <v>5</v>
          </cell>
          <cell r="BJ117">
            <v>5</v>
          </cell>
          <cell r="BK117">
            <v>4</v>
          </cell>
          <cell r="BL117">
            <v>4</v>
          </cell>
          <cell r="BM117">
            <v>4</v>
          </cell>
          <cell r="BN117">
            <v>4</v>
          </cell>
          <cell r="BO117">
            <v>4</v>
          </cell>
          <cell r="BP117">
            <v>4</v>
          </cell>
          <cell r="BQ117">
            <v>3</v>
          </cell>
          <cell r="BR117">
            <v>3</v>
          </cell>
          <cell r="BS117">
            <v>3</v>
          </cell>
          <cell r="BT117">
            <v>3</v>
          </cell>
          <cell r="BU117">
            <v>3</v>
          </cell>
          <cell r="BV117">
            <v>4</v>
          </cell>
          <cell r="BW117">
            <v>4</v>
          </cell>
          <cell r="BX117">
            <v>3</v>
          </cell>
          <cell r="BY117">
            <v>3</v>
          </cell>
          <cell r="BZ117">
            <v>3</v>
          </cell>
          <cell r="CA117">
            <v>2</v>
          </cell>
          <cell r="CB117">
            <v>2</v>
          </cell>
          <cell r="CC117">
            <v>3</v>
          </cell>
          <cell r="CD117">
            <v>3</v>
          </cell>
          <cell r="CE117">
            <v>2</v>
          </cell>
          <cell r="CF117">
            <v>2</v>
          </cell>
          <cell r="CG117">
            <v>2</v>
          </cell>
          <cell r="CH117">
            <v>2</v>
          </cell>
          <cell r="CI117">
            <v>2</v>
          </cell>
          <cell r="CJ117">
            <v>2</v>
          </cell>
          <cell r="CK117">
            <v>1</v>
          </cell>
          <cell r="CL117">
            <v>2</v>
          </cell>
          <cell r="CM117">
            <v>2</v>
          </cell>
          <cell r="CN117">
            <v>1</v>
          </cell>
          <cell r="CO117">
            <v>1</v>
          </cell>
          <cell r="CP117">
            <v>1</v>
          </cell>
          <cell r="CQ117">
            <v>1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8</v>
          </cell>
          <cell r="DL117">
            <v>45</v>
          </cell>
          <cell r="DM117">
            <v>29</v>
          </cell>
          <cell r="DN117">
            <v>30</v>
          </cell>
          <cell r="DO117">
            <v>30</v>
          </cell>
          <cell r="DP117">
            <v>34</v>
          </cell>
          <cell r="DQ117">
            <v>26</v>
          </cell>
          <cell r="DR117">
            <v>26</v>
          </cell>
          <cell r="DS117">
            <v>20</v>
          </cell>
          <cell r="DT117">
            <v>16</v>
          </cell>
          <cell r="DU117">
            <v>17</v>
          </cell>
          <cell r="DV117">
            <v>13</v>
          </cell>
          <cell r="DW117">
            <v>10</v>
          </cell>
          <cell r="DX117">
            <v>11</v>
          </cell>
          <cell r="DY117">
            <v>8</v>
          </cell>
        </row>
        <row r="118">
          <cell r="G118">
            <v>7099</v>
          </cell>
          <cell r="H118">
            <v>3</v>
          </cell>
          <cell r="I118">
            <v>4</v>
          </cell>
          <cell r="J118">
            <v>7</v>
          </cell>
          <cell r="K118">
            <v>7</v>
          </cell>
          <cell r="L118">
            <v>7</v>
          </cell>
          <cell r="M118">
            <v>8</v>
          </cell>
          <cell r="N118">
            <v>9</v>
          </cell>
          <cell r="O118">
            <v>8</v>
          </cell>
          <cell r="P118">
            <v>10</v>
          </cell>
          <cell r="Q118">
            <v>9</v>
          </cell>
          <cell r="R118">
            <v>10</v>
          </cell>
          <cell r="S118">
            <v>10</v>
          </cell>
          <cell r="T118">
            <v>11</v>
          </cell>
          <cell r="U118">
            <v>11</v>
          </cell>
          <cell r="V118">
            <v>11</v>
          </cell>
          <cell r="W118">
            <v>11</v>
          </cell>
          <cell r="X118">
            <v>11</v>
          </cell>
          <cell r="Y118">
            <v>10</v>
          </cell>
          <cell r="Z118">
            <v>9</v>
          </cell>
          <cell r="AA118">
            <v>9</v>
          </cell>
          <cell r="AB118">
            <v>9</v>
          </cell>
          <cell r="AC118">
            <v>8</v>
          </cell>
          <cell r="AD118">
            <v>7</v>
          </cell>
          <cell r="AE118">
            <v>7</v>
          </cell>
          <cell r="AF118">
            <v>7</v>
          </cell>
          <cell r="AG118">
            <v>6</v>
          </cell>
          <cell r="AH118">
            <v>5</v>
          </cell>
          <cell r="AI118">
            <v>5</v>
          </cell>
          <cell r="AJ118">
            <v>5</v>
          </cell>
          <cell r="AK118">
            <v>5</v>
          </cell>
          <cell r="AL118">
            <v>5</v>
          </cell>
          <cell r="AM118">
            <v>5</v>
          </cell>
          <cell r="AN118">
            <v>6</v>
          </cell>
          <cell r="AO118">
            <v>5</v>
          </cell>
          <cell r="AP118">
            <v>5</v>
          </cell>
          <cell r="AQ118">
            <v>5</v>
          </cell>
          <cell r="AR118">
            <v>6</v>
          </cell>
          <cell r="AS118">
            <v>5</v>
          </cell>
          <cell r="AT118">
            <v>6</v>
          </cell>
          <cell r="AU118">
            <v>5</v>
          </cell>
          <cell r="AV118">
            <v>5</v>
          </cell>
          <cell r="AW118">
            <v>6</v>
          </cell>
          <cell r="AX118">
            <v>6</v>
          </cell>
          <cell r="AY118">
            <v>6</v>
          </cell>
          <cell r="AZ118">
            <v>6</v>
          </cell>
          <cell r="BA118">
            <v>4</v>
          </cell>
          <cell r="BB118">
            <v>5</v>
          </cell>
          <cell r="BC118">
            <v>5</v>
          </cell>
          <cell r="BD118">
            <v>5</v>
          </cell>
          <cell r="BE118">
            <v>4</v>
          </cell>
          <cell r="BF118">
            <v>5</v>
          </cell>
          <cell r="BG118">
            <v>4</v>
          </cell>
          <cell r="BH118">
            <v>5</v>
          </cell>
          <cell r="BI118">
            <v>4</v>
          </cell>
          <cell r="BJ118">
            <v>4</v>
          </cell>
          <cell r="BK118">
            <v>4</v>
          </cell>
          <cell r="BL118">
            <v>4</v>
          </cell>
          <cell r="BM118">
            <v>3</v>
          </cell>
          <cell r="BN118">
            <v>3</v>
          </cell>
          <cell r="BO118">
            <v>3</v>
          </cell>
          <cell r="BP118">
            <v>3</v>
          </cell>
          <cell r="BQ118">
            <v>3</v>
          </cell>
          <cell r="BR118">
            <v>3</v>
          </cell>
          <cell r="BS118">
            <v>3</v>
          </cell>
          <cell r="BT118">
            <v>3</v>
          </cell>
          <cell r="BU118">
            <v>2</v>
          </cell>
          <cell r="BV118">
            <v>4</v>
          </cell>
          <cell r="BW118">
            <v>3</v>
          </cell>
          <cell r="BX118">
            <v>3</v>
          </cell>
          <cell r="BY118">
            <v>2</v>
          </cell>
          <cell r="BZ118">
            <v>3</v>
          </cell>
          <cell r="CA118">
            <v>2</v>
          </cell>
          <cell r="CB118">
            <v>2</v>
          </cell>
          <cell r="CC118">
            <v>2</v>
          </cell>
          <cell r="CD118">
            <v>2</v>
          </cell>
          <cell r="CE118">
            <v>2</v>
          </cell>
          <cell r="CF118">
            <v>2</v>
          </cell>
          <cell r="CG118">
            <v>1</v>
          </cell>
          <cell r="CH118">
            <v>2</v>
          </cell>
          <cell r="CI118">
            <v>2</v>
          </cell>
          <cell r="CJ118">
            <v>2</v>
          </cell>
          <cell r="CK118">
            <v>1</v>
          </cell>
          <cell r="CL118">
            <v>1</v>
          </cell>
          <cell r="CM118">
            <v>2</v>
          </cell>
          <cell r="CN118">
            <v>1</v>
          </cell>
          <cell r="CO118">
            <v>1</v>
          </cell>
          <cell r="CP118">
            <v>1</v>
          </cell>
          <cell r="CQ118">
            <v>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3</v>
          </cell>
          <cell r="DL118">
            <v>38</v>
          </cell>
          <cell r="DM118">
            <v>26</v>
          </cell>
          <cell r="DN118">
            <v>26</v>
          </cell>
          <cell r="DO118">
            <v>27</v>
          </cell>
          <cell r="DP118">
            <v>29</v>
          </cell>
          <cell r="DQ118">
            <v>23</v>
          </cell>
          <cell r="DR118">
            <v>22</v>
          </cell>
          <cell r="DS118">
            <v>17</v>
          </cell>
          <cell r="DT118">
            <v>15</v>
          </cell>
          <cell r="DU118">
            <v>14</v>
          </cell>
          <cell r="DV118">
            <v>11</v>
          </cell>
          <cell r="DW118">
            <v>9</v>
          </cell>
          <cell r="DX118">
            <v>10</v>
          </cell>
          <cell r="DY118">
            <v>3</v>
          </cell>
        </row>
        <row r="119">
          <cell r="G119">
            <v>7226</v>
          </cell>
          <cell r="H119">
            <v>4</v>
          </cell>
          <cell r="I119">
            <v>6</v>
          </cell>
          <cell r="J119">
            <v>8</v>
          </cell>
          <cell r="K119">
            <v>7</v>
          </cell>
          <cell r="L119">
            <v>5</v>
          </cell>
          <cell r="M119">
            <v>8</v>
          </cell>
          <cell r="N119">
            <v>9</v>
          </cell>
          <cell r="O119">
            <v>8</v>
          </cell>
          <cell r="P119">
            <v>9</v>
          </cell>
          <cell r="Q119">
            <v>8</v>
          </cell>
          <cell r="R119">
            <v>9</v>
          </cell>
          <cell r="S119">
            <v>9</v>
          </cell>
          <cell r="T119">
            <v>11</v>
          </cell>
          <cell r="U119">
            <v>10</v>
          </cell>
          <cell r="V119">
            <v>10</v>
          </cell>
          <cell r="W119">
            <v>10</v>
          </cell>
          <cell r="X119">
            <v>10</v>
          </cell>
          <cell r="Y119">
            <v>10</v>
          </cell>
          <cell r="Z119">
            <v>9</v>
          </cell>
          <cell r="AA119">
            <v>8</v>
          </cell>
          <cell r="AB119">
            <v>8</v>
          </cell>
          <cell r="AC119">
            <v>8</v>
          </cell>
          <cell r="AD119">
            <v>7</v>
          </cell>
          <cell r="AE119">
            <v>7</v>
          </cell>
          <cell r="AF119">
            <v>6</v>
          </cell>
          <cell r="AG119">
            <v>5</v>
          </cell>
          <cell r="AH119">
            <v>5</v>
          </cell>
          <cell r="AI119">
            <v>4</v>
          </cell>
          <cell r="AJ119">
            <v>4</v>
          </cell>
          <cell r="AK119">
            <v>4</v>
          </cell>
          <cell r="AL119">
            <v>5</v>
          </cell>
          <cell r="AM119">
            <v>4</v>
          </cell>
          <cell r="AN119">
            <v>5</v>
          </cell>
          <cell r="AO119">
            <v>5</v>
          </cell>
          <cell r="AP119">
            <v>4</v>
          </cell>
          <cell r="AQ119">
            <v>4</v>
          </cell>
          <cell r="AR119">
            <v>5</v>
          </cell>
          <cell r="AS119">
            <v>5</v>
          </cell>
          <cell r="AT119">
            <v>5</v>
          </cell>
          <cell r="AU119">
            <v>5</v>
          </cell>
          <cell r="AV119">
            <v>5</v>
          </cell>
          <cell r="AW119">
            <v>5</v>
          </cell>
          <cell r="AX119">
            <v>6</v>
          </cell>
          <cell r="AY119">
            <v>5</v>
          </cell>
          <cell r="AZ119">
            <v>5</v>
          </cell>
          <cell r="BA119">
            <v>4</v>
          </cell>
          <cell r="BB119">
            <v>4</v>
          </cell>
          <cell r="BC119">
            <v>4</v>
          </cell>
          <cell r="BD119">
            <v>4</v>
          </cell>
          <cell r="BE119">
            <v>4</v>
          </cell>
          <cell r="BF119">
            <v>4</v>
          </cell>
          <cell r="BG119">
            <v>4</v>
          </cell>
          <cell r="BH119">
            <v>5</v>
          </cell>
          <cell r="BI119">
            <v>4</v>
          </cell>
          <cell r="BJ119">
            <v>4</v>
          </cell>
          <cell r="BK119">
            <v>3</v>
          </cell>
          <cell r="BL119">
            <v>3</v>
          </cell>
          <cell r="BM119">
            <v>3</v>
          </cell>
          <cell r="BN119">
            <v>3</v>
          </cell>
          <cell r="BO119">
            <v>3</v>
          </cell>
          <cell r="BP119">
            <v>3</v>
          </cell>
          <cell r="BQ119">
            <v>2</v>
          </cell>
          <cell r="BR119">
            <v>2</v>
          </cell>
          <cell r="BS119">
            <v>2</v>
          </cell>
          <cell r="BT119">
            <v>2</v>
          </cell>
          <cell r="BU119">
            <v>2</v>
          </cell>
          <cell r="BV119">
            <v>3</v>
          </cell>
          <cell r="BW119">
            <v>3</v>
          </cell>
          <cell r="BX119">
            <v>2</v>
          </cell>
          <cell r="BY119">
            <v>2</v>
          </cell>
          <cell r="BZ119">
            <v>3</v>
          </cell>
          <cell r="CA119">
            <v>2</v>
          </cell>
          <cell r="CB119">
            <v>2</v>
          </cell>
          <cell r="CC119">
            <v>2</v>
          </cell>
          <cell r="CD119">
            <v>2</v>
          </cell>
          <cell r="CE119">
            <v>2</v>
          </cell>
          <cell r="CF119">
            <v>2</v>
          </cell>
          <cell r="CG119">
            <v>1</v>
          </cell>
          <cell r="CH119">
            <v>2</v>
          </cell>
          <cell r="CI119">
            <v>1</v>
          </cell>
          <cell r="CJ119">
            <v>2</v>
          </cell>
          <cell r="CK119">
            <v>1</v>
          </cell>
          <cell r="CL119">
            <v>1</v>
          </cell>
          <cell r="CM119">
            <v>2</v>
          </cell>
          <cell r="CN119">
            <v>1</v>
          </cell>
          <cell r="CO119">
            <v>1</v>
          </cell>
          <cell r="CP119">
            <v>1</v>
          </cell>
          <cell r="CQ119">
            <v>1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4</v>
          </cell>
          <cell r="DL119">
            <v>36</v>
          </cell>
          <cell r="DM119">
            <v>22</v>
          </cell>
          <cell r="DN119">
            <v>23</v>
          </cell>
          <cell r="DO119">
            <v>24</v>
          </cell>
          <cell r="DP119">
            <v>26</v>
          </cell>
          <cell r="DQ119">
            <v>20</v>
          </cell>
          <cell r="DR119">
            <v>21</v>
          </cell>
          <cell r="DS119">
            <v>15</v>
          </cell>
          <cell r="DT119">
            <v>11</v>
          </cell>
          <cell r="DU119">
            <v>12</v>
          </cell>
          <cell r="DV119">
            <v>11</v>
          </cell>
          <cell r="DW119">
            <v>8</v>
          </cell>
          <cell r="DX119">
            <v>10</v>
          </cell>
          <cell r="DY119">
            <v>4</v>
          </cell>
        </row>
        <row r="120">
          <cell r="G120">
            <v>7365</v>
          </cell>
          <cell r="H120">
            <v>16</v>
          </cell>
          <cell r="I120">
            <v>15</v>
          </cell>
          <cell r="J120">
            <v>14</v>
          </cell>
          <cell r="K120">
            <v>15</v>
          </cell>
          <cell r="L120">
            <v>16</v>
          </cell>
          <cell r="M120">
            <v>17</v>
          </cell>
          <cell r="N120">
            <v>19</v>
          </cell>
          <cell r="O120">
            <v>16</v>
          </cell>
          <cell r="P120">
            <v>19</v>
          </cell>
          <cell r="Q120">
            <v>18</v>
          </cell>
          <cell r="R120">
            <v>20</v>
          </cell>
          <cell r="S120">
            <v>20</v>
          </cell>
          <cell r="T120">
            <v>23</v>
          </cell>
          <cell r="U120">
            <v>21</v>
          </cell>
          <cell r="V120">
            <v>21</v>
          </cell>
          <cell r="W120">
            <v>22</v>
          </cell>
          <cell r="X120">
            <v>22</v>
          </cell>
          <cell r="Y120">
            <v>21</v>
          </cell>
          <cell r="Z120">
            <v>19</v>
          </cell>
          <cell r="AA120">
            <v>18</v>
          </cell>
          <cell r="AB120">
            <v>18</v>
          </cell>
          <cell r="AC120">
            <v>16</v>
          </cell>
          <cell r="AD120">
            <v>15</v>
          </cell>
          <cell r="AE120">
            <v>14</v>
          </cell>
          <cell r="AF120">
            <v>14</v>
          </cell>
          <cell r="AG120">
            <v>12</v>
          </cell>
          <cell r="AH120">
            <v>11</v>
          </cell>
          <cell r="AI120">
            <v>9</v>
          </cell>
          <cell r="AJ120">
            <v>10</v>
          </cell>
          <cell r="AK120">
            <v>9</v>
          </cell>
          <cell r="AL120">
            <v>11</v>
          </cell>
          <cell r="AM120">
            <v>10</v>
          </cell>
          <cell r="AN120">
            <v>11</v>
          </cell>
          <cell r="AO120">
            <v>10</v>
          </cell>
          <cell r="AP120">
            <v>10</v>
          </cell>
          <cell r="AQ120">
            <v>9</v>
          </cell>
          <cell r="AR120">
            <v>12</v>
          </cell>
          <cell r="AS120">
            <v>10</v>
          </cell>
          <cell r="AT120">
            <v>11</v>
          </cell>
          <cell r="AU120">
            <v>10</v>
          </cell>
          <cell r="AV120">
            <v>11</v>
          </cell>
          <cell r="AW120">
            <v>11</v>
          </cell>
          <cell r="AX120">
            <v>12</v>
          </cell>
          <cell r="AY120">
            <v>11</v>
          </cell>
          <cell r="AZ120">
            <v>12</v>
          </cell>
          <cell r="BA120">
            <v>9</v>
          </cell>
          <cell r="BB120">
            <v>9</v>
          </cell>
          <cell r="BC120">
            <v>9</v>
          </cell>
          <cell r="BD120">
            <v>9</v>
          </cell>
          <cell r="BE120">
            <v>8</v>
          </cell>
          <cell r="BF120">
            <v>9</v>
          </cell>
          <cell r="BG120">
            <v>9</v>
          </cell>
          <cell r="BH120">
            <v>11</v>
          </cell>
          <cell r="BI120">
            <v>8</v>
          </cell>
          <cell r="BJ120">
            <v>8</v>
          </cell>
          <cell r="BK120">
            <v>7</v>
          </cell>
          <cell r="BL120">
            <v>8</v>
          </cell>
          <cell r="BM120">
            <v>7</v>
          </cell>
          <cell r="BN120">
            <v>6</v>
          </cell>
          <cell r="BO120">
            <v>7</v>
          </cell>
          <cell r="BP120">
            <v>6</v>
          </cell>
          <cell r="BQ120">
            <v>5</v>
          </cell>
          <cell r="BR120">
            <v>5</v>
          </cell>
          <cell r="BS120">
            <v>5</v>
          </cell>
          <cell r="BT120">
            <v>5</v>
          </cell>
          <cell r="BU120">
            <v>5</v>
          </cell>
          <cell r="BV120">
            <v>7</v>
          </cell>
          <cell r="BW120">
            <v>6</v>
          </cell>
          <cell r="BX120">
            <v>5</v>
          </cell>
          <cell r="BY120">
            <v>5</v>
          </cell>
          <cell r="BZ120">
            <v>6</v>
          </cell>
          <cell r="CA120">
            <v>4</v>
          </cell>
          <cell r="CB120">
            <v>3</v>
          </cell>
          <cell r="CC120">
            <v>4</v>
          </cell>
          <cell r="CD120">
            <v>4</v>
          </cell>
          <cell r="CE120">
            <v>3</v>
          </cell>
          <cell r="CF120">
            <v>4</v>
          </cell>
          <cell r="CG120">
            <v>3</v>
          </cell>
          <cell r="CH120">
            <v>4</v>
          </cell>
          <cell r="CI120">
            <v>3</v>
          </cell>
          <cell r="CJ120">
            <v>3</v>
          </cell>
          <cell r="CK120">
            <v>2</v>
          </cell>
          <cell r="CL120">
            <v>3</v>
          </cell>
          <cell r="CM120">
            <v>3</v>
          </cell>
          <cell r="CN120">
            <v>2</v>
          </cell>
          <cell r="CO120">
            <v>2</v>
          </cell>
          <cell r="CP120">
            <v>2</v>
          </cell>
          <cell r="CQ120">
            <v>1</v>
          </cell>
          <cell r="CR120">
            <v>1</v>
          </cell>
          <cell r="CS120">
            <v>1</v>
          </cell>
          <cell r="CT120">
            <v>0</v>
          </cell>
          <cell r="CU120">
            <v>1</v>
          </cell>
          <cell r="CV120">
            <v>1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16</v>
          </cell>
          <cell r="DL120">
            <v>77</v>
          </cell>
          <cell r="DM120">
            <v>51</v>
          </cell>
          <cell r="DN120">
            <v>52</v>
          </cell>
          <cell r="DO120">
            <v>52</v>
          </cell>
          <cell r="DP120">
            <v>57</v>
          </cell>
          <cell r="DQ120">
            <v>44</v>
          </cell>
          <cell r="DR120">
            <v>45</v>
          </cell>
          <cell r="DS120">
            <v>35</v>
          </cell>
          <cell r="DT120">
            <v>26</v>
          </cell>
          <cell r="DU120">
            <v>28</v>
          </cell>
          <cell r="DV120">
            <v>21</v>
          </cell>
          <cell r="DW120">
            <v>17</v>
          </cell>
          <cell r="DX120">
            <v>22</v>
          </cell>
          <cell r="DY120">
            <v>16</v>
          </cell>
        </row>
        <row r="121">
          <cell r="G121">
            <v>7366</v>
          </cell>
          <cell r="H121">
            <v>5</v>
          </cell>
          <cell r="I121">
            <v>6</v>
          </cell>
          <cell r="J121">
            <v>9</v>
          </cell>
          <cell r="K121">
            <v>10</v>
          </cell>
          <cell r="L121">
            <v>8</v>
          </cell>
          <cell r="M121">
            <v>11</v>
          </cell>
          <cell r="N121">
            <v>13</v>
          </cell>
          <cell r="O121">
            <v>11</v>
          </cell>
          <cell r="P121">
            <v>13</v>
          </cell>
          <cell r="Q121">
            <v>12</v>
          </cell>
          <cell r="R121">
            <v>13</v>
          </cell>
          <cell r="S121">
            <v>13</v>
          </cell>
          <cell r="T121">
            <v>15</v>
          </cell>
          <cell r="U121">
            <v>14</v>
          </cell>
          <cell r="V121">
            <v>14</v>
          </cell>
          <cell r="W121">
            <v>15</v>
          </cell>
          <cell r="X121">
            <v>15</v>
          </cell>
          <cell r="Y121">
            <v>14</v>
          </cell>
          <cell r="Z121">
            <v>13</v>
          </cell>
          <cell r="AA121">
            <v>12</v>
          </cell>
          <cell r="AB121">
            <v>12</v>
          </cell>
          <cell r="AC121">
            <v>11</v>
          </cell>
          <cell r="AD121">
            <v>10</v>
          </cell>
          <cell r="AE121">
            <v>10</v>
          </cell>
          <cell r="AF121">
            <v>9</v>
          </cell>
          <cell r="AG121">
            <v>8</v>
          </cell>
          <cell r="AH121">
            <v>7</v>
          </cell>
          <cell r="AI121">
            <v>6</v>
          </cell>
          <cell r="AJ121">
            <v>7</v>
          </cell>
          <cell r="AK121">
            <v>6</v>
          </cell>
          <cell r="AL121">
            <v>7</v>
          </cell>
          <cell r="AM121">
            <v>7</v>
          </cell>
          <cell r="AN121">
            <v>8</v>
          </cell>
          <cell r="AO121">
            <v>7</v>
          </cell>
          <cell r="AP121">
            <v>7</v>
          </cell>
          <cell r="AQ121">
            <v>6</v>
          </cell>
          <cell r="AR121">
            <v>8</v>
          </cell>
          <cell r="AS121">
            <v>7</v>
          </cell>
          <cell r="AT121">
            <v>8</v>
          </cell>
          <cell r="AU121">
            <v>7</v>
          </cell>
          <cell r="AV121">
            <v>7</v>
          </cell>
          <cell r="AW121">
            <v>8</v>
          </cell>
          <cell r="AX121">
            <v>8</v>
          </cell>
          <cell r="AY121">
            <v>8</v>
          </cell>
          <cell r="AZ121">
            <v>8</v>
          </cell>
          <cell r="BA121">
            <v>6</v>
          </cell>
          <cell r="BB121">
            <v>6</v>
          </cell>
          <cell r="BC121">
            <v>6</v>
          </cell>
          <cell r="BD121">
            <v>6</v>
          </cell>
          <cell r="BE121">
            <v>5</v>
          </cell>
          <cell r="BF121">
            <v>6</v>
          </cell>
          <cell r="BG121">
            <v>6</v>
          </cell>
          <cell r="BH121">
            <v>7</v>
          </cell>
          <cell r="BI121">
            <v>5</v>
          </cell>
          <cell r="BJ121">
            <v>6</v>
          </cell>
          <cell r="BK121">
            <v>5</v>
          </cell>
          <cell r="BL121">
            <v>5</v>
          </cell>
          <cell r="BM121">
            <v>5</v>
          </cell>
          <cell r="BN121">
            <v>4</v>
          </cell>
          <cell r="BO121">
            <v>4</v>
          </cell>
          <cell r="BP121">
            <v>4</v>
          </cell>
          <cell r="BQ121">
            <v>4</v>
          </cell>
          <cell r="BR121">
            <v>3</v>
          </cell>
          <cell r="BS121">
            <v>4</v>
          </cell>
          <cell r="BT121">
            <v>3</v>
          </cell>
          <cell r="BU121">
            <v>3</v>
          </cell>
          <cell r="BV121">
            <v>5</v>
          </cell>
          <cell r="BW121">
            <v>4</v>
          </cell>
          <cell r="BX121">
            <v>4</v>
          </cell>
          <cell r="BY121">
            <v>3</v>
          </cell>
          <cell r="BZ121">
            <v>4</v>
          </cell>
          <cell r="CA121">
            <v>3</v>
          </cell>
          <cell r="CB121">
            <v>2</v>
          </cell>
          <cell r="CC121">
            <v>3</v>
          </cell>
          <cell r="CD121">
            <v>3</v>
          </cell>
          <cell r="CE121">
            <v>2</v>
          </cell>
          <cell r="CF121">
            <v>3</v>
          </cell>
          <cell r="CG121">
            <v>2</v>
          </cell>
          <cell r="CH121">
            <v>3</v>
          </cell>
          <cell r="CI121">
            <v>2</v>
          </cell>
          <cell r="CJ121">
            <v>2</v>
          </cell>
          <cell r="CK121">
            <v>2</v>
          </cell>
          <cell r="CL121">
            <v>2</v>
          </cell>
          <cell r="CM121">
            <v>2</v>
          </cell>
          <cell r="CN121">
            <v>1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5</v>
          </cell>
          <cell r="DL121">
            <v>52</v>
          </cell>
          <cell r="DM121">
            <v>34</v>
          </cell>
          <cell r="DN121">
            <v>36</v>
          </cell>
          <cell r="DO121">
            <v>36</v>
          </cell>
          <cell r="DP121">
            <v>39</v>
          </cell>
          <cell r="DQ121">
            <v>29</v>
          </cell>
          <cell r="DR121">
            <v>30</v>
          </cell>
          <cell r="DS121">
            <v>23</v>
          </cell>
          <cell r="DT121">
            <v>18</v>
          </cell>
          <cell r="DU121">
            <v>19</v>
          </cell>
          <cell r="DV121">
            <v>15</v>
          </cell>
          <cell r="DW121">
            <v>12</v>
          </cell>
          <cell r="DX121">
            <v>12</v>
          </cell>
          <cell r="DY121">
            <v>5</v>
          </cell>
        </row>
        <row r="122">
          <cell r="G122">
            <v>7746</v>
          </cell>
          <cell r="H122">
            <v>10</v>
          </cell>
          <cell r="I122">
            <v>10</v>
          </cell>
          <cell r="J122">
            <v>11</v>
          </cell>
          <cell r="K122">
            <v>14</v>
          </cell>
          <cell r="L122">
            <v>12</v>
          </cell>
          <cell r="M122">
            <v>16</v>
          </cell>
          <cell r="N122">
            <v>18</v>
          </cell>
          <cell r="O122">
            <v>16</v>
          </cell>
          <cell r="P122">
            <v>19</v>
          </cell>
          <cell r="Q122">
            <v>17</v>
          </cell>
          <cell r="R122">
            <v>19</v>
          </cell>
          <cell r="S122">
            <v>19</v>
          </cell>
          <cell r="T122">
            <v>22</v>
          </cell>
          <cell r="U122">
            <v>21</v>
          </cell>
          <cell r="V122">
            <v>21</v>
          </cell>
          <cell r="W122">
            <v>21</v>
          </cell>
          <cell r="X122">
            <v>21</v>
          </cell>
          <cell r="Y122">
            <v>20</v>
          </cell>
          <cell r="Z122">
            <v>18</v>
          </cell>
          <cell r="AA122">
            <v>18</v>
          </cell>
          <cell r="AB122">
            <v>17</v>
          </cell>
          <cell r="AC122">
            <v>16</v>
          </cell>
          <cell r="AD122">
            <v>15</v>
          </cell>
          <cell r="AE122">
            <v>14</v>
          </cell>
          <cell r="AF122">
            <v>13</v>
          </cell>
          <cell r="AG122">
            <v>11</v>
          </cell>
          <cell r="AH122">
            <v>11</v>
          </cell>
          <cell r="AI122">
            <v>9</v>
          </cell>
          <cell r="AJ122">
            <v>9</v>
          </cell>
          <cell r="AK122">
            <v>9</v>
          </cell>
          <cell r="AL122">
            <v>11</v>
          </cell>
          <cell r="AM122">
            <v>9</v>
          </cell>
          <cell r="AN122">
            <v>11</v>
          </cell>
          <cell r="AO122">
            <v>10</v>
          </cell>
          <cell r="AP122">
            <v>9</v>
          </cell>
          <cell r="AQ122">
            <v>9</v>
          </cell>
          <cell r="AR122">
            <v>11</v>
          </cell>
          <cell r="AS122">
            <v>9</v>
          </cell>
          <cell r="AT122">
            <v>11</v>
          </cell>
          <cell r="AU122">
            <v>10</v>
          </cell>
          <cell r="AV122">
            <v>10</v>
          </cell>
          <cell r="AW122">
            <v>11</v>
          </cell>
          <cell r="AX122">
            <v>12</v>
          </cell>
          <cell r="AY122">
            <v>11</v>
          </cell>
          <cell r="AZ122">
            <v>11</v>
          </cell>
          <cell r="BA122">
            <v>9</v>
          </cell>
          <cell r="BB122">
            <v>9</v>
          </cell>
          <cell r="BC122">
            <v>9</v>
          </cell>
          <cell r="BD122">
            <v>9</v>
          </cell>
          <cell r="BE122">
            <v>8</v>
          </cell>
          <cell r="BF122">
            <v>9</v>
          </cell>
          <cell r="BG122">
            <v>8</v>
          </cell>
          <cell r="BH122">
            <v>10</v>
          </cell>
          <cell r="BI122">
            <v>8</v>
          </cell>
          <cell r="BJ122">
            <v>8</v>
          </cell>
          <cell r="BK122">
            <v>7</v>
          </cell>
          <cell r="BL122">
            <v>7</v>
          </cell>
          <cell r="BM122">
            <v>7</v>
          </cell>
          <cell r="BN122">
            <v>6</v>
          </cell>
          <cell r="BO122">
            <v>6</v>
          </cell>
          <cell r="BP122">
            <v>6</v>
          </cell>
          <cell r="BQ122">
            <v>5</v>
          </cell>
          <cell r="BR122">
            <v>5</v>
          </cell>
          <cell r="BS122">
            <v>5</v>
          </cell>
          <cell r="BT122">
            <v>5</v>
          </cell>
          <cell r="BU122">
            <v>5</v>
          </cell>
          <cell r="BV122">
            <v>7</v>
          </cell>
          <cell r="BW122">
            <v>6</v>
          </cell>
          <cell r="BX122">
            <v>5</v>
          </cell>
          <cell r="BY122">
            <v>5</v>
          </cell>
          <cell r="BZ122">
            <v>6</v>
          </cell>
          <cell r="CA122">
            <v>4</v>
          </cell>
          <cell r="CB122">
            <v>3</v>
          </cell>
          <cell r="CC122">
            <v>4</v>
          </cell>
          <cell r="CD122">
            <v>4</v>
          </cell>
          <cell r="CE122">
            <v>3</v>
          </cell>
          <cell r="CF122">
            <v>4</v>
          </cell>
          <cell r="CG122">
            <v>3</v>
          </cell>
          <cell r="CH122">
            <v>4</v>
          </cell>
          <cell r="CI122">
            <v>3</v>
          </cell>
          <cell r="CJ122">
            <v>3</v>
          </cell>
          <cell r="CK122">
            <v>2</v>
          </cell>
          <cell r="CL122">
            <v>3</v>
          </cell>
          <cell r="CM122">
            <v>3</v>
          </cell>
          <cell r="CN122">
            <v>2</v>
          </cell>
          <cell r="CO122">
            <v>2</v>
          </cell>
          <cell r="CP122">
            <v>2</v>
          </cell>
          <cell r="CQ122">
            <v>1</v>
          </cell>
          <cell r="CR122">
            <v>1</v>
          </cell>
          <cell r="CS122">
            <v>1</v>
          </cell>
          <cell r="CT122">
            <v>0</v>
          </cell>
          <cell r="CU122">
            <v>1</v>
          </cell>
          <cell r="CV122">
            <v>1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10</v>
          </cell>
          <cell r="DL122">
            <v>75</v>
          </cell>
          <cell r="DM122">
            <v>49</v>
          </cell>
          <cell r="DN122">
            <v>50</v>
          </cell>
          <cell r="DO122">
            <v>50</v>
          </cell>
          <cell r="DP122">
            <v>55</v>
          </cell>
          <cell r="DQ122">
            <v>44</v>
          </cell>
          <cell r="DR122">
            <v>43</v>
          </cell>
          <cell r="DS122">
            <v>33</v>
          </cell>
          <cell r="DT122">
            <v>26</v>
          </cell>
          <cell r="DU122">
            <v>28</v>
          </cell>
          <cell r="DV122">
            <v>21</v>
          </cell>
          <cell r="DW122">
            <v>17</v>
          </cell>
          <cell r="DX122">
            <v>22</v>
          </cell>
          <cell r="DY122">
            <v>10</v>
          </cell>
        </row>
        <row r="123">
          <cell r="G123">
            <v>7747</v>
          </cell>
          <cell r="H123">
            <v>7</v>
          </cell>
          <cell r="I123">
            <v>10</v>
          </cell>
          <cell r="J123">
            <v>14</v>
          </cell>
          <cell r="K123">
            <v>12</v>
          </cell>
          <cell r="L123">
            <v>12</v>
          </cell>
          <cell r="M123">
            <v>14</v>
          </cell>
          <cell r="N123">
            <v>16</v>
          </cell>
          <cell r="O123">
            <v>14</v>
          </cell>
          <cell r="P123">
            <v>16</v>
          </cell>
          <cell r="Q123">
            <v>15</v>
          </cell>
          <cell r="R123">
            <v>16</v>
          </cell>
          <cell r="S123">
            <v>16</v>
          </cell>
          <cell r="T123">
            <v>19</v>
          </cell>
          <cell r="U123">
            <v>18</v>
          </cell>
          <cell r="V123">
            <v>18</v>
          </cell>
          <cell r="W123">
            <v>18</v>
          </cell>
          <cell r="X123">
            <v>18</v>
          </cell>
          <cell r="Y123">
            <v>17</v>
          </cell>
          <cell r="Z123">
            <v>16</v>
          </cell>
          <cell r="AA123">
            <v>15</v>
          </cell>
          <cell r="AB123">
            <v>15</v>
          </cell>
          <cell r="AC123">
            <v>14</v>
          </cell>
          <cell r="AD123">
            <v>13</v>
          </cell>
          <cell r="AE123">
            <v>12</v>
          </cell>
          <cell r="AF123">
            <v>11</v>
          </cell>
          <cell r="AG123">
            <v>10</v>
          </cell>
          <cell r="AH123">
            <v>9</v>
          </cell>
          <cell r="AI123">
            <v>8</v>
          </cell>
          <cell r="AJ123">
            <v>8</v>
          </cell>
          <cell r="AK123">
            <v>8</v>
          </cell>
          <cell r="AL123">
            <v>9</v>
          </cell>
          <cell r="AM123">
            <v>8</v>
          </cell>
          <cell r="AN123">
            <v>9</v>
          </cell>
          <cell r="AO123">
            <v>9</v>
          </cell>
          <cell r="AP123">
            <v>8</v>
          </cell>
          <cell r="AQ123">
            <v>8</v>
          </cell>
          <cell r="AR123">
            <v>10</v>
          </cell>
          <cell r="AS123">
            <v>8</v>
          </cell>
          <cell r="AT123">
            <v>9</v>
          </cell>
          <cell r="AU123">
            <v>8</v>
          </cell>
          <cell r="AV123">
            <v>9</v>
          </cell>
          <cell r="AW123">
            <v>9</v>
          </cell>
          <cell r="AX123">
            <v>10</v>
          </cell>
          <cell r="AY123">
            <v>9</v>
          </cell>
          <cell r="AZ123">
            <v>10</v>
          </cell>
          <cell r="BA123">
            <v>7</v>
          </cell>
          <cell r="BB123">
            <v>8</v>
          </cell>
          <cell r="BC123">
            <v>8</v>
          </cell>
          <cell r="BD123">
            <v>8</v>
          </cell>
          <cell r="BE123">
            <v>7</v>
          </cell>
          <cell r="BF123">
            <v>8</v>
          </cell>
          <cell r="BG123">
            <v>7</v>
          </cell>
          <cell r="BH123">
            <v>9</v>
          </cell>
          <cell r="BI123">
            <v>7</v>
          </cell>
          <cell r="BJ123">
            <v>7</v>
          </cell>
          <cell r="BK123">
            <v>6</v>
          </cell>
          <cell r="BL123">
            <v>6</v>
          </cell>
          <cell r="BM123">
            <v>6</v>
          </cell>
          <cell r="BN123">
            <v>5</v>
          </cell>
          <cell r="BO123">
            <v>6</v>
          </cell>
          <cell r="BP123">
            <v>5</v>
          </cell>
          <cell r="BQ123">
            <v>4</v>
          </cell>
          <cell r="BR123">
            <v>4</v>
          </cell>
          <cell r="BS123">
            <v>4</v>
          </cell>
          <cell r="BT123">
            <v>4</v>
          </cell>
          <cell r="BU123">
            <v>4</v>
          </cell>
          <cell r="BV123">
            <v>6</v>
          </cell>
          <cell r="BW123">
            <v>5</v>
          </cell>
          <cell r="BX123">
            <v>4</v>
          </cell>
          <cell r="BY123">
            <v>4</v>
          </cell>
          <cell r="BZ123">
            <v>5</v>
          </cell>
          <cell r="CA123">
            <v>4</v>
          </cell>
          <cell r="CB123">
            <v>3</v>
          </cell>
          <cell r="CC123">
            <v>4</v>
          </cell>
          <cell r="CD123">
            <v>4</v>
          </cell>
          <cell r="CE123">
            <v>3</v>
          </cell>
          <cell r="CF123">
            <v>3</v>
          </cell>
          <cell r="CG123">
            <v>2</v>
          </cell>
          <cell r="CH123">
            <v>3</v>
          </cell>
          <cell r="CI123">
            <v>3</v>
          </cell>
          <cell r="CJ123">
            <v>3</v>
          </cell>
          <cell r="CK123">
            <v>2</v>
          </cell>
          <cell r="CL123">
            <v>2</v>
          </cell>
          <cell r="CM123">
            <v>3</v>
          </cell>
          <cell r="CN123">
            <v>2</v>
          </cell>
          <cell r="CO123">
            <v>1</v>
          </cell>
          <cell r="CP123">
            <v>2</v>
          </cell>
          <cell r="CQ123">
            <v>1</v>
          </cell>
          <cell r="CR123">
            <v>1</v>
          </cell>
          <cell r="CS123">
            <v>0</v>
          </cell>
          <cell r="CT123">
            <v>0</v>
          </cell>
          <cell r="CU123">
            <v>0</v>
          </cell>
          <cell r="CV123">
            <v>1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7</v>
          </cell>
          <cell r="DL123">
            <v>65</v>
          </cell>
          <cell r="DM123">
            <v>43</v>
          </cell>
          <cell r="DN123">
            <v>43</v>
          </cell>
          <cell r="DO123">
            <v>43</v>
          </cell>
          <cell r="DP123">
            <v>47</v>
          </cell>
          <cell r="DQ123">
            <v>38</v>
          </cell>
          <cell r="DR123">
            <v>38</v>
          </cell>
          <cell r="DS123">
            <v>29</v>
          </cell>
          <cell r="DT123">
            <v>21</v>
          </cell>
          <cell r="DU123">
            <v>23</v>
          </cell>
          <cell r="DV123">
            <v>20</v>
          </cell>
          <cell r="DW123">
            <v>14</v>
          </cell>
          <cell r="DX123">
            <v>18</v>
          </cell>
          <cell r="DY123">
            <v>7</v>
          </cell>
        </row>
        <row r="124">
          <cell r="G124">
            <v>7753</v>
          </cell>
          <cell r="H124">
            <v>6</v>
          </cell>
          <cell r="I124">
            <v>4</v>
          </cell>
          <cell r="J124">
            <v>7</v>
          </cell>
          <cell r="K124">
            <v>8</v>
          </cell>
          <cell r="L124">
            <v>7</v>
          </cell>
          <cell r="M124">
            <v>9</v>
          </cell>
          <cell r="N124">
            <v>10</v>
          </cell>
          <cell r="O124">
            <v>9</v>
          </cell>
          <cell r="P124">
            <v>10</v>
          </cell>
          <cell r="Q124">
            <v>9</v>
          </cell>
          <cell r="R124">
            <v>10</v>
          </cell>
          <cell r="S124">
            <v>10</v>
          </cell>
          <cell r="T124">
            <v>12</v>
          </cell>
          <cell r="U124">
            <v>11</v>
          </cell>
          <cell r="V124">
            <v>11</v>
          </cell>
          <cell r="W124">
            <v>11</v>
          </cell>
          <cell r="X124">
            <v>11</v>
          </cell>
          <cell r="Y124">
            <v>11</v>
          </cell>
          <cell r="Z124">
            <v>10</v>
          </cell>
          <cell r="AA124">
            <v>9</v>
          </cell>
          <cell r="AB124">
            <v>9</v>
          </cell>
          <cell r="AC124">
            <v>9</v>
          </cell>
          <cell r="AD124">
            <v>8</v>
          </cell>
          <cell r="AE124">
            <v>8</v>
          </cell>
          <cell r="AF124">
            <v>7</v>
          </cell>
          <cell r="AG124">
            <v>6</v>
          </cell>
          <cell r="AH124">
            <v>6</v>
          </cell>
          <cell r="AI124">
            <v>5</v>
          </cell>
          <cell r="AJ124">
            <v>5</v>
          </cell>
          <cell r="AK124">
            <v>5</v>
          </cell>
          <cell r="AL124">
            <v>6</v>
          </cell>
          <cell r="AM124">
            <v>5</v>
          </cell>
          <cell r="AN124">
            <v>6</v>
          </cell>
          <cell r="AO124">
            <v>5</v>
          </cell>
          <cell r="AP124">
            <v>5</v>
          </cell>
          <cell r="AQ124">
            <v>5</v>
          </cell>
          <cell r="AR124">
            <v>6</v>
          </cell>
          <cell r="AS124">
            <v>5</v>
          </cell>
          <cell r="AT124">
            <v>6</v>
          </cell>
          <cell r="AU124">
            <v>5</v>
          </cell>
          <cell r="AV124">
            <v>6</v>
          </cell>
          <cell r="AW124">
            <v>6</v>
          </cell>
          <cell r="AX124">
            <v>6</v>
          </cell>
          <cell r="AY124">
            <v>6</v>
          </cell>
          <cell r="AZ124">
            <v>6</v>
          </cell>
          <cell r="BA124">
            <v>5</v>
          </cell>
          <cell r="BB124">
            <v>5</v>
          </cell>
          <cell r="BC124">
            <v>5</v>
          </cell>
          <cell r="BD124">
            <v>5</v>
          </cell>
          <cell r="BE124">
            <v>4</v>
          </cell>
          <cell r="BF124">
            <v>5</v>
          </cell>
          <cell r="BG124">
            <v>5</v>
          </cell>
          <cell r="BH124">
            <v>6</v>
          </cell>
          <cell r="BI124">
            <v>4</v>
          </cell>
          <cell r="BJ124">
            <v>4</v>
          </cell>
          <cell r="BK124">
            <v>4</v>
          </cell>
          <cell r="BL124">
            <v>4</v>
          </cell>
          <cell r="BM124">
            <v>4</v>
          </cell>
          <cell r="BN124">
            <v>3</v>
          </cell>
          <cell r="BO124">
            <v>3</v>
          </cell>
          <cell r="BP124">
            <v>3</v>
          </cell>
          <cell r="BQ124">
            <v>3</v>
          </cell>
          <cell r="BR124">
            <v>3</v>
          </cell>
          <cell r="BS124">
            <v>3</v>
          </cell>
          <cell r="BT124">
            <v>3</v>
          </cell>
          <cell r="BU124">
            <v>3</v>
          </cell>
          <cell r="BV124">
            <v>4</v>
          </cell>
          <cell r="BW124">
            <v>3</v>
          </cell>
          <cell r="BX124">
            <v>3</v>
          </cell>
          <cell r="BY124">
            <v>2</v>
          </cell>
          <cell r="BZ124">
            <v>3</v>
          </cell>
          <cell r="CA124">
            <v>2</v>
          </cell>
          <cell r="CB124">
            <v>2</v>
          </cell>
          <cell r="CC124">
            <v>2</v>
          </cell>
          <cell r="CD124">
            <v>2</v>
          </cell>
          <cell r="CE124">
            <v>2</v>
          </cell>
          <cell r="CF124">
            <v>2</v>
          </cell>
          <cell r="CG124">
            <v>2</v>
          </cell>
          <cell r="CH124">
            <v>2</v>
          </cell>
          <cell r="CI124">
            <v>2</v>
          </cell>
          <cell r="CJ124">
            <v>2</v>
          </cell>
          <cell r="CK124">
            <v>1</v>
          </cell>
          <cell r="CL124">
            <v>1</v>
          </cell>
          <cell r="CM124">
            <v>2</v>
          </cell>
          <cell r="CN124">
            <v>1</v>
          </cell>
          <cell r="CO124">
            <v>1</v>
          </cell>
          <cell r="CP124">
            <v>1</v>
          </cell>
          <cell r="CQ124">
            <v>1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6</v>
          </cell>
          <cell r="DL124">
            <v>41</v>
          </cell>
          <cell r="DM124">
            <v>27</v>
          </cell>
          <cell r="DN124">
            <v>27</v>
          </cell>
          <cell r="DO124">
            <v>27</v>
          </cell>
          <cell r="DP124">
            <v>30</v>
          </cell>
          <cell r="DQ124">
            <v>24</v>
          </cell>
          <cell r="DR124">
            <v>24</v>
          </cell>
          <cell r="DS124">
            <v>18</v>
          </cell>
          <cell r="DT124">
            <v>15</v>
          </cell>
          <cell r="DU124">
            <v>15</v>
          </cell>
          <cell r="DV124">
            <v>11</v>
          </cell>
          <cell r="DW124">
            <v>10</v>
          </cell>
          <cell r="DX124">
            <v>10</v>
          </cell>
          <cell r="DY124">
            <v>6</v>
          </cell>
        </row>
        <row r="125">
          <cell r="G125">
            <v>5034</v>
          </cell>
          <cell r="H125">
            <v>27</v>
          </cell>
          <cell r="I125">
            <v>32</v>
          </cell>
          <cell r="J125">
            <v>31</v>
          </cell>
          <cell r="K125">
            <v>36</v>
          </cell>
          <cell r="L125">
            <v>35</v>
          </cell>
          <cell r="M125">
            <v>38</v>
          </cell>
          <cell r="N125">
            <v>35</v>
          </cell>
          <cell r="O125">
            <v>55</v>
          </cell>
          <cell r="P125">
            <v>54</v>
          </cell>
          <cell r="Q125">
            <v>58</v>
          </cell>
          <cell r="R125">
            <v>46</v>
          </cell>
          <cell r="S125">
            <v>57</v>
          </cell>
          <cell r="T125">
            <v>56</v>
          </cell>
          <cell r="U125">
            <v>66</v>
          </cell>
          <cell r="V125">
            <v>56</v>
          </cell>
          <cell r="W125">
            <v>59</v>
          </cell>
          <cell r="X125">
            <v>59</v>
          </cell>
          <cell r="Y125">
            <v>56</v>
          </cell>
          <cell r="Z125">
            <v>55</v>
          </cell>
          <cell r="AA125">
            <v>48</v>
          </cell>
          <cell r="AB125">
            <v>44</v>
          </cell>
          <cell r="AC125">
            <v>41</v>
          </cell>
          <cell r="AD125">
            <v>46</v>
          </cell>
          <cell r="AE125">
            <v>44</v>
          </cell>
          <cell r="AF125">
            <v>38</v>
          </cell>
          <cell r="AG125">
            <v>38</v>
          </cell>
          <cell r="AH125">
            <v>29</v>
          </cell>
          <cell r="AI125">
            <v>28</v>
          </cell>
          <cell r="AJ125">
            <v>21</v>
          </cell>
          <cell r="AK125">
            <v>31</v>
          </cell>
          <cell r="AL125">
            <v>34</v>
          </cell>
          <cell r="AM125">
            <v>31</v>
          </cell>
          <cell r="AN125">
            <v>24</v>
          </cell>
          <cell r="AO125">
            <v>32</v>
          </cell>
          <cell r="AP125">
            <v>32</v>
          </cell>
          <cell r="AQ125">
            <v>32</v>
          </cell>
          <cell r="AR125">
            <v>32</v>
          </cell>
          <cell r="AS125">
            <v>34</v>
          </cell>
          <cell r="AT125">
            <v>40</v>
          </cell>
          <cell r="AU125">
            <v>31</v>
          </cell>
          <cell r="AV125">
            <v>27</v>
          </cell>
          <cell r="AW125">
            <v>32</v>
          </cell>
          <cell r="AX125">
            <v>31</v>
          </cell>
          <cell r="AY125">
            <v>29</v>
          </cell>
          <cell r="AZ125">
            <v>40</v>
          </cell>
          <cell r="BA125">
            <v>26</v>
          </cell>
          <cell r="BB125">
            <v>25</v>
          </cell>
          <cell r="BC125">
            <v>22</v>
          </cell>
          <cell r="BD125">
            <v>32</v>
          </cell>
          <cell r="BE125">
            <v>31</v>
          </cell>
          <cell r="BF125">
            <v>24</v>
          </cell>
          <cell r="BG125">
            <v>32</v>
          </cell>
          <cell r="BH125">
            <v>24</v>
          </cell>
          <cell r="BI125">
            <v>28</v>
          </cell>
          <cell r="BJ125">
            <v>27</v>
          </cell>
          <cell r="BK125">
            <v>24</v>
          </cell>
          <cell r="BL125">
            <v>22</v>
          </cell>
          <cell r="BM125">
            <v>16</v>
          </cell>
          <cell r="BN125">
            <v>18</v>
          </cell>
          <cell r="BO125">
            <v>17</v>
          </cell>
          <cell r="BP125">
            <v>22</v>
          </cell>
          <cell r="BQ125">
            <v>18</v>
          </cell>
          <cell r="BR125">
            <v>29</v>
          </cell>
          <cell r="BS125">
            <v>14</v>
          </cell>
          <cell r="BT125">
            <v>18</v>
          </cell>
          <cell r="BU125">
            <v>22</v>
          </cell>
          <cell r="BV125">
            <v>19</v>
          </cell>
          <cell r="BW125">
            <v>12</v>
          </cell>
          <cell r="BX125">
            <v>21</v>
          </cell>
          <cell r="BY125">
            <v>14</v>
          </cell>
          <cell r="BZ125">
            <v>14</v>
          </cell>
          <cell r="CA125">
            <v>11</v>
          </cell>
          <cell r="CB125">
            <v>14</v>
          </cell>
          <cell r="CC125">
            <v>14</v>
          </cell>
          <cell r="CD125">
            <v>12</v>
          </cell>
          <cell r="CE125">
            <v>9</v>
          </cell>
          <cell r="CF125">
            <v>12</v>
          </cell>
          <cell r="CG125">
            <v>9</v>
          </cell>
          <cell r="CH125">
            <v>9</v>
          </cell>
          <cell r="CI125">
            <v>7</v>
          </cell>
          <cell r="CJ125">
            <v>8</v>
          </cell>
          <cell r="CK125">
            <v>8</v>
          </cell>
          <cell r="CL125">
            <v>6</v>
          </cell>
          <cell r="CM125">
            <v>5</v>
          </cell>
          <cell r="CN125">
            <v>7</v>
          </cell>
          <cell r="CO125">
            <v>6</v>
          </cell>
          <cell r="CP125">
            <v>5</v>
          </cell>
          <cell r="CQ125">
            <v>3</v>
          </cell>
          <cell r="CR125">
            <v>3</v>
          </cell>
          <cell r="CS125">
            <v>2</v>
          </cell>
          <cell r="CT125">
            <v>1</v>
          </cell>
          <cell r="CU125">
            <v>2</v>
          </cell>
          <cell r="CV125">
            <v>1</v>
          </cell>
          <cell r="CW125">
            <v>2</v>
          </cell>
          <cell r="CX125">
            <v>0</v>
          </cell>
          <cell r="CY125">
            <v>1</v>
          </cell>
          <cell r="CZ125">
            <v>0</v>
          </cell>
          <cell r="DA125">
            <v>1</v>
          </cell>
          <cell r="DB125">
            <v>0</v>
          </cell>
          <cell r="DC125">
            <v>0</v>
          </cell>
          <cell r="DD125">
            <v>1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34</v>
          </cell>
          <cell r="DL125">
            <v>213</v>
          </cell>
          <cell r="DM125">
            <v>147</v>
          </cell>
          <cell r="DN125">
            <v>153</v>
          </cell>
          <cell r="DO125">
            <v>169</v>
          </cell>
          <cell r="DP125">
            <v>159</v>
          </cell>
          <cell r="DQ125">
            <v>136</v>
          </cell>
          <cell r="DR125">
            <v>135</v>
          </cell>
          <cell r="DS125">
            <v>97</v>
          </cell>
          <cell r="DT125">
            <v>101</v>
          </cell>
          <cell r="DU125">
            <v>88</v>
          </cell>
          <cell r="DV125">
            <v>65</v>
          </cell>
          <cell r="DW125">
            <v>46</v>
          </cell>
          <cell r="DX125">
            <v>62</v>
          </cell>
          <cell r="DY125">
            <v>34</v>
          </cell>
        </row>
        <row r="126">
          <cell r="G126">
            <v>5035</v>
          </cell>
          <cell r="H126">
            <v>9</v>
          </cell>
          <cell r="I126">
            <v>9</v>
          </cell>
          <cell r="J126">
            <v>21</v>
          </cell>
          <cell r="K126">
            <v>9</v>
          </cell>
          <cell r="L126">
            <v>9</v>
          </cell>
          <cell r="M126">
            <v>10</v>
          </cell>
          <cell r="N126">
            <v>9</v>
          </cell>
          <cell r="O126">
            <v>14</v>
          </cell>
          <cell r="P126">
            <v>14</v>
          </cell>
          <cell r="Q126">
            <v>15</v>
          </cell>
          <cell r="R126">
            <v>12</v>
          </cell>
          <cell r="S126">
            <v>14</v>
          </cell>
          <cell r="T126">
            <v>14</v>
          </cell>
          <cell r="U126">
            <v>16</v>
          </cell>
          <cell r="V126">
            <v>14</v>
          </cell>
          <cell r="W126">
            <v>15</v>
          </cell>
          <cell r="X126">
            <v>15</v>
          </cell>
          <cell r="Y126">
            <v>14</v>
          </cell>
          <cell r="Z126">
            <v>14</v>
          </cell>
          <cell r="AA126">
            <v>12</v>
          </cell>
          <cell r="AB126">
            <v>13</v>
          </cell>
          <cell r="AC126">
            <v>12</v>
          </cell>
          <cell r="AD126">
            <v>13</v>
          </cell>
          <cell r="AE126">
            <v>13</v>
          </cell>
          <cell r="AF126">
            <v>11</v>
          </cell>
          <cell r="AG126">
            <v>12</v>
          </cell>
          <cell r="AH126">
            <v>9</v>
          </cell>
          <cell r="AI126">
            <v>9</v>
          </cell>
          <cell r="AJ126">
            <v>8</v>
          </cell>
          <cell r="AK126">
            <v>10</v>
          </cell>
          <cell r="AL126">
            <v>10</v>
          </cell>
          <cell r="AM126">
            <v>9</v>
          </cell>
          <cell r="AN126">
            <v>8</v>
          </cell>
          <cell r="AO126">
            <v>9</v>
          </cell>
          <cell r="AP126">
            <v>9</v>
          </cell>
          <cell r="AQ126">
            <v>9</v>
          </cell>
          <cell r="AR126">
            <v>9</v>
          </cell>
          <cell r="AS126">
            <v>10</v>
          </cell>
          <cell r="AT126">
            <v>11</v>
          </cell>
          <cell r="AU126">
            <v>9</v>
          </cell>
          <cell r="AV126">
            <v>8</v>
          </cell>
          <cell r="AW126">
            <v>9</v>
          </cell>
          <cell r="AX126">
            <v>9</v>
          </cell>
          <cell r="AY126">
            <v>9</v>
          </cell>
          <cell r="AZ126">
            <v>11</v>
          </cell>
          <cell r="BA126">
            <v>8</v>
          </cell>
          <cell r="BB126">
            <v>8</v>
          </cell>
          <cell r="BC126">
            <v>7</v>
          </cell>
          <cell r="BD126">
            <v>9</v>
          </cell>
          <cell r="BE126">
            <v>9</v>
          </cell>
          <cell r="BF126">
            <v>7</v>
          </cell>
          <cell r="BG126">
            <v>9</v>
          </cell>
          <cell r="BH126">
            <v>7</v>
          </cell>
          <cell r="BI126">
            <v>8</v>
          </cell>
          <cell r="BJ126">
            <v>8</v>
          </cell>
          <cell r="BK126">
            <v>7</v>
          </cell>
          <cell r="BL126">
            <v>6</v>
          </cell>
          <cell r="BM126">
            <v>5</v>
          </cell>
          <cell r="BN126">
            <v>5</v>
          </cell>
          <cell r="BO126">
            <v>5</v>
          </cell>
          <cell r="BP126">
            <v>5</v>
          </cell>
          <cell r="BQ126">
            <v>4</v>
          </cell>
          <cell r="BR126">
            <v>7</v>
          </cell>
          <cell r="BS126">
            <v>3</v>
          </cell>
          <cell r="BT126">
            <v>4</v>
          </cell>
          <cell r="BU126">
            <v>5</v>
          </cell>
          <cell r="BV126">
            <v>5</v>
          </cell>
          <cell r="BW126">
            <v>3</v>
          </cell>
          <cell r="BX126">
            <v>5</v>
          </cell>
          <cell r="BY126">
            <v>4</v>
          </cell>
          <cell r="BZ126">
            <v>4</v>
          </cell>
          <cell r="CA126">
            <v>3</v>
          </cell>
          <cell r="CB126">
            <v>3</v>
          </cell>
          <cell r="CC126">
            <v>3</v>
          </cell>
          <cell r="CD126">
            <v>3</v>
          </cell>
          <cell r="CE126">
            <v>3</v>
          </cell>
          <cell r="CF126">
            <v>3</v>
          </cell>
          <cell r="CG126">
            <v>2</v>
          </cell>
          <cell r="CH126">
            <v>2</v>
          </cell>
          <cell r="CI126">
            <v>2</v>
          </cell>
          <cell r="CJ126">
            <v>2</v>
          </cell>
          <cell r="CK126">
            <v>2</v>
          </cell>
          <cell r="CL126">
            <v>1</v>
          </cell>
          <cell r="CM126">
            <v>1</v>
          </cell>
          <cell r="CN126">
            <v>2</v>
          </cell>
          <cell r="CO126">
            <v>1</v>
          </cell>
          <cell r="CP126">
            <v>1</v>
          </cell>
          <cell r="CQ126">
            <v>1</v>
          </cell>
          <cell r="CR126">
            <v>1</v>
          </cell>
          <cell r="CS126">
            <v>0</v>
          </cell>
          <cell r="CT126">
            <v>0</v>
          </cell>
          <cell r="CU126">
            <v>1</v>
          </cell>
          <cell r="CV126">
            <v>0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9</v>
          </cell>
          <cell r="DL126">
            <v>62</v>
          </cell>
          <cell r="DM126">
            <v>48</v>
          </cell>
          <cell r="DN126">
            <v>45</v>
          </cell>
          <cell r="DO126">
            <v>48</v>
          </cell>
          <cell r="DP126">
            <v>46</v>
          </cell>
          <cell r="DQ126">
            <v>41</v>
          </cell>
          <cell r="DR126">
            <v>39</v>
          </cell>
          <cell r="DS126">
            <v>28</v>
          </cell>
          <cell r="DT126">
            <v>23</v>
          </cell>
          <cell r="DU126">
            <v>22</v>
          </cell>
          <cell r="DV126">
            <v>16</v>
          </cell>
          <cell r="DW126">
            <v>12</v>
          </cell>
          <cell r="DX126">
            <v>14</v>
          </cell>
          <cell r="DY126">
            <v>9</v>
          </cell>
        </row>
        <row r="127">
          <cell r="G127">
            <v>5036</v>
          </cell>
          <cell r="H127">
            <v>12</v>
          </cell>
          <cell r="I127">
            <v>6</v>
          </cell>
          <cell r="J127">
            <v>7</v>
          </cell>
          <cell r="K127">
            <v>8</v>
          </cell>
          <cell r="L127">
            <v>13</v>
          </cell>
          <cell r="M127">
            <v>9</v>
          </cell>
          <cell r="N127">
            <v>8</v>
          </cell>
          <cell r="O127">
            <v>12</v>
          </cell>
          <cell r="P127">
            <v>12</v>
          </cell>
          <cell r="Q127">
            <v>13</v>
          </cell>
          <cell r="R127">
            <v>11</v>
          </cell>
          <cell r="S127">
            <v>13</v>
          </cell>
          <cell r="T127">
            <v>12</v>
          </cell>
          <cell r="U127">
            <v>14</v>
          </cell>
          <cell r="V127">
            <v>12</v>
          </cell>
          <cell r="W127">
            <v>13</v>
          </cell>
          <cell r="X127">
            <v>13</v>
          </cell>
          <cell r="Y127">
            <v>12</v>
          </cell>
          <cell r="Z127">
            <v>13</v>
          </cell>
          <cell r="AA127">
            <v>11</v>
          </cell>
          <cell r="AB127">
            <v>11</v>
          </cell>
          <cell r="AC127">
            <v>11</v>
          </cell>
          <cell r="AD127">
            <v>12</v>
          </cell>
          <cell r="AE127">
            <v>12</v>
          </cell>
          <cell r="AF127">
            <v>10</v>
          </cell>
          <cell r="AG127">
            <v>10</v>
          </cell>
          <cell r="AH127">
            <v>8</v>
          </cell>
          <cell r="AI127">
            <v>8</v>
          </cell>
          <cell r="AJ127">
            <v>7</v>
          </cell>
          <cell r="AK127">
            <v>9</v>
          </cell>
          <cell r="AL127">
            <v>9</v>
          </cell>
          <cell r="AM127">
            <v>8</v>
          </cell>
          <cell r="AN127">
            <v>7</v>
          </cell>
          <cell r="AO127">
            <v>8</v>
          </cell>
          <cell r="AP127">
            <v>8</v>
          </cell>
          <cell r="AQ127">
            <v>8</v>
          </cell>
          <cell r="AR127">
            <v>8</v>
          </cell>
          <cell r="AS127">
            <v>9</v>
          </cell>
          <cell r="AT127">
            <v>10</v>
          </cell>
          <cell r="AU127">
            <v>8</v>
          </cell>
          <cell r="AV127">
            <v>7</v>
          </cell>
          <cell r="AW127">
            <v>8</v>
          </cell>
          <cell r="AX127">
            <v>8</v>
          </cell>
          <cell r="AY127">
            <v>8</v>
          </cell>
          <cell r="AZ127">
            <v>10</v>
          </cell>
          <cell r="BA127">
            <v>7</v>
          </cell>
          <cell r="BB127">
            <v>7</v>
          </cell>
          <cell r="BC127">
            <v>6</v>
          </cell>
          <cell r="BD127">
            <v>8</v>
          </cell>
          <cell r="BE127">
            <v>8</v>
          </cell>
          <cell r="BF127">
            <v>6</v>
          </cell>
          <cell r="BG127">
            <v>8</v>
          </cell>
          <cell r="BH127">
            <v>6</v>
          </cell>
          <cell r="BI127">
            <v>7</v>
          </cell>
          <cell r="BJ127">
            <v>7</v>
          </cell>
          <cell r="BK127">
            <v>6</v>
          </cell>
          <cell r="BL127">
            <v>6</v>
          </cell>
          <cell r="BM127">
            <v>5</v>
          </cell>
          <cell r="BN127">
            <v>5</v>
          </cell>
          <cell r="BO127">
            <v>5</v>
          </cell>
          <cell r="BP127">
            <v>5</v>
          </cell>
          <cell r="BQ127">
            <v>4</v>
          </cell>
          <cell r="BR127">
            <v>6</v>
          </cell>
          <cell r="BS127">
            <v>3</v>
          </cell>
          <cell r="BT127">
            <v>4</v>
          </cell>
          <cell r="BU127">
            <v>5</v>
          </cell>
          <cell r="BV127">
            <v>4</v>
          </cell>
          <cell r="BW127">
            <v>3</v>
          </cell>
          <cell r="BX127">
            <v>5</v>
          </cell>
          <cell r="BY127">
            <v>3</v>
          </cell>
          <cell r="BZ127">
            <v>3</v>
          </cell>
          <cell r="CA127">
            <v>2</v>
          </cell>
          <cell r="CB127">
            <v>3</v>
          </cell>
          <cell r="CC127">
            <v>3</v>
          </cell>
          <cell r="CD127">
            <v>3</v>
          </cell>
          <cell r="CE127">
            <v>3</v>
          </cell>
          <cell r="CF127">
            <v>2</v>
          </cell>
          <cell r="CG127">
            <v>2</v>
          </cell>
          <cell r="CH127">
            <v>2</v>
          </cell>
          <cell r="CI127">
            <v>2</v>
          </cell>
          <cell r="CJ127">
            <v>2</v>
          </cell>
          <cell r="CK127">
            <v>2</v>
          </cell>
          <cell r="CL127">
            <v>1</v>
          </cell>
          <cell r="CM127">
            <v>1</v>
          </cell>
          <cell r="CN127">
            <v>2</v>
          </cell>
          <cell r="CO127">
            <v>1</v>
          </cell>
          <cell r="CP127">
            <v>1</v>
          </cell>
          <cell r="CQ127">
            <v>1</v>
          </cell>
          <cell r="CR127">
            <v>1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12</v>
          </cell>
          <cell r="DL127">
            <v>56</v>
          </cell>
          <cell r="DM127">
            <v>42</v>
          </cell>
          <cell r="DN127">
            <v>40</v>
          </cell>
          <cell r="DO127">
            <v>43</v>
          </cell>
          <cell r="DP127">
            <v>41</v>
          </cell>
          <cell r="DQ127">
            <v>36</v>
          </cell>
          <cell r="DR127">
            <v>34</v>
          </cell>
          <cell r="DS127">
            <v>27</v>
          </cell>
          <cell r="DT127">
            <v>22</v>
          </cell>
          <cell r="DU127">
            <v>20</v>
          </cell>
          <cell r="DV127">
            <v>14</v>
          </cell>
          <cell r="DW127">
            <v>11</v>
          </cell>
          <cell r="DX127">
            <v>12</v>
          </cell>
          <cell r="DY127">
            <v>12</v>
          </cell>
        </row>
        <row r="128">
          <cell r="G128">
            <v>6868</v>
          </cell>
          <cell r="H128">
            <v>3</v>
          </cell>
          <cell r="I128">
            <v>4</v>
          </cell>
          <cell r="J128">
            <v>5</v>
          </cell>
          <cell r="K128">
            <v>7</v>
          </cell>
          <cell r="L128">
            <v>7</v>
          </cell>
          <cell r="M128">
            <v>7</v>
          </cell>
          <cell r="N128">
            <v>7</v>
          </cell>
          <cell r="O128">
            <v>10</v>
          </cell>
          <cell r="P128">
            <v>10</v>
          </cell>
          <cell r="Q128">
            <v>11</v>
          </cell>
          <cell r="R128">
            <v>9</v>
          </cell>
          <cell r="S128">
            <v>10</v>
          </cell>
          <cell r="T128">
            <v>10</v>
          </cell>
          <cell r="U128">
            <v>12</v>
          </cell>
          <cell r="V128">
            <v>10</v>
          </cell>
          <cell r="W128">
            <v>11</v>
          </cell>
          <cell r="X128">
            <v>11</v>
          </cell>
          <cell r="Y128">
            <v>10</v>
          </cell>
          <cell r="Z128">
            <v>10</v>
          </cell>
          <cell r="AA128">
            <v>9</v>
          </cell>
          <cell r="AB128">
            <v>9</v>
          </cell>
          <cell r="AC128">
            <v>9</v>
          </cell>
          <cell r="AD128">
            <v>10</v>
          </cell>
          <cell r="AE128">
            <v>10</v>
          </cell>
          <cell r="AF128">
            <v>9</v>
          </cell>
          <cell r="AG128">
            <v>9</v>
          </cell>
          <cell r="AH128">
            <v>7</v>
          </cell>
          <cell r="AI128">
            <v>7</v>
          </cell>
          <cell r="AJ128">
            <v>6</v>
          </cell>
          <cell r="AK128">
            <v>7</v>
          </cell>
          <cell r="AL128">
            <v>7</v>
          </cell>
          <cell r="AM128">
            <v>7</v>
          </cell>
          <cell r="AN128">
            <v>6</v>
          </cell>
          <cell r="AO128">
            <v>7</v>
          </cell>
          <cell r="AP128">
            <v>7</v>
          </cell>
          <cell r="AQ128">
            <v>7</v>
          </cell>
          <cell r="AR128">
            <v>7</v>
          </cell>
          <cell r="AS128">
            <v>7</v>
          </cell>
          <cell r="AT128">
            <v>8</v>
          </cell>
          <cell r="AU128">
            <v>7</v>
          </cell>
          <cell r="AV128">
            <v>6</v>
          </cell>
          <cell r="AW128">
            <v>7</v>
          </cell>
          <cell r="AX128">
            <v>7</v>
          </cell>
          <cell r="AY128">
            <v>6</v>
          </cell>
          <cell r="AZ128">
            <v>8</v>
          </cell>
          <cell r="BA128">
            <v>6</v>
          </cell>
          <cell r="BB128">
            <v>6</v>
          </cell>
          <cell r="BC128">
            <v>5</v>
          </cell>
          <cell r="BD128">
            <v>7</v>
          </cell>
          <cell r="BE128">
            <v>7</v>
          </cell>
          <cell r="BF128">
            <v>5</v>
          </cell>
          <cell r="BG128">
            <v>6</v>
          </cell>
          <cell r="BH128">
            <v>5</v>
          </cell>
          <cell r="BI128">
            <v>6</v>
          </cell>
          <cell r="BJ128">
            <v>6</v>
          </cell>
          <cell r="BK128">
            <v>5</v>
          </cell>
          <cell r="BL128">
            <v>5</v>
          </cell>
          <cell r="BM128">
            <v>4</v>
          </cell>
          <cell r="BN128">
            <v>4</v>
          </cell>
          <cell r="BO128">
            <v>4</v>
          </cell>
          <cell r="BP128">
            <v>4</v>
          </cell>
          <cell r="BQ128">
            <v>3</v>
          </cell>
          <cell r="BR128">
            <v>5</v>
          </cell>
          <cell r="BS128">
            <v>3</v>
          </cell>
          <cell r="BT128">
            <v>3</v>
          </cell>
          <cell r="BU128">
            <v>4</v>
          </cell>
          <cell r="BV128">
            <v>3</v>
          </cell>
          <cell r="BW128">
            <v>2</v>
          </cell>
          <cell r="BX128">
            <v>4</v>
          </cell>
          <cell r="BY128">
            <v>3</v>
          </cell>
          <cell r="BZ128">
            <v>3</v>
          </cell>
          <cell r="CA128">
            <v>2</v>
          </cell>
          <cell r="CB128">
            <v>3</v>
          </cell>
          <cell r="CC128">
            <v>3</v>
          </cell>
          <cell r="CD128">
            <v>2</v>
          </cell>
          <cell r="CE128">
            <v>2</v>
          </cell>
          <cell r="CF128">
            <v>2</v>
          </cell>
          <cell r="CG128">
            <v>2</v>
          </cell>
          <cell r="CH128">
            <v>2</v>
          </cell>
          <cell r="CI128">
            <v>1</v>
          </cell>
          <cell r="CJ128">
            <v>1</v>
          </cell>
          <cell r="CK128">
            <v>1</v>
          </cell>
          <cell r="CL128">
            <v>1</v>
          </cell>
          <cell r="CM128">
            <v>1</v>
          </cell>
          <cell r="CN128">
            <v>1</v>
          </cell>
          <cell r="CO128">
            <v>1</v>
          </cell>
          <cell r="CP128">
            <v>1</v>
          </cell>
          <cell r="CQ128">
            <v>0</v>
          </cell>
          <cell r="CR128">
            <v>1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3</v>
          </cell>
          <cell r="DL128">
            <v>47</v>
          </cell>
          <cell r="DM128">
            <v>36</v>
          </cell>
          <cell r="DN128">
            <v>34</v>
          </cell>
          <cell r="DO128">
            <v>36</v>
          </cell>
          <cell r="DP128">
            <v>34</v>
          </cell>
          <cell r="DQ128">
            <v>31</v>
          </cell>
          <cell r="DR128">
            <v>28</v>
          </cell>
          <cell r="DS128">
            <v>22</v>
          </cell>
          <cell r="DT128">
            <v>18</v>
          </cell>
          <cell r="DU128">
            <v>16</v>
          </cell>
          <cell r="DV128">
            <v>13</v>
          </cell>
          <cell r="DW128">
            <v>9</v>
          </cell>
          <cell r="DX128">
            <v>8</v>
          </cell>
          <cell r="DY128">
            <v>3</v>
          </cell>
        </row>
        <row r="129">
          <cell r="G129">
            <v>6940</v>
          </cell>
          <cell r="H129">
            <v>4</v>
          </cell>
          <cell r="I129">
            <v>6</v>
          </cell>
          <cell r="J129">
            <v>4</v>
          </cell>
          <cell r="K129">
            <v>6</v>
          </cell>
          <cell r="L129">
            <v>5</v>
          </cell>
          <cell r="M129">
            <v>7</v>
          </cell>
          <cell r="N129">
            <v>6</v>
          </cell>
          <cell r="O129">
            <v>10</v>
          </cell>
          <cell r="P129">
            <v>10</v>
          </cell>
          <cell r="Q129">
            <v>10</v>
          </cell>
          <cell r="R129">
            <v>9</v>
          </cell>
          <cell r="S129">
            <v>10</v>
          </cell>
          <cell r="T129">
            <v>10</v>
          </cell>
          <cell r="U129">
            <v>11</v>
          </cell>
          <cell r="V129">
            <v>10</v>
          </cell>
          <cell r="W129">
            <v>10</v>
          </cell>
          <cell r="X129">
            <v>10</v>
          </cell>
          <cell r="Y129">
            <v>10</v>
          </cell>
          <cell r="Z129">
            <v>10</v>
          </cell>
          <cell r="AA129">
            <v>9</v>
          </cell>
          <cell r="AB129">
            <v>9</v>
          </cell>
          <cell r="AC129">
            <v>9</v>
          </cell>
          <cell r="AD129">
            <v>10</v>
          </cell>
          <cell r="AE129">
            <v>9</v>
          </cell>
          <cell r="AF129">
            <v>8</v>
          </cell>
          <cell r="AG129">
            <v>8</v>
          </cell>
          <cell r="AH129">
            <v>7</v>
          </cell>
          <cell r="AI129">
            <v>6</v>
          </cell>
          <cell r="AJ129">
            <v>5</v>
          </cell>
          <cell r="AK129">
            <v>7</v>
          </cell>
          <cell r="AL129">
            <v>7</v>
          </cell>
          <cell r="AM129">
            <v>6</v>
          </cell>
          <cell r="AN129">
            <v>5</v>
          </cell>
          <cell r="AO129">
            <v>7</v>
          </cell>
          <cell r="AP129">
            <v>7</v>
          </cell>
          <cell r="AQ129">
            <v>7</v>
          </cell>
          <cell r="AR129">
            <v>7</v>
          </cell>
          <cell r="AS129">
            <v>7</v>
          </cell>
          <cell r="AT129">
            <v>8</v>
          </cell>
          <cell r="AU129">
            <v>7</v>
          </cell>
          <cell r="AV129">
            <v>6</v>
          </cell>
          <cell r="AW129">
            <v>7</v>
          </cell>
          <cell r="AX129">
            <v>6</v>
          </cell>
          <cell r="AY129">
            <v>6</v>
          </cell>
          <cell r="AZ129">
            <v>8</v>
          </cell>
          <cell r="BA129">
            <v>6</v>
          </cell>
          <cell r="BB129">
            <v>5</v>
          </cell>
          <cell r="BC129">
            <v>5</v>
          </cell>
          <cell r="BD129">
            <v>6</v>
          </cell>
          <cell r="BE129">
            <v>6</v>
          </cell>
          <cell r="BF129">
            <v>5</v>
          </cell>
          <cell r="BG129">
            <v>6</v>
          </cell>
          <cell r="BH129">
            <v>5</v>
          </cell>
          <cell r="BI129">
            <v>6</v>
          </cell>
          <cell r="BJ129">
            <v>5</v>
          </cell>
          <cell r="BK129">
            <v>5</v>
          </cell>
          <cell r="BL129">
            <v>5</v>
          </cell>
          <cell r="BM129">
            <v>4</v>
          </cell>
          <cell r="BN129">
            <v>4</v>
          </cell>
          <cell r="BO129">
            <v>4</v>
          </cell>
          <cell r="BP129">
            <v>4</v>
          </cell>
          <cell r="BQ129">
            <v>3</v>
          </cell>
          <cell r="BR129">
            <v>5</v>
          </cell>
          <cell r="BS129">
            <v>2</v>
          </cell>
          <cell r="BT129">
            <v>3</v>
          </cell>
          <cell r="BU129">
            <v>4</v>
          </cell>
          <cell r="BV129">
            <v>3</v>
          </cell>
          <cell r="BW129">
            <v>2</v>
          </cell>
          <cell r="BX129">
            <v>4</v>
          </cell>
          <cell r="BY129">
            <v>2</v>
          </cell>
          <cell r="BZ129">
            <v>2</v>
          </cell>
          <cell r="CA129">
            <v>2</v>
          </cell>
          <cell r="CB129">
            <v>2</v>
          </cell>
          <cell r="CC129">
            <v>2</v>
          </cell>
          <cell r="CD129">
            <v>2</v>
          </cell>
          <cell r="CE129">
            <v>2</v>
          </cell>
          <cell r="CF129">
            <v>2</v>
          </cell>
          <cell r="CG129">
            <v>1</v>
          </cell>
          <cell r="CH129">
            <v>1</v>
          </cell>
          <cell r="CI129">
            <v>1</v>
          </cell>
          <cell r="CJ129">
            <v>1</v>
          </cell>
          <cell r="CK129">
            <v>1</v>
          </cell>
          <cell r="CL129">
            <v>1</v>
          </cell>
          <cell r="CM129">
            <v>1</v>
          </cell>
          <cell r="CN129">
            <v>1</v>
          </cell>
          <cell r="CO129">
            <v>1</v>
          </cell>
          <cell r="CP129">
            <v>1</v>
          </cell>
          <cell r="CQ129">
            <v>0</v>
          </cell>
          <cell r="CR129">
            <v>1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4</v>
          </cell>
          <cell r="DL129">
            <v>45</v>
          </cell>
          <cell r="DM129">
            <v>33</v>
          </cell>
          <cell r="DN129">
            <v>32</v>
          </cell>
          <cell r="DO129">
            <v>36</v>
          </cell>
          <cell r="DP129">
            <v>33</v>
          </cell>
          <cell r="DQ129">
            <v>28</v>
          </cell>
          <cell r="DR129">
            <v>27</v>
          </cell>
          <cell r="DS129">
            <v>22</v>
          </cell>
          <cell r="DT129">
            <v>17</v>
          </cell>
          <cell r="DU129">
            <v>15</v>
          </cell>
          <cell r="DV129">
            <v>10</v>
          </cell>
          <cell r="DW129">
            <v>7</v>
          </cell>
          <cell r="DX129">
            <v>8</v>
          </cell>
          <cell r="DY129">
            <v>4</v>
          </cell>
        </row>
        <row r="130">
          <cell r="G130">
            <v>5029</v>
          </cell>
          <cell r="H130">
            <v>10</v>
          </cell>
          <cell r="I130">
            <v>13</v>
          </cell>
          <cell r="J130">
            <v>10</v>
          </cell>
          <cell r="K130">
            <v>16</v>
          </cell>
          <cell r="L130">
            <v>13</v>
          </cell>
          <cell r="M130">
            <v>16</v>
          </cell>
          <cell r="N130">
            <v>19</v>
          </cell>
          <cell r="O130">
            <v>18</v>
          </cell>
          <cell r="P130">
            <v>23</v>
          </cell>
          <cell r="Q130">
            <v>28</v>
          </cell>
          <cell r="R130">
            <v>23</v>
          </cell>
          <cell r="S130">
            <v>21</v>
          </cell>
          <cell r="T130">
            <v>23</v>
          </cell>
          <cell r="U130">
            <v>18</v>
          </cell>
          <cell r="V130">
            <v>19</v>
          </cell>
          <cell r="W130">
            <v>22</v>
          </cell>
          <cell r="X130">
            <v>21</v>
          </cell>
          <cell r="Y130">
            <v>23</v>
          </cell>
          <cell r="Z130">
            <v>18</v>
          </cell>
          <cell r="AA130">
            <v>29</v>
          </cell>
          <cell r="AB130">
            <v>23</v>
          </cell>
          <cell r="AC130">
            <v>13</v>
          </cell>
          <cell r="AD130">
            <v>24</v>
          </cell>
          <cell r="AE130">
            <v>23</v>
          </cell>
          <cell r="AF130">
            <v>26</v>
          </cell>
          <cell r="AG130">
            <v>21</v>
          </cell>
          <cell r="AH130">
            <v>22</v>
          </cell>
          <cell r="AI130">
            <v>16</v>
          </cell>
          <cell r="AJ130">
            <v>7</v>
          </cell>
          <cell r="AK130">
            <v>18</v>
          </cell>
          <cell r="AL130">
            <v>21</v>
          </cell>
          <cell r="AM130">
            <v>24</v>
          </cell>
          <cell r="AN130">
            <v>16</v>
          </cell>
          <cell r="AO130">
            <v>14</v>
          </cell>
          <cell r="AP130">
            <v>18</v>
          </cell>
          <cell r="AQ130">
            <v>18</v>
          </cell>
          <cell r="AR130">
            <v>16</v>
          </cell>
          <cell r="AS130">
            <v>16</v>
          </cell>
          <cell r="AT130">
            <v>15</v>
          </cell>
          <cell r="AU130">
            <v>13</v>
          </cell>
          <cell r="AV130">
            <v>16</v>
          </cell>
          <cell r="AW130">
            <v>16</v>
          </cell>
          <cell r="AX130">
            <v>15</v>
          </cell>
          <cell r="AY130">
            <v>18</v>
          </cell>
          <cell r="AZ130">
            <v>16</v>
          </cell>
          <cell r="BA130">
            <v>14</v>
          </cell>
          <cell r="BB130">
            <v>15</v>
          </cell>
          <cell r="BC130">
            <v>14</v>
          </cell>
          <cell r="BD130">
            <v>12</v>
          </cell>
          <cell r="BE130">
            <v>10</v>
          </cell>
          <cell r="BF130">
            <v>11</v>
          </cell>
          <cell r="BG130">
            <v>11</v>
          </cell>
          <cell r="BH130">
            <v>13</v>
          </cell>
          <cell r="BI130">
            <v>11</v>
          </cell>
          <cell r="BJ130">
            <v>8</v>
          </cell>
          <cell r="BK130">
            <v>11</v>
          </cell>
          <cell r="BL130">
            <v>15</v>
          </cell>
          <cell r="BM130">
            <v>12</v>
          </cell>
          <cell r="BN130">
            <v>11</v>
          </cell>
          <cell r="BO130">
            <v>7</v>
          </cell>
          <cell r="BP130">
            <v>9</v>
          </cell>
          <cell r="BQ130">
            <v>9</v>
          </cell>
          <cell r="BR130">
            <v>8</v>
          </cell>
          <cell r="BS130">
            <v>10</v>
          </cell>
          <cell r="BT130">
            <v>8</v>
          </cell>
          <cell r="BU130">
            <v>9</v>
          </cell>
          <cell r="BV130">
            <v>7</v>
          </cell>
          <cell r="BW130">
            <v>3</v>
          </cell>
          <cell r="BX130">
            <v>7</v>
          </cell>
          <cell r="BY130">
            <v>5</v>
          </cell>
          <cell r="BZ130">
            <v>7</v>
          </cell>
          <cell r="CA130">
            <v>2</v>
          </cell>
          <cell r="CB130">
            <v>3</v>
          </cell>
          <cell r="CC130">
            <v>3</v>
          </cell>
          <cell r="CD130">
            <v>5</v>
          </cell>
          <cell r="CE130">
            <v>3</v>
          </cell>
          <cell r="CF130">
            <v>2</v>
          </cell>
          <cell r="CG130">
            <v>1</v>
          </cell>
          <cell r="CH130">
            <v>4</v>
          </cell>
          <cell r="CI130">
            <v>3</v>
          </cell>
          <cell r="CJ130">
            <v>4</v>
          </cell>
          <cell r="CK130">
            <v>2</v>
          </cell>
          <cell r="CL130">
            <v>5</v>
          </cell>
          <cell r="CM130">
            <v>2</v>
          </cell>
          <cell r="CN130">
            <v>2</v>
          </cell>
          <cell r="CO130">
            <v>1</v>
          </cell>
          <cell r="CP130">
            <v>3</v>
          </cell>
          <cell r="CQ130">
            <v>1</v>
          </cell>
          <cell r="CR130">
            <v>1</v>
          </cell>
          <cell r="CS130">
            <v>0</v>
          </cell>
          <cell r="CT130">
            <v>1</v>
          </cell>
          <cell r="CU130">
            <v>1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13</v>
          </cell>
          <cell r="DL130">
            <v>109</v>
          </cell>
          <cell r="DM130">
            <v>84</v>
          </cell>
          <cell r="DN130">
            <v>93</v>
          </cell>
          <cell r="DO130">
            <v>78</v>
          </cell>
          <cell r="DP130">
            <v>81</v>
          </cell>
          <cell r="DQ130">
            <v>65</v>
          </cell>
          <cell r="DR130">
            <v>54</v>
          </cell>
          <cell r="DS130">
            <v>56</v>
          </cell>
          <cell r="DT130">
            <v>44</v>
          </cell>
          <cell r="DU130">
            <v>31</v>
          </cell>
          <cell r="DV130">
            <v>20</v>
          </cell>
          <cell r="DW130">
            <v>13</v>
          </cell>
          <cell r="DX130">
            <v>23</v>
          </cell>
          <cell r="DY130">
            <v>13</v>
          </cell>
        </row>
        <row r="131">
          <cell r="G131">
            <v>5030</v>
          </cell>
          <cell r="H131">
            <v>6</v>
          </cell>
          <cell r="I131">
            <v>4</v>
          </cell>
          <cell r="J131">
            <v>4</v>
          </cell>
          <cell r="K131">
            <v>4</v>
          </cell>
          <cell r="L131">
            <v>6</v>
          </cell>
          <cell r="M131">
            <v>5</v>
          </cell>
          <cell r="N131">
            <v>6</v>
          </cell>
          <cell r="O131">
            <v>5</v>
          </cell>
          <cell r="P131">
            <v>6</v>
          </cell>
          <cell r="Q131">
            <v>8</v>
          </cell>
          <cell r="R131">
            <v>7</v>
          </cell>
          <cell r="S131">
            <v>6</v>
          </cell>
          <cell r="T131">
            <v>7</v>
          </cell>
          <cell r="U131">
            <v>5</v>
          </cell>
          <cell r="V131">
            <v>6</v>
          </cell>
          <cell r="W131">
            <v>7</v>
          </cell>
          <cell r="X131">
            <v>6</v>
          </cell>
          <cell r="Y131">
            <v>7</v>
          </cell>
          <cell r="Z131">
            <v>5</v>
          </cell>
          <cell r="AA131">
            <v>8</v>
          </cell>
          <cell r="AB131">
            <v>7</v>
          </cell>
          <cell r="AC131">
            <v>5</v>
          </cell>
          <cell r="AD131">
            <v>8</v>
          </cell>
          <cell r="AE131">
            <v>8</v>
          </cell>
          <cell r="AF131">
            <v>8</v>
          </cell>
          <cell r="AG131">
            <v>7</v>
          </cell>
          <cell r="AH131">
            <v>7</v>
          </cell>
          <cell r="AI131">
            <v>6</v>
          </cell>
          <cell r="AJ131">
            <v>4</v>
          </cell>
          <cell r="AK131">
            <v>6</v>
          </cell>
          <cell r="AL131">
            <v>6</v>
          </cell>
          <cell r="AM131">
            <v>7</v>
          </cell>
          <cell r="AN131">
            <v>5</v>
          </cell>
          <cell r="AO131">
            <v>4</v>
          </cell>
          <cell r="AP131">
            <v>6</v>
          </cell>
          <cell r="AQ131">
            <v>5</v>
          </cell>
          <cell r="AR131">
            <v>5</v>
          </cell>
          <cell r="AS131">
            <v>5</v>
          </cell>
          <cell r="AT131">
            <v>4</v>
          </cell>
          <cell r="AU131">
            <v>4</v>
          </cell>
          <cell r="AV131">
            <v>5</v>
          </cell>
          <cell r="AW131">
            <v>5</v>
          </cell>
          <cell r="AX131">
            <v>4</v>
          </cell>
          <cell r="AY131">
            <v>5</v>
          </cell>
          <cell r="AZ131">
            <v>4</v>
          </cell>
          <cell r="BA131">
            <v>4</v>
          </cell>
          <cell r="BB131">
            <v>4</v>
          </cell>
          <cell r="BC131">
            <v>4</v>
          </cell>
          <cell r="BD131">
            <v>3</v>
          </cell>
          <cell r="BE131">
            <v>3</v>
          </cell>
          <cell r="BF131">
            <v>3</v>
          </cell>
          <cell r="BG131">
            <v>3</v>
          </cell>
          <cell r="BH131">
            <v>4</v>
          </cell>
          <cell r="BI131">
            <v>3</v>
          </cell>
          <cell r="BJ131">
            <v>2</v>
          </cell>
          <cell r="BK131">
            <v>3</v>
          </cell>
          <cell r="BL131">
            <v>4</v>
          </cell>
          <cell r="BM131">
            <v>4</v>
          </cell>
          <cell r="BN131">
            <v>3</v>
          </cell>
          <cell r="BO131">
            <v>2</v>
          </cell>
          <cell r="BP131">
            <v>3</v>
          </cell>
          <cell r="BQ131">
            <v>2</v>
          </cell>
          <cell r="BR131">
            <v>2</v>
          </cell>
          <cell r="BS131">
            <v>3</v>
          </cell>
          <cell r="BT131">
            <v>2</v>
          </cell>
          <cell r="BU131">
            <v>2</v>
          </cell>
          <cell r="BV131">
            <v>2</v>
          </cell>
          <cell r="BW131">
            <v>1</v>
          </cell>
          <cell r="BX131">
            <v>2</v>
          </cell>
          <cell r="BY131">
            <v>1</v>
          </cell>
          <cell r="BZ131">
            <v>2</v>
          </cell>
          <cell r="CA131">
            <v>1</v>
          </cell>
          <cell r="CB131">
            <v>1</v>
          </cell>
          <cell r="CC131">
            <v>1</v>
          </cell>
          <cell r="CD131">
            <v>1</v>
          </cell>
          <cell r="CE131">
            <v>1</v>
          </cell>
          <cell r="CF131">
            <v>1</v>
          </cell>
          <cell r="CG131">
            <v>0</v>
          </cell>
          <cell r="CH131">
            <v>1</v>
          </cell>
          <cell r="CI131">
            <v>1</v>
          </cell>
          <cell r="CJ131">
            <v>1</v>
          </cell>
          <cell r="CK131">
            <v>1</v>
          </cell>
          <cell r="CL131">
            <v>1</v>
          </cell>
          <cell r="CM131">
            <v>1</v>
          </cell>
          <cell r="CN131">
            <v>1</v>
          </cell>
          <cell r="CO131">
            <v>0</v>
          </cell>
          <cell r="CP131">
            <v>1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6</v>
          </cell>
          <cell r="DL131">
            <v>36</v>
          </cell>
          <cell r="DM131">
            <v>30</v>
          </cell>
          <cell r="DN131">
            <v>28</v>
          </cell>
          <cell r="DO131">
            <v>23</v>
          </cell>
          <cell r="DP131">
            <v>23</v>
          </cell>
          <cell r="DQ131">
            <v>18</v>
          </cell>
          <cell r="DR131">
            <v>15</v>
          </cell>
          <cell r="DS131">
            <v>16</v>
          </cell>
          <cell r="DT131">
            <v>12</v>
          </cell>
          <cell r="DU131">
            <v>8</v>
          </cell>
          <cell r="DV131">
            <v>6</v>
          </cell>
          <cell r="DW131">
            <v>4</v>
          </cell>
          <cell r="DX131">
            <v>6</v>
          </cell>
          <cell r="DY131">
            <v>6</v>
          </cell>
        </row>
        <row r="132">
          <cell r="G132">
            <v>5031</v>
          </cell>
          <cell r="H132">
            <v>9</v>
          </cell>
          <cell r="I132">
            <v>12</v>
          </cell>
          <cell r="J132">
            <v>7</v>
          </cell>
          <cell r="K132">
            <v>10</v>
          </cell>
          <cell r="L132">
            <v>14</v>
          </cell>
          <cell r="M132">
            <v>11</v>
          </cell>
          <cell r="N132">
            <v>13</v>
          </cell>
          <cell r="O132">
            <v>12</v>
          </cell>
          <cell r="P132">
            <v>15</v>
          </cell>
          <cell r="Q132">
            <v>18</v>
          </cell>
          <cell r="R132">
            <v>16</v>
          </cell>
          <cell r="S132">
            <v>13</v>
          </cell>
          <cell r="T132">
            <v>15</v>
          </cell>
          <cell r="U132">
            <v>12</v>
          </cell>
          <cell r="V132">
            <v>13</v>
          </cell>
          <cell r="W132">
            <v>15</v>
          </cell>
          <cell r="X132">
            <v>14</v>
          </cell>
          <cell r="Y132">
            <v>15</v>
          </cell>
          <cell r="Z132">
            <v>12</v>
          </cell>
          <cell r="AA132">
            <v>19</v>
          </cell>
          <cell r="AB132">
            <v>17</v>
          </cell>
          <cell r="AC132">
            <v>11</v>
          </cell>
          <cell r="AD132">
            <v>18</v>
          </cell>
          <cell r="AE132">
            <v>18</v>
          </cell>
          <cell r="AF132">
            <v>19</v>
          </cell>
          <cell r="AG132">
            <v>16</v>
          </cell>
          <cell r="AH132">
            <v>17</v>
          </cell>
          <cell r="AI132">
            <v>13</v>
          </cell>
          <cell r="AJ132">
            <v>8</v>
          </cell>
          <cell r="AK132">
            <v>15</v>
          </cell>
          <cell r="AL132">
            <v>14</v>
          </cell>
          <cell r="AM132">
            <v>16</v>
          </cell>
          <cell r="AN132">
            <v>11</v>
          </cell>
          <cell r="AO132">
            <v>10</v>
          </cell>
          <cell r="AP132">
            <v>13</v>
          </cell>
          <cell r="AQ132">
            <v>12</v>
          </cell>
          <cell r="AR132">
            <v>11</v>
          </cell>
          <cell r="AS132">
            <v>11</v>
          </cell>
          <cell r="AT132">
            <v>10</v>
          </cell>
          <cell r="AU132">
            <v>9</v>
          </cell>
          <cell r="AV132">
            <v>11</v>
          </cell>
          <cell r="AW132">
            <v>11</v>
          </cell>
          <cell r="AX132">
            <v>10</v>
          </cell>
          <cell r="AY132">
            <v>12</v>
          </cell>
          <cell r="AZ132">
            <v>10</v>
          </cell>
          <cell r="BA132">
            <v>9</v>
          </cell>
          <cell r="BB132">
            <v>10</v>
          </cell>
          <cell r="BC132">
            <v>9</v>
          </cell>
          <cell r="BD132">
            <v>8</v>
          </cell>
          <cell r="BE132">
            <v>7</v>
          </cell>
          <cell r="BF132">
            <v>8</v>
          </cell>
          <cell r="BG132">
            <v>8</v>
          </cell>
          <cell r="BH132">
            <v>8</v>
          </cell>
          <cell r="BI132">
            <v>8</v>
          </cell>
          <cell r="BJ132">
            <v>5</v>
          </cell>
          <cell r="BK132">
            <v>7</v>
          </cell>
          <cell r="BL132">
            <v>10</v>
          </cell>
          <cell r="BM132">
            <v>8</v>
          </cell>
          <cell r="BN132">
            <v>8</v>
          </cell>
          <cell r="BO132">
            <v>5</v>
          </cell>
          <cell r="BP132">
            <v>6</v>
          </cell>
          <cell r="BQ132">
            <v>5</v>
          </cell>
          <cell r="BR132">
            <v>5</v>
          </cell>
          <cell r="BS132">
            <v>6</v>
          </cell>
          <cell r="BT132">
            <v>5</v>
          </cell>
          <cell r="BU132">
            <v>5</v>
          </cell>
          <cell r="BV132">
            <v>4</v>
          </cell>
          <cell r="BW132">
            <v>2</v>
          </cell>
          <cell r="BX132">
            <v>4</v>
          </cell>
          <cell r="BY132">
            <v>3</v>
          </cell>
          <cell r="BZ132">
            <v>4</v>
          </cell>
          <cell r="CA132">
            <v>1</v>
          </cell>
          <cell r="CB132">
            <v>2</v>
          </cell>
          <cell r="CC132">
            <v>2</v>
          </cell>
          <cell r="CD132">
            <v>3</v>
          </cell>
          <cell r="CE132">
            <v>2</v>
          </cell>
          <cell r="CF132">
            <v>1</v>
          </cell>
          <cell r="CG132">
            <v>1</v>
          </cell>
          <cell r="CH132">
            <v>2</v>
          </cell>
          <cell r="CI132">
            <v>2</v>
          </cell>
          <cell r="CJ132">
            <v>3</v>
          </cell>
          <cell r="CK132">
            <v>1</v>
          </cell>
          <cell r="CL132">
            <v>3</v>
          </cell>
          <cell r="CM132">
            <v>1</v>
          </cell>
          <cell r="CN132">
            <v>1</v>
          </cell>
          <cell r="CO132">
            <v>1</v>
          </cell>
          <cell r="CP132">
            <v>2</v>
          </cell>
          <cell r="CQ132">
            <v>1</v>
          </cell>
          <cell r="CR132">
            <v>1</v>
          </cell>
          <cell r="CS132">
            <v>0</v>
          </cell>
          <cell r="CT132">
            <v>1</v>
          </cell>
          <cell r="CU132">
            <v>1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9</v>
          </cell>
          <cell r="DL132">
            <v>83</v>
          </cell>
          <cell r="DM132">
            <v>69</v>
          </cell>
          <cell r="DN132">
            <v>64</v>
          </cell>
          <cell r="DO132">
            <v>53</v>
          </cell>
          <cell r="DP132">
            <v>54</v>
          </cell>
          <cell r="DQ132">
            <v>43</v>
          </cell>
          <cell r="DR132">
            <v>37</v>
          </cell>
          <cell r="DS132">
            <v>38</v>
          </cell>
          <cell r="DT132">
            <v>27</v>
          </cell>
          <cell r="DU132">
            <v>18</v>
          </cell>
          <cell r="DV132">
            <v>12</v>
          </cell>
          <cell r="DW132">
            <v>8</v>
          </cell>
          <cell r="DX132">
            <v>16</v>
          </cell>
          <cell r="DY132">
            <v>9</v>
          </cell>
        </row>
        <row r="133">
          <cell r="G133">
            <v>7103</v>
          </cell>
          <cell r="H133">
            <v>6</v>
          </cell>
          <cell r="I133">
            <v>5</v>
          </cell>
          <cell r="J133">
            <v>3</v>
          </cell>
          <cell r="K133">
            <v>3</v>
          </cell>
          <cell r="L133">
            <v>3</v>
          </cell>
          <cell r="M133">
            <v>4</v>
          </cell>
          <cell r="N133">
            <v>5</v>
          </cell>
          <cell r="O133">
            <v>4</v>
          </cell>
          <cell r="P133">
            <v>5</v>
          </cell>
          <cell r="Q133">
            <v>6</v>
          </cell>
          <cell r="R133">
            <v>6</v>
          </cell>
          <cell r="S133">
            <v>5</v>
          </cell>
          <cell r="T133">
            <v>5</v>
          </cell>
          <cell r="U133">
            <v>4</v>
          </cell>
          <cell r="V133">
            <v>4</v>
          </cell>
          <cell r="W133">
            <v>5</v>
          </cell>
          <cell r="X133">
            <v>5</v>
          </cell>
          <cell r="Y133">
            <v>5</v>
          </cell>
          <cell r="Z133">
            <v>4</v>
          </cell>
          <cell r="AA133">
            <v>7</v>
          </cell>
          <cell r="AB133">
            <v>6</v>
          </cell>
          <cell r="AC133">
            <v>4</v>
          </cell>
          <cell r="AD133">
            <v>6</v>
          </cell>
          <cell r="AE133">
            <v>6</v>
          </cell>
          <cell r="AF133">
            <v>7</v>
          </cell>
          <cell r="AG133">
            <v>6</v>
          </cell>
          <cell r="AH133">
            <v>6</v>
          </cell>
          <cell r="AI133">
            <v>5</v>
          </cell>
          <cell r="AJ133">
            <v>3</v>
          </cell>
          <cell r="AK133">
            <v>5</v>
          </cell>
          <cell r="AL133">
            <v>5</v>
          </cell>
          <cell r="AM133">
            <v>6</v>
          </cell>
          <cell r="AN133">
            <v>4</v>
          </cell>
          <cell r="AO133">
            <v>4</v>
          </cell>
          <cell r="AP133">
            <v>4</v>
          </cell>
          <cell r="AQ133">
            <v>4</v>
          </cell>
          <cell r="AR133">
            <v>4</v>
          </cell>
          <cell r="AS133">
            <v>4</v>
          </cell>
          <cell r="AT133">
            <v>4</v>
          </cell>
          <cell r="AU133">
            <v>3</v>
          </cell>
          <cell r="AV133">
            <v>4</v>
          </cell>
          <cell r="AW133">
            <v>4</v>
          </cell>
          <cell r="AX133">
            <v>4</v>
          </cell>
          <cell r="AY133">
            <v>4</v>
          </cell>
          <cell r="AZ133">
            <v>4</v>
          </cell>
          <cell r="BA133">
            <v>3</v>
          </cell>
          <cell r="BB133">
            <v>3</v>
          </cell>
          <cell r="BC133">
            <v>3</v>
          </cell>
          <cell r="BD133">
            <v>3</v>
          </cell>
          <cell r="BE133">
            <v>3</v>
          </cell>
          <cell r="BF133">
            <v>3</v>
          </cell>
          <cell r="BG133">
            <v>3</v>
          </cell>
          <cell r="BH133">
            <v>3</v>
          </cell>
          <cell r="BI133">
            <v>3</v>
          </cell>
          <cell r="BJ133">
            <v>2</v>
          </cell>
          <cell r="BK133">
            <v>3</v>
          </cell>
          <cell r="BL133">
            <v>3</v>
          </cell>
          <cell r="BM133">
            <v>3</v>
          </cell>
          <cell r="BN133">
            <v>3</v>
          </cell>
          <cell r="BO133">
            <v>2</v>
          </cell>
          <cell r="BP133">
            <v>2</v>
          </cell>
          <cell r="BQ133">
            <v>2</v>
          </cell>
          <cell r="BR133">
            <v>2</v>
          </cell>
          <cell r="BS133">
            <v>2</v>
          </cell>
          <cell r="BT133">
            <v>2</v>
          </cell>
          <cell r="BU133">
            <v>2</v>
          </cell>
          <cell r="BV133">
            <v>1</v>
          </cell>
          <cell r="BW133">
            <v>1</v>
          </cell>
          <cell r="BX133">
            <v>2</v>
          </cell>
          <cell r="BY133">
            <v>1</v>
          </cell>
          <cell r="BZ133">
            <v>1</v>
          </cell>
          <cell r="CA133">
            <v>1</v>
          </cell>
          <cell r="CB133">
            <v>1</v>
          </cell>
          <cell r="CC133">
            <v>1</v>
          </cell>
          <cell r="CD133">
            <v>1</v>
          </cell>
          <cell r="CE133">
            <v>1</v>
          </cell>
          <cell r="CF133">
            <v>1</v>
          </cell>
          <cell r="CG133">
            <v>0</v>
          </cell>
          <cell r="CH133">
            <v>1</v>
          </cell>
          <cell r="CI133">
            <v>1</v>
          </cell>
          <cell r="CJ133">
            <v>1</v>
          </cell>
          <cell r="CK133">
            <v>0</v>
          </cell>
          <cell r="CL133">
            <v>1</v>
          </cell>
          <cell r="CM133">
            <v>1</v>
          </cell>
          <cell r="CN133">
            <v>0</v>
          </cell>
          <cell r="CO133">
            <v>0</v>
          </cell>
          <cell r="CP133">
            <v>1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6</v>
          </cell>
          <cell r="DL133">
            <v>29</v>
          </cell>
          <cell r="DM133">
            <v>25</v>
          </cell>
          <cell r="DN133">
            <v>23</v>
          </cell>
          <cell r="DO133">
            <v>19</v>
          </cell>
          <cell r="DP133">
            <v>20</v>
          </cell>
          <cell r="DQ133">
            <v>15</v>
          </cell>
          <cell r="DR133">
            <v>14</v>
          </cell>
          <cell r="DS133">
            <v>14</v>
          </cell>
          <cell r="DT133">
            <v>10</v>
          </cell>
          <cell r="DU133">
            <v>7</v>
          </cell>
          <cell r="DV133">
            <v>5</v>
          </cell>
          <cell r="DW133">
            <v>4</v>
          </cell>
          <cell r="DX133">
            <v>4</v>
          </cell>
          <cell r="DY133">
            <v>6</v>
          </cell>
        </row>
        <row r="134">
          <cell r="G134">
            <v>5038</v>
          </cell>
          <cell r="H134">
            <v>21</v>
          </cell>
          <cell r="I134">
            <v>16</v>
          </cell>
          <cell r="J134">
            <v>22</v>
          </cell>
          <cell r="K134">
            <v>23</v>
          </cell>
          <cell r="L134">
            <v>19</v>
          </cell>
          <cell r="M134">
            <v>24</v>
          </cell>
          <cell r="N134">
            <v>25</v>
          </cell>
          <cell r="O134">
            <v>28</v>
          </cell>
          <cell r="P134">
            <v>24</v>
          </cell>
          <cell r="Q134">
            <v>27</v>
          </cell>
          <cell r="R134">
            <v>36</v>
          </cell>
          <cell r="S134">
            <v>31</v>
          </cell>
          <cell r="T134">
            <v>38</v>
          </cell>
          <cell r="U134">
            <v>41</v>
          </cell>
          <cell r="V134">
            <v>35</v>
          </cell>
          <cell r="W134">
            <v>34</v>
          </cell>
          <cell r="X134">
            <v>34</v>
          </cell>
          <cell r="Y134">
            <v>38</v>
          </cell>
          <cell r="Z134">
            <v>33</v>
          </cell>
          <cell r="AA134">
            <v>34</v>
          </cell>
          <cell r="AB134">
            <v>21</v>
          </cell>
          <cell r="AC134">
            <v>23</v>
          </cell>
          <cell r="AD134">
            <v>25</v>
          </cell>
          <cell r="AE134">
            <v>23</v>
          </cell>
          <cell r="AF134">
            <v>16</v>
          </cell>
          <cell r="AG134">
            <v>27</v>
          </cell>
          <cell r="AH134">
            <v>22</v>
          </cell>
          <cell r="AI134">
            <v>23</v>
          </cell>
          <cell r="AJ134">
            <v>14</v>
          </cell>
          <cell r="AK134">
            <v>17</v>
          </cell>
          <cell r="AL134">
            <v>25</v>
          </cell>
          <cell r="AM134">
            <v>15</v>
          </cell>
          <cell r="AN134">
            <v>32</v>
          </cell>
          <cell r="AO134">
            <v>25</v>
          </cell>
          <cell r="AP134">
            <v>17</v>
          </cell>
          <cell r="AQ134">
            <v>16</v>
          </cell>
          <cell r="AR134">
            <v>22</v>
          </cell>
          <cell r="AS134">
            <v>25</v>
          </cell>
          <cell r="AT134">
            <v>22</v>
          </cell>
          <cell r="AU134">
            <v>18</v>
          </cell>
          <cell r="AV134">
            <v>21</v>
          </cell>
          <cell r="AW134">
            <v>18</v>
          </cell>
          <cell r="AX134">
            <v>24</v>
          </cell>
          <cell r="AY134">
            <v>19</v>
          </cell>
          <cell r="AZ134">
            <v>22</v>
          </cell>
          <cell r="BA134">
            <v>16</v>
          </cell>
          <cell r="BB134">
            <v>20</v>
          </cell>
          <cell r="BC134">
            <v>24</v>
          </cell>
          <cell r="BD134">
            <v>22</v>
          </cell>
          <cell r="BE134">
            <v>21</v>
          </cell>
          <cell r="BF134">
            <v>19</v>
          </cell>
          <cell r="BG134">
            <v>23</v>
          </cell>
          <cell r="BH134">
            <v>21</v>
          </cell>
          <cell r="BI134">
            <v>22</v>
          </cell>
          <cell r="BJ134">
            <v>17</v>
          </cell>
          <cell r="BK134">
            <v>12</v>
          </cell>
          <cell r="BL134">
            <v>17</v>
          </cell>
          <cell r="BM134">
            <v>17</v>
          </cell>
          <cell r="BN134">
            <v>16</v>
          </cell>
          <cell r="BO134">
            <v>12</v>
          </cell>
          <cell r="BP134">
            <v>14</v>
          </cell>
          <cell r="BQ134">
            <v>11</v>
          </cell>
          <cell r="BR134">
            <v>11</v>
          </cell>
          <cell r="BS134">
            <v>12</v>
          </cell>
          <cell r="BT134">
            <v>15</v>
          </cell>
          <cell r="BU134">
            <v>12</v>
          </cell>
          <cell r="BV134">
            <v>10</v>
          </cell>
          <cell r="BW134">
            <v>12</v>
          </cell>
          <cell r="BX134">
            <v>7</v>
          </cell>
          <cell r="BY134">
            <v>7</v>
          </cell>
          <cell r="BZ134">
            <v>7</v>
          </cell>
          <cell r="CA134">
            <v>12</v>
          </cell>
          <cell r="CB134">
            <v>7</v>
          </cell>
          <cell r="CC134">
            <v>11</v>
          </cell>
          <cell r="CD134">
            <v>8</v>
          </cell>
          <cell r="CE134">
            <v>6</v>
          </cell>
          <cell r="CF134">
            <v>11</v>
          </cell>
          <cell r="CG134">
            <v>5</v>
          </cell>
          <cell r="CH134">
            <v>9</v>
          </cell>
          <cell r="CI134">
            <v>6</v>
          </cell>
          <cell r="CJ134">
            <v>7</v>
          </cell>
          <cell r="CK134">
            <v>6</v>
          </cell>
          <cell r="CL134">
            <v>5</v>
          </cell>
          <cell r="CM134">
            <v>8</v>
          </cell>
          <cell r="CN134">
            <v>3</v>
          </cell>
          <cell r="CO134">
            <v>4</v>
          </cell>
          <cell r="CP134">
            <v>6</v>
          </cell>
          <cell r="CQ134">
            <v>3</v>
          </cell>
          <cell r="CR134">
            <v>2</v>
          </cell>
          <cell r="CS134">
            <v>3</v>
          </cell>
          <cell r="CT134">
            <v>3</v>
          </cell>
          <cell r="CU134">
            <v>1</v>
          </cell>
          <cell r="CV134">
            <v>1</v>
          </cell>
          <cell r="CW134">
            <v>0</v>
          </cell>
          <cell r="CX134">
            <v>1</v>
          </cell>
          <cell r="CY134">
            <v>0</v>
          </cell>
          <cell r="CZ134">
            <v>1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22</v>
          </cell>
          <cell r="DL134">
            <v>108</v>
          </cell>
          <cell r="DM134">
            <v>103</v>
          </cell>
          <cell r="DN134">
            <v>114</v>
          </cell>
          <cell r="DO134">
            <v>103</v>
          </cell>
          <cell r="DP134">
            <v>104</v>
          </cell>
          <cell r="DQ134">
            <v>103</v>
          </cell>
          <cell r="DR134">
            <v>102</v>
          </cell>
          <cell r="DS134">
            <v>74</v>
          </cell>
          <cell r="DT134">
            <v>63</v>
          </cell>
          <cell r="DU134">
            <v>48</v>
          </cell>
          <cell r="DV134">
            <v>45</v>
          </cell>
          <cell r="DW134">
            <v>37</v>
          </cell>
          <cell r="DX134">
            <v>54</v>
          </cell>
          <cell r="DY134">
            <v>22</v>
          </cell>
        </row>
        <row r="135">
          <cell r="G135">
            <v>5039</v>
          </cell>
          <cell r="H135">
            <v>8</v>
          </cell>
          <cell r="I135">
            <v>9</v>
          </cell>
          <cell r="J135">
            <v>12</v>
          </cell>
          <cell r="K135">
            <v>9</v>
          </cell>
          <cell r="L135">
            <v>7</v>
          </cell>
          <cell r="M135">
            <v>9</v>
          </cell>
          <cell r="N135">
            <v>10</v>
          </cell>
          <cell r="O135">
            <v>11</v>
          </cell>
          <cell r="P135">
            <v>10</v>
          </cell>
          <cell r="Q135">
            <v>10</v>
          </cell>
          <cell r="R135">
            <v>13</v>
          </cell>
          <cell r="S135">
            <v>12</v>
          </cell>
          <cell r="T135">
            <v>14</v>
          </cell>
          <cell r="U135">
            <v>15</v>
          </cell>
          <cell r="V135">
            <v>13</v>
          </cell>
          <cell r="W135">
            <v>13</v>
          </cell>
          <cell r="X135">
            <v>13</v>
          </cell>
          <cell r="Y135">
            <v>14</v>
          </cell>
          <cell r="Z135">
            <v>13</v>
          </cell>
          <cell r="AA135">
            <v>14</v>
          </cell>
          <cell r="AB135">
            <v>11</v>
          </cell>
          <cell r="AC135">
            <v>12</v>
          </cell>
          <cell r="AD135">
            <v>12</v>
          </cell>
          <cell r="AE135">
            <v>12</v>
          </cell>
          <cell r="AF135">
            <v>9</v>
          </cell>
          <cell r="AG135">
            <v>13</v>
          </cell>
          <cell r="AH135">
            <v>11</v>
          </cell>
          <cell r="AI135">
            <v>11</v>
          </cell>
          <cell r="AJ135">
            <v>8</v>
          </cell>
          <cell r="AK135">
            <v>9</v>
          </cell>
          <cell r="AL135">
            <v>10</v>
          </cell>
          <cell r="AM135">
            <v>7</v>
          </cell>
          <cell r="AN135">
            <v>13</v>
          </cell>
          <cell r="AO135">
            <v>10</v>
          </cell>
          <cell r="AP135">
            <v>7</v>
          </cell>
          <cell r="AQ135">
            <v>7</v>
          </cell>
          <cell r="AR135">
            <v>9</v>
          </cell>
          <cell r="AS135">
            <v>10</v>
          </cell>
          <cell r="AT135">
            <v>9</v>
          </cell>
          <cell r="AU135">
            <v>8</v>
          </cell>
          <cell r="AV135">
            <v>8</v>
          </cell>
          <cell r="AW135">
            <v>7</v>
          </cell>
          <cell r="AX135">
            <v>9</v>
          </cell>
          <cell r="AY135">
            <v>8</v>
          </cell>
          <cell r="AZ135">
            <v>9</v>
          </cell>
          <cell r="BA135">
            <v>7</v>
          </cell>
          <cell r="BB135">
            <v>8</v>
          </cell>
          <cell r="BC135">
            <v>9</v>
          </cell>
          <cell r="BD135">
            <v>9</v>
          </cell>
          <cell r="BE135">
            <v>8</v>
          </cell>
          <cell r="BF135">
            <v>7</v>
          </cell>
          <cell r="BG135">
            <v>9</v>
          </cell>
          <cell r="BH135">
            <v>8</v>
          </cell>
          <cell r="BI135">
            <v>9</v>
          </cell>
          <cell r="BJ135">
            <v>7</v>
          </cell>
          <cell r="BK135">
            <v>5</v>
          </cell>
          <cell r="BL135">
            <v>7</v>
          </cell>
          <cell r="BM135">
            <v>7</v>
          </cell>
          <cell r="BN135">
            <v>7</v>
          </cell>
          <cell r="BO135">
            <v>5</v>
          </cell>
          <cell r="BP135">
            <v>5</v>
          </cell>
          <cell r="BQ135">
            <v>4</v>
          </cell>
          <cell r="BR135">
            <v>4</v>
          </cell>
          <cell r="BS135">
            <v>5</v>
          </cell>
          <cell r="BT135">
            <v>5</v>
          </cell>
          <cell r="BU135">
            <v>4</v>
          </cell>
          <cell r="BV135">
            <v>3</v>
          </cell>
          <cell r="BW135">
            <v>4</v>
          </cell>
          <cell r="BX135">
            <v>3</v>
          </cell>
          <cell r="BY135">
            <v>2</v>
          </cell>
          <cell r="BZ135">
            <v>3</v>
          </cell>
          <cell r="CA135">
            <v>4</v>
          </cell>
          <cell r="CB135">
            <v>2</v>
          </cell>
          <cell r="CC135">
            <v>4</v>
          </cell>
          <cell r="CD135">
            <v>3</v>
          </cell>
          <cell r="CE135">
            <v>2</v>
          </cell>
          <cell r="CF135">
            <v>4</v>
          </cell>
          <cell r="CG135">
            <v>2</v>
          </cell>
          <cell r="CH135">
            <v>3</v>
          </cell>
          <cell r="CI135">
            <v>2</v>
          </cell>
          <cell r="CJ135">
            <v>2</v>
          </cell>
          <cell r="CK135">
            <v>2</v>
          </cell>
          <cell r="CL135">
            <v>2</v>
          </cell>
          <cell r="CM135">
            <v>3</v>
          </cell>
          <cell r="CN135">
            <v>1</v>
          </cell>
          <cell r="CO135">
            <v>1</v>
          </cell>
          <cell r="CP135">
            <v>2</v>
          </cell>
          <cell r="CQ135">
            <v>1</v>
          </cell>
          <cell r="CR135">
            <v>1</v>
          </cell>
          <cell r="CS135">
            <v>1</v>
          </cell>
          <cell r="CT135">
            <v>1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9</v>
          </cell>
          <cell r="DL135">
            <v>56</v>
          </cell>
          <cell r="DM135">
            <v>52</v>
          </cell>
          <cell r="DN135">
            <v>47</v>
          </cell>
          <cell r="DO135">
            <v>43</v>
          </cell>
          <cell r="DP135">
            <v>41</v>
          </cell>
          <cell r="DQ135">
            <v>41</v>
          </cell>
          <cell r="DR135">
            <v>40</v>
          </cell>
          <cell r="DS135">
            <v>31</v>
          </cell>
          <cell r="DT135">
            <v>23</v>
          </cell>
          <cell r="DU135">
            <v>16</v>
          </cell>
          <cell r="DV135">
            <v>16</v>
          </cell>
          <cell r="DW135">
            <v>13</v>
          </cell>
          <cell r="DX135">
            <v>17</v>
          </cell>
          <cell r="DY135">
            <v>9</v>
          </cell>
        </row>
        <row r="136">
          <cell r="G136">
            <v>6870</v>
          </cell>
          <cell r="H136">
            <v>7</v>
          </cell>
          <cell r="I136">
            <v>10</v>
          </cell>
          <cell r="J136">
            <v>5</v>
          </cell>
          <cell r="K136">
            <v>8</v>
          </cell>
          <cell r="L136">
            <v>12</v>
          </cell>
          <cell r="M136">
            <v>9</v>
          </cell>
          <cell r="N136">
            <v>10</v>
          </cell>
          <cell r="O136">
            <v>10</v>
          </cell>
          <cell r="P136">
            <v>9</v>
          </cell>
          <cell r="Q136">
            <v>10</v>
          </cell>
          <cell r="R136">
            <v>13</v>
          </cell>
          <cell r="S136">
            <v>11</v>
          </cell>
          <cell r="T136">
            <v>13</v>
          </cell>
          <cell r="U136">
            <v>14</v>
          </cell>
          <cell r="V136">
            <v>13</v>
          </cell>
          <cell r="W136">
            <v>12</v>
          </cell>
          <cell r="X136">
            <v>12</v>
          </cell>
          <cell r="Y136">
            <v>13</v>
          </cell>
          <cell r="Z136">
            <v>13</v>
          </cell>
          <cell r="AA136">
            <v>13</v>
          </cell>
          <cell r="AB136">
            <v>10</v>
          </cell>
          <cell r="AC136">
            <v>11</v>
          </cell>
          <cell r="AD136">
            <v>12</v>
          </cell>
          <cell r="AE136">
            <v>11</v>
          </cell>
          <cell r="AF136">
            <v>9</v>
          </cell>
          <cell r="AG136">
            <v>12</v>
          </cell>
          <cell r="AH136">
            <v>11</v>
          </cell>
          <cell r="AI136">
            <v>11</v>
          </cell>
          <cell r="AJ136">
            <v>8</v>
          </cell>
          <cell r="AK136">
            <v>9</v>
          </cell>
          <cell r="AL136">
            <v>10</v>
          </cell>
          <cell r="AM136">
            <v>7</v>
          </cell>
          <cell r="AN136">
            <v>12</v>
          </cell>
          <cell r="AO136">
            <v>10</v>
          </cell>
          <cell r="AP136">
            <v>7</v>
          </cell>
          <cell r="AQ136">
            <v>7</v>
          </cell>
          <cell r="AR136">
            <v>9</v>
          </cell>
          <cell r="AS136">
            <v>10</v>
          </cell>
          <cell r="AT136">
            <v>9</v>
          </cell>
          <cell r="AU136">
            <v>7</v>
          </cell>
          <cell r="AV136">
            <v>8</v>
          </cell>
          <cell r="AW136">
            <v>7</v>
          </cell>
          <cell r="AX136">
            <v>9</v>
          </cell>
          <cell r="AY136">
            <v>7</v>
          </cell>
          <cell r="AZ136">
            <v>8</v>
          </cell>
          <cell r="BA136">
            <v>6</v>
          </cell>
          <cell r="BB136">
            <v>7</v>
          </cell>
          <cell r="BC136">
            <v>9</v>
          </cell>
          <cell r="BD136">
            <v>8</v>
          </cell>
          <cell r="BE136">
            <v>8</v>
          </cell>
          <cell r="BF136">
            <v>7</v>
          </cell>
          <cell r="BG136">
            <v>9</v>
          </cell>
          <cell r="BH136">
            <v>8</v>
          </cell>
          <cell r="BI136">
            <v>8</v>
          </cell>
          <cell r="BJ136">
            <v>7</v>
          </cell>
          <cell r="BK136">
            <v>5</v>
          </cell>
          <cell r="BL136">
            <v>6</v>
          </cell>
          <cell r="BM136">
            <v>6</v>
          </cell>
          <cell r="BN136">
            <v>6</v>
          </cell>
          <cell r="BO136">
            <v>5</v>
          </cell>
          <cell r="BP136">
            <v>5</v>
          </cell>
          <cell r="BQ136">
            <v>4</v>
          </cell>
          <cell r="BR136">
            <v>4</v>
          </cell>
          <cell r="BS136">
            <v>4</v>
          </cell>
          <cell r="BT136">
            <v>5</v>
          </cell>
          <cell r="BU136">
            <v>4</v>
          </cell>
          <cell r="BV136">
            <v>3</v>
          </cell>
          <cell r="BW136">
            <v>4</v>
          </cell>
          <cell r="BX136">
            <v>2</v>
          </cell>
          <cell r="BY136">
            <v>2</v>
          </cell>
          <cell r="BZ136">
            <v>2</v>
          </cell>
          <cell r="CA136">
            <v>4</v>
          </cell>
          <cell r="CB136">
            <v>2</v>
          </cell>
          <cell r="CC136">
            <v>3</v>
          </cell>
          <cell r="CD136">
            <v>3</v>
          </cell>
          <cell r="CE136">
            <v>2</v>
          </cell>
          <cell r="CF136">
            <v>4</v>
          </cell>
          <cell r="CG136">
            <v>2</v>
          </cell>
          <cell r="CH136">
            <v>3</v>
          </cell>
          <cell r="CI136">
            <v>2</v>
          </cell>
          <cell r="CJ136">
            <v>2</v>
          </cell>
          <cell r="CK136">
            <v>2</v>
          </cell>
          <cell r="CL136">
            <v>2</v>
          </cell>
          <cell r="CM136">
            <v>3</v>
          </cell>
          <cell r="CN136">
            <v>1</v>
          </cell>
          <cell r="CO136">
            <v>1</v>
          </cell>
          <cell r="CP136">
            <v>2</v>
          </cell>
          <cell r="CQ136">
            <v>1</v>
          </cell>
          <cell r="CR136">
            <v>1</v>
          </cell>
          <cell r="CS136">
            <v>1</v>
          </cell>
          <cell r="CT136">
            <v>1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7</v>
          </cell>
          <cell r="DL136">
            <v>53</v>
          </cell>
          <cell r="DM136">
            <v>51</v>
          </cell>
          <cell r="DN136">
            <v>46</v>
          </cell>
          <cell r="DO136">
            <v>42</v>
          </cell>
          <cell r="DP136">
            <v>39</v>
          </cell>
          <cell r="DQ136">
            <v>38</v>
          </cell>
          <cell r="DR136">
            <v>39</v>
          </cell>
          <cell r="DS136">
            <v>28</v>
          </cell>
          <cell r="DT136">
            <v>22</v>
          </cell>
          <cell r="DU136">
            <v>15</v>
          </cell>
          <cell r="DV136">
            <v>14</v>
          </cell>
          <cell r="DW136">
            <v>13</v>
          </cell>
          <cell r="DX136">
            <v>17</v>
          </cell>
          <cell r="DY136">
            <v>7</v>
          </cell>
        </row>
        <row r="137">
          <cell r="G137">
            <v>7048</v>
          </cell>
          <cell r="H137">
            <v>3</v>
          </cell>
          <cell r="I137">
            <v>3</v>
          </cell>
          <cell r="J137">
            <v>3</v>
          </cell>
          <cell r="K137">
            <v>5</v>
          </cell>
          <cell r="L137">
            <v>4</v>
          </cell>
          <cell r="M137">
            <v>6</v>
          </cell>
          <cell r="N137">
            <v>6</v>
          </cell>
          <cell r="O137">
            <v>7</v>
          </cell>
          <cell r="P137">
            <v>6</v>
          </cell>
          <cell r="Q137">
            <v>6</v>
          </cell>
          <cell r="R137">
            <v>8</v>
          </cell>
          <cell r="S137">
            <v>7</v>
          </cell>
          <cell r="T137">
            <v>9</v>
          </cell>
          <cell r="U137">
            <v>9</v>
          </cell>
          <cell r="V137">
            <v>8</v>
          </cell>
          <cell r="W137">
            <v>8</v>
          </cell>
          <cell r="X137">
            <v>8</v>
          </cell>
          <cell r="Y137">
            <v>9</v>
          </cell>
          <cell r="Z137">
            <v>8</v>
          </cell>
          <cell r="AA137">
            <v>9</v>
          </cell>
          <cell r="AB137">
            <v>7</v>
          </cell>
          <cell r="AC137">
            <v>7</v>
          </cell>
          <cell r="AD137">
            <v>8</v>
          </cell>
          <cell r="AE137">
            <v>7</v>
          </cell>
          <cell r="AF137">
            <v>6</v>
          </cell>
          <cell r="AG137">
            <v>8</v>
          </cell>
          <cell r="AH137">
            <v>7</v>
          </cell>
          <cell r="AI137">
            <v>7</v>
          </cell>
          <cell r="AJ137">
            <v>5</v>
          </cell>
          <cell r="AK137">
            <v>6</v>
          </cell>
          <cell r="AL137">
            <v>6</v>
          </cell>
          <cell r="AM137">
            <v>4</v>
          </cell>
          <cell r="AN137">
            <v>8</v>
          </cell>
          <cell r="AO137">
            <v>6</v>
          </cell>
          <cell r="AP137">
            <v>5</v>
          </cell>
          <cell r="AQ137">
            <v>4</v>
          </cell>
          <cell r="AR137">
            <v>6</v>
          </cell>
          <cell r="AS137">
            <v>6</v>
          </cell>
          <cell r="AT137">
            <v>6</v>
          </cell>
          <cell r="AU137">
            <v>5</v>
          </cell>
          <cell r="AV137">
            <v>5</v>
          </cell>
          <cell r="AW137">
            <v>4</v>
          </cell>
          <cell r="AX137">
            <v>6</v>
          </cell>
          <cell r="AY137">
            <v>5</v>
          </cell>
          <cell r="AZ137">
            <v>5</v>
          </cell>
          <cell r="BA137">
            <v>4</v>
          </cell>
          <cell r="BB137">
            <v>5</v>
          </cell>
          <cell r="BC137">
            <v>6</v>
          </cell>
          <cell r="BD137">
            <v>5</v>
          </cell>
          <cell r="BE137">
            <v>5</v>
          </cell>
          <cell r="BF137">
            <v>5</v>
          </cell>
          <cell r="BG137">
            <v>6</v>
          </cell>
          <cell r="BH137">
            <v>5</v>
          </cell>
          <cell r="BI137">
            <v>5</v>
          </cell>
          <cell r="BJ137">
            <v>4</v>
          </cell>
          <cell r="BK137">
            <v>3</v>
          </cell>
          <cell r="BL137">
            <v>4</v>
          </cell>
          <cell r="BM137">
            <v>4</v>
          </cell>
          <cell r="BN137">
            <v>4</v>
          </cell>
          <cell r="BO137">
            <v>3</v>
          </cell>
          <cell r="BP137">
            <v>3</v>
          </cell>
          <cell r="BQ137">
            <v>3</v>
          </cell>
          <cell r="BR137">
            <v>2</v>
          </cell>
          <cell r="BS137">
            <v>3</v>
          </cell>
          <cell r="BT137">
            <v>3</v>
          </cell>
          <cell r="BU137">
            <v>3</v>
          </cell>
          <cell r="BV137">
            <v>2</v>
          </cell>
          <cell r="BW137">
            <v>3</v>
          </cell>
          <cell r="BX137">
            <v>2</v>
          </cell>
          <cell r="BY137">
            <v>1</v>
          </cell>
          <cell r="BZ137">
            <v>2</v>
          </cell>
          <cell r="CA137">
            <v>3</v>
          </cell>
          <cell r="CB137">
            <v>1</v>
          </cell>
          <cell r="CC137">
            <v>2</v>
          </cell>
          <cell r="CD137">
            <v>2</v>
          </cell>
          <cell r="CE137">
            <v>1</v>
          </cell>
          <cell r="CF137">
            <v>2</v>
          </cell>
          <cell r="CG137">
            <v>1</v>
          </cell>
          <cell r="CH137">
            <v>2</v>
          </cell>
          <cell r="CI137">
            <v>1</v>
          </cell>
          <cell r="CJ137">
            <v>1</v>
          </cell>
          <cell r="CK137">
            <v>1</v>
          </cell>
          <cell r="CL137">
            <v>1</v>
          </cell>
          <cell r="CM137">
            <v>2</v>
          </cell>
          <cell r="CN137">
            <v>1</v>
          </cell>
          <cell r="CO137">
            <v>1</v>
          </cell>
          <cell r="CP137">
            <v>1</v>
          </cell>
          <cell r="CQ137">
            <v>1</v>
          </cell>
          <cell r="CR137">
            <v>0</v>
          </cell>
          <cell r="CS137">
            <v>1</v>
          </cell>
          <cell r="CT137">
            <v>1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3</v>
          </cell>
          <cell r="DL137">
            <v>35</v>
          </cell>
          <cell r="DM137">
            <v>33</v>
          </cell>
          <cell r="DN137">
            <v>29</v>
          </cell>
          <cell r="DO137">
            <v>27</v>
          </cell>
          <cell r="DP137">
            <v>25</v>
          </cell>
          <cell r="DQ137">
            <v>25</v>
          </cell>
          <cell r="DR137">
            <v>25</v>
          </cell>
          <cell r="DS137">
            <v>18</v>
          </cell>
          <cell r="DT137">
            <v>14</v>
          </cell>
          <cell r="DU137">
            <v>11</v>
          </cell>
          <cell r="DV137">
            <v>10</v>
          </cell>
          <cell r="DW137">
            <v>7</v>
          </cell>
          <cell r="DX137">
            <v>11</v>
          </cell>
          <cell r="DY137">
            <v>3</v>
          </cell>
        </row>
        <row r="138">
          <cell r="G138">
            <v>4977</v>
          </cell>
          <cell r="H138">
            <v>18</v>
          </cell>
          <cell r="I138">
            <v>17</v>
          </cell>
          <cell r="J138">
            <v>14</v>
          </cell>
          <cell r="K138">
            <v>26</v>
          </cell>
          <cell r="L138">
            <v>17</v>
          </cell>
          <cell r="M138">
            <v>16</v>
          </cell>
          <cell r="N138">
            <v>12</v>
          </cell>
          <cell r="O138">
            <v>32</v>
          </cell>
          <cell r="P138">
            <v>25</v>
          </cell>
          <cell r="Q138">
            <v>23</v>
          </cell>
          <cell r="R138">
            <v>30</v>
          </cell>
          <cell r="S138">
            <v>28</v>
          </cell>
          <cell r="T138">
            <v>28</v>
          </cell>
          <cell r="U138">
            <v>29</v>
          </cell>
          <cell r="V138">
            <v>30</v>
          </cell>
          <cell r="W138">
            <v>29</v>
          </cell>
          <cell r="X138">
            <v>28</v>
          </cell>
          <cell r="Y138">
            <v>28</v>
          </cell>
          <cell r="Z138">
            <v>16</v>
          </cell>
          <cell r="AA138">
            <v>29</v>
          </cell>
          <cell r="AB138">
            <v>23</v>
          </cell>
          <cell r="AC138">
            <v>17</v>
          </cell>
          <cell r="AD138">
            <v>15</v>
          </cell>
          <cell r="AE138">
            <v>18</v>
          </cell>
          <cell r="AF138">
            <v>21</v>
          </cell>
          <cell r="AG138">
            <v>17</v>
          </cell>
          <cell r="AH138">
            <v>13</v>
          </cell>
          <cell r="AI138">
            <v>16</v>
          </cell>
          <cell r="AJ138">
            <v>11</v>
          </cell>
          <cell r="AK138">
            <v>9</v>
          </cell>
          <cell r="AL138">
            <v>13</v>
          </cell>
          <cell r="AM138">
            <v>20</v>
          </cell>
          <cell r="AN138">
            <v>14</v>
          </cell>
          <cell r="AO138">
            <v>14</v>
          </cell>
          <cell r="AP138">
            <v>19</v>
          </cell>
          <cell r="AQ138">
            <v>15</v>
          </cell>
          <cell r="AR138">
            <v>14</v>
          </cell>
          <cell r="AS138">
            <v>15</v>
          </cell>
          <cell r="AT138">
            <v>14</v>
          </cell>
          <cell r="AU138">
            <v>22</v>
          </cell>
          <cell r="AV138">
            <v>21</v>
          </cell>
          <cell r="AW138">
            <v>14</v>
          </cell>
          <cell r="AX138">
            <v>19</v>
          </cell>
          <cell r="AY138">
            <v>17</v>
          </cell>
          <cell r="AZ138">
            <v>16</v>
          </cell>
          <cell r="BA138">
            <v>18</v>
          </cell>
          <cell r="BB138">
            <v>19</v>
          </cell>
          <cell r="BC138">
            <v>12</v>
          </cell>
          <cell r="BD138">
            <v>14</v>
          </cell>
          <cell r="BE138">
            <v>15</v>
          </cell>
          <cell r="BF138">
            <v>12</v>
          </cell>
          <cell r="BG138">
            <v>11</v>
          </cell>
          <cell r="BH138">
            <v>11</v>
          </cell>
          <cell r="BI138">
            <v>15</v>
          </cell>
          <cell r="BJ138">
            <v>10</v>
          </cell>
          <cell r="BK138">
            <v>15</v>
          </cell>
          <cell r="BL138">
            <v>9</v>
          </cell>
          <cell r="BM138">
            <v>10</v>
          </cell>
          <cell r="BN138">
            <v>11</v>
          </cell>
          <cell r="BO138">
            <v>13</v>
          </cell>
          <cell r="BP138">
            <v>9</v>
          </cell>
          <cell r="BQ138">
            <v>9</v>
          </cell>
          <cell r="BR138">
            <v>10</v>
          </cell>
          <cell r="BS138">
            <v>7</v>
          </cell>
          <cell r="BT138">
            <v>10</v>
          </cell>
          <cell r="BU138">
            <v>5</v>
          </cell>
          <cell r="BV138">
            <v>10</v>
          </cell>
          <cell r="BW138">
            <v>6</v>
          </cell>
          <cell r="BX138">
            <v>6</v>
          </cell>
          <cell r="BY138">
            <v>7</v>
          </cell>
          <cell r="BZ138">
            <v>9</v>
          </cell>
          <cell r="CA138">
            <v>6</v>
          </cell>
          <cell r="CB138">
            <v>5</v>
          </cell>
          <cell r="CC138">
            <v>7</v>
          </cell>
          <cell r="CD138">
            <v>6</v>
          </cell>
          <cell r="CE138">
            <v>4</v>
          </cell>
          <cell r="CF138">
            <v>3</v>
          </cell>
          <cell r="CG138">
            <v>7</v>
          </cell>
          <cell r="CH138">
            <v>3</v>
          </cell>
          <cell r="CI138">
            <v>4</v>
          </cell>
          <cell r="CJ138">
            <v>3</v>
          </cell>
          <cell r="CK138">
            <v>3</v>
          </cell>
          <cell r="CL138">
            <v>4</v>
          </cell>
          <cell r="CM138">
            <v>6</v>
          </cell>
          <cell r="CN138">
            <v>2</v>
          </cell>
          <cell r="CO138">
            <v>3</v>
          </cell>
          <cell r="CP138">
            <v>3</v>
          </cell>
          <cell r="CQ138">
            <v>3</v>
          </cell>
          <cell r="CR138">
            <v>3</v>
          </cell>
          <cell r="CS138">
            <v>1</v>
          </cell>
          <cell r="CT138">
            <v>1</v>
          </cell>
          <cell r="CU138">
            <v>2</v>
          </cell>
          <cell r="CV138">
            <v>0</v>
          </cell>
          <cell r="CW138">
            <v>1</v>
          </cell>
          <cell r="CX138">
            <v>0</v>
          </cell>
          <cell r="CY138">
            <v>1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19</v>
          </cell>
          <cell r="DL138">
            <v>94</v>
          </cell>
          <cell r="DM138">
            <v>66</v>
          </cell>
          <cell r="DN138">
            <v>80</v>
          </cell>
          <cell r="DO138">
            <v>80</v>
          </cell>
          <cell r="DP138">
            <v>87</v>
          </cell>
          <cell r="DQ138">
            <v>78</v>
          </cell>
          <cell r="DR138">
            <v>59</v>
          </cell>
          <cell r="DS138">
            <v>58</v>
          </cell>
          <cell r="DT138">
            <v>45</v>
          </cell>
          <cell r="DU138">
            <v>34</v>
          </cell>
          <cell r="DV138">
            <v>33</v>
          </cell>
          <cell r="DW138">
            <v>21</v>
          </cell>
          <cell r="DX138">
            <v>36</v>
          </cell>
          <cell r="DY138">
            <v>19</v>
          </cell>
        </row>
        <row r="139">
          <cell r="G139">
            <v>4978</v>
          </cell>
          <cell r="H139">
            <v>2</v>
          </cell>
          <cell r="I139">
            <v>4</v>
          </cell>
          <cell r="J139">
            <v>3</v>
          </cell>
          <cell r="K139">
            <v>6</v>
          </cell>
          <cell r="L139">
            <v>3</v>
          </cell>
          <cell r="M139">
            <v>4</v>
          </cell>
          <cell r="N139">
            <v>3</v>
          </cell>
          <cell r="O139">
            <v>7</v>
          </cell>
          <cell r="P139">
            <v>6</v>
          </cell>
          <cell r="Q139">
            <v>5</v>
          </cell>
          <cell r="R139">
            <v>7</v>
          </cell>
          <cell r="S139">
            <v>6</v>
          </cell>
          <cell r="T139">
            <v>6</v>
          </cell>
          <cell r="U139">
            <v>7</v>
          </cell>
          <cell r="V139">
            <v>7</v>
          </cell>
          <cell r="W139">
            <v>7</v>
          </cell>
          <cell r="X139">
            <v>7</v>
          </cell>
          <cell r="Y139">
            <v>7</v>
          </cell>
          <cell r="Z139">
            <v>5</v>
          </cell>
          <cell r="AA139">
            <v>8</v>
          </cell>
          <cell r="AB139">
            <v>6</v>
          </cell>
          <cell r="AC139">
            <v>5</v>
          </cell>
          <cell r="AD139">
            <v>5</v>
          </cell>
          <cell r="AE139">
            <v>5</v>
          </cell>
          <cell r="AF139">
            <v>6</v>
          </cell>
          <cell r="AG139">
            <v>5</v>
          </cell>
          <cell r="AH139">
            <v>4</v>
          </cell>
          <cell r="AI139">
            <v>5</v>
          </cell>
          <cell r="AJ139">
            <v>4</v>
          </cell>
          <cell r="AK139">
            <v>3</v>
          </cell>
          <cell r="AL139">
            <v>4</v>
          </cell>
          <cell r="AM139">
            <v>5</v>
          </cell>
          <cell r="AN139">
            <v>4</v>
          </cell>
          <cell r="AO139">
            <v>4</v>
          </cell>
          <cell r="AP139">
            <v>5</v>
          </cell>
          <cell r="AQ139">
            <v>4</v>
          </cell>
          <cell r="AR139">
            <v>4</v>
          </cell>
          <cell r="AS139">
            <v>4</v>
          </cell>
          <cell r="AT139">
            <v>4</v>
          </cell>
          <cell r="AU139">
            <v>5</v>
          </cell>
          <cell r="AV139">
            <v>5</v>
          </cell>
          <cell r="AW139">
            <v>3</v>
          </cell>
          <cell r="AX139">
            <v>4</v>
          </cell>
          <cell r="AY139">
            <v>4</v>
          </cell>
          <cell r="AZ139">
            <v>4</v>
          </cell>
          <cell r="BA139">
            <v>4</v>
          </cell>
          <cell r="BB139">
            <v>4</v>
          </cell>
          <cell r="BC139">
            <v>3</v>
          </cell>
          <cell r="BD139">
            <v>3</v>
          </cell>
          <cell r="BE139">
            <v>3</v>
          </cell>
          <cell r="BF139">
            <v>3</v>
          </cell>
          <cell r="BG139">
            <v>3</v>
          </cell>
          <cell r="BH139">
            <v>2</v>
          </cell>
          <cell r="BI139">
            <v>3</v>
          </cell>
          <cell r="BJ139">
            <v>2</v>
          </cell>
          <cell r="BK139">
            <v>3</v>
          </cell>
          <cell r="BL139">
            <v>2</v>
          </cell>
          <cell r="BM139">
            <v>2</v>
          </cell>
          <cell r="BN139">
            <v>3</v>
          </cell>
          <cell r="BO139">
            <v>3</v>
          </cell>
          <cell r="BP139">
            <v>2</v>
          </cell>
          <cell r="BQ139">
            <v>2</v>
          </cell>
          <cell r="BR139">
            <v>2</v>
          </cell>
          <cell r="BS139">
            <v>1</v>
          </cell>
          <cell r="BT139">
            <v>2</v>
          </cell>
          <cell r="BU139">
            <v>1</v>
          </cell>
          <cell r="BV139">
            <v>2</v>
          </cell>
          <cell r="BW139">
            <v>1</v>
          </cell>
          <cell r="BX139">
            <v>1</v>
          </cell>
          <cell r="BY139">
            <v>2</v>
          </cell>
          <cell r="BZ139">
            <v>2</v>
          </cell>
          <cell r="CA139">
            <v>1</v>
          </cell>
          <cell r="CB139">
            <v>1</v>
          </cell>
          <cell r="CC139">
            <v>1</v>
          </cell>
          <cell r="CD139">
            <v>1</v>
          </cell>
          <cell r="CE139">
            <v>1</v>
          </cell>
          <cell r="CF139">
            <v>1</v>
          </cell>
          <cell r="CG139">
            <v>2</v>
          </cell>
          <cell r="CH139">
            <v>1</v>
          </cell>
          <cell r="CI139">
            <v>1</v>
          </cell>
          <cell r="CJ139">
            <v>1</v>
          </cell>
          <cell r="CK139">
            <v>1</v>
          </cell>
          <cell r="CL139">
            <v>1</v>
          </cell>
          <cell r="CM139">
            <v>1</v>
          </cell>
          <cell r="CN139">
            <v>0</v>
          </cell>
          <cell r="CO139">
            <v>1</v>
          </cell>
          <cell r="CP139">
            <v>1</v>
          </cell>
          <cell r="CQ139">
            <v>1</v>
          </cell>
          <cell r="CR139">
            <v>1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2</v>
          </cell>
          <cell r="DL139">
            <v>27</v>
          </cell>
          <cell r="DM139">
            <v>21</v>
          </cell>
          <cell r="DN139">
            <v>22</v>
          </cell>
          <cell r="DO139">
            <v>21</v>
          </cell>
          <cell r="DP139">
            <v>20</v>
          </cell>
          <cell r="DQ139">
            <v>17</v>
          </cell>
          <cell r="DR139">
            <v>13</v>
          </cell>
          <cell r="DS139">
            <v>13</v>
          </cell>
          <cell r="DT139">
            <v>9</v>
          </cell>
          <cell r="DU139">
            <v>7</v>
          </cell>
          <cell r="DV139">
            <v>6</v>
          </cell>
          <cell r="DW139">
            <v>6</v>
          </cell>
          <cell r="DX139">
            <v>8</v>
          </cell>
          <cell r="DY139">
            <v>2</v>
          </cell>
        </row>
        <row r="140">
          <cell r="G140">
            <v>4980</v>
          </cell>
          <cell r="H140">
            <v>7</v>
          </cell>
          <cell r="I140">
            <v>9</v>
          </cell>
          <cell r="J140">
            <v>5</v>
          </cell>
          <cell r="K140">
            <v>8</v>
          </cell>
          <cell r="L140">
            <v>6</v>
          </cell>
          <cell r="M140">
            <v>6</v>
          </cell>
          <cell r="N140">
            <v>5</v>
          </cell>
          <cell r="O140">
            <v>11</v>
          </cell>
          <cell r="P140">
            <v>8</v>
          </cell>
          <cell r="Q140">
            <v>8</v>
          </cell>
          <cell r="R140">
            <v>10</v>
          </cell>
          <cell r="S140">
            <v>9</v>
          </cell>
          <cell r="T140">
            <v>9</v>
          </cell>
          <cell r="U140">
            <v>10</v>
          </cell>
          <cell r="V140">
            <v>10</v>
          </cell>
          <cell r="W140">
            <v>10</v>
          </cell>
          <cell r="X140">
            <v>10</v>
          </cell>
          <cell r="Y140">
            <v>10</v>
          </cell>
          <cell r="Z140">
            <v>7</v>
          </cell>
          <cell r="AA140">
            <v>11</v>
          </cell>
          <cell r="AB140">
            <v>9</v>
          </cell>
          <cell r="AC140">
            <v>8</v>
          </cell>
          <cell r="AD140">
            <v>7</v>
          </cell>
          <cell r="AE140">
            <v>8</v>
          </cell>
          <cell r="AF140">
            <v>9</v>
          </cell>
          <cell r="AG140">
            <v>7</v>
          </cell>
          <cell r="AH140">
            <v>6</v>
          </cell>
          <cell r="AI140">
            <v>7</v>
          </cell>
          <cell r="AJ140">
            <v>5</v>
          </cell>
          <cell r="AK140">
            <v>5</v>
          </cell>
          <cell r="AL140">
            <v>5</v>
          </cell>
          <cell r="AM140">
            <v>7</v>
          </cell>
          <cell r="AN140">
            <v>5</v>
          </cell>
          <cell r="AO140">
            <v>5</v>
          </cell>
          <cell r="AP140">
            <v>7</v>
          </cell>
          <cell r="AQ140">
            <v>6</v>
          </cell>
          <cell r="AR140">
            <v>6</v>
          </cell>
          <cell r="AS140">
            <v>6</v>
          </cell>
          <cell r="AT140">
            <v>6</v>
          </cell>
          <cell r="AU140">
            <v>8</v>
          </cell>
          <cell r="AV140">
            <v>7</v>
          </cell>
          <cell r="AW140">
            <v>5</v>
          </cell>
          <cell r="AX140">
            <v>6</v>
          </cell>
          <cell r="AY140">
            <v>6</v>
          </cell>
          <cell r="AZ140">
            <v>5</v>
          </cell>
          <cell r="BA140">
            <v>6</v>
          </cell>
          <cell r="BB140">
            <v>6</v>
          </cell>
          <cell r="BC140">
            <v>4</v>
          </cell>
          <cell r="BD140">
            <v>5</v>
          </cell>
          <cell r="BE140">
            <v>5</v>
          </cell>
          <cell r="BF140">
            <v>4</v>
          </cell>
          <cell r="BG140">
            <v>4</v>
          </cell>
          <cell r="BH140">
            <v>4</v>
          </cell>
          <cell r="BI140">
            <v>5</v>
          </cell>
          <cell r="BJ140">
            <v>3</v>
          </cell>
          <cell r="BK140">
            <v>5</v>
          </cell>
          <cell r="BL140">
            <v>3</v>
          </cell>
          <cell r="BM140">
            <v>3</v>
          </cell>
          <cell r="BN140">
            <v>4</v>
          </cell>
          <cell r="BO140">
            <v>4</v>
          </cell>
          <cell r="BP140">
            <v>3</v>
          </cell>
          <cell r="BQ140">
            <v>3</v>
          </cell>
          <cell r="BR140">
            <v>3</v>
          </cell>
          <cell r="BS140">
            <v>2</v>
          </cell>
          <cell r="BT140">
            <v>3</v>
          </cell>
          <cell r="BU140">
            <v>2</v>
          </cell>
          <cell r="BV140">
            <v>3</v>
          </cell>
          <cell r="BW140">
            <v>2</v>
          </cell>
          <cell r="BX140">
            <v>2</v>
          </cell>
          <cell r="BY140">
            <v>2</v>
          </cell>
          <cell r="BZ140">
            <v>3</v>
          </cell>
          <cell r="CA140">
            <v>2</v>
          </cell>
          <cell r="CB140">
            <v>2</v>
          </cell>
          <cell r="CC140">
            <v>2</v>
          </cell>
          <cell r="CD140">
            <v>2</v>
          </cell>
          <cell r="CE140">
            <v>2</v>
          </cell>
          <cell r="CF140">
            <v>1</v>
          </cell>
          <cell r="CG140">
            <v>2</v>
          </cell>
          <cell r="CH140">
            <v>1</v>
          </cell>
          <cell r="CI140">
            <v>1</v>
          </cell>
          <cell r="CJ140">
            <v>1</v>
          </cell>
          <cell r="CK140">
            <v>1</v>
          </cell>
          <cell r="CL140">
            <v>1</v>
          </cell>
          <cell r="CM140">
            <v>2</v>
          </cell>
          <cell r="CN140">
            <v>1</v>
          </cell>
          <cell r="CO140">
            <v>1</v>
          </cell>
          <cell r="CP140">
            <v>1</v>
          </cell>
          <cell r="CQ140">
            <v>1</v>
          </cell>
          <cell r="CR140">
            <v>1</v>
          </cell>
          <cell r="CS140">
            <v>0</v>
          </cell>
          <cell r="CT140">
            <v>0</v>
          </cell>
          <cell r="CU140">
            <v>1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7</v>
          </cell>
          <cell r="DL140">
            <v>41</v>
          </cell>
          <cell r="DM140">
            <v>30</v>
          </cell>
          <cell r="DN140">
            <v>29</v>
          </cell>
          <cell r="DO140">
            <v>32</v>
          </cell>
          <cell r="DP140">
            <v>29</v>
          </cell>
          <cell r="DQ140">
            <v>26</v>
          </cell>
          <cell r="DR140">
            <v>20</v>
          </cell>
          <cell r="DS140">
            <v>19</v>
          </cell>
          <cell r="DT140">
            <v>14</v>
          </cell>
          <cell r="DU140">
            <v>11</v>
          </cell>
          <cell r="DV140">
            <v>11</v>
          </cell>
          <cell r="DW140">
            <v>7</v>
          </cell>
          <cell r="DX140">
            <v>11</v>
          </cell>
          <cell r="DY140">
            <v>7</v>
          </cell>
        </row>
        <row r="141">
          <cell r="G141">
            <v>7050</v>
          </cell>
          <cell r="H141">
            <v>3</v>
          </cell>
          <cell r="I141">
            <v>3</v>
          </cell>
          <cell r="J141">
            <v>5</v>
          </cell>
          <cell r="K141">
            <v>7</v>
          </cell>
          <cell r="L141">
            <v>5</v>
          </cell>
          <cell r="M141">
            <v>5</v>
          </cell>
          <cell r="N141">
            <v>4</v>
          </cell>
          <cell r="O141">
            <v>9</v>
          </cell>
          <cell r="P141">
            <v>7</v>
          </cell>
          <cell r="Q141">
            <v>6</v>
          </cell>
          <cell r="R141">
            <v>8</v>
          </cell>
          <cell r="S141">
            <v>7</v>
          </cell>
          <cell r="T141">
            <v>7</v>
          </cell>
          <cell r="U141">
            <v>8</v>
          </cell>
          <cell r="V141">
            <v>8</v>
          </cell>
          <cell r="W141">
            <v>8</v>
          </cell>
          <cell r="X141">
            <v>8</v>
          </cell>
          <cell r="Y141">
            <v>8</v>
          </cell>
          <cell r="Z141">
            <v>6</v>
          </cell>
          <cell r="AA141">
            <v>9</v>
          </cell>
          <cell r="AB141">
            <v>8</v>
          </cell>
          <cell r="AC141">
            <v>6</v>
          </cell>
          <cell r="AD141">
            <v>6</v>
          </cell>
          <cell r="AE141">
            <v>6</v>
          </cell>
          <cell r="AF141">
            <v>7</v>
          </cell>
          <cell r="AG141">
            <v>6</v>
          </cell>
          <cell r="AH141">
            <v>5</v>
          </cell>
          <cell r="AI141">
            <v>6</v>
          </cell>
          <cell r="AJ141">
            <v>4</v>
          </cell>
          <cell r="AK141">
            <v>4</v>
          </cell>
          <cell r="AL141">
            <v>4</v>
          </cell>
          <cell r="AM141">
            <v>6</v>
          </cell>
          <cell r="AN141">
            <v>4</v>
          </cell>
          <cell r="AO141">
            <v>4</v>
          </cell>
          <cell r="AP141">
            <v>6</v>
          </cell>
          <cell r="AQ141">
            <v>5</v>
          </cell>
          <cell r="AR141">
            <v>5</v>
          </cell>
          <cell r="AS141">
            <v>5</v>
          </cell>
          <cell r="AT141">
            <v>5</v>
          </cell>
          <cell r="AU141">
            <v>6</v>
          </cell>
          <cell r="AV141">
            <v>5</v>
          </cell>
          <cell r="AW141">
            <v>4</v>
          </cell>
          <cell r="AX141">
            <v>5</v>
          </cell>
          <cell r="AY141">
            <v>5</v>
          </cell>
          <cell r="AZ141">
            <v>4</v>
          </cell>
          <cell r="BA141">
            <v>5</v>
          </cell>
          <cell r="BB141">
            <v>5</v>
          </cell>
          <cell r="BC141">
            <v>3</v>
          </cell>
          <cell r="BD141">
            <v>4</v>
          </cell>
          <cell r="BE141">
            <v>4</v>
          </cell>
          <cell r="BF141">
            <v>3</v>
          </cell>
          <cell r="BG141">
            <v>3</v>
          </cell>
          <cell r="BH141">
            <v>3</v>
          </cell>
          <cell r="BI141">
            <v>4</v>
          </cell>
          <cell r="BJ141">
            <v>3</v>
          </cell>
          <cell r="BK141">
            <v>4</v>
          </cell>
          <cell r="BL141">
            <v>3</v>
          </cell>
          <cell r="BM141">
            <v>3</v>
          </cell>
          <cell r="BN141">
            <v>3</v>
          </cell>
          <cell r="BO141">
            <v>4</v>
          </cell>
          <cell r="BP141">
            <v>2</v>
          </cell>
          <cell r="BQ141">
            <v>2</v>
          </cell>
          <cell r="BR141">
            <v>3</v>
          </cell>
          <cell r="BS141">
            <v>2</v>
          </cell>
          <cell r="BT141">
            <v>3</v>
          </cell>
          <cell r="BU141">
            <v>1</v>
          </cell>
          <cell r="BV141">
            <v>3</v>
          </cell>
          <cell r="BW141">
            <v>1</v>
          </cell>
          <cell r="BX141">
            <v>2</v>
          </cell>
          <cell r="BY141">
            <v>2</v>
          </cell>
          <cell r="BZ141">
            <v>2</v>
          </cell>
          <cell r="CA141">
            <v>2</v>
          </cell>
          <cell r="CB141">
            <v>1</v>
          </cell>
          <cell r="CC141">
            <v>2</v>
          </cell>
          <cell r="CD141">
            <v>1</v>
          </cell>
          <cell r="CE141">
            <v>1</v>
          </cell>
          <cell r="CF141">
            <v>1</v>
          </cell>
          <cell r="CG141">
            <v>2</v>
          </cell>
          <cell r="CH141">
            <v>1</v>
          </cell>
          <cell r="CI141">
            <v>1</v>
          </cell>
          <cell r="CJ141">
            <v>1</v>
          </cell>
          <cell r="CK141">
            <v>1</v>
          </cell>
          <cell r="CL141">
            <v>1</v>
          </cell>
          <cell r="CM141">
            <v>1</v>
          </cell>
          <cell r="CN141">
            <v>0</v>
          </cell>
          <cell r="CO141">
            <v>1</v>
          </cell>
          <cell r="CP141">
            <v>1</v>
          </cell>
          <cell r="CQ141">
            <v>1</v>
          </cell>
          <cell r="CR141">
            <v>1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3</v>
          </cell>
          <cell r="DL141">
            <v>33</v>
          </cell>
          <cell r="DM141">
            <v>25</v>
          </cell>
          <cell r="DN141">
            <v>24</v>
          </cell>
          <cell r="DO141">
            <v>26</v>
          </cell>
          <cell r="DP141">
            <v>23</v>
          </cell>
          <cell r="DQ141">
            <v>21</v>
          </cell>
          <cell r="DR141">
            <v>16</v>
          </cell>
          <cell r="DS141">
            <v>17</v>
          </cell>
          <cell r="DT141">
            <v>12</v>
          </cell>
          <cell r="DU141">
            <v>9</v>
          </cell>
          <cell r="DV141">
            <v>8</v>
          </cell>
          <cell r="DW141">
            <v>6</v>
          </cell>
          <cell r="DX141">
            <v>8</v>
          </cell>
          <cell r="DY141">
            <v>3</v>
          </cell>
        </row>
        <row r="142">
          <cell r="G142">
            <v>11260</v>
          </cell>
          <cell r="H142">
            <v>9</v>
          </cell>
          <cell r="I142">
            <v>8</v>
          </cell>
          <cell r="J142">
            <v>5</v>
          </cell>
          <cell r="K142">
            <v>7</v>
          </cell>
          <cell r="L142">
            <v>6</v>
          </cell>
          <cell r="M142">
            <v>5</v>
          </cell>
          <cell r="N142">
            <v>4</v>
          </cell>
          <cell r="O142">
            <v>9</v>
          </cell>
          <cell r="P142">
            <v>7</v>
          </cell>
          <cell r="Q142">
            <v>6</v>
          </cell>
          <cell r="R142">
            <v>8</v>
          </cell>
          <cell r="S142">
            <v>8</v>
          </cell>
          <cell r="T142">
            <v>8</v>
          </cell>
          <cell r="U142">
            <v>8</v>
          </cell>
          <cell r="V142">
            <v>8</v>
          </cell>
          <cell r="W142">
            <v>8</v>
          </cell>
          <cell r="X142">
            <v>8</v>
          </cell>
          <cell r="Y142">
            <v>8</v>
          </cell>
          <cell r="Z142">
            <v>6</v>
          </cell>
          <cell r="AA142">
            <v>9</v>
          </cell>
          <cell r="AB142">
            <v>8</v>
          </cell>
          <cell r="AC142">
            <v>6</v>
          </cell>
          <cell r="AD142">
            <v>6</v>
          </cell>
          <cell r="AE142">
            <v>6</v>
          </cell>
          <cell r="AF142">
            <v>7</v>
          </cell>
          <cell r="AG142">
            <v>6</v>
          </cell>
          <cell r="AH142">
            <v>5</v>
          </cell>
          <cell r="AI142">
            <v>6</v>
          </cell>
          <cell r="AJ142">
            <v>5</v>
          </cell>
          <cell r="AK142">
            <v>4</v>
          </cell>
          <cell r="AL142">
            <v>4</v>
          </cell>
          <cell r="AM142">
            <v>6</v>
          </cell>
          <cell r="AN142">
            <v>5</v>
          </cell>
          <cell r="AO142">
            <v>5</v>
          </cell>
          <cell r="AP142">
            <v>6</v>
          </cell>
          <cell r="AQ142">
            <v>5</v>
          </cell>
          <cell r="AR142">
            <v>5</v>
          </cell>
          <cell r="AS142">
            <v>5</v>
          </cell>
          <cell r="AT142">
            <v>5</v>
          </cell>
          <cell r="AU142">
            <v>7</v>
          </cell>
          <cell r="AV142">
            <v>6</v>
          </cell>
          <cell r="AW142">
            <v>4</v>
          </cell>
          <cell r="AX142">
            <v>5</v>
          </cell>
          <cell r="AY142">
            <v>5</v>
          </cell>
          <cell r="AZ142">
            <v>4</v>
          </cell>
          <cell r="BA142">
            <v>5</v>
          </cell>
          <cell r="BB142">
            <v>5</v>
          </cell>
          <cell r="BC142">
            <v>3</v>
          </cell>
          <cell r="BD142">
            <v>4</v>
          </cell>
          <cell r="BE142">
            <v>4</v>
          </cell>
          <cell r="BF142">
            <v>3</v>
          </cell>
          <cell r="BG142">
            <v>3</v>
          </cell>
          <cell r="BH142">
            <v>3</v>
          </cell>
          <cell r="BI142">
            <v>4</v>
          </cell>
          <cell r="BJ142">
            <v>3</v>
          </cell>
          <cell r="BK142">
            <v>4</v>
          </cell>
          <cell r="BL142">
            <v>3</v>
          </cell>
          <cell r="BM142">
            <v>3</v>
          </cell>
          <cell r="BN142">
            <v>3</v>
          </cell>
          <cell r="BO142">
            <v>4</v>
          </cell>
          <cell r="BP142">
            <v>2</v>
          </cell>
          <cell r="BQ142">
            <v>2</v>
          </cell>
          <cell r="BR142">
            <v>3</v>
          </cell>
          <cell r="BS142">
            <v>2</v>
          </cell>
          <cell r="BT142">
            <v>3</v>
          </cell>
          <cell r="BU142">
            <v>1</v>
          </cell>
          <cell r="BV142">
            <v>3</v>
          </cell>
          <cell r="BW142">
            <v>2</v>
          </cell>
          <cell r="BX142">
            <v>2</v>
          </cell>
          <cell r="BY142">
            <v>2</v>
          </cell>
          <cell r="BZ142">
            <v>2</v>
          </cell>
          <cell r="CA142">
            <v>2</v>
          </cell>
          <cell r="CB142">
            <v>1</v>
          </cell>
          <cell r="CC142">
            <v>2</v>
          </cell>
          <cell r="CD142">
            <v>2</v>
          </cell>
          <cell r="CE142">
            <v>1</v>
          </cell>
          <cell r="CF142">
            <v>1</v>
          </cell>
          <cell r="CG142">
            <v>2</v>
          </cell>
          <cell r="CH142">
            <v>1</v>
          </cell>
          <cell r="CI142">
            <v>1</v>
          </cell>
          <cell r="CJ142">
            <v>1</v>
          </cell>
          <cell r="CK142">
            <v>1</v>
          </cell>
          <cell r="CL142">
            <v>1</v>
          </cell>
          <cell r="CM142">
            <v>2</v>
          </cell>
          <cell r="CN142">
            <v>0</v>
          </cell>
          <cell r="CO142">
            <v>1</v>
          </cell>
          <cell r="CP142">
            <v>1</v>
          </cell>
          <cell r="CQ142">
            <v>1</v>
          </cell>
          <cell r="CR142">
            <v>1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9</v>
          </cell>
          <cell r="DL142">
            <v>33</v>
          </cell>
          <cell r="DM142">
            <v>26</v>
          </cell>
          <cell r="DN142">
            <v>26</v>
          </cell>
          <cell r="DO142">
            <v>27</v>
          </cell>
          <cell r="DP142">
            <v>24</v>
          </cell>
          <cell r="DQ142">
            <v>21</v>
          </cell>
          <cell r="DR142">
            <v>16</v>
          </cell>
          <cell r="DS142">
            <v>17</v>
          </cell>
          <cell r="DT142">
            <v>12</v>
          </cell>
          <cell r="DU142">
            <v>10</v>
          </cell>
          <cell r="DV142">
            <v>9</v>
          </cell>
          <cell r="DW142">
            <v>6</v>
          </cell>
          <cell r="DX142">
            <v>9</v>
          </cell>
          <cell r="DY142">
            <v>9</v>
          </cell>
        </row>
        <row r="143">
          <cell r="G143">
            <v>11261</v>
          </cell>
          <cell r="H143">
            <v>7</v>
          </cell>
          <cell r="I143">
            <v>8</v>
          </cell>
          <cell r="J143">
            <v>6</v>
          </cell>
          <cell r="K143">
            <v>10</v>
          </cell>
          <cell r="L143">
            <v>6</v>
          </cell>
          <cell r="M143">
            <v>7</v>
          </cell>
          <cell r="N143">
            <v>5</v>
          </cell>
          <cell r="O143">
            <v>12</v>
          </cell>
          <cell r="P143">
            <v>10</v>
          </cell>
          <cell r="Q143">
            <v>9</v>
          </cell>
          <cell r="R143">
            <v>12</v>
          </cell>
          <cell r="S143">
            <v>11</v>
          </cell>
          <cell r="T143">
            <v>11</v>
          </cell>
          <cell r="U143">
            <v>11</v>
          </cell>
          <cell r="V143">
            <v>11</v>
          </cell>
          <cell r="W143">
            <v>11</v>
          </cell>
          <cell r="X143">
            <v>11</v>
          </cell>
          <cell r="Y143">
            <v>11</v>
          </cell>
          <cell r="Z143">
            <v>8</v>
          </cell>
          <cell r="AA143">
            <v>13</v>
          </cell>
          <cell r="AB143">
            <v>11</v>
          </cell>
          <cell r="AC143">
            <v>9</v>
          </cell>
          <cell r="AD143">
            <v>8</v>
          </cell>
          <cell r="AE143">
            <v>9</v>
          </cell>
          <cell r="AF143">
            <v>10</v>
          </cell>
          <cell r="AG143">
            <v>9</v>
          </cell>
          <cell r="AH143">
            <v>7</v>
          </cell>
          <cell r="AI143">
            <v>8</v>
          </cell>
          <cell r="AJ143">
            <v>6</v>
          </cell>
          <cell r="AK143">
            <v>6</v>
          </cell>
          <cell r="AL143">
            <v>6</v>
          </cell>
          <cell r="AM143">
            <v>9</v>
          </cell>
          <cell r="AN143">
            <v>6</v>
          </cell>
          <cell r="AO143">
            <v>6</v>
          </cell>
          <cell r="AP143">
            <v>8</v>
          </cell>
          <cell r="AQ143">
            <v>7</v>
          </cell>
          <cell r="AR143">
            <v>7</v>
          </cell>
          <cell r="AS143">
            <v>7</v>
          </cell>
          <cell r="AT143">
            <v>7</v>
          </cell>
          <cell r="AU143">
            <v>9</v>
          </cell>
          <cell r="AV143">
            <v>8</v>
          </cell>
          <cell r="AW143">
            <v>6</v>
          </cell>
          <cell r="AX143">
            <v>7</v>
          </cell>
          <cell r="AY143">
            <v>7</v>
          </cell>
          <cell r="AZ143">
            <v>6</v>
          </cell>
          <cell r="BA143">
            <v>7</v>
          </cell>
          <cell r="BB143">
            <v>7</v>
          </cell>
          <cell r="BC143">
            <v>5</v>
          </cell>
          <cell r="BD143">
            <v>6</v>
          </cell>
          <cell r="BE143">
            <v>6</v>
          </cell>
          <cell r="BF143">
            <v>5</v>
          </cell>
          <cell r="BG143">
            <v>4</v>
          </cell>
          <cell r="BH143">
            <v>4</v>
          </cell>
          <cell r="BI143">
            <v>6</v>
          </cell>
          <cell r="BJ143">
            <v>4</v>
          </cell>
          <cell r="BK143">
            <v>6</v>
          </cell>
          <cell r="BL143">
            <v>4</v>
          </cell>
          <cell r="BM143">
            <v>4</v>
          </cell>
          <cell r="BN143">
            <v>4</v>
          </cell>
          <cell r="BO143">
            <v>5</v>
          </cell>
          <cell r="BP143">
            <v>3</v>
          </cell>
          <cell r="BQ143">
            <v>3</v>
          </cell>
          <cell r="BR143">
            <v>4</v>
          </cell>
          <cell r="BS143">
            <v>2</v>
          </cell>
          <cell r="BT143">
            <v>4</v>
          </cell>
          <cell r="BU143">
            <v>2</v>
          </cell>
          <cell r="BV143">
            <v>4</v>
          </cell>
          <cell r="BW143">
            <v>2</v>
          </cell>
          <cell r="BX143">
            <v>2</v>
          </cell>
          <cell r="BY143">
            <v>3</v>
          </cell>
          <cell r="BZ143">
            <v>3</v>
          </cell>
          <cell r="CA143">
            <v>2</v>
          </cell>
          <cell r="CB143">
            <v>2</v>
          </cell>
          <cell r="CC143">
            <v>2</v>
          </cell>
          <cell r="CD143">
            <v>2</v>
          </cell>
          <cell r="CE143">
            <v>2</v>
          </cell>
          <cell r="CF143">
            <v>1</v>
          </cell>
          <cell r="CG143">
            <v>3</v>
          </cell>
          <cell r="CH143">
            <v>1</v>
          </cell>
          <cell r="CI143">
            <v>2</v>
          </cell>
          <cell r="CJ143">
            <v>1</v>
          </cell>
          <cell r="CK143">
            <v>1</v>
          </cell>
          <cell r="CL143">
            <v>2</v>
          </cell>
          <cell r="CM143">
            <v>2</v>
          </cell>
          <cell r="CN143">
            <v>1</v>
          </cell>
          <cell r="CO143">
            <v>1</v>
          </cell>
          <cell r="CP143">
            <v>1</v>
          </cell>
          <cell r="CQ143">
            <v>1</v>
          </cell>
          <cell r="CR143">
            <v>1</v>
          </cell>
          <cell r="CS143">
            <v>0</v>
          </cell>
          <cell r="CT143">
            <v>0</v>
          </cell>
          <cell r="CU143">
            <v>1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7</v>
          </cell>
          <cell r="DL143">
            <v>47</v>
          </cell>
          <cell r="DM143">
            <v>36</v>
          </cell>
          <cell r="DN143">
            <v>35</v>
          </cell>
          <cell r="DO143">
            <v>37</v>
          </cell>
          <cell r="DP143">
            <v>34</v>
          </cell>
          <cell r="DQ143">
            <v>31</v>
          </cell>
          <cell r="DR143">
            <v>23</v>
          </cell>
          <cell r="DS143">
            <v>23</v>
          </cell>
          <cell r="DT143">
            <v>16</v>
          </cell>
          <cell r="DU143">
            <v>13</v>
          </cell>
          <cell r="DV143">
            <v>11</v>
          </cell>
          <cell r="DW143">
            <v>9</v>
          </cell>
          <cell r="DX143">
            <v>12</v>
          </cell>
          <cell r="DY143">
            <v>7</v>
          </cell>
        </row>
        <row r="144">
          <cell r="G144">
            <v>5002</v>
          </cell>
          <cell r="H144">
            <v>26</v>
          </cell>
          <cell r="I144">
            <v>26</v>
          </cell>
          <cell r="J144">
            <v>10</v>
          </cell>
          <cell r="K144">
            <v>14</v>
          </cell>
          <cell r="L144">
            <v>22</v>
          </cell>
          <cell r="M144">
            <v>19</v>
          </cell>
          <cell r="N144">
            <v>16</v>
          </cell>
          <cell r="O144">
            <v>19</v>
          </cell>
          <cell r="P144">
            <v>26</v>
          </cell>
          <cell r="Q144">
            <v>24</v>
          </cell>
          <cell r="R144">
            <v>30</v>
          </cell>
          <cell r="S144">
            <v>26</v>
          </cell>
          <cell r="T144">
            <v>37</v>
          </cell>
          <cell r="U144">
            <v>37</v>
          </cell>
          <cell r="V144">
            <v>38</v>
          </cell>
          <cell r="W144">
            <v>39</v>
          </cell>
          <cell r="X144">
            <v>31</v>
          </cell>
          <cell r="Y144">
            <v>25</v>
          </cell>
          <cell r="Z144">
            <v>24</v>
          </cell>
          <cell r="AA144">
            <v>23</v>
          </cell>
          <cell r="AB144">
            <v>18</v>
          </cell>
          <cell r="AC144">
            <v>20</v>
          </cell>
          <cell r="AD144">
            <v>19</v>
          </cell>
          <cell r="AE144">
            <v>13</v>
          </cell>
          <cell r="AF144">
            <v>14</v>
          </cell>
          <cell r="AG144">
            <v>15</v>
          </cell>
          <cell r="AH144">
            <v>10</v>
          </cell>
          <cell r="AI144">
            <v>10</v>
          </cell>
          <cell r="AJ144">
            <v>3</v>
          </cell>
          <cell r="AK144">
            <v>11</v>
          </cell>
          <cell r="AL144">
            <v>13</v>
          </cell>
          <cell r="AM144">
            <v>13</v>
          </cell>
          <cell r="AN144">
            <v>13</v>
          </cell>
          <cell r="AO144">
            <v>13</v>
          </cell>
          <cell r="AP144">
            <v>12</v>
          </cell>
          <cell r="AQ144">
            <v>13</v>
          </cell>
          <cell r="AR144">
            <v>11</v>
          </cell>
          <cell r="AS144">
            <v>12</v>
          </cell>
          <cell r="AT144">
            <v>15</v>
          </cell>
          <cell r="AU144">
            <v>14</v>
          </cell>
          <cell r="AV144">
            <v>18</v>
          </cell>
          <cell r="AW144">
            <v>10</v>
          </cell>
          <cell r="AX144">
            <v>12</v>
          </cell>
          <cell r="AY144">
            <v>19</v>
          </cell>
          <cell r="AZ144">
            <v>13</v>
          </cell>
          <cell r="BA144">
            <v>12</v>
          </cell>
          <cell r="BB144">
            <v>13</v>
          </cell>
          <cell r="BC144">
            <v>11</v>
          </cell>
          <cell r="BD144">
            <v>10</v>
          </cell>
          <cell r="BE144">
            <v>10</v>
          </cell>
          <cell r="BF144">
            <v>11</v>
          </cell>
          <cell r="BG144">
            <v>14</v>
          </cell>
          <cell r="BH144">
            <v>12</v>
          </cell>
          <cell r="BI144">
            <v>14</v>
          </cell>
          <cell r="BJ144">
            <v>12</v>
          </cell>
          <cell r="BK144">
            <v>11</v>
          </cell>
          <cell r="BL144">
            <v>9</v>
          </cell>
          <cell r="BM144">
            <v>13</v>
          </cell>
          <cell r="BN144">
            <v>8</v>
          </cell>
          <cell r="BO144">
            <v>5</v>
          </cell>
          <cell r="BP144">
            <v>12</v>
          </cell>
          <cell r="BQ144">
            <v>11</v>
          </cell>
          <cell r="BR144">
            <v>14</v>
          </cell>
          <cell r="BS144">
            <v>11</v>
          </cell>
          <cell r="BT144">
            <v>10</v>
          </cell>
          <cell r="BU144">
            <v>11</v>
          </cell>
          <cell r="BV144">
            <v>8</v>
          </cell>
          <cell r="BW144">
            <v>10</v>
          </cell>
          <cell r="BX144">
            <v>7</v>
          </cell>
          <cell r="BY144">
            <v>8</v>
          </cell>
          <cell r="BZ144">
            <v>10</v>
          </cell>
          <cell r="CA144">
            <v>6</v>
          </cell>
          <cell r="CB144">
            <v>7</v>
          </cell>
          <cell r="CC144">
            <v>8</v>
          </cell>
          <cell r="CD144">
            <v>10</v>
          </cell>
          <cell r="CE144">
            <v>3</v>
          </cell>
          <cell r="CF144">
            <v>9</v>
          </cell>
          <cell r="CG144">
            <v>5</v>
          </cell>
          <cell r="CH144">
            <v>4</v>
          </cell>
          <cell r="CI144">
            <v>5</v>
          </cell>
          <cell r="CJ144">
            <v>7</v>
          </cell>
          <cell r="CK144">
            <v>5</v>
          </cell>
          <cell r="CL144">
            <v>3</v>
          </cell>
          <cell r="CM144">
            <v>4</v>
          </cell>
          <cell r="CN144">
            <v>2</v>
          </cell>
          <cell r="CO144">
            <v>4</v>
          </cell>
          <cell r="CP144">
            <v>2</v>
          </cell>
          <cell r="CQ144">
            <v>3</v>
          </cell>
          <cell r="CR144">
            <v>2</v>
          </cell>
          <cell r="CS144">
            <v>3</v>
          </cell>
          <cell r="CT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0</v>
          </cell>
          <cell r="CZ144">
            <v>1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26</v>
          </cell>
          <cell r="DL144">
            <v>84</v>
          </cell>
          <cell r="DM144">
            <v>49</v>
          </cell>
          <cell r="DN144">
            <v>64</v>
          </cell>
          <cell r="DO144">
            <v>65</v>
          </cell>
          <cell r="DP144">
            <v>72</v>
          </cell>
          <cell r="DQ144">
            <v>56</v>
          </cell>
          <cell r="DR144">
            <v>63</v>
          </cell>
          <cell r="DS144">
            <v>46</v>
          </cell>
          <cell r="DT144">
            <v>58</v>
          </cell>
          <cell r="DU144">
            <v>44</v>
          </cell>
          <cell r="DV144">
            <v>41</v>
          </cell>
          <cell r="DW144">
            <v>26</v>
          </cell>
          <cell r="DX144">
            <v>41</v>
          </cell>
          <cell r="DY144">
            <v>26</v>
          </cell>
        </row>
        <row r="145">
          <cell r="G145">
            <v>5003</v>
          </cell>
          <cell r="H145">
            <v>10</v>
          </cell>
          <cell r="I145">
            <v>15</v>
          </cell>
          <cell r="J145">
            <v>12</v>
          </cell>
          <cell r="K145">
            <v>11</v>
          </cell>
          <cell r="L145">
            <v>14</v>
          </cell>
          <cell r="M145">
            <v>12</v>
          </cell>
          <cell r="N145">
            <v>11</v>
          </cell>
          <cell r="O145">
            <v>12</v>
          </cell>
          <cell r="P145">
            <v>15</v>
          </cell>
          <cell r="Q145">
            <v>14</v>
          </cell>
          <cell r="R145">
            <v>18</v>
          </cell>
          <cell r="S145">
            <v>15</v>
          </cell>
          <cell r="T145">
            <v>20</v>
          </cell>
          <cell r="U145">
            <v>21</v>
          </cell>
          <cell r="V145">
            <v>21</v>
          </cell>
          <cell r="W145">
            <v>22</v>
          </cell>
          <cell r="X145">
            <v>17</v>
          </cell>
          <cell r="Y145">
            <v>15</v>
          </cell>
          <cell r="Z145">
            <v>17</v>
          </cell>
          <cell r="AA145">
            <v>16</v>
          </cell>
          <cell r="AB145">
            <v>16</v>
          </cell>
          <cell r="AC145">
            <v>17</v>
          </cell>
          <cell r="AD145">
            <v>17</v>
          </cell>
          <cell r="AE145">
            <v>14</v>
          </cell>
          <cell r="AF145">
            <v>14</v>
          </cell>
          <cell r="AG145">
            <v>15</v>
          </cell>
          <cell r="AH145">
            <v>12</v>
          </cell>
          <cell r="AI145">
            <v>13</v>
          </cell>
          <cell r="AJ145">
            <v>9</v>
          </cell>
          <cell r="AK145">
            <v>13</v>
          </cell>
          <cell r="AL145">
            <v>12</v>
          </cell>
          <cell r="AM145">
            <v>12</v>
          </cell>
          <cell r="AN145">
            <v>12</v>
          </cell>
          <cell r="AO145">
            <v>12</v>
          </cell>
          <cell r="AP145">
            <v>11</v>
          </cell>
          <cell r="AQ145">
            <v>12</v>
          </cell>
          <cell r="AR145">
            <v>11</v>
          </cell>
          <cell r="AS145">
            <v>11</v>
          </cell>
          <cell r="AT145">
            <v>13</v>
          </cell>
          <cell r="AU145">
            <v>13</v>
          </cell>
          <cell r="AV145">
            <v>13</v>
          </cell>
          <cell r="AW145">
            <v>9</v>
          </cell>
          <cell r="AX145">
            <v>10</v>
          </cell>
          <cell r="AY145">
            <v>13</v>
          </cell>
          <cell r="AZ145">
            <v>11</v>
          </cell>
          <cell r="BA145">
            <v>10</v>
          </cell>
          <cell r="BB145">
            <v>11</v>
          </cell>
          <cell r="BC145">
            <v>9</v>
          </cell>
          <cell r="BD145">
            <v>9</v>
          </cell>
          <cell r="BE145">
            <v>9</v>
          </cell>
          <cell r="BF145">
            <v>8</v>
          </cell>
          <cell r="BG145">
            <v>10</v>
          </cell>
          <cell r="BH145">
            <v>9</v>
          </cell>
          <cell r="BI145">
            <v>9</v>
          </cell>
          <cell r="BJ145">
            <v>9</v>
          </cell>
          <cell r="BK145">
            <v>8</v>
          </cell>
          <cell r="BL145">
            <v>7</v>
          </cell>
          <cell r="BM145">
            <v>9</v>
          </cell>
          <cell r="BN145">
            <v>7</v>
          </cell>
          <cell r="BO145">
            <v>5</v>
          </cell>
          <cell r="BP145">
            <v>7</v>
          </cell>
          <cell r="BQ145">
            <v>6</v>
          </cell>
          <cell r="BR145">
            <v>8</v>
          </cell>
          <cell r="BS145">
            <v>6</v>
          </cell>
          <cell r="BT145">
            <v>6</v>
          </cell>
          <cell r="BU145">
            <v>6</v>
          </cell>
          <cell r="BV145">
            <v>4</v>
          </cell>
          <cell r="BW145">
            <v>6</v>
          </cell>
          <cell r="BX145">
            <v>4</v>
          </cell>
          <cell r="BY145">
            <v>5</v>
          </cell>
          <cell r="BZ145">
            <v>5</v>
          </cell>
          <cell r="CA145">
            <v>3</v>
          </cell>
          <cell r="CB145">
            <v>3</v>
          </cell>
          <cell r="CC145">
            <v>4</v>
          </cell>
          <cell r="CD145">
            <v>5</v>
          </cell>
          <cell r="CE145">
            <v>3</v>
          </cell>
          <cell r="CF145">
            <v>4</v>
          </cell>
          <cell r="CG145">
            <v>3</v>
          </cell>
          <cell r="CH145">
            <v>2</v>
          </cell>
          <cell r="CI145">
            <v>3</v>
          </cell>
          <cell r="CJ145">
            <v>3</v>
          </cell>
          <cell r="CK145">
            <v>3</v>
          </cell>
          <cell r="CL145">
            <v>2</v>
          </cell>
          <cell r="CM145">
            <v>2</v>
          </cell>
          <cell r="CN145">
            <v>1</v>
          </cell>
          <cell r="CO145">
            <v>2</v>
          </cell>
          <cell r="CP145">
            <v>1</v>
          </cell>
          <cell r="CQ145">
            <v>2</v>
          </cell>
          <cell r="CR145">
            <v>1</v>
          </cell>
          <cell r="CS145">
            <v>1</v>
          </cell>
          <cell r="CT145">
            <v>1</v>
          </cell>
          <cell r="CU145">
            <v>0</v>
          </cell>
          <cell r="CV145">
            <v>0</v>
          </cell>
          <cell r="CW145">
            <v>1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10</v>
          </cell>
          <cell r="DL145">
            <v>78</v>
          </cell>
          <cell r="DM145">
            <v>62</v>
          </cell>
          <cell r="DN145">
            <v>59</v>
          </cell>
          <cell r="DO145">
            <v>60</v>
          </cell>
          <cell r="DP145">
            <v>56</v>
          </cell>
          <cell r="DQ145">
            <v>48</v>
          </cell>
          <cell r="DR145">
            <v>45</v>
          </cell>
          <cell r="DS145">
            <v>36</v>
          </cell>
          <cell r="DT145">
            <v>33</v>
          </cell>
          <cell r="DU145">
            <v>25</v>
          </cell>
          <cell r="DV145">
            <v>20</v>
          </cell>
          <cell r="DW145">
            <v>15</v>
          </cell>
          <cell r="DX145">
            <v>20</v>
          </cell>
          <cell r="DY145">
            <v>10</v>
          </cell>
        </row>
        <row r="146">
          <cell r="G146">
            <v>5004</v>
          </cell>
          <cell r="H146">
            <v>2</v>
          </cell>
          <cell r="I146">
            <v>2</v>
          </cell>
          <cell r="J146">
            <v>3</v>
          </cell>
          <cell r="K146">
            <v>3</v>
          </cell>
          <cell r="L146">
            <v>3</v>
          </cell>
          <cell r="M146">
            <v>4</v>
          </cell>
          <cell r="N146">
            <v>3</v>
          </cell>
          <cell r="O146">
            <v>4</v>
          </cell>
          <cell r="P146">
            <v>5</v>
          </cell>
          <cell r="Q146">
            <v>4</v>
          </cell>
          <cell r="R146">
            <v>5</v>
          </cell>
          <cell r="S146">
            <v>4</v>
          </cell>
          <cell r="T146">
            <v>6</v>
          </cell>
          <cell r="U146">
            <v>6</v>
          </cell>
          <cell r="V146">
            <v>6</v>
          </cell>
          <cell r="W146">
            <v>7</v>
          </cell>
          <cell r="X146">
            <v>5</v>
          </cell>
          <cell r="Y146">
            <v>4</v>
          </cell>
          <cell r="Z146">
            <v>5</v>
          </cell>
          <cell r="AA146">
            <v>5</v>
          </cell>
          <cell r="AB146">
            <v>5</v>
          </cell>
          <cell r="AC146">
            <v>5</v>
          </cell>
          <cell r="AD146">
            <v>5</v>
          </cell>
          <cell r="AE146">
            <v>4</v>
          </cell>
          <cell r="AF146">
            <v>4</v>
          </cell>
          <cell r="AG146">
            <v>5</v>
          </cell>
          <cell r="AH146">
            <v>4</v>
          </cell>
          <cell r="AI146">
            <v>4</v>
          </cell>
          <cell r="AJ146">
            <v>3</v>
          </cell>
          <cell r="AK146">
            <v>4</v>
          </cell>
          <cell r="AL146">
            <v>4</v>
          </cell>
          <cell r="AM146">
            <v>4</v>
          </cell>
          <cell r="AN146">
            <v>4</v>
          </cell>
          <cell r="AO146">
            <v>4</v>
          </cell>
          <cell r="AP146">
            <v>3</v>
          </cell>
          <cell r="AQ146">
            <v>4</v>
          </cell>
          <cell r="AR146">
            <v>3</v>
          </cell>
          <cell r="AS146">
            <v>3</v>
          </cell>
          <cell r="AT146">
            <v>4</v>
          </cell>
          <cell r="AU146">
            <v>4</v>
          </cell>
          <cell r="AV146">
            <v>4</v>
          </cell>
          <cell r="AW146">
            <v>3</v>
          </cell>
          <cell r="AX146">
            <v>3</v>
          </cell>
          <cell r="AY146">
            <v>4</v>
          </cell>
          <cell r="AZ146">
            <v>3</v>
          </cell>
          <cell r="BA146">
            <v>3</v>
          </cell>
          <cell r="BB146">
            <v>3</v>
          </cell>
          <cell r="BC146">
            <v>3</v>
          </cell>
          <cell r="BD146">
            <v>3</v>
          </cell>
          <cell r="BE146">
            <v>3</v>
          </cell>
          <cell r="BF146">
            <v>2</v>
          </cell>
          <cell r="BG146">
            <v>3</v>
          </cell>
          <cell r="BH146">
            <v>3</v>
          </cell>
          <cell r="BI146">
            <v>3</v>
          </cell>
          <cell r="BJ146">
            <v>3</v>
          </cell>
          <cell r="BK146">
            <v>2</v>
          </cell>
          <cell r="BL146">
            <v>2</v>
          </cell>
          <cell r="BM146">
            <v>3</v>
          </cell>
          <cell r="BN146">
            <v>2</v>
          </cell>
          <cell r="BO146">
            <v>1</v>
          </cell>
          <cell r="BP146">
            <v>2</v>
          </cell>
          <cell r="BQ146">
            <v>2</v>
          </cell>
          <cell r="BR146">
            <v>2</v>
          </cell>
          <cell r="BS146">
            <v>2</v>
          </cell>
          <cell r="BT146">
            <v>2</v>
          </cell>
          <cell r="BU146">
            <v>2</v>
          </cell>
          <cell r="BV146">
            <v>1</v>
          </cell>
          <cell r="BW146">
            <v>2</v>
          </cell>
          <cell r="BX146">
            <v>1</v>
          </cell>
          <cell r="BY146">
            <v>1</v>
          </cell>
          <cell r="BZ146">
            <v>1</v>
          </cell>
          <cell r="CA146">
            <v>1</v>
          </cell>
          <cell r="CB146">
            <v>1</v>
          </cell>
          <cell r="CC146">
            <v>1</v>
          </cell>
          <cell r="CD146">
            <v>1</v>
          </cell>
          <cell r="CE146">
            <v>1</v>
          </cell>
          <cell r="CF146">
            <v>1</v>
          </cell>
          <cell r="CG146">
            <v>1</v>
          </cell>
          <cell r="CH146">
            <v>1</v>
          </cell>
          <cell r="CI146">
            <v>1</v>
          </cell>
          <cell r="CJ146">
            <v>1</v>
          </cell>
          <cell r="CK146">
            <v>1</v>
          </cell>
          <cell r="CL146">
            <v>0</v>
          </cell>
          <cell r="CM146">
            <v>1</v>
          </cell>
          <cell r="CN146">
            <v>0</v>
          </cell>
          <cell r="CO146">
            <v>1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2</v>
          </cell>
          <cell r="DL146">
            <v>23</v>
          </cell>
          <cell r="DM146">
            <v>20</v>
          </cell>
          <cell r="DN146">
            <v>19</v>
          </cell>
          <cell r="DO146">
            <v>18</v>
          </cell>
          <cell r="DP146">
            <v>17</v>
          </cell>
          <cell r="DQ146">
            <v>15</v>
          </cell>
          <cell r="DR146">
            <v>14</v>
          </cell>
          <cell r="DS146">
            <v>10</v>
          </cell>
          <cell r="DT146">
            <v>10</v>
          </cell>
          <cell r="DU146">
            <v>7</v>
          </cell>
          <cell r="DV146">
            <v>5</v>
          </cell>
          <cell r="DW146">
            <v>5</v>
          </cell>
          <cell r="DX146">
            <v>4</v>
          </cell>
          <cell r="DY146">
            <v>2</v>
          </cell>
        </row>
        <row r="147">
          <cell r="G147">
            <v>5005</v>
          </cell>
          <cell r="H147">
            <v>3</v>
          </cell>
          <cell r="I147">
            <v>2</v>
          </cell>
          <cell r="J147">
            <v>2</v>
          </cell>
          <cell r="K147">
            <v>3</v>
          </cell>
          <cell r="L147">
            <v>7</v>
          </cell>
          <cell r="M147">
            <v>3</v>
          </cell>
          <cell r="N147">
            <v>3</v>
          </cell>
          <cell r="O147">
            <v>3</v>
          </cell>
          <cell r="P147">
            <v>4</v>
          </cell>
          <cell r="Q147">
            <v>4</v>
          </cell>
          <cell r="R147">
            <v>5</v>
          </cell>
          <cell r="S147">
            <v>4</v>
          </cell>
          <cell r="T147">
            <v>5</v>
          </cell>
          <cell r="U147">
            <v>5</v>
          </cell>
          <cell r="V147">
            <v>5</v>
          </cell>
          <cell r="W147">
            <v>6</v>
          </cell>
          <cell r="X147">
            <v>5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  <cell r="AH147">
            <v>3</v>
          </cell>
          <cell r="AI147">
            <v>3</v>
          </cell>
          <cell r="AJ147">
            <v>2</v>
          </cell>
          <cell r="AK147">
            <v>3</v>
          </cell>
          <cell r="AL147">
            <v>3</v>
          </cell>
          <cell r="AM147">
            <v>3</v>
          </cell>
          <cell r="AN147">
            <v>3</v>
          </cell>
          <cell r="AO147">
            <v>3</v>
          </cell>
          <cell r="AP147">
            <v>3</v>
          </cell>
          <cell r="AQ147">
            <v>3</v>
          </cell>
          <cell r="AR147">
            <v>3</v>
          </cell>
          <cell r="AS147">
            <v>3</v>
          </cell>
          <cell r="AT147">
            <v>3</v>
          </cell>
          <cell r="AU147">
            <v>3</v>
          </cell>
          <cell r="AV147">
            <v>3</v>
          </cell>
          <cell r="AW147">
            <v>2</v>
          </cell>
          <cell r="AX147">
            <v>3</v>
          </cell>
          <cell r="AY147">
            <v>3</v>
          </cell>
          <cell r="AZ147">
            <v>3</v>
          </cell>
          <cell r="BA147">
            <v>3</v>
          </cell>
          <cell r="BB147">
            <v>3</v>
          </cell>
          <cell r="BC147">
            <v>2</v>
          </cell>
          <cell r="BD147">
            <v>2</v>
          </cell>
          <cell r="BE147">
            <v>2</v>
          </cell>
          <cell r="BF147">
            <v>2</v>
          </cell>
          <cell r="BG147">
            <v>2</v>
          </cell>
          <cell r="BH147">
            <v>2</v>
          </cell>
          <cell r="BI147">
            <v>2</v>
          </cell>
          <cell r="BJ147">
            <v>2</v>
          </cell>
          <cell r="BK147">
            <v>2</v>
          </cell>
          <cell r="BL147">
            <v>2</v>
          </cell>
          <cell r="BM147">
            <v>2</v>
          </cell>
          <cell r="BN147">
            <v>2</v>
          </cell>
          <cell r="BO147">
            <v>1</v>
          </cell>
          <cell r="BP147">
            <v>2</v>
          </cell>
          <cell r="BQ147">
            <v>2</v>
          </cell>
          <cell r="BR147">
            <v>2</v>
          </cell>
          <cell r="BS147">
            <v>1</v>
          </cell>
          <cell r="BT147">
            <v>1</v>
          </cell>
          <cell r="BU147">
            <v>1</v>
          </cell>
          <cell r="BV147">
            <v>1</v>
          </cell>
          <cell r="BW147">
            <v>1</v>
          </cell>
          <cell r="BX147">
            <v>1</v>
          </cell>
          <cell r="BY147">
            <v>1</v>
          </cell>
          <cell r="BZ147">
            <v>1</v>
          </cell>
          <cell r="CA147">
            <v>1</v>
          </cell>
          <cell r="CB147">
            <v>1</v>
          </cell>
          <cell r="CC147">
            <v>1</v>
          </cell>
          <cell r="CD147">
            <v>1</v>
          </cell>
          <cell r="CE147">
            <v>1</v>
          </cell>
          <cell r="CF147">
            <v>1</v>
          </cell>
          <cell r="CG147">
            <v>1</v>
          </cell>
          <cell r="CH147">
            <v>1</v>
          </cell>
          <cell r="CI147">
            <v>1</v>
          </cell>
          <cell r="CJ147">
            <v>1</v>
          </cell>
          <cell r="CK147">
            <v>1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3</v>
          </cell>
          <cell r="DL147">
            <v>20</v>
          </cell>
          <cell r="DM147">
            <v>15</v>
          </cell>
          <cell r="DN147">
            <v>15</v>
          </cell>
          <cell r="DO147">
            <v>15</v>
          </cell>
          <cell r="DP147">
            <v>14</v>
          </cell>
          <cell r="DQ147">
            <v>12</v>
          </cell>
          <cell r="DR147">
            <v>10</v>
          </cell>
          <cell r="DS147">
            <v>9</v>
          </cell>
          <cell r="DT147">
            <v>8</v>
          </cell>
          <cell r="DU147">
            <v>5</v>
          </cell>
          <cell r="DV147">
            <v>5</v>
          </cell>
          <cell r="DW147">
            <v>5</v>
          </cell>
          <cell r="DX147">
            <v>2</v>
          </cell>
          <cell r="DY147">
            <v>3</v>
          </cell>
        </row>
        <row r="148">
          <cell r="G148">
            <v>6861</v>
          </cell>
          <cell r="H148">
            <v>5</v>
          </cell>
          <cell r="I148">
            <v>2</v>
          </cell>
          <cell r="J148">
            <v>7</v>
          </cell>
          <cell r="K148">
            <v>6</v>
          </cell>
          <cell r="L148">
            <v>8</v>
          </cell>
          <cell r="M148">
            <v>7</v>
          </cell>
          <cell r="N148">
            <v>6</v>
          </cell>
          <cell r="O148">
            <v>6</v>
          </cell>
          <cell r="P148">
            <v>8</v>
          </cell>
          <cell r="Q148">
            <v>8</v>
          </cell>
          <cell r="R148">
            <v>10</v>
          </cell>
          <cell r="S148">
            <v>8</v>
          </cell>
          <cell r="T148">
            <v>11</v>
          </cell>
          <cell r="U148">
            <v>11</v>
          </cell>
          <cell r="V148">
            <v>11</v>
          </cell>
          <cell r="W148">
            <v>12</v>
          </cell>
          <cell r="X148">
            <v>9</v>
          </cell>
          <cell r="Y148">
            <v>8</v>
          </cell>
          <cell r="Z148">
            <v>9</v>
          </cell>
          <cell r="AA148">
            <v>9</v>
          </cell>
          <cell r="AB148">
            <v>9</v>
          </cell>
          <cell r="AC148">
            <v>9</v>
          </cell>
          <cell r="AD148">
            <v>9</v>
          </cell>
          <cell r="AE148">
            <v>8</v>
          </cell>
          <cell r="AF148">
            <v>8</v>
          </cell>
          <cell r="AG148">
            <v>8</v>
          </cell>
          <cell r="AH148">
            <v>7</v>
          </cell>
          <cell r="AI148">
            <v>7</v>
          </cell>
          <cell r="AJ148">
            <v>5</v>
          </cell>
          <cell r="AK148">
            <v>7</v>
          </cell>
          <cell r="AL148">
            <v>7</v>
          </cell>
          <cell r="AM148">
            <v>6</v>
          </cell>
          <cell r="AN148">
            <v>6</v>
          </cell>
          <cell r="AO148">
            <v>7</v>
          </cell>
          <cell r="AP148">
            <v>6</v>
          </cell>
          <cell r="AQ148">
            <v>7</v>
          </cell>
          <cell r="AR148">
            <v>6</v>
          </cell>
          <cell r="AS148">
            <v>6</v>
          </cell>
          <cell r="AT148">
            <v>7</v>
          </cell>
          <cell r="AU148">
            <v>7</v>
          </cell>
          <cell r="AV148">
            <v>7</v>
          </cell>
          <cell r="AW148">
            <v>5</v>
          </cell>
          <cell r="AX148">
            <v>5</v>
          </cell>
          <cell r="AY148">
            <v>7</v>
          </cell>
          <cell r="AZ148">
            <v>6</v>
          </cell>
          <cell r="BA148">
            <v>5</v>
          </cell>
          <cell r="BB148">
            <v>6</v>
          </cell>
          <cell r="BC148">
            <v>5</v>
          </cell>
          <cell r="BD148">
            <v>5</v>
          </cell>
          <cell r="BE148">
            <v>5</v>
          </cell>
          <cell r="BF148">
            <v>4</v>
          </cell>
          <cell r="BG148">
            <v>5</v>
          </cell>
          <cell r="BH148">
            <v>5</v>
          </cell>
          <cell r="BI148">
            <v>5</v>
          </cell>
          <cell r="BJ148">
            <v>5</v>
          </cell>
          <cell r="BK148">
            <v>4</v>
          </cell>
          <cell r="BL148">
            <v>4</v>
          </cell>
          <cell r="BM148">
            <v>5</v>
          </cell>
          <cell r="BN148">
            <v>4</v>
          </cell>
          <cell r="BO148">
            <v>3</v>
          </cell>
          <cell r="BP148">
            <v>4</v>
          </cell>
          <cell r="BQ148">
            <v>3</v>
          </cell>
          <cell r="BR148">
            <v>4</v>
          </cell>
          <cell r="BS148">
            <v>3</v>
          </cell>
          <cell r="BT148">
            <v>3</v>
          </cell>
          <cell r="BU148">
            <v>3</v>
          </cell>
          <cell r="BV148">
            <v>2</v>
          </cell>
          <cell r="BW148">
            <v>3</v>
          </cell>
          <cell r="BX148">
            <v>2</v>
          </cell>
          <cell r="BY148">
            <v>3</v>
          </cell>
          <cell r="BZ148">
            <v>3</v>
          </cell>
          <cell r="CA148">
            <v>2</v>
          </cell>
          <cell r="CB148">
            <v>2</v>
          </cell>
          <cell r="CC148">
            <v>2</v>
          </cell>
          <cell r="CD148">
            <v>3</v>
          </cell>
          <cell r="CE148">
            <v>2</v>
          </cell>
          <cell r="CF148">
            <v>2</v>
          </cell>
          <cell r="CG148">
            <v>1</v>
          </cell>
          <cell r="CH148">
            <v>1</v>
          </cell>
          <cell r="CI148">
            <v>1</v>
          </cell>
          <cell r="CJ148">
            <v>2</v>
          </cell>
          <cell r="CK148">
            <v>1</v>
          </cell>
          <cell r="CL148">
            <v>1</v>
          </cell>
          <cell r="CM148">
            <v>1</v>
          </cell>
          <cell r="CN148">
            <v>1</v>
          </cell>
          <cell r="CO148">
            <v>1</v>
          </cell>
          <cell r="CP148">
            <v>0</v>
          </cell>
          <cell r="CQ148">
            <v>1</v>
          </cell>
          <cell r="CR148">
            <v>0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5</v>
          </cell>
          <cell r="DL148">
            <v>43</v>
          </cell>
          <cell r="DM148">
            <v>34</v>
          </cell>
          <cell r="DN148">
            <v>32</v>
          </cell>
          <cell r="DO148">
            <v>33</v>
          </cell>
          <cell r="DP148">
            <v>30</v>
          </cell>
          <cell r="DQ148">
            <v>26</v>
          </cell>
          <cell r="DR148">
            <v>24</v>
          </cell>
          <cell r="DS148">
            <v>20</v>
          </cell>
          <cell r="DT148">
            <v>17</v>
          </cell>
          <cell r="DU148">
            <v>13</v>
          </cell>
          <cell r="DV148">
            <v>12</v>
          </cell>
          <cell r="DW148">
            <v>7</v>
          </cell>
          <cell r="DX148">
            <v>9</v>
          </cell>
          <cell r="DY148">
            <v>5</v>
          </cell>
        </row>
        <row r="149">
          <cell r="G149">
            <v>6862</v>
          </cell>
          <cell r="H149">
            <v>4</v>
          </cell>
          <cell r="I149">
            <v>5</v>
          </cell>
          <cell r="J149">
            <v>3</v>
          </cell>
          <cell r="K149">
            <v>4</v>
          </cell>
          <cell r="L149">
            <v>6</v>
          </cell>
          <cell r="M149">
            <v>5</v>
          </cell>
          <cell r="N149">
            <v>5</v>
          </cell>
          <cell r="O149">
            <v>5</v>
          </cell>
          <cell r="P149">
            <v>6</v>
          </cell>
          <cell r="Q149">
            <v>6</v>
          </cell>
          <cell r="R149">
            <v>7</v>
          </cell>
          <cell r="S149">
            <v>6</v>
          </cell>
          <cell r="T149">
            <v>9</v>
          </cell>
          <cell r="U149">
            <v>9</v>
          </cell>
          <cell r="V149">
            <v>9</v>
          </cell>
          <cell r="W149">
            <v>9</v>
          </cell>
          <cell r="X149">
            <v>7</v>
          </cell>
          <cell r="Y149">
            <v>6</v>
          </cell>
          <cell r="Z149">
            <v>7</v>
          </cell>
          <cell r="AA149">
            <v>7</v>
          </cell>
          <cell r="AB149">
            <v>7</v>
          </cell>
          <cell r="AC149">
            <v>7</v>
          </cell>
          <cell r="AD149">
            <v>7</v>
          </cell>
          <cell r="AE149">
            <v>6</v>
          </cell>
          <cell r="AF149">
            <v>6</v>
          </cell>
          <cell r="AG149">
            <v>6</v>
          </cell>
          <cell r="AH149">
            <v>5</v>
          </cell>
          <cell r="AI149">
            <v>5</v>
          </cell>
          <cell r="AJ149">
            <v>4</v>
          </cell>
          <cell r="AK149">
            <v>6</v>
          </cell>
          <cell r="AL149">
            <v>5</v>
          </cell>
          <cell r="AM149">
            <v>5</v>
          </cell>
          <cell r="AN149">
            <v>5</v>
          </cell>
          <cell r="AO149">
            <v>5</v>
          </cell>
          <cell r="AP149">
            <v>5</v>
          </cell>
          <cell r="AQ149">
            <v>5</v>
          </cell>
          <cell r="AR149">
            <v>5</v>
          </cell>
          <cell r="AS149">
            <v>5</v>
          </cell>
          <cell r="AT149">
            <v>5</v>
          </cell>
          <cell r="AU149">
            <v>5</v>
          </cell>
          <cell r="AV149">
            <v>6</v>
          </cell>
          <cell r="AW149">
            <v>4</v>
          </cell>
          <cell r="AX149">
            <v>4</v>
          </cell>
          <cell r="AY149">
            <v>6</v>
          </cell>
          <cell r="AZ149">
            <v>5</v>
          </cell>
          <cell r="BA149">
            <v>4</v>
          </cell>
          <cell r="BB149">
            <v>4</v>
          </cell>
          <cell r="BC149">
            <v>4</v>
          </cell>
          <cell r="BD149">
            <v>4</v>
          </cell>
          <cell r="BE149">
            <v>4</v>
          </cell>
          <cell r="BF149">
            <v>3</v>
          </cell>
          <cell r="BG149">
            <v>4</v>
          </cell>
          <cell r="BH149">
            <v>4</v>
          </cell>
          <cell r="BI149">
            <v>4</v>
          </cell>
          <cell r="BJ149">
            <v>4</v>
          </cell>
          <cell r="BK149">
            <v>3</v>
          </cell>
          <cell r="BL149">
            <v>3</v>
          </cell>
          <cell r="BM149">
            <v>4</v>
          </cell>
          <cell r="BN149">
            <v>3</v>
          </cell>
          <cell r="BO149">
            <v>2</v>
          </cell>
          <cell r="BP149">
            <v>3</v>
          </cell>
          <cell r="BQ149">
            <v>2</v>
          </cell>
          <cell r="BR149">
            <v>3</v>
          </cell>
          <cell r="BS149">
            <v>2</v>
          </cell>
          <cell r="BT149">
            <v>2</v>
          </cell>
          <cell r="BU149">
            <v>2</v>
          </cell>
          <cell r="BV149">
            <v>2</v>
          </cell>
          <cell r="BW149">
            <v>2</v>
          </cell>
          <cell r="BX149">
            <v>2</v>
          </cell>
          <cell r="BY149">
            <v>2</v>
          </cell>
          <cell r="BZ149">
            <v>2</v>
          </cell>
          <cell r="CA149">
            <v>1</v>
          </cell>
          <cell r="CB149">
            <v>1</v>
          </cell>
          <cell r="CC149">
            <v>2</v>
          </cell>
          <cell r="CD149">
            <v>2</v>
          </cell>
          <cell r="CE149">
            <v>1</v>
          </cell>
          <cell r="CF149">
            <v>2</v>
          </cell>
          <cell r="CG149">
            <v>1</v>
          </cell>
          <cell r="CH149">
            <v>1</v>
          </cell>
          <cell r="CI149">
            <v>1</v>
          </cell>
          <cell r="CJ149">
            <v>1</v>
          </cell>
          <cell r="CK149">
            <v>1</v>
          </cell>
          <cell r="CL149">
            <v>1</v>
          </cell>
          <cell r="CM149">
            <v>1</v>
          </cell>
          <cell r="CN149">
            <v>0</v>
          </cell>
          <cell r="CO149">
            <v>1</v>
          </cell>
          <cell r="CP149">
            <v>0</v>
          </cell>
          <cell r="CQ149">
            <v>1</v>
          </cell>
          <cell r="CR149">
            <v>0</v>
          </cell>
          <cell r="CS149">
            <v>1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4</v>
          </cell>
          <cell r="DL149">
            <v>33</v>
          </cell>
          <cell r="DM149">
            <v>26</v>
          </cell>
          <cell r="DN149">
            <v>25</v>
          </cell>
          <cell r="DO149">
            <v>25</v>
          </cell>
          <cell r="DP149">
            <v>25</v>
          </cell>
          <cell r="DQ149">
            <v>20</v>
          </cell>
          <cell r="DR149">
            <v>19</v>
          </cell>
          <cell r="DS149">
            <v>15</v>
          </cell>
          <cell r="DT149">
            <v>12</v>
          </cell>
          <cell r="DU149">
            <v>10</v>
          </cell>
          <cell r="DV149">
            <v>8</v>
          </cell>
          <cell r="DW149">
            <v>6</v>
          </cell>
          <cell r="DX149">
            <v>7</v>
          </cell>
          <cell r="DY149">
            <v>4</v>
          </cell>
        </row>
        <row r="150">
          <cell r="G150">
            <v>6863</v>
          </cell>
          <cell r="H150">
            <v>6</v>
          </cell>
          <cell r="I150">
            <v>4</v>
          </cell>
          <cell r="J150">
            <v>4</v>
          </cell>
          <cell r="K150">
            <v>5</v>
          </cell>
          <cell r="L150">
            <v>7</v>
          </cell>
          <cell r="M150">
            <v>5</v>
          </cell>
          <cell r="N150">
            <v>5</v>
          </cell>
          <cell r="O150">
            <v>5</v>
          </cell>
          <cell r="P150">
            <v>7</v>
          </cell>
          <cell r="Q150">
            <v>6</v>
          </cell>
          <cell r="R150">
            <v>8</v>
          </cell>
          <cell r="S150">
            <v>7</v>
          </cell>
          <cell r="T150">
            <v>9</v>
          </cell>
          <cell r="U150">
            <v>9</v>
          </cell>
          <cell r="V150">
            <v>9</v>
          </cell>
          <cell r="W150">
            <v>10</v>
          </cell>
          <cell r="X150">
            <v>8</v>
          </cell>
          <cell r="Y150">
            <v>6</v>
          </cell>
          <cell r="Z150">
            <v>7</v>
          </cell>
          <cell r="AA150">
            <v>7</v>
          </cell>
          <cell r="AB150">
            <v>7</v>
          </cell>
          <cell r="AC150">
            <v>8</v>
          </cell>
          <cell r="AD150">
            <v>7</v>
          </cell>
          <cell r="AE150">
            <v>6</v>
          </cell>
          <cell r="AF150">
            <v>6</v>
          </cell>
          <cell r="AG150">
            <v>7</v>
          </cell>
          <cell r="AH150">
            <v>5</v>
          </cell>
          <cell r="AI150">
            <v>6</v>
          </cell>
          <cell r="AJ150">
            <v>4</v>
          </cell>
          <cell r="AK150">
            <v>6</v>
          </cell>
          <cell r="AL150">
            <v>5</v>
          </cell>
          <cell r="AM150">
            <v>5</v>
          </cell>
          <cell r="AN150">
            <v>5</v>
          </cell>
          <cell r="AO150">
            <v>5</v>
          </cell>
          <cell r="AP150">
            <v>5</v>
          </cell>
          <cell r="AQ150">
            <v>5</v>
          </cell>
          <cell r="AR150">
            <v>5</v>
          </cell>
          <cell r="AS150">
            <v>5</v>
          </cell>
          <cell r="AT150">
            <v>6</v>
          </cell>
          <cell r="AU150">
            <v>5</v>
          </cell>
          <cell r="AV150">
            <v>6</v>
          </cell>
          <cell r="AW150">
            <v>4</v>
          </cell>
          <cell r="AX150">
            <v>4</v>
          </cell>
          <cell r="AY150">
            <v>6</v>
          </cell>
          <cell r="AZ150">
            <v>5</v>
          </cell>
          <cell r="BA150">
            <v>4</v>
          </cell>
          <cell r="BB150">
            <v>5</v>
          </cell>
          <cell r="BC150">
            <v>4</v>
          </cell>
          <cell r="BD150">
            <v>4</v>
          </cell>
          <cell r="BE150">
            <v>4</v>
          </cell>
          <cell r="BF150">
            <v>4</v>
          </cell>
          <cell r="BG150">
            <v>4</v>
          </cell>
          <cell r="BH150">
            <v>4</v>
          </cell>
          <cell r="BI150">
            <v>4</v>
          </cell>
          <cell r="BJ150">
            <v>4</v>
          </cell>
          <cell r="BK150">
            <v>3</v>
          </cell>
          <cell r="BL150">
            <v>3</v>
          </cell>
          <cell r="BM150">
            <v>4</v>
          </cell>
          <cell r="BN150">
            <v>3</v>
          </cell>
          <cell r="BO150">
            <v>2</v>
          </cell>
          <cell r="BP150">
            <v>3</v>
          </cell>
          <cell r="BQ150">
            <v>3</v>
          </cell>
          <cell r="BR150">
            <v>3</v>
          </cell>
          <cell r="BS150">
            <v>3</v>
          </cell>
          <cell r="BT150">
            <v>2</v>
          </cell>
          <cell r="BU150">
            <v>2</v>
          </cell>
          <cell r="BV150">
            <v>2</v>
          </cell>
          <cell r="BW150">
            <v>2</v>
          </cell>
          <cell r="BX150">
            <v>2</v>
          </cell>
          <cell r="BY150">
            <v>2</v>
          </cell>
          <cell r="BZ150">
            <v>2</v>
          </cell>
          <cell r="CA150">
            <v>1</v>
          </cell>
          <cell r="CB150">
            <v>1</v>
          </cell>
          <cell r="CC150">
            <v>2</v>
          </cell>
          <cell r="CD150">
            <v>2</v>
          </cell>
          <cell r="CE150">
            <v>1</v>
          </cell>
          <cell r="CF150">
            <v>2</v>
          </cell>
          <cell r="CG150">
            <v>1</v>
          </cell>
          <cell r="CH150">
            <v>1</v>
          </cell>
          <cell r="CI150">
            <v>1</v>
          </cell>
          <cell r="CJ150">
            <v>2</v>
          </cell>
          <cell r="CK150">
            <v>1</v>
          </cell>
          <cell r="CL150">
            <v>1</v>
          </cell>
          <cell r="CM150">
            <v>1</v>
          </cell>
          <cell r="CN150">
            <v>0</v>
          </cell>
          <cell r="CO150">
            <v>1</v>
          </cell>
          <cell r="CP150">
            <v>0</v>
          </cell>
          <cell r="CQ150">
            <v>1</v>
          </cell>
          <cell r="CR150">
            <v>0</v>
          </cell>
          <cell r="CS150">
            <v>1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6</v>
          </cell>
          <cell r="DL150">
            <v>34</v>
          </cell>
          <cell r="DM150">
            <v>28</v>
          </cell>
          <cell r="DN150">
            <v>25</v>
          </cell>
          <cell r="DO150">
            <v>26</v>
          </cell>
          <cell r="DP150">
            <v>25</v>
          </cell>
          <cell r="DQ150">
            <v>21</v>
          </cell>
          <cell r="DR150">
            <v>20</v>
          </cell>
          <cell r="DS150">
            <v>15</v>
          </cell>
          <cell r="DT150">
            <v>14</v>
          </cell>
          <cell r="DU150">
            <v>10</v>
          </cell>
          <cell r="DV150">
            <v>8</v>
          </cell>
          <cell r="DW150">
            <v>6</v>
          </cell>
          <cell r="DX150">
            <v>8</v>
          </cell>
          <cell r="DY150">
            <v>6</v>
          </cell>
        </row>
        <row r="151">
          <cell r="G151">
            <v>6864</v>
          </cell>
          <cell r="H151">
            <v>12</v>
          </cell>
          <cell r="I151">
            <v>11</v>
          </cell>
          <cell r="J151">
            <v>11</v>
          </cell>
          <cell r="K151">
            <v>9</v>
          </cell>
          <cell r="L151">
            <v>10</v>
          </cell>
          <cell r="M151">
            <v>10</v>
          </cell>
          <cell r="N151">
            <v>9</v>
          </cell>
          <cell r="O151">
            <v>10</v>
          </cell>
          <cell r="P151">
            <v>12</v>
          </cell>
          <cell r="Q151">
            <v>11</v>
          </cell>
          <cell r="R151">
            <v>15</v>
          </cell>
          <cell r="S151">
            <v>12</v>
          </cell>
          <cell r="T151">
            <v>17</v>
          </cell>
          <cell r="U151">
            <v>17</v>
          </cell>
          <cell r="V151">
            <v>17</v>
          </cell>
          <cell r="W151">
            <v>18</v>
          </cell>
          <cell r="X151">
            <v>14</v>
          </cell>
          <cell r="Y151">
            <v>12</v>
          </cell>
          <cell r="Z151">
            <v>14</v>
          </cell>
          <cell r="AA151">
            <v>13</v>
          </cell>
          <cell r="AB151">
            <v>13</v>
          </cell>
          <cell r="AC151">
            <v>14</v>
          </cell>
          <cell r="AD151">
            <v>14</v>
          </cell>
          <cell r="AE151">
            <v>12</v>
          </cell>
          <cell r="AF151">
            <v>12</v>
          </cell>
          <cell r="AG151">
            <v>12</v>
          </cell>
          <cell r="AH151">
            <v>10</v>
          </cell>
          <cell r="AI151">
            <v>10</v>
          </cell>
          <cell r="AJ151">
            <v>7</v>
          </cell>
          <cell r="AK151">
            <v>11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9</v>
          </cell>
          <cell r="AQ151">
            <v>10</v>
          </cell>
          <cell r="AR151">
            <v>9</v>
          </cell>
          <cell r="AS151">
            <v>9</v>
          </cell>
          <cell r="AT151">
            <v>11</v>
          </cell>
          <cell r="AU151">
            <v>10</v>
          </cell>
          <cell r="AV151">
            <v>11</v>
          </cell>
          <cell r="AW151">
            <v>7</v>
          </cell>
          <cell r="AX151">
            <v>8</v>
          </cell>
          <cell r="AY151">
            <v>11</v>
          </cell>
          <cell r="AZ151">
            <v>9</v>
          </cell>
          <cell r="BA151">
            <v>8</v>
          </cell>
          <cell r="BB151">
            <v>9</v>
          </cell>
          <cell r="BC151">
            <v>8</v>
          </cell>
          <cell r="BD151">
            <v>8</v>
          </cell>
          <cell r="BE151">
            <v>7</v>
          </cell>
          <cell r="BF151">
            <v>7</v>
          </cell>
          <cell r="BG151">
            <v>8</v>
          </cell>
          <cell r="BH151">
            <v>7</v>
          </cell>
          <cell r="BI151">
            <v>8</v>
          </cell>
          <cell r="BJ151">
            <v>7</v>
          </cell>
          <cell r="BK151">
            <v>6</v>
          </cell>
          <cell r="BL151">
            <v>6</v>
          </cell>
          <cell r="BM151">
            <v>7</v>
          </cell>
          <cell r="BN151">
            <v>6</v>
          </cell>
          <cell r="BO151">
            <v>4</v>
          </cell>
          <cell r="BP151">
            <v>6</v>
          </cell>
          <cell r="BQ151">
            <v>5</v>
          </cell>
          <cell r="BR151">
            <v>6</v>
          </cell>
          <cell r="BS151">
            <v>5</v>
          </cell>
          <cell r="BT151">
            <v>5</v>
          </cell>
          <cell r="BU151">
            <v>5</v>
          </cell>
          <cell r="BV151">
            <v>4</v>
          </cell>
          <cell r="BW151">
            <v>5</v>
          </cell>
          <cell r="BX151">
            <v>3</v>
          </cell>
          <cell r="BY151">
            <v>4</v>
          </cell>
          <cell r="BZ151">
            <v>4</v>
          </cell>
          <cell r="CA151">
            <v>2</v>
          </cell>
          <cell r="CB151">
            <v>3</v>
          </cell>
          <cell r="CC151">
            <v>3</v>
          </cell>
          <cell r="CD151">
            <v>4</v>
          </cell>
          <cell r="CE151">
            <v>3</v>
          </cell>
          <cell r="CF151">
            <v>4</v>
          </cell>
          <cell r="CG151">
            <v>2</v>
          </cell>
          <cell r="CH151">
            <v>2</v>
          </cell>
          <cell r="CI151">
            <v>2</v>
          </cell>
          <cell r="CJ151">
            <v>3</v>
          </cell>
          <cell r="CK151">
            <v>2</v>
          </cell>
          <cell r="CL151">
            <v>1</v>
          </cell>
          <cell r="CM151">
            <v>2</v>
          </cell>
          <cell r="CN151">
            <v>1</v>
          </cell>
          <cell r="CO151">
            <v>1</v>
          </cell>
          <cell r="CP151">
            <v>1</v>
          </cell>
          <cell r="CQ151">
            <v>1</v>
          </cell>
          <cell r="CR151">
            <v>1</v>
          </cell>
          <cell r="CS151">
            <v>1</v>
          </cell>
          <cell r="CT151">
            <v>1</v>
          </cell>
          <cell r="CU151">
            <v>0</v>
          </cell>
          <cell r="CV151">
            <v>0</v>
          </cell>
          <cell r="CW151">
            <v>1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12</v>
          </cell>
          <cell r="DL151">
            <v>65</v>
          </cell>
          <cell r="DM151">
            <v>50</v>
          </cell>
          <cell r="DN151">
            <v>49</v>
          </cell>
          <cell r="DO151">
            <v>49</v>
          </cell>
          <cell r="DP151">
            <v>46</v>
          </cell>
          <cell r="DQ151">
            <v>40</v>
          </cell>
          <cell r="DR151">
            <v>37</v>
          </cell>
          <cell r="DS151">
            <v>29</v>
          </cell>
          <cell r="DT151">
            <v>27</v>
          </cell>
          <cell r="DU151">
            <v>21</v>
          </cell>
          <cell r="DV151">
            <v>16</v>
          </cell>
          <cell r="DW151">
            <v>13</v>
          </cell>
          <cell r="DX151">
            <v>16</v>
          </cell>
          <cell r="DY151">
            <v>12</v>
          </cell>
        </row>
        <row r="152">
          <cell r="G152">
            <v>6958</v>
          </cell>
          <cell r="H152">
            <v>7</v>
          </cell>
          <cell r="I152">
            <v>5</v>
          </cell>
          <cell r="J152">
            <v>5</v>
          </cell>
          <cell r="K152">
            <v>4</v>
          </cell>
          <cell r="L152">
            <v>8</v>
          </cell>
          <cell r="M152">
            <v>5</v>
          </cell>
          <cell r="N152">
            <v>4</v>
          </cell>
          <cell r="O152">
            <v>4</v>
          </cell>
          <cell r="P152">
            <v>6</v>
          </cell>
          <cell r="Q152">
            <v>5</v>
          </cell>
          <cell r="R152">
            <v>7</v>
          </cell>
          <cell r="S152">
            <v>6</v>
          </cell>
          <cell r="T152">
            <v>8</v>
          </cell>
          <cell r="U152">
            <v>8</v>
          </cell>
          <cell r="V152">
            <v>8</v>
          </cell>
          <cell r="W152">
            <v>8</v>
          </cell>
          <cell r="X152">
            <v>7</v>
          </cell>
          <cell r="Y152">
            <v>6</v>
          </cell>
          <cell r="Z152">
            <v>6</v>
          </cell>
          <cell r="AA152">
            <v>6</v>
          </cell>
          <cell r="AB152">
            <v>6</v>
          </cell>
          <cell r="AC152">
            <v>6</v>
          </cell>
          <cell r="AD152">
            <v>6</v>
          </cell>
          <cell r="AE152">
            <v>5</v>
          </cell>
          <cell r="AF152">
            <v>5</v>
          </cell>
          <cell r="AG152">
            <v>6</v>
          </cell>
          <cell r="AH152">
            <v>5</v>
          </cell>
          <cell r="AI152">
            <v>5</v>
          </cell>
          <cell r="AJ152">
            <v>3</v>
          </cell>
          <cell r="AK152">
            <v>5</v>
          </cell>
          <cell r="AL152">
            <v>5</v>
          </cell>
          <cell r="AM152">
            <v>4</v>
          </cell>
          <cell r="AN152">
            <v>4</v>
          </cell>
          <cell r="AO152">
            <v>5</v>
          </cell>
          <cell r="AP152">
            <v>4</v>
          </cell>
          <cell r="AQ152">
            <v>5</v>
          </cell>
          <cell r="AR152">
            <v>4</v>
          </cell>
          <cell r="AS152">
            <v>4</v>
          </cell>
          <cell r="AT152">
            <v>5</v>
          </cell>
          <cell r="AU152">
            <v>5</v>
          </cell>
          <cell r="AV152">
            <v>5</v>
          </cell>
          <cell r="AW152">
            <v>3</v>
          </cell>
          <cell r="AX152">
            <v>4</v>
          </cell>
          <cell r="AY152">
            <v>5</v>
          </cell>
          <cell r="AZ152">
            <v>4</v>
          </cell>
          <cell r="BA152">
            <v>4</v>
          </cell>
          <cell r="BB152">
            <v>4</v>
          </cell>
          <cell r="BC152">
            <v>4</v>
          </cell>
          <cell r="BD152">
            <v>3</v>
          </cell>
          <cell r="BE152">
            <v>3</v>
          </cell>
          <cell r="BF152">
            <v>3</v>
          </cell>
          <cell r="BG152">
            <v>4</v>
          </cell>
          <cell r="BH152">
            <v>3</v>
          </cell>
          <cell r="BI152">
            <v>4</v>
          </cell>
          <cell r="BJ152">
            <v>3</v>
          </cell>
          <cell r="BK152">
            <v>3</v>
          </cell>
          <cell r="BL152">
            <v>3</v>
          </cell>
          <cell r="BM152">
            <v>3</v>
          </cell>
          <cell r="BN152">
            <v>3</v>
          </cell>
          <cell r="BO152">
            <v>2</v>
          </cell>
          <cell r="BP152">
            <v>3</v>
          </cell>
          <cell r="BQ152">
            <v>2</v>
          </cell>
          <cell r="BR152">
            <v>3</v>
          </cell>
          <cell r="BS152">
            <v>2</v>
          </cell>
          <cell r="BT152">
            <v>2</v>
          </cell>
          <cell r="BU152">
            <v>2</v>
          </cell>
          <cell r="BV152">
            <v>2</v>
          </cell>
          <cell r="BW152">
            <v>2</v>
          </cell>
          <cell r="BX152">
            <v>2</v>
          </cell>
          <cell r="BY152">
            <v>2</v>
          </cell>
          <cell r="BZ152">
            <v>2</v>
          </cell>
          <cell r="CA152">
            <v>1</v>
          </cell>
          <cell r="CB152">
            <v>1</v>
          </cell>
          <cell r="CC152">
            <v>1</v>
          </cell>
          <cell r="CD152">
            <v>2</v>
          </cell>
          <cell r="CE152">
            <v>1</v>
          </cell>
          <cell r="CF152">
            <v>2</v>
          </cell>
          <cell r="CG152">
            <v>1</v>
          </cell>
          <cell r="CH152">
            <v>1</v>
          </cell>
          <cell r="CI152">
            <v>1</v>
          </cell>
          <cell r="CJ152">
            <v>1</v>
          </cell>
          <cell r="CK152">
            <v>1</v>
          </cell>
          <cell r="CL152">
            <v>1</v>
          </cell>
          <cell r="CM152">
            <v>1</v>
          </cell>
          <cell r="CN152">
            <v>0</v>
          </cell>
          <cell r="CO152">
            <v>1</v>
          </cell>
          <cell r="CP152">
            <v>0</v>
          </cell>
          <cell r="CQ152">
            <v>1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7</v>
          </cell>
          <cell r="DL152">
            <v>28</v>
          </cell>
          <cell r="DM152">
            <v>24</v>
          </cell>
          <cell r="DN152">
            <v>22</v>
          </cell>
          <cell r="DO152">
            <v>23</v>
          </cell>
          <cell r="DP152">
            <v>21</v>
          </cell>
          <cell r="DQ152">
            <v>18</v>
          </cell>
          <cell r="DR152">
            <v>17</v>
          </cell>
          <cell r="DS152">
            <v>14</v>
          </cell>
          <cell r="DT152">
            <v>12</v>
          </cell>
          <cell r="DU152">
            <v>10</v>
          </cell>
          <cell r="DV152">
            <v>7</v>
          </cell>
          <cell r="DW152">
            <v>6</v>
          </cell>
          <cell r="DX152">
            <v>7</v>
          </cell>
          <cell r="DY152">
            <v>7</v>
          </cell>
        </row>
        <row r="153">
          <cell r="G153">
            <v>6960</v>
          </cell>
          <cell r="H153">
            <v>6</v>
          </cell>
          <cell r="I153">
            <v>7</v>
          </cell>
          <cell r="J153">
            <v>5</v>
          </cell>
          <cell r="K153">
            <v>4</v>
          </cell>
          <cell r="L153">
            <v>5</v>
          </cell>
          <cell r="M153">
            <v>5</v>
          </cell>
          <cell r="N153">
            <v>4</v>
          </cell>
          <cell r="O153">
            <v>4</v>
          </cell>
          <cell r="P153">
            <v>6</v>
          </cell>
          <cell r="Q153">
            <v>5</v>
          </cell>
          <cell r="R153">
            <v>7</v>
          </cell>
          <cell r="S153">
            <v>6</v>
          </cell>
          <cell r="T153">
            <v>8</v>
          </cell>
          <cell r="U153">
            <v>8</v>
          </cell>
          <cell r="V153">
            <v>8</v>
          </cell>
          <cell r="W153">
            <v>8</v>
          </cell>
          <cell r="X153">
            <v>7</v>
          </cell>
          <cell r="Y153">
            <v>6</v>
          </cell>
          <cell r="Z153">
            <v>6</v>
          </cell>
          <cell r="AA153">
            <v>6</v>
          </cell>
          <cell r="AB153">
            <v>6</v>
          </cell>
          <cell r="AC153">
            <v>6</v>
          </cell>
          <cell r="AD153">
            <v>6</v>
          </cell>
          <cell r="AE153">
            <v>5</v>
          </cell>
          <cell r="AF153">
            <v>5</v>
          </cell>
          <cell r="AG153">
            <v>6</v>
          </cell>
          <cell r="AH153">
            <v>5</v>
          </cell>
          <cell r="AI153">
            <v>5</v>
          </cell>
          <cell r="AJ153">
            <v>3</v>
          </cell>
          <cell r="AK153">
            <v>5</v>
          </cell>
          <cell r="AL153">
            <v>5</v>
          </cell>
          <cell r="AM153">
            <v>4</v>
          </cell>
          <cell r="AN153">
            <v>4</v>
          </cell>
          <cell r="AO153">
            <v>5</v>
          </cell>
          <cell r="AP153">
            <v>4</v>
          </cell>
          <cell r="AQ153">
            <v>5</v>
          </cell>
          <cell r="AR153">
            <v>4</v>
          </cell>
          <cell r="AS153">
            <v>4</v>
          </cell>
          <cell r="AT153">
            <v>5</v>
          </cell>
          <cell r="AU153">
            <v>5</v>
          </cell>
          <cell r="AV153">
            <v>5</v>
          </cell>
          <cell r="AW153">
            <v>3</v>
          </cell>
          <cell r="AX153">
            <v>4</v>
          </cell>
          <cell r="AY153">
            <v>5</v>
          </cell>
          <cell r="AZ153">
            <v>4</v>
          </cell>
          <cell r="BA153">
            <v>4</v>
          </cell>
          <cell r="BB153">
            <v>4</v>
          </cell>
          <cell r="BC153">
            <v>4</v>
          </cell>
          <cell r="BD153">
            <v>3</v>
          </cell>
          <cell r="BE153">
            <v>3</v>
          </cell>
          <cell r="BF153">
            <v>3</v>
          </cell>
          <cell r="BG153">
            <v>4</v>
          </cell>
          <cell r="BH153">
            <v>3</v>
          </cell>
          <cell r="BI153">
            <v>4</v>
          </cell>
          <cell r="BJ153">
            <v>3</v>
          </cell>
          <cell r="BK153">
            <v>3</v>
          </cell>
          <cell r="BL153">
            <v>3</v>
          </cell>
          <cell r="BM153">
            <v>3</v>
          </cell>
          <cell r="BN153">
            <v>3</v>
          </cell>
          <cell r="BO153">
            <v>2</v>
          </cell>
          <cell r="BP153">
            <v>3</v>
          </cell>
          <cell r="BQ153">
            <v>2</v>
          </cell>
          <cell r="BR153">
            <v>3</v>
          </cell>
          <cell r="BS153">
            <v>2</v>
          </cell>
          <cell r="BT153">
            <v>2</v>
          </cell>
          <cell r="BU153">
            <v>2</v>
          </cell>
          <cell r="BV153">
            <v>2</v>
          </cell>
          <cell r="BW153">
            <v>2</v>
          </cell>
          <cell r="BX153">
            <v>2</v>
          </cell>
          <cell r="BY153">
            <v>2</v>
          </cell>
          <cell r="BZ153">
            <v>2</v>
          </cell>
          <cell r="CA153">
            <v>1</v>
          </cell>
          <cell r="CB153">
            <v>1</v>
          </cell>
          <cell r="CC153">
            <v>1</v>
          </cell>
          <cell r="CD153">
            <v>2</v>
          </cell>
          <cell r="CE153">
            <v>1</v>
          </cell>
          <cell r="CF153">
            <v>2</v>
          </cell>
          <cell r="CG153">
            <v>1</v>
          </cell>
          <cell r="CH153">
            <v>1</v>
          </cell>
          <cell r="CI153">
            <v>1</v>
          </cell>
          <cell r="CJ153">
            <v>1</v>
          </cell>
          <cell r="CK153">
            <v>1</v>
          </cell>
          <cell r="CL153">
            <v>1</v>
          </cell>
          <cell r="CM153">
            <v>1</v>
          </cell>
          <cell r="CN153">
            <v>0</v>
          </cell>
          <cell r="CO153">
            <v>1</v>
          </cell>
          <cell r="CP153">
            <v>0</v>
          </cell>
          <cell r="CQ153">
            <v>1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6</v>
          </cell>
          <cell r="DL153">
            <v>28</v>
          </cell>
          <cell r="DM153">
            <v>24</v>
          </cell>
          <cell r="DN153">
            <v>22</v>
          </cell>
          <cell r="DO153">
            <v>23</v>
          </cell>
          <cell r="DP153">
            <v>21</v>
          </cell>
          <cell r="DQ153">
            <v>18</v>
          </cell>
          <cell r="DR153">
            <v>17</v>
          </cell>
          <cell r="DS153">
            <v>14</v>
          </cell>
          <cell r="DT153">
            <v>12</v>
          </cell>
          <cell r="DU153">
            <v>10</v>
          </cell>
          <cell r="DV153">
            <v>7</v>
          </cell>
          <cell r="DW153">
            <v>6</v>
          </cell>
          <cell r="DX153">
            <v>7</v>
          </cell>
          <cell r="DY153">
            <v>6</v>
          </cell>
        </row>
        <row r="154">
          <cell r="G154">
            <v>7370</v>
          </cell>
          <cell r="H154">
            <v>5</v>
          </cell>
          <cell r="I154">
            <v>5</v>
          </cell>
          <cell r="J154">
            <v>6</v>
          </cell>
          <cell r="K154">
            <v>5</v>
          </cell>
          <cell r="L154">
            <v>9</v>
          </cell>
          <cell r="M154">
            <v>6</v>
          </cell>
          <cell r="N154">
            <v>5</v>
          </cell>
          <cell r="O154">
            <v>6</v>
          </cell>
          <cell r="P154">
            <v>7</v>
          </cell>
          <cell r="Q154">
            <v>6</v>
          </cell>
          <cell r="R154">
            <v>8</v>
          </cell>
          <cell r="S154">
            <v>7</v>
          </cell>
          <cell r="T154">
            <v>10</v>
          </cell>
          <cell r="U154">
            <v>10</v>
          </cell>
          <cell r="V154">
            <v>10</v>
          </cell>
          <cell r="W154">
            <v>10</v>
          </cell>
          <cell r="X154">
            <v>8</v>
          </cell>
          <cell r="Y154">
            <v>7</v>
          </cell>
          <cell r="Z154">
            <v>8</v>
          </cell>
          <cell r="AA154">
            <v>8</v>
          </cell>
          <cell r="AB154">
            <v>7</v>
          </cell>
          <cell r="AC154">
            <v>8</v>
          </cell>
          <cell r="AD154">
            <v>8</v>
          </cell>
          <cell r="AE154">
            <v>7</v>
          </cell>
          <cell r="AF154">
            <v>7</v>
          </cell>
          <cell r="AG154">
            <v>7</v>
          </cell>
          <cell r="AH154">
            <v>6</v>
          </cell>
          <cell r="AI154">
            <v>6</v>
          </cell>
          <cell r="AJ154">
            <v>4</v>
          </cell>
          <cell r="AK154">
            <v>6</v>
          </cell>
          <cell r="AL154">
            <v>6</v>
          </cell>
          <cell r="AM154">
            <v>6</v>
          </cell>
          <cell r="AN154">
            <v>6</v>
          </cell>
          <cell r="AO154">
            <v>6</v>
          </cell>
          <cell r="AP154">
            <v>5</v>
          </cell>
          <cell r="AQ154">
            <v>6</v>
          </cell>
          <cell r="AR154">
            <v>5</v>
          </cell>
          <cell r="AS154">
            <v>5</v>
          </cell>
          <cell r="AT154">
            <v>6</v>
          </cell>
          <cell r="AU154">
            <v>6</v>
          </cell>
          <cell r="AV154">
            <v>6</v>
          </cell>
          <cell r="AW154">
            <v>4</v>
          </cell>
          <cell r="AX154">
            <v>5</v>
          </cell>
          <cell r="AY154">
            <v>6</v>
          </cell>
          <cell r="AZ154">
            <v>5</v>
          </cell>
          <cell r="BA154">
            <v>5</v>
          </cell>
          <cell r="BB154">
            <v>5</v>
          </cell>
          <cell r="BC154">
            <v>4</v>
          </cell>
          <cell r="BD154">
            <v>4</v>
          </cell>
          <cell r="BE154">
            <v>4</v>
          </cell>
          <cell r="BF154">
            <v>4</v>
          </cell>
          <cell r="BG154">
            <v>4</v>
          </cell>
          <cell r="BH154">
            <v>4</v>
          </cell>
          <cell r="BI154">
            <v>4</v>
          </cell>
          <cell r="BJ154">
            <v>4</v>
          </cell>
          <cell r="BK154">
            <v>4</v>
          </cell>
          <cell r="BL154">
            <v>3</v>
          </cell>
          <cell r="BM154">
            <v>4</v>
          </cell>
          <cell r="BN154">
            <v>3</v>
          </cell>
          <cell r="BO154">
            <v>2</v>
          </cell>
          <cell r="BP154">
            <v>3</v>
          </cell>
          <cell r="BQ154">
            <v>3</v>
          </cell>
          <cell r="BR154">
            <v>4</v>
          </cell>
          <cell r="BS154">
            <v>3</v>
          </cell>
          <cell r="BT154">
            <v>3</v>
          </cell>
          <cell r="BU154">
            <v>3</v>
          </cell>
          <cell r="BV154">
            <v>2</v>
          </cell>
          <cell r="BW154">
            <v>3</v>
          </cell>
          <cell r="BX154">
            <v>2</v>
          </cell>
          <cell r="BY154">
            <v>2</v>
          </cell>
          <cell r="BZ154">
            <v>2</v>
          </cell>
          <cell r="CA154">
            <v>1</v>
          </cell>
          <cell r="CB154">
            <v>2</v>
          </cell>
          <cell r="CC154">
            <v>2</v>
          </cell>
          <cell r="CD154">
            <v>2</v>
          </cell>
          <cell r="CE154">
            <v>1</v>
          </cell>
          <cell r="CF154">
            <v>2</v>
          </cell>
          <cell r="CG154">
            <v>1</v>
          </cell>
          <cell r="CH154">
            <v>1</v>
          </cell>
          <cell r="CI154">
            <v>1</v>
          </cell>
          <cell r="CJ154">
            <v>2</v>
          </cell>
          <cell r="CK154">
            <v>1</v>
          </cell>
          <cell r="CL154">
            <v>1</v>
          </cell>
          <cell r="CM154">
            <v>1</v>
          </cell>
          <cell r="CN154">
            <v>1</v>
          </cell>
          <cell r="CO154">
            <v>1</v>
          </cell>
          <cell r="CP154">
            <v>0</v>
          </cell>
          <cell r="CQ154">
            <v>1</v>
          </cell>
          <cell r="CR154">
            <v>0</v>
          </cell>
          <cell r="CS154">
            <v>1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5</v>
          </cell>
          <cell r="DL154">
            <v>37</v>
          </cell>
          <cell r="DM154">
            <v>29</v>
          </cell>
          <cell r="DN154">
            <v>29</v>
          </cell>
          <cell r="DO154">
            <v>28</v>
          </cell>
          <cell r="DP154">
            <v>26</v>
          </cell>
          <cell r="DQ154">
            <v>22</v>
          </cell>
          <cell r="DR154">
            <v>20</v>
          </cell>
          <cell r="DS154">
            <v>16</v>
          </cell>
          <cell r="DT154">
            <v>16</v>
          </cell>
          <cell r="DU154">
            <v>12</v>
          </cell>
          <cell r="DV154">
            <v>9</v>
          </cell>
          <cell r="DW154">
            <v>6</v>
          </cell>
          <cell r="DX154">
            <v>9</v>
          </cell>
          <cell r="DY154">
            <v>5</v>
          </cell>
        </row>
        <row r="155">
          <cell r="G155">
            <v>8924</v>
          </cell>
          <cell r="H155">
            <v>2</v>
          </cell>
          <cell r="I155">
            <v>4</v>
          </cell>
          <cell r="J155">
            <v>2</v>
          </cell>
          <cell r="K155">
            <v>3</v>
          </cell>
          <cell r="L155">
            <v>2</v>
          </cell>
          <cell r="M155">
            <v>3</v>
          </cell>
          <cell r="N155">
            <v>3</v>
          </cell>
          <cell r="O155">
            <v>3</v>
          </cell>
          <cell r="P155">
            <v>4</v>
          </cell>
          <cell r="Q155">
            <v>4</v>
          </cell>
          <cell r="R155">
            <v>5</v>
          </cell>
          <cell r="S155">
            <v>4</v>
          </cell>
          <cell r="T155">
            <v>5</v>
          </cell>
          <cell r="U155">
            <v>6</v>
          </cell>
          <cell r="V155">
            <v>6</v>
          </cell>
          <cell r="W155">
            <v>6</v>
          </cell>
          <cell r="X155">
            <v>5</v>
          </cell>
          <cell r="Y155">
            <v>4</v>
          </cell>
          <cell r="Z155">
            <v>4</v>
          </cell>
          <cell r="AA155">
            <v>4</v>
          </cell>
          <cell r="AB155">
            <v>4</v>
          </cell>
          <cell r="AC155">
            <v>5</v>
          </cell>
          <cell r="AD155">
            <v>4</v>
          </cell>
          <cell r="AE155">
            <v>4</v>
          </cell>
          <cell r="AF155">
            <v>4</v>
          </cell>
          <cell r="AG155">
            <v>4</v>
          </cell>
          <cell r="AH155">
            <v>3</v>
          </cell>
          <cell r="AI155">
            <v>3</v>
          </cell>
          <cell r="AJ155">
            <v>2</v>
          </cell>
          <cell r="AK155">
            <v>4</v>
          </cell>
          <cell r="AL155">
            <v>3</v>
          </cell>
          <cell r="AM155">
            <v>3</v>
          </cell>
          <cell r="AN155">
            <v>3</v>
          </cell>
          <cell r="AO155">
            <v>3</v>
          </cell>
          <cell r="AP155">
            <v>3</v>
          </cell>
          <cell r="AQ155">
            <v>3</v>
          </cell>
          <cell r="AR155">
            <v>3</v>
          </cell>
          <cell r="AS155">
            <v>3</v>
          </cell>
          <cell r="AT155">
            <v>3</v>
          </cell>
          <cell r="AU155">
            <v>3</v>
          </cell>
          <cell r="AV155">
            <v>4</v>
          </cell>
          <cell r="AW155">
            <v>2</v>
          </cell>
          <cell r="AX155">
            <v>3</v>
          </cell>
          <cell r="AY155">
            <v>4</v>
          </cell>
          <cell r="AZ155">
            <v>3</v>
          </cell>
          <cell r="BA155">
            <v>3</v>
          </cell>
          <cell r="BB155">
            <v>3</v>
          </cell>
          <cell r="BC155">
            <v>3</v>
          </cell>
          <cell r="BD155">
            <v>2</v>
          </cell>
          <cell r="BE155">
            <v>2</v>
          </cell>
          <cell r="BF155">
            <v>2</v>
          </cell>
          <cell r="BG155">
            <v>3</v>
          </cell>
          <cell r="BH155">
            <v>2</v>
          </cell>
          <cell r="BI155">
            <v>3</v>
          </cell>
          <cell r="BJ155">
            <v>2</v>
          </cell>
          <cell r="BK155">
            <v>2</v>
          </cell>
          <cell r="BL155">
            <v>2</v>
          </cell>
          <cell r="BM155">
            <v>2</v>
          </cell>
          <cell r="BN155">
            <v>2</v>
          </cell>
          <cell r="BO155">
            <v>1</v>
          </cell>
          <cell r="BP155">
            <v>2</v>
          </cell>
          <cell r="BQ155">
            <v>2</v>
          </cell>
          <cell r="BR155">
            <v>2</v>
          </cell>
          <cell r="BS155">
            <v>2</v>
          </cell>
          <cell r="BT155">
            <v>2</v>
          </cell>
          <cell r="BU155">
            <v>2</v>
          </cell>
          <cell r="BV155">
            <v>1</v>
          </cell>
          <cell r="BW155">
            <v>1</v>
          </cell>
          <cell r="BX155">
            <v>1</v>
          </cell>
          <cell r="BY155">
            <v>1</v>
          </cell>
          <cell r="BZ155">
            <v>1</v>
          </cell>
          <cell r="CA155">
            <v>1</v>
          </cell>
          <cell r="CB155">
            <v>1</v>
          </cell>
          <cell r="CC155">
            <v>1</v>
          </cell>
          <cell r="CD155">
            <v>1</v>
          </cell>
          <cell r="CE155">
            <v>1</v>
          </cell>
          <cell r="CF155">
            <v>1</v>
          </cell>
          <cell r="CG155">
            <v>1</v>
          </cell>
          <cell r="CH155">
            <v>1</v>
          </cell>
          <cell r="CI155">
            <v>1</v>
          </cell>
          <cell r="CJ155">
            <v>1</v>
          </cell>
          <cell r="CK155">
            <v>1</v>
          </cell>
          <cell r="CL155">
            <v>0</v>
          </cell>
          <cell r="CM155">
            <v>1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2</v>
          </cell>
          <cell r="DL155">
            <v>21</v>
          </cell>
          <cell r="DM155">
            <v>16</v>
          </cell>
          <cell r="DN155">
            <v>15</v>
          </cell>
          <cell r="DO155">
            <v>15</v>
          </cell>
          <cell r="DP155">
            <v>16</v>
          </cell>
          <cell r="DQ155">
            <v>13</v>
          </cell>
          <cell r="DR155">
            <v>12</v>
          </cell>
          <cell r="DS155">
            <v>9</v>
          </cell>
          <cell r="DT155">
            <v>10</v>
          </cell>
          <cell r="DU155">
            <v>6</v>
          </cell>
          <cell r="DV155">
            <v>5</v>
          </cell>
          <cell r="DW155">
            <v>5</v>
          </cell>
          <cell r="DX155">
            <v>3</v>
          </cell>
          <cell r="DY155">
            <v>2</v>
          </cell>
        </row>
        <row r="156">
          <cell r="G156">
            <v>4976</v>
          </cell>
          <cell r="H156">
            <v>1</v>
          </cell>
          <cell r="I156">
            <v>2</v>
          </cell>
          <cell r="J156">
            <v>2</v>
          </cell>
          <cell r="K156">
            <v>3</v>
          </cell>
          <cell r="L156">
            <v>2</v>
          </cell>
          <cell r="M156">
            <v>4</v>
          </cell>
          <cell r="N156">
            <v>3</v>
          </cell>
          <cell r="O156">
            <v>4</v>
          </cell>
          <cell r="P156">
            <v>4</v>
          </cell>
          <cell r="Q156">
            <v>4</v>
          </cell>
          <cell r="R156">
            <v>5</v>
          </cell>
          <cell r="S156">
            <v>4</v>
          </cell>
          <cell r="T156">
            <v>5</v>
          </cell>
          <cell r="U156">
            <v>5</v>
          </cell>
          <cell r="V156">
            <v>4</v>
          </cell>
          <cell r="W156">
            <v>5</v>
          </cell>
          <cell r="X156">
            <v>5</v>
          </cell>
          <cell r="Y156">
            <v>5</v>
          </cell>
          <cell r="Z156">
            <v>5</v>
          </cell>
          <cell r="AA156">
            <v>5</v>
          </cell>
          <cell r="AB156">
            <v>4</v>
          </cell>
          <cell r="AC156">
            <v>5</v>
          </cell>
          <cell r="AD156">
            <v>4</v>
          </cell>
          <cell r="AE156">
            <v>3</v>
          </cell>
          <cell r="AF156">
            <v>4</v>
          </cell>
          <cell r="AG156">
            <v>4</v>
          </cell>
          <cell r="AH156">
            <v>3</v>
          </cell>
          <cell r="AI156">
            <v>3</v>
          </cell>
          <cell r="AJ156">
            <v>3</v>
          </cell>
          <cell r="AK156">
            <v>2</v>
          </cell>
          <cell r="AL156">
            <v>3</v>
          </cell>
          <cell r="AM156">
            <v>3</v>
          </cell>
          <cell r="AN156">
            <v>2</v>
          </cell>
          <cell r="AO156">
            <v>3</v>
          </cell>
          <cell r="AP156">
            <v>3</v>
          </cell>
          <cell r="AQ156">
            <v>3</v>
          </cell>
          <cell r="AR156">
            <v>3</v>
          </cell>
          <cell r="AS156">
            <v>3</v>
          </cell>
          <cell r="AT156">
            <v>3</v>
          </cell>
          <cell r="AU156">
            <v>3</v>
          </cell>
          <cell r="AV156">
            <v>2</v>
          </cell>
          <cell r="AW156">
            <v>3</v>
          </cell>
          <cell r="AX156">
            <v>3</v>
          </cell>
          <cell r="AY156">
            <v>2</v>
          </cell>
          <cell r="AZ156">
            <v>3</v>
          </cell>
          <cell r="BA156">
            <v>2</v>
          </cell>
          <cell r="BB156">
            <v>3</v>
          </cell>
          <cell r="BC156">
            <v>2</v>
          </cell>
          <cell r="BD156">
            <v>2</v>
          </cell>
          <cell r="BE156">
            <v>2</v>
          </cell>
          <cell r="BF156">
            <v>2</v>
          </cell>
          <cell r="BG156">
            <v>2</v>
          </cell>
          <cell r="BH156">
            <v>2</v>
          </cell>
          <cell r="BI156">
            <v>2</v>
          </cell>
          <cell r="BJ156">
            <v>3</v>
          </cell>
          <cell r="BK156">
            <v>2</v>
          </cell>
          <cell r="BL156">
            <v>2</v>
          </cell>
          <cell r="BM156">
            <v>2</v>
          </cell>
          <cell r="BN156">
            <v>2</v>
          </cell>
          <cell r="BO156">
            <v>2</v>
          </cell>
          <cell r="BP156">
            <v>2</v>
          </cell>
          <cell r="BQ156">
            <v>1</v>
          </cell>
          <cell r="BR156">
            <v>2</v>
          </cell>
          <cell r="BS156">
            <v>1</v>
          </cell>
          <cell r="BT156">
            <v>1</v>
          </cell>
          <cell r="BU156">
            <v>1</v>
          </cell>
          <cell r="BV156">
            <v>1</v>
          </cell>
          <cell r="BW156">
            <v>1</v>
          </cell>
          <cell r="BX156">
            <v>1</v>
          </cell>
          <cell r="BY156">
            <v>1</v>
          </cell>
          <cell r="BZ156">
            <v>1</v>
          </cell>
          <cell r="CA156">
            <v>1</v>
          </cell>
          <cell r="CB156">
            <v>1</v>
          </cell>
          <cell r="CC156">
            <v>1</v>
          </cell>
          <cell r="CD156">
            <v>1</v>
          </cell>
          <cell r="CE156">
            <v>1</v>
          </cell>
          <cell r="CF156">
            <v>1</v>
          </cell>
          <cell r="CG156">
            <v>1</v>
          </cell>
          <cell r="CH156">
            <v>1</v>
          </cell>
          <cell r="CI156">
            <v>1</v>
          </cell>
          <cell r="CJ156">
            <v>1</v>
          </cell>
          <cell r="CK156">
            <v>1</v>
          </cell>
          <cell r="CL156">
            <v>1</v>
          </cell>
          <cell r="CM156">
            <v>1</v>
          </cell>
          <cell r="CN156">
            <v>0</v>
          </cell>
          <cell r="CO156">
            <v>0</v>
          </cell>
          <cell r="CP156">
            <v>1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1</v>
          </cell>
          <cell r="DL156">
            <v>20</v>
          </cell>
          <cell r="DM156">
            <v>15</v>
          </cell>
          <cell r="DN156">
            <v>14</v>
          </cell>
          <cell r="DO156">
            <v>15</v>
          </cell>
          <cell r="DP156">
            <v>13</v>
          </cell>
          <cell r="DQ156">
            <v>11</v>
          </cell>
          <cell r="DR156">
            <v>11</v>
          </cell>
          <cell r="DS156">
            <v>10</v>
          </cell>
          <cell r="DT156">
            <v>7</v>
          </cell>
          <cell r="DU156">
            <v>5</v>
          </cell>
          <cell r="DV156">
            <v>5</v>
          </cell>
          <cell r="DW156">
            <v>5</v>
          </cell>
          <cell r="DX156">
            <v>5</v>
          </cell>
          <cell r="DY156">
            <v>1</v>
          </cell>
        </row>
        <row r="157">
          <cell r="G157">
            <v>5020</v>
          </cell>
          <cell r="H157">
            <v>53</v>
          </cell>
          <cell r="I157">
            <v>48</v>
          </cell>
          <cell r="J157">
            <v>40</v>
          </cell>
          <cell r="K157">
            <v>36</v>
          </cell>
          <cell r="L157">
            <v>49</v>
          </cell>
          <cell r="M157">
            <v>54</v>
          </cell>
          <cell r="N157">
            <v>47</v>
          </cell>
          <cell r="O157">
            <v>56</v>
          </cell>
          <cell r="P157">
            <v>61</v>
          </cell>
          <cell r="Q157">
            <v>57</v>
          </cell>
          <cell r="R157">
            <v>66</v>
          </cell>
          <cell r="S157">
            <v>66</v>
          </cell>
          <cell r="T157">
            <v>67</v>
          </cell>
          <cell r="U157">
            <v>79</v>
          </cell>
          <cell r="V157">
            <v>63</v>
          </cell>
          <cell r="W157">
            <v>75</v>
          </cell>
          <cell r="X157">
            <v>69</v>
          </cell>
          <cell r="Y157">
            <v>72</v>
          </cell>
          <cell r="Z157">
            <v>65</v>
          </cell>
          <cell r="AA157">
            <v>52</v>
          </cell>
          <cell r="AB157">
            <v>56</v>
          </cell>
          <cell r="AC157">
            <v>58</v>
          </cell>
          <cell r="AD157">
            <v>51</v>
          </cell>
          <cell r="AE157">
            <v>39</v>
          </cell>
          <cell r="AF157">
            <v>41</v>
          </cell>
          <cell r="AG157">
            <v>42</v>
          </cell>
          <cell r="AH157">
            <v>29</v>
          </cell>
          <cell r="AI157">
            <v>27</v>
          </cell>
          <cell r="AJ157">
            <v>25</v>
          </cell>
          <cell r="AK157">
            <v>21</v>
          </cell>
          <cell r="AL157">
            <v>38</v>
          </cell>
          <cell r="AM157">
            <v>35</v>
          </cell>
          <cell r="AN157">
            <v>28</v>
          </cell>
          <cell r="AO157">
            <v>39</v>
          </cell>
          <cell r="AP157">
            <v>38</v>
          </cell>
          <cell r="AQ157">
            <v>33</v>
          </cell>
          <cell r="AR157">
            <v>36</v>
          </cell>
          <cell r="AS157">
            <v>32</v>
          </cell>
          <cell r="AT157">
            <v>39</v>
          </cell>
          <cell r="AU157">
            <v>40</v>
          </cell>
          <cell r="AV157">
            <v>31</v>
          </cell>
          <cell r="AW157">
            <v>45</v>
          </cell>
          <cell r="AX157">
            <v>35</v>
          </cell>
          <cell r="AY157">
            <v>31</v>
          </cell>
          <cell r="AZ157">
            <v>37</v>
          </cell>
          <cell r="BA157">
            <v>30</v>
          </cell>
          <cell r="BB157">
            <v>32</v>
          </cell>
          <cell r="BC157">
            <v>32</v>
          </cell>
          <cell r="BD157">
            <v>31</v>
          </cell>
          <cell r="BE157">
            <v>27</v>
          </cell>
          <cell r="BF157">
            <v>25</v>
          </cell>
          <cell r="BG157">
            <v>31</v>
          </cell>
          <cell r="BH157">
            <v>25</v>
          </cell>
          <cell r="BI157">
            <v>30</v>
          </cell>
          <cell r="BJ157">
            <v>36</v>
          </cell>
          <cell r="BK157">
            <v>27</v>
          </cell>
          <cell r="BL157">
            <v>24</v>
          </cell>
          <cell r="BM157">
            <v>24</v>
          </cell>
          <cell r="BN157">
            <v>22</v>
          </cell>
          <cell r="BO157">
            <v>24</v>
          </cell>
          <cell r="BP157">
            <v>26</v>
          </cell>
          <cell r="BQ157">
            <v>20</v>
          </cell>
          <cell r="BR157">
            <v>23</v>
          </cell>
          <cell r="BS157">
            <v>20</v>
          </cell>
          <cell r="BT157">
            <v>23</v>
          </cell>
          <cell r="BU157">
            <v>20</v>
          </cell>
          <cell r="BV157">
            <v>22</v>
          </cell>
          <cell r="BW157">
            <v>15</v>
          </cell>
          <cell r="BX157">
            <v>19</v>
          </cell>
          <cell r="BY157">
            <v>15</v>
          </cell>
          <cell r="BZ157">
            <v>16</v>
          </cell>
          <cell r="CA157">
            <v>18</v>
          </cell>
          <cell r="CB157">
            <v>18</v>
          </cell>
          <cell r="CC157">
            <v>15</v>
          </cell>
          <cell r="CD157">
            <v>11</v>
          </cell>
          <cell r="CE157">
            <v>12</v>
          </cell>
          <cell r="CF157">
            <v>14</v>
          </cell>
          <cell r="CG157">
            <v>10</v>
          </cell>
          <cell r="CH157">
            <v>11</v>
          </cell>
          <cell r="CI157">
            <v>8</v>
          </cell>
          <cell r="CJ157">
            <v>11</v>
          </cell>
          <cell r="CK157">
            <v>10</v>
          </cell>
          <cell r="CL157">
            <v>10</v>
          </cell>
          <cell r="CM157">
            <v>11</v>
          </cell>
          <cell r="CN157">
            <v>8</v>
          </cell>
          <cell r="CO157">
            <v>7</v>
          </cell>
          <cell r="CP157">
            <v>8</v>
          </cell>
          <cell r="CQ157">
            <v>5</v>
          </cell>
          <cell r="CR157">
            <v>6</v>
          </cell>
          <cell r="CS157">
            <v>2</v>
          </cell>
          <cell r="CT157">
            <v>1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2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60</v>
          </cell>
          <cell r="DL157">
            <v>245</v>
          </cell>
          <cell r="DM157">
            <v>144</v>
          </cell>
          <cell r="DN157">
            <v>178</v>
          </cell>
          <cell r="DO157">
            <v>180</v>
          </cell>
          <cell r="DP157">
            <v>179</v>
          </cell>
          <cell r="DQ157">
            <v>152</v>
          </cell>
          <cell r="DR157">
            <v>147</v>
          </cell>
          <cell r="DS157">
            <v>121</v>
          </cell>
          <cell r="DT157">
            <v>112</v>
          </cell>
          <cell r="DU157">
            <v>91</v>
          </cell>
          <cell r="DV157">
            <v>78</v>
          </cell>
          <cell r="DW157">
            <v>55</v>
          </cell>
          <cell r="DX157">
            <v>83</v>
          </cell>
          <cell r="DY157">
            <v>60</v>
          </cell>
        </row>
        <row r="158">
          <cell r="G158">
            <v>5021</v>
          </cell>
          <cell r="H158">
            <v>12</v>
          </cell>
          <cell r="I158">
            <v>8</v>
          </cell>
          <cell r="J158">
            <v>8</v>
          </cell>
          <cell r="K158">
            <v>8</v>
          </cell>
          <cell r="L158">
            <v>12</v>
          </cell>
          <cell r="M158">
            <v>12</v>
          </cell>
          <cell r="N158">
            <v>10</v>
          </cell>
          <cell r="O158">
            <v>12</v>
          </cell>
          <cell r="P158">
            <v>13</v>
          </cell>
          <cell r="Q158">
            <v>12</v>
          </cell>
          <cell r="R158">
            <v>14</v>
          </cell>
          <cell r="S158">
            <v>14</v>
          </cell>
          <cell r="T158">
            <v>14</v>
          </cell>
          <cell r="U158">
            <v>16</v>
          </cell>
          <cell r="V158">
            <v>13</v>
          </cell>
          <cell r="W158">
            <v>16</v>
          </cell>
          <cell r="X158">
            <v>15</v>
          </cell>
          <cell r="Y158">
            <v>15</v>
          </cell>
          <cell r="Z158">
            <v>17</v>
          </cell>
          <cell r="AA158">
            <v>14</v>
          </cell>
          <cell r="AB158">
            <v>14</v>
          </cell>
          <cell r="AC158">
            <v>14</v>
          </cell>
          <cell r="AD158">
            <v>13</v>
          </cell>
          <cell r="AE158">
            <v>11</v>
          </cell>
          <cell r="AF158">
            <v>11</v>
          </cell>
          <cell r="AG158">
            <v>11</v>
          </cell>
          <cell r="AH158">
            <v>9</v>
          </cell>
          <cell r="AI158">
            <v>9</v>
          </cell>
          <cell r="AJ158">
            <v>8</v>
          </cell>
          <cell r="AK158">
            <v>7</v>
          </cell>
          <cell r="AL158">
            <v>9</v>
          </cell>
          <cell r="AM158">
            <v>9</v>
          </cell>
          <cell r="AN158">
            <v>7</v>
          </cell>
          <cell r="AO158">
            <v>9</v>
          </cell>
          <cell r="AP158">
            <v>9</v>
          </cell>
          <cell r="AQ158">
            <v>8</v>
          </cell>
          <cell r="AR158">
            <v>9</v>
          </cell>
          <cell r="AS158">
            <v>8</v>
          </cell>
          <cell r="AT158">
            <v>10</v>
          </cell>
          <cell r="AU158">
            <v>10</v>
          </cell>
          <cell r="AV158">
            <v>8</v>
          </cell>
          <cell r="AW158">
            <v>10</v>
          </cell>
          <cell r="AX158">
            <v>9</v>
          </cell>
          <cell r="AY158">
            <v>8</v>
          </cell>
          <cell r="AZ158">
            <v>9</v>
          </cell>
          <cell r="BA158">
            <v>8</v>
          </cell>
          <cell r="BB158">
            <v>8</v>
          </cell>
          <cell r="BC158">
            <v>8</v>
          </cell>
          <cell r="BD158">
            <v>8</v>
          </cell>
          <cell r="BE158">
            <v>7</v>
          </cell>
          <cell r="BF158">
            <v>6</v>
          </cell>
          <cell r="BG158">
            <v>7</v>
          </cell>
          <cell r="BH158">
            <v>6</v>
          </cell>
          <cell r="BI158">
            <v>7</v>
          </cell>
          <cell r="BJ158">
            <v>8</v>
          </cell>
          <cell r="BK158">
            <v>6</v>
          </cell>
          <cell r="BL158">
            <v>6</v>
          </cell>
          <cell r="BM158">
            <v>6</v>
          </cell>
          <cell r="BN158">
            <v>5</v>
          </cell>
          <cell r="BO158">
            <v>5</v>
          </cell>
          <cell r="BP158">
            <v>5</v>
          </cell>
          <cell r="BQ158">
            <v>4</v>
          </cell>
          <cell r="BR158">
            <v>5</v>
          </cell>
          <cell r="BS158">
            <v>4</v>
          </cell>
          <cell r="BT158">
            <v>5</v>
          </cell>
          <cell r="BU158">
            <v>4</v>
          </cell>
          <cell r="BV158">
            <v>5</v>
          </cell>
          <cell r="BW158">
            <v>3</v>
          </cell>
          <cell r="BX158">
            <v>4</v>
          </cell>
          <cell r="BY158">
            <v>3</v>
          </cell>
          <cell r="BZ158">
            <v>3</v>
          </cell>
          <cell r="CA158">
            <v>3</v>
          </cell>
          <cell r="CB158">
            <v>4</v>
          </cell>
          <cell r="CC158">
            <v>3</v>
          </cell>
          <cell r="CD158">
            <v>2</v>
          </cell>
          <cell r="CE158">
            <v>3</v>
          </cell>
          <cell r="CF158">
            <v>3</v>
          </cell>
          <cell r="CG158">
            <v>2</v>
          </cell>
          <cell r="CH158">
            <v>2</v>
          </cell>
          <cell r="CI158">
            <v>2</v>
          </cell>
          <cell r="CJ158">
            <v>2</v>
          </cell>
          <cell r="CK158">
            <v>2</v>
          </cell>
          <cell r="CL158">
            <v>2</v>
          </cell>
          <cell r="CM158">
            <v>2</v>
          </cell>
          <cell r="CN158">
            <v>1</v>
          </cell>
          <cell r="CO158">
            <v>1</v>
          </cell>
          <cell r="CP158">
            <v>2</v>
          </cell>
          <cell r="CQ158">
            <v>1</v>
          </cell>
          <cell r="CR158">
            <v>1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12</v>
          </cell>
          <cell r="DL158">
            <v>63</v>
          </cell>
          <cell r="DM158">
            <v>44</v>
          </cell>
          <cell r="DN158">
            <v>43</v>
          </cell>
          <cell r="DO158">
            <v>45</v>
          </cell>
          <cell r="DP158">
            <v>44</v>
          </cell>
          <cell r="DQ158">
            <v>39</v>
          </cell>
          <cell r="DR158">
            <v>34</v>
          </cell>
          <cell r="DS158">
            <v>28</v>
          </cell>
          <cell r="DT158">
            <v>23</v>
          </cell>
          <cell r="DU158">
            <v>19</v>
          </cell>
          <cell r="DV158">
            <v>15</v>
          </cell>
          <cell r="DW158">
            <v>12</v>
          </cell>
          <cell r="DX158">
            <v>14</v>
          </cell>
          <cell r="DY158">
            <v>12</v>
          </cell>
        </row>
        <row r="159">
          <cell r="G159">
            <v>5022</v>
          </cell>
          <cell r="H159">
            <v>5</v>
          </cell>
          <cell r="I159">
            <v>7</v>
          </cell>
          <cell r="J159">
            <v>6</v>
          </cell>
          <cell r="K159">
            <v>6</v>
          </cell>
          <cell r="L159">
            <v>8</v>
          </cell>
          <cell r="M159">
            <v>9</v>
          </cell>
          <cell r="N159">
            <v>8</v>
          </cell>
          <cell r="O159">
            <v>9</v>
          </cell>
          <cell r="P159">
            <v>9</v>
          </cell>
          <cell r="Q159">
            <v>9</v>
          </cell>
          <cell r="R159">
            <v>11</v>
          </cell>
          <cell r="S159">
            <v>10</v>
          </cell>
          <cell r="T159">
            <v>10</v>
          </cell>
          <cell r="U159">
            <v>12</v>
          </cell>
          <cell r="V159">
            <v>10</v>
          </cell>
          <cell r="W159">
            <v>12</v>
          </cell>
          <cell r="X159">
            <v>11</v>
          </cell>
          <cell r="Y159">
            <v>11</v>
          </cell>
          <cell r="Z159">
            <v>12</v>
          </cell>
          <cell r="AA159">
            <v>10</v>
          </cell>
          <cell r="AB159">
            <v>10</v>
          </cell>
          <cell r="AC159">
            <v>11</v>
          </cell>
          <cell r="AD159">
            <v>10</v>
          </cell>
          <cell r="AE159">
            <v>8</v>
          </cell>
          <cell r="AF159">
            <v>8</v>
          </cell>
          <cell r="AG159">
            <v>8</v>
          </cell>
          <cell r="AH159">
            <v>7</v>
          </cell>
          <cell r="AI159">
            <v>6</v>
          </cell>
          <cell r="AJ159">
            <v>6</v>
          </cell>
          <cell r="AK159">
            <v>5</v>
          </cell>
          <cell r="AL159">
            <v>7</v>
          </cell>
          <cell r="AM159">
            <v>6</v>
          </cell>
          <cell r="AN159">
            <v>5</v>
          </cell>
          <cell r="AO159">
            <v>7</v>
          </cell>
          <cell r="AP159">
            <v>7</v>
          </cell>
          <cell r="AQ159">
            <v>6</v>
          </cell>
          <cell r="AR159">
            <v>7</v>
          </cell>
          <cell r="AS159">
            <v>6</v>
          </cell>
          <cell r="AT159">
            <v>7</v>
          </cell>
          <cell r="AU159">
            <v>7</v>
          </cell>
          <cell r="AV159">
            <v>6</v>
          </cell>
          <cell r="AW159">
            <v>8</v>
          </cell>
          <cell r="AX159">
            <v>6</v>
          </cell>
          <cell r="AY159">
            <v>6</v>
          </cell>
          <cell r="AZ159">
            <v>6</v>
          </cell>
          <cell r="BA159">
            <v>6</v>
          </cell>
          <cell r="BB159">
            <v>6</v>
          </cell>
          <cell r="BC159">
            <v>6</v>
          </cell>
          <cell r="BD159">
            <v>6</v>
          </cell>
          <cell r="BE159">
            <v>5</v>
          </cell>
          <cell r="BF159">
            <v>4</v>
          </cell>
          <cell r="BG159">
            <v>5</v>
          </cell>
          <cell r="BH159">
            <v>4</v>
          </cell>
          <cell r="BI159">
            <v>5</v>
          </cell>
          <cell r="BJ159">
            <v>6</v>
          </cell>
          <cell r="BK159">
            <v>4</v>
          </cell>
          <cell r="BL159">
            <v>4</v>
          </cell>
          <cell r="BM159">
            <v>4</v>
          </cell>
          <cell r="BN159">
            <v>4</v>
          </cell>
          <cell r="BO159">
            <v>4</v>
          </cell>
          <cell r="BP159">
            <v>4</v>
          </cell>
          <cell r="BQ159">
            <v>3</v>
          </cell>
          <cell r="BR159">
            <v>4</v>
          </cell>
          <cell r="BS159">
            <v>3</v>
          </cell>
          <cell r="BT159">
            <v>3</v>
          </cell>
          <cell r="BU159">
            <v>3</v>
          </cell>
          <cell r="BV159">
            <v>3</v>
          </cell>
          <cell r="BW159">
            <v>2</v>
          </cell>
          <cell r="BX159">
            <v>3</v>
          </cell>
          <cell r="BY159">
            <v>2</v>
          </cell>
          <cell r="BZ159">
            <v>2</v>
          </cell>
          <cell r="CA159">
            <v>3</v>
          </cell>
          <cell r="CB159">
            <v>3</v>
          </cell>
          <cell r="CC159">
            <v>2</v>
          </cell>
          <cell r="CD159">
            <v>2</v>
          </cell>
          <cell r="CE159">
            <v>2</v>
          </cell>
          <cell r="CF159">
            <v>2</v>
          </cell>
          <cell r="CG159">
            <v>1</v>
          </cell>
          <cell r="CH159">
            <v>2</v>
          </cell>
          <cell r="CI159">
            <v>1</v>
          </cell>
          <cell r="CJ159">
            <v>2</v>
          </cell>
          <cell r="CK159">
            <v>1</v>
          </cell>
          <cell r="CL159">
            <v>1</v>
          </cell>
          <cell r="CM159">
            <v>2</v>
          </cell>
          <cell r="CN159">
            <v>1</v>
          </cell>
          <cell r="CO159">
            <v>1</v>
          </cell>
          <cell r="CP159">
            <v>1</v>
          </cell>
          <cell r="CQ159">
            <v>1</v>
          </cell>
          <cell r="CR159">
            <v>1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5</v>
          </cell>
          <cell r="DL159">
            <v>47</v>
          </cell>
          <cell r="DM159">
            <v>32</v>
          </cell>
          <cell r="DN159">
            <v>32</v>
          </cell>
          <cell r="DO159">
            <v>33</v>
          </cell>
          <cell r="DP159">
            <v>32</v>
          </cell>
          <cell r="DQ159">
            <v>29</v>
          </cell>
          <cell r="DR159">
            <v>24</v>
          </cell>
          <cell r="DS159">
            <v>20</v>
          </cell>
          <cell r="DT159">
            <v>17</v>
          </cell>
          <cell r="DU159">
            <v>13</v>
          </cell>
          <cell r="DV159">
            <v>12</v>
          </cell>
          <cell r="DW159">
            <v>8</v>
          </cell>
          <cell r="DX159">
            <v>11</v>
          </cell>
          <cell r="DY159">
            <v>5</v>
          </cell>
        </row>
        <row r="160">
          <cell r="G160">
            <v>5023</v>
          </cell>
          <cell r="H160">
            <v>11</v>
          </cell>
          <cell r="I160">
            <v>9</v>
          </cell>
          <cell r="J160">
            <v>7</v>
          </cell>
          <cell r="K160">
            <v>7</v>
          </cell>
          <cell r="L160">
            <v>14</v>
          </cell>
          <cell r="M160">
            <v>10</v>
          </cell>
          <cell r="N160">
            <v>9</v>
          </cell>
          <cell r="O160">
            <v>10</v>
          </cell>
          <cell r="P160">
            <v>11</v>
          </cell>
          <cell r="Q160">
            <v>10</v>
          </cell>
          <cell r="R160">
            <v>13</v>
          </cell>
          <cell r="S160">
            <v>12</v>
          </cell>
          <cell r="T160">
            <v>12</v>
          </cell>
          <cell r="U160">
            <v>14</v>
          </cell>
          <cell r="V160">
            <v>12</v>
          </cell>
          <cell r="W160">
            <v>14</v>
          </cell>
          <cell r="X160">
            <v>13</v>
          </cell>
          <cell r="Y160">
            <v>13</v>
          </cell>
          <cell r="Z160">
            <v>14</v>
          </cell>
          <cell r="AA160">
            <v>12</v>
          </cell>
          <cell r="AB160">
            <v>12</v>
          </cell>
          <cell r="AC160">
            <v>12</v>
          </cell>
          <cell r="AD160">
            <v>11</v>
          </cell>
          <cell r="AE160">
            <v>9</v>
          </cell>
          <cell r="AF160">
            <v>10</v>
          </cell>
          <cell r="AG160">
            <v>10</v>
          </cell>
          <cell r="AH160">
            <v>8</v>
          </cell>
          <cell r="AI160">
            <v>7</v>
          </cell>
          <cell r="AJ160">
            <v>7</v>
          </cell>
          <cell r="AK160">
            <v>6</v>
          </cell>
          <cell r="AL160">
            <v>8</v>
          </cell>
          <cell r="AM160">
            <v>7</v>
          </cell>
          <cell r="AN160">
            <v>6</v>
          </cell>
          <cell r="AO160">
            <v>8</v>
          </cell>
          <cell r="AP160">
            <v>8</v>
          </cell>
          <cell r="AQ160">
            <v>7</v>
          </cell>
          <cell r="AR160">
            <v>8</v>
          </cell>
          <cell r="AS160">
            <v>7</v>
          </cell>
          <cell r="AT160">
            <v>8</v>
          </cell>
          <cell r="AU160">
            <v>8</v>
          </cell>
          <cell r="AV160">
            <v>7</v>
          </cell>
          <cell r="AW160">
            <v>9</v>
          </cell>
          <cell r="AX160">
            <v>7</v>
          </cell>
          <cell r="AY160">
            <v>7</v>
          </cell>
          <cell r="AZ160">
            <v>8</v>
          </cell>
          <cell r="BA160">
            <v>7</v>
          </cell>
          <cell r="BB160">
            <v>7</v>
          </cell>
          <cell r="BC160">
            <v>7</v>
          </cell>
          <cell r="BD160">
            <v>7</v>
          </cell>
          <cell r="BE160">
            <v>6</v>
          </cell>
          <cell r="BF160">
            <v>5</v>
          </cell>
          <cell r="BG160">
            <v>6</v>
          </cell>
          <cell r="BH160">
            <v>5</v>
          </cell>
          <cell r="BI160">
            <v>6</v>
          </cell>
          <cell r="BJ160">
            <v>7</v>
          </cell>
          <cell r="BK160">
            <v>5</v>
          </cell>
          <cell r="BL160">
            <v>5</v>
          </cell>
          <cell r="BM160">
            <v>5</v>
          </cell>
          <cell r="BN160">
            <v>4</v>
          </cell>
          <cell r="BO160">
            <v>5</v>
          </cell>
          <cell r="BP160">
            <v>5</v>
          </cell>
          <cell r="BQ160">
            <v>4</v>
          </cell>
          <cell r="BR160">
            <v>4</v>
          </cell>
          <cell r="BS160">
            <v>4</v>
          </cell>
          <cell r="BT160">
            <v>4</v>
          </cell>
          <cell r="BU160">
            <v>4</v>
          </cell>
          <cell r="BV160">
            <v>4</v>
          </cell>
          <cell r="BW160">
            <v>3</v>
          </cell>
          <cell r="BX160">
            <v>3</v>
          </cell>
          <cell r="BY160">
            <v>3</v>
          </cell>
          <cell r="BZ160">
            <v>3</v>
          </cell>
          <cell r="CA160">
            <v>3</v>
          </cell>
          <cell r="CB160">
            <v>3</v>
          </cell>
          <cell r="CC160">
            <v>3</v>
          </cell>
          <cell r="CD160">
            <v>2</v>
          </cell>
          <cell r="CE160">
            <v>3</v>
          </cell>
          <cell r="CF160">
            <v>2</v>
          </cell>
          <cell r="CG160">
            <v>2</v>
          </cell>
          <cell r="CH160">
            <v>2</v>
          </cell>
          <cell r="CI160">
            <v>1</v>
          </cell>
          <cell r="CJ160">
            <v>2</v>
          </cell>
          <cell r="CK160">
            <v>2</v>
          </cell>
          <cell r="CL160">
            <v>2</v>
          </cell>
          <cell r="CM160">
            <v>2</v>
          </cell>
          <cell r="CN160">
            <v>1</v>
          </cell>
          <cell r="CO160">
            <v>1</v>
          </cell>
          <cell r="CP160">
            <v>1</v>
          </cell>
          <cell r="CQ160">
            <v>1</v>
          </cell>
          <cell r="CR160">
            <v>1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11</v>
          </cell>
          <cell r="DL160">
            <v>54</v>
          </cell>
          <cell r="DM160">
            <v>38</v>
          </cell>
          <cell r="DN160">
            <v>37</v>
          </cell>
          <cell r="DO160">
            <v>38</v>
          </cell>
          <cell r="DP160">
            <v>38</v>
          </cell>
          <cell r="DQ160">
            <v>34</v>
          </cell>
          <cell r="DR160">
            <v>29</v>
          </cell>
          <cell r="DS160">
            <v>24</v>
          </cell>
          <cell r="DT160">
            <v>21</v>
          </cell>
          <cell r="DU160">
            <v>17</v>
          </cell>
          <cell r="DV160">
            <v>14</v>
          </cell>
          <cell r="DW160">
            <v>10</v>
          </cell>
          <cell r="DX160">
            <v>13</v>
          </cell>
          <cell r="DY160">
            <v>11</v>
          </cell>
        </row>
        <row r="161">
          <cell r="G161">
            <v>5024</v>
          </cell>
          <cell r="H161">
            <v>10</v>
          </cell>
          <cell r="I161">
            <v>11</v>
          </cell>
          <cell r="J161">
            <v>12</v>
          </cell>
          <cell r="K161">
            <v>9</v>
          </cell>
          <cell r="L161">
            <v>12</v>
          </cell>
          <cell r="M161">
            <v>13</v>
          </cell>
          <cell r="N161">
            <v>11</v>
          </cell>
          <cell r="O161">
            <v>14</v>
          </cell>
          <cell r="P161">
            <v>14</v>
          </cell>
          <cell r="Q161">
            <v>13</v>
          </cell>
          <cell r="R161">
            <v>16</v>
          </cell>
          <cell r="S161">
            <v>16</v>
          </cell>
          <cell r="T161">
            <v>16</v>
          </cell>
          <cell r="U161">
            <v>18</v>
          </cell>
          <cell r="V161">
            <v>15</v>
          </cell>
          <cell r="W161">
            <v>18</v>
          </cell>
          <cell r="X161">
            <v>16</v>
          </cell>
          <cell r="Y161">
            <v>17</v>
          </cell>
          <cell r="Z161">
            <v>19</v>
          </cell>
          <cell r="AA161">
            <v>16</v>
          </cell>
          <cell r="AB161">
            <v>16</v>
          </cell>
          <cell r="AC161">
            <v>16</v>
          </cell>
          <cell r="AD161">
            <v>15</v>
          </cell>
          <cell r="AE161">
            <v>12</v>
          </cell>
          <cell r="AF161">
            <v>12</v>
          </cell>
          <cell r="AG161">
            <v>12</v>
          </cell>
          <cell r="AH161">
            <v>10</v>
          </cell>
          <cell r="AI161">
            <v>10</v>
          </cell>
          <cell r="AJ161">
            <v>9</v>
          </cell>
          <cell r="AK161">
            <v>8</v>
          </cell>
          <cell r="AL161">
            <v>10</v>
          </cell>
          <cell r="AM161">
            <v>10</v>
          </cell>
          <cell r="AN161">
            <v>8</v>
          </cell>
          <cell r="AO161">
            <v>10</v>
          </cell>
          <cell r="AP161">
            <v>10</v>
          </cell>
          <cell r="AQ161">
            <v>9</v>
          </cell>
          <cell r="AR161">
            <v>10</v>
          </cell>
          <cell r="AS161">
            <v>9</v>
          </cell>
          <cell r="AT161">
            <v>11</v>
          </cell>
          <cell r="AU161">
            <v>11</v>
          </cell>
          <cell r="AV161">
            <v>9</v>
          </cell>
          <cell r="AW161">
            <v>12</v>
          </cell>
          <cell r="AX161">
            <v>10</v>
          </cell>
          <cell r="AY161">
            <v>9</v>
          </cell>
          <cell r="AZ161">
            <v>10</v>
          </cell>
          <cell r="BA161">
            <v>8</v>
          </cell>
          <cell r="BB161">
            <v>9</v>
          </cell>
          <cell r="BC161">
            <v>9</v>
          </cell>
          <cell r="BD161">
            <v>9</v>
          </cell>
          <cell r="BE161">
            <v>8</v>
          </cell>
          <cell r="BF161">
            <v>6</v>
          </cell>
          <cell r="BG161">
            <v>8</v>
          </cell>
          <cell r="BH161">
            <v>6</v>
          </cell>
          <cell r="BI161">
            <v>7</v>
          </cell>
          <cell r="BJ161">
            <v>9</v>
          </cell>
          <cell r="BK161">
            <v>7</v>
          </cell>
          <cell r="BL161">
            <v>6</v>
          </cell>
          <cell r="BM161">
            <v>6</v>
          </cell>
          <cell r="BN161">
            <v>6</v>
          </cell>
          <cell r="BO161">
            <v>6</v>
          </cell>
          <cell r="BP161">
            <v>6</v>
          </cell>
          <cell r="BQ161">
            <v>5</v>
          </cell>
          <cell r="BR161">
            <v>5</v>
          </cell>
          <cell r="BS161">
            <v>5</v>
          </cell>
          <cell r="BT161">
            <v>5</v>
          </cell>
          <cell r="BU161">
            <v>5</v>
          </cell>
          <cell r="BV161">
            <v>5</v>
          </cell>
          <cell r="BW161">
            <v>4</v>
          </cell>
          <cell r="BX161">
            <v>4</v>
          </cell>
          <cell r="BY161">
            <v>3</v>
          </cell>
          <cell r="BZ161">
            <v>4</v>
          </cell>
          <cell r="CA161">
            <v>4</v>
          </cell>
          <cell r="CB161">
            <v>4</v>
          </cell>
          <cell r="CC161">
            <v>3</v>
          </cell>
          <cell r="CD161">
            <v>2</v>
          </cell>
          <cell r="CE161">
            <v>3</v>
          </cell>
          <cell r="CF161">
            <v>3</v>
          </cell>
          <cell r="CG161">
            <v>2</v>
          </cell>
          <cell r="CH161">
            <v>2</v>
          </cell>
          <cell r="CI161">
            <v>2</v>
          </cell>
          <cell r="CJ161">
            <v>2</v>
          </cell>
          <cell r="CK161">
            <v>2</v>
          </cell>
          <cell r="CL161">
            <v>2</v>
          </cell>
          <cell r="CM161">
            <v>2</v>
          </cell>
          <cell r="CN161">
            <v>2</v>
          </cell>
          <cell r="CO161">
            <v>1</v>
          </cell>
          <cell r="CP161">
            <v>2</v>
          </cell>
          <cell r="CQ161">
            <v>1</v>
          </cell>
          <cell r="CR161">
            <v>1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10</v>
          </cell>
          <cell r="DL161">
            <v>71</v>
          </cell>
          <cell r="DM161">
            <v>49</v>
          </cell>
          <cell r="DN161">
            <v>48</v>
          </cell>
          <cell r="DO161">
            <v>50</v>
          </cell>
          <cell r="DP161">
            <v>50</v>
          </cell>
          <cell r="DQ161">
            <v>43</v>
          </cell>
          <cell r="DR161">
            <v>36</v>
          </cell>
          <cell r="DS161">
            <v>31</v>
          </cell>
          <cell r="DT161">
            <v>26</v>
          </cell>
          <cell r="DU161">
            <v>21</v>
          </cell>
          <cell r="DV161">
            <v>17</v>
          </cell>
          <cell r="DW161">
            <v>12</v>
          </cell>
          <cell r="DX161">
            <v>15</v>
          </cell>
          <cell r="DY161">
            <v>10</v>
          </cell>
        </row>
        <row r="162">
          <cell r="G162">
            <v>5025</v>
          </cell>
          <cell r="H162">
            <v>6</v>
          </cell>
          <cell r="I162">
            <v>6</v>
          </cell>
          <cell r="J162">
            <v>5</v>
          </cell>
          <cell r="K162">
            <v>6</v>
          </cell>
          <cell r="L162">
            <v>11</v>
          </cell>
          <cell r="M162">
            <v>8</v>
          </cell>
          <cell r="N162">
            <v>7</v>
          </cell>
          <cell r="O162">
            <v>9</v>
          </cell>
          <cell r="P162">
            <v>9</v>
          </cell>
          <cell r="Q162">
            <v>8</v>
          </cell>
          <cell r="R162">
            <v>10</v>
          </cell>
          <cell r="S162">
            <v>10</v>
          </cell>
          <cell r="T162">
            <v>10</v>
          </cell>
          <cell r="U162">
            <v>12</v>
          </cell>
          <cell r="V162">
            <v>10</v>
          </cell>
          <cell r="W162">
            <v>11</v>
          </cell>
          <cell r="X162">
            <v>10</v>
          </cell>
          <cell r="Y162">
            <v>11</v>
          </cell>
          <cell r="Z162">
            <v>12</v>
          </cell>
          <cell r="AA162">
            <v>10</v>
          </cell>
          <cell r="AB162">
            <v>10</v>
          </cell>
          <cell r="AC162">
            <v>10</v>
          </cell>
          <cell r="AD162">
            <v>9</v>
          </cell>
          <cell r="AE162">
            <v>8</v>
          </cell>
          <cell r="AF162">
            <v>8</v>
          </cell>
          <cell r="AG162">
            <v>8</v>
          </cell>
          <cell r="AH162">
            <v>6</v>
          </cell>
          <cell r="AI162">
            <v>6</v>
          </cell>
          <cell r="AJ162">
            <v>6</v>
          </cell>
          <cell r="AK162">
            <v>5</v>
          </cell>
          <cell r="AL162">
            <v>7</v>
          </cell>
          <cell r="AM162">
            <v>6</v>
          </cell>
          <cell r="AN162">
            <v>5</v>
          </cell>
          <cell r="AO162">
            <v>7</v>
          </cell>
          <cell r="AP162">
            <v>7</v>
          </cell>
          <cell r="AQ162">
            <v>6</v>
          </cell>
          <cell r="AR162">
            <v>6</v>
          </cell>
          <cell r="AS162">
            <v>6</v>
          </cell>
          <cell r="AT162">
            <v>7</v>
          </cell>
          <cell r="AU162">
            <v>7</v>
          </cell>
          <cell r="AV162">
            <v>5</v>
          </cell>
          <cell r="AW162">
            <v>7</v>
          </cell>
          <cell r="AX162">
            <v>6</v>
          </cell>
          <cell r="AY162">
            <v>5</v>
          </cell>
          <cell r="AZ162">
            <v>6</v>
          </cell>
          <cell r="BA162">
            <v>5</v>
          </cell>
          <cell r="BB162">
            <v>6</v>
          </cell>
          <cell r="BC162">
            <v>6</v>
          </cell>
          <cell r="BD162">
            <v>5</v>
          </cell>
          <cell r="BE162">
            <v>5</v>
          </cell>
          <cell r="BF162">
            <v>4</v>
          </cell>
          <cell r="BG162">
            <v>5</v>
          </cell>
          <cell r="BH162">
            <v>4</v>
          </cell>
          <cell r="BI162">
            <v>5</v>
          </cell>
          <cell r="BJ162">
            <v>6</v>
          </cell>
          <cell r="BK162">
            <v>4</v>
          </cell>
          <cell r="BL162">
            <v>4</v>
          </cell>
          <cell r="BM162">
            <v>4</v>
          </cell>
          <cell r="BN162">
            <v>4</v>
          </cell>
          <cell r="BO162">
            <v>4</v>
          </cell>
          <cell r="BP162">
            <v>4</v>
          </cell>
          <cell r="BQ162">
            <v>3</v>
          </cell>
          <cell r="BR162">
            <v>3</v>
          </cell>
          <cell r="BS162">
            <v>3</v>
          </cell>
          <cell r="BT162">
            <v>3</v>
          </cell>
          <cell r="BU162">
            <v>3</v>
          </cell>
          <cell r="BV162">
            <v>3</v>
          </cell>
          <cell r="BW162">
            <v>2</v>
          </cell>
          <cell r="BX162">
            <v>3</v>
          </cell>
          <cell r="BY162">
            <v>2</v>
          </cell>
          <cell r="BZ162">
            <v>2</v>
          </cell>
          <cell r="CA162">
            <v>2</v>
          </cell>
          <cell r="CB162">
            <v>3</v>
          </cell>
          <cell r="CC162">
            <v>2</v>
          </cell>
          <cell r="CD162">
            <v>2</v>
          </cell>
          <cell r="CE162">
            <v>2</v>
          </cell>
          <cell r="CF162">
            <v>2</v>
          </cell>
          <cell r="CG162">
            <v>1</v>
          </cell>
          <cell r="CH162">
            <v>2</v>
          </cell>
          <cell r="CI162">
            <v>1</v>
          </cell>
          <cell r="CJ162">
            <v>1</v>
          </cell>
          <cell r="CK162">
            <v>1</v>
          </cell>
          <cell r="CL162">
            <v>1</v>
          </cell>
          <cell r="CM162">
            <v>2</v>
          </cell>
          <cell r="CN162">
            <v>1</v>
          </cell>
          <cell r="CO162">
            <v>1</v>
          </cell>
          <cell r="CP162">
            <v>1</v>
          </cell>
          <cell r="CQ162">
            <v>1</v>
          </cell>
          <cell r="CR162">
            <v>1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6</v>
          </cell>
          <cell r="DL162">
            <v>45</v>
          </cell>
          <cell r="DM162">
            <v>31</v>
          </cell>
          <cell r="DN162">
            <v>32</v>
          </cell>
          <cell r="DO162">
            <v>32</v>
          </cell>
          <cell r="DP162">
            <v>29</v>
          </cell>
          <cell r="DQ162">
            <v>27</v>
          </cell>
          <cell r="DR162">
            <v>24</v>
          </cell>
          <cell r="DS162">
            <v>20</v>
          </cell>
          <cell r="DT162">
            <v>16</v>
          </cell>
          <cell r="DU162">
            <v>13</v>
          </cell>
          <cell r="DV162">
            <v>11</v>
          </cell>
          <cell r="DW162">
            <v>8</v>
          </cell>
          <cell r="DX162">
            <v>10</v>
          </cell>
          <cell r="DY162">
            <v>6</v>
          </cell>
        </row>
        <row r="163">
          <cell r="G163">
            <v>6836</v>
          </cell>
          <cell r="H163">
            <v>3</v>
          </cell>
          <cell r="I163">
            <v>6</v>
          </cell>
          <cell r="J163">
            <v>3</v>
          </cell>
          <cell r="K163">
            <v>4</v>
          </cell>
          <cell r="L163">
            <v>4</v>
          </cell>
          <cell r="M163">
            <v>6</v>
          </cell>
          <cell r="N163">
            <v>5</v>
          </cell>
          <cell r="O163">
            <v>6</v>
          </cell>
          <cell r="P163">
            <v>6</v>
          </cell>
          <cell r="Q163">
            <v>6</v>
          </cell>
          <cell r="R163">
            <v>7</v>
          </cell>
          <cell r="S163">
            <v>7</v>
          </cell>
          <cell r="T163">
            <v>7</v>
          </cell>
          <cell r="U163">
            <v>8</v>
          </cell>
          <cell r="V163">
            <v>7</v>
          </cell>
          <cell r="W163">
            <v>8</v>
          </cell>
          <cell r="X163">
            <v>7</v>
          </cell>
          <cell r="Y163">
            <v>8</v>
          </cell>
          <cell r="Z163">
            <v>8</v>
          </cell>
          <cell r="AA163">
            <v>7</v>
          </cell>
          <cell r="AB163">
            <v>7</v>
          </cell>
          <cell r="AC163">
            <v>7</v>
          </cell>
          <cell r="AD163">
            <v>7</v>
          </cell>
          <cell r="AE163">
            <v>5</v>
          </cell>
          <cell r="AF163">
            <v>6</v>
          </cell>
          <cell r="AG163">
            <v>6</v>
          </cell>
          <cell r="AH163">
            <v>4</v>
          </cell>
          <cell r="AI163">
            <v>4</v>
          </cell>
          <cell r="AJ163">
            <v>4</v>
          </cell>
          <cell r="AK163">
            <v>4</v>
          </cell>
          <cell r="AL163">
            <v>5</v>
          </cell>
          <cell r="AM163">
            <v>4</v>
          </cell>
          <cell r="AN163">
            <v>4</v>
          </cell>
          <cell r="AO163">
            <v>5</v>
          </cell>
          <cell r="AP163">
            <v>5</v>
          </cell>
          <cell r="AQ163">
            <v>4</v>
          </cell>
          <cell r="AR163">
            <v>4</v>
          </cell>
          <cell r="AS163">
            <v>4</v>
          </cell>
          <cell r="AT163">
            <v>5</v>
          </cell>
          <cell r="AU163">
            <v>5</v>
          </cell>
          <cell r="AV163">
            <v>4</v>
          </cell>
          <cell r="AW163">
            <v>5</v>
          </cell>
          <cell r="AX163">
            <v>4</v>
          </cell>
          <cell r="AY163">
            <v>4</v>
          </cell>
          <cell r="AZ163">
            <v>4</v>
          </cell>
          <cell r="BA163">
            <v>4</v>
          </cell>
          <cell r="BB163">
            <v>4</v>
          </cell>
          <cell r="BC163">
            <v>4</v>
          </cell>
          <cell r="BD163">
            <v>4</v>
          </cell>
          <cell r="BE163">
            <v>3</v>
          </cell>
          <cell r="BF163">
            <v>3</v>
          </cell>
          <cell r="BG163">
            <v>3</v>
          </cell>
          <cell r="BH163">
            <v>3</v>
          </cell>
          <cell r="BI163">
            <v>3</v>
          </cell>
          <cell r="BJ163">
            <v>4</v>
          </cell>
          <cell r="BK163">
            <v>3</v>
          </cell>
          <cell r="BL163">
            <v>3</v>
          </cell>
          <cell r="BM163">
            <v>3</v>
          </cell>
          <cell r="BN163">
            <v>3</v>
          </cell>
          <cell r="BO163">
            <v>3</v>
          </cell>
          <cell r="BP163">
            <v>3</v>
          </cell>
          <cell r="BQ163">
            <v>2</v>
          </cell>
          <cell r="BR163">
            <v>2</v>
          </cell>
          <cell r="BS163">
            <v>2</v>
          </cell>
          <cell r="BT163">
            <v>2</v>
          </cell>
          <cell r="BU163">
            <v>2</v>
          </cell>
          <cell r="BV163">
            <v>2</v>
          </cell>
          <cell r="BW163">
            <v>2</v>
          </cell>
          <cell r="BX163">
            <v>2</v>
          </cell>
          <cell r="BY163">
            <v>2</v>
          </cell>
          <cell r="BZ163">
            <v>2</v>
          </cell>
          <cell r="CA163">
            <v>2</v>
          </cell>
          <cell r="CB163">
            <v>2</v>
          </cell>
          <cell r="CC163">
            <v>2</v>
          </cell>
          <cell r="CD163">
            <v>1</v>
          </cell>
          <cell r="CE163">
            <v>1</v>
          </cell>
          <cell r="CF163">
            <v>1</v>
          </cell>
          <cell r="CG163">
            <v>1</v>
          </cell>
          <cell r="CH163">
            <v>1</v>
          </cell>
          <cell r="CI163">
            <v>1</v>
          </cell>
          <cell r="CJ163">
            <v>1</v>
          </cell>
          <cell r="CK163">
            <v>1</v>
          </cell>
          <cell r="CL163">
            <v>1</v>
          </cell>
          <cell r="CM163">
            <v>1</v>
          </cell>
          <cell r="CN163">
            <v>1</v>
          </cell>
          <cell r="CO163">
            <v>1</v>
          </cell>
          <cell r="CP163">
            <v>1</v>
          </cell>
          <cell r="CQ163">
            <v>0</v>
          </cell>
          <cell r="CR163">
            <v>1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3</v>
          </cell>
          <cell r="DL163">
            <v>32</v>
          </cell>
          <cell r="DM163">
            <v>22</v>
          </cell>
          <cell r="DN163">
            <v>23</v>
          </cell>
          <cell r="DO163">
            <v>22</v>
          </cell>
          <cell r="DP163">
            <v>21</v>
          </cell>
          <cell r="DQ163">
            <v>19</v>
          </cell>
          <cell r="DR163">
            <v>16</v>
          </cell>
          <cell r="DS163">
            <v>15</v>
          </cell>
          <cell r="DT163">
            <v>11</v>
          </cell>
          <cell r="DU163">
            <v>10</v>
          </cell>
          <cell r="DV163">
            <v>9</v>
          </cell>
          <cell r="DW163">
            <v>5</v>
          </cell>
          <cell r="DX163">
            <v>8</v>
          </cell>
          <cell r="DY163">
            <v>3</v>
          </cell>
        </row>
        <row r="164">
          <cell r="G164">
            <v>7047</v>
          </cell>
          <cell r="H164">
            <v>3</v>
          </cell>
          <cell r="I164">
            <v>5</v>
          </cell>
          <cell r="J164">
            <v>4</v>
          </cell>
          <cell r="K164">
            <v>3</v>
          </cell>
          <cell r="L164">
            <v>6</v>
          </cell>
          <cell r="M164">
            <v>5</v>
          </cell>
          <cell r="N164">
            <v>4</v>
          </cell>
          <cell r="O164">
            <v>5</v>
          </cell>
          <cell r="P164">
            <v>5</v>
          </cell>
          <cell r="Q164">
            <v>5</v>
          </cell>
          <cell r="R164">
            <v>6</v>
          </cell>
          <cell r="S164">
            <v>6</v>
          </cell>
          <cell r="T164">
            <v>6</v>
          </cell>
          <cell r="U164">
            <v>7</v>
          </cell>
          <cell r="V164">
            <v>5</v>
          </cell>
          <cell r="W164">
            <v>6</v>
          </cell>
          <cell r="X164">
            <v>6</v>
          </cell>
          <cell r="Y164">
            <v>6</v>
          </cell>
          <cell r="Z164">
            <v>7</v>
          </cell>
          <cell r="AA164">
            <v>6</v>
          </cell>
          <cell r="AB164">
            <v>6</v>
          </cell>
          <cell r="AC164">
            <v>6</v>
          </cell>
          <cell r="AD164">
            <v>5</v>
          </cell>
          <cell r="AE164">
            <v>4</v>
          </cell>
          <cell r="AF164">
            <v>4</v>
          </cell>
          <cell r="AG164">
            <v>5</v>
          </cell>
          <cell r="AH164">
            <v>4</v>
          </cell>
          <cell r="AI164">
            <v>3</v>
          </cell>
          <cell r="AJ164">
            <v>3</v>
          </cell>
          <cell r="AK164">
            <v>3</v>
          </cell>
          <cell r="AL164">
            <v>4</v>
          </cell>
          <cell r="AM164">
            <v>3</v>
          </cell>
          <cell r="AN164">
            <v>3</v>
          </cell>
          <cell r="AO164">
            <v>4</v>
          </cell>
          <cell r="AP164">
            <v>4</v>
          </cell>
          <cell r="AQ164">
            <v>3</v>
          </cell>
          <cell r="AR164">
            <v>4</v>
          </cell>
          <cell r="AS164">
            <v>3</v>
          </cell>
          <cell r="AT164">
            <v>4</v>
          </cell>
          <cell r="AU164">
            <v>4</v>
          </cell>
          <cell r="AV164">
            <v>3</v>
          </cell>
          <cell r="AW164">
            <v>4</v>
          </cell>
          <cell r="AX164">
            <v>3</v>
          </cell>
          <cell r="AY164">
            <v>3</v>
          </cell>
          <cell r="AZ164">
            <v>4</v>
          </cell>
          <cell r="BA164">
            <v>3</v>
          </cell>
          <cell r="BB164">
            <v>3</v>
          </cell>
          <cell r="BC164">
            <v>3</v>
          </cell>
          <cell r="BD164">
            <v>3</v>
          </cell>
          <cell r="BE164">
            <v>3</v>
          </cell>
          <cell r="BF164">
            <v>2</v>
          </cell>
          <cell r="BG164">
            <v>3</v>
          </cell>
          <cell r="BH164">
            <v>2</v>
          </cell>
          <cell r="BI164">
            <v>3</v>
          </cell>
          <cell r="BJ164">
            <v>3</v>
          </cell>
          <cell r="BK164">
            <v>2</v>
          </cell>
          <cell r="BL164">
            <v>2</v>
          </cell>
          <cell r="BM164">
            <v>2</v>
          </cell>
          <cell r="BN164">
            <v>2</v>
          </cell>
          <cell r="BO164">
            <v>2</v>
          </cell>
          <cell r="BP164">
            <v>2</v>
          </cell>
          <cell r="BQ164">
            <v>2</v>
          </cell>
          <cell r="BR164">
            <v>2</v>
          </cell>
          <cell r="BS164">
            <v>2</v>
          </cell>
          <cell r="BT164">
            <v>2</v>
          </cell>
          <cell r="BU164">
            <v>2</v>
          </cell>
          <cell r="BV164">
            <v>2</v>
          </cell>
          <cell r="BW164">
            <v>1</v>
          </cell>
          <cell r="BX164">
            <v>2</v>
          </cell>
          <cell r="BY164">
            <v>1</v>
          </cell>
          <cell r="BZ164">
            <v>1</v>
          </cell>
          <cell r="CA164">
            <v>1</v>
          </cell>
          <cell r="CB164">
            <v>1</v>
          </cell>
          <cell r="CC164">
            <v>1</v>
          </cell>
          <cell r="CD164">
            <v>1</v>
          </cell>
          <cell r="CE164">
            <v>1</v>
          </cell>
          <cell r="CF164">
            <v>1</v>
          </cell>
          <cell r="CG164">
            <v>1</v>
          </cell>
          <cell r="CH164">
            <v>1</v>
          </cell>
          <cell r="CI164">
            <v>1</v>
          </cell>
          <cell r="CJ164">
            <v>1</v>
          </cell>
          <cell r="CK164">
            <v>1</v>
          </cell>
          <cell r="CL164">
            <v>1</v>
          </cell>
          <cell r="CM164">
            <v>1</v>
          </cell>
          <cell r="CN164">
            <v>1</v>
          </cell>
          <cell r="CO164">
            <v>1</v>
          </cell>
          <cell r="CP164">
            <v>1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3</v>
          </cell>
          <cell r="DL164">
            <v>25</v>
          </cell>
          <cell r="DM164">
            <v>18</v>
          </cell>
          <cell r="DN164">
            <v>18</v>
          </cell>
          <cell r="DO164">
            <v>18</v>
          </cell>
          <cell r="DP164">
            <v>17</v>
          </cell>
          <cell r="DQ164">
            <v>15</v>
          </cell>
          <cell r="DR164">
            <v>13</v>
          </cell>
          <cell r="DS164">
            <v>10</v>
          </cell>
          <cell r="DT164">
            <v>10</v>
          </cell>
          <cell r="DU164">
            <v>8</v>
          </cell>
          <cell r="DV164">
            <v>5</v>
          </cell>
          <cell r="DW164">
            <v>5</v>
          </cell>
          <cell r="DX164">
            <v>7</v>
          </cell>
          <cell r="DY164">
            <v>3</v>
          </cell>
        </row>
        <row r="165">
          <cell r="G165">
            <v>7750</v>
          </cell>
          <cell r="H165">
            <v>2</v>
          </cell>
          <cell r="I165">
            <v>4</v>
          </cell>
          <cell r="J165">
            <v>4</v>
          </cell>
          <cell r="K165">
            <v>3</v>
          </cell>
          <cell r="L165">
            <v>3</v>
          </cell>
          <cell r="M165">
            <v>5</v>
          </cell>
          <cell r="N165">
            <v>4</v>
          </cell>
          <cell r="O165">
            <v>5</v>
          </cell>
          <cell r="P165">
            <v>5</v>
          </cell>
          <cell r="Q165">
            <v>5</v>
          </cell>
          <cell r="R165">
            <v>6</v>
          </cell>
          <cell r="S165">
            <v>6</v>
          </cell>
          <cell r="T165">
            <v>6</v>
          </cell>
          <cell r="U165">
            <v>7</v>
          </cell>
          <cell r="V165">
            <v>6</v>
          </cell>
          <cell r="W165">
            <v>7</v>
          </cell>
          <cell r="X165">
            <v>6</v>
          </cell>
          <cell r="Y165">
            <v>6</v>
          </cell>
          <cell r="Z165">
            <v>7</v>
          </cell>
          <cell r="AA165">
            <v>6</v>
          </cell>
          <cell r="AB165">
            <v>6</v>
          </cell>
          <cell r="AC165">
            <v>6</v>
          </cell>
          <cell r="AD165">
            <v>5</v>
          </cell>
          <cell r="AE165">
            <v>4</v>
          </cell>
          <cell r="AF165">
            <v>5</v>
          </cell>
          <cell r="AG165">
            <v>5</v>
          </cell>
          <cell r="AH165">
            <v>4</v>
          </cell>
          <cell r="AI165">
            <v>4</v>
          </cell>
          <cell r="AJ165">
            <v>3</v>
          </cell>
          <cell r="AK165">
            <v>3</v>
          </cell>
          <cell r="AL165">
            <v>4</v>
          </cell>
          <cell r="AM165">
            <v>4</v>
          </cell>
          <cell r="AN165">
            <v>3</v>
          </cell>
          <cell r="AO165">
            <v>4</v>
          </cell>
          <cell r="AP165">
            <v>4</v>
          </cell>
          <cell r="AQ165">
            <v>3</v>
          </cell>
          <cell r="AR165">
            <v>4</v>
          </cell>
          <cell r="AS165">
            <v>3</v>
          </cell>
          <cell r="AT165">
            <v>4</v>
          </cell>
          <cell r="AU165">
            <v>4</v>
          </cell>
          <cell r="AV165">
            <v>3</v>
          </cell>
          <cell r="AW165">
            <v>4</v>
          </cell>
          <cell r="AX165">
            <v>4</v>
          </cell>
          <cell r="AY165">
            <v>3</v>
          </cell>
          <cell r="AZ165">
            <v>4</v>
          </cell>
          <cell r="BA165">
            <v>3</v>
          </cell>
          <cell r="BB165">
            <v>3</v>
          </cell>
          <cell r="BC165">
            <v>3</v>
          </cell>
          <cell r="BD165">
            <v>3</v>
          </cell>
          <cell r="BE165">
            <v>3</v>
          </cell>
          <cell r="BF165">
            <v>2</v>
          </cell>
          <cell r="BG165">
            <v>3</v>
          </cell>
          <cell r="BH165">
            <v>2</v>
          </cell>
          <cell r="BI165">
            <v>3</v>
          </cell>
          <cell r="BJ165">
            <v>3</v>
          </cell>
          <cell r="BK165">
            <v>3</v>
          </cell>
          <cell r="BL165">
            <v>2</v>
          </cell>
          <cell r="BM165">
            <v>2</v>
          </cell>
          <cell r="BN165">
            <v>2</v>
          </cell>
          <cell r="BO165">
            <v>2</v>
          </cell>
          <cell r="BP165">
            <v>2</v>
          </cell>
          <cell r="BQ165">
            <v>2</v>
          </cell>
          <cell r="BR165">
            <v>2</v>
          </cell>
          <cell r="BS165">
            <v>2</v>
          </cell>
          <cell r="BT165">
            <v>2</v>
          </cell>
          <cell r="BU165">
            <v>2</v>
          </cell>
          <cell r="BV165">
            <v>2</v>
          </cell>
          <cell r="BW165">
            <v>1</v>
          </cell>
          <cell r="BX165">
            <v>2</v>
          </cell>
          <cell r="BY165">
            <v>1</v>
          </cell>
          <cell r="BZ165">
            <v>1</v>
          </cell>
          <cell r="CA165">
            <v>1</v>
          </cell>
          <cell r="CB165">
            <v>1</v>
          </cell>
          <cell r="CC165">
            <v>1</v>
          </cell>
          <cell r="CD165">
            <v>1</v>
          </cell>
          <cell r="CE165">
            <v>1</v>
          </cell>
          <cell r="CF165">
            <v>1</v>
          </cell>
          <cell r="CG165">
            <v>1</v>
          </cell>
          <cell r="CH165">
            <v>1</v>
          </cell>
          <cell r="CI165">
            <v>1</v>
          </cell>
          <cell r="CJ165">
            <v>1</v>
          </cell>
          <cell r="CK165">
            <v>1</v>
          </cell>
          <cell r="CL165">
            <v>1</v>
          </cell>
          <cell r="CM165">
            <v>1</v>
          </cell>
          <cell r="CN165">
            <v>1</v>
          </cell>
          <cell r="CO165">
            <v>1</v>
          </cell>
          <cell r="CP165">
            <v>1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2</v>
          </cell>
          <cell r="DL165">
            <v>26</v>
          </cell>
          <cell r="DM165">
            <v>19</v>
          </cell>
          <cell r="DN165">
            <v>19</v>
          </cell>
          <cell r="DO165">
            <v>18</v>
          </cell>
          <cell r="DP165">
            <v>18</v>
          </cell>
          <cell r="DQ165">
            <v>15</v>
          </cell>
          <cell r="DR165">
            <v>13</v>
          </cell>
          <cell r="DS165">
            <v>11</v>
          </cell>
          <cell r="DT165">
            <v>10</v>
          </cell>
          <cell r="DU165">
            <v>8</v>
          </cell>
          <cell r="DV165">
            <v>5</v>
          </cell>
          <cell r="DW165">
            <v>5</v>
          </cell>
          <cell r="DX165">
            <v>7</v>
          </cell>
          <cell r="DY165">
            <v>2</v>
          </cell>
        </row>
        <row r="166">
          <cell r="G166">
            <v>11065</v>
          </cell>
          <cell r="H166">
            <v>2</v>
          </cell>
          <cell r="I166">
            <v>3</v>
          </cell>
          <cell r="J166">
            <v>3</v>
          </cell>
          <cell r="K166">
            <v>3</v>
          </cell>
          <cell r="L166">
            <v>3</v>
          </cell>
          <cell r="M166">
            <v>4</v>
          </cell>
          <cell r="N166">
            <v>3</v>
          </cell>
          <cell r="O166">
            <v>4</v>
          </cell>
          <cell r="P166">
            <v>4</v>
          </cell>
          <cell r="Q166">
            <v>4</v>
          </cell>
          <cell r="R166">
            <v>5</v>
          </cell>
          <cell r="S166">
            <v>5</v>
          </cell>
          <cell r="T166">
            <v>5</v>
          </cell>
          <cell r="U166">
            <v>6</v>
          </cell>
          <cell r="V166">
            <v>5</v>
          </cell>
          <cell r="W166">
            <v>5</v>
          </cell>
          <cell r="X166">
            <v>5</v>
          </cell>
          <cell r="Y166">
            <v>5</v>
          </cell>
          <cell r="Z166">
            <v>6</v>
          </cell>
          <cell r="AA166">
            <v>5</v>
          </cell>
          <cell r="AB166">
            <v>5</v>
          </cell>
          <cell r="AC166">
            <v>5</v>
          </cell>
          <cell r="AD166">
            <v>4</v>
          </cell>
          <cell r="AE166">
            <v>4</v>
          </cell>
          <cell r="AF166">
            <v>4</v>
          </cell>
          <cell r="AG166">
            <v>4</v>
          </cell>
          <cell r="AH166">
            <v>3</v>
          </cell>
          <cell r="AI166">
            <v>3</v>
          </cell>
          <cell r="AJ166">
            <v>3</v>
          </cell>
          <cell r="AK166">
            <v>2</v>
          </cell>
          <cell r="AL166">
            <v>3</v>
          </cell>
          <cell r="AM166">
            <v>3</v>
          </cell>
          <cell r="AN166">
            <v>2</v>
          </cell>
          <cell r="AO166">
            <v>3</v>
          </cell>
          <cell r="AP166">
            <v>3</v>
          </cell>
          <cell r="AQ166">
            <v>3</v>
          </cell>
          <cell r="AR166">
            <v>3</v>
          </cell>
          <cell r="AS166">
            <v>3</v>
          </cell>
          <cell r="AT166">
            <v>3</v>
          </cell>
          <cell r="AU166">
            <v>3</v>
          </cell>
          <cell r="AV166">
            <v>3</v>
          </cell>
          <cell r="AW166">
            <v>4</v>
          </cell>
          <cell r="AX166">
            <v>3</v>
          </cell>
          <cell r="AY166">
            <v>3</v>
          </cell>
          <cell r="AZ166">
            <v>3</v>
          </cell>
          <cell r="BA166">
            <v>3</v>
          </cell>
          <cell r="BB166">
            <v>3</v>
          </cell>
          <cell r="BC166">
            <v>3</v>
          </cell>
          <cell r="BD166">
            <v>3</v>
          </cell>
          <cell r="BE166">
            <v>2</v>
          </cell>
          <cell r="BF166">
            <v>2</v>
          </cell>
          <cell r="BG166">
            <v>2</v>
          </cell>
          <cell r="BH166">
            <v>2</v>
          </cell>
          <cell r="BI166">
            <v>2</v>
          </cell>
          <cell r="BJ166">
            <v>3</v>
          </cell>
          <cell r="BK166">
            <v>2</v>
          </cell>
          <cell r="BL166">
            <v>2</v>
          </cell>
          <cell r="BM166">
            <v>2</v>
          </cell>
          <cell r="BN166">
            <v>2</v>
          </cell>
          <cell r="BO166">
            <v>2</v>
          </cell>
          <cell r="BP166">
            <v>2</v>
          </cell>
          <cell r="BQ166">
            <v>1</v>
          </cell>
          <cell r="BR166">
            <v>2</v>
          </cell>
          <cell r="BS166">
            <v>1</v>
          </cell>
          <cell r="BT166">
            <v>2</v>
          </cell>
          <cell r="BU166">
            <v>1</v>
          </cell>
          <cell r="BV166">
            <v>2</v>
          </cell>
          <cell r="BW166">
            <v>1</v>
          </cell>
          <cell r="BX166">
            <v>1</v>
          </cell>
          <cell r="BY166">
            <v>1</v>
          </cell>
          <cell r="BZ166">
            <v>1</v>
          </cell>
          <cell r="CA166">
            <v>1</v>
          </cell>
          <cell r="CB166">
            <v>1</v>
          </cell>
          <cell r="CC166">
            <v>1</v>
          </cell>
          <cell r="CD166">
            <v>1</v>
          </cell>
          <cell r="CE166">
            <v>1</v>
          </cell>
          <cell r="CF166">
            <v>1</v>
          </cell>
          <cell r="CG166">
            <v>1</v>
          </cell>
          <cell r="CH166">
            <v>1</v>
          </cell>
          <cell r="CI166">
            <v>1</v>
          </cell>
          <cell r="CJ166">
            <v>1</v>
          </cell>
          <cell r="CK166">
            <v>1</v>
          </cell>
          <cell r="CL166">
            <v>1</v>
          </cell>
          <cell r="CM166">
            <v>1</v>
          </cell>
          <cell r="CN166">
            <v>1</v>
          </cell>
          <cell r="CO166">
            <v>0</v>
          </cell>
          <cell r="CP166">
            <v>1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2</v>
          </cell>
          <cell r="DL166">
            <v>22</v>
          </cell>
          <cell r="DM166">
            <v>15</v>
          </cell>
          <cell r="DN166">
            <v>14</v>
          </cell>
          <cell r="DO166">
            <v>15</v>
          </cell>
          <cell r="DP166">
            <v>16</v>
          </cell>
          <cell r="DQ166">
            <v>14</v>
          </cell>
          <cell r="DR166">
            <v>11</v>
          </cell>
          <cell r="DS166">
            <v>10</v>
          </cell>
          <cell r="DT166">
            <v>8</v>
          </cell>
          <cell r="DU166">
            <v>6</v>
          </cell>
          <cell r="DV166">
            <v>5</v>
          </cell>
          <cell r="DW166">
            <v>5</v>
          </cell>
          <cell r="DX166">
            <v>6</v>
          </cell>
          <cell r="DY166">
            <v>2</v>
          </cell>
        </row>
        <row r="167">
          <cell r="G167">
            <v>11067</v>
          </cell>
          <cell r="H167">
            <v>5</v>
          </cell>
          <cell r="I167">
            <v>7</v>
          </cell>
          <cell r="J167">
            <v>4</v>
          </cell>
          <cell r="K167">
            <v>5</v>
          </cell>
          <cell r="L167">
            <v>5</v>
          </cell>
          <cell r="M167">
            <v>7</v>
          </cell>
          <cell r="N167">
            <v>6</v>
          </cell>
          <cell r="O167">
            <v>7</v>
          </cell>
          <cell r="P167">
            <v>7</v>
          </cell>
          <cell r="Q167">
            <v>7</v>
          </cell>
          <cell r="R167">
            <v>8</v>
          </cell>
          <cell r="S167">
            <v>8</v>
          </cell>
          <cell r="T167">
            <v>8</v>
          </cell>
          <cell r="U167">
            <v>9</v>
          </cell>
          <cell r="V167">
            <v>8</v>
          </cell>
          <cell r="W167">
            <v>9</v>
          </cell>
          <cell r="X167">
            <v>8</v>
          </cell>
          <cell r="Y167">
            <v>9</v>
          </cell>
          <cell r="Z167">
            <v>10</v>
          </cell>
          <cell r="AA167">
            <v>8</v>
          </cell>
          <cell r="AB167">
            <v>8</v>
          </cell>
          <cell r="AC167">
            <v>8</v>
          </cell>
          <cell r="AD167">
            <v>7</v>
          </cell>
          <cell r="AE167">
            <v>6</v>
          </cell>
          <cell r="AF167">
            <v>6</v>
          </cell>
          <cell r="AG167">
            <v>6</v>
          </cell>
          <cell r="AH167">
            <v>5</v>
          </cell>
          <cell r="AI167">
            <v>5</v>
          </cell>
          <cell r="AJ167">
            <v>5</v>
          </cell>
          <cell r="AK167">
            <v>4</v>
          </cell>
          <cell r="AL167">
            <v>5</v>
          </cell>
          <cell r="AM167">
            <v>5</v>
          </cell>
          <cell r="AN167">
            <v>4</v>
          </cell>
          <cell r="AO167">
            <v>5</v>
          </cell>
          <cell r="AP167">
            <v>5</v>
          </cell>
          <cell r="AQ167">
            <v>5</v>
          </cell>
          <cell r="AR167">
            <v>5</v>
          </cell>
          <cell r="AS167">
            <v>5</v>
          </cell>
          <cell r="AT167">
            <v>5</v>
          </cell>
          <cell r="AU167">
            <v>6</v>
          </cell>
          <cell r="AV167">
            <v>4</v>
          </cell>
          <cell r="AW167">
            <v>6</v>
          </cell>
          <cell r="AX167">
            <v>5</v>
          </cell>
          <cell r="AY167">
            <v>4</v>
          </cell>
          <cell r="AZ167">
            <v>5</v>
          </cell>
          <cell r="BA167">
            <v>4</v>
          </cell>
          <cell r="BB167">
            <v>5</v>
          </cell>
          <cell r="BC167">
            <v>4</v>
          </cell>
          <cell r="BD167">
            <v>4</v>
          </cell>
          <cell r="BE167">
            <v>4</v>
          </cell>
          <cell r="BF167">
            <v>3</v>
          </cell>
          <cell r="BG167">
            <v>4</v>
          </cell>
          <cell r="BH167">
            <v>3</v>
          </cell>
          <cell r="BI167">
            <v>4</v>
          </cell>
          <cell r="BJ167">
            <v>4</v>
          </cell>
          <cell r="BK167">
            <v>3</v>
          </cell>
          <cell r="BL167">
            <v>3</v>
          </cell>
          <cell r="BM167">
            <v>3</v>
          </cell>
          <cell r="BN167">
            <v>3</v>
          </cell>
          <cell r="BO167">
            <v>3</v>
          </cell>
          <cell r="BP167">
            <v>3</v>
          </cell>
          <cell r="BQ167">
            <v>2</v>
          </cell>
          <cell r="BR167">
            <v>3</v>
          </cell>
          <cell r="BS167">
            <v>2</v>
          </cell>
          <cell r="BT167">
            <v>3</v>
          </cell>
          <cell r="BU167">
            <v>2</v>
          </cell>
          <cell r="BV167">
            <v>3</v>
          </cell>
          <cell r="BW167">
            <v>2</v>
          </cell>
          <cell r="BX167">
            <v>2</v>
          </cell>
          <cell r="BY167">
            <v>2</v>
          </cell>
          <cell r="BZ167">
            <v>2</v>
          </cell>
          <cell r="CA167">
            <v>2</v>
          </cell>
          <cell r="CB167">
            <v>2</v>
          </cell>
          <cell r="CC167">
            <v>2</v>
          </cell>
          <cell r="CD167">
            <v>1</v>
          </cell>
          <cell r="CE167">
            <v>2</v>
          </cell>
          <cell r="CF167">
            <v>2</v>
          </cell>
          <cell r="CG167">
            <v>1</v>
          </cell>
          <cell r="CH167">
            <v>1</v>
          </cell>
          <cell r="CI167">
            <v>1</v>
          </cell>
          <cell r="CJ167">
            <v>1</v>
          </cell>
          <cell r="CK167">
            <v>1</v>
          </cell>
          <cell r="CL167">
            <v>1</v>
          </cell>
          <cell r="CM167">
            <v>1</v>
          </cell>
          <cell r="CN167">
            <v>1</v>
          </cell>
          <cell r="CO167">
            <v>1</v>
          </cell>
          <cell r="CP167">
            <v>1</v>
          </cell>
          <cell r="CQ167">
            <v>1</v>
          </cell>
          <cell r="CR167">
            <v>1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5</v>
          </cell>
          <cell r="DL167">
            <v>35</v>
          </cell>
          <cell r="DM167">
            <v>25</v>
          </cell>
          <cell r="DN167">
            <v>24</v>
          </cell>
          <cell r="DO167">
            <v>26</v>
          </cell>
          <cell r="DP167">
            <v>24</v>
          </cell>
          <cell r="DQ167">
            <v>21</v>
          </cell>
          <cell r="DR167">
            <v>18</v>
          </cell>
          <cell r="DS167">
            <v>15</v>
          </cell>
          <cell r="DT167">
            <v>13</v>
          </cell>
          <cell r="DU167">
            <v>11</v>
          </cell>
          <cell r="DV167">
            <v>9</v>
          </cell>
          <cell r="DW167">
            <v>7</v>
          </cell>
          <cell r="DX167">
            <v>9</v>
          </cell>
          <cell r="DY167">
            <v>5</v>
          </cell>
        </row>
        <row r="168">
          <cell r="G168">
            <v>5032</v>
          </cell>
          <cell r="H168">
            <v>8</v>
          </cell>
          <cell r="I168">
            <v>5</v>
          </cell>
          <cell r="J168">
            <v>5</v>
          </cell>
          <cell r="K168">
            <v>6</v>
          </cell>
          <cell r="L168">
            <v>11</v>
          </cell>
          <cell r="M168">
            <v>6</v>
          </cell>
          <cell r="N168">
            <v>5</v>
          </cell>
          <cell r="O168">
            <v>7</v>
          </cell>
          <cell r="P168">
            <v>7</v>
          </cell>
          <cell r="Q168">
            <v>8</v>
          </cell>
          <cell r="R168">
            <v>8</v>
          </cell>
          <cell r="S168">
            <v>8</v>
          </cell>
          <cell r="T168">
            <v>9</v>
          </cell>
          <cell r="U168">
            <v>9</v>
          </cell>
          <cell r="V168">
            <v>9</v>
          </cell>
          <cell r="W168">
            <v>9</v>
          </cell>
          <cell r="X168">
            <v>8</v>
          </cell>
          <cell r="Y168">
            <v>8</v>
          </cell>
          <cell r="Z168">
            <v>8</v>
          </cell>
          <cell r="AA168">
            <v>8</v>
          </cell>
          <cell r="AB168">
            <v>8</v>
          </cell>
          <cell r="AC168">
            <v>8</v>
          </cell>
          <cell r="AD168">
            <v>7</v>
          </cell>
          <cell r="AE168">
            <v>7</v>
          </cell>
          <cell r="AF168">
            <v>7</v>
          </cell>
          <cell r="AG168">
            <v>7</v>
          </cell>
          <cell r="AH168">
            <v>6</v>
          </cell>
          <cell r="AI168">
            <v>5</v>
          </cell>
          <cell r="AJ168">
            <v>5</v>
          </cell>
          <cell r="AK168">
            <v>5</v>
          </cell>
          <cell r="AL168">
            <v>5</v>
          </cell>
          <cell r="AM168">
            <v>7</v>
          </cell>
          <cell r="AN168">
            <v>5</v>
          </cell>
          <cell r="AO168">
            <v>6</v>
          </cell>
          <cell r="AP168">
            <v>5</v>
          </cell>
          <cell r="AQ168">
            <v>4</v>
          </cell>
          <cell r="AR168">
            <v>6</v>
          </cell>
          <cell r="AS168">
            <v>5</v>
          </cell>
          <cell r="AT168">
            <v>6</v>
          </cell>
          <cell r="AU168">
            <v>5</v>
          </cell>
          <cell r="AV168">
            <v>5</v>
          </cell>
          <cell r="AW168">
            <v>5</v>
          </cell>
          <cell r="AX168">
            <v>5</v>
          </cell>
          <cell r="AY168">
            <v>5</v>
          </cell>
          <cell r="AZ168">
            <v>4</v>
          </cell>
          <cell r="BA168">
            <v>5</v>
          </cell>
          <cell r="BB168">
            <v>5</v>
          </cell>
          <cell r="BC168">
            <v>5</v>
          </cell>
          <cell r="BD168">
            <v>5</v>
          </cell>
          <cell r="BE168">
            <v>5</v>
          </cell>
          <cell r="BF168">
            <v>5</v>
          </cell>
          <cell r="BG168">
            <v>4</v>
          </cell>
          <cell r="BH168">
            <v>6</v>
          </cell>
          <cell r="BI168">
            <v>4</v>
          </cell>
          <cell r="BJ168">
            <v>5</v>
          </cell>
          <cell r="BK168">
            <v>3</v>
          </cell>
          <cell r="BL168">
            <v>5</v>
          </cell>
          <cell r="BM168">
            <v>3</v>
          </cell>
          <cell r="BN168">
            <v>3</v>
          </cell>
          <cell r="BO168">
            <v>3</v>
          </cell>
          <cell r="BP168">
            <v>2</v>
          </cell>
          <cell r="BQ168">
            <v>3</v>
          </cell>
          <cell r="BR168">
            <v>3</v>
          </cell>
          <cell r="BS168">
            <v>3</v>
          </cell>
          <cell r="BT168">
            <v>3</v>
          </cell>
          <cell r="BU168">
            <v>2</v>
          </cell>
          <cell r="BV168">
            <v>3</v>
          </cell>
          <cell r="BW168">
            <v>2</v>
          </cell>
          <cell r="BX168">
            <v>3</v>
          </cell>
          <cell r="BY168">
            <v>2</v>
          </cell>
          <cell r="BZ168">
            <v>2</v>
          </cell>
          <cell r="CA168">
            <v>2</v>
          </cell>
          <cell r="CB168">
            <v>1</v>
          </cell>
          <cell r="CC168">
            <v>2</v>
          </cell>
          <cell r="CD168">
            <v>2</v>
          </cell>
          <cell r="CE168">
            <v>2</v>
          </cell>
          <cell r="CF168">
            <v>2</v>
          </cell>
          <cell r="CG168">
            <v>2</v>
          </cell>
          <cell r="CH168">
            <v>1</v>
          </cell>
          <cell r="CI168">
            <v>1</v>
          </cell>
          <cell r="CJ168">
            <v>2</v>
          </cell>
          <cell r="CK168">
            <v>1</v>
          </cell>
          <cell r="CL168">
            <v>1</v>
          </cell>
          <cell r="CM168">
            <v>1</v>
          </cell>
          <cell r="CN168">
            <v>1</v>
          </cell>
          <cell r="CO168">
            <v>1</v>
          </cell>
          <cell r="CP168">
            <v>1</v>
          </cell>
          <cell r="CQ168">
            <v>1</v>
          </cell>
          <cell r="CR168">
            <v>1</v>
          </cell>
          <cell r="CS168">
            <v>0</v>
          </cell>
          <cell r="CT168">
            <v>1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8</v>
          </cell>
          <cell r="DL168">
            <v>37</v>
          </cell>
          <cell r="DM168">
            <v>28</v>
          </cell>
          <cell r="DN168">
            <v>28</v>
          </cell>
          <cell r="DO168">
            <v>26</v>
          </cell>
          <cell r="DP168">
            <v>24</v>
          </cell>
          <cell r="DQ168">
            <v>25</v>
          </cell>
          <cell r="DR168">
            <v>24</v>
          </cell>
          <cell r="DS168">
            <v>17</v>
          </cell>
          <cell r="DT168">
            <v>14</v>
          </cell>
          <cell r="DU168">
            <v>12</v>
          </cell>
          <cell r="DV168">
            <v>9</v>
          </cell>
          <cell r="DW168">
            <v>8</v>
          </cell>
          <cell r="DX168">
            <v>11</v>
          </cell>
          <cell r="DY168">
            <v>8</v>
          </cell>
        </row>
        <row r="169">
          <cell r="G169">
            <v>5033</v>
          </cell>
          <cell r="H169">
            <v>2</v>
          </cell>
          <cell r="I169">
            <v>2</v>
          </cell>
          <cell r="J169">
            <v>4</v>
          </cell>
          <cell r="K169">
            <v>4</v>
          </cell>
          <cell r="L169">
            <v>3</v>
          </cell>
          <cell r="M169">
            <v>4</v>
          </cell>
          <cell r="N169">
            <v>4</v>
          </cell>
          <cell r="O169">
            <v>5</v>
          </cell>
          <cell r="P169">
            <v>5</v>
          </cell>
          <cell r="Q169">
            <v>5</v>
          </cell>
          <cell r="R169">
            <v>5</v>
          </cell>
          <cell r="S169">
            <v>5</v>
          </cell>
          <cell r="T169">
            <v>6</v>
          </cell>
          <cell r="U169">
            <v>6</v>
          </cell>
          <cell r="V169">
            <v>6</v>
          </cell>
          <cell r="W169">
            <v>6</v>
          </cell>
          <cell r="X169">
            <v>5</v>
          </cell>
          <cell r="Y169">
            <v>6</v>
          </cell>
          <cell r="Z169">
            <v>5</v>
          </cell>
          <cell r="AA169">
            <v>5</v>
          </cell>
          <cell r="AB169">
            <v>5</v>
          </cell>
          <cell r="AC169">
            <v>5</v>
          </cell>
          <cell r="AD169">
            <v>5</v>
          </cell>
          <cell r="AE169">
            <v>4</v>
          </cell>
          <cell r="AF169">
            <v>4</v>
          </cell>
          <cell r="AG169">
            <v>4</v>
          </cell>
          <cell r="AH169">
            <v>4</v>
          </cell>
          <cell r="AI169">
            <v>4</v>
          </cell>
          <cell r="AJ169">
            <v>3</v>
          </cell>
          <cell r="AK169">
            <v>3</v>
          </cell>
          <cell r="AL169">
            <v>4</v>
          </cell>
          <cell r="AM169">
            <v>5</v>
          </cell>
          <cell r="AN169">
            <v>4</v>
          </cell>
          <cell r="AO169">
            <v>4</v>
          </cell>
          <cell r="AP169">
            <v>3</v>
          </cell>
          <cell r="AQ169">
            <v>3</v>
          </cell>
          <cell r="AR169">
            <v>4</v>
          </cell>
          <cell r="AS169">
            <v>3</v>
          </cell>
          <cell r="AT169">
            <v>4</v>
          </cell>
          <cell r="AU169">
            <v>4</v>
          </cell>
          <cell r="AV169">
            <v>4</v>
          </cell>
          <cell r="AW169">
            <v>3</v>
          </cell>
          <cell r="AX169">
            <v>3</v>
          </cell>
          <cell r="AY169">
            <v>4</v>
          </cell>
          <cell r="AZ169">
            <v>3</v>
          </cell>
          <cell r="BA169">
            <v>3</v>
          </cell>
          <cell r="BB169">
            <v>3</v>
          </cell>
          <cell r="BC169">
            <v>3</v>
          </cell>
          <cell r="BD169">
            <v>3</v>
          </cell>
          <cell r="BE169">
            <v>3</v>
          </cell>
          <cell r="BF169">
            <v>3</v>
          </cell>
          <cell r="BG169">
            <v>3</v>
          </cell>
          <cell r="BH169">
            <v>4</v>
          </cell>
          <cell r="BI169">
            <v>3</v>
          </cell>
          <cell r="BJ169">
            <v>3</v>
          </cell>
          <cell r="BK169">
            <v>2</v>
          </cell>
          <cell r="BL169">
            <v>3</v>
          </cell>
          <cell r="BM169">
            <v>2</v>
          </cell>
          <cell r="BN169">
            <v>2</v>
          </cell>
          <cell r="BO169">
            <v>2</v>
          </cell>
          <cell r="BP169">
            <v>2</v>
          </cell>
          <cell r="BQ169">
            <v>2</v>
          </cell>
          <cell r="BR169">
            <v>2</v>
          </cell>
          <cell r="BS169">
            <v>2</v>
          </cell>
          <cell r="BT169">
            <v>2</v>
          </cell>
          <cell r="BU169">
            <v>2</v>
          </cell>
          <cell r="BV169">
            <v>2</v>
          </cell>
          <cell r="BW169">
            <v>2</v>
          </cell>
          <cell r="BX169">
            <v>2</v>
          </cell>
          <cell r="BY169">
            <v>1</v>
          </cell>
          <cell r="BZ169">
            <v>1</v>
          </cell>
          <cell r="CA169">
            <v>2</v>
          </cell>
          <cell r="CB169">
            <v>1</v>
          </cell>
          <cell r="CC169">
            <v>1</v>
          </cell>
          <cell r="CD169">
            <v>1</v>
          </cell>
          <cell r="CE169">
            <v>1</v>
          </cell>
          <cell r="CF169">
            <v>1</v>
          </cell>
          <cell r="CG169">
            <v>1</v>
          </cell>
          <cell r="CH169">
            <v>1</v>
          </cell>
          <cell r="CI169">
            <v>1</v>
          </cell>
          <cell r="CJ169">
            <v>1</v>
          </cell>
          <cell r="CK169">
            <v>1</v>
          </cell>
          <cell r="CL169">
            <v>1</v>
          </cell>
          <cell r="CM169">
            <v>1</v>
          </cell>
          <cell r="CN169">
            <v>0</v>
          </cell>
          <cell r="CO169">
            <v>1</v>
          </cell>
          <cell r="CP169">
            <v>1</v>
          </cell>
          <cell r="CQ169">
            <v>1</v>
          </cell>
          <cell r="CR169">
            <v>1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2</v>
          </cell>
          <cell r="DL169">
            <v>23</v>
          </cell>
          <cell r="DM169">
            <v>18</v>
          </cell>
          <cell r="DN169">
            <v>20</v>
          </cell>
          <cell r="DO169">
            <v>18</v>
          </cell>
          <cell r="DP169">
            <v>17</v>
          </cell>
          <cell r="DQ169">
            <v>15</v>
          </cell>
          <cell r="DR169">
            <v>16</v>
          </cell>
          <cell r="DS169">
            <v>11</v>
          </cell>
          <cell r="DT169">
            <v>10</v>
          </cell>
          <cell r="DU169">
            <v>9</v>
          </cell>
          <cell r="DV169">
            <v>6</v>
          </cell>
          <cell r="DW169">
            <v>5</v>
          </cell>
          <cell r="DX169">
            <v>8</v>
          </cell>
          <cell r="DY169">
            <v>2</v>
          </cell>
        </row>
        <row r="170">
          <cell r="G170">
            <v>5037</v>
          </cell>
          <cell r="H170">
            <v>6</v>
          </cell>
          <cell r="I170">
            <v>10</v>
          </cell>
          <cell r="J170">
            <v>6</v>
          </cell>
          <cell r="K170">
            <v>9</v>
          </cell>
          <cell r="L170">
            <v>9</v>
          </cell>
          <cell r="M170">
            <v>9</v>
          </cell>
          <cell r="N170">
            <v>8</v>
          </cell>
          <cell r="O170">
            <v>11</v>
          </cell>
          <cell r="P170">
            <v>11</v>
          </cell>
          <cell r="Q170">
            <v>12</v>
          </cell>
          <cell r="R170">
            <v>12</v>
          </cell>
          <cell r="S170">
            <v>12</v>
          </cell>
          <cell r="T170">
            <v>14</v>
          </cell>
          <cell r="U170">
            <v>14</v>
          </cell>
          <cell r="V170">
            <v>14</v>
          </cell>
          <cell r="W170">
            <v>15</v>
          </cell>
          <cell r="X170">
            <v>13</v>
          </cell>
          <cell r="Y170">
            <v>13</v>
          </cell>
          <cell r="Z170">
            <v>13</v>
          </cell>
          <cell r="AA170">
            <v>13</v>
          </cell>
          <cell r="AB170">
            <v>12</v>
          </cell>
          <cell r="AC170">
            <v>12</v>
          </cell>
          <cell r="AD170">
            <v>11</v>
          </cell>
          <cell r="AE170">
            <v>10</v>
          </cell>
          <cell r="AF170">
            <v>10</v>
          </cell>
          <cell r="AG170">
            <v>10</v>
          </cell>
          <cell r="AH170">
            <v>9</v>
          </cell>
          <cell r="AI170">
            <v>8</v>
          </cell>
          <cell r="AJ170">
            <v>7</v>
          </cell>
          <cell r="AK170">
            <v>7</v>
          </cell>
          <cell r="AL170">
            <v>8</v>
          </cell>
          <cell r="AM170">
            <v>11</v>
          </cell>
          <cell r="AN170">
            <v>8</v>
          </cell>
          <cell r="AO170">
            <v>10</v>
          </cell>
          <cell r="AP170">
            <v>8</v>
          </cell>
          <cell r="AQ170">
            <v>7</v>
          </cell>
          <cell r="AR170">
            <v>9</v>
          </cell>
          <cell r="AS170">
            <v>7</v>
          </cell>
          <cell r="AT170">
            <v>9</v>
          </cell>
          <cell r="AU170">
            <v>8</v>
          </cell>
          <cell r="AV170">
            <v>8</v>
          </cell>
          <cell r="AW170">
            <v>8</v>
          </cell>
          <cell r="AX170">
            <v>8</v>
          </cell>
          <cell r="AY170">
            <v>8</v>
          </cell>
          <cell r="AZ170">
            <v>7</v>
          </cell>
          <cell r="BA170">
            <v>7</v>
          </cell>
          <cell r="BB170">
            <v>8</v>
          </cell>
          <cell r="BC170">
            <v>7</v>
          </cell>
          <cell r="BD170">
            <v>8</v>
          </cell>
          <cell r="BE170">
            <v>7</v>
          </cell>
          <cell r="BF170">
            <v>7</v>
          </cell>
          <cell r="BG170">
            <v>6</v>
          </cell>
          <cell r="BH170">
            <v>9</v>
          </cell>
          <cell r="BI170">
            <v>7</v>
          </cell>
          <cell r="BJ170">
            <v>8</v>
          </cell>
          <cell r="BK170">
            <v>5</v>
          </cell>
          <cell r="BL170">
            <v>7</v>
          </cell>
          <cell r="BM170">
            <v>5</v>
          </cell>
          <cell r="BN170">
            <v>5</v>
          </cell>
          <cell r="BO170">
            <v>4</v>
          </cell>
          <cell r="BP170">
            <v>4</v>
          </cell>
          <cell r="BQ170">
            <v>5</v>
          </cell>
          <cell r="BR170">
            <v>4</v>
          </cell>
          <cell r="BS170">
            <v>5</v>
          </cell>
          <cell r="BT170">
            <v>4</v>
          </cell>
          <cell r="BU170">
            <v>4</v>
          </cell>
          <cell r="BV170">
            <v>4</v>
          </cell>
          <cell r="BW170">
            <v>4</v>
          </cell>
          <cell r="BX170">
            <v>4</v>
          </cell>
          <cell r="BY170">
            <v>3</v>
          </cell>
          <cell r="BZ170">
            <v>3</v>
          </cell>
          <cell r="CA170">
            <v>4</v>
          </cell>
          <cell r="CB170">
            <v>2</v>
          </cell>
          <cell r="CC170">
            <v>3</v>
          </cell>
          <cell r="CD170">
            <v>3</v>
          </cell>
          <cell r="CE170">
            <v>3</v>
          </cell>
          <cell r="CF170">
            <v>3</v>
          </cell>
          <cell r="CG170">
            <v>3</v>
          </cell>
          <cell r="CH170">
            <v>2</v>
          </cell>
          <cell r="CI170">
            <v>2</v>
          </cell>
          <cell r="CJ170">
            <v>3</v>
          </cell>
          <cell r="CK170">
            <v>2</v>
          </cell>
          <cell r="CL170">
            <v>1</v>
          </cell>
          <cell r="CM170">
            <v>1</v>
          </cell>
          <cell r="CN170">
            <v>1</v>
          </cell>
          <cell r="CO170">
            <v>2</v>
          </cell>
          <cell r="CP170">
            <v>1</v>
          </cell>
          <cell r="CQ170">
            <v>1</v>
          </cell>
          <cell r="CR170">
            <v>1</v>
          </cell>
          <cell r="CS170">
            <v>1</v>
          </cell>
          <cell r="CT170">
            <v>1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6</v>
          </cell>
          <cell r="DL170">
            <v>55</v>
          </cell>
          <cell r="DM170">
            <v>41</v>
          </cell>
          <cell r="DN170">
            <v>45</v>
          </cell>
          <cell r="DO170">
            <v>40</v>
          </cell>
          <cell r="DP170">
            <v>39</v>
          </cell>
          <cell r="DQ170">
            <v>37</v>
          </cell>
          <cell r="DR170">
            <v>37</v>
          </cell>
          <cell r="DS170">
            <v>26</v>
          </cell>
          <cell r="DT170">
            <v>22</v>
          </cell>
          <cell r="DU170">
            <v>19</v>
          </cell>
          <cell r="DV170">
            <v>15</v>
          </cell>
          <cell r="DW170">
            <v>13</v>
          </cell>
          <cell r="DX170">
            <v>15</v>
          </cell>
          <cell r="DY170">
            <v>6</v>
          </cell>
        </row>
        <row r="171">
          <cell r="G171">
            <v>5040</v>
          </cell>
          <cell r="H171">
            <v>53</v>
          </cell>
          <cell r="I171">
            <v>54</v>
          </cell>
          <cell r="J171">
            <v>60</v>
          </cell>
          <cell r="K171">
            <v>41</v>
          </cell>
          <cell r="L171">
            <v>58</v>
          </cell>
          <cell r="M171">
            <v>48</v>
          </cell>
          <cell r="N171">
            <v>41</v>
          </cell>
          <cell r="O171">
            <v>61</v>
          </cell>
          <cell r="P171">
            <v>60</v>
          </cell>
          <cell r="Q171">
            <v>68</v>
          </cell>
          <cell r="R171">
            <v>69</v>
          </cell>
          <cell r="S171">
            <v>71</v>
          </cell>
          <cell r="T171">
            <v>83</v>
          </cell>
          <cell r="U171">
            <v>85</v>
          </cell>
          <cell r="V171">
            <v>82</v>
          </cell>
          <cell r="W171">
            <v>78</v>
          </cell>
          <cell r="X171">
            <v>67</v>
          </cell>
          <cell r="Y171">
            <v>67</v>
          </cell>
          <cell r="Z171">
            <v>61</v>
          </cell>
          <cell r="AA171">
            <v>62</v>
          </cell>
          <cell r="AB171">
            <v>51</v>
          </cell>
          <cell r="AC171">
            <v>54</v>
          </cell>
          <cell r="AD171">
            <v>46</v>
          </cell>
          <cell r="AE171">
            <v>41</v>
          </cell>
          <cell r="AF171">
            <v>41</v>
          </cell>
          <cell r="AG171">
            <v>41</v>
          </cell>
          <cell r="AH171">
            <v>36</v>
          </cell>
          <cell r="AI171">
            <v>29</v>
          </cell>
          <cell r="AJ171">
            <v>22</v>
          </cell>
          <cell r="AK171">
            <v>22</v>
          </cell>
          <cell r="AL171">
            <v>33</v>
          </cell>
          <cell r="AM171">
            <v>49</v>
          </cell>
          <cell r="AN171">
            <v>34</v>
          </cell>
          <cell r="AO171">
            <v>42</v>
          </cell>
          <cell r="AP171">
            <v>29</v>
          </cell>
          <cell r="AQ171">
            <v>24</v>
          </cell>
          <cell r="AR171">
            <v>37</v>
          </cell>
          <cell r="AS171">
            <v>25</v>
          </cell>
          <cell r="AT171">
            <v>35</v>
          </cell>
          <cell r="AU171">
            <v>34</v>
          </cell>
          <cell r="AV171">
            <v>41</v>
          </cell>
          <cell r="AW171">
            <v>40</v>
          </cell>
          <cell r="AX171">
            <v>37</v>
          </cell>
          <cell r="AY171">
            <v>41</v>
          </cell>
          <cell r="AZ171">
            <v>30</v>
          </cell>
          <cell r="BA171">
            <v>33</v>
          </cell>
          <cell r="BB171">
            <v>40</v>
          </cell>
          <cell r="BC171">
            <v>35</v>
          </cell>
          <cell r="BD171">
            <v>37</v>
          </cell>
          <cell r="BE171">
            <v>33</v>
          </cell>
          <cell r="BF171">
            <v>34</v>
          </cell>
          <cell r="BG171">
            <v>25</v>
          </cell>
          <cell r="BH171">
            <v>41</v>
          </cell>
          <cell r="BI171">
            <v>28</v>
          </cell>
          <cell r="BJ171">
            <v>36</v>
          </cell>
          <cell r="BK171">
            <v>17</v>
          </cell>
          <cell r="BL171">
            <v>33</v>
          </cell>
          <cell r="BM171">
            <v>19</v>
          </cell>
          <cell r="BN171">
            <v>19</v>
          </cell>
          <cell r="BO171">
            <v>13</v>
          </cell>
          <cell r="BP171">
            <v>17</v>
          </cell>
          <cell r="BQ171">
            <v>26</v>
          </cell>
          <cell r="BR171">
            <v>21</v>
          </cell>
          <cell r="BS171">
            <v>26</v>
          </cell>
          <cell r="BT171">
            <v>18</v>
          </cell>
          <cell r="BU171">
            <v>17</v>
          </cell>
          <cell r="BV171">
            <v>22</v>
          </cell>
          <cell r="BW171">
            <v>19</v>
          </cell>
          <cell r="BX171">
            <v>21</v>
          </cell>
          <cell r="BY171">
            <v>12</v>
          </cell>
          <cell r="BZ171">
            <v>19</v>
          </cell>
          <cell r="CA171">
            <v>21</v>
          </cell>
          <cell r="CB171">
            <v>9</v>
          </cell>
          <cell r="CC171">
            <v>17</v>
          </cell>
          <cell r="CD171">
            <v>16</v>
          </cell>
          <cell r="CE171">
            <v>-4</v>
          </cell>
          <cell r="CF171">
            <v>18</v>
          </cell>
          <cell r="CG171">
            <v>18</v>
          </cell>
          <cell r="CH171">
            <v>11</v>
          </cell>
          <cell r="CI171">
            <v>13</v>
          </cell>
          <cell r="CJ171">
            <v>17</v>
          </cell>
          <cell r="CK171">
            <v>14</v>
          </cell>
          <cell r="CL171">
            <v>8</v>
          </cell>
          <cell r="CM171">
            <v>9</v>
          </cell>
          <cell r="CN171">
            <v>5</v>
          </cell>
          <cell r="CO171">
            <v>10</v>
          </cell>
          <cell r="CP171">
            <v>9</v>
          </cell>
          <cell r="CQ171">
            <v>8</v>
          </cell>
          <cell r="CR171">
            <v>9</v>
          </cell>
          <cell r="CS171">
            <v>3</v>
          </cell>
          <cell r="CT171">
            <v>5</v>
          </cell>
          <cell r="CU171">
            <v>2</v>
          </cell>
          <cell r="CV171">
            <v>2</v>
          </cell>
          <cell r="CW171">
            <v>2</v>
          </cell>
          <cell r="CX171">
            <v>2</v>
          </cell>
          <cell r="CY171">
            <v>1</v>
          </cell>
          <cell r="CZ171">
            <v>1</v>
          </cell>
          <cell r="DA171">
            <v>0</v>
          </cell>
          <cell r="DB171">
            <v>0</v>
          </cell>
          <cell r="DC171">
            <v>1</v>
          </cell>
          <cell r="DD171">
            <v>1</v>
          </cell>
          <cell r="DE171">
            <v>1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59</v>
          </cell>
          <cell r="DL171">
            <v>233</v>
          </cell>
          <cell r="DM171">
            <v>150</v>
          </cell>
          <cell r="DN171">
            <v>187</v>
          </cell>
          <cell r="DO171">
            <v>155</v>
          </cell>
          <cell r="DP171">
            <v>189</v>
          </cell>
          <cell r="DQ171">
            <v>178</v>
          </cell>
          <cell r="DR171">
            <v>164</v>
          </cell>
          <cell r="DS171">
            <v>101</v>
          </cell>
          <cell r="DT171">
            <v>108</v>
          </cell>
          <cell r="DU171">
            <v>91</v>
          </cell>
          <cell r="DV171">
            <v>82</v>
          </cell>
          <cell r="DW171">
            <v>56</v>
          </cell>
          <cell r="DX171">
            <v>110</v>
          </cell>
          <cell r="DY171">
            <v>59</v>
          </cell>
        </row>
        <row r="172">
          <cell r="G172">
            <v>5041</v>
          </cell>
          <cell r="H172">
            <v>5</v>
          </cell>
          <cell r="I172">
            <v>5</v>
          </cell>
          <cell r="J172">
            <v>4</v>
          </cell>
          <cell r="K172">
            <v>7</v>
          </cell>
          <cell r="L172">
            <v>6</v>
          </cell>
          <cell r="M172">
            <v>7</v>
          </cell>
          <cell r="N172">
            <v>6</v>
          </cell>
          <cell r="O172">
            <v>8</v>
          </cell>
          <cell r="P172">
            <v>8</v>
          </cell>
          <cell r="Q172">
            <v>9</v>
          </cell>
          <cell r="R172">
            <v>9</v>
          </cell>
          <cell r="S172">
            <v>9</v>
          </cell>
          <cell r="T172">
            <v>10</v>
          </cell>
          <cell r="U172">
            <v>11</v>
          </cell>
          <cell r="V172">
            <v>10</v>
          </cell>
          <cell r="W172">
            <v>11</v>
          </cell>
          <cell r="X172">
            <v>9</v>
          </cell>
          <cell r="Y172">
            <v>10</v>
          </cell>
          <cell r="Z172">
            <v>9</v>
          </cell>
          <cell r="AA172">
            <v>9</v>
          </cell>
          <cell r="AB172">
            <v>9</v>
          </cell>
          <cell r="AC172">
            <v>9</v>
          </cell>
          <cell r="AD172">
            <v>8</v>
          </cell>
          <cell r="AE172">
            <v>7</v>
          </cell>
          <cell r="AF172">
            <v>8</v>
          </cell>
          <cell r="AG172">
            <v>8</v>
          </cell>
          <cell r="AH172">
            <v>7</v>
          </cell>
          <cell r="AI172">
            <v>6</v>
          </cell>
          <cell r="AJ172">
            <v>5</v>
          </cell>
          <cell r="AK172">
            <v>5</v>
          </cell>
          <cell r="AL172">
            <v>6</v>
          </cell>
          <cell r="AM172">
            <v>8</v>
          </cell>
          <cell r="AN172">
            <v>6</v>
          </cell>
          <cell r="AO172">
            <v>7</v>
          </cell>
          <cell r="AP172">
            <v>6</v>
          </cell>
          <cell r="AQ172">
            <v>5</v>
          </cell>
          <cell r="AR172">
            <v>7</v>
          </cell>
          <cell r="AS172">
            <v>5</v>
          </cell>
          <cell r="AT172">
            <v>6</v>
          </cell>
          <cell r="AU172">
            <v>6</v>
          </cell>
          <cell r="AV172">
            <v>6</v>
          </cell>
          <cell r="AW172">
            <v>6</v>
          </cell>
          <cell r="AX172">
            <v>6</v>
          </cell>
          <cell r="AY172">
            <v>6</v>
          </cell>
          <cell r="AZ172">
            <v>5</v>
          </cell>
          <cell r="BA172">
            <v>5</v>
          </cell>
          <cell r="BB172">
            <v>6</v>
          </cell>
          <cell r="BC172">
            <v>6</v>
          </cell>
          <cell r="BD172">
            <v>6</v>
          </cell>
          <cell r="BE172">
            <v>5</v>
          </cell>
          <cell r="BF172">
            <v>6</v>
          </cell>
          <cell r="BG172">
            <v>5</v>
          </cell>
          <cell r="BH172">
            <v>6</v>
          </cell>
          <cell r="BI172">
            <v>5</v>
          </cell>
          <cell r="BJ172">
            <v>6</v>
          </cell>
          <cell r="BK172">
            <v>4</v>
          </cell>
          <cell r="BL172">
            <v>5</v>
          </cell>
          <cell r="BM172">
            <v>4</v>
          </cell>
          <cell r="BN172">
            <v>4</v>
          </cell>
          <cell r="BO172">
            <v>3</v>
          </cell>
          <cell r="BP172">
            <v>3</v>
          </cell>
          <cell r="BQ172">
            <v>4</v>
          </cell>
          <cell r="BR172">
            <v>3</v>
          </cell>
          <cell r="BS172">
            <v>4</v>
          </cell>
          <cell r="BT172">
            <v>3</v>
          </cell>
          <cell r="BU172">
            <v>3</v>
          </cell>
          <cell r="BV172">
            <v>3</v>
          </cell>
          <cell r="BW172">
            <v>3</v>
          </cell>
          <cell r="BX172">
            <v>3</v>
          </cell>
          <cell r="BY172">
            <v>2</v>
          </cell>
          <cell r="BZ172">
            <v>3</v>
          </cell>
          <cell r="CA172">
            <v>3</v>
          </cell>
          <cell r="CB172">
            <v>1</v>
          </cell>
          <cell r="CC172">
            <v>2</v>
          </cell>
          <cell r="CD172">
            <v>2</v>
          </cell>
          <cell r="CE172">
            <v>2</v>
          </cell>
          <cell r="CF172">
            <v>2</v>
          </cell>
          <cell r="CG172">
            <v>2</v>
          </cell>
          <cell r="CH172">
            <v>1</v>
          </cell>
          <cell r="CI172">
            <v>1</v>
          </cell>
          <cell r="CJ172">
            <v>2</v>
          </cell>
          <cell r="CK172">
            <v>2</v>
          </cell>
          <cell r="CL172">
            <v>1</v>
          </cell>
          <cell r="CM172">
            <v>1</v>
          </cell>
          <cell r="CN172">
            <v>1</v>
          </cell>
          <cell r="CO172">
            <v>1</v>
          </cell>
          <cell r="CP172">
            <v>1</v>
          </cell>
          <cell r="CQ172">
            <v>1</v>
          </cell>
          <cell r="CR172">
            <v>1</v>
          </cell>
          <cell r="CS172">
            <v>0</v>
          </cell>
          <cell r="CT172">
            <v>1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5</v>
          </cell>
          <cell r="DL172">
            <v>41</v>
          </cell>
          <cell r="DM172">
            <v>31</v>
          </cell>
          <cell r="DN172">
            <v>33</v>
          </cell>
          <cell r="DO172">
            <v>29</v>
          </cell>
          <cell r="DP172">
            <v>29</v>
          </cell>
          <cell r="DQ172">
            <v>28</v>
          </cell>
          <cell r="DR172">
            <v>28</v>
          </cell>
          <cell r="DS172">
            <v>20</v>
          </cell>
          <cell r="DT172">
            <v>17</v>
          </cell>
          <cell r="DU172">
            <v>14</v>
          </cell>
          <cell r="DV172">
            <v>11</v>
          </cell>
          <cell r="DW172">
            <v>8</v>
          </cell>
          <cell r="DX172">
            <v>12</v>
          </cell>
          <cell r="DY172">
            <v>5</v>
          </cell>
        </row>
        <row r="173">
          <cell r="G173">
            <v>5042</v>
          </cell>
          <cell r="H173">
            <v>5</v>
          </cell>
          <cell r="I173">
            <v>5</v>
          </cell>
          <cell r="J173">
            <v>4</v>
          </cell>
          <cell r="K173">
            <v>7</v>
          </cell>
          <cell r="L173">
            <v>7</v>
          </cell>
          <cell r="M173">
            <v>7</v>
          </cell>
          <cell r="N173">
            <v>6</v>
          </cell>
          <cell r="O173">
            <v>9</v>
          </cell>
          <cell r="P173">
            <v>9</v>
          </cell>
          <cell r="Q173">
            <v>9</v>
          </cell>
          <cell r="R173">
            <v>9</v>
          </cell>
          <cell r="S173">
            <v>9</v>
          </cell>
          <cell r="T173">
            <v>11</v>
          </cell>
          <cell r="U173">
            <v>11</v>
          </cell>
          <cell r="V173">
            <v>11</v>
          </cell>
          <cell r="W173">
            <v>11</v>
          </cell>
          <cell r="X173">
            <v>10</v>
          </cell>
          <cell r="Y173">
            <v>10</v>
          </cell>
          <cell r="Z173">
            <v>10</v>
          </cell>
          <cell r="AA173">
            <v>10</v>
          </cell>
          <cell r="AB173">
            <v>9</v>
          </cell>
          <cell r="AC173">
            <v>9</v>
          </cell>
          <cell r="AD173">
            <v>8</v>
          </cell>
          <cell r="AE173">
            <v>8</v>
          </cell>
          <cell r="AF173">
            <v>8</v>
          </cell>
          <cell r="AG173">
            <v>8</v>
          </cell>
          <cell r="AH173">
            <v>7</v>
          </cell>
          <cell r="AI173">
            <v>6</v>
          </cell>
          <cell r="AJ173">
            <v>5</v>
          </cell>
          <cell r="AK173">
            <v>6</v>
          </cell>
          <cell r="AL173">
            <v>6</v>
          </cell>
          <cell r="AM173">
            <v>8</v>
          </cell>
          <cell r="AN173">
            <v>6</v>
          </cell>
          <cell r="AO173">
            <v>7</v>
          </cell>
          <cell r="AP173">
            <v>6</v>
          </cell>
          <cell r="AQ173">
            <v>5</v>
          </cell>
          <cell r="AR173">
            <v>7</v>
          </cell>
          <cell r="AS173">
            <v>5</v>
          </cell>
          <cell r="AT173">
            <v>7</v>
          </cell>
          <cell r="AU173">
            <v>6</v>
          </cell>
          <cell r="AV173">
            <v>6</v>
          </cell>
          <cell r="AW173">
            <v>6</v>
          </cell>
          <cell r="AX173">
            <v>6</v>
          </cell>
          <cell r="AY173">
            <v>6</v>
          </cell>
          <cell r="AZ173">
            <v>5</v>
          </cell>
          <cell r="BA173">
            <v>5</v>
          </cell>
          <cell r="BB173">
            <v>6</v>
          </cell>
          <cell r="BC173">
            <v>6</v>
          </cell>
          <cell r="BD173">
            <v>6</v>
          </cell>
          <cell r="BE173">
            <v>5</v>
          </cell>
          <cell r="BF173">
            <v>6</v>
          </cell>
          <cell r="BG173">
            <v>5</v>
          </cell>
          <cell r="BH173">
            <v>7</v>
          </cell>
          <cell r="BI173">
            <v>5</v>
          </cell>
          <cell r="BJ173">
            <v>6</v>
          </cell>
          <cell r="BK173">
            <v>4</v>
          </cell>
          <cell r="BL173">
            <v>6</v>
          </cell>
          <cell r="BM173">
            <v>4</v>
          </cell>
          <cell r="BN173">
            <v>4</v>
          </cell>
          <cell r="BO173">
            <v>3</v>
          </cell>
          <cell r="BP173">
            <v>3</v>
          </cell>
          <cell r="BQ173">
            <v>4</v>
          </cell>
          <cell r="BR173">
            <v>3</v>
          </cell>
          <cell r="BS173">
            <v>4</v>
          </cell>
          <cell r="BT173">
            <v>3</v>
          </cell>
          <cell r="BU173">
            <v>3</v>
          </cell>
          <cell r="BV173">
            <v>3</v>
          </cell>
          <cell r="BW173">
            <v>3</v>
          </cell>
          <cell r="BX173">
            <v>3</v>
          </cell>
          <cell r="BY173">
            <v>2</v>
          </cell>
          <cell r="BZ173">
            <v>3</v>
          </cell>
          <cell r="CA173">
            <v>3</v>
          </cell>
          <cell r="CB173">
            <v>1</v>
          </cell>
          <cell r="CC173">
            <v>2</v>
          </cell>
          <cell r="CD173">
            <v>2</v>
          </cell>
          <cell r="CE173">
            <v>2</v>
          </cell>
          <cell r="CF173">
            <v>2</v>
          </cell>
          <cell r="CG173">
            <v>2</v>
          </cell>
          <cell r="CH173">
            <v>1</v>
          </cell>
          <cell r="CI173">
            <v>2</v>
          </cell>
          <cell r="CJ173">
            <v>2</v>
          </cell>
          <cell r="CK173">
            <v>2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0</v>
          </cell>
          <cell r="CT173">
            <v>1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5</v>
          </cell>
          <cell r="DL173">
            <v>42</v>
          </cell>
          <cell r="DM173">
            <v>32</v>
          </cell>
          <cell r="DN173">
            <v>33</v>
          </cell>
          <cell r="DO173">
            <v>30</v>
          </cell>
          <cell r="DP173">
            <v>29</v>
          </cell>
          <cell r="DQ173">
            <v>28</v>
          </cell>
          <cell r="DR173">
            <v>29</v>
          </cell>
          <cell r="DS173">
            <v>21</v>
          </cell>
          <cell r="DT173">
            <v>17</v>
          </cell>
          <cell r="DU173">
            <v>14</v>
          </cell>
          <cell r="DV173">
            <v>11</v>
          </cell>
          <cell r="DW173">
            <v>9</v>
          </cell>
          <cell r="DX173">
            <v>12</v>
          </cell>
          <cell r="DY173">
            <v>5</v>
          </cell>
        </row>
        <row r="174">
          <cell r="G174">
            <v>5043</v>
          </cell>
          <cell r="H174">
            <v>5</v>
          </cell>
          <cell r="I174">
            <v>7</v>
          </cell>
          <cell r="J174">
            <v>8</v>
          </cell>
          <cell r="K174">
            <v>4</v>
          </cell>
          <cell r="L174">
            <v>4</v>
          </cell>
          <cell r="M174">
            <v>5</v>
          </cell>
          <cell r="N174">
            <v>4</v>
          </cell>
          <cell r="O174">
            <v>6</v>
          </cell>
          <cell r="P174">
            <v>6</v>
          </cell>
          <cell r="Q174">
            <v>6</v>
          </cell>
          <cell r="R174">
            <v>6</v>
          </cell>
          <cell r="S174">
            <v>6</v>
          </cell>
          <cell r="T174">
            <v>7</v>
          </cell>
          <cell r="U174">
            <v>7</v>
          </cell>
          <cell r="V174">
            <v>7</v>
          </cell>
          <cell r="W174">
            <v>7</v>
          </cell>
          <cell r="X174">
            <v>6</v>
          </cell>
          <cell r="Y174">
            <v>7</v>
          </cell>
          <cell r="Z174">
            <v>6</v>
          </cell>
          <cell r="AA174">
            <v>6</v>
          </cell>
          <cell r="AB174">
            <v>6</v>
          </cell>
          <cell r="AC174">
            <v>6</v>
          </cell>
          <cell r="AD174">
            <v>6</v>
          </cell>
          <cell r="AE174">
            <v>5</v>
          </cell>
          <cell r="AF174">
            <v>5</v>
          </cell>
          <cell r="AG174">
            <v>5</v>
          </cell>
          <cell r="AH174">
            <v>5</v>
          </cell>
          <cell r="AI174">
            <v>4</v>
          </cell>
          <cell r="AJ174">
            <v>4</v>
          </cell>
          <cell r="AK174">
            <v>4</v>
          </cell>
          <cell r="AL174">
            <v>4</v>
          </cell>
          <cell r="AM174">
            <v>5</v>
          </cell>
          <cell r="AN174">
            <v>4</v>
          </cell>
          <cell r="AO174">
            <v>5</v>
          </cell>
          <cell r="AP174">
            <v>4</v>
          </cell>
          <cell r="AQ174">
            <v>3</v>
          </cell>
          <cell r="AR174">
            <v>5</v>
          </cell>
          <cell r="AS174">
            <v>4</v>
          </cell>
          <cell r="AT174">
            <v>4</v>
          </cell>
          <cell r="AU174">
            <v>4</v>
          </cell>
          <cell r="AV174">
            <v>4</v>
          </cell>
          <cell r="AW174">
            <v>4</v>
          </cell>
          <cell r="AX174">
            <v>4</v>
          </cell>
          <cell r="AY174">
            <v>4</v>
          </cell>
          <cell r="AZ174">
            <v>3</v>
          </cell>
          <cell r="BA174">
            <v>4</v>
          </cell>
          <cell r="BB174">
            <v>4</v>
          </cell>
          <cell r="BC174">
            <v>4</v>
          </cell>
          <cell r="BD174">
            <v>4</v>
          </cell>
          <cell r="BE174">
            <v>4</v>
          </cell>
          <cell r="BF174">
            <v>4</v>
          </cell>
          <cell r="BG174">
            <v>3</v>
          </cell>
          <cell r="BH174">
            <v>4</v>
          </cell>
          <cell r="BI174">
            <v>3</v>
          </cell>
          <cell r="BJ174">
            <v>4</v>
          </cell>
          <cell r="BK174">
            <v>2</v>
          </cell>
          <cell r="BL174">
            <v>4</v>
          </cell>
          <cell r="BM174">
            <v>3</v>
          </cell>
          <cell r="BN174">
            <v>3</v>
          </cell>
          <cell r="BO174">
            <v>2</v>
          </cell>
          <cell r="BP174">
            <v>2</v>
          </cell>
          <cell r="BQ174">
            <v>3</v>
          </cell>
          <cell r="BR174">
            <v>2</v>
          </cell>
          <cell r="BS174">
            <v>3</v>
          </cell>
          <cell r="BT174">
            <v>2</v>
          </cell>
          <cell r="BU174">
            <v>2</v>
          </cell>
          <cell r="BV174">
            <v>2</v>
          </cell>
          <cell r="BW174">
            <v>2</v>
          </cell>
          <cell r="BX174">
            <v>2</v>
          </cell>
          <cell r="BY174">
            <v>1</v>
          </cell>
          <cell r="BZ174">
            <v>2</v>
          </cell>
          <cell r="CA174">
            <v>2</v>
          </cell>
          <cell r="CB174">
            <v>1</v>
          </cell>
          <cell r="CC174">
            <v>2</v>
          </cell>
          <cell r="CD174">
            <v>1</v>
          </cell>
          <cell r="CE174">
            <v>1</v>
          </cell>
          <cell r="CF174">
            <v>1</v>
          </cell>
          <cell r="CG174">
            <v>1</v>
          </cell>
          <cell r="CH174">
            <v>1</v>
          </cell>
          <cell r="CI174">
            <v>1</v>
          </cell>
          <cell r="CJ174">
            <v>1</v>
          </cell>
          <cell r="CK174">
            <v>1</v>
          </cell>
          <cell r="CL174">
            <v>1</v>
          </cell>
          <cell r="CM174">
            <v>1</v>
          </cell>
          <cell r="CN174">
            <v>0</v>
          </cell>
          <cell r="CO174">
            <v>1</v>
          </cell>
          <cell r="CP174">
            <v>1</v>
          </cell>
          <cell r="CQ174">
            <v>1</v>
          </cell>
          <cell r="CR174">
            <v>1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5</v>
          </cell>
          <cell r="DL174">
            <v>28</v>
          </cell>
          <cell r="DM174">
            <v>22</v>
          </cell>
          <cell r="DN174">
            <v>22</v>
          </cell>
          <cell r="DO174">
            <v>20</v>
          </cell>
          <cell r="DP174">
            <v>19</v>
          </cell>
          <cell r="DQ174">
            <v>20</v>
          </cell>
          <cell r="DR174">
            <v>18</v>
          </cell>
          <cell r="DS174">
            <v>14</v>
          </cell>
          <cell r="DT174">
            <v>12</v>
          </cell>
          <cell r="DU174">
            <v>9</v>
          </cell>
          <cell r="DV174">
            <v>8</v>
          </cell>
          <cell r="DW174">
            <v>5</v>
          </cell>
          <cell r="DX174">
            <v>8</v>
          </cell>
          <cell r="DY174">
            <v>5</v>
          </cell>
        </row>
        <row r="175">
          <cell r="G175">
            <v>6853</v>
          </cell>
          <cell r="H175">
            <v>5</v>
          </cell>
          <cell r="I175">
            <v>3</v>
          </cell>
          <cell r="J175">
            <v>5</v>
          </cell>
          <cell r="K175">
            <v>6</v>
          </cell>
          <cell r="L175">
            <v>6</v>
          </cell>
          <cell r="M175">
            <v>6</v>
          </cell>
          <cell r="N175">
            <v>6</v>
          </cell>
          <cell r="O175">
            <v>8</v>
          </cell>
          <cell r="P175">
            <v>8</v>
          </cell>
          <cell r="Q175">
            <v>8</v>
          </cell>
          <cell r="R175">
            <v>8</v>
          </cell>
          <cell r="S175">
            <v>8</v>
          </cell>
          <cell r="T175">
            <v>10</v>
          </cell>
          <cell r="U175">
            <v>10</v>
          </cell>
          <cell r="V175">
            <v>10</v>
          </cell>
          <cell r="W175">
            <v>10</v>
          </cell>
          <cell r="X175">
            <v>9</v>
          </cell>
          <cell r="Y175">
            <v>9</v>
          </cell>
          <cell r="Z175">
            <v>9</v>
          </cell>
          <cell r="AA175">
            <v>9</v>
          </cell>
          <cell r="AB175">
            <v>8</v>
          </cell>
          <cell r="AC175">
            <v>8</v>
          </cell>
          <cell r="AD175">
            <v>7</v>
          </cell>
          <cell r="AE175">
            <v>7</v>
          </cell>
          <cell r="AF175">
            <v>7</v>
          </cell>
          <cell r="AG175">
            <v>7</v>
          </cell>
          <cell r="AH175">
            <v>6</v>
          </cell>
          <cell r="AI175">
            <v>6</v>
          </cell>
          <cell r="AJ175">
            <v>5</v>
          </cell>
          <cell r="AK175">
            <v>5</v>
          </cell>
          <cell r="AL175">
            <v>6</v>
          </cell>
          <cell r="AM175">
            <v>7</v>
          </cell>
          <cell r="AN175">
            <v>6</v>
          </cell>
          <cell r="AO175">
            <v>7</v>
          </cell>
          <cell r="AP175">
            <v>5</v>
          </cell>
          <cell r="AQ175">
            <v>5</v>
          </cell>
          <cell r="AR175">
            <v>6</v>
          </cell>
          <cell r="AS175">
            <v>5</v>
          </cell>
          <cell r="AT175">
            <v>6</v>
          </cell>
          <cell r="AU175">
            <v>6</v>
          </cell>
          <cell r="AV175">
            <v>6</v>
          </cell>
          <cell r="AW175">
            <v>6</v>
          </cell>
          <cell r="AX175">
            <v>5</v>
          </cell>
          <cell r="AY175">
            <v>6</v>
          </cell>
          <cell r="AZ175">
            <v>5</v>
          </cell>
          <cell r="BA175">
            <v>5</v>
          </cell>
          <cell r="BB175">
            <v>6</v>
          </cell>
          <cell r="BC175">
            <v>5</v>
          </cell>
          <cell r="BD175">
            <v>5</v>
          </cell>
          <cell r="BE175">
            <v>5</v>
          </cell>
          <cell r="BF175">
            <v>5</v>
          </cell>
          <cell r="BG175">
            <v>4</v>
          </cell>
          <cell r="BH175">
            <v>6</v>
          </cell>
          <cell r="BI175">
            <v>4</v>
          </cell>
          <cell r="BJ175">
            <v>5</v>
          </cell>
          <cell r="BK175">
            <v>3</v>
          </cell>
          <cell r="BL175">
            <v>5</v>
          </cell>
          <cell r="BM175">
            <v>3</v>
          </cell>
          <cell r="BN175">
            <v>3</v>
          </cell>
          <cell r="BO175">
            <v>3</v>
          </cell>
          <cell r="BP175">
            <v>3</v>
          </cell>
          <cell r="BQ175">
            <v>4</v>
          </cell>
          <cell r="BR175">
            <v>3</v>
          </cell>
          <cell r="BS175">
            <v>4</v>
          </cell>
          <cell r="BT175">
            <v>3</v>
          </cell>
          <cell r="BU175">
            <v>3</v>
          </cell>
          <cell r="BV175">
            <v>3</v>
          </cell>
          <cell r="BW175">
            <v>2</v>
          </cell>
          <cell r="BX175">
            <v>3</v>
          </cell>
          <cell r="BY175">
            <v>2</v>
          </cell>
          <cell r="BZ175">
            <v>2</v>
          </cell>
          <cell r="CA175">
            <v>3</v>
          </cell>
          <cell r="CB175">
            <v>1</v>
          </cell>
          <cell r="CC175">
            <v>2</v>
          </cell>
          <cell r="CD175">
            <v>2</v>
          </cell>
          <cell r="CE175">
            <v>2</v>
          </cell>
          <cell r="CF175">
            <v>2</v>
          </cell>
          <cell r="CG175">
            <v>2</v>
          </cell>
          <cell r="CH175">
            <v>1</v>
          </cell>
          <cell r="CI175">
            <v>1</v>
          </cell>
          <cell r="CJ175">
            <v>2</v>
          </cell>
          <cell r="CK175">
            <v>2</v>
          </cell>
          <cell r="CL175">
            <v>1</v>
          </cell>
          <cell r="CM175">
            <v>1</v>
          </cell>
          <cell r="CN175">
            <v>1</v>
          </cell>
          <cell r="CO175">
            <v>1</v>
          </cell>
          <cell r="CP175">
            <v>1</v>
          </cell>
          <cell r="CQ175">
            <v>1</v>
          </cell>
          <cell r="CR175">
            <v>1</v>
          </cell>
          <cell r="CS175">
            <v>0</v>
          </cell>
          <cell r="CT175">
            <v>1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5</v>
          </cell>
          <cell r="DL175">
            <v>37</v>
          </cell>
          <cell r="DM175">
            <v>29</v>
          </cell>
          <cell r="DN175">
            <v>31</v>
          </cell>
          <cell r="DO175">
            <v>28</v>
          </cell>
          <cell r="DP175">
            <v>28</v>
          </cell>
          <cell r="DQ175">
            <v>26</v>
          </cell>
          <cell r="DR175">
            <v>24</v>
          </cell>
          <cell r="DS175">
            <v>17</v>
          </cell>
          <cell r="DT175">
            <v>17</v>
          </cell>
          <cell r="DU175">
            <v>13</v>
          </cell>
          <cell r="DV175">
            <v>10</v>
          </cell>
          <cell r="DW175">
            <v>8</v>
          </cell>
          <cell r="DX175">
            <v>12</v>
          </cell>
          <cell r="DY175">
            <v>5</v>
          </cell>
        </row>
        <row r="176">
          <cell r="G176">
            <v>6866</v>
          </cell>
          <cell r="H176">
            <v>4</v>
          </cell>
          <cell r="I176">
            <v>3</v>
          </cell>
          <cell r="J176">
            <v>2</v>
          </cell>
          <cell r="K176">
            <v>4</v>
          </cell>
          <cell r="L176">
            <v>6</v>
          </cell>
          <cell r="M176">
            <v>4</v>
          </cell>
          <cell r="N176">
            <v>4</v>
          </cell>
          <cell r="O176">
            <v>6</v>
          </cell>
          <cell r="P176">
            <v>5</v>
          </cell>
          <cell r="Q176">
            <v>6</v>
          </cell>
          <cell r="R176">
            <v>6</v>
          </cell>
          <cell r="S176">
            <v>6</v>
          </cell>
          <cell r="T176">
            <v>7</v>
          </cell>
          <cell r="U176">
            <v>7</v>
          </cell>
          <cell r="V176">
            <v>7</v>
          </cell>
          <cell r="W176">
            <v>7</v>
          </cell>
          <cell r="X176">
            <v>6</v>
          </cell>
          <cell r="Y176">
            <v>6</v>
          </cell>
          <cell r="Z176">
            <v>6</v>
          </cell>
          <cell r="AA176">
            <v>6</v>
          </cell>
          <cell r="AB176">
            <v>6</v>
          </cell>
          <cell r="AC176">
            <v>6</v>
          </cell>
          <cell r="AD176">
            <v>5</v>
          </cell>
          <cell r="AE176">
            <v>5</v>
          </cell>
          <cell r="AF176">
            <v>5</v>
          </cell>
          <cell r="AG176">
            <v>5</v>
          </cell>
          <cell r="AH176">
            <v>5</v>
          </cell>
          <cell r="AI176">
            <v>4</v>
          </cell>
          <cell r="AJ176">
            <v>3</v>
          </cell>
          <cell r="AK176">
            <v>4</v>
          </cell>
          <cell r="AL176">
            <v>4</v>
          </cell>
          <cell r="AM176">
            <v>5</v>
          </cell>
          <cell r="AN176">
            <v>4</v>
          </cell>
          <cell r="AO176">
            <v>5</v>
          </cell>
          <cell r="AP176">
            <v>4</v>
          </cell>
          <cell r="AQ176">
            <v>3</v>
          </cell>
          <cell r="AR176">
            <v>4</v>
          </cell>
          <cell r="AS176">
            <v>3</v>
          </cell>
          <cell r="AT176">
            <v>4</v>
          </cell>
          <cell r="AU176">
            <v>4</v>
          </cell>
          <cell r="AV176">
            <v>4</v>
          </cell>
          <cell r="AW176">
            <v>4</v>
          </cell>
          <cell r="AX176">
            <v>4</v>
          </cell>
          <cell r="AY176">
            <v>4</v>
          </cell>
          <cell r="AZ176">
            <v>3</v>
          </cell>
          <cell r="BA176">
            <v>3</v>
          </cell>
          <cell r="BB176">
            <v>4</v>
          </cell>
          <cell r="BC176">
            <v>4</v>
          </cell>
          <cell r="BD176">
            <v>4</v>
          </cell>
          <cell r="BE176">
            <v>3</v>
          </cell>
          <cell r="BF176">
            <v>4</v>
          </cell>
          <cell r="BG176">
            <v>3</v>
          </cell>
          <cell r="BH176">
            <v>4</v>
          </cell>
          <cell r="BI176">
            <v>3</v>
          </cell>
          <cell r="BJ176">
            <v>4</v>
          </cell>
          <cell r="BK176">
            <v>2</v>
          </cell>
          <cell r="BL176">
            <v>4</v>
          </cell>
          <cell r="BM176">
            <v>2</v>
          </cell>
          <cell r="BN176">
            <v>2</v>
          </cell>
          <cell r="BO176">
            <v>2</v>
          </cell>
          <cell r="BP176">
            <v>2</v>
          </cell>
          <cell r="BQ176">
            <v>3</v>
          </cell>
          <cell r="BR176">
            <v>2</v>
          </cell>
          <cell r="BS176">
            <v>3</v>
          </cell>
          <cell r="BT176">
            <v>2</v>
          </cell>
          <cell r="BU176">
            <v>2</v>
          </cell>
          <cell r="BV176">
            <v>2</v>
          </cell>
          <cell r="BW176">
            <v>2</v>
          </cell>
          <cell r="BX176">
            <v>2</v>
          </cell>
          <cell r="BY176">
            <v>1</v>
          </cell>
          <cell r="BZ176">
            <v>2</v>
          </cell>
          <cell r="CA176">
            <v>2</v>
          </cell>
          <cell r="CB176">
            <v>1</v>
          </cell>
          <cell r="CC176">
            <v>2</v>
          </cell>
          <cell r="CD176">
            <v>1</v>
          </cell>
          <cell r="CE176">
            <v>1</v>
          </cell>
          <cell r="CF176">
            <v>1</v>
          </cell>
          <cell r="CG176">
            <v>1</v>
          </cell>
          <cell r="CH176">
            <v>1</v>
          </cell>
          <cell r="CI176">
            <v>1</v>
          </cell>
          <cell r="CJ176">
            <v>1</v>
          </cell>
          <cell r="CK176">
            <v>1</v>
          </cell>
          <cell r="CL176">
            <v>1</v>
          </cell>
          <cell r="CM176">
            <v>1</v>
          </cell>
          <cell r="CN176">
            <v>0</v>
          </cell>
          <cell r="CO176">
            <v>1</v>
          </cell>
          <cell r="CP176">
            <v>1</v>
          </cell>
          <cell r="CQ176">
            <v>1</v>
          </cell>
          <cell r="CR176">
            <v>1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4</v>
          </cell>
          <cell r="DL176">
            <v>27</v>
          </cell>
          <cell r="DM176">
            <v>21</v>
          </cell>
          <cell r="DN176">
            <v>22</v>
          </cell>
          <cell r="DO176">
            <v>18</v>
          </cell>
          <cell r="DP176">
            <v>19</v>
          </cell>
          <cell r="DQ176">
            <v>18</v>
          </cell>
          <cell r="DR176">
            <v>18</v>
          </cell>
          <cell r="DS176">
            <v>12</v>
          </cell>
          <cell r="DT176">
            <v>12</v>
          </cell>
          <cell r="DU176">
            <v>9</v>
          </cell>
          <cell r="DV176">
            <v>8</v>
          </cell>
          <cell r="DW176">
            <v>5</v>
          </cell>
          <cell r="DX176">
            <v>8</v>
          </cell>
          <cell r="DY176">
            <v>4</v>
          </cell>
        </row>
        <row r="177">
          <cell r="G177">
            <v>6937</v>
          </cell>
          <cell r="H177">
            <v>12</v>
          </cell>
          <cell r="I177">
            <v>15</v>
          </cell>
          <cell r="J177">
            <v>9</v>
          </cell>
          <cell r="K177">
            <v>11</v>
          </cell>
          <cell r="L177">
            <v>9</v>
          </cell>
          <cell r="M177">
            <v>12</v>
          </cell>
          <cell r="N177">
            <v>10</v>
          </cell>
          <cell r="O177">
            <v>14</v>
          </cell>
          <cell r="P177">
            <v>14</v>
          </cell>
          <cell r="Q177">
            <v>15</v>
          </cell>
          <cell r="R177">
            <v>15</v>
          </cell>
          <cell r="S177">
            <v>15</v>
          </cell>
          <cell r="T177">
            <v>18</v>
          </cell>
          <cell r="U177">
            <v>18</v>
          </cell>
          <cell r="V177">
            <v>17</v>
          </cell>
          <cell r="W177">
            <v>18</v>
          </cell>
          <cell r="X177">
            <v>16</v>
          </cell>
          <cell r="Y177">
            <v>16</v>
          </cell>
          <cell r="Z177">
            <v>16</v>
          </cell>
          <cell r="AA177">
            <v>16</v>
          </cell>
          <cell r="AB177">
            <v>15</v>
          </cell>
          <cell r="AC177">
            <v>15</v>
          </cell>
          <cell r="AD177">
            <v>14</v>
          </cell>
          <cell r="AE177">
            <v>13</v>
          </cell>
          <cell r="AF177">
            <v>13</v>
          </cell>
          <cell r="AG177">
            <v>13</v>
          </cell>
          <cell r="AH177">
            <v>12</v>
          </cell>
          <cell r="AI177">
            <v>10</v>
          </cell>
          <cell r="AJ177">
            <v>9</v>
          </cell>
          <cell r="AK177">
            <v>9</v>
          </cell>
          <cell r="AL177">
            <v>10</v>
          </cell>
          <cell r="AM177">
            <v>13</v>
          </cell>
          <cell r="AN177">
            <v>10</v>
          </cell>
          <cell r="AO177">
            <v>12</v>
          </cell>
          <cell r="AP177">
            <v>10</v>
          </cell>
          <cell r="AQ177">
            <v>9</v>
          </cell>
          <cell r="AR177">
            <v>11</v>
          </cell>
          <cell r="AS177">
            <v>9</v>
          </cell>
          <cell r="AT177">
            <v>11</v>
          </cell>
          <cell r="AU177">
            <v>10</v>
          </cell>
          <cell r="AV177">
            <v>10</v>
          </cell>
          <cell r="AW177">
            <v>10</v>
          </cell>
          <cell r="AX177">
            <v>10</v>
          </cell>
          <cell r="AY177">
            <v>10</v>
          </cell>
          <cell r="AZ177">
            <v>8</v>
          </cell>
          <cell r="BA177">
            <v>9</v>
          </cell>
          <cell r="BB177">
            <v>10</v>
          </cell>
          <cell r="BC177">
            <v>9</v>
          </cell>
          <cell r="BD177">
            <v>10</v>
          </cell>
          <cell r="BE177">
            <v>9</v>
          </cell>
          <cell r="BF177">
            <v>9</v>
          </cell>
          <cell r="BG177">
            <v>8</v>
          </cell>
          <cell r="BH177">
            <v>11</v>
          </cell>
          <cell r="BI177">
            <v>8</v>
          </cell>
          <cell r="BJ177">
            <v>10</v>
          </cell>
          <cell r="BK177">
            <v>6</v>
          </cell>
          <cell r="BL177">
            <v>9</v>
          </cell>
          <cell r="BM177">
            <v>6</v>
          </cell>
          <cell r="BN177">
            <v>6</v>
          </cell>
          <cell r="BO177">
            <v>5</v>
          </cell>
          <cell r="BP177">
            <v>5</v>
          </cell>
          <cell r="BQ177">
            <v>7</v>
          </cell>
          <cell r="BR177">
            <v>6</v>
          </cell>
          <cell r="BS177">
            <v>7</v>
          </cell>
          <cell r="BT177">
            <v>5</v>
          </cell>
          <cell r="BU177">
            <v>5</v>
          </cell>
          <cell r="BV177">
            <v>5</v>
          </cell>
          <cell r="BW177">
            <v>4</v>
          </cell>
          <cell r="BX177">
            <v>5</v>
          </cell>
          <cell r="BY177">
            <v>3</v>
          </cell>
          <cell r="BZ177">
            <v>4</v>
          </cell>
          <cell r="CA177">
            <v>5</v>
          </cell>
          <cell r="CB177">
            <v>2</v>
          </cell>
          <cell r="CC177">
            <v>4</v>
          </cell>
          <cell r="CD177">
            <v>4</v>
          </cell>
          <cell r="CE177">
            <v>4</v>
          </cell>
          <cell r="CF177">
            <v>4</v>
          </cell>
          <cell r="CG177">
            <v>3</v>
          </cell>
          <cell r="CH177">
            <v>2</v>
          </cell>
          <cell r="CI177">
            <v>2</v>
          </cell>
          <cell r="CJ177">
            <v>3</v>
          </cell>
          <cell r="CK177">
            <v>3</v>
          </cell>
          <cell r="CL177">
            <v>2</v>
          </cell>
          <cell r="CM177">
            <v>2</v>
          </cell>
          <cell r="CN177">
            <v>1</v>
          </cell>
          <cell r="CO177">
            <v>2</v>
          </cell>
          <cell r="CP177">
            <v>2</v>
          </cell>
          <cell r="CQ177">
            <v>2</v>
          </cell>
          <cell r="CR177">
            <v>2</v>
          </cell>
          <cell r="CS177">
            <v>1</v>
          </cell>
          <cell r="CT177">
            <v>1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13</v>
          </cell>
          <cell r="DL177">
            <v>70</v>
          </cell>
          <cell r="DM177">
            <v>53</v>
          </cell>
          <cell r="DN177">
            <v>55</v>
          </cell>
          <cell r="DO177">
            <v>50</v>
          </cell>
          <cell r="DP177">
            <v>48</v>
          </cell>
          <cell r="DQ177">
            <v>47</v>
          </cell>
          <cell r="DR177">
            <v>46</v>
          </cell>
          <cell r="DS177">
            <v>32</v>
          </cell>
          <cell r="DT177">
            <v>30</v>
          </cell>
          <cell r="DU177">
            <v>22</v>
          </cell>
          <cell r="DV177">
            <v>19</v>
          </cell>
          <cell r="DW177">
            <v>15</v>
          </cell>
          <cell r="DX177">
            <v>21</v>
          </cell>
          <cell r="DY177">
            <v>13</v>
          </cell>
        </row>
        <row r="178">
          <cell r="G178">
            <v>6939</v>
          </cell>
          <cell r="H178">
            <v>1</v>
          </cell>
          <cell r="I178">
            <v>2</v>
          </cell>
          <cell r="J178">
            <v>2</v>
          </cell>
          <cell r="K178">
            <v>3</v>
          </cell>
          <cell r="L178">
            <v>6</v>
          </cell>
          <cell r="M178">
            <v>3</v>
          </cell>
          <cell r="N178">
            <v>3</v>
          </cell>
          <cell r="O178">
            <v>4</v>
          </cell>
          <cell r="P178">
            <v>4</v>
          </cell>
          <cell r="Q178">
            <v>4</v>
          </cell>
          <cell r="R178">
            <v>4</v>
          </cell>
          <cell r="S178">
            <v>4</v>
          </cell>
          <cell r="T178">
            <v>5</v>
          </cell>
          <cell r="U178">
            <v>5</v>
          </cell>
          <cell r="V178">
            <v>5</v>
          </cell>
          <cell r="W178">
            <v>5</v>
          </cell>
          <cell r="X178">
            <v>5</v>
          </cell>
          <cell r="Y178">
            <v>5</v>
          </cell>
          <cell r="Z178">
            <v>5</v>
          </cell>
          <cell r="AA178">
            <v>4</v>
          </cell>
          <cell r="AB178">
            <v>4</v>
          </cell>
          <cell r="AC178">
            <v>4</v>
          </cell>
          <cell r="AD178">
            <v>4</v>
          </cell>
          <cell r="AE178">
            <v>4</v>
          </cell>
          <cell r="AF178">
            <v>4</v>
          </cell>
          <cell r="AG178">
            <v>4</v>
          </cell>
          <cell r="AH178">
            <v>3</v>
          </cell>
          <cell r="AI178">
            <v>3</v>
          </cell>
          <cell r="AJ178">
            <v>3</v>
          </cell>
          <cell r="AK178">
            <v>3</v>
          </cell>
          <cell r="AL178">
            <v>3</v>
          </cell>
          <cell r="AM178">
            <v>4</v>
          </cell>
          <cell r="AN178">
            <v>3</v>
          </cell>
          <cell r="AO178">
            <v>3</v>
          </cell>
          <cell r="AP178">
            <v>3</v>
          </cell>
          <cell r="AQ178">
            <v>2</v>
          </cell>
          <cell r="AR178">
            <v>3</v>
          </cell>
          <cell r="AS178">
            <v>3</v>
          </cell>
          <cell r="AT178">
            <v>3</v>
          </cell>
          <cell r="AU178">
            <v>3</v>
          </cell>
          <cell r="AV178">
            <v>3</v>
          </cell>
          <cell r="AW178">
            <v>3</v>
          </cell>
          <cell r="AX178">
            <v>3</v>
          </cell>
          <cell r="AY178">
            <v>3</v>
          </cell>
          <cell r="AZ178">
            <v>2</v>
          </cell>
          <cell r="BA178">
            <v>3</v>
          </cell>
          <cell r="BB178">
            <v>3</v>
          </cell>
          <cell r="BC178">
            <v>3</v>
          </cell>
          <cell r="BD178">
            <v>3</v>
          </cell>
          <cell r="BE178">
            <v>3</v>
          </cell>
          <cell r="BF178">
            <v>3</v>
          </cell>
          <cell r="BG178">
            <v>2</v>
          </cell>
          <cell r="BH178">
            <v>3</v>
          </cell>
          <cell r="BI178">
            <v>2</v>
          </cell>
          <cell r="BJ178">
            <v>3</v>
          </cell>
          <cell r="BK178">
            <v>2</v>
          </cell>
          <cell r="BL178">
            <v>3</v>
          </cell>
          <cell r="BM178">
            <v>2</v>
          </cell>
          <cell r="BN178">
            <v>2</v>
          </cell>
          <cell r="BO178">
            <v>2</v>
          </cell>
          <cell r="BP178">
            <v>1</v>
          </cell>
          <cell r="BQ178">
            <v>2</v>
          </cell>
          <cell r="BR178">
            <v>2</v>
          </cell>
          <cell r="BS178">
            <v>2</v>
          </cell>
          <cell r="BT178">
            <v>1</v>
          </cell>
          <cell r="BU178">
            <v>1</v>
          </cell>
          <cell r="BV178">
            <v>1</v>
          </cell>
          <cell r="BW178">
            <v>1</v>
          </cell>
          <cell r="BX178">
            <v>1</v>
          </cell>
          <cell r="BY178">
            <v>1</v>
          </cell>
          <cell r="BZ178">
            <v>1</v>
          </cell>
          <cell r="CA178">
            <v>1</v>
          </cell>
          <cell r="CB178">
            <v>1</v>
          </cell>
          <cell r="CC178">
            <v>1</v>
          </cell>
          <cell r="CD178">
            <v>1</v>
          </cell>
          <cell r="CE178">
            <v>1</v>
          </cell>
          <cell r="CF178">
            <v>1</v>
          </cell>
          <cell r="CG178">
            <v>1</v>
          </cell>
          <cell r="CH178">
            <v>1</v>
          </cell>
          <cell r="CI178">
            <v>1</v>
          </cell>
          <cell r="CJ178">
            <v>1</v>
          </cell>
          <cell r="CK178">
            <v>1</v>
          </cell>
          <cell r="CL178">
            <v>0</v>
          </cell>
          <cell r="CM178">
            <v>0</v>
          </cell>
          <cell r="CN178">
            <v>0</v>
          </cell>
          <cell r="CO178">
            <v>1</v>
          </cell>
          <cell r="CP178">
            <v>1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1</v>
          </cell>
          <cell r="DL178">
            <v>20</v>
          </cell>
          <cell r="DM178">
            <v>16</v>
          </cell>
          <cell r="DN178">
            <v>16</v>
          </cell>
          <cell r="DO178">
            <v>14</v>
          </cell>
          <cell r="DP178">
            <v>14</v>
          </cell>
          <cell r="DQ178">
            <v>15</v>
          </cell>
          <cell r="DR178">
            <v>13</v>
          </cell>
          <cell r="DS178">
            <v>11</v>
          </cell>
          <cell r="DT178">
            <v>8</v>
          </cell>
          <cell r="DU178">
            <v>5</v>
          </cell>
          <cell r="DV178">
            <v>5</v>
          </cell>
          <cell r="DW178">
            <v>5</v>
          </cell>
          <cell r="DX178">
            <v>4</v>
          </cell>
          <cell r="DY178">
            <v>1</v>
          </cell>
        </row>
        <row r="179">
          <cell r="G179">
            <v>6948</v>
          </cell>
          <cell r="H179">
            <v>4</v>
          </cell>
          <cell r="I179">
            <v>4</v>
          </cell>
          <cell r="J179">
            <v>4</v>
          </cell>
          <cell r="K179">
            <v>4</v>
          </cell>
          <cell r="L179">
            <v>4</v>
          </cell>
          <cell r="M179">
            <v>5</v>
          </cell>
          <cell r="N179">
            <v>4</v>
          </cell>
          <cell r="O179">
            <v>6</v>
          </cell>
          <cell r="P179">
            <v>6</v>
          </cell>
          <cell r="Q179">
            <v>6</v>
          </cell>
          <cell r="R179">
            <v>6</v>
          </cell>
          <cell r="S179">
            <v>6</v>
          </cell>
          <cell r="T179">
            <v>7</v>
          </cell>
          <cell r="U179">
            <v>7</v>
          </cell>
          <cell r="V179">
            <v>7</v>
          </cell>
          <cell r="W179">
            <v>7</v>
          </cell>
          <cell r="X179">
            <v>6</v>
          </cell>
          <cell r="Y179">
            <v>6</v>
          </cell>
          <cell r="Z179">
            <v>6</v>
          </cell>
          <cell r="AA179">
            <v>6</v>
          </cell>
          <cell r="AB179">
            <v>6</v>
          </cell>
          <cell r="AC179">
            <v>6</v>
          </cell>
          <cell r="AD179">
            <v>5</v>
          </cell>
          <cell r="AE179">
            <v>5</v>
          </cell>
          <cell r="AF179">
            <v>5</v>
          </cell>
          <cell r="AG179">
            <v>5</v>
          </cell>
          <cell r="AH179">
            <v>5</v>
          </cell>
          <cell r="AI179">
            <v>4</v>
          </cell>
          <cell r="AJ179">
            <v>4</v>
          </cell>
          <cell r="AK179">
            <v>4</v>
          </cell>
          <cell r="AL179">
            <v>4</v>
          </cell>
          <cell r="AM179">
            <v>5</v>
          </cell>
          <cell r="AN179">
            <v>4</v>
          </cell>
          <cell r="AO179">
            <v>5</v>
          </cell>
          <cell r="AP179">
            <v>4</v>
          </cell>
          <cell r="AQ179">
            <v>3</v>
          </cell>
          <cell r="AR179">
            <v>4</v>
          </cell>
          <cell r="AS179">
            <v>3</v>
          </cell>
          <cell r="AT179">
            <v>4</v>
          </cell>
          <cell r="AU179">
            <v>4</v>
          </cell>
          <cell r="AV179">
            <v>4</v>
          </cell>
          <cell r="AW179">
            <v>4</v>
          </cell>
          <cell r="AX179">
            <v>4</v>
          </cell>
          <cell r="AY179">
            <v>4</v>
          </cell>
          <cell r="AZ179">
            <v>3</v>
          </cell>
          <cell r="BA179">
            <v>3</v>
          </cell>
          <cell r="BB179">
            <v>4</v>
          </cell>
          <cell r="BC179">
            <v>4</v>
          </cell>
          <cell r="BD179">
            <v>4</v>
          </cell>
          <cell r="BE179">
            <v>3</v>
          </cell>
          <cell r="BF179">
            <v>4</v>
          </cell>
          <cell r="BG179">
            <v>3</v>
          </cell>
          <cell r="BH179">
            <v>4</v>
          </cell>
          <cell r="BI179">
            <v>3</v>
          </cell>
          <cell r="BJ179">
            <v>4</v>
          </cell>
          <cell r="BK179">
            <v>2</v>
          </cell>
          <cell r="BL179">
            <v>4</v>
          </cell>
          <cell r="BM179">
            <v>3</v>
          </cell>
          <cell r="BN179">
            <v>3</v>
          </cell>
          <cell r="BO179">
            <v>2</v>
          </cell>
          <cell r="BP179">
            <v>2</v>
          </cell>
          <cell r="BQ179">
            <v>3</v>
          </cell>
          <cell r="BR179">
            <v>2</v>
          </cell>
          <cell r="BS179">
            <v>3</v>
          </cell>
          <cell r="BT179">
            <v>2</v>
          </cell>
          <cell r="BU179">
            <v>2</v>
          </cell>
          <cell r="BV179">
            <v>2</v>
          </cell>
          <cell r="BW179">
            <v>2</v>
          </cell>
          <cell r="BX179">
            <v>2</v>
          </cell>
          <cell r="BY179">
            <v>1</v>
          </cell>
          <cell r="BZ179">
            <v>2</v>
          </cell>
          <cell r="CA179">
            <v>2</v>
          </cell>
          <cell r="CB179">
            <v>1</v>
          </cell>
          <cell r="CC179">
            <v>2</v>
          </cell>
          <cell r="CD179">
            <v>1</v>
          </cell>
          <cell r="CE179">
            <v>1</v>
          </cell>
          <cell r="CF179">
            <v>1</v>
          </cell>
          <cell r="CG179">
            <v>1</v>
          </cell>
          <cell r="CH179">
            <v>1</v>
          </cell>
          <cell r="CI179">
            <v>1</v>
          </cell>
          <cell r="CJ179">
            <v>1</v>
          </cell>
          <cell r="CK179">
            <v>1</v>
          </cell>
          <cell r="CL179">
            <v>1</v>
          </cell>
          <cell r="CM179">
            <v>1</v>
          </cell>
          <cell r="CN179">
            <v>0</v>
          </cell>
          <cell r="CO179">
            <v>1</v>
          </cell>
          <cell r="CP179">
            <v>1</v>
          </cell>
          <cell r="CQ179">
            <v>1</v>
          </cell>
          <cell r="CR179">
            <v>1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4</v>
          </cell>
          <cell r="DL179">
            <v>27</v>
          </cell>
          <cell r="DM179">
            <v>22</v>
          </cell>
          <cell r="DN179">
            <v>22</v>
          </cell>
          <cell r="DO179">
            <v>18</v>
          </cell>
          <cell r="DP179">
            <v>19</v>
          </cell>
          <cell r="DQ179">
            <v>18</v>
          </cell>
          <cell r="DR179">
            <v>18</v>
          </cell>
          <cell r="DS179">
            <v>14</v>
          </cell>
          <cell r="DT179">
            <v>12</v>
          </cell>
          <cell r="DU179">
            <v>9</v>
          </cell>
          <cell r="DV179">
            <v>8</v>
          </cell>
          <cell r="DW179">
            <v>5</v>
          </cell>
          <cell r="DX179">
            <v>8</v>
          </cell>
          <cell r="DY179">
            <v>4</v>
          </cell>
        </row>
        <row r="180">
          <cell r="G180">
            <v>7749</v>
          </cell>
          <cell r="H180">
            <v>11</v>
          </cell>
          <cell r="I180">
            <v>15</v>
          </cell>
          <cell r="J180">
            <v>9</v>
          </cell>
          <cell r="K180">
            <v>9</v>
          </cell>
          <cell r="L180">
            <v>8</v>
          </cell>
          <cell r="M180">
            <v>9</v>
          </cell>
          <cell r="N180">
            <v>8</v>
          </cell>
          <cell r="O180">
            <v>11</v>
          </cell>
          <cell r="P180">
            <v>11</v>
          </cell>
          <cell r="Q180">
            <v>12</v>
          </cell>
          <cell r="R180">
            <v>12</v>
          </cell>
          <cell r="S180">
            <v>12</v>
          </cell>
          <cell r="T180">
            <v>14</v>
          </cell>
          <cell r="U180">
            <v>15</v>
          </cell>
          <cell r="V180">
            <v>14</v>
          </cell>
          <cell r="W180">
            <v>15</v>
          </cell>
          <cell r="X180">
            <v>13</v>
          </cell>
          <cell r="Y180">
            <v>13</v>
          </cell>
          <cell r="Z180">
            <v>13</v>
          </cell>
          <cell r="AA180">
            <v>13</v>
          </cell>
          <cell r="AB180">
            <v>12</v>
          </cell>
          <cell r="AC180">
            <v>12</v>
          </cell>
          <cell r="AD180">
            <v>11</v>
          </cell>
          <cell r="AE180">
            <v>10</v>
          </cell>
          <cell r="AF180">
            <v>10</v>
          </cell>
          <cell r="AG180">
            <v>10</v>
          </cell>
          <cell r="AH180">
            <v>9</v>
          </cell>
          <cell r="AI180">
            <v>8</v>
          </cell>
          <cell r="AJ180">
            <v>7</v>
          </cell>
          <cell r="AK180">
            <v>7</v>
          </cell>
          <cell r="AL180">
            <v>8</v>
          </cell>
          <cell r="AM180">
            <v>11</v>
          </cell>
          <cell r="AN180">
            <v>8</v>
          </cell>
          <cell r="AO180">
            <v>10</v>
          </cell>
          <cell r="AP180">
            <v>8</v>
          </cell>
          <cell r="AQ180">
            <v>7</v>
          </cell>
          <cell r="AR180">
            <v>9</v>
          </cell>
          <cell r="AS180">
            <v>7</v>
          </cell>
          <cell r="AT180">
            <v>9</v>
          </cell>
          <cell r="AU180">
            <v>8</v>
          </cell>
          <cell r="AV180">
            <v>8</v>
          </cell>
          <cell r="AW180">
            <v>8</v>
          </cell>
          <cell r="AX180">
            <v>8</v>
          </cell>
          <cell r="AY180">
            <v>8</v>
          </cell>
          <cell r="AZ180">
            <v>7</v>
          </cell>
          <cell r="BA180">
            <v>7</v>
          </cell>
          <cell r="BB180">
            <v>8</v>
          </cell>
          <cell r="BC180">
            <v>8</v>
          </cell>
          <cell r="BD180">
            <v>8</v>
          </cell>
          <cell r="BE180">
            <v>7</v>
          </cell>
          <cell r="BF180">
            <v>8</v>
          </cell>
          <cell r="BG180">
            <v>6</v>
          </cell>
          <cell r="BH180">
            <v>9</v>
          </cell>
          <cell r="BI180">
            <v>7</v>
          </cell>
          <cell r="BJ180">
            <v>8</v>
          </cell>
          <cell r="BK180">
            <v>5</v>
          </cell>
          <cell r="BL180">
            <v>7</v>
          </cell>
          <cell r="BM180">
            <v>5</v>
          </cell>
          <cell r="BN180">
            <v>5</v>
          </cell>
          <cell r="BO180">
            <v>4</v>
          </cell>
          <cell r="BP180">
            <v>4</v>
          </cell>
          <cell r="BQ180">
            <v>5</v>
          </cell>
          <cell r="BR180">
            <v>4</v>
          </cell>
          <cell r="BS180">
            <v>5</v>
          </cell>
          <cell r="BT180">
            <v>4</v>
          </cell>
          <cell r="BU180">
            <v>4</v>
          </cell>
          <cell r="BV180">
            <v>4</v>
          </cell>
          <cell r="BW180">
            <v>4</v>
          </cell>
          <cell r="BX180">
            <v>4</v>
          </cell>
          <cell r="BY180">
            <v>3</v>
          </cell>
          <cell r="BZ180">
            <v>3</v>
          </cell>
          <cell r="CA180">
            <v>4</v>
          </cell>
          <cell r="CB180">
            <v>2</v>
          </cell>
          <cell r="CC180">
            <v>3</v>
          </cell>
          <cell r="CD180">
            <v>3</v>
          </cell>
          <cell r="CE180">
            <v>3</v>
          </cell>
          <cell r="CF180">
            <v>3</v>
          </cell>
          <cell r="CG180">
            <v>3</v>
          </cell>
          <cell r="CH180">
            <v>2</v>
          </cell>
          <cell r="CI180">
            <v>2</v>
          </cell>
          <cell r="CJ180">
            <v>3</v>
          </cell>
          <cell r="CK180">
            <v>2</v>
          </cell>
          <cell r="CL180">
            <v>1</v>
          </cell>
          <cell r="CM180">
            <v>1</v>
          </cell>
          <cell r="CN180">
            <v>1</v>
          </cell>
          <cell r="CO180">
            <v>2</v>
          </cell>
          <cell r="CP180">
            <v>1</v>
          </cell>
          <cell r="CQ180">
            <v>1</v>
          </cell>
          <cell r="CR180">
            <v>1</v>
          </cell>
          <cell r="CS180">
            <v>1</v>
          </cell>
          <cell r="CT180">
            <v>1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11</v>
          </cell>
          <cell r="DL180">
            <v>55</v>
          </cell>
          <cell r="DM180">
            <v>41</v>
          </cell>
          <cell r="DN180">
            <v>45</v>
          </cell>
          <cell r="DO180">
            <v>40</v>
          </cell>
          <cell r="DP180">
            <v>39</v>
          </cell>
          <cell r="DQ180">
            <v>38</v>
          </cell>
          <cell r="DR180">
            <v>38</v>
          </cell>
          <cell r="DS180">
            <v>26</v>
          </cell>
          <cell r="DT180">
            <v>22</v>
          </cell>
          <cell r="DU180">
            <v>19</v>
          </cell>
          <cell r="DV180">
            <v>15</v>
          </cell>
          <cell r="DW180">
            <v>13</v>
          </cell>
          <cell r="DX180">
            <v>15</v>
          </cell>
          <cell r="DY180">
            <v>11</v>
          </cell>
        </row>
        <row r="181">
          <cell r="G181">
            <v>7751</v>
          </cell>
          <cell r="H181">
            <v>2</v>
          </cell>
          <cell r="I181">
            <v>2</v>
          </cell>
          <cell r="J181">
            <v>3</v>
          </cell>
          <cell r="K181">
            <v>3</v>
          </cell>
          <cell r="L181">
            <v>3</v>
          </cell>
          <cell r="M181">
            <v>3</v>
          </cell>
          <cell r="N181">
            <v>3</v>
          </cell>
          <cell r="O181">
            <v>4</v>
          </cell>
          <cell r="P181">
            <v>4</v>
          </cell>
          <cell r="Q181">
            <v>5</v>
          </cell>
          <cell r="R181">
            <v>5</v>
          </cell>
          <cell r="S181">
            <v>5</v>
          </cell>
          <cell r="T181">
            <v>5</v>
          </cell>
          <cell r="U181">
            <v>5</v>
          </cell>
          <cell r="V181">
            <v>5</v>
          </cell>
          <cell r="W181">
            <v>6</v>
          </cell>
          <cell r="X181">
            <v>5</v>
          </cell>
          <cell r="Y181">
            <v>5</v>
          </cell>
          <cell r="Z181">
            <v>5</v>
          </cell>
          <cell r="AA181">
            <v>5</v>
          </cell>
          <cell r="AB181">
            <v>4</v>
          </cell>
          <cell r="AC181">
            <v>5</v>
          </cell>
          <cell r="AD181">
            <v>4</v>
          </cell>
          <cell r="AE181">
            <v>4</v>
          </cell>
          <cell r="AF181">
            <v>4</v>
          </cell>
          <cell r="AG181">
            <v>4</v>
          </cell>
          <cell r="AH181">
            <v>4</v>
          </cell>
          <cell r="AI181">
            <v>3</v>
          </cell>
          <cell r="AJ181">
            <v>3</v>
          </cell>
          <cell r="AK181">
            <v>3</v>
          </cell>
          <cell r="AL181">
            <v>3</v>
          </cell>
          <cell r="AM181">
            <v>4</v>
          </cell>
          <cell r="AN181">
            <v>3</v>
          </cell>
          <cell r="AO181">
            <v>4</v>
          </cell>
          <cell r="AP181">
            <v>3</v>
          </cell>
          <cell r="AQ181">
            <v>3</v>
          </cell>
          <cell r="AR181">
            <v>3</v>
          </cell>
          <cell r="AS181">
            <v>3</v>
          </cell>
          <cell r="AT181">
            <v>3</v>
          </cell>
          <cell r="AU181">
            <v>3</v>
          </cell>
          <cell r="AV181">
            <v>3</v>
          </cell>
          <cell r="AW181">
            <v>3</v>
          </cell>
          <cell r="AX181">
            <v>3</v>
          </cell>
          <cell r="AY181">
            <v>3</v>
          </cell>
          <cell r="AZ181">
            <v>2</v>
          </cell>
          <cell r="BA181">
            <v>3</v>
          </cell>
          <cell r="BB181">
            <v>3</v>
          </cell>
          <cell r="BC181">
            <v>3</v>
          </cell>
          <cell r="BD181">
            <v>3</v>
          </cell>
          <cell r="BE181">
            <v>3</v>
          </cell>
          <cell r="BF181">
            <v>3</v>
          </cell>
          <cell r="BG181">
            <v>2</v>
          </cell>
          <cell r="BH181">
            <v>3</v>
          </cell>
          <cell r="BI181">
            <v>2</v>
          </cell>
          <cell r="BJ181">
            <v>3</v>
          </cell>
          <cell r="BK181">
            <v>2</v>
          </cell>
          <cell r="BL181">
            <v>3</v>
          </cell>
          <cell r="BM181">
            <v>2</v>
          </cell>
          <cell r="BN181">
            <v>2</v>
          </cell>
          <cell r="BO181">
            <v>2</v>
          </cell>
          <cell r="BP181">
            <v>1</v>
          </cell>
          <cell r="BQ181">
            <v>2</v>
          </cell>
          <cell r="BR181">
            <v>2</v>
          </cell>
          <cell r="BS181">
            <v>2</v>
          </cell>
          <cell r="BT181">
            <v>1</v>
          </cell>
          <cell r="BU181">
            <v>1</v>
          </cell>
          <cell r="BV181">
            <v>2</v>
          </cell>
          <cell r="BW181">
            <v>1</v>
          </cell>
          <cell r="BX181">
            <v>1</v>
          </cell>
          <cell r="BY181">
            <v>1</v>
          </cell>
          <cell r="BZ181">
            <v>1</v>
          </cell>
          <cell r="CA181">
            <v>1</v>
          </cell>
          <cell r="CB181">
            <v>1</v>
          </cell>
          <cell r="CC181">
            <v>1</v>
          </cell>
          <cell r="CD181">
            <v>1</v>
          </cell>
          <cell r="CE181">
            <v>1</v>
          </cell>
          <cell r="CF181">
            <v>1</v>
          </cell>
          <cell r="CG181">
            <v>1</v>
          </cell>
          <cell r="CH181">
            <v>1</v>
          </cell>
          <cell r="CI181">
            <v>1</v>
          </cell>
          <cell r="CJ181">
            <v>1</v>
          </cell>
          <cell r="CK181">
            <v>1</v>
          </cell>
          <cell r="CL181">
            <v>0</v>
          </cell>
          <cell r="CM181">
            <v>1</v>
          </cell>
          <cell r="CN181">
            <v>0</v>
          </cell>
          <cell r="CO181">
            <v>1</v>
          </cell>
          <cell r="CP181">
            <v>1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2</v>
          </cell>
          <cell r="DL181">
            <v>21</v>
          </cell>
          <cell r="DM181">
            <v>17</v>
          </cell>
          <cell r="DN181">
            <v>17</v>
          </cell>
          <cell r="DO181">
            <v>15</v>
          </cell>
          <cell r="DP181">
            <v>14</v>
          </cell>
          <cell r="DQ181">
            <v>15</v>
          </cell>
          <cell r="DR181">
            <v>13</v>
          </cell>
          <cell r="DS181">
            <v>11</v>
          </cell>
          <cell r="DT181">
            <v>8</v>
          </cell>
          <cell r="DU181">
            <v>6</v>
          </cell>
          <cell r="DV181">
            <v>5</v>
          </cell>
          <cell r="DW181">
            <v>5</v>
          </cell>
          <cell r="DX181">
            <v>6</v>
          </cell>
          <cell r="DY181">
            <v>2</v>
          </cell>
        </row>
        <row r="182">
          <cell r="G182">
            <v>11061</v>
          </cell>
          <cell r="H182">
            <v>5</v>
          </cell>
          <cell r="I182">
            <v>4</v>
          </cell>
          <cell r="J182">
            <v>5</v>
          </cell>
          <cell r="K182">
            <v>3</v>
          </cell>
          <cell r="L182">
            <v>5</v>
          </cell>
          <cell r="M182">
            <v>4</v>
          </cell>
          <cell r="N182">
            <v>3</v>
          </cell>
          <cell r="O182">
            <v>4</v>
          </cell>
          <cell r="P182">
            <v>4</v>
          </cell>
          <cell r="Q182">
            <v>5</v>
          </cell>
          <cell r="R182">
            <v>5</v>
          </cell>
          <cell r="S182">
            <v>5</v>
          </cell>
          <cell r="T182">
            <v>5</v>
          </cell>
          <cell r="U182">
            <v>6</v>
          </cell>
          <cell r="V182">
            <v>5</v>
          </cell>
          <cell r="W182">
            <v>6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4</v>
          </cell>
          <cell r="AE182">
            <v>4</v>
          </cell>
          <cell r="AF182">
            <v>4</v>
          </cell>
          <cell r="AG182">
            <v>4</v>
          </cell>
          <cell r="AH182">
            <v>4</v>
          </cell>
          <cell r="AI182">
            <v>3</v>
          </cell>
          <cell r="AJ182">
            <v>3</v>
          </cell>
          <cell r="AK182">
            <v>3</v>
          </cell>
          <cell r="AL182">
            <v>3</v>
          </cell>
          <cell r="AM182">
            <v>4</v>
          </cell>
          <cell r="AN182">
            <v>3</v>
          </cell>
          <cell r="AO182">
            <v>4</v>
          </cell>
          <cell r="AP182">
            <v>3</v>
          </cell>
          <cell r="AQ182">
            <v>3</v>
          </cell>
          <cell r="AR182">
            <v>3</v>
          </cell>
          <cell r="AS182">
            <v>3</v>
          </cell>
          <cell r="AT182">
            <v>3</v>
          </cell>
          <cell r="AU182">
            <v>3</v>
          </cell>
          <cell r="AV182">
            <v>3</v>
          </cell>
          <cell r="AW182">
            <v>3</v>
          </cell>
          <cell r="AX182">
            <v>3</v>
          </cell>
          <cell r="AY182">
            <v>3</v>
          </cell>
          <cell r="AZ182">
            <v>3</v>
          </cell>
          <cell r="BA182">
            <v>3</v>
          </cell>
          <cell r="BB182">
            <v>3</v>
          </cell>
          <cell r="BC182">
            <v>3</v>
          </cell>
          <cell r="BD182">
            <v>3</v>
          </cell>
          <cell r="BE182">
            <v>3</v>
          </cell>
          <cell r="BF182">
            <v>3</v>
          </cell>
          <cell r="BG182">
            <v>2</v>
          </cell>
          <cell r="BH182">
            <v>3</v>
          </cell>
          <cell r="BI182">
            <v>3</v>
          </cell>
          <cell r="BJ182">
            <v>3</v>
          </cell>
          <cell r="BK182">
            <v>2</v>
          </cell>
          <cell r="BL182">
            <v>3</v>
          </cell>
          <cell r="BM182">
            <v>2</v>
          </cell>
          <cell r="BN182">
            <v>2</v>
          </cell>
          <cell r="BO182">
            <v>2</v>
          </cell>
          <cell r="BP182">
            <v>1</v>
          </cell>
          <cell r="BQ182">
            <v>2</v>
          </cell>
          <cell r="BR182">
            <v>2</v>
          </cell>
          <cell r="BS182">
            <v>2</v>
          </cell>
          <cell r="BT182">
            <v>2</v>
          </cell>
          <cell r="BU182">
            <v>1</v>
          </cell>
          <cell r="BV182">
            <v>2</v>
          </cell>
          <cell r="BW182">
            <v>1</v>
          </cell>
          <cell r="BX182">
            <v>2</v>
          </cell>
          <cell r="BY182">
            <v>1</v>
          </cell>
          <cell r="BZ182">
            <v>1</v>
          </cell>
          <cell r="CA182">
            <v>1</v>
          </cell>
          <cell r="CB182">
            <v>1</v>
          </cell>
          <cell r="CC182">
            <v>1</v>
          </cell>
          <cell r="CD182">
            <v>1</v>
          </cell>
          <cell r="CE182">
            <v>1</v>
          </cell>
          <cell r="CF182">
            <v>1</v>
          </cell>
          <cell r="CG182">
            <v>1</v>
          </cell>
          <cell r="CH182">
            <v>1</v>
          </cell>
          <cell r="CI182">
            <v>1</v>
          </cell>
          <cell r="CJ182">
            <v>1</v>
          </cell>
          <cell r="CK182">
            <v>1</v>
          </cell>
          <cell r="CL182">
            <v>0</v>
          </cell>
          <cell r="CM182">
            <v>1</v>
          </cell>
          <cell r="CN182">
            <v>0</v>
          </cell>
          <cell r="CO182">
            <v>1</v>
          </cell>
          <cell r="CP182">
            <v>1</v>
          </cell>
          <cell r="CQ182">
            <v>0</v>
          </cell>
          <cell r="CR182">
            <v>1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5</v>
          </cell>
          <cell r="DL182">
            <v>22</v>
          </cell>
          <cell r="DM182">
            <v>17</v>
          </cell>
          <cell r="DN182">
            <v>17</v>
          </cell>
          <cell r="DO182">
            <v>15</v>
          </cell>
          <cell r="DP182">
            <v>15</v>
          </cell>
          <cell r="DQ182">
            <v>15</v>
          </cell>
          <cell r="DR182">
            <v>14</v>
          </cell>
          <cell r="DS182">
            <v>11</v>
          </cell>
          <cell r="DT182">
            <v>9</v>
          </cell>
          <cell r="DU182">
            <v>7</v>
          </cell>
          <cell r="DV182">
            <v>5</v>
          </cell>
          <cell r="DW182">
            <v>5</v>
          </cell>
          <cell r="DX182">
            <v>6</v>
          </cell>
          <cell r="DY182">
            <v>5</v>
          </cell>
        </row>
        <row r="183">
          <cell r="G183">
            <v>11063</v>
          </cell>
          <cell r="H183">
            <v>2</v>
          </cell>
          <cell r="I183">
            <v>2</v>
          </cell>
          <cell r="J183">
            <v>2</v>
          </cell>
          <cell r="K183">
            <v>3</v>
          </cell>
          <cell r="L183">
            <v>2</v>
          </cell>
          <cell r="M183">
            <v>3</v>
          </cell>
          <cell r="N183">
            <v>3</v>
          </cell>
          <cell r="O183">
            <v>4</v>
          </cell>
          <cell r="P183">
            <v>4</v>
          </cell>
          <cell r="Q183">
            <v>4</v>
          </cell>
          <cell r="R183">
            <v>4</v>
          </cell>
          <cell r="S183">
            <v>4</v>
          </cell>
          <cell r="T183">
            <v>4</v>
          </cell>
          <cell r="U183">
            <v>5</v>
          </cell>
          <cell r="V183">
            <v>4</v>
          </cell>
          <cell r="W183">
            <v>5</v>
          </cell>
          <cell r="X183">
            <v>4</v>
          </cell>
          <cell r="Y183">
            <v>4</v>
          </cell>
          <cell r="Z183">
            <v>4</v>
          </cell>
          <cell r="AA183">
            <v>4</v>
          </cell>
          <cell r="AB183">
            <v>4</v>
          </cell>
          <cell r="AC183">
            <v>4</v>
          </cell>
          <cell r="AD183">
            <v>3</v>
          </cell>
          <cell r="AE183">
            <v>3</v>
          </cell>
          <cell r="AF183">
            <v>3</v>
          </cell>
          <cell r="AG183">
            <v>3</v>
          </cell>
          <cell r="AH183">
            <v>3</v>
          </cell>
          <cell r="AI183">
            <v>3</v>
          </cell>
          <cell r="AJ183">
            <v>2</v>
          </cell>
          <cell r="AK183">
            <v>2</v>
          </cell>
          <cell r="AL183">
            <v>3</v>
          </cell>
          <cell r="AM183">
            <v>3</v>
          </cell>
          <cell r="AN183">
            <v>3</v>
          </cell>
          <cell r="AO183">
            <v>3</v>
          </cell>
          <cell r="AP183">
            <v>2</v>
          </cell>
          <cell r="AQ183">
            <v>2</v>
          </cell>
          <cell r="AR183">
            <v>3</v>
          </cell>
          <cell r="AS183">
            <v>2</v>
          </cell>
          <cell r="AT183">
            <v>3</v>
          </cell>
          <cell r="AU183">
            <v>3</v>
          </cell>
          <cell r="AV183">
            <v>3</v>
          </cell>
          <cell r="AW183">
            <v>3</v>
          </cell>
          <cell r="AX183">
            <v>2</v>
          </cell>
          <cell r="AY183">
            <v>3</v>
          </cell>
          <cell r="AZ183">
            <v>2</v>
          </cell>
          <cell r="BA183">
            <v>2</v>
          </cell>
          <cell r="BB183">
            <v>3</v>
          </cell>
          <cell r="BC183">
            <v>2</v>
          </cell>
          <cell r="BD183">
            <v>2</v>
          </cell>
          <cell r="BE183">
            <v>2</v>
          </cell>
          <cell r="BF183">
            <v>2</v>
          </cell>
          <cell r="BG183">
            <v>2</v>
          </cell>
          <cell r="BH183">
            <v>3</v>
          </cell>
          <cell r="BI183">
            <v>2</v>
          </cell>
          <cell r="BJ183">
            <v>3</v>
          </cell>
          <cell r="BK183">
            <v>2</v>
          </cell>
          <cell r="BL183">
            <v>2</v>
          </cell>
          <cell r="BM183">
            <v>2</v>
          </cell>
          <cell r="BN183">
            <v>2</v>
          </cell>
          <cell r="BO183">
            <v>1</v>
          </cell>
          <cell r="BP183">
            <v>1</v>
          </cell>
          <cell r="BQ183">
            <v>2</v>
          </cell>
          <cell r="BR183">
            <v>1</v>
          </cell>
          <cell r="BS183">
            <v>2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X183">
            <v>1</v>
          </cell>
          <cell r="BY183">
            <v>1</v>
          </cell>
          <cell r="BZ183">
            <v>1</v>
          </cell>
          <cell r="CA183">
            <v>1</v>
          </cell>
          <cell r="CB183">
            <v>1</v>
          </cell>
          <cell r="CC183">
            <v>1</v>
          </cell>
          <cell r="CD183">
            <v>1</v>
          </cell>
          <cell r="CE183">
            <v>1</v>
          </cell>
          <cell r="CF183">
            <v>1</v>
          </cell>
          <cell r="CG183">
            <v>1</v>
          </cell>
          <cell r="CH183">
            <v>1</v>
          </cell>
          <cell r="CI183">
            <v>1</v>
          </cell>
          <cell r="CJ183">
            <v>1</v>
          </cell>
          <cell r="CK183">
            <v>1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2</v>
          </cell>
          <cell r="DL183">
            <v>17</v>
          </cell>
          <cell r="DM183">
            <v>13</v>
          </cell>
          <cell r="DN183">
            <v>14</v>
          </cell>
          <cell r="DO183">
            <v>13</v>
          </cell>
          <cell r="DP183">
            <v>13</v>
          </cell>
          <cell r="DQ183">
            <v>11</v>
          </cell>
          <cell r="DR183">
            <v>12</v>
          </cell>
          <cell r="DS183">
            <v>9</v>
          </cell>
          <cell r="DT183">
            <v>7</v>
          </cell>
          <cell r="DU183">
            <v>5</v>
          </cell>
          <cell r="DV183">
            <v>5</v>
          </cell>
          <cell r="DW183">
            <v>5</v>
          </cell>
          <cell r="DX183">
            <v>2</v>
          </cell>
          <cell r="DY183">
            <v>2</v>
          </cell>
        </row>
        <row r="184">
          <cell r="G184">
            <v>11258</v>
          </cell>
          <cell r="H184">
            <v>7</v>
          </cell>
          <cell r="I184">
            <v>5</v>
          </cell>
          <cell r="J184">
            <v>3</v>
          </cell>
          <cell r="K184">
            <v>4</v>
          </cell>
          <cell r="L184">
            <v>3</v>
          </cell>
          <cell r="M184">
            <v>4</v>
          </cell>
          <cell r="N184">
            <v>4</v>
          </cell>
          <cell r="O184">
            <v>5</v>
          </cell>
          <cell r="P184">
            <v>5</v>
          </cell>
          <cell r="Q184">
            <v>6</v>
          </cell>
          <cell r="R184">
            <v>6</v>
          </cell>
          <cell r="S184">
            <v>6</v>
          </cell>
          <cell r="T184">
            <v>6</v>
          </cell>
          <cell r="U184">
            <v>7</v>
          </cell>
          <cell r="V184">
            <v>6</v>
          </cell>
          <cell r="W184">
            <v>7</v>
          </cell>
          <cell r="X184">
            <v>6</v>
          </cell>
          <cell r="Y184">
            <v>6</v>
          </cell>
          <cell r="Z184">
            <v>6</v>
          </cell>
          <cell r="AA184">
            <v>6</v>
          </cell>
          <cell r="AB184">
            <v>5</v>
          </cell>
          <cell r="AC184">
            <v>6</v>
          </cell>
          <cell r="AD184">
            <v>5</v>
          </cell>
          <cell r="AE184">
            <v>5</v>
          </cell>
          <cell r="AF184">
            <v>5</v>
          </cell>
          <cell r="AG184">
            <v>5</v>
          </cell>
          <cell r="AH184">
            <v>4</v>
          </cell>
          <cell r="AI184">
            <v>4</v>
          </cell>
          <cell r="AJ184">
            <v>3</v>
          </cell>
          <cell r="AK184">
            <v>3</v>
          </cell>
          <cell r="AL184">
            <v>4</v>
          </cell>
          <cell r="AM184">
            <v>5</v>
          </cell>
          <cell r="AN184">
            <v>4</v>
          </cell>
          <cell r="AO184">
            <v>4</v>
          </cell>
          <cell r="AP184">
            <v>4</v>
          </cell>
          <cell r="AQ184">
            <v>3</v>
          </cell>
          <cell r="AR184">
            <v>4</v>
          </cell>
          <cell r="AS184">
            <v>3</v>
          </cell>
          <cell r="AT184">
            <v>4</v>
          </cell>
          <cell r="AU184">
            <v>4</v>
          </cell>
          <cell r="AV184">
            <v>4</v>
          </cell>
          <cell r="AW184">
            <v>4</v>
          </cell>
          <cell r="AX184">
            <v>4</v>
          </cell>
          <cell r="AY184">
            <v>4</v>
          </cell>
          <cell r="AZ184">
            <v>3</v>
          </cell>
          <cell r="BA184">
            <v>3</v>
          </cell>
          <cell r="BB184">
            <v>4</v>
          </cell>
          <cell r="BC184">
            <v>3</v>
          </cell>
          <cell r="BD184">
            <v>4</v>
          </cell>
          <cell r="BE184">
            <v>3</v>
          </cell>
          <cell r="BF184">
            <v>3</v>
          </cell>
          <cell r="BG184">
            <v>3</v>
          </cell>
          <cell r="BH184">
            <v>4</v>
          </cell>
          <cell r="BI184">
            <v>3</v>
          </cell>
          <cell r="BJ184">
            <v>4</v>
          </cell>
          <cell r="BK184">
            <v>2</v>
          </cell>
          <cell r="BL184">
            <v>3</v>
          </cell>
          <cell r="BM184">
            <v>2</v>
          </cell>
          <cell r="BN184">
            <v>2</v>
          </cell>
          <cell r="BO184">
            <v>2</v>
          </cell>
          <cell r="BP184">
            <v>2</v>
          </cell>
          <cell r="BQ184">
            <v>2</v>
          </cell>
          <cell r="BR184">
            <v>2</v>
          </cell>
          <cell r="BS184">
            <v>2</v>
          </cell>
          <cell r="BT184">
            <v>2</v>
          </cell>
          <cell r="BU184">
            <v>2</v>
          </cell>
          <cell r="BV184">
            <v>2</v>
          </cell>
          <cell r="BW184">
            <v>2</v>
          </cell>
          <cell r="BX184">
            <v>2</v>
          </cell>
          <cell r="BY184">
            <v>1</v>
          </cell>
          <cell r="BZ184">
            <v>2</v>
          </cell>
          <cell r="CA184">
            <v>2</v>
          </cell>
          <cell r="CB184">
            <v>1</v>
          </cell>
          <cell r="CC184">
            <v>1</v>
          </cell>
          <cell r="CD184">
            <v>1</v>
          </cell>
          <cell r="CE184">
            <v>1</v>
          </cell>
          <cell r="CF184">
            <v>1</v>
          </cell>
          <cell r="CG184">
            <v>1</v>
          </cell>
          <cell r="CH184">
            <v>1</v>
          </cell>
          <cell r="CI184">
            <v>1</v>
          </cell>
          <cell r="CJ184">
            <v>1</v>
          </cell>
          <cell r="CK184">
            <v>1</v>
          </cell>
          <cell r="CL184">
            <v>1</v>
          </cell>
          <cell r="CM184">
            <v>1</v>
          </cell>
          <cell r="CN184">
            <v>0</v>
          </cell>
          <cell r="CO184">
            <v>1</v>
          </cell>
          <cell r="CP184">
            <v>1</v>
          </cell>
          <cell r="CQ184">
            <v>1</v>
          </cell>
          <cell r="CR184">
            <v>1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7</v>
          </cell>
          <cell r="DL184">
            <v>26</v>
          </cell>
          <cell r="DM184">
            <v>19</v>
          </cell>
          <cell r="DN184">
            <v>21</v>
          </cell>
          <cell r="DO184">
            <v>18</v>
          </cell>
          <cell r="DP184">
            <v>19</v>
          </cell>
          <cell r="DQ184">
            <v>17</v>
          </cell>
          <cell r="DR184">
            <v>17</v>
          </cell>
          <cell r="DS184">
            <v>11</v>
          </cell>
          <cell r="DT184">
            <v>10</v>
          </cell>
          <cell r="DU184">
            <v>9</v>
          </cell>
          <cell r="DV184">
            <v>7</v>
          </cell>
          <cell r="DW184">
            <v>5</v>
          </cell>
          <cell r="DX184">
            <v>8</v>
          </cell>
          <cell r="DY184">
            <v>7</v>
          </cell>
        </row>
        <row r="185">
          <cell r="G185">
            <v>11262</v>
          </cell>
          <cell r="H185">
            <v>2</v>
          </cell>
          <cell r="I185">
            <v>3</v>
          </cell>
          <cell r="J185">
            <v>3</v>
          </cell>
          <cell r="K185">
            <v>3</v>
          </cell>
          <cell r="L185">
            <v>4</v>
          </cell>
          <cell r="M185">
            <v>4</v>
          </cell>
          <cell r="N185">
            <v>3</v>
          </cell>
          <cell r="O185">
            <v>4</v>
          </cell>
          <cell r="P185">
            <v>4</v>
          </cell>
          <cell r="Q185">
            <v>5</v>
          </cell>
          <cell r="R185">
            <v>5</v>
          </cell>
          <cell r="S185">
            <v>5</v>
          </cell>
          <cell r="T185">
            <v>5</v>
          </cell>
          <cell r="U185">
            <v>6</v>
          </cell>
          <cell r="V185">
            <v>5</v>
          </cell>
          <cell r="W185">
            <v>6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4</v>
          </cell>
          <cell r="AE185">
            <v>4</v>
          </cell>
          <cell r="AF185">
            <v>4</v>
          </cell>
          <cell r="AG185">
            <v>4</v>
          </cell>
          <cell r="AH185">
            <v>4</v>
          </cell>
          <cell r="AI185">
            <v>3</v>
          </cell>
          <cell r="AJ185">
            <v>3</v>
          </cell>
          <cell r="AK185">
            <v>3</v>
          </cell>
          <cell r="AL185">
            <v>3</v>
          </cell>
          <cell r="AM185">
            <v>4</v>
          </cell>
          <cell r="AN185">
            <v>3</v>
          </cell>
          <cell r="AO185">
            <v>4</v>
          </cell>
          <cell r="AP185">
            <v>3</v>
          </cell>
          <cell r="AQ185">
            <v>3</v>
          </cell>
          <cell r="AR185">
            <v>3</v>
          </cell>
          <cell r="AS185">
            <v>3</v>
          </cell>
          <cell r="AT185">
            <v>3</v>
          </cell>
          <cell r="AU185">
            <v>3</v>
          </cell>
          <cell r="AV185">
            <v>3</v>
          </cell>
          <cell r="AW185">
            <v>3</v>
          </cell>
          <cell r="AX185">
            <v>3</v>
          </cell>
          <cell r="AY185">
            <v>3</v>
          </cell>
          <cell r="AZ185">
            <v>3</v>
          </cell>
          <cell r="BA185">
            <v>3</v>
          </cell>
          <cell r="BB185">
            <v>3</v>
          </cell>
          <cell r="BC185">
            <v>3</v>
          </cell>
          <cell r="BD185">
            <v>3</v>
          </cell>
          <cell r="BE185">
            <v>3</v>
          </cell>
          <cell r="BF185">
            <v>3</v>
          </cell>
          <cell r="BG185">
            <v>2</v>
          </cell>
          <cell r="BH185">
            <v>3</v>
          </cell>
          <cell r="BI185">
            <v>3</v>
          </cell>
          <cell r="BJ185">
            <v>3</v>
          </cell>
          <cell r="BK185">
            <v>2</v>
          </cell>
          <cell r="BL185">
            <v>3</v>
          </cell>
          <cell r="BM185">
            <v>2</v>
          </cell>
          <cell r="BN185">
            <v>2</v>
          </cell>
          <cell r="BO185">
            <v>2</v>
          </cell>
          <cell r="BP185">
            <v>1</v>
          </cell>
          <cell r="BQ185">
            <v>2</v>
          </cell>
          <cell r="BR185">
            <v>2</v>
          </cell>
          <cell r="BS185">
            <v>2</v>
          </cell>
          <cell r="BT185">
            <v>2</v>
          </cell>
          <cell r="BU185">
            <v>1</v>
          </cell>
          <cell r="BV185">
            <v>2</v>
          </cell>
          <cell r="BW185">
            <v>1</v>
          </cell>
          <cell r="BX185">
            <v>2</v>
          </cell>
          <cell r="BY185">
            <v>1</v>
          </cell>
          <cell r="BZ185">
            <v>1</v>
          </cell>
          <cell r="CA185">
            <v>1</v>
          </cell>
          <cell r="CB185">
            <v>1</v>
          </cell>
          <cell r="CC185">
            <v>1</v>
          </cell>
          <cell r="CD185">
            <v>1</v>
          </cell>
          <cell r="CE185">
            <v>1</v>
          </cell>
          <cell r="CF185">
            <v>1</v>
          </cell>
          <cell r="CG185">
            <v>1</v>
          </cell>
          <cell r="CH185">
            <v>1</v>
          </cell>
          <cell r="CI185">
            <v>1</v>
          </cell>
          <cell r="CJ185">
            <v>1</v>
          </cell>
          <cell r="CK185">
            <v>1</v>
          </cell>
          <cell r="CL185">
            <v>0</v>
          </cell>
          <cell r="CM185">
            <v>1</v>
          </cell>
          <cell r="CN185">
            <v>0</v>
          </cell>
          <cell r="CO185">
            <v>1</v>
          </cell>
          <cell r="CP185">
            <v>1</v>
          </cell>
          <cell r="CQ185">
            <v>0</v>
          </cell>
          <cell r="CR185">
            <v>1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2</v>
          </cell>
          <cell r="DL185">
            <v>22</v>
          </cell>
          <cell r="DM185">
            <v>17</v>
          </cell>
          <cell r="DN185">
            <v>17</v>
          </cell>
          <cell r="DO185">
            <v>15</v>
          </cell>
          <cell r="DP185">
            <v>15</v>
          </cell>
          <cell r="DQ185">
            <v>15</v>
          </cell>
          <cell r="DR185">
            <v>14</v>
          </cell>
          <cell r="DS185">
            <v>11</v>
          </cell>
          <cell r="DT185">
            <v>9</v>
          </cell>
          <cell r="DU185">
            <v>7</v>
          </cell>
          <cell r="DV185">
            <v>5</v>
          </cell>
          <cell r="DW185">
            <v>5</v>
          </cell>
          <cell r="DX185">
            <v>6</v>
          </cell>
          <cell r="DY185">
            <v>2</v>
          </cell>
        </row>
        <row r="186">
          <cell r="G186">
            <v>5017</v>
          </cell>
          <cell r="H186">
            <v>4</v>
          </cell>
          <cell r="I186">
            <v>5</v>
          </cell>
          <cell r="J186">
            <v>8</v>
          </cell>
          <cell r="K186">
            <v>6</v>
          </cell>
          <cell r="L186">
            <v>3</v>
          </cell>
          <cell r="M186">
            <v>7</v>
          </cell>
          <cell r="N186">
            <v>7</v>
          </cell>
          <cell r="O186">
            <v>10</v>
          </cell>
          <cell r="P186">
            <v>8</v>
          </cell>
          <cell r="Q186">
            <v>7</v>
          </cell>
          <cell r="R186">
            <v>5</v>
          </cell>
          <cell r="S186">
            <v>5</v>
          </cell>
          <cell r="T186">
            <v>9</v>
          </cell>
          <cell r="U186">
            <v>9</v>
          </cell>
          <cell r="V186">
            <v>9</v>
          </cell>
          <cell r="W186">
            <v>8</v>
          </cell>
          <cell r="X186">
            <v>8</v>
          </cell>
          <cell r="Y186">
            <v>9</v>
          </cell>
          <cell r="Z186">
            <v>6</v>
          </cell>
          <cell r="AA186">
            <v>9</v>
          </cell>
          <cell r="AB186">
            <v>5</v>
          </cell>
          <cell r="AC186">
            <v>11</v>
          </cell>
          <cell r="AD186">
            <v>9</v>
          </cell>
          <cell r="AE186">
            <v>11</v>
          </cell>
          <cell r="AF186">
            <v>7</v>
          </cell>
          <cell r="AG186">
            <v>8</v>
          </cell>
          <cell r="AH186">
            <v>8</v>
          </cell>
          <cell r="AI186">
            <v>7</v>
          </cell>
          <cell r="AJ186">
            <v>7</v>
          </cell>
          <cell r="AK186">
            <v>8</v>
          </cell>
          <cell r="AL186">
            <v>6</v>
          </cell>
          <cell r="AM186">
            <v>7</v>
          </cell>
          <cell r="AN186">
            <v>5</v>
          </cell>
          <cell r="AO186">
            <v>5</v>
          </cell>
          <cell r="AP186">
            <v>7</v>
          </cell>
          <cell r="AQ186">
            <v>6</v>
          </cell>
          <cell r="AR186">
            <v>8</v>
          </cell>
          <cell r="AS186">
            <v>4</v>
          </cell>
          <cell r="AT186">
            <v>8</v>
          </cell>
          <cell r="AU186">
            <v>6</v>
          </cell>
          <cell r="AV186">
            <v>9</v>
          </cell>
          <cell r="AW186">
            <v>5</v>
          </cell>
          <cell r="AX186">
            <v>7</v>
          </cell>
          <cell r="AY186">
            <v>9</v>
          </cell>
          <cell r="AZ186">
            <v>6</v>
          </cell>
          <cell r="BA186">
            <v>8</v>
          </cell>
          <cell r="BB186">
            <v>7</v>
          </cell>
          <cell r="BC186">
            <v>6</v>
          </cell>
          <cell r="BD186">
            <v>5</v>
          </cell>
          <cell r="BE186">
            <v>7</v>
          </cell>
          <cell r="BF186">
            <v>6</v>
          </cell>
          <cell r="BG186">
            <v>6</v>
          </cell>
          <cell r="BH186">
            <v>6</v>
          </cell>
          <cell r="BI186">
            <v>5</v>
          </cell>
          <cell r="BJ186">
            <v>5</v>
          </cell>
          <cell r="BK186">
            <v>4</v>
          </cell>
          <cell r="BL186">
            <v>8</v>
          </cell>
          <cell r="BM186">
            <v>6</v>
          </cell>
          <cell r="BN186">
            <v>6</v>
          </cell>
          <cell r="BO186">
            <v>5</v>
          </cell>
          <cell r="BP186">
            <v>5</v>
          </cell>
          <cell r="BQ186">
            <v>6</v>
          </cell>
          <cell r="BR186">
            <v>4</v>
          </cell>
          <cell r="BS186">
            <v>7</v>
          </cell>
          <cell r="BT186">
            <v>5</v>
          </cell>
          <cell r="BU186">
            <v>7</v>
          </cell>
          <cell r="BV186">
            <v>2</v>
          </cell>
          <cell r="BW186">
            <v>2</v>
          </cell>
          <cell r="BX186">
            <v>5</v>
          </cell>
          <cell r="BY186">
            <v>3</v>
          </cell>
          <cell r="BZ186">
            <v>2</v>
          </cell>
          <cell r="CA186">
            <v>3</v>
          </cell>
          <cell r="CB186">
            <v>3</v>
          </cell>
          <cell r="CC186">
            <v>2</v>
          </cell>
          <cell r="CD186">
            <v>3</v>
          </cell>
          <cell r="CE186">
            <v>3</v>
          </cell>
          <cell r="CF186">
            <v>4</v>
          </cell>
          <cell r="CG186">
            <v>2</v>
          </cell>
          <cell r="CH186">
            <v>4</v>
          </cell>
          <cell r="CI186">
            <v>3</v>
          </cell>
          <cell r="CJ186">
            <v>3</v>
          </cell>
          <cell r="CK186">
            <v>2</v>
          </cell>
          <cell r="CL186">
            <v>2</v>
          </cell>
          <cell r="CM186">
            <v>1</v>
          </cell>
          <cell r="CN186">
            <v>1</v>
          </cell>
          <cell r="CO186">
            <v>2</v>
          </cell>
          <cell r="CP186">
            <v>1</v>
          </cell>
          <cell r="CQ186">
            <v>1</v>
          </cell>
          <cell r="CR186">
            <v>1</v>
          </cell>
          <cell r="CS186">
            <v>0</v>
          </cell>
          <cell r="CT186">
            <v>1</v>
          </cell>
          <cell r="CU186">
            <v>0</v>
          </cell>
          <cell r="CV186">
            <v>0</v>
          </cell>
          <cell r="CW186">
            <v>1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4</v>
          </cell>
          <cell r="DL186">
            <v>43</v>
          </cell>
          <cell r="DM186">
            <v>38</v>
          </cell>
          <cell r="DN186">
            <v>30</v>
          </cell>
          <cell r="DO186">
            <v>32</v>
          </cell>
          <cell r="DP186">
            <v>36</v>
          </cell>
          <cell r="DQ186">
            <v>33</v>
          </cell>
          <cell r="DR186">
            <v>28</v>
          </cell>
          <cell r="DS186">
            <v>29</v>
          </cell>
          <cell r="DT186">
            <v>27</v>
          </cell>
          <cell r="DU186">
            <v>19</v>
          </cell>
          <cell r="DV186">
            <v>13</v>
          </cell>
          <cell r="DW186">
            <v>16</v>
          </cell>
          <cell r="DX186">
            <v>16</v>
          </cell>
          <cell r="DY186">
            <v>4</v>
          </cell>
        </row>
        <row r="187">
          <cell r="G187">
            <v>5019</v>
          </cell>
          <cell r="H187">
            <v>14</v>
          </cell>
          <cell r="I187">
            <v>13</v>
          </cell>
          <cell r="J187">
            <v>9</v>
          </cell>
          <cell r="K187">
            <v>10</v>
          </cell>
          <cell r="L187">
            <v>7</v>
          </cell>
          <cell r="M187">
            <v>11</v>
          </cell>
          <cell r="N187">
            <v>13</v>
          </cell>
          <cell r="O187">
            <v>16</v>
          </cell>
          <cell r="P187">
            <v>14</v>
          </cell>
          <cell r="Q187">
            <v>13</v>
          </cell>
          <cell r="R187">
            <v>9</v>
          </cell>
          <cell r="S187">
            <v>9</v>
          </cell>
          <cell r="T187">
            <v>16</v>
          </cell>
          <cell r="U187">
            <v>16</v>
          </cell>
          <cell r="V187">
            <v>16</v>
          </cell>
          <cell r="W187">
            <v>15</v>
          </cell>
          <cell r="X187">
            <v>16</v>
          </cell>
          <cell r="Y187">
            <v>18</v>
          </cell>
          <cell r="Z187">
            <v>11</v>
          </cell>
          <cell r="AA187">
            <v>17</v>
          </cell>
          <cell r="AB187">
            <v>7</v>
          </cell>
          <cell r="AC187">
            <v>16</v>
          </cell>
          <cell r="AD187">
            <v>14</v>
          </cell>
          <cell r="AE187">
            <v>16</v>
          </cell>
          <cell r="AF187">
            <v>10</v>
          </cell>
          <cell r="AG187">
            <v>11</v>
          </cell>
          <cell r="AH187">
            <v>10</v>
          </cell>
          <cell r="AI187">
            <v>9</v>
          </cell>
          <cell r="AJ187">
            <v>8</v>
          </cell>
          <cell r="AK187">
            <v>11</v>
          </cell>
          <cell r="AL187">
            <v>10</v>
          </cell>
          <cell r="AM187">
            <v>12</v>
          </cell>
          <cell r="AN187">
            <v>7</v>
          </cell>
          <cell r="AO187">
            <v>8</v>
          </cell>
          <cell r="AP187">
            <v>12</v>
          </cell>
          <cell r="AQ187">
            <v>10</v>
          </cell>
          <cell r="AR187">
            <v>14</v>
          </cell>
          <cell r="AS187">
            <v>7</v>
          </cell>
          <cell r="AT187">
            <v>14</v>
          </cell>
          <cell r="AU187">
            <v>11</v>
          </cell>
          <cell r="AV187">
            <v>17</v>
          </cell>
          <cell r="AW187">
            <v>8</v>
          </cell>
          <cell r="AX187">
            <v>11</v>
          </cell>
          <cell r="AY187">
            <v>16</v>
          </cell>
          <cell r="AZ187">
            <v>9</v>
          </cell>
          <cell r="BA187">
            <v>15</v>
          </cell>
          <cell r="BB187">
            <v>11</v>
          </cell>
          <cell r="BC187">
            <v>11</v>
          </cell>
          <cell r="BD187">
            <v>8</v>
          </cell>
          <cell r="BE187">
            <v>12</v>
          </cell>
          <cell r="BF187">
            <v>10</v>
          </cell>
          <cell r="BG187">
            <v>12</v>
          </cell>
          <cell r="BH187">
            <v>12</v>
          </cell>
          <cell r="BI187">
            <v>9</v>
          </cell>
          <cell r="BJ187">
            <v>8</v>
          </cell>
          <cell r="BK187">
            <v>7</v>
          </cell>
          <cell r="BL187">
            <v>15</v>
          </cell>
          <cell r="BM187">
            <v>12</v>
          </cell>
          <cell r="BN187">
            <v>11</v>
          </cell>
          <cell r="BO187">
            <v>10</v>
          </cell>
          <cell r="BP187">
            <v>10</v>
          </cell>
          <cell r="BQ187">
            <v>11</v>
          </cell>
          <cell r="BR187">
            <v>7</v>
          </cell>
          <cell r="BS187">
            <v>12</v>
          </cell>
          <cell r="BT187">
            <v>9</v>
          </cell>
          <cell r="BU187">
            <v>13</v>
          </cell>
          <cell r="BV187">
            <v>3</v>
          </cell>
          <cell r="BW187">
            <v>3</v>
          </cell>
          <cell r="BX187">
            <v>8</v>
          </cell>
          <cell r="BY187">
            <v>5</v>
          </cell>
          <cell r="BZ187">
            <v>5</v>
          </cell>
          <cell r="CA187">
            <v>6</v>
          </cell>
          <cell r="CB187">
            <v>5</v>
          </cell>
          <cell r="CC187">
            <v>4</v>
          </cell>
          <cell r="CD187">
            <v>6</v>
          </cell>
          <cell r="CE187">
            <v>6</v>
          </cell>
          <cell r="CF187">
            <v>6</v>
          </cell>
          <cell r="CG187">
            <v>3</v>
          </cell>
          <cell r="CH187">
            <v>6</v>
          </cell>
          <cell r="CI187">
            <v>6</v>
          </cell>
          <cell r="CJ187">
            <v>6</v>
          </cell>
          <cell r="CK187">
            <v>3</v>
          </cell>
          <cell r="CL187">
            <v>4</v>
          </cell>
          <cell r="CM187">
            <v>3</v>
          </cell>
          <cell r="CN187">
            <v>1</v>
          </cell>
          <cell r="CO187">
            <v>4</v>
          </cell>
          <cell r="CP187">
            <v>1</v>
          </cell>
          <cell r="CQ187">
            <v>1</v>
          </cell>
          <cell r="CR187">
            <v>3</v>
          </cell>
          <cell r="CS187">
            <v>1</v>
          </cell>
          <cell r="CT187">
            <v>1</v>
          </cell>
          <cell r="CU187">
            <v>0</v>
          </cell>
          <cell r="CV187">
            <v>0</v>
          </cell>
          <cell r="CW187">
            <v>1</v>
          </cell>
          <cell r="CX187">
            <v>1</v>
          </cell>
          <cell r="CY187">
            <v>1</v>
          </cell>
          <cell r="CZ187">
            <v>0</v>
          </cell>
          <cell r="DA187">
            <v>1</v>
          </cell>
          <cell r="DB187">
            <v>0</v>
          </cell>
          <cell r="DC187">
            <v>1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16</v>
          </cell>
          <cell r="DL187">
            <v>63</v>
          </cell>
          <cell r="DM187">
            <v>49</v>
          </cell>
          <cell r="DN187">
            <v>49</v>
          </cell>
          <cell r="DO187">
            <v>56</v>
          </cell>
          <cell r="DP187">
            <v>61</v>
          </cell>
          <cell r="DQ187">
            <v>57</v>
          </cell>
          <cell r="DR187">
            <v>51</v>
          </cell>
          <cell r="DS187">
            <v>55</v>
          </cell>
          <cell r="DT187">
            <v>49</v>
          </cell>
          <cell r="DU187">
            <v>32</v>
          </cell>
          <cell r="DV187">
            <v>26</v>
          </cell>
          <cell r="DW187">
            <v>27</v>
          </cell>
          <cell r="DX187">
            <v>33</v>
          </cell>
          <cell r="DY187">
            <v>16</v>
          </cell>
        </row>
        <row r="188">
          <cell r="G188">
            <v>15233</v>
          </cell>
          <cell r="H188">
            <v>143</v>
          </cell>
          <cell r="I188">
            <v>169</v>
          </cell>
          <cell r="J188">
            <v>173</v>
          </cell>
          <cell r="K188">
            <v>197</v>
          </cell>
          <cell r="L188">
            <v>188</v>
          </cell>
          <cell r="M188">
            <v>216</v>
          </cell>
          <cell r="N188">
            <v>215</v>
          </cell>
          <cell r="O188">
            <v>215</v>
          </cell>
          <cell r="P188">
            <v>211</v>
          </cell>
          <cell r="Q188">
            <v>207</v>
          </cell>
          <cell r="R188">
            <v>198</v>
          </cell>
          <cell r="S188">
            <v>152</v>
          </cell>
          <cell r="T188">
            <v>152</v>
          </cell>
          <cell r="U188">
            <v>152</v>
          </cell>
          <cell r="V188">
            <v>152</v>
          </cell>
          <cell r="W188">
            <v>203</v>
          </cell>
          <cell r="X188">
            <v>203</v>
          </cell>
          <cell r="Y188">
            <v>203</v>
          </cell>
          <cell r="Z188">
            <v>244</v>
          </cell>
          <cell r="AA188">
            <v>241</v>
          </cell>
          <cell r="AB188">
            <v>330</v>
          </cell>
          <cell r="AC188">
            <v>330</v>
          </cell>
          <cell r="AD188">
            <v>331</v>
          </cell>
          <cell r="AE188">
            <v>331</v>
          </cell>
          <cell r="AF188">
            <v>331</v>
          </cell>
          <cell r="AG188">
            <v>331</v>
          </cell>
          <cell r="AH188">
            <v>333</v>
          </cell>
          <cell r="AI188">
            <v>332</v>
          </cell>
          <cell r="AJ188">
            <v>331</v>
          </cell>
          <cell r="AK188">
            <v>331</v>
          </cell>
          <cell r="AL188">
            <v>299</v>
          </cell>
          <cell r="AM188">
            <v>299</v>
          </cell>
          <cell r="AN188">
            <v>299</v>
          </cell>
          <cell r="AO188">
            <v>299</v>
          </cell>
          <cell r="AP188">
            <v>299</v>
          </cell>
          <cell r="AQ188">
            <v>299</v>
          </cell>
          <cell r="AR188">
            <v>299</v>
          </cell>
          <cell r="AS188">
            <v>299</v>
          </cell>
          <cell r="AT188">
            <v>299</v>
          </cell>
          <cell r="AU188">
            <v>299</v>
          </cell>
          <cell r="AV188">
            <v>232</v>
          </cell>
          <cell r="AW188">
            <v>232</v>
          </cell>
          <cell r="AX188">
            <v>232</v>
          </cell>
          <cell r="AY188">
            <v>232</v>
          </cell>
          <cell r="AZ188">
            <v>232</v>
          </cell>
          <cell r="BA188">
            <v>232</v>
          </cell>
          <cell r="BB188">
            <v>232</v>
          </cell>
          <cell r="BC188">
            <v>232</v>
          </cell>
          <cell r="BD188">
            <v>232</v>
          </cell>
          <cell r="BE188">
            <v>232</v>
          </cell>
          <cell r="BF188">
            <v>142</v>
          </cell>
          <cell r="BG188">
            <v>142</v>
          </cell>
          <cell r="BH188">
            <v>142</v>
          </cell>
          <cell r="BI188">
            <v>142</v>
          </cell>
          <cell r="BJ188">
            <v>142</v>
          </cell>
          <cell r="BK188">
            <v>142</v>
          </cell>
          <cell r="BL188">
            <v>142</v>
          </cell>
          <cell r="BM188">
            <v>142</v>
          </cell>
          <cell r="BN188">
            <v>142</v>
          </cell>
          <cell r="BO188">
            <v>142</v>
          </cell>
          <cell r="BP188">
            <v>64</v>
          </cell>
          <cell r="BQ188">
            <v>64</v>
          </cell>
          <cell r="BR188">
            <v>64</v>
          </cell>
          <cell r="BS188">
            <v>64</v>
          </cell>
          <cell r="BT188">
            <v>64</v>
          </cell>
          <cell r="BU188">
            <v>44</v>
          </cell>
          <cell r="BV188">
            <v>35</v>
          </cell>
          <cell r="BW188">
            <v>35</v>
          </cell>
          <cell r="BX188">
            <v>35</v>
          </cell>
          <cell r="BY188">
            <v>35</v>
          </cell>
          <cell r="BZ188">
            <v>32</v>
          </cell>
          <cell r="CA188">
            <v>32</v>
          </cell>
          <cell r="CB188">
            <v>32</v>
          </cell>
          <cell r="CC188">
            <v>32</v>
          </cell>
          <cell r="CD188">
            <v>32</v>
          </cell>
          <cell r="CE188">
            <v>14</v>
          </cell>
          <cell r="CF188">
            <v>14</v>
          </cell>
          <cell r="CG188">
            <v>14</v>
          </cell>
          <cell r="CH188">
            <v>14</v>
          </cell>
          <cell r="CI188">
            <v>14</v>
          </cell>
          <cell r="CJ188">
            <v>14</v>
          </cell>
          <cell r="CK188">
            <v>14</v>
          </cell>
          <cell r="CL188">
            <v>14</v>
          </cell>
          <cell r="CM188">
            <v>14</v>
          </cell>
          <cell r="CN188">
            <v>14</v>
          </cell>
          <cell r="CO188">
            <v>14</v>
          </cell>
          <cell r="CP188">
            <v>14</v>
          </cell>
          <cell r="CQ188">
            <v>14</v>
          </cell>
          <cell r="CR188">
            <v>14</v>
          </cell>
          <cell r="DL188">
            <v>1653</v>
          </cell>
          <cell r="DM188">
            <v>1658</v>
          </cell>
          <cell r="DN188">
            <v>1495</v>
          </cell>
          <cell r="DO188">
            <v>1495</v>
          </cell>
          <cell r="DP188">
            <v>1160</v>
          </cell>
          <cell r="DQ188">
            <v>1160</v>
          </cell>
          <cell r="DR188">
            <v>710</v>
          </cell>
          <cell r="DS188">
            <v>710</v>
          </cell>
          <cell r="DT188">
            <v>320</v>
          </cell>
          <cell r="DU188">
            <v>184</v>
          </cell>
          <cell r="DV188">
            <v>160</v>
          </cell>
          <cell r="DW188">
            <v>70</v>
          </cell>
          <cell r="DX188">
            <v>126</v>
          </cell>
          <cell r="DY188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-2018 ANTERIOR"/>
      <sheetName val="POB-2019"/>
      <sheetName val="PIRAMIDE 2019"/>
    </sheetNames>
    <sheetDataSet>
      <sheetData sheetId="0" refreshError="1"/>
      <sheetData sheetId="1" refreshError="1">
        <row r="6">
          <cell r="K6">
            <v>15233</v>
          </cell>
          <cell r="L6" t="str">
            <v>00015233</v>
          </cell>
          <cell r="M6" t="str">
            <v>Centro Médico Cutervo (Essalud)</v>
          </cell>
          <cell r="N6">
            <v>14735</v>
          </cell>
          <cell r="O6">
            <v>70</v>
          </cell>
          <cell r="P6">
            <v>73</v>
          </cell>
          <cell r="Q6">
            <v>143</v>
          </cell>
          <cell r="R6">
            <v>169</v>
          </cell>
          <cell r="S6">
            <v>173</v>
          </cell>
          <cell r="T6">
            <v>197</v>
          </cell>
          <cell r="U6">
            <v>188</v>
          </cell>
          <cell r="V6">
            <v>216</v>
          </cell>
          <cell r="W6">
            <v>215</v>
          </cell>
          <cell r="X6">
            <v>215</v>
          </cell>
          <cell r="Y6">
            <v>211</v>
          </cell>
          <cell r="Z6">
            <v>207</v>
          </cell>
          <cell r="AA6">
            <v>198</v>
          </cell>
          <cell r="AB6">
            <v>152</v>
          </cell>
          <cell r="AC6">
            <v>152</v>
          </cell>
          <cell r="AD6">
            <v>152</v>
          </cell>
          <cell r="AE6">
            <v>152</v>
          </cell>
          <cell r="AF6">
            <v>203</v>
          </cell>
          <cell r="AG6">
            <v>203</v>
          </cell>
          <cell r="AH6">
            <v>203</v>
          </cell>
          <cell r="AI6">
            <v>244</v>
          </cell>
          <cell r="AJ6">
            <v>241</v>
          </cell>
          <cell r="AK6">
            <v>1653</v>
          </cell>
          <cell r="AL6">
            <v>1658</v>
          </cell>
          <cell r="AM6">
            <v>1495</v>
          </cell>
          <cell r="AN6">
            <v>1495</v>
          </cell>
          <cell r="AO6">
            <v>1160</v>
          </cell>
          <cell r="AP6">
            <v>1160</v>
          </cell>
          <cell r="AQ6">
            <v>710</v>
          </cell>
          <cell r="AR6">
            <v>710</v>
          </cell>
          <cell r="AS6">
            <v>320</v>
          </cell>
          <cell r="AT6">
            <v>184</v>
          </cell>
          <cell r="AU6">
            <v>160</v>
          </cell>
          <cell r="AV6">
            <v>70</v>
          </cell>
          <cell r="AW6">
            <v>126</v>
          </cell>
          <cell r="AX6">
            <v>0</v>
          </cell>
          <cell r="AY6">
            <v>3</v>
          </cell>
          <cell r="AZ6">
            <v>7515</v>
          </cell>
          <cell r="BA6">
            <v>411</v>
          </cell>
          <cell r="BB6">
            <v>558</v>
          </cell>
          <cell r="BC6">
            <v>4397</v>
          </cell>
          <cell r="BD6">
            <v>0</v>
          </cell>
        </row>
        <row r="7">
          <cell r="K7">
            <v>4981</v>
          </cell>
          <cell r="L7" t="str">
            <v>00004981</v>
          </cell>
          <cell r="M7" t="str">
            <v>HOSP. SANTA MARIA DE CUTERVO</v>
          </cell>
          <cell r="N7">
            <v>6512</v>
          </cell>
          <cell r="O7">
            <v>111</v>
          </cell>
          <cell r="P7">
            <v>115</v>
          </cell>
          <cell r="Q7">
            <v>226</v>
          </cell>
          <cell r="R7">
            <v>192</v>
          </cell>
          <cell r="S7">
            <v>94</v>
          </cell>
          <cell r="T7">
            <v>113</v>
          </cell>
          <cell r="U7">
            <v>102</v>
          </cell>
          <cell r="V7">
            <v>123</v>
          </cell>
          <cell r="W7">
            <v>130</v>
          </cell>
          <cell r="X7">
            <v>147</v>
          </cell>
          <cell r="Y7">
            <v>130</v>
          </cell>
          <cell r="Z7">
            <v>140</v>
          </cell>
          <cell r="AA7">
            <v>150</v>
          </cell>
          <cell r="AB7">
            <v>177</v>
          </cell>
          <cell r="AC7">
            <v>220</v>
          </cell>
          <cell r="AD7">
            <v>232</v>
          </cell>
          <cell r="AE7">
            <v>202</v>
          </cell>
          <cell r="AF7">
            <v>160</v>
          </cell>
          <cell r="AG7">
            <v>162</v>
          </cell>
          <cell r="AH7">
            <v>158</v>
          </cell>
          <cell r="AI7">
            <v>193</v>
          </cell>
          <cell r="AJ7">
            <v>175</v>
          </cell>
          <cell r="AK7">
            <v>609</v>
          </cell>
          <cell r="AL7">
            <v>471</v>
          </cell>
          <cell r="AM7">
            <v>180</v>
          </cell>
          <cell r="AN7">
            <v>147</v>
          </cell>
          <cell r="AO7">
            <v>184</v>
          </cell>
          <cell r="AP7">
            <v>52</v>
          </cell>
          <cell r="AQ7">
            <v>278</v>
          </cell>
          <cell r="AR7">
            <v>139</v>
          </cell>
          <cell r="AS7">
            <v>267</v>
          </cell>
          <cell r="AT7">
            <v>258</v>
          </cell>
          <cell r="AU7">
            <v>209</v>
          </cell>
          <cell r="AV7">
            <v>126</v>
          </cell>
          <cell r="AW7">
            <v>366</v>
          </cell>
          <cell r="AX7">
            <v>248</v>
          </cell>
          <cell r="AY7">
            <v>24</v>
          </cell>
          <cell r="AZ7">
            <v>3321</v>
          </cell>
          <cell r="BA7">
            <v>500</v>
          </cell>
          <cell r="BB7">
            <v>432</v>
          </cell>
          <cell r="BC7">
            <v>838</v>
          </cell>
          <cell r="BD7">
            <v>335</v>
          </cell>
        </row>
        <row r="8">
          <cell r="K8">
            <v>4959</v>
          </cell>
          <cell r="L8" t="str">
            <v>00004959</v>
          </cell>
          <cell r="M8" t="str">
            <v>C.S. CALLAYUC</v>
          </cell>
          <cell r="N8">
            <v>1264</v>
          </cell>
          <cell r="O8">
            <v>15</v>
          </cell>
          <cell r="P8">
            <v>16</v>
          </cell>
          <cell r="Q8">
            <v>31</v>
          </cell>
          <cell r="R8">
            <v>26</v>
          </cell>
          <cell r="S8">
            <v>33</v>
          </cell>
          <cell r="T8">
            <v>23</v>
          </cell>
          <cell r="U8">
            <v>33</v>
          </cell>
          <cell r="V8">
            <v>29</v>
          </cell>
          <cell r="W8">
            <v>28</v>
          </cell>
          <cell r="X8">
            <v>29</v>
          </cell>
          <cell r="Y8">
            <v>30</v>
          </cell>
          <cell r="Z8">
            <v>27</v>
          </cell>
          <cell r="AA8">
            <v>33</v>
          </cell>
          <cell r="AB8">
            <v>28</v>
          </cell>
          <cell r="AC8">
            <v>34</v>
          </cell>
          <cell r="AD8">
            <v>39</v>
          </cell>
          <cell r="AE8">
            <v>38</v>
          </cell>
          <cell r="AF8">
            <v>32</v>
          </cell>
          <cell r="AG8">
            <v>33</v>
          </cell>
          <cell r="AH8">
            <v>31</v>
          </cell>
          <cell r="AI8">
            <v>24</v>
          </cell>
          <cell r="AJ8">
            <v>22</v>
          </cell>
          <cell r="AK8">
            <v>74</v>
          </cell>
          <cell r="AL8">
            <v>42</v>
          </cell>
          <cell r="AM8">
            <v>80</v>
          </cell>
          <cell r="AN8">
            <v>71</v>
          </cell>
          <cell r="AO8">
            <v>68</v>
          </cell>
          <cell r="AP8">
            <v>50</v>
          </cell>
          <cell r="AQ8">
            <v>63</v>
          </cell>
          <cell r="AR8">
            <v>47</v>
          </cell>
          <cell r="AS8">
            <v>41</v>
          </cell>
          <cell r="AT8">
            <v>34</v>
          </cell>
          <cell r="AU8">
            <v>27</v>
          </cell>
          <cell r="AV8">
            <v>27</v>
          </cell>
          <cell r="AW8">
            <v>37</v>
          </cell>
          <cell r="AX8">
            <v>26</v>
          </cell>
          <cell r="AY8">
            <v>3</v>
          </cell>
          <cell r="AZ8">
            <v>645</v>
          </cell>
          <cell r="BA8">
            <v>88</v>
          </cell>
          <cell r="BB8">
            <v>72</v>
          </cell>
          <cell r="BC8">
            <v>196</v>
          </cell>
          <cell r="BD8">
            <v>35</v>
          </cell>
        </row>
        <row r="9">
          <cell r="K9">
            <v>7369</v>
          </cell>
          <cell r="L9" t="str">
            <v>00007369</v>
          </cell>
          <cell r="M9" t="str">
            <v>P.S. CHONTAS</v>
          </cell>
          <cell r="N9">
            <v>244</v>
          </cell>
          <cell r="O9">
            <v>5</v>
          </cell>
          <cell r="P9">
            <v>5</v>
          </cell>
          <cell r="Q9">
            <v>10</v>
          </cell>
          <cell r="R9">
            <v>7</v>
          </cell>
          <cell r="S9">
            <v>8</v>
          </cell>
          <cell r="T9">
            <v>4</v>
          </cell>
          <cell r="U9">
            <v>4</v>
          </cell>
          <cell r="V9">
            <v>4</v>
          </cell>
          <cell r="W9">
            <v>4</v>
          </cell>
          <cell r="X9">
            <v>5</v>
          </cell>
          <cell r="Y9">
            <v>5</v>
          </cell>
          <cell r="Z9">
            <v>4</v>
          </cell>
          <cell r="AA9">
            <v>5</v>
          </cell>
          <cell r="AB9">
            <v>4</v>
          </cell>
          <cell r="AC9">
            <v>5</v>
          </cell>
          <cell r="AD9">
            <v>6</v>
          </cell>
          <cell r="AE9">
            <v>6</v>
          </cell>
          <cell r="AF9">
            <v>5</v>
          </cell>
          <cell r="AG9">
            <v>5</v>
          </cell>
          <cell r="AH9">
            <v>5</v>
          </cell>
          <cell r="AI9">
            <v>4</v>
          </cell>
          <cell r="AJ9">
            <v>4</v>
          </cell>
          <cell r="AK9">
            <v>23</v>
          </cell>
          <cell r="AL9">
            <v>19</v>
          </cell>
          <cell r="AM9">
            <v>16</v>
          </cell>
          <cell r="AN9">
            <v>15</v>
          </cell>
          <cell r="AO9">
            <v>14</v>
          </cell>
          <cell r="AP9">
            <v>10</v>
          </cell>
          <cell r="AQ9">
            <v>10</v>
          </cell>
          <cell r="AR9">
            <v>8</v>
          </cell>
          <cell r="AS9">
            <v>5</v>
          </cell>
          <cell r="AT9">
            <v>5</v>
          </cell>
          <cell r="AU9">
            <v>5</v>
          </cell>
          <cell r="AV9">
            <v>5</v>
          </cell>
          <cell r="AW9">
            <v>5</v>
          </cell>
          <cell r="AX9">
            <v>7</v>
          </cell>
          <cell r="AY9">
            <v>0</v>
          </cell>
          <cell r="AZ9">
            <v>124</v>
          </cell>
          <cell r="BA9">
            <v>13</v>
          </cell>
          <cell r="BB9">
            <v>12</v>
          </cell>
          <cell r="BC9">
            <v>49</v>
          </cell>
          <cell r="BD9">
            <v>9</v>
          </cell>
        </row>
        <row r="10">
          <cell r="K10">
            <v>6835</v>
          </cell>
          <cell r="L10" t="str">
            <v>00006835</v>
          </cell>
          <cell r="M10" t="str">
            <v>P.S. CHURAS</v>
          </cell>
          <cell r="N10">
            <v>266</v>
          </cell>
          <cell r="O10">
            <v>2</v>
          </cell>
          <cell r="P10">
            <v>3</v>
          </cell>
          <cell r="Q10">
            <v>5</v>
          </cell>
          <cell r="R10">
            <v>6</v>
          </cell>
          <cell r="S10">
            <v>7</v>
          </cell>
          <cell r="T10">
            <v>5</v>
          </cell>
          <cell r="U10">
            <v>4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6</v>
          </cell>
          <cell r="AB10">
            <v>5</v>
          </cell>
          <cell r="AC10">
            <v>6</v>
          </cell>
          <cell r="AD10">
            <v>7</v>
          </cell>
          <cell r="AE10">
            <v>7</v>
          </cell>
          <cell r="AF10">
            <v>6</v>
          </cell>
          <cell r="AG10">
            <v>6</v>
          </cell>
          <cell r="AH10">
            <v>6</v>
          </cell>
          <cell r="AI10">
            <v>5</v>
          </cell>
          <cell r="AJ10">
            <v>5</v>
          </cell>
          <cell r="AK10">
            <v>26</v>
          </cell>
          <cell r="AL10">
            <v>19</v>
          </cell>
          <cell r="AM10">
            <v>18</v>
          </cell>
          <cell r="AN10">
            <v>16</v>
          </cell>
          <cell r="AO10">
            <v>15</v>
          </cell>
          <cell r="AP10">
            <v>14</v>
          </cell>
          <cell r="AQ10">
            <v>12</v>
          </cell>
          <cell r="AR10">
            <v>9</v>
          </cell>
          <cell r="AS10">
            <v>6</v>
          </cell>
          <cell r="AT10">
            <v>5</v>
          </cell>
          <cell r="AU10">
            <v>5</v>
          </cell>
          <cell r="AV10">
            <v>5</v>
          </cell>
          <cell r="AW10">
            <v>5</v>
          </cell>
          <cell r="AX10">
            <v>4</v>
          </cell>
          <cell r="AY10">
            <v>1</v>
          </cell>
          <cell r="AZ10">
            <v>136</v>
          </cell>
          <cell r="BA10">
            <v>16</v>
          </cell>
          <cell r="BB10">
            <v>14</v>
          </cell>
          <cell r="BC10">
            <v>55</v>
          </cell>
          <cell r="BD10">
            <v>5</v>
          </cell>
        </row>
        <row r="11">
          <cell r="K11">
            <v>7368</v>
          </cell>
          <cell r="L11" t="str">
            <v>00007368</v>
          </cell>
          <cell r="M11" t="str">
            <v>P.S. CUCHEA</v>
          </cell>
          <cell r="N11">
            <v>201</v>
          </cell>
          <cell r="O11">
            <v>1</v>
          </cell>
          <cell r="P11">
            <v>2</v>
          </cell>
          <cell r="Q11">
            <v>3</v>
          </cell>
          <cell r="R11">
            <v>3</v>
          </cell>
          <cell r="S11">
            <v>3</v>
          </cell>
          <cell r="T11">
            <v>3</v>
          </cell>
          <cell r="U11">
            <v>3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5</v>
          </cell>
          <cell r="AD11">
            <v>5</v>
          </cell>
          <cell r="AE11">
            <v>5</v>
          </cell>
          <cell r="AF11">
            <v>4</v>
          </cell>
          <cell r="AG11">
            <v>5</v>
          </cell>
          <cell r="AH11">
            <v>4</v>
          </cell>
          <cell r="AI11">
            <v>4</v>
          </cell>
          <cell r="AJ11">
            <v>4</v>
          </cell>
          <cell r="AK11">
            <v>21</v>
          </cell>
          <cell r="AL11">
            <v>15</v>
          </cell>
          <cell r="AM11">
            <v>14</v>
          </cell>
          <cell r="AN11">
            <v>12</v>
          </cell>
          <cell r="AO11">
            <v>11</v>
          </cell>
          <cell r="AP11">
            <v>9</v>
          </cell>
          <cell r="AQ11">
            <v>10</v>
          </cell>
          <cell r="AR11">
            <v>7</v>
          </cell>
          <cell r="AS11">
            <v>5</v>
          </cell>
          <cell r="AT11">
            <v>5</v>
          </cell>
          <cell r="AU11">
            <v>5</v>
          </cell>
          <cell r="AV11">
            <v>5</v>
          </cell>
          <cell r="AW11">
            <v>3</v>
          </cell>
          <cell r="AX11">
            <v>2</v>
          </cell>
          <cell r="AY11">
            <v>0</v>
          </cell>
          <cell r="AZ11">
            <v>103</v>
          </cell>
          <cell r="BA11">
            <v>12</v>
          </cell>
          <cell r="BB11">
            <v>11</v>
          </cell>
          <cell r="BC11">
            <v>42</v>
          </cell>
          <cell r="BD11">
            <v>3</v>
          </cell>
        </row>
        <row r="12">
          <cell r="K12">
            <v>4960</v>
          </cell>
          <cell r="L12" t="str">
            <v>00004960</v>
          </cell>
          <cell r="M12" t="str">
            <v>P.S. EL CUMBE</v>
          </cell>
          <cell r="N12">
            <v>961</v>
          </cell>
          <cell r="O12">
            <v>6</v>
          </cell>
          <cell r="P12">
            <v>7</v>
          </cell>
          <cell r="Q12">
            <v>13</v>
          </cell>
          <cell r="R12">
            <v>11</v>
          </cell>
          <cell r="S12">
            <v>13</v>
          </cell>
          <cell r="T12">
            <v>17</v>
          </cell>
          <cell r="U12">
            <v>12</v>
          </cell>
          <cell r="V12">
            <v>19</v>
          </cell>
          <cell r="W12">
            <v>19</v>
          </cell>
          <cell r="X12">
            <v>20</v>
          </cell>
          <cell r="Y12">
            <v>20</v>
          </cell>
          <cell r="Z12">
            <v>18</v>
          </cell>
          <cell r="AA12">
            <v>22</v>
          </cell>
          <cell r="AB12">
            <v>19</v>
          </cell>
          <cell r="AC12">
            <v>22</v>
          </cell>
          <cell r="AD12">
            <v>26</v>
          </cell>
          <cell r="AE12">
            <v>25</v>
          </cell>
          <cell r="AF12">
            <v>22</v>
          </cell>
          <cell r="AG12">
            <v>22</v>
          </cell>
          <cell r="AH12">
            <v>22</v>
          </cell>
          <cell r="AI12">
            <v>18</v>
          </cell>
          <cell r="AJ12">
            <v>17</v>
          </cell>
          <cell r="AK12">
            <v>99</v>
          </cell>
          <cell r="AL12">
            <v>78</v>
          </cell>
          <cell r="AM12">
            <v>67</v>
          </cell>
          <cell r="AN12">
            <v>60</v>
          </cell>
          <cell r="AO12">
            <v>57</v>
          </cell>
          <cell r="AP12">
            <v>45</v>
          </cell>
          <cell r="AQ12">
            <v>45</v>
          </cell>
          <cell r="AR12">
            <v>35</v>
          </cell>
          <cell r="AS12">
            <v>26</v>
          </cell>
          <cell r="AT12">
            <v>20</v>
          </cell>
          <cell r="AU12">
            <v>17</v>
          </cell>
          <cell r="AV12">
            <v>17</v>
          </cell>
          <cell r="AW12">
            <v>18</v>
          </cell>
          <cell r="AX12">
            <v>11</v>
          </cell>
          <cell r="AY12">
            <v>1</v>
          </cell>
          <cell r="AZ12">
            <v>490</v>
          </cell>
          <cell r="BA12">
            <v>58</v>
          </cell>
          <cell r="BB12">
            <v>52</v>
          </cell>
          <cell r="BC12">
            <v>207</v>
          </cell>
          <cell r="BD12">
            <v>15</v>
          </cell>
        </row>
        <row r="13">
          <cell r="K13">
            <v>6830</v>
          </cell>
          <cell r="L13" t="str">
            <v>00006830</v>
          </cell>
          <cell r="M13" t="str">
            <v>P.S. FILADELFIA</v>
          </cell>
          <cell r="N13">
            <v>301</v>
          </cell>
          <cell r="O13">
            <v>1</v>
          </cell>
          <cell r="P13">
            <v>2</v>
          </cell>
          <cell r="Q13">
            <v>3</v>
          </cell>
          <cell r="R13">
            <v>4</v>
          </cell>
          <cell r="S13">
            <v>3</v>
          </cell>
          <cell r="T13">
            <v>5</v>
          </cell>
          <cell r="U13">
            <v>6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7</v>
          </cell>
          <cell r="AB13">
            <v>6</v>
          </cell>
          <cell r="AC13">
            <v>7</v>
          </cell>
          <cell r="AD13">
            <v>8</v>
          </cell>
          <cell r="AE13">
            <v>8</v>
          </cell>
          <cell r="AF13">
            <v>7</v>
          </cell>
          <cell r="AG13">
            <v>7</v>
          </cell>
          <cell r="AH13">
            <v>7</v>
          </cell>
          <cell r="AI13">
            <v>6</v>
          </cell>
          <cell r="AJ13">
            <v>5</v>
          </cell>
          <cell r="AK13">
            <v>30</v>
          </cell>
          <cell r="AL13">
            <v>24</v>
          </cell>
          <cell r="AM13">
            <v>20</v>
          </cell>
          <cell r="AN13">
            <v>20</v>
          </cell>
          <cell r="AO13">
            <v>19</v>
          </cell>
          <cell r="AP13">
            <v>14</v>
          </cell>
          <cell r="AQ13">
            <v>14</v>
          </cell>
          <cell r="AR13">
            <v>11</v>
          </cell>
          <cell r="AS13">
            <v>10</v>
          </cell>
          <cell r="AT13">
            <v>5</v>
          </cell>
          <cell r="AU13">
            <v>5</v>
          </cell>
          <cell r="AV13">
            <v>5</v>
          </cell>
          <cell r="AW13">
            <v>5</v>
          </cell>
          <cell r="AX13">
            <v>2</v>
          </cell>
          <cell r="AY13">
            <v>0</v>
          </cell>
          <cell r="AZ13">
            <v>154</v>
          </cell>
          <cell r="BA13">
            <v>18</v>
          </cell>
          <cell r="BB13">
            <v>16</v>
          </cell>
          <cell r="BC13">
            <v>65</v>
          </cell>
          <cell r="BD13">
            <v>3</v>
          </cell>
        </row>
        <row r="14">
          <cell r="K14">
            <v>6829</v>
          </cell>
          <cell r="L14" t="str">
            <v>00006829</v>
          </cell>
          <cell r="M14" t="str">
            <v>P.S. PUQUIO</v>
          </cell>
          <cell r="N14">
            <v>251</v>
          </cell>
          <cell r="O14">
            <v>1</v>
          </cell>
          <cell r="P14">
            <v>2</v>
          </cell>
          <cell r="Q14">
            <v>3</v>
          </cell>
          <cell r="R14">
            <v>4</v>
          </cell>
          <cell r="S14">
            <v>7</v>
          </cell>
          <cell r="T14">
            <v>4</v>
          </cell>
          <cell r="U14">
            <v>4</v>
          </cell>
          <cell r="V14">
            <v>5</v>
          </cell>
          <cell r="W14">
            <v>5</v>
          </cell>
          <cell r="X14">
            <v>5</v>
          </cell>
          <cell r="Y14">
            <v>5</v>
          </cell>
          <cell r="Z14">
            <v>5</v>
          </cell>
          <cell r="AA14">
            <v>6</v>
          </cell>
          <cell r="AB14">
            <v>5</v>
          </cell>
          <cell r="AC14">
            <v>6</v>
          </cell>
          <cell r="AD14">
            <v>7</v>
          </cell>
          <cell r="AE14">
            <v>6</v>
          </cell>
          <cell r="AF14">
            <v>6</v>
          </cell>
          <cell r="AG14">
            <v>6</v>
          </cell>
          <cell r="AH14">
            <v>5</v>
          </cell>
          <cell r="AI14">
            <v>5</v>
          </cell>
          <cell r="AJ14">
            <v>4</v>
          </cell>
          <cell r="AK14">
            <v>25</v>
          </cell>
          <cell r="AL14">
            <v>19</v>
          </cell>
          <cell r="AM14">
            <v>18</v>
          </cell>
          <cell r="AN14">
            <v>15</v>
          </cell>
          <cell r="AO14">
            <v>14</v>
          </cell>
          <cell r="AP14">
            <v>11</v>
          </cell>
          <cell r="AQ14">
            <v>11</v>
          </cell>
          <cell r="AR14">
            <v>9</v>
          </cell>
          <cell r="AS14">
            <v>6</v>
          </cell>
          <cell r="AT14">
            <v>5</v>
          </cell>
          <cell r="AU14">
            <v>5</v>
          </cell>
          <cell r="AV14">
            <v>5</v>
          </cell>
          <cell r="AW14">
            <v>5</v>
          </cell>
          <cell r="AX14">
            <v>2</v>
          </cell>
          <cell r="AY14">
            <v>0</v>
          </cell>
          <cell r="AZ14">
            <v>128</v>
          </cell>
          <cell r="BA14">
            <v>15</v>
          </cell>
          <cell r="BB14">
            <v>13</v>
          </cell>
          <cell r="BC14">
            <v>52</v>
          </cell>
          <cell r="BD14">
            <v>3</v>
          </cell>
        </row>
        <row r="15">
          <cell r="K15">
            <v>4961</v>
          </cell>
          <cell r="L15" t="str">
            <v>00004961</v>
          </cell>
          <cell r="M15" t="str">
            <v>P.S. SAN JOSE DE LIRIO</v>
          </cell>
          <cell r="N15">
            <v>710</v>
          </cell>
          <cell r="O15">
            <v>6</v>
          </cell>
          <cell r="P15">
            <v>6</v>
          </cell>
          <cell r="Q15">
            <v>12</v>
          </cell>
          <cell r="R15">
            <v>13</v>
          </cell>
          <cell r="S15">
            <v>11</v>
          </cell>
          <cell r="T15">
            <v>12</v>
          </cell>
          <cell r="U15">
            <v>15</v>
          </cell>
          <cell r="V15">
            <v>14</v>
          </cell>
          <cell r="W15">
            <v>14</v>
          </cell>
          <cell r="X15">
            <v>14</v>
          </cell>
          <cell r="Y15">
            <v>14</v>
          </cell>
          <cell r="Z15">
            <v>13</v>
          </cell>
          <cell r="AA15">
            <v>16</v>
          </cell>
          <cell r="AB15">
            <v>13</v>
          </cell>
          <cell r="AC15">
            <v>16</v>
          </cell>
          <cell r="AD15">
            <v>19</v>
          </cell>
          <cell r="AE15">
            <v>18</v>
          </cell>
          <cell r="AF15">
            <v>16</v>
          </cell>
          <cell r="AG15">
            <v>16</v>
          </cell>
          <cell r="AH15">
            <v>16</v>
          </cell>
          <cell r="AI15">
            <v>13</v>
          </cell>
          <cell r="AJ15">
            <v>12</v>
          </cell>
          <cell r="AK15">
            <v>73</v>
          </cell>
          <cell r="AL15">
            <v>55</v>
          </cell>
          <cell r="AM15">
            <v>48</v>
          </cell>
          <cell r="AN15">
            <v>43</v>
          </cell>
          <cell r="AO15">
            <v>40</v>
          </cell>
          <cell r="AP15">
            <v>33</v>
          </cell>
          <cell r="AQ15">
            <v>33</v>
          </cell>
          <cell r="AR15">
            <v>25</v>
          </cell>
          <cell r="AS15">
            <v>20</v>
          </cell>
          <cell r="AT15">
            <v>14</v>
          </cell>
          <cell r="AU15">
            <v>12</v>
          </cell>
          <cell r="AV15">
            <v>12</v>
          </cell>
          <cell r="AW15">
            <v>15</v>
          </cell>
          <cell r="AX15">
            <v>9</v>
          </cell>
          <cell r="AY15">
            <v>1</v>
          </cell>
          <cell r="AZ15">
            <v>362</v>
          </cell>
          <cell r="BA15">
            <v>42</v>
          </cell>
          <cell r="BB15">
            <v>37</v>
          </cell>
          <cell r="BC15">
            <v>149</v>
          </cell>
          <cell r="BD15">
            <v>12</v>
          </cell>
        </row>
        <row r="16">
          <cell r="K16">
            <v>7100</v>
          </cell>
          <cell r="L16" t="str">
            <v>00007100</v>
          </cell>
          <cell r="M16" t="str">
            <v>P.S. SAN JUAN DE CHORRILLOS</v>
          </cell>
          <cell r="N16">
            <v>218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4</v>
          </cell>
          <cell r="T16">
            <v>4</v>
          </cell>
          <cell r="U16">
            <v>5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5</v>
          </cell>
          <cell r="AB16">
            <v>4</v>
          </cell>
          <cell r="AC16">
            <v>5</v>
          </cell>
          <cell r="AD16">
            <v>6</v>
          </cell>
          <cell r="AE16">
            <v>5</v>
          </cell>
          <cell r="AF16">
            <v>5</v>
          </cell>
          <cell r="AG16">
            <v>5</v>
          </cell>
          <cell r="AH16">
            <v>5</v>
          </cell>
          <cell r="AI16">
            <v>4</v>
          </cell>
          <cell r="AJ16">
            <v>4</v>
          </cell>
          <cell r="AK16">
            <v>21</v>
          </cell>
          <cell r="AL16">
            <v>17</v>
          </cell>
          <cell r="AM16">
            <v>14</v>
          </cell>
          <cell r="AN16">
            <v>13</v>
          </cell>
          <cell r="AO16">
            <v>13</v>
          </cell>
          <cell r="AP16">
            <v>10</v>
          </cell>
          <cell r="AQ16">
            <v>10</v>
          </cell>
          <cell r="AR16">
            <v>7</v>
          </cell>
          <cell r="AS16">
            <v>5</v>
          </cell>
          <cell r="AT16">
            <v>5</v>
          </cell>
          <cell r="AU16">
            <v>5</v>
          </cell>
          <cell r="AV16">
            <v>5</v>
          </cell>
          <cell r="AW16">
            <v>3</v>
          </cell>
          <cell r="AX16">
            <v>3</v>
          </cell>
          <cell r="AY16">
            <v>0</v>
          </cell>
          <cell r="AZ16">
            <v>111</v>
          </cell>
          <cell r="BA16">
            <v>13</v>
          </cell>
          <cell r="BB16">
            <v>12</v>
          </cell>
          <cell r="BC16">
            <v>45</v>
          </cell>
          <cell r="BD16">
            <v>4</v>
          </cell>
        </row>
        <row r="17">
          <cell r="K17">
            <v>6944</v>
          </cell>
          <cell r="L17" t="str">
            <v>00006944</v>
          </cell>
          <cell r="M17" t="str">
            <v>P.S. VILUCO</v>
          </cell>
          <cell r="N17">
            <v>247</v>
          </cell>
          <cell r="O17">
            <v>2</v>
          </cell>
          <cell r="P17">
            <v>3</v>
          </cell>
          <cell r="Q17">
            <v>5</v>
          </cell>
          <cell r="R17">
            <v>8</v>
          </cell>
          <cell r="S17">
            <v>2</v>
          </cell>
          <cell r="T17">
            <v>4</v>
          </cell>
          <cell r="U17">
            <v>4</v>
          </cell>
          <cell r="V17">
            <v>5</v>
          </cell>
          <cell r="W17">
            <v>5</v>
          </cell>
          <cell r="X17">
            <v>5</v>
          </cell>
          <cell r="Y17">
            <v>5</v>
          </cell>
          <cell r="Z17">
            <v>4</v>
          </cell>
          <cell r="AA17">
            <v>5</v>
          </cell>
          <cell r="AB17">
            <v>5</v>
          </cell>
          <cell r="AC17">
            <v>6</v>
          </cell>
          <cell r="AD17">
            <v>6</v>
          </cell>
          <cell r="AE17">
            <v>6</v>
          </cell>
          <cell r="AF17">
            <v>5</v>
          </cell>
          <cell r="AG17">
            <v>6</v>
          </cell>
          <cell r="AH17">
            <v>5</v>
          </cell>
          <cell r="AI17">
            <v>5</v>
          </cell>
          <cell r="AJ17">
            <v>4</v>
          </cell>
          <cell r="AK17">
            <v>25</v>
          </cell>
          <cell r="AL17">
            <v>19</v>
          </cell>
          <cell r="AM17">
            <v>17</v>
          </cell>
          <cell r="AN17">
            <v>15</v>
          </cell>
          <cell r="AO17">
            <v>14</v>
          </cell>
          <cell r="AP17">
            <v>11</v>
          </cell>
          <cell r="AQ17">
            <v>11</v>
          </cell>
          <cell r="AR17">
            <v>9</v>
          </cell>
          <cell r="AS17">
            <v>6</v>
          </cell>
          <cell r="AT17">
            <v>5</v>
          </cell>
          <cell r="AU17">
            <v>5</v>
          </cell>
          <cell r="AV17">
            <v>5</v>
          </cell>
          <cell r="AW17">
            <v>5</v>
          </cell>
          <cell r="AX17">
            <v>4</v>
          </cell>
          <cell r="AY17">
            <v>1</v>
          </cell>
          <cell r="AZ17">
            <v>126</v>
          </cell>
          <cell r="BA17">
            <v>14</v>
          </cell>
          <cell r="BB17">
            <v>13</v>
          </cell>
          <cell r="BC17">
            <v>52</v>
          </cell>
          <cell r="BD17">
            <v>5</v>
          </cell>
        </row>
        <row r="18">
          <cell r="K18">
            <v>4964</v>
          </cell>
          <cell r="L18" t="str">
            <v>00004964</v>
          </cell>
          <cell r="M18" t="str">
            <v>C.S. CHIPLE</v>
          </cell>
          <cell r="N18">
            <v>1180</v>
          </cell>
          <cell r="O18">
            <v>8</v>
          </cell>
          <cell r="P18">
            <v>9</v>
          </cell>
          <cell r="Q18">
            <v>17</v>
          </cell>
          <cell r="R18">
            <v>24</v>
          </cell>
          <cell r="S18">
            <v>26</v>
          </cell>
          <cell r="T18">
            <v>20</v>
          </cell>
          <cell r="U18">
            <v>30</v>
          </cell>
          <cell r="V18">
            <v>23</v>
          </cell>
          <cell r="W18">
            <v>22</v>
          </cell>
          <cell r="X18">
            <v>23</v>
          </cell>
          <cell r="Y18">
            <v>23</v>
          </cell>
          <cell r="Z18">
            <v>21</v>
          </cell>
          <cell r="AA18">
            <v>26</v>
          </cell>
          <cell r="AB18">
            <v>22</v>
          </cell>
          <cell r="AC18">
            <v>26</v>
          </cell>
          <cell r="AD18">
            <v>31</v>
          </cell>
          <cell r="AE18">
            <v>30</v>
          </cell>
          <cell r="AF18">
            <v>26</v>
          </cell>
          <cell r="AG18">
            <v>27</v>
          </cell>
          <cell r="AH18">
            <v>26</v>
          </cell>
          <cell r="AI18">
            <v>22</v>
          </cell>
          <cell r="AJ18">
            <v>21</v>
          </cell>
          <cell r="AK18">
            <v>117</v>
          </cell>
          <cell r="AL18">
            <v>92</v>
          </cell>
          <cell r="AM18">
            <v>79</v>
          </cell>
          <cell r="AN18">
            <v>72</v>
          </cell>
          <cell r="AO18">
            <v>68</v>
          </cell>
          <cell r="AP18">
            <v>55</v>
          </cell>
          <cell r="AQ18">
            <v>52</v>
          </cell>
          <cell r="AR18">
            <v>41</v>
          </cell>
          <cell r="AS18">
            <v>31</v>
          </cell>
          <cell r="AT18">
            <v>24</v>
          </cell>
          <cell r="AU18">
            <v>21</v>
          </cell>
          <cell r="AV18">
            <v>19</v>
          </cell>
          <cell r="AW18">
            <v>23</v>
          </cell>
          <cell r="AX18">
            <v>13</v>
          </cell>
          <cell r="AY18">
            <v>2</v>
          </cell>
          <cell r="AZ18">
            <v>602</v>
          </cell>
          <cell r="BA18">
            <v>69</v>
          </cell>
          <cell r="BB18">
            <v>62</v>
          </cell>
          <cell r="BC18">
            <v>246</v>
          </cell>
          <cell r="BD18">
            <v>17</v>
          </cell>
        </row>
        <row r="19">
          <cell r="K19">
            <v>4977</v>
          </cell>
          <cell r="L19" t="str">
            <v>00004977</v>
          </cell>
          <cell r="M19" t="str">
            <v>C.S. SANTA CRUZ DE CUTERVO</v>
          </cell>
          <cell r="N19">
            <v>1246</v>
          </cell>
          <cell r="O19">
            <v>9</v>
          </cell>
          <cell r="P19">
            <v>9</v>
          </cell>
          <cell r="Q19">
            <v>18</v>
          </cell>
          <cell r="R19">
            <v>17</v>
          </cell>
          <cell r="S19">
            <v>14</v>
          </cell>
          <cell r="T19">
            <v>26</v>
          </cell>
          <cell r="U19">
            <v>17</v>
          </cell>
          <cell r="V19">
            <v>16</v>
          </cell>
          <cell r="W19">
            <v>12</v>
          </cell>
          <cell r="X19">
            <v>32</v>
          </cell>
          <cell r="Y19">
            <v>25</v>
          </cell>
          <cell r="Z19">
            <v>23</v>
          </cell>
          <cell r="AA19">
            <v>30</v>
          </cell>
          <cell r="AB19">
            <v>28</v>
          </cell>
          <cell r="AC19">
            <v>28</v>
          </cell>
          <cell r="AD19">
            <v>29</v>
          </cell>
          <cell r="AE19">
            <v>30</v>
          </cell>
          <cell r="AF19">
            <v>29</v>
          </cell>
          <cell r="AG19">
            <v>28</v>
          </cell>
          <cell r="AH19">
            <v>28</v>
          </cell>
          <cell r="AI19">
            <v>16</v>
          </cell>
          <cell r="AJ19">
            <v>29</v>
          </cell>
          <cell r="AK19">
            <v>94</v>
          </cell>
          <cell r="AL19">
            <v>66</v>
          </cell>
          <cell r="AM19">
            <v>80</v>
          </cell>
          <cell r="AN19">
            <v>80</v>
          </cell>
          <cell r="AO19">
            <v>87</v>
          </cell>
          <cell r="AP19">
            <v>78</v>
          </cell>
          <cell r="AQ19">
            <v>59</v>
          </cell>
          <cell r="AR19">
            <v>58</v>
          </cell>
          <cell r="AS19">
            <v>45</v>
          </cell>
          <cell r="AT19">
            <v>34</v>
          </cell>
          <cell r="AU19">
            <v>33</v>
          </cell>
          <cell r="AV19">
            <v>21</v>
          </cell>
          <cell r="AW19">
            <v>36</v>
          </cell>
          <cell r="AX19">
            <v>14</v>
          </cell>
          <cell r="AY19">
            <v>1</v>
          </cell>
          <cell r="AZ19">
            <v>635</v>
          </cell>
          <cell r="BA19">
            <v>74</v>
          </cell>
          <cell r="BB19">
            <v>66</v>
          </cell>
          <cell r="BC19">
            <v>247</v>
          </cell>
          <cell r="BD19">
            <v>19</v>
          </cell>
        </row>
        <row r="20">
          <cell r="K20">
            <v>7050</v>
          </cell>
          <cell r="L20" t="str">
            <v>00007050</v>
          </cell>
          <cell r="M20" t="str">
            <v>P.S. AMBATO</v>
          </cell>
          <cell r="N20">
            <v>359</v>
          </cell>
          <cell r="O20">
            <v>1</v>
          </cell>
          <cell r="P20">
            <v>2</v>
          </cell>
          <cell r="Q20">
            <v>3</v>
          </cell>
          <cell r="R20">
            <v>3</v>
          </cell>
          <cell r="S20">
            <v>5</v>
          </cell>
          <cell r="T20">
            <v>7</v>
          </cell>
          <cell r="U20">
            <v>5</v>
          </cell>
          <cell r="V20">
            <v>5</v>
          </cell>
          <cell r="W20">
            <v>4</v>
          </cell>
          <cell r="X20">
            <v>9</v>
          </cell>
          <cell r="Y20">
            <v>7</v>
          </cell>
          <cell r="Z20">
            <v>6</v>
          </cell>
          <cell r="AA20">
            <v>8</v>
          </cell>
          <cell r="AB20">
            <v>7</v>
          </cell>
          <cell r="AC20">
            <v>7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6</v>
          </cell>
          <cell r="AJ20">
            <v>9</v>
          </cell>
          <cell r="AK20">
            <v>33</v>
          </cell>
          <cell r="AL20">
            <v>25</v>
          </cell>
          <cell r="AM20">
            <v>24</v>
          </cell>
          <cell r="AN20">
            <v>26</v>
          </cell>
          <cell r="AO20">
            <v>23</v>
          </cell>
          <cell r="AP20">
            <v>21</v>
          </cell>
          <cell r="AQ20">
            <v>16</v>
          </cell>
          <cell r="AR20">
            <v>17</v>
          </cell>
          <cell r="AS20">
            <v>12</v>
          </cell>
          <cell r="AT20">
            <v>9</v>
          </cell>
          <cell r="AU20">
            <v>8</v>
          </cell>
          <cell r="AV20">
            <v>6</v>
          </cell>
          <cell r="AW20">
            <v>8</v>
          </cell>
          <cell r="AX20">
            <v>2</v>
          </cell>
          <cell r="AY20">
            <v>0</v>
          </cell>
          <cell r="AZ20">
            <v>183</v>
          </cell>
          <cell r="BA20">
            <v>19</v>
          </cell>
          <cell r="BB20">
            <v>20</v>
          </cell>
          <cell r="BC20">
            <v>78</v>
          </cell>
          <cell r="BD20">
            <v>3</v>
          </cell>
        </row>
        <row r="21">
          <cell r="K21">
            <v>4979</v>
          </cell>
          <cell r="L21" t="str">
            <v>00004979</v>
          </cell>
          <cell r="M21" t="str">
            <v>P.S. CAMPO FLORIDO</v>
          </cell>
          <cell r="N21">
            <v>595</v>
          </cell>
          <cell r="O21">
            <v>5</v>
          </cell>
          <cell r="P21">
            <v>5</v>
          </cell>
          <cell r="Q21">
            <v>10</v>
          </cell>
          <cell r="R21">
            <v>10</v>
          </cell>
          <cell r="S21">
            <v>13</v>
          </cell>
          <cell r="T21">
            <v>10</v>
          </cell>
          <cell r="U21">
            <v>10</v>
          </cell>
          <cell r="V21">
            <v>11</v>
          </cell>
          <cell r="W21">
            <v>12</v>
          </cell>
          <cell r="X21">
            <v>11</v>
          </cell>
          <cell r="Y21">
            <v>13</v>
          </cell>
          <cell r="Z21">
            <v>12</v>
          </cell>
          <cell r="AA21">
            <v>13</v>
          </cell>
          <cell r="AB21">
            <v>13</v>
          </cell>
          <cell r="AC21">
            <v>15</v>
          </cell>
          <cell r="AD21">
            <v>14</v>
          </cell>
          <cell r="AE21">
            <v>14</v>
          </cell>
          <cell r="AF21">
            <v>14</v>
          </cell>
          <cell r="AG21">
            <v>15</v>
          </cell>
          <cell r="AH21">
            <v>14</v>
          </cell>
          <cell r="AI21">
            <v>13</v>
          </cell>
          <cell r="AJ21">
            <v>12</v>
          </cell>
          <cell r="AK21">
            <v>52</v>
          </cell>
          <cell r="AL21">
            <v>33</v>
          </cell>
          <cell r="AM21">
            <v>33</v>
          </cell>
          <cell r="AN21">
            <v>34</v>
          </cell>
          <cell r="AO21">
            <v>38</v>
          </cell>
          <cell r="AP21">
            <v>29</v>
          </cell>
          <cell r="AQ21">
            <v>30</v>
          </cell>
          <cell r="AR21">
            <v>23</v>
          </cell>
          <cell r="AS21">
            <v>17</v>
          </cell>
          <cell r="AT21">
            <v>19</v>
          </cell>
          <cell r="AU21">
            <v>15</v>
          </cell>
          <cell r="AV21">
            <v>11</v>
          </cell>
          <cell r="AW21">
            <v>12</v>
          </cell>
          <cell r="AX21">
            <v>7</v>
          </cell>
          <cell r="AY21">
            <v>1</v>
          </cell>
          <cell r="AZ21">
            <v>303</v>
          </cell>
          <cell r="BA21">
            <v>35</v>
          </cell>
          <cell r="BB21">
            <v>35</v>
          </cell>
          <cell r="BC21">
            <v>112</v>
          </cell>
          <cell r="BD21">
            <v>10</v>
          </cell>
        </row>
        <row r="22">
          <cell r="K22">
            <v>5013</v>
          </cell>
          <cell r="L22" t="str">
            <v>00005013</v>
          </cell>
          <cell r="M22" t="str">
            <v>P.S. CASA BLANCA</v>
          </cell>
          <cell r="N22">
            <v>1193</v>
          </cell>
          <cell r="O22">
            <v>9</v>
          </cell>
          <cell r="P22">
            <v>10</v>
          </cell>
          <cell r="Q22">
            <v>19</v>
          </cell>
          <cell r="R22">
            <v>21</v>
          </cell>
          <cell r="S22">
            <v>19</v>
          </cell>
          <cell r="T22">
            <v>20</v>
          </cell>
          <cell r="U22">
            <v>19</v>
          </cell>
          <cell r="V22">
            <v>19</v>
          </cell>
          <cell r="W22">
            <v>24</v>
          </cell>
          <cell r="X22">
            <v>26</v>
          </cell>
          <cell r="Y22">
            <v>20</v>
          </cell>
          <cell r="Z22">
            <v>23</v>
          </cell>
          <cell r="AA22">
            <v>24</v>
          </cell>
          <cell r="AB22">
            <v>22</v>
          </cell>
          <cell r="AC22">
            <v>24</v>
          </cell>
          <cell r="AD22">
            <v>27</v>
          </cell>
          <cell r="AE22">
            <v>27</v>
          </cell>
          <cell r="AF22">
            <v>28</v>
          </cell>
          <cell r="AG22">
            <v>27</v>
          </cell>
          <cell r="AH22">
            <v>24</v>
          </cell>
          <cell r="AI22">
            <v>26</v>
          </cell>
          <cell r="AJ22">
            <v>24</v>
          </cell>
          <cell r="AK22">
            <v>104</v>
          </cell>
          <cell r="AL22">
            <v>77</v>
          </cell>
          <cell r="AM22">
            <v>75</v>
          </cell>
          <cell r="AN22">
            <v>73</v>
          </cell>
          <cell r="AO22">
            <v>66</v>
          </cell>
          <cell r="AP22">
            <v>71</v>
          </cell>
          <cell r="AQ22">
            <v>64</v>
          </cell>
          <cell r="AR22">
            <v>52</v>
          </cell>
          <cell r="AS22">
            <v>40</v>
          </cell>
          <cell r="AT22">
            <v>33</v>
          </cell>
          <cell r="AU22">
            <v>25</v>
          </cell>
          <cell r="AV22">
            <v>20</v>
          </cell>
          <cell r="AW22">
            <v>30</v>
          </cell>
          <cell r="AX22">
            <v>14</v>
          </cell>
          <cell r="AY22">
            <v>1</v>
          </cell>
          <cell r="AZ22">
            <v>608</v>
          </cell>
          <cell r="BA22">
            <v>63</v>
          </cell>
          <cell r="BB22">
            <v>66</v>
          </cell>
          <cell r="BC22">
            <v>238</v>
          </cell>
          <cell r="BD22">
            <v>19</v>
          </cell>
        </row>
        <row r="23">
          <cell r="K23">
            <v>4978</v>
          </cell>
          <cell r="L23" t="str">
            <v>00004978</v>
          </cell>
          <cell r="M23" t="str">
            <v>P.S. CHIPLE LIMON</v>
          </cell>
          <cell r="N23">
            <v>300</v>
          </cell>
          <cell r="O23">
            <v>1</v>
          </cell>
          <cell r="P23">
            <v>1</v>
          </cell>
          <cell r="Q23">
            <v>2</v>
          </cell>
          <cell r="R23">
            <v>4</v>
          </cell>
          <cell r="S23">
            <v>3</v>
          </cell>
          <cell r="T23">
            <v>6</v>
          </cell>
          <cell r="U23">
            <v>3</v>
          </cell>
          <cell r="V23">
            <v>4</v>
          </cell>
          <cell r="W23">
            <v>3</v>
          </cell>
          <cell r="X23">
            <v>7</v>
          </cell>
          <cell r="Y23">
            <v>6</v>
          </cell>
          <cell r="Z23">
            <v>5</v>
          </cell>
          <cell r="AA23">
            <v>7</v>
          </cell>
          <cell r="AB23">
            <v>6</v>
          </cell>
          <cell r="AC23">
            <v>6</v>
          </cell>
          <cell r="AD23">
            <v>7</v>
          </cell>
          <cell r="AE23">
            <v>7</v>
          </cell>
          <cell r="AF23">
            <v>7</v>
          </cell>
          <cell r="AG23">
            <v>7</v>
          </cell>
          <cell r="AH23">
            <v>7</v>
          </cell>
          <cell r="AI23">
            <v>5</v>
          </cell>
          <cell r="AJ23">
            <v>8</v>
          </cell>
          <cell r="AK23">
            <v>27</v>
          </cell>
          <cell r="AL23">
            <v>21</v>
          </cell>
          <cell r="AM23">
            <v>22</v>
          </cell>
          <cell r="AN23">
            <v>21</v>
          </cell>
          <cell r="AO23">
            <v>20</v>
          </cell>
          <cell r="AP23">
            <v>17</v>
          </cell>
          <cell r="AQ23">
            <v>13</v>
          </cell>
          <cell r="AR23">
            <v>13</v>
          </cell>
          <cell r="AS23">
            <v>9</v>
          </cell>
          <cell r="AT23">
            <v>7</v>
          </cell>
          <cell r="AU23">
            <v>6</v>
          </cell>
          <cell r="AV23">
            <v>6</v>
          </cell>
          <cell r="AW23">
            <v>8</v>
          </cell>
          <cell r="AX23">
            <v>1</v>
          </cell>
          <cell r="AY23">
            <v>0</v>
          </cell>
          <cell r="AZ23">
            <v>153</v>
          </cell>
          <cell r="BA23">
            <v>17</v>
          </cell>
          <cell r="BB23">
            <v>17</v>
          </cell>
          <cell r="BC23">
            <v>65</v>
          </cell>
          <cell r="BD23">
            <v>2</v>
          </cell>
        </row>
        <row r="24">
          <cell r="K24">
            <v>5008</v>
          </cell>
          <cell r="L24" t="str">
            <v>00005008</v>
          </cell>
          <cell r="M24" t="str">
            <v>P.S. CHUMBICATE</v>
          </cell>
          <cell r="N24">
            <v>723</v>
          </cell>
          <cell r="O24">
            <v>4</v>
          </cell>
          <cell r="P24">
            <v>5</v>
          </cell>
          <cell r="Q24">
            <v>9</v>
          </cell>
          <cell r="R24">
            <v>10</v>
          </cell>
          <cell r="S24">
            <v>16</v>
          </cell>
          <cell r="T24">
            <v>9</v>
          </cell>
          <cell r="U24">
            <v>18</v>
          </cell>
          <cell r="V24">
            <v>9</v>
          </cell>
          <cell r="W24">
            <v>14</v>
          </cell>
          <cell r="X24">
            <v>15</v>
          </cell>
          <cell r="Y24">
            <v>12</v>
          </cell>
          <cell r="Z24">
            <v>12</v>
          </cell>
          <cell r="AA24">
            <v>15</v>
          </cell>
          <cell r="AB24">
            <v>11</v>
          </cell>
          <cell r="AC24">
            <v>16</v>
          </cell>
          <cell r="AD24">
            <v>15</v>
          </cell>
          <cell r="AE24">
            <v>16</v>
          </cell>
          <cell r="AF24">
            <v>14</v>
          </cell>
          <cell r="AG24">
            <v>14</v>
          </cell>
          <cell r="AH24">
            <v>11</v>
          </cell>
          <cell r="AI24">
            <v>16</v>
          </cell>
          <cell r="AJ24">
            <v>15</v>
          </cell>
          <cell r="AK24">
            <v>79</v>
          </cell>
          <cell r="AL24">
            <v>61</v>
          </cell>
          <cell r="AM24">
            <v>57</v>
          </cell>
          <cell r="AN24">
            <v>48</v>
          </cell>
          <cell r="AO24">
            <v>43</v>
          </cell>
          <cell r="AP24">
            <v>33</v>
          </cell>
          <cell r="AQ24">
            <v>33</v>
          </cell>
          <cell r="AR24">
            <v>31</v>
          </cell>
          <cell r="AS24">
            <v>24</v>
          </cell>
          <cell r="AT24">
            <v>19</v>
          </cell>
          <cell r="AU24">
            <v>9</v>
          </cell>
          <cell r="AV24">
            <v>8</v>
          </cell>
          <cell r="AW24">
            <v>11</v>
          </cell>
          <cell r="AX24">
            <v>7</v>
          </cell>
          <cell r="AY24">
            <v>1</v>
          </cell>
          <cell r="AZ24">
            <v>369</v>
          </cell>
          <cell r="BA24">
            <v>37</v>
          </cell>
          <cell r="BB24">
            <v>36</v>
          </cell>
          <cell r="BC24">
            <v>164</v>
          </cell>
          <cell r="BD24">
            <v>9</v>
          </cell>
        </row>
        <row r="25">
          <cell r="K25">
            <v>7367</v>
          </cell>
          <cell r="L25" t="str">
            <v>00007367</v>
          </cell>
          <cell r="M25" t="str">
            <v>P.S. CONGA</v>
          </cell>
          <cell r="N25">
            <v>276</v>
          </cell>
          <cell r="O25">
            <v>2</v>
          </cell>
          <cell r="P25">
            <v>2</v>
          </cell>
          <cell r="Q25">
            <v>4</v>
          </cell>
          <cell r="R25">
            <v>7</v>
          </cell>
          <cell r="S25">
            <v>6</v>
          </cell>
          <cell r="T25">
            <v>5</v>
          </cell>
          <cell r="U25">
            <v>8</v>
          </cell>
          <cell r="V25">
            <v>5</v>
          </cell>
          <cell r="W25">
            <v>5</v>
          </cell>
          <cell r="X25">
            <v>5</v>
          </cell>
          <cell r="Y25">
            <v>5</v>
          </cell>
          <cell r="Z25">
            <v>5</v>
          </cell>
          <cell r="AA25">
            <v>6</v>
          </cell>
          <cell r="AB25">
            <v>5</v>
          </cell>
          <cell r="AC25">
            <v>6</v>
          </cell>
          <cell r="AD25">
            <v>7</v>
          </cell>
          <cell r="AE25">
            <v>7</v>
          </cell>
          <cell r="AF25">
            <v>6</v>
          </cell>
          <cell r="AG25">
            <v>6</v>
          </cell>
          <cell r="AH25">
            <v>6</v>
          </cell>
          <cell r="AI25">
            <v>5</v>
          </cell>
          <cell r="AJ25">
            <v>5</v>
          </cell>
          <cell r="AK25">
            <v>27</v>
          </cell>
          <cell r="AL25">
            <v>22</v>
          </cell>
          <cell r="AM25">
            <v>18</v>
          </cell>
          <cell r="AN25">
            <v>17</v>
          </cell>
          <cell r="AO25">
            <v>15</v>
          </cell>
          <cell r="AP25">
            <v>14</v>
          </cell>
          <cell r="AQ25">
            <v>12</v>
          </cell>
          <cell r="AR25">
            <v>9</v>
          </cell>
          <cell r="AS25">
            <v>8</v>
          </cell>
          <cell r="AT25">
            <v>5</v>
          </cell>
          <cell r="AU25">
            <v>5</v>
          </cell>
          <cell r="AV25">
            <v>5</v>
          </cell>
          <cell r="AW25">
            <v>5</v>
          </cell>
          <cell r="AX25">
            <v>3</v>
          </cell>
          <cell r="AY25">
            <v>0</v>
          </cell>
          <cell r="AZ25">
            <v>141</v>
          </cell>
          <cell r="BA25">
            <v>16</v>
          </cell>
          <cell r="BB25">
            <v>14</v>
          </cell>
          <cell r="BC25">
            <v>58</v>
          </cell>
          <cell r="BD25">
            <v>4</v>
          </cell>
        </row>
        <row r="26">
          <cell r="K26">
            <v>4969</v>
          </cell>
          <cell r="L26" t="str">
            <v>00004969</v>
          </cell>
          <cell r="M26" t="str">
            <v>P.S. EL MOLINO</v>
          </cell>
          <cell r="N26">
            <v>775</v>
          </cell>
          <cell r="O26">
            <v>4</v>
          </cell>
          <cell r="P26">
            <v>5</v>
          </cell>
          <cell r="Q26">
            <v>9</v>
          </cell>
          <cell r="R26">
            <v>9</v>
          </cell>
          <cell r="S26">
            <v>12</v>
          </cell>
          <cell r="T26">
            <v>13</v>
          </cell>
          <cell r="U26">
            <v>12</v>
          </cell>
          <cell r="V26">
            <v>14</v>
          </cell>
          <cell r="W26">
            <v>16</v>
          </cell>
          <cell r="X26">
            <v>14</v>
          </cell>
          <cell r="Y26">
            <v>17</v>
          </cell>
          <cell r="Z26">
            <v>16</v>
          </cell>
          <cell r="AA26">
            <v>17</v>
          </cell>
          <cell r="AB26">
            <v>17</v>
          </cell>
          <cell r="AC26">
            <v>20</v>
          </cell>
          <cell r="AD26">
            <v>19</v>
          </cell>
          <cell r="AE26">
            <v>18</v>
          </cell>
          <cell r="AF26">
            <v>19</v>
          </cell>
          <cell r="AG26">
            <v>19</v>
          </cell>
          <cell r="AH26">
            <v>18</v>
          </cell>
          <cell r="AI26">
            <v>17</v>
          </cell>
          <cell r="AJ26">
            <v>16</v>
          </cell>
          <cell r="AK26">
            <v>67</v>
          </cell>
          <cell r="AL26">
            <v>44</v>
          </cell>
          <cell r="AM26">
            <v>44</v>
          </cell>
          <cell r="AN26">
            <v>45</v>
          </cell>
          <cell r="AO26">
            <v>49</v>
          </cell>
          <cell r="AP26">
            <v>39</v>
          </cell>
          <cell r="AQ26">
            <v>39</v>
          </cell>
          <cell r="AR26">
            <v>31</v>
          </cell>
          <cell r="AS26">
            <v>24</v>
          </cell>
          <cell r="AT26">
            <v>24</v>
          </cell>
          <cell r="AU26">
            <v>20</v>
          </cell>
          <cell r="AV26">
            <v>16</v>
          </cell>
          <cell r="AW26">
            <v>21</v>
          </cell>
          <cell r="AX26">
            <v>7</v>
          </cell>
          <cell r="AY26">
            <v>1</v>
          </cell>
          <cell r="AZ26">
            <v>395</v>
          </cell>
          <cell r="BA26">
            <v>46</v>
          </cell>
          <cell r="BB26">
            <v>45</v>
          </cell>
          <cell r="BC26">
            <v>147</v>
          </cell>
          <cell r="BD26">
            <v>9</v>
          </cell>
        </row>
        <row r="27">
          <cell r="K27">
            <v>4973</v>
          </cell>
          <cell r="L27" t="str">
            <v>00004973</v>
          </cell>
          <cell r="M27" t="str">
            <v>P.S. EL ROLLO</v>
          </cell>
          <cell r="N27">
            <v>631</v>
          </cell>
          <cell r="O27">
            <v>3</v>
          </cell>
          <cell r="P27">
            <v>3</v>
          </cell>
          <cell r="Q27">
            <v>6</v>
          </cell>
          <cell r="R27">
            <v>5</v>
          </cell>
          <cell r="S27">
            <v>7</v>
          </cell>
          <cell r="T27">
            <v>10</v>
          </cell>
          <cell r="U27">
            <v>8</v>
          </cell>
          <cell r="V27">
            <v>10</v>
          </cell>
          <cell r="W27">
            <v>9</v>
          </cell>
          <cell r="X27">
            <v>9</v>
          </cell>
          <cell r="Y27">
            <v>11</v>
          </cell>
          <cell r="Z27">
            <v>11</v>
          </cell>
          <cell r="AA27">
            <v>11</v>
          </cell>
          <cell r="AB27">
            <v>10</v>
          </cell>
          <cell r="AC27">
            <v>10</v>
          </cell>
          <cell r="AD27">
            <v>14</v>
          </cell>
          <cell r="AE27">
            <v>16</v>
          </cell>
          <cell r="AF27">
            <v>11</v>
          </cell>
          <cell r="AG27">
            <v>11</v>
          </cell>
          <cell r="AH27">
            <v>12</v>
          </cell>
          <cell r="AI27">
            <v>11</v>
          </cell>
          <cell r="AJ27">
            <v>13</v>
          </cell>
          <cell r="AK27">
            <v>58</v>
          </cell>
          <cell r="AL27">
            <v>44</v>
          </cell>
          <cell r="AM27">
            <v>43</v>
          </cell>
          <cell r="AN27">
            <v>45</v>
          </cell>
          <cell r="AO27">
            <v>47</v>
          </cell>
          <cell r="AP27">
            <v>43</v>
          </cell>
          <cell r="AQ27">
            <v>34</v>
          </cell>
          <cell r="AR27">
            <v>26</v>
          </cell>
          <cell r="AS27">
            <v>18</v>
          </cell>
          <cell r="AT27">
            <v>19</v>
          </cell>
          <cell r="AU27">
            <v>18</v>
          </cell>
          <cell r="AV27">
            <v>15</v>
          </cell>
          <cell r="AW27">
            <v>16</v>
          </cell>
          <cell r="AX27">
            <v>4</v>
          </cell>
          <cell r="AY27">
            <v>1</v>
          </cell>
          <cell r="AZ27">
            <v>322</v>
          </cell>
          <cell r="BA27">
            <v>31</v>
          </cell>
          <cell r="BB27">
            <v>30</v>
          </cell>
          <cell r="BC27">
            <v>143</v>
          </cell>
          <cell r="BD27">
            <v>6</v>
          </cell>
        </row>
        <row r="28">
          <cell r="K28">
            <v>11261</v>
          </cell>
          <cell r="L28" t="str">
            <v>00011261</v>
          </cell>
          <cell r="M28" t="str">
            <v>P.S. GRAMALOTILLO</v>
          </cell>
          <cell r="N28">
            <v>517</v>
          </cell>
          <cell r="O28">
            <v>3</v>
          </cell>
          <cell r="P28">
            <v>4</v>
          </cell>
          <cell r="Q28">
            <v>7</v>
          </cell>
          <cell r="R28">
            <v>8</v>
          </cell>
          <cell r="S28">
            <v>6</v>
          </cell>
          <cell r="T28">
            <v>10</v>
          </cell>
          <cell r="U28">
            <v>6</v>
          </cell>
          <cell r="V28">
            <v>7</v>
          </cell>
          <cell r="W28">
            <v>5</v>
          </cell>
          <cell r="X28">
            <v>12</v>
          </cell>
          <cell r="Y28">
            <v>10</v>
          </cell>
          <cell r="Z28">
            <v>9</v>
          </cell>
          <cell r="AA28">
            <v>12</v>
          </cell>
          <cell r="AB28">
            <v>11</v>
          </cell>
          <cell r="AC28">
            <v>11</v>
          </cell>
          <cell r="AD28">
            <v>11</v>
          </cell>
          <cell r="AE28">
            <v>11</v>
          </cell>
          <cell r="AF28">
            <v>11</v>
          </cell>
          <cell r="AG28">
            <v>11</v>
          </cell>
          <cell r="AH28">
            <v>11</v>
          </cell>
          <cell r="AI28">
            <v>8</v>
          </cell>
          <cell r="AJ28">
            <v>13</v>
          </cell>
          <cell r="AK28">
            <v>47</v>
          </cell>
          <cell r="AL28">
            <v>36</v>
          </cell>
          <cell r="AM28">
            <v>35</v>
          </cell>
          <cell r="AN28">
            <v>37</v>
          </cell>
          <cell r="AO28">
            <v>34</v>
          </cell>
          <cell r="AP28">
            <v>31</v>
          </cell>
          <cell r="AQ28">
            <v>23</v>
          </cell>
          <cell r="AR28">
            <v>23</v>
          </cell>
          <cell r="AS28">
            <v>16</v>
          </cell>
          <cell r="AT28">
            <v>13</v>
          </cell>
          <cell r="AU28">
            <v>11</v>
          </cell>
          <cell r="AV28">
            <v>9</v>
          </cell>
          <cell r="AW28">
            <v>12</v>
          </cell>
          <cell r="AX28">
            <v>5</v>
          </cell>
          <cell r="AY28">
            <v>0</v>
          </cell>
          <cell r="AZ28">
            <v>264</v>
          </cell>
          <cell r="BA28">
            <v>29</v>
          </cell>
          <cell r="BB28">
            <v>28</v>
          </cell>
          <cell r="BC28">
            <v>112</v>
          </cell>
          <cell r="BD28">
            <v>7</v>
          </cell>
        </row>
        <row r="29">
          <cell r="K29">
            <v>4962</v>
          </cell>
          <cell r="L29" t="str">
            <v>00004962</v>
          </cell>
          <cell r="M29" t="str">
            <v>P.S. HUABAL</v>
          </cell>
          <cell r="N29">
            <v>303</v>
          </cell>
          <cell r="O29">
            <v>2</v>
          </cell>
          <cell r="P29">
            <v>2</v>
          </cell>
          <cell r="Q29">
            <v>4</v>
          </cell>
          <cell r="R29">
            <v>5</v>
          </cell>
          <cell r="S29">
            <v>9</v>
          </cell>
          <cell r="T29">
            <v>5</v>
          </cell>
          <cell r="U29">
            <v>8</v>
          </cell>
          <cell r="V29">
            <v>6</v>
          </cell>
          <cell r="W29">
            <v>6</v>
          </cell>
          <cell r="X29">
            <v>6</v>
          </cell>
          <cell r="Y29">
            <v>6</v>
          </cell>
          <cell r="Z29">
            <v>5</v>
          </cell>
          <cell r="AA29">
            <v>7</v>
          </cell>
          <cell r="AB29">
            <v>6</v>
          </cell>
          <cell r="AC29">
            <v>7</v>
          </cell>
          <cell r="AD29">
            <v>8</v>
          </cell>
          <cell r="AE29">
            <v>8</v>
          </cell>
          <cell r="AF29">
            <v>7</v>
          </cell>
          <cell r="AG29">
            <v>7</v>
          </cell>
          <cell r="AH29">
            <v>6</v>
          </cell>
          <cell r="AI29">
            <v>5</v>
          </cell>
          <cell r="AJ29">
            <v>5</v>
          </cell>
          <cell r="AK29">
            <v>30</v>
          </cell>
          <cell r="AL29">
            <v>24</v>
          </cell>
          <cell r="AM29">
            <v>20</v>
          </cell>
          <cell r="AN29">
            <v>18</v>
          </cell>
          <cell r="AO29">
            <v>17</v>
          </cell>
          <cell r="AP29">
            <v>14</v>
          </cell>
          <cell r="AQ29">
            <v>14</v>
          </cell>
          <cell r="AR29">
            <v>10</v>
          </cell>
          <cell r="AS29">
            <v>10</v>
          </cell>
          <cell r="AT29">
            <v>5</v>
          </cell>
          <cell r="AU29">
            <v>5</v>
          </cell>
          <cell r="AV29">
            <v>5</v>
          </cell>
          <cell r="AW29">
            <v>5</v>
          </cell>
          <cell r="AX29">
            <v>4</v>
          </cell>
          <cell r="AY29">
            <v>0</v>
          </cell>
          <cell r="AZ29">
            <v>155</v>
          </cell>
          <cell r="BA29">
            <v>18</v>
          </cell>
          <cell r="BB29">
            <v>15</v>
          </cell>
          <cell r="BC29">
            <v>63</v>
          </cell>
          <cell r="BD29">
            <v>5</v>
          </cell>
        </row>
        <row r="30">
          <cell r="K30">
            <v>11260</v>
          </cell>
          <cell r="L30" t="str">
            <v>00011260</v>
          </cell>
          <cell r="M30" t="str">
            <v>P.S. LA VIÑA</v>
          </cell>
          <cell r="N30">
            <v>381</v>
          </cell>
          <cell r="O30">
            <v>4</v>
          </cell>
          <cell r="P30">
            <v>5</v>
          </cell>
          <cell r="Q30">
            <v>9</v>
          </cell>
          <cell r="R30">
            <v>8</v>
          </cell>
          <cell r="S30">
            <v>5</v>
          </cell>
          <cell r="T30">
            <v>7</v>
          </cell>
          <cell r="U30">
            <v>6</v>
          </cell>
          <cell r="V30">
            <v>5</v>
          </cell>
          <cell r="W30">
            <v>4</v>
          </cell>
          <cell r="X30">
            <v>9</v>
          </cell>
          <cell r="Y30">
            <v>7</v>
          </cell>
          <cell r="Z30">
            <v>6</v>
          </cell>
          <cell r="AA30">
            <v>8</v>
          </cell>
          <cell r="AB30">
            <v>8</v>
          </cell>
          <cell r="AC30">
            <v>8</v>
          </cell>
          <cell r="AD30">
            <v>8</v>
          </cell>
          <cell r="AE30">
            <v>8</v>
          </cell>
          <cell r="AF30">
            <v>8</v>
          </cell>
          <cell r="AG30">
            <v>8</v>
          </cell>
          <cell r="AH30">
            <v>8</v>
          </cell>
          <cell r="AI30">
            <v>6</v>
          </cell>
          <cell r="AJ30">
            <v>9</v>
          </cell>
          <cell r="AK30">
            <v>33</v>
          </cell>
          <cell r="AL30">
            <v>26</v>
          </cell>
          <cell r="AM30">
            <v>26</v>
          </cell>
          <cell r="AN30">
            <v>27</v>
          </cell>
          <cell r="AO30">
            <v>24</v>
          </cell>
          <cell r="AP30">
            <v>21</v>
          </cell>
          <cell r="AQ30">
            <v>16</v>
          </cell>
          <cell r="AR30">
            <v>17</v>
          </cell>
          <cell r="AS30">
            <v>12</v>
          </cell>
          <cell r="AT30">
            <v>10</v>
          </cell>
          <cell r="AU30">
            <v>9</v>
          </cell>
          <cell r="AV30">
            <v>6</v>
          </cell>
          <cell r="AW30">
            <v>9</v>
          </cell>
          <cell r="AX30">
            <v>7</v>
          </cell>
          <cell r="AY30">
            <v>0</v>
          </cell>
          <cell r="AZ30">
            <v>194</v>
          </cell>
          <cell r="BA30">
            <v>20</v>
          </cell>
          <cell r="BB30">
            <v>20</v>
          </cell>
          <cell r="BC30">
            <v>80</v>
          </cell>
          <cell r="BD30">
            <v>9</v>
          </cell>
        </row>
        <row r="31">
          <cell r="K31">
            <v>6859</v>
          </cell>
          <cell r="L31" t="str">
            <v>00006859</v>
          </cell>
          <cell r="M31" t="str">
            <v>P.S. MOSHOQUEQUE</v>
          </cell>
          <cell r="N31">
            <v>311</v>
          </cell>
          <cell r="O31">
            <v>3</v>
          </cell>
          <cell r="P31">
            <v>3</v>
          </cell>
          <cell r="Q31">
            <v>6</v>
          </cell>
          <cell r="R31">
            <v>9</v>
          </cell>
          <cell r="S31">
            <v>5</v>
          </cell>
          <cell r="T31">
            <v>5</v>
          </cell>
          <cell r="U31">
            <v>7</v>
          </cell>
          <cell r="V31">
            <v>6</v>
          </cell>
          <cell r="W31">
            <v>6</v>
          </cell>
          <cell r="X31">
            <v>6</v>
          </cell>
          <cell r="Y31">
            <v>6</v>
          </cell>
          <cell r="Z31">
            <v>6</v>
          </cell>
          <cell r="AA31">
            <v>7</v>
          </cell>
          <cell r="AB31">
            <v>6</v>
          </cell>
          <cell r="AC31">
            <v>7</v>
          </cell>
          <cell r="AD31">
            <v>8</v>
          </cell>
          <cell r="AE31">
            <v>8</v>
          </cell>
          <cell r="AF31">
            <v>7</v>
          </cell>
          <cell r="AG31">
            <v>7</v>
          </cell>
          <cell r="AH31">
            <v>7</v>
          </cell>
          <cell r="AI31">
            <v>6</v>
          </cell>
          <cell r="AJ31">
            <v>5</v>
          </cell>
          <cell r="AK31">
            <v>30</v>
          </cell>
          <cell r="AL31">
            <v>24</v>
          </cell>
          <cell r="AM31">
            <v>20</v>
          </cell>
          <cell r="AN31">
            <v>20</v>
          </cell>
          <cell r="AO31">
            <v>18</v>
          </cell>
          <cell r="AP31">
            <v>14</v>
          </cell>
          <cell r="AQ31">
            <v>14</v>
          </cell>
          <cell r="AR31">
            <v>11</v>
          </cell>
          <cell r="AS31">
            <v>10</v>
          </cell>
          <cell r="AT31">
            <v>5</v>
          </cell>
          <cell r="AU31">
            <v>5</v>
          </cell>
          <cell r="AV31">
            <v>5</v>
          </cell>
          <cell r="AW31">
            <v>5</v>
          </cell>
          <cell r="AX31">
            <v>4</v>
          </cell>
          <cell r="AY31">
            <v>0</v>
          </cell>
          <cell r="AZ31">
            <v>159</v>
          </cell>
          <cell r="BA31">
            <v>18</v>
          </cell>
          <cell r="BB31">
            <v>16</v>
          </cell>
          <cell r="BC31">
            <v>64</v>
          </cell>
          <cell r="BD31">
            <v>6</v>
          </cell>
        </row>
        <row r="32">
          <cell r="K32">
            <v>4965</v>
          </cell>
          <cell r="L32" t="str">
            <v>00004965</v>
          </cell>
          <cell r="M32" t="str">
            <v>P.S. QUEROMARCA</v>
          </cell>
          <cell r="N32">
            <v>408</v>
          </cell>
          <cell r="O32">
            <v>4</v>
          </cell>
          <cell r="P32">
            <v>4</v>
          </cell>
          <cell r="Q32">
            <v>8</v>
          </cell>
          <cell r="R32">
            <v>7</v>
          </cell>
          <cell r="S32">
            <v>6</v>
          </cell>
          <cell r="T32">
            <v>7</v>
          </cell>
          <cell r="U32">
            <v>8</v>
          </cell>
          <cell r="V32">
            <v>8</v>
          </cell>
          <cell r="W32">
            <v>8</v>
          </cell>
          <cell r="X32">
            <v>8</v>
          </cell>
          <cell r="Y32">
            <v>8</v>
          </cell>
          <cell r="Z32">
            <v>7</v>
          </cell>
          <cell r="AA32">
            <v>9</v>
          </cell>
          <cell r="AB32">
            <v>8</v>
          </cell>
          <cell r="AC32">
            <v>9</v>
          </cell>
          <cell r="AD32">
            <v>11</v>
          </cell>
          <cell r="AE32">
            <v>11</v>
          </cell>
          <cell r="AF32">
            <v>9</v>
          </cell>
          <cell r="AG32">
            <v>9</v>
          </cell>
          <cell r="AH32">
            <v>9</v>
          </cell>
          <cell r="AI32">
            <v>8</v>
          </cell>
          <cell r="AJ32">
            <v>7</v>
          </cell>
          <cell r="AK32">
            <v>42</v>
          </cell>
          <cell r="AL32">
            <v>33</v>
          </cell>
          <cell r="AM32">
            <v>28</v>
          </cell>
          <cell r="AN32">
            <v>25</v>
          </cell>
          <cell r="AO32">
            <v>24</v>
          </cell>
          <cell r="AP32">
            <v>19</v>
          </cell>
          <cell r="AQ32">
            <v>19</v>
          </cell>
          <cell r="AR32">
            <v>15</v>
          </cell>
          <cell r="AS32">
            <v>11</v>
          </cell>
          <cell r="AT32">
            <v>9</v>
          </cell>
          <cell r="AU32">
            <v>6</v>
          </cell>
          <cell r="AV32">
            <v>7</v>
          </cell>
          <cell r="AW32">
            <v>5</v>
          </cell>
          <cell r="AX32">
            <v>6</v>
          </cell>
          <cell r="AY32">
            <v>1</v>
          </cell>
          <cell r="AZ32">
            <v>208</v>
          </cell>
          <cell r="BA32">
            <v>24</v>
          </cell>
          <cell r="BB32">
            <v>21</v>
          </cell>
          <cell r="BC32">
            <v>87</v>
          </cell>
          <cell r="BD32">
            <v>8</v>
          </cell>
        </row>
        <row r="33">
          <cell r="K33">
            <v>4980</v>
          </cell>
          <cell r="L33" t="str">
            <v>00004980</v>
          </cell>
          <cell r="M33" t="str">
            <v>P.S. SAN JUAN DE LIMON</v>
          </cell>
          <cell r="N33">
            <v>449</v>
          </cell>
          <cell r="O33">
            <v>3</v>
          </cell>
          <cell r="P33">
            <v>4</v>
          </cell>
          <cell r="Q33">
            <v>7</v>
          </cell>
          <cell r="R33">
            <v>9</v>
          </cell>
          <cell r="S33">
            <v>5</v>
          </cell>
          <cell r="T33">
            <v>8</v>
          </cell>
          <cell r="U33">
            <v>6</v>
          </cell>
          <cell r="V33">
            <v>6</v>
          </cell>
          <cell r="W33">
            <v>5</v>
          </cell>
          <cell r="X33">
            <v>11</v>
          </cell>
          <cell r="Y33">
            <v>8</v>
          </cell>
          <cell r="Z33">
            <v>8</v>
          </cell>
          <cell r="AA33">
            <v>10</v>
          </cell>
          <cell r="AB33">
            <v>9</v>
          </cell>
          <cell r="AC33">
            <v>9</v>
          </cell>
          <cell r="AD33">
            <v>10</v>
          </cell>
          <cell r="AE33">
            <v>10</v>
          </cell>
          <cell r="AF33">
            <v>10</v>
          </cell>
          <cell r="AG33">
            <v>10</v>
          </cell>
          <cell r="AH33">
            <v>10</v>
          </cell>
          <cell r="AI33">
            <v>7</v>
          </cell>
          <cell r="AJ33">
            <v>11</v>
          </cell>
          <cell r="AK33">
            <v>41</v>
          </cell>
          <cell r="AL33">
            <v>30</v>
          </cell>
          <cell r="AM33">
            <v>29</v>
          </cell>
          <cell r="AN33">
            <v>32</v>
          </cell>
          <cell r="AO33">
            <v>29</v>
          </cell>
          <cell r="AP33">
            <v>26</v>
          </cell>
          <cell r="AQ33">
            <v>20</v>
          </cell>
          <cell r="AR33">
            <v>19</v>
          </cell>
          <cell r="AS33">
            <v>14</v>
          </cell>
          <cell r="AT33">
            <v>11</v>
          </cell>
          <cell r="AU33">
            <v>11</v>
          </cell>
          <cell r="AV33">
            <v>7</v>
          </cell>
          <cell r="AW33">
            <v>11</v>
          </cell>
          <cell r="AX33">
            <v>5</v>
          </cell>
          <cell r="AY33">
            <v>1</v>
          </cell>
          <cell r="AZ33">
            <v>229</v>
          </cell>
          <cell r="BA33">
            <v>24</v>
          </cell>
          <cell r="BB33">
            <v>24</v>
          </cell>
          <cell r="BC33">
            <v>95</v>
          </cell>
          <cell r="BD33">
            <v>7</v>
          </cell>
        </row>
        <row r="34">
          <cell r="K34">
            <v>6828</v>
          </cell>
          <cell r="L34" t="str">
            <v>00006828</v>
          </cell>
          <cell r="M34" t="str">
            <v>P.S. SANTA ROSA DE CALLAYUC</v>
          </cell>
          <cell r="N34">
            <v>347</v>
          </cell>
          <cell r="O34">
            <v>2</v>
          </cell>
          <cell r="P34">
            <v>2</v>
          </cell>
          <cell r="Q34">
            <v>4</v>
          </cell>
          <cell r="R34">
            <v>10</v>
          </cell>
          <cell r="S34">
            <v>6</v>
          </cell>
          <cell r="T34">
            <v>6</v>
          </cell>
          <cell r="U34">
            <v>8</v>
          </cell>
          <cell r="V34">
            <v>7</v>
          </cell>
          <cell r="W34">
            <v>7</v>
          </cell>
          <cell r="X34">
            <v>7</v>
          </cell>
          <cell r="Y34">
            <v>7</v>
          </cell>
          <cell r="Z34">
            <v>6</v>
          </cell>
          <cell r="AA34">
            <v>8</v>
          </cell>
          <cell r="AB34">
            <v>7</v>
          </cell>
          <cell r="AC34">
            <v>8</v>
          </cell>
          <cell r="AD34">
            <v>9</v>
          </cell>
          <cell r="AE34">
            <v>9</v>
          </cell>
          <cell r="AF34">
            <v>8</v>
          </cell>
          <cell r="AG34">
            <v>8</v>
          </cell>
          <cell r="AH34">
            <v>8</v>
          </cell>
          <cell r="AI34">
            <v>6</v>
          </cell>
          <cell r="AJ34">
            <v>6</v>
          </cell>
          <cell r="AK34">
            <v>35</v>
          </cell>
          <cell r="AL34">
            <v>28</v>
          </cell>
          <cell r="AM34">
            <v>23</v>
          </cell>
          <cell r="AN34">
            <v>21</v>
          </cell>
          <cell r="AO34">
            <v>19</v>
          </cell>
          <cell r="AP34">
            <v>16</v>
          </cell>
          <cell r="AQ34">
            <v>16</v>
          </cell>
          <cell r="AR34">
            <v>12</v>
          </cell>
          <cell r="AS34">
            <v>10</v>
          </cell>
          <cell r="AT34">
            <v>7</v>
          </cell>
          <cell r="AU34">
            <v>5</v>
          </cell>
          <cell r="AV34">
            <v>5</v>
          </cell>
          <cell r="AW34">
            <v>5</v>
          </cell>
          <cell r="AX34">
            <v>3</v>
          </cell>
          <cell r="AY34">
            <v>1</v>
          </cell>
          <cell r="AZ34">
            <v>177</v>
          </cell>
          <cell r="BA34">
            <v>21</v>
          </cell>
          <cell r="BB34">
            <v>18</v>
          </cell>
          <cell r="BC34">
            <v>72</v>
          </cell>
          <cell r="BD34">
            <v>4</v>
          </cell>
        </row>
        <row r="35">
          <cell r="K35">
            <v>4966</v>
          </cell>
          <cell r="L35" t="str">
            <v>00004966</v>
          </cell>
          <cell r="M35" t="str">
            <v>P.S. SANTA TERESA DE QUEROMARCA</v>
          </cell>
          <cell r="N35">
            <v>838</v>
          </cell>
          <cell r="O35">
            <v>6</v>
          </cell>
          <cell r="P35">
            <v>6</v>
          </cell>
          <cell r="Q35">
            <v>12</v>
          </cell>
          <cell r="R35">
            <v>12</v>
          </cell>
          <cell r="S35">
            <v>15</v>
          </cell>
          <cell r="T35">
            <v>14</v>
          </cell>
          <cell r="U35">
            <v>15</v>
          </cell>
          <cell r="V35">
            <v>17</v>
          </cell>
          <cell r="W35">
            <v>16</v>
          </cell>
          <cell r="X35">
            <v>17</v>
          </cell>
          <cell r="Y35">
            <v>17</v>
          </cell>
          <cell r="Z35">
            <v>15</v>
          </cell>
          <cell r="AA35">
            <v>19</v>
          </cell>
          <cell r="AB35">
            <v>16</v>
          </cell>
          <cell r="AC35">
            <v>19</v>
          </cell>
          <cell r="AD35">
            <v>22</v>
          </cell>
          <cell r="AE35">
            <v>22</v>
          </cell>
          <cell r="AF35">
            <v>19</v>
          </cell>
          <cell r="AG35">
            <v>19</v>
          </cell>
          <cell r="AH35">
            <v>18</v>
          </cell>
          <cell r="AI35">
            <v>16</v>
          </cell>
          <cell r="AJ35">
            <v>15</v>
          </cell>
          <cell r="AK35">
            <v>85</v>
          </cell>
          <cell r="AL35">
            <v>65</v>
          </cell>
          <cell r="AM35">
            <v>57</v>
          </cell>
          <cell r="AN35">
            <v>52</v>
          </cell>
          <cell r="AO35">
            <v>49</v>
          </cell>
          <cell r="AP35">
            <v>39</v>
          </cell>
          <cell r="AQ35">
            <v>40</v>
          </cell>
          <cell r="AR35">
            <v>30</v>
          </cell>
          <cell r="AS35">
            <v>24</v>
          </cell>
          <cell r="AT35">
            <v>16</v>
          </cell>
          <cell r="AU35">
            <v>15</v>
          </cell>
          <cell r="AV35">
            <v>14</v>
          </cell>
          <cell r="AW35">
            <v>17</v>
          </cell>
          <cell r="AX35">
            <v>9</v>
          </cell>
          <cell r="AY35">
            <v>1</v>
          </cell>
          <cell r="AZ35">
            <v>427</v>
          </cell>
          <cell r="BA35">
            <v>50</v>
          </cell>
          <cell r="BB35">
            <v>44</v>
          </cell>
          <cell r="BC35">
            <v>177</v>
          </cell>
          <cell r="BD35">
            <v>12</v>
          </cell>
        </row>
        <row r="36">
          <cell r="K36">
            <v>4970</v>
          </cell>
          <cell r="L36" t="str">
            <v>00004970</v>
          </cell>
          <cell r="M36" t="str">
            <v>P.S. SANTOS</v>
          </cell>
          <cell r="N36">
            <v>453</v>
          </cell>
          <cell r="O36">
            <v>4</v>
          </cell>
          <cell r="P36">
            <v>5</v>
          </cell>
          <cell r="Q36">
            <v>9</v>
          </cell>
          <cell r="R36">
            <v>10</v>
          </cell>
          <cell r="S36">
            <v>6</v>
          </cell>
          <cell r="T36">
            <v>7</v>
          </cell>
          <cell r="U36">
            <v>7</v>
          </cell>
          <cell r="V36">
            <v>8</v>
          </cell>
          <cell r="W36">
            <v>9</v>
          </cell>
          <cell r="X36">
            <v>8</v>
          </cell>
          <cell r="Y36">
            <v>10</v>
          </cell>
          <cell r="Z36">
            <v>9</v>
          </cell>
          <cell r="AA36">
            <v>10</v>
          </cell>
          <cell r="AB36">
            <v>10</v>
          </cell>
          <cell r="AC36">
            <v>11</v>
          </cell>
          <cell r="AD36">
            <v>11</v>
          </cell>
          <cell r="AE36">
            <v>11</v>
          </cell>
          <cell r="AF36">
            <v>11</v>
          </cell>
          <cell r="AG36">
            <v>11</v>
          </cell>
          <cell r="AH36">
            <v>10</v>
          </cell>
          <cell r="AI36">
            <v>9</v>
          </cell>
          <cell r="AJ36">
            <v>9</v>
          </cell>
          <cell r="AK36">
            <v>38</v>
          </cell>
          <cell r="AL36">
            <v>26</v>
          </cell>
          <cell r="AM36">
            <v>26</v>
          </cell>
          <cell r="AN36">
            <v>27</v>
          </cell>
          <cell r="AO36">
            <v>29</v>
          </cell>
          <cell r="AP36">
            <v>23</v>
          </cell>
          <cell r="AQ36">
            <v>22</v>
          </cell>
          <cell r="AR36">
            <v>17</v>
          </cell>
          <cell r="AS36">
            <v>15</v>
          </cell>
          <cell r="AT36">
            <v>14</v>
          </cell>
          <cell r="AU36">
            <v>11</v>
          </cell>
          <cell r="AV36">
            <v>9</v>
          </cell>
          <cell r="AW36">
            <v>10</v>
          </cell>
          <cell r="AX36">
            <v>7</v>
          </cell>
          <cell r="AY36">
            <v>1</v>
          </cell>
          <cell r="AZ36">
            <v>231</v>
          </cell>
          <cell r="BA36">
            <v>27</v>
          </cell>
          <cell r="BB36">
            <v>26</v>
          </cell>
          <cell r="BC36">
            <v>86</v>
          </cell>
          <cell r="BD36">
            <v>10</v>
          </cell>
        </row>
        <row r="37">
          <cell r="K37">
            <v>4967</v>
          </cell>
          <cell r="L37" t="str">
            <v>00004967</v>
          </cell>
          <cell r="M37" t="str">
            <v>P.S. SECTOR EL CAMPO</v>
          </cell>
          <cell r="N37">
            <v>610</v>
          </cell>
          <cell r="O37">
            <v>4</v>
          </cell>
          <cell r="P37">
            <v>5</v>
          </cell>
          <cell r="Q37">
            <v>9</v>
          </cell>
          <cell r="R37">
            <v>9</v>
          </cell>
          <cell r="S37">
            <v>10</v>
          </cell>
          <cell r="T37">
            <v>10</v>
          </cell>
          <cell r="U37">
            <v>11</v>
          </cell>
          <cell r="V37">
            <v>12</v>
          </cell>
          <cell r="W37">
            <v>12</v>
          </cell>
          <cell r="X37">
            <v>12</v>
          </cell>
          <cell r="Y37">
            <v>12</v>
          </cell>
          <cell r="Z37">
            <v>11</v>
          </cell>
          <cell r="AA37">
            <v>14</v>
          </cell>
          <cell r="AB37">
            <v>12</v>
          </cell>
          <cell r="AC37">
            <v>14</v>
          </cell>
          <cell r="AD37">
            <v>16</v>
          </cell>
          <cell r="AE37">
            <v>16</v>
          </cell>
          <cell r="AF37">
            <v>14</v>
          </cell>
          <cell r="AG37">
            <v>14</v>
          </cell>
          <cell r="AH37">
            <v>13</v>
          </cell>
          <cell r="AI37">
            <v>11</v>
          </cell>
          <cell r="AJ37">
            <v>11</v>
          </cell>
          <cell r="AK37">
            <v>62</v>
          </cell>
          <cell r="AL37">
            <v>48</v>
          </cell>
          <cell r="AM37">
            <v>43</v>
          </cell>
          <cell r="AN37">
            <v>37</v>
          </cell>
          <cell r="AO37">
            <v>35</v>
          </cell>
          <cell r="AP37">
            <v>29</v>
          </cell>
          <cell r="AQ37">
            <v>28</v>
          </cell>
          <cell r="AR37">
            <v>22</v>
          </cell>
          <cell r="AS37">
            <v>16</v>
          </cell>
          <cell r="AT37">
            <v>14</v>
          </cell>
          <cell r="AU37">
            <v>10</v>
          </cell>
          <cell r="AV37">
            <v>12</v>
          </cell>
          <cell r="AW37">
            <v>11</v>
          </cell>
          <cell r="AX37">
            <v>7</v>
          </cell>
          <cell r="AY37">
            <v>1</v>
          </cell>
          <cell r="AZ37">
            <v>311</v>
          </cell>
          <cell r="BA37">
            <v>37</v>
          </cell>
          <cell r="BB37">
            <v>32</v>
          </cell>
          <cell r="BC37">
            <v>130</v>
          </cell>
          <cell r="BD37">
            <v>10</v>
          </cell>
        </row>
        <row r="38">
          <cell r="K38">
            <v>6860</v>
          </cell>
          <cell r="L38" t="str">
            <v>00006860</v>
          </cell>
          <cell r="M38" t="str">
            <v>P.S. TECHIN</v>
          </cell>
          <cell r="N38">
            <v>349</v>
          </cell>
          <cell r="O38">
            <v>3</v>
          </cell>
          <cell r="P38">
            <v>3</v>
          </cell>
          <cell r="Q38">
            <v>6</v>
          </cell>
          <cell r="R38">
            <v>8</v>
          </cell>
          <cell r="S38">
            <v>6</v>
          </cell>
          <cell r="T38">
            <v>6</v>
          </cell>
          <cell r="U38">
            <v>9</v>
          </cell>
          <cell r="V38">
            <v>7</v>
          </cell>
          <cell r="W38">
            <v>7</v>
          </cell>
          <cell r="X38">
            <v>7</v>
          </cell>
          <cell r="Y38">
            <v>7</v>
          </cell>
          <cell r="Z38">
            <v>6</v>
          </cell>
          <cell r="AA38">
            <v>8</v>
          </cell>
          <cell r="AB38">
            <v>7</v>
          </cell>
          <cell r="AC38">
            <v>8</v>
          </cell>
          <cell r="AD38">
            <v>9</v>
          </cell>
          <cell r="AE38">
            <v>9</v>
          </cell>
          <cell r="AF38">
            <v>8</v>
          </cell>
          <cell r="AG38">
            <v>8</v>
          </cell>
          <cell r="AH38">
            <v>8</v>
          </cell>
          <cell r="AI38">
            <v>6</v>
          </cell>
          <cell r="AJ38">
            <v>6</v>
          </cell>
          <cell r="AK38">
            <v>35</v>
          </cell>
          <cell r="AL38">
            <v>29</v>
          </cell>
          <cell r="AM38">
            <v>23</v>
          </cell>
          <cell r="AN38">
            <v>21</v>
          </cell>
          <cell r="AO38">
            <v>19</v>
          </cell>
          <cell r="AP38">
            <v>16</v>
          </cell>
          <cell r="AQ38">
            <v>16</v>
          </cell>
          <cell r="AR38">
            <v>12</v>
          </cell>
          <cell r="AS38">
            <v>10</v>
          </cell>
          <cell r="AT38">
            <v>7</v>
          </cell>
          <cell r="AU38">
            <v>5</v>
          </cell>
          <cell r="AV38">
            <v>5</v>
          </cell>
          <cell r="AW38">
            <v>5</v>
          </cell>
          <cell r="AX38">
            <v>4</v>
          </cell>
          <cell r="AY38">
            <v>0</v>
          </cell>
          <cell r="AZ38">
            <v>178</v>
          </cell>
          <cell r="BA38">
            <v>21</v>
          </cell>
          <cell r="BB38">
            <v>18</v>
          </cell>
          <cell r="BC38">
            <v>73</v>
          </cell>
          <cell r="BD38">
            <v>6</v>
          </cell>
        </row>
        <row r="39">
          <cell r="K39">
            <v>4971</v>
          </cell>
          <cell r="L39" t="str">
            <v>00004971</v>
          </cell>
          <cell r="M39" t="str">
            <v>C.S. CHOROS</v>
          </cell>
          <cell r="N39">
            <v>814</v>
          </cell>
          <cell r="O39">
            <v>7</v>
          </cell>
          <cell r="P39">
            <v>7</v>
          </cell>
          <cell r="Q39">
            <v>14</v>
          </cell>
          <cell r="R39">
            <v>12</v>
          </cell>
          <cell r="S39">
            <v>36</v>
          </cell>
          <cell r="T39">
            <v>11</v>
          </cell>
          <cell r="U39">
            <v>15</v>
          </cell>
          <cell r="V39">
            <v>12</v>
          </cell>
          <cell r="W39">
            <v>10</v>
          </cell>
          <cell r="X39">
            <v>11</v>
          </cell>
          <cell r="Y39">
            <v>13</v>
          </cell>
          <cell r="Z39">
            <v>15</v>
          </cell>
          <cell r="AA39">
            <v>13</v>
          </cell>
          <cell r="AB39">
            <v>14</v>
          </cell>
          <cell r="AC39">
            <v>14</v>
          </cell>
          <cell r="AD39">
            <v>19</v>
          </cell>
          <cell r="AE39">
            <v>23</v>
          </cell>
          <cell r="AF39">
            <v>16</v>
          </cell>
          <cell r="AG39">
            <v>16</v>
          </cell>
          <cell r="AH39">
            <v>17</v>
          </cell>
          <cell r="AI39">
            <v>13</v>
          </cell>
          <cell r="AJ39">
            <v>16</v>
          </cell>
          <cell r="AK39">
            <v>49</v>
          </cell>
          <cell r="AL39">
            <v>33</v>
          </cell>
          <cell r="AM39">
            <v>49</v>
          </cell>
          <cell r="AN39">
            <v>51</v>
          </cell>
          <cell r="AO39">
            <v>62</v>
          </cell>
          <cell r="AP39">
            <v>57</v>
          </cell>
          <cell r="AQ39">
            <v>44</v>
          </cell>
          <cell r="AR39">
            <v>35</v>
          </cell>
          <cell r="AS39">
            <v>28</v>
          </cell>
          <cell r="AT39">
            <v>26</v>
          </cell>
          <cell r="AU39">
            <v>26</v>
          </cell>
          <cell r="AV39">
            <v>21</v>
          </cell>
          <cell r="AW39">
            <v>23</v>
          </cell>
          <cell r="AX39">
            <v>11</v>
          </cell>
          <cell r="AY39">
            <v>0</v>
          </cell>
          <cell r="AZ39">
            <v>415</v>
          </cell>
          <cell r="BA39">
            <v>42</v>
          </cell>
          <cell r="BB39">
            <v>40</v>
          </cell>
          <cell r="BC39">
            <v>154</v>
          </cell>
          <cell r="BD39">
            <v>15</v>
          </cell>
        </row>
        <row r="40">
          <cell r="K40">
            <v>4974</v>
          </cell>
          <cell r="L40" t="str">
            <v>00004974</v>
          </cell>
          <cell r="M40" t="str">
            <v>C.S. CUJILLO</v>
          </cell>
          <cell r="N40">
            <v>640</v>
          </cell>
          <cell r="O40">
            <v>5</v>
          </cell>
          <cell r="P40">
            <v>5</v>
          </cell>
          <cell r="Q40">
            <v>10</v>
          </cell>
          <cell r="R40">
            <v>10</v>
          </cell>
          <cell r="S40">
            <v>8</v>
          </cell>
          <cell r="T40">
            <v>8</v>
          </cell>
          <cell r="U40">
            <v>12</v>
          </cell>
          <cell r="V40">
            <v>8</v>
          </cell>
          <cell r="W40">
            <v>14</v>
          </cell>
          <cell r="X40">
            <v>15</v>
          </cell>
          <cell r="Y40">
            <v>11</v>
          </cell>
          <cell r="Z40">
            <v>12</v>
          </cell>
          <cell r="AA40">
            <v>16</v>
          </cell>
          <cell r="AB40">
            <v>10</v>
          </cell>
          <cell r="AC40">
            <v>15</v>
          </cell>
          <cell r="AD40">
            <v>14</v>
          </cell>
          <cell r="AE40">
            <v>16</v>
          </cell>
          <cell r="AF40">
            <v>15</v>
          </cell>
          <cell r="AG40">
            <v>15</v>
          </cell>
          <cell r="AH40">
            <v>12</v>
          </cell>
          <cell r="AI40">
            <v>14</v>
          </cell>
          <cell r="AJ40">
            <v>13</v>
          </cell>
          <cell r="AK40">
            <v>52</v>
          </cell>
          <cell r="AL40">
            <v>38</v>
          </cell>
          <cell r="AM40">
            <v>49</v>
          </cell>
          <cell r="AN40">
            <v>38</v>
          </cell>
          <cell r="AO40">
            <v>43</v>
          </cell>
          <cell r="AP40">
            <v>32</v>
          </cell>
          <cell r="AQ40">
            <v>30</v>
          </cell>
          <cell r="AR40">
            <v>28</v>
          </cell>
          <cell r="AS40">
            <v>26</v>
          </cell>
          <cell r="AT40">
            <v>20</v>
          </cell>
          <cell r="AU40">
            <v>11</v>
          </cell>
          <cell r="AV40">
            <v>9</v>
          </cell>
          <cell r="AW40">
            <v>16</v>
          </cell>
          <cell r="AX40">
            <v>7</v>
          </cell>
          <cell r="AY40">
            <v>1</v>
          </cell>
          <cell r="AZ40">
            <v>326</v>
          </cell>
          <cell r="BA40">
            <v>36</v>
          </cell>
          <cell r="BB40">
            <v>35</v>
          </cell>
          <cell r="BC40">
            <v>129</v>
          </cell>
          <cell r="BD40">
            <v>9</v>
          </cell>
        </row>
        <row r="41">
          <cell r="K41">
            <v>5019</v>
          </cell>
          <cell r="L41" t="str">
            <v>00005019</v>
          </cell>
          <cell r="M41" t="str">
            <v>C.S. LA SACILIA</v>
          </cell>
          <cell r="N41">
            <v>871</v>
          </cell>
          <cell r="O41">
            <v>7</v>
          </cell>
          <cell r="P41">
            <v>7</v>
          </cell>
          <cell r="Q41">
            <v>14</v>
          </cell>
          <cell r="R41">
            <v>13</v>
          </cell>
          <cell r="S41">
            <v>9</v>
          </cell>
          <cell r="T41">
            <v>10</v>
          </cell>
          <cell r="U41">
            <v>7</v>
          </cell>
          <cell r="V41">
            <v>11</v>
          </cell>
          <cell r="W41">
            <v>13</v>
          </cell>
          <cell r="X41">
            <v>16</v>
          </cell>
          <cell r="Y41">
            <v>14</v>
          </cell>
          <cell r="Z41">
            <v>13</v>
          </cell>
          <cell r="AA41">
            <v>9</v>
          </cell>
          <cell r="AB41">
            <v>9</v>
          </cell>
          <cell r="AC41">
            <v>16</v>
          </cell>
          <cell r="AD41">
            <v>16</v>
          </cell>
          <cell r="AE41">
            <v>16</v>
          </cell>
          <cell r="AF41">
            <v>15</v>
          </cell>
          <cell r="AG41">
            <v>16</v>
          </cell>
          <cell r="AH41">
            <v>18</v>
          </cell>
          <cell r="AI41">
            <v>11</v>
          </cell>
          <cell r="AJ41">
            <v>17</v>
          </cell>
          <cell r="AK41">
            <v>63</v>
          </cell>
          <cell r="AL41">
            <v>49</v>
          </cell>
          <cell r="AM41">
            <v>49</v>
          </cell>
          <cell r="AN41">
            <v>56</v>
          </cell>
          <cell r="AO41">
            <v>61</v>
          </cell>
          <cell r="AP41">
            <v>57</v>
          </cell>
          <cell r="AQ41">
            <v>51</v>
          </cell>
          <cell r="AR41">
            <v>55</v>
          </cell>
          <cell r="AS41">
            <v>49</v>
          </cell>
          <cell r="AT41">
            <v>32</v>
          </cell>
          <cell r="AU41">
            <v>26</v>
          </cell>
          <cell r="AV41">
            <v>27</v>
          </cell>
          <cell r="AW41">
            <v>33</v>
          </cell>
          <cell r="AX41">
            <v>12</v>
          </cell>
          <cell r="AY41">
            <v>1</v>
          </cell>
          <cell r="AZ41">
            <v>444</v>
          </cell>
          <cell r="BA41">
            <v>34</v>
          </cell>
          <cell r="BB41">
            <v>39</v>
          </cell>
          <cell r="BC41">
            <v>171</v>
          </cell>
          <cell r="BD41">
            <v>16</v>
          </cell>
        </row>
        <row r="42">
          <cell r="K42">
            <v>6959</v>
          </cell>
          <cell r="L42" t="str">
            <v>00006959</v>
          </cell>
          <cell r="M42" t="str">
            <v>P.S. CUNUAT</v>
          </cell>
          <cell r="N42">
            <v>504</v>
          </cell>
          <cell r="O42">
            <v>4</v>
          </cell>
          <cell r="P42">
            <v>4</v>
          </cell>
          <cell r="Q42">
            <v>8</v>
          </cell>
          <cell r="R42">
            <v>8</v>
          </cell>
          <cell r="S42">
            <v>7</v>
          </cell>
          <cell r="T42">
            <v>8</v>
          </cell>
          <cell r="U42">
            <v>7</v>
          </cell>
          <cell r="V42">
            <v>8</v>
          </cell>
          <cell r="W42">
            <v>7</v>
          </cell>
          <cell r="X42">
            <v>7</v>
          </cell>
          <cell r="Y42">
            <v>8</v>
          </cell>
          <cell r="Z42">
            <v>9</v>
          </cell>
          <cell r="AA42">
            <v>9</v>
          </cell>
          <cell r="AB42">
            <v>8</v>
          </cell>
          <cell r="AC42">
            <v>8</v>
          </cell>
          <cell r="AD42">
            <v>11</v>
          </cell>
          <cell r="AE42">
            <v>13</v>
          </cell>
          <cell r="AF42">
            <v>9</v>
          </cell>
          <cell r="AG42">
            <v>9</v>
          </cell>
          <cell r="AH42">
            <v>10</v>
          </cell>
          <cell r="AI42">
            <v>8</v>
          </cell>
          <cell r="AJ42">
            <v>10</v>
          </cell>
          <cell r="AK42">
            <v>45</v>
          </cell>
          <cell r="AL42">
            <v>35</v>
          </cell>
          <cell r="AM42">
            <v>33</v>
          </cell>
          <cell r="AN42">
            <v>36</v>
          </cell>
          <cell r="AO42">
            <v>38</v>
          </cell>
          <cell r="AP42">
            <v>35</v>
          </cell>
          <cell r="AQ42">
            <v>26</v>
          </cell>
          <cell r="AR42">
            <v>22</v>
          </cell>
          <cell r="AS42">
            <v>14</v>
          </cell>
          <cell r="AT42">
            <v>14</v>
          </cell>
          <cell r="AU42">
            <v>13</v>
          </cell>
          <cell r="AV42">
            <v>10</v>
          </cell>
          <cell r="AW42">
            <v>11</v>
          </cell>
          <cell r="AX42">
            <v>6</v>
          </cell>
          <cell r="AY42">
            <v>1</v>
          </cell>
          <cell r="AZ42">
            <v>257</v>
          </cell>
          <cell r="BA42">
            <v>25</v>
          </cell>
          <cell r="BB42">
            <v>23</v>
          </cell>
          <cell r="BC42">
            <v>113</v>
          </cell>
          <cell r="BD42">
            <v>8</v>
          </cell>
        </row>
        <row r="43">
          <cell r="K43">
            <v>4976</v>
          </cell>
          <cell r="L43" t="str">
            <v>00004976</v>
          </cell>
          <cell r="M43" t="str">
            <v>P.S. MALLETA</v>
          </cell>
          <cell r="N43">
            <v>213</v>
          </cell>
          <cell r="O43">
            <v>0</v>
          </cell>
          <cell r="P43">
            <v>1</v>
          </cell>
          <cell r="Q43">
            <v>1</v>
          </cell>
          <cell r="R43">
            <v>2</v>
          </cell>
          <cell r="S43">
            <v>2</v>
          </cell>
          <cell r="T43">
            <v>3</v>
          </cell>
          <cell r="U43">
            <v>2</v>
          </cell>
          <cell r="V43">
            <v>4</v>
          </cell>
          <cell r="W43">
            <v>3</v>
          </cell>
          <cell r="X43">
            <v>4</v>
          </cell>
          <cell r="Y43">
            <v>4</v>
          </cell>
          <cell r="Z43">
            <v>4</v>
          </cell>
          <cell r="AA43">
            <v>5</v>
          </cell>
          <cell r="AB43">
            <v>4</v>
          </cell>
          <cell r="AC43">
            <v>5</v>
          </cell>
          <cell r="AD43">
            <v>5</v>
          </cell>
          <cell r="AE43">
            <v>4</v>
          </cell>
          <cell r="AF43">
            <v>5</v>
          </cell>
          <cell r="AG43">
            <v>5</v>
          </cell>
          <cell r="AH43">
            <v>5</v>
          </cell>
          <cell r="AI43">
            <v>5</v>
          </cell>
          <cell r="AJ43">
            <v>5</v>
          </cell>
          <cell r="AK43">
            <v>20</v>
          </cell>
          <cell r="AL43">
            <v>15</v>
          </cell>
          <cell r="AM43">
            <v>14</v>
          </cell>
          <cell r="AN43">
            <v>15</v>
          </cell>
          <cell r="AO43">
            <v>13</v>
          </cell>
          <cell r="AP43">
            <v>11</v>
          </cell>
          <cell r="AQ43">
            <v>11</v>
          </cell>
          <cell r="AR43">
            <v>10</v>
          </cell>
          <cell r="AS43">
            <v>7</v>
          </cell>
          <cell r="AT43">
            <v>5</v>
          </cell>
          <cell r="AU43">
            <v>5</v>
          </cell>
          <cell r="AV43">
            <v>5</v>
          </cell>
          <cell r="AW43">
            <v>5</v>
          </cell>
          <cell r="AX43">
            <v>1</v>
          </cell>
          <cell r="AY43">
            <v>0</v>
          </cell>
          <cell r="AZ43">
            <v>109</v>
          </cell>
          <cell r="BA43">
            <v>12</v>
          </cell>
          <cell r="BB43">
            <v>13</v>
          </cell>
          <cell r="BC43">
            <v>45</v>
          </cell>
          <cell r="BD43">
            <v>1</v>
          </cell>
        </row>
        <row r="44">
          <cell r="K44">
            <v>4972</v>
          </cell>
          <cell r="L44" t="str">
            <v>00004972</v>
          </cell>
          <cell r="M44" t="str">
            <v>P.S. MESARRUME</v>
          </cell>
          <cell r="N44">
            <v>871</v>
          </cell>
          <cell r="O44">
            <v>4</v>
          </cell>
          <cell r="P44">
            <v>4</v>
          </cell>
          <cell r="Q44">
            <v>8</v>
          </cell>
          <cell r="R44">
            <v>10</v>
          </cell>
          <cell r="S44">
            <v>13</v>
          </cell>
          <cell r="T44">
            <v>13</v>
          </cell>
          <cell r="U44">
            <v>14</v>
          </cell>
          <cell r="V44">
            <v>14</v>
          </cell>
          <cell r="W44">
            <v>12</v>
          </cell>
          <cell r="X44">
            <v>13</v>
          </cell>
          <cell r="Y44">
            <v>15</v>
          </cell>
          <cell r="Z44">
            <v>15</v>
          </cell>
          <cell r="AA44">
            <v>15</v>
          </cell>
          <cell r="AB44">
            <v>13</v>
          </cell>
          <cell r="AC44">
            <v>14</v>
          </cell>
          <cell r="AD44">
            <v>19</v>
          </cell>
          <cell r="AE44">
            <v>22</v>
          </cell>
          <cell r="AF44">
            <v>16</v>
          </cell>
          <cell r="AG44">
            <v>15</v>
          </cell>
          <cell r="AH44">
            <v>17</v>
          </cell>
          <cell r="AI44">
            <v>15</v>
          </cell>
          <cell r="AJ44">
            <v>18</v>
          </cell>
          <cell r="AK44">
            <v>79</v>
          </cell>
          <cell r="AL44">
            <v>61</v>
          </cell>
          <cell r="AM44">
            <v>59</v>
          </cell>
          <cell r="AN44">
            <v>61</v>
          </cell>
          <cell r="AO44">
            <v>65</v>
          </cell>
          <cell r="AP44">
            <v>60</v>
          </cell>
          <cell r="AQ44">
            <v>46</v>
          </cell>
          <cell r="AR44">
            <v>36</v>
          </cell>
          <cell r="AS44">
            <v>24</v>
          </cell>
          <cell r="AT44">
            <v>25</v>
          </cell>
          <cell r="AU44">
            <v>25</v>
          </cell>
          <cell r="AV44">
            <v>19</v>
          </cell>
          <cell r="AW44">
            <v>20</v>
          </cell>
          <cell r="AX44">
            <v>6</v>
          </cell>
          <cell r="AY44">
            <v>1</v>
          </cell>
          <cell r="AZ44">
            <v>444</v>
          </cell>
          <cell r="BA44">
            <v>42</v>
          </cell>
          <cell r="BB44">
            <v>41</v>
          </cell>
          <cell r="BC44">
            <v>196</v>
          </cell>
          <cell r="BD44">
            <v>8</v>
          </cell>
        </row>
        <row r="45">
          <cell r="K45">
            <v>5017</v>
          </cell>
          <cell r="L45" t="str">
            <v>00005017</v>
          </cell>
          <cell r="M45" t="str">
            <v>P.S. PERLAMAYO</v>
          </cell>
          <cell r="N45">
            <v>502</v>
          </cell>
          <cell r="O45">
            <v>2</v>
          </cell>
          <cell r="P45">
            <v>2</v>
          </cell>
          <cell r="Q45">
            <v>4</v>
          </cell>
          <cell r="R45">
            <v>5</v>
          </cell>
          <cell r="S45">
            <v>8</v>
          </cell>
          <cell r="T45">
            <v>6</v>
          </cell>
          <cell r="U45">
            <v>3</v>
          </cell>
          <cell r="V45">
            <v>7</v>
          </cell>
          <cell r="W45">
            <v>7</v>
          </cell>
          <cell r="X45">
            <v>10</v>
          </cell>
          <cell r="Y45">
            <v>8</v>
          </cell>
          <cell r="Z45">
            <v>7</v>
          </cell>
          <cell r="AA45">
            <v>5</v>
          </cell>
          <cell r="AB45">
            <v>5</v>
          </cell>
          <cell r="AC45">
            <v>9</v>
          </cell>
          <cell r="AD45">
            <v>9</v>
          </cell>
          <cell r="AE45">
            <v>9</v>
          </cell>
          <cell r="AF45">
            <v>8</v>
          </cell>
          <cell r="AG45">
            <v>8</v>
          </cell>
          <cell r="AH45">
            <v>9</v>
          </cell>
          <cell r="AI45">
            <v>6</v>
          </cell>
          <cell r="AJ45">
            <v>9</v>
          </cell>
          <cell r="AK45">
            <v>43</v>
          </cell>
          <cell r="AL45">
            <v>38</v>
          </cell>
          <cell r="AM45">
            <v>30</v>
          </cell>
          <cell r="AN45">
            <v>32</v>
          </cell>
          <cell r="AO45">
            <v>36</v>
          </cell>
          <cell r="AP45">
            <v>33</v>
          </cell>
          <cell r="AQ45">
            <v>28</v>
          </cell>
          <cell r="AR45">
            <v>29</v>
          </cell>
          <cell r="AS45">
            <v>27</v>
          </cell>
          <cell r="AT45">
            <v>19</v>
          </cell>
          <cell r="AU45">
            <v>13</v>
          </cell>
          <cell r="AV45">
            <v>16</v>
          </cell>
          <cell r="AW45">
            <v>16</v>
          </cell>
          <cell r="AX45">
            <v>3</v>
          </cell>
          <cell r="AY45">
            <v>1</v>
          </cell>
          <cell r="AZ45">
            <v>256</v>
          </cell>
          <cell r="BA45">
            <v>19</v>
          </cell>
          <cell r="BB45">
            <v>20</v>
          </cell>
          <cell r="BC45">
            <v>108</v>
          </cell>
          <cell r="BD45">
            <v>4</v>
          </cell>
        </row>
        <row r="46">
          <cell r="K46">
            <v>7698</v>
          </cell>
          <cell r="L46" t="str">
            <v>00007698</v>
          </cell>
          <cell r="M46" t="str">
            <v>P.S. SAN PEDRO DE CHOROS</v>
          </cell>
          <cell r="N46">
            <v>761</v>
          </cell>
          <cell r="O46">
            <v>6</v>
          </cell>
          <cell r="P46">
            <v>7</v>
          </cell>
          <cell r="Q46">
            <v>13</v>
          </cell>
          <cell r="R46">
            <v>12</v>
          </cell>
          <cell r="S46">
            <v>10</v>
          </cell>
          <cell r="T46">
            <v>11</v>
          </cell>
          <cell r="U46">
            <v>12</v>
          </cell>
          <cell r="V46">
            <v>12</v>
          </cell>
          <cell r="W46">
            <v>11</v>
          </cell>
          <cell r="X46">
            <v>11</v>
          </cell>
          <cell r="Y46">
            <v>13</v>
          </cell>
          <cell r="Z46">
            <v>13</v>
          </cell>
          <cell r="AA46">
            <v>13</v>
          </cell>
          <cell r="AB46">
            <v>12</v>
          </cell>
          <cell r="AC46">
            <v>12</v>
          </cell>
          <cell r="AD46">
            <v>16</v>
          </cell>
          <cell r="AE46">
            <v>19</v>
          </cell>
          <cell r="AF46">
            <v>14</v>
          </cell>
          <cell r="AG46">
            <v>13</v>
          </cell>
          <cell r="AH46">
            <v>15</v>
          </cell>
          <cell r="AI46">
            <v>13</v>
          </cell>
          <cell r="AJ46">
            <v>15</v>
          </cell>
          <cell r="AK46">
            <v>69</v>
          </cell>
          <cell r="AL46">
            <v>53</v>
          </cell>
          <cell r="AM46">
            <v>50</v>
          </cell>
          <cell r="AN46">
            <v>53</v>
          </cell>
          <cell r="AO46">
            <v>56</v>
          </cell>
          <cell r="AP46">
            <v>53</v>
          </cell>
          <cell r="AQ46">
            <v>40</v>
          </cell>
          <cell r="AR46">
            <v>31</v>
          </cell>
          <cell r="AS46">
            <v>21</v>
          </cell>
          <cell r="AT46">
            <v>21</v>
          </cell>
          <cell r="AU46">
            <v>21</v>
          </cell>
          <cell r="AV46">
            <v>15</v>
          </cell>
          <cell r="AW46">
            <v>18</v>
          </cell>
          <cell r="AX46">
            <v>10</v>
          </cell>
          <cell r="AY46">
            <v>1</v>
          </cell>
          <cell r="AZ46">
            <v>388</v>
          </cell>
          <cell r="BA46">
            <v>37</v>
          </cell>
          <cell r="BB46">
            <v>36</v>
          </cell>
          <cell r="BC46">
            <v>170</v>
          </cell>
          <cell r="BD46">
            <v>13</v>
          </cell>
        </row>
        <row r="47">
          <cell r="K47">
            <v>4975</v>
          </cell>
          <cell r="L47" t="str">
            <v>00004975</v>
          </cell>
          <cell r="M47" t="str">
            <v>P.S. YUNCHACO</v>
          </cell>
          <cell r="N47">
            <v>746</v>
          </cell>
          <cell r="O47">
            <v>6</v>
          </cell>
          <cell r="P47">
            <v>6</v>
          </cell>
          <cell r="Q47">
            <v>12</v>
          </cell>
          <cell r="R47">
            <v>12</v>
          </cell>
          <cell r="S47">
            <v>11</v>
          </cell>
          <cell r="T47">
            <v>10</v>
          </cell>
          <cell r="U47">
            <v>10</v>
          </cell>
          <cell r="V47">
            <v>10</v>
          </cell>
          <cell r="W47">
            <v>15</v>
          </cell>
          <cell r="X47">
            <v>16</v>
          </cell>
          <cell r="Y47">
            <v>12</v>
          </cell>
          <cell r="Z47">
            <v>13</v>
          </cell>
          <cell r="AA47">
            <v>16</v>
          </cell>
          <cell r="AB47">
            <v>12</v>
          </cell>
          <cell r="AC47">
            <v>16</v>
          </cell>
          <cell r="AD47">
            <v>15</v>
          </cell>
          <cell r="AE47">
            <v>17</v>
          </cell>
          <cell r="AF47">
            <v>14</v>
          </cell>
          <cell r="AG47">
            <v>14</v>
          </cell>
          <cell r="AH47">
            <v>11</v>
          </cell>
          <cell r="AI47">
            <v>17</v>
          </cell>
          <cell r="AJ47">
            <v>16</v>
          </cell>
          <cell r="AK47">
            <v>83</v>
          </cell>
          <cell r="AL47">
            <v>66</v>
          </cell>
          <cell r="AM47">
            <v>62</v>
          </cell>
          <cell r="AN47">
            <v>49</v>
          </cell>
          <cell r="AO47">
            <v>45</v>
          </cell>
          <cell r="AP47">
            <v>35</v>
          </cell>
          <cell r="AQ47">
            <v>35</v>
          </cell>
          <cell r="AR47">
            <v>31</v>
          </cell>
          <cell r="AS47">
            <v>24</v>
          </cell>
          <cell r="AT47">
            <v>19</v>
          </cell>
          <cell r="AU47">
            <v>9</v>
          </cell>
          <cell r="AV47">
            <v>8</v>
          </cell>
          <cell r="AW47">
            <v>11</v>
          </cell>
          <cell r="AX47">
            <v>9</v>
          </cell>
          <cell r="AY47">
            <v>1</v>
          </cell>
          <cell r="AZ47">
            <v>380</v>
          </cell>
          <cell r="BA47">
            <v>39</v>
          </cell>
          <cell r="BB47">
            <v>37</v>
          </cell>
          <cell r="BC47">
            <v>173</v>
          </cell>
          <cell r="BD47">
            <v>12</v>
          </cell>
        </row>
        <row r="48">
          <cell r="K48">
            <v>5027</v>
          </cell>
          <cell r="L48" t="str">
            <v>00005027</v>
          </cell>
          <cell r="M48" t="str">
            <v>C.S. LA RAMADA</v>
          </cell>
          <cell r="N48">
            <v>1625</v>
          </cell>
          <cell r="O48">
            <v>10</v>
          </cell>
          <cell r="P48">
            <v>10</v>
          </cell>
          <cell r="Q48">
            <v>20</v>
          </cell>
          <cell r="R48">
            <v>15</v>
          </cell>
          <cell r="S48">
            <v>21</v>
          </cell>
          <cell r="T48">
            <v>26</v>
          </cell>
          <cell r="U48">
            <v>33</v>
          </cell>
          <cell r="V48">
            <v>30</v>
          </cell>
          <cell r="W48">
            <v>32</v>
          </cell>
          <cell r="X48">
            <v>36</v>
          </cell>
          <cell r="Y48">
            <v>37</v>
          </cell>
          <cell r="Z48">
            <v>42</v>
          </cell>
          <cell r="AA48">
            <v>41</v>
          </cell>
          <cell r="AB48">
            <v>33</v>
          </cell>
          <cell r="AC48">
            <v>46</v>
          </cell>
          <cell r="AD48">
            <v>41</v>
          </cell>
          <cell r="AE48">
            <v>41</v>
          </cell>
          <cell r="AF48">
            <v>47</v>
          </cell>
          <cell r="AG48">
            <v>44</v>
          </cell>
          <cell r="AH48">
            <v>37</v>
          </cell>
          <cell r="AI48">
            <v>38</v>
          </cell>
          <cell r="AJ48">
            <v>33</v>
          </cell>
          <cell r="AK48">
            <v>137</v>
          </cell>
          <cell r="AL48">
            <v>76</v>
          </cell>
          <cell r="AM48">
            <v>94</v>
          </cell>
          <cell r="AN48">
            <v>100</v>
          </cell>
          <cell r="AO48">
            <v>90</v>
          </cell>
          <cell r="AP48">
            <v>85</v>
          </cell>
          <cell r="AQ48">
            <v>78</v>
          </cell>
          <cell r="AR48">
            <v>66</v>
          </cell>
          <cell r="AS48">
            <v>60</v>
          </cell>
          <cell r="AT48">
            <v>41</v>
          </cell>
          <cell r="AU48">
            <v>36</v>
          </cell>
          <cell r="AV48">
            <v>29</v>
          </cell>
          <cell r="AW48">
            <v>40</v>
          </cell>
          <cell r="AX48">
            <v>16</v>
          </cell>
          <cell r="AY48">
            <v>1</v>
          </cell>
          <cell r="AZ48">
            <v>829</v>
          </cell>
          <cell r="BA48">
            <v>103</v>
          </cell>
          <cell r="BB48">
            <v>101</v>
          </cell>
          <cell r="BC48">
            <v>297</v>
          </cell>
          <cell r="BD48">
            <v>22</v>
          </cell>
        </row>
        <row r="49">
          <cell r="K49">
            <v>5029</v>
          </cell>
          <cell r="L49" t="str">
            <v>00005029</v>
          </cell>
          <cell r="M49" t="str">
            <v>C.S. SAN JUAN DE CUTERVO</v>
          </cell>
          <cell r="N49">
            <v>1134</v>
          </cell>
          <cell r="O49">
            <v>5</v>
          </cell>
          <cell r="P49">
            <v>5</v>
          </cell>
          <cell r="Q49">
            <v>10</v>
          </cell>
          <cell r="R49">
            <v>13</v>
          </cell>
          <cell r="S49">
            <v>10</v>
          </cell>
          <cell r="T49">
            <v>16</v>
          </cell>
          <cell r="U49">
            <v>13</v>
          </cell>
          <cell r="V49">
            <v>16</v>
          </cell>
          <cell r="W49">
            <v>19</v>
          </cell>
          <cell r="X49">
            <v>18</v>
          </cell>
          <cell r="Y49">
            <v>23</v>
          </cell>
          <cell r="Z49">
            <v>28</v>
          </cell>
          <cell r="AA49">
            <v>23</v>
          </cell>
          <cell r="AB49">
            <v>21</v>
          </cell>
          <cell r="AC49">
            <v>23</v>
          </cell>
          <cell r="AD49">
            <v>18</v>
          </cell>
          <cell r="AE49">
            <v>19</v>
          </cell>
          <cell r="AF49">
            <v>22</v>
          </cell>
          <cell r="AG49">
            <v>21</v>
          </cell>
          <cell r="AH49">
            <v>23</v>
          </cell>
          <cell r="AI49">
            <v>18</v>
          </cell>
          <cell r="AJ49">
            <v>29</v>
          </cell>
          <cell r="AK49">
            <v>109</v>
          </cell>
          <cell r="AL49">
            <v>84</v>
          </cell>
          <cell r="AM49">
            <v>93</v>
          </cell>
          <cell r="AN49">
            <v>78</v>
          </cell>
          <cell r="AO49">
            <v>81</v>
          </cell>
          <cell r="AP49">
            <v>65</v>
          </cell>
          <cell r="AQ49">
            <v>54</v>
          </cell>
          <cell r="AR49">
            <v>56</v>
          </cell>
          <cell r="AS49">
            <v>44</v>
          </cell>
          <cell r="AT49">
            <v>31</v>
          </cell>
          <cell r="AU49">
            <v>20</v>
          </cell>
          <cell r="AV49">
            <v>13</v>
          </cell>
          <cell r="AW49">
            <v>23</v>
          </cell>
          <cell r="AX49">
            <v>10</v>
          </cell>
          <cell r="AY49">
            <v>1</v>
          </cell>
          <cell r="AZ49">
            <v>578</v>
          </cell>
          <cell r="BA49">
            <v>53</v>
          </cell>
          <cell r="BB49">
            <v>58</v>
          </cell>
          <cell r="BC49">
            <v>260</v>
          </cell>
          <cell r="BD49">
            <v>13</v>
          </cell>
        </row>
        <row r="50">
          <cell r="K50">
            <v>8923</v>
          </cell>
          <cell r="L50" t="str">
            <v>00008923</v>
          </cell>
          <cell r="M50" t="str">
            <v>P.S. CARHUALLO</v>
          </cell>
          <cell r="N50">
            <v>256</v>
          </cell>
          <cell r="O50">
            <v>1</v>
          </cell>
          <cell r="P50">
            <v>2</v>
          </cell>
          <cell r="Q50">
            <v>3</v>
          </cell>
          <cell r="R50">
            <v>3</v>
          </cell>
          <cell r="S50">
            <v>4</v>
          </cell>
          <cell r="T50">
            <v>4</v>
          </cell>
          <cell r="U50">
            <v>4</v>
          </cell>
          <cell r="V50">
            <v>4</v>
          </cell>
          <cell r="W50">
            <v>5</v>
          </cell>
          <cell r="X50">
            <v>5</v>
          </cell>
          <cell r="Y50">
            <v>5</v>
          </cell>
          <cell r="Z50">
            <v>6</v>
          </cell>
          <cell r="AA50">
            <v>6</v>
          </cell>
          <cell r="AB50">
            <v>5</v>
          </cell>
          <cell r="AC50">
            <v>6</v>
          </cell>
          <cell r="AD50">
            <v>6</v>
          </cell>
          <cell r="AE50">
            <v>6</v>
          </cell>
          <cell r="AF50">
            <v>7</v>
          </cell>
          <cell r="AG50">
            <v>6</v>
          </cell>
          <cell r="AH50">
            <v>5</v>
          </cell>
          <cell r="AI50">
            <v>6</v>
          </cell>
          <cell r="AJ50">
            <v>5</v>
          </cell>
          <cell r="AK50">
            <v>26</v>
          </cell>
          <cell r="AL50">
            <v>18</v>
          </cell>
          <cell r="AM50">
            <v>16</v>
          </cell>
          <cell r="AN50">
            <v>18</v>
          </cell>
          <cell r="AO50">
            <v>15</v>
          </cell>
          <cell r="AP50">
            <v>14</v>
          </cell>
          <cell r="AQ50">
            <v>11</v>
          </cell>
          <cell r="AR50">
            <v>10</v>
          </cell>
          <cell r="AS50">
            <v>8</v>
          </cell>
          <cell r="AT50">
            <v>5</v>
          </cell>
          <cell r="AU50">
            <v>5</v>
          </cell>
          <cell r="AV50">
            <v>5</v>
          </cell>
          <cell r="AW50">
            <v>4</v>
          </cell>
          <cell r="AX50">
            <v>2</v>
          </cell>
          <cell r="AY50">
            <v>0</v>
          </cell>
          <cell r="AZ50">
            <v>131</v>
          </cell>
          <cell r="BA50">
            <v>15</v>
          </cell>
          <cell r="BB50">
            <v>15</v>
          </cell>
          <cell r="BC50">
            <v>55</v>
          </cell>
          <cell r="BD50">
            <v>3</v>
          </cell>
        </row>
        <row r="51">
          <cell r="K51">
            <v>7179</v>
          </cell>
          <cell r="L51" t="str">
            <v>00007179</v>
          </cell>
          <cell r="M51" t="str">
            <v>P.S. CHACRERIAS</v>
          </cell>
          <cell r="N51">
            <v>257</v>
          </cell>
          <cell r="O51">
            <v>2</v>
          </cell>
          <cell r="P51">
            <v>2</v>
          </cell>
          <cell r="Q51">
            <v>4</v>
          </cell>
          <cell r="R51">
            <v>5</v>
          </cell>
          <cell r="S51">
            <v>4</v>
          </cell>
          <cell r="T51">
            <v>4</v>
          </cell>
          <cell r="U51">
            <v>3</v>
          </cell>
          <cell r="V51">
            <v>4</v>
          </cell>
          <cell r="W51">
            <v>5</v>
          </cell>
          <cell r="X51">
            <v>5</v>
          </cell>
          <cell r="Y51">
            <v>5</v>
          </cell>
          <cell r="Z51">
            <v>6</v>
          </cell>
          <cell r="AA51">
            <v>5</v>
          </cell>
          <cell r="AB51">
            <v>5</v>
          </cell>
          <cell r="AC51">
            <v>6</v>
          </cell>
          <cell r="AD51">
            <v>6</v>
          </cell>
          <cell r="AE51">
            <v>6</v>
          </cell>
          <cell r="AF51">
            <v>7</v>
          </cell>
          <cell r="AG51">
            <v>6</v>
          </cell>
          <cell r="AH51">
            <v>5</v>
          </cell>
          <cell r="AI51">
            <v>6</v>
          </cell>
          <cell r="AJ51">
            <v>5</v>
          </cell>
          <cell r="AK51">
            <v>26</v>
          </cell>
          <cell r="AL51">
            <v>18</v>
          </cell>
          <cell r="AM51">
            <v>16</v>
          </cell>
          <cell r="AN51">
            <v>18</v>
          </cell>
          <cell r="AO51">
            <v>15</v>
          </cell>
          <cell r="AP51">
            <v>14</v>
          </cell>
          <cell r="AQ51">
            <v>11</v>
          </cell>
          <cell r="AR51">
            <v>10</v>
          </cell>
          <cell r="AS51">
            <v>8</v>
          </cell>
          <cell r="AT51">
            <v>5</v>
          </cell>
          <cell r="AU51">
            <v>5</v>
          </cell>
          <cell r="AV51">
            <v>5</v>
          </cell>
          <cell r="AW51">
            <v>4</v>
          </cell>
          <cell r="AX51">
            <v>3</v>
          </cell>
          <cell r="AY51">
            <v>0</v>
          </cell>
          <cell r="AZ51">
            <v>131</v>
          </cell>
          <cell r="BA51">
            <v>14</v>
          </cell>
          <cell r="BB51">
            <v>15</v>
          </cell>
          <cell r="BC51">
            <v>55</v>
          </cell>
          <cell r="BD51">
            <v>4</v>
          </cell>
        </row>
        <row r="52">
          <cell r="K52">
            <v>7751</v>
          </cell>
          <cell r="L52" t="str">
            <v>00007751</v>
          </cell>
          <cell r="M52" t="str">
            <v>P.S. CHANGAY</v>
          </cell>
          <cell r="N52">
            <v>236</v>
          </cell>
          <cell r="O52">
            <v>1</v>
          </cell>
          <cell r="P52">
            <v>1</v>
          </cell>
          <cell r="Q52">
            <v>2</v>
          </cell>
          <cell r="R52">
            <v>2</v>
          </cell>
          <cell r="S52">
            <v>3</v>
          </cell>
          <cell r="T52">
            <v>3</v>
          </cell>
          <cell r="U52">
            <v>3</v>
          </cell>
          <cell r="V52">
            <v>3</v>
          </cell>
          <cell r="W52">
            <v>3</v>
          </cell>
          <cell r="X52">
            <v>4</v>
          </cell>
          <cell r="Y52">
            <v>4</v>
          </cell>
          <cell r="Z52">
            <v>5</v>
          </cell>
          <cell r="AA52">
            <v>5</v>
          </cell>
          <cell r="AB52">
            <v>5</v>
          </cell>
          <cell r="AC52">
            <v>5</v>
          </cell>
          <cell r="AD52">
            <v>5</v>
          </cell>
          <cell r="AE52">
            <v>5</v>
          </cell>
          <cell r="AF52">
            <v>6</v>
          </cell>
          <cell r="AG52">
            <v>5</v>
          </cell>
          <cell r="AH52">
            <v>5</v>
          </cell>
          <cell r="AI52">
            <v>5</v>
          </cell>
          <cell r="AJ52">
            <v>5</v>
          </cell>
          <cell r="AK52">
            <v>21</v>
          </cell>
          <cell r="AL52">
            <v>17</v>
          </cell>
          <cell r="AM52">
            <v>17</v>
          </cell>
          <cell r="AN52">
            <v>15</v>
          </cell>
          <cell r="AO52">
            <v>14</v>
          </cell>
          <cell r="AP52">
            <v>15</v>
          </cell>
          <cell r="AQ52">
            <v>13</v>
          </cell>
          <cell r="AR52">
            <v>11</v>
          </cell>
          <cell r="AS52">
            <v>8</v>
          </cell>
          <cell r="AT52">
            <v>6</v>
          </cell>
          <cell r="AU52">
            <v>5</v>
          </cell>
          <cell r="AV52">
            <v>5</v>
          </cell>
          <cell r="AW52">
            <v>6</v>
          </cell>
          <cell r="AX52">
            <v>1</v>
          </cell>
          <cell r="AY52">
            <v>0</v>
          </cell>
          <cell r="AZ52">
            <v>120</v>
          </cell>
          <cell r="BA52">
            <v>13</v>
          </cell>
          <cell r="BB52">
            <v>13</v>
          </cell>
          <cell r="BC52">
            <v>50</v>
          </cell>
          <cell r="BD52">
            <v>2</v>
          </cell>
        </row>
        <row r="53">
          <cell r="K53">
            <v>5026</v>
          </cell>
          <cell r="L53" t="str">
            <v>00005026</v>
          </cell>
          <cell r="M53" t="str">
            <v>P.S. EL PAGO</v>
          </cell>
          <cell r="N53">
            <v>783</v>
          </cell>
          <cell r="O53">
            <v>7</v>
          </cell>
          <cell r="P53">
            <v>8</v>
          </cell>
          <cell r="Q53">
            <v>15</v>
          </cell>
          <cell r="R53">
            <v>15</v>
          </cell>
          <cell r="S53">
            <v>10</v>
          </cell>
          <cell r="T53">
            <v>10</v>
          </cell>
          <cell r="U53">
            <v>11</v>
          </cell>
          <cell r="V53">
            <v>10</v>
          </cell>
          <cell r="W53">
            <v>15</v>
          </cell>
          <cell r="X53">
            <v>17</v>
          </cell>
          <cell r="Y53">
            <v>13</v>
          </cell>
          <cell r="Z53">
            <v>13</v>
          </cell>
          <cell r="AA53">
            <v>16</v>
          </cell>
          <cell r="AB53">
            <v>12</v>
          </cell>
          <cell r="AC53">
            <v>17</v>
          </cell>
          <cell r="AD53">
            <v>16</v>
          </cell>
          <cell r="AE53">
            <v>17</v>
          </cell>
          <cell r="AF53">
            <v>15</v>
          </cell>
          <cell r="AG53">
            <v>15</v>
          </cell>
          <cell r="AH53">
            <v>11</v>
          </cell>
          <cell r="AI53">
            <v>18</v>
          </cell>
          <cell r="AJ53">
            <v>17</v>
          </cell>
          <cell r="AK53">
            <v>86</v>
          </cell>
          <cell r="AL53">
            <v>67</v>
          </cell>
          <cell r="AM53">
            <v>62</v>
          </cell>
          <cell r="AN53">
            <v>52</v>
          </cell>
          <cell r="AO53">
            <v>47</v>
          </cell>
          <cell r="AP53">
            <v>37</v>
          </cell>
          <cell r="AQ53">
            <v>35</v>
          </cell>
          <cell r="AR53">
            <v>31</v>
          </cell>
          <cell r="AS53">
            <v>26</v>
          </cell>
          <cell r="AT53">
            <v>20</v>
          </cell>
          <cell r="AU53">
            <v>11</v>
          </cell>
          <cell r="AV53">
            <v>10</v>
          </cell>
          <cell r="AW53">
            <v>16</v>
          </cell>
          <cell r="AX53">
            <v>11</v>
          </cell>
          <cell r="AY53">
            <v>1</v>
          </cell>
          <cell r="AZ53">
            <v>399</v>
          </cell>
          <cell r="BA53">
            <v>40</v>
          </cell>
          <cell r="BB53">
            <v>39</v>
          </cell>
          <cell r="BC53">
            <v>179</v>
          </cell>
          <cell r="BD53">
            <v>15</v>
          </cell>
        </row>
        <row r="54">
          <cell r="K54">
            <v>5033</v>
          </cell>
          <cell r="L54" t="str">
            <v>00005033</v>
          </cell>
          <cell r="M54" t="str">
            <v>P.S. EL PORVENIR</v>
          </cell>
          <cell r="N54">
            <v>269</v>
          </cell>
          <cell r="O54">
            <v>1</v>
          </cell>
          <cell r="P54">
            <v>1</v>
          </cell>
          <cell r="Q54">
            <v>2</v>
          </cell>
          <cell r="R54">
            <v>2</v>
          </cell>
          <cell r="S54">
            <v>4</v>
          </cell>
          <cell r="T54">
            <v>4</v>
          </cell>
          <cell r="U54">
            <v>3</v>
          </cell>
          <cell r="V54">
            <v>4</v>
          </cell>
          <cell r="W54">
            <v>4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6</v>
          </cell>
          <cell r="AD54">
            <v>6</v>
          </cell>
          <cell r="AE54">
            <v>6</v>
          </cell>
          <cell r="AF54">
            <v>6</v>
          </cell>
          <cell r="AG54">
            <v>5</v>
          </cell>
          <cell r="AH54">
            <v>6</v>
          </cell>
          <cell r="AI54">
            <v>5</v>
          </cell>
          <cell r="AJ54">
            <v>5</v>
          </cell>
          <cell r="AK54">
            <v>23</v>
          </cell>
          <cell r="AL54">
            <v>18</v>
          </cell>
          <cell r="AM54">
            <v>20</v>
          </cell>
          <cell r="AN54">
            <v>18</v>
          </cell>
          <cell r="AO54">
            <v>17</v>
          </cell>
          <cell r="AP54">
            <v>15</v>
          </cell>
          <cell r="AQ54">
            <v>16</v>
          </cell>
          <cell r="AR54">
            <v>11</v>
          </cell>
          <cell r="AS54">
            <v>10</v>
          </cell>
          <cell r="AT54">
            <v>9</v>
          </cell>
          <cell r="AU54">
            <v>6</v>
          </cell>
          <cell r="AV54">
            <v>5</v>
          </cell>
          <cell r="AW54">
            <v>8</v>
          </cell>
          <cell r="AX54">
            <v>1</v>
          </cell>
          <cell r="AY54">
            <v>0</v>
          </cell>
          <cell r="AZ54">
            <v>137</v>
          </cell>
          <cell r="BA54">
            <v>14</v>
          </cell>
          <cell r="BB54">
            <v>14</v>
          </cell>
          <cell r="BC54">
            <v>57</v>
          </cell>
          <cell r="BD54">
            <v>2</v>
          </cell>
        </row>
        <row r="55">
          <cell r="K55">
            <v>6947</v>
          </cell>
          <cell r="L55" t="str">
            <v>00006947</v>
          </cell>
          <cell r="M55" t="str">
            <v>P.S. LAGUNA</v>
          </cell>
          <cell r="N55">
            <v>440</v>
          </cell>
          <cell r="O55">
            <v>3</v>
          </cell>
          <cell r="P55">
            <v>4</v>
          </cell>
          <cell r="Q55">
            <v>7</v>
          </cell>
          <cell r="R55">
            <v>10</v>
          </cell>
          <cell r="S55">
            <v>4</v>
          </cell>
          <cell r="T55">
            <v>6</v>
          </cell>
          <cell r="U55">
            <v>8</v>
          </cell>
          <cell r="V55">
            <v>7</v>
          </cell>
          <cell r="W55">
            <v>8</v>
          </cell>
          <cell r="X55">
            <v>9</v>
          </cell>
          <cell r="Y55">
            <v>9</v>
          </cell>
          <cell r="Z55">
            <v>10</v>
          </cell>
          <cell r="AA55">
            <v>9</v>
          </cell>
          <cell r="AB55">
            <v>8</v>
          </cell>
          <cell r="AC55">
            <v>11</v>
          </cell>
          <cell r="AD55">
            <v>9</v>
          </cell>
          <cell r="AE55">
            <v>9</v>
          </cell>
          <cell r="AF55">
            <v>11</v>
          </cell>
          <cell r="AG55">
            <v>11</v>
          </cell>
          <cell r="AH55">
            <v>9</v>
          </cell>
          <cell r="AI55">
            <v>10</v>
          </cell>
          <cell r="AJ55">
            <v>9</v>
          </cell>
          <cell r="AK55">
            <v>45</v>
          </cell>
          <cell r="AL55">
            <v>31</v>
          </cell>
          <cell r="AM55">
            <v>28</v>
          </cell>
          <cell r="AN55">
            <v>30</v>
          </cell>
          <cell r="AO55">
            <v>24</v>
          </cell>
          <cell r="AP55">
            <v>24</v>
          </cell>
          <cell r="AQ55">
            <v>20</v>
          </cell>
          <cell r="AR55">
            <v>18</v>
          </cell>
          <cell r="AS55">
            <v>14</v>
          </cell>
          <cell r="AT55">
            <v>9</v>
          </cell>
          <cell r="AU55">
            <v>8</v>
          </cell>
          <cell r="AV55">
            <v>6</v>
          </cell>
          <cell r="AW55">
            <v>9</v>
          </cell>
          <cell r="AX55">
            <v>5</v>
          </cell>
          <cell r="AY55">
            <v>1</v>
          </cell>
          <cell r="AZ55">
            <v>224</v>
          </cell>
          <cell r="BA55">
            <v>23</v>
          </cell>
          <cell r="BB55">
            <v>26</v>
          </cell>
          <cell r="BC55">
            <v>93</v>
          </cell>
          <cell r="BD55">
            <v>7</v>
          </cell>
        </row>
        <row r="56">
          <cell r="K56">
            <v>5028</v>
          </cell>
          <cell r="L56" t="str">
            <v>00005028</v>
          </cell>
          <cell r="M56" t="str">
            <v>P.S. LLUSHCAPAMPA</v>
          </cell>
          <cell r="N56">
            <v>657</v>
          </cell>
          <cell r="O56">
            <v>3</v>
          </cell>
          <cell r="P56">
            <v>4</v>
          </cell>
          <cell r="Q56">
            <v>7</v>
          </cell>
          <cell r="R56">
            <v>11</v>
          </cell>
          <cell r="S56">
            <v>7</v>
          </cell>
          <cell r="T56">
            <v>9</v>
          </cell>
          <cell r="U56">
            <v>12</v>
          </cell>
          <cell r="V56">
            <v>11</v>
          </cell>
          <cell r="W56">
            <v>12</v>
          </cell>
          <cell r="X56">
            <v>13</v>
          </cell>
          <cell r="Y56">
            <v>13</v>
          </cell>
          <cell r="Z56">
            <v>15</v>
          </cell>
          <cell r="AA56">
            <v>14</v>
          </cell>
          <cell r="AB56">
            <v>12</v>
          </cell>
          <cell r="AC56">
            <v>16</v>
          </cell>
          <cell r="AD56">
            <v>14</v>
          </cell>
          <cell r="AE56">
            <v>14</v>
          </cell>
          <cell r="AF56">
            <v>17</v>
          </cell>
          <cell r="AG56">
            <v>16</v>
          </cell>
          <cell r="AH56">
            <v>14</v>
          </cell>
          <cell r="AI56">
            <v>15</v>
          </cell>
          <cell r="AJ56">
            <v>14</v>
          </cell>
          <cell r="AK56">
            <v>66</v>
          </cell>
          <cell r="AL56">
            <v>47</v>
          </cell>
          <cell r="AM56">
            <v>43</v>
          </cell>
          <cell r="AN56">
            <v>45</v>
          </cell>
          <cell r="AO56">
            <v>38</v>
          </cell>
          <cell r="AP56">
            <v>37</v>
          </cell>
          <cell r="AQ56">
            <v>28</v>
          </cell>
          <cell r="AR56">
            <v>26</v>
          </cell>
          <cell r="AS56">
            <v>22</v>
          </cell>
          <cell r="AT56">
            <v>14</v>
          </cell>
          <cell r="AU56">
            <v>12</v>
          </cell>
          <cell r="AV56">
            <v>9</v>
          </cell>
          <cell r="AW56">
            <v>14</v>
          </cell>
          <cell r="AX56">
            <v>4</v>
          </cell>
          <cell r="AY56">
            <v>1</v>
          </cell>
          <cell r="AZ56">
            <v>335</v>
          </cell>
          <cell r="BA56">
            <v>36</v>
          </cell>
          <cell r="BB56">
            <v>39</v>
          </cell>
          <cell r="BC56">
            <v>141</v>
          </cell>
          <cell r="BD56">
            <v>6</v>
          </cell>
        </row>
        <row r="57">
          <cell r="K57">
            <v>6949</v>
          </cell>
          <cell r="L57" t="str">
            <v>00006949</v>
          </cell>
          <cell r="M57" t="str">
            <v>P.S. LOS PUENTES</v>
          </cell>
          <cell r="N57">
            <v>279</v>
          </cell>
          <cell r="O57">
            <v>2</v>
          </cell>
          <cell r="P57">
            <v>2</v>
          </cell>
          <cell r="Q57">
            <v>4</v>
          </cell>
          <cell r="R57">
            <v>5</v>
          </cell>
          <cell r="S57">
            <v>3</v>
          </cell>
          <cell r="T57">
            <v>4</v>
          </cell>
          <cell r="U57">
            <v>3</v>
          </cell>
          <cell r="V57">
            <v>5</v>
          </cell>
          <cell r="W57">
            <v>5</v>
          </cell>
          <cell r="X57">
            <v>6</v>
          </cell>
          <cell r="Y57">
            <v>6</v>
          </cell>
          <cell r="Z57">
            <v>6</v>
          </cell>
          <cell r="AA57">
            <v>6</v>
          </cell>
          <cell r="AB57">
            <v>5</v>
          </cell>
          <cell r="AC57">
            <v>7</v>
          </cell>
          <cell r="AD57">
            <v>6</v>
          </cell>
          <cell r="AE57">
            <v>6</v>
          </cell>
          <cell r="AF57">
            <v>7</v>
          </cell>
          <cell r="AG57">
            <v>7</v>
          </cell>
          <cell r="AH57">
            <v>6</v>
          </cell>
          <cell r="AI57">
            <v>7</v>
          </cell>
          <cell r="AJ57">
            <v>6</v>
          </cell>
          <cell r="AK57">
            <v>29</v>
          </cell>
          <cell r="AL57">
            <v>20</v>
          </cell>
          <cell r="AM57">
            <v>17</v>
          </cell>
          <cell r="AN57">
            <v>20</v>
          </cell>
          <cell r="AO57">
            <v>17</v>
          </cell>
          <cell r="AP57">
            <v>15</v>
          </cell>
          <cell r="AQ57">
            <v>13</v>
          </cell>
          <cell r="AR57">
            <v>10</v>
          </cell>
          <cell r="AS57">
            <v>9</v>
          </cell>
          <cell r="AT57">
            <v>5</v>
          </cell>
          <cell r="AU57">
            <v>5</v>
          </cell>
          <cell r="AV57">
            <v>5</v>
          </cell>
          <cell r="AW57">
            <v>4</v>
          </cell>
          <cell r="AX57">
            <v>3</v>
          </cell>
          <cell r="AY57">
            <v>0</v>
          </cell>
          <cell r="AZ57">
            <v>142</v>
          </cell>
          <cell r="BA57">
            <v>15</v>
          </cell>
          <cell r="BB57">
            <v>17</v>
          </cell>
          <cell r="BC57">
            <v>60</v>
          </cell>
          <cell r="BD57">
            <v>4</v>
          </cell>
        </row>
        <row r="58">
          <cell r="K58">
            <v>5030</v>
          </cell>
          <cell r="L58" t="str">
            <v>00005030</v>
          </cell>
          <cell r="M58" t="str">
            <v>P.S. MUSUNGATE</v>
          </cell>
          <cell r="N58">
            <v>343</v>
          </cell>
          <cell r="O58">
            <v>3</v>
          </cell>
          <cell r="P58">
            <v>3</v>
          </cell>
          <cell r="Q58">
            <v>6</v>
          </cell>
          <cell r="R58">
            <v>4</v>
          </cell>
          <cell r="S58">
            <v>4</v>
          </cell>
          <cell r="T58">
            <v>4</v>
          </cell>
          <cell r="U58">
            <v>6</v>
          </cell>
          <cell r="V58">
            <v>5</v>
          </cell>
          <cell r="W58">
            <v>6</v>
          </cell>
          <cell r="X58">
            <v>5</v>
          </cell>
          <cell r="Y58">
            <v>6</v>
          </cell>
          <cell r="Z58">
            <v>8</v>
          </cell>
          <cell r="AA58">
            <v>7</v>
          </cell>
          <cell r="AB58">
            <v>6</v>
          </cell>
          <cell r="AC58">
            <v>7</v>
          </cell>
          <cell r="AD58">
            <v>5</v>
          </cell>
          <cell r="AE58">
            <v>6</v>
          </cell>
          <cell r="AF58">
            <v>7</v>
          </cell>
          <cell r="AG58">
            <v>6</v>
          </cell>
          <cell r="AH58">
            <v>7</v>
          </cell>
          <cell r="AI58">
            <v>5</v>
          </cell>
          <cell r="AJ58">
            <v>8</v>
          </cell>
          <cell r="AK58">
            <v>36</v>
          </cell>
          <cell r="AL58">
            <v>30</v>
          </cell>
          <cell r="AM58">
            <v>28</v>
          </cell>
          <cell r="AN58">
            <v>23</v>
          </cell>
          <cell r="AO58">
            <v>23</v>
          </cell>
          <cell r="AP58">
            <v>18</v>
          </cell>
          <cell r="AQ58">
            <v>15</v>
          </cell>
          <cell r="AR58">
            <v>16</v>
          </cell>
          <cell r="AS58">
            <v>12</v>
          </cell>
          <cell r="AT58">
            <v>8</v>
          </cell>
          <cell r="AU58">
            <v>6</v>
          </cell>
          <cell r="AV58">
            <v>4</v>
          </cell>
          <cell r="AW58">
            <v>6</v>
          </cell>
          <cell r="AX58">
            <v>4</v>
          </cell>
          <cell r="AY58">
            <v>0</v>
          </cell>
          <cell r="AZ58">
            <v>175</v>
          </cell>
          <cell r="BA58">
            <v>16</v>
          </cell>
          <cell r="BB58">
            <v>17</v>
          </cell>
          <cell r="BC58">
            <v>81</v>
          </cell>
          <cell r="BD58">
            <v>6</v>
          </cell>
        </row>
        <row r="59">
          <cell r="K59">
            <v>5032</v>
          </cell>
          <cell r="L59" t="str">
            <v>00005032</v>
          </cell>
          <cell r="M59" t="str">
            <v>P.S. PAMPA LA RIOJA</v>
          </cell>
          <cell r="N59">
            <v>415</v>
          </cell>
          <cell r="O59">
            <v>4</v>
          </cell>
          <cell r="P59">
            <v>4</v>
          </cell>
          <cell r="Q59">
            <v>8</v>
          </cell>
          <cell r="R59">
            <v>5</v>
          </cell>
          <cell r="S59">
            <v>5</v>
          </cell>
          <cell r="T59">
            <v>6</v>
          </cell>
          <cell r="U59">
            <v>11</v>
          </cell>
          <cell r="V59">
            <v>6</v>
          </cell>
          <cell r="W59">
            <v>5</v>
          </cell>
          <cell r="X59">
            <v>7</v>
          </cell>
          <cell r="Y59">
            <v>7</v>
          </cell>
          <cell r="Z59">
            <v>8</v>
          </cell>
          <cell r="AA59">
            <v>8</v>
          </cell>
          <cell r="AB59">
            <v>8</v>
          </cell>
          <cell r="AC59">
            <v>9</v>
          </cell>
          <cell r="AD59">
            <v>9</v>
          </cell>
          <cell r="AE59">
            <v>9</v>
          </cell>
          <cell r="AF59">
            <v>9</v>
          </cell>
          <cell r="AG59">
            <v>8</v>
          </cell>
          <cell r="AH59">
            <v>8</v>
          </cell>
          <cell r="AI59">
            <v>8</v>
          </cell>
          <cell r="AJ59">
            <v>8</v>
          </cell>
          <cell r="AK59">
            <v>37</v>
          </cell>
          <cell r="AL59">
            <v>28</v>
          </cell>
          <cell r="AM59">
            <v>28</v>
          </cell>
          <cell r="AN59">
            <v>26</v>
          </cell>
          <cell r="AO59">
            <v>24</v>
          </cell>
          <cell r="AP59">
            <v>25</v>
          </cell>
          <cell r="AQ59">
            <v>24</v>
          </cell>
          <cell r="AR59">
            <v>17</v>
          </cell>
          <cell r="AS59">
            <v>14</v>
          </cell>
          <cell r="AT59">
            <v>12</v>
          </cell>
          <cell r="AU59">
            <v>9</v>
          </cell>
          <cell r="AV59">
            <v>8</v>
          </cell>
          <cell r="AW59">
            <v>11</v>
          </cell>
          <cell r="AX59">
            <v>6</v>
          </cell>
          <cell r="AY59">
            <v>0</v>
          </cell>
          <cell r="AZ59">
            <v>212</v>
          </cell>
          <cell r="BA59">
            <v>22</v>
          </cell>
          <cell r="BB59">
            <v>21</v>
          </cell>
          <cell r="BC59">
            <v>86</v>
          </cell>
          <cell r="BD59">
            <v>8</v>
          </cell>
        </row>
        <row r="60">
          <cell r="K60">
            <v>6939</v>
          </cell>
          <cell r="L60" t="str">
            <v>00006939</v>
          </cell>
          <cell r="M60" t="str">
            <v>P.S. QUIJOS</v>
          </cell>
          <cell r="N60">
            <v>225</v>
          </cell>
          <cell r="O60">
            <v>0</v>
          </cell>
          <cell r="P60">
            <v>1</v>
          </cell>
          <cell r="Q60">
            <v>1</v>
          </cell>
          <cell r="R60">
            <v>2</v>
          </cell>
          <cell r="S60">
            <v>2</v>
          </cell>
          <cell r="T60">
            <v>3</v>
          </cell>
          <cell r="U60">
            <v>6</v>
          </cell>
          <cell r="V60">
            <v>3</v>
          </cell>
          <cell r="W60">
            <v>3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  <cell r="AI60">
            <v>5</v>
          </cell>
          <cell r="AJ60">
            <v>4</v>
          </cell>
          <cell r="AK60">
            <v>20</v>
          </cell>
          <cell r="AL60">
            <v>16</v>
          </cell>
          <cell r="AM60">
            <v>16</v>
          </cell>
          <cell r="AN60">
            <v>14</v>
          </cell>
          <cell r="AO60">
            <v>14</v>
          </cell>
          <cell r="AP60">
            <v>15</v>
          </cell>
          <cell r="AQ60">
            <v>13</v>
          </cell>
          <cell r="AR60">
            <v>11</v>
          </cell>
          <cell r="AS60">
            <v>8</v>
          </cell>
          <cell r="AT60">
            <v>5</v>
          </cell>
          <cell r="AU60">
            <v>5</v>
          </cell>
          <cell r="AV60">
            <v>5</v>
          </cell>
          <cell r="AW60">
            <v>4</v>
          </cell>
          <cell r="AX60">
            <v>1</v>
          </cell>
          <cell r="AY60">
            <v>0</v>
          </cell>
          <cell r="AZ60">
            <v>115</v>
          </cell>
          <cell r="BA60">
            <v>12</v>
          </cell>
          <cell r="BB60">
            <v>12</v>
          </cell>
          <cell r="BC60">
            <v>48</v>
          </cell>
          <cell r="BD60">
            <v>1</v>
          </cell>
        </row>
        <row r="61">
          <cell r="K61">
            <v>5031</v>
          </cell>
          <cell r="L61" t="str">
            <v>00005031</v>
          </cell>
          <cell r="M61" t="str">
            <v>P.S. SANTA CRUZ DE LA SUCCHA</v>
          </cell>
          <cell r="N61">
            <v>787</v>
          </cell>
          <cell r="O61">
            <v>4</v>
          </cell>
          <cell r="P61">
            <v>5</v>
          </cell>
          <cell r="Q61">
            <v>9</v>
          </cell>
          <cell r="R61">
            <v>12</v>
          </cell>
          <cell r="S61">
            <v>7</v>
          </cell>
          <cell r="T61">
            <v>10</v>
          </cell>
          <cell r="U61">
            <v>14</v>
          </cell>
          <cell r="V61">
            <v>11</v>
          </cell>
          <cell r="W61">
            <v>13</v>
          </cell>
          <cell r="X61">
            <v>12</v>
          </cell>
          <cell r="Y61">
            <v>15</v>
          </cell>
          <cell r="Z61">
            <v>18</v>
          </cell>
          <cell r="AA61">
            <v>16</v>
          </cell>
          <cell r="AB61">
            <v>13</v>
          </cell>
          <cell r="AC61">
            <v>15</v>
          </cell>
          <cell r="AD61">
            <v>12</v>
          </cell>
          <cell r="AE61">
            <v>13</v>
          </cell>
          <cell r="AF61">
            <v>15</v>
          </cell>
          <cell r="AG61">
            <v>14</v>
          </cell>
          <cell r="AH61">
            <v>15</v>
          </cell>
          <cell r="AI61">
            <v>12</v>
          </cell>
          <cell r="AJ61">
            <v>19</v>
          </cell>
          <cell r="AK61">
            <v>83</v>
          </cell>
          <cell r="AL61">
            <v>69</v>
          </cell>
          <cell r="AM61">
            <v>64</v>
          </cell>
          <cell r="AN61">
            <v>53</v>
          </cell>
          <cell r="AO61">
            <v>54</v>
          </cell>
          <cell r="AP61">
            <v>43</v>
          </cell>
          <cell r="AQ61">
            <v>37</v>
          </cell>
          <cell r="AR61">
            <v>38</v>
          </cell>
          <cell r="AS61">
            <v>27</v>
          </cell>
          <cell r="AT61">
            <v>18</v>
          </cell>
          <cell r="AU61">
            <v>12</v>
          </cell>
          <cell r="AV61">
            <v>8</v>
          </cell>
          <cell r="AW61">
            <v>16</v>
          </cell>
          <cell r="AX61">
            <v>7</v>
          </cell>
          <cell r="AY61">
            <v>0</v>
          </cell>
          <cell r="AZ61">
            <v>401</v>
          </cell>
          <cell r="BA61">
            <v>35</v>
          </cell>
          <cell r="BB61">
            <v>38</v>
          </cell>
          <cell r="BC61">
            <v>187</v>
          </cell>
          <cell r="BD61">
            <v>9</v>
          </cell>
        </row>
        <row r="62">
          <cell r="K62">
            <v>7103</v>
          </cell>
          <cell r="L62" t="str">
            <v>00007103</v>
          </cell>
          <cell r="M62" t="str">
            <v>P.S. SANTA ROSA</v>
          </cell>
          <cell r="N62">
            <v>283</v>
          </cell>
          <cell r="O62">
            <v>3</v>
          </cell>
          <cell r="P62">
            <v>3</v>
          </cell>
          <cell r="Q62">
            <v>6</v>
          </cell>
          <cell r="R62">
            <v>5</v>
          </cell>
          <cell r="S62">
            <v>3</v>
          </cell>
          <cell r="T62">
            <v>3</v>
          </cell>
          <cell r="U62">
            <v>3</v>
          </cell>
          <cell r="V62">
            <v>4</v>
          </cell>
          <cell r="W62">
            <v>5</v>
          </cell>
          <cell r="X62">
            <v>4</v>
          </cell>
          <cell r="Y62">
            <v>5</v>
          </cell>
          <cell r="Z62">
            <v>6</v>
          </cell>
          <cell r="AA62">
            <v>6</v>
          </cell>
          <cell r="AB62">
            <v>5</v>
          </cell>
          <cell r="AC62">
            <v>5</v>
          </cell>
          <cell r="AD62">
            <v>4</v>
          </cell>
          <cell r="AE62">
            <v>4</v>
          </cell>
          <cell r="AF62">
            <v>5</v>
          </cell>
          <cell r="AG62">
            <v>5</v>
          </cell>
          <cell r="AH62">
            <v>5</v>
          </cell>
          <cell r="AI62">
            <v>4</v>
          </cell>
          <cell r="AJ62">
            <v>7</v>
          </cell>
          <cell r="AK62">
            <v>29</v>
          </cell>
          <cell r="AL62">
            <v>25</v>
          </cell>
          <cell r="AM62">
            <v>23</v>
          </cell>
          <cell r="AN62">
            <v>19</v>
          </cell>
          <cell r="AO62">
            <v>20</v>
          </cell>
          <cell r="AP62">
            <v>15</v>
          </cell>
          <cell r="AQ62">
            <v>14</v>
          </cell>
          <cell r="AR62">
            <v>14</v>
          </cell>
          <cell r="AS62">
            <v>10</v>
          </cell>
          <cell r="AT62">
            <v>7</v>
          </cell>
          <cell r="AU62">
            <v>5</v>
          </cell>
          <cell r="AV62">
            <v>4</v>
          </cell>
          <cell r="AW62">
            <v>4</v>
          </cell>
          <cell r="AX62">
            <v>4</v>
          </cell>
          <cell r="AY62">
            <v>0</v>
          </cell>
          <cell r="AZ62">
            <v>144</v>
          </cell>
          <cell r="BA62">
            <v>12</v>
          </cell>
          <cell r="BB62">
            <v>13</v>
          </cell>
          <cell r="BC62">
            <v>67</v>
          </cell>
          <cell r="BD62">
            <v>6</v>
          </cell>
        </row>
        <row r="63">
          <cell r="K63">
            <v>7049</v>
          </cell>
          <cell r="L63" t="str">
            <v>00007049</v>
          </cell>
          <cell r="M63" t="str">
            <v>P.S. SURO CHICO</v>
          </cell>
          <cell r="N63">
            <v>298</v>
          </cell>
          <cell r="O63">
            <v>1</v>
          </cell>
          <cell r="P63">
            <v>1</v>
          </cell>
          <cell r="Q63">
            <v>2</v>
          </cell>
          <cell r="R63">
            <v>3</v>
          </cell>
          <cell r="S63">
            <v>4</v>
          </cell>
          <cell r="T63">
            <v>4</v>
          </cell>
          <cell r="U63">
            <v>5</v>
          </cell>
          <cell r="V63">
            <v>5</v>
          </cell>
          <cell r="W63">
            <v>5</v>
          </cell>
          <cell r="X63">
            <v>6</v>
          </cell>
          <cell r="Y63">
            <v>6</v>
          </cell>
          <cell r="Z63">
            <v>7</v>
          </cell>
          <cell r="AA63">
            <v>6</v>
          </cell>
          <cell r="AB63">
            <v>5</v>
          </cell>
          <cell r="AC63">
            <v>7</v>
          </cell>
          <cell r="AD63">
            <v>7</v>
          </cell>
          <cell r="AE63">
            <v>7</v>
          </cell>
          <cell r="AF63">
            <v>8</v>
          </cell>
          <cell r="AG63">
            <v>7</v>
          </cell>
          <cell r="AH63">
            <v>6</v>
          </cell>
          <cell r="AI63">
            <v>7</v>
          </cell>
          <cell r="AJ63">
            <v>6</v>
          </cell>
          <cell r="AK63">
            <v>30</v>
          </cell>
          <cell r="AL63">
            <v>22</v>
          </cell>
          <cell r="AM63">
            <v>21</v>
          </cell>
          <cell r="AN63">
            <v>20</v>
          </cell>
          <cell r="AO63">
            <v>18</v>
          </cell>
          <cell r="AP63">
            <v>17</v>
          </cell>
          <cell r="AQ63">
            <v>13</v>
          </cell>
          <cell r="AR63">
            <v>13</v>
          </cell>
          <cell r="AS63">
            <v>10</v>
          </cell>
          <cell r="AT63">
            <v>5</v>
          </cell>
          <cell r="AU63">
            <v>5</v>
          </cell>
          <cell r="AV63">
            <v>5</v>
          </cell>
          <cell r="AW63">
            <v>6</v>
          </cell>
          <cell r="AX63">
            <v>1</v>
          </cell>
          <cell r="AY63">
            <v>0</v>
          </cell>
          <cell r="AZ63">
            <v>152</v>
          </cell>
          <cell r="BA63">
            <v>16</v>
          </cell>
          <cell r="BB63">
            <v>17</v>
          </cell>
          <cell r="BC63">
            <v>65</v>
          </cell>
          <cell r="BD63">
            <v>2</v>
          </cell>
        </row>
        <row r="64">
          <cell r="K64">
            <v>7180</v>
          </cell>
          <cell r="L64" t="str">
            <v>00007180</v>
          </cell>
          <cell r="M64" t="str">
            <v>P.S. TAMBILLO</v>
          </cell>
          <cell r="N64">
            <v>426</v>
          </cell>
          <cell r="O64">
            <v>3</v>
          </cell>
          <cell r="P64">
            <v>3</v>
          </cell>
          <cell r="Q64">
            <v>6</v>
          </cell>
          <cell r="R64">
            <v>5</v>
          </cell>
          <cell r="S64">
            <v>5</v>
          </cell>
          <cell r="T64">
            <v>6</v>
          </cell>
          <cell r="U64">
            <v>5</v>
          </cell>
          <cell r="V64">
            <v>7</v>
          </cell>
          <cell r="W64">
            <v>8</v>
          </cell>
          <cell r="X64">
            <v>9</v>
          </cell>
          <cell r="Y64">
            <v>9</v>
          </cell>
          <cell r="Z64">
            <v>10</v>
          </cell>
          <cell r="AA64">
            <v>9</v>
          </cell>
          <cell r="AB64">
            <v>8</v>
          </cell>
          <cell r="AC64">
            <v>10</v>
          </cell>
          <cell r="AD64">
            <v>9</v>
          </cell>
          <cell r="AE64">
            <v>9</v>
          </cell>
          <cell r="AF64">
            <v>11</v>
          </cell>
          <cell r="AG64">
            <v>10</v>
          </cell>
          <cell r="AH64">
            <v>9</v>
          </cell>
          <cell r="AI64">
            <v>10</v>
          </cell>
          <cell r="AJ64">
            <v>9</v>
          </cell>
          <cell r="AK64">
            <v>44</v>
          </cell>
          <cell r="AL64">
            <v>30</v>
          </cell>
          <cell r="AM64">
            <v>27</v>
          </cell>
          <cell r="AN64">
            <v>29</v>
          </cell>
          <cell r="AO64">
            <v>24</v>
          </cell>
          <cell r="AP64">
            <v>24</v>
          </cell>
          <cell r="AQ64">
            <v>20</v>
          </cell>
          <cell r="AR64">
            <v>18</v>
          </cell>
          <cell r="AS64">
            <v>14</v>
          </cell>
          <cell r="AT64">
            <v>9</v>
          </cell>
          <cell r="AU64">
            <v>8</v>
          </cell>
          <cell r="AV64">
            <v>6</v>
          </cell>
          <cell r="AW64">
            <v>9</v>
          </cell>
          <cell r="AX64">
            <v>4</v>
          </cell>
          <cell r="AY64">
            <v>0</v>
          </cell>
          <cell r="AZ64">
            <v>217</v>
          </cell>
          <cell r="BA64">
            <v>23</v>
          </cell>
          <cell r="BB64">
            <v>25</v>
          </cell>
          <cell r="BC64">
            <v>91</v>
          </cell>
          <cell r="BD64">
            <v>6</v>
          </cell>
        </row>
        <row r="65">
          <cell r="K65">
            <v>4993</v>
          </cell>
          <cell r="L65" t="str">
            <v>00004993</v>
          </cell>
          <cell r="M65" t="str">
            <v>C.S. NARANJITO DE CAMSE</v>
          </cell>
          <cell r="N65">
            <v>1584</v>
          </cell>
          <cell r="O65">
            <v>10</v>
          </cell>
          <cell r="P65">
            <v>10</v>
          </cell>
          <cell r="Q65">
            <v>20</v>
          </cell>
          <cell r="R65">
            <v>27</v>
          </cell>
          <cell r="S65">
            <v>24</v>
          </cell>
          <cell r="T65">
            <v>25</v>
          </cell>
          <cell r="U65">
            <v>23</v>
          </cell>
          <cell r="V65">
            <v>28</v>
          </cell>
          <cell r="W65">
            <v>29</v>
          </cell>
          <cell r="X65">
            <v>30</v>
          </cell>
          <cell r="Y65">
            <v>29</v>
          </cell>
          <cell r="Z65">
            <v>30</v>
          </cell>
          <cell r="AA65">
            <v>29</v>
          </cell>
          <cell r="AB65">
            <v>29</v>
          </cell>
          <cell r="AC65">
            <v>33</v>
          </cell>
          <cell r="AD65">
            <v>34</v>
          </cell>
          <cell r="AE65">
            <v>31</v>
          </cell>
          <cell r="AF65">
            <v>30</v>
          </cell>
          <cell r="AG65">
            <v>31</v>
          </cell>
          <cell r="AH65">
            <v>30</v>
          </cell>
          <cell r="AI65">
            <v>32</v>
          </cell>
          <cell r="AJ65">
            <v>30</v>
          </cell>
          <cell r="AK65">
            <v>140</v>
          </cell>
          <cell r="AL65">
            <v>124</v>
          </cell>
          <cell r="AM65">
            <v>119</v>
          </cell>
          <cell r="AN65">
            <v>114</v>
          </cell>
          <cell r="AO65">
            <v>101</v>
          </cell>
          <cell r="AP65">
            <v>88</v>
          </cell>
          <cell r="AQ65">
            <v>76</v>
          </cell>
          <cell r="AR65">
            <v>60</v>
          </cell>
          <cell r="AS65">
            <v>51</v>
          </cell>
          <cell r="AT65">
            <v>40</v>
          </cell>
          <cell r="AU65">
            <v>34</v>
          </cell>
          <cell r="AV65">
            <v>29</v>
          </cell>
          <cell r="AW65">
            <v>34</v>
          </cell>
          <cell r="AX65">
            <v>15</v>
          </cell>
          <cell r="AY65">
            <v>2</v>
          </cell>
          <cell r="AZ65">
            <v>808</v>
          </cell>
          <cell r="BA65">
            <v>80</v>
          </cell>
          <cell r="BB65">
            <v>78</v>
          </cell>
          <cell r="BC65">
            <v>350</v>
          </cell>
          <cell r="BD65">
            <v>20</v>
          </cell>
        </row>
        <row r="66">
          <cell r="K66">
            <v>4992</v>
          </cell>
          <cell r="L66" t="str">
            <v>00004992</v>
          </cell>
          <cell r="M66" t="str">
            <v>C.S. SINCHIMACHE</v>
          </cell>
          <cell r="N66">
            <v>1526</v>
          </cell>
          <cell r="O66">
            <v>9</v>
          </cell>
          <cell r="P66">
            <v>9</v>
          </cell>
          <cell r="Q66">
            <v>18</v>
          </cell>
          <cell r="R66">
            <v>20</v>
          </cell>
          <cell r="S66">
            <v>19</v>
          </cell>
          <cell r="T66">
            <v>24</v>
          </cell>
          <cell r="U66">
            <v>25</v>
          </cell>
          <cell r="V66">
            <v>27</v>
          </cell>
          <cell r="W66">
            <v>28</v>
          </cell>
          <cell r="X66">
            <v>29</v>
          </cell>
          <cell r="Y66">
            <v>28</v>
          </cell>
          <cell r="Z66">
            <v>29</v>
          </cell>
          <cell r="AA66">
            <v>28</v>
          </cell>
          <cell r="AB66">
            <v>28</v>
          </cell>
          <cell r="AC66">
            <v>32</v>
          </cell>
          <cell r="AD66">
            <v>33</v>
          </cell>
          <cell r="AE66">
            <v>30</v>
          </cell>
          <cell r="AF66">
            <v>29</v>
          </cell>
          <cell r="AG66">
            <v>30</v>
          </cell>
          <cell r="AH66">
            <v>29</v>
          </cell>
          <cell r="AI66">
            <v>31</v>
          </cell>
          <cell r="AJ66">
            <v>29</v>
          </cell>
          <cell r="AK66">
            <v>135</v>
          </cell>
          <cell r="AL66">
            <v>121</v>
          </cell>
          <cell r="AM66">
            <v>114</v>
          </cell>
          <cell r="AN66">
            <v>111</v>
          </cell>
          <cell r="AO66">
            <v>98</v>
          </cell>
          <cell r="AP66">
            <v>85</v>
          </cell>
          <cell r="AQ66">
            <v>72</v>
          </cell>
          <cell r="AR66">
            <v>59</v>
          </cell>
          <cell r="AS66">
            <v>50</v>
          </cell>
          <cell r="AT66">
            <v>40</v>
          </cell>
          <cell r="AU66">
            <v>34</v>
          </cell>
          <cell r="AV66">
            <v>28</v>
          </cell>
          <cell r="AW66">
            <v>33</v>
          </cell>
          <cell r="AX66">
            <v>13</v>
          </cell>
          <cell r="AY66">
            <v>1</v>
          </cell>
          <cell r="AZ66">
            <v>778</v>
          </cell>
          <cell r="BA66">
            <v>77</v>
          </cell>
          <cell r="BB66">
            <v>75</v>
          </cell>
          <cell r="BC66">
            <v>339</v>
          </cell>
          <cell r="BD66">
            <v>18</v>
          </cell>
        </row>
        <row r="67">
          <cell r="K67">
            <v>7101</v>
          </cell>
          <cell r="L67" t="str">
            <v>00007101</v>
          </cell>
          <cell r="M67" t="str">
            <v>P.S. EL GUAYO</v>
          </cell>
          <cell r="N67">
            <v>416</v>
          </cell>
          <cell r="O67">
            <v>2</v>
          </cell>
          <cell r="P67">
            <v>2</v>
          </cell>
          <cell r="Q67">
            <v>4</v>
          </cell>
          <cell r="R67">
            <v>3</v>
          </cell>
          <cell r="S67">
            <v>4</v>
          </cell>
          <cell r="T67">
            <v>7</v>
          </cell>
          <cell r="U67">
            <v>6</v>
          </cell>
          <cell r="V67">
            <v>7</v>
          </cell>
          <cell r="W67">
            <v>8</v>
          </cell>
          <cell r="X67">
            <v>8</v>
          </cell>
          <cell r="Y67">
            <v>8</v>
          </cell>
          <cell r="Z67">
            <v>8</v>
          </cell>
          <cell r="AA67">
            <v>8</v>
          </cell>
          <cell r="AB67">
            <v>8</v>
          </cell>
          <cell r="AC67">
            <v>9</v>
          </cell>
          <cell r="AD67">
            <v>9</v>
          </cell>
          <cell r="AE67">
            <v>8</v>
          </cell>
          <cell r="AF67">
            <v>8</v>
          </cell>
          <cell r="AG67">
            <v>8</v>
          </cell>
          <cell r="AH67">
            <v>8</v>
          </cell>
          <cell r="AI67">
            <v>8</v>
          </cell>
          <cell r="AJ67">
            <v>8</v>
          </cell>
          <cell r="AK67">
            <v>37</v>
          </cell>
          <cell r="AL67">
            <v>33</v>
          </cell>
          <cell r="AM67">
            <v>31</v>
          </cell>
          <cell r="AN67">
            <v>31</v>
          </cell>
          <cell r="AO67">
            <v>28</v>
          </cell>
          <cell r="AP67">
            <v>23</v>
          </cell>
          <cell r="AQ67">
            <v>20</v>
          </cell>
          <cell r="AR67">
            <v>16</v>
          </cell>
          <cell r="AS67">
            <v>15</v>
          </cell>
          <cell r="AT67">
            <v>10</v>
          </cell>
          <cell r="AU67">
            <v>10</v>
          </cell>
          <cell r="AV67">
            <v>8</v>
          </cell>
          <cell r="AW67">
            <v>9</v>
          </cell>
          <cell r="AX67">
            <v>3</v>
          </cell>
          <cell r="AY67">
            <v>0</v>
          </cell>
          <cell r="AZ67">
            <v>212</v>
          </cell>
          <cell r="BA67">
            <v>21</v>
          </cell>
          <cell r="BB67">
            <v>20</v>
          </cell>
          <cell r="BC67">
            <v>93</v>
          </cell>
          <cell r="BD67">
            <v>4</v>
          </cell>
        </row>
        <row r="68">
          <cell r="K68">
            <v>6851</v>
          </cell>
          <cell r="L68" t="str">
            <v>00006851</v>
          </cell>
          <cell r="M68" t="str">
            <v>P.S. HUICHUD</v>
          </cell>
          <cell r="N68">
            <v>434</v>
          </cell>
          <cell r="O68">
            <v>4</v>
          </cell>
          <cell r="P68">
            <v>5</v>
          </cell>
          <cell r="Q68">
            <v>9</v>
          </cell>
          <cell r="R68">
            <v>5</v>
          </cell>
          <cell r="S68">
            <v>4</v>
          </cell>
          <cell r="T68">
            <v>7</v>
          </cell>
          <cell r="U68">
            <v>5</v>
          </cell>
          <cell r="V68">
            <v>8</v>
          </cell>
          <cell r="W68">
            <v>8</v>
          </cell>
          <cell r="X68">
            <v>8</v>
          </cell>
          <cell r="Y68">
            <v>8</v>
          </cell>
          <cell r="Z68">
            <v>8</v>
          </cell>
          <cell r="AA68">
            <v>8</v>
          </cell>
          <cell r="AB68">
            <v>8</v>
          </cell>
          <cell r="AC68">
            <v>9</v>
          </cell>
          <cell r="AD68">
            <v>9</v>
          </cell>
          <cell r="AE68">
            <v>9</v>
          </cell>
          <cell r="AF68">
            <v>8</v>
          </cell>
          <cell r="AG68">
            <v>8</v>
          </cell>
          <cell r="AH68">
            <v>8</v>
          </cell>
          <cell r="AI68">
            <v>9</v>
          </cell>
          <cell r="AJ68">
            <v>8</v>
          </cell>
          <cell r="AK68">
            <v>39</v>
          </cell>
          <cell r="AL68">
            <v>34</v>
          </cell>
          <cell r="AM68">
            <v>32</v>
          </cell>
          <cell r="AN68">
            <v>31</v>
          </cell>
          <cell r="AO68">
            <v>28</v>
          </cell>
          <cell r="AP68">
            <v>25</v>
          </cell>
          <cell r="AQ68">
            <v>21</v>
          </cell>
          <cell r="AR68">
            <v>16</v>
          </cell>
          <cell r="AS68">
            <v>15</v>
          </cell>
          <cell r="AT68">
            <v>11</v>
          </cell>
          <cell r="AU68">
            <v>10</v>
          </cell>
          <cell r="AV68">
            <v>9</v>
          </cell>
          <cell r="AW68">
            <v>9</v>
          </cell>
          <cell r="AX68">
            <v>6</v>
          </cell>
          <cell r="AY68">
            <v>0</v>
          </cell>
          <cell r="AZ68">
            <v>221</v>
          </cell>
          <cell r="BA68">
            <v>22</v>
          </cell>
          <cell r="BB68">
            <v>21</v>
          </cell>
          <cell r="BC68">
            <v>96</v>
          </cell>
          <cell r="BD68">
            <v>8</v>
          </cell>
        </row>
        <row r="69">
          <cell r="K69">
            <v>8922</v>
          </cell>
          <cell r="L69" t="str">
            <v>00008922</v>
          </cell>
          <cell r="M69" t="str">
            <v>P.S. LA CASCARILLA</v>
          </cell>
          <cell r="N69">
            <v>401</v>
          </cell>
          <cell r="O69">
            <v>1</v>
          </cell>
          <cell r="P69">
            <v>2</v>
          </cell>
          <cell r="Q69">
            <v>3</v>
          </cell>
          <cell r="R69">
            <v>3</v>
          </cell>
          <cell r="S69">
            <v>8</v>
          </cell>
          <cell r="T69">
            <v>6</v>
          </cell>
          <cell r="U69">
            <v>6</v>
          </cell>
          <cell r="V69">
            <v>7</v>
          </cell>
          <cell r="W69">
            <v>7</v>
          </cell>
          <cell r="X69">
            <v>8</v>
          </cell>
          <cell r="Y69">
            <v>7</v>
          </cell>
          <cell r="Z69">
            <v>8</v>
          </cell>
          <cell r="AA69">
            <v>7</v>
          </cell>
          <cell r="AB69">
            <v>7</v>
          </cell>
          <cell r="AC69">
            <v>8</v>
          </cell>
          <cell r="AD69">
            <v>9</v>
          </cell>
          <cell r="AE69">
            <v>8</v>
          </cell>
          <cell r="AF69">
            <v>8</v>
          </cell>
          <cell r="AG69">
            <v>8</v>
          </cell>
          <cell r="AH69">
            <v>8</v>
          </cell>
          <cell r="AI69">
            <v>8</v>
          </cell>
          <cell r="AJ69">
            <v>8</v>
          </cell>
          <cell r="AK69">
            <v>35</v>
          </cell>
          <cell r="AL69">
            <v>32</v>
          </cell>
          <cell r="AM69">
            <v>30</v>
          </cell>
          <cell r="AN69">
            <v>29</v>
          </cell>
          <cell r="AO69">
            <v>25</v>
          </cell>
          <cell r="AP69">
            <v>23</v>
          </cell>
          <cell r="AQ69">
            <v>19</v>
          </cell>
          <cell r="AR69">
            <v>16</v>
          </cell>
          <cell r="AS69">
            <v>14</v>
          </cell>
          <cell r="AT69">
            <v>10</v>
          </cell>
          <cell r="AU69">
            <v>10</v>
          </cell>
          <cell r="AV69">
            <v>7</v>
          </cell>
          <cell r="AW69">
            <v>9</v>
          </cell>
          <cell r="AX69">
            <v>2</v>
          </cell>
          <cell r="AY69">
            <v>0</v>
          </cell>
          <cell r="AZ69">
            <v>205</v>
          </cell>
          <cell r="BA69">
            <v>20</v>
          </cell>
          <cell r="BB69">
            <v>20</v>
          </cell>
          <cell r="BC69">
            <v>89</v>
          </cell>
          <cell r="BD69">
            <v>3</v>
          </cell>
        </row>
        <row r="70">
          <cell r="K70">
            <v>7746</v>
          </cell>
          <cell r="L70" t="str">
            <v>00007746</v>
          </cell>
          <cell r="M70" t="str">
            <v>P.S. LAGUNAS</v>
          </cell>
          <cell r="N70">
            <v>856</v>
          </cell>
          <cell r="O70">
            <v>5</v>
          </cell>
          <cell r="P70">
            <v>5</v>
          </cell>
          <cell r="Q70">
            <v>10</v>
          </cell>
          <cell r="R70">
            <v>10</v>
          </cell>
          <cell r="S70">
            <v>11</v>
          </cell>
          <cell r="T70">
            <v>14</v>
          </cell>
          <cell r="U70">
            <v>12</v>
          </cell>
          <cell r="V70">
            <v>16</v>
          </cell>
          <cell r="W70">
            <v>18</v>
          </cell>
          <cell r="X70">
            <v>16</v>
          </cell>
          <cell r="Y70">
            <v>19</v>
          </cell>
          <cell r="Z70">
            <v>17</v>
          </cell>
          <cell r="AA70">
            <v>19</v>
          </cell>
          <cell r="AB70">
            <v>19</v>
          </cell>
          <cell r="AC70">
            <v>22</v>
          </cell>
          <cell r="AD70">
            <v>21</v>
          </cell>
          <cell r="AE70">
            <v>21</v>
          </cell>
          <cell r="AF70">
            <v>21</v>
          </cell>
          <cell r="AG70">
            <v>21</v>
          </cell>
          <cell r="AH70">
            <v>20</v>
          </cell>
          <cell r="AI70">
            <v>18</v>
          </cell>
          <cell r="AJ70">
            <v>18</v>
          </cell>
          <cell r="AK70">
            <v>75</v>
          </cell>
          <cell r="AL70">
            <v>49</v>
          </cell>
          <cell r="AM70">
            <v>50</v>
          </cell>
          <cell r="AN70">
            <v>50</v>
          </cell>
          <cell r="AO70">
            <v>55</v>
          </cell>
          <cell r="AP70">
            <v>44</v>
          </cell>
          <cell r="AQ70">
            <v>43</v>
          </cell>
          <cell r="AR70">
            <v>33</v>
          </cell>
          <cell r="AS70">
            <v>26</v>
          </cell>
          <cell r="AT70">
            <v>28</v>
          </cell>
          <cell r="AU70">
            <v>21</v>
          </cell>
          <cell r="AV70">
            <v>17</v>
          </cell>
          <cell r="AW70">
            <v>22</v>
          </cell>
          <cell r="AX70">
            <v>7</v>
          </cell>
          <cell r="AY70">
            <v>1</v>
          </cell>
          <cell r="AZ70">
            <v>437</v>
          </cell>
          <cell r="BA70">
            <v>52</v>
          </cell>
          <cell r="BB70">
            <v>50</v>
          </cell>
          <cell r="BC70">
            <v>165</v>
          </cell>
          <cell r="BD70">
            <v>10</v>
          </cell>
        </row>
        <row r="71">
          <cell r="K71">
            <v>7696</v>
          </cell>
          <cell r="L71" t="str">
            <v>00007696</v>
          </cell>
          <cell r="M71" t="str">
            <v>P.S. MAMABAMBA</v>
          </cell>
          <cell r="N71">
            <v>1682</v>
          </cell>
          <cell r="O71">
            <v>10</v>
          </cell>
          <cell r="P71">
            <v>10</v>
          </cell>
          <cell r="Q71">
            <v>20</v>
          </cell>
          <cell r="R71">
            <v>20</v>
          </cell>
          <cell r="S71">
            <v>22</v>
          </cell>
          <cell r="T71">
            <v>27</v>
          </cell>
          <cell r="U71">
            <v>28</v>
          </cell>
          <cell r="V71">
            <v>30</v>
          </cell>
          <cell r="W71">
            <v>31</v>
          </cell>
          <cell r="X71">
            <v>32</v>
          </cell>
          <cell r="Y71">
            <v>31</v>
          </cell>
          <cell r="Z71">
            <v>32</v>
          </cell>
          <cell r="AA71">
            <v>31</v>
          </cell>
          <cell r="AB71">
            <v>31</v>
          </cell>
          <cell r="AC71">
            <v>35</v>
          </cell>
          <cell r="AD71">
            <v>37</v>
          </cell>
          <cell r="AE71">
            <v>33</v>
          </cell>
          <cell r="AF71">
            <v>32</v>
          </cell>
          <cell r="AG71">
            <v>33</v>
          </cell>
          <cell r="AH71">
            <v>32</v>
          </cell>
          <cell r="AI71">
            <v>34</v>
          </cell>
          <cell r="AJ71">
            <v>32</v>
          </cell>
          <cell r="AK71">
            <v>149</v>
          </cell>
          <cell r="AL71">
            <v>133</v>
          </cell>
          <cell r="AM71">
            <v>125</v>
          </cell>
          <cell r="AN71">
            <v>123</v>
          </cell>
          <cell r="AO71">
            <v>108</v>
          </cell>
          <cell r="AP71">
            <v>93</v>
          </cell>
          <cell r="AQ71">
            <v>81</v>
          </cell>
          <cell r="AR71">
            <v>65</v>
          </cell>
          <cell r="AS71">
            <v>55</v>
          </cell>
          <cell r="AT71">
            <v>44</v>
          </cell>
          <cell r="AU71">
            <v>36</v>
          </cell>
          <cell r="AV71">
            <v>31</v>
          </cell>
          <cell r="AW71">
            <v>36</v>
          </cell>
          <cell r="AX71">
            <v>15</v>
          </cell>
          <cell r="AY71">
            <v>1</v>
          </cell>
          <cell r="AZ71">
            <v>858</v>
          </cell>
          <cell r="BA71">
            <v>85</v>
          </cell>
          <cell r="BB71">
            <v>83</v>
          </cell>
          <cell r="BC71">
            <v>373</v>
          </cell>
          <cell r="BD71">
            <v>20</v>
          </cell>
        </row>
        <row r="72">
          <cell r="K72">
            <v>7747</v>
          </cell>
          <cell r="L72" t="str">
            <v>00007747</v>
          </cell>
          <cell r="M72" t="str">
            <v>P.S. PAJURILLO</v>
          </cell>
          <cell r="N72">
            <v>743</v>
          </cell>
          <cell r="O72">
            <v>3</v>
          </cell>
          <cell r="P72">
            <v>4</v>
          </cell>
          <cell r="Q72">
            <v>7</v>
          </cell>
          <cell r="R72">
            <v>10</v>
          </cell>
          <cell r="S72">
            <v>14</v>
          </cell>
          <cell r="T72">
            <v>12</v>
          </cell>
          <cell r="U72">
            <v>12</v>
          </cell>
          <cell r="V72">
            <v>14</v>
          </cell>
          <cell r="W72">
            <v>16</v>
          </cell>
          <cell r="X72">
            <v>14</v>
          </cell>
          <cell r="Y72">
            <v>16</v>
          </cell>
          <cell r="Z72">
            <v>15</v>
          </cell>
          <cell r="AA72">
            <v>16</v>
          </cell>
          <cell r="AB72">
            <v>16</v>
          </cell>
          <cell r="AC72">
            <v>19</v>
          </cell>
          <cell r="AD72">
            <v>18</v>
          </cell>
          <cell r="AE72">
            <v>18</v>
          </cell>
          <cell r="AF72">
            <v>18</v>
          </cell>
          <cell r="AG72">
            <v>18</v>
          </cell>
          <cell r="AH72">
            <v>17</v>
          </cell>
          <cell r="AI72">
            <v>16</v>
          </cell>
          <cell r="AJ72">
            <v>15</v>
          </cell>
          <cell r="AK72">
            <v>65</v>
          </cell>
          <cell r="AL72">
            <v>43</v>
          </cell>
          <cell r="AM72">
            <v>43</v>
          </cell>
          <cell r="AN72">
            <v>43</v>
          </cell>
          <cell r="AO72">
            <v>47</v>
          </cell>
          <cell r="AP72">
            <v>38</v>
          </cell>
          <cell r="AQ72">
            <v>38</v>
          </cell>
          <cell r="AR72">
            <v>29</v>
          </cell>
          <cell r="AS72">
            <v>21</v>
          </cell>
          <cell r="AT72">
            <v>23</v>
          </cell>
          <cell r="AU72">
            <v>20</v>
          </cell>
          <cell r="AV72">
            <v>14</v>
          </cell>
          <cell r="AW72">
            <v>18</v>
          </cell>
          <cell r="AX72">
            <v>5</v>
          </cell>
          <cell r="AY72">
            <v>1</v>
          </cell>
          <cell r="AZ72">
            <v>379</v>
          </cell>
          <cell r="BA72">
            <v>44</v>
          </cell>
          <cell r="BB72">
            <v>43</v>
          </cell>
          <cell r="BC72">
            <v>142</v>
          </cell>
          <cell r="BD72">
            <v>7</v>
          </cell>
        </row>
        <row r="73">
          <cell r="K73">
            <v>4995</v>
          </cell>
          <cell r="L73" t="str">
            <v>00004995</v>
          </cell>
          <cell r="M73" t="str">
            <v>P.S. PALMAS DE HUICHUD</v>
          </cell>
          <cell r="N73">
            <v>447</v>
          </cell>
          <cell r="O73">
            <v>3</v>
          </cell>
          <cell r="P73">
            <v>3</v>
          </cell>
          <cell r="Q73">
            <v>6</v>
          </cell>
          <cell r="R73">
            <v>6</v>
          </cell>
          <cell r="S73">
            <v>5</v>
          </cell>
          <cell r="T73">
            <v>7</v>
          </cell>
          <cell r="U73">
            <v>8</v>
          </cell>
          <cell r="V73">
            <v>8</v>
          </cell>
          <cell r="W73">
            <v>8</v>
          </cell>
          <cell r="X73">
            <v>9</v>
          </cell>
          <cell r="Y73">
            <v>8</v>
          </cell>
          <cell r="Z73">
            <v>8</v>
          </cell>
          <cell r="AA73">
            <v>8</v>
          </cell>
          <cell r="AB73">
            <v>8</v>
          </cell>
          <cell r="AC73">
            <v>9</v>
          </cell>
          <cell r="AD73">
            <v>10</v>
          </cell>
          <cell r="AE73">
            <v>9</v>
          </cell>
          <cell r="AF73">
            <v>9</v>
          </cell>
          <cell r="AG73">
            <v>9</v>
          </cell>
          <cell r="AH73">
            <v>9</v>
          </cell>
          <cell r="AI73">
            <v>9</v>
          </cell>
          <cell r="AJ73">
            <v>8</v>
          </cell>
          <cell r="AK73">
            <v>39</v>
          </cell>
          <cell r="AL73">
            <v>35</v>
          </cell>
          <cell r="AM73">
            <v>33</v>
          </cell>
          <cell r="AN73">
            <v>33</v>
          </cell>
          <cell r="AO73">
            <v>28</v>
          </cell>
          <cell r="AP73">
            <v>25</v>
          </cell>
          <cell r="AQ73">
            <v>21</v>
          </cell>
          <cell r="AR73">
            <v>17</v>
          </cell>
          <cell r="AS73">
            <v>15</v>
          </cell>
          <cell r="AT73">
            <v>12</v>
          </cell>
          <cell r="AU73">
            <v>10</v>
          </cell>
          <cell r="AV73">
            <v>9</v>
          </cell>
          <cell r="AW73">
            <v>9</v>
          </cell>
          <cell r="AX73">
            <v>4</v>
          </cell>
          <cell r="AY73">
            <v>0</v>
          </cell>
          <cell r="AZ73">
            <v>228</v>
          </cell>
          <cell r="BA73">
            <v>22</v>
          </cell>
          <cell r="BB73">
            <v>22</v>
          </cell>
          <cell r="BC73">
            <v>98</v>
          </cell>
          <cell r="BD73">
            <v>6</v>
          </cell>
        </row>
        <row r="74">
          <cell r="K74">
            <v>4994</v>
          </cell>
          <cell r="L74" t="str">
            <v>00004994</v>
          </cell>
          <cell r="M74" t="str">
            <v>P.S. PAYAC</v>
          </cell>
          <cell r="N74">
            <v>740</v>
          </cell>
          <cell r="O74">
            <v>5</v>
          </cell>
          <cell r="P74">
            <v>5</v>
          </cell>
          <cell r="Q74">
            <v>10</v>
          </cell>
          <cell r="R74">
            <v>10</v>
          </cell>
          <cell r="S74">
            <v>11</v>
          </cell>
          <cell r="T74">
            <v>12</v>
          </cell>
          <cell r="U74">
            <v>9</v>
          </cell>
          <cell r="V74">
            <v>13</v>
          </cell>
          <cell r="W74">
            <v>13</v>
          </cell>
          <cell r="X74">
            <v>14</v>
          </cell>
          <cell r="Y74">
            <v>13</v>
          </cell>
          <cell r="Z74">
            <v>14</v>
          </cell>
          <cell r="AA74">
            <v>14</v>
          </cell>
          <cell r="AB74">
            <v>13</v>
          </cell>
          <cell r="AC74">
            <v>15</v>
          </cell>
          <cell r="AD74">
            <v>16</v>
          </cell>
          <cell r="AE74">
            <v>15</v>
          </cell>
          <cell r="AF74">
            <v>14</v>
          </cell>
          <cell r="AG74">
            <v>14</v>
          </cell>
          <cell r="AH74">
            <v>14</v>
          </cell>
          <cell r="AI74">
            <v>15</v>
          </cell>
          <cell r="AJ74">
            <v>14</v>
          </cell>
          <cell r="AK74">
            <v>65</v>
          </cell>
          <cell r="AL74">
            <v>58</v>
          </cell>
          <cell r="AM74">
            <v>56</v>
          </cell>
          <cell r="AN74">
            <v>54</v>
          </cell>
          <cell r="AO74">
            <v>48</v>
          </cell>
          <cell r="AP74">
            <v>41</v>
          </cell>
          <cell r="AQ74">
            <v>34</v>
          </cell>
          <cell r="AR74">
            <v>30</v>
          </cell>
          <cell r="AS74">
            <v>25</v>
          </cell>
          <cell r="AT74">
            <v>19</v>
          </cell>
          <cell r="AU74">
            <v>16</v>
          </cell>
          <cell r="AV74">
            <v>14</v>
          </cell>
          <cell r="AW74">
            <v>17</v>
          </cell>
          <cell r="AX74">
            <v>7</v>
          </cell>
          <cell r="AY74">
            <v>1</v>
          </cell>
          <cell r="AZ74">
            <v>377</v>
          </cell>
          <cell r="BA74">
            <v>37</v>
          </cell>
          <cell r="BB74">
            <v>36</v>
          </cell>
          <cell r="BC74">
            <v>164</v>
          </cell>
          <cell r="BD74">
            <v>9</v>
          </cell>
        </row>
        <row r="75">
          <cell r="K75">
            <v>7102</v>
          </cell>
          <cell r="L75" t="str">
            <v>00007102</v>
          </cell>
          <cell r="M75" t="str">
            <v>P.S. SANICULLO ALTO</v>
          </cell>
          <cell r="N75">
            <v>317</v>
          </cell>
          <cell r="O75">
            <v>2</v>
          </cell>
          <cell r="P75">
            <v>2</v>
          </cell>
          <cell r="Q75">
            <v>4</v>
          </cell>
          <cell r="R75">
            <v>5</v>
          </cell>
          <cell r="S75">
            <v>3</v>
          </cell>
          <cell r="T75">
            <v>5</v>
          </cell>
          <cell r="U75">
            <v>5</v>
          </cell>
          <cell r="V75">
            <v>6</v>
          </cell>
          <cell r="W75">
            <v>6</v>
          </cell>
          <cell r="X75">
            <v>6</v>
          </cell>
          <cell r="Y75">
            <v>6</v>
          </cell>
          <cell r="Z75">
            <v>6</v>
          </cell>
          <cell r="AA75">
            <v>6</v>
          </cell>
          <cell r="AB75">
            <v>6</v>
          </cell>
          <cell r="AC75">
            <v>7</v>
          </cell>
          <cell r="AD75">
            <v>7</v>
          </cell>
          <cell r="AE75">
            <v>6</v>
          </cell>
          <cell r="AF75">
            <v>6</v>
          </cell>
          <cell r="AG75">
            <v>6</v>
          </cell>
          <cell r="AH75">
            <v>6</v>
          </cell>
          <cell r="AI75">
            <v>6</v>
          </cell>
          <cell r="AJ75">
            <v>6</v>
          </cell>
          <cell r="AK75">
            <v>29</v>
          </cell>
          <cell r="AL75">
            <v>25</v>
          </cell>
          <cell r="AM75">
            <v>25</v>
          </cell>
          <cell r="AN75">
            <v>23</v>
          </cell>
          <cell r="AO75">
            <v>20</v>
          </cell>
          <cell r="AP75">
            <v>18</v>
          </cell>
          <cell r="AQ75">
            <v>15</v>
          </cell>
          <cell r="AR75">
            <v>12</v>
          </cell>
          <cell r="AS75">
            <v>10</v>
          </cell>
          <cell r="AT75">
            <v>9</v>
          </cell>
          <cell r="AU75">
            <v>6</v>
          </cell>
          <cell r="AV75">
            <v>5</v>
          </cell>
          <cell r="AW75">
            <v>6</v>
          </cell>
          <cell r="AX75">
            <v>3</v>
          </cell>
          <cell r="AY75">
            <v>1</v>
          </cell>
          <cell r="AZ75">
            <v>162</v>
          </cell>
          <cell r="BA75">
            <v>16</v>
          </cell>
          <cell r="BB75">
            <v>15</v>
          </cell>
          <cell r="BC75">
            <v>71</v>
          </cell>
          <cell r="BD75">
            <v>4</v>
          </cell>
        </row>
        <row r="76">
          <cell r="K76">
            <v>7752</v>
          </cell>
          <cell r="L76" t="str">
            <v>00007752</v>
          </cell>
          <cell r="M76" t="str">
            <v>P.S. SANTA CLARA DE CAMSE</v>
          </cell>
          <cell r="N76">
            <v>684</v>
          </cell>
          <cell r="O76">
            <v>4</v>
          </cell>
          <cell r="P76">
            <v>5</v>
          </cell>
          <cell r="Q76">
            <v>9</v>
          </cell>
          <cell r="R76">
            <v>7</v>
          </cell>
          <cell r="S76">
            <v>9</v>
          </cell>
          <cell r="T76">
            <v>11</v>
          </cell>
          <cell r="U76">
            <v>10</v>
          </cell>
          <cell r="V76">
            <v>12</v>
          </cell>
          <cell r="W76">
            <v>13</v>
          </cell>
          <cell r="X76">
            <v>13</v>
          </cell>
          <cell r="Y76">
            <v>13</v>
          </cell>
          <cell r="Z76">
            <v>13</v>
          </cell>
          <cell r="AA76">
            <v>13</v>
          </cell>
          <cell r="AB76">
            <v>13</v>
          </cell>
          <cell r="AC76">
            <v>14</v>
          </cell>
          <cell r="AD76">
            <v>15</v>
          </cell>
          <cell r="AE76">
            <v>14</v>
          </cell>
          <cell r="AF76">
            <v>13</v>
          </cell>
          <cell r="AG76">
            <v>13</v>
          </cell>
          <cell r="AH76">
            <v>13</v>
          </cell>
          <cell r="AI76">
            <v>14</v>
          </cell>
          <cell r="AJ76">
            <v>13</v>
          </cell>
          <cell r="AK76">
            <v>61</v>
          </cell>
          <cell r="AL76">
            <v>54</v>
          </cell>
          <cell r="AM76">
            <v>51</v>
          </cell>
          <cell r="AN76">
            <v>49</v>
          </cell>
          <cell r="AO76">
            <v>43</v>
          </cell>
          <cell r="AP76">
            <v>38</v>
          </cell>
          <cell r="AQ76">
            <v>33</v>
          </cell>
          <cell r="AR76">
            <v>26</v>
          </cell>
          <cell r="AS76">
            <v>22</v>
          </cell>
          <cell r="AT76">
            <v>18</v>
          </cell>
          <cell r="AU76">
            <v>16</v>
          </cell>
          <cell r="AV76">
            <v>12</v>
          </cell>
          <cell r="AW76">
            <v>16</v>
          </cell>
          <cell r="AX76">
            <v>6</v>
          </cell>
          <cell r="AY76">
            <v>0</v>
          </cell>
          <cell r="AZ76">
            <v>349</v>
          </cell>
          <cell r="BA76">
            <v>35</v>
          </cell>
          <cell r="BB76">
            <v>34</v>
          </cell>
          <cell r="BC76">
            <v>151</v>
          </cell>
          <cell r="BD76">
            <v>8</v>
          </cell>
        </row>
        <row r="77">
          <cell r="K77">
            <v>6857</v>
          </cell>
          <cell r="L77" t="str">
            <v>00006857</v>
          </cell>
          <cell r="M77" t="str">
            <v>C.S. NUEVO ORIENTE</v>
          </cell>
          <cell r="N77">
            <v>2541</v>
          </cell>
          <cell r="O77">
            <v>26</v>
          </cell>
          <cell r="P77">
            <v>28</v>
          </cell>
          <cell r="Q77">
            <v>54</v>
          </cell>
          <cell r="R77">
            <v>54</v>
          </cell>
          <cell r="S77">
            <v>41</v>
          </cell>
          <cell r="T77">
            <v>39</v>
          </cell>
          <cell r="U77">
            <v>42</v>
          </cell>
          <cell r="V77">
            <v>44</v>
          </cell>
          <cell r="W77">
            <v>45</v>
          </cell>
          <cell r="X77">
            <v>48</v>
          </cell>
          <cell r="Y77">
            <v>45</v>
          </cell>
          <cell r="Z77">
            <v>47</v>
          </cell>
          <cell r="AA77">
            <v>46</v>
          </cell>
          <cell r="AB77">
            <v>45</v>
          </cell>
          <cell r="AC77">
            <v>52</v>
          </cell>
          <cell r="AD77">
            <v>54</v>
          </cell>
          <cell r="AE77">
            <v>49</v>
          </cell>
          <cell r="AF77">
            <v>48</v>
          </cell>
          <cell r="AG77">
            <v>48</v>
          </cell>
          <cell r="AH77">
            <v>48</v>
          </cell>
          <cell r="AI77">
            <v>50</v>
          </cell>
          <cell r="AJ77">
            <v>47</v>
          </cell>
          <cell r="AK77">
            <v>220</v>
          </cell>
          <cell r="AL77">
            <v>197</v>
          </cell>
          <cell r="AM77">
            <v>185</v>
          </cell>
          <cell r="AN77">
            <v>181</v>
          </cell>
          <cell r="AO77">
            <v>159</v>
          </cell>
          <cell r="AP77">
            <v>139</v>
          </cell>
          <cell r="AQ77">
            <v>117</v>
          </cell>
          <cell r="AR77">
            <v>96</v>
          </cell>
          <cell r="AS77">
            <v>80</v>
          </cell>
          <cell r="AT77">
            <v>64</v>
          </cell>
          <cell r="AU77">
            <v>54</v>
          </cell>
          <cell r="AV77">
            <v>46</v>
          </cell>
          <cell r="AW77">
            <v>57</v>
          </cell>
          <cell r="AX77">
            <v>41</v>
          </cell>
          <cell r="AY77">
            <v>4</v>
          </cell>
          <cell r="AZ77">
            <v>1296</v>
          </cell>
          <cell r="BA77">
            <v>125</v>
          </cell>
          <cell r="BB77">
            <v>123</v>
          </cell>
          <cell r="BC77">
            <v>551</v>
          </cell>
          <cell r="BD77">
            <v>55</v>
          </cell>
        </row>
        <row r="78">
          <cell r="K78">
            <v>4987</v>
          </cell>
          <cell r="L78" t="str">
            <v>00004987</v>
          </cell>
          <cell r="M78" t="str">
            <v>C.S. SUMIDERO</v>
          </cell>
          <cell r="N78">
            <v>1218</v>
          </cell>
          <cell r="O78">
            <v>8</v>
          </cell>
          <cell r="P78">
            <v>8</v>
          </cell>
          <cell r="Q78">
            <v>16</v>
          </cell>
          <cell r="R78">
            <v>16</v>
          </cell>
          <cell r="S78">
            <v>18</v>
          </cell>
          <cell r="T78">
            <v>19</v>
          </cell>
          <cell r="U78">
            <v>21</v>
          </cell>
          <cell r="V78">
            <v>22</v>
          </cell>
          <cell r="W78">
            <v>22</v>
          </cell>
          <cell r="X78">
            <v>23</v>
          </cell>
          <cell r="Y78">
            <v>22</v>
          </cell>
          <cell r="Z78">
            <v>23</v>
          </cell>
          <cell r="AA78">
            <v>22</v>
          </cell>
          <cell r="AB78">
            <v>22</v>
          </cell>
          <cell r="AC78">
            <v>25</v>
          </cell>
          <cell r="AD78">
            <v>26</v>
          </cell>
          <cell r="AE78">
            <v>24</v>
          </cell>
          <cell r="AF78">
            <v>23</v>
          </cell>
          <cell r="AG78">
            <v>24</v>
          </cell>
          <cell r="AH78">
            <v>23</v>
          </cell>
          <cell r="AI78">
            <v>24</v>
          </cell>
          <cell r="AJ78">
            <v>23</v>
          </cell>
          <cell r="AK78">
            <v>106</v>
          </cell>
          <cell r="AL78">
            <v>97</v>
          </cell>
          <cell r="AM78">
            <v>91</v>
          </cell>
          <cell r="AN78">
            <v>88</v>
          </cell>
          <cell r="AO78">
            <v>77</v>
          </cell>
          <cell r="AP78">
            <v>68</v>
          </cell>
          <cell r="AQ78">
            <v>59</v>
          </cell>
          <cell r="AR78">
            <v>47</v>
          </cell>
          <cell r="AS78">
            <v>40</v>
          </cell>
          <cell r="AT78">
            <v>31</v>
          </cell>
          <cell r="AU78">
            <v>26</v>
          </cell>
          <cell r="AV78">
            <v>22</v>
          </cell>
          <cell r="AW78">
            <v>28</v>
          </cell>
          <cell r="AX78">
            <v>12</v>
          </cell>
          <cell r="AY78">
            <v>1</v>
          </cell>
          <cell r="AZ78">
            <v>621</v>
          </cell>
          <cell r="BA78">
            <v>61</v>
          </cell>
          <cell r="BB78">
            <v>60</v>
          </cell>
          <cell r="BC78">
            <v>269</v>
          </cell>
          <cell r="BD78">
            <v>16</v>
          </cell>
        </row>
        <row r="79">
          <cell r="K79">
            <v>4989</v>
          </cell>
          <cell r="L79" t="str">
            <v>00004989</v>
          </cell>
          <cell r="M79" t="str">
            <v>P.S. AMBULCO GRANDE</v>
          </cell>
          <cell r="N79">
            <v>1192</v>
          </cell>
          <cell r="O79">
            <v>8</v>
          </cell>
          <cell r="P79">
            <v>8</v>
          </cell>
          <cell r="Q79">
            <v>16</v>
          </cell>
          <cell r="R79">
            <v>15</v>
          </cell>
          <cell r="S79">
            <v>13</v>
          </cell>
          <cell r="T79">
            <v>19</v>
          </cell>
          <cell r="U79">
            <v>16</v>
          </cell>
          <cell r="V79">
            <v>21</v>
          </cell>
          <cell r="W79">
            <v>22</v>
          </cell>
          <cell r="X79">
            <v>23</v>
          </cell>
          <cell r="Y79">
            <v>22</v>
          </cell>
          <cell r="Z79">
            <v>22</v>
          </cell>
          <cell r="AA79">
            <v>22</v>
          </cell>
          <cell r="AB79">
            <v>22</v>
          </cell>
          <cell r="AC79">
            <v>25</v>
          </cell>
          <cell r="AD79">
            <v>26</v>
          </cell>
          <cell r="AE79">
            <v>24</v>
          </cell>
          <cell r="AF79">
            <v>23</v>
          </cell>
          <cell r="AG79">
            <v>23</v>
          </cell>
          <cell r="AH79">
            <v>23</v>
          </cell>
          <cell r="AI79">
            <v>24</v>
          </cell>
          <cell r="AJ79">
            <v>23</v>
          </cell>
          <cell r="AK79">
            <v>106</v>
          </cell>
          <cell r="AL79">
            <v>95</v>
          </cell>
          <cell r="AM79">
            <v>89</v>
          </cell>
          <cell r="AN79">
            <v>87</v>
          </cell>
          <cell r="AO79">
            <v>77</v>
          </cell>
          <cell r="AP79">
            <v>66</v>
          </cell>
          <cell r="AQ79">
            <v>56</v>
          </cell>
          <cell r="AR79">
            <v>46</v>
          </cell>
          <cell r="AS79">
            <v>39</v>
          </cell>
          <cell r="AT79">
            <v>31</v>
          </cell>
          <cell r="AU79">
            <v>26</v>
          </cell>
          <cell r="AV79">
            <v>22</v>
          </cell>
          <cell r="AW79">
            <v>28</v>
          </cell>
          <cell r="AX79">
            <v>13</v>
          </cell>
          <cell r="AY79">
            <v>1</v>
          </cell>
          <cell r="AZ79">
            <v>608</v>
          </cell>
          <cell r="BA79">
            <v>61</v>
          </cell>
          <cell r="BB79">
            <v>59</v>
          </cell>
          <cell r="BC79">
            <v>265</v>
          </cell>
          <cell r="BD79">
            <v>17</v>
          </cell>
        </row>
        <row r="80">
          <cell r="K80">
            <v>6854</v>
          </cell>
          <cell r="L80" t="str">
            <v>00006854</v>
          </cell>
          <cell r="M80" t="str">
            <v>P.S. CARAMARCA CHICA</v>
          </cell>
          <cell r="N80">
            <v>377</v>
          </cell>
          <cell r="O80">
            <v>3</v>
          </cell>
          <cell r="P80">
            <v>4</v>
          </cell>
          <cell r="Q80">
            <v>7</v>
          </cell>
          <cell r="R80">
            <v>7</v>
          </cell>
          <cell r="S80">
            <v>4</v>
          </cell>
          <cell r="T80">
            <v>6</v>
          </cell>
          <cell r="U80">
            <v>9</v>
          </cell>
          <cell r="V80">
            <v>7</v>
          </cell>
          <cell r="W80">
            <v>7</v>
          </cell>
          <cell r="X80">
            <v>7</v>
          </cell>
          <cell r="Y80">
            <v>7</v>
          </cell>
          <cell r="Z80">
            <v>7</v>
          </cell>
          <cell r="AA80">
            <v>7</v>
          </cell>
          <cell r="AB80">
            <v>7</v>
          </cell>
          <cell r="AC80">
            <v>8</v>
          </cell>
          <cell r="AD80">
            <v>8</v>
          </cell>
          <cell r="AE80">
            <v>7</v>
          </cell>
          <cell r="AF80">
            <v>7</v>
          </cell>
          <cell r="AG80">
            <v>7</v>
          </cell>
          <cell r="AH80">
            <v>7</v>
          </cell>
          <cell r="AI80">
            <v>7</v>
          </cell>
          <cell r="AJ80">
            <v>7</v>
          </cell>
          <cell r="AK80">
            <v>34</v>
          </cell>
          <cell r="AL80">
            <v>30</v>
          </cell>
          <cell r="AM80">
            <v>27</v>
          </cell>
          <cell r="AN80">
            <v>27</v>
          </cell>
          <cell r="AO80">
            <v>24</v>
          </cell>
          <cell r="AP80">
            <v>20</v>
          </cell>
          <cell r="AQ80">
            <v>18</v>
          </cell>
          <cell r="AR80">
            <v>14</v>
          </cell>
          <cell r="AS80">
            <v>11</v>
          </cell>
          <cell r="AT80">
            <v>9</v>
          </cell>
          <cell r="AU80">
            <v>8</v>
          </cell>
          <cell r="AV80">
            <v>7</v>
          </cell>
          <cell r="AW80">
            <v>8</v>
          </cell>
          <cell r="AX80">
            <v>5</v>
          </cell>
          <cell r="AY80">
            <v>0</v>
          </cell>
          <cell r="AZ80">
            <v>192</v>
          </cell>
          <cell r="BA80">
            <v>19</v>
          </cell>
          <cell r="BB80">
            <v>18</v>
          </cell>
          <cell r="BC80">
            <v>83</v>
          </cell>
          <cell r="BD80">
            <v>7</v>
          </cell>
        </row>
        <row r="81">
          <cell r="K81">
            <v>7109</v>
          </cell>
          <cell r="L81" t="str">
            <v>00007109</v>
          </cell>
          <cell r="M81" t="str">
            <v>P.S. CHIPULUC</v>
          </cell>
          <cell r="N81">
            <v>512</v>
          </cell>
          <cell r="O81">
            <v>2</v>
          </cell>
          <cell r="P81">
            <v>3</v>
          </cell>
          <cell r="Q81">
            <v>5</v>
          </cell>
          <cell r="R81">
            <v>7</v>
          </cell>
          <cell r="S81">
            <v>7</v>
          </cell>
          <cell r="T81">
            <v>8</v>
          </cell>
          <cell r="U81">
            <v>7</v>
          </cell>
          <cell r="V81">
            <v>9</v>
          </cell>
          <cell r="W81">
            <v>9</v>
          </cell>
          <cell r="X81">
            <v>10</v>
          </cell>
          <cell r="Y81">
            <v>9</v>
          </cell>
          <cell r="Z81">
            <v>10</v>
          </cell>
          <cell r="AA81">
            <v>10</v>
          </cell>
          <cell r="AB81">
            <v>9</v>
          </cell>
          <cell r="AC81">
            <v>11</v>
          </cell>
          <cell r="AD81">
            <v>11</v>
          </cell>
          <cell r="AE81">
            <v>10</v>
          </cell>
          <cell r="AF81">
            <v>10</v>
          </cell>
          <cell r="AG81">
            <v>10</v>
          </cell>
          <cell r="AH81">
            <v>10</v>
          </cell>
          <cell r="AI81">
            <v>10</v>
          </cell>
          <cell r="AJ81">
            <v>10</v>
          </cell>
          <cell r="AK81">
            <v>46</v>
          </cell>
          <cell r="AL81">
            <v>41</v>
          </cell>
          <cell r="AM81">
            <v>38</v>
          </cell>
          <cell r="AN81">
            <v>38</v>
          </cell>
          <cell r="AO81">
            <v>33</v>
          </cell>
          <cell r="AP81">
            <v>29</v>
          </cell>
          <cell r="AQ81">
            <v>24</v>
          </cell>
          <cell r="AR81">
            <v>20</v>
          </cell>
          <cell r="AS81">
            <v>16</v>
          </cell>
          <cell r="AT81">
            <v>14</v>
          </cell>
          <cell r="AU81">
            <v>11</v>
          </cell>
          <cell r="AV81">
            <v>10</v>
          </cell>
          <cell r="AW81">
            <v>10</v>
          </cell>
          <cell r="AX81">
            <v>4</v>
          </cell>
          <cell r="AY81">
            <v>0</v>
          </cell>
          <cell r="AZ81">
            <v>261</v>
          </cell>
          <cell r="BA81">
            <v>26</v>
          </cell>
          <cell r="BB81">
            <v>26</v>
          </cell>
          <cell r="BC81">
            <v>115</v>
          </cell>
          <cell r="BD81">
            <v>5</v>
          </cell>
        </row>
        <row r="82">
          <cell r="K82">
            <v>7697</v>
          </cell>
          <cell r="L82" t="str">
            <v>00007697</v>
          </cell>
          <cell r="M82" t="str">
            <v>P.S. CHUGUR</v>
          </cell>
          <cell r="N82">
            <v>787</v>
          </cell>
          <cell r="O82">
            <v>6</v>
          </cell>
          <cell r="P82">
            <v>6</v>
          </cell>
          <cell r="Q82">
            <v>12</v>
          </cell>
          <cell r="R82">
            <v>11</v>
          </cell>
          <cell r="S82">
            <v>9</v>
          </cell>
          <cell r="T82">
            <v>12</v>
          </cell>
          <cell r="U82">
            <v>12</v>
          </cell>
          <cell r="V82">
            <v>14</v>
          </cell>
          <cell r="W82">
            <v>14</v>
          </cell>
          <cell r="X82">
            <v>15</v>
          </cell>
          <cell r="Y82">
            <v>14</v>
          </cell>
          <cell r="Z82">
            <v>15</v>
          </cell>
          <cell r="AA82">
            <v>15</v>
          </cell>
          <cell r="AB82">
            <v>14</v>
          </cell>
          <cell r="AC82">
            <v>16</v>
          </cell>
          <cell r="AD82">
            <v>17</v>
          </cell>
          <cell r="AE82">
            <v>16</v>
          </cell>
          <cell r="AF82">
            <v>15</v>
          </cell>
          <cell r="AG82">
            <v>15</v>
          </cell>
          <cell r="AH82">
            <v>15</v>
          </cell>
          <cell r="AI82">
            <v>16</v>
          </cell>
          <cell r="AJ82">
            <v>15</v>
          </cell>
          <cell r="AK82">
            <v>69</v>
          </cell>
          <cell r="AL82">
            <v>63</v>
          </cell>
          <cell r="AM82">
            <v>59</v>
          </cell>
          <cell r="AN82">
            <v>58</v>
          </cell>
          <cell r="AO82">
            <v>51</v>
          </cell>
          <cell r="AP82">
            <v>43</v>
          </cell>
          <cell r="AQ82">
            <v>38</v>
          </cell>
          <cell r="AR82">
            <v>30</v>
          </cell>
          <cell r="AS82">
            <v>25</v>
          </cell>
          <cell r="AT82">
            <v>20</v>
          </cell>
          <cell r="AU82">
            <v>17</v>
          </cell>
          <cell r="AV82">
            <v>14</v>
          </cell>
          <cell r="AW82">
            <v>18</v>
          </cell>
          <cell r="AX82">
            <v>9</v>
          </cell>
          <cell r="AY82">
            <v>1</v>
          </cell>
          <cell r="AZ82">
            <v>401</v>
          </cell>
          <cell r="BA82">
            <v>40</v>
          </cell>
          <cell r="BB82">
            <v>39</v>
          </cell>
          <cell r="BC82">
            <v>175</v>
          </cell>
          <cell r="BD82">
            <v>12</v>
          </cell>
        </row>
        <row r="83">
          <cell r="K83">
            <v>6936</v>
          </cell>
          <cell r="L83" t="str">
            <v>00006936</v>
          </cell>
          <cell r="M83" t="str">
            <v>P.S. CORRALES</v>
          </cell>
          <cell r="N83">
            <v>299</v>
          </cell>
          <cell r="O83">
            <v>1</v>
          </cell>
          <cell r="P83">
            <v>2</v>
          </cell>
          <cell r="Q83">
            <v>3</v>
          </cell>
          <cell r="R83">
            <v>5</v>
          </cell>
          <cell r="S83">
            <v>5</v>
          </cell>
          <cell r="T83">
            <v>5</v>
          </cell>
          <cell r="U83">
            <v>5</v>
          </cell>
          <cell r="V83">
            <v>5</v>
          </cell>
          <cell r="W83">
            <v>5</v>
          </cell>
          <cell r="X83">
            <v>6</v>
          </cell>
          <cell r="Y83">
            <v>5</v>
          </cell>
          <cell r="Z83">
            <v>6</v>
          </cell>
          <cell r="AA83">
            <v>6</v>
          </cell>
          <cell r="AB83">
            <v>5</v>
          </cell>
          <cell r="AC83">
            <v>6</v>
          </cell>
          <cell r="AD83">
            <v>7</v>
          </cell>
          <cell r="AE83">
            <v>6</v>
          </cell>
          <cell r="AF83">
            <v>6</v>
          </cell>
          <cell r="AG83">
            <v>6</v>
          </cell>
          <cell r="AH83">
            <v>6</v>
          </cell>
          <cell r="AI83">
            <v>6</v>
          </cell>
          <cell r="AJ83">
            <v>6</v>
          </cell>
          <cell r="AK83">
            <v>26</v>
          </cell>
          <cell r="AL83">
            <v>23</v>
          </cell>
          <cell r="AM83">
            <v>22</v>
          </cell>
          <cell r="AN83">
            <v>21</v>
          </cell>
          <cell r="AO83">
            <v>20</v>
          </cell>
          <cell r="AP83">
            <v>16</v>
          </cell>
          <cell r="AQ83">
            <v>15</v>
          </cell>
          <cell r="AR83">
            <v>11</v>
          </cell>
          <cell r="AS83">
            <v>10</v>
          </cell>
          <cell r="AT83">
            <v>8</v>
          </cell>
          <cell r="AU83">
            <v>6</v>
          </cell>
          <cell r="AV83">
            <v>5</v>
          </cell>
          <cell r="AW83">
            <v>6</v>
          </cell>
          <cell r="AX83">
            <v>2</v>
          </cell>
          <cell r="AY83">
            <v>0</v>
          </cell>
          <cell r="AZ83">
            <v>152</v>
          </cell>
          <cell r="BA83">
            <v>15</v>
          </cell>
          <cell r="BB83">
            <v>15</v>
          </cell>
          <cell r="BC83">
            <v>65</v>
          </cell>
          <cell r="BD83">
            <v>3</v>
          </cell>
        </row>
        <row r="84">
          <cell r="K84">
            <v>7748</v>
          </cell>
          <cell r="L84" t="str">
            <v>00007748</v>
          </cell>
          <cell r="M84" t="str">
            <v>P.S. CULLANMAYO</v>
          </cell>
          <cell r="N84">
            <v>867</v>
          </cell>
          <cell r="O84">
            <v>6</v>
          </cell>
          <cell r="P84">
            <v>6</v>
          </cell>
          <cell r="Q84">
            <v>12</v>
          </cell>
          <cell r="R84">
            <v>14</v>
          </cell>
          <cell r="S84">
            <v>12</v>
          </cell>
          <cell r="T84">
            <v>14</v>
          </cell>
          <cell r="U84">
            <v>17</v>
          </cell>
          <cell r="V84">
            <v>15</v>
          </cell>
          <cell r="W84">
            <v>16</v>
          </cell>
          <cell r="X84">
            <v>17</v>
          </cell>
          <cell r="Y84">
            <v>16</v>
          </cell>
          <cell r="Z84">
            <v>16</v>
          </cell>
          <cell r="AA84">
            <v>16</v>
          </cell>
          <cell r="AB84">
            <v>16</v>
          </cell>
          <cell r="AC84">
            <v>18</v>
          </cell>
          <cell r="AD84">
            <v>19</v>
          </cell>
          <cell r="AE84">
            <v>17</v>
          </cell>
          <cell r="AF84">
            <v>17</v>
          </cell>
          <cell r="AG84">
            <v>17</v>
          </cell>
          <cell r="AH84">
            <v>16</v>
          </cell>
          <cell r="AI84">
            <v>17</v>
          </cell>
          <cell r="AJ84">
            <v>16</v>
          </cell>
          <cell r="AK84">
            <v>76</v>
          </cell>
          <cell r="AL84">
            <v>68</v>
          </cell>
          <cell r="AM84">
            <v>64</v>
          </cell>
          <cell r="AN84">
            <v>64</v>
          </cell>
          <cell r="AO84">
            <v>54</v>
          </cell>
          <cell r="AP84">
            <v>48</v>
          </cell>
          <cell r="AQ84">
            <v>40</v>
          </cell>
          <cell r="AR84">
            <v>34</v>
          </cell>
          <cell r="AS84">
            <v>27</v>
          </cell>
          <cell r="AT84">
            <v>21</v>
          </cell>
          <cell r="AU84">
            <v>18</v>
          </cell>
          <cell r="AV84">
            <v>15</v>
          </cell>
          <cell r="AW84">
            <v>20</v>
          </cell>
          <cell r="AX84">
            <v>10</v>
          </cell>
          <cell r="AY84">
            <v>1</v>
          </cell>
          <cell r="AZ84">
            <v>442</v>
          </cell>
          <cell r="BA84">
            <v>44</v>
          </cell>
          <cell r="BB84">
            <v>42</v>
          </cell>
          <cell r="BC84">
            <v>191</v>
          </cell>
          <cell r="BD84">
            <v>13</v>
          </cell>
        </row>
        <row r="85">
          <cell r="K85">
            <v>4986</v>
          </cell>
          <cell r="L85" t="str">
            <v>00004986</v>
          </cell>
          <cell r="M85" t="str">
            <v>P.S. EL ARENAL DE CUTERVO</v>
          </cell>
          <cell r="N85">
            <v>316</v>
          </cell>
          <cell r="O85">
            <v>2</v>
          </cell>
          <cell r="P85">
            <v>3</v>
          </cell>
          <cell r="Q85">
            <v>5</v>
          </cell>
          <cell r="R85">
            <v>7</v>
          </cell>
          <cell r="S85">
            <v>6</v>
          </cell>
          <cell r="T85">
            <v>5</v>
          </cell>
          <cell r="U85">
            <v>3</v>
          </cell>
          <cell r="V85">
            <v>6</v>
          </cell>
          <cell r="W85">
            <v>6</v>
          </cell>
          <cell r="X85">
            <v>6</v>
          </cell>
          <cell r="Y85">
            <v>6</v>
          </cell>
          <cell r="Z85">
            <v>6</v>
          </cell>
          <cell r="AA85">
            <v>6</v>
          </cell>
          <cell r="AB85">
            <v>6</v>
          </cell>
          <cell r="AC85">
            <v>7</v>
          </cell>
          <cell r="AD85">
            <v>7</v>
          </cell>
          <cell r="AE85">
            <v>6</v>
          </cell>
          <cell r="AF85">
            <v>6</v>
          </cell>
          <cell r="AG85">
            <v>6</v>
          </cell>
          <cell r="AH85">
            <v>6</v>
          </cell>
          <cell r="AI85">
            <v>6</v>
          </cell>
          <cell r="AJ85">
            <v>6</v>
          </cell>
          <cell r="AK85">
            <v>27</v>
          </cell>
          <cell r="AL85">
            <v>25</v>
          </cell>
          <cell r="AM85">
            <v>23</v>
          </cell>
          <cell r="AN85">
            <v>23</v>
          </cell>
          <cell r="AO85">
            <v>20</v>
          </cell>
          <cell r="AP85">
            <v>18</v>
          </cell>
          <cell r="AQ85">
            <v>15</v>
          </cell>
          <cell r="AR85">
            <v>11</v>
          </cell>
          <cell r="AS85">
            <v>10</v>
          </cell>
          <cell r="AT85">
            <v>9</v>
          </cell>
          <cell r="AU85">
            <v>6</v>
          </cell>
          <cell r="AV85">
            <v>5</v>
          </cell>
          <cell r="AW85">
            <v>6</v>
          </cell>
          <cell r="AX85">
            <v>4</v>
          </cell>
          <cell r="AY85">
            <v>0</v>
          </cell>
          <cell r="AZ85">
            <v>161</v>
          </cell>
          <cell r="BA85">
            <v>16</v>
          </cell>
          <cell r="BB85">
            <v>15</v>
          </cell>
          <cell r="BC85">
            <v>69</v>
          </cell>
          <cell r="BD85">
            <v>5</v>
          </cell>
        </row>
        <row r="86">
          <cell r="K86">
            <v>7701</v>
          </cell>
          <cell r="L86" t="str">
            <v>00007701</v>
          </cell>
          <cell r="M86" t="str">
            <v>P.S. EL VERDE</v>
          </cell>
          <cell r="N86">
            <v>531</v>
          </cell>
          <cell r="O86">
            <v>3</v>
          </cell>
          <cell r="P86">
            <v>3</v>
          </cell>
          <cell r="Q86">
            <v>6</v>
          </cell>
          <cell r="R86">
            <v>6</v>
          </cell>
          <cell r="S86">
            <v>13</v>
          </cell>
          <cell r="T86">
            <v>8</v>
          </cell>
          <cell r="U86">
            <v>9</v>
          </cell>
          <cell r="V86">
            <v>9</v>
          </cell>
          <cell r="W86">
            <v>10</v>
          </cell>
          <cell r="X86">
            <v>10</v>
          </cell>
          <cell r="Y86">
            <v>10</v>
          </cell>
          <cell r="Z86">
            <v>10</v>
          </cell>
          <cell r="AA86">
            <v>10</v>
          </cell>
          <cell r="AB86">
            <v>10</v>
          </cell>
          <cell r="AC86">
            <v>11</v>
          </cell>
          <cell r="AD86">
            <v>11</v>
          </cell>
          <cell r="AE86">
            <v>10</v>
          </cell>
          <cell r="AF86">
            <v>10</v>
          </cell>
          <cell r="AG86">
            <v>10</v>
          </cell>
          <cell r="AH86">
            <v>10</v>
          </cell>
          <cell r="AI86">
            <v>11</v>
          </cell>
          <cell r="AJ86">
            <v>10</v>
          </cell>
          <cell r="AK86">
            <v>47</v>
          </cell>
          <cell r="AL86">
            <v>42</v>
          </cell>
          <cell r="AM86">
            <v>41</v>
          </cell>
          <cell r="AN86">
            <v>38</v>
          </cell>
          <cell r="AO86">
            <v>33</v>
          </cell>
          <cell r="AP86">
            <v>29</v>
          </cell>
          <cell r="AQ86">
            <v>26</v>
          </cell>
          <cell r="AR86">
            <v>20</v>
          </cell>
          <cell r="AS86">
            <v>16</v>
          </cell>
          <cell r="AT86">
            <v>14</v>
          </cell>
          <cell r="AU86">
            <v>11</v>
          </cell>
          <cell r="AV86">
            <v>10</v>
          </cell>
          <cell r="AW86">
            <v>10</v>
          </cell>
          <cell r="AX86">
            <v>4</v>
          </cell>
          <cell r="AY86">
            <v>0</v>
          </cell>
          <cell r="AZ86">
            <v>271</v>
          </cell>
          <cell r="BA86">
            <v>27</v>
          </cell>
          <cell r="BB86">
            <v>26</v>
          </cell>
          <cell r="BC86">
            <v>117</v>
          </cell>
          <cell r="BD86">
            <v>6</v>
          </cell>
        </row>
        <row r="87">
          <cell r="K87">
            <v>4988</v>
          </cell>
          <cell r="L87" t="str">
            <v>00004988</v>
          </cell>
          <cell r="M87" t="str">
            <v>P.S. LA COLCA</v>
          </cell>
          <cell r="N87">
            <v>860</v>
          </cell>
          <cell r="O87">
            <v>5</v>
          </cell>
          <cell r="P87">
            <v>5</v>
          </cell>
          <cell r="Q87">
            <v>10</v>
          </cell>
          <cell r="R87">
            <v>8</v>
          </cell>
          <cell r="S87">
            <v>13</v>
          </cell>
          <cell r="T87">
            <v>14</v>
          </cell>
          <cell r="U87">
            <v>10</v>
          </cell>
          <cell r="V87">
            <v>15</v>
          </cell>
          <cell r="W87">
            <v>16</v>
          </cell>
          <cell r="X87">
            <v>17</v>
          </cell>
          <cell r="Y87">
            <v>16</v>
          </cell>
          <cell r="Z87">
            <v>16</v>
          </cell>
          <cell r="AA87">
            <v>16</v>
          </cell>
          <cell r="AB87">
            <v>16</v>
          </cell>
          <cell r="AC87">
            <v>18</v>
          </cell>
          <cell r="AD87">
            <v>19</v>
          </cell>
          <cell r="AE87">
            <v>17</v>
          </cell>
          <cell r="AF87">
            <v>17</v>
          </cell>
          <cell r="AG87">
            <v>17</v>
          </cell>
          <cell r="AH87">
            <v>17</v>
          </cell>
          <cell r="AI87">
            <v>17</v>
          </cell>
          <cell r="AJ87">
            <v>16</v>
          </cell>
          <cell r="AK87">
            <v>76</v>
          </cell>
          <cell r="AL87">
            <v>68</v>
          </cell>
          <cell r="AM87">
            <v>64</v>
          </cell>
          <cell r="AN87">
            <v>64</v>
          </cell>
          <cell r="AO87">
            <v>56</v>
          </cell>
          <cell r="AP87">
            <v>48</v>
          </cell>
          <cell r="AQ87">
            <v>41</v>
          </cell>
          <cell r="AR87">
            <v>34</v>
          </cell>
          <cell r="AS87">
            <v>28</v>
          </cell>
          <cell r="AT87">
            <v>21</v>
          </cell>
          <cell r="AU87">
            <v>18</v>
          </cell>
          <cell r="AV87">
            <v>17</v>
          </cell>
          <cell r="AW87">
            <v>20</v>
          </cell>
          <cell r="AX87">
            <v>7</v>
          </cell>
          <cell r="AY87">
            <v>0</v>
          </cell>
          <cell r="AZ87">
            <v>439</v>
          </cell>
          <cell r="BA87">
            <v>44</v>
          </cell>
          <cell r="BB87">
            <v>43</v>
          </cell>
          <cell r="BC87">
            <v>192</v>
          </cell>
          <cell r="BD87">
            <v>10</v>
          </cell>
        </row>
        <row r="88">
          <cell r="K88">
            <v>6831</v>
          </cell>
          <cell r="L88" t="str">
            <v>00006831</v>
          </cell>
          <cell r="M88" t="str">
            <v>P.S. LA SUCCHA</v>
          </cell>
          <cell r="N88">
            <v>368</v>
          </cell>
          <cell r="O88">
            <v>1</v>
          </cell>
          <cell r="P88">
            <v>1</v>
          </cell>
          <cell r="Q88">
            <v>2</v>
          </cell>
          <cell r="R88">
            <v>3</v>
          </cell>
          <cell r="S88">
            <v>7</v>
          </cell>
          <cell r="T88">
            <v>6</v>
          </cell>
          <cell r="U88">
            <v>6</v>
          </cell>
          <cell r="V88">
            <v>7</v>
          </cell>
          <cell r="W88">
            <v>7</v>
          </cell>
          <cell r="X88">
            <v>7</v>
          </cell>
          <cell r="Y88">
            <v>7</v>
          </cell>
          <cell r="Z88">
            <v>7</v>
          </cell>
          <cell r="AA88">
            <v>7</v>
          </cell>
          <cell r="AB88">
            <v>7</v>
          </cell>
          <cell r="AC88">
            <v>8</v>
          </cell>
          <cell r="AD88">
            <v>8</v>
          </cell>
          <cell r="AE88">
            <v>7</v>
          </cell>
          <cell r="AF88">
            <v>7</v>
          </cell>
          <cell r="AG88">
            <v>7</v>
          </cell>
          <cell r="AH88">
            <v>7</v>
          </cell>
          <cell r="AI88">
            <v>7</v>
          </cell>
          <cell r="AJ88">
            <v>7</v>
          </cell>
          <cell r="AK88">
            <v>34</v>
          </cell>
          <cell r="AL88">
            <v>30</v>
          </cell>
          <cell r="AM88">
            <v>27</v>
          </cell>
          <cell r="AN88">
            <v>27</v>
          </cell>
          <cell r="AO88">
            <v>24</v>
          </cell>
          <cell r="AP88">
            <v>20</v>
          </cell>
          <cell r="AQ88">
            <v>18</v>
          </cell>
          <cell r="AR88">
            <v>14</v>
          </cell>
          <cell r="AS88">
            <v>11</v>
          </cell>
          <cell r="AT88">
            <v>9</v>
          </cell>
          <cell r="AU88">
            <v>8</v>
          </cell>
          <cell r="AV88">
            <v>7</v>
          </cell>
          <cell r="AW88">
            <v>8</v>
          </cell>
          <cell r="AX88">
            <v>1</v>
          </cell>
          <cell r="AY88">
            <v>0</v>
          </cell>
          <cell r="AZ88">
            <v>188</v>
          </cell>
          <cell r="BA88">
            <v>19</v>
          </cell>
          <cell r="BB88">
            <v>18</v>
          </cell>
          <cell r="BC88">
            <v>83</v>
          </cell>
          <cell r="BD88">
            <v>2</v>
          </cell>
        </row>
        <row r="89">
          <cell r="K89">
            <v>6852</v>
          </cell>
          <cell r="L89" t="str">
            <v>00006852</v>
          </cell>
          <cell r="M89" t="str">
            <v>P.S. LLIPA</v>
          </cell>
          <cell r="N89">
            <v>292</v>
          </cell>
          <cell r="O89">
            <v>2</v>
          </cell>
          <cell r="P89">
            <v>2</v>
          </cell>
          <cell r="Q89">
            <v>4</v>
          </cell>
          <cell r="R89">
            <v>5</v>
          </cell>
          <cell r="S89">
            <v>4</v>
          </cell>
          <cell r="T89">
            <v>5</v>
          </cell>
          <cell r="U89">
            <v>4</v>
          </cell>
          <cell r="V89">
            <v>5</v>
          </cell>
          <cell r="W89">
            <v>5</v>
          </cell>
          <cell r="X89">
            <v>6</v>
          </cell>
          <cell r="Y89">
            <v>5</v>
          </cell>
          <cell r="Z89">
            <v>6</v>
          </cell>
          <cell r="AA89">
            <v>5</v>
          </cell>
          <cell r="AB89">
            <v>5</v>
          </cell>
          <cell r="AC89">
            <v>6</v>
          </cell>
          <cell r="AD89">
            <v>6</v>
          </cell>
          <cell r="AE89">
            <v>6</v>
          </cell>
          <cell r="AF89">
            <v>6</v>
          </cell>
          <cell r="AG89">
            <v>6</v>
          </cell>
          <cell r="AH89">
            <v>6</v>
          </cell>
          <cell r="AI89">
            <v>6</v>
          </cell>
          <cell r="AJ89">
            <v>6</v>
          </cell>
          <cell r="AK89">
            <v>25</v>
          </cell>
          <cell r="AL89">
            <v>23</v>
          </cell>
          <cell r="AM89">
            <v>21</v>
          </cell>
          <cell r="AN89">
            <v>21</v>
          </cell>
          <cell r="AO89">
            <v>19</v>
          </cell>
          <cell r="AP89">
            <v>16</v>
          </cell>
          <cell r="AQ89">
            <v>15</v>
          </cell>
          <cell r="AR89">
            <v>11</v>
          </cell>
          <cell r="AS89">
            <v>10</v>
          </cell>
          <cell r="AT89">
            <v>8</v>
          </cell>
          <cell r="AU89">
            <v>6</v>
          </cell>
          <cell r="AV89">
            <v>5</v>
          </cell>
          <cell r="AW89">
            <v>5</v>
          </cell>
          <cell r="AX89">
            <v>3</v>
          </cell>
          <cell r="AY89">
            <v>0</v>
          </cell>
          <cell r="AZ89">
            <v>149</v>
          </cell>
          <cell r="BA89">
            <v>14</v>
          </cell>
          <cell r="BB89">
            <v>15</v>
          </cell>
          <cell r="BC89">
            <v>64</v>
          </cell>
          <cell r="BD89">
            <v>4</v>
          </cell>
        </row>
        <row r="90">
          <cell r="K90">
            <v>4985</v>
          </cell>
          <cell r="L90" t="str">
            <v>00004985</v>
          </cell>
          <cell r="M90" t="str">
            <v>P.S. REJOPAMPA</v>
          </cell>
          <cell r="N90">
            <v>615</v>
          </cell>
          <cell r="O90">
            <v>4</v>
          </cell>
          <cell r="P90">
            <v>5</v>
          </cell>
          <cell r="Q90">
            <v>9</v>
          </cell>
          <cell r="R90">
            <v>9</v>
          </cell>
          <cell r="S90">
            <v>9</v>
          </cell>
          <cell r="T90">
            <v>10</v>
          </cell>
          <cell r="U90">
            <v>9</v>
          </cell>
          <cell r="V90">
            <v>11</v>
          </cell>
          <cell r="W90">
            <v>11</v>
          </cell>
          <cell r="X90">
            <v>12</v>
          </cell>
          <cell r="Y90">
            <v>11</v>
          </cell>
          <cell r="Z90">
            <v>12</v>
          </cell>
          <cell r="AA90">
            <v>11</v>
          </cell>
          <cell r="AB90">
            <v>11</v>
          </cell>
          <cell r="AC90">
            <v>13</v>
          </cell>
          <cell r="AD90">
            <v>13</v>
          </cell>
          <cell r="AE90">
            <v>12</v>
          </cell>
          <cell r="AF90">
            <v>12</v>
          </cell>
          <cell r="AG90">
            <v>12</v>
          </cell>
          <cell r="AH90">
            <v>12</v>
          </cell>
          <cell r="AI90">
            <v>12</v>
          </cell>
          <cell r="AJ90">
            <v>12</v>
          </cell>
          <cell r="AK90">
            <v>54</v>
          </cell>
          <cell r="AL90">
            <v>49</v>
          </cell>
          <cell r="AM90">
            <v>46</v>
          </cell>
          <cell r="AN90">
            <v>44</v>
          </cell>
          <cell r="AO90">
            <v>39</v>
          </cell>
          <cell r="AP90">
            <v>34</v>
          </cell>
          <cell r="AQ90">
            <v>28</v>
          </cell>
          <cell r="AR90">
            <v>24</v>
          </cell>
          <cell r="AS90">
            <v>20</v>
          </cell>
          <cell r="AT90">
            <v>16</v>
          </cell>
          <cell r="AU90">
            <v>13</v>
          </cell>
          <cell r="AV90">
            <v>12</v>
          </cell>
          <cell r="AW90">
            <v>13</v>
          </cell>
          <cell r="AX90">
            <v>7</v>
          </cell>
          <cell r="AY90">
            <v>0</v>
          </cell>
          <cell r="AZ90">
            <v>314</v>
          </cell>
          <cell r="BA90">
            <v>31</v>
          </cell>
          <cell r="BB90">
            <v>31</v>
          </cell>
          <cell r="BC90">
            <v>136</v>
          </cell>
          <cell r="BD90">
            <v>9</v>
          </cell>
        </row>
        <row r="91">
          <cell r="K91">
            <v>6837</v>
          </cell>
          <cell r="L91" t="str">
            <v>00006837</v>
          </cell>
          <cell r="M91" t="str">
            <v>P.S. SAN CRISTOBAL DE NUDILLO</v>
          </cell>
          <cell r="N91">
            <v>415</v>
          </cell>
          <cell r="O91">
            <v>2</v>
          </cell>
          <cell r="P91">
            <v>3</v>
          </cell>
          <cell r="Q91">
            <v>5</v>
          </cell>
          <cell r="R91">
            <v>4</v>
          </cell>
          <cell r="S91">
            <v>6</v>
          </cell>
          <cell r="T91">
            <v>7</v>
          </cell>
          <cell r="U91">
            <v>5</v>
          </cell>
          <cell r="V91">
            <v>7</v>
          </cell>
          <cell r="W91">
            <v>8</v>
          </cell>
          <cell r="X91">
            <v>8</v>
          </cell>
          <cell r="Y91">
            <v>7</v>
          </cell>
          <cell r="Z91">
            <v>8</v>
          </cell>
          <cell r="AA91">
            <v>8</v>
          </cell>
          <cell r="AB91">
            <v>8</v>
          </cell>
          <cell r="AC91">
            <v>9</v>
          </cell>
          <cell r="AD91">
            <v>9</v>
          </cell>
          <cell r="AE91">
            <v>8</v>
          </cell>
          <cell r="AF91">
            <v>8</v>
          </cell>
          <cell r="AG91">
            <v>8</v>
          </cell>
          <cell r="AH91">
            <v>8</v>
          </cell>
          <cell r="AI91">
            <v>8</v>
          </cell>
          <cell r="AJ91">
            <v>8</v>
          </cell>
          <cell r="AK91">
            <v>36</v>
          </cell>
          <cell r="AL91">
            <v>33</v>
          </cell>
          <cell r="AM91">
            <v>31</v>
          </cell>
          <cell r="AN91">
            <v>31</v>
          </cell>
          <cell r="AO91">
            <v>27</v>
          </cell>
          <cell r="AP91">
            <v>23</v>
          </cell>
          <cell r="AQ91">
            <v>20</v>
          </cell>
          <cell r="AR91">
            <v>16</v>
          </cell>
          <cell r="AS91">
            <v>15</v>
          </cell>
          <cell r="AT91">
            <v>10</v>
          </cell>
          <cell r="AU91">
            <v>10</v>
          </cell>
          <cell r="AV91">
            <v>7</v>
          </cell>
          <cell r="AW91">
            <v>9</v>
          </cell>
          <cell r="AX91">
            <v>4</v>
          </cell>
          <cell r="AY91">
            <v>0</v>
          </cell>
          <cell r="AZ91">
            <v>212</v>
          </cell>
          <cell r="BA91">
            <v>21</v>
          </cell>
          <cell r="BB91">
            <v>20</v>
          </cell>
          <cell r="BC91">
            <v>92</v>
          </cell>
          <cell r="BD91">
            <v>5</v>
          </cell>
        </row>
        <row r="92">
          <cell r="K92">
            <v>11064</v>
          </cell>
          <cell r="L92" t="str">
            <v>00011064</v>
          </cell>
          <cell r="M92" t="str">
            <v>P.S. SAN LORENZO</v>
          </cell>
          <cell r="N92">
            <v>265</v>
          </cell>
          <cell r="O92">
            <v>1</v>
          </cell>
          <cell r="P92">
            <v>2</v>
          </cell>
          <cell r="Q92">
            <v>3</v>
          </cell>
          <cell r="R92">
            <v>2</v>
          </cell>
          <cell r="S92">
            <v>3</v>
          </cell>
          <cell r="T92">
            <v>4</v>
          </cell>
          <cell r="U92">
            <v>3</v>
          </cell>
          <cell r="V92">
            <v>5</v>
          </cell>
          <cell r="W92">
            <v>5</v>
          </cell>
          <cell r="X92">
            <v>5</v>
          </cell>
          <cell r="Y92">
            <v>5</v>
          </cell>
          <cell r="Z92">
            <v>5</v>
          </cell>
          <cell r="AA92">
            <v>5</v>
          </cell>
          <cell r="AB92">
            <v>5</v>
          </cell>
          <cell r="AC92">
            <v>6</v>
          </cell>
          <cell r="AD92">
            <v>6</v>
          </cell>
          <cell r="AE92">
            <v>5</v>
          </cell>
          <cell r="AF92">
            <v>5</v>
          </cell>
          <cell r="AG92">
            <v>5</v>
          </cell>
          <cell r="AH92">
            <v>5</v>
          </cell>
          <cell r="AI92">
            <v>5</v>
          </cell>
          <cell r="AJ92">
            <v>5</v>
          </cell>
          <cell r="AK92">
            <v>24</v>
          </cell>
          <cell r="AL92">
            <v>21</v>
          </cell>
          <cell r="AM92">
            <v>20</v>
          </cell>
          <cell r="AN92">
            <v>20</v>
          </cell>
          <cell r="AO92">
            <v>18</v>
          </cell>
          <cell r="AP92">
            <v>15</v>
          </cell>
          <cell r="AQ92">
            <v>13</v>
          </cell>
          <cell r="AR92">
            <v>10</v>
          </cell>
          <cell r="AS92">
            <v>10</v>
          </cell>
          <cell r="AT92">
            <v>7</v>
          </cell>
          <cell r="AU92">
            <v>5</v>
          </cell>
          <cell r="AV92">
            <v>5</v>
          </cell>
          <cell r="AW92">
            <v>5</v>
          </cell>
          <cell r="AX92">
            <v>2</v>
          </cell>
          <cell r="AY92">
            <v>0</v>
          </cell>
          <cell r="AZ92">
            <v>135</v>
          </cell>
          <cell r="BA92">
            <v>14</v>
          </cell>
          <cell r="BB92">
            <v>13</v>
          </cell>
          <cell r="BC92">
            <v>60</v>
          </cell>
          <cell r="BD92">
            <v>3</v>
          </cell>
        </row>
        <row r="93">
          <cell r="K93">
            <v>6787</v>
          </cell>
          <cell r="L93" t="str">
            <v>00006787</v>
          </cell>
          <cell r="M93" t="str">
            <v>P.S. SANTA ROSA DE TAPO</v>
          </cell>
          <cell r="N93">
            <v>616</v>
          </cell>
          <cell r="O93">
            <v>1</v>
          </cell>
          <cell r="P93">
            <v>1</v>
          </cell>
          <cell r="Q93">
            <v>2</v>
          </cell>
          <cell r="R93">
            <v>4</v>
          </cell>
          <cell r="S93">
            <v>6</v>
          </cell>
          <cell r="T93">
            <v>10</v>
          </cell>
          <cell r="U93">
            <v>7</v>
          </cell>
          <cell r="V93">
            <v>11</v>
          </cell>
          <cell r="W93">
            <v>12</v>
          </cell>
          <cell r="X93">
            <v>12</v>
          </cell>
          <cell r="Y93">
            <v>12</v>
          </cell>
          <cell r="Z93">
            <v>12</v>
          </cell>
          <cell r="AA93">
            <v>12</v>
          </cell>
          <cell r="AB93">
            <v>12</v>
          </cell>
          <cell r="AC93">
            <v>13</v>
          </cell>
          <cell r="AD93">
            <v>14</v>
          </cell>
          <cell r="AE93">
            <v>13</v>
          </cell>
          <cell r="AF93">
            <v>12</v>
          </cell>
          <cell r="AG93">
            <v>12</v>
          </cell>
          <cell r="AH93">
            <v>12</v>
          </cell>
          <cell r="AI93">
            <v>13</v>
          </cell>
          <cell r="AJ93">
            <v>12</v>
          </cell>
          <cell r="AK93">
            <v>56</v>
          </cell>
          <cell r="AL93">
            <v>49</v>
          </cell>
          <cell r="AM93">
            <v>47</v>
          </cell>
          <cell r="AN93">
            <v>46</v>
          </cell>
          <cell r="AO93">
            <v>40</v>
          </cell>
          <cell r="AP93">
            <v>36</v>
          </cell>
          <cell r="AQ93">
            <v>30</v>
          </cell>
          <cell r="AR93">
            <v>25</v>
          </cell>
          <cell r="AS93">
            <v>20</v>
          </cell>
          <cell r="AT93">
            <v>16</v>
          </cell>
          <cell r="AU93">
            <v>13</v>
          </cell>
          <cell r="AV93">
            <v>12</v>
          </cell>
          <cell r="AW93">
            <v>13</v>
          </cell>
          <cell r="AX93">
            <v>1</v>
          </cell>
          <cell r="AY93">
            <v>0</v>
          </cell>
          <cell r="AZ93">
            <v>314</v>
          </cell>
          <cell r="BA93">
            <v>33</v>
          </cell>
          <cell r="BB93">
            <v>31</v>
          </cell>
          <cell r="BC93">
            <v>140</v>
          </cell>
          <cell r="BD93">
            <v>2</v>
          </cell>
        </row>
        <row r="94">
          <cell r="K94">
            <v>11066</v>
          </cell>
          <cell r="L94" t="str">
            <v>00011066</v>
          </cell>
          <cell r="M94" t="str">
            <v>P.S. VISTA ALEGRE DE LA SOLA</v>
          </cell>
          <cell r="N94">
            <v>269</v>
          </cell>
          <cell r="O94">
            <v>1</v>
          </cell>
          <cell r="P94">
            <v>1</v>
          </cell>
          <cell r="Q94">
            <v>2</v>
          </cell>
          <cell r="R94">
            <v>2</v>
          </cell>
          <cell r="S94">
            <v>2</v>
          </cell>
          <cell r="T94">
            <v>4</v>
          </cell>
          <cell r="U94">
            <v>4</v>
          </cell>
          <cell r="V94">
            <v>5</v>
          </cell>
          <cell r="W94">
            <v>5</v>
          </cell>
          <cell r="X94">
            <v>5</v>
          </cell>
          <cell r="Y94">
            <v>5</v>
          </cell>
          <cell r="Z94">
            <v>5</v>
          </cell>
          <cell r="AA94">
            <v>5</v>
          </cell>
          <cell r="AB94">
            <v>5</v>
          </cell>
          <cell r="AC94">
            <v>6</v>
          </cell>
          <cell r="AD94">
            <v>6</v>
          </cell>
          <cell r="AE94">
            <v>6</v>
          </cell>
          <cell r="AF94">
            <v>5</v>
          </cell>
          <cell r="AG94">
            <v>5</v>
          </cell>
          <cell r="AH94">
            <v>5</v>
          </cell>
          <cell r="AI94">
            <v>6</v>
          </cell>
          <cell r="AJ94">
            <v>5</v>
          </cell>
          <cell r="AK94">
            <v>25</v>
          </cell>
          <cell r="AL94">
            <v>22</v>
          </cell>
          <cell r="AM94">
            <v>21</v>
          </cell>
          <cell r="AN94">
            <v>20</v>
          </cell>
          <cell r="AO94">
            <v>18</v>
          </cell>
          <cell r="AP94">
            <v>15</v>
          </cell>
          <cell r="AQ94">
            <v>13</v>
          </cell>
          <cell r="AR94">
            <v>10</v>
          </cell>
          <cell r="AS94">
            <v>10</v>
          </cell>
          <cell r="AT94">
            <v>7</v>
          </cell>
          <cell r="AU94">
            <v>5</v>
          </cell>
          <cell r="AV94">
            <v>5</v>
          </cell>
          <cell r="AW94">
            <v>5</v>
          </cell>
          <cell r="AX94">
            <v>1</v>
          </cell>
          <cell r="AY94">
            <v>0</v>
          </cell>
          <cell r="AZ94">
            <v>137</v>
          </cell>
          <cell r="BA94">
            <v>14</v>
          </cell>
          <cell r="BB94">
            <v>13</v>
          </cell>
          <cell r="BC94">
            <v>62</v>
          </cell>
          <cell r="BD94">
            <v>2</v>
          </cell>
        </row>
        <row r="95">
          <cell r="K95">
            <v>6788</v>
          </cell>
          <cell r="L95" t="str">
            <v>00006788</v>
          </cell>
          <cell r="M95" t="str">
            <v>P.S. YANGACHIS</v>
          </cell>
          <cell r="N95">
            <v>299</v>
          </cell>
          <cell r="O95">
            <v>2</v>
          </cell>
          <cell r="P95">
            <v>2</v>
          </cell>
          <cell r="Q95">
            <v>4</v>
          </cell>
          <cell r="R95">
            <v>5</v>
          </cell>
          <cell r="S95">
            <v>5</v>
          </cell>
          <cell r="T95">
            <v>5</v>
          </cell>
          <cell r="U95">
            <v>4</v>
          </cell>
          <cell r="V95">
            <v>5</v>
          </cell>
          <cell r="W95">
            <v>5</v>
          </cell>
          <cell r="X95">
            <v>6</v>
          </cell>
          <cell r="Y95">
            <v>5</v>
          </cell>
          <cell r="Z95">
            <v>6</v>
          </cell>
          <cell r="AA95">
            <v>6</v>
          </cell>
          <cell r="AB95">
            <v>5</v>
          </cell>
          <cell r="AC95">
            <v>6</v>
          </cell>
          <cell r="AD95">
            <v>7</v>
          </cell>
          <cell r="AE95">
            <v>6</v>
          </cell>
          <cell r="AF95">
            <v>6</v>
          </cell>
          <cell r="AG95">
            <v>6</v>
          </cell>
          <cell r="AH95">
            <v>6</v>
          </cell>
          <cell r="AI95">
            <v>6</v>
          </cell>
          <cell r="AJ95">
            <v>6</v>
          </cell>
          <cell r="AK95">
            <v>26</v>
          </cell>
          <cell r="AL95">
            <v>23</v>
          </cell>
          <cell r="AM95">
            <v>22</v>
          </cell>
          <cell r="AN95">
            <v>21</v>
          </cell>
          <cell r="AO95">
            <v>20</v>
          </cell>
          <cell r="AP95">
            <v>16</v>
          </cell>
          <cell r="AQ95">
            <v>15</v>
          </cell>
          <cell r="AR95">
            <v>11</v>
          </cell>
          <cell r="AS95">
            <v>10</v>
          </cell>
          <cell r="AT95">
            <v>8</v>
          </cell>
          <cell r="AU95">
            <v>6</v>
          </cell>
          <cell r="AV95">
            <v>5</v>
          </cell>
          <cell r="AW95">
            <v>6</v>
          </cell>
          <cell r="AX95">
            <v>3</v>
          </cell>
          <cell r="AY95">
            <v>0</v>
          </cell>
          <cell r="AZ95">
            <v>152</v>
          </cell>
          <cell r="BA95">
            <v>15</v>
          </cell>
          <cell r="BB95">
            <v>15</v>
          </cell>
          <cell r="BC95">
            <v>65</v>
          </cell>
          <cell r="BD95">
            <v>4</v>
          </cell>
        </row>
        <row r="96">
          <cell r="K96">
            <v>4990</v>
          </cell>
          <cell r="L96" t="str">
            <v>00004990</v>
          </cell>
          <cell r="M96" t="str">
            <v>P.S. YATUN</v>
          </cell>
          <cell r="N96">
            <v>721</v>
          </cell>
          <cell r="O96">
            <v>4</v>
          </cell>
          <cell r="P96">
            <v>4</v>
          </cell>
          <cell r="Q96">
            <v>8</v>
          </cell>
          <cell r="R96">
            <v>9</v>
          </cell>
          <cell r="S96">
            <v>9</v>
          </cell>
          <cell r="T96">
            <v>11</v>
          </cell>
          <cell r="U96">
            <v>10</v>
          </cell>
          <cell r="V96">
            <v>13</v>
          </cell>
          <cell r="W96">
            <v>13</v>
          </cell>
          <cell r="X96">
            <v>14</v>
          </cell>
          <cell r="Y96">
            <v>13</v>
          </cell>
          <cell r="Z96">
            <v>14</v>
          </cell>
          <cell r="AA96">
            <v>13</v>
          </cell>
          <cell r="AB96">
            <v>13</v>
          </cell>
          <cell r="AC96">
            <v>15</v>
          </cell>
          <cell r="AD96">
            <v>16</v>
          </cell>
          <cell r="AE96">
            <v>14</v>
          </cell>
          <cell r="AF96">
            <v>14</v>
          </cell>
          <cell r="AG96">
            <v>14</v>
          </cell>
          <cell r="AH96">
            <v>14</v>
          </cell>
          <cell r="AI96">
            <v>14</v>
          </cell>
          <cell r="AJ96">
            <v>14</v>
          </cell>
          <cell r="AK96">
            <v>64</v>
          </cell>
          <cell r="AL96">
            <v>58</v>
          </cell>
          <cell r="AM96">
            <v>54</v>
          </cell>
          <cell r="AN96">
            <v>53</v>
          </cell>
          <cell r="AO96">
            <v>46</v>
          </cell>
          <cell r="AP96">
            <v>40</v>
          </cell>
          <cell r="AQ96">
            <v>34</v>
          </cell>
          <cell r="AR96">
            <v>27</v>
          </cell>
          <cell r="AS96">
            <v>24</v>
          </cell>
          <cell r="AT96">
            <v>19</v>
          </cell>
          <cell r="AU96">
            <v>16</v>
          </cell>
          <cell r="AV96">
            <v>14</v>
          </cell>
          <cell r="AW96">
            <v>17</v>
          </cell>
          <cell r="AX96">
            <v>6</v>
          </cell>
          <cell r="AY96">
            <v>0</v>
          </cell>
          <cell r="AZ96">
            <v>368</v>
          </cell>
          <cell r="BA96">
            <v>36</v>
          </cell>
          <cell r="BB96">
            <v>36</v>
          </cell>
          <cell r="BC96">
            <v>161</v>
          </cell>
          <cell r="BD96">
            <v>8</v>
          </cell>
        </row>
        <row r="97">
          <cell r="K97">
            <v>5006</v>
          </cell>
          <cell r="L97" t="str">
            <v>00005006</v>
          </cell>
          <cell r="M97" t="str">
            <v>C.S. QUEROCOTILLO</v>
          </cell>
          <cell r="N97">
            <v>1715</v>
          </cell>
          <cell r="O97">
            <v>11</v>
          </cell>
          <cell r="P97">
            <v>12</v>
          </cell>
          <cell r="Q97">
            <v>23</v>
          </cell>
          <cell r="R97">
            <v>35</v>
          </cell>
          <cell r="S97">
            <v>27</v>
          </cell>
          <cell r="T97">
            <v>28</v>
          </cell>
          <cell r="U97">
            <v>33</v>
          </cell>
          <cell r="V97">
            <v>40</v>
          </cell>
          <cell r="W97">
            <v>46</v>
          </cell>
          <cell r="X97">
            <v>39</v>
          </cell>
          <cell r="Y97">
            <v>48</v>
          </cell>
          <cell r="Z97">
            <v>44</v>
          </cell>
          <cell r="AA97">
            <v>46</v>
          </cell>
          <cell r="AB97">
            <v>49</v>
          </cell>
          <cell r="AC97">
            <v>59</v>
          </cell>
          <cell r="AD97">
            <v>54</v>
          </cell>
          <cell r="AE97">
            <v>54</v>
          </cell>
          <cell r="AF97">
            <v>52</v>
          </cell>
          <cell r="AG97">
            <v>52</v>
          </cell>
          <cell r="AH97">
            <v>49</v>
          </cell>
          <cell r="AI97">
            <v>28</v>
          </cell>
          <cell r="AJ97">
            <v>25</v>
          </cell>
          <cell r="AK97">
            <v>77</v>
          </cell>
          <cell r="AL97">
            <v>-2</v>
          </cell>
          <cell r="AM97">
            <v>76</v>
          </cell>
          <cell r="AN97">
            <v>76</v>
          </cell>
          <cell r="AO97">
            <v>116</v>
          </cell>
          <cell r="AP97">
            <v>81</v>
          </cell>
          <cell r="AQ97">
            <v>97</v>
          </cell>
          <cell r="AR97">
            <v>68</v>
          </cell>
          <cell r="AS97">
            <v>61</v>
          </cell>
          <cell r="AT97">
            <v>73</v>
          </cell>
          <cell r="AU97">
            <v>56</v>
          </cell>
          <cell r="AV97">
            <v>40</v>
          </cell>
          <cell r="AW97">
            <v>65</v>
          </cell>
          <cell r="AX97">
            <v>24</v>
          </cell>
          <cell r="AY97">
            <v>2</v>
          </cell>
          <cell r="AZ97">
            <v>875</v>
          </cell>
          <cell r="BA97">
            <v>134</v>
          </cell>
          <cell r="BB97">
            <v>105</v>
          </cell>
          <cell r="BC97">
            <v>216</v>
          </cell>
          <cell r="BD97">
            <v>32</v>
          </cell>
        </row>
        <row r="98">
          <cell r="K98">
            <v>4968</v>
          </cell>
          <cell r="L98" t="str">
            <v>00004968</v>
          </cell>
          <cell r="M98" t="str">
            <v>C.S. SILLANGATE</v>
          </cell>
          <cell r="N98">
            <v>1616</v>
          </cell>
          <cell r="O98">
            <v>7</v>
          </cell>
          <cell r="P98">
            <v>8</v>
          </cell>
          <cell r="Q98">
            <v>15</v>
          </cell>
          <cell r="R98">
            <v>18</v>
          </cell>
          <cell r="S98">
            <v>19</v>
          </cell>
          <cell r="T98">
            <v>27</v>
          </cell>
          <cell r="U98">
            <v>23</v>
          </cell>
          <cell r="V98">
            <v>30</v>
          </cell>
          <cell r="W98">
            <v>34</v>
          </cell>
          <cell r="X98">
            <v>30</v>
          </cell>
          <cell r="Y98">
            <v>36</v>
          </cell>
          <cell r="Z98">
            <v>33</v>
          </cell>
          <cell r="AA98">
            <v>36</v>
          </cell>
          <cell r="AB98">
            <v>36</v>
          </cell>
          <cell r="AC98">
            <v>42</v>
          </cell>
          <cell r="AD98">
            <v>39</v>
          </cell>
          <cell r="AE98">
            <v>39</v>
          </cell>
          <cell r="AF98">
            <v>40</v>
          </cell>
          <cell r="AG98">
            <v>40</v>
          </cell>
          <cell r="AH98">
            <v>38</v>
          </cell>
          <cell r="AI98">
            <v>35</v>
          </cell>
          <cell r="AJ98">
            <v>33</v>
          </cell>
          <cell r="AK98">
            <v>141</v>
          </cell>
          <cell r="AL98">
            <v>93</v>
          </cell>
          <cell r="AM98">
            <v>96</v>
          </cell>
          <cell r="AN98">
            <v>95</v>
          </cell>
          <cell r="AO98">
            <v>105</v>
          </cell>
          <cell r="AP98">
            <v>81</v>
          </cell>
          <cell r="AQ98">
            <v>82</v>
          </cell>
          <cell r="AR98">
            <v>64</v>
          </cell>
          <cell r="AS98">
            <v>50</v>
          </cell>
          <cell r="AT98">
            <v>52</v>
          </cell>
          <cell r="AU98">
            <v>41</v>
          </cell>
          <cell r="AV98">
            <v>31</v>
          </cell>
          <cell r="AW98">
            <v>42</v>
          </cell>
          <cell r="AX98">
            <v>11</v>
          </cell>
          <cell r="AY98">
            <v>2</v>
          </cell>
          <cell r="AZ98">
            <v>824</v>
          </cell>
          <cell r="BA98">
            <v>98</v>
          </cell>
          <cell r="BB98">
            <v>95</v>
          </cell>
          <cell r="BC98">
            <v>312</v>
          </cell>
          <cell r="BD98">
            <v>15</v>
          </cell>
        </row>
        <row r="99">
          <cell r="K99">
            <v>7099</v>
          </cell>
          <cell r="L99" t="str">
            <v>00007099</v>
          </cell>
          <cell r="M99" t="str">
            <v>P.S. AGUA BLANCA</v>
          </cell>
          <cell r="N99">
            <v>442</v>
          </cell>
          <cell r="O99">
            <v>1</v>
          </cell>
          <cell r="P99">
            <v>2</v>
          </cell>
          <cell r="Q99">
            <v>3</v>
          </cell>
          <cell r="R99">
            <v>4</v>
          </cell>
          <cell r="S99">
            <v>7</v>
          </cell>
          <cell r="T99">
            <v>7</v>
          </cell>
          <cell r="U99">
            <v>7</v>
          </cell>
          <cell r="V99">
            <v>8</v>
          </cell>
          <cell r="W99">
            <v>9</v>
          </cell>
          <cell r="X99">
            <v>8</v>
          </cell>
          <cell r="Y99">
            <v>10</v>
          </cell>
          <cell r="Z99">
            <v>9</v>
          </cell>
          <cell r="AA99">
            <v>10</v>
          </cell>
          <cell r="AB99">
            <v>10</v>
          </cell>
          <cell r="AC99">
            <v>11</v>
          </cell>
          <cell r="AD99">
            <v>11</v>
          </cell>
          <cell r="AE99">
            <v>11</v>
          </cell>
          <cell r="AF99">
            <v>11</v>
          </cell>
          <cell r="AG99">
            <v>11</v>
          </cell>
          <cell r="AH99">
            <v>10</v>
          </cell>
          <cell r="AI99">
            <v>9</v>
          </cell>
          <cell r="AJ99">
            <v>9</v>
          </cell>
          <cell r="AK99">
            <v>38</v>
          </cell>
          <cell r="AL99">
            <v>26</v>
          </cell>
          <cell r="AM99">
            <v>26</v>
          </cell>
          <cell r="AN99">
            <v>27</v>
          </cell>
          <cell r="AO99">
            <v>29</v>
          </cell>
          <cell r="AP99">
            <v>23</v>
          </cell>
          <cell r="AQ99">
            <v>22</v>
          </cell>
          <cell r="AR99">
            <v>17</v>
          </cell>
          <cell r="AS99">
            <v>15</v>
          </cell>
          <cell r="AT99">
            <v>14</v>
          </cell>
          <cell r="AU99">
            <v>11</v>
          </cell>
          <cell r="AV99">
            <v>9</v>
          </cell>
          <cell r="AW99">
            <v>10</v>
          </cell>
          <cell r="AX99">
            <v>2</v>
          </cell>
          <cell r="AY99">
            <v>0</v>
          </cell>
          <cell r="AZ99">
            <v>225</v>
          </cell>
          <cell r="BA99">
            <v>27</v>
          </cell>
          <cell r="BB99">
            <v>26</v>
          </cell>
          <cell r="BC99">
            <v>86</v>
          </cell>
          <cell r="BD99">
            <v>3</v>
          </cell>
        </row>
        <row r="100">
          <cell r="K100">
            <v>6943</v>
          </cell>
          <cell r="L100" t="str">
            <v>00006943</v>
          </cell>
          <cell r="M100" t="str">
            <v>P.S. BALCONCILLO</v>
          </cell>
          <cell r="N100">
            <v>527</v>
          </cell>
          <cell r="O100">
            <v>4</v>
          </cell>
          <cell r="P100">
            <v>4</v>
          </cell>
          <cell r="Q100">
            <v>8</v>
          </cell>
          <cell r="R100">
            <v>8</v>
          </cell>
          <cell r="S100">
            <v>10</v>
          </cell>
          <cell r="T100">
            <v>9</v>
          </cell>
          <cell r="U100">
            <v>14</v>
          </cell>
          <cell r="V100">
            <v>10</v>
          </cell>
          <cell r="W100">
            <v>11</v>
          </cell>
          <cell r="X100">
            <v>10</v>
          </cell>
          <cell r="Y100">
            <v>11</v>
          </cell>
          <cell r="Z100">
            <v>10</v>
          </cell>
          <cell r="AA100">
            <v>11</v>
          </cell>
          <cell r="AB100">
            <v>11</v>
          </cell>
          <cell r="AC100">
            <v>13</v>
          </cell>
          <cell r="AD100">
            <v>12</v>
          </cell>
          <cell r="AE100">
            <v>12</v>
          </cell>
          <cell r="AF100">
            <v>13</v>
          </cell>
          <cell r="AG100">
            <v>13</v>
          </cell>
          <cell r="AH100">
            <v>12</v>
          </cell>
          <cell r="AI100">
            <v>11</v>
          </cell>
          <cell r="AJ100">
            <v>11</v>
          </cell>
          <cell r="AK100">
            <v>45</v>
          </cell>
          <cell r="AL100">
            <v>29</v>
          </cell>
          <cell r="AM100">
            <v>30</v>
          </cell>
          <cell r="AN100">
            <v>30</v>
          </cell>
          <cell r="AO100">
            <v>34</v>
          </cell>
          <cell r="AP100">
            <v>26</v>
          </cell>
          <cell r="AQ100">
            <v>26</v>
          </cell>
          <cell r="AR100">
            <v>20</v>
          </cell>
          <cell r="AS100">
            <v>16</v>
          </cell>
          <cell r="AT100">
            <v>17</v>
          </cell>
          <cell r="AU100">
            <v>13</v>
          </cell>
          <cell r="AV100">
            <v>10</v>
          </cell>
          <cell r="AW100">
            <v>11</v>
          </cell>
          <cell r="AX100">
            <v>6</v>
          </cell>
          <cell r="AY100">
            <v>0</v>
          </cell>
          <cell r="AZ100">
            <v>269</v>
          </cell>
          <cell r="BA100">
            <v>30</v>
          </cell>
          <cell r="BB100">
            <v>31</v>
          </cell>
          <cell r="BC100">
            <v>99</v>
          </cell>
          <cell r="BD100">
            <v>8</v>
          </cell>
        </row>
        <row r="101">
          <cell r="K101">
            <v>7753</v>
          </cell>
          <cell r="L101" t="str">
            <v>00007753</v>
          </cell>
          <cell r="M101" t="str">
            <v>P.S. BARBASCO</v>
          </cell>
          <cell r="N101">
            <v>464</v>
          </cell>
          <cell r="O101">
            <v>3</v>
          </cell>
          <cell r="P101">
            <v>3</v>
          </cell>
          <cell r="Q101">
            <v>6</v>
          </cell>
          <cell r="R101">
            <v>4</v>
          </cell>
          <cell r="S101">
            <v>7</v>
          </cell>
          <cell r="T101">
            <v>8</v>
          </cell>
          <cell r="U101">
            <v>7</v>
          </cell>
          <cell r="V101">
            <v>9</v>
          </cell>
          <cell r="W101">
            <v>10</v>
          </cell>
          <cell r="X101">
            <v>9</v>
          </cell>
          <cell r="Y101">
            <v>10</v>
          </cell>
          <cell r="Z101">
            <v>9</v>
          </cell>
          <cell r="AA101">
            <v>10</v>
          </cell>
          <cell r="AB101">
            <v>10</v>
          </cell>
          <cell r="AC101">
            <v>12</v>
          </cell>
          <cell r="AD101">
            <v>11</v>
          </cell>
          <cell r="AE101">
            <v>11</v>
          </cell>
          <cell r="AF101">
            <v>11</v>
          </cell>
          <cell r="AG101">
            <v>11</v>
          </cell>
          <cell r="AH101">
            <v>11</v>
          </cell>
          <cell r="AI101">
            <v>10</v>
          </cell>
          <cell r="AJ101">
            <v>9</v>
          </cell>
          <cell r="AK101">
            <v>41</v>
          </cell>
          <cell r="AL101">
            <v>27</v>
          </cell>
          <cell r="AM101">
            <v>27</v>
          </cell>
          <cell r="AN101">
            <v>27</v>
          </cell>
          <cell r="AO101">
            <v>30</v>
          </cell>
          <cell r="AP101">
            <v>24</v>
          </cell>
          <cell r="AQ101">
            <v>24</v>
          </cell>
          <cell r="AR101">
            <v>18</v>
          </cell>
          <cell r="AS101">
            <v>15</v>
          </cell>
          <cell r="AT101">
            <v>15</v>
          </cell>
          <cell r="AU101">
            <v>11</v>
          </cell>
          <cell r="AV101">
            <v>10</v>
          </cell>
          <cell r="AW101">
            <v>10</v>
          </cell>
          <cell r="AX101">
            <v>4</v>
          </cell>
          <cell r="AY101">
            <v>0</v>
          </cell>
          <cell r="AZ101">
            <v>237</v>
          </cell>
          <cell r="BA101">
            <v>28</v>
          </cell>
          <cell r="BB101">
            <v>27</v>
          </cell>
          <cell r="BC101">
            <v>90</v>
          </cell>
          <cell r="BD101">
            <v>6</v>
          </cell>
        </row>
        <row r="102">
          <cell r="K102">
            <v>7366</v>
          </cell>
          <cell r="L102" t="str">
            <v>00007366</v>
          </cell>
          <cell r="M102" t="str">
            <v>P.S. EL CORRAL</v>
          </cell>
          <cell r="N102">
            <v>591</v>
          </cell>
          <cell r="O102">
            <v>2</v>
          </cell>
          <cell r="P102">
            <v>3</v>
          </cell>
          <cell r="Q102">
            <v>5</v>
          </cell>
          <cell r="R102">
            <v>6</v>
          </cell>
          <cell r="S102">
            <v>9</v>
          </cell>
          <cell r="T102">
            <v>10</v>
          </cell>
          <cell r="U102">
            <v>8</v>
          </cell>
          <cell r="V102">
            <v>11</v>
          </cell>
          <cell r="W102">
            <v>13</v>
          </cell>
          <cell r="X102">
            <v>11</v>
          </cell>
          <cell r="Y102">
            <v>13</v>
          </cell>
          <cell r="Z102">
            <v>12</v>
          </cell>
          <cell r="AA102">
            <v>13</v>
          </cell>
          <cell r="AB102">
            <v>13</v>
          </cell>
          <cell r="AC102">
            <v>15</v>
          </cell>
          <cell r="AD102">
            <v>14</v>
          </cell>
          <cell r="AE102">
            <v>14</v>
          </cell>
          <cell r="AF102">
            <v>15</v>
          </cell>
          <cell r="AG102">
            <v>15</v>
          </cell>
          <cell r="AH102">
            <v>14</v>
          </cell>
          <cell r="AI102">
            <v>13</v>
          </cell>
          <cell r="AJ102">
            <v>12</v>
          </cell>
          <cell r="AK102">
            <v>52</v>
          </cell>
          <cell r="AL102">
            <v>34</v>
          </cell>
          <cell r="AM102">
            <v>36</v>
          </cell>
          <cell r="AN102">
            <v>36</v>
          </cell>
          <cell r="AO102">
            <v>39</v>
          </cell>
          <cell r="AP102">
            <v>29</v>
          </cell>
          <cell r="AQ102">
            <v>30</v>
          </cell>
          <cell r="AR102">
            <v>23</v>
          </cell>
          <cell r="AS102">
            <v>18</v>
          </cell>
          <cell r="AT102">
            <v>19</v>
          </cell>
          <cell r="AU102">
            <v>15</v>
          </cell>
          <cell r="AV102">
            <v>12</v>
          </cell>
          <cell r="AW102">
            <v>12</v>
          </cell>
          <cell r="AX102">
            <v>4</v>
          </cell>
          <cell r="AY102">
            <v>0</v>
          </cell>
          <cell r="AZ102">
            <v>301</v>
          </cell>
          <cell r="BA102">
            <v>35</v>
          </cell>
          <cell r="BB102">
            <v>35</v>
          </cell>
          <cell r="BC102">
            <v>115</v>
          </cell>
          <cell r="BD102">
            <v>5</v>
          </cell>
        </row>
        <row r="103">
          <cell r="K103">
            <v>5010</v>
          </cell>
          <cell r="L103" t="str">
            <v>00005010</v>
          </cell>
          <cell r="M103" t="str">
            <v>P.S. INGUER</v>
          </cell>
          <cell r="N103">
            <v>1393</v>
          </cell>
          <cell r="O103">
            <v>6</v>
          </cell>
          <cell r="P103">
            <v>6</v>
          </cell>
          <cell r="Q103">
            <v>12</v>
          </cell>
          <cell r="R103">
            <v>15</v>
          </cell>
          <cell r="S103">
            <v>17</v>
          </cell>
          <cell r="T103">
            <v>23</v>
          </cell>
          <cell r="U103">
            <v>19</v>
          </cell>
          <cell r="V103">
            <v>26</v>
          </cell>
          <cell r="W103">
            <v>29</v>
          </cell>
          <cell r="X103">
            <v>26</v>
          </cell>
          <cell r="Y103">
            <v>31</v>
          </cell>
          <cell r="Z103">
            <v>28</v>
          </cell>
          <cell r="AA103">
            <v>31</v>
          </cell>
          <cell r="AB103">
            <v>31</v>
          </cell>
          <cell r="AC103">
            <v>36</v>
          </cell>
          <cell r="AD103">
            <v>34</v>
          </cell>
          <cell r="AE103">
            <v>34</v>
          </cell>
          <cell r="AF103">
            <v>35</v>
          </cell>
          <cell r="AG103">
            <v>35</v>
          </cell>
          <cell r="AH103">
            <v>33</v>
          </cell>
          <cell r="AI103">
            <v>30</v>
          </cell>
          <cell r="AJ103">
            <v>29</v>
          </cell>
          <cell r="AK103">
            <v>123</v>
          </cell>
          <cell r="AL103">
            <v>81</v>
          </cell>
          <cell r="AM103">
            <v>81</v>
          </cell>
          <cell r="AN103">
            <v>82</v>
          </cell>
          <cell r="AO103">
            <v>90</v>
          </cell>
          <cell r="AP103">
            <v>72</v>
          </cell>
          <cell r="AQ103">
            <v>71</v>
          </cell>
          <cell r="AR103">
            <v>55</v>
          </cell>
          <cell r="AS103">
            <v>42</v>
          </cell>
          <cell r="AT103">
            <v>45</v>
          </cell>
          <cell r="AU103">
            <v>35</v>
          </cell>
          <cell r="AV103">
            <v>27</v>
          </cell>
          <cell r="AW103">
            <v>35</v>
          </cell>
          <cell r="AX103">
            <v>9</v>
          </cell>
          <cell r="AY103">
            <v>1</v>
          </cell>
          <cell r="AZ103">
            <v>710</v>
          </cell>
          <cell r="BA103">
            <v>85</v>
          </cell>
          <cell r="BB103">
            <v>83</v>
          </cell>
          <cell r="BC103">
            <v>270</v>
          </cell>
          <cell r="BD103">
            <v>12</v>
          </cell>
        </row>
        <row r="104">
          <cell r="K104">
            <v>7226</v>
          </cell>
          <cell r="L104" t="str">
            <v>00007226</v>
          </cell>
          <cell r="M104" t="str">
            <v>P.S. LA SUCCHA</v>
          </cell>
          <cell r="N104">
            <v>407</v>
          </cell>
          <cell r="O104">
            <v>2</v>
          </cell>
          <cell r="P104">
            <v>2</v>
          </cell>
          <cell r="Q104">
            <v>4</v>
          </cell>
          <cell r="R104">
            <v>6</v>
          </cell>
          <cell r="S104">
            <v>8</v>
          </cell>
          <cell r="T104">
            <v>7</v>
          </cell>
          <cell r="U104">
            <v>5</v>
          </cell>
          <cell r="V104">
            <v>8</v>
          </cell>
          <cell r="W104">
            <v>9</v>
          </cell>
          <cell r="X104">
            <v>8</v>
          </cell>
          <cell r="Y104">
            <v>9</v>
          </cell>
          <cell r="Z104">
            <v>8</v>
          </cell>
          <cell r="AA104">
            <v>9</v>
          </cell>
          <cell r="AB104">
            <v>9</v>
          </cell>
          <cell r="AC104">
            <v>11</v>
          </cell>
          <cell r="AD104">
            <v>10</v>
          </cell>
          <cell r="AE104">
            <v>10</v>
          </cell>
          <cell r="AF104">
            <v>10</v>
          </cell>
          <cell r="AG104">
            <v>10</v>
          </cell>
          <cell r="AH104">
            <v>10</v>
          </cell>
          <cell r="AI104">
            <v>9</v>
          </cell>
          <cell r="AJ104">
            <v>8</v>
          </cell>
          <cell r="AK104">
            <v>36</v>
          </cell>
          <cell r="AL104">
            <v>22</v>
          </cell>
          <cell r="AM104">
            <v>23</v>
          </cell>
          <cell r="AN104">
            <v>24</v>
          </cell>
          <cell r="AO104">
            <v>26</v>
          </cell>
          <cell r="AP104">
            <v>20</v>
          </cell>
          <cell r="AQ104">
            <v>21</v>
          </cell>
          <cell r="AR104">
            <v>15</v>
          </cell>
          <cell r="AS104">
            <v>11</v>
          </cell>
          <cell r="AT104">
            <v>12</v>
          </cell>
          <cell r="AU104">
            <v>11</v>
          </cell>
          <cell r="AV104">
            <v>8</v>
          </cell>
          <cell r="AW104">
            <v>10</v>
          </cell>
          <cell r="AX104">
            <v>3</v>
          </cell>
          <cell r="AY104">
            <v>1</v>
          </cell>
          <cell r="AZ104">
            <v>208</v>
          </cell>
          <cell r="BA104">
            <v>25</v>
          </cell>
          <cell r="BB104">
            <v>24</v>
          </cell>
          <cell r="BC104">
            <v>77</v>
          </cell>
          <cell r="BD104">
            <v>4</v>
          </cell>
        </row>
        <row r="105">
          <cell r="K105">
            <v>6942</v>
          </cell>
          <cell r="L105" t="str">
            <v>00006942</v>
          </cell>
          <cell r="M105" t="str">
            <v>P.S. LA SUCCHA ALTA</v>
          </cell>
          <cell r="N105">
            <v>393</v>
          </cell>
          <cell r="O105">
            <v>2</v>
          </cell>
          <cell r="P105">
            <v>2</v>
          </cell>
          <cell r="Q105">
            <v>4</v>
          </cell>
          <cell r="R105">
            <v>5</v>
          </cell>
          <cell r="S105">
            <v>7</v>
          </cell>
          <cell r="T105">
            <v>7</v>
          </cell>
          <cell r="U105">
            <v>10</v>
          </cell>
          <cell r="V105">
            <v>7</v>
          </cell>
          <cell r="W105">
            <v>8</v>
          </cell>
          <cell r="X105">
            <v>7</v>
          </cell>
          <cell r="Y105">
            <v>9</v>
          </cell>
          <cell r="Z105">
            <v>8</v>
          </cell>
          <cell r="AA105">
            <v>9</v>
          </cell>
          <cell r="AB105">
            <v>9</v>
          </cell>
          <cell r="AC105">
            <v>10</v>
          </cell>
          <cell r="AD105">
            <v>10</v>
          </cell>
          <cell r="AE105">
            <v>9</v>
          </cell>
          <cell r="AF105">
            <v>10</v>
          </cell>
          <cell r="AG105">
            <v>10</v>
          </cell>
          <cell r="AH105">
            <v>9</v>
          </cell>
          <cell r="AI105">
            <v>8</v>
          </cell>
          <cell r="AJ105">
            <v>8</v>
          </cell>
          <cell r="AK105">
            <v>34</v>
          </cell>
          <cell r="AL105">
            <v>22</v>
          </cell>
          <cell r="AM105">
            <v>23</v>
          </cell>
          <cell r="AN105">
            <v>22</v>
          </cell>
          <cell r="AO105">
            <v>25</v>
          </cell>
          <cell r="AP105">
            <v>20</v>
          </cell>
          <cell r="AQ105">
            <v>20</v>
          </cell>
          <cell r="AR105">
            <v>15</v>
          </cell>
          <cell r="AS105">
            <v>11</v>
          </cell>
          <cell r="AT105">
            <v>12</v>
          </cell>
          <cell r="AU105">
            <v>10</v>
          </cell>
          <cell r="AV105">
            <v>7</v>
          </cell>
          <cell r="AW105">
            <v>8</v>
          </cell>
          <cell r="AX105">
            <v>3</v>
          </cell>
          <cell r="AY105">
            <v>0</v>
          </cell>
          <cell r="AZ105">
            <v>200</v>
          </cell>
          <cell r="BA105">
            <v>24</v>
          </cell>
          <cell r="BB105">
            <v>23</v>
          </cell>
          <cell r="BC105">
            <v>74</v>
          </cell>
          <cell r="BD105">
            <v>4</v>
          </cell>
        </row>
        <row r="106">
          <cell r="K106">
            <v>6869</v>
          </cell>
          <cell r="L106" t="str">
            <v>00006869</v>
          </cell>
          <cell r="M106" t="str">
            <v>P.S. LAS DELICIAS</v>
          </cell>
          <cell r="N106">
            <v>554</v>
          </cell>
          <cell r="O106">
            <v>3</v>
          </cell>
          <cell r="P106">
            <v>4</v>
          </cell>
          <cell r="Q106">
            <v>7</v>
          </cell>
          <cell r="R106">
            <v>8</v>
          </cell>
          <cell r="S106">
            <v>9</v>
          </cell>
          <cell r="T106">
            <v>9</v>
          </cell>
          <cell r="U106">
            <v>8</v>
          </cell>
          <cell r="V106">
            <v>10</v>
          </cell>
          <cell r="W106">
            <v>12</v>
          </cell>
          <cell r="X106">
            <v>10</v>
          </cell>
          <cell r="Y106">
            <v>12</v>
          </cell>
          <cell r="Z106">
            <v>11</v>
          </cell>
          <cell r="AA106">
            <v>12</v>
          </cell>
          <cell r="AB106">
            <v>12</v>
          </cell>
          <cell r="AC106">
            <v>14</v>
          </cell>
          <cell r="AD106">
            <v>13</v>
          </cell>
          <cell r="AE106">
            <v>13</v>
          </cell>
          <cell r="AF106">
            <v>14</v>
          </cell>
          <cell r="AG106">
            <v>14</v>
          </cell>
          <cell r="AH106">
            <v>13</v>
          </cell>
          <cell r="AI106">
            <v>12</v>
          </cell>
          <cell r="AJ106">
            <v>11</v>
          </cell>
          <cell r="AK106">
            <v>48</v>
          </cell>
          <cell r="AL106">
            <v>32</v>
          </cell>
          <cell r="AM106">
            <v>32</v>
          </cell>
          <cell r="AN106">
            <v>32</v>
          </cell>
          <cell r="AO106">
            <v>36</v>
          </cell>
          <cell r="AP106">
            <v>29</v>
          </cell>
          <cell r="AQ106">
            <v>28</v>
          </cell>
          <cell r="AR106">
            <v>22</v>
          </cell>
          <cell r="AS106">
            <v>16</v>
          </cell>
          <cell r="AT106">
            <v>17</v>
          </cell>
          <cell r="AU106">
            <v>15</v>
          </cell>
          <cell r="AV106">
            <v>11</v>
          </cell>
          <cell r="AW106">
            <v>12</v>
          </cell>
          <cell r="AX106">
            <v>5</v>
          </cell>
          <cell r="AY106">
            <v>1</v>
          </cell>
          <cell r="AZ106">
            <v>283</v>
          </cell>
          <cell r="BA106">
            <v>33</v>
          </cell>
          <cell r="BB106">
            <v>33</v>
          </cell>
          <cell r="BC106">
            <v>107</v>
          </cell>
          <cell r="BD106">
            <v>7</v>
          </cell>
        </row>
        <row r="107">
          <cell r="K107">
            <v>6941</v>
          </cell>
          <cell r="L107" t="str">
            <v>00006941</v>
          </cell>
          <cell r="M107" t="str">
            <v>P.S. MARAYBAMBA ALTO</v>
          </cell>
          <cell r="N107">
            <v>425</v>
          </cell>
          <cell r="O107">
            <v>2</v>
          </cell>
          <cell r="P107">
            <v>3</v>
          </cell>
          <cell r="Q107">
            <v>5</v>
          </cell>
          <cell r="R107">
            <v>8</v>
          </cell>
          <cell r="S107">
            <v>9</v>
          </cell>
          <cell r="T107">
            <v>7</v>
          </cell>
          <cell r="U107">
            <v>8</v>
          </cell>
          <cell r="V107">
            <v>8</v>
          </cell>
          <cell r="W107">
            <v>9</v>
          </cell>
          <cell r="X107">
            <v>8</v>
          </cell>
          <cell r="Y107">
            <v>9</v>
          </cell>
          <cell r="Z107">
            <v>9</v>
          </cell>
          <cell r="AA107">
            <v>9</v>
          </cell>
          <cell r="AB107">
            <v>9</v>
          </cell>
          <cell r="AC107">
            <v>11</v>
          </cell>
          <cell r="AD107">
            <v>10</v>
          </cell>
          <cell r="AE107">
            <v>10</v>
          </cell>
          <cell r="AF107">
            <v>10</v>
          </cell>
          <cell r="AG107">
            <v>10</v>
          </cell>
          <cell r="AH107">
            <v>10</v>
          </cell>
          <cell r="AI107">
            <v>9</v>
          </cell>
          <cell r="AJ107">
            <v>9</v>
          </cell>
          <cell r="AK107">
            <v>36</v>
          </cell>
          <cell r="AL107">
            <v>24</v>
          </cell>
          <cell r="AM107">
            <v>25</v>
          </cell>
          <cell r="AN107">
            <v>25</v>
          </cell>
          <cell r="AO107">
            <v>26</v>
          </cell>
          <cell r="AP107">
            <v>21</v>
          </cell>
          <cell r="AQ107">
            <v>21</v>
          </cell>
          <cell r="AR107">
            <v>16</v>
          </cell>
          <cell r="AS107">
            <v>12</v>
          </cell>
          <cell r="AT107">
            <v>13</v>
          </cell>
          <cell r="AU107">
            <v>11</v>
          </cell>
          <cell r="AV107">
            <v>8</v>
          </cell>
          <cell r="AW107">
            <v>10</v>
          </cell>
          <cell r="AX107">
            <v>4</v>
          </cell>
          <cell r="AY107">
            <v>0</v>
          </cell>
          <cell r="AZ107">
            <v>217</v>
          </cell>
          <cell r="BA107">
            <v>25</v>
          </cell>
          <cell r="BB107">
            <v>24</v>
          </cell>
          <cell r="BC107">
            <v>80</v>
          </cell>
          <cell r="BD107">
            <v>5</v>
          </cell>
        </row>
        <row r="108">
          <cell r="K108">
            <v>7365</v>
          </cell>
          <cell r="L108" t="str">
            <v>00007365</v>
          </cell>
          <cell r="M108" t="str">
            <v>P.S. MINAS</v>
          </cell>
          <cell r="N108">
            <v>899</v>
          </cell>
          <cell r="O108">
            <v>8</v>
          </cell>
          <cell r="P108">
            <v>8</v>
          </cell>
          <cell r="Q108">
            <v>16</v>
          </cell>
          <cell r="R108">
            <v>15</v>
          </cell>
          <cell r="S108">
            <v>14</v>
          </cell>
          <cell r="T108">
            <v>15</v>
          </cell>
          <cell r="U108">
            <v>16</v>
          </cell>
          <cell r="V108">
            <v>17</v>
          </cell>
          <cell r="W108">
            <v>19</v>
          </cell>
          <cell r="X108">
            <v>16</v>
          </cell>
          <cell r="Y108">
            <v>19</v>
          </cell>
          <cell r="Z108">
            <v>18</v>
          </cell>
          <cell r="AA108">
            <v>20</v>
          </cell>
          <cell r="AB108">
            <v>20</v>
          </cell>
          <cell r="AC108">
            <v>23</v>
          </cell>
          <cell r="AD108">
            <v>21</v>
          </cell>
          <cell r="AE108">
            <v>21</v>
          </cell>
          <cell r="AF108">
            <v>22</v>
          </cell>
          <cell r="AG108">
            <v>22</v>
          </cell>
          <cell r="AH108">
            <v>21</v>
          </cell>
          <cell r="AI108">
            <v>19</v>
          </cell>
          <cell r="AJ108">
            <v>18</v>
          </cell>
          <cell r="AK108">
            <v>77</v>
          </cell>
          <cell r="AL108">
            <v>51</v>
          </cell>
          <cell r="AM108">
            <v>52</v>
          </cell>
          <cell r="AN108">
            <v>52</v>
          </cell>
          <cell r="AO108">
            <v>57</v>
          </cell>
          <cell r="AP108">
            <v>44</v>
          </cell>
          <cell r="AQ108">
            <v>45</v>
          </cell>
          <cell r="AR108">
            <v>35</v>
          </cell>
          <cell r="AS108">
            <v>26</v>
          </cell>
          <cell r="AT108">
            <v>28</v>
          </cell>
          <cell r="AU108">
            <v>21</v>
          </cell>
          <cell r="AV108">
            <v>17</v>
          </cell>
          <cell r="AW108">
            <v>22</v>
          </cell>
          <cell r="AX108">
            <v>12</v>
          </cell>
          <cell r="AY108">
            <v>1</v>
          </cell>
          <cell r="AZ108">
            <v>458</v>
          </cell>
          <cell r="BA108">
            <v>54</v>
          </cell>
          <cell r="BB108">
            <v>52</v>
          </cell>
          <cell r="BC108">
            <v>170</v>
          </cell>
          <cell r="BD108">
            <v>16</v>
          </cell>
        </row>
        <row r="109">
          <cell r="K109">
            <v>5011</v>
          </cell>
          <cell r="L109" t="str">
            <v>00005011</v>
          </cell>
          <cell r="M109" t="str">
            <v>P.S. PARIC</v>
          </cell>
          <cell r="N109">
            <v>899</v>
          </cell>
          <cell r="O109">
            <v>6</v>
          </cell>
          <cell r="P109">
            <v>6</v>
          </cell>
          <cell r="Q109">
            <v>12</v>
          </cell>
          <cell r="R109">
            <v>16</v>
          </cell>
          <cell r="S109">
            <v>12</v>
          </cell>
          <cell r="T109">
            <v>15</v>
          </cell>
          <cell r="U109">
            <v>15</v>
          </cell>
          <cell r="V109">
            <v>17</v>
          </cell>
          <cell r="W109">
            <v>19</v>
          </cell>
          <cell r="X109">
            <v>17</v>
          </cell>
          <cell r="Y109">
            <v>20</v>
          </cell>
          <cell r="Z109">
            <v>18</v>
          </cell>
          <cell r="AA109">
            <v>20</v>
          </cell>
          <cell r="AB109">
            <v>20</v>
          </cell>
          <cell r="AC109">
            <v>23</v>
          </cell>
          <cell r="AD109">
            <v>21</v>
          </cell>
          <cell r="AE109">
            <v>21</v>
          </cell>
          <cell r="AF109">
            <v>22</v>
          </cell>
          <cell r="AG109">
            <v>22</v>
          </cell>
          <cell r="AH109">
            <v>21</v>
          </cell>
          <cell r="AI109">
            <v>19</v>
          </cell>
          <cell r="AJ109">
            <v>18</v>
          </cell>
          <cell r="AK109">
            <v>78</v>
          </cell>
          <cell r="AL109">
            <v>51</v>
          </cell>
          <cell r="AM109">
            <v>52</v>
          </cell>
          <cell r="AN109">
            <v>52</v>
          </cell>
          <cell r="AO109">
            <v>57</v>
          </cell>
          <cell r="AP109">
            <v>45</v>
          </cell>
          <cell r="AQ109">
            <v>46</v>
          </cell>
          <cell r="AR109">
            <v>36</v>
          </cell>
          <cell r="AS109">
            <v>26</v>
          </cell>
          <cell r="AT109">
            <v>28</v>
          </cell>
          <cell r="AU109">
            <v>21</v>
          </cell>
          <cell r="AV109">
            <v>17</v>
          </cell>
          <cell r="AW109">
            <v>22</v>
          </cell>
          <cell r="AX109">
            <v>9</v>
          </cell>
          <cell r="AY109">
            <v>1</v>
          </cell>
          <cell r="AZ109">
            <v>458</v>
          </cell>
          <cell r="BA109">
            <v>54</v>
          </cell>
          <cell r="BB109">
            <v>52</v>
          </cell>
          <cell r="BC109">
            <v>171</v>
          </cell>
          <cell r="BD109">
            <v>12</v>
          </cell>
        </row>
        <row r="110">
          <cell r="K110">
            <v>5009</v>
          </cell>
          <cell r="L110" t="str">
            <v>00005009</v>
          </cell>
          <cell r="M110" t="str">
            <v>P.S. QUIPAYUC</v>
          </cell>
          <cell r="N110">
            <v>880</v>
          </cell>
          <cell r="O110">
            <v>4</v>
          </cell>
          <cell r="P110">
            <v>5</v>
          </cell>
          <cell r="Q110">
            <v>9</v>
          </cell>
          <cell r="R110">
            <v>10</v>
          </cell>
          <cell r="S110">
            <v>10</v>
          </cell>
          <cell r="T110">
            <v>15</v>
          </cell>
          <cell r="U110">
            <v>10</v>
          </cell>
          <cell r="V110">
            <v>17</v>
          </cell>
          <cell r="W110">
            <v>19</v>
          </cell>
          <cell r="X110">
            <v>16</v>
          </cell>
          <cell r="Y110">
            <v>20</v>
          </cell>
          <cell r="Z110">
            <v>18</v>
          </cell>
          <cell r="AA110">
            <v>20</v>
          </cell>
          <cell r="AB110">
            <v>20</v>
          </cell>
          <cell r="AC110">
            <v>23</v>
          </cell>
          <cell r="AD110">
            <v>21</v>
          </cell>
          <cell r="AE110">
            <v>21</v>
          </cell>
          <cell r="AF110">
            <v>22</v>
          </cell>
          <cell r="AG110">
            <v>22</v>
          </cell>
          <cell r="AH110">
            <v>21</v>
          </cell>
          <cell r="AI110">
            <v>19</v>
          </cell>
          <cell r="AJ110">
            <v>18</v>
          </cell>
          <cell r="AK110">
            <v>77</v>
          </cell>
          <cell r="AL110">
            <v>51</v>
          </cell>
          <cell r="AM110">
            <v>52</v>
          </cell>
          <cell r="AN110">
            <v>52</v>
          </cell>
          <cell r="AO110">
            <v>57</v>
          </cell>
          <cell r="AP110">
            <v>45</v>
          </cell>
          <cell r="AQ110">
            <v>45</v>
          </cell>
          <cell r="AR110">
            <v>36</v>
          </cell>
          <cell r="AS110">
            <v>26</v>
          </cell>
          <cell r="AT110">
            <v>28</v>
          </cell>
          <cell r="AU110">
            <v>21</v>
          </cell>
          <cell r="AV110">
            <v>17</v>
          </cell>
          <cell r="AW110">
            <v>22</v>
          </cell>
          <cell r="AX110">
            <v>7</v>
          </cell>
          <cell r="AY110">
            <v>1</v>
          </cell>
          <cell r="AZ110">
            <v>449</v>
          </cell>
          <cell r="BA110">
            <v>54</v>
          </cell>
          <cell r="BB110">
            <v>52</v>
          </cell>
          <cell r="BC110">
            <v>170</v>
          </cell>
          <cell r="BD110">
            <v>9</v>
          </cell>
        </row>
        <row r="111">
          <cell r="K111">
            <v>5007</v>
          </cell>
          <cell r="L111" t="str">
            <v>00005007</v>
          </cell>
          <cell r="M111" t="str">
            <v>P.S. SANTA ROSA</v>
          </cell>
          <cell r="N111">
            <v>1046</v>
          </cell>
          <cell r="O111">
            <v>10</v>
          </cell>
          <cell r="P111">
            <v>10</v>
          </cell>
          <cell r="Q111">
            <v>20</v>
          </cell>
          <cell r="R111">
            <v>17</v>
          </cell>
          <cell r="S111">
            <v>17</v>
          </cell>
          <cell r="T111">
            <v>16</v>
          </cell>
          <cell r="U111">
            <v>17</v>
          </cell>
          <cell r="V111">
            <v>18</v>
          </cell>
          <cell r="W111">
            <v>19</v>
          </cell>
          <cell r="X111">
            <v>20</v>
          </cell>
          <cell r="Y111">
            <v>19</v>
          </cell>
          <cell r="Z111">
            <v>19</v>
          </cell>
          <cell r="AA111">
            <v>19</v>
          </cell>
          <cell r="AB111">
            <v>19</v>
          </cell>
          <cell r="AC111">
            <v>22</v>
          </cell>
          <cell r="AD111">
            <v>22</v>
          </cell>
          <cell r="AE111">
            <v>20</v>
          </cell>
          <cell r="AF111">
            <v>20</v>
          </cell>
          <cell r="AG111">
            <v>20</v>
          </cell>
          <cell r="AH111">
            <v>20</v>
          </cell>
          <cell r="AI111">
            <v>21</v>
          </cell>
          <cell r="AJ111">
            <v>19</v>
          </cell>
          <cell r="AK111">
            <v>91</v>
          </cell>
          <cell r="AL111">
            <v>81</v>
          </cell>
          <cell r="AM111">
            <v>77</v>
          </cell>
          <cell r="AN111">
            <v>74</v>
          </cell>
          <cell r="AO111">
            <v>67</v>
          </cell>
          <cell r="AP111">
            <v>58</v>
          </cell>
          <cell r="AQ111">
            <v>49</v>
          </cell>
          <cell r="AR111">
            <v>40</v>
          </cell>
          <cell r="AS111">
            <v>34</v>
          </cell>
          <cell r="AT111">
            <v>26</v>
          </cell>
          <cell r="AU111">
            <v>23</v>
          </cell>
          <cell r="AV111">
            <v>19</v>
          </cell>
          <cell r="AW111">
            <v>23</v>
          </cell>
          <cell r="AX111">
            <v>15</v>
          </cell>
          <cell r="AY111">
            <v>1</v>
          </cell>
          <cell r="AZ111">
            <v>533</v>
          </cell>
          <cell r="BA111">
            <v>52</v>
          </cell>
          <cell r="BB111">
            <v>51</v>
          </cell>
          <cell r="BC111">
            <v>228</v>
          </cell>
          <cell r="BD111">
            <v>20</v>
          </cell>
        </row>
        <row r="112">
          <cell r="K112">
            <v>6865</v>
          </cell>
          <cell r="L112" t="str">
            <v>00006865</v>
          </cell>
          <cell r="M112" t="str">
            <v>P.S. ADCUÑAC</v>
          </cell>
          <cell r="N112">
            <v>558</v>
          </cell>
          <cell r="O112">
            <v>3</v>
          </cell>
          <cell r="P112">
            <v>4</v>
          </cell>
          <cell r="Q112">
            <v>7</v>
          </cell>
          <cell r="R112">
            <v>9</v>
          </cell>
          <cell r="S112">
            <v>7</v>
          </cell>
          <cell r="T112">
            <v>9</v>
          </cell>
          <cell r="U112">
            <v>10</v>
          </cell>
          <cell r="V112">
            <v>10</v>
          </cell>
          <cell r="W112">
            <v>10</v>
          </cell>
          <cell r="X112">
            <v>11</v>
          </cell>
          <cell r="Y112">
            <v>10</v>
          </cell>
          <cell r="Z112">
            <v>10</v>
          </cell>
          <cell r="AA112">
            <v>10</v>
          </cell>
          <cell r="AB112">
            <v>10</v>
          </cell>
          <cell r="AC112">
            <v>12</v>
          </cell>
          <cell r="AD112">
            <v>12</v>
          </cell>
          <cell r="AE112">
            <v>11</v>
          </cell>
          <cell r="AF112">
            <v>11</v>
          </cell>
          <cell r="AG112">
            <v>11</v>
          </cell>
          <cell r="AH112">
            <v>11</v>
          </cell>
          <cell r="AI112">
            <v>11</v>
          </cell>
          <cell r="AJ112">
            <v>11</v>
          </cell>
          <cell r="AK112">
            <v>49</v>
          </cell>
          <cell r="AL112">
            <v>44</v>
          </cell>
          <cell r="AM112">
            <v>41</v>
          </cell>
          <cell r="AN112">
            <v>41</v>
          </cell>
          <cell r="AO112">
            <v>36</v>
          </cell>
          <cell r="AP112">
            <v>31</v>
          </cell>
          <cell r="AQ112">
            <v>26</v>
          </cell>
          <cell r="AR112">
            <v>21</v>
          </cell>
          <cell r="AS112">
            <v>19</v>
          </cell>
          <cell r="AT112">
            <v>14</v>
          </cell>
          <cell r="AU112">
            <v>12</v>
          </cell>
          <cell r="AV112">
            <v>10</v>
          </cell>
          <cell r="AW112">
            <v>11</v>
          </cell>
          <cell r="AX112">
            <v>6</v>
          </cell>
          <cell r="AY112">
            <v>0</v>
          </cell>
          <cell r="AZ112">
            <v>285</v>
          </cell>
          <cell r="BA112">
            <v>28</v>
          </cell>
          <cell r="BB112">
            <v>28</v>
          </cell>
          <cell r="BC112">
            <v>123</v>
          </cell>
          <cell r="BD112">
            <v>8</v>
          </cell>
        </row>
        <row r="113">
          <cell r="K113">
            <v>7097</v>
          </cell>
          <cell r="L113" t="str">
            <v>00007097</v>
          </cell>
          <cell r="M113" t="str">
            <v>P.S. AÑALCATE</v>
          </cell>
          <cell r="N113">
            <v>474</v>
          </cell>
          <cell r="O113">
            <v>3</v>
          </cell>
          <cell r="P113">
            <v>3</v>
          </cell>
          <cell r="Q113">
            <v>6</v>
          </cell>
          <cell r="R113">
            <v>9</v>
          </cell>
          <cell r="S113">
            <v>8</v>
          </cell>
          <cell r="T113">
            <v>7</v>
          </cell>
          <cell r="U113">
            <v>7</v>
          </cell>
          <cell r="V113">
            <v>8</v>
          </cell>
          <cell r="W113">
            <v>9</v>
          </cell>
          <cell r="X113">
            <v>9</v>
          </cell>
          <cell r="Y113">
            <v>9</v>
          </cell>
          <cell r="Z113">
            <v>9</v>
          </cell>
          <cell r="AA113">
            <v>9</v>
          </cell>
          <cell r="AB113">
            <v>9</v>
          </cell>
          <cell r="AC113">
            <v>10</v>
          </cell>
          <cell r="AD113">
            <v>10</v>
          </cell>
          <cell r="AE113">
            <v>9</v>
          </cell>
          <cell r="AF113">
            <v>9</v>
          </cell>
          <cell r="AG113">
            <v>9</v>
          </cell>
          <cell r="AH113">
            <v>9</v>
          </cell>
          <cell r="AI113">
            <v>9</v>
          </cell>
          <cell r="AJ113">
            <v>9</v>
          </cell>
          <cell r="AK113">
            <v>41</v>
          </cell>
          <cell r="AL113">
            <v>38</v>
          </cell>
          <cell r="AM113">
            <v>36</v>
          </cell>
          <cell r="AN113">
            <v>33</v>
          </cell>
          <cell r="AO113">
            <v>30</v>
          </cell>
          <cell r="AP113">
            <v>26</v>
          </cell>
          <cell r="AQ113">
            <v>23</v>
          </cell>
          <cell r="AR113">
            <v>19</v>
          </cell>
          <cell r="AS113">
            <v>15</v>
          </cell>
          <cell r="AT113">
            <v>12</v>
          </cell>
          <cell r="AU113">
            <v>10</v>
          </cell>
          <cell r="AV113">
            <v>9</v>
          </cell>
          <cell r="AW113">
            <v>9</v>
          </cell>
          <cell r="AX113">
            <v>4</v>
          </cell>
          <cell r="AY113">
            <v>1</v>
          </cell>
          <cell r="AZ113">
            <v>242</v>
          </cell>
          <cell r="BA113">
            <v>24</v>
          </cell>
          <cell r="BB113">
            <v>23</v>
          </cell>
          <cell r="BC113">
            <v>104</v>
          </cell>
          <cell r="BD113">
            <v>6</v>
          </cell>
        </row>
        <row r="114">
          <cell r="K114">
            <v>6855</v>
          </cell>
          <cell r="L114" t="str">
            <v>00006855</v>
          </cell>
          <cell r="M114" t="str">
            <v>P.S. AULLAN</v>
          </cell>
          <cell r="N114">
            <v>502</v>
          </cell>
          <cell r="O114">
            <v>3</v>
          </cell>
          <cell r="P114">
            <v>4</v>
          </cell>
          <cell r="Q114">
            <v>7</v>
          </cell>
          <cell r="R114">
            <v>4</v>
          </cell>
          <cell r="S114">
            <v>8</v>
          </cell>
          <cell r="T114">
            <v>8</v>
          </cell>
          <cell r="U114">
            <v>6</v>
          </cell>
          <cell r="V114">
            <v>9</v>
          </cell>
          <cell r="W114">
            <v>9</v>
          </cell>
          <cell r="X114">
            <v>10</v>
          </cell>
          <cell r="Y114">
            <v>9</v>
          </cell>
          <cell r="Z114">
            <v>10</v>
          </cell>
          <cell r="AA114">
            <v>9</v>
          </cell>
          <cell r="AB114">
            <v>9</v>
          </cell>
          <cell r="AC114">
            <v>11</v>
          </cell>
          <cell r="AD114">
            <v>11</v>
          </cell>
          <cell r="AE114">
            <v>10</v>
          </cell>
          <cell r="AF114">
            <v>10</v>
          </cell>
          <cell r="AG114">
            <v>10</v>
          </cell>
          <cell r="AH114">
            <v>10</v>
          </cell>
          <cell r="AI114">
            <v>10</v>
          </cell>
          <cell r="AJ114">
            <v>10</v>
          </cell>
          <cell r="AK114">
            <v>44</v>
          </cell>
          <cell r="AL114">
            <v>40</v>
          </cell>
          <cell r="AM114">
            <v>37</v>
          </cell>
          <cell r="AN114">
            <v>37</v>
          </cell>
          <cell r="AO114">
            <v>33</v>
          </cell>
          <cell r="AP114">
            <v>28</v>
          </cell>
          <cell r="AQ114">
            <v>23</v>
          </cell>
          <cell r="AR114">
            <v>19</v>
          </cell>
          <cell r="AS114">
            <v>16</v>
          </cell>
          <cell r="AT114">
            <v>14</v>
          </cell>
          <cell r="AU114">
            <v>11</v>
          </cell>
          <cell r="AV114">
            <v>10</v>
          </cell>
          <cell r="AW114">
            <v>10</v>
          </cell>
          <cell r="AX114">
            <v>4</v>
          </cell>
          <cell r="AY114">
            <v>0</v>
          </cell>
          <cell r="AZ114">
            <v>256</v>
          </cell>
          <cell r="BA114">
            <v>26</v>
          </cell>
          <cell r="BB114">
            <v>26</v>
          </cell>
          <cell r="BC114">
            <v>112</v>
          </cell>
          <cell r="BD114">
            <v>6</v>
          </cell>
        </row>
        <row r="115">
          <cell r="K115">
            <v>6938</v>
          </cell>
          <cell r="L115" t="str">
            <v>00006938</v>
          </cell>
          <cell r="M115" t="str">
            <v>P.S. CACHACARA</v>
          </cell>
          <cell r="N115">
            <v>855</v>
          </cell>
          <cell r="O115">
            <v>6</v>
          </cell>
          <cell r="P115">
            <v>7</v>
          </cell>
          <cell r="Q115">
            <v>13</v>
          </cell>
          <cell r="R115">
            <v>12</v>
          </cell>
          <cell r="S115">
            <v>11</v>
          </cell>
          <cell r="T115">
            <v>14</v>
          </cell>
          <cell r="U115">
            <v>13</v>
          </cell>
          <cell r="V115">
            <v>15</v>
          </cell>
          <cell r="W115">
            <v>16</v>
          </cell>
          <cell r="X115">
            <v>16</v>
          </cell>
          <cell r="Y115">
            <v>15</v>
          </cell>
          <cell r="Z115">
            <v>16</v>
          </cell>
          <cell r="AA115">
            <v>16</v>
          </cell>
          <cell r="AB115">
            <v>16</v>
          </cell>
          <cell r="AC115">
            <v>18</v>
          </cell>
          <cell r="AD115">
            <v>19</v>
          </cell>
          <cell r="AE115">
            <v>17</v>
          </cell>
          <cell r="AF115">
            <v>16</v>
          </cell>
          <cell r="AG115">
            <v>17</v>
          </cell>
          <cell r="AH115">
            <v>16</v>
          </cell>
          <cell r="AI115">
            <v>17</v>
          </cell>
          <cell r="AJ115">
            <v>16</v>
          </cell>
          <cell r="AK115">
            <v>75</v>
          </cell>
          <cell r="AL115">
            <v>68</v>
          </cell>
          <cell r="AM115">
            <v>64</v>
          </cell>
          <cell r="AN115">
            <v>63</v>
          </cell>
          <cell r="AO115">
            <v>54</v>
          </cell>
          <cell r="AP115">
            <v>48</v>
          </cell>
          <cell r="AQ115">
            <v>39</v>
          </cell>
          <cell r="AR115">
            <v>34</v>
          </cell>
          <cell r="AS115">
            <v>27</v>
          </cell>
          <cell r="AT115">
            <v>21</v>
          </cell>
          <cell r="AU115">
            <v>18</v>
          </cell>
          <cell r="AV115">
            <v>15</v>
          </cell>
          <cell r="AW115">
            <v>20</v>
          </cell>
          <cell r="AX115">
            <v>10</v>
          </cell>
          <cell r="AY115">
            <v>0</v>
          </cell>
          <cell r="AZ115">
            <v>436</v>
          </cell>
          <cell r="BA115">
            <v>44</v>
          </cell>
          <cell r="BB115">
            <v>42</v>
          </cell>
          <cell r="BC115">
            <v>190</v>
          </cell>
          <cell r="BD115">
            <v>13</v>
          </cell>
        </row>
        <row r="116">
          <cell r="K116">
            <v>6856</v>
          </cell>
          <cell r="L116" t="str">
            <v>00006856</v>
          </cell>
          <cell r="M116" t="str">
            <v>P.S. CHACAF</v>
          </cell>
          <cell r="N116">
            <v>1060</v>
          </cell>
          <cell r="O116">
            <v>7</v>
          </cell>
          <cell r="P116">
            <v>8</v>
          </cell>
          <cell r="Q116">
            <v>15</v>
          </cell>
          <cell r="R116">
            <v>14</v>
          </cell>
          <cell r="S116">
            <v>15</v>
          </cell>
          <cell r="T116">
            <v>17</v>
          </cell>
          <cell r="U116">
            <v>28</v>
          </cell>
          <cell r="V116">
            <v>19</v>
          </cell>
          <cell r="W116">
            <v>19</v>
          </cell>
          <cell r="X116">
            <v>20</v>
          </cell>
          <cell r="Y116">
            <v>19</v>
          </cell>
          <cell r="Z116">
            <v>20</v>
          </cell>
          <cell r="AA116">
            <v>19</v>
          </cell>
          <cell r="AB116">
            <v>19</v>
          </cell>
          <cell r="AC116">
            <v>22</v>
          </cell>
          <cell r="AD116">
            <v>23</v>
          </cell>
          <cell r="AE116">
            <v>21</v>
          </cell>
          <cell r="AF116">
            <v>20</v>
          </cell>
          <cell r="AG116">
            <v>20</v>
          </cell>
          <cell r="AH116">
            <v>20</v>
          </cell>
          <cell r="AI116">
            <v>21</v>
          </cell>
          <cell r="AJ116">
            <v>20</v>
          </cell>
          <cell r="AK116">
            <v>91</v>
          </cell>
          <cell r="AL116">
            <v>84</v>
          </cell>
          <cell r="AM116">
            <v>78</v>
          </cell>
          <cell r="AN116">
            <v>76</v>
          </cell>
          <cell r="AO116">
            <v>67</v>
          </cell>
          <cell r="AP116">
            <v>58</v>
          </cell>
          <cell r="AQ116">
            <v>49</v>
          </cell>
          <cell r="AR116">
            <v>40</v>
          </cell>
          <cell r="AS116">
            <v>34</v>
          </cell>
          <cell r="AT116">
            <v>26</v>
          </cell>
          <cell r="AU116">
            <v>23</v>
          </cell>
          <cell r="AV116">
            <v>19</v>
          </cell>
          <cell r="AW116">
            <v>24</v>
          </cell>
          <cell r="AX116">
            <v>11</v>
          </cell>
          <cell r="AY116">
            <v>1</v>
          </cell>
          <cell r="AZ116">
            <v>541</v>
          </cell>
          <cell r="BA116">
            <v>53</v>
          </cell>
          <cell r="BB116">
            <v>52</v>
          </cell>
          <cell r="BC116">
            <v>232</v>
          </cell>
          <cell r="BD116">
            <v>15</v>
          </cell>
        </row>
        <row r="117">
          <cell r="K117">
            <v>6850</v>
          </cell>
          <cell r="L117" t="str">
            <v>00006850</v>
          </cell>
          <cell r="M117" t="str">
            <v>P.S. CONDAY</v>
          </cell>
          <cell r="N117">
            <v>713</v>
          </cell>
          <cell r="O117">
            <v>5</v>
          </cell>
          <cell r="P117">
            <v>5</v>
          </cell>
          <cell r="Q117">
            <v>10</v>
          </cell>
          <cell r="R117">
            <v>12</v>
          </cell>
          <cell r="S117">
            <v>9</v>
          </cell>
          <cell r="T117">
            <v>11</v>
          </cell>
          <cell r="U117">
            <v>11</v>
          </cell>
          <cell r="V117">
            <v>13</v>
          </cell>
          <cell r="W117">
            <v>13</v>
          </cell>
          <cell r="X117">
            <v>14</v>
          </cell>
          <cell r="Y117">
            <v>13</v>
          </cell>
          <cell r="Z117">
            <v>13</v>
          </cell>
          <cell r="AA117">
            <v>13</v>
          </cell>
          <cell r="AB117">
            <v>13</v>
          </cell>
          <cell r="AC117">
            <v>15</v>
          </cell>
          <cell r="AD117">
            <v>15</v>
          </cell>
          <cell r="AE117">
            <v>14</v>
          </cell>
          <cell r="AF117">
            <v>14</v>
          </cell>
          <cell r="AG117">
            <v>14</v>
          </cell>
          <cell r="AH117">
            <v>14</v>
          </cell>
          <cell r="AI117">
            <v>14</v>
          </cell>
          <cell r="AJ117">
            <v>13</v>
          </cell>
          <cell r="AK117">
            <v>62</v>
          </cell>
          <cell r="AL117">
            <v>57</v>
          </cell>
          <cell r="AM117">
            <v>52</v>
          </cell>
          <cell r="AN117">
            <v>52</v>
          </cell>
          <cell r="AO117">
            <v>45</v>
          </cell>
          <cell r="AP117">
            <v>39</v>
          </cell>
          <cell r="AQ117">
            <v>33</v>
          </cell>
          <cell r="AR117">
            <v>27</v>
          </cell>
          <cell r="AS117">
            <v>23</v>
          </cell>
          <cell r="AT117">
            <v>18</v>
          </cell>
          <cell r="AU117">
            <v>16</v>
          </cell>
          <cell r="AV117">
            <v>14</v>
          </cell>
          <cell r="AW117">
            <v>17</v>
          </cell>
          <cell r="AX117">
            <v>7</v>
          </cell>
          <cell r="AY117">
            <v>1</v>
          </cell>
          <cell r="AZ117">
            <v>364</v>
          </cell>
          <cell r="BA117">
            <v>36</v>
          </cell>
          <cell r="BB117">
            <v>35</v>
          </cell>
          <cell r="BC117">
            <v>157</v>
          </cell>
          <cell r="BD117">
            <v>10</v>
          </cell>
        </row>
        <row r="118">
          <cell r="K118">
            <v>7431</v>
          </cell>
          <cell r="L118" t="str">
            <v>00007431</v>
          </cell>
          <cell r="M118" t="str">
            <v>P.S. CONGA DE ALLANGA</v>
          </cell>
          <cell r="N118">
            <v>520</v>
          </cell>
          <cell r="O118">
            <v>2</v>
          </cell>
          <cell r="P118">
            <v>2</v>
          </cell>
          <cell r="Q118">
            <v>4</v>
          </cell>
          <cell r="R118">
            <v>5</v>
          </cell>
          <cell r="S118">
            <v>8</v>
          </cell>
          <cell r="T118">
            <v>8</v>
          </cell>
          <cell r="U118">
            <v>6</v>
          </cell>
          <cell r="V118">
            <v>9</v>
          </cell>
          <cell r="W118">
            <v>10</v>
          </cell>
          <cell r="X118">
            <v>10</v>
          </cell>
          <cell r="Y118">
            <v>10</v>
          </cell>
          <cell r="Z118">
            <v>10</v>
          </cell>
          <cell r="AA118">
            <v>10</v>
          </cell>
          <cell r="AB118">
            <v>10</v>
          </cell>
          <cell r="AC118">
            <v>11</v>
          </cell>
          <cell r="AD118">
            <v>11</v>
          </cell>
          <cell r="AE118">
            <v>10</v>
          </cell>
          <cell r="AF118">
            <v>10</v>
          </cell>
          <cell r="AG118">
            <v>10</v>
          </cell>
          <cell r="AH118">
            <v>10</v>
          </cell>
          <cell r="AI118">
            <v>11</v>
          </cell>
          <cell r="AJ118">
            <v>10</v>
          </cell>
          <cell r="AK118">
            <v>47</v>
          </cell>
          <cell r="AL118">
            <v>42</v>
          </cell>
          <cell r="AM118">
            <v>41</v>
          </cell>
          <cell r="AN118">
            <v>38</v>
          </cell>
          <cell r="AO118">
            <v>33</v>
          </cell>
          <cell r="AP118">
            <v>29</v>
          </cell>
          <cell r="AQ118">
            <v>26</v>
          </cell>
          <cell r="AR118">
            <v>20</v>
          </cell>
          <cell r="AS118">
            <v>16</v>
          </cell>
          <cell r="AT118">
            <v>14</v>
          </cell>
          <cell r="AU118">
            <v>11</v>
          </cell>
          <cell r="AV118">
            <v>10</v>
          </cell>
          <cell r="AW118">
            <v>10</v>
          </cell>
          <cell r="AX118">
            <v>3</v>
          </cell>
          <cell r="AY118">
            <v>1</v>
          </cell>
          <cell r="AZ118">
            <v>265</v>
          </cell>
          <cell r="BA118">
            <v>27</v>
          </cell>
          <cell r="BB118">
            <v>26</v>
          </cell>
          <cell r="BC118">
            <v>117</v>
          </cell>
          <cell r="BD118">
            <v>4</v>
          </cell>
        </row>
        <row r="119">
          <cell r="K119">
            <v>4983</v>
          </cell>
          <cell r="L119" t="str">
            <v>00004983</v>
          </cell>
          <cell r="M119" t="str">
            <v>P.S. CRUZ ROJA</v>
          </cell>
          <cell r="N119">
            <v>814</v>
          </cell>
          <cell r="O119">
            <v>5</v>
          </cell>
          <cell r="P119">
            <v>5</v>
          </cell>
          <cell r="Q119">
            <v>10</v>
          </cell>
          <cell r="R119">
            <v>12</v>
          </cell>
          <cell r="S119">
            <v>10</v>
          </cell>
          <cell r="T119">
            <v>13</v>
          </cell>
          <cell r="U119">
            <v>17</v>
          </cell>
          <cell r="V119">
            <v>14</v>
          </cell>
          <cell r="W119">
            <v>15</v>
          </cell>
          <cell r="X119">
            <v>16</v>
          </cell>
          <cell r="Y119">
            <v>15</v>
          </cell>
          <cell r="Z119">
            <v>15</v>
          </cell>
          <cell r="AA119">
            <v>15</v>
          </cell>
          <cell r="AB119">
            <v>15</v>
          </cell>
          <cell r="AC119">
            <v>17</v>
          </cell>
          <cell r="AD119">
            <v>18</v>
          </cell>
          <cell r="AE119">
            <v>16</v>
          </cell>
          <cell r="AF119">
            <v>16</v>
          </cell>
          <cell r="AG119">
            <v>16</v>
          </cell>
          <cell r="AH119">
            <v>15</v>
          </cell>
          <cell r="AI119">
            <v>16</v>
          </cell>
          <cell r="AJ119">
            <v>15</v>
          </cell>
          <cell r="AK119">
            <v>71</v>
          </cell>
          <cell r="AL119">
            <v>63</v>
          </cell>
          <cell r="AM119">
            <v>61</v>
          </cell>
          <cell r="AN119">
            <v>59</v>
          </cell>
          <cell r="AO119">
            <v>53</v>
          </cell>
          <cell r="AP119">
            <v>45</v>
          </cell>
          <cell r="AQ119">
            <v>38</v>
          </cell>
          <cell r="AR119">
            <v>30</v>
          </cell>
          <cell r="AS119">
            <v>26</v>
          </cell>
          <cell r="AT119">
            <v>21</v>
          </cell>
          <cell r="AU119">
            <v>18</v>
          </cell>
          <cell r="AV119">
            <v>14</v>
          </cell>
          <cell r="AW119">
            <v>19</v>
          </cell>
          <cell r="AX119">
            <v>7</v>
          </cell>
          <cell r="AY119">
            <v>1</v>
          </cell>
          <cell r="AZ119">
            <v>415</v>
          </cell>
          <cell r="BA119">
            <v>41</v>
          </cell>
          <cell r="BB119">
            <v>40</v>
          </cell>
          <cell r="BC119">
            <v>180</v>
          </cell>
          <cell r="BD119">
            <v>10</v>
          </cell>
        </row>
        <row r="120">
          <cell r="K120">
            <v>4998</v>
          </cell>
          <cell r="L120" t="str">
            <v>00004998</v>
          </cell>
          <cell r="M120" t="str">
            <v>P.S. EL CARDON</v>
          </cell>
          <cell r="N120">
            <v>656</v>
          </cell>
          <cell r="O120">
            <v>5</v>
          </cell>
          <cell r="P120">
            <v>5</v>
          </cell>
          <cell r="Q120">
            <v>10</v>
          </cell>
          <cell r="R120">
            <v>10</v>
          </cell>
          <cell r="S120">
            <v>8</v>
          </cell>
          <cell r="T120">
            <v>10</v>
          </cell>
          <cell r="U120">
            <v>10</v>
          </cell>
          <cell r="V120">
            <v>12</v>
          </cell>
          <cell r="W120">
            <v>12</v>
          </cell>
          <cell r="X120">
            <v>13</v>
          </cell>
          <cell r="Y120">
            <v>12</v>
          </cell>
          <cell r="Z120">
            <v>12</v>
          </cell>
          <cell r="AA120">
            <v>12</v>
          </cell>
          <cell r="AB120">
            <v>12</v>
          </cell>
          <cell r="AC120">
            <v>14</v>
          </cell>
          <cell r="AD120">
            <v>14</v>
          </cell>
          <cell r="AE120">
            <v>13</v>
          </cell>
          <cell r="AF120">
            <v>13</v>
          </cell>
          <cell r="AG120">
            <v>13</v>
          </cell>
          <cell r="AH120">
            <v>12</v>
          </cell>
          <cell r="AI120">
            <v>13</v>
          </cell>
          <cell r="AJ120">
            <v>12</v>
          </cell>
          <cell r="AK120">
            <v>57</v>
          </cell>
          <cell r="AL120">
            <v>52</v>
          </cell>
          <cell r="AM120">
            <v>49</v>
          </cell>
          <cell r="AN120">
            <v>48</v>
          </cell>
          <cell r="AO120">
            <v>43</v>
          </cell>
          <cell r="AP120">
            <v>36</v>
          </cell>
          <cell r="AQ120">
            <v>31</v>
          </cell>
          <cell r="AR120">
            <v>25</v>
          </cell>
          <cell r="AS120">
            <v>21</v>
          </cell>
          <cell r="AT120">
            <v>17</v>
          </cell>
          <cell r="AU120">
            <v>14</v>
          </cell>
          <cell r="AV120">
            <v>12</v>
          </cell>
          <cell r="AW120">
            <v>14</v>
          </cell>
          <cell r="AX120">
            <v>7</v>
          </cell>
          <cell r="AY120">
            <v>0</v>
          </cell>
          <cell r="AZ120">
            <v>335</v>
          </cell>
          <cell r="BA120">
            <v>33</v>
          </cell>
          <cell r="BB120">
            <v>32</v>
          </cell>
          <cell r="BC120">
            <v>145</v>
          </cell>
          <cell r="BD120">
            <v>10</v>
          </cell>
        </row>
        <row r="121">
          <cell r="K121">
            <v>6832</v>
          </cell>
          <cell r="L121" t="str">
            <v>00006832</v>
          </cell>
          <cell r="M121" t="str">
            <v>P.S. LA CONGONA</v>
          </cell>
          <cell r="N121">
            <v>321</v>
          </cell>
          <cell r="O121">
            <v>2</v>
          </cell>
          <cell r="P121">
            <v>2</v>
          </cell>
          <cell r="Q121">
            <v>4</v>
          </cell>
          <cell r="R121">
            <v>5</v>
          </cell>
          <cell r="S121">
            <v>4</v>
          </cell>
          <cell r="T121">
            <v>5</v>
          </cell>
          <cell r="U121">
            <v>8</v>
          </cell>
          <cell r="V121">
            <v>6</v>
          </cell>
          <cell r="W121">
            <v>6</v>
          </cell>
          <cell r="X121">
            <v>6</v>
          </cell>
          <cell r="Y121">
            <v>6</v>
          </cell>
          <cell r="Z121">
            <v>6</v>
          </cell>
          <cell r="AA121">
            <v>6</v>
          </cell>
          <cell r="AB121">
            <v>6</v>
          </cell>
          <cell r="AC121">
            <v>7</v>
          </cell>
          <cell r="AD121">
            <v>7</v>
          </cell>
          <cell r="AE121">
            <v>6</v>
          </cell>
          <cell r="AF121">
            <v>6</v>
          </cell>
          <cell r="AG121">
            <v>6</v>
          </cell>
          <cell r="AH121">
            <v>6</v>
          </cell>
          <cell r="AI121">
            <v>6</v>
          </cell>
          <cell r="AJ121">
            <v>6</v>
          </cell>
          <cell r="AK121">
            <v>29</v>
          </cell>
          <cell r="AL121">
            <v>25</v>
          </cell>
          <cell r="AM121">
            <v>25</v>
          </cell>
          <cell r="AN121">
            <v>23</v>
          </cell>
          <cell r="AO121">
            <v>20</v>
          </cell>
          <cell r="AP121">
            <v>18</v>
          </cell>
          <cell r="AQ121">
            <v>15</v>
          </cell>
          <cell r="AR121">
            <v>12</v>
          </cell>
          <cell r="AS121">
            <v>10</v>
          </cell>
          <cell r="AT121">
            <v>9</v>
          </cell>
          <cell r="AU121">
            <v>6</v>
          </cell>
          <cell r="AV121">
            <v>5</v>
          </cell>
          <cell r="AW121">
            <v>6</v>
          </cell>
          <cell r="AX121">
            <v>3</v>
          </cell>
          <cell r="AY121">
            <v>0</v>
          </cell>
          <cell r="AZ121">
            <v>164</v>
          </cell>
          <cell r="BA121">
            <v>16</v>
          </cell>
          <cell r="BB121">
            <v>15</v>
          </cell>
          <cell r="BC121">
            <v>71</v>
          </cell>
          <cell r="BD121">
            <v>4</v>
          </cell>
        </row>
        <row r="122">
          <cell r="K122">
            <v>6833</v>
          </cell>
          <cell r="L122" t="str">
            <v>00006833</v>
          </cell>
          <cell r="M122" t="str">
            <v>P.S. LA JAYUA</v>
          </cell>
          <cell r="N122">
            <v>293</v>
          </cell>
          <cell r="O122">
            <v>1</v>
          </cell>
          <cell r="P122">
            <v>1</v>
          </cell>
          <cell r="Q122">
            <v>2</v>
          </cell>
          <cell r="R122">
            <v>2</v>
          </cell>
          <cell r="S122">
            <v>4</v>
          </cell>
          <cell r="T122">
            <v>5</v>
          </cell>
          <cell r="U122">
            <v>4</v>
          </cell>
          <cell r="V122">
            <v>5</v>
          </cell>
          <cell r="W122">
            <v>5</v>
          </cell>
          <cell r="X122">
            <v>6</v>
          </cell>
          <cell r="Y122">
            <v>5</v>
          </cell>
          <cell r="Z122">
            <v>6</v>
          </cell>
          <cell r="AA122">
            <v>6</v>
          </cell>
          <cell r="AB122">
            <v>5</v>
          </cell>
          <cell r="AC122">
            <v>6</v>
          </cell>
          <cell r="AD122">
            <v>7</v>
          </cell>
          <cell r="AE122">
            <v>6</v>
          </cell>
          <cell r="AF122">
            <v>6</v>
          </cell>
          <cell r="AG122">
            <v>6</v>
          </cell>
          <cell r="AH122">
            <v>6</v>
          </cell>
          <cell r="AI122">
            <v>6</v>
          </cell>
          <cell r="AJ122">
            <v>6</v>
          </cell>
          <cell r="AK122">
            <v>26</v>
          </cell>
          <cell r="AL122">
            <v>23</v>
          </cell>
          <cell r="AM122">
            <v>22</v>
          </cell>
          <cell r="AN122">
            <v>21</v>
          </cell>
          <cell r="AO122">
            <v>20</v>
          </cell>
          <cell r="AP122">
            <v>16</v>
          </cell>
          <cell r="AQ122">
            <v>15</v>
          </cell>
          <cell r="AR122">
            <v>11</v>
          </cell>
          <cell r="AS122">
            <v>10</v>
          </cell>
          <cell r="AT122">
            <v>8</v>
          </cell>
          <cell r="AU122">
            <v>6</v>
          </cell>
          <cell r="AV122">
            <v>5</v>
          </cell>
          <cell r="AW122">
            <v>6</v>
          </cell>
          <cell r="AX122">
            <v>1</v>
          </cell>
          <cell r="AY122">
            <v>0</v>
          </cell>
          <cell r="AZ122">
            <v>149</v>
          </cell>
          <cell r="BA122">
            <v>15</v>
          </cell>
          <cell r="BB122">
            <v>15</v>
          </cell>
          <cell r="BC122">
            <v>65</v>
          </cell>
          <cell r="BD122">
            <v>2</v>
          </cell>
        </row>
        <row r="123">
          <cell r="K123">
            <v>8925</v>
          </cell>
          <cell r="L123" t="str">
            <v>00008925</v>
          </cell>
          <cell r="M123" t="str">
            <v>P.S. LA LLICA</v>
          </cell>
          <cell r="N123">
            <v>244</v>
          </cell>
          <cell r="O123">
            <v>1</v>
          </cell>
          <cell r="P123">
            <v>2</v>
          </cell>
          <cell r="Q123">
            <v>3</v>
          </cell>
          <cell r="R123">
            <v>3</v>
          </cell>
          <cell r="S123">
            <v>7</v>
          </cell>
          <cell r="T123">
            <v>4</v>
          </cell>
          <cell r="U123">
            <v>4</v>
          </cell>
          <cell r="V123">
            <v>4</v>
          </cell>
          <cell r="W123">
            <v>4</v>
          </cell>
          <cell r="X123">
            <v>5</v>
          </cell>
          <cell r="Y123">
            <v>4</v>
          </cell>
          <cell r="Z123">
            <v>5</v>
          </cell>
          <cell r="AA123">
            <v>4</v>
          </cell>
          <cell r="AB123">
            <v>4</v>
          </cell>
          <cell r="AC123">
            <v>5</v>
          </cell>
          <cell r="AD123">
            <v>5</v>
          </cell>
          <cell r="AE123">
            <v>5</v>
          </cell>
          <cell r="AF123">
            <v>5</v>
          </cell>
          <cell r="AG123">
            <v>5</v>
          </cell>
          <cell r="AH123">
            <v>5</v>
          </cell>
          <cell r="AI123">
            <v>5</v>
          </cell>
          <cell r="AJ123">
            <v>5</v>
          </cell>
          <cell r="AK123">
            <v>20</v>
          </cell>
          <cell r="AL123">
            <v>19</v>
          </cell>
          <cell r="AM123">
            <v>18</v>
          </cell>
          <cell r="AN123">
            <v>18</v>
          </cell>
          <cell r="AO123">
            <v>15</v>
          </cell>
          <cell r="AP123">
            <v>14</v>
          </cell>
          <cell r="AQ123">
            <v>11</v>
          </cell>
          <cell r="AR123">
            <v>10</v>
          </cell>
          <cell r="AS123">
            <v>9</v>
          </cell>
          <cell r="AT123">
            <v>5</v>
          </cell>
          <cell r="AU123">
            <v>5</v>
          </cell>
          <cell r="AV123">
            <v>5</v>
          </cell>
          <cell r="AW123">
            <v>4</v>
          </cell>
          <cell r="AX123">
            <v>2</v>
          </cell>
          <cell r="AY123">
            <v>0</v>
          </cell>
          <cell r="AZ123">
            <v>124</v>
          </cell>
          <cell r="BA123">
            <v>12</v>
          </cell>
          <cell r="BB123">
            <v>13</v>
          </cell>
          <cell r="BC123">
            <v>53</v>
          </cell>
          <cell r="BD123">
            <v>3</v>
          </cell>
        </row>
        <row r="124">
          <cell r="K124">
            <v>4991</v>
          </cell>
          <cell r="L124" t="str">
            <v>00004991</v>
          </cell>
          <cell r="M124" t="str">
            <v>P.S. LANCHE</v>
          </cell>
          <cell r="N124">
            <v>1068</v>
          </cell>
          <cell r="O124">
            <v>4</v>
          </cell>
          <cell r="P124">
            <v>4</v>
          </cell>
          <cell r="Q124">
            <v>8</v>
          </cell>
          <cell r="R124">
            <v>10</v>
          </cell>
          <cell r="S124">
            <v>14</v>
          </cell>
          <cell r="T124">
            <v>17</v>
          </cell>
          <cell r="U124">
            <v>15</v>
          </cell>
          <cell r="V124">
            <v>19</v>
          </cell>
          <cell r="W124">
            <v>20</v>
          </cell>
          <cell r="X124">
            <v>21</v>
          </cell>
          <cell r="Y124">
            <v>20</v>
          </cell>
          <cell r="Z124">
            <v>20</v>
          </cell>
          <cell r="AA124">
            <v>20</v>
          </cell>
          <cell r="AB124">
            <v>20</v>
          </cell>
          <cell r="AC124">
            <v>23</v>
          </cell>
          <cell r="AD124">
            <v>23</v>
          </cell>
          <cell r="AE124">
            <v>21</v>
          </cell>
          <cell r="AF124">
            <v>21</v>
          </cell>
          <cell r="AG124">
            <v>21</v>
          </cell>
          <cell r="AH124">
            <v>21</v>
          </cell>
          <cell r="AI124">
            <v>22</v>
          </cell>
          <cell r="AJ124">
            <v>20</v>
          </cell>
          <cell r="AK124">
            <v>96</v>
          </cell>
          <cell r="AL124">
            <v>85</v>
          </cell>
          <cell r="AM124">
            <v>81</v>
          </cell>
          <cell r="AN124">
            <v>79</v>
          </cell>
          <cell r="AO124">
            <v>69</v>
          </cell>
          <cell r="AP124">
            <v>59</v>
          </cell>
          <cell r="AQ124">
            <v>51</v>
          </cell>
          <cell r="AR124">
            <v>42</v>
          </cell>
          <cell r="AS124">
            <v>36</v>
          </cell>
          <cell r="AT124">
            <v>27</v>
          </cell>
          <cell r="AU124">
            <v>24</v>
          </cell>
          <cell r="AV124">
            <v>19</v>
          </cell>
          <cell r="AW124">
            <v>24</v>
          </cell>
          <cell r="AX124">
            <v>6</v>
          </cell>
          <cell r="AY124">
            <v>1</v>
          </cell>
          <cell r="AZ124">
            <v>545</v>
          </cell>
          <cell r="BA124">
            <v>55</v>
          </cell>
          <cell r="BB124">
            <v>54</v>
          </cell>
          <cell r="BC124">
            <v>239</v>
          </cell>
          <cell r="BD124">
            <v>8</v>
          </cell>
        </row>
        <row r="125">
          <cell r="K125">
            <v>4999</v>
          </cell>
          <cell r="L125" t="str">
            <v>00004999</v>
          </cell>
          <cell r="M125" t="str">
            <v>P.S. LAS PALMAS DE TINTAYOC</v>
          </cell>
          <cell r="N125">
            <v>372</v>
          </cell>
          <cell r="O125">
            <v>1</v>
          </cell>
          <cell r="P125">
            <v>2</v>
          </cell>
          <cell r="Q125">
            <v>3</v>
          </cell>
          <cell r="R125">
            <v>5</v>
          </cell>
          <cell r="S125">
            <v>5</v>
          </cell>
          <cell r="T125">
            <v>6</v>
          </cell>
          <cell r="U125">
            <v>5</v>
          </cell>
          <cell r="V125">
            <v>7</v>
          </cell>
          <cell r="W125">
            <v>7</v>
          </cell>
          <cell r="X125">
            <v>7</v>
          </cell>
          <cell r="Y125">
            <v>7</v>
          </cell>
          <cell r="Z125">
            <v>7</v>
          </cell>
          <cell r="AA125">
            <v>7</v>
          </cell>
          <cell r="AB125">
            <v>7</v>
          </cell>
          <cell r="AC125">
            <v>8</v>
          </cell>
          <cell r="AD125">
            <v>8</v>
          </cell>
          <cell r="AE125">
            <v>7</v>
          </cell>
          <cell r="AF125">
            <v>7</v>
          </cell>
          <cell r="AG125">
            <v>7</v>
          </cell>
          <cell r="AH125">
            <v>7</v>
          </cell>
          <cell r="AI125">
            <v>8</v>
          </cell>
          <cell r="AJ125">
            <v>7</v>
          </cell>
          <cell r="AK125">
            <v>34</v>
          </cell>
          <cell r="AL125">
            <v>30</v>
          </cell>
          <cell r="AM125">
            <v>28</v>
          </cell>
          <cell r="AN125">
            <v>28</v>
          </cell>
          <cell r="AO125">
            <v>24</v>
          </cell>
          <cell r="AP125">
            <v>21</v>
          </cell>
          <cell r="AQ125">
            <v>18</v>
          </cell>
          <cell r="AR125">
            <v>14</v>
          </cell>
          <cell r="AS125">
            <v>11</v>
          </cell>
          <cell r="AT125">
            <v>9</v>
          </cell>
          <cell r="AU125">
            <v>8</v>
          </cell>
          <cell r="AV125">
            <v>7</v>
          </cell>
          <cell r="AW125">
            <v>8</v>
          </cell>
          <cell r="AX125">
            <v>2</v>
          </cell>
          <cell r="AY125">
            <v>0</v>
          </cell>
          <cell r="AZ125">
            <v>190</v>
          </cell>
          <cell r="BA125">
            <v>19</v>
          </cell>
          <cell r="BB125">
            <v>18</v>
          </cell>
          <cell r="BC125">
            <v>84</v>
          </cell>
          <cell r="BD125">
            <v>3</v>
          </cell>
        </row>
        <row r="126">
          <cell r="K126">
            <v>6834</v>
          </cell>
          <cell r="L126" t="str">
            <v>00006834</v>
          </cell>
          <cell r="M126" t="str">
            <v>P.S. LUZPAMPA</v>
          </cell>
          <cell r="N126">
            <v>508</v>
          </cell>
          <cell r="O126">
            <v>2</v>
          </cell>
          <cell r="P126">
            <v>2</v>
          </cell>
          <cell r="Q126">
            <v>4</v>
          </cell>
          <cell r="R126">
            <v>7</v>
          </cell>
          <cell r="S126">
            <v>7</v>
          </cell>
          <cell r="T126">
            <v>8</v>
          </cell>
          <cell r="U126">
            <v>10</v>
          </cell>
          <cell r="V126">
            <v>9</v>
          </cell>
          <cell r="W126">
            <v>9</v>
          </cell>
          <cell r="X126">
            <v>10</v>
          </cell>
          <cell r="Y126">
            <v>9</v>
          </cell>
          <cell r="Z126">
            <v>10</v>
          </cell>
          <cell r="AA126">
            <v>9</v>
          </cell>
          <cell r="AB126">
            <v>9</v>
          </cell>
          <cell r="AC126">
            <v>11</v>
          </cell>
          <cell r="AD126">
            <v>11</v>
          </cell>
          <cell r="AE126">
            <v>10</v>
          </cell>
          <cell r="AF126">
            <v>10</v>
          </cell>
          <cell r="AG126">
            <v>10</v>
          </cell>
          <cell r="AH126">
            <v>10</v>
          </cell>
          <cell r="AI126">
            <v>10</v>
          </cell>
          <cell r="AJ126">
            <v>10</v>
          </cell>
          <cell r="AK126">
            <v>44</v>
          </cell>
          <cell r="AL126">
            <v>40</v>
          </cell>
          <cell r="AM126">
            <v>38</v>
          </cell>
          <cell r="AN126">
            <v>38</v>
          </cell>
          <cell r="AO126">
            <v>33</v>
          </cell>
          <cell r="AP126">
            <v>28</v>
          </cell>
          <cell r="AQ126">
            <v>23</v>
          </cell>
          <cell r="AR126">
            <v>20</v>
          </cell>
          <cell r="AS126">
            <v>16</v>
          </cell>
          <cell r="AT126">
            <v>14</v>
          </cell>
          <cell r="AU126">
            <v>11</v>
          </cell>
          <cell r="AV126">
            <v>10</v>
          </cell>
          <cell r="AW126">
            <v>10</v>
          </cell>
          <cell r="AX126">
            <v>3</v>
          </cell>
          <cell r="AY126">
            <v>0</v>
          </cell>
          <cell r="AZ126">
            <v>259</v>
          </cell>
          <cell r="BA126">
            <v>26</v>
          </cell>
          <cell r="BB126">
            <v>26</v>
          </cell>
          <cell r="BC126">
            <v>113</v>
          </cell>
          <cell r="BD126">
            <v>4</v>
          </cell>
        </row>
        <row r="127">
          <cell r="K127">
            <v>5000</v>
          </cell>
          <cell r="L127" t="str">
            <v>00005000</v>
          </cell>
          <cell r="M127" t="str">
            <v>P.S. MUNUNO</v>
          </cell>
          <cell r="N127">
            <v>291</v>
          </cell>
          <cell r="O127">
            <v>0</v>
          </cell>
          <cell r="P127">
            <v>1</v>
          </cell>
          <cell r="Q127">
            <v>1</v>
          </cell>
          <cell r="R127">
            <v>3</v>
          </cell>
          <cell r="S127">
            <v>3</v>
          </cell>
          <cell r="T127">
            <v>5</v>
          </cell>
          <cell r="U127">
            <v>3</v>
          </cell>
          <cell r="V127">
            <v>5</v>
          </cell>
          <cell r="W127">
            <v>5</v>
          </cell>
          <cell r="X127">
            <v>6</v>
          </cell>
          <cell r="Y127">
            <v>5</v>
          </cell>
          <cell r="Z127">
            <v>6</v>
          </cell>
          <cell r="AA127">
            <v>6</v>
          </cell>
          <cell r="AB127">
            <v>5</v>
          </cell>
          <cell r="AC127">
            <v>6</v>
          </cell>
          <cell r="AD127">
            <v>7</v>
          </cell>
          <cell r="AE127">
            <v>6</v>
          </cell>
          <cell r="AF127">
            <v>6</v>
          </cell>
          <cell r="AG127">
            <v>6</v>
          </cell>
          <cell r="AH127">
            <v>6</v>
          </cell>
          <cell r="AI127">
            <v>6</v>
          </cell>
          <cell r="AJ127">
            <v>6</v>
          </cell>
          <cell r="AK127">
            <v>26</v>
          </cell>
          <cell r="AL127">
            <v>23</v>
          </cell>
          <cell r="AM127">
            <v>22</v>
          </cell>
          <cell r="AN127">
            <v>21</v>
          </cell>
          <cell r="AO127">
            <v>20</v>
          </cell>
          <cell r="AP127">
            <v>16</v>
          </cell>
          <cell r="AQ127">
            <v>15</v>
          </cell>
          <cell r="AR127">
            <v>11</v>
          </cell>
          <cell r="AS127">
            <v>10</v>
          </cell>
          <cell r="AT127">
            <v>8</v>
          </cell>
          <cell r="AU127">
            <v>6</v>
          </cell>
          <cell r="AV127">
            <v>5</v>
          </cell>
          <cell r="AW127">
            <v>6</v>
          </cell>
          <cell r="AX127">
            <v>1</v>
          </cell>
          <cell r="AY127">
            <v>0</v>
          </cell>
          <cell r="AZ127">
            <v>148</v>
          </cell>
          <cell r="BA127">
            <v>15</v>
          </cell>
          <cell r="BB127">
            <v>15</v>
          </cell>
          <cell r="BC127">
            <v>65</v>
          </cell>
          <cell r="BD127">
            <v>1</v>
          </cell>
        </row>
        <row r="128">
          <cell r="K128">
            <v>5001</v>
          </cell>
          <cell r="L128" t="str">
            <v>00005001</v>
          </cell>
          <cell r="M128" t="str">
            <v>P.S. PATAHUAZ</v>
          </cell>
          <cell r="N128">
            <v>603</v>
          </cell>
          <cell r="O128">
            <v>4</v>
          </cell>
          <cell r="P128">
            <v>4</v>
          </cell>
          <cell r="Q128">
            <v>8</v>
          </cell>
          <cell r="R128">
            <v>5</v>
          </cell>
          <cell r="S128">
            <v>7</v>
          </cell>
          <cell r="T128">
            <v>10</v>
          </cell>
          <cell r="U128">
            <v>8</v>
          </cell>
          <cell r="V128">
            <v>11</v>
          </cell>
          <cell r="W128">
            <v>11</v>
          </cell>
          <cell r="X128">
            <v>12</v>
          </cell>
          <cell r="Y128">
            <v>11</v>
          </cell>
          <cell r="Z128">
            <v>12</v>
          </cell>
          <cell r="AA128">
            <v>11</v>
          </cell>
          <cell r="AB128">
            <v>11</v>
          </cell>
          <cell r="AC128">
            <v>13</v>
          </cell>
          <cell r="AD128">
            <v>13</v>
          </cell>
          <cell r="AE128">
            <v>12</v>
          </cell>
          <cell r="AF128">
            <v>12</v>
          </cell>
          <cell r="AG128">
            <v>12</v>
          </cell>
          <cell r="AH128">
            <v>12</v>
          </cell>
          <cell r="AI128">
            <v>12</v>
          </cell>
          <cell r="AJ128">
            <v>12</v>
          </cell>
          <cell r="AK128">
            <v>54</v>
          </cell>
          <cell r="AL128">
            <v>49</v>
          </cell>
          <cell r="AM128">
            <v>46</v>
          </cell>
          <cell r="AN128">
            <v>44</v>
          </cell>
          <cell r="AO128">
            <v>38</v>
          </cell>
          <cell r="AP128">
            <v>34</v>
          </cell>
          <cell r="AQ128">
            <v>28</v>
          </cell>
          <cell r="AR128">
            <v>24</v>
          </cell>
          <cell r="AS128">
            <v>20</v>
          </cell>
          <cell r="AT128">
            <v>15</v>
          </cell>
          <cell r="AU128">
            <v>13</v>
          </cell>
          <cell r="AV128">
            <v>10</v>
          </cell>
          <cell r="AW128">
            <v>13</v>
          </cell>
          <cell r="AX128">
            <v>6</v>
          </cell>
          <cell r="AY128">
            <v>0</v>
          </cell>
          <cell r="AZ128">
            <v>308</v>
          </cell>
          <cell r="BA128">
            <v>31</v>
          </cell>
          <cell r="BB128">
            <v>31</v>
          </cell>
          <cell r="BC128">
            <v>135</v>
          </cell>
          <cell r="BD128">
            <v>8</v>
          </cell>
        </row>
        <row r="129">
          <cell r="K129">
            <v>4996</v>
          </cell>
          <cell r="L129" t="str">
            <v>00004996</v>
          </cell>
          <cell r="M129" t="str">
            <v>P.S. RAMBRAN</v>
          </cell>
          <cell r="N129">
            <v>322</v>
          </cell>
          <cell r="O129">
            <v>3</v>
          </cell>
          <cell r="P129">
            <v>3</v>
          </cell>
          <cell r="Q129">
            <v>6</v>
          </cell>
          <cell r="R129">
            <v>8</v>
          </cell>
          <cell r="S129">
            <v>7</v>
          </cell>
          <cell r="T129">
            <v>5</v>
          </cell>
          <cell r="U129">
            <v>6</v>
          </cell>
          <cell r="V129">
            <v>6</v>
          </cell>
          <cell r="W129">
            <v>6</v>
          </cell>
          <cell r="X129">
            <v>6</v>
          </cell>
          <cell r="Y129">
            <v>6</v>
          </cell>
          <cell r="Z129">
            <v>6</v>
          </cell>
          <cell r="AA129">
            <v>6</v>
          </cell>
          <cell r="AB129">
            <v>6</v>
          </cell>
          <cell r="AC129">
            <v>7</v>
          </cell>
          <cell r="AD129">
            <v>7</v>
          </cell>
          <cell r="AE129">
            <v>6</v>
          </cell>
          <cell r="AF129">
            <v>6</v>
          </cell>
          <cell r="AG129">
            <v>6</v>
          </cell>
          <cell r="AH129">
            <v>6</v>
          </cell>
          <cell r="AI129">
            <v>6</v>
          </cell>
          <cell r="AJ129">
            <v>6</v>
          </cell>
          <cell r="AK129">
            <v>27</v>
          </cell>
          <cell r="AL129">
            <v>25</v>
          </cell>
          <cell r="AM129">
            <v>23</v>
          </cell>
          <cell r="AN129">
            <v>23</v>
          </cell>
          <cell r="AO129">
            <v>20</v>
          </cell>
          <cell r="AP129">
            <v>18</v>
          </cell>
          <cell r="AQ129">
            <v>15</v>
          </cell>
          <cell r="AR129">
            <v>11</v>
          </cell>
          <cell r="AS129">
            <v>10</v>
          </cell>
          <cell r="AT129">
            <v>9</v>
          </cell>
          <cell r="AU129">
            <v>6</v>
          </cell>
          <cell r="AV129">
            <v>5</v>
          </cell>
          <cell r="AW129">
            <v>6</v>
          </cell>
          <cell r="AX129">
            <v>4</v>
          </cell>
          <cell r="AY129">
            <v>1</v>
          </cell>
          <cell r="AZ129">
            <v>164</v>
          </cell>
          <cell r="BA129">
            <v>16</v>
          </cell>
          <cell r="BB129">
            <v>15</v>
          </cell>
          <cell r="BC129">
            <v>69</v>
          </cell>
          <cell r="BD129">
            <v>5</v>
          </cell>
        </row>
        <row r="130">
          <cell r="K130">
            <v>7178</v>
          </cell>
          <cell r="L130" t="str">
            <v>00007178</v>
          </cell>
          <cell r="M130" t="str">
            <v>P.S. RAYME</v>
          </cell>
          <cell r="N130">
            <v>504</v>
          </cell>
          <cell r="O130">
            <v>5</v>
          </cell>
          <cell r="P130">
            <v>5</v>
          </cell>
          <cell r="Q130">
            <v>10</v>
          </cell>
          <cell r="R130">
            <v>10</v>
          </cell>
          <cell r="S130">
            <v>8</v>
          </cell>
          <cell r="T130">
            <v>8</v>
          </cell>
          <cell r="U130">
            <v>8</v>
          </cell>
          <cell r="V130">
            <v>9</v>
          </cell>
          <cell r="W130">
            <v>9</v>
          </cell>
          <cell r="X130">
            <v>10</v>
          </cell>
          <cell r="Y130">
            <v>9</v>
          </cell>
          <cell r="Z130">
            <v>9</v>
          </cell>
          <cell r="AA130">
            <v>9</v>
          </cell>
          <cell r="AB130">
            <v>9</v>
          </cell>
          <cell r="AC130">
            <v>10</v>
          </cell>
          <cell r="AD130">
            <v>11</v>
          </cell>
          <cell r="AE130">
            <v>10</v>
          </cell>
          <cell r="AF130">
            <v>10</v>
          </cell>
          <cell r="AG130">
            <v>10</v>
          </cell>
          <cell r="AH130">
            <v>10</v>
          </cell>
          <cell r="AI130">
            <v>10</v>
          </cell>
          <cell r="AJ130">
            <v>9</v>
          </cell>
          <cell r="AK130">
            <v>44</v>
          </cell>
          <cell r="AL130">
            <v>39</v>
          </cell>
          <cell r="AM130">
            <v>36</v>
          </cell>
          <cell r="AN130">
            <v>36</v>
          </cell>
          <cell r="AO130">
            <v>33</v>
          </cell>
          <cell r="AP130">
            <v>28</v>
          </cell>
          <cell r="AQ130">
            <v>23</v>
          </cell>
          <cell r="AR130">
            <v>19</v>
          </cell>
          <cell r="AS130">
            <v>15</v>
          </cell>
          <cell r="AT130">
            <v>13</v>
          </cell>
          <cell r="AU130">
            <v>11</v>
          </cell>
          <cell r="AV130">
            <v>10</v>
          </cell>
          <cell r="AW130">
            <v>9</v>
          </cell>
          <cell r="AX130">
            <v>8</v>
          </cell>
          <cell r="AY130">
            <v>0</v>
          </cell>
          <cell r="AZ130">
            <v>257</v>
          </cell>
          <cell r="BA130">
            <v>25</v>
          </cell>
          <cell r="BB130">
            <v>25</v>
          </cell>
          <cell r="BC130">
            <v>110</v>
          </cell>
          <cell r="BD130">
            <v>11</v>
          </cell>
        </row>
        <row r="131">
          <cell r="K131">
            <v>4982</v>
          </cell>
          <cell r="L131" t="str">
            <v>00004982</v>
          </cell>
          <cell r="M131" t="str">
            <v>P.S. SALABAMBA</v>
          </cell>
          <cell r="N131">
            <v>1098</v>
          </cell>
          <cell r="O131">
            <v>6</v>
          </cell>
          <cell r="P131">
            <v>7</v>
          </cell>
          <cell r="Q131">
            <v>13</v>
          </cell>
          <cell r="R131">
            <v>15</v>
          </cell>
          <cell r="S131">
            <v>13</v>
          </cell>
          <cell r="T131">
            <v>18</v>
          </cell>
          <cell r="U131">
            <v>18</v>
          </cell>
          <cell r="V131">
            <v>20</v>
          </cell>
          <cell r="W131">
            <v>20</v>
          </cell>
          <cell r="X131">
            <v>21</v>
          </cell>
          <cell r="Y131">
            <v>20</v>
          </cell>
          <cell r="Z131">
            <v>21</v>
          </cell>
          <cell r="AA131">
            <v>20</v>
          </cell>
          <cell r="AB131">
            <v>20</v>
          </cell>
          <cell r="AC131">
            <v>23</v>
          </cell>
          <cell r="AD131">
            <v>24</v>
          </cell>
          <cell r="AE131">
            <v>22</v>
          </cell>
          <cell r="AF131">
            <v>21</v>
          </cell>
          <cell r="AG131">
            <v>21</v>
          </cell>
          <cell r="AH131">
            <v>21</v>
          </cell>
          <cell r="AI131">
            <v>22</v>
          </cell>
          <cell r="AJ131">
            <v>21</v>
          </cell>
          <cell r="AK131">
            <v>96</v>
          </cell>
          <cell r="AL131">
            <v>87</v>
          </cell>
          <cell r="AM131">
            <v>83</v>
          </cell>
          <cell r="AN131">
            <v>79</v>
          </cell>
          <cell r="AO131">
            <v>71</v>
          </cell>
          <cell r="AP131">
            <v>61</v>
          </cell>
          <cell r="AQ131">
            <v>54</v>
          </cell>
          <cell r="AR131">
            <v>42</v>
          </cell>
          <cell r="AS131">
            <v>36</v>
          </cell>
          <cell r="AT131">
            <v>27</v>
          </cell>
          <cell r="AU131">
            <v>24</v>
          </cell>
          <cell r="AV131">
            <v>19</v>
          </cell>
          <cell r="AW131">
            <v>25</v>
          </cell>
          <cell r="AX131">
            <v>11</v>
          </cell>
          <cell r="AY131">
            <v>1</v>
          </cell>
          <cell r="AZ131">
            <v>560</v>
          </cell>
          <cell r="BA131">
            <v>56</v>
          </cell>
          <cell r="BB131">
            <v>54</v>
          </cell>
          <cell r="BC131">
            <v>243</v>
          </cell>
          <cell r="BD131">
            <v>15</v>
          </cell>
        </row>
        <row r="132">
          <cell r="K132">
            <v>6858</v>
          </cell>
          <cell r="L132" t="str">
            <v>00006858</v>
          </cell>
          <cell r="M132" t="str">
            <v>P.S. SALOMON VILCHEZ MURGA</v>
          </cell>
          <cell r="N132">
            <v>2204</v>
          </cell>
          <cell r="O132">
            <v>19</v>
          </cell>
          <cell r="P132">
            <v>20</v>
          </cell>
          <cell r="Q132">
            <v>39</v>
          </cell>
          <cell r="R132">
            <v>40</v>
          </cell>
          <cell r="S132">
            <v>30</v>
          </cell>
          <cell r="T132">
            <v>35</v>
          </cell>
          <cell r="U132">
            <v>36</v>
          </cell>
          <cell r="V132">
            <v>39</v>
          </cell>
          <cell r="W132">
            <v>40</v>
          </cell>
          <cell r="X132">
            <v>42</v>
          </cell>
          <cell r="Y132">
            <v>40</v>
          </cell>
          <cell r="Z132">
            <v>41</v>
          </cell>
          <cell r="AA132">
            <v>40</v>
          </cell>
          <cell r="AB132">
            <v>40</v>
          </cell>
          <cell r="AC132">
            <v>46</v>
          </cell>
          <cell r="AD132">
            <v>47</v>
          </cell>
          <cell r="AE132">
            <v>43</v>
          </cell>
          <cell r="AF132">
            <v>42</v>
          </cell>
          <cell r="AG132">
            <v>42</v>
          </cell>
          <cell r="AH132">
            <v>42</v>
          </cell>
          <cell r="AI132">
            <v>44</v>
          </cell>
          <cell r="AJ132">
            <v>41</v>
          </cell>
          <cell r="AK132">
            <v>191</v>
          </cell>
          <cell r="AL132">
            <v>172</v>
          </cell>
          <cell r="AM132">
            <v>162</v>
          </cell>
          <cell r="AN132">
            <v>157</v>
          </cell>
          <cell r="AO132">
            <v>141</v>
          </cell>
          <cell r="AP132">
            <v>122</v>
          </cell>
          <cell r="AQ132">
            <v>103</v>
          </cell>
          <cell r="AR132">
            <v>83</v>
          </cell>
          <cell r="AS132">
            <v>70</v>
          </cell>
          <cell r="AT132">
            <v>55</v>
          </cell>
          <cell r="AU132">
            <v>47</v>
          </cell>
          <cell r="AV132">
            <v>41</v>
          </cell>
          <cell r="AW132">
            <v>51</v>
          </cell>
          <cell r="AX132">
            <v>33</v>
          </cell>
          <cell r="AY132">
            <v>3</v>
          </cell>
          <cell r="AZ132">
            <v>1124</v>
          </cell>
          <cell r="BA132">
            <v>110</v>
          </cell>
          <cell r="BB132">
            <v>108</v>
          </cell>
          <cell r="BC132">
            <v>482</v>
          </cell>
          <cell r="BD132">
            <v>44</v>
          </cell>
        </row>
        <row r="133">
          <cell r="K133">
            <v>4997</v>
          </cell>
          <cell r="L133" t="str">
            <v>00004997</v>
          </cell>
          <cell r="M133" t="str">
            <v>P.S. TRIGOPAMPA</v>
          </cell>
          <cell r="N133">
            <v>391</v>
          </cell>
          <cell r="O133">
            <v>3</v>
          </cell>
          <cell r="P133">
            <v>3</v>
          </cell>
          <cell r="Q133">
            <v>6</v>
          </cell>
          <cell r="R133">
            <v>6</v>
          </cell>
          <cell r="S133">
            <v>7</v>
          </cell>
          <cell r="T133">
            <v>6</v>
          </cell>
          <cell r="U133">
            <v>6</v>
          </cell>
          <cell r="V133">
            <v>7</v>
          </cell>
          <cell r="W133">
            <v>7</v>
          </cell>
          <cell r="X133">
            <v>8</v>
          </cell>
          <cell r="Y133">
            <v>7</v>
          </cell>
          <cell r="Z133">
            <v>7</v>
          </cell>
          <cell r="AA133">
            <v>7</v>
          </cell>
          <cell r="AB133">
            <v>7</v>
          </cell>
          <cell r="AC133">
            <v>8</v>
          </cell>
          <cell r="AD133">
            <v>8</v>
          </cell>
          <cell r="AE133">
            <v>8</v>
          </cell>
          <cell r="AF133">
            <v>8</v>
          </cell>
          <cell r="AG133">
            <v>8</v>
          </cell>
          <cell r="AH133">
            <v>7</v>
          </cell>
          <cell r="AI133">
            <v>8</v>
          </cell>
          <cell r="AJ133">
            <v>7</v>
          </cell>
          <cell r="AK133">
            <v>34</v>
          </cell>
          <cell r="AL133">
            <v>30</v>
          </cell>
          <cell r="AM133">
            <v>30</v>
          </cell>
          <cell r="AN133">
            <v>28</v>
          </cell>
          <cell r="AO133">
            <v>25</v>
          </cell>
          <cell r="AP133">
            <v>21</v>
          </cell>
          <cell r="AQ133">
            <v>18</v>
          </cell>
          <cell r="AR133">
            <v>15</v>
          </cell>
          <cell r="AS133">
            <v>12</v>
          </cell>
          <cell r="AT133">
            <v>10</v>
          </cell>
          <cell r="AU133">
            <v>9</v>
          </cell>
          <cell r="AV133">
            <v>7</v>
          </cell>
          <cell r="AW133">
            <v>9</v>
          </cell>
          <cell r="AX133">
            <v>4</v>
          </cell>
          <cell r="AY133">
            <v>0</v>
          </cell>
          <cell r="AZ133">
            <v>199</v>
          </cell>
          <cell r="BA133">
            <v>19</v>
          </cell>
          <cell r="BB133">
            <v>19</v>
          </cell>
          <cell r="BC133">
            <v>86</v>
          </cell>
          <cell r="BD133">
            <v>6</v>
          </cell>
        </row>
        <row r="134">
          <cell r="K134">
            <v>7745</v>
          </cell>
          <cell r="L134" t="str">
            <v>00007745</v>
          </cell>
          <cell r="M134" t="str">
            <v>P.S. URCURUME</v>
          </cell>
          <cell r="N134">
            <v>1385</v>
          </cell>
          <cell r="O134">
            <v>10</v>
          </cell>
          <cell r="P134">
            <v>11</v>
          </cell>
          <cell r="Q134">
            <v>21</v>
          </cell>
          <cell r="R134">
            <v>20</v>
          </cell>
          <cell r="S134">
            <v>18</v>
          </cell>
          <cell r="T134">
            <v>22</v>
          </cell>
          <cell r="U134">
            <v>21</v>
          </cell>
          <cell r="V134">
            <v>25</v>
          </cell>
          <cell r="W134">
            <v>25</v>
          </cell>
          <cell r="X134">
            <v>27</v>
          </cell>
          <cell r="Y134">
            <v>25</v>
          </cell>
          <cell r="Z134">
            <v>26</v>
          </cell>
          <cell r="AA134">
            <v>26</v>
          </cell>
          <cell r="AB134">
            <v>25</v>
          </cell>
          <cell r="AC134">
            <v>29</v>
          </cell>
          <cell r="AD134">
            <v>30</v>
          </cell>
          <cell r="AE134">
            <v>27</v>
          </cell>
          <cell r="AF134">
            <v>27</v>
          </cell>
          <cell r="AG134">
            <v>27</v>
          </cell>
          <cell r="AH134">
            <v>26</v>
          </cell>
          <cell r="AI134">
            <v>28</v>
          </cell>
          <cell r="AJ134">
            <v>26</v>
          </cell>
          <cell r="AK134">
            <v>121</v>
          </cell>
          <cell r="AL134">
            <v>110</v>
          </cell>
          <cell r="AM134">
            <v>103</v>
          </cell>
          <cell r="AN134">
            <v>101</v>
          </cell>
          <cell r="AO134">
            <v>88</v>
          </cell>
          <cell r="AP134">
            <v>77</v>
          </cell>
          <cell r="AQ134">
            <v>65</v>
          </cell>
          <cell r="AR134">
            <v>53</v>
          </cell>
          <cell r="AS134">
            <v>46</v>
          </cell>
          <cell r="AT134">
            <v>35</v>
          </cell>
          <cell r="AU134">
            <v>29</v>
          </cell>
          <cell r="AV134">
            <v>26</v>
          </cell>
          <cell r="AW134">
            <v>30</v>
          </cell>
          <cell r="AX134">
            <v>15</v>
          </cell>
          <cell r="AY134">
            <v>1</v>
          </cell>
          <cell r="AZ134">
            <v>706</v>
          </cell>
          <cell r="BA134">
            <v>70</v>
          </cell>
          <cell r="BB134">
            <v>68</v>
          </cell>
          <cell r="BC134">
            <v>306</v>
          </cell>
          <cell r="BD134">
            <v>20</v>
          </cell>
        </row>
        <row r="135">
          <cell r="K135">
            <v>4984</v>
          </cell>
          <cell r="L135" t="str">
            <v>00004984</v>
          </cell>
          <cell r="M135" t="str">
            <v>P.S. VALLE CALLACATE</v>
          </cell>
          <cell r="N135">
            <v>1308</v>
          </cell>
          <cell r="O135">
            <v>9</v>
          </cell>
          <cell r="P135">
            <v>10</v>
          </cell>
          <cell r="Q135">
            <v>19</v>
          </cell>
          <cell r="R135">
            <v>20</v>
          </cell>
          <cell r="S135">
            <v>15</v>
          </cell>
          <cell r="T135">
            <v>21</v>
          </cell>
          <cell r="U135">
            <v>20</v>
          </cell>
          <cell r="V135">
            <v>23</v>
          </cell>
          <cell r="W135">
            <v>24</v>
          </cell>
          <cell r="X135">
            <v>25</v>
          </cell>
          <cell r="Y135">
            <v>24</v>
          </cell>
          <cell r="Z135">
            <v>25</v>
          </cell>
          <cell r="AA135">
            <v>24</v>
          </cell>
          <cell r="AB135">
            <v>24</v>
          </cell>
          <cell r="AC135">
            <v>27</v>
          </cell>
          <cell r="AD135">
            <v>28</v>
          </cell>
          <cell r="AE135">
            <v>26</v>
          </cell>
          <cell r="AF135">
            <v>25</v>
          </cell>
          <cell r="AG135">
            <v>25</v>
          </cell>
          <cell r="AH135">
            <v>25</v>
          </cell>
          <cell r="AI135">
            <v>26</v>
          </cell>
          <cell r="AJ135">
            <v>25</v>
          </cell>
          <cell r="AK135">
            <v>115</v>
          </cell>
          <cell r="AL135">
            <v>102</v>
          </cell>
          <cell r="AM135">
            <v>98</v>
          </cell>
          <cell r="AN135">
            <v>95</v>
          </cell>
          <cell r="AO135">
            <v>83</v>
          </cell>
          <cell r="AP135">
            <v>74</v>
          </cell>
          <cell r="AQ135">
            <v>62</v>
          </cell>
          <cell r="AR135">
            <v>51</v>
          </cell>
          <cell r="AS135">
            <v>42</v>
          </cell>
          <cell r="AT135">
            <v>33</v>
          </cell>
          <cell r="AU135">
            <v>29</v>
          </cell>
          <cell r="AV135">
            <v>24</v>
          </cell>
          <cell r="AW135">
            <v>29</v>
          </cell>
          <cell r="AX135">
            <v>13</v>
          </cell>
          <cell r="AY135">
            <v>2</v>
          </cell>
          <cell r="AZ135">
            <v>667</v>
          </cell>
          <cell r="BA135">
            <v>66</v>
          </cell>
          <cell r="BB135">
            <v>64</v>
          </cell>
          <cell r="BC135">
            <v>289</v>
          </cell>
          <cell r="BD135">
            <v>18</v>
          </cell>
        </row>
        <row r="136">
          <cell r="K136">
            <v>7098</v>
          </cell>
          <cell r="L136" t="str">
            <v>00007098</v>
          </cell>
          <cell r="M136" t="str">
            <v>P.S. YACANCATE</v>
          </cell>
          <cell r="N136">
            <v>412</v>
          </cell>
          <cell r="O136">
            <v>1</v>
          </cell>
          <cell r="P136">
            <v>1</v>
          </cell>
          <cell r="Q136">
            <v>2</v>
          </cell>
          <cell r="R136">
            <v>3</v>
          </cell>
          <cell r="S136">
            <v>6</v>
          </cell>
          <cell r="T136">
            <v>7</v>
          </cell>
          <cell r="U136">
            <v>6</v>
          </cell>
          <cell r="V136">
            <v>7</v>
          </cell>
          <cell r="W136">
            <v>8</v>
          </cell>
          <cell r="X136">
            <v>8</v>
          </cell>
          <cell r="Y136">
            <v>7</v>
          </cell>
          <cell r="Z136">
            <v>8</v>
          </cell>
          <cell r="AA136">
            <v>8</v>
          </cell>
          <cell r="AB136">
            <v>8</v>
          </cell>
          <cell r="AC136">
            <v>9</v>
          </cell>
          <cell r="AD136">
            <v>9</v>
          </cell>
          <cell r="AE136">
            <v>8</v>
          </cell>
          <cell r="AF136">
            <v>8</v>
          </cell>
          <cell r="AG136">
            <v>8</v>
          </cell>
          <cell r="AH136">
            <v>8</v>
          </cell>
          <cell r="AI136">
            <v>8</v>
          </cell>
          <cell r="AJ136">
            <v>8</v>
          </cell>
          <cell r="AK136">
            <v>36</v>
          </cell>
          <cell r="AL136">
            <v>33</v>
          </cell>
          <cell r="AM136">
            <v>31</v>
          </cell>
          <cell r="AN136">
            <v>31</v>
          </cell>
          <cell r="AO136">
            <v>27</v>
          </cell>
          <cell r="AP136">
            <v>23</v>
          </cell>
          <cell r="AQ136">
            <v>20</v>
          </cell>
          <cell r="AR136">
            <v>16</v>
          </cell>
          <cell r="AS136">
            <v>15</v>
          </cell>
          <cell r="AT136">
            <v>10</v>
          </cell>
          <cell r="AU136">
            <v>10</v>
          </cell>
          <cell r="AV136">
            <v>7</v>
          </cell>
          <cell r="AW136">
            <v>9</v>
          </cell>
          <cell r="AX136">
            <v>1</v>
          </cell>
          <cell r="AY136">
            <v>0</v>
          </cell>
          <cell r="AZ136">
            <v>210</v>
          </cell>
          <cell r="BA136">
            <v>21</v>
          </cell>
          <cell r="BB136">
            <v>20</v>
          </cell>
          <cell r="BC136">
            <v>92</v>
          </cell>
          <cell r="BD136">
            <v>2</v>
          </cell>
        </row>
        <row r="137">
          <cell r="K137">
            <v>5034</v>
          </cell>
          <cell r="L137" t="str">
            <v>00005034</v>
          </cell>
          <cell r="M137" t="str">
            <v>C.S. SAN ANDRES</v>
          </cell>
          <cell r="N137">
            <v>2530</v>
          </cell>
          <cell r="O137">
            <v>13</v>
          </cell>
          <cell r="P137">
            <v>14</v>
          </cell>
          <cell r="Q137">
            <v>27</v>
          </cell>
          <cell r="R137">
            <v>32</v>
          </cell>
          <cell r="S137">
            <v>31</v>
          </cell>
          <cell r="T137">
            <v>36</v>
          </cell>
          <cell r="U137">
            <v>35</v>
          </cell>
          <cell r="V137">
            <v>38</v>
          </cell>
          <cell r="W137">
            <v>35</v>
          </cell>
          <cell r="X137">
            <v>55</v>
          </cell>
          <cell r="Y137">
            <v>54</v>
          </cell>
          <cell r="Z137">
            <v>58</v>
          </cell>
          <cell r="AA137">
            <v>46</v>
          </cell>
          <cell r="AB137">
            <v>57</v>
          </cell>
          <cell r="AC137">
            <v>56</v>
          </cell>
          <cell r="AD137">
            <v>66</v>
          </cell>
          <cell r="AE137">
            <v>56</v>
          </cell>
          <cell r="AF137">
            <v>59</v>
          </cell>
          <cell r="AG137">
            <v>59</v>
          </cell>
          <cell r="AH137">
            <v>56</v>
          </cell>
          <cell r="AI137">
            <v>55</v>
          </cell>
          <cell r="AJ137">
            <v>48</v>
          </cell>
          <cell r="AK137">
            <v>213</v>
          </cell>
          <cell r="AL137">
            <v>147</v>
          </cell>
          <cell r="AM137">
            <v>153</v>
          </cell>
          <cell r="AN137">
            <v>169</v>
          </cell>
          <cell r="AO137">
            <v>159</v>
          </cell>
          <cell r="AP137">
            <v>136</v>
          </cell>
          <cell r="AQ137">
            <v>135</v>
          </cell>
          <cell r="AR137">
            <v>97</v>
          </cell>
          <cell r="AS137">
            <v>101</v>
          </cell>
          <cell r="AT137">
            <v>88</v>
          </cell>
          <cell r="AU137">
            <v>65</v>
          </cell>
          <cell r="AV137">
            <v>46</v>
          </cell>
          <cell r="AW137">
            <v>62</v>
          </cell>
          <cell r="AX137">
            <v>25</v>
          </cell>
          <cell r="AY137">
            <v>3</v>
          </cell>
          <cell r="AZ137">
            <v>1290</v>
          </cell>
          <cell r="BA137">
            <v>143</v>
          </cell>
          <cell r="BB137">
            <v>141</v>
          </cell>
          <cell r="BC137">
            <v>498</v>
          </cell>
          <cell r="BD137">
            <v>34</v>
          </cell>
        </row>
        <row r="138">
          <cell r="K138">
            <v>6868</v>
          </cell>
          <cell r="L138" t="str">
            <v>00006868</v>
          </cell>
          <cell r="M138" t="str">
            <v>P.S. ILLUGAN</v>
          </cell>
          <cell r="N138">
            <v>505</v>
          </cell>
          <cell r="O138">
            <v>1</v>
          </cell>
          <cell r="P138">
            <v>2</v>
          </cell>
          <cell r="Q138">
            <v>3</v>
          </cell>
          <cell r="R138">
            <v>4</v>
          </cell>
          <cell r="S138">
            <v>5</v>
          </cell>
          <cell r="T138">
            <v>7</v>
          </cell>
          <cell r="U138">
            <v>7</v>
          </cell>
          <cell r="V138">
            <v>7</v>
          </cell>
          <cell r="W138">
            <v>7</v>
          </cell>
          <cell r="X138">
            <v>10</v>
          </cell>
          <cell r="Y138">
            <v>10</v>
          </cell>
          <cell r="Z138">
            <v>11</v>
          </cell>
          <cell r="AA138">
            <v>9</v>
          </cell>
          <cell r="AB138">
            <v>10</v>
          </cell>
          <cell r="AC138">
            <v>10</v>
          </cell>
          <cell r="AD138">
            <v>12</v>
          </cell>
          <cell r="AE138">
            <v>10</v>
          </cell>
          <cell r="AF138">
            <v>11</v>
          </cell>
          <cell r="AG138">
            <v>11</v>
          </cell>
          <cell r="AH138">
            <v>10</v>
          </cell>
          <cell r="AI138">
            <v>10</v>
          </cell>
          <cell r="AJ138">
            <v>9</v>
          </cell>
          <cell r="AK138">
            <v>47</v>
          </cell>
          <cell r="AL138">
            <v>36</v>
          </cell>
          <cell r="AM138">
            <v>34</v>
          </cell>
          <cell r="AN138">
            <v>36</v>
          </cell>
          <cell r="AO138">
            <v>34</v>
          </cell>
          <cell r="AP138">
            <v>31</v>
          </cell>
          <cell r="AQ138">
            <v>28</v>
          </cell>
          <cell r="AR138">
            <v>22</v>
          </cell>
          <cell r="AS138">
            <v>18</v>
          </cell>
          <cell r="AT138">
            <v>16</v>
          </cell>
          <cell r="AU138">
            <v>13</v>
          </cell>
          <cell r="AV138">
            <v>9</v>
          </cell>
          <cell r="AW138">
            <v>8</v>
          </cell>
          <cell r="AX138">
            <v>2</v>
          </cell>
          <cell r="AY138">
            <v>0</v>
          </cell>
          <cell r="AZ138">
            <v>258</v>
          </cell>
          <cell r="BA138">
            <v>26</v>
          </cell>
          <cell r="BB138">
            <v>26</v>
          </cell>
          <cell r="BC138">
            <v>111</v>
          </cell>
          <cell r="BD138">
            <v>3</v>
          </cell>
        </row>
        <row r="139">
          <cell r="K139">
            <v>5035</v>
          </cell>
          <cell r="L139" t="str">
            <v>00005035</v>
          </cell>
          <cell r="M139" t="str">
            <v>P.S. LA FLOR</v>
          </cell>
          <cell r="N139">
            <v>703</v>
          </cell>
          <cell r="O139">
            <v>4</v>
          </cell>
          <cell r="P139">
            <v>5</v>
          </cell>
          <cell r="Q139">
            <v>9</v>
          </cell>
          <cell r="R139">
            <v>9</v>
          </cell>
          <cell r="S139">
            <v>21</v>
          </cell>
          <cell r="T139">
            <v>9</v>
          </cell>
          <cell r="U139">
            <v>9</v>
          </cell>
          <cell r="V139">
            <v>10</v>
          </cell>
          <cell r="W139">
            <v>9</v>
          </cell>
          <cell r="X139">
            <v>14</v>
          </cell>
          <cell r="Y139">
            <v>14</v>
          </cell>
          <cell r="Z139">
            <v>15</v>
          </cell>
          <cell r="AA139">
            <v>12</v>
          </cell>
          <cell r="AB139">
            <v>14</v>
          </cell>
          <cell r="AC139">
            <v>14</v>
          </cell>
          <cell r="AD139">
            <v>16</v>
          </cell>
          <cell r="AE139">
            <v>14</v>
          </cell>
          <cell r="AF139">
            <v>15</v>
          </cell>
          <cell r="AG139">
            <v>15</v>
          </cell>
          <cell r="AH139">
            <v>14</v>
          </cell>
          <cell r="AI139">
            <v>14</v>
          </cell>
          <cell r="AJ139">
            <v>12</v>
          </cell>
          <cell r="AK139">
            <v>62</v>
          </cell>
          <cell r="AL139">
            <v>48</v>
          </cell>
          <cell r="AM139">
            <v>45</v>
          </cell>
          <cell r="AN139">
            <v>48</v>
          </cell>
          <cell r="AO139">
            <v>46</v>
          </cell>
          <cell r="AP139">
            <v>41</v>
          </cell>
          <cell r="AQ139">
            <v>39</v>
          </cell>
          <cell r="AR139">
            <v>28</v>
          </cell>
          <cell r="AS139">
            <v>23</v>
          </cell>
          <cell r="AT139">
            <v>22</v>
          </cell>
          <cell r="AU139">
            <v>16</v>
          </cell>
          <cell r="AV139">
            <v>12</v>
          </cell>
          <cell r="AW139">
            <v>14</v>
          </cell>
          <cell r="AX139">
            <v>7</v>
          </cell>
          <cell r="AY139">
            <v>1</v>
          </cell>
          <cell r="AZ139">
            <v>359</v>
          </cell>
          <cell r="BA139">
            <v>36</v>
          </cell>
          <cell r="BB139">
            <v>36</v>
          </cell>
          <cell r="BC139">
            <v>148</v>
          </cell>
          <cell r="BD139">
            <v>9</v>
          </cell>
        </row>
        <row r="140">
          <cell r="K140">
            <v>6940</v>
          </cell>
          <cell r="L140" t="str">
            <v>00006940</v>
          </cell>
          <cell r="M140" t="str">
            <v>P.S. PAJONAL</v>
          </cell>
          <cell r="N140">
            <v>480</v>
          </cell>
          <cell r="O140">
            <v>2</v>
          </cell>
          <cell r="P140">
            <v>2</v>
          </cell>
          <cell r="Q140">
            <v>4</v>
          </cell>
          <cell r="R140">
            <v>6</v>
          </cell>
          <cell r="S140">
            <v>4</v>
          </cell>
          <cell r="T140">
            <v>6</v>
          </cell>
          <cell r="U140">
            <v>5</v>
          </cell>
          <cell r="V140">
            <v>7</v>
          </cell>
          <cell r="W140">
            <v>6</v>
          </cell>
          <cell r="X140">
            <v>10</v>
          </cell>
          <cell r="Y140">
            <v>10</v>
          </cell>
          <cell r="Z140">
            <v>10</v>
          </cell>
          <cell r="AA140">
            <v>9</v>
          </cell>
          <cell r="AB140">
            <v>10</v>
          </cell>
          <cell r="AC140">
            <v>10</v>
          </cell>
          <cell r="AD140">
            <v>11</v>
          </cell>
          <cell r="AE140">
            <v>10</v>
          </cell>
          <cell r="AF140">
            <v>10</v>
          </cell>
          <cell r="AG140">
            <v>10</v>
          </cell>
          <cell r="AH140">
            <v>10</v>
          </cell>
          <cell r="AI140">
            <v>10</v>
          </cell>
          <cell r="AJ140">
            <v>9</v>
          </cell>
          <cell r="AK140">
            <v>45</v>
          </cell>
          <cell r="AL140">
            <v>33</v>
          </cell>
          <cell r="AM140">
            <v>32</v>
          </cell>
          <cell r="AN140">
            <v>36</v>
          </cell>
          <cell r="AO140">
            <v>33</v>
          </cell>
          <cell r="AP140">
            <v>28</v>
          </cell>
          <cell r="AQ140">
            <v>27</v>
          </cell>
          <cell r="AR140">
            <v>22</v>
          </cell>
          <cell r="AS140">
            <v>17</v>
          </cell>
          <cell r="AT140">
            <v>15</v>
          </cell>
          <cell r="AU140">
            <v>10</v>
          </cell>
          <cell r="AV140">
            <v>7</v>
          </cell>
          <cell r="AW140">
            <v>8</v>
          </cell>
          <cell r="AX140">
            <v>3</v>
          </cell>
          <cell r="AY140">
            <v>0</v>
          </cell>
          <cell r="AZ140">
            <v>245</v>
          </cell>
          <cell r="BA140">
            <v>26</v>
          </cell>
          <cell r="BB140">
            <v>25</v>
          </cell>
          <cell r="BC140">
            <v>106</v>
          </cell>
          <cell r="BD140">
            <v>4</v>
          </cell>
        </row>
        <row r="141">
          <cell r="K141">
            <v>5036</v>
          </cell>
          <cell r="L141" t="str">
            <v>00005036</v>
          </cell>
          <cell r="M141" t="str">
            <v>P.S. QUILLUGAY</v>
          </cell>
          <cell r="N141">
            <v>622</v>
          </cell>
          <cell r="O141">
            <v>6</v>
          </cell>
          <cell r="P141">
            <v>6</v>
          </cell>
          <cell r="Q141">
            <v>12</v>
          </cell>
          <cell r="R141">
            <v>6</v>
          </cell>
          <cell r="S141">
            <v>7</v>
          </cell>
          <cell r="T141">
            <v>8</v>
          </cell>
          <cell r="U141">
            <v>13</v>
          </cell>
          <cell r="V141">
            <v>9</v>
          </cell>
          <cell r="W141">
            <v>8</v>
          </cell>
          <cell r="X141">
            <v>12</v>
          </cell>
          <cell r="Y141">
            <v>12</v>
          </cell>
          <cell r="Z141">
            <v>13</v>
          </cell>
          <cell r="AA141">
            <v>11</v>
          </cell>
          <cell r="AB141">
            <v>13</v>
          </cell>
          <cell r="AC141">
            <v>12</v>
          </cell>
          <cell r="AD141">
            <v>14</v>
          </cell>
          <cell r="AE141">
            <v>12</v>
          </cell>
          <cell r="AF141">
            <v>13</v>
          </cell>
          <cell r="AG141">
            <v>13</v>
          </cell>
          <cell r="AH141">
            <v>12</v>
          </cell>
          <cell r="AI141">
            <v>13</v>
          </cell>
          <cell r="AJ141">
            <v>11</v>
          </cell>
          <cell r="AK141">
            <v>56</v>
          </cell>
          <cell r="AL141">
            <v>42</v>
          </cell>
          <cell r="AM141">
            <v>40</v>
          </cell>
          <cell r="AN141">
            <v>43</v>
          </cell>
          <cell r="AO141">
            <v>41</v>
          </cell>
          <cell r="AP141">
            <v>36</v>
          </cell>
          <cell r="AQ141">
            <v>34</v>
          </cell>
          <cell r="AR141">
            <v>27</v>
          </cell>
          <cell r="AS141">
            <v>22</v>
          </cell>
          <cell r="AT141">
            <v>20</v>
          </cell>
          <cell r="AU141">
            <v>14</v>
          </cell>
          <cell r="AV141">
            <v>11</v>
          </cell>
          <cell r="AW141">
            <v>12</v>
          </cell>
          <cell r="AX141">
            <v>9</v>
          </cell>
          <cell r="AY141">
            <v>0</v>
          </cell>
          <cell r="AZ141">
            <v>317</v>
          </cell>
          <cell r="BA141">
            <v>32</v>
          </cell>
          <cell r="BB141">
            <v>32</v>
          </cell>
          <cell r="BC141">
            <v>132</v>
          </cell>
          <cell r="BD141">
            <v>12</v>
          </cell>
        </row>
        <row r="142">
          <cell r="K142">
            <v>5002</v>
          </cell>
          <cell r="L142" t="str">
            <v>00005002</v>
          </cell>
          <cell r="M142" t="str">
            <v>C.S. STO. DOMINGO DE LA CAPILLA</v>
          </cell>
          <cell r="N142">
            <v>1221</v>
          </cell>
          <cell r="O142">
            <v>13</v>
          </cell>
          <cell r="P142">
            <v>13</v>
          </cell>
          <cell r="Q142">
            <v>26</v>
          </cell>
          <cell r="R142">
            <v>26</v>
          </cell>
          <cell r="S142">
            <v>10</v>
          </cell>
          <cell r="T142">
            <v>14</v>
          </cell>
          <cell r="U142">
            <v>22</v>
          </cell>
          <cell r="V142">
            <v>19</v>
          </cell>
          <cell r="W142">
            <v>16</v>
          </cell>
          <cell r="X142">
            <v>19</v>
          </cell>
          <cell r="Y142">
            <v>26</v>
          </cell>
          <cell r="Z142">
            <v>24</v>
          </cell>
          <cell r="AA142">
            <v>30</v>
          </cell>
          <cell r="AB142">
            <v>26</v>
          </cell>
          <cell r="AC142">
            <v>37</v>
          </cell>
          <cell r="AD142">
            <v>37</v>
          </cell>
          <cell r="AE142">
            <v>38</v>
          </cell>
          <cell r="AF142">
            <v>39</v>
          </cell>
          <cell r="AG142">
            <v>31</v>
          </cell>
          <cell r="AH142">
            <v>25</v>
          </cell>
          <cell r="AI142">
            <v>24</v>
          </cell>
          <cell r="AJ142">
            <v>23</v>
          </cell>
          <cell r="AK142">
            <v>84</v>
          </cell>
          <cell r="AL142">
            <v>49</v>
          </cell>
          <cell r="AM142">
            <v>64</v>
          </cell>
          <cell r="AN142">
            <v>65</v>
          </cell>
          <cell r="AO142">
            <v>72</v>
          </cell>
          <cell r="AP142">
            <v>56</v>
          </cell>
          <cell r="AQ142">
            <v>63</v>
          </cell>
          <cell r="AR142">
            <v>46</v>
          </cell>
          <cell r="AS142">
            <v>58</v>
          </cell>
          <cell r="AT142">
            <v>44</v>
          </cell>
          <cell r="AU142">
            <v>41</v>
          </cell>
          <cell r="AV142">
            <v>26</v>
          </cell>
          <cell r="AW142">
            <v>41</v>
          </cell>
          <cell r="AX142">
            <v>19</v>
          </cell>
          <cell r="AY142">
            <v>1</v>
          </cell>
          <cell r="AZ142">
            <v>623</v>
          </cell>
          <cell r="BA142">
            <v>86</v>
          </cell>
          <cell r="BB142">
            <v>72</v>
          </cell>
          <cell r="BC142">
            <v>199</v>
          </cell>
          <cell r="BD142">
            <v>26</v>
          </cell>
        </row>
        <row r="143">
          <cell r="K143">
            <v>7370</v>
          </cell>
          <cell r="L143" t="str">
            <v>00007370</v>
          </cell>
          <cell r="M143" t="str">
            <v>P.S. CEDROPAMPA</v>
          </cell>
          <cell r="N143">
            <v>405</v>
          </cell>
          <cell r="O143">
            <v>2</v>
          </cell>
          <cell r="P143">
            <v>3</v>
          </cell>
          <cell r="Q143">
            <v>5</v>
          </cell>
          <cell r="R143">
            <v>5</v>
          </cell>
          <cell r="S143">
            <v>6</v>
          </cell>
          <cell r="T143">
            <v>5</v>
          </cell>
          <cell r="U143">
            <v>9</v>
          </cell>
          <cell r="V143">
            <v>6</v>
          </cell>
          <cell r="W143">
            <v>5</v>
          </cell>
          <cell r="X143">
            <v>6</v>
          </cell>
          <cell r="Y143">
            <v>7</v>
          </cell>
          <cell r="Z143">
            <v>6</v>
          </cell>
          <cell r="AA143">
            <v>8</v>
          </cell>
          <cell r="AB143">
            <v>7</v>
          </cell>
          <cell r="AC143">
            <v>10</v>
          </cell>
          <cell r="AD143">
            <v>10</v>
          </cell>
          <cell r="AE143">
            <v>10</v>
          </cell>
          <cell r="AF143">
            <v>10</v>
          </cell>
          <cell r="AG143">
            <v>8</v>
          </cell>
          <cell r="AH143">
            <v>7</v>
          </cell>
          <cell r="AI143">
            <v>8</v>
          </cell>
          <cell r="AJ143">
            <v>8</v>
          </cell>
          <cell r="AK143">
            <v>37</v>
          </cell>
          <cell r="AL143">
            <v>29</v>
          </cell>
          <cell r="AM143">
            <v>29</v>
          </cell>
          <cell r="AN143">
            <v>28</v>
          </cell>
          <cell r="AO143">
            <v>26</v>
          </cell>
          <cell r="AP143">
            <v>22</v>
          </cell>
          <cell r="AQ143">
            <v>20</v>
          </cell>
          <cell r="AR143">
            <v>16</v>
          </cell>
          <cell r="AS143">
            <v>16</v>
          </cell>
          <cell r="AT143">
            <v>12</v>
          </cell>
          <cell r="AU143">
            <v>9</v>
          </cell>
          <cell r="AV143">
            <v>6</v>
          </cell>
          <cell r="AW143">
            <v>9</v>
          </cell>
          <cell r="AX143">
            <v>4</v>
          </cell>
          <cell r="AY143">
            <v>0</v>
          </cell>
          <cell r="AZ143">
            <v>207</v>
          </cell>
          <cell r="BA143">
            <v>23</v>
          </cell>
          <cell r="BB143">
            <v>21</v>
          </cell>
          <cell r="BC143">
            <v>87</v>
          </cell>
          <cell r="BD143">
            <v>5</v>
          </cell>
        </row>
        <row r="144">
          <cell r="K144">
            <v>6861</v>
          </cell>
          <cell r="L144" t="str">
            <v>00006861</v>
          </cell>
          <cell r="M144" t="str">
            <v>P.S. CHAUPECRUZ</v>
          </cell>
          <cell r="N144">
            <v>461</v>
          </cell>
          <cell r="O144">
            <v>2</v>
          </cell>
          <cell r="P144">
            <v>3</v>
          </cell>
          <cell r="Q144">
            <v>5</v>
          </cell>
          <cell r="R144">
            <v>2</v>
          </cell>
          <cell r="S144">
            <v>7</v>
          </cell>
          <cell r="T144">
            <v>6</v>
          </cell>
          <cell r="U144">
            <v>8</v>
          </cell>
          <cell r="V144">
            <v>7</v>
          </cell>
          <cell r="W144">
            <v>6</v>
          </cell>
          <cell r="X144">
            <v>6</v>
          </cell>
          <cell r="Y144">
            <v>8</v>
          </cell>
          <cell r="Z144">
            <v>8</v>
          </cell>
          <cell r="AA144">
            <v>10</v>
          </cell>
          <cell r="AB144">
            <v>8</v>
          </cell>
          <cell r="AC144">
            <v>11</v>
          </cell>
          <cell r="AD144">
            <v>11</v>
          </cell>
          <cell r="AE144">
            <v>11</v>
          </cell>
          <cell r="AF144">
            <v>12</v>
          </cell>
          <cell r="AG144">
            <v>9</v>
          </cell>
          <cell r="AH144">
            <v>8</v>
          </cell>
          <cell r="AI144">
            <v>9</v>
          </cell>
          <cell r="AJ144">
            <v>9</v>
          </cell>
          <cell r="AK144">
            <v>43</v>
          </cell>
          <cell r="AL144">
            <v>34</v>
          </cell>
          <cell r="AM144">
            <v>32</v>
          </cell>
          <cell r="AN144">
            <v>33</v>
          </cell>
          <cell r="AO144">
            <v>30</v>
          </cell>
          <cell r="AP144">
            <v>26</v>
          </cell>
          <cell r="AQ144">
            <v>24</v>
          </cell>
          <cell r="AR144">
            <v>20</v>
          </cell>
          <cell r="AS144">
            <v>17</v>
          </cell>
          <cell r="AT144">
            <v>13</v>
          </cell>
          <cell r="AU144">
            <v>12</v>
          </cell>
          <cell r="AV144">
            <v>7</v>
          </cell>
          <cell r="AW144">
            <v>9</v>
          </cell>
          <cell r="AX144">
            <v>4</v>
          </cell>
          <cell r="AY144">
            <v>0</v>
          </cell>
          <cell r="AZ144">
            <v>235</v>
          </cell>
          <cell r="BA144">
            <v>26</v>
          </cell>
          <cell r="BB144">
            <v>24</v>
          </cell>
          <cell r="BC144">
            <v>101</v>
          </cell>
          <cell r="BD144">
            <v>5</v>
          </cell>
        </row>
        <row r="145">
          <cell r="K145">
            <v>5003</v>
          </cell>
          <cell r="L145" t="str">
            <v>00005003</v>
          </cell>
          <cell r="M145" t="str">
            <v>P.S. MIRAFLORES</v>
          </cell>
          <cell r="N145">
            <v>865</v>
          </cell>
          <cell r="O145">
            <v>5</v>
          </cell>
          <cell r="P145">
            <v>5</v>
          </cell>
          <cell r="Q145">
            <v>10</v>
          </cell>
          <cell r="R145">
            <v>15</v>
          </cell>
          <cell r="S145">
            <v>12</v>
          </cell>
          <cell r="T145">
            <v>11</v>
          </cell>
          <cell r="U145">
            <v>14</v>
          </cell>
          <cell r="V145">
            <v>12</v>
          </cell>
          <cell r="W145">
            <v>11</v>
          </cell>
          <cell r="X145">
            <v>12</v>
          </cell>
          <cell r="Y145">
            <v>15</v>
          </cell>
          <cell r="Z145">
            <v>14</v>
          </cell>
          <cell r="AA145">
            <v>18</v>
          </cell>
          <cell r="AB145">
            <v>15</v>
          </cell>
          <cell r="AC145">
            <v>20</v>
          </cell>
          <cell r="AD145">
            <v>21</v>
          </cell>
          <cell r="AE145">
            <v>21</v>
          </cell>
          <cell r="AF145">
            <v>22</v>
          </cell>
          <cell r="AG145">
            <v>17</v>
          </cell>
          <cell r="AH145">
            <v>15</v>
          </cell>
          <cell r="AI145">
            <v>17</v>
          </cell>
          <cell r="AJ145">
            <v>16</v>
          </cell>
          <cell r="AK145">
            <v>78</v>
          </cell>
          <cell r="AL145">
            <v>62</v>
          </cell>
          <cell r="AM145">
            <v>59</v>
          </cell>
          <cell r="AN145">
            <v>60</v>
          </cell>
          <cell r="AO145">
            <v>56</v>
          </cell>
          <cell r="AP145">
            <v>48</v>
          </cell>
          <cell r="AQ145">
            <v>45</v>
          </cell>
          <cell r="AR145">
            <v>36</v>
          </cell>
          <cell r="AS145">
            <v>33</v>
          </cell>
          <cell r="AT145">
            <v>25</v>
          </cell>
          <cell r="AU145">
            <v>20</v>
          </cell>
          <cell r="AV145">
            <v>15</v>
          </cell>
          <cell r="AW145">
            <v>20</v>
          </cell>
          <cell r="AX145">
            <v>7</v>
          </cell>
          <cell r="AY145">
            <v>1</v>
          </cell>
          <cell r="AZ145">
            <v>441</v>
          </cell>
          <cell r="BA145">
            <v>48</v>
          </cell>
          <cell r="BB145">
            <v>44</v>
          </cell>
          <cell r="BC145">
            <v>185</v>
          </cell>
          <cell r="BD145">
            <v>10</v>
          </cell>
        </row>
        <row r="146">
          <cell r="K146">
            <v>6863</v>
          </cell>
          <cell r="L146" t="str">
            <v>00006863</v>
          </cell>
          <cell r="M146" t="str">
            <v>P.S. NARANJOS</v>
          </cell>
          <cell r="N146">
            <v>374</v>
          </cell>
          <cell r="O146">
            <v>3</v>
          </cell>
          <cell r="P146">
            <v>3</v>
          </cell>
          <cell r="Q146">
            <v>6</v>
          </cell>
          <cell r="R146">
            <v>4</v>
          </cell>
          <cell r="S146">
            <v>4</v>
          </cell>
          <cell r="T146">
            <v>5</v>
          </cell>
          <cell r="U146">
            <v>7</v>
          </cell>
          <cell r="V146">
            <v>5</v>
          </cell>
          <cell r="W146">
            <v>5</v>
          </cell>
          <cell r="X146">
            <v>5</v>
          </cell>
          <cell r="Y146">
            <v>7</v>
          </cell>
          <cell r="Z146">
            <v>6</v>
          </cell>
          <cell r="AA146">
            <v>8</v>
          </cell>
          <cell r="AB146">
            <v>7</v>
          </cell>
          <cell r="AC146">
            <v>9</v>
          </cell>
          <cell r="AD146">
            <v>9</v>
          </cell>
          <cell r="AE146">
            <v>9</v>
          </cell>
          <cell r="AF146">
            <v>10</v>
          </cell>
          <cell r="AG146">
            <v>8</v>
          </cell>
          <cell r="AH146">
            <v>6</v>
          </cell>
          <cell r="AI146">
            <v>7</v>
          </cell>
          <cell r="AJ146">
            <v>7</v>
          </cell>
          <cell r="AK146">
            <v>34</v>
          </cell>
          <cell r="AL146">
            <v>28</v>
          </cell>
          <cell r="AM146">
            <v>25</v>
          </cell>
          <cell r="AN146">
            <v>26</v>
          </cell>
          <cell r="AO146">
            <v>25</v>
          </cell>
          <cell r="AP146">
            <v>21</v>
          </cell>
          <cell r="AQ146">
            <v>20</v>
          </cell>
          <cell r="AR146">
            <v>15</v>
          </cell>
          <cell r="AS146">
            <v>14</v>
          </cell>
          <cell r="AT146">
            <v>10</v>
          </cell>
          <cell r="AU146">
            <v>8</v>
          </cell>
          <cell r="AV146">
            <v>6</v>
          </cell>
          <cell r="AW146">
            <v>8</v>
          </cell>
          <cell r="AX146">
            <v>4</v>
          </cell>
          <cell r="AY146">
            <v>0</v>
          </cell>
          <cell r="AZ146">
            <v>191</v>
          </cell>
          <cell r="BA146">
            <v>21</v>
          </cell>
          <cell r="BB146">
            <v>19</v>
          </cell>
          <cell r="BC146">
            <v>81</v>
          </cell>
          <cell r="BD146">
            <v>6</v>
          </cell>
        </row>
        <row r="147">
          <cell r="K147">
            <v>6864</v>
          </cell>
          <cell r="L147" t="str">
            <v>00006864</v>
          </cell>
          <cell r="M147" t="str">
            <v>P.S. NARANJOYACU</v>
          </cell>
          <cell r="N147">
            <v>712</v>
          </cell>
          <cell r="O147">
            <v>6</v>
          </cell>
          <cell r="P147">
            <v>6</v>
          </cell>
          <cell r="Q147">
            <v>12</v>
          </cell>
          <cell r="R147">
            <v>11</v>
          </cell>
          <cell r="S147">
            <v>11</v>
          </cell>
          <cell r="T147">
            <v>9</v>
          </cell>
          <cell r="U147">
            <v>10</v>
          </cell>
          <cell r="V147">
            <v>10</v>
          </cell>
          <cell r="W147">
            <v>9</v>
          </cell>
          <cell r="X147">
            <v>10</v>
          </cell>
          <cell r="Y147">
            <v>12</v>
          </cell>
          <cell r="Z147">
            <v>11</v>
          </cell>
          <cell r="AA147">
            <v>15</v>
          </cell>
          <cell r="AB147">
            <v>12</v>
          </cell>
          <cell r="AC147">
            <v>17</v>
          </cell>
          <cell r="AD147">
            <v>17</v>
          </cell>
          <cell r="AE147">
            <v>17</v>
          </cell>
          <cell r="AF147">
            <v>18</v>
          </cell>
          <cell r="AG147">
            <v>14</v>
          </cell>
          <cell r="AH147">
            <v>12</v>
          </cell>
          <cell r="AI147">
            <v>14</v>
          </cell>
          <cell r="AJ147">
            <v>13</v>
          </cell>
          <cell r="AK147">
            <v>65</v>
          </cell>
          <cell r="AL147">
            <v>50</v>
          </cell>
          <cell r="AM147">
            <v>49</v>
          </cell>
          <cell r="AN147">
            <v>49</v>
          </cell>
          <cell r="AO147">
            <v>46</v>
          </cell>
          <cell r="AP147">
            <v>40</v>
          </cell>
          <cell r="AQ147">
            <v>37</v>
          </cell>
          <cell r="AR147">
            <v>29</v>
          </cell>
          <cell r="AS147">
            <v>27</v>
          </cell>
          <cell r="AT147">
            <v>21</v>
          </cell>
          <cell r="AU147">
            <v>16</v>
          </cell>
          <cell r="AV147">
            <v>13</v>
          </cell>
          <cell r="AW147">
            <v>16</v>
          </cell>
          <cell r="AX147">
            <v>9</v>
          </cell>
          <cell r="AY147">
            <v>0</v>
          </cell>
          <cell r="AZ147">
            <v>363</v>
          </cell>
          <cell r="BA147">
            <v>40</v>
          </cell>
          <cell r="BB147">
            <v>36</v>
          </cell>
          <cell r="BC147">
            <v>152</v>
          </cell>
          <cell r="BD147">
            <v>12</v>
          </cell>
        </row>
        <row r="148">
          <cell r="K148">
            <v>8924</v>
          </cell>
          <cell r="L148" t="str">
            <v>00008924</v>
          </cell>
          <cell r="M148" t="str">
            <v>P.S. NUEVO ORIENTE</v>
          </cell>
          <cell r="N148">
            <v>225</v>
          </cell>
          <cell r="O148">
            <v>1</v>
          </cell>
          <cell r="P148">
            <v>1</v>
          </cell>
          <cell r="Q148">
            <v>2</v>
          </cell>
          <cell r="R148">
            <v>4</v>
          </cell>
          <cell r="S148">
            <v>2</v>
          </cell>
          <cell r="T148">
            <v>3</v>
          </cell>
          <cell r="U148">
            <v>2</v>
          </cell>
          <cell r="V148">
            <v>3</v>
          </cell>
          <cell r="W148">
            <v>3</v>
          </cell>
          <cell r="X148">
            <v>3</v>
          </cell>
          <cell r="Y148">
            <v>4</v>
          </cell>
          <cell r="Z148">
            <v>4</v>
          </cell>
          <cell r="AA148">
            <v>5</v>
          </cell>
          <cell r="AB148">
            <v>4</v>
          </cell>
          <cell r="AC148">
            <v>5</v>
          </cell>
          <cell r="AD148">
            <v>6</v>
          </cell>
          <cell r="AE148">
            <v>6</v>
          </cell>
          <cell r="AF148">
            <v>6</v>
          </cell>
          <cell r="AG148">
            <v>5</v>
          </cell>
          <cell r="AH148">
            <v>4</v>
          </cell>
          <cell r="AI148">
            <v>4</v>
          </cell>
          <cell r="AJ148">
            <v>4</v>
          </cell>
          <cell r="AK148">
            <v>21</v>
          </cell>
          <cell r="AL148">
            <v>16</v>
          </cell>
          <cell r="AM148">
            <v>15</v>
          </cell>
          <cell r="AN148">
            <v>15</v>
          </cell>
          <cell r="AO148">
            <v>16</v>
          </cell>
          <cell r="AP148">
            <v>13</v>
          </cell>
          <cell r="AQ148">
            <v>12</v>
          </cell>
          <cell r="AR148">
            <v>9</v>
          </cell>
          <cell r="AS148">
            <v>10</v>
          </cell>
          <cell r="AT148">
            <v>6</v>
          </cell>
          <cell r="AU148">
            <v>5</v>
          </cell>
          <cell r="AV148">
            <v>5</v>
          </cell>
          <cell r="AW148">
            <v>3</v>
          </cell>
          <cell r="AX148">
            <v>1</v>
          </cell>
          <cell r="AY148">
            <v>0</v>
          </cell>
          <cell r="AZ148">
            <v>115</v>
          </cell>
          <cell r="BA148">
            <v>13</v>
          </cell>
          <cell r="BB148">
            <v>12</v>
          </cell>
          <cell r="BC148">
            <v>49</v>
          </cell>
          <cell r="BD148">
            <v>2</v>
          </cell>
        </row>
        <row r="149">
          <cell r="K149">
            <v>6862</v>
          </cell>
          <cell r="L149" t="str">
            <v>00006862</v>
          </cell>
          <cell r="M149" t="str">
            <v>P.S. PALO QUEMADO</v>
          </cell>
          <cell r="N149">
            <v>356</v>
          </cell>
          <cell r="O149">
            <v>2</v>
          </cell>
          <cell r="P149">
            <v>2</v>
          </cell>
          <cell r="Q149">
            <v>4</v>
          </cell>
          <cell r="R149">
            <v>5</v>
          </cell>
          <cell r="S149">
            <v>3</v>
          </cell>
          <cell r="T149">
            <v>4</v>
          </cell>
          <cell r="U149">
            <v>6</v>
          </cell>
          <cell r="V149">
            <v>5</v>
          </cell>
          <cell r="W149">
            <v>5</v>
          </cell>
          <cell r="X149">
            <v>5</v>
          </cell>
          <cell r="Y149">
            <v>6</v>
          </cell>
          <cell r="Z149">
            <v>6</v>
          </cell>
          <cell r="AA149">
            <v>7</v>
          </cell>
          <cell r="AB149">
            <v>6</v>
          </cell>
          <cell r="AC149">
            <v>9</v>
          </cell>
          <cell r="AD149">
            <v>9</v>
          </cell>
          <cell r="AE149">
            <v>9</v>
          </cell>
          <cell r="AF149">
            <v>9</v>
          </cell>
          <cell r="AG149">
            <v>7</v>
          </cell>
          <cell r="AH149">
            <v>6</v>
          </cell>
          <cell r="AI149">
            <v>7</v>
          </cell>
          <cell r="AJ149">
            <v>7</v>
          </cell>
          <cell r="AK149">
            <v>33</v>
          </cell>
          <cell r="AL149">
            <v>26</v>
          </cell>
          <cell r="AM149">
            <v>25</v>
          </cell>
          <cell r="AN149">
            <v>25</v>
          </cell>
          <cell r="AO149">
            <v>25</v>
          </cell>
          <cell r="AP149">
            <v>20</v>
          </cell>
          <cell r="AQ149">
            <v>19</v>
          </cell>
          <cell r="AR149">
            <v>15</v>
          </cell>
          <cell r="AS149">
            <v>12</v>
          </cell>
          <cell r="AT149">
            <v>10</v>
          </cell>
          <cell r="AU149">
            <v>8</v>
          </cell>
          <cell r="AV149">
            <v>6</v>
          </cell>
          <cell r="AW149">
            <v>7</v>
          </cell>
          <cell r="AX149">
            <v>3</v>
          </cell>
          <cell r="AY149">
            <v>0</v>
          </cell>
          <cell r="AZ149">
            <v>182</v>
          </cell>
          <cell r="BA149">
            <v>20</v>
          </cell>
          <cell r="BB149">
            <v>18</v>
          </cell>
          <cell r="BC149">
            <v>79</v>
          </cell>
          <cell r="BD149">
            <v>4</v>
          </cell>
        </row>
        <row r="150">
          <cell r="K150">
            <v>6960</v>
          </cell>
          <cell r="L150" t="str">
            <v>00006960</v>
          </cell>
          <cell r="M150" t="str">
            <v>P.S. PAN DE AZUCAR</v>
          </cell>
          <cell r="N150">
            <v>330</v>
          </cell>
          <cell r="O150">
            <v>3</v>
          </cell>
          <cell r="P150">
            <v>3</v>
          </cell>
          <cell r="Q150">
            <v>6</v>
          </cell>
          <cell r="R150">
            <v>7</v>
          </cell>
          <cell r="S150">
            <v>5</v>
          </cell>
          <cell r="T150">
            <v>4</v>
          </cell>
          <cell r="U150">
            <v>5</v>
          </cell>
          <cell r="V150">
            <v>5</v>
          </cell>
          <cell r="W150">
            <v>4</v>
          </cell>
          <cell r="X150">
            <v>4</v>
          </cell>
          <cell r="Y150">
            <v>6</v>
          </cell>
          <cell r="Z150">
            <v>5</v>
          </cell>
          <cell r="AA150">
            <v>7</v>
          </cell>
          <cell r="AB150">
            <v>6</v>
          </cell>
          <cell r="AC150">
            <v>8</v>
          </cell>
          <cell r="AD150">
            <v>8</v>
          </cell>
          <cell r="AE150">
            <v>8</v>
          </cell>
          <cell r="AF150">
            <v>8</v>
          </cell>
          <cell r="AG150">
            <v>7</v>
          </cell>
          <cell r="AH150">
            <v>6</v>
          </cell>
          <cell r="AI150">
            <v>6</v>
          </cell>
          <cell r="AJ150">
            <v>6</v>
          </cell>
          <cell r="AK150">
            <v>28</v>
          </cell>
          <cell r="AL150">
            <v>24</v>
          </cell>
          <cell r="AM150">
            <v>22</v>
          </cell>
          <cell r="AN150">
            <v>23</v>
          </cell>
          <cell r="AO150">
            <v>21</v>
          </cell>
          <cell r="AP150">
            <v>18</v>
          </cell>
          <cell r="AQ150">
            <v>17</v>
          </cell>
          <cell r="AR150">
            <v>14</v>
          </cell>
          <cell r="AS150">
            <v>12</v>
          </cell>
          <cell r="AT150">
            <v>10</v>
          </cell>
          <cell r="AU150">
            <v>7</v>
          </cell>
          <cell r="AV150">
            <v>6</v>
          </cell>
          <cell r="AW150">
            <v>7</v>
          </cell>
          <cell r="AX150">
            <v>4</v>
          </cell>
          <cell r="AY150">
            <v>0</v>
          </cell>
          <cell r="AZ150">
            <v>168</v>
          </cell>
          <cell r="BA150">
            <v>19</v>
          </cell>
          <cell r="BB150">
            <v>17</v>
          </cell>
          <cell r="BC150">
            <v>69</v>
          </cell>
          <cell r="BD150">
            <v>6</v>
          </cell>
        </row>
        <row r="151">
          <cell r="K151">
            <v>6958</v>
          </cell>
          <cell r="L151" t="str">
            <v>00006958</v>
          </cell>
          <cell r="M151" t="str">
            <v>P.S. PLAYA HERMOZA</v>
          </cell>
          <cell r="N151">
            <v>332</v>
          </cell>
          <cell r="O151">
            <v>3</v>
          </cell>
          <cell r="P151">
            <v>4</v>
          </cell>
          <cell r="Q151">
            <v>7</v>
          </cell>
          <cell r="R151">
            <v>5</v>
          </cell>
          <cell r="S151">
            <v>5</v>
          </cell>
          <cell r="T151">
            <v>4</v>
          </cell>
          <cell r="U151">
            <v>8</v>
          </cell>
          <cell r="V151">
            <v>5</v>
          </cell>
          <cell r="W151">
            <v>4</v>
          </cell>
          <cell r="X151">
            <v>4</v>
          </cell>
          <cell r="Y151">
            <v>6</v>
          </cell>
          <cell r="Z151">
            <v>5</v>
          </cell>
          <cell r="AA151">
            <v>7</v>
          </cell>
          <cell r="AB151">
            <v>6</v>
          </cell>
          <cell r="AC151">
            <v>8</v>
          </cell>
          <cell r="AD151">
            <v>8</v>
          </cell>
          <cell r="AE151">
            <v>8</v>
          </cell>
          <cell r="AF151">
            <v>8</v>
          </cell>
          <cell r="AG151">
            <v>7</v>
          </cell>
          <cell r="AH151">
            <v>6</v>
          </cell>
          <cell r="AI151">
            <v>6</v>
          </cell>
          <cell r="AJ151">
            <v>6</v>
          </cell>
          <cell r="AK151">
            <v>28</v>
          </cell>
          <cell r="AL151">
            <v>24</v>
          </cell>
          <cell r="AM151">
            <v>22</v>
          </cell>
          <cell r="AN151">
            <v>23</v>
          </cell>
          <cell r="AO151">
            <v>21</v>
          </cell>
          <cell r="AP151">
            <v>18</v>
          </cell>
          <cell r="AQ151">
            <v>17</v>
          </cell>
          <cell r="AR151">
            <v>14</v>
          </cell>
          <cell r="AS151">
            <v>12</v>
          </cell>
          <cell r="AT151">
            <v>10</v>
          </cell>
          <cell r="AU151">
            <v>7</v>
          </cell>
          <cell r="AV151">
            <v>6</v>
          </cell>
          <cell r="AW151">
            <v>7</v>
          </cell>
          <cell r="AX151">
            <v>5</v>
          </cell>
          <cell r="AY151">
            <v>0</v>
          </cell>
          <cell r="AZ151">
            <v>169</v>
          </cell>
          <cell r="BA151">
            <v>19</v>
          </cell>
          <cell r="BB151">
            <v>17</v>
          </cell>
          <cell r="BC151">
            <v>69</v>
          </cell>
          <cell r="BD151">
            <v>7</v>
          </cell>
        </row>
        <row r="152">
          <cell r="K152">
            <v>5004</v>
          </cell>
          <cell r="L152" t="str">
            <v>00005004</v>
          </cell>
          <cell r="M152" t="str">
            <v>P.S. SAN PEDRO DE LA CAPILLA</v>
          </cell>
          <cell r="N152">
            <v>253</v>
          </cell>
          <cell r="O152">
            <v>1</v>
          </cell>
          <cell r="P152">
            <v>1</v>
          </cell>
          <cell r="Q152">
            <v>2</v>
          </cell>
          <cell r="R152">
            <v>2</v>
          </cell>
          <cell r="S152">
            <v>3</v>
          </cell>
          <cell r="T152">
            <v>3</v>
          </cell>
          <cell r="U152">
            <v>3</v>
          </cell>
          <cell r="V152">
            <v>4</v>
          </cell>
          <cell r="W152">
            <v>3</v>
          </cell>
          <cell r="X152">
            <v>4</v>
          </cell>
          <cell r="Y152">
            <v>5</v>
          </cell>
          <cell r="Z152">
            <v>4</v>
          </cell>
          <cell r="AA152">
            <v>5</v>
          </cell>
          <cell r="AB152">
            <v>4</v>
          </cell>
          <cell r="AC152">
            <v>6</v>
          </cell>
          <cell r="AD152">
            <v>6</v>
          </cell>
          <cell r="AE152">
            <v>6</v>
          </cell>
          <cell r="AF152">
            <v>7</v>
          </cell>
          <cell r="AG152">
            <v>5</v>
          </cell>
          <cell r="AH152">
            <v>4</v>
          </cell>
          <cell r="AI152">
            <v>5</v>
          </cell>
          <cell r="AJ152">
            <v>5</v>
          </cell>
          <cell r="AK152">
            <v>23</v>
          </cell>
          <cell r="AL152">
            <v>20</v>
          </cell>
          <cell r="AM152">
            <v>19</v>
          </cell>
          <cell r="AN152">
            <v>18</v>
          </cell>
          <cell r="AO152">
            <v>17</v>
          </cell>
          <cell r="AP152">
            <v>15</v>
          </cell>
          <cell r="AQ152">
            <v>14</v>
          </cell>
          <cell r="AR152">
            <v>10</v>
          </cell>
          <cell r="AS152">
            <v>10</v>
          </cell>
          <cell r="AT152">
            <v>7</v>
          </cell>
          <cell r="AU152">
            <v>5</v>
          </cell>
          <cell r="AV152">
            <v>5</v>
          </cell>
          <cell r="AW152">
            <v>4</v>
          </cell>
          <cell r="AX152">
            <v>1</v>
          </cell>
          <cell r="AY152">
            <v>0</v>
          </cell>
          <cell r="AZ152">
            <v>129</v>
          </cell>
          <cell r="BA152">
            <v>14</v>
          </cell>
          <cell r="BB152">
            <v>13</v>
          </cell>
          <cell r="BC152">
            <v>57</v>
          </cell>
          <cell r="BD152">
            <v>2</v>
          </cell>
        </row>
        <row r="153">
          <cell r="K153">
            <v>4963</v>
          </cell>
          <cell r="L153" t="str">
            <v>00004963</v>
          </cell>
          <cell r="M153" t="str">
            <v>P.S. SANTA CLARA</v>
          </cell>
          <cell r="N153">
            <v>635</v>
          </cell>
          <cell r="O153">
            <v>6</v>
          </cell>
          <cell r="P153">
            <v>6</v>
          </cell>
          <cell r="Q153">
            <v>12</v>
          </cell>
          <cell r="R153">
            <v>8</v>
          </cell>
          <cell r="S153">
            <v>11</v>
          </cell>
          <cell r="T153">
            <v>11</v>
          </cell>
          <cell r="U153">
            <v>12</v>
          </cell>
          <cell r="V153">
            <v>13</v>
          </cell>
          <cell r="W153">
            <v>12</v>
          </cell>
          <cell r="X153">
            <v>13</v>
          </cell>
          <cell r="Y153">
            <v>13</v>
          </cell>
          <cell r="Z153">
            <v>12</v>
          </cell>
          <cell r="AA153">
            <v>14</v>
          </cell>
          <cell r="AB153">
            <v>12</v>
          </cell>
          <cell r="AC153">
            <v>14</v>
          </cell>
          <cell r="AD153">
            <v>17</v>
          </cell>
          <cell r="AE153">
            <v>16</v>
          </cell>
          <cell r="AF153">
            <v>14</v>
          </cell>
          <cell r="AG153">
            <v>15</v>
          </cell>
          <cell r="AH153">
            <v>14</v>
          </cell>
          <cell r="AI153">
            <v>12</v>
          </cell>
          <cell r="AJ153">
            <v>11</v>
          </cell>
          <cell r="AK153">
            <v>64</v>
          </cell>
          <cell r="AL153">
            <v>50</v>
          </cell>
          <cell r="AM153">
            <v>43</v>
          </cell>
          <cell r="AN153">
            <v>39</v>
          </cell>
          <cell r="AO153">
            <v>36</v>
          </cell>
          <cell r="AP153">
            <v>30</v>
          </cell>
          <cell r="AQ153">
            <v>30</v>
          </cell>
          <cell r="AR153">
            <v>22</v>
          </cell>
          <cell r="AS153">
            <v>18</v>
          </cell>
          <cell r="AT153">
            <v>14</v>
          </cell>
          <cell r="AU153">
            <v>10</v>
          </cell>
          <cell r="AV153">
            <v>12</v>
          </cell>
          <cell r="AW153">
            <v>11</v>
          </cell>
          <cell r="AX153">
            <v>9</v>
          </cell>
          <cell r="AY153">
            <v>1</v>
          </cell>
          <cell r="AZ153">
            <v>324</v>
          </cell>
          <cell r="BA153">
            <v>37</v>
          </cell>
          <cell r="BB153">
            <v>34</v>
          </cell>
          <cell r="BC153">
            <v>134</v>
          </cell>
          <cell r="BD153">
            <v>12</v>
          </cell>
        </row>
        <row r="154">
          <cell r="K154">
            <v>5005</v>
          </cell>
          <cell r="L154" t="str">
            <v>00005005</v>
          </cell>
          <cell r="M154" t="str">
            <v>P.S. SANTA ROSA DE LA CAPILLA</v>
          </cell>
          <cell r="N154">
            <v>216</v>
          </cell>
          <cell r="O154">
            <v>1</v>
          </cell>
          <cell r="P154">
            <v>2</v>
          </cell>
          <cell r="Q154">
            <v>3</v>
          </cell>
          <cell r="R154">
            <v>2</v>
          </cell>
          <cell r="S154">
            <v>2</v>
          </cell>
          <cell r="T154">
            <v>3</v>
          </cell>
          <cell r="U154">
            <v>7</v>
          </cell>
          <cell r="V154">
            <v>3</v>
          </cell>
          <cell r="W154">
            <v>3</v>
          </cell>
          <cell r="X154">
            <v>3</v>
          </cell>
          <cell r="Y154">
            <v>4</v>
          </cell>
          <cell r="Z154">
            <v>4</v>
          </cell>
          <cell r="AA154">
            <v>5</v>
          </cell>
          <cell r="AB154">
            <v>4</v>
          </cell>
          <cell r="AC154">
            <v>5</v>
          </cell>
          <cell r="AD154">
            <v>5</v>
          </cell>
          <cell r="AE154">
            <v>5</v>
          </cell>
          <cell r="AF154">
            <v>6</v>
          </cell>
          <cell r="AG154">
            <v>5</v>
          </cell>
          <cell r="AH154">
            <v>4</v>
          </cell>
          <cell r="AI154">
            <v>4</v>
          </cell>
          <cell r="AJ154">
            <v>4</v>
          </cell>
          <cell r="AK154">
            <v>20</v>
          </cell>
          <cell r="AL154">
            <v>15</v>
          </cell>
          <cell r="AM154">
            <v>15</v>
          </cell>
          <cell r="AN154">
            <v>15</v>
          </cell>
          <cell r="AO154">
            <v>14</v>
          </cell>
          <cell r="AP154">
            <v>12</v>
          </cell>
          <cell r="AQ154">
            <v>10</v>
          </cell>
          <cell r="AR154">
            <v>9</v>
          </cell>
          <cell r="AS154">
            <v>8</v>
          </cell>
          <cell r="AT154">
            <v>5</v>
          </cell>
          <cell r="AU154">
            <v>5</v>
          </cell>
          <cell r="AV154">
            <v>5</v>
          </cell>
          <cell r="AW154">
            <v>2</v>
          </cell>
          <cell r="AX154">
            <v>2</v>
          </cell>
          <cell r="AY154">
            <v>0</v>
          </cell>
          <cell r="AZ154">
            <v>110</v>
          </cell>
          <cell r="BA154">
            <v>12</v>
          </cell>
          <cell r="BB154">
            <v>12</v>
          </cell>
          <cell r="BC154">
            <v>46</v>
          </cell>
          <cell r="BD154">
            <v>3</v>
          </cell>
        </row>
        <row r="155">
          <cell r="K155">
            <v>5012</v>
          </cell>
          <cell r="L155" t="str">
            <v>00005012</v>
          </cell>
          <cell r="M155" t="str">
            <v>C.S. PIMPINCOS</v>
          </cell>
          <cell r="N155">
            <v>1396</v>
          </cell>
          <cell r="O155">
            <v>9</v>
          </cell>
          <cell r="P155">
            <v>9</v>
          </cell>
          <cell r="Q155">
            <v>18</v>
          </cell>
          <cell r="R155">
            <v>21</v>
          </cell>
          <cell r="S155">
            <v>28</v>
          </cell>
          <cell r="T155">
            <v>25</v>
          </cell>
          <cell r="U155">
            <v>21</v>
          </cell>
          <cell r="V155">
            <v>23</v>
          </cell>
          <cell r="W155">
            <v>29</v>
          </cell>
          <cell r="X155">
            <v>33</v>
          </cell>
          <cell r="Y155">
            <v>24</v>
          </cell>
          <cell r="Z155">
            <v>29</v>
          </cell>
          <cell r="AA155">
            <v>34</v>
          </cell>
          <cell r="AB155">
            <v>29</v>
          </cell>
          <cell r="AC155">
            <v>32</v>
          </cell>
          <cell r="AD155">
            <v>36</v>
          </cell>
          <cell r="AE155">
            <v>36</v>
          </cell>
          <cell r="AF155">
            <v>36</v>
          </cell>
          <cell r="AG155">
            <v>34</v>
          </cell>
          <cell r="AH155">
            <v>31</v>
          </cell>
          <cell r="AI155">
            <v>32</v>
          </cell>
          <cell r="AJ155">
            <v>28</v>
          </cell>
          <cell r="AK155">
            <v>94</v>
          </cell>
          <cell r="AL155">
            <v>57</v>
          </cell>
          <cell r="AM155">
            <v>77</v>
          </cell>
          <cell r="AN155">
            <v>74</v>
          </cell>
          <cell r="AO155">
            <v>77</v>
          </cell>
          <cell r="AP155">
            <v>84</v>
          </cell>
          <cell r="AQ155">
            <v>79</v>
          </cell>
          <cell r="AR155">
            <v>61</v>
          </cell>
          <cell r="AS155">
            <v>59</v>
          </cell>
          <cell r="AT155">
            <v>48</v>
          </cell>
          <cell r="AU155">
            <v>33</v>
          </cell>
          <cell r="AV155">
            <v>28</v>
          </cell>
          <cell r="AW155">
            <v>46</v>
          </cell>
          <cell r="AX155">
            <v>15</v>
          </cell>
          <cell r="AY155">
            <v>1</v>
          </cell>
          <cell r="AZ155">
            <v>712</v>
          </cell>
          <cell r="BA155">
            <v>85</v>
          </cell>
          <cell r="BB155">
            <v>82</v>
          </cell>
          <cell r="BC155">
            <v>236</v>
          </cell>
          <cell r="BD155">
            <v>20</v>
          </cell>
        </row>
        <row r="156">
          <cell r="K156">
            <v>5020</v>
          </cell>
          <cell r="L156" t="str">
            <v>00005020</v>
          </cell>
          <cell r="M156" t="str">
            <v>C.S. SANTO TOMAS</v>
          </cell>
          <cell r="N156">
            <v>2940</v>
          </cell>
          <cell r="O156">
            <v>26</v>
          </cell>
          <cell r="P156">
            <v>27</v>
          </cell>
          <cell r="Q156">
            <v>53</v>
          </cell>
          <cell r="R156">
            <v>48</v>
          </cell>
          <cell r="S156">
            <v>40</v>
          </cell>
          <cell r="T156">
            <v>36</v>
          </cell>
          <cell r="U156">
            <v>49</v>
          </cell>
          <cell r="V156">
            <v>54</v>
          </cell>
          <cell r="W156">
            <v>47</v>
          </cell>
          <cell r="X156">
            <v>56</v>
          </cell>
          <cell r="Y156">
            <v>61</v>
          </cell>
          <cell r="Z156">
            <v>57</v>
          </cell>
          <cell r="AA156">
            <v>66</v>
          </cell>
          <cell r="AB156">
            <v>66</v>
          </cell>
          <cell r="AC156">
            <v>67</v>
          </cell>
          <cell r="AD156">
            <v>79</v>
          </cell>
          <cell r="AE156">
            <v>63</v>
          </cell>
          <cell r="AF156">
            <v>75</v>
          </cell>
          <cell r="AG156">
            <v>69</v>
          </cell>
          <cell r="AH156">
            <v>72</v>
          </cell>
          <cell r="AI156">
            <v>65</v>
          </cell>
          <cell r="AJ156">
            <v>52</v>
          </cell>
          <cell r="AK156">
            <v>245</v>
          </cell>
          <cell r="AL156">
            <v>144</v>
          </cell>
          <cell r="AM156">
            <v>178</v>
          </cell>
          <cell r="AN156">
            <v>180</v>
          </cell>
          <cell r="AO156">
            <v>179</v>
          </cell>
          <cell r="AP156">
            <v>152</v>
          </cell>
          <cell r="AQ156">
            <v>147</v>
          </cell>
          <cell r="AR156">
            <v>121</v>
          </cell>
          <cell r="AS156">
            <v>112</v>
          </cell>
          <cell r="AT156">
            <v>91</v>
          </cell>
          <cell r="AU156">
            <v>78</v>
          </cell>
          <cell r="AV156">
            <v>55</v>
          </cell>
          <cell r="AW156">
            <v>83</v>
          </cell>
          <cell r="AX156">
            <v>44</v>
          </cell>
          <cell r="AY156">
            <v>5</v>
          </cell>
          <cell r="AZ156">
            <v>1499</v>
          </cell>
          <cell r="BA156">
            <v>174</v>
          </cell>
          <cell r="BB156">
            <v>170</v>
          </cell>
          <cell r="BC156">
            <v>550</v>
          </cell>
          <cell r="BD156">
            <v>60</v>
          </cell>
        </row>
        <row r="157">
          <cell r="K157">
            <v>7047</v>
          </cell>
          <cell r="L157" t="str">
            <v>00007047</v>
          </cell>
          <cell r="M157" t="str">
            <v>P.S. ANDAMARCA</v>
          </cell>
          <cell r="N157">
            <v>275</v>
          </cell>
          <cell r="O157">
            <v>1</v>
          </cell>
          <cell r="P157">
            <v>2</v>
          </cell>
          <cell r="Q157">
            <v>3</v>
          </cell>
          <cell r="R157">
            <v>5</v>
          </cell>
          <cell r="S157">
            <v>4</v>
          </cell>
          <cell r="T157">
            <v>3</v>
          </cell>
          <cell r="U157">
            <v>6</v>
          </cell>
          <cell r="V157">
            <v>5</v>
          </cell>
          <cell r="W157">
            <v>4</v>
          </cell>
          <cell r="X157">
            <v>5</v>
          </cell>
          <cell r="Y157">
            <v>5</v>
          </cell>
          <cell r="Z157">
            <v>5</v>
          </cell>
          <cell r="AA157">
            <v>6</v>
          </cell>
          <cell r="AB157">
            <v>6</v>
          </cell>
          <cell r="AC157">
            <v>6</v>
          </cell>
          <cell r="AD157">
            <v>7</v>
          </cell>
          <cell r="AE157">
            <v>5</v>
          </cell>
          <cell r="AF157">
            <v>6</v>
          </cell>
          <cell r="AG157">
            <v>6</v>
          </cell>
          <cell r="AH157">
            <v>6</v>
          </cell>
          <cell r="AI157">
            <v>7</v>
          </cell>
          <cell r="AJ157">
            <v>6</v>
          </cell>
          <cell r="AK157">
            <v>25</v>
          </cell>
          <cell r="AL157">
            <v>18</v>
          </cell>
          <cell r="AM157">
            <v>18</v>
          </cell>
          <cell r="AN157">
            <v>18</v>
          </cell>
          <cell r="AO157">
            <v>17</v>
          </cell>
          <cell r="AP157">
            <v>15</v>
          </cell>
          <cell r="AQ157">
            <v>13</v>
          </cell>
          <cell r="AR157">
            <v>10</v>
          </cell>
          <cell r="AS157">
            <v>10</v>
          </cell>
          <cell r="AT157">
            <v>8</v>
          </cell>
          <cell r="AU157">
            <v>5</v>
          </cell>
          <cell r="AV157">
            <v>5</v>
          </cell>
          <cell r="AW157">
            <v>7</v>
          </cell>
          <cell r="AX157">
            <v>2</v>
          </cell>
          <cell r="AY157">
            <v>0</v>
          </cell>
          <cell r="AZ157">
            <v>140</v>
          </cell>
          <cell r="BA157">
            <v>15</v>
          </cell>
          <cell r="BB157">
            <v>16</v>
          </cell>
          <cell r="BC157">
            <v>57</v>
          </cell>
          <cell r="BD157">
            <v>3</v>
          </cell>
        </row>
        <row r="158">
          <cell r="K158">
            <v>5014</v>
          </cell>
          <cell r="L158" t="str">
            <v>00005014</v>
          </cell>
          <cell r="M158" t="str">
            <v>P.S. CONDORHUASI</v>
          </cell>
          <cell r="N158">
            <v>658</v>
          </cell>
          <cell r="O158">
            <v>2</v>
          </cell>
          <cell r="P158">
            <v>3</v>
          </cell>
          <cell r="Q158">
            <v>5</v>
          </cell>
          <cell r="R158">
            <v>7</v>
          </cell>
          <cell r="S158">
            <v>8</v>
          </cell>
          <cell r="T158">
            <v>11</v>
          </cell>
          <cell r="U158">
            <v>12</v>
          </cell>
          <cell r="V158">
            <v>11</v>
          </cell>
          <cell r="W158">
            <v>13</v>
          </cell>
          <cell r="X158">
            <v>15</v>
          </cell>
          <cell r="Y158">
            <v>11</v>
          </cell>
          <cell r="Z158">
            <v>13</v>
          </cell>
          <cell r="AA158">
            <v>14</v>
          </cell>
          <cell r="AB158">
            <v>13</v>
          </cell>
          <cell r="AC158">
            <v>14</v>
          </cell>
          <cell r="AD158">
            <v>15</v>
          </cell>
          <cell r="AE158">
            <v>15</v>
          </cell>
          <cell r="AF158">
            <v>16</v>
          </cell>
          <cell r="AG158">
            <v>15</v>
          </cell>
          <cell r="AH158">
            <v>14</v>
          </cell>
          <cell r="AI158">
            <v>15</v>
          </cell>
          <cell r="AJ158">
            <v>13</v>
          </cell>
          <cell r="AK158">
            <v>59</v>
          </cell>
          <cell r="AL158">
            <v>44</v>
          </cell>
          <cell r="AM158">
            <v>42</v>
          </cell>
          <cell r="AN158">
            <v>42</v>
          </cell>
          <cell r="AO158">
            <v>36</v>
          </cell>
          <cell r="AP158">
            <v>39</v>
          </cell>
          <cell r="AQ158">
            <v>34</v>
          </cell>
          <cell r="AR158">
            <v>28</v>
          </cell>
          <cell r="AS158">
            <v>21</v>
          </cell>
          <cell r="AT158">
            <v>19</v>
          </cell>
          <cell r="AU158">
            <v>14</v>
          </cell>
          <cell r="AV158">
            <v>12</v>
          </cell>
          <cell r="AW158">
            <v>18</v>
          </cell>
          <cell r="AX158">
            <v>4</v>
          </cell>
          <cell r="AY158">
            <v>0</v>
          </cell>
          <cell r="AZ158">
            <v>336</v>
          </cell>
          <cell r="BA158">
            <v>36</v>
          </cell>
          <cell r="BB158">
            <v>37</v>
          </cell>
          <cell r="BC158">
            <v>134</v>
          </cell>
          <cell r="BD158">
            <v>5</v>
          </cell>
        </row>
        <row r="159">
          <cell r="K159">
            <v>5022</v>
          </cell>
          <cell r="L159" t="str">
            <v>00005022</v>
          </cell>
          <cell r="M159" t="str">
            <v>P.S. EL ARENAL DE SANTO TOMAS</v>
          </cell>
          <cell r="N159">
            <v>495</v>
          </cell>
          <cell r="O159">
            <v>2</v>
          </cell>
          <cell r="P159">
            <v>3</v>
          </cell>
          <cell r="Q159">
            <v>5</v>
          </cell>
          <cell r="R159">
            <v>7</v>
          </cell>
          <cell r="S159">
            <v>6</v>
          </cell>
          <cell r="T159">
            <v>6</v>
          </cell>
          <cell r="U159">
            <v>8</v>
          </cell>
          <cell r="V159">
            <v>9</v>
          </cell>
          <cell r="W159">
            <v>8</v>
          </cell>
          <cell r="X159">
            <v>9</v>
          </cell>
          <cell r="Y159">
            <v>9</v>
          </cell>
          <cell r="Z159">
            <v>9</v>
          </cell>
          <cell r="AA159">
            <v>11</v>
          </cell>
          <cell r="AB159">
            <v>10</v>
          </cell>
          <cell r="AC159">
            <v>10</v>
          </cell>
          <cell r="AD159">
            <v>12</v>
          </cell>
          <cell r="AE159">
            <v>10</v>
          </cell>
          <cell r="AF159">
            <v>12</v>
          </cell>
          <cell r="AG159">
            <v>11</v>
          </cell>
          <cell r="AH159">
            <v>11</v>
          </cell>
          <cell r="AI159">
            <v>12</v>
          </cell>
          <cell r="AJ159">
            <v>10</v>
          </cell>
          <cell r="AK159">
            <v>47</v>
          </cell>
          <cell r="AL159">
            <v>32</v>
          </cell>
          <cell r="AM159">
            <v>32</v>
          </cell>
          <cell r="AN159">
            <v>33</v>
          </cell>
          <cell r="AO159">
            <v>32</v>
          </cell>
          <cell r="AP159">
            <v>29</v>
          </cell>
          <cell r="AQ159">
            <v>24</v>
          </cell>
          <cell r="AR159">
            <v>20</v>
          </cell>
          <cell r="AS159">
            <v>17</v>
          </cell>
          <cell r="AT159">
            <v>13</v>
          </cell>
          <cell r="AU159">
            <v>12</v>
          </cell>
          <cell r="AV159">
            <v>8</v>
          </cell>
          <cell r="AW159">
            <v>11</v>
          </cell>
          <cell r="AX159">
            <v>4</v>
          </cell>
          <cell r="AY159">
            <v>0</v>
          </cell>
          <cell r="AZ159">
            <v>252</v>
          </cell>
          <cell r="BA159">
            <v>27</v>
          </cell>
          <cell r="BB159">
            <v>29</v>
          </cell>
          <cell r="BC159">
            <v>105</v>
          </cell>
          <cell r="BD159">
            <v>5</v>
          </cell>
        </row>
        <row r="160">
          <cell r="K160">
            <v>5018</v>
          </cell>
          <cell r="L160" t="str">
            <v>00005018</v>
          </cell>
          <cell r="M160" t="str">
            <v>P.S. EL PALTO</v>
          </cell>
          <cell r="N160">
            <v>504</v>
          </cell>
          <cell r="O160">
            <v>3</v>
          </cell>
          <cell r="P160">
            <v>3</v>
          </cell>
          <cell r="Q160">
            <v>6</v>
          </cell>
          <cell r="R160">
            <v>7</v>
          </cell>
          <cell r="S160">
            <v>6</v>
          </cell>
          <cell r="T160">
            <v>8</v>
          </cell>
          <cell r="U160">
            <v>17</v>
          </cell>
          <cell r="V160">
            <v>8</v>
          </cell>
          <cell r="W160">
            <v>10</v>
          </cell>
          <cell r="X160">
            <v>11</v>
          </cell>
          <cell r="Y160">
            <v>8</v>
          </cell>
          <cell r="Z160">
            <v>10</v>
          </cell>
          <cell r="AA160">
            <v>10</v>
          </cell>
          <cell r="AB160">
            <v>9</v>
          </cell>
          <cell r="AC160">
            <v>10</v>
          </cell>
          <cell r="AD160">
            <v>11</v>
          </cell>
          <cell r="AE160">
            <v>11</v>
          </cell>
          <cell r="AF160">
            <v>12</v>
          </cell>
          <cell r="AG160">
            <v>11</v>
          </cell>
          <cell r="AH160">
            <v>10</v>
          </cell>
          <cell r="AI160">
            <v>11</v>
          </cell>
          <cell r="AJ160">
            <v>10</v>
          </cell>
          <cell r="AK160">
            <v>44</v>
          </cell>
          <cell r="AL160">
            <v>33</v>
          </cell>
          <cell r="AM160">
            <v>31</v>
          </cell>
          <cell r="AN160">
            <v>30</v>
          </cell>
          <cell r="AO160">
            <v>28</v>
          </cell>
          <cell r="AP160">
            <v>31</v>
          </cell>
          <cell r="AQ160">
            <v>28</v>
          </cell>
          <cell r="AR160">
            <v>21</v>
          </cell>
          <cell r="AS160">
            <v>17</v>
          </cell>
          <cell r="AT160">
            <v>14</v>
          </cell>
          <cell r="AU160">
            <v>10</v>
          </cell>
          <cell r="AV160">
            <v>9</v>
          </cell>
          <cell r="AW160">
            <v>12</v>
          </cell>
          <cell r="AX160">
            <v>4</v>
          </cell>
          <cell r="AY160">
            <v>0</v>
          </cell>
          <cell r="AZ160">
            <v>257</v>
          </cell>
          <cell r="BA160">
            <v>26</v>
          </cell>
          <cell r="BB160">
            <v>28</v>
          </cell>
          <cell r="BC160">
            <v>100</v>
          </cell>
          <cell r="BD160">
            <v>6</v>
          </cell>
        </row>
        <row r="161">
          <cell r="K161">
            <v>5024</v>
          </cell>
          <cell r="L161" t="str">
            <v>00005024</v>
          </cell>
          <cell r="M161" t="str">
            <v>P.S. LANCHEPATA</v>
          </cell>
          <cell r="N161">
            <v>755</v>
          </cell>
          <cell r="O161">
            <v>5</v>
          </cell>
          <cell r="P161">
            <v>5</v>
          </cell>
          <cell r="Q161">
            <v>10</v>
          </cell>
          <cell r="R161">
            <v>11</v>
          </cell>
          <cell r="S161">
            <v>12</v>
          </cell>
          <cell r="T161">
            <v>9</v>
          </cell>
          <cell r="U161">
            <v>12</v>
          </cell>
          <cell r="V161">
            <v>13</v>
          </cell>
          <cell r="W161">
            <v>11</v>
          </cell>
          <cell r="X161">
            <v>14</v>
          </cell>
          <cell r="Y161">
            <v>14</v>
          </cell>
          <cell r="Z161">
            <v>13</v>
          </cell>
          <cell r="AA161">
            <v>16</v>
          </cell>
          <cell r="AB161">
            <v>16</v>
          </cell>
          <cell r="AC161">
            <v>16</v>
          </cell>
          <cell r="AD161">
            <v>18</v>
          </cell>
          <cell r="AE161">
            <v>15</v>
          </cell>
          <cell r="AF161">
            <v>18</v>
          </cell>
          <cell r="AG161">
            <v>16</v>
          </cell>
          <cell r="AH161">
            <v>17</v>
          </cell>
          <cell r="AI161">
            <v>19</v>
          </cell>
          <cell r="AJ161">
            <v>16</v>
          </cell>
          <cell r="AK161">
            <v>71</v>
          </cell>
          <cell r="AL161">
            <v>49</v>
          </cell>
          <cell r="AM161">
            <v>48</v>
          </cell>
          <cell r="AN161">
            <v>50</v>
          </cell>
          <cell r="AO161">
            <v>50</v>
          </cell>
          <cell r="AP161">
            <v>43</v>
          </cell>
          <cell r="AQ161">
            <v>36</v>
          </cell>
          <cell r="AR161">
            <v>31</v>
          </cell>
          <cell r="AS161">
            <v>26</v>
          </cell>
          <cell r="AT161">
            <v>21</v>
          </cell>
          <cell r="AU161">
            <v>17</v>
          </cell>
          <cell r="AV161">
            <v>12</v>
          </cell>
          <cell r="AW161">
            <v>15</v>
          </cell>
          <cell r="AX161">
            <v>7</v>
          </cell>
          <cell r="AY161">
            <v>1</v>
          </cell>
          <cell r="AZ161">
            <v>385</v>
          </cell>
          <cell r="BA161">
            <v>41</v>
          </cell>
          <cell r="BB161">
            <v>44</v>
          </cell>
          <cell r="BC161">
            <v>159</v>
          </cell>
          <cell r="BD161">
            <v>10</v>
          </cell>
        </row>
        <row r="162">
          <cell r="K162">
            <v>6867</v>
          </cell>
          <cell r="L162" t="str">
            <v>00006867</v>
          </cell>
          <cell r="M162" t="str">
            <v>P.S. LIBERTAD LIMON</v>
          </cell>
          <cell r="N162">
            <v>265</v>
          </cell>
          <cell r="O162">
            <v>1</v>
          </cell>
          <cell r="P162">
            <v>1</v>
          </cell>
          <cell r="Q162">
            <v>2</v>
          </cell>
          <cell r="R162">
            <v>2</v>
          </cell>
          <cell r="S162">
            <v>6</v>
          </cell>
          <cell r="T162">
            <v>4</v>
          </cell>
          <cell r="U162">
            <v>5</v>
          </cell>
          <cell r="V162">
            <v>4</v>
          </cell>
          <cell r="W162">
            <v>5</v>
          </cell>
          <cell r="X162">
            <v>6</v>
          </cell>
          <cell r="Y162">
            <v>4</v>
          </cell>
          <cell r="Z162">
            <v>5</v>
          </cell>
          <cell r="AA162">
            <v>5</v>
          </cell>
          <cell r="AB162">
            <v>5</v>
          </cell>
          <cell r="AC162">
            <v>5</v>
          </cell>
          <cell r="AD162">
            <v>6</v>
          </cell>
          <cell r="AE162">
            <v>6</v>
          </cell>
          <cell r="AF162">
            <v>6</v>
          </cell>
          <cell r="AG162">
            <v>6</v>
          </cell>
          <cell r="AH162">
            <v>5</v>
          </cell>
          <cell r="AI162">
            <v>6</v>
          </cell>
          <cell r="AJ162">
            <v>5</v>
          </cell>
          <cell r="AK162">
            <v>23</v>
          </cell>
          <cell r="AL162">
            <v>18</v>
          </cell>
          <cell r="AM162">
            <v>17</v>
          </cell>
          <cell r="AN162">
            <v>15</v>
          </cell>
          <cell r="AO162">
            <v>15</v>
          </cell>
          <cell r="AP162">
            <v>17</v>
          </cell>
          <cell r="AQ162">
            <v>16</v>
          </cell>
          <cell r="AR162">
            <v>12</v>
          </cell>
          <cell r="AS162">
            <v>9</v>
          </cell>
          <cell r="AT162">
            <v>8</v>
          </cell>
          <cell r="AU162">
            <v>5</v>
          </cell>
          <cell r="AV162">
            <v>5</v>
          </cell>
          <cell r="AW162">
            <v>7</v>
          </cell>
          <cell r="AX162">
            <v>1</v>
          </cell>
          <cell r="AY162">
            <v>0</v>
          </cell>
          <cell r="AZ162">
            <v>135</v>
          </cell>
          <cell r="BA162">
            <v>14</v>
          </cell>
          <cell r="BB162">
            <v>14</v>
          </cell>
          <cell r="BC162">
            <v>54</v>
          </cell>
          <cell r="BD162">
            <v>2</v>
          </cell>
        </row>
        <row r="163">
          <cell r="K163">
            <v>11065</v>
          </cell>
          <cell r="L163" t="str">
            <v>00011065</v>
          </cell>
          <cell r="M163" t="str">
            <v>P.S. PALMA CENTRAL</v>
          </cell>
          <cell r="N163">
            <v>232</v>
          </cell>
          <cell r="O163">
            <v>1</v>
          </cell>
          <cell r="P163">
            <v>1</v>
          </cell>
          <cell r="Q163">
            <v>2</v>
          </cell>
          <cell r="R163">
            <v>3</v>
          </cell>
          <cell r="S163">
            <v>3</v>
          </cell>
          <cell r="T163">
            <v>3</v>
          </cell>
          <cell r="U163">
            <v>3</v>
          </cell>
          <cell r="V163">
            <v>4</v>
          </cell>
          <cell r="W163">
            <v>3</v>
          </cell>
          <cell r="X163">
            <v>4</v>
          </cell>
          <cell r="Y163">
            <v>4</v>
          </cell>
          <cell r="Z163">
            <v>4</v>
          </cell>
          <cell r="AA163">
            <v>5</v>
          </cell>
          <cell r="AB163">
            <v>5</v>
          </cell>
          <cell r="AC163">
            <v>5</v>
          </cell>
          <cell r="AD163">
            <v>6</v>
          </cell>
          <cell r="AE163">
            <v>5</v>
          </cell>
          <cell r="AF163">
            <v>5</v>
          </cell>
          <cell r="AG163">
            <v>5</v>
          </cell>
          <cell r="AH163">
            <v>5</v>
          </cell>
          <cell r="AI163">
            <v>6</v>
          </cell>
          <cell r="AJ163">
            <v>5</v>
          </cell>
          <cell r="AK163">
            <v>22</v>
          </cell>
          <cell r="AL163">
            <v>15</v>
          </cell>
          <cell r="AM163">
            <v>14</v>
          </cell>
          <cell r="AN163">
            <v>15</v>
          </cell>
          <cell r="AO163">
            <v>16</v>
          </cell>
          <cell r="AP163">
            <v>14</v>
          </cell>
          <cell r="AQ163">
            <v>11</v>
          </cell>
          <cell r="AR163">
            <v>10</v>
          </cell>
          <cell r="AS163">
            <v>8</v>
          </cell>
          <cell r="AT163">
            <v>6</v>
          </cell>
          <cell r="AU163">
            <v>5</v>
          </cell>
          <cell r="AV163">
            <v>5</v>
          </cell>
          <cell r="AW163">
            <v>6</v>
          </cell>
          <cell r="AX163">
            <v>1</v>
          </cell>
          <cell r="AY163">
            <v>0</v>
          </cell>
          <cell r="AZ163">
            <v>118</v>
          </cell>
          <cell r="BA163">
            <v>13</v>
          </cell>
          <cell r="BB163">
            <v>13</v>
          </cell>
          <cell r="BC163">
            <v>49</v>
          </cell>
          <cell r="BD163">
            <v>2</v>
          </cell>
        </row>
        <row r="164">
          <cell r="K164">
            <v>5015</v>
          </cell>
          <cell r="L164" t="str">
            <v>00005015</v>
          </cell>
          <cell r="M164" t="str">
            <v>P.S. PANAMA</v>
          </cell>
          <cell r="N164">
            <v>921</v>
          </cell>
          <cell r="O164">
            <v>5</v>
          </cell>
          <cell r="P164">
            <v>5</v>
          </cell>
          <cell r="Q164">
            <v>10</v>
          </cell>
          <cell r="R164">
            <v>13</v>
          </cell>
          <cell r="S164">
            <v>18</v>
          </cell>
          <cell r="T164">
            <v>15</v>
          </cell>
          <cell r="U164">
            <v>21</v>
          </cell>
          <cell r="V164">
            <v>15</v>
          </cell>
          <cell r="W164">
            <v>18</v>
          </cell>
          <cell r="X164">
            <v>20</v>
          </cell>
          <cell r="Y164">
            <v>15</v>
          </cell>
          <cell r="Z164">
            <v>18</v>
          </cell>
          <cell r="AA164">
            <v>19</v>
          </cell>
          <cell r="AB164">
            <v>17</v>
          </cell>
          <cell r="AC164">
            <v>19</v>
          </cell>
          <cell r="AD164">
            <v>21</v>
          </cell>
          <cell r="AE164">
            <v>21</v>
          </cell>
          <cell r="AF164">
            <v>21</v>
          </cell>
          <cell r="AG164">
            <v>20</v>
          </cell>
          <cell r="AH164">
            <v>19</v>
          </cell>
          <cell r="AI164">
            <v>20</v>
          </cell>
          <cell r="AJ164">
            <v>18</v>
          </cell>
          <cell r="AK164">
            <v>80</v>
          </cell>
          <cell r="AL164">
            <v>60</v>
          </cell>
          <cell r="AM164">
            <v>58</v>
          </cell>
          <cell r="AN164">
            <v>57</v>
          </cell>
          <cell r="AO164">
            <v>50</v>
          </cell>
          <cell r="AP164">
            <v>54</v>
          </cell>
          <cell r="AQ164">
            <v>49</v>
          </cell>
          <cell r="AR164">
            <v>40</v>
          </cell>
          <cell r="AS164">
            <v>30</v>
          </cell>
          <cell r="AT164">
            <v>25</v>
          </cell>
          <cell r="AU164">
            <v>18</v>
          </cell>
          <cell r="AV164">
            <v>16</v>
          </cell>
          <cell r="AW164">
            <v>26</v>
          </cell>
          <cell r="AX164">
            <v>7</v>
          </cell>
          <cell r="AY164">
            <v>1</v>
          </cell>
          <cell r="AZ164">
            <v>470</v>
          </cell>
          <cell r="BA164">
            <v>49</v>
          </cell>
          <cell r="BB164">
            <v>50</v>
          </cell>
          <cell r="BC164">
            <v>183</v>
          </cell>
          <cell r="BD164">
            <v>10</v>
          </cell>
        </row>
        <row r="165">
          <cell r="K165">
            <v>5016</v>
          </cell>
          <cell r="L165" t="str">
            <v>00005016</v>
          </cell>
          <cell r="M165" t="str">
            <v>P.S. PANDALLE</v>
          </cell>
          <cell r="N165">
            <v>516</v>
          </cell>
          <cell r="O165">
            <v>3</v>
          </cell>
          <cell r="P165">
            <v>3</v>
          </cell>
          <cell r="Q165">
            <v>6</v>
          </cell>
          <cell r="R165">
            <v>9</v>
          </cell>
          <cell r="S165">
            <v>5</v>
          </cell>
          <cell r="T165">
            <v>9</v>
          </cell>
          <cell r="U165">
            <v>7</v>
          </cell>
          <cell r="V165">
            <v>9</v>
          </cell>
          <cell r="W165">
            <v>10</v>
          </cell>
          <cell r="X165">
            <v>11</v>
          </cell>
          <cell r="Y165">
            <v>9</v>
          </cell>
          <cell r="Z165">
            <v>10</v>
          </cell>
          <cell r="AA165">
            <v>11</v>
          </cell>
          <cell r="AB165">
            <v>10</v>
          </cell>
          <cell r="AC165">
            <v>11</v>
          </cell>
          <cell r="AD165">
            <v>12</v>
          </cell>
          <cell r="AE165">
            <v>12</v>
          </cell>
          <cell r="AF165">
            <v>12</v>
          </cell>
          <cell r="AG165">
            <v>12</v>
          </cell>
          <cell r="AH165">
            <v>11</v>
          </cell>
          <cell r="AI165">
            <v>11</v>
          </cell>
          <cell r="AJ165">
            <v>10</v>
          </cell>
          <cell r="AK165">
            <v>45</v>
          </cell>
          <cell r="AL165">
            <v>33</v>
          </cell>
          <cell r="AM165">
            <v>32</v>
          </cell>
          <cell r="AN165">
            <v>33</v>
          </cell>
          <cell r="AO165">
            <v>29</v>
          </cell>
          <cell r="AP165">
            <v>31</v>
          </cell>
          <cell r="AQ165">
            <v>28</v>
          </cell>
          <cell r="AR165">
            <v>23</v>
          </cell>
          <cell r="AS165">
            <v>17</v>
          </cell>
          <cell r="AT165">
            <v>15</v>
          </cell>
          <cell r="AU165">
            <v>11</v>
          </cell>
          <cell r="AV165">
            <v>9</v>
          </cell>
          <cell r="AW165">
            <v>13</v>
          </cell>
          <cell r="AX165">
            <v>4</v>
          </cell>
          <cell r="AY165">
            <v>0</v>
          </cell>
          <cell r="AZ165">
            <v>263</v>
          </cell>
          <cell r="BA165">
            <v>29</v>
          </cell>
          <cell r="BB165">
            <v>29</v>
          </cell>
          <cell r="BC165">
            <v>104</v>
          </cell>
          <cell r="BD165">
            <v>6</v>
          </cell>
        </row>
        <row r="166">
          <cell r="K166">
            <v>11067</v>
          </cell>
          <cell r="L166" t="str">
            <v>00011067</v>
          </cell>
          <cell r="M166" t="str">
            <v>P.S. PLAYA GRANDE</v>
          </cell>
          <cell r="N166">
            <v>382</v>
          </cell>
          <cell r="O166">
            <v>2</v>
          </cell>
          <cell r="P166">
            <v>3</v>
          </cell>
          <cell r="Q166">
            <v>5</v>
          </cell>
          <cell r="R166">
            <v>7</v>
          </cell>
          <cell r="S166">
            <v>4</v>
          </cell>
          <cell r="T166">
            <v>5</v>
          </cell>
          <cell r="U166">
            <v>5</v>
          </cell>
          <cell r="V166">
            <v>7</v>
          </cell>
          <cell r="W166">
            <v>6</v>
          </cell>
          <cell r="X166">
            <v>7</v>
          </cell>
          <cell r="Y166">
            <v>7</v>
          </cell>
          <cell r="Z166">
            <v>7</v>
          </cell>
          <cell r="AA166">
            <v>8</v>
          </cell>
          <cell r="AB166">
            <v>8</v>
          </cell>
          <cell r="AC166">
            <v>8</v>
          </cell>
          <cell r="AD166">
            <v>9</v>
          </cell>
          <cell r="AE166">
            <v>8</v>
          </cell>
          <cell r="AF166">
            <v>9</v>
          </cell>
          <cell r="AG166">
            <v>8</v>
          </cell>
          <cell r="AH166">
            <v>9</v>
          </cell>
          <cell r="AI166">
            <v>10</v>
          </cell>
          <cell r="AJ166">
            <v>8</v>
          </cell>
          <cell r="AK166">
            <v>35</v>
          </cell>
          <cell r="AL166">
            <v>25</v>
          </cell>
          <cell r="AM166">
            <v>24</v>
          </cell>
          <cell r="AN166">
            <v>26</v>
          </cell>
          <cell r="AO166">
            <v>24</v>
          </cell>
          <cell r="AP166">
            <v>21</v>
          </cell>
          <cell r="AQ166">
            <v>18</v>
          </cell>
          <cell r="AR166">
            <v>15</v>
          </cell>
          <cell r="AS166">
            <v>13</v>
          </cell>
          <cell r="AT166">
            <v>11</v>
          </cell>
          <cell r="AU166">
            <v>9</v>
          </cell>
          <cell r="AV166">
            <v>7</v>
          </cell>
          <cell r="AW166">
            <v>9</v>
          </cell>
          <cell r="AX166">
            <v>4</v>
          </cell>
          <cell r="AY166">
            <v>0</v>
          </cell>
          <cell r="AZ166">
            <v>195</v>
          </cell>
          <cell r="BA166">
            <v>21</v>
          </cell>
          <cell r="BB166">
            <v>22</v>
          </cell>
          <cell r="BC166">
            <v>79</v>
          </cell>
          <cell r="BD166">
            <v>5</v>
          </cell>
        </row>
        <row r="167">
          <cell r="K167">
            <v>11068</v>
          </cell>
          <cell r="L167" t="str">
            <v>00011068</v>
          </cell>
          <cell r="M167" t="str">
            <v>P.S. PUCALA</v>
          </cell>
          <cell r="N167">
            <v>595</v>
          </cell>
          <cell r="O167">
            <v>3</v>
          </cell>
          <cell r="P167">
            <v>3</v>
          </cell>
          <cell r="Q167">
            <v>6</v>
          </cell>
          <cell r="R167">
            <v>9</v>
          </cell>
          <cell r="S167">
            <v>16</v>
          </cell>
          <cell r="T167">
            <v>10</v>
          </cell>
          <cell r="U167">
            <v>8</v>
          </cell>
          <cell r="V167">
            <v>10</v>
          </cell>
          <cell r="W167">
            <v>12</v>
          </cell>
          <cell r="X167">
            <v>13</v>
          </cell>
          <cell r="Y167">
            <v>10</v>
          </cell>
          <cell r="Z167">
            <v>11</v>
          </cell>
          <cell r="AA167">
            <v>12</v>
          </cell>
          <cell r="AB167">
            <v>11</v>
          </cell>
          <cell r="AC167">
            <v>12</v>
          </cell>
          <cell r="AD167">
            <v>13</v>
          </cell>
          <cell r="AE167">
            <v>14</v>
          </cell>
          <cell r="AF167">
            <v>14</v>
          </cell>
          <cell r="AG167">
            <v>13</v>
          </cell>
          <cell r="AH167">
            <v>12</v>
          </cell>
          <cell r="AI167">
            <v>13</v>
          </cell>
          <cell r="AJ167">
            <v>12</v>
          </cell>
          <cell r="AK167">
            <v>51</v>
          </cell>
          <cell r="AL167">
            <v>39</v>
          </cell>
          <cell r="AM167">
            <v>37</v>
          </cell>
          <cell r="AN167">
            <v>37</v>
          </cell>
          <cell r="AO167">
            <v>33</v>
          </cell>
          <cell r="AP167">
            <v>36</v>
          </cell>
          <cell r="AQ167">
            <v>33</v>
          </cell>
          <cell r="AR167">
            <v>24</v>
          </cell>
          <cell r="AS167">
            <v>21</v>
          </cell>
          <cell r="AT167">
            <v>16</v>
          </cell>
          <cell r="AU167">
            <v>13</v>
          </cell>
          <cell r="AV167">
            <v>10</v>
          </cell>
          <cell r="AW167">
            <v>14</v>
          </cell>
          <cell r="AX167">
            <v>4</v>
          </cell>
          <cell r="AY167">
            <v>0</v>
          </cell>
          <cell r="AZ167">
            <v>303</v>
          </cell>
          <cell r="BA167">
            <v>32</v>
          </cell>
          <cell r="BB167">
            <v>33</v>
          </cell>
          <cell r="BC167">
            <v>119</v>
          </cell>
          <cell r="BD167">
            <v>6</v>
          </cell>
        </row>
        <row r="168">
          <cell r="K168">
            <v>5025</v>
          </cell>
          <cell r="L168" t="str">
            <v>00005025</v>
          </cell>
          <cell r="M168" t="str">
            <v>P.S. SAN LUIS</v>
          </cell>
          <cell r="N168">
            <v>479</v>
          </cell>
          <cell r="O168">
            <v>3</v>
          </cell>
          <cell r="P168">
            <v>3</v>
          </cell>
          <cell r="Q168">
            <v>6</v>
          </cell>
          <cell r="R168">
            <v>6</v>
          </cell>
          <cell r="S168">
            <v>5</v>
          </cell>
          <cell r="T168">
            <v>6</v>
          </cell>
          <cell r="U168">
            <v>11</v>
          </cell>
          <cell r="V168">
            <v>8</v>
          </cell>
          <cell r="W168">
            <v>7</v>
          </cell>
          <cell r="X168">
            <v>9</v>
          </cell>
          <cell r="Y168">
            <v>9</v>
          </cell>
          <cell r="Z168">
            <v>8</v>
          </cell>
          <cell r="AA168">
            <v>10</v>
          </cell>
          <cell r="AB168">
            <v>10</v>
          </cell>
          <cell r="AC168">
            <v>10</v>
          </cell>
          <cell r="AD168">
            <v>12</v>
          </cell>
          <cell r="AE168">
            <v>10</v>
          </cell>
          <cell r="AF168">
            <v>11</v>
          </cell>
          <cell r="AG168">
            <v>10</v>
          </cell>
          <cell r="AH168">
            <v>11</v>
          </cell>
          <cell r="AI168">
            <v>12</v>
          </cell>
          <cell r="AJ168">
            <v>10</v>
          </cell>
          <cell r="AK168">
            <v>45</v>
          </cell>
          <cell r="AL168">
            <v>31</v>
          </cell>
          <cell r="AM168">
            <v>32</v>
          </cell>
          <cell r="AN168">
            <v>32</v>
          </cell>
          <cell r="AO168">
            <v>29</v>
          </cell>
          <cell r="AP168">
            <v>27</v>
          </cell>
          <cell r="AQ168">
            <v>24</v>
          </cell>
          <cell r="AR168">
            <v>20</v>
          </cell>
          <cell r="AS168">
            <v>16</v>
          </cell>
          <cell r="AT168">
            <v>13</v>
          </cell>
          <cell r="AU168">
            <v>11</v>
          </cell>
          <cell r="AV168">
            <v>8</v>
          </cell>
          <cell r="AW168">
            <v>10</v>
          </cell>
          <cell r="AX168">
            <v>4</v>
          </cell>
          <cell r="AY168">
            <v>0</v>
          </cell>
          <cell r="AZ168">
            <v>244</v>
          </cell>
          <cell r="BA168">
            <v>27</v>
          </cell>
          <cell r="BB168">
            <v>28</v>
          </cell>
          <cell r="BC168">
            <v>100</v>
          </cell>
          <cell r="BD168">
            <v>6</v>
          </cell>
        </row>
        <row r="169">
          <cell r="K169">
            <v>6836</v>
          </cell>
          <cell r="L169" t="str">
            <v>00006836</v>
          </cell>
          <cell r="M169" t="str">
            <v>P.S. SANTA ROSA</v>
          </cell>
          <cell r="N169">
            <v>336</v>
          </cell>
          <cell r="O169">
            <v>1</v>
          </cell>
          <cell r="P169">
            <v>2</v>
          </cell>
          <cell r="Q169">
            <v>3</v>
          </cell>
          <cell r="R169">
            <v>6</v>
          </cell>
          <cell r="S169">
            <v>3</v>
          </cell>
          <cell r="T169">
            <v>4</v>
          </cell>
          <cell r="U169">
            <v>4</v>
          </cell>
          <cell r="V169">
            <v>6</v>
          </cell>
          <cell r="W169">
            <v>5</v>
          </cell>
          <cell r="X169">
            <v>6</v>
          </cell>
          <cell r="Y169">
            <v>6</v>
          </cell>
          <cell r="Z169">
            <v>6</v>
          </cell>
          <cell r="AA169">
            <v>7</v>
          </cell>
          <cell r="AB169">
            <v>7</v>
          </cell>
          <cell r="AC169">
            <v>7</v>
          </cell>
          <cell r="AD169">
            <v>8</v>
          </cell>
          <cell r="AE169">
            <v>7</v>
          </cell>
          <cell r="AF169">
            <v>8</v>
          </cell>
          <cell r="AG169">
            <v>7</v>
          </cell>
          <cell r="AH169">
            <v>8</v>
          </cell>
          <cell r="AI169">
            <v>8</v>
          </cell>
          <cell r="AJ169">
            <v>7</v>
          </cell>
          <cell r="AK169">
            <v>32</v>
          </cell>
          <cell r="AL169">
            <v>22</v>
          </cell>
          <cell r="AM169">
            <v>23</v>
          </cell>
          <cell r="AN169">
            <v>22</v>
          </cell>
          <cell r="AO169">
            <v>21</v>
          </cell>
          <cell r="AP169">
            <v>19</v>
          </cell>
          <cell r="AQ169">
            <v>16</v>
          </cell>
          <cell r="AR169">
            <v>15</v>
          </cell>
          <cell r="AS169">
            <v>11</v>
          </cell>
          <cell r="AT169">
            <v>10</v>
          </cell>
          <cell r="AU169">
            <v>9</v>
          </cell>
          <cell r="AV169">
            <v>5</v>
          </cell>
          <cell r="AW169">
            <v>8</v>
          </cell>
          <cell r="AX169">
            <v>2</v>
          </cell>
          <cell r="AY169">
            <v>0</v>
          </cell>
          <cell r="AZ169">
            <v>171</v>
          </cell>
          <cell r="BA169">
            <v>18</v>
          </cell>
          <cell r="BB169">
            <v>19</v>
          </cell>
          <cell r="BC169">
            <v>71</v>
          </cell>
          <cell r="BD169">
            <v>3</v>
          </cell>
        </row>
        <row r="170">
          <cell r="K170">
            <v>5023</v>
          </cell>
          <cell r="L170" t="str">
            <v>00005023</v>
          </cell>
          <cell r="M170" t="str">
            <v>P.S. TAMBILLO</v>
          </cell>
          <cell r="N170">
            <v>594</v>
          </cell>
          <cell r="O170">
            <v>5</v>
          </cell>
          <cell r="P170">
            <v>6</v>
          </cell>
          <cell r="Q170">
            <v>11</v>
          </cell>
          <cell r="R170">
            <v>9</v>
          </cell>
          <cell r="S170">
            <v>7</v>
          </cell>
          <cell r="T170">
            <v>7</v>
          </cell>
          <cell r="U170">
            <v>14</v>
          </cell>
          <cell r="V170">
            <v>10</v>
          </cell>
          <cell r="W170">
            <v>9</v>
          </cell>
          <cell r="X170">
            <v>10</v>
          </cell>
          <cell r="Y170">
            <v>11</v>
          </cell>
          <cell r="Z170">
            <v>10</v>
          </cell>
          <cell r="AA170">
            <v>13</v>
          </cell>
          <cell r="AB170">
            <v>12</v>
          </cell>
          <cell r="AC170">
            <v>12</v>
          </cell>
          <cell r="AD170">
            <v>14</v>
          </cell>
          <cell r="AE170">
            <v>12</v>
          </cell>
          <cell r="AF170">
            <v>14</v>
          </cell>
          <cell r="AG170">
            <v>13</v>
          </cell>
          <cell r="AH170">
            <v>13</v>
          </cell>
          <cell r="AI170">
            <v>14</v>
          </cell>
          <cell r="AJ170">
            <v>12</v>
          </cell>
          <cell r="AK170">
            <v>54</v>
          </cell>
          <cell r="AL170">
            <v>38</v>
          </cell>
          <cell r="AM170">
            <v>37</v>
          </cell>
          <cell r="AN170">
            <v>38</v>
          </cell>
          <cell r="AO170">
            <v>38</v>
          </cell>
          <cell r="AP170">
            <v>34</v>
          </cell>
          <cell r="AQ170">
            <v>29</v>
          </cell>
          <cell r="AR170">
            <v>24</v>
          </cell>
          <cell r="AS170">
            <v>21</v>
          </cell>
          <cell r="AT170">
            <v>17</v>
          </cell>
          <cell r="AU170">
            <v>14</v>
          </cell>
          <cell r="AV170">
            <v>10</v>
          </cell>
          <cell r="AW170">
            <v>13</v>
          </cell>
          <cell r="AX170">
            <v>8</v>
          </cell>
          <cell r="AY170">
            <v>1</v>
          </cell>
          <cell r="AZ170">
            <v>303</v>
          </cell>
          <cell r="BA170">
            <v>32</v>
          </cell>
          <cell r="BB170">
            <v>34</v>
          </cell>
          <cell r="BC170">
            <v>122</v>
          </cell>
          <cell r="BD170">
            <v>11</v>
          </cell>
        </row>
        <row r="171">
          <cell r="K171">
            <v>7750</v>
          </cell>
          <cell r="L171" t="str">
            <v>00007750</v>
          </cell>
          <cell r="M171" t="str">
            <v>P.S. TAYALES</v>
          </cell>
          <cell r="N171">
            <v>277</v>
          </cell>
          <cell r="O171">
            <v>1</v>
          </cell>
          <cell r="P171">
            <v>1</v>
          </cell>
          <cell r="Q171">
            <v>2</v>
          </cell>
          <cell r="R171">
            <v>4</v>
          </cell>
          <cell r="S171">
            <v>4</v>
          </cell>
          <cell r="T171">
            <v>3</v>
          </cell>
          <cell r="U171">
            <v>3</v>
          </cell>
          <cell r="V171">
            <v>5</v>
          </cell>
          <cell r="W171">
            <v>4</v>
          </cell>
          <cell r="X171">
            <v>5</v>
          </cell>
          <cell r="Y171">
            <v>5</v>
          </cell>
          <cell r="Z171">
            <v>5</v>
          </cell>
          <cell r="AA171">
            <v>6</v>
          </cell>
          <cell r="AB171">
            <v>6</v>
          </cell>
          <cell r="AC171">
            <v>6</v>
          </cell>
          <cell r="AD171">
            <v>7</v>
          </cell>
          <cell r="AE171">
            <v>6</v>
          </cell>
          <cell r="AF171">
            <v>7</v>
          </cell>
          <cell r="AG171">
            <v>6</v>
          </cell>
          <cell r="AH171">
            <v>6</v>
          </cell>
          <cell r="AI171">
            <v>7</v>
          </cell>
          <cell r="AJ171">
            <v>6</v>
          </cell>
          <cell r="AK171">
            <v>26</v>
          </cell>
          <cell r="AL171">
            <v>19</v>
          </cell>
          <cell r="AM171">
            <v>19</v>
          </cell>
          <cell r="AN171">
            <v>18</v>
          </cell>
          <cell r="AO171">
            <v>18</v>
          </cell>
          <cell r="AP171">
            <v>15</v>
          </cell>
          <cell r="AQ171">
            <v>13</v>
          </cell>
          <cell r="AR171">
            <v>11</v>
          </cell>
          <cell r="AS171">
            <v>10</v>
          </cell>
          <cell r="AT171">
            <v>8</v>
          </cell>
          <cell r="AU171">
            <v>5</v>
          </cell>
          <cell r="AV171">
            <v>5</v>
          </cell>
          <cell r="AW171">
            <v>7</v>
          </cell>
          <cell r="AX171">
            <v>1</v>
          </cell>
          <cell r="AY171">
            <v>0</v>
          </cell>
          <cell r="AZ171">
            <v>141</v>
          </cell>
          <cell r="BA171">
            <v>16</v>
          </cell>
          <cell r="BB171">
            <v>16</v>
          </cell>
          <cell r="BC171">
            <v>59</v>
          </cell>
          <cell r="BD171">
            <v>2</v>
          </cell>
        </row>
        <row r="172">
          <cell r="K172">
            <v>5021</v>
          </cell>
          <cell r="L172" t="str">
            <v>00005021</v>
          </cell>
          <cell r="M172" t="str">
            <v>P.S. VIZA</v>
          </cell>
          <cell r="N172">
            <v>678</v>
          </cell>
          <cell r="O172">
            <v>6</v>
          </cell>
          <cell r="P172">
            <v>6</v>
          </cell>
          <cell r="Q172">
            <v>12</v>
          </cell>
          <cell r="R172">
            <v>8</v>
          </cell>
          <cell r="S172">
            <v>8</v>
          </cell>
          <cell r="T172">
            <v>8</v>
          </cell>
          <cell r="U172">
            <v>12</v>
          </cell>
          <cell r="V172">
            <v>12</v>
          </cell>
          <cell r="W172">
            <v>10</v>
          </cell>
          <cell r="X172">
            <v>12</v>
          </cell>
          <cell r="Y172">
            <v>13</v>
          </cell>
          <cell r="Z172">
            <v>12</v>
          </cell>
          <cell r="AA172">
            <v>14</v>
          </cell>
          <cell r="AB172">
            <v>14</v>
          </cell>
          <cell r="AC172">
            <v>14</v>
          </cell>
          <cell r="AD172">
            <v>16</v>
          </cell>
          <cell r="AE172">
            <v>13</v>
          </cell>
          <cell r="AF172">
            <v>16</v>
          </cell>
          <cell r="AG172">
            <v>15</v>
          </cell>
          <cell r="AH172">
            <v>15</v>
          </cell>
          <cell r="AI172">
            <v>17</v>
          </cell>
          <cell r="AJ172">
            <v>14</v>
          </cell>
          <cell r="AK172">
            <v>63</v>
          </cell>
          <cell r="AL172">
            <v>44</v>
          </cell>
          <cell r="AM172">
            <v>43</v>
          </cell>
          <cell r="AN172">
            <v>45</v>
          </cell>
          <cell r="AO172">
            <v>44</v>
          </cell>
          <cell r="AP172">
            <v>39</v>
          </cell>
          <cell r="AQ172">
            <v>34</v>
          </cell>
          <cell r="AR172">
            <v>28</v>
          </cell>
          <cell r="AS172">
            <v>23</v>
          </cell>
          <cell r="AT172">
            <v>19</v>
          </cell>
          <cell r="AU172">
            <v>15</v>
          </cell>
          <cell r="AV172">
            <v>12</v>
          </cell>
          <cell r="AW172">
            <v>14</v>
          </cell>
          <cell r="AX172">
            <v>9</v>
          </cell>
          <cell r="AY172">
            <v>1</v>
          </cell>
          <cell r="AZ172">
            <v>346</v>
          </cell>
          <cell r="BA172">
            <v>36</v>
          </cell>
          <cell r="BB172">
            <v>39</v>
          </cell>
          <cell r="BC172">
            <v>142</v>
          </cell>
          <cell r="BD172">
            <v>12</v>
          </cell>
        </row>
        <row r="173">
          <cell r="K173">
            <v>5038</v>
          </cell>
          <cell r="L173" t="str">
            <v>00005038</v>
          </cell>
          <cell r="M173" t="str">
            <v>C.S. SAN LUIS DE LA LUCMA</v>
          </cell>
          <cell r="N173">
            <v>1641</v>
          </cell>
          <cell r="O173">
            <v>10</v>
          </cell>
          <cell r="P173">
            <v>11</v>
          </cell>
          <cell r="Q173">
            <v>21</v>
          </cell>
          <cell r="R173">
            <v>16</v>
          </cell>
          <cell r="S173">
            <v>22</v>
          </cell>
          <cell r="T173">
            <v>23</v>
          </cell>
          <cell r="U173">
            <v>19</v>
          </cell>
          <cell r="V173">
            <v>24</v>
          </cell>
          <cell r="W173">
            <v>25</v>
          </cell>
          <cell r="X173">
            <v>28</v>
          </cell>
          <cell r="Y173">
            <v>24</v>
          </cell>
          <cell r="Z173">
            <v>27</v>
          </cell>
          <cell r="AA173">
            <v>36</v>
          </cell>
          <cell r="AB173">
            <v>31</v>
          </cell>
          <cell r="AC173">
            <v>38</v>
          </cell>
          <cell r="AD173">
            <v>41</v>
          </cell>
          <cell r="AE173">
            <v>35</v>
          </cell>
          <cell r="AF173">
            <v>34</v>
          </cell>
          <cell r="AG173">
            <v>34</v>
          </cell>
          <cell r="AH173">
            <v>38</v>
          </cell>
          <cell r="AI173">
            <v>33</v>
          </cell>
          <cell r="AJ173">
            <v>34</v>
          </cell>
          <cell r="AK173">
            <v>108</v>
          </cell>
          <cell r="AL173">
            <v>103</v>
          </cell>
          <cell r="AM173">
            <v>114</v>
          </cell>
          <cell r="AN173">
            <v>103</v>
          </cell>
          <cell r="AO173">
            <v>104</v>
          </cell>
          <cell r="AP173">
            <v>103</v>
          </cell>
          <cell r="AQ173">
            <v>102</v>
          </cell>
          <cell r="AR173">
            <v>74</v>
          </cell>
          <cell r="AS173">
            <v>63</v>
          </cell>
          <cell r="AT173">
            <v>48</v>
          </cell>
          <cell r="AU173">
            <v>45</v>
          </cell>
          <cell r="AV173">
            <v>37</v>
          </cell>
          <cell r="AW173">
            <v>54</v>
          </cell>
          <cell r="AX173">
            <v>16</v>
          </cell>
          <cell r="AY173">
            <v>2</v>
          </cell>
          <cell r="AZ173">
            <v>837</v>
          </cell>
          <cell r="BA173">
            <v>92</v>
          </cell>
          <cell r="BB173">
            <v>88</v>
          </cell>
          <cell r="BC173">
            <v>324</v>
          </cell>
          <cell r="BD173">
            <v>22</v>
          </cell>
        </row>
        <row r="174">
          <cell r="K174">
            <v>5040</v>
          </cell>
          <cell r="L174" t="str">
            <v>00005040</v>
          </cell>
          <cell r="M174" t="str">
            <v>C.S. SOCOTA</v>
          </cell>
          <cell r="N174">
            <v>3073</v>
          </cell>
          <cell r="O174">
            <v>26</v>
          </cell>
          <cell r="P174">
            <v>27</v>
          </cell>
          <cell r="Q174">
            <v>53</v>
          </cell>
          <cell r="R174">
            <v>54</v>
          </cell>
          <cell r="S174">
            <v>60</v>
          </cell>
          <cell r="T174">
            <v>41</v>
          </cell>
          <cell r="U174">
            <v>58</v>
          </cell>
          <cell r="V174">
            <v>48</v>
          </cell>
          <cell r="W174">
            <v>41</v>
          </cell>
          <cell r="X174">
            <v>61</v>
          </cell>
          <cell r="Y174">
            <v>60</v>
          </cell>
          <cell r="Z174">
            <v>68</v>
          </cell>
          <cell r="AA174">
            <v>69</v>
          </cell>
          <cell r="AB174">
            <v>71</v>
          </cell>
          <cell r="AC174">
            <v>83</v>
          </cell>
          <cell r="AD174">
            <v>85</v>
          </cell>
          <cell r="AE174">
            <v>82</v>
          </cell>
          <cell r="AF174">
            <v>78</v>
          </cell>
          <cell r="AG174">
            <v>67</v>
          </cell>
          <cell r="AH174">
            <v>67</v>
          </cell>
          <cell r="AI174">
            <v>61</v>
          </cell>
          <cell r="AJ174">
            <v>62</v>
          </cell>
          <cell r="AK174">
            <v>233</v>
          </cell>
          <cell r="AL174">
            <v>150</v>
          </cell>
          <cell r="AM174">
            <v>187</v>
          </cell>
          <cell r="AN174">
            <v>155</v>
          </cell>
          <cell r="AO174">
            <v>189</v>
          </cell>
          <cell r="AP174">
            <v>178</v>
          </cell>
          <cell r="AQ174">
            <v>164</v>
          </cell>
          <cell r="AR174">
            <v>101</v>
          </cell>
          <cell r="AS174">
            <v>108</v>
          </cell>
          <cell r="AT174">
            <v>91</v>
          </cell>
          <cell r="AU174">
            <v>82</v>
          </cell>
          <cell r="AV174">
            <v>56</v>
          </cell>
          <cell r="AW174">
            <v>110</v>
          </cell>
          <cell r="AX174">
            <v>44</v>
          </cell>
          <cell r="AY174">
            <v>4</v>
          </cell>
          <cell r="AZ174">
            <v>1567</v>
          </cell>
          <cell r="BA174">
            <v>199</v>
          </cell>
          <cell r="BB174">
            <v>171</v>
          </cell>
          <cell r="BC174">
            <v>557</v>
          </cell>
          <cell r="BD174">
            <v>59</v>
          </cell>
        </row>
        <row r="175">
          <cell r="K175">
            <v>5037</v>
          </cell>
          <cell r="L175" t="str">
            <v>00005037</v>
          </cell>
          <cell r="M175" t="str">
            <v>P.S. CHISIGLE</v>
          </cell>
          <cell r="N175">
            <v>628</v>
          </cell>
          <cell r="O175">
            <v>3</v>
          </cell>
          <cell r="P175">
            <v>3</v>
          </cell>
          <cell r="Q175">
            <v>6</v>
          </cell>
          <cell r="R175">
            <v>10</v>
          </cell>
          <cell r="S175">
            <v>6</v>
          </cell>
          <cell r="T175">
            <v>9</v>
          </cell>
          <cell r="U175">
            <v>9</v>
          </cell>
          <cell r="V175">
            <v>9</v>
          </cell>
          <cell r="W175">
            <v>8</v>
          </cell>
          <cell r="X175">
            <v>11</v>
          </cell>
          <cell r="Y175">
            <v>11</v>
          </cell>
          <cell r="Z175">
            <v>12</v>
          </cell>
          <cell r="AA175">
            <v>12</v>
          </cell>
          <cell r="AB175">
            <v>12</v>
          </cell>
          <cell r="AC175">
            <v>14</v>
          </cell>
          <cell r="AD175">
            <v>14</v>
          </cell>
          <cell r="AE175">
            <v>14</v>
          </cell>
          <cell r="AF175">
            <v>15</v>
          </cell>
          <cell r="AG175">
            <v>13</v>
          </cell>
          <cell r="AH175">
            <v>13</v>
          </cell>
          <cell r="AI175">
            <v>13</v>
          </cell>
          <cell r="AJ175">
            <v>13</v>
          </cell>
          <cell r="AK175">
            <v>55</v>
          </cell>
          <cell r="AL175">
            <v>41</v>
          </cell>
          <cell r="AM175">
            <v>45</v>
          </cell>
          <cell r="AN175">
            <v>40</v>
          </cell>
          <cell r="AO175">
            <v>39</v>
          </cell>
          <cell r="AP175">
            <v>37</v>
          </cell>
          <cell r="AQ175">
            <v>37</v>
          </cell>
          <cell r="AR175">
            <v>26</v>
          </cell>
          <cell r="AS175">
            <v>22</v>
          </cell>
          <cell r="AT175">
            <v>19</v>
          </cell>
          <cell r="AU175">
            <v>15</v>
          </cell>
          <cell r="AV175">
            <v>13</v>
          </cell>
          <cell r="AW175">
            <v>15</v>
          </cell>
          <cell r="AX175">
            <v>4</v>
          </cell>
          <cell r="AY175">
            <v>1</v>
          </cell>
          <cell r="AZ175">
            <v>320</v>
          </cell>
          <cell r="BA175">
            <v>34</v>
          </cell>
          <cell r="BB175">
            <v>34</v>
          </cell>
          <cell r="BC175">
            <v>131</v>
          </cell>
          <cell r="BD175">
            <v>6</v>
          </cell>
        </row>
        <row r="176">
          <cell r="K176">
            <v>7749</v>
          </cell>
          <cell r="L176" t="str">
            <v>00007749</v>
          </cell>
          <cell r="M176" t="str">
            <v>P.S. CHURUMAYO</v>
          </cell>
          <cell r="N176">
            <v>643</v>
          </cell>
          <cell r="O176">
            <v>5</v>
          </cell>
          <cell r="P176">
            <v>6</v>
          </cell>
          <cell r="Q176">
            <v>11</v>
          </cell>
          <cell r="R176">
            <v>15</v>
          </cell>
          <cell r="S176">
            <v>9</v>
          </cell>
          <cell r="T176">
            <v>9</v>
          </cell>
          <cell r="U176">
            <v>8</v>
          </cell>
          <cell r="V176">
            <v>9</v>
          </cell>
          <cell r="W176">
            <v>8</v>
          </cell>
          <cell r="X176">
            <v>11</v>
          </cell>
          <cell r="Y176">
            <v>11</v>
          </cell>
          <cell r="Z176">
            <v>12</v>
          </cell>
          <cell r="AA176">
            <v>12</v>
          </cell>
          <cell r="AB176">
            <v>12</v>
          </cell>
          <cell r="AC176">
            <v>14</v>
          </cell>
          <cell r="AD176">
            <v>15</v>
          </cell>
          <cell r="AE176">
            <v>14</v>
          </cell>
          <cell r="AF176">
            <v>15</v>
          </cell>
          <cell r="AG176">
            <v>13</v>
          </cell>
          <cell r="AH176">
            <v>13</v>
          </cell>
          <cell r="AI176">
            <v>13</v>
          </cell>
          <cell r="AJ176">
            <v>13</v>
          </cell>
          <cell r="AK176">
            <v>55</v>
          </cell>
          <cell r="AL176">
            <v>41</v>
          </cell>
          <cell r="AM176">
            <v>45</v>
          </cell>
          <cell r="AN176">
            <v>40</v>
          </cell>
          <cell r="AO176">
            <v>39</v>
          </cell>
          <cell r="AP176">
            <v>38</v>
          </cell>
          <cell r="AQ176">
            <v>38</v>
          </cell>
          <cell r="AR176">
            <v>26</v>
          </cell>
          <cell r="AS176">
            <v>22</v>
          </cell>
          <cell r="AT176">
            <v>19</v>
          </cell>
          <cell r="AU176">
            <v>15</v>
          </cell>
          <cell r="AV176">
            <v>13</v>
          </cell>
          <cell r="AW176">
            <v>15</v>
          </cell>
          <cell r="AX176">
            <v>8</v>
          </cell>
          <cell r="AY176">
            <v>1</v>
          </cell>
          <cell r="AZ176">
            <v>328</v>
          </cell>
          <cell r="BA176">
            <v>34</v>
          </cell>
          <cell r="BB176">
            <v>34</v>
          </cell>
          <cell r="BC176">
            <v>132</v>
          </cell>
          <cell r="BD176">
            <v>11</v>
          </cell>
        </row>
        <row r="177">
          <cell r="K177">
            <v>6866</v>
          </cell>
          <cell r="L177" t="str">
            <v>00006866</v>
          </cell>
          <cell r="M177" t="str">
            <v>P.S. CUÑANQUE</v>
          </cell>
          <cell r="N177">
            <v>305</v>
          </cell>
          <cell r="O177">
            <v>2</v>
          </cell>
          <cell r="P177">
            <v>2</v>
          </cell>
          <cell r="Q177">
            <v>4</v>
          </cell>
          <cell r="R177">
            <v>3</v>
          </cell>
          <cell r="S177">
            <v>2</v>
          </cell>
          <cell r="T177">
            <v>4</v>
          </cell>
          <cell r="U177">
            <v>6</v>
          </cell>
          <cell r="V177">
            <v>4</v>
          </cell>
          <cell r="W177">
            <v>4</v>
          </cell>
          <cell r="X177">
            <v>6</v>
          </cell>
          <cell r="Y177">
            <v>5</v>
          </cell>
          <cell r="Z177">
            <v>6</v>
          </cell>
          <cell r="AA177">
            <v>6</v>
          </cell>
          <cell r="AB177">
            <v>6</v>
          </cell>
          <cell r="AC177">
            <v>7</v>
          </cell>
          <cell r="AD177">
            <v>7</v>
          </cell>
          <cell r="AE177">
            <v>7</v>
          </cell>
          <cell r="AF177">
            <v>7</v>
          </cell>
          <cell r="AG177">
            <v>6</v>
          </cell>
          <cell r="AH177">
            <v>6</v>
          </cell>
          <cell r="AI177">
            <v>6</v>
          </cell>
          <cell r="AJ177">
            <v>6</v>
          </cell>
          <cell r="AK177">
            <v>27</v>
          </cell>
          <cell r="AL177">
            <v>21</v>
          </cell>
          <cell r="AM177">
            <v>22</v>
          </cell>
          <cell r="AN177">
            <v>18</v>
          </cell>
          <cell r="AO177">
            <v>19</v>
          </cell>
          <cell r="AP177">
            <v>18</v>
          </cell>
          <cell r="AQ177">
            <v>18</v>
          </cell>
          <cell r="AR177">
            <v>12</v>
          </cell>
          <cell r="AS177">
            <v>12</v>
          </cell>
          <cell r="AT177">
            <v>9</v>
          </cell>
          <cell r="AU177">
            <v>8</v>
          </cell>
          <cell r="AV177">
            <v>5</v>
          </cell>
          <cell r="AW177">
            <v>8</v>
          </cell>
          <cell r="AX177">
            <v>3</v>
          </cell>
          <cell r="AY177">
            <v>0</v>
          </cell>
          <cell r="AZ177">
            <v>156</v>
          </cell>
          <cell r="BA177">
            <v>17</v>
          </cell>
          <cell r="BB177">
            <v>16</v>
          </cell>
          <cell r="BC177">
            <v>64</v>
          </cell>
          <cell r="BD177">
            <v>4</v>
          </cell>
        </row>
        <row r="178">
          <cell r="K178">
            <v>11262</v>
          </cell>
          <cell r="L178" t="str">
            <v>00011262</v>
          </cell>
          <cell r="M178" t="str">
            <v>P.S. EL PUQUIO</v>
          </cell>
          <cell r="N178">
            <v>245</v>
          </cell>
          <cell r="O178">
            <v>1</v>
          </cell>
          <cell r="P178">
            <v>1</v>
          </cell>
          <cell r="Q178">
            <v>2</v>
          </cell>
          <cell r="R178">
            <v>3</v>
          </cell>
          <cell r="S178">
            <v>3</v>
          </cell>
          <cell r="T178">
            <v>3</v>
          </cell>
          <cell r="U178">
            <v>4</v>
          </cell>
          <cell r="V178">
            <v>4</v>
          </cell>
          <cell r="W178">
            <v>3</v>
          </cell>
          <cell r="X178">
            <v>4</v>
          </cell>
          <cell r="Y178">
            <v>4</v>
          </cell>
          <cell r="Z178">
            <v>5</v>
          </cell>
          <cell r="AA178">
            <v>5</v>
          </cell>
          <cell r="AB178">
            <v>5</v>
          </cell>
          <cell r="AC178">
            <v>5</v>
          </cell>
          <cell r="AD178">
            <v>6</v>
          </cell>
          <cell r="AE178">
            <v>5</v>
          </cell>
          <cell r="AF178">
            <v>6</v>
          </cell>
          <cell r="AG178">
            <v>5</v>
          </cell>
          <cell r="AH178">
            <v>5</v>
          </cell>
          <cell r="AI178">
            <v>5</v>
          </cell>
          <cell r="AJ178">
            <v>5</v>
          </cell>
          <cell r="AK178">
            <v>22</v>
          </cell>
          <cell r="AL178">
            <v>17</v>
          </cell>
          <cell r="AM178">
            <v>17</v>
          </cell>
          <cell r="AN178">
            <v>15</v>
          </cell>
          <cell r="AO178">
            <v>15</v>
          </cell>
          <cell r="AP178">
            <v>15</v>
          </cell>
          <cell r="AQ178">
            <v>14</v>
          </cell>
          <cell r="AR178">
            <v>11</v>
          </cell>
          <cell r="AS178">
            <v>9</v>
          </cell>
          <cell r="AT178">
            <v>7</v>
          </cell>
          <cell r="AU178">
            <v>5</v>
          </cell>
          <cell r="AV178">
            <v>5</v>
          </cell>
          <cell r="AW178">
            <v>6</v>
          </cell>
          <cell r="AX178">
            <v>1</v>
          </cell>
          <cell r="AY178">
            <v>0</v>
          </cell>
          <cell r="AZ178">
            <v>125</v>
          </cell>
          <cell r="BA178">
            <v>13</v>
          </cell>
          <cell r="BB178">
            <v>13</v>
          </cell>
          <cell r="BC178">
            <v>52</v>
          </cell>
          <cell r="BD178">
            <v>2</v>
          </cell>
        </row>
        <row r="179">
          <cell r="K179">
            <v>5043</v>
          </cell>
          <cell r="L179" t="str">
            <v>00005043</v>
          </cell>
          <cell r="M179" t="str">
            <v>P.S. LAGUNA SHITA</v>
          </cell>
          <cell r="N179">
            <v>325</v>
          </cell>
          <cell r="O179">
            <v>2</v>
          </cell>
          <cell r="P179">
            <v>3</v>
          </cell>
          <cell r="Q179">
            <v>5</v>
          </cell>
          <cell r="R179">
            <v>7</v>
          </cell>
          <cell r="S179">
            <v>8</v>
          </cell>
          <cell r="T179">
            <v>4</v>
          </cell>
          <cell r="U179">
            <v>4</v>
          </cell>
          <cell r="V179">
            <v>5</v>
          </cell>
          <cell r="W179">
            <v>4</v>
          </cell>
          <cell r="X179">
            <v>6</v>
          </cell>
          <cell r="Y179">
            <v>6</v>
          </cell>
          <cell r="Z179">
            <v>6</v>
          </cell>
          <cell r="AA179">
            <v>6</v>
          </cell>
          <cell r="AB179">
            <v>6</v>
          </cell>
          <cell r="AC179">
            <v>7</v>
          </cell>
          <cell r="AD179">
            <v>7</v>
          </cell>
          <cell r="AE179">
            <v>7</v>
          </cell>
          <cell r="AF179">
            <v>7</v>
          </cell>
          <cell r="AG179">
            <v>6</v>
          </cell>
          <cell r="AH179">
            <v>7</v>
          </cell>
          <cell r="AI179">
            <v>6</v>
          </cell>
          <cell r="AJ179">
            <v>6</v>
          </cell>
          <cell r="AK179">
            <v>28</v>
          </cell>
          <cell r="AL179">
            <v>22</v>
          </cell>
          <cell r="AM179">
            <v>22</v>
          </cell>
          <cell r="AN179">
            <v>20</v>
          </cell>
          <cell r="AO179">
            <v>19</v>
          </cell>
          <cell r="AP179">
            <v>20</v>
          </cell>
          <cell r="AQ179">
            <v>18</v>
          </cell>
          <cell r="AR179">
            <v>14</v>
          </cell>
          <cell r="AS179">
            <v>12</v>
          </cell>
          <cell r="AT179">
            <v>9</v>
          </cell>
          <cell r="AU179">
            <v>8</v>
          </cell>
          <cell r="AV179">
            <v>5</v>
          </cell>
          <cell r="AW179">
            <v>8</v>
          </cell>
          <cell r="AX179">
            <v>4</v>
          </cell>
          <cell r="AY179">
            <v>0</v>
          </cell>
          <cell r="AZ179">
            <v>166</v>
          </cell>
          <cell r="BA179">
            <v>17</v>
          </cell>
          <cell r="BB179">
            <v>16</v>
          </cell>
          <cell r="BC179">
            <v>67</v>
          </cell>
          <cell r="BD179">
            <v>5</v>
          </cell>
        </row>
        <row r="180">
          <cell r="K180">
            <v>11063</v>
          </cell>
          <cell r="L180" t="str">
            <v>00011063</v>
          </cell>
          <cell r="M180" t="str">
            <v>P.S. LIBERTAD LA PALMA</v>
          </cell>
          <cell r="N180">
            <v>197</v>
          </cell>
          <cell r="O180">
            <v>1</v>
          </cell>
          <cell r="P180">
            <v>1</v>
          </cell>
          <cell r="Q180">
            <v>2</v>
          </cell>
          <cell r="R180">
            <v>2</v>
          </cell>
          <cell r="S180">
            <v>2</v>
          </cell>
          <cell r="T180">
            <v>3</v>
          </cell>
          <cell r="U180">
            <v>2</v>
          </cell>
          <cell r="V180">
            <v>3</v>
          </cell>
          <cell r="W180">
            <v>3</v>
          </cell>
          <cell r="X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C180">
            <v>4</v>
          </cell>
          <cell r="AD180">
            <v>5</v>
          </cell>
          <cell r="AE180">
            <v>4</v>
          </cell>
          <cell r="AF180">
            <v>5</v>
          </cell>
          <cell r="AG180">
            <v>4</v>
          </cell>
          <cell r="AH180">
            <v>4</v>
          </cell>
          <cell r="AI180">
            <v>4</v>
          </cell>
          <cell r="AJ180">
            <v>4</v>
          </cell>
          <cell r="AK180">
            <v>17</v>
          </cell>
          <cell r="AL180">
            <v>13</v>
          </cell>
          <cell r="AM180">
            <v>14</v>
          </cell>
          <cell r="AN180">
            <v>13</v>
          </cell>
          <cell r="AO180">
            <v>13</v>
          </cell>
          <cell r="AP180">
            <v>11</v>
          </cell>
          <cell r="AQ180">
            <v>12</v>
          </cell>
          <cell r="AR180">
            <v>9</v>
          </cell>
          <cell r="AS180">
            <v>7</v>
          </cell>
          <cell r="AT180">
            <v>5</v>
          </cell>
          <cell r="AU180">
            <v>5</v>
          </cell>
          <cell r="AV180">
            <v>5</v>
          </cell>
          <cell r="AW180">
            <v>2</v>
          </cell>
          <cell r="AX180">
            <v>1</v>
          </cell>
          <cell r="AY180">
            <v>0</v>
          </cell>
          <cell r="AZ180">
            <v>100</v>
          </cell>
          <cell r="BA180">
            <v>11</v>
          </cell>
          <cell r="BB180">
            <v>11</v>
          </cell>
          <cell r="BC180">
            <v>41</v>
          </cell>
          <cell r="BD180">
            <v>2</v>
          </cell>
        </row>
        <row r="181">
          <cell r="K181">
            <v>6937</v>
          </cell>
          <cell r="L181" t="str">
            <v>00006937</v>
          </cell>
          <cell r="M181" t="str">
            <v>P.S. MINAS</v>
          </cell>
          <cell r="N181">
            <v>794</v>
          </cell>
          <cell r="O181">
            <v>6</v>
          </cell>
          <cell r="P181">
            <v>6</v>
          </cell>
          <cell r="Q181">
            <v>12</v>
          </cell>
          <cell r="R181">
            <v>15</v>
          </cell>
          <cell r="S181">
            <v>9</v>
          </cell>
          <cell r="T181">
            <v>11</v>
          </cell>
          <cell r="U181">
            <v>9</v>
          </cell>
          <cell r="V181">
            <v>12</v>
          </cell>
          <cell r="W181">
            <v>10</v>
          </cell>
          <cell r="X181">
            <v>14</v>
          </cell>
          <cell r="Y181">
            <v>14</v>
          </cell>
          <cell r="Z181">
            <v>15</v>
          </cell>
          <cell r="AA181">
            <v>15</v>
          </cell>
          <cell r="AB181">
            <v>15</v>
          </cell>
          <cell r="AC181">
            <v>18</v>
          </cell>
          <cell r="AD181">
            <v>18</v>
          </cell>
          <cell r="AE181">
            <v>17</v>
          </cell>
          <cell r="AF181">
            <v>18</v>
          </cell>
          <cell r="AG181">
            <v>16</v>
          </cell>
          <cell r="AH181">
            <v>16</v>
          </cell>
          <cell r="AI181">
            <v>16</v>
          </cell>
          <cell r="AJ181">
            <v>16</v>
          </cell>
          <cell r="AK181">
            <v>70</v>
          </cell>
          <cell r="AL181">
            <v>53</v>
          </cell>
          <cell r="AM181">
            <v>55</v>
          </cell>
          <cell r="AN181">
            <v>50</v>
          </cell>
          <cell r="AO181">
            <v>48</v>
          </cell>
          <cell r="AP181">
            <v>47</v>
          </cell>
          <cell r="AQ181">
            <v>46</v>
          </cell>
          <cell r="AR181">
            <v>32</v>
          </cell>
          <cell r="AS181">
            <v>30</v>
          </cell>
          <cell r="AT181">
            <v>22</v>
          </cell>
          <cell r="AU181">
            <v>19</v>
          </cell>
          <cell r="AV181">
            <v>15</v>
          </cell>
          <cell r="AW181">
            <v>21</v>
          </cell>
          <cell r="AX181">
            <v>10</v>
          </cell>
          <cell r="AY181">
            <v>1</v>
          </cell>
          <cell r="AZ181">
            <v>405</v>
          </cell>
          <cell r="BA181">
            <v>42</v>
          </cell>
          <cell r="BB181">
            <v>42</v>
          </cell>
          <cell r="BC181">
            <v>165</v>
          </cell>
          <cell r="BD181">
            <v>13</v>
          </cell>
        </row>
        <row r="182">
          <cell r="K182">
            <v>5041</v>
          </cell>
          <cell r="L182" t="str">
            <v>00005041</v>
          </cell>
          <cell r="M182" t="str">
            <v>P.S. MOCHADIN</v>
          </cell>
          <cell r="N182">
            <v>463</v>
          </cell>
          <cell r="O182">
            <v>2</v>
          </cell>
          <cell r="P182">
            <v>3</v>
          </cell>
          <cell r="Q182">
            <v>5</v>
          </cell>
          <cell r="R182">
            <v>5</v>
          </cell>
          <cell r="S182">
            <v>4</v>
          </cell>
          <cell r="T182">
            <v>7</v>
          </cell>
          <cell r="U182">
            <v>6</v>
          </cell>
          <cell r="V182">
            <v>7</v>
          </cell>
          <cell r="W182">
            <v>6</v>
          </cell>
          <cell r="X182">
            <v>8</v>
          </cell>
          <cell r="Y182">
            <v>8</v>
          </cell>
          <cell r="Z182">
            <v>9</v>
          </cell>
          <cell r="AA182">
            <v>9</v>
          </cell>
          <cell r="AB182">
            <v>9</v>
          </cell>
          <cell r="AC182">
            <v>10</v>
          </cell>
          <cell r="AD182">
            <v>11</v>
          </cell>
          <cell r="AE182">
            <v>10</v>
          </cell>
          <cell r="AF182">
            <v>11</v>
          </cell>
          <cell r="AG182">
            <v>9</v>
          </cell>
          <cell r="AH182">
            <v>10</v>
          </cell>
          <cell r="AI182">
            <v>9</v>
          </cell>
          <cell r="AJ182">
            <v>9</v>
          </cell>
          <cell r="AK182">
            <v>41</v>
          </cell>
          <cell r="AL182">
            <v>31</v>
          </cell>
          <cell r="AM182">
            <v>33</v>
          </cell>
          <cell r="AN182">
            <v>29</v>
          </cell>
          <cell r="AO182">
            <v>29</v>
          </cell>
          <cell r="AP182">
            <v>28</v>
          </cell>
          <cell r="AQ182">
            <v>28</v>
          </cell>
          <cell r="AR182">
            <v>20</v>
          </cell>
          <cell r="AS182">
            <v>17</v>
          </cell>
          <cell r="AT182">
            <v>14</v>
          </cell>
          <cell r="AU182">
            <v>11</v>
          </cell>
          <cell r="AV182">
            <v>8</v>
          </cell>
          <cell r="AW182">
            <v>12</v>
          </cell>
          <cell r="AX182">
            <v>4</v>
          </cell>
          <cell r="AY182">
            <v>0</v>
          </cell>
          <cell r="AZ182">
            <v>236</v>
          </cell>
          <cell r="BA182">
            <v>25</v>
          </cell>
          <cell r="BB182">
            <v>24</v>
          </cell>
          <cell r="BC182">
            <v>97</v>
          </cell>
          <cell r="BD182">
            <v>5</v>
          </cell>
        </row>
        <row r="183">
          <cell r="K183">
            <v>11061</v>
          </cell>
          <cell r="L183" t="str">
            <v>00011061</v>
          </cell>
          <cell r="M183" t="str">
            <v>P.S. NUEVO ORIENTE</v>
          </cell>
          <cell r="N183">
            <v>252</v>
          </cell>
          <cell r="O183">
            <v>2</v>
          </cell>
          <cell r="P183">
            <v>3</v>
          </cell>
          <cell r="Q183">
            <v>5</v>
          </cell>
          <cell r="R183">
            <v>4</v>
          </cell>
          <cell r="S183">
            <v>5</v>
          </cell>
          <cell r="T183">
            <v>3</v>
          </cell>
          <cell r="U183">
            <v>5</v>
          </cell>
          <cell r="V183">
            <v>4</v>
          </cell>
          <cell r="W183">
            <v>3</v>
          </cell>
          <cell r="X183">
            <v>4</v>
          </cell>
          <cell r="Y183">
            <v>4</v>
          </cell>
          <cell r="Z183">
            <v>5</v>
          </cell>
          <cell r="AA183">
            <v>5</v>
          </cell>
          <cell r="AB183">
            <v>5</v>
          </cell>
          <cell r="AC183">
            <v>5</v>
          </cell>
          <cell r="AD183">
            <v>6</v>
          </cell>
          <cell r="AE183">
            <v>5</v>
          </cell>
          <cell r="AF183">
            <v>6</v>
          </cell>
          <cell r="AG183">
            <v>5</v>
          </cell>
          <cell r="AH183">
            <v>5</v>
          </cell>
          <cell r="AI183">
            <v>5</v>
          </cell>
          <cell r="AJ183">
            <v>5</v>
          </cell>
          <cell r="AK183">
            <v>22</v>
          </cell>
          <cell r="AL183">
            <v>17</v>
          </cell>
          <cell r="AM183">
            <v>17</v>
          </cell>
          <cell r="AN183">
            <v>15</v>
          </cell>
          <cell r="AO183">
            <v>15</v>
          </cell>
          <cell r="AP183">
            <v>15</v>
          </cell>
          <cell r="AQ183">
            <v>14</v>
          </cell>
          <cell r="AR183">
            <v>11</v>
          </cell>
          <cell r="AS183">
            <v>9</v>
          </cell>
          <cell r="AT183">
            <v>7</v>
          </cell>
          <cell r="AU183">
            <v>5</v>
          </cell>
          <cell r="AV183">
            <v>5</v>
          </cell>
          <cell r="AW183">
            <v>6</v>
          </cell>
          <cell r="AX183">
            <v>4</v>
          </cell>
          <cell r="AY183">
            <v>0</v>
          </cell>
          <cell r="AZ183">
            <v>129</v>
          </cell>
          <cell r="BA183">
            <v>13</v>
          </cell>
          <cell r="BB183">
            <v>13</v>
          </cell>
          <cell r="BC183">
            <v>52</v>
          </cell>
          <cell r="BD183">
            <v>5</v>
          </cell>
        </row>
        <row r="184">
          <cell r="K184">
            <v>11258</v>
          </cell>
          <cell r="L184" t="str">
            <v>00011258</v>
          </cell>
          <cell r="M184" t="str">
            <v>P.S. RINCONADA MIRAFLORES</v>
          </cell>
          <cell r="N184">
            <v>295</v>
          </cell>
          <cell r="O184">
            <v>3</v>
          </cell>
          <cell r="P184">
            <v>4</v>
          </cell>
          <cell r="Q184">
            <v>7</v>
          </cell>
          <cell r="R184">
            <v>5</v>
          </cell>
          <cell r="S184">
            <v>3</v>
          </cell>
          <cell r="T184">
            <v>4</v>
          </cell>
          <cell r="U184">
            <v>3</v>
          </cell>
          <cell r="V184">
            <v>4</v>
          </cell>
          <cell r="W184">
            <v>4</v>
          </cell>
          <cell r="X184">
            <v>5</v>
          </cell>
          <cell r="Y184">
            <v>5</v>
          </cell>
          <cell r="Z184">
            <v>6</v>
          </cell>
          <cell r="AA184">
            <v>6</v>
          </cell>
          <cell r="AB184">
            <v>6</v>
          </cell>
          <cell r="AC184">
            <v>6</v>
          </cell>
          <cell r="AD184">
            <v>7</v>
          </cell>
          <cell r="AE184">
            <v>6</v>
          </cell>
          <cell r="AF184">
            <v>7</v>
          </cell>
          <cell r="AG184">
            <v>6</v>
          </cell>
          <cell r="AH184">
            <v>6</v>
          </cell>
          <cell r="AI184">
            <v>6</v>
          </cell>
          <cell r="AJ184">
            <v>6</v>
          </cell>
          <cell r="AK184">
            <v>26</v>
          </cell>
          <cell r="AL184">
            <v>19</v>
          </cell>
          <cell r="AM184">
            <v>21</v>
          </cell>
          <cell r="AN184">
            <v>18</v>
          </cell>
          <cell r="AO184">
            <v>19</v>
          </cell>
          <cell r="AP184">
            <v>17</v>
          </cell>
          <cell r="AQ184">
            <v>17</v>
          </cell>
          <cell r="AR184">
            <v>11</v>
          </cell>
          <cell r="AS184">
            <v>10</v>
          </cell>
          <cell r="AT184">
            <v>9</v>
          </cell>
          <cell r="AU184">
            <v>7</v>
          </cell>
          <cell r="AV184">
            <v>5</v>
          </cell>
          <cell r="AW184">
            <v>8</v>
          </cell>
          <cell r="AX184">
            <v>5</v>
          </cell>
          <cell r="AY184">
            <v>0</v>
          </cell>
          <cell r="AZ184">
            <v>150</v>
          </cell>
          <cell r="BA184">
            <v>16</v>
          </cell>
          <cell r="BB184">
            <v>16</v>
          </cell>
          <cell r="BC184">
            <v>61</v>
          </cell>
          <cell r="BD184">
            <v>7</v>
          </cell>
        </row>
        <row r="185">
          <cell r="K185">
            <v>6853</v>
          </cell>
          <cell r="L185" t="str">
            <v>00006853</v>
          </cell>
          <cell r="M185" t="str">
            <v>P.S. SAIREPAMPA</v>
          </cell>
          <cell r="N185">
            <v>433</v>
          </cell>
          <cell r="O185">
            <v>2</v>
          </cell>
          <cell r="P185">
            <v>3</v>
          </cell>
          <cell r="Q185">
            <v>5</v>
          </cell>
          <cell r="R185">
            <v>3</v>
          </cell>
          <cell r="S185">
            <v>5</v>
          </cell>
          <cell r="T185">
            <v>6</v>
          </cell>
          <cell r="U185">
            <v>6</v>
          </cell>
          <cell r="V185">
            <v>6</v>
          </cell>
          <cell r="W185">
            <v>6</v>
          </cell>
          <cell r="X185">
            <v>8</v>
          </cell>
          <cell r="Y185">
            <v>8</v>
          </cell>
          <cell r="Z185">
            <v>8</v>
          </cell>
          <cell r="AA185">
            <v>8</v>
          </cell>
          <cell r="AB185">
            <v>8</v>
          </cell>
          <cell r="AC185">
            <v>10</v>
          </cell>
          <cell r="AD185">
            <v>10</v>
          </cell>
          <cell r="AE185">
            <v>10</v>
          </cell>
          <cell r="AF185">
            <v>10</v>
          </cell>
          <cell r="AG185">
            <v>9</v>
          </cell>
          <cell r="AH185">
            <v>9</v>
          </cell>
          <cell r="AI185">
            <v>9</v>
          </cell>
          <cell r="AJ185">
            <v>9</v>
          </cell>
          <cell r="AK185">
            <v>37</v>
          </cell>
          <cell r="AL185">
            <v>29</v>
          </cell>
          <cell r="AM185">
            <v>31</v>
          </cell>
          <cell r="AN185">
            <v>28</v>
          </cell>
          <cell r="AO185">
            <v>28</v>
          </cell>
          <cell r="AP185">
            <v>26</v>
          </cell>
          <cell r="AQ185">
            <v>24</v>
          </cell>
          <cell r="AR185">
            <v>17</v>
          </cell>
          <cell r="AS185">
            <v>17</v>
          </cell>
          <cell r="AT185">
            <v>13</v>
          </cell>
          <cell r="AU185">
            <v>10</v>
          </cell>
          <cell r="AV185">
            <v>8</v>
          </cell>
          <cell r="AW185">
            <v>12</v>
          </cell>
          <cell r="AX185">
            <v>4</v>
          </cell>
          <cell r="AY185">
            <v>0</v>
          </cell>
          <cell r="AZ185">
            <v>221</v>
          </cell>
          <cell r="BA185">
            <v>23</v>
          </cell>
          <cell r="BB185">
            <v>23</v>
          </cell>
          <cell r="BC185">
            <v>91</v>
          </cell>
          <cell r="BD185">
            <v>5</v>
          </cell>
        </row>
        <row r="186">
          <cell r="K186">
            <v>5042</v>
          </cell>
          <cell r="L186" t="str">
            <v>00005042</v>
          </cell>
          <cell r="M186" t="str">
            <v>P.S. SAN ANTONIO</v>
          </cell>
          <cell r="N186">
            <v>477</v>
          </cell>
          <cell r="O186">
            <v>2</v>
          </cell>
          <cell r="P186">
            <v>3</v>
          </cell>
          <cell r="Q186">
            <v>5</v>
          </cell>
          <cell r="R186">
            <v>5</v>
          </cell>
          <cell r="S186">
            <v>4</v>
          </cell>
          <cell r="T186">
            <v>7</v>
          </cell>
          <cell r="U186">
            <v>7</v>
          </cell>
          <cell r="V186">
            <v>7</v>
          </cell>
          <cell r="W186">
            <v>6</v>
          </cell>
          <cell r="X186">
            <v>9</v>
          </cell>
          <cell r="Y186">
            <v>9</v>
          </cell>
          <cell r="Z186">
            <v>9</v>
          </cell>
          <cell r="AA186">
            <v>9</v>
          </cell>
          <cell r="AB186">
            <v>9</v>
          </cell>
          <cell r="AC186">
            <v>11</v>
          </cell>
          <cell r="AD186">
            <v>11</v>
          </cell>
          <cell r="AE186">
            <v>11</v>
          </cell>
          <cell r="AF186">
            <v>11</v>
          </cell>
          <cell r="AG186">
            <v>10</v>
          </cell>
          <cell r="AH186">
            <v>10</v>
          </cell>
          <cell r="AI186">
            <v>10</v>
          </cell>
          <cell r="AJ186">
            <v>10</v>
          </cell>
          <cell r="AK186">
            <v>42</v>
          </cell>
          <cell r="AL186">
            <v>32</v>
          </cell>
          <cell r="AM186">
            <v>33</v>
          </cell>
          <cell r="AN186">
            <v>30</v>
          </cell>
          <cell r="AO186">
            <v>29</v>
          </cell>
          <cell r="AP186">
            <v>28</v>
          </cell>
          <cell r="AQ186">
            <v>29</v>
          </cell>
          <cell r="AR186">
            <v>21</v>
          </cell>
          <cell r="AS186">
            <v>17</v>
          </cell>
          <cell r="AT186">
            <v>14</v>
          </cell>
          <cell r="AU186">
            <v>11</v>
          </cell>
          <cell r="AV186">
            <v>9</v>
          </cell>
          <cell r="AW186">
            <v>12</v>
          </cell>
          <cell r="AX186">
            <v>4</v>
          </cell>
          <cell r="AY186">
            <v>0</v>
          </cell>
          <cell r="AZ186">
            <v>243</v>
          </cell>
          <cell r="BA186">
            <v>26</v>
          </cell>
          <cell r="BB186">
            <v>26</v>
          </cell>
          <cell r="BC186">
            <v>99</v>
          </cell>
          <cell r="BD186">
            <v>5</v>
          </cell>
        </row>
        <row r="187">
          <cell r="K187">
            <v>6948</v>
          </cell>
          <cell r="L187" t="str">
            <v>00006948</v>
          </cell>
          <cell r="M187" t="str">
            <v>P.S. SANTA ELENA</v>
          </cell>
          <cell r="N187">
            <v>311</v>
          </cell>
          <cell r="O187">
            <v>2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4</v>
          </cell>
          <cell r="U187">
            <v>4</v>
          </cell>
          <cell r="V187">
            <v>5</v>
          </cell>
          <cell r="W187">
            <v>4</v>
          </cell>
          <cell r="X187">
            <v>6</v>
          </cell>
          <cell r="Y187">
            <v>6</v>
          </cell>
          <cell r="Z187">
            <v>6</v>
          </cell>
          <cell r="AA187">
            <v>6</v>
          </cell>
          <cell r="AB187">
            <v>6</v>
          </cell>
          <cell r="AC187">
            <v>7</v>
          </cell>
          <cell r="AD187">
            <v>7</v>
          </cell>
          <cell r="AE187">
            <v>7</v>
          </cell>
          <cell r="AF187">
            <v>7</v>
          </cell>
          <cell r="AG187">
            <v>6</v>
          </cell>
          <cell r="AH187">
            <v>6</v>
          </cell>
          <cell r="AI187">
            <v>6</v>
          </cell>
          <cell r="AJ187">
            <v>6</v>
          </cell>
          <cell r="AK187">
            <v>27</v>
          </cell>
          <cell r="AL187">
            <v>22</v>
          </cell>
          <cell r="AM187">
            <v>22</v>
          </cell>
          <cell r="AN187">
            <v>18</v>
          </cell>
          <cell r="AO187">
            <v>19</v>
          </cell>
          <cell r="AP187">
            <v>18</v>
          </cell>
          <cell r="AQ187">
            <v>18</v>
          </cell>
          <cell r="AR187">
            <v>14</v>
          </cell>
          <cell r="AS187">
            <v>12</v>
          </cell>
          <cell r="AT187">
            <v>9</v>
          </cell>
          <cell r="AU187">
            <v>8</v>
          </cell>
          <cell r="AV187">
            <v>5</v>
          </cell>
          <cell r="AW187">
            <v>8</v>
          </cell>
          <cell r="AX187">
            <v>3</v>
          </cell>
          <cell r="AY187">
            <v>0</v>
          </cell>
          <cell r="AZ187">
            <v>159</v>
          </cell>
          <cell r="BA187">
            <v>17</v>
          </cell>
          <cell r="BB187">
            <v>16</v>
          </cell>
          <cell r="BC187">
            <v>64</v>
          </cell>
          <cell r="BD187">
            <v>4</v>
          </cell>
        </row>
        <row r="188">
          <cell r="K188">
            <v>6870</v>
          </cell>
          <cell r="L188" t="str">
            <v>00006870</v>
          </cell>
          <cell r="M188" t="str">
            <v>P.S. SANTA ROSA DEL TINGO</v>
          </cell>
          <cell r="N188">
            <v>634</v>
          </cell>
          <cell r="O188">
            <v>3</v>
          </cell>
          <cell r="P188">
            <v>4</v>
          </cell>
          <cell r="Q188">
            <v>7</v>
          </cell>
          <cell r="R188">
            <v>10</v>
          </cell>
          <cell r="S188">
            <v>5</v>
          </cell>
          <cell r="T188">
            <v>8</v>
          </cell>
          <cell r="U188">
            <v>12</v>
          </cell>
          <cell r="V188">
            <v>9</v>
          </cell>
          <cell r="W188">
            <v>10</v>
          </cell>
          <cell r="X188">
            <v>10</v>
          </cell>
          <cell r="Y188">
            <v>9</v>
          </cell>
          <cell r="Z188">
            <v>10</v>
          </cell>
          <cell r="AA188">
            <v>13</v>
          </cell>
          <cell r="AB188">
            <v>11</v>
          </cell>
          <cell r="AC188">
            <v>13</v>
          </cell>
          <cell r="AD188">
            <v>14</v>
          </cell>
          <cell r="AE188">
            <v>13</v>
          </cell>
          <cell r="AF188">
            <v>12</v>
          </cell>
          <cell r="AG188">
            <v>12</v>
          </cell>
          <cell r="AH188">
            <v>13</v>
          </cell>
          <cell r="AI188">
            <v>13</v>
          </cell>
          <cell r="AJ188">
            <v>13</v>
          </cell>
          <cell r="AK188">
            <v>53</v>
          </cell>
          <cell r="AL188">
            <v>51</v>
          </cell>
          <cell r="AM188">
            <v>46</v>
          </cell>
          <cell r="AN188">
            <v>42</v>
          </cell>
          <cell r="AO188">
            <v>39</v>
          </cell>
          <cell r="AP188">
            <v>38</v>
          </cell>
          <cell r="AQ188">
            <v>39</v>
          </cell>
          <cell r="AR188">
            <v>28</v>
          </cell>
          <cell r="AS188">
            <v>22</v>
          </cell>
          <cell r="AT188">
            <v>15</v>
          </cell>
          <cell r="AU188">
            <v>14</v>
          </cell>
          <cell r="AV188">
            <v>13</v>
          </cell>
          <cell r="AW188">
            <v>17</v>
          </cell>
          <cell r="AX188">
            <v>5</v>
          </cell>
          <cell r="AY188">
            <v>0</v>
          </cell>
          <cell r="AZ188">
            <v>323</v>
          </cell>
          <cell r="BA188">
            <v>33</v>
          </cell>
          <cell r="BB188">
            <v>32</v>
          </cell>
          <cell r="BC188">
            <v>137</v>
          </cell>
          <cell r="BD188">
            <v>7</v>
          </cell>
        </row>
        <row r="189">
          <cell r="K189">
            <v>5039</v>
          </cell>
          <cell r="L189" t="str">
            <v>00005039</v>
          </cell>
          <cell r="M189" t="str">
            <v>P.S. SANTO DOMINGO DE LA LUCMA</v>
          </cell>
          <cell r="N189">
            <v>665</v>
          </cell>
          <cell r="O189">
            <v>4</v>
          </cell>
          <cell r="P189">
            <v>4</v>
          </cell>
          <cell r="Q189">
            <v>8</v>
          </cell>
          <cell r="R189">
            <v>9</v>
          </cell>
          <cell r="S189">
            <v>12</v>
          </cell>
          <cell r="T189">
            <v>9</v>
          </cell>
          <cell r="U189">
            <v>7</v>
          </cell>
          <cell r="V189">
            <v>9</v>
          </cell>
          <cell r="W189">
            <v>10</v>
          </cell>
          <cell r="X189">
            <v>11</v>
          </cell>
          <cell r="Y189">
            <v>10</v>
          </cell>
          <cell r="Z189">
            <v>10</v>
          </cell>
          <cell r="AA189">
            <v>13</v>
          </cell>
          <cell r="AB189">
            <v>12</v>
          </cell>
          <cell r="AC189">
            <v>14</v>
          </cell>
          <cell r="AD189">
            <v>15</v>
          </cell>
          <cell r="AE189">
            <v>13</v>
          </cell>
          <cell r="AF189">
            <v>13</v>
          </cell>
          <cell r="AG189">
            <v>13</v>
          </cell>
          <cell r="AH189">
            <v>14</v>
          </cell>
          <cell r="AI189">
            <v>13</v>
          </cell>
          <cell r="AJ189">
            <v>14</v>
          </cell>
          <cell r="AK189">
            <v>56</v>
          </cell>
          <cell r="AL189">
            <v>52</v>
          </cell>
          <cell r="AM189">
            <v>47</v>
          </cell>
          <cell r="AN189">
            <v>43</v>
          </cell>
          <cell r="AO189">
            <v>41</v>
          </cell>
          <cell r="AP189">
            <v>41</v>
          </cell>
          <cell r="AQ189">
            <v>40</v>
          </cell>
          <cell r="AR189">
            <v>31</v>
          </cell>
          <cell r="AS189">
            <v>23</v>
          </cell>
          <cell r="AT189">
            <v>16</v>
          </cell>
          <cell r="AU189">
            <v>16</v>
          </cell>
          <cell r="AV189">
            <v>13</v>
          </cell>
          <cell r="AW189">
            <v>17</v>
          </cell>
          <cell r="AX189">
            <v>7</v>
          </cell>
          <cell r="AY189">
            <v>1</v>
          </cell>
          <cell r="AZ189">
            <v>339</v>
          </cell>
          <cell r="BA189">
            <v>34</v>
          </cell>
          <cell r="BB189">
            <v>34</v>
          </cell>
          <cell r="BC189">
            <v>143</v>
          </cell>
          <cell r="BD189">
            <v>9</v>
          </cell>
        </row>
        <row r="190">
          <cell r="K190">
            <v>7048</v>
          </cell>
          <cell r="L190" t="str">
            <v>00007048</v>
          </cell>
          <cell r="M190" t="str">
            <v>P.S. SEXESHITA</v>
          </cell>
          <cell r="N190">
            <v>402</v>
          </cell>
          <cell r="O190">
            <v>1</v>
          </cell>
          <cell r="P190">
            <v>2</v>
          </cell>
          <cell r="Q190">
            <v>3</v>
          </cell>
          <cell r="R190">
            <v>3</v>
          </cell>
          <cell r="S190">
            <v>3</v>
          </cell>
          <cell r="T190">
            <v>5</v>
          </cell>
          <cell r="U190">
            <v>4</v>
          </cell>
          <cell r="V190">
            <v>6</v>
          </cell>
          <cell r="W190">
            <v>6</v>
          </cell>
          <cell r="X190">
            <v>7</v>
          </cell>
          <cell r="Y190">
            <v>6</v>
          </cell>
          <cell r="Z190">
            <v>6</v>
          </cell>
          <cell r="AA190">
            <v>8</v>
          </cell>
          <cell r="AB190">
            <v>7</v>
          </cell>
          <cell r="AC190">
            <v>9</v>
          </cell>
          <cell r="AD190">
            <v>9</v>
          </cell>
          <cell r="AE190">
            <v>8</v>
          </cell>
          <cell r="AF190">
            <v>8</v>
          </cell>
          <cell r="AG190">
            <v>8</v>
          </cell>
          <cell r="AH190">
            <v>9</v>
          </cell>
          <cell r="AI190">
            <v>8</v>
          </cell>
          <cell r="AJ190">
            <v>9</v>
          </cell>
          <cell r="AK190">
            <v>35</v>
          </cell>
          <cell r="AL190">
            <v>33</v>
          </cell>
          <cell r="AM190">
            <v>29</v>
          </cell>
          <cell r="AN190">
            <v>27</v>
          </cell>
          <cell r="AO190">
            <v>25</v>
          </cell>
          <cell r="AP190">
            <v>25</v>
          </cell>
          <cell r="AQ190">
            <v>25</v>
          </cell>
          <cell r="AR190">
            <v>18</v>
          </cell>
          <cell r="AS190">
            <v>14</v>
          </cell>
          <cell r="AT190">
            <v>11</v>
          </cell>
          <cell r="AU190">
            <v>10</v>
          </cell>
          <cell r="AV190">
            <v>7</v>
          </cell>
          <cell r="AW190">
            <v>11</v>
          </cell>
          <cell r="AX190">
            <v>2</v>
          </cell>
          <cell r="AY190">
            <v>0</v>
          </cell>
          <cell r="AZ190">
            <v>205</v>
          </cell>
          <cell r="BA190">
            <v>21</v>
          </cell>
          <cell r="BB190">
            <v>21</v>
          </cell>
          <cell r="BC190">
            <v>89</v>
          </cell>
          <cell r="BD190">
            <v>3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DIST. 2019"/>
      <sheetName val="POB X MCR 2019"/>
      <sheetName val="POB X SEXO 2019"/>
      <sheetName val="Por quinquenios"/>
      <sheetName val="PIRAMIDE POBLACIONAL"/>
      <sheetName val="Hoja2"/>
    </sheetNames>
    <sheetDataSet>
      <sheetData sheetId="0" refreshError="1"/>
      <sheetData sheetId="1">
        <row r="7">
          <cell r="C7">
            <v>4659</v>
          </cell>
          <cell r="D7" t="str">
            <v>HOSPITAL JOSE H. SOTO CADENILLAS - CHOTA</v>
          </cell>
          <cell r="E7" t="str">
            <v>II-1</v>
          </cell>
          <cell r="F7">
            <v>11011</v>
          </cell>
          <cell r="G7">
            <v>1169</v>
          </cell>
          <cell r="H7">
            <v>235</v>
          </cell>
          <cell r="I7">
            <v>256</v>
          </cell>
          <cell r="J7">
            <v>231</v>
          </cell>
          <cell r="K7">
            <v>226</v>
          </cell>
          <cell r="L7">
            <v>221</v>
          </cell>
          <cell r="M7">
            <v>177</v>
          </cell>
          <cell r="N7">
            <v>178</v>
          </cell>
          <cell r="O7">
            <v>180</v>
          </cell>
          <cell r="P7">
            <v>183</v>
          </cell>
          <cell r="Q7">
            <v>187</v>
          </cell>
          <cell r="R7">
            <v>191</v>
          </cell>
          <cell r="S7">
            <v>193</v>
          </cell>
          <cell r="T7">
            <v>196</v>
          </cell>
          <cell r="U7">
            <v>198</v>
          </cell>
          <cell r="V7">
            <v>200</v>
          </cell>
          <cell r="W7">
            <v>203</v>
          </cell>
          <cell r="X7">
            <v>205</v>
          </cell>
          <cell r="Y7">
            <v>204</v>
          </cell>
          <cell r="Z7">
            <v>197</v>
          </cell>
          <cell r="AA7">
            <v>187</v>
          </cell>
          <cell r="AB7">
            <v>835</v>
          </cell>
          <cell r="AC7">
            <v>847</v>
          </cell>
          <cell r="AD7">
            <v>926</v>
          </cell>
          <cell r="AE7">
            <v>876</v>
          </cell>
          <cell r="AF7">
            <v>748</v>
          </cell>
          <cell r="AG7">
            <v>679</v>
          </cell>
          <cell r="AH7">
            <v>485</v>
          </cell>
          <cell r="AI7">
            <v>418</v>
          </cell>
          <cell r="AJ7">
            <v>359</v>
          </cell>
          <cell r="AK7">
            <v>265</v>
          </cell>
          <cell r="AL7">
            <v>220</v>
          </cell>
          <cell r="AM7">
            <v>151</v>
          </cell>
          <cell r="AN7">
            <v>154</v>
          </cell>
          <cell r="AO7">
            <v>11</v>
          </cell>
          <cell r="AP7">
            <v>74</v>
          </cell>
          <cell r="AQ7">
            <v>74</v>
          </cell>
          <cell r="AR7">
            <v>162</v>
          </cell>
          <cell r="AS7">
            <v>5614</v>
          </cell>
          <cell r="AT7">
            <v>488</v>
          </cell>
          <cell r="AU7">
            <v>513</v>
          </cell>
          <cell r="AV7">
            <v>2727</v>
          </cell>
          <cell r="AW7">
            <v>290</v>
          </cell>
        </row>
        <row r="8">
          <cell r="C8">
            <v>16702</v>
          </cell>
          <cell r="D8" t="str">
            <v>ESSALUD CHOTA</v>
          </cell>
          <cell r="E8" t="str">
            <v>I-3</v>
          </cell>
          <cell r="F8">
            <v>10389</v>
          </cell>
          <cell r="G8">
            <v>724</v>
          </cell>
          <cell r="H8">
            <v>119</v>
          </cell>
          <cell r="I8">
            <v>137</v>
          </cell>
          <cell r="J8">
            <v>140</v>
          </cell>
          <cell r="K8">
            <v>158</v>
          </cell>
          <cell r="L8">
            <v>170</v>
          </cell>
          <cell r="M8">
            <v>182</v>
          </cell>
          <cell r="N8">
            <v>172</v>
          </cell>
          <cell r="O8">
            <v>176</v>
          </cell>
          <cell r="P8">
            <v>180</v>
          </cell>
          <cell r="Q8">
            <v>183</v>
          </cell>
          <cell r="R8">
            <v>187</v>
          </cell>
          <cell r="S8">
            <v>189</v>
          </cell>
          <cell r="T8">
            <v>192</v>
          </cell>
          <cell r="U8">
            <v>195</v>
          </cell>
          <cell r="V8">
            <v>196</v>
          </cell>
          <cell r="W8">
            <v>199</v>
          </cell>
          <cell r="X8">
            <v>201</v>
          </cell>
          <cell r="Y8">
            <v>200</v>
          </cell>
          <cell r="Z8">
            <v>193</v>
          </cell>
          <cell r="AA8">
            <v>184</v>
          </cell>
          <cell r="AB8">
            <v>819</v>
          </cell>
          <cell r="AC8">
            <v>831</v>
          </cell>
          <cell r="AD8">
            <v>909</v>
          </cell>
          <cell r="AE8">
            <v>860</v>
          </cell>
          <cell r="AF8">
            <v>734</v>
          </cell>
          <cell r="AG8">
            <v>666</v>
          </cell>
          <cell r="AH8">
            <v>476</v>
          </cell>
          <cell r="AI8">
            <v>411</v>
          </cell>
          <cell r="AJ8">
            <v>352</v>
          </cell>
          <cell r="AK8">
            <v>260</v>
          </cell>
          <cell r="AL8">
            <v>219</v>
          </cell>
          <cell r="AM8">
            <v>147</v>
          </cell>
          <cell r="AN8">
            <v>152</v>
          </cell>
          <cell r="AO8">
            <v>12</v>
          </cell>
          <cell r="AP8">
            <v>73</v>
          </cell>
          <cell r="AQ8">
            <v>74</v>
          </cell>
          <cell r="AR8">
            <v>159</v>
          </cell>
          <cell r="AS8">
            <v>5302</v>
          </cell>
          <cell r="AT8">
            <v>477</v>
          </cell>
          <cell r="AU8">
            <v>503</v>
          </cell>
          <cell r="AV8">
            <v>2676</v>
          </cell>
          <cell r="AW8">
            <v>75</v>
          </cell>
        </row>
        <row r="9">
          <cell r="D9" t="str">
            <v>RED CHOTA</v>
          </cell>
          <cell r="F9">
            <v>152580</v>
          </cell>
          <cell r="G9">
            <v>10942</v>
          </cell>
          <cell r="H9">
            <v>2085</v>
          </cell>
          <cell r="I9">
            <v>2185</v>
          </cell>
          <cell r="J9">
            <v>2149</v>
          </cell>
          <cell r="K9">
            <v>2186</v>
          </cell>
          <cell r="L9">
            <v>2337</v>
          </cell>
          <cell r="M9">
            <v>2375</v>
          </cell>
          <cell r="N9">
            <v>2948</v>
          </cell>
          <cell r="O9">
            <v>3016</v>
          </cell>
          <cell r="P9">
            <v>3079</v>
          </cell>
          <cell r="Q9">
            <v>3122</v>
          </cell>
          <cell r="R9">
            <v>3167</v>
          </cell>
          <cell r="S9">
            <v>3210</v>
          </cell>
          <cell r="T9">
            <v>3206</v>
          </cell>
          <cell r="U9">
            <v>3153</v>
          </cell>
          <cell r="V9">
            <v>3051</v>
          </cell>
          <cell r="W9">
            <v>2951</v>
          </cell>
          <cell r="X9">
            <v>2856</v>
          </cell>
          <cell r="Y9">
            <v>2742</v>
          </cell>
          <cell r="Z9">
            <v>2621</v>
          </cell>
          <cell r="AA9">
            <v>2496</v>
          </cell>
          <cell r="AB9">
            <v>11135</v>
          </cell>
          <cell r="AC9">
            <v>11570</v>
          </cell>
          <cell r="AD9">
            <v>12646</v>
          </cell>
          <cell r="AE9">
            <v>11459</v>
          </cell>
          <cell r="AF9">
            <v>10475</v>
          </cell>
          <cell r="AG9">
            <v>9488</v>
          </cell>
          <cell r="AH9">
            <v>7354</v>
          </cell>
          <cell r="AI9">
            <v>6462</v>
          </cell>
          <cell r="AJ9">
            <v>5407</v>
          </cell>
          <cell r="AK9">
            <v>4110</v>
          </cell>
          <cell r="AL9">
            <v>3252</v>
          </cell>
          <cell r="AM9">
            <v>2195</v>
          </cell>
          <cell r="AN9">
            <v>2092</v>
          </cell>
          <cell r="AO9">
            <v>222</v>
          </cell>
          <cell r="AP9">
            <v>1268</v>
          </cell>
          <cell r="AQ9">
            <v>1269</v>
          </cell>
          <cell r="AR9">
            <v>2814</v>
          </cell>
          <cell r="AS9">
            <v>78218</v>
          </cell>
          <cell r="AT9">
            <v>7765</v>
          </cell>
          <cell r="AU9">
            <v>6711</v>
          </cell>
          <cell r="AV9">
            <v>36045</v>
          </cell>
          <cell r="AW9">
            <v>2443</v>
          </cell>
        </row>
        <row r="10">
          <cell r="D10" t="str">
            <v>MICRORED CHOTA</v>
          </cell>
          <cell r="F10">
            <v>33550</v>
          </cell>
          <cell r="G10">
            <v>2851</v>
          </cell>
          <cell r="H10">
            <v>567</v>
          </cell>
          <cell r="I10">
            <v>580</v>
          </cell>
          <cell r="J10">
            <v>525</v>
          </cell>
          <cell r="K10">
            <v>557</v>
          </cell>
          <cell r="L10">
            <v>622</v>
          </cell>
          <cell r="M10">
            <v>579</v>
          </cell>
          <cell r="N10">
            <v>570</v>
          </cell>
          <cell r="O10">
            <v>585</v>
          </cell>
          <cell r="P10">
            <v>596</v>
          </cell>
          <cell r="Q10">
            <v>607</v>
          </cell>
          <cell r="R10">
            <v>618</v>
          </cell>
          <cell r="S10">
            <v>627</v>
          </cell>
          <cell r="T10">
            <v>630</v>
          </cell>
          <cell r="U10">
            <v>635</v>
          </cell>
          <cell r="V10">
            <v>635</v>
          </cell>
          <cell r="W10">
            <v>636</v>
          </cell>
          <cell r="X10">
            <v>634</v>
          </cell>
          <cell r="Y10">
            <v>628</v>
          </cell>
          <cell r="Z10">
            <v>605</v>
          </cell>
          <cell r="AA10">
            <v>572</v>
          </cell>
          <cell r="AB10">
            <v>2545</v>
          </cell>
          <cell r="AC10">
            <v>2609</v>
          </cell>
          <cell r="AD10">
            <v>2865</v>
          </cell>
          <cell r="AE10">
            <v>2683</v>
          </cell>
          <cell r="AF10">
            <v>2327</v>
          </cell>
          <cell r="AG10">
            <v>2092</v>
          </cell>
          <cell r="AH10">
            <v>1523</v>
          </cell>
          <cell r="AI10">
            <v>1316</v>
          </cell>
          <cell r="AJ10">
            <v>1131</v>
          </cell>
          <cell r="AK10">
            <v>833</v>
          </cell>
          <cell r="AL10">
            <v>685</v>
          </cell>
          <cell r="AM10">
            <v>459</v>
          </cell>
          <cell r="AN10">
            <v>474</v>
          </cell>
          <cell r="AO10">
            <v>42</v>
          </cell>
          <cell r="AP10">
            <v>238</v>
          </cell>
          <cell r="AQ10">
            <v>240</v>
          </cell>
          <cell r="AR10">
            <v>514</v>
          </cell>
          <cell r="AS10">
            <v>17194</v>
          </cell>
          <cell r="AT10">
            <v>1557</v>
          </cell>
          <cell r="AU10">
            <v>1565</v>
          </cell>
          <cell r="AV10">
            <v>8332</v>
          </cell>
          <cell r="AW10">
            <v>685</v>
          </cell>
        </row>
        <row r="11">
          <cell r="C11">
            <v>4660</v>
          </cell>
          <cell r="D11" t="str">
            <v>C.S. PATRONA DE CHOTA</v>
          </cell>
          <cell r="E11" t="str">
            <v>I-3</v>
          </cell>
          <cell r="F11">
            <v>6240</v>
          </cell>
          <cell r="G11">
            <v>744</v>
          </cell>
          <cell r="H11">
            <v>190</v>
          </cell>
          <cell r="I11">
            <v>196</v>
          </cell>
          <cell r="J11">
            <v>114</v>
          </cell>
          <cell r="K11">
            <v>112</v>
          </cell>
          <cell r="L11">
            <v>132</v>
          </cell>
          <cell r="M11">
            <v>101</v>
          </cell>
          <cell r="N11">
            <v>98</v>
          </cell>
          <cell r="O11">
            <v>100</v>
          </cell>
          <cell r="P11">
            <v>102</v>
          </cell>
          <cell r="Q11">
            <v>103</v>
          </cell>
          <cell r="R11">
            <v>105</v>
          </cell>
          <cell r="S11">
            <v>110</v>
          </cell>
          <cell r="T11">
            <v>108</v>
          </cell>
          <cell r="U11">
            <v>110</v>
          </cell>
          <cell r="V11">
            <v>113</v>
          </cell>
          <cell r="W11">
            <v>113</v>
          </cell>
          <cell r="X11">
            <v>115</v>
          </cell>
          <cell r="Y11">
            <v>114</v>
          </cell>
          <cell r="Z11">
            <v>111</v>
          </cell>
          <cell r="AA11">
            <v>103</v>
          </cell>
          <cell r="AB11">
            <v>467</v>
          </cell>
          <cell r="AC11">
            <v>474</v>
          </cell>
          <cell r="AD11">
            <v>517</v>
          </cell>
          <cell r="AE11">
            <v>488</v>
          </cell>
          <cell r="AF11">
            <v>418</v>
          </cell>
          <cell r="AG11">
            <v>379</v>
          </cell>
          <cell r="AH11">
            <v>271</v>
          </cell>
          <cell r="AI11">
            <v>234</v>
          </cell>
          <cell r="AJ11">
            <v>199</v>
          </cell>
          <cell r="AK11">
            <v>147</v>
          </cell>
          <cell r="AL11">
            <v>125</v>
          </cell>
          <cell r="AM11">
            <v>84</v>
          </cell>
          <cell r="AN11">
            <v>87</v>
          </cell>
          <cell r="AO11">
            <v>7</v>
          </cell>
          <cell r="AP11">
            <v>42</v>
          </cell>
          <cell r="AQ11">
            <v>42</v>
          </cell>
          <cell r="AR11">
            <v>91</v>
          </cell>
          <cell r="AS11">
            <v>3184</v>
          </cell>
          <cell r="AT11">
            <v>271</v>
          </cell>
          <cell r="AU11">
            <v>286</v>
          </cell>
          <cell r="AV11">
            <v>1523</v>
          </cell>
          <cell r="AW11">
            <v>230</v>
          </cell>
        </row>
        <row r="12">
          <cell r="C12">
            <v>4661</v>
          </cell>
          <cell r="D12" t="str">
            <v>P.S. CABRACANCHA</v>
          </cell>
          <cell r="E12" t="str">
            <v>I-2</v>
          </cell>
          <cell r="F12">
            <v>1236</v>
          </cell>
          <cell r="G12">
            <v>98</v>
          </cell>
          <cell r="H12">
            <v>21</v>
          </cell>
          <cell r="I12">
            <v>19</v>
          </cell>
          <cell r="J12">
            <v>23</v>
          </cell>
          <cell r="K12">
            <v>16</v>
          </cell>
          <cell r="L12">
            <v>19</v>
          </cell>
          <cell r="M12">
            <v>14</v>
          </cell>
          <cell r="N12">
            <v>20</v>
          </cell>
          <cell r="O12">
            <v>21</v>
          </cell>
          <cell r="P12">
            <v>21</v>
          </cell>
          <cell r="Q12">
            <v>22</v>
          </cell>
          <cell r="R12">
            <v>22</v>
          </cell>
          <cell r="S12">
            <v>22</v>
          </cell>
          <cell r="T12">
            <v>23</v>
          </cell>
          <cell r="U12">
            <v>23</v>
          </cell>
          <cell r="V12">
            <v>23</v>
          </cell>
          <cell r="W12">
            <v>24</v>
          </cell>
          <cell r="X12">
            <v>24</v>
          </cell>
          <cell r="Y12">
            <v>25</v>
          </cell>
          <cell r="Z12">
            <v>23</v>
          </cell>
          <cell r="AA12">
            <v>22</v>
          </cell>
          <cell r="AB12">
            <v>97</v>
          </cell>
          <cell r="AC12">
            <v>98</v>
          </cell>
          <cell r="AD12">
            <v>107</v>
          </cell>
          <cell r="AE12">
            <v>102</v>
          </cell>
          <cell r="AF12">
            <v>87</v>
          </cell>
          <cell r="AG12">
            <v>79</v>
          </cell>
          <cell r="AH12">
            <v>56</v>
          </cell>
          <cell r="AI12">
            <v>49</v>
          </cell>
          <cell r="AJ12">
            <v>42</v>
          </cell>
          <cell r="AK12">
            <v>31</v>
          </cell>
          <cell r="AL12">
            <v>26</v>
          </cell>
          <cell r="AM12">
            <v>17</v>
          </cell>
          <cell r="AN12">
            <v>18</v>
          </cell>
          <cell r="AO12">
            <v>1</v>
          </cell>
          <cell r="AP12">
            <v>9</v>
          </cell>
          <cell r="AQ12">
            <v>9</v>
          </cell>
          <cell r="AR12">
            <v>19</v>
          </cell>
          <cell r="AS12">
            <v>631</v>
          </cell>
          <cell r="AT12">
            <v>56</v>
          </cell>
          <cell r="AU12">
            <v>59</v>
          </cell>
          <cell r="AV12">
            <v>316</v>
          </cell>
          <cell r="AW12">
            <v>26</v>
          </cell>
        </row>
        <row r="13">
          <cell r="C13">
            <v>4662</v>
          </cell>
          <cell r="D13" t="str">
            <v>P.S. CAÑAFISTO</v>
          </cell>
          <cell r="E13" t="str">
            <v>I-1</v>
          </cell>
          <cell r="F13">
            <v>789</v>
          </cell>
          <cell r="G13">
            <v>57</v>
          </cell>
          <cell r="H13">
            <v>13</v>
          </cell>
          <cell r="I13">
            <v>15</v>
          </cell>
          <cell r="J13">
            <v>10</v>
          </cell>
          <cell r="K13">
            <v>10</v>
          </cell>
          <cell r="L13">
            <v>9</v>
          </cell>
          <cell r="M13">
            <v>13</v>
          </cell>
          <cell r="N13">
            <v>13</v>
          </cell>
          <cell r="O13">
            <v>13</v>
          </cell>
          <cell r="P13">
            <v>14</v>
          </cell>
          <cell r="Q13">
            <v>14</v>
          </cell>
          <cell r="R13">
            <v>14</v>
          </cell>
          <cell r="S13">
            <v>14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15</v>
          </cell>
          <cell r="Z13">
            <v>15</v>
          </cell>
          <cell r="AA13">
            <v>14</v>
          </cell>
          <cell r="AB13">
            <v>62</v>
          </cell>
          <cell r="AC13">
            <v>63</v>
          </cell>
          <cell r="AD13">
            <v>69</v>
          </cell>
          <cell r="AE13">
            <v>65</v>
          </cell>
          <cell r="AF13">
            <v>56</v>
          </cell>
          <cell r="AG13">
            <v>50</v>
          </cell>
          <cell r="AH13">
            <v>36</v>
          </cell>
          <cell r="AI13">
            <v>31</v>
          </cell>
          <cell r="AJ13">
            <v>27</v>
          </cell>
          <cell r="AK13">
            <v>20</v>
          </cell>
          <cell r="AL13">
            <v>17</v>
          </cell>
          <cell r="AM13">
            <v>11</v>
          </cell>
          <cell r="AN13">
            <v>11</v>
          </cell>
          <cell r="AO13">
            <v>1</v>
          </cell>
          <cell r="AP13">
            <v>6</v>
          </cell>
          <cell r="AQ13">
            <v>6</v>
          </cell>
          <cell r="AR13">
            <v>12</v>
          </cell>
          <cell r="AS13">
            <v>407</v>
          </cell>
          <cell r="AT13">
            <v>36</v>
          </cell>
          <cell r="AU13">
            <v>38</v>
          </cell>
          <cell r="AV13">
            <v>203</v>
          </cell>
          <cell r="AW13">
            <v>16</v>
          </cell>
        </row>
        <row r="14">
          <cell r="C14">
            <v>4663</v>
          </cell>
          <cell r="D14" t="str">
            <v>P.S. CHAUPELANCHE</v>
          </cell>
          <cell r="E14" t="str">
            <v>I-1</v>
          </cell>
          <cell r="F14">
            <v>998</v>
          </cell>
          <cell r="G14">
            <v>87</v>
          </cell>
          <cell r="H14">
            <v>18</v>
          </cell>
          <cell r="I14">
            <v>18</v>
          </cell>
          <cell r="J14">
            <v>13</v>
          </cell>
          <cell r="K14">
            <v>21</v>
          </cell>
          <cell r="L14">
            <v>17</v>
          </cell>
          <cell r="M14">
            <v>19</v>
          </cell>
          <cell r="N14">
            <v>16</v>
          </cell>
          <cell r="O14">
            <v>17</v>
          </cell>
          <cell r="P14">
            <v>17</v>
          </cell>
          <cell r="Q14">
            <v>17</v>
          </cell>
          <cell r="R14">
            <v>18</v>
          </cell>
          <cell r="S14">
            <v>18</v>
          </cell>
          <cell r="T14">
            <v>18</v>
          </cell>
          <cell r="U14">
            <v>18</v>
          </cell>
          <cell r="V14">
            <v>18</v>
          </cell>
          <cell r="W14">
            <v>19</v>
          </cell>
          <cell r="X14">
            <v>19</v>
          </cell>
          <cell r="Y14">
            <v>19</v>
          </cell>
          <cell r="Z14">
            <v>18</v>
          </cell>
          <cell r="AA14">
            <v>17</v>
          </cell>
          <cell r="AB14">
            <v>77</v>
          </cell>
          <cell r="AC14">
            <v>78</v>
          </cell>
          <cell r="AD14">
            <v>85</v>
          </cell>
          <cell r="AE14">
            <v>81</v>
          </cell>
          <cell r="AF14">
            <v>69</v>
          </cell>
          <cell r="AG14">
            <v>63</v>
          </cell>
          <cell r="AH14">
            <v>45</v>
          </cell>
          <cell r="AI14">
            <v>39</v>
          </cell>
          <cell r="AJ14">
            <v>33</v>
          </cell>
          <cell r="AK14">
            <v>24</v>
          </cell>
          <cell r="AL14">
            <v>21</v>
          </cell>
          <cell r="AM14">
            <v>14</v>
          </cell>
          <cell r="AN14">
            <v>14</v>
          </cell>
          <cell r="AO14">
            <v>1</v>
          </cell>
          <cell r="AP14">
            <v>7</v>
          </cell>
          <cell r="AQ14">
            <v>7</v>
          </cell>
          <cell r="AR14">
            <v>15</v>
          </cell>
          <cell r="AS14">
            <v>510</v>
          </cell>
          <cell r="AT14">
            <v>45</v>
          </cell>
          <cell r="AU14">
            <v>47</v>
          </cell>
          <cell r="AV14">
            <v>251</v>
          </cell>
          <cell r="AW14">
            <v>22</v>
          </cell>
        </row>
        <row r="15">
          <cell r="C15">
            <v>4664</v>
          </cell>
          <cell r="D15" t="str">
            <v>P.S. CHULIT</v>
          </cell>
          <cell r="E15" t="str">
            <v>I-1</v>
          </cell>
          <cell r="F15">
            <v>519</v>
          </cell>
          <cell r="G15">
            <v>31</v>
          </cell>
          <cell r="H15">
            <v>3</v>
          </cell>
          <cell r="I15">
            <v>3</v>
          </cell>
          <cell r="J15">
            <v>10</v>
          </cell>
          <cell r="K15">
            <v>10</v>
          </cell>
          <cell r="L15">
            <v>5</v>
          </cell>
          <cell r="M15">
            <v>6</v>
          </cell>
          <cell r="N15">
            <v>9</v>
          </cell>
          <cell r="O15">
            <v>9</v>
          </cell>
          <cell r="P15">
            <v>9</v>
          </cell>
          <cell r="Q15">
            <v>9</v>
          </cell>
          <cell r="R15">
            <v>10</v>
          </cell>
          <cell r="S15">
            <v>10</v>
          </cell>
          <cell r="T15">
            <v>10</v>
          </cell>
          <cell r="U15">
            <v>10</v>
          </cell>
          <cell r="V15">
            <v>10</v>
          </cell>
          <cell r="W15">
            <v>10</v>
          </cell>
          <cell r="X15">
            <v>10</v>
          </cell>
          <cell r="Y15">
            <v>10</v>
          </cell>
          <cell r="Z15">
            <v>10</v>
          </cell>
          <cell r="AA15">
            <v>9</v>
          </cell>
          <cell r="AB15">
            <v>42</v>
          </cell>
          <cell r="AC15">
            <v>42</v>
          </cell>
          <cell r="AD15">
            <v>46</v>
          </cell>
          <cell r="AE15">
            <v>44</v>
          </cell>
          <cell r="AF15">
            <v>37</v>
          </cell>
          <cell r="AG15">
            <v>34</v>
          </cell>
          <cell r="AH15">
            <v>24</v>
          </cell>
          <cell r="AI15">
            <v>21</v>
          </cell>
          <cell r="AJ15">
            <v>18</v>
          </cell>
          <cell r="AK15">
            <v>13</v>
          </cell>
          <cell r="AL15">
            <v>11</v>
          </cell>
          <cell r="AM15">
            <v>7</v>
          </cell>
          <cell r="AN15">
            <v>8</v>
          </cell>
          <cell r="AO15">
            <v>1</v>
          </cell>
          <cell r="AP15">
            <v>4</v>
          </cell>
          <cell r="AQ15">
            <v>4</v>
          </cell>
          <cell r="AR15">
            <v>8</v>
          </cell>
          <cell r="AS15">
            <v>266</v>
          </cell>
          <cell r="AT15">
            <v>24</v>
          </cell>
          <cell r="AU15">
            <v>26</v>
          </cell>
          <cell r="AV15">
            <v>136</v>
          </cell>
          <cell r="AW15">
            <v>3</v>
          </cell>
        </row>
        <row r="16">
          <cell r="C16">
            <v>4665</v>
          </cell>
          <cell r="D16" t="str">
            <v>P.S. CHUYABAMBA</v>
          </cell>
          <cell r="E16" t="str">
            <v>I-2</v>
          </cell>
          <cell r="F16">
            <v>1543</v>
          </cell>
          <cell r="G16">
            <v>135</v>
          </cell>
          <cell r="H16">
            <v>30</v>
          </cell>
          <cell r="I16">
            <v>25</v>
          </cell>
          <cell r="J16">
            <v>22</v>
          </cell>
          <cell r="K16">
            <v>24</v>
          </cell>
          <cell r="L16">
            <v>34</v>
          </cell>
          <cell r="M16">
            <v>28</v>
          </cell>
          <cell r="N16">
            <v>25</v>
          </cell>
          <cell r="O16">
            <v>26</v>
          </cell>
          <cell r="P16">
            <v>26</v>
          </cell>
          <cell r="Q16">
            <v>27</v>
          </cell>
          <cell r="R16">
            <v>27</v>
          </cell>
          <cell r="S16">
            <v>28</v>
          </cell>
          <cell r="T16">
            <v>28</v>
          </cell>
          <cell r="U16">
            <v>28</v>
          </cell>
          <cell r="V16">
            <v>29</v>
          </cell>
          <cell r="W16">
            <v>29</v>
          </cell>
          <cell r="X16">
            <v>29</v>
          </cell>
          <cell r="Y16">
            <v>29</v>
          </cell>
          <cell r="Z16">
            <v>28</v>
          </cell>
          <cell r="AA16">
            <v>27</v>
          </cell>
          <cell r="AB16">
            <v>119</v>
          </cell>
          <cell r="AC16">
            <v>121</v>
          </cell>
          <cell r="AD16">
            <v>132</v>
          </cell>
          <cell r="AE16">
            <v>125</v>
          </cell>
          <cell r="AF16">
            <v>107</v>
          </cell>
          <cell r="AG16">
            <v>97</v>
          </cell>
          <cell r="AH16">
            <v>69</v>
          </cell>
          <cell r="AI16">
            <v>60</v>
          </cell>
          <cell r="AJ16">
            <v>51</v>
          </cell>
          <cell r="AK16">
            <v>38</v>
          </cell>
          <cell r="AL16">
            <v>32</v>
          </cell>
          <cell r="AM16">
            <v>21</v>
          </cell>
          <cell r="AN16">
            <v>22</v>
          </cell>
          <cell r="AO16">
            <v>2</v>
          </cell>
          <cell r="AP16">
            <v>11</v>
          </cell>
          <cell r="AQ16">
            <v>11</v>
          </cell>
          <cell r="AR16">
            <v>23</v>
          </cell>
          <cell r="AS16">
            <v>786</v>
          </cell>
          <cell r="AT16">
            <v>69</v>
          </cell>
          <cell r="AU16">
            <v>73</v>
          </cell>
          <cell r="AV16">
            <v>389</v>
          </cell>
          <cell r="AW16">
            <v>37</v>
          </cell>
        </row>
        <row r="17">
          <cell r="C17">
            <v>4666</v>
          </cell>
          <cell r="D17" t="str">
            <v>P.S. COLPATUAPAMPA</v>
          </cell>
          <cell r="E17" t="str">
            <v>I-1</v>
          </cell>
          <cell r="F17">
            <v>1066</v>
          </cell>
          <cell r="G17">
            <v>110</v>
          </cell>
          <cell r="H17">
            <v>18</v>
          </cell>
          <cell r="I17">
            <v>16</v>
          </cell>
          <cell r="J17">
            <v>21</v>
          </cell>
          <cell r="K17">
            <v>27</v>
          </cell>
          <cell r="L17">
            <v>28</v>
          </cell>
          <cell r="M17">
            <v>21</v>
          </cell>
          <cell r="N17">
            <v>17</v>
          </cell>
          <cell r="O17">
            <v>17</v>
          </cell>
          <cell r="P17">
            <v>18</v>
          </cell>
          <cell r="Q17">
            <v>18</v>
          </cell>
          <cell r="R17">
            <v>18</v>
          </cell>
          <cell r="S17">
            <v>19</v>
          </cell>
          <cell r="T17">
            <v>19</v>
          </cell>
          <cell r="U17">
            <v>19</v>
          </cell>
          <cell r="V17">
            <v>19</v>
          </cell>
          <cell r="W17">
            <v>20</v>
          </cell>
          <cell r="X17">
            <v>20</v>
          </cell>
          <cell r="Y17">
            <v>20</v>
          </cell>
          <cell r="Z17">
            <v>19</v>
          </cell>
          <cell r="AA17">
            <v>18</v>
          </cell>
          <cell r="AB17">
            <v>81</v>
          </cell>
          <cell r="AC17">
            <v>82</v>
          </cell>
          <cell r="AD17">
            <v>89</v>
          </cell>
          <cell r="AE17">
            <v>85</v>
          </cell>
          <cell r="AF17">
            <v>72</v>
          </cell>
          <cell r="AG17">
            <v>66</v>
          </cell>
          <cell r="AH17">
            <v>47</v>
          </cell>
          <cell r="AI17">
            <v>40</v>
          </cell>
          <cell r="AJ17">
            <v>35</v>
          </cell>
          <cell r="AK17">
            <v>26</v>
          </cell>
          <cell r="AL17">
            <v>22</v>
          </cell>
          <cell r="AM17">
            <v>14</v>
          </cell>
          <cell r="AN17">
            <v>15</v>
          </cell>
          <cell r="AO17">
            <v>1</v>
          </cell>
          <cell r="AP17">
            <v>7</v>
          </cell>
          <cell r="AQ17">
            <v>7</v>
          </cell>
          <cell r="AR17">
            <v>16</v>
          </cell>
          <cell r="AS17">
            <v>544</v>
          </cell>
          <cell r="AT17">
            <v>47</v>
          </cell>
          <cell r="AU17">
            <v>49</v>
          </cell>
          <cell r="AV17">
            <v>263</v>
          </cell>
          <cell r="AW17">
            <v>22</v>
          </cell>
        </row>
        <row r="18">
          <cell r="C18">
            <v>4667</v>
          </cell>
          <cell r="D18" t="str">
            <v>P.S. CONDORPULLANA</v>
          </cell>
          <cell r="E18" t="str">
            <v>I-1</v>
          </cell>
          <cell r="F18">
            <v>495</v>
          </cell>
          <cell r="G18">
            <v>24</v>
          </cell>
          <cell r="H18">
            <v>3</v>
          </cell>
          <cell r="I18">
            <v>7</v>
          </cell>
          <cell r="J18">
            <v>5</v>
          </cell>
          <cell r="K18">
            <v>5</v>
          </cell>
          <cell r="L18">
            <v>4</v>
          </cell>
          <cell r="M18">
            <v>6</v>
          </cell>
          <cell r="N18">
            <v>8</v>
          </cell>
          <cell r="O18">
            <v>9</v>
          </cell>
          <cell r="P18">
            <v>9</v>
          </cell>
          <cell r="Q18">
            <v>9</v>
          </cell>
          <cell r="R18">
            <v>9</v>
          </cell>
          <cell r="S18">
            <v>9</v>
          </cell>
          <cell r="T18">
            <v>9</v>
          </cell>
          <cell r="U18">
            <v>10</v>
          </cell>
          <cell r="V18">
            <v>10</v>
          </cell>
          <cell r="W18">
            <v>10</v>
          </cell>
          <cell r="X18">
            <v>10</v>
          </cell>
          <cell r="Y18">
            <v>10</v>
          </cell>
          <cell r="Z18">
            <v>9</v>
          </cell>
          <cell r="AA18">
            <v>9</v>
          </cell>
          <cell r="AB18">
            <v>40</v>
          </cell>
          <cell r="AC18">
            <v>41</v>
          </cell>
          <cell r="AD18">
            <v>45</v>
          </cell>
          <cell r="AE18">
            <v>42</v>
          </cell>
          <cell r="AF18">
            <v>36</v>
          </cell>
          <cell r="AG18">
            <v>33</v>
          </cell>
          <cell r="AH18">
            <v>23</v>
          </cell>
          <cell r="AI18">
            <v>20</v>
          </cell>
          <cell r="AJ18">
            <v>17</v>
          </cell>
          <cell r="AK18">
            <v>13</v>
          </cell>
          <cell r="AL18">
            <v>11</v>
          </cell>
          <cell r="AM18">
            <v>7</v>
          </cell>
          <cell r="AN18">
            <v>7</v>
          </cell>
          <cell r="AO18">
            <v>1</v>
          </cell>
          <cell r="AP18">
            <v>4</v>
          </cell>
          <cell r="AQ18">
            <v>4</v>
          </cell>
          <cell r="AR18">
            <v>8</v>
          </cell>
          <cell r="AS18">
            <v>258</v>
          </cell>
          <cell r="AT18">
            <v>23</v>
          </cell>
          <cell r="AU18">
            <v>25</v>
          </cell>
          <cell r="AV18">
            <v>131</v>
          </cell>
          <cell r="AW18">
            <v>3</v>
          </cell>
        </row>
        <row r="19">
          <cell r="C19">
            <v>4668</v>
          </cell>
          <cell r="D19" t="str">
            <v>P.S. CUYUMALCA</v>
          </cell>
          <cell r="E19" t="str">
            <v>I-2</v>
          </cell>
          <cell r="F19">
            <v>1451</v>
          </cell>
          <cell r="G19">
            <v>79</v>
          </cell>
          <cell r="H19">
            <v>10</v>
          </cell>
          <cell r="I19">
            <v>9</v>
          </cell>
          <cell r="J19">
            <v>21</v>
          </cell>
          <cell r="K19">
            <v>12</v>
          </cell>
          <cell r="L19">
            <v>27</v>
          </cell>
          <cell r="M19">
            <v>25</v>
          </cell>
          <cell r="N19">
            <v>24</v>
          </cell>
          <cell r="O19">
            <v>25</v>
          </cell>
          <cell r="P19">
            <v>26</v>
          </cell>
          <cell r="Q19">
            <v>26</v>
          </cell>
          <cell r="R19">
            <v>27</v>
          </cell>
          <cell r="S19">
            <v>27</v>
          </cell>
          <cell r="T19">
            <v>27</v>
          </cell>
          <cell r="U19">
            <v>28</v>
          </cell>
          <cell r="V19">
            <v>28</v>
          </cell>
          <cell r="W19">
            <v>28</v>
          </cell>
          <cell r="X19">
            <v>29</v>
          </cell>
          <cell r="Y19">
            <v>28</v>
          </cell>
          <cell r="Z19">
            <v>27</v>
          </cell>
          <cell r="AA19">
            <v>26</v>
          </cell>
          <cell r="AB19">
            <v>116</v>
          </cell>
          <cell r="AC19">
            <v>118</v>
          </cell>
          <cell r="AD19">
            <v>129</v>
          </cell>
          <cell r="AE19">
            <v>122</v>
          </cell>
          <cell r="AF19">
            <v>104</v>
          </cell>
          <cell r="AG19">
            <v>95</v>
          </cell>
          <cell r="AH19">
            <v>68</v>
          </cell>
          <cell r="AI19">
            <v>58</v>
          </cell>
          <cell r="AJ19">
            <v>50</v>
          </cell>
          <cell r="AK19">
            <v>37</v>
          </cell>
          <cell r="AL19">
            <v>31</v>
          </cell>
          <cell r="AM19">
            <v>21</v>
          </cell>
          <cell r="AN19">
            <v>22</v>
          </cell>
          <cell r="AO19">
            <v>2</v>
          </cell>
          <cell r="AP19">
            <v>10</v>
          </cell>
          <cell r="AQ19">
            <v>11</v>
          </cell>
          <cell r="AR19">
            <v>23</v>
          </cell>
          <cell r="AS19">
            <v>740</v>
          </cell>
          <cell r="AT19">
            <v>68</v>
          </cell>
          <cell r="AU19">
            <v>71</v>
          </cell>
          <cell r="AV19">
            <v>380</v>
          </cell>
          <cell r="AW19">
            <v>12</v>
          </cell>
        </row>
        <row r="20">
          <cell r="C20">
            <v>4669</v>
          </cell>
          <cell r="D20" t="str">
            <v>P.S. EL MIRADOR (CHOTA)</v>
          </cell>
          <cell r="E20" t="str">
            <v>I-1</v>
          </cell>
          <cell r="F20">
            <v>294</v>
          </cell>
          <cell r="G20">
            <v>21</v>
          </cell>
          <cell r="H20">
            <v>4</v>
          </cell>
          <cell r="I20">
            <v>3</v>
          </cell>
          <cell r="J20">
            <v>2</v>
          </cell>
          <cell r="K20">
            <v>4</v>
          </cell>
          <cell r="L20">
            <v>8</v>
          </cell>
          <cell r="M20">
            <v>7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6</v>
          </cell>
          <cell r="W20">
            <v>6</v>
          </cell>
          <cell r="X20">
            <v>6</v>
          </cell>
          <cell r="Y20">
            <v>6</v>
          </cell>
          <cell r="Z20">
            <v>5</v>
          </cell>
          <cell r="AA20">
            <v>5</v>
          </cell>
          <cell r="AB20">
            <v>23</v>
          </cell>
          <cell r="AC20">
            <v>23</v>
          </cell>
          <cell r="AD20">
            <v>26</v>
          </cell>
          <cell r="AE20">
            <v>24</v>
          </cell>
          <cell r="AF20">
            <v>21</v>
          </cell>
          <cell r="AG20">
            <v>19</v>
          </cell>
          <cell r="AH20">
            <v>13</v>
          </cell>
          <cell r="AI20">
            <v>12</v>
          </cell>
          <cell r="AJ20">
            <v>10</v>
          </cell>
          <cell r="AK20">
            <v>7</v>
          </cell>
          <cell r="AL20">
            <v>6</v>
          </cell>
          <cell r="AM20">
            <v>4</v>
          </cell>
          <cell r="AN20">
            <v>4</v>
          </cell>
          <cell r="AO20">
            <v>0</v>
          </cell>
          <cell r="AP20">
            <v>2</v>
          </cell>
          <cell r="AQ20">
            <v>2</v>
          </cell>
          <cell r="AR20">
            <v>4</v>
          </cell>
          <cell r="AS20">
            <v>156</v>
          </cell>
          <cell r="AT20">
            <v>13</v>
          </cell>
          <cell r="AU20">
            <v>14</v>
          </cell>
          <cell r="AV20">
            <v>75</v>
          </cell>
          <cell r="AW20">
            <v>5</v>
          </cell>
        </row>
        <row r="21">
          <cell r="C21">
            <v>4670</v>
          </cell>
          <cell r="D21" t="str">
            <v>P.S. IRACA GRANDE</v>
          </cell>
          <cell r="E21" t="str">
            <v>I-1</v>
          </cell>
          <cell r="F21">
            <v>789</v>
          </cell>
          <cell r="G21">
            <v>61</v>
          </cell>
          <cell r="H21">
            <v>8</v>
          </cell>
          <cell r="I21">
            <v>9</v>
          </cell>
          <cell r="J21">
            <v>12</v>
          </cell>
          <cell r="K21">
            <v>15</v>
          </cell>
          <cell r="L21">
            <v>17</v>
          </cell>
          <cell r="M21">
            <v>13</v>
          </cell>
          <cell r="N21">
            <v>13</v>
          </cell>
          <cell r="O21">
            <v>13</v>
          </cell>
          <cell r="P21">
            <v>14</v>
          </cell>
          <cell r="Q21">
            <v>14</v>
          </cell>
          <cell r="R21">
            <v>14</v>
          </cell>
          <cell r="S21">
            <v>14</v>
          </cell>
          <cell r="T21">
            <v>14</v>
          </cell>
          <cell r="U21">
            <v>15</v>
          </cell>
          <cell r="V21">
            <v>15</v>
          </cell>
          <cell r="W21">
            <v>15</v>
          </cell>
          <cell r="X21">
            <v>15</v>
          </cell>
          <cell r="Y21">
            <v>15</v>
          </cell>
          <cell r="Z21">
            <v>15</v>
          </cell>
          <cell r="AA21">
            <v>14</v>
          </cell>
          <cell r="AB21">
            <v>62</v>
          </cell>
          <cell r="AC21">
            <v>63</v>
          </cell>
          <cell r="AD21">
            <v>68</v>
          </cell>
          <cell r="AE21">
            <v>65</v>
          </cell>
          <cell r="AF21">
            <v>55</v>
          </cell>
          <cell r="AG21">
            <v>50</v>
          </cell>
          <cell r="AH21">
            <v>36</v>
          </cell>
          <cell r="AI21">
            <v>31</v>
          </cell>
          <cell r="AJ21">
            <v>27</v>
          </cell>
          <cell r="AK21">
            <v>20</v>
          </cell>
          <cell r="AL21">
            <v>16</v>
          </cell>
          <cell r="AM21">
            <v>11</v>
          </cell>
          <cell r="AN21">
            <v>11</v>
          </cell>
          <cell r="AO21">
            <v>1</v>
          </cell>
          <cell r="AP21">
            <v>6</v>
          </cell>
          <cell r="AQ21">
            <v>6</v>
          </cell>
          <cell r="AR21">
            <v>12</v>
          </cell>
          <cell r="AS21">
            <v>406</v>
          </cell>
          <cell r="AT21">
            <v>36</v>
          </cell>
          <cell r="AU21">
            <v>38</v>
          </cell>
          <cell r="AV21">
            <v>202</v>
          </cell>
          <cell r="AW21">
            <v>10</v>
          </cell>
        </row>
        <row r="22">
          <cell r="C22">
            <v>4671</v>
          </cell>
          <cell r="D22" t="str">
            <v>P.S. LANCHEBAMBA</v>
          </cell>
          <cell r="E22" t="str">
            <v>I-1</v>
          </cell>
          <cell r="F22">
            <v>656</v>
          </cell>
          <cell r="G22">
            <v>55</v>
          </cell>
          <cell r="H22">
            <v>9</v>
          </cell>
          <cell r="I22">
            <v>9</v>
          </cell>
          <cell r="J22">
            <v>14</v>
          </cell>
          <cell r="K22">
            <v>11</v>
          </cell>
          <cell r="L22">
            <v>12</v>
          </cell>
          <cell r="M22">
            <v>5</v>
          </cell>
          <cell r="N22">
            <v>11</v>
          </cell>
          <cell r="O22">
            <v>11</v>
          </cell>
          <cell r="P22">
            <v>11</v>
          </cell>
          <cell r="Q22">
            <v>12</v>
          </cell>
          <cell r="R22">
            <v>12</v>
          </cell>
          <cell r="S22">
            <v>12</v>
          </cell>
          <cell r="T22">
            <v>12</v>
          </cell>
          <cell r="U22">
            <v>12</v>
          </cell>
          <cell r="V22">
            <v>12</v>
          </cell>
          <cell r="W22">
            <v>12</v>
          </cell>
          <cell r="X22">
            <v>13</v>
          </cell>
          <cell r="Y22">
            <v>13</v>
          </cell>
          <cell r="Z22">
            <v>12</v>
          </cell>
          <cell r="AA22">
            <v>12</v>
          </cell>
          <cell r="AB22">
            <v>51</v>
          </cell>
          <cell r="AC22">
            <v>52</v>
          </cell>
          <cell r="AD22">
            <v>57</v>
          </cell>
          <cell r="AE22">
            <v>54</v>
          </cell>
          <cell r="AF22">
            <v>46</v>
          </cell>
          <cell r="AG22">
            <v>42</v>
          </cell>
          <cell r="AH22">
            <v>30</v>
          </cell>
          <cell r="AI22">
            <v>26</v>
          </cell>
          <cell r="AJ22">
            <v>22</v>
          </cell>
          <cell r="AK22">
            <v>16</v>
          </cell>
          <cell r="AL22">
            <v>14</v>
          </cell>
          <cell r="AM22">
            <v>9</v>
          </cell>
          <cell r="AN22">
            <v>10</v>
          </cell>
          <cell r="AO22">
            <v>1</v>
          </cell>
          <cell r="AP22">
            <v>5</v>
          </cell>
          <cell r="AQ22">
            <v>5</v>
          </cell>
          <cell r="AR22">
            <v>10</v>
          </cell>
          <cell r="AS22">
            <v>336</v>
          </cell>
          <cell r="AT22">
            <v>30</v>
          </cell>
          <cell r="AU22">
            <v>32</v>
          </cell>
          <cell r="AV22">
            <v>168</v>
          </cell>
          <cell r="AW22">
            <v>11</v>
          </cell>
        </row>
        <row r="23">
          <cell r="C23">
            <v>4672</v>
          </cell>
          <cell r="D23" t="str">
            <v>P.S. NEGROPAMPA</v>
          </cell>
          <cell r="E23" t="str">
            <v>I-1</v>
          </cell>
          <cell r="F23">
            <v>1353</v>
          </cell>
          <cell r="G23">
            <v>111</v>
          </cell>
          <cell r="H23">
            <v>22</v>
          </cell>
          <cell r="I23">
            <v>20</v>
          </cell>
          <cell r="J23">
            <v>19</v>
          </cell>
          <cell r="K23">
            <v>22</v>
          </cell>
          <cell r="L23">
            <v>28</v>
          </cell>
          <cell r="M23">
            <v>19</v>
          </cell>
          <cell r="N23">
            <v>22</v>
          </cell>
          <cell r="O23">
            <v>23</v>
          </cell>
          <cell r="P23">
            <v>23</v>
          </cell>
          <cell r="Q23">
            <v>24</v>
          </cell>
          <cell r="R23">
            <v>24</v>
          </cell>
          <cell r="S23">
            <v>24</v>
          </cell>
          <cell r="T23">
            <v>25</v>
          </cell>
          <cell r="U23">
            <v>25</v>
          </cell>
          <cell r="V23">
            <v>25</v>
          </cell>
          <cell r="W23">
            <v>26</v>
          </cell>
          <cell r="X23">
            <v>26</v>
          </cell>
          <cell r="Y23">
            <v>26</v>
          </cell>
          <cell r="Z23">
            <v>25</v>
          </cell>
          <cell r="AA23">
            <v>24</v>
          </cell>
          <cell r="AB23">
            <v>105</v>
          </cell>
          <cell r="AC23">
            <v>107</v>
          </cell>
          <cell r="AD23">
            <v>117</v>
          </cell>
          <cell r="AE23">
            <v>111</v>
          </cell>
          <cell r="AF23">
            <v>95</v>
          </cell>
          <cell r="AG23">
            <v>86</v>
          </cell>
          <cell r="AH23">
            <v>61</v>
          </cell>
          <cell r="AI23">
            <v>53</v>
          </cell>
          <cell r="AJ23">
            <v>45</v>
          </cell>
          <cell r="AK23">
            <v>34</v>
          </cell>
          <cell r="AL23">
            <v>28</v>
          </cell>
          <cell r="AM23">
            <v>19</v>
          </cell>
          <cell r="AN23">
            <v>20</v>
          </cell>
          <cell r="AO23">
            <v>2</v>
          </cell>
          <cell r="AP23">
            <v>9</v>
          </cell>
          <cell r="AQ23">
            <v>10</v>
          </cell>
          <cell r="AR23">
            <v>21</v>
          </cell>
          <cell r="AS23">
            <v>690</v>
          </cell>
          <cell r="AT23">
            <v>61</v>
          </cell>
          <cell r="AU23">
            <v>65</v>
          </cell>
          <cell r="AV23">
            <v>344</v>
          </cell>
          <cell r="AW23">
            <v>27</v>
          </cell>
        </row>
        <row r="24">
          <cell r="C24">
            <v>4673</v>
          </cell>
          <cell r="D24" t="str">
            <v>P.S. NUEVO ORIENTE</v>
          </cell>
          <cell r="E24" t="str">
            <v>I-1</v>
          </cell>
          <cell r="F24">
            <v>558</v>
          </cell>
          <cell r="G24">
            <v>45</v>
          </cell>
          <cell r="H24">
            <v>2</v>
          </cell>
          <cell r="I24">
            <v>5</v>
          </cell>
          <cell r="J24">
            <v>8</v>
          </cell>
          <cell r="K24">
            <v>13</v>
          </cell>
          <cell r="L24">
            <v>17</v>
          </cell>
          <cell r="M24">
            <v>9</v>
          </cell>
          <cell r="N24">
            <v>9</v>
          </cell>
          <cell r="O24">
            <v>9</v>
          </cell>
          <cell r="P24">
            <v>10</v>
          </cell>
          <cell r="Q24">
            <v>10</v>
          </cell>
          <cell r="R24">
            <v>10</v>
          </cell>
          <cell r="S24">
            <v>10</v>
          </cell>
          <cell r="T24">
            <v>10</v>
          </cell>
          <cell r="U24">
            <v>10</v>
          </cell>
          <cell r="V24">
            <v>10</v>
          </cell>
          <cell r="W24">
            <v>11</v>
          </cell>
          <cell r="X24">
            <v>11</v>
          </cell>
          <cell r="Y24">
            <v>11</v>
          </cell>
          <cell r="Z24">
            <v>10</v>
          </cell>
          <cell r="AA24">
            <v>10</v>
          </cell>
          <cell r="AB24">
            <v>43</v>
          </cell>
          <cell r="AC24">
            <v>44</v>
          </cell>
          <cell r="AD24">
            <v>48</v>
          </cell>
          <cell r="AE24">
            <v>46</v>
          </cell>
          <cell r="AF24">
            <v>39</v>
          </cell>
          <cell r="AG24">
            <v>35</v>
          </cell>
          <cell r="AH24">
            <v>25</v>
          </cell>
          <cell r="AI24">
            <v>22</v>
          </cell>
          <cell r="AJ24">
            <v>19</v>
          </cell>
          <cell r="AK24">
            <v>14</v>
          </cell>
          <cell r="AL24">
            <v>12</v>
          </cell>
          <cell r="AM24">
            <v>8</v>
          </cell>
          <cell r="AN24">
            <v>8</v>
          </cell>
          <cell r="AO24">
            <v>1</v>
          </cell>
          <cell r="AP24">
            <v>4</v>
          </cell>
          <cell r="AQ24">
            <v>4</v>
          </cell>
          <cell r="AR24">
            <v>8</v>
          </cell>
          <cell r="AS24">
            <v>286</v>
          </cell>
          <cell r="AT24">
            <v>25</v>
          </cell>
          <cell r="AU24">
            <v>27</v>
          </cell>
          <cell r="AV24">
            <v>142</v>
          </cell>
          <cell r="AW24">
            <v>2</v>
          </cell>
        </row>
        <row r="25">
          <cell r="C25">
            <v>4674</v>
          </cell>
          <cell r="D25" t="str">
            <v>P.S. PAMPA LA LAGUNA</v>
          </cell>
          <cell r="E25" t="str">
            <v>I-1</v>
          </cell>
          <cell r="F25">
            <v>463</v>
          </cell>
          <cell r="G25">
            <v>52</v>
          </cell>
          <cell r="H25">
            <v>9</v>
          </cell>
          <cell r="I25">
            <v>7</v>
          </cell>
          <cell r="J25">
            <v>11</v>
          </cell>
          <cell r="K25">
            <v>14</v>
          </cell>
          <cell r="L25">
            <v>11</v>
          </cell>
          <cell r="M25">
            <v>14</v>
          </cell>
          <cell r="N25">
            <v>7</v>
          </cell>
          <cell r="O25">
            <v>7</v>
          </cell>
          <cell r="P25">
            <v>8</v>
          </cell>
          <cell r="Q25">
            <v>8</v>
          </cell>
          <cell r="R25">
            <v>8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  <cell r="AB25">
            <v>35</v>
          </cell>
          <cell r="AC25">
            <v>35</v>
          </cell>
          <cell r="AD25">
            <v>38</v>
          </cell>
          <cell r="AE25">
            <v>36</v>
          </cell>
          <cell r="AF25">
            <v>31</v>
          </cell>
          <cell r="AG25">
            <v>28</v>
          </cell>
          <cell r="AH25">
            <v>20</v>
          </cell>
          <cell r="AI25">
            <v>17</v>
          </cell>
          <cell r="AJ25">
            <v>15</v>
          </cell>
          <cell r="AK25">
            <v>11</v>
          </cell>
          <cell r="AL25">
            <v>9</v>
          </cell>
          <cell r="AM25">
            <v>6</v>
          </cell>
          <cell r="AN25">
            <v>6</v>
          </cell>
          <cell r="AO25">
            <v>1</v>
          </cell>
          <cell r="AP25">
            <v>3</v>
          </cell>
          <cell r="AQ25">
            <v>3</v>
          </cell>
          <cell r="AR25">
            <v>7</v>
          </cell>
          <cell r="AS25">
            <v>238</v>
          </cell>
          <cell r="AT25">
            <v>20</v>
          </cell>
          <cell r="AU25">
            <v>21</v>
          </cell>
          <cell r="AV25">
            <v>113</v>
          </cell>
          <cell r="AW25">
            <v>11</v>
          </cell>
        </row>
        <row r="26">
          <cell r="C26">
            <v>4675</v>
          </cell>
          <cell r="D26" t="str">
            <v>P.S. SANTA ROSA BAJO</v>
          </cell>
          <cell r="E26" t="str">
            <v>I-1</v>
          </cell>
          <cell r="F26">
            <v>496</v>
          </cell>
          <cell r="G26">
            <v>46</v>
          </cell>
          <cell r="H26">
            <v>6</v>
          </cell>
          <cell r="I26">
            <v>6</v>
          </cell>
          <cell r="J26">
            <v>6</v>
          </cell>
          <cell r="K26">
            <v>10</v>
          </cell>
          <cell r="L26">
            <v>18</v>
          </cell>
          <cell r="M26">
            <v>11</v>
          </cell>
          <cell r="N26">
            <v>8</v>
          </cell>
          <cell r="O26">
            <v>8</v>
          </cell>
          <cell r="P26">
            <v>8</v>
          </cell>
          <cell r="Q26">
            <v>8</v>
          </cell>
          <cell r="R26">
            <v>9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9</v>
          </cell>
          <cell r="AA26">
            <v>9</v>
          </cell>
          <cell r="AB26">
            <v>38</v>
          </cell>
          <cell r="AC26">
            <v>39</v>
          </cell>
          <cell r="AD26">
            <v>42</v>
          </cell>
          <cell r="AE26">
            <v>40</v>
          </cell>
          <cell r="AF26">
            <v>34</v>
          </cell>
          <cell r="AG26">
            <v>31</v>
          </cell>
          <cell r="AH26">
            <v>22</v>
          </cell>
          <cell r="AI26">
            <v>19</v>
          </cell>
          <cell r="AJ26">
            <v>16</v>
          </cell>
          <cell r="AK26">
            <v>12</v>
          </cell>
          <cell r="AL26">
            <v>10</v>
          </cell>
          <cell r="AM26">
            <v>7</v>
          </cell>
          <cell r="AN26">
            <v>7</v>
          </cell>
          <cell r="AO26">
            <v>1</v>
          </cell>
          <cell r="AP26">
            <v>3</v>
          </cell>
          <cell r="AQ26">
            <v>3</v>
          </cell>
          <cell r="AR26">
            <v>7</v>
          </cell>
          <cell r="AS26">
            <v>256</v>
          </cell>
          <cell r="AT26">
            <v>22</v>
          </cell>
          <cell r="AU26">
            <v>23</v>
          </cell>
          <cell r="AV26">
            <v>124</v>
          </cell>
          <cell r="AW26">
            <v>7</v>
          </cell>
        </row>
        <row r="27">
          <cell r="C27">
            <v>4676</v>
          </cell>
          <cell r="D27" t="str">
            <v>P.S. ROJASPAMPA</v>
          </cell>
          <cell r="E27" t="str">
            <v>I-1</v>
          </cell>
          <cell r="F27">
            <v>942</v>
          </cell>
          <cell r="G27">
            <v>63</v>
          </cell>
          <cell r="H27">
            <v>11</v>
          </cell>
          <cell r="I27">
            <v>12</v>
          </cell>
          <cell r="J27">
            <v>11</v>
          </cell>
          <cell r="K27">
            <v>12</v>
          </cell>
          <cell r="L27">
            <v>17</v>
          </cell>
          <cell r="M27">
            <v>10</v>
          </cell>
          <cell r="N27">
            <v>16</v>
          </cell>
          <cell r="O27">
            <v>16</v>
          </cell>
          <cell r="P27">
            <v>17</v>
          </cell>
          <cell r="Q27">
            <v>17</v>
          </cell>
          <cell r="R27">
            <v>17</v>
          </cell>
          <cell r="S27">
            <v>17</v>
          </cell>
          <cell r="T27">
            <v>18</v>
          </cell>
          <cell r="U27">
            <v>18</v>
          </cell>
          <cell r="V27">
            <v>18</v>
          </cell>
          <cell r="W27">
            <v>18</v>
          </cell>
          <cell r="X27">
            <v>18</v>
          </cell>
          <cell r="Y27">
            <v>18</v>
          </cell>
          <cell r="Z27">
            <v>18</v>
          </cell>
          <cell r="AA27">
            <v>17</v>
          </cell>
          <cell r="AB27">
            <v>75</v>
          </cell>
          <cell r="AC27">
            <v>76</v>
          </cell>
          <cell r="AD27">
            <v>83</v>
          </cell>
          <cell r="AE27">
            <v>79</v>
          </cell>
          <cell r="AF27">
            <v>67</v>
          </cell>
          <cell r="AG27">
            <v>61</v>
          </cell>
          <cell r="AH27">
            <v>44</v>
          </cell>
          <cell r="AI27">
            <v>38</v>
          </cell>
          <cell r="AJ27">
            <v>32</v>
          </cell>
          <cell r="AK27">
            <v>24</v>
          </cell>
          <cell r="AL27">
            <v>20</v>
          </cell>
          <cell r="AM27">
            <v>13</v>
          </cell>
          <cell r="AN27">
            <v>14</v>
          </cell>
          <cell r="AO27">
            <v>1</v>
          </cell>
          <cell r="AP27">
            <v>7</v>
          </cell>
          <cell r="AQ27">
            <v>7</v>
          </cell>
          <cell r="AR27">
            <v>15</v>
          </cell>
          <cell r="AS27">
            <v>479</v>
          </cell>
          <cell r="AT27">
            <v>44</v>
          </cell>
          <cell r="AU27">
            <v>46</v>
          </cell>
          <cell r="AV27">
            <v>246</v>
          </cell>
          <cell r="AW27">
            <v>13</v>
          </cell>
        </row>
        <row r="28">
          <cell r="C28">
            <v>4677</v>
          </cell>
          <cell r="D28" t="str">
            <v>P.S. SAN ANTONIO DE IRACA</v>
          </cell>
          <cell r="E28" t="str">
            <v>I-1</v>
          </cell>
          <cell r="F28">
            <v>751</v>
          </cell>
          <cell r="G28">
            <v>63</v>
          </cell>
          <cell r="H28">
            <v>12</v>
          </cell>
          <cell r="I28">
            <v>15</v>
          </cell>
          <cell r="J28">
            <v>12</v>
          </cell>
          <cell r="K28">
            <v>10</v>
          </cell>
          <cell r="L28">
            <v>14</v>
          </cell>
          <cell r="M28">
            <v>14</v>
          </cell>
          <cell r="N28">
            <v>12</v>
          </cell>
          <cell r="O28">
            <v>13</v>
          </cell>
          <cell r="P28">
            <v>13</v>
          </cell>
          <cell r="Q28">
            <v>13</v>
          </cell>
          <cell r="R28">
            <v>13</v>
          </cell>
          <cell r="S28">
            <v>13</v>
          </cell>
          <cell r="T28">
            <v>14</v>
          </cell>
          <cell r="U28">
            <v>14</v>
          </cell>
          <cell r="V28">
            <v>14</v>
          </cell>
          <cell r="W28">
            <v>14</v>
          </cell>
          <cell r="X28">
            <v>14</v>
          </cell>
          <cell r="Y28">
            <v>14</v>
          </cell>
          <cell r="Z28">
            <v>14</v>
          </cell>
          <cell r="AA28">
            <v>13</v>
          </cell>
          <cell r="AB28">
            <v>58</v>
          </cell>
          <cell r="AC28">
            <v>59</v>
          </cell>
          <cell r="AD28">
            <v>65</v>
          </cell>
          <cell r="AE28">
            <v>61</v>
          </cell>
          <cell r="AF28">
            <v>52</v>
          </cell>
          <cell r="AG28">
            <v>47</v>
          </cell>
          <cell r="AH28">
            <v>34</v>
          </cell>
          <cell r="AI28">
            <v>29</v>
          </cell>
          <cell r="AJ28">
            <v>25</v>
          </cell>
          <cell r="AK28">
            <v>19</v>
          </cell>
          <cell r="AL28">
            <v>16</v>
          </cell>
          <cell r="AM28">
            <v>10</v>
          </cell>
          <cell r="AN28">
            <v>11</v>
          </cell>
          <cell r="AO28">
            <v>1</v>
          </cell>
          <cell r="AP28">
            <v>5</v>
          </cell>
          <cell r="AQ28">
            <v>5</v>
          </cell>
          <cell r="AR28">
            <v>11</v>
          </cell>
          <cell r="AS28">
            <v>385</v>
          </cell>
          <cell r="AT28">
            <v>34</v>
          </cell>
          <cell r="AU28">
            <v>36</v>
          </cell>
          <cell r="AV28">
            <v>190</v>
          </cell>
          <cell r="AW28">
            <v>15</v>
          </cell>
        </row>
        <row r="29">
          <cell r="C29">
            <v>4678</v>
          </cell>
          <cell r="D29" t="str">
            <v>P.S. SILLEROPATA BAJO</v>
          </cell>
          <cell r="E29" t="str">
            <v>I-1</v>
          </cell>
          <cell r="F29">
            <v>506</v>
          </cell>
          <cell r="G29">
            <v>53</v>
          </cell>
          <cell r="H29">
            <v>8</v>
          </cell>
          <cell r="I29">
            <v>6</v>
          </cell>
          <cell r="J29">
            <v>11</v>
          </cell>
          <cell r="K29">
            <v>13</v>
          </cell>
          <cell r="L29">
            <v>15</v>
          </cell>
          <cell r="M29">
            <v>9</v>
          </cell>
          <cell r="N29">
            <v>8</v>
          </cell>
          <cell r="O29">
            <v>8</v>
          </cell>
          <cell r="P29">
            <v>8</v>
          </cell>
          <cell r="Q29">
            <v>9</v>
          </cell>
          <cell r="R29">
            <v>9</v>
          </cell>
          <cell r="S29">
            <v>9</v>
          </cell>
          <cell r="T29">
            <v>9</v>
          </cell>
          <cell r="U29">
            <v>9</v>
          </cell>
          <cell r="V29">
            <v>9</v>
          </cell>
          <cell r="W29">
            <v>9</v>
          </cell>
          <cell r="X29">
            <v>9</v>
          </cell>
          <cell r="Y29">
            <v>9</v>
          </cell>
          <cell r="Z29">
            <v>9</v>
          </cell>
          <cell r="AA29">
            <v>9</v>
          </cell>
          <cell r="AB29">
            <v>39</v>
          </cell>
          <cell r="AC29">
            <v>39</v>
          </cell>
          <cell r="AD29">
            <v>43</v>
          </cell>
          <cell r="AE29">
            <v>40</v>
          </cell>
          <cell r="AF29">
            <v>35</v>
          </cell>
          <cell r="AG29">
            <v>31</v>
          </cell>
          <cell r="AH29">
            <v>22</v>
          </cell>
          <cell r="AI29">
            <v>19</v>
          </cell>
          <cell r="AJ29">
            <v>17</v>
          </cell>
          <cell r="AK29">
            <v>12</v>
          </cell>
          <cell r="AL29">
            <v>10</v>
          </cell>
          <cell r="AM29">
            <v>7</v>
          </cell>
          <cell r="AN29">
            <v>7</v>
          </cell>
          <cell r="AO29">
            <v>1</v>
          </cell>
          <cell r="AP29">
            <v>3</v>
          </cell>
          <cell r="AQ29">
            <v>3</v>
          </cell>
          <cell r="AR29">
            <v>8</v>
          </cell>
          <cell r="AS29">
            <v>265</v>
          </cell>
          <cell r="AT29">
            <v>22</v>
          </cell>
          <cell r="AU29">
            <v>24</v>
          </cell>
          <cell r="AV29">
            <v>126</v>
          </cell>
          <cell r="AW29">
            <v>10</v>
          </cell>
        </row>
        <row r="30">
          <cell r="C30">
            <v>4679</v>
          </cell>
          <cell r="D30" t="str">
            <v>P.S. SIVINGAN</v>
          </cell>
          <cell r="E30" t="str">
            <v>I-1</v>
          </cell>
          <cell r="F30">
            <v>697</v>
          </cell>
          <cell r="G30">
            <v>48</v>
          </cell>
          <cell r="H30">
            <v>9</v>
          </cell>
          <cell r="I30">
            <v>8</v>
          </cell>
          <cell r="J30">
            <v>7</v>
          </cell>
          <cell r="K30">
            <v>8</v>
          </cell>
          <cell r="L30">
            <v>16</v>
          </cell>
          <cell r="M30">
            <v>13</v>
          </cell>
          <cell r="N30">
            <v>12</v>
          </cell>
          <cell r="O30">
            <v>12</v>
          </cell>
          <cell r="P30">
            <v>12</v>
          </cell>
          <cell r="Q30">
            <v>12</v>
          </cell>
          <cell r="R30">
            <v>13</v>
          </cell>
          <cell r="S30">
            <v>13</v>
          </cell>
          <cell r="T30">
            <v>13</v>
          </cell>
          <cell r="U30">
            <v>13</v>
          </cell>
          <cell r="V30">
            <v>13</v>
          </cell>
          <cell r="W30">
            <v>13</v>
          </cell>
          <cell r="X30">
            <v>13</v>
          </cell>
          <cell r="Y30">
            <v>13</v>
          </cell>
          <cell r="Z30">
            <v>13</v>
          </cell>
          <cell r="AA30">
            <v>12</v>
          </cell>
          <cell r="AB30">
            <v>55</v>
          </cell>
          <cell r="AC30">
            <v>56</v>
          </cell>
          <cell r="AD30">
            <v>61</v>
          </cell>
          <cell r="AE30">
            <v>58</v>
          </cell>
          <cell r="AF30">
            <v>49</v>
          </cell>
          <cell r="AG30">
            <v>45</v>
          </cell>
          <cell r="AH30">
            <v>32</v>
          </cell>
          <cell r="AI30">
            <v>27</v>
          </cell>
          <cell r="AJ30">
            <v>24</v>
          </cell>
          <cell r="AK30">
            <v>17</v>
          </cell>
          <cell r="AL30">
            <v>15</v>
          </cell>
          <cell r="AM30">
            <v>10</v>
          </cell>
          <cell r="AN30">
            <v>10</v>
          </cell>
          <cell r="AO30">
            <v>1</v>
          </cell>
          <cell r="AP30">
            <v>5</v>
          </cell>
          <cell r="AQ30">
            <v>5</v>
          </cell>
          <cell r="AR30">
            <v>11</v>
          </cell>
          <cell r="AS30">
            <v>360</v>
          </cell>
          <cell r="AT30">
            <v>32</v>
          </cell>
          <cell r="AU30">
            <v>34</v>
          </cell>
          <cell r="AV30">
            <v>179</v>
          </cell>
          <cell r="AW30">
            <v>11</v>
          </cell>
        </row>
        <row r="31">
          <cell r="C31">
            <v>4680</v>
          </cell>
          <cell r="D31" t="str">
            <v>P.S. TUNEL CONCHANO</v>
          </cell>
          <cell r="E31" t="str">
            <v>I-1</v>
          </cell>
          <cell r="F31">
            <v>1238</v>
          </cell>
          <cell r="G31">
            <v>95</v>
          </cell>
          <cell r="H31">
            <v>18</v>
          </cell>
          <cell r="I31">
            <v>19</v>
          </cell>
          <cell r="J31">
            <v>13</v>
          </cell>
          <cell r="K31">
            <v>17</v>
          </cell>
          <cell r="L31">
            <v>28</v>
          </cell>
          <cell r="M31">
            <v>28</v>
          </cell>
          <cell r="N31">
            <v>20</v>
          </cell>
          <cell r="O31">
            <v>21</v>
          </cell>
          <cell r="P31">
            <v>21</v>
          </cell>
          <cell r="Q31">
            <v>22</v>
          </cell>
          <cell r="R31">
            <v>22</v>
          </cell>
          <cell r="S31">
            <v>22</v>
          </cell>
          <cell r="T31">
            <v>23</v>
          </cell>
          <cell r="U31">
            <v>23</v>
          </cell>
          <cell r="V31">
            <v>23</v>
          </cell>
          <cell r="W31">
            <v>23</v>
          </cell>
          <cell r="X31">
            <v>24</v>
          </cell>
          <cell r="Y31">
            <v>23</v>
          </cell>
          <cell r="Z31">
            <v>23</v>
          </cell>
          <cell r="AA31">
            <v>22</v>
          </cell>
          <cell r="AB31">
            <v>96</v>
          </cell>
          <cell r="AC31">
            <v>98</v>
          </cell>
          <cell r="AD31">
            <v>107</v>
          </cell>
          <cell r="AE31">
            <v>101</v>
          </cell>
          <cell r="AF31">
            <v>86</v>
          </cell>
          <cell r="AG31">
            <v>78</v>
          </cell>
          <cell r="AH31">
            <v>56</v>
          </cell>
          <cell r="AI31">
            <v>48</v>
          </cell>
          <cell r="AJ31">
            <v>41</v>
          </cell>
          <cell r="AK31">
            <v>31</v>
          </cell>
          <cell r="AL31">
            <v>26</v>
          </cell>
          <cell r="AM31">
            <v>17</v>
          </cell>
          <cell r="AN31">
            <v>18</v>
          </cell>
          <cell r="AO31">
            <v>1</v>
          </cell>
          <cell r="AP31">
            <v>9</v>
          </cell>
          <cell r="AQ31">
            <v>9</v>
          </cell>
          <cell r="AR31">
            <v>19</v>
          </cell>
          <cell r="AS31">
            <v>634</v>
          </cell>
          <cell r="AT31">
            <v>56</v>
          </cell>
          <cell r="AU31">
            <v>59</v>
          </cell>
          <cell r="AV31">
            <v>314</v>
          </cell>
          <cell r="AW31">
            <v>22</v>
          </cell>
        </row>
        <row r="32">
          <cell r="C32">
            <v>4681</v>
          </cell>
          <cell r="D32" t="str">
            <v>P.S. YURACYACU</v>
          </cell>
          <cell r="E32" t="str">
            <v>I-1</v>
          </cell>
          <cell r="F32">
            <v>1052</v>
          </cell>
          <cell r="G32">
            <v>75</v>
          </cell>
          <cell r="H32">
            <v>15</v>
          </cell>
          <cell r="I32">
            <v>14</v>
          </cell>
          <cell r="J32">
            <v>14</v>
          </cell>
          <cell r="K32">
            <v>16</v>
          </cell>
          <cell r="L32">
            <v>16</v>
          </cell>
          <cell r="M32">
            <v>19</v>
          </cell>
          <cell r="N32">
            <v>17</v>
          </cell>
          <cell r="O32">
            <v>18</v>
          </cell>
          <cell r="P32">
            <v>18</v>
          </cell>
          <cell r="Q32">
            <v>19</v>
          </cell>
          <cell r="R32">
            <v>19</v>
          </cell>
          <cell r="S32">
            <v>19</v>
          </cell>
          <cell r="T32">
            <v>19</v>
          </cell>
          <cell r="U32">
            <v>20</v>
          </cell>
          <cell r="V32">
            <v>20</v>
          </cell>
          <cell r="W32">
            <v>20</v>
          </cell>
          <cell r="X32">
            <v>20</v>
          </cell>
          <cell r="Y32">
            <v>20</v>
          </cell>
          <cell r="Z32">
            <v>20</v>
          </cell>
          <cell r="AA32">
            <v>19</v>
          </cell>
          <cell r="AB32">
            <v>83</v>
          </cell>
          <cell r="AC32">
            <v>84</v>
          </cell>
          <cell r="AD32">
            <v>92</v>
          </cell>
          <cell r="AE32">
            <v>87</v>
          </cell>
          <cell r="AF32">
            <v>74</v>
          </cell>
          <cell r="AG32">
            <v>67</v>
          </cell>
          <cell r="AH32">
            <v>48</v>
          </cell>
          <cell r="AI32">
            <v>41</v>
          </cell>
          <cell r="AJ32">
            <v>36</v>
          </cell>
          <cell r="AK32">
            <v>26</v>
          </cell>
          <cell r="AL32">
            <v>22</v>
          </cell>
          <cell r="AM32">
            <v>15</v>
          </cell>
          <cell r="AN32">
            <v>15</v>
          </cell>
          <cell r="AO32">
            <v>1</v>
          </cell>
          <cell r="AP32">
            <v>7</v>
          </cell>
          <cell r="AQ32">
            <v>8</v>
          </cell>
          <cell r="AR32">
            <v>16</v>
          </cell>
          <cell r="AS32">
            <v>536</v>
          </cell>
          <cell r="AT32">
            <v>48</v>
          </cell>
          <cell r="AU32">
            <v>51</v>
          </cell>
          <cell r="AV32">
            <v>270</v>
          </cell>
          <cell r="AW32">
            <v>18</v>
          </cell>
        </row>
        <row r="33">
          <cell r="C33">
            <v>4743</v>
          </cell>
          <cell r="D33" t="str">
            <v>C.S. LA PUCARA</v>
          </cell>
          <cell r="E33" t="str">
            <v>I-3</v>
          </cell>
          <cell r="F33">
            <v>2135</v>
          </cell>
          <cell r="G33">
            <v>168</v>
          </cell>
          <cell r="H33">
            <v>37</v>
          </cell>
          <cell r="I33">
            <v>37</v>
          </cell>
          <cell r="J33">
            <v>31</v>
          </cell>
          <cell r="K33">
            <v>36</v>
          </cell>
          <cell r="L33">
            <v>27</v>
          </cell>
          <cell r="M33">
            <v>34</v>
          </cell>
          <cell r="N33">
            <v>46</v>
          </cell>
          <cell r="O33">
            <v>46</v>
          </cell>
          <cell r="P33">
            <v>47</v>
          </cell>
          <cell r="Q33">
            <v>48</v>
          </cell>
          <cell r="R33">
            <v>48</v>
          </cell>
          <cell r="S33">
            <v>49</v>
          </cell>
          <cell r="T33">
            <v>47</v>
          </cell>
          <cell r="U33">
            <v>46</v>
          </cell>
          <cell r="V33">
            <v>45</v>
          </cell>
          <cell r="W33">
            <v>43</v>
          </cell>
          <cell r="X33">
            <v>39</v>
          </cell>
          <cell r="Y33">
            <v>39</v>
          </cell>
          <cell r="Z33">
            <v>36</v>
          </cell>
          <cell r="AA33">
            <v>31</v>
          </cell>
          <cell r="AB33">
            <v>142</v>
          </cell>
          <cell r="AC33">
            <v>157</v>
          </cell>
          <cell r="AD33">
            <v>177</v>
          </cell>
          <cell r="AE33">
            <v>156</v>
          </cell>
          <cell r="AF33">
            <v>149</v>
          </cell>
          <cell r="AG33">
            <v>125</v>
          </cell>
          <cell r="AH33">
            <v>102</v>
          </cell>
          <cell r="AI33">
            <v>89</v>
          </cell>
          <cell r="AJ33">
            <v>77</v>
          </cell>
          <cell r="AK33">
            <v>56</v>
          </cell>
          <cell r="AL33">
            <v>39</v>
          </cell>
          <cell r="AM33">
            <v>27</v>
          </cell>
          <cell r="AN33">
            <v>27</v>
          </cell>
          <cell r="AO33">
            <v>3</v>
          </cell>
          <cell r="AP33">
            <v>17</v>
          </cell>
          <cell r="AQ33">
            <v>16</v>
          </cell>
          <cell r="AR33">
            <v>36</v>
          </cell>
          <cell r="AS33">
            <v>1087</v>
          </cell>
          <cell r="AT33">
            <v>116</v>
          </cell>
          <cell r="AU33">
            <v>90</v>
          </cell>
          <cell r="AV33">
            <v>478</v>
          </cell>
          <cell r="AW33">
            <v>45</v>
          </cell>
        </row>
        <row r="34">
          <cell r="C34">
            <v>4748</v>
          </cell>
          <cell r="D34" t="str">
            <v>P.S. JALCA NUNGO</v>
          </cell>
          <cell r="E34" t="str">
            <v>I-1</v>
          </cell>
          <cell r="F34">
            <v>925</v>
          </cell>
          <cell r="G34">
            <v>73</v>
          </cell>
          <cell r="H34">
            <v>13</v>
          </cell>
          <cell r="I34">
            <v>16</v>
          </cell>
          <cell r="J34">
            <v>17</v>
          </cell>
          <cell r="K34">
            <v>14</v>
          </cell>
          <cell r="L34">
            <v>13</v>
          </cell>
          <cell r="M34">
            <v>22</v>
          </cell>
          <cell r="N34">
            <v>19</v>
          </cell>
          <cell r="O34">
            <v>20</v>
          </cell>
          <cell r="P34">
            <v>20</v>
          </cell>
          <cell r="Q34">
            <v>21</v>
          </cell>
          <cell r="R34">
            <v>21</v>
          </cell>
          <cell r="S34">
            <v>21</v>
          </cell>
          <cell r="T34">
            <v>21</v>
          </cell>
          <cell r="U34">
            <v>20</v>
          </cell>
          <cell r="V34">
            <v>19</v>
          </cell>
          <cell r="W34">
            <v>18</v>
          </cell>
          <cell r="X34">
            <v>17</v>
          </cell>
          <cell r="Y34">
            <v>16</v>
          </cell>
          <cell r="Z34">
            <v>15</v>
          </cell>
          <cell r="AA34">
            <v>14</v>
          </cell>
          <cell r="AB34">
            <v>62</v>
          </cell>
          <cell r="AC34">
            <v>67</v>
          </cell>
          <cell r="AD34">
            <v>76</v>
          </cell>
          <cell r="AE34">
            <v>66</v>
          </cell>
          <cell r="AF34">
            <v>63</v>
          </cell>
          <cell r="AG34">
            <v>54</v>
          </cell>
          <cell r="AH34">
            <v>44</v>
          </cell>
          <cell r="AI34">
            <v>38</v>
          </cell>
          <cell r="AJ34">
            <v>33</v>
          </cell>
          <cell r="AK34">
            <v>24</v>
          </cell>
          <cell r="AL34">
            <v>17</v>
          </cell>
          <cell r="AM34">
            <v>12</v>
          </cell>
          <cell r="AN34">
            <v>12</v>
          </cell>
          <cell r="AO34">
            <v>1</v>
          </cell>
          <cell r="AP34">
            <v>7</v>
          </cell>
          <cell r="AQ34">
            <v>7</v>
          </cell>
          <cell r="AR34">
            <v>15</v>
          </cell>
          <cell r="AS34">
            <v>474</v>
          </cell>
          <cell r="AT34">
            <v>50</v>
          </cell>
          <cell r="AU34">
            <v>38</v>
          </cell>
          <cell r="AV34">
            <v>205</v>
          </cell>
          <cell r="AW34">
            <v>16</v>
          </cell>
        </row>
        <row r="35">
          <cell r="C35">
            <v>4749</v>
          </cell>
          <cell r="D35" t="str">
            <v>P.S. NUNGO</v>
          </cell>
          <cell r="E35" t="str">
            <v>I-1</v>
          </cell>
          <cell r="F35">
            <v>742</v>
          </cell>
          <cell r="G35">
            <v>45</v>
          </cell>
          <cell r="H35">
            <v>10</v>
          </cell>
          <cell r="I35">
            <v>7</v>
          </cell>
          <cell r="J35">
            <v>9</v>
          </cell>
          <cell r="K35">
            <v>11</v>
          </cell>
          <cell r="L35">
            <v>8</v>
          </cell>
          <cell r="M35">
            <v>15</v>
          </cell>
          <cell r="N35">
            <v>16</v>
          </cell>
          <cell r="O35">
            <v>16</v>
          </cell>
          <cell r="P35">
            <v>17</v>
          </cell>
          <cell r="Q35">
            <v>17</v>
          </cell>
          <cell r="R35">
            <v>17</v>
          </cell>
          <cell r="S35">
            <v>17</v>
          </cell>
          <cell r="T35">
            <v>17</v>
          </cell>
          <cell r="U35">
            <v>16</v>
          </cell>
          <cell r="V35">
            <v>16</v>
          </cell>
          <cell r="W35">
            <v>15</v>
          </cell>
          <cell r="X35">
            <v>14</v>
          </cell>
          <cell r="Y35">
            <v>13</v>
          </cell>
          <cell r="Z35">
            <v>12</v>
          </cell>
          <cell r="AA35">
            <v>12</v>
          </cell>
          <cell r="AB35">
            <v>51</v>
          </cell>
          <cell r="AC35">
            <v>55</v>
          </cell>
          <cell r="AD35">
            <v>63</v>
          </cell>
          <cell r="AE35">
            <v>54</v>
          </cell>
          <cell r="AF35">
            <v>52</v>
          </cell>
          <cell r="AG35">
            <v>45</v>
          </cell>
          <cell r="AH35">
            <v>36</v>
          </cell>
          <cell r="AI35">
            <v>31</v>
          </cell>
          <cell r="AJ35">
            <v>27</v>
          </cell>
          <cell r="AK35">
            <v>19</v>
          </cell>
          <cell r="AL35">
            <v>14</v>
          </cell>
          <cell r="AM35">
            <v>10</v>
          </cell>
          <cell r="AN35">
            <v>10</v>
          </cell>
          <cell r="AO35">
            <v>1</v>
          </cell>
          <cell r="AP35">
            <v>6</v>
          </cell>
          <cell r="AQ35">
            <v>6</v>
          </cell>
          <cell r="AR35">
            <v>12</v>
          </cell>
          <cell r="AS35">
            <v>382</v>
          </cell>
          <cell r="AT35">
            <v>41</v>
          </cell>
          <cell r="AU35">
            <v>32</v>
          </cell>
          <cell r="AV35">
            <v>168</v>
          </cell>
          <cell r="AW35">
            <v>12</v>
          </cell>
        </row>
        <row r="36">
          <cell r="C36">
            <v>6842</v>
          </cell>
          <cell r="D36" t="str">
            <v>P.S. SILLEROPATA ALTO</v>
          </cell>
          <cell r="E36" t="str">
            <v>I-1</v>
          </cell>
          <cell r="F36">
            <v>515</v>
          </cell>
          <cell r="G36">
            <v>45</v>
          </cell>
          <cell r="H36">
            <v>9</v>
          </cell>
          <cell r="I36">
            <v>11</v>
          </cell>
          <cell r="J36">
            <v>10</v>
          </cell>
          <cell r="K36">
            <v>10</v>
          </cell>
          <cell r="L36">
            <v>5</v>
          </cell>
          <cell r="M36">
            <v>12</v>
          </cell>
          <cell r="N36">
            <v>8</v>
          </cell>
          <cell r="O36">
            <v>9</v>
          </cell>
          <cell r="P36">
            <v>9</v>
          </cell>
          <cell r="Q36">
            <v>9</v>
          </cell>
          <cell r="R36">
            <v>9</v>
          </cell>
          <cell r="S36">
            <v>9</v>
          </cell>
          <cell r="T36">
            <v>9</v>
          </cell>
          <cell r="U36">
            <v>9</v>
          </cell>
          <cell r="V36">
            <v>9</v>
          </cell>
          <cell r="W36">
            <v>10</v>
          </cell>
          <cell r="X36">
            <v>10</v>
          </cell>
          <cell r="Y36">
            <v>10</v>
          </cell>
          <cell r="Z36">
            <v>9</v>
          </cell>
          <cell r="AA36">
            <v>9</v>
          </cell>
          <cell r="AB36">
            <v>40</v>
          </cell>
          <cell r="AC36">
            <v>40</v>
          </cell>
          <cell r="AD36">
            <v>44</v>
          </cell>
          <cell r="AE36">
            <v>41</v>
          </cell>
          <cell r="AF36">
            <v>35</v>
          </cell>
          <cell r="AG36">
            <v>32</v>
          </cell>
          <cell r="AH36">
            <v>23</v>
          </cell>
          <cell r="AI36">
            <v>20</v>
          </cell>
          <cell r="AJ36">
            <v>17</v>
          </cell>
          <cell r="AK36">
            <v>13</v>
          </cell>
          <cell r="AL36">
            <v>11</v>
          </cell>
          <cell r="AM36">
            <v>7</v>
          </cell>
          <cell r="AN36">
            <v>7</v>
          </cell>
          <cell r="AO36">
            <v>1</v>
          </cell>
          <cell r="AP36">
            <v>4</v>
          </cell>
          <cell r="AQ36">
            <v>4</v>
          </cell>
          <cell r="AR36">
            <v>8</v>
          </cell>
          <cell r="AS36">
            <v>268</v>
          </cell>
          <cell r="AT36">
            <v>23</v>
          </cell>
          <cell r="AU36">
            <v>24</v>
          </cell>
          <cell r="AV36">
            <v>129</v>
          </cell>
          <cell r="AW36">
            <v>11</v>
          </cell>
        </row>
        <row r="37">
          <cell r="C37">
            <v>6926</v>
          </cell>
          <cell r="D37" t="str">
            <v>P.S. PROGRESO PAMPA</v>
          </cell>
          <cell r="E37" t="str">
            <v>I-1</v>
          </cell>
          <cell r="F37">
            <v>226</v>
          </cell>
          <cell r="G37">
            <v>16</v>
          </cell>
          <cell r="H37">
            <v>2</v>
          </cell>
          <cell r="I37">
            <v>1</v>
          </cell>
          <cell r="J37">
            <v>3</v>
          </cell>
          <cell r="K37">
            <v>6</v>
          </cell>
          <cell r="L37">
            <v>4</v>
          </cell>
          <cell r="M37">
            <v>5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  <cell r="R37">
            <v>4</v>
          </cell>
          <cell r="S37">
            <v>4</v>
          </cell>
          <cell r="T37">
            <v>4</v>
          </cell>
          <cell r="U37">
            <v>4</v>
          </cell>
          <cell r="V37">
            <v>4</v>
          </cell>
          <cell r="W37">
            <v>4</v>
          </cell>
          <cell r="X37">
            <v>4</v>
          </cell>
          <cell r="Y37">
            <v>4</v>
          </cell>
          <cell r="Z37">
            <v>4</v>
          </cell>
          <cell r="AA37">
            <v>4</v>
          </cell>
          <cell r="AB37">
            <v>18</v>
          </cell>
          <cell r="AC37">
            <v>18</v>
          </cell>
          <cell r="AD37">
            <v>20</v>
          </cell>
          <cell r="AE37">
            <v>19</v>
          </cell>
          <cell r="AF37">
            <v>16</v>
          </cell>
          <cell r="AG37">
            <v>14</v>
          </cell>
          <cell r="AH37">
            <v>10</v>
          </cell>
          <cell r="AI37">
            <v>9</v>
          </cell>
          <cell r="AJ37">
            <v>8</v>
          </cell>
          <cell r="AK37">
            <v>6</v>
          </cell>
          <cell r="AL37">
            <v>5</v>
          </cell>
          <cell r="AM37">
            <v>3</v>
          </cell>
          <cell r="AN37">
            <v>3</v>
          </cell>
          <cell r="AO37">
            <v>0</v>
          </cell>
          <cell r="AP37">
            <v>2</v>
          </cell>
          <cell r="AQ37">
            <v>2</v>
          </cell>
          <cell r="AR37">
            <v>3</v>
          </cell>
          <cell r="AS37">
            <v>117</v>
          </cell>
          <cell r="AT37">
            <v>10</v>
          </cell>
          <cell r="AU37">
            <v>11</v>
          </cell>
          <cell r="AV37">
            <v>58</v>
          </cell>
          <cell r="AW37">
            <v>2</v>
          </cell>
        </row>
        <row r="38">
          <cell r="C38">
            <v>6928</v>
          </cell>
          <cell r="D38" t="str">
            <v>P.S. NIÑO JESUS</v>
          </cell>
          <cell r="E38" t="str">
            <v>I-1</v>
          </cell>
          <cell r="F38">
            <v>358</v>
          </cell>
          <cell r="G38">
            <v>28</v>
          </cell>
          <cell r="H38">
            <v>4</v>
          </cell>
          <cell r="I38">
            <v>8</v>
          </cell>
          <cell r="J38">
            <v>5</v>
          </cell>
          <cell r="K38">
            <v>8</v>
          </cell>
          <cell r="L38">
            <v>3</v>
          </cell>
          <cell r="M38">
            <v>12</v>
          </cell>
          <cell r="N38">
            <v>6</v>
          </cell>
          <cell r="O38">
            <v>6</v>
          </cell>
          <cell r="P38">
            <v>6</v>
          </cell>
          <cell r="Q38">
            <v>6</v>
          </cell>
          <cell r="R38">
            <v>6</v>
          </cell>
          <cell r="S38">
            <v>6</v>
          </cell>
          <cell r="T38">
            <v>6</v>
          </cell>
          <cell r="U38">
            <v>7</v>
          </cell>
          <cell r="V38">
            <v>7</v>
          </cell>
          <cell r="W38">
            <v>7</v>
          </cell>
          <cell r="X38">
            <v>7</v>
          </cell>
          <cell r="Y38">
            <v>7</v>
          </cell>
          <cell r="Z38">
            <v>6</v>
          </cell>
          <cell r="AA38">
            <v>6</v>
          </cell>
          <cell r="AB38">
            <v>27</v>
          </cell>
          <cell r="AC38">
            <v>28</v>
          </cell>
          <cell r="AD38">
            <v>30</v>
          </cell>
          <cell r="AE38">
            <v>29</v>
          </cell>
          <cell r="AF38">
            <v>25</v>
          </cell>
          <cell r="AG38">
            <v>22</v>
          </cell>
          <cell r="AH38">
            <v>16</v>
          </cell>
          <cell r="AI38">
            <v>14</v>
          </cell>
          <cell r="AJ38">
            <v>12</v>
          </cell>
          <cell r="AK38">
            <v>9</v>
          </cell>
          <cell r="AL38">
            <v>7</v>
          </cell>
          <cell r="AM38">
            <v>5</v>
          </cell>
          <cell r="AN38">
            <v>5</v>
          </cell>
          <cell r="AO38">
            <v>0</v>
          </cell>
          <cell r="AP38">
            <v>2</v>
          </cell>
          <cell r="AQ38">
            <v>2</v>
          </cell>
          <cell r="AR38">
            <v>5</v>
          </cell>
          <cell r="AS38">
            <v>186</v>
          </cell>
          <cell r="AT38">
            <v>16</v>
          </cell>
          <cell r="AU38">
            <v>17</v>
          </cell>
          <cell r="AV38">
            <v>90</v>
          </cell>
          <cell r="AW38">
            <v>5</v>
          </cell>
        </row>
        <row r="39">
          <cell r="C39">
            <v>6955</v>
          </cell>
          <cell r="D39" t="str">
            <v>P.S. LINGAN PATA</v>
          </cell>
          <cell r="E39" t="str">
            <v>I-1</v>
          </cell>
          <cell r="F39">
            <v>404</v>
          </cell>
          <cell r="G39">
            <v>23</v>
          </cell>
          <cell r="H39">
            <v>4</v>
          </cell>
          <cell r="I39">
            <v>4</v>
          </cell>
          <cell r="J39">
            <v>8</v>
          </cell>
          <cell r="K39">
            <v>4</v>
          </cell>
          <cell r="L39">
            <v>3</v>
          </cell>
          <cell r="M39">
            <v>6</v>
          </cell>
          <cell r="N39">
            <v>7</v>
          </cell>
          <cell r="O39">
            <v>7</v>
          </cell>
          <cell r="P39">
            <v>7</v>
          </cell>
          <cell r="Q39">
            <v>7</v>
          </cell>
          <cell r="R39">
            <v>7</v>
          </cell>
          <cell r="S39">
            <v>7</v>
          </cell>
          <cell r="T39">
            <v>8</v>
          </cell>
          <cell r="U39">
            <v>8</v>
          </cell>
          <cell r="V39">
            <v>8</v>
          </cell>
          <cell r="W39">
            <v>8</v>
          </cell>
          <cell r="X39">
            <v>8</v>
          </cell>
          <cell r="Y39">
            <v>8</v>
          </cell>
          <cell r="Z39">
            <v>8</v>
          </cell>
          <cell r="AA39">
            <v>7</v>
          </cell>
          <cell r="AB39">
            <v>32</v>
          </cell>
          <cell r="AC39">
            <v>33</v>
          </cell>
          <cell r="AD39">
            <v>36</v>
          </cell>
          <cell r="AE39">
            <v>34</v>
          </cell>
          <cell r="AF39">
            <v>29</v>
          </cell>
          <cell r="AG39">
            <v>26</v>
          </cell>
          <cell r="AH39">
            <v>19</v>
          </cell>
          <cell r="AI39">
            <v>16</v>
          </cell>
          <cell r="AJ39">
            <v>14</v>
          </cell>
          <cell r="AK39">
            <v>10</v>
          </cell>
          <cell r="AL39">
            <v>9</v>
          </cell>
          <cell r="AM39">
            <v>6</v>
          </cell>
          <cell r="AN39">
            <v>6</v>
          </cell>
          <cell r="AO39">
            <v>0</v>
          </cell>
          <cell r="AP39">
            <v>3</v>
          </cell>
          <cell r="AQ39">
            <v>3</v>
          </cell>
          <cell r="AR39">
            <v>6</v>
          </cell>
          <cell r="AS39">
            <v>208</v>
          </cell>
          <cell r="AT39">
            <v>19</v>
          </cell>
          <cell r="AU39">
            <v>20</v>
          </cell>
          <cell r="AV39">
            <v>105</v>
          </cell>
          <cell r="AW39">
            <v>5</v>
          </cell>
        </row>
        <row r="40">
          <cell r="C40">
            <v>6957</v>
          </cell>
          <cell r="D40" t="str">
            <v>P.S. SARABAMBA</v>
          </cell>
          <cell r="E40" t="str">
            <v>I-2</v>
          </cell>
          <cell r="F40">
            <v>1413</v>
          </cell>
          <cell r="G40">
            <v>141</v>
          </cell>
          <cell r="H40">
            <v>26</v>
          </cell>
          <cell r="I40">
            <v>32</v>
          </cell>
          <cell r="J40">
            <v>27</v>
          </cell>
          <cell r="K40">
            <v>24</v>
          </cell>
          <cell r="L40">
            <v>32</v>
          </cell>
          <cell r="M40">
            <v>26</v>
          </cell>
          <cell r="N40">
            <v>23</v>
          </cell>
          <cell r="O40">
            <v>23</v>
          </cell>
          <cell r="P40">
            <v>24</v>
          </cell>
          <cell r="Q40">
            <v>24</v>
          </cell>
          <cell r="R40">
            <v>25</v>
          </cell>
          <cell r="S40">
            <v>25</v>
          </cell>
          <cell r="T40">
            <v>25</v>
          </cell>
          <cell r="U40">
            <v>26</v>
          </cell>
          <cell r="V40">
            <v>26</v>
          </cell>
          <cell r="W40">
            <v>26</v>
          </cell>
          <cell r="X40">
            <v>26</v>
          </cell>
          <cell r="Y40">
            <v>26</v>
          </cell>
          <cell r="Z40">
            <v>25</v>
          </cell>
          <cell r="AA40">
            <v>24</v>
          </cell>
          <cell r="AB40">
            <v>108</v>
          </cell>
          <cell r="AC40">
            <v>109</v>
          </cell>
          <cell r="AD40">
            <v>119</v>
          </cell>
          <cell r="AE40">
            <v>113</v>
          </cell>
          <cell r="AF40">
            <v>96</v>
          </cell>
          <cell r="AG40">
            <v>88</v>
          </cell>
          <cell r="AH40">
            <v>63</v>
          </cell>
          <cell r="AI40">
            <v>54</v>
          </cell>
          <cell r="AJ40">
            <v>46</v>
          </cell>
          <cell r="AK40">
            <v>34</v>
          </cell>
          <cell r="AL40">
            <v>29</v>
          </cell>
          <cell r="AM40">
            <v>19</v>
          </cell>
          <cell r="AN40">
            <v>20</v>
          </cell>
          <cell r="AO40">
            <v>2</v>
          </cell>
          <cell r="AP40">
            <v>10</v>
          </cell>
          <cell r="AQ40">
            <v>10</v>
          </cell>
          <cell r="AR40">
            <v>21</v>
          </cell>
          <cell r="AS40">
            <v>720</v>
          </cell>
          <cell r="AT40">
            <v>63</v>
          </cell>
          <cell r="AU40">
            <v>66</v>
          </cell>
          <cell r="AV40">
            <v>352</v>
          </cell>
          <cell r="AW40">
            <v>31</v>
          </cell>
        </row>
        <row r="41">
          <cell r="C41">
            <v>7710</v>
          </cell>
          <cell r="D41" t="str">
            <v>P.S. LINGAN GRANDE</v>
          </cell>
          <cell r="E41" t="str">
            <v>I-1</v>
          </cell>
          <cell r="F41">
            <v>583</v>
          </cell>
          <cell r="G41">
            <v>37</v>
          </cell>
          <cell r="H41">
            <v>5</v>
          </cell>
          <cell r="I41">
            <v>6</v>
          </cell>
          <cell r="J41">
            <v>7</v>
          </cell>
          <cell r="K41">
            <v>10</v>
          </cell>
          <cell r="L41">
            <v>9</v>
          </cell>
          <cell r="M41">
            <v>10</v>
          </cell>
          <cell r="N41">
            <v>10</v>
          </cell>
          <cell r="O41">
            <v>10</v>
          </cell>
          <cell r="P41">
            <v>10</v>
          </cell>
          <cell r="Q41">
            <v>10</v>
          </cell>
          <cell r="R41">
            <v>11</v>
          </cell>
          <cell r="S41">
            <v>11</v>
          </cell>
          <cell r="T41">
            <v>11</v>
          </cell>
          <cell r="U41">
            <v>11</v>
          </cell>
          <cell r="V41">
            <v>11</v>
          </cell>
          <cell r="W41">
            <v>11</v>
          </cell>
          <cell r="X41">
            <v>11</v>
          </cell>
          <cell r="Y41">
            <v>11</v>
          </cell>
          <cell r="Z41">
            <v>11</v>
          </cell>
          <cell r="AA41">
            <v>10</v>
          </cell>
          <cell r="AB41">
            <v>46</v>
          </cell>
          <cell r="AC41">
            <v>47</v>
          </cell>
          <cell r="AD41">
            <v>51</v>
          </cell>
          <cell r="AE41">
            <v>49</v>
          </cell>
          <cell r="AF41">
            <v>42</v>
          </cell>
          <cell r="AG41">
            <v>38</v>
          </cell>
          <cell r="AH41">
            <v>27</v>
          </cell>
          <cell r="AI41">
            <v>23</v>
          </cell>
          <cell r="AJ41">
            <v>20</v>
          </cell>
          <cell r="AK41">
            <v>15</v>
          </cell>
          <cell r="AL41">
            <v>12</v>
          </cell>
          <cell r="AM41">
            <v>8</v>
          </cell>
          <cell r="AN41">
            <v>9</v>
          </cell>
          <cell r="AO41">
            <v>1</v>
          </cell>
          <cell r="AP41">
            <v>4</v>
          </cell>
          <cell r="AQ41">
            <v>4</v>
          </cell>
          <cell r="AR41">
            <v>9</v>
          </cell>
          <cell r="AS41">
            <v>301</v>
          </cell>
          <cell r="AT41">
            <v>27</v>
          </cell>
          <cell r="AU41">
            <v>28</v>
          </cell>
          <cell r="AV41">
            <v>151</v>
          </cell>
          <cell r="AW41">
            <v>5</v>
          </cell>
        </row>
        <row r="42">
          <cell r="C42">
            <v>10880</v>
          </cell>
          <cell r="D42" t="str">
            <v>P.S. RAMBRAMPATA</v>
          </cell>
          <cell r="E42" t="str">
            <v>I-1</v>
          </cell>
          <cell r="F42">
            <v>246</v>
          </cell>
          <cell r="G42">
            <v>8</v>
          </cell>
          <cell r="H42">
            <v>1</v>
          </cell>
          <cell r="I42">
            <v>2</v>
          </cell>
          <cell r="J42">
            <v>1</v>
          </cell>
          <cell r="K42">
            <v>3</v>
          </cell>
          <cell r="L42">
            <v>1</v>
          </cell>
          <cell r="M42">
            <v>4</v>
          </cell>
          <cell r="N42">
            <v>4</v>
          </cell>
          <cell r="O42">
            <v>4</v>
          </cell>
          <cell r="P42">
            <v>4</v>
          </cell>
          <cell r="Q42">
            <v>5</v>
          </cell>
          <cell r="R42">
            <v>5</v>
          </cell>
          <cell r="S42">
            <v>5</v>
          </cell>
          <cell r="T42">
            <v>5</v>
          </cell>
          <cell r="U42">
            <v>5</v>
          </cell>
          <cell r="V42">
            <v>5</v>
          </cell>
          <cell r="W42">
            <v>5</v>
          </cell>
          <cell r="X42">
            <v>5</v>
          </cell>
          <cell r="Y42">
            <v>5</v>
          </cell>
          <cell r="Z42">
            <v>5</v>
          </cell>
          <cell r="AA42">
            <v>5</v>
          </cell>
          <cell r="AB42">
            <v>20</v>
          </cell>
          <cell r="AC42">
            <v>20</v>
          </cell>
          <cell r="AD42">
            <v>22</v>
          </cell>
          <cell r="AE42">
            <v>21</v>
          </cell>
          <cell r="AF42">
            <v>18</v>
          </cell>
          <cell r="AG42">
            <v>16</v>
          </cell>
          <cell r="AH42">
            <v>12</v>
          </cell>
          <cell r="AI42">
            <v>10</v>
          </cell>
          <cell r="AJ42">
            <v>9</v>
          </cell>
          <cell r="AK42">
            <v>6</v>
          </cell>
          <cell r="AL42">
            <v>5</v>
          </cell>
          <cell r="AM42">
            <v>4</v>
          </cell>
          <cell r="AN42">
            <v>4</v>
          </cell>
          <cell r="AO42">
            <v>0</v>
          </cell>
          <cell r="AP42">
            <v>2</v>
          </cell>
          <cell r="AQ42">
            <v>2</v>
          </cell>
          <cell r="AR42">
            <v>4</v>
          </cell>
          <cell r="AS42">
            <v>132</v>
          </cell>
          <cell r="AT42">
            <v>12</v>
          </cell>
          <cell r="AU42">
            <v>12</v>
          </cell>
          <cell r="AV42">
            <v>66</v>
          </cell>
          <cell r="AW42">
            <v>1</v>
          </cell>
        </row>
        <row r="43">
          <cell r="C43">
            <v>10991</v>
          </cell>
          <cell r="D43" t="str">
            <v>P.S. UTCHUCLACHULIT</v>
          </cell>
          <cell r="E43" t="str">
            <v>I-1</v>
          </cell>
          <cell r="F43">
            <v>618</v>
          </cell>
          <cell r="G43">
            <v>38</v>
          </cell>
          <cell r="H43">
            <v>6</v>
          </cell>
          <cell r="I43">
            <v>6</v>
          </cell>
          <cell r="J43">
            <v>10</v>
          </cell>
          <cell r="K43">
            <v>8</v>
          </cell>
          <cell r="L43">
            <v>8</v>
          </cell>
          <cell r="M43">
            <v>8</v>
          </cell>
          <cell r="N43">
            <v>10</v>
          </cell>
          <cell r="O43">
            <v>11</v>
          </cell>
          <cell r="P43">
            <v>11</v>
          </cell>
          <cell r="Q43">
            <v>11</v>
          </cell>
          <cell r="R43">
            <v>11</v>
          </cell>
          <cell r="S43">
            <v>11</v>
          </cell>
          <cell r="T43">
            <v>12</v>
          </cell>
          <cell r="U43">
            <v>12</v>
          </cell>
          <cell r="V43">
            <v>12</v>
          </cell>
          <cell r="W43">
            <v>12</v>
          </cell>
          <cell r="X43">
            <v>12</v>
          </cell>
          <cell r="Y43">
            <v>12</v>
          </cell>
          <cell r="Z43">
            <v>12</v>
          </cell>
          <cell r="AA43">
            <v>11</v>
          </cell>
          <cell r="AB43">
            <v>49</v>
          </cell>
          <cell r="AC43">
            <v>50</v>
          </cell>
          <cell r="AD43">
            <v>55</v>
          </cell>
          <cell r="AE43">
            <v>52</v>
          </cell>
          <cell r="AF43">
            <v>44</v>
          </cell>
          <cell r="AG43">
            <v>40</v>
          </cell>
          <cell r="AH43">
            <v>29</v>
          </cell>
          <cell r="AI43">
            <v>25</v>
          </cell>
          <cell r="AJ43">
            <v>21</v>
          </cell>
          <cell r="AK43">
            <v>16</v>
          </cell>
          <cell r="AL43">
            <v>13</v>
          </cell>
          <cell r="AM43">
            <v>9</v>
          </cell>
          <cell r="AN43">
            <v>9</v>
          </cell>
          <cell r="AO43">
            <v>1</v>
          </cell>
          <cell r="AP43">
            <v>4</v>
          </cell>
          <cell r="AQ43">
            <v>4</v>
          </cell>
          <cell r="AR43">
            <v>10</v>
          </cell>
          <cell r="AS43">
            <v>317</v>
          </cell>
          <cell r="AT43">
            <v>29</v>
          </cell>
          <cell r="AU43">
            <v>30</v>
          </cell>
          <cell r="AV43">
            <v>161</v>
          </cell>
          <cell r="AW43">
            <v>7</v>
          </cell>
        </row>
        <row r="44">
          <cell r="C44">
            <v>25522</v>
          </cell>
          <cell r="D44" t="str">
            <v>P.S. EL VERDE</v>
          </cell>
          <cell r="E44" t="str">
            <v>I-1</v>
          </cell>
          <cell r="F44">
            <v>523</v>
          </cell>
          <cell r="G44">
            <v>31</v>
          </cell>
          <cell r="H44">
            <v>4</v>
          </cell>
          <cell r="I44">
            <v>3</v>
          </cell>
          <cell r="J44">
            <v>8</v>
          </cell>
          <cell r="K44">
            <v>9</v>
          </cell>
          <cell r="L44">
            <v>7</v>
          </cell>
          <cell r="M44">
            <v>9</v>
          </cell>
          <cell r="N44">
            <v>12</v>
          </cell>
          <cell r="O44">
            <v>12</v>
          </cell>
          <cell r="P44">
            <v>11</v>
          </cell>
          <cell r="Q44">
            <v>11</v>
          </cell>
          <cell r="R44">
            <v>12</v>
          </cell>
          <cell r="S44">
            <v>13</v>
          </cell>
          <cell r="T44">
            <v>12</v>
          </cell>
          <cell r="U44">
            <v>12</v>
          </cell>
          <cell r="V44">
            <v>11</v>
          </cell>
          <cell r="W44">
            <v>10</v>
          </cell>
          <cell r="X44">
            <v>10</v>
          </cell>
          <cell r="Y44">
            <v>9</v>
          </cell>
          <cell r="Z44">
            <v>9</v>
          </cell>
          <cell r="AA44">
            <v>8</v>
          </cell>
          <cell r="AB44">
            <v>36</v>
          </cell>
          <cell r="AC44">
            <v>39</v>
          </cell>
          <cell r="AD44">
            <v>44</v>
          </cell>
          <cell r="AE44">
            <v>39</v>
          </cell>
          <cell r="AF44">
            <v>37</v>
          </cell>
          <cell r="AG44">
            <v>32</v>
          </cell>
          <cell r="AH44">
            <v>25</v>
          </cell>
          <cell r="AI44">
            <v>22</v>
          </cell>
          <cell r="AJ44">
            <v>19</v>
          </cell>
          <cell r="AK44">
            <v>14</v>
          </cell>
          <cell r="AL44">
            <v>10</v>
          </cell>
          <cell r="AM44">
            <v>7</v>
          </cell>
          <cell r="AN44">
            <v>7</v>
          </cell>
          <cell r="AO44">
            <v>1</v>
          </cell>
          <cell r="AP44">
            <v>4</v>
          </cell>
          <cell r="AQ44">
            <v>4</v>
          </cell>
          <cell r="AR44">
            <v>9</v>
          </cell>
          <cell r="AS44">
            <v>270</v>
          </cell>
          <cell r="AT44">
            <v>29</v>
          </cell>
          <cell r="AU44">
            <v>22</v>
          </cell>
          <cell r="AV44">
            <v>119</v>
          </cell>
          <cell r="AW44">
            <v>5</v>
          </cell>
        </row>
        <row r="45">
          <cell r="C45">
            <v>25513</v>
          </cell>
          <cell r="D45" t="str">
            <v>P.S. PALMA CONCHUD</v>
          </cell>
          <cell r="E45" t="str">
            <v>I-1</v>
          </cell>
          <cell r="F45">
            <v>429</v>
          </cell>
          <cell r="G45">
            <v>24</v>
          </cell>
          <cell r="H45">
            <v>3</v>
          </cell>
          <cell r="I45">
            <v>2</v>
          </cell>
          <cell r="J45">
            <v>6</v>
          </cell>
          <cell r="K45">
            <v>7</v>
          </cell>
          <cell r="L45">
            <v>6</v>
          </cell>
          <cell r="M45">
            <v>7</v>
          </cell>
          <cell r="N45">
            <v>9</v>
          </cell>
          <cell r="O45">
            <v>10</v>
          </cell>
          <cell r="P45">
            <v>9</v>
          </cell>
          <cell r="Q45">
            <v>9</v>
          </cell>
          <cell r="R45">
            <v>10</v>
          </cell>
          <cell r="S45">
            <v>10</v>
          </cell>
          <cell r="T45">
            <v>10</v>
          </cell>
          <cell r="U45">
            <v>10</v>
          </cell>
          <cell r="V45">
            <v>9</v>
          </cell>
          <cell r="W45">
            <v>9</v>
          </cell>
          <cell r="X45">
            <v>8</v>
          </cell>
          <cell r="Y45">
            <v>8</v>
          </cell>
          <cell r="Z45">
            <v>7</v>
          </cell>
          <cell r="AA45">
            <v>7</v>
          </cell>
          <cell r="AB45">
            <v>30</v>
          </cell>
          <cell r="AC45">
            <v>32</v>
          </cell>
          <cell r="AD45">
            <v>37</v>
          </cell>
          <cell r="AE45">
            <v>32</v>
          </cell>
          <cell r="AF45">
            <v>30</v>
          </cell>
          <cell r="AG45">
            <v>26</v>
          </cell>
          <cell r="AH45">
            <v>21</v>
          </cell>
          <cell r="AI45">
            <v>18</v>
          </cell>
          <cell r="AJ45">
            <v>16</v>
          </cell>
          <cell r="AK45">
            <v>11</v>
          </cell>
          <cell r="AL45">
            <v>8</v>
          </cell>
          <cell r="AM45">
            <v>6</v>
          </cell>
          <cell r="AN45">
            <v>6</v>
          </cell>
          <cell r="AO45">
            <v>1</v>
          </cell>
          <cell r="AP45">
            <v>3</v>
          </cell>
          <cell r="AQ45">
            <v>3</v>
          </cell>
          <cell r="AR45">
            <v>7</v>
          </cell>
          <cell r="AS45">
            <v>221</v>
          </cell>
          <cell r="AT45">
            <v>24</v>
          </cell>
          <cell r="AU45">
            <v>18</v>
          </cell>
          <cell r="AV45">
            <v>98</v>
          </cell>
          <cell r="AW45">
            <v>3</v>
          </cell>
        </row>
        <row r="46">
          <cell r="C46">
            <v>25508</v>
          </cell>
          <cell r="D46" t="str">
            <v>P.S. CENTRO PALMA</v>
          </cell>
          <cell r="E46" t="str">
            <v>I-1</v>
          </cell>
          <cell r="F46">
            <v>301</v>
          </cell>
          <cell r="G46">
            <v>21</v>
          </cell>
          <cell r="H46">
            <v>4</v>
          </cell>
          <cell r="I46">
            <v>4</v>
          </cell>
          <cell r="J46">
            <v>4</v>
          </cell>
          <cell r="K46">
            <v>5</v>
          </cell>
          <cell r="L46">
            <v>4</v>
          </cell>
          <cell r="M46">
            <v>5</v>
          </cell>
          <cell r="N46">
            <v>6</v>
          </cell>
          <cell r="O46">
            <v>6</v>
          </cell>
          <cell r="P46">
            <v>7</v>
          </cell>
          <cell r="Q46">
            <v>7</v>
          </cell>
          <cell r="R46">
            <v>7</v>
          </cell>
          <cell r="S46">
            <v>7</v>
          </cell>
          <cell r="T46">
            <v>7</v>
          </cell>
          <cell r="U46">
            <v>7</v>
          </cell>
          <cell r="V46">
            <v>6</v>
          </cell>
          <cell r="W46">
            <v>6</v>
          </cell>
          <cell r="X46">
            <v>6</v>
          </cell>
          <cell r="Y46">
            <v>5</v>
          </cell>
          <cell r="Z46">
            <v>5</v>
          </cell>
          <cell r="AA46">
            <v>5</v>
          </cell>
          <cell r="AB46">
            <v>20</v>
          </cell>
          <cell r="AC46">
            <v>22</v>
          </cell>
          <cell r="AD46">
            <v>25</v>
          </cell>
          <cell r="AE46">
            <v>22</v>
          </cell>
          <cell r="AF46">
            <v>21</v>
          </cell>
          <cell r="AG46">
            <v>18</v>
          </cell>
          <cell r="AH46">
            <v>14</v>
          </cell>
          <cell r="AI46">
            <v>13</v>
          </cell>
          <cell r="AJ46">
            <v>11</v>
          </cell>
          <cell r="AK46">
            <v>8</v>
          </cell>
          <cell r="AL46">
            <v>6</v>
          </cell>
          <cell r="AM46">
            <v>4</v>
          </cell>
          <cell r="AN46">
            <v>4</v>
          </cell>
          <cell r="AO46">
            <v>0</v>
          </cell>
          <cell r="AP46">
            <v>2</v>
          </cell>
          <cell r="AQ46">
            <v>2</v>
          </cell>
          <cell r="AR46">
            <v>5</v>
          </cell>
          <cell r="AS46">
            <v>158</v>
          </cell>
          <cell r="AT46">
            <v>16</v>
          </cell>
          <cell r="AU46">
            <v>13</v>
          </cell>
          <cell r="AV46">
            <v>67</v>
          </cell>
          <cell r="AW46">
            <v>4</v>
          </cell>
        </row>
        <row r="47">
          <cell r="D47" t="str">
            <v>MICRORED CHIMBAN</v>
          </cell>
          <cell r="F47">
            <v>5036</v>
          </cell>
          <cell r="G47">
            <v>327</v>
          </cell>
          <cell r="H47">
            <v>66</v>
          </cell>
          <cell r="I47">
            <v>67</v>
          </cell>
          <cell r="J47">
            <v>67</v>
          </cell>
          <cell r="K47">
            <v>65</v>
          </cell>
          <cell r="L47">
            <v>62</v>
          </cell>
          <cell r="M47">
            <v>69</v>
          </cell>
          <cell r="N47">
            <v>123</v>
          </cell>
          <cell r="O47">
            <v>124</v>
          </cell>
          <cell r="P47">
            <v>125</v>
          </cell>
          <cell r="Q47">
            <v>124</v>
          </cell>
          <cell r="R47">
            <v>124</v>
          </cell>
          <cell r="S47">
            <v>122</v>
          </cell>
          <cell r="T47">
            <v>120</v>
          </cell>
          <cell r="U47">
            <v>120</v>
          </cell>
          <cell r="V47">
            <v>117</v>
          </cell>
          <cell r="W47">
            <v>115</v>
          </cell>
          <cell r="X47">
            <v>116</v>
          </cell>
          <cell r="Y47">
            <v>112</v>
          </cell>
          <cell r="Z47">
            <v>104</v>
          </cell>
          <cell r="AA47">
            <v>99</v>
          </cell>
          <cell r="AB47">
            <v>376</v>
          </cell>
          <cell r="AC47">
            <v>431</v>
          </cell>
          <cell r="AD47">
            <v>417</v>
          </cell>
          <cell r="AE47">
            <v>350</v>
          </cell>
          <cell r="AF47">
            <v>320</v>
          </cell>
          <cell r="AG47">
            <v>278</v>
          </cell>
          <cell r="AH47">
            <v>244</v>
          </cell>
          <cell r="AI47">
            <v>173</v>
          </cell>
          <cell r="AJ47">
            <v>144</v>
          </cell>
          <cell r="AK47">
            <v>116</v>
          </cell>
          <cell r="AL47">
            <v>80</v>
          </cell>
          <cell r="AM47">
            <v>31</v>
          </cell>
          <cell r="AN47">
            <v>35</v>
          </cell>
          <cell r="AO47">
            <v>7</v>
          </cell>
          <cell r="AP47">
            <v>44</v>
          </cell>
          <cell r="AQ47">
            <v>43</v>
          </cell>
          <cell r="AR47">
            <v>105</v>
          </cell>
          <cell r="AS47">
            <v>2597</v>
          </cell>
          <cell r="AT47">
            <v>301</v>
          </cell>
          <cell r="AU47">
            <v>261</v>
          </cell>
          <cell r="AV47">
            <v>1069</v>
          </cell>
          <cell r="AW47">
            <v>79</v>
          </cell>
        </row>
        <row r="48">
          <cell r="C48">
            <v>4701</v>
          </cell>
          <cell r="D48" t="str">
            <v>C.S. CHIMBAN</v>
          </cell>
          <cell r="E48" t="str">
            <v>I-3</v>
          </cell>
          <cell r="F48">
            <v>1473</v>
          </cell>
          <cell r="G48">
            <v>83</v>
          </cell>
          <cell r="H48">
            <v>18</v>
          </cell>
          <cell r="I48">
            <v>16</v>
          </cell>
          <cell r="J48">
            <v>20</v>
          </cell>
          <cell r="K48">
            <v>16</v>
          </cell>
          <cell r="L48">
            <v>13</v>
          </cell>
          <cell r="M48">
            <v>14</v>
          </cell>
          <cell r="N48">
            <v>37</v>
          </cell>
          <cell r="O48">
            <v>37</v>
          </cell>
          <cell r="P48">
            <v>38</v>
          </cell>
          <cell r="Q48">
            <v>37</v>
          </cell>
          <cell r="R48">
            <v>37</v>
          </cell>
          <cell r="S48">
            <v>36</v>
          </cell>
          <cell r="T48">
            <v>36</v>
          </cell>
          <cell r="U48">
            <v>37</v>
          </cell>
          <cell r="V48">
            <v>35</v>
          </cell>
          <cell r="W48">
            <v>35</v>
          </cell>
          <cell r="X48">
            <v>35</v>
          </cell>
          <cell r="Y48">
            <v>34</v>
          </cell>
          <cell r="Z48">
            <v>32</v>
          </cell>
          <cell r="AA48">
            <v>29</v>
          </cell>
          <cell r="AB48">
            <v>112</v>
          </cell>
          <cell r="AC48">
            <v>138</v>
          </cell>
          <cell r="AD48">
            <v>126</v>
          </cell>
          <cell r="AE48">
            <v>102</v>
          </cell>
          <cell r="AF48">
            <v>89</v>
          </cell>
          <cell r="AG48">
            <v>76</v>
          </cell>
          <cell r="AH48">
            <v>71</v>
          </cell>
          <cell r="AI48">
            <v>53</v>
          </cell>
          <cell r="AJ48">
            <v>44</v>
          </cell>
          <cell r="AK48">
            <v>31</v>
          </cell>
          <cell r="AL48">
            <v>23</v>
          </cell>
          <cell r="AM48">
            <v>5</v>
          </cell>
          <cell r="AN48">
            <v>11</v>
          </cell>
          <cell r="AO48">
            <v>2</v>
          </cell>
          <cell r="AP48">
            <v>14</v>
          </cell>
          <cell r="AQ48">
            <v>14</v>
          </cell>
          <cell r="AR48">
            <v>32</v>
          </cell>
          <cell r="AS48">
            <v>750</v>
          </cell>
          <cell r="AT48">
            <v>93</v>
          </cell>
          <cell r="AU48">
            <v>82</v>
          </cell>
          <cell r="AV48">
            <v>318</v>
          </cell>
          <cell r="AW48">
            <v>22</v>
          </cell>
        </row>
        <row r="49">
          <cell r="C49">
            <v>4703</v>
          </cell>
          <cell r="D49" t="str">
            <v>P.S. SUSANGATE</v>
          </cell>
          <cell r="E49" t="str">
            <v>I-1</v>
          </cell>
          <cell r="F49">
            <v>899</v>
          </cell>
          <cell r="G49">
            <v>69</v>
          </cell>
          <cell r="H49">
            <v>11</v>
          </cell>
          <cell r="I49">
            <v>12</v>
          </cell>
          <cell r="J49">
            <v>12</v>
          </cell>
          <cell r="K49">
            <v>15</v>
          </cell>
          <cell r="L49">
            <v>19</v>
          </cell>
          <cell r="M49">
            <v>15</v>
          </cell>
          <cell r="N49">
            <v>22</v>
          </cell>
          <cell r="O49">
            <v>23</v>
          </cell>
          <cell r="P49">
            <v>23</v>
          </cell>
          <cell r="Q49">
            <v>22</v>
          </cell>
          <cell r="R49">
            <v>22</v>
          </cell>
          <cell r="S49">
            <v>21</v>
          </cell>
          <cell r="T49">
            <v>21</v>
          </cell>
          <cell r="U49">
            <v>21</v>
          </cell>
          <cell r="V49">
            <v>21</v>
          </cell>
          <cell r="W49">
            <v>20</v>
          </cell>
          <cell r="X49">
            <v>20</v>
          </cell>
          <cell r="Y49">
            <v>20</v>
          </cell>
          <cell r="Z49">
            <v>18</v>
          </cell>
          <cell r="AA49">
            <v>18</v>
          </cell>
          <cell r="AB49">
            <v>66</v>
          </cell>
          <cell r="AC49">
            <v>82</v>
          </cell>
          <cell r="AD49">
            <v>74</v>
          </cell>
          <cell r="AE49">
            <v>61</v>
          </cell>
          <cell r="AF49">
            <v>53</v>
          </cell>
          <cell r="AG49">
            <v>46</v>
          </cell>
          <cell r="AH49">
            <v>42</v>
          </cell>
          <cell r="AI49">
            <v>31</v>
          </cell>
          <cell r="AJ49">
            <v>27</v>
          </cell>
          <cell r="AK49">
            <v>18</v>
          </cell>
          <cell r="AL49">
            <v>13</v>
          </cell>
          <cell r="AM49">
            <v>4</v>
          </cell>
          <cell r="AN49">
            <v>6</v>
          </cell>
          <cell r="AO49">
            <v>1</v>
          </cell>
          <cell r="AP49">
            <v>8</v>
          </cell>
          <cell r="AQ49">
            <v>8</v>
          </cell>
          <cell r="AR49">
            <v>19</v>
          </cell>
          <cell r="AS49">
            <v>460</v>
          </cell>
          <cell r="AT49">
            <v>56</v>
          </cell>
          <cell r="AU49">
            <v>48</v>
          </cell>
          <cell r="AV49">
            <v>189</v>
          </cell>
          <cell r="AW49">
            <v>13</v>
          </cell>
        </row>
        <row r="50">
          <cell r="C50">
            <v>4702</v>
          </cell>
          <cell r="D50" t="str">
            <v>P.S. SAN JOSE DE CHIMBAN</v>
          </cell>
          <cell r="E50" t="str">
            <v>I-1</v>
          </cell>
          <cell r="F50">
            <v>722</v>
          </cell>
          <cell r="G50">
            <v>44</v>
          </cell>
          <cell r="H50">
            <v>9</v>
          </cell>
          <cell r="I50">
            <v>11</v>
          </cell>
          <cell r="J50">
            <v>9</v>
          </cell>
          <cell r="K50">
            <v>10</v>
          </cell>
          <cell r="L50">
            <v>5</v>
          </cell>
          <cell r="M50">
            <v>6</v>
          </cell>
          <cell r="N50">
            <v>18</v>
          </cell>
          <cell r="O50">
            <v>19</v>
          </cell>
          <cell r="P50">
            <v>18</v>
          </cell>
          <cell r="Q50">
            <v>18</v>
          </cell>
          <cell r="R50">
            <v>17</v>
          </cell>
          <cell r="S50">
            <v>18</v>
          </cell>
          <cell r="T50">
            <v>18</v>
          </cell>
          <cell r="U50">
            <v>16</v>
          </cell>
          <cell r="V50">
            <v>17</v>
          </cell>
          <cell r="W50">
            <v>17</v>
          </cell>
          <cell r="X50">
            <v>17</v>
          </cell>
          <cell r="Y50">
            <v>16</v>
          </cell>
          <cell r="Z50">
            <v>15</v>
          </cell>
          <cell r="AA50">
            <v>15</v>
          </cell>
          <cell r="AB50">
            <v>55</v>
          </cell>
          <cell r="AC50">
            <v>68</v>
          </cell>
          <cell r="AD50">
            <v>61</v>
          </cell>
          <cell r="AE50">
            <v>50</v>
          </cell>
          <cell r="AF50">
            <v>44</v>
          </cell>
          <cell r="AG50">
            <v>38</v>
          </cell>
          <cell r="AH50">
            <v>35</v>
          </cell>
          <cell r="AI50">
            <v>26</v>
          </cell>
          <cell r="AJ50">
            <v>22</v>
          </cell>
          <cell r="AK50">
            <v>15</v>
          </cell>
          <cell r="AL50">
            <v>11</v>
          </cell>
          <cell r="AM50">
            <v>3</v>
          </cell>
          <cell r="AN50">
            <v>5</v>
          </cell>
          <cell r="AO50">
            <v>1</v>
          </cell>
          <cell r="AP50">
            <v>7</v>
          </cell>
          <cell r="AQ50">
            <v>7</v>
          </cell>
          <cell r="AR50">
            <v>16</v>
          </cell>
          <cell r="AS50">
            <v>371</v>
          </cell>
          <cell r="AT50">
            <v>46</v>
          </cell>
          <cell r="AU50">
            <v>40</v>
          </cell>
          <cell r="AV50">
            <v>156</v>
          </cell>
          <cell r="AW50">
            <v>11</v>
          </cell>
        </row>
        <row r="51">
          <cell r="C51">
            <v>7091</v>
          </cell>
          <cell r="D51" t="str">
            <v>P.S. EL PANDE</v>
          </cell>
          <cell r="E51" t="str">
            <v>I-1</v>
          </cell>
          <cell r="F51">
            <v>383</v>
          </cell>
          <cell r="G51">
            <v>15</v>
          </cell>
          <cell r="H51">
            <v>2</v>
          </cell>
          <cell r="I51">
            <v>3</v>
          </cell>
          <cell r="J51">
            <v>3</v>
          </cell>
          <cell r="K51">
            <v>3</v>
          </cell>
          <cell r="L51">
            <v>4</v>
          </cell>
          <cell r="M51">
            <v>6</v>
          </cell>
          <cell r="N51">
            <v>10</v>
          </cell>
          <cell r="O51">
            <v>10</v>
          </cell>
          <cell r="P51">
            <v>10</v>
          </cell>
          <cell r="Q51">
            <v>10</v>
          </cell>
          <cell r="R51">
            <v>10</v>
          </cell>
          <cell r="S51">
            <v>9</v>
          </cell>
          <cell r="T51">
            <v>9</v>
          </cell>
          <cell r="U51">
            <v>9</v>
          </cell>
          <cell r="V51">
            <v>9</v>
          </cell>
          <cell r="W51">
            <v>9</v>
          </cell>
          <cell r="X51">
            <v>9</v>
          </cell>
          <cell r="Y51">
            <v>9</v>
          </cell>
          <cell r="Z51">
            <v>8</v>
          </cell>
          <cell r="AA51">
            <v>8</v>
          </cell>
          <cell r="AB51">
            <v>29</v>
          </cell>
          <cell r="AC51">
            <v>36</v>
          </cell>
          <cell r="AD51">
            <v>33</v>
          </cell>
          <cell r="AE51">
            <v>27</v>
          </cell>
          <cell r="AF51">
            <v>24</v>
          </cell>
          <cell r="AG51">
            <v>20</v>
          </cell>
          <cell r="AH51">
            <v>19</v>
          </cell>
          <cell r="AI51">
            <v>14</v>
          </cell>
          <cell r="AJ51">
            <v>12</v>
          </cell>
          <cell r="AK51">
            <v>8</v>
          </cell>
          <cell r="AL51">
            <v>6</v>
          </cell>
          <cell r="AM51">
            <v>2</v>
          </cell>
          <cell r="AN51">
            <v>3</v>
          </cell>
          <cell r="AO51">
            <v>1</v>
          </cell>
          <cell r="AP51">
            <v>4</v>
          </cell>
          <cell r="AQ51">
            <v>4</v>
          </cell>
          <cell r="AR51">
            <v>9</v>
          </cell>
          <cell r="AS51">
            <v>199</v>
          </cell>
          <cell r="AT51">
            <v>25</v>
          </cell>
          <cell r="AU51">
            <v>21</v>
          </cell>
          <cell r="AV51">
            <v>84</v>
          </cell>
          <cell r="AW51">
            <v>2</v>
          </cell>
        </row>
        <row r="52">
          <cell r="C52">
            <v>4692</v>
          </cell>
          <cell r="D52" t="str">
            <v>P.S. PION</v>
          </cell>
          <cell r="E52" t="str">
            <v>I-2</v>
          </cell>
          <cell r="F52">
            <v>553</v>
          </cell>
          <cell r="G52">
            <v>41</v>
          </cell>
          <cell r="H52">
            <v>9</v>
          </cell>
          <cell r="I52">
            <v>7</v>
          </cell>
          <cell r="J52">
            <v>8</v>
          </cell>
          <cell r="K52">
            <v>8</v>
          </cell>
          <cell r="L52">
            <v>9</v>
          </cell>
          <cell r="M52">
            <v>11</v>
          </cell>
          <cell r="N52">
            <v>12</v>
          </cell>
          <cell r="O52">
            <v>12</v>
          </cell>
          <cell r="P52">
            <v>12</v>
          </cell>
          <cell r="Q52">
            <v>13</v>
          </cell>
          <cell r="R52">
            <v>14</v>
          </cell>
          <cell r="S52">
            <v>14</v>
          </cell>
          <cell r="T52">
            <v>12</v>
          </cell>
          <cell r="U52">
            <v>13</v>
          </cell>
          <cell r="V52">
            <v>12</v>
          </cell>
          <cell r="W52">
            <v>13</v>
          </cell>
          <cell r="X52">
            <v>12</v>
          </cell>
          <cell r="Y52">
            <v>12</v>
          </cell>
          <cell r="Z52">
            <v>11</v>
          </cell>
          <cell r="AA52">
            <v>10</v>
          </cell>
          <cell r="AB52">
            <v>40</v>
          </cell>
          <cell r="AC52">
            <v>38</v>
          </cell>
          <cell r="AD52">
            <v>44</v>
          </cell>
          <cell r="AE52">
            <v>39</v>
          </cell>
          <cell r="AF52">
            <v>39</v>
          </cell>
          <cell r="AG52">
            <v>36</v>
          </cell>
          <cell r="AH52">
            <v>27</v>
          </cell>
          <cell r="AI52">
            <v>17</v>
          </cell>
          <cell r="AJ52">
            <v>14</v>
          </cell>
          <cell r="AK52">
            <v>16</v>
          </cell>
          <cell r="AL52">
            <v>10</v>
          </cell>
          <cell r="AM52">
            <v>6</v>
          </cell>
          <cell r="AN52">
            <v>3</v>
          </cell>
          <cell r="AO52">
            <v>1</v>
          </cell>
          <cell r="AP52">
            <v>4</v>
          </cell>
          <cell r="AQ52">
            <v>3</v>
          </cell>
          <cell r="AR52">
            <v>10</v>
          </cell>
          <cell r="AS52">
            <v>283</v>
          </cell>
          <cell r="AT52">
            <v>29</v>
          </cell>
          <cell r="AU52">
            <v>25</v>
          </cell>
          <cell r="AV52">
            <v>114</v>
          </cell>
          <cell r="AW52">
            <v>11</v>
          </cell>
        </row>
        <row r="53">
          <cell r="C53">
            <v>4693</v>
          </cell>
          <cell r="D53" t="str">
            <v>P.S. LA IRAKA</v>
          </cell>
          <cell r="E53" t="str">
            <v>I-1</v>
          </cell>
          <cell r="F53">
            <v>241</v>
          </cell>
          <cell r="G53">
            <v>18</v>
          </cell>
          <cell r="H53">
            <v>7</v>
          </cell>
          <cell r="I53">
            <v>4</v>
          </cell>
          <cell r="J53">
            <v>3</v>
          </cell>
          <cell r="K53">
            <v>2</v>
          </cell>
          <cell r="L53">
            <v>2</v>
          </cell>
          <cell r="M53">
            <v>1</v>
          </cell>
          <cell r="N53">
            <v>6</v>
          </cell>
          <cell r="O53">
            <v>5</v>
          </cell>
          <cell r="P53">
            <v>6</v>
          </cell>
          <cell r="Q53">
            <v>6</v>
          </cell>
          <cell r="R53">
            <v>6</v>
          </cell>
          <cell r="S53">
            <v>6</v>
          </cell>
          <cell r="T53">
            <v>6</v>
          </cell>
          <cell r="U53">
            <v>6</v>
          </cell>
          <cell r="V53">
            <v>5</v>
          </cell>
          <cell r="W53">
            <v>5</v>
          </cell>
          <cell r="X53">
            <v>5</v>
          </cell>
          <cell r="Y53">
            <v>5</v>
          </cell>
          <cell r="Z53">
            <v>5</v>
          </cell>
          <cell r="AA53">
            <v>5</v>
          </cell>
          <cell r="AB53">
            <v>18</v>
          </cell>
          <cell r="AC53">
            <v>17</v>
          </cell>
          <cell r="AD53">
            <v>19</v>
          </cell>
          <cell r="AE53">
            <v>17</v>
          </cell>
          <cell r="AF53">
            <v>17</v>
          </cell>
          <cell r="AG53">
            <v>15</v>
          </cell>
          <cell r="AH53">
            <v>12</v>
          </cell>
          <cell r="AI53">
            <v>8</v>
          </cell>
          <cell r="AJ53">
            <v>6</v>
          </cell>
          <cell r="AK53">
            <v>7</v>
          </cell>
          <cell r="AL53">
            <v>4</v>
          </cell>
          <cell r="AM53">
            <v>3</v>
          </cell>
          <cell r="AN53">
            <v>2</v>
          </cell>
          <cell r="AO53">
            <v>0</v>
          </cell>
          <cell r="AP53">
            <v>2</v>
          </cell>
          <cell r="AQ53">
            <v>2</v>
          </cell>
          <cell r="AR53">
            <v>5</v>
          </cell>
          <cell r="AS53">
            <v>129</v>
          </cell>
          <cell r="AT53">
            <v>13</v>
          </cell>
          <cell r="AU53">
            <v>11</v>
          </cell>
          <cell r="AV53">
            <v>50</v>
          </cell>
          <cell r="AW53">
            <v>8</v>
          </cell>
        </row>
        <row r="54">
          <cell r="C54">
            <v>4694</v>
          </cell>
          <cell r="D54" t="str">
            <v>P.S. SANTA ROSA</v>
          </cell>
          <cell r="E54" t="str">
            <v>I-1</v>
          </cell>
          <cell r="F54">
            <v>465</v>
          </cell>
          <cell r="G54">
            <v>27</v>
          </cell>
          <cell r="H54">
            <v>4</v>
          </cell>
          <cell r="I54">
            <v>6</v>
          </cell>
          <cell r="J54">
            <v>5</v>
          </cell>
          <cell r="K54">
            <v>4</v>
          </cell>
          <cell r="L54">
            <v>8</v>
          </cell>
          <cell r="M54">
            <v>13</v>
          </cell>
          <cell r="N54">
            <v>11</v>
          </cell>
          <cell r="O54">
            <v>11</v>
          </cell>
          <cell r="P54">
            <v>11</v>
          </cell>
          <cell r="Q54">
            <v>11</v>
          </cell>
          <cell r="R54">
            <v>11</v>
          </cell>
          <cell r="S54">
            <v>11</v>
          </cell>
          <cell r="T54">
            <v>11</v>
          </cell>
          <cell r="U54">
            <v>11</v>
          </cell>
          <cell r="V54">
            <v>11</v>
          </cell>
          <cell r="W54">
            <v>10</v>
          </cell>
          <cell r="X54">
            <v>11</v>
          </cell>
          <cell r="Y54">
            <v>10</v>
          </cell>
          <cell r="Z54">
            <v>9</v>
          </cell>
          <cell r="AA54">
            <v>9</v>
          </cell>
          <cell r="AB54">
            <v>34</v>
          </cell>
          <cell r="AC54">
            <v>32</v>
          </cell>
          <cell r="AD54">
            <v>37</v>
          </cell>
          <cell r="AE54">
            <v>33</v>
          </cell>
          <cell r="AF54">
            <v>33</v>
          </cell>
          <cell r="AG54">
            <v>29</v>
          </cell>
          <cell r="AH54">
            <v>23</v>
          </cell>
          <cell r="AI54">
            <v>15</v>
          </cell>
          <cell r="AJ54">
            <v>12</v>
          </cell>
          <cell r="AK54">
            <v>13</v>
          </cell>
          <cell r="AL54">
            <v>8</v>
          </cell>
          <cell r="AM54">
            <v>5</v>
          </cell>
          <cell r="AN54">
            <v>3</v>
          </cell>
          <cell r="AO54">
            <v>1</v>
          </cell>
          <cell r="AP54">
            <v>3</v>
          </cell>
          <cell r="AQ54">
            <v>3</v>
          </cell>
          <cell r="AR54">
            <v>9</v>
          </cell>
          <cell r="AS54">
            <v>244</v>
          </cell>
          <cell r="AT54">
            <v>24</v>
          </cell>
          <cell r="AU54">
            <v>21</v>
          </cell>
          <cell r="AV54">
            <v>97</v>
          </cell>
          <cell r="AW54">
            <v>5</v>
          </cell>
        </row>
        <row r="55">
          <cell r="C55">
            <v>7089</v>
          </cell>
          <cell r="D55" t="str">
            <v>P.S. LOS LIMONES</v>
          </cell>
          <cell r="E55" t="str">
            <v>I-1</v>
          </cell>
          <cell r="F55">
            <v>300</v>
          </cell>
          <cell r="G55">
            <v>30</v>
          </cell>
          <cell r="H55">
            <v>6</v>
          </cell>
          <cell r="I55">
            <v>8</v>
          </cell>
          <cell r="J55">
            <v>7</v>
          </cell>
          <cell r="K55">
            <v>7</v>
          </cell>
          <cell r="L55">
            <v>2</v>
          </cell>
          <cell r="M55">
            <v>3</v>
          </cell>
          <cell r="N55">
            <v>7</v>
          </cell>
          <cell r="O55">
            <v>7</v>
          </cell>
          <cell r="P55">
            <v>7</v>
          </cell>
          <cell r="Q55">
            <v>7</v>
          </cell>
          <cell r="R55">
            <v>7</v>
          </cell>
          <cell r="S55">
            <v>7</v>
          </cell>
          <cell r="T55">
            <v>7</v>
          </cell>
          <cell r="U55">
            <v>7</v>
          </cell>
          <cell r="V55">
            <v>7</v>
          </cell>
          <cell r="W55">
            <v>6</v>
          </cell>
          <cell r="X55">
            <v>7</v>
          </cell>
          <cell r="Y55">
            <v>6</v>
          </cell>
          <cell r="Z55">
            <v>6</v>
          </cell>
          <cell r="AA55">
            <v>5</v>
          </cell>
          <cell r="AB55">
            <v>22</v>
          </cell>
          <cell r="AC55">
            <v>20</v>
          </cell>
          <cell r="AD55">
            <v>23</v>
          </cell>
          <cell r="AE55">
            <v>21</v>
          </cell>
          <cell r="AF55">
            <v>21</v>
          </cell>
          <cell r="AG55">
            <v>18</v>
          </cell>
          <cell r="AH55">
            <v>15</v>
          </cell>
          <cell r="AI55">
            <v>9</v>
          </cell>
          <cell r="AJ55">
            <v>7</v>
          </cell>
          <cell r="AK55">
            <v>8</v>
          </cell>
          <cell r="AL55">
            <v>5</v>
          </cell>
          <cell r="AM55">
            <v>3</v>
          </cell>
          <cell r="AN55">
            <v>2</v>
          </cell>
          <cell r="AO55">
            <v>0</v>
          </cell>
          <cell r="AP55">
            <v>2</v>
          </cell>
          <cell r="AQ55">
            <v>2</v>
          </cell>
          <cell r="AR55">
            <v>5</v>
          </cell>
          <cell r="AS55">
            <v>161</v>
          </cell>
          <cell r="AT55">
            <v>15</v>
          </cell>
          <cell r="AU55">
            <v>13</v>
          </cell>
          <cell r="AV55">
            <v>61</v>
          </cell>
          <cell r="AW55">
            <v>7</v>
          </cell>
        </row>
        <row r="56">
          <cell r="D56" t="str">
            <v>MICRORED TACABAMBA</v>
          </cell>
          <cell r="F56">
            <v>18604</v>
          </cell>
          <cell r="G56">
            <v>1134</v>
          </cell>
          <cell r="H56">
            <v>209</v>
          </cell>
          <cell r="I56">
            <v>203</v>
          </cell>
          <cell r="J56">
            <v>264</v>
          </cell>
          <cell r="K56">
            <v>233</v>
          </cell>
          <cell r="L56">
            <v>225</v>
          </cell>
          <cell r="M56">
            <v>217</v>
          </cell>
          <cell r="N56">
            <v>416</v>
          </cell>
          <cell r="O56">
            <v>427</v>
          </cell>
          <cell r="P56">
            <v>435</v>
          </cell>
          <cell r="Q56">
            <v>439</v>
          </cell>
          <cell r="R56">
            <v>438</v>
          </cell>
          <cell r="S56">
            <v>436</v>
          </cell>
          <cell r="T56">
            <v>432</v>
          </cell>
          <cell r="U56">
            <v>419</v>
          </cell>
          <cell r="V56">
            <v>401</v>
          </cell>
          <cell r="W56">
            <v>380</v>
          </cell>
          <cell r="X56">
            <v>364</v>
          </cell>
          <cell r="Y56">
            <v>343</v>
          </cell>
          <cell r="Z56">
            <v>323</v>
          </cell>
          <cell r="AA56">
            <v>301</v>
          </cell>
          <cell r="AB56">
            <v>1280</v>
          </cell>
          <cell r="AC56">
            <v>1364</v>
          </cell>
          <cell r="AD56">
            <v>1567</v>
          </cell>
          <cell r="AE56">
            <v>1359</v>
          </cell>
          <cell r="AF56">
            <v>1325</v>
          </cell>
          <cell r="AG56">
            <v>1125</v>
          </cell>
          <cell r="AH56">
            <v>867</v>
          </cell>
          <cell r="AI56">
            <v>795</v>
          </cell>
          <cell r="AJ56">
            <v>671</v>
          </cell>
          <cell r="AK56">
            <v>483</v>
          </cell>
          <cell r="AL56">
            <v>354</v>
          </cell>
          <cell r="AM56">
            <v>258</v>
          </cell>
          <cell r="AN56">
            <v>251</v>
          </cell>
          <cell r="AO56">
            <v>25</v>
          </cell>
          <cell r="AP56">
            <v>154</v>
          </cell>
          <cell r="AQ56">
            <v>150</v>
          </cell>
          <cell r="AR56">
            <v>335</v>
          </cell>
          <cell r="AS56">
            <v>9516</v>
          </cell>
          <cell r="AT56">
            <v>1034</v>
          </cell>
          <cell r="AU56">
            <v>827</v>
          </cell>
          <cell r="AV56">
            <v>4213</v>
          </cell>
          <cell r="AW56">
            <v>254</v>
          </cell>
        </row>
        <row r="57">
          <cell r="C57">
            <v>4742</v>
          </cell>
          <cell r="D57" t="str">
            <v>C.S. TACABAMBA</v>
          </cell>
          <cell r="E57" t="str">
            <v>I-4</v>
          </cell>
          <cell r="F57">
            <v>6608</v>
          </cell>
          <cell r="G57">
            <v>445</v>
          </cell>
          <cell r="H57">
            <v>85</v>
          </cell>
          <cell r="I57">
            <v>88</v>
          </cell>
          <cell r="J57">
            <v>105</v>
          </cell>
          <cell r="K57">
            <v>90</v>
          </cell>
          <cell r="L57">
            <v>77</v>
          </cell>
          <cell r="M57">
            <v>78</v>
          </cell>
          <cell r="N57">
            <v>141</v>
          </cell>
          <cell r="O57">
            <v>145</v>
          </cell>
          <cell r="P57">
            <v>148</v>
          </cell>
          <cell r="Q57">
            <v>151</v>
          </cell>
          <cell r="R57">
            <v>151</v>
          </cell>
          <cell r="S57">
            <v>152</v>
          </cell>
          <cell r="T57">
            <v>151</v>
          </cell>
          <cell r="U57">
            <v>146</v>
          </cell>
          <cell r="V57">
            <v>139</v>
          </cell>
          <cell r="W57">
            <v>132</v>
          </cell>
          <cell r="X57">
            <v>125</v>
          </cell>
          <cell r="Y57">
            <v>118</v>
          </cell>
          <cell r="Z57">
            <v>111</v>
          </cell>
          <cell r="AA57">
            <v>104</v>
          </cell>
          <cell r="AB57">
            <v>452</v>
          </cell>
          <cell r="AC57">
            <v>492</v>
          </cell>
          <cell r="AD57">
            <v>560</v>
          </cell>
          <cell r="AE57">
            <v>487</v>
          </cell>
          <cell r="AF57">
            <v>464</v>
          </cell>
          <cell r="AG57">
            <v>398</v>
          </cell>
          <cell r="AH57">
            <v>320</v>
          </cell>
          <cell r="AI57">
            <v>280</v>
          </cell>
          <cell r="AJ57">
            <v>243</v>
          </cell>
          <cell r="AK57">
            <v>174</v>
          </cell>
          <cell r="AL57">
            <v>126</v>
          </cell>
          <cell r="AM57">
            <v>87</v>
          </cell>
          <cell r="AN57">
            <v>88</v>
          </cell>
          <cell r="AO57">
            <v>8</v>
          </cell>
          <cell r="AP57">
            <v>54</v>
          </cell>
          <cell r="AQ57">
            <v>51</v>
          </cell>
          <cell r="AR57">
            <v>112</v>
          </cell>
          <cell r="AS57">
            <v>3371</v>
          </cell>
          <cell r="AT57">
            <v>361</v>
          </cell>
          <cell r="AU57">
            <v>283</v>
          </cell>
          <cell r="AV57">
            <v>1498</v>
          </cell>
          <cell r="AW57">
            <v>106</v>
          </cell>
        </row>
        <row r="58">
          <cell r="C58">
            <v>4747</v>
          </cell>
          <cell r="D58" t="str">
            <v>P.S. PUÑA</v>
          </cell>
          <cell r="E58" t="str">
            <v>I-1</v>
          </cell>
          <cell r="F58">
            <v>905</v>
          </cell>
          <cell r="G58">
            <v>46</v>
          </cell>
          <cell r="H58">
            <v>7</v>
          </cell>
          <cell r="I58">
            <v>7</v>
          </cell>
          <cell r="J58">
            <v>7</v>
          </cell>
          <cell r="K58">
            <v>13</v>
          </cell>
          <cell r="L58">
            <v>12</v>
          </cell>
          <cell r="M58">
            <v>9</v>
          </cell>
          <cell r="N58">
            <v>20</v>
          </cell>
          <cell r="O58">
            <v>20</v>
          </cell>
          <cell r="P58">
            <v>21</v>
          </cell>
          <cell r="Q58">
            <v>21</v>
          </cell>
          <cell r="R58">
            <v>21</v>
          </cell>
          <cell r="S58">
            <v>21</v>
          </cell>
          <cell r="T58">
            <v>21</v>
          </cell>
          <cell r="U58">
            <v>20</v>
          </cell>
          <cell r="V58">
            <v>19</v>
          </cell>
          <cell r="W58">
            <v>18</v>
          </cell>
          <cell r="X58">
            <v>18</v>
          </cell>
          <cell r="Y58">
            <v>16</v>
          </cell>
          <cell r="Z58">
            <v>16</v>
          </cell>
          <cell r="AA58">
            <v>15</v>
          </cell>
          <cell r="AB58">
            <v>63</v>
          </cell>
          <cell r="AC58">
            <v>69</v>
          </cell>
          <cell r="AD58">
            <v>78</v>
          </cell>
          <cell r="AE58">
            <v>68</v>
          </cell>
          <cell r="AF58">
            <v>65</v>
          </cell>
          <cell r="AG58">
            <v>56</v>
          </cell>
          <cell r="AH58">
            <v>45</v>
          </cell>
          <cell r="AI58">
            <v>39</v>
          </cell>
          <cell r="AJ58">
            <v>34</v>
          </cell>
          <cell r="AK58">
            <v>24</v>
          </cell>
          <cell r="AL58">
            <v>18</v>
          </cell>
          <cell r="AM58">
            <v>12</v>
          </cell>
          <cell r="AN58">
            <v>12</v>
          </cell>
          <cell r="AO58">
            <v>1</v>
          </cell>
          <cell r="AP58">
            <v>7</v>
          </cell>
          <cell r="AQ58">
            <v>7</v>
          </cell>
          <cell r="AR58">
            <v>16</v>
          </cell>
          <cell r="AS58">
            <v>464</v>
          </cell>
          <cell r="AT58">
            <v>51</v>
          </cell>
          <cell r="AU58">
            <v>39</v>
          </cell>
          <cell r="AV58">
            <v>209</v>
          </cell>
          <cell r="AW58">
            <v>8</v>
          </cell>
        </row>
        <row r="59">
          <cell r="C59">
            <v>4754</v>
          </cell>
          <cell r="D59" t="str">
            <v>P.S. EL TENDAL</v>
          </cell>
          <cell r="E59" t="str">
            <v>I-1</v>
          </cell>
          <cell r="F59">
            <v>644</v>
          </cell>
          <cell r="G59">
            <v>31</v>
          </cell>
          <cell r="H59">
            <v>5</v>
          </cell>
          <cell r="I59">
            <v>1</v>
          </cell>
          <cell r="J59">
            <v>9</v>
          </cell>
          <cell r="K59">
            <v>10</v>
          </cell>
          <cell r="L59">
            <v>6</v>
          </cell>
          <cell r="M59">
            <v>9</v>
          </cell>
          <cell r="N59">
            <v>17</v>
          </cell>
          <cell r="O59">
            <v>17</v>
          </cell>
          <cell r="P59">
            <v>17</v>
          </cell>
          <cell r="Q59">
            <v>17</v>
          </cell>
          <cell r="R59">
            <v>17</v>
          </cell>
          <cell r="S59">
            <v>16</v>
          </cell>
          <cell r="T59">
            <v>16</v>
          </cell>
          <cell r="U59">
            <v>15</v>
          </cell>
          <cell r="V59">
            <v>15</v>
          </cell>
          <cell r="W59">
            <v>14</v>
          </cell>
          <cell r="X59">
            <v>14</v>
          </cell>
          <cell r="Y59">
            <v>13</v>
          </cell>
          <cell r="Z59">
            <v>12</v>
          </cell>
          <cell r="AA59">
            <v>10</v>
          </cell>
          <cell r="AB59">
            <v>45</v>
          </cell>
          <cell r="AC59">
            <v>44</v>
          </cell>
          <cell r="AD59">
            <v>52</v>
          </cell>
          <cell r="AE59">
            <v>45</v>
          </cell>
          <cell r="AF59">
            <v>48</v>
          </cell>
          <cell r="AG59">
            <v>39</v>
          </cell>
          <cell r="AH59">
            <v>25</v>
          </cell>
          <cell r="AI59">
            <v>28</v>
          </cell>
          <cell r="AJ59">
            <v>21</v>
          </cell>
          <cell r="AK59">
            <v>16</v>
          </cell>
          <cell r="AL59">
            <v>12</v>
          </cell>
          <cell r="AM59">
            <v>10</v>
          </cell>
          <cell r="AN59">
            <v>9</v>
          </cell>
          <cell r="AO59">
            <v>1</v>
          </cell>
          <cell r="AP59">
            <v>6</v>
          </cell>
          <cell r="AQ59">
            <v>6</v>
          </cell>
          <cell r="AR59">
            <v>14</v>
          </cell>
          <cell r="AS59">
            <v>332</v>
          </cell>
          <cell r="AT59">
            <v>37</v>
          </cell>
          <cell r="AU59">
            <v>32</v>
          </cell>
          <cell r="AV59">
            <v>143</v>
          </cell>
          <cell r="AW59">
            <v>6</v>
          </cell>
        </row>
        <row r="60">
          <cell r="C60">
            <v>4744</v>
          </cell>
          <cell r="D60" t="str">
            <v>P.S. AGUA BRAVA</v>
          </cell>
          <cell r="E60" t="str">
            <v>I-1</v>
          </cell>
          <cell r="F60">
            <v>987</v>
          </cell>
          <cell r="G60">
            <v>61</v>
          </cell>
          <cell r="H60">
            <v>11</v>
          </cell>
          <cell r="I60">
            <v>9</v>
          </cell>
          <cell r="J60">
            <v>16</v>
          </cell>
          <cell r="K60">
            <v>12</v>
          </cell>
          <cell r="L60">
            <v>13</v>
          </cell>
          <cell r="M60">
            <v>10</v>
          </cell>
          <cell r="N60">
            <v>21</v>
          </cell>
          <cell r="O60">
            <v>22</v>
          </cell>
          <cell r="P60">
            <v>22</v>
          </cell>
          <cell r="Q60">
            <v>23</v>
          </cell>
          <cell r="R60">
            <v>23</v>
          </cell>
          <cell r="S60">
            <v>23</v>
          </cell>
          <cell r="T60">
            <v>23</v>
          </cell>
          <cell r="U60">
            <v>22</v>
          </cell>
          <cell r="V60">
            <v>21</v>
          </cell>
          <cell r="W60">
            <v>20</v>
          </cell>
          <cell r="X60">
            <v>19</v>
          </cell>
          <cell r="Y60">
            <v>18</v>
          </cell>
          <cell r="Z60">
            <v>17</v>
          </cell>
          <cell r="AA60">
            <v>16</v>
          </cell>
          <cell r="AB60">
            <v>68</v>
          </cell>
          <cell r="AC60">
            <v>74</v>
          </cell>
          <cell r="AD60">
            <v>84</v>
          </cell>
          <cell r="AE60">
            <v>73</v>
          </cell>
          <cell r="AF60">
            <v>70</v>
          </cell>
          <cell r="AG60">
            <v>60</v>
          </cell>
          <cell r="AH60">
            <v>48</v>
          </cell>
          <cell r="AI60">
            <v>42</v>
          </cell>
          <cell r="AJ60">
            <v>36</v>
          </cell>
          <cell r="AK60">
            <v>26</v>
          </cell>
          <cell r="AL60">
            <v>19</v>
          </cell>
          <cell r="AM60">
            <v>13</v>
          </cell>
          <cell r="AN60">
            <v>13</v>
          </cell>
          <cell r="AO60">
            <v>1</v>
          </cell>
          <cell r="AP60">
            <v>8</v>
          </cell>
          <cell r="AQ60">
            <v>8</v>
          </cell>
          <cell r="AR60">
            <v>17</v>
          </cell>
          <cell r="AS60">
            <v>506</v>
          </cell>
          <cell r="AT60">
            <v>55</v>
          </cell>
          <cell r="AU60">
            <v>42</v>
          </cell>
          <cell r="AV60">
            <v>225</v>
          </cell>
          <cell r="AW60">
            <v>13</v>
          </cell>
        </row>
        <row r="61">
          <cell r="C61">
            <v>4746</v>
          </cell>
          <cell r="D61" t="str">
            <v>P.S. NUEVO SAN MARTIN</v>
          </cell>
          <cell r="E61" t="str">
            <v>I-1</v>
          </cell>
          <cell r="F61">
            <v>521</v>
          </cell>
          <cell r="G61">
            <v>26</v>
          </cell>
          <cell r="H61">
            <v>5</v>
          </cell>
          <cell r="I61">
            <v>3</v>
          </cell>
          <cell r="J61">
            <v>8</v>
          </cell>
          <cell r="K61">
            <v>3</v>
          </cell>
          <cell r="L61">
            <v>7</v>
          </cell>
          <cell r="M61">
            <v>6</v>
          </cell>
          <cell r="N61">
            <v>11</v>
          </cell>
          <cell r="O61">
            <v>12</v>
          </cell>
          <cell r="P61">
            <v>12</v>
          </cell>
          <cell r="Q61">
            <v>12</v>
          </cell>
          <cell r="R61">
            <v>12</v>
          </cell>
          <cell r="S61">
            <v>12</v>
          </cell>
          <cell r="T61">
            <v>12</v>
          </cell>
          <cell r="U61">
            <v>12</v>
          </cell>
          <cell r="V61">
            <v>11</v>
          </cell>
          <cell r="W61">
            <v>11</v>
          </cell>
          <cell r="X61">
            <v>10</v>
          </cell>
          <cell r="Y61">
            <v>9</v>
          </cell>
          <cell r="Z61">
            <v>9</v>
          </cell>
          <cell r="AA61">
            <v>8</v>
          </cell>
          <cell r="AB61">
            <v>36</v>
          </cell>
          <cell r="AC61">
            <v>40</v>
          </cell>
          <cell r="AD61">
            <v>45</v>
          </cell>
          <cell r="AE61">
            <v>39</v>
          </cell>
          <cell r="AF61">
            <v>37</v>
          </cell>
          <cell r="AG61">
            <v>32</v>
          </cell>
          <cell r="AH61">
            <v>26</v>
          </cell>
          <cell r="AI61">
            <v>23</v>
          </cell>
          <cell r="AJ61">
            <v>20</v>
          </cell>
          <cell r="AK61">
            <v>14</v>
          </cell>
          <cell r="AL61">
            <v>10</v>
          </cell>
          <cell r="AM61">
            <v>7</v>
          </cell>
          <cell r="AN61">
            <v>7</v>
          </cell>
          <cell r="AO61">
            <v>1</v>
          </cell>
          <cell r="AP61">
            <v>4</v>
          </cell>
          <cell r="AQ61">
            <v>4</v>
          </cell>
          <cell r="AR61">
            <v>9</v>
          </cell>
          <cell r="AS61">
            <v>268</v>
          </cell>
          <cell r="AT61">
            <v>29</v>
          </cell>
          <cell r="AU61">
            <v>23</v>
          </cell>
          <cell r="AV61">
            <v>121</v>
          </cell>
          <cell r="AW61">
            <v>6</v>
          </cell>
        </row>
        <row r="62">
          <cell r="C62">
            <v>4745</v>
          </cell>
          <cell r="D62" t="str">
            <v>P.S. CHUGMAR</v>
          </cell>
          <cell r="E62" t="str">
            <v>I-2</v>
          </cell>
          <cell r="F62">
            <v>1868</v>
          </cell>
          <cell r="G62">
            <v>81</v>
          </cell>
          <cell r="H62">
            <v>13</v>
          </cell>
          <cell r="I62">
            <v>13</v>
          </cell>
          <cell r="J62">
            <v>24</v>
          </cell>
          <cell r="K62">
            <v>13</v>
          </cell>
          <cell r="L62">
            <v>18</v>
          </cell>
          <cell r="M62">
            <v>17</v>
          </cell>
          <cell r="N62">
            <v>41</v>
          </cell>
          <cell r="O62">
            <v>42</v>
          </cell>
          <cell r="P62">
            <v>43</v>
          </cell>
          <cell r="Q62">
            <v>44</v>
          </cell>
          <cell r="R62">
            <v>44</v>
          </cell>
          <cell r="S62">
            <v>44</v>
          </cell>
          <cell r="T62">
            <v>44</v>
          </cell>
          <cell r="U62">
            <v>42</v>
          </cell>
          <cell r="V62">
            <v>41</v>
          </cell>
          <cell r="W62">
            <v>38</v>
          </cell>
          <cell r="X62">
            <v>36</v>
          </cell>
          <cell r="Y62">
            <v>34</v>
          </cell>
          <cell r="Z62">
            <v>32</v>
          </cell>
          <cell r="AA62">
            <v>30</v>
          </cell>
          <cell r="AB62">
            <v>131</v>
          </cell>
          <cell r="AC62">
            <v>143</v>
          </cell>
          <cell r="AD62">
            <v>163</v>
          </cell>
          <cell r="AE62">
            <v>142</v>
          </cell>
          <cell r="AF62">
            <v>135</v>
          </cell>
          <cell r="AG62">
            <v>116</v>
          </cell>
          <cell r="AH62">
            <v>93</v>
          </cell>
          <cell r="AI62">
            <v>82</v>
          </cell>
          <cell r="AJ62">
            <v>71</v>
          </cell>
          <cell r="AK62">
            <v>51</v>
          </cell>
          <cell r="AL62">
            <v>37</v>
          </cell>
          <cell r="AM62">
            <v>25</v>
          </cell>
          <cell r="AN62">
            <v>26</v>
          </cell>
          <cell r="AO62">
            <v>3</v>
          </cell>
          <cell r="AP62">
            <v>15</v>
          </cell>
          <cell r="AQ62">
            <v>15</v>
          </cell>
          <cell r="AR62">
            <v>32</v>
          </cell>
          <cell r="AS62">
            <v>949</v>
          </cell>
          <cell r="AT62">
            <v>106</v>
          </cell>
          <cell r="AU62">
            <v>82</v>
          </cell>
          <cell r="AV62">
            <v>436</v>
          </cell>
          <cell r="AW62">
            <v>16</v>
          </cell>
        </row>
        <row r="63">
          <cell r="C63">
            <v>6812</v>
          </cell>
          <cell r="D63" t="str">
            <v>P.S. VICTOR DE LOS RIOS DELGADO</v>
          </cell>
          <cell r="E63" t="str">
            <v>I-1</v>
          </cell>
          <cell r="F63">
            <v>795</v>
          </cell>
          <cell r="G63">
            <v>45</v>
          </cell>
          <cell r="H63">
            <v>9</v>
          </cell>
          <cell r="I63">
            <v>8</v>
          </cell>
          <cell r="J63">
            <v>11</v>
          </cell>
          <cell r="K63">
            <v>14</v>
          </cell>
          <cell r="L63">
            <v>3</v>
          </cell>
          <cell r="M63">
            <v>11</v>
          </cell>
          <cell r="N63">
            <v>17</v>
          </cell>
          <cell r="O63">
            <v>18</v>
          </cell>
          <cell r="P63">
            <v>18</v>
          </cell>
          <cell r="Q63">
            <v>18</v>
          </cell>
          <cell r="R63">
            <v>18</v>
          </cell>
          <cell r="S63">
            <v>18</v>
          </cell>
          <cell r="T63">
            <v>18</v>
          </cell>
          <cell r="U63">
            <v>18</v>
          </cell>
          <cell r="V63">
            <v>17</v>
          </cell>
          <cell r="W63">
            <v>16</v>
          </cell>
          <cell r="X63">
            <v>15</v>
          </cell>
          <cell r="Y63">
            <v>14</v>
          </cell>
          <cell r="Z63">
            <v>14</v>
          </cell>
          <cell r="AA63">
            <v>13</v>
          </cell>
          <cell r="AB63">
            <v>55</v>
          </cell>
          <cell r="AC63">
            <v>60</v>
          </cell>
          <cell r="AD63">
            <v>68</v>
          </cell>
          <cell r="AE63">
            <v>59</v>
          </cell>
          <cell r="AF63">
            <v>56</v>
          </cell>
          <cell r="AG63">
            <v>48</v>
          </cell>
          <cell r="AH63">
            <v>39</v>
          </cell>
          <cell r="AI63">
            <v>34</v>
          </cell>
          <cell r="AJ63">
            <v>30</v>
          </cell>
          <cell r="AK63">
            <v>21</v>
          </cell>
          <cell r="AL63">
            <v>15</v>
          </cell>
          <cell r="AM63">
            <v>11</v>
          </cell>
          <cell r="AN63">
            <v>11</v>
          </cell>
          <cell r="AO63">
            <v>1</v>
          </cell>
          <cell r="AP63">
            <v>6</v>
          </cell>
          <cell r="AQ63">
            <v>6</v>
          </cell>
          <cell r="AR63">
            <v>14</v>
          </cell>
          <cell r="AS63">
            <v>408</v>
          </cell>
          <cell r="AT63">
            <v>44</v>
          </cell>
          <cell r="AU63">
            <v>34</v>
          </cell>
          <cell r="AV63">
            <v>182</v>
          </cell>
          <cell r="AW63">
            <v>11</v>
          </cell>
        </row>
        <row r="64">
          <cell r="C64">
            <v>6843</v>
          </cell>
          <cell r="D64" t="str">
            <v>P.S. SANTA RITA</v>
          </cell>
          <cell r="E64" t="str">
            <v>I-1</v>
          </cell>
          <cell r="F64">
            <v>869</v>
          </cell>
          <cell r="G64">
            <v>46</v>
          </cell>
          <cell r="H64">
            <v>10</v>
          </cell>
          <cell r="I64">
            <v>9</v>
          </cell>
          <cell r="J64">
            <v>8</v>
          </cell>
          <cell r="K64">
            <v>8</v>
          </cell>
          <cell r="L64">
            <v>11</v>
          </cell>
          <cell r="M64">
            <v>17</v>
          </cell>
          <cell r="N64">
            <v>19</v>
          </cell>
          <cell r="O64">
            <v>19</v>
          </cell>
          <cell r="P64">
            <v>20</v>
          </cell>
          <cell r="Q64">
            <v>20</v>
          </cell>
          <cell r="R64">
            <v>20</v>
          </cell>
          <cell r="S64">
            <v>20</v>
          </cell>
          <cell r="T64">
            <v>20</v>
          </cell>
          <cell r="U64">
            <v>19</v>
          </cell>
          <cell r="V64">
            <v>18</v>
          </cell>
          <cell r="W64">
            <v>17</v>
          </cell>
          <cell r="X64">
            <v>17</v>
          </cell>
          <cell r="Y64">
            <v>16</v>
          </cell>
          <cell r="Z64">
            <v>15</v>
          </cell>
          <cell r="AA64">
            <v>14</v>
          </cell>
          <cell r="AB64">
            <v>60</v>
          </cell>
          <cell r="AC64">
            <v>65</v>
          </cell>
          <cell r="AD64">
            <v>74</v>
          </cell>
          <cell r="AE64">
            <v>64</v>
          </cell>
          <cell r="AF64">
            <v>61</v>
          </cell>
          <cell r="AG64">
            <v>53</v>
          </cell>
          <cell r="AH64">
            <v>42</v>
          </cell>
          <cell r="AI64">
            <v>37</v>
          </cell>
          <cell r="AJ64">
            <v>32</v>
          </cell>
          <cell r="AK64">
            <v>23</v>
          </cell>
          <cell r="AL64">
            <v>17</v>
          </cell>
          <cell r="AM64">
            <v>12</v>
          </cell>
          <cell r="AN64">
            <v>12</v>
          </cell>
          <cell r="AO64">
            <v>1</v>
          </cell>
          <cell r="AP64">
            <v>7</v>
          </cell>
          <cell r="AQ64">
            <v>7</v>
          </cell>
          <cell r="AR64">
            <v>15</v>
          </cell>
          <cell r="AS64">
            <v>445</v>
          </cell>
          <cell r="AT64">
            <v>48</v>
          </cell>
          <cell r="AU64">
            <v>37</v>
          </cell>
          <cell r="AV64">
            <v>198</v>
          </cell>
          <cell r="AW64">
            <v>12</v>
          </cell>
        </row>
        <row r="65">
          <cell r="C65">
            <v>4750</v>
          </cell>
          <cell r="D65" t="str">
            <v>P.S. ANGUIA</v>
          </cell>
          <cell r="E65" t="str">
            <v>I-2</v>
          </cell>
          <cell r="F65">
            <v>1044</v>
          </cell>
          <cell r="G65">
            <v>73</v>
          </cell>
          <cell r="H65">
            <v>14</v>
          </cell>
          <cell r="I65">
            <v>15</v>
          </cell>
          <cell r="J65">
            <v>16</v>
          </cell>
          <cell r="K65">
            <v>16</v>
          </cell>
          <cell r="L65">
            <v>12</v>
          </cell>
          <cell r="M65">
            <v>8</v>
          </cell>
          <cell r="N65">
            <v>26</v>
          </cell>
          <cell r="O65">
            <v>27</v>
          </cell>
          <cell r="P65">
            <v>27</v>
          </cell>
          <cell r="Q65">
            <v>27</v>
          </cell>
          <cell r="R65">
            <v>26</v>
          </cell>
          <cell r="S65">
            <v>26</v>
          </cell>
          <cell r="T65">
            <v>25</v>
          </cell>
          <cell r="U65">
            <v>25</v>
          </cell>
          <cell r="V65">
            <v>23</v>
          </cell>
          <cell r="W65">
            <v>23</v>
          </cell>
          <cell r="X65">
            <v>22</v>
          </cell>
          <cell r="Y65">
            <v>21</v>
          </cell>
          <cell r="Z65">
            <v>20</v>
          </cell>
          <cell r="AA65">
            <v>18</v>
          </cell>
          <cell r="AB65">
            <v>71</v>
          </cell>
          <cell r="AC65">
            <v>69</v>
          </cell>
          <cell r="AD65">
            <v>84</v>
          </cell>
          <cell r="AE65">
            <v>72</v>
          </cell>
          <cell r="AF65">
            <v>76</v>
          </cell>
          <cell r="AG65">
            <v>62</v>
          </cell>
          <cell r="AH65">
            <v>40</v>
          </cell>
          <cell r="AI65">
            <v>44</v>
          </cell>
          <cell r="AJ65">
            <v>34</v>
          </cell>
          <cell r="AK65">
            <v>25</v>
          </cell>
          <cell r="AL65">
            <v>19</v>
          </cell>
          <cell r="AM65">
            <v>17</v>
          </cell>
          <cell r="AN65">
            <v>14</v>
          </cell>
          <cell r="AO65">
            <v>2</v>
          </cell>
          <cell r="AP65">
            <v>10</v>
          </cell>
          <cell r="AQ65">
            <v>9</v>
          </cell>
          <cell r="AR65">
            <v>23</v>
          </cell>
          <cell r="AS65">
            <v>533</v>
          </cell>
          <cell r="AT65">
            <v>60</v>
          </cell>
          <cell r="AU65">
            <v>52</v>
          </cell>
          <cell r="AV65">
            <v>229</v>
          </cell>
          <cell r="AW65">
            <v>17</v>
          </cell>
        </row>
        <row r="66">
          <cell r="C66">
            <v>4753</v>
          </cell>
          <cell r="D66" t="str">
            <v>P.S. RODEOPAMPA</v>
          </cell>
          <cell r="E66" t="str">
            <v>I-1</v>
          </cell>
          <cell r="F66">
            <v>484</v>
          </cell>
          <cell r="G66">
            <v>45</v>
          </cell>
          <cell r="H66">
            <v>5</v>
          </cell>
          <cell r="I66">
            <v>7</v>
          </cell>
          <cell r="J66">
            <v>12</v>
          </cell>
          <cell r="K66">
            <v>10</v>
          </cell>
          <cell r="L66">
            <v>11</v>
          </cell>
          <cell r="M66">
            <v>7</v>
          </cell>
          <cell r="N66">
            <v>12</v>
          </cell>
          <cell r="O66">
            <v>12</v>
          </cell>
          <cell r="P66">
            <v>12</v>
          </cell>
          <cell r="Q66">
            <v>12</v>
          </cell>
          <cell r="R66">
            <v>12</v>
          </cell>
          <cell r="S66">
            <v>12</v>
          </cell>
          <cell r="T66">
            <v>11</v>
          </cell>
          <cell r="U66">
            <v>12</v>
          </cell>
          <cell r="V66">
            <v>11</v>
          </cell>
          <cell r="W66">
            <v>10</v>
          </cell>
          <cell r="X66">
            <v>9</v>
          </cell>
          <cell r="Y66">
            <v>10</v>
          </cell>
          <cell r="Z66">
            <v>9</v>
          </cell>
          <cell r="AA66">
            <v>8</v>
          </cell>
          <cell r="AB66">
            <v>32</v>
          </cell>
          <cell r="AC66">
            <v>32</v>
          </cell>
          <cell r="AD66">
            <v>37</v>
          </cell>
          <cell r="AE66">
            <v>32</v>
          </cell>
          <cell r="AF66">
            <v>34</v>
          </cell>
          <cell r="AG66">
            <v>28</v>
          </cell>
          <cell r="AH66">
            <v>18</v>
          </cell>
          <cell r="AI66">
            <v>20</v>
          </cell>
          <cell r="AJ66">
            <v>15</v>
          </cell>
          <cell r="AK66">
            <v>11</v>
          </cell>
          <cell r="AL66">
            <v>8</v>
          </cell>
          <cell r="AM66">
            <v>7</v>
          </cell>
          <cell r="AN66">
            <v>6</v>
          </cell>
          <cell r="AO66">
            <v>1</v>
          </cell>
          <cell r="AP66">
            <v>4</v>
          </cell>
          <cell r="AQ66">
            <v>4</v>
          </cell>
          <cell r="AR66">
            <v>10</v>
          </cell>
          <cell r="AS66">
            <v>248</v>
          </cell>
          <cell r="AT66">
            <v>26</v>
          </cell>
          <cell r="AU66">
            <v>23</v>
          </cell>
          <cell r="AV66">
            <v>103</v>
          </cell>
          <cell r="AW66">
            <v>6</v>
          </cell>
        </row>
        <row r="67">
          <cell r="C67">
            <v>4751</v>
          </cell>
          <cell r="D67" t="str">
            <v>P.S. CHUGUR DE ANGUIA</v>
          </cell>
          <cell r="E67" t="str">
            <v>I-1</v>
          </cell>
          <cell r="F67">
            <v>986</v>
          </cell>
          <cell r="G67">
            <v>73</v>
          </cell>
          <cell r="H67">
            <v>16</v>
          </cell>
          <cell r="I67">
            <v>9</v>
          </cell>
          <cell r="J67">
            <v>15</v>
          </cell>
          <cell r="K67">
            <v>17</v>
          </cell>
          <cell r="L67">
            <v>16</v>
          </cell>
          <cell r="M67">
            <v>8</v>
          </cell>
          <cell r="N67">
            <v>25</v>
          </cell>
          <cell r="O67">
            <v>25</v>
          </cell>
          <cell r="P67">
            <v>25</v>
          </cell>
          <cell r="Q67">
            <v>25</v>
          </cell>
          <cell r="R67">
            <v>25</v>
          </cell>
          <cell r="S67">
            <v>24</v>
          </cell>
          <cell r="T67">
            <v>23</v>
          </cell>
          <cell r="U67">
            <v>23</v>
          </cell>
          <cell r="V67">
            <v>22</v>
          </cell>
          <cell r="W67">
            <v>21</v>
          </cell>
          <cell r="X67">
            <v>21</v>
          </cell>
          <cell r="Y67">
            <v>20</v>
          </cell>
          <cell r="Z67">
            <v>18</v>
          </cell>
          <cell r="AA67">
            <v>17</v>
          </cell>
          <cell r="AB67">
            <v>67</v>
          </cell>
          <cell r="AC67">
            <v>66</v>
          </cell>
          <cell r="AD67">
            <v>78</v>
          </cell>
          <cell r="AE67">
            <v>68</v>
          </cell>
          <cell r="AF67">
            <v>72</v>
          </cell>
          <cell r="AG67">
            <v>58</v>
          </cell>
          <cell r="AH67">
            <v>38</v>
          </cell>
          <cell r="AI67">
            <v>42</v>
          </cell>
          <cell r="AJ67">
            <v>32</v>
          </cell>
          <cell r="AK67">
            <v>23</v>
          </cell>
          <cell r="AL67">
            <v>18</v>
          </cell>
          <cell r="AM67">
            <v>16</v>
          </cell>
          <cell r="AN67">
            <v>13</v>
          </cell>
          <cell r="AO67">
            <v>1</v>
          </cell>
          <cell r="AP67">
            <v>9</v>
          </cell>
          <cell r="AQ67">
            <v>9</v>
          </cell>
          <cell r="AR67">
            <v>21</v>
          </cell>
          <cell r="AS67">
            <v>506</v>
          </cell>
          <cell r="AT67">
            <v>55</v>
          </cell>
          <cell r="AU67">
            <v>49</v>
          </cell>
          <cell r="AV67">
            <v>215</v>
          </cell>
          <cell r="AW67">
            <v>19</v>
          </cell>
        </row>
        <row r="68">
          <cell r="C68">
            <v>4752</v>
          </cell>
          <cell r="D68" t="str">
            <v>P.S. HUALLANGATE</v>
          </cell>
          <cell r="E68" t="str">
            <v>I-1</v>
          </cell>
          <cell r="F68">
            <v>966</v>
          </cell>
          <cell r="G68">
            <v>76</v>
          </cell>
          <cell r="H68">
            <v>13</v>
          </cell>
          <cell r="I68">
            <v>16</v>
          </cell>
          <cell r="J68">
            <v>18</v>
          </cell>
          <cell r="K68">
            <v>10</v>
          </cell>
          <cell r="L68">
            <v>19</v>
          </cell>
          <cell r="M68">
            <v>13</v>
          </cell>
          <cell r="N68">
            <v>24</v>
          </cell>
          <cell r="O68">
            <v>25</v>
          </cell>
          <cell r="P68">
            <v>25</v>
          </cell>
          <cell r="Q68">
            <v>24</v>
          </cell>
          <cell r="R68">
            <v>24</v>
          </cell>
          <cell r="S68">
            <v>23</v>
          </cell>
          <cell r="T68">
            <v>23</v>
          </cell>
          <cell r="U68">
            <v>22</v>
          </cell>
          <cell r="V68">
            <v>22</v>
          </cell>
          <cell r="W68">
            <v>21</v>
          </cell>
          <cell r="X68">
            <v>20</v>
          </cell>
          <cell r="Y68">
            <v>19</v>
          </cell>
          <cell r="Z68">
            <v>18</v>
          </cell>
          <cell r="AA68">
            <v>16</v>
          </cell>
          <cell r="AB68">
            <v>65</v>
          </cell>
          <cell r="AC68">
            <v>64</v>
          </cell>
          <cell r="AD68">
            <v>76</v>
          </cell>
          <cell r="AE68">
            <v>65</v>
          </cell>
          <cell r="AF68">
            <v>69</v>
          </cell>
          <cell r="AG68">
            <v>56</v>
          </cell>
          <cell r="AH68">
            <v>37</v>
          </cell>
          <cell r="AI68">
            <v>40</v>
          </cell>
          <cell r="AJ68">
            <v>31</v>
          </cell>
          <cell r="AK68">
            <v>23</v>
          </cell>
          <cell r="AL68">
            <v>17</v>
          </cell>
          <cell r="AM68">
            <v>15</v>
          </cell>
          <cell r="AN68">
            <v>13</v>
          </cell>
          <cell r="AO68">
            <v>1</v>
          </cell>
          <cell r="AP68">
            <v>9</v>
          </cell>
          <cell r="AQ68">
            <v>9</v>
          </cell>
          <cell r="AR68">
            <v>20</v>
          </cell>
          <cell r="AS68">
            <v>495</v>
          </cell>
          <cell r="AT68">
            <v>53</v>
          </cell>
          <cell r="AU68">
            <v>47</v>
          </cell>
          <cell r="AV68">
            <v>207</v>
          </cell>
          <cell r="AW68">
            <v>16</v>
          </cell>
        </row>
        <row r="69">
          <cell r="C69">
            <v>8803</v>
          </cell>
          <cell r="D69" t="str">
            <v>P.S. VILCASIT</v>
          </cell>
          <cell r="E69" t="str">
            <v>I-1</v>
          </cell>
          <cell r="F69">
            <v>559</v>
          </cell>
          <cell r="G69">
            <v>32</v>
          </cell>
          <cell r="H69">
            <v>7</v>
          </cell>
          <cell r="I69">
            <v>8</v>
          </cell>
          <cell r="J69">
            <v>5</v>
          </cell>
          <cell r="K69">
            <v>7</v>
          </cell>
          <cell r="L69">
            <v>5</v>
          </cell>
          <cell r="M69">
            <v>9</v>
          </cell>
          <cell r="N69">
            <v>12</v>
          </cell>
          <cell r="O69">
            <v>12</v>
          </cell>
          <cell r="P69">
            <v>13</v>
          </cell>
          <cell r="Q69">
            <v>13</v>
          </cell>
          <cell r="R69">
            <v>13</v>
          </cell>
          <cell r="S69">
            <v>13</v>
          </cell>
          <cell r="T69">
            <v>13</v>
          </cell>
          <cell r="U69">
            <v>12</v>
          </cell>
          <cell r="V69">
            <v>12</v>
          </cell>
          <cell r="W69">
            <v>11</v>
          </cell>
          <cell r="X69">
            <v>11</v>
          </cell>
          <cell r="Y69">
            <v>10</v>
          </cell>
          <cell r="Z69">
            <v>9</v>
          </cell>
          <cell r="AA69">
            <v>9</v>
          </cell>
          <cell r="AB69">
            <v>38</v>
          </cell>
          <cell r="AC69">
            <v>42</v>
          </cell>
          <cell r="AD69">
            <v>48</v>
          </cell>
          <cell r="AE69">
            <v>41</v>
          </cell>
          <cell r="AF69">
            <v>39</v>
          </cell>
          <cell r="AG69">
            <v>34</v>
          </cell>
          <cell r="AH69">
            <v>27</v>
          </cell>
          <cell r="AI69">
            <v>24</v>
          </cell>
          <cell r="AJ69">
            <v>21</v>
          </cell>
          <cell r="AK69">
            <v>15</v>
          </cell>
          <cell r="AL69">
            <v>11</v>
          </cell>
          <cell r="AM69">
            <v>7</v>
          </cell>
          <cell r="AN69">
            <v>8</v>
          </cell>
          <cell r="AO69">
            <v>1</v>
          </cell>
          <cell r="AP69">
            <v>4</v>
          </cell>
          <cell r="AQ69">
            <v>4</v>
          </cell>
          <cell r="AR69">
            <v>9</v>
          </cell>
          <cell r="AS69">
            <v>290</v>
          </cell>
          <cell r="AT69">
            <v>31</v>
          </cell>
          <cell r="AU69">
            <v>24</v>
          </cell>
          <cell r="AV69">
            <v>127</v>
          </cell>
          <cell r="AW69">
            <v>8</v>
          </cell>
        </row>
        <row r="70">
          <cell r="C70">
            <v>10879</v>
          </cell>
          <cell r="D70" t="str">
            <v>P.S. EL NARANJO</v>
          </cell>
          <cell r="E70" t="str">
            <v>I-1</v>
          </cell>
          <cell r="F70">
            <v>782</v>
          </cell>
          <cell r="G70">
            <v>38</v>
          </cell>
          <cell r="H70">
            <v>7</v>
          </cell>
          <cell r="I70">
            <v>6</v>
          </cell>
          <cell r="J70">
            <v>8</v>
          </cell>
          <cell r="K70">
            <v>5</v>
          </cell>
          <cell r="L70">
            <v>12</v>
          </cell>
          <cell r="M70">
            <v>8</v>
          </cell>
          <cell r="N70">
            <v>17</v>
          </cell>
          <cell r="O70">
            <v>18</v>
          </cell>
          <cell r="P70">
            <v>18</v>
          </cell>
          <cell r="Q70">
            <v>18</v>
          </cell>
          <cell r="R70">
            <v>18</v>
          </cell>
          <cell r="S70">
            <v>18</v>
          </cell>
          <cell r="T70">
            <v>18</v>
          </cell>
          <cell r="U70">
            <v>18</v>
          </cell>
          <cell r="V70">
            <v>17</v>
          </cell>
          <cell r="W70">
            <v>16</v>
          </cell>
          <cell r="X70">
            <v>15</v>
          </cell>
          <cell r="Y70">
            <v>14</v>
          </cell>
          <cell r="Z70">
            <v>13</v>
          </cell>
          <cell r="AA70">
            <v>13</v>
          </cell>
          <cell r="AB70">
            <v>55</v>
          </cell>
          <cell r="AC70">
            <v>59</v>
          </cell>
          <cell r="AD70">
            <v>68</v>
          </cell>
          <cell r="AE70">
            <v>59</v>
          </cell>
          <cell r="AF70">
            <v>56</v>
          </cell>
          <cell r="AG70">
            <v>48</v>
          </cell>
          <cell r="AH70">
            <v>39</v>
          </cell>
          <cell r="AI70">
            <v>34</v>
          </cell>
          <cell r="AJ70">
            <v>29</v>
          </cell>
          <cell r="AK70">
            <v>21</v>
          </cell>
          <cell r="AL70">
            <v>15</v>
          </cell>
          <cell r="AM70">
            <v>11</v>
          </cell>
          <cell r="AN70">
            <v>11</v>
          </cell>
          <cell r="AO70">
            <v>1</v>
          </cell>
          <cell r="AP70">
            <v>6</v>
          </cell>
          <cell r="AQ70">
            <v>6</v>
          </cell>
          <cell r="AR70">
            <v>13</v>
          </cell>
          <cell r="AS70">
            <v>401</v>
          </cell>
          <cell r="AT70">
            <v>44</v>
          </cell>
          <cell r="AU70">
            <v>34</v>
          </cell>
          <cell r="AV70">
            <v>181</v>
          </cell>
          <cell r="AW70">
            <v>8</v>
          </cell>
        </row>
        <row r="71">
          <cell r="C71">
            <v>10993</v>
          </cell>
          <cell r="D71" t="str">
            <v>P.S. PEÑA BLANCA</v>
          </cell>
          <cell r="E71" t="str">
            <v>I-1</v>
          </cell>
          <cell r="F71">
            <v>586</v>
          </cell>
          <cell r="G71">
            <v>16</v>
          </cell>
          <cell r="H71">
            <v>2</v>
          </cell>
          <cell r="I71">
            <v>4</v>
          </cell>
          <cell r="J71">
            <v>2</v>
          </cell>
          <cell r="K71">
            <v>5</v>
          </cell>
          <cell r="L71">
            <v>3</v>
          </cell>
          <cell r="M71">
            <v>7</v>
          </cell>
          <cell r="N71">
            <v>13</v>
          </cell>
          <cell r="O71">
            <v>13</v>
          </cell>
          <cell r="P71">
            <v>14</v>
          </cell>
          <cell r="Q71">
            <v>14</v>
          </cell>
          <cell r="R71">
            <v>14</v>
          </cell>
          <cell r="S71">
            <v>14</v>
          </cell>
          <cell r="T71">
            <v>14</v>
          </cell>
          <cell r="U71">
            <v>13</v>
          </cell>
          <cell r="V71">
            <v>13</v>
          </cell>
          <cell r="W71">
            <v>12</v>
          </cell>
          <cell r="X71">
            <v>12</v>
          </cell>
          <cell r="Y71">
            <v>11</v>
          </cell>
          <cell r="Z71">
            <v>10</v>
          </cell>
          <cell r="AA71">
            <v>10</v>
          </cell>
          <cell r="AB71">
            <v>42</v>
          </cell>
          <cell r="AC71">
            <v>45</v>
          </cell>
          <cell r="AD71">
            <v>52</v>
          </cell>
          <cell r="AE71">
            <v>45</v>
          </cell>
          <cell r="AF71">
            <v>43</v>
          </cell>
          <cell r="AG71">
            <v>37</v>
          </cell>
          <cell r="AH71">
            <v>30</v>
          </cell>
          <cell r="AI71">
            <v>26</v>
          </cell>
          <cell r="AJ71">
            <v>22</v>
          </cell>
          <cell r="AK71">
            <v>16</v>
          </cell>
          <cell r="AL71">
            <v>12</v>
          </cell>
          <cell r="AM71">
            <v>8</v>
          </cell>
          <cell r="AN71">
            <v>8</v>
          </cell>
          <cell r="AO71">
            <v>1</v>
          </cell>
          <cell r="AP71">
            <v>5</v>
          </cell>
          <cell r="AQ71">
            <v>5</v>
          </cell>
          <cell r="AR71">
            <v>10</v>
          </cell>
          <cell r="AS71">
            <v>300</v>
          </cell>
          <cell r="AT71">
            <v>34</v>
          </cell>
          <cell r="AU71">
            <v>26</v>
          </cell>
          <cell r="AV71">
            <v>139</v>
          </cell>
          <cell r="AW71">
            <v>2</v>
          </cell>
        </row>
        <row r="72">
          <cell r="D72" t="str">
            <v>MICRORED CONCHAN</v>
          </cell>
          <cell r="F72">
            <v>6752</v>
          </cell>
          <cell r="G72">
            <v>439</v>
          </cell>
          <cell r="H72">
            <v>81</v>
          </cell>
          <cell r="I72">
            <v>77</v>
          </cell>
          <cell r="J72">
            <v>90</v>
          </cell>
          <cell r="K72">
            <v>96</v>
          </cell>
          <cell r="L72">
            <v>95</v>
          </cell>
          <cell r="M72">
            <v>105</v>
          </cell>
          <cell r="N72">
            <v>151</v>
          </cell>
          <cell r="O72">
            <v>151</v>
          </cell>
          <cell r="P72">
            <v>153</v>
          </cell>
          <cell r="Q72">
            <v>155</v>
          </cell>
          <cell r="R72">
            <v>155</v>
          </cell>
          <cell r="S72">
            <v>155</v>
          </cell>
          <cell r="T72">
            <v>152</v>
          </cell>
          <cell r="U72">
            <v>146</v>
          </cell>
          <cell r="V72">
            <v>137</v>
          </cell>
          <cell r="W72">
            <v>126</v>
          </cell>
          <cell r="X72">
            <v>117</v>
          </cell>
          <cell r="Y72">
            <v>107</v>
          </cell>
          <cell r="Z72">
            <v>102</v>
          </cell>
          <cell r="AA72">
            <v>100</v>
          </cell>
          <cell r="AB72">
            <v>471</v>
          </cell>
          <cell r="AC72">
            <v>625</v>
          </cell>
          <cell r="AD72">
            <v>607</v>
          </cell>
          <cell r="AE72">
            <v>435</v>
          </cell>
          <cell r="AF72">
            <v>459</v>
          </cell>
          <cell r="AG72">
            <v>376</v>
          </cell>
          <cell r="AH72">
            <v>306</v>
          </cell>
          <cell r="AI72">
            <v>261</v>
          </cell>
          <cell r="AJ72">
            <v>251</v>
          </cell>
          <cell r="AK72">
            <v>196</v>
          </cell>
          <cell r="AL72">
            <v>135</v>
          </cell>
          <cell r="AM72">
            <v>103</v>
          </cell>
          <cell r="AN72">
            <v>76</v>
          </cell>
          <cell r="AO72">
            <v>13</v>
          </cell>
          <cell r="AP72">
            <v>71</v>
          </cell>
          <cell r="AQ72">
            <v>70</v>
          </cell>
          <cell r="AR72">
            <v>154</v>
          </cell>
          <cell r="AS72">
            <v>3454</v>
          </cell>
          <cell r="AT72">
            <v>354</v>
          </cell>
          <cell r="AU72">
            <v>258</v>
          </cell>
          <cell r="AV72">
            <v>1630</v>
          </cell>
          <cell r="AW72">
            <v>98</v>
          </cell>
        </row>
        <row r="73">
          <cell r="C73">
            <v>4759</v>
          </cell>
          <cell r="D73" t="str">
            <v>C.S. CONCHAN</v>
          </cell>
          <cell r="E73" t="str">
            <v>I-3</v>
          </cell>
          <cell r="F73">
            <v>2044</v>
          </cell>
          <cell r="G73">
            <v>119</v>
          </cell>
          <cell r="H73">
            <v>21</v>
          </cell>
          <cell r="I73">
            <v>22</v>
          </cell>
          <cell r="J73">
            <v>30</v>
          </cell>
          <cell r="K73">
            <v>23</v>
          </cell>
          <cell r="L73">
            <v>23</v>
          </cell>
          <cell r="M73">
            <v>27</v>
          </cell>
          <cell r="N73">
            <v>46</v>
          </cell>
          <cell r="O73">
            <v>46</v>
          </cell>
          <cell r="P73">
            <v>47</v>
          </cell>
          <cell r="Q73">
            <v>47</v>
          </cell>
          <cell r="R73">
            <v>47</v>
          </cell>
          <cell r="S73">
            <v>47</v>
          </cell>
          <cell r="T73">
            <v>47</v>
          </cell>
          <cell r="U73">
            <v>46</v>
          </cell>
          <cell r="V73">
            <v>41</v>
          </cell>
          <cell r="W73">
            <v>39</v>
          </cell>
          <cell r="X73">
            <v>37</v>
          </cell>
          <cell r="Y73">
            <v>33</v>
          </cell>
          <cell r="Z73">
            <v>31</v>
          </cell>
          <cell r="AA73">
            <v>31</v>
          </cell>
          <cell r="AB73">
            <v>144</v>
          </cell>
          <cell r="AC73">
            <v>191</v>
          </cell>
          <cell r="AD73">
            <v>185</v>
          </cell>
          <cell r="AE73">
            <v>133</v>
          </cell>
          <cell r="AF73">
            <v>142</v>
          </cell>
          <cell r="AG73">
            <v>114</v>
          </cell>
          <cell r="AH73">
            <v>93</v>
          </cell>
          <cell r="AI73">
            <v>79</v>
          </cell>
          <cell r="AJ73">
            <v>77</v>
          </cell>
          <cell r="AK73">
            <v>60</v>
          </cell>
          <cell r="AL73">
            <v>41</v>
          </cell>
          <cell r="AM73">
            <v>31</v>
          </cell>
          <cell r="AN73">
            <v>23</v>
          </cell>
          <cell r="AO73">
            <v>4</v>
          </cell>
          <cell r="AP73">
            <v>22</v>
          </cell>
          <cell r="AQ73">
            <v>22</v>
          </cell>
          <cell r="AR73">
            <v>46</v>
          </cell>
          <cell r="AS73">
            <v>1041</v>
          </cell>
          <cell r="AT73">
            <v>108</v>
          </cell>
          <cell r="AU73">
            <v>80</v>
          </cell>
          <cell r="AV73">
            <v>499</v>
          </cell>
          <cell r="AW73">
            <v>26</v>
          </cell>
        </row>
        <row r="74">
          <cell r="C74">
            <v>4761</v>
          </cell>
          <cell r="D74" t="str">
            <v>P.S. CUTAXI</v>
          </cell>
          <cell r="E74" t="str">
            <v>I-2</v>
          </cell>
          <cell r="F74">
            <v>1225</v>
          </cell>
          <cell r="G74">
            <v>81</v>
          </cell>
          <cell r="H74">
            <v>15</v>
          </cell>
          <cell r="I74">
            <v>13</v>
          </cell>
          <cell r="J74">
            <v>15</v>
          </cell>
          <cell r="K74">
            <v>24</v>
          </cell>
          <cell r="L74">
            <v>14</v>
          </cell>
          <cell r="M74">
            <v>25</v>
          </cell>
          <cell r="N74">
            <v>27</v>
          </cell>
          <cell r="O74">
            <v>27</v>
          </cell>
          <cell r="P74">
            <v>28</v>
          </cell>
          <cell r="Q74">
            <v>28</v>
          </cell>
          <cell r="R74">
            <v>28</v>
          </cell>
          <cell r="S74">
            <v>28</v>
          </cell>
          <cell r="T74">
            <v>27</v>
          </cell>
          <cell r="U74">
            <v>26</v>
          </cell>
          <cell r="V74">
            <v>25</v>
          </cell>
          <cell r="W74">
            <v>23</v>
          </cell>
          <cell r="X74">
            <v>21</v>
          </cell>
          <cell r="Y74">
            <v>19</v>
          </cell>
          <cell r="Z74">
            <v>18</v>
          </cell>
          <cell r="AA74">
            <v>18</v>
          </cell>
          <cell r="AB74">
            <v>85</v>
          </cell>
          <cell r="AC74">
            <v>113</v>
          </cell>
          <cell r="AD74">
            <v>110</v>
          </cell>
          <cell r="AE74">
            <v>78</v>
          </cell>
          <cell r="AF74">
            <v>83</v>
          </cell>
          <cell r="AG74">
            <v>68</v>
          </cell>
          <cell r="AH74">
            <v>55</v>
          </cell>
          <cell r="AI74">
            <v>47</v>
          </cell>
          <cell r="AJ74">
            <v>45</v>
          </cell>
          <cell r="AK74">
            <v>35</v>
          </cell>
          <cell r="AL74">
            <v>24</v>
          </cell>
          <cell r="AM74">
            <v>19</v>
          </cell>
          <cell r="AN74">
            <v>14</v>
          </cell>
          <cell r="AO74">
            <v>2</v>
          </cell>
          <cell r="AP74">
            <v>13</v>
          </cell>
          <cell r="AQ74">
            <v>13</v>
          </cell>
          <cell r="AR74">
            <v>28</v>
          </cell>
          <cell r="AS74">
            <v>626</v>
          </cell>
          <cell r="AT74">
            <v>64</v>
          </cell>
          <cell r="AU74">
            <v>47</v>
          </cell>
          <cell r="AV74">
            <v>294</v>
          </cell>
          <cell r="AW74">
            <v>18</v>
          </cell>
        </row>
        <row r="75">
          <cell r="C75">
            <v>6813</v>
          </cell>
          <cell r="D75" t="str">
            <v>P.S. YANTAYO</v>
          </cell>
          <cell r="E75" t="str">
            <v>I-1</v>
          </cell>
          <cell r="F75">
            <v>488</v>
          </cell>
          <cell r="G75">
            <v>37</v>
          </cell>
          <cell r="H75">
            <v>5</v>
          </cell>
          <cell r="I75">
            <v>4</v>
          </cell>
          <cell r="J75">
            <v>8</v>
          </cell>
          <cell r="K75">
            <v>10</v>
          </cell>
          <cell r="L75">
            <v>10</v>
          </cell>
          <cell r="M75">
            <v>11</v>
          </cell>
          <cell r="N75">
            <v>11</v>
          </cell>
          <cell r="O75">
            <v>11</v>
          </cell>
          <cell r="P75">
            <v>11</v>
          </cell>
          <cell r="Q75">
            <v>11</v>
          </cell>
          <cell r="R75">
            <v>11</v>
          </cell>
          <cell r="S75">
            <v>11</v>
          </cell>
          <cell r="T75">
            <v>11</v>
          </cell>
          <cell r="U75">
            <v>10</v>
          </cell>
          <cell r="V75">
            <v>10</v>
          </cell>
          <cell r="W75">
            <v>9</v>
          </cell>
          <cell r="X75">
            <v>8</v>
          </cell>
          <cell r="Y75">
            <v>8</v>
          </cell>
          <cell r="Z75">
            <v>7</v>
          </cell>
          <cell r="AA75">
            <v>7</v>
          </cell>
          <cell r="AB75">
            <v>33</v>
          </cell>
          <cell r="AC75">
            <v>44</v>
          </cell>
          <cell r="AD75">
            <v>43</v>
          </cell>
          <cell r="AE75">
            <v>31</v>
          </cell>
          <cell r="AF75">
            <v>32</v>
          </cell>
          <cell r="AG75">
            <v>27</v>
          </cell>
          <cell r="AH75">
            <v>22</v>
          </cell>
          <cell r="AI75">
            <v>18</v>
          </cell>
          <cell r="AJ75">
            <v>18</v>
          </cell>
          <cell r="AK75">
            <v>14</v>
          </cell>
          <cell r="AL75">
            <v>10</v>
          </cell>
          <cell r="AM75">
            <v>7</v>
          </cell>
          <cell r="AN75">
            <v>5</v>
          </cell>
          <cell r="AO75">
            <v>1</v>
          </cell>
          <cell r="AP75">
            <v>5</v>
          </cell>
          <cell r="AQ75">
            <v>5</v>
          </cell>
          <cell r="AR75">
            <v>11</v>
          </cell>
          <cell r="AS75">
            <v>253</v>
          </cell>
          <cell r="AT75">
            <v>25</v>
          </cell>
          <cell r="AU75">
            <v>18</v>
          </cell>
          <cell r="AV75">
            <v>115</v>
          </cell>
          <cell r="AW75">
            <v>6</v>
          </cell>
        </row>
        <row r="76">
          <cell r="C76">
            <v>4760</v>
          </cell>
          <cell r="D76" t="str">
            <v>P.S. CHETILLA</v>
          </cell>
          <cell r="E76" t="str">
            <v>I-2</v>
          </cell>
          <cell r="F76">
            <v>1088</v>
          </cell>
          <cell r="G76">
            <v>84</v>
          </cell>
          <cell r="H76">
            <v>19</v>
          </cell>
          <cell r="I76">
            <v>13</v>
          </cell>
          <cell r="J76">
            <v>15</v>
          </cell>
          <cell r="K76">
            <v>17</v>
          </cell>
          <cell r="L76">
            <v>20</v>
          </cell>
          <cell r="M76">
            <v>14</v>
          </cell>
          <cell r="N76">
            <v>24</v>
          </cell>
          <cell r="O76">
            <v>24</v>
          </cell>
          <cell r="P76">
            <v>24</v>
          </cell>
          <cell r="Q76">
            <v>25</v>
          </cell>
          <cell r="R76">
            <v>25</v>
          </cell>
          <cell r="S76">
            <v>25</v>
          </cell>
          <cell r="T76">
            <v>24</v>
          </cell>
          <cell r="U76">
            <v>23</v>
          </cell>
          <cell r="V76">
            <v>22</v>
          </cell>
          <cell r="W76">
            <v>20</v>
          </cell>
          <cell r="X76">
            <v>19</v>
          </cell>
          <cell r="Y76">
            <v>17</v>
          </cell>
          <cell r="Z76">
            <v>16</v>
          </cell>
          <cell r="AA76">
            <v>16</v>
          </cell>
          <cell r="AB76">
            <v>75</v>
          </cell>
          <cell r="AC76">
            <v>100</v>
          </cell>
          <cell r="AD76">
            <v>97</v>
          </cell>
          <cell r="AE76">
            <v>69</v>
          </cell>
          <cell r="AF76">
            <v>73</v>
          </cell>
          <cell r="AG76">
            <v>60</v>
          </cell>
          <cell r="AH76">
            <v>49</v>
          </cell>
          <cell r="AI76">
            <v>42</v>
          </cell>
          <cell r="AJ76">
            <v>40</v>
          </cell>
          <cell r="AK76">
            <v>31</v>
          </cell>
          <cell r="AL76">
            <v>22</v>
          </cell>
          <cell r="AM76">
            <v>16</v>
          </cell>
          <cell r="AN76">
            <v>12</v>
          </cell>
          <cell r="AO76">
            <v>3</v>
          </cell>
          <cell r="AP76">
            <v>11</v>
          </cell>
          <cell r="AQ76">
            <v>11</v>
          </cell>
          <cell r="AR76">
            <v>25</v>
          </cell>
          <cell r="AS76">
            <v>554</v>
          </cell>
          <cell r="AT76">
            <v>57</v>
          </cell>
          <cell r="AU76">
            <v>41</v>
          </cell>
          <cell r="AV76">
            <v>260</v>
          </cell>
          <cell r="AW76">
            <v>23</v>
          </cell>
        </row>
        <row r="77">
          <cell r="C77">
            <v>6956</v>
          </cell>
          <cell r="D77" t="str">
            <v>P.S. CRUZ CONGA</v>
          </cell>
          <cell r="E77" t="str">
            <v>I-1</v>
          </cell>
          <cell r="F77">
            <v>720</v>
          </cell>
          <cell r="G77">
            <v>60</v>
          </cell>
          <cell r="H77">
            <v>12</v>
          </cell>
          <cell r="I77">
            <v>15</v>
          </cell>
          <cell r="J77">
            <v>8</v>
          </cell>
          <cell r="K77">
            <v>12</v>
          </cell>
          <cell r="L77">
            <v>13</v>
          </cell>
          <cell r="M77">
            <v>7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15</v>
          </cell>
          <cell r="V77">
            <v>14</v>
          </cell>
          <cell r="W77">
            <v>13</v>
          </cell>
          <cell r="X77">
            <v>12</v>
          </cell>
          <cell r="Y77">
            <v>11</v>
          </cell>
          <cell r="Z77">
            <v>11</v>
          </cell>
          <cell r="AA77">
            <v>11</v>
          </cell>
          <cell r="AB77">
            <v>50</v>
          </cell>
          <cell r="AC77">
            <v>66</v>
          </cell>
          <cell r="AD77">
            <v>64</v>
          </cell>
          <cell r="AE77">
            <v>46</v>
          </cell>
          <cell r="AF77">
            <v>48</v>
          </cell>
          <cell r="AG77">
            <v>40</v>
          </cell>
          <cell r="AH77">
            <v>32</v>
          </cell>
          <cell r="AI77">
            <v>28</v>
          </cell>
          <cell r="AJ77">
            <v>26</v>
          </cell>
          <cell r="AK77">
            <v>21</v>
          </cell>
          <cell r="AL77">
            <v>14</v>
          </cell>
          <cell r="AM77">
            <v>11</v>
          </cell>
          <cell r="AN77">
            <v>8</v>
          </cell>
          <cell r="AO77">
            <v>1</v>
          </cell>
          <cell r="AP77">
            <v>7</v>
          </cell>
          <cell r="AQ77">
            <v>7</v>
          </cell>
          <cell r="AR77">
            <v>16</v>
          </cell>
          <cell r="AS77">
            <v>367</v>
          </cell>
          <cell r="AT77">
            <v>37</v>
          </cell>
          <cell r="AU77">
            <v>27</v>
          </cell>
          <cell r="AV77">
            <v>172</v>
          </cell>
          <cell r="AW77">
            <v>15</v>
          </cell>
        </row>
        <row r="78">
          <cell r="C78">
            <v>4762</v>
          </cell>
          <cell r="D78" t="str">
            <v>P.S. LA PALMA</v>
          </cell>
          <cell r="E78" t="str">
            <v>I-1</v>
          </cell>
          <cell r="F78">
            <v>765</v>
          </cell>
          <cell r="G78">
            <v>43</v>
          </cell>
          <cell r="H78">
            <v>7</v>
          </cell>
          <cell r="I78">
            <v>7</v>
          </cell>
          <cell r="J78">
            <v>11</v>
          </cell>
          <cell r="K78">
            <v>7</v>
          </cell>
          <cell r="L78">
            <v>11</v>
          </cell>
          <cell r="M78">
            <v>14</v>
          </cell>
          <cell r="N78">
            <v>17</v>
          </cell>
          <cell r="O78">
            <v>17</v>
          </cell>
          <cell r="P78">
            <v>17</v>
          </cell>
          <cell r="Q78">
            <v>18</v>
          </cell>
          <cell r="R78">
            <v>18</v>
          </cell>
          <cell r="S78">
            <v>18</v>
          </cell>
          <cell r="T78">
            <v>17</v>
          </cell>
          <cell r="U78">
            <v>17</v>
          </cell>
          <cell r="V78">
            <v>16</v>
          </cell>
          <cell r="W78">
            <v>14</v>
          </cell>
          <cell r="X78">
            <v>13</v>
          </cell>
          <cell r="Y78">
            <v>12</v>
          </cell>
          <cell r="Z78">
            <v>12</v>
          </cell>
          <cell r="AA78">
            <v>11</v>
          </cell>
          <cell r="AB78">
            <v>54</v>
          </cell>
          <cell r="AC78">
            <v>71</v>
          </cell>
          <cell r="AD78">
            <v>69</v>
          </cell>
          <cell r="AE78">
            <v>50</v>
          </cell>
          <cell r="AF78">
            <v>52</v>
          </cell>
          <cell r="AG78">
            <v>43</v>
          </cell>
          <cell r="AH78">
            <v>35</v>
          </cell>
          <cell r="AI78">
            <v>30</v>
          </cell>
          <cell r="AJ78">
            <v>29</v>
          </cell>
          <cell r="AK78">
            <v>22</v>
          </cell>
          <cell r="AL78">
            <v>15</v>
          </cell>
          <cell r="AM78">
            <v>12</v>
          </cell>
          <cell r="AN78">
            <v>9</v>
          </cell>
          <cell r="AO78">
            <v>1</v>
          </cell>
          <cell r="AP78">
            <v>8</v>
          </cell>
          <cell r="AQ78">
            <v>8</v>
          </cell>
          <cell r="AR78">
            <v>18</v>
          </cell>
          <cell r="AS78">
            <v>394</v>
          </cell>
          <cell r="AT78">
            <v>40</v>
          </cell>
          <cell r="AU78">
            <v>29</v>
          </cell>
          <cell r="AV78">
            <v>186</v>
          </cell>
          <cell r="AW78">
            <v>8</v>
          </cell>
        </row>
        <row r="79">
          <cell r="C79">
            <v>7087</v>
          </cell>
          <cell r="D79" t="str">
            <v>P.S. LAZCAN</v>
          </cell>
          <cell r="E79" t="str">
            <v>I-1</v>
          </cell>
          <cell r="F79">
            <v>422</v>
          </cell>
          <cell r="G79">
            <v>15</v>
          </cell>
          <cell r="H79">
            <v>2</v>
          </cell>
          <cell r="I79">
            <v>3</v>
          </cell>
          <cell r="J79">
            <v>3</v>
          </cell>
          <cell r="K79">
            <v>3</v>
          </cell>
          <cell r="L79">
            <v>4</v>
          </cell>
          <cell r="M79">
            <v>7</v>
          </cell>
          <cell r="N79">
            <v>10</v>
          </cell>
          <cell r="O79">
            <v>10</v>
          </cell>
          <cell r="P79">
            <v>10</v>
          </cell>
          <cell r="Q79">
            <v>10</v>
          </cell>
          <cell r="R79">
            <v>10</v>
          </cell>
          <cell r="S79">
            <v>10</v>
          </cell>
          <cell r="T79">
            <v>10</v>
          </cell>
          <cell r="U79">
            <v>9</v>
          </cell>
          <cell r="V79">
            <v>9</v>
          </cell>
          <cell r="W79">
            <v>8</v>
          </cell>
          <cell r="X79">
            <v>7</v>
          </cell>
          <cell r="Y79">
            <v>7</v>
          </cell>
          <cell r="Z79">
            <v>7</v>
          </cell>
          <cell r="AA79">
            <v>6</v>
          </cell>
          <cell r="AB79">
            <v>30</v>
          </cell>
          <cell r="AC79">
            <v>40</v>
          </cell>
          <cell r="AD79">
            <v>39</v>
          </cell>
          <cell r="AE79">
            <v>28</v>
          </cell>
          <cell r="AF79">
            <v>29</v>
          </cell>
          <cell r="AG79">
            <v>24</v>
          </cell>
          <cell r="AH79">
            <v>20</v>
          </cell>
          <cell r="AI79">
            <v>17</v>
          </cell>
          <cell r="AJ79">
            <v>16</v>
          </cell>
          <cell r="AK79">
            <v>13</v>
          </cell>
          <cell r="AL79">
            <v>9</v>
          </cell>
          <cell r="AM79">
            <v>7</v>
          </cell>
          <cell r="AN79">
            <v>5</v>
          </cell>
          <cell r="AO79">
            <v>1</v>
          </cell>
          <cell r="AP79">
            <v>5</v>
          </cell>
          <cell r="AQ79">
            <v>4</v>
          </cell>
          <cell r="AR79">
            <v>10</v>
          </cell>
          <cell r="AS79">
            <v>219</v>
          </cell>
          <cell r="AT79">
            <v>23</v>
          </cell>
          <cell r="AU79">
            <v>16</v>
          </cell>
          <cell r="AV79">
            <v>104</v>
          </cell>
          <cell r="AW79">
            <v>2</v>
          </cell>
        </row>
        <row r="80">
          <cell r="D80" t="str">
            <v>MICRORED CHIGUIRIP</v>
          </cell>
          <cell r="F80">
            <v>4585</v>
          </cell>
          <cell r="G80">
            <v>281</v>
          </cell>
          <cell r="H80">
            <v>59</v>
          </cell>
          <cell r="I80">
            <v>64</v>
          </cell>
          <cell r="J80">
            <v>59</v>
          </cell>
          <cell r="K80">
            <v>48</v>
          </cell>
          <cell r="L80">
            <v>51</v>
          </cell>
          <cell r="M80">
            <v>66</v>
          </cell>
          <cell r="N80">
            <v>81</v>
          </cell>
          <cell r="O80">
            <v>85</v>
          </cell>
          <cell r="P80">
            <v>89</v>
          </cell>
          <cell r="Q80">
            <v>93</v>
          </cell>
          <cell r="R80">
            <v>98</v>
          </cell>
          <cell r="S80">
            <v>105</v>
          </cell>
          <cell r="T80">
            <v>107</v>
          </cell>
          <cell r="U80">
            <v>104</v>
          </cell>
          <cell r="V80">
            <v>98</v>
          </cell>
          <cell r="W80">
            <v>91</v>
          </cell>
          <cell r="X80">
            <v>84</v>
          </cell>
          <cell r="Y80">
            <v>79</v>
          </cell>
          <cell r="Z80">
            <v>77</v>
          </cell>
          <cell r="AA80">
            <v>74</v>
          </cell>
          <cell r="AB80">
            <v>354</v>
          </cell>
          <cell r="AC80">
            <v>325</v>
          </cell>
          <cell r="AD80">
            <v>379</v>
          </cell>
          <cell r="AE80">
            <v>361</v>
          </cell>
          <cell r="AF80">
            <v>311</v>
          </cell>
          <cell r="AG80">
            <v>283</v>
          </cell>
          <cell r="AH80">
            <v>210</v>
          </cell>
          <cell r="AI80">
            <v>221</v>
          </cell>
          <cell r="AJ80">
            <v>164</v>
          </cell>
          <cell r="AK80">
            <v>124</v>
          </cell>
          <cell r="AL80">
            <v>110</v>
          </cell>
          <cell r="AM80">
            <v>68</v>
          </cell>
          <cell r="AN80">
            <v>63</v>
          </cell>
          <cell r="AO80">
            <v>7</v>
          </cell>
          <cell r="AP80">
            <v>43</v>
          </cell>
          <cell r="AQ80">
            <v>43</v>
          </cell>
          <cell r="AR80">
            <v>95</v>
          </cell>
          <cell r="AS80">
            <v>2355</v>
          </cell>
          <cell r="AT80">
            <v>226</v>
          </cell>
          <cell r="AU80">
            <v>190</v>
          </cell>
          <cell r="AV80">
            <v>1067</v>
          </cell>
          <cell r="AW80">
            <v>70</v>
          </cell>
        </row>
        <row r="81">
          <cell r="C81">
            <v>4755</v>
          </cell>
          <cell r="D81" t="str">
            <v>C.S. CHIGUIRIP</v>
          </cell>
          <cell r="E81" t="str">
            <v>I-3</v>
          </cell>
          <cell r="F81">
            <v>1537</v>
          </cell>
          <cell r="G81">
            <v>82</v>
          </cell>
          <cell r="H81">
            <v>18</v>
          </cell>
          <cell r="I81">
            <v>18</v>
          </cell>
          <cell r="J81">
            <v>13</v>
          </cell>
          <cell r="K81">
            <v>16</v>
          </cell>
          <cell r="L81">
            <v>17</v>
          </cell>
          <cell r="M81">
            <v>19</v>
          </cell>
          <cell r="N81">
            <v>27</v>
          </cell>
          <cell r="O81">
            <v>29</v>
          </cell>
          <cell r="P81">
            <v>31</v>
          </cell>
          <cell r="Q81">
            <v>31</v>
          </cell>
          <cell r="R81">
            <v>33</v>
          </cell>
          <cell r="S81">
            <v>34</v>
          </cell>
          <cell r="T81">
            <v>36</v>
          </cell>
          <cell r="U81">
            <v>36</v>
          </cell>
          <cell r="V81">
            <v>33</v>
          </cell>
          <cell r="W81">
            <v>30</v>
          </cell>
          <cell r="X81">
            <v>28</v>
          </cell>
          <cell r="Y81">
            <v>27</v>
          </cell>
          <cell r="Z81">
            <v>27</v>
          </cell>
          <cell r="AA81">
            <v>25</v>
          </cell>
          <cell r="AB81">
            <v>119</v>
          </cell>
          <cell r="AC81">
            <v>111</v>
          </cell>
          <cell r="AD81">
            <v>128</v>
          </cell>
          <cell r="AE81">
            <v>123</v>
          </cell>
          <cell r="AF81">
            <v>106</v>
          </cell>
          <cell r="AG81">
            <v>96</v>
          </cell>
          <cell r="AH81">
            <v>72</v>
          </cell>
          <cell r="AI81">
            <v>75</v>
          </cell>
          <cell r="AJ81">
            <v>56</v>
          </cell>
          <cell r="AK81">
            <v>42</v>
          </cell>
          <cell r="AL81">
            <v>37</v>
          </cell>
          <cell r="AM81">
            <v>23</v>
          </cell>
          <cell r="AN81">
            <v>21</v>
          </cell>
          <cell r="AO81">
            <v>1</v>
          </cell>
          <cell r="AP81">
            <v>14</v>
          </cell>
          <cell r="AQ81">
            <v>14</v>
          </cell>
          <cell r="AR81">
            <v>33</v>
          </cell>
          <cell r="AS81">
            <v>786</v>
          </cell>
          <cell r="AT81">
            <v>77</v>
          </cell>
          <cell r="AU81">
            <v>65</v>
          </cell>
          <cell r="AV81">
            <v>360</v>
          </cell>
          <cell r="AW81">
            <v>21</v>
          </cell>
        </row>
        <row r="82">
          <cell r="C82">
            <v>4756</v>
          </cell>
          <cell r="D82" t="str">
            <v>P.S. MARAYHUACA</v>
          </cell>
          <cell r="E82" t="str">
            <v>I-1</v>
          </cell>
          <cell r="F82">
            <v>546</v>
          </cell>
          <cell r="G82">
            <v>24</v>
          </cell>
          <cell r="H82">
            <v>4</v>
          </cell>
          <cell r="I82">
            <v>7</v>
          </cell>
          <cell r="J82">
            <v>5</v>
          </cell>
          <cell r="K82">
            <v>5</v>
          </cell>
          <cell r="L82">
            <v>3</v>
          </cell>
          <cell r="M82">
            <v>10</v>
          </cell>
          <cell r="N82">
            <v>10</v>
          </cell>
          <cell r="O82">
            <v>10</v>
          </cell>
          <cell r="P82">
            <v>11</v>
          </cell>
          <cell r="Q82">
            <v>11</v>
          </cell>
          <cell r="R82">
            <v>12</v>
          </cell>
          <cell r="S82">
            <v>13</v>
          </cell>
          <cell r="T82">
            <v>13</v>
          </cell>
          <cell r="U82">
            <v>13</v>
          </cell>
          <cell r="V82">
            <v>12</v>
          </cell>
          <cell r="W82">
            <v>11</v>
          </cell>
          <cell r="X82">
            <v>10</v>
          </cell>
          <cell r="Y82">
            <v>10</v>
          </cell>
          <cell r="Z82">
            <v>9</v>
          </cell>
          <cell r="AA82">
            <v>9</v>
          </cell>
          <cell r="AB82">
            <v>43</v>
          </cell>
          <cell r="AC82">
            <v>39</v>
          </cell>
          <cell r="AD82">
            <v>46</v>
          </cell>
          <cell r="AE82">
            <v>43</v>
          </cell>
          <cell r="AF82">
            <v>37</v>
          </cell>
          <cell r="AG82">
            <v>34</v>
          </cell>
          <cell r="AH82">
            <v>25</v>
          </cell>
          <cell r="AI82">
            <v>27</v>
          </cell>
          <cell r="AJ82">
            <v>20</v>
          </cell>
          <cell r="AK82">
            <v>15</v>
          </cell>
          <cell r="AL82">
            <v>13</v>
          </cell>
          <cell r="AM82">
            <v>8</v>
          </cell>
          <cell r="AN82">
            <v>8</v>
          </cell>
          <cell r="AO82">
            <v>1</v>
          </cell>
          <cell r="AP82">
            <v>5</v>
          </cell>
          <cell r="AQ82">
            <v>5</v>
          </cell>
          <cell r="AR82">
            <v>11</v>
          </cell>
          <cell r="AS82">
            <v>283</v>
          </cell>
          <cell r="AT82">
            <v>27</v>
          </cell>
          <cell r="AU82">
            <v>23</v>
          </cell>
          <cell r="AV82">
            <v>128</v>
          </cell>
          <cell r="AW82">
            <v>5</v>
          </cell>
        </row>
        <row r="83">
          <cell r="C83">
            <v>4758</v>
          </cell>
          <cell r="D83" t="str">
            <v>P.S. TUGUZA</v>
          </cell>
          <cell r="E83" t="str">
            <v>I-2</v>
          </cell>
          <cell r="F83">
            <v>1049</v>
          </cell>
          <cell r="G83">
            <v>75</v>
          </cell>
          <cell r="H83">
            <v>18</v>
          </cell>
          <cell r="I83">
            <v>20</v>
          </cell>
          <cell r="J83">
            <v>21</v>
          </cell>
          <cell r="K83">
            <v>4</v>
          </cell>
          <cell r="L83">
            <v>12</v>
          </cell>
          <cell r="M83">
            <v>21</v>
          </cell>
          <cell r="N83">
            <v>18</v>
          </cell>
          <cell r="O83">
            <v>19</v>
          </cell>
          <cell r="P83">
            <v>20</v>
          </cell>
          <cell r="Q83">
            <v>21</v>
          </cell>
          <cell r="R83">
            <v>22</v>
          </cell>
          <cell r="S83">
            <v>24</v>
          </cell>
          <cell r="T83">
            <v>24</v>
          </cell>
          <cell r="U83">
            <v>23</v>
          </cell>
          <cell r="V83">
            <v>22</v>
          </cell>
          <cell r="W83">
            <v>21</v>
          </cell>
          <cell r="X83">
            <v>19</v>
          </cell>
          <cell r="Y83">
            <v>18</v>
          </cell>
          <cell r="Z83">
            <v>17</v>
          </cell>
          <cell r="AA83">
            <v>16</v>
          </cell>
          <cell r="AB83">
            <v>80</v>
          </cell>
          <cell r="AC83">
            <v>73</v>
          </cell>
          <cell r="AD83">
            <v>85</v>
          </cell>
          <cell r="AE83">
            <v>81</v>
          </cell>
          <cell r="AF83">
            <v>70</v>
          </cell>
          <cell r="AG83">
            <v>64</v>
          </cell>
          <cell r="AH83">
            <v>47</v>
          </cell>
          <cell r="AI83">
            <v>50</v>
          </cell>
          <cell r="AJ83">
            <v>37</v>
          </cell>
          <cell r="AK83">
            <v>28</v>
          </cell>
          <cell r="AL83">
            <v>25</v>
          </cell>
          <cell r="AM83">
            <v>15</v>
          </cell>
          <cell r="AN83">
            <v>14</v>
          </cell>
          <cell r="AO83">
            <v>2</v>
          </cell>
          <cell r="AP83">
            <v>10</v>
          </cell>
          <cell r="AQ83">
            <v>10</v>
          </cell>
          <cell r="AR83">
            <v>21</v>
          </cell>
          <cell r="AS83">
            <v>535</v>
          </cell>
          <cell r="AT83">
            <v>51</v>
          </cell>
          <cell r="AU83">
            <v>43</v>
          </cell>
          <cell r="AV83">
            <v>241</v>
          </cell>
          <cell r="AW83">
            <v>21</v>
          </cell>
        </row>
        <row r="84">
          <cell r="C84">
            <v>4757</v>
          </cell>
          <cell r="D84" t="str">
            <v>P.S. PICHUGAN</v>
          </cell>
          <cell r="E84" t="str">
            <v>I-1</v>
          </cell>
          <cell r="F84">
            <v>600</v>
          </cell>
          <cell r="G84">
            <v>44</v>
          </cell>
          <cell r="H84">
            <v>8</v>
          </cell>
          <cell r="I84">
            <v>10</v>
          </cell>
          <cell r="J84">
            <v>5</v>
          </cell>
          <cell r="K84">
            <v>11</v>
          </cell>
          <cell r="L84">
            <v>10</v>
          </cell>
          <cell r="M84">
            <v>9</v>
          </cell>
          <cell r="N84">
            <v>10</v>
          </cell>
          <cell r="O84">
            <v>11</v>
          </cell>
          <cell r="P84">
            <v>11</v>
          </cell>
          <cell r="Q84">
            <v>12</v>
          </cell>
          <cell r="R84">
            <v>13</v>
          </cell>
          <cell r="S84">
            <v>14</v>
          </cell>
          <cell r="T84">
            <v>14</v>
          </cell>
          <cell r="U84">
            <v>13</v>
          </cell>
          <cell r="V84">
            <v>13</v>
          </cell>
          <cell r="W84">
            <v>12</v>
          </cell>
          <cell r="X84">
            <v>11</v>
          </cell>
          <cell r="Y84">
            <v>10</v>
          </cell>
          <cell r="Z84">
            <v>10</v>
          </cell>
          <cell r="AA84">
            <v>10</v>
          </cell>
          <cell r="AB84">
            <v>46</v>
          </cell>
          <cell r="AC84">
            <v>42</v>
          </cell>
          <cell r="AD84">
            <v>49</v>
          </cell>
          <cell r="AE84">
            <v>47</v>
          </cell>
          <cell r="AF84">
            <v>40</v>
          </cell>
          <cell r="AG84">
            <v>36</v>
          </cell>
          <cell r="AH84">
            <v>27</v>
          </cell>
          <cell r="AI84">
            <v>28</v>
          </cell>
          <cell r="AJ84">
            <v>21</v>
          </cell>
          <cell r="AK84">
            <v>16</v>
          </cell>
          <cell r="AL84">
            <v>14</v>
          </cell>
          <cell r="AM84">
            <v>9</v>
          </cell>
          <cell r="AN84">
            <v>8</v>
          </cell>
          <cell r="AO84">
            <v>1</v>
          </cell>
          <cell r="AP84">
            <v>6</v>
          </cell>
          <cell r="AQ84">
            <v>6</v>
          </cell>
          <cell r="AR84">
            <v>12</v>
          </cell>
          <cell r="AS84">
            <v>307</v>
          </cell>
          <cell r="AT84">
            <v>29</v>
          </cell>
          <cell r="AU84">
            <v>24</v>
          </cell>
          <cell r="AV84">
            <v>138</v>
          </cell>
          <cell r="AW84">
            <v>10</v>
          </cell>
        </row>
        <row r="85">
          <cell r="C85">
            <v>7033</v>
          </cell>
          <cell r="D85" t="str">
            <v>P.S. SACUS</v>
          </cell>
          <cell r="E85" t="str">
            <v>I-1</v>
          </cell>
          <cell r="F85">
            <v>484</v>
          </cell>
          <cell r="G85">
            <v>35</v>
          </cell>
          <cell r="H85">
            <v>6</v>
          </cell>
          <cell r="I85">
            <v>4</v>
          </cell>
          <cell r="J85">
            <v>9</v>
          </cell>
          <cell r="K85">
            <v>10</v>
          </cell>
          <cell r="L85">
            <v>6</v>
          </cell>
          <cell r="M85">
            <v>3</v>
          </cell>
          <cell r="N85">
            <v>9</v>
          </cell>
          <cell r="O85">
            <v>9</v>
          </cell>
          <cell r="P85">
            <v>9</v>
          </cell>
          <cell r="Q85">
            <v>10</v>
          </cell>
          <cell r="R85">
            <v>10</v>
          </cell>
          <cell r="S85">
            <v>11</v>
          </cell>
          <cell r="T85">
            <v>11</v>
          </cell>
          <cell r="U85">
            <v>11</v>
          </cell>
          <cell r="V85">
            <v>10</v>
          </cell>
          <cell r="W85">
            <v>10</v>
          </cell>
          <cell r="X85">
            <v>9</v>
          </cell>
          <cell r="Y85">
            <v>8</v>
          </cell>
          <cell r="Z85">
            <v>8</v>
          </cell>
          <cell r="AA85">
            <v>8</v>
          </cell>
          <cell r="AB85">
            <v>37</v>
          </cell>
          <cell r="AC85">
            <v>34</v>
          </cell>
          <cell r="AD85">
            <v>40</v>
          </cell>
          <cell r="AE85">
            <v>38</v>
          </cell>
          <cell r="AF85">
            <v>33</v>
          </cell>
          <cell r="AG85">
            <v>30</v>
          </cell>
          <cell r="AH85">
            <v>22</v>
          </cell>
          <cell r="AI85">
            <v>23</v>
          </cell>
          <cell r="AJ85">
            <v>17</v>
          </cell>
          <cell r="AK85">
            <v>13</v>
          </cell>
          <cell r="AL85">
            <v>12</v>
          </cell>
          <cell r="AM85">
            <v>7</v>
          </cell>
          <cell r="AN85">
            <v>7</v>
          </cell>
          <cell r="AO85">
            <v>1</v>
          </cell>
          <cell r="AP85">
            <v>5</v>
          </cell>
          <cell r="AQ85">
            <v>5</v>
          </cell>
          <cell r="AR85">
            <v>10</v>
          </cell>
          <cell r="AS85">
            <v>250</v>
          </cell>
          <cell r="AT85">
            <v>24</v>
          </cell>
          <cell r="AU85">
            <v>20</v>
          </cell>
          <cell r="AV85">
            <v>113</v>
          </cell>
          <cell r="AW85">
            <v>7</v>
          </cell>
        </row>
        <row r="86">
          <cell r="C86">
            <v>7118</v>
          </cell>
          <cell r="D86" t="str">
            <v>P.S. CONGA DE MARAYHUACA</v>
          </cell>
          <cell r="E86" t="str">
            <v>I-1</v>
          </cell>
          <cell r="F86">
            <v>369</v>
          </cell>
          <cell r="G86">
            <v>21</v>
          </cell>
          <cell r="H86">
            <v>5</v>
          </cell>
          <cell r="I86">
            <v>5</v>
          </cell>
          <cell r="J86">
            <v>6</v>
          </cell>
          <cell r="K86">
            <v>2</v>
          </cell>
          <cell r="L86">
            <v>3</v>
          </cell>
          <cell r="M86">
            <v>4</v>
          </cell>
          <cell r="N86">
            <v>7</v>
          </cell>
          <cell r="O86">
            <v>7</v>
          </cell>
          <cell r="P86">
            <v>7</v>
          </cell>
          <cell r="Q86">
            <v>8</v>
          </cell>
          <cell r="R86">
            <v>8</v>
          </cell>
          <cell r="S86">
            <v>9</v>
          </cell>
          <cell r="T86">
            <v>9</v>
          </cell>
          <cell r="U86">
            <v>8</v>
          </cell>
          <cell r="V86">
            <v>8</v>
          </cell>
          <cell r="W86">
            <v>7</v>
          </cell>
          <cell r="X86">
            <v>7</v>
          </cell>
          <cell r="Y86">
            <v>6</v>
          </cell>
          <cell r="Z86">
            <v>6</v>
          </cell>
          <cell r="AA86">
            <v>6</v>
          </cell>
          <cell r="AB86">
            <v>29</v>
          </cell>
          <cell r="AC86">
            <v>26</v>
          </cell>
          <cell r="AD86">
            <v>31</v>
          </cell>
          <cell r="AE86">
            <v>29</v>
          </cell>
          <cell r="AF86">
            <v>25</v>
          </cell>
          <cell r="AG86">
            <v>23</v>
          </cell>
          <cell r="AH86">
            <v>17</v>
          </cell>
          <cell r="AI86">
            <v>18</v>
          </cell>
          <cell r="AJ86">
            <v>13</v>
          </cell>
          <cell r="AK86">
            <v>10</v>
          </cell>
          <cell r="AL86">
            <v>9</v>
          </cell>
          <cell r="AM86">
            <v>6</v>
          </cell>
          <cell r="AN86">
            <v>5</v>
          </cell>
          <cell r="AO86">
            <v>1</v>
          </cell>
          <cell r="AP86">
            <v>3</v>
          </cell>
          <cell r="AQ86">
            <v>3</v>
          </cell>
          <cell r="AR86">
            <v>8</v>
          </cell>
          <cell r="AS86">
            <v>194</v>
          </cell>
          <cell r="AT86">
            <v>18</v>
          </cell>
          <cell r="AU86">
            <v>15</v>
          </cell>
          <cell r="AV86">
            <v>87</v>
          </cell>
          <cell r="AW86">
            <v>6</v>
          </cell>
        </row>
        <row r="87">
          <cell r="D87" t="str">
            <v>MICRORED CHALAMARCA</v>
          </cell>
          <cell r="F87">
            <v>11091</v>
          </cell>
          <cell r="G87">
            <v>808</v>
          </cell>
          <cell r="H87">
            <v>153</v>
          </cell>
          <cell r="I87">
            <v>159</v>
          </cell>
          <cell r="J87">
            <v>160</v>
          </cell>
          <cell r="K87">
            <v>169</v>
          </cell>
          <cell r="L87">
            <v>167</v>
          </cell>
          <cell r="M87">
            <v>153</v>
          </cell>
          <cell r="N87">
            <v>208</v>
          </cell>
          <cell r="O87">
            <v>213</v>
          </cell>
          <cell r="P87">
            <v>219</v>
          </cell>
          <cell r="Q87">
            <v>223</v>
          </cell>
          <cell r="R87">
            <v>228</v>
          </cell>
          <cell r="S87">
            <v>234</v>
          </cell>
          <cell r="T87">
            <v>237</v>
          </cell>
          <cell r="U87">
            <v>235</v>
          </cell>
          <cell r="V87">
            <v>231</v>
          </cell>
          <cell r="W87">
            <v>224</v>
          </cell>
          <cell r="X87">
            <v>219</v>
          </cell>
          <cell r="Y87">
            <v>213</v>
          </cell>
          <cell r="Z87">
            <v>206</v>
          </cell>
          <cell r="AA87">
            <v>202</v>
          </cell>
          <cell r="AB87">
            <v>934</v>
          </cell>
          <cell r="AC87">
            <v>896</v>
          </cell>
          <cell r="AD87">
            <v>938</v>
          </cell>
          <cell r="AE87">
            <v>851</v>
          </cell>
          <cell r="AF87">
            <v>705</v>
          </cell>
          <cell r="AG87">
            <v>718</v>
          </cell>
          <cell r="AH87">
            <v>520</v>
          </cell>
          <cell r="AI87">
            <v>467</v>
          </cell>
          <cell r="AJ87">
            <v>358</v>
          </cell>
          <cell r="AK87">
            <v>224</v>
          </cell>
          <cell r="AL87">
            <v>199</v>
          </cell>
          <cell r="AM87">
            <v>125</v>
          </cell>
          <cell r="AN87">
            <v>103</v>
          </cell>
          <cell r="AO87">
            <v>16</v>
          </cell>
          <cell r="AP87">
            <v>98</v>
          </cell>
          <cell r="AQ87">
            <v>100</v>
          </cell>
          <cell r="AR87">
            <v>217</v>
          </cell>
          <cell r="AS87">
            <v>5699</v>
          </cell>
          <cell r="AT87">
            <v>581</v>
          </cell>
          <cell r="AU87">
            <v>528</v>
          </cell>
          <cell r="AV87">
            <v>2801</v>
          </cell>
          <cell r="AW87">
            <v>185</v>
          </cell>
        </row>
        <row r="88">
          <cell r="C88">
            <v>4718</v>
          </cell>
          <cell r="D88" t="str">
            <v>C.S. CHALAMARCA</v>
          </cell>
          <cell r="E88" t="str">
            <v>I-3</v>
          </cell>
          <cell r="F88">
            <v>3440</v>
          </cell>
          <cell r="G88">
            <v>257</v>
          </cell>
          <cell r="H88">
            <v>41</v>
          </cell>
          <cell r="I88">
            <v>49</v>
          </cell>
          <cell r="J88">
            <v>53</v>
          </cell>
          <cell r="K88">
            <v>65</v>
          </cell>
          <cell r="L88">
            <v>49</v>
          </cell>
          <cell r="M88">
            <v>44</v>
          </cell>
          <cell r="N88">
            <v>63</v>
          </cell>
          <cell r="O88">
            <v>67</v>
          </cell>
          <cell r="P88">
            <v>68</v>
          </cell>
          <cell r="Q88">
            <v>68</v>
          </cell>
          <cell r="R88">
            <v>70</v>
          </cell>
          <cell r="S88">
            <v>74</v>
          </cell>
          <cell r="T88">
            <v>71</v>
          </cell>
          <cell r="U88">
            <v>74</v>
          </cell>
          <cell r="V88">
            <v>72</v>
          </cell>
          <cell r="W88">
            <v>69</v>
          </cell>
          <cell r="X88">
            <v>68</v>
          </cell>
          <cell r="Y88">
            <v>67</v>
          </cell>
          <cell r="Z88">
            <v>66</v>
          </cell>
          <cell r="AA88">
            <v>62</v>
          </cell>
          <cell r="AB88">
            <v>290</v>
          </cell>
          <cell r="AC88">
            <v>277</v>
          </cell>
          <cell r="AD88">
            <v>290</v>
          </cell>
          <cell r="AE88">
            <v>263</v>
          </cell>
          <cell r="AF88">
            <v>220</v>
          </cell>
          <cell r="AG88">
            <v>223</v>
          </cell>
          <cell r="AH88">
            <v>162</v>
          </cell>
          <cell r="AI88">
            <v>144</v>
          </cell>
          <cell r="AJ88">
            <v>112</v>
          </cell>
          <cell r="AK88">
            <v>69</v>
          </cell>
          <cell r="AL88">
            <v>61</v>
          </cell>
          <cell r="AM88">
            <v>38</v>
          </cell>
          <cell r="AN88">
            <v>31</v>
          </cell>
          <cell r="AO88">
            <v>4</v>
          </cell>
          <cell r="AP88">
            <v>29</v>
          </cell>
          <cell r="AQ88">
            <v>29</v>
          </cell>
          <cell r="AR88">
            <v>66</v>
          </cell>
          <cell r="AS88">
            <v>1755</v>
          </cell>
          <cell r="AT88">
            <v>180</v>
          </cell>
          <cell r="AU88">
            <v>165</v>
          </cell>
          <cell r="AV88">
            <v>868</v>
          </cell>
          <cell r="AW88">
            <v>51</v>
          </cell>
        </row>
        <row r="89">
          <cell r="C89">
            <v>4721</v>
          </cell>
          <cell r="D89" t="str">
            <v>P.S. LA COLPA</v>
          </cell>
          <cell r="E89" t="str">
            <v>I-1</v>
          </cell>
          <cell r="F89">
            <v>952</v>
          </cell>
          <cell r="G89">
            <v>64</v>
          </cell>
          <cell r="H89">
            <v>12</v>
          </cell>
          <cell r="I89">
            <v>14</v>
          </cell>
          <cell r="J89">
            <v>13</v>
          </cell>
          <cell r="K89">
            <v>9</v>
          </cell>
          <cell r="L89">
            <v>16</v>
          </cell>
          <cell r="M89">
            <v>11</v>
          </cell>
          <cell r="N89">
            <v>18</v>
          </cell>
          <cell r="O89">
            <v>18</v>
          </cell>
          <cell r="P89">
            <v>19</v>
          </cell>
          <cell r="Q89">
            <v>19</v>
          </cell>
          <cell r="R89">
            <v>20</v>
          </cell>
          <cell r="S89">
            <v>20</v>
          </cell>
          <cell r="T89">
            <v>21</v>
          </cell>
          <cell r="U89">
            <v>20</v>
          </cell>
          <cell r="V89">
            <v>20</v>
          </cell>
          <cell r="W89">
            <v>19</v>
          </cell>
          <cell r="X89">
            <v>19</v>
          </cell>
          <cell r="Y89">
            <v>18</v>
          </cell>
          <cell r="Z89">
            <v>18</v>
          </cell>
          <cell r="AA89">
            <v>18</v>
          </cell>
          <cell r="AB89">
            <v>81</v>
          </cell>
          <cell r="AC89">
            <v>78</v>
          </cell>
          <cell r="AD89">
            <v>81</v>
          </cell>
          <cell r="AE89">
            <v>74</v>
          </cell>
          <cell r="AF89">
            <v>61</v>
          </cell>
          <cell r="AG89">
            <v>62</v>
          </cell>
          <cell r="AH89">
            <v>45</v>
          </cell>
          <cell r="AI89">
            <v>41</v>
          </cell>
          <cell r="AJ89">
            <v>31</v>
          </cell>
          <cell r="AK89">
            <v>19</v>
          </cell>
          <cell r="AL89">
            <v>17</v>
          </cell>
          <cell r="AM89">
            <v>11</v>
          </cell>
          <cell r="AN89">
            <v>9</v>
          </cell>
          <cell r="AO89">
            <v>1</v>
          </cell>
          <cell r="AP89">
            <v>9</v>
          </cell>
          <cell r="AQ89">
            <v>9</v>
          </cell>
          <cell r="AR89">
            <v>19</v>
          </cell>
          <cell r="AS89">
            <v>488</v>
          </cell>
          <cell r="AT89">
            <v>50</v>
          </cell>
          <cell r="AU89">
            <v>46</v>
          </cell>
          <cell r="AV89">
            <v>243</v>
          </cell>
          <cell r="AW89">
            <v>14</v>
          </cell>
        </row>
        <row r="90">
          <cell r="C90">
            <v>4720</v>
          </cell>
          <cell r="D90" t="str">
            <v>P.S. EL NARANJO (CHALAMARCA)</v>
          </cell>
          <cell r="E90" t="str">
            <v>I-1</v>
          </cell>
          <cell r="F90">
            <v>523</v>
          </cell>
          <cell r="G90">
            <v>39</v>
          </cell>
          <cell r="H90">
            <v>6</v>
          </cell>
          <cell r="I90">
            <v>6</v>
          </cell>
          <cell r="J90">
            <v>7</v>
          </cell>
          <cell r="K90">
            <v>10</v>
          </cell>
          <cell r="L90">
            <v>10</v>
          </cell>
          <cell r="M90">
            <v>5</v>
          </cell>
          <cell r="N90">
            <v>10</v>
          </cell>
          <cell r="O90">
            <v>10</v>
          </cell>
          <cell r="P90">
            <v>10</v>
          </cell>
          <cell r="Q90">
            <v>11</v>
          </cell>
          <cell r="R90">
            <v>11</v>
          </cell>
          <cell r="S90">
            <v>11</v>
          </cell>
          <cell r="T90">
            <v>11</v>
          </cell>
          <cell r="U90">
            <v>11</v>
          </cell>
          <cell r="V90">
            <v>11</v>
          </cell>
          <cell r="W90">
            <v>11</v>
          </cell>
          <cell r="X90">
            <v>10</v>
          </cell>
          <cell r="Y90">
            <v>10</v>
          </cell>
          <cell r="Z90">
            <v>10</v>
          </cell>
          <cell r="AA90">
            <v>10</v>
          </cell>
          <cell r="AB90">
            <v>44</v>
          </cell>
          <cell r="AC90">
            <v>42</v>
          </cell>
          <cell r="AD90">
            <v>44</v>
          </cell>
          <cell r="AE90">
            <v>40</v>
          </cell>
          <cell r="AF90">
            <v>33</v>
          </cell>
          <cell r="AG90">
            <v>34</v>
          </cell>
          <cell r="AH90">
            <v>25</v>
          </cell>
          <cell r="AI90">
            <v>22</v>
          </cell>
          <cell r="AJ90">
            <v>17</v>
          </cell>
          <cell r="AK90">
            <v>11</v>
          </cell>
          <cell r="AL90">
            <v>9</v>
          </cell>
          <cell r="AM90">
            <v>6</v>
          </cell>
          <cell r="AN90">
            <v>5</v>
          </cell>
          <cell r="AO90">
            <v>1</v>
          </cell>
          <cell r="AP90">
            <v>5</v>
          </cell>
          <cell r="AQ90">
            <v>5</v>
          </cell>
          <cell r="AR90">
            <v>10</v>
          </cell>
          <cell r="AS90">
            <v>269</v>
          </cell>
          <cell r="AT90">
            <v>28</v>
          </cell>
          <cell r="AU90">
            <v>25</v>
          </cell>
          <cell r="AV90">
            <v>133</v>
          </cell>
          <cell r="AW90">
            <v>7</v>
          </cell>
        </row>
        <row r="91">
          <cell r="C91">
            <v>4724</v>
          </cell>
          <cell r="D91" t="str">
            <v>P.S. ROSASPAMPA</v>
          </cell>
          <cell r="E91" t="str">
            <v>I-1</v>
          </cell>
          <cell r="F91">
            <v>492</v>
          </cell>
          <cell r="G91">
            <v>48</v>
          </cell>
          <cell r="H91">
            <v>13</v>
          </cell>
          <cell r="I91">
            <v>6</v>
          </cell>
          <cell r="J91">
            <v>9</v>
          </cell>
          <cell r="K91">
            <v>11</v>
          </cell>
          <cell r="L91">
            <v>9</v>
          </cell>
          <cell r="M91">
            <v>8</v>
          </cell>
          <cell r="N91">
            <v>9</v>
          </cell>
          <cell r="O91">
            <v>9</v>
          </cell>
          <cell r="P91">
            <v>9</v>
          </cell>
          <cell r="Q91">
            <v>10</v>
          </cell>
          <cell r="R91">
            <v>10</v>
          </cell>
          <cell r="S91">
            <v>10</v>
          </cell>
          <cell r="T91">
            <v>10</v>
          </cell>
          <cell r="U91">
            <v>10</v>
          </cell>
          <cell r="V91">
            <v>10</v>
          </cell>
          <cell r="W91">
            <v>10</v>
          </cell>
          <cell r="X91">
            <v>9</v>
          </cell>
          <cell r="Y91">
            <v>9</v>
          </cell>
          <cell r="Z91">
            <v>9</v>
          </cell>
          <cell r="AA91">
            <v>9</v>
          </cell>
          <cell r="AB91">
            <v>40</v>
          </cell>
          <cell r="AC91">
            <v>39</v>
          </cell>
          <cell r="AD91">
            <v>41</v>
          </cell>
          <cell r="AE91">
            <v>37</v>
          </cell>
          <cell r="AF91">
            <v>30</v>
          </cell>
          <cell r="AG91">
            <v>31</v>
          </cell>
          <cell r="AH91">
            <v>22</v>
          </cell>
          <cell r="AI91">
            <v>20</v>
          </cell>
          <cell r="AJ91">
            <v>15</v>
          </cell>
          <cell r="AK91">
            <v>10</v>
          </cell>
          <cell r="AL91">
            <v>9</v>
          </cell>
          <cell r="AM91">
            <v>5</v>
          </cell>
          <cell r="AN91">
            <v>4</v>
          </cell>
          <cell r="AO91">
            <v>1</v>
          </cell>
          <cell r="AP91">
            <v>4</v>
          </cell>
          <cell r="AQ91">
            <v>4</v>
          </cell>
          <cell r="AR91">
            <v>9</v>
          </cell>
          <cell r="AS91">
            <v>255</v>
          </cell>
          <cell r="AT91">
            <v>25</v>
          </cell>
          <cell r="AU91">
            <v>23</v>
          </cell>
          <cell r="AV91">
            <v>121</v>
          </cell>
          <cell r="AW91">
            <v>16</v>
          </cell>
        </row>
        <row r="92">
          <cell r="C92">
            <v>4723</v>
          </cell>
          <cell r="D92" t="str">
            <v>P.S. NOGAL</v>
          </cell>
          <cell r="E92" t="str">
            <v>I-1</v>
          </cell>
          <cell r="F92">
            <v>429</v>
          </cell>
          <cell r="G92">
            <v>13</v>
          </cell>
          <cell r="H92">
            <v>2</v>
          </cell>
          <cell r="I92">
            <v>1</v>
          </cell>
          <cell r="J92">
            <v>2</v>
          </cell>
          <cell r="K92">
            <v>4</v>
          </cell>
          <cell r="L92">
            <v>4</v>
          </cell>
          <cell r="M92">
            <v>4</v>
          </cell>
          <cell r="N92">
            <v>8</v>
          </cell>
          <cell r="O92">
            <v>9</v>
          </cell>
          <cell r="P92">
            <v>9</v>
          </cell>
          <cell r="Q92">
            <v>9</v>
          </cell>
          <cell r="R92">
            <v>9</v>
          </cell>
          <cell r="S92">
            <v>10</v>
          </cell>
          <cell r="T92">
            <v>10</v>
          </cell>
          <cell r="U92">
            <v>10</v>
          </cell>
          <cell r="V92">
            <v>9</v>
          </cell>
          <cell r="W92">
            <v>9</v>
          </cell>
          <cell r="X92">
            <v>9</v>
          </cell>
          <cell r="Y92">
            <v>9</v>
          </cell>
          <cell r="Z92">
            <v>8</v>
          </cell>
          <cell r="AA92">
            <v>8</v>
          </cell>
          <cell r="AB92">
            <v>38</v>
          </cell>
          <cell r="AC92">
            <v>36</v>
          </cell>
          <cell r="AD92">
            <v>38</v>
          </cell>
          <cell r="AE92">
            <v>35</v>
          </cell>
          <cell r="AF92">
            <v>29</v>
          </cell>
          <cell r="AG92">
            <v>29</v>
          </cell>
          <cell r="AH92">
            <v>21</v>
          </cell>
          <cell r="AI92">
            <v>19</v>
          </cell>
          <cell r="AJ92">
            <v>15</v>
          </cell>
          <cell r="AK92">
            <v>9</v>
          </cell>
          <cell r="AL92">
            <v>8</v>
          </cell>
          <cell r="AM92">
            <v>5</v>
          </cell>
          <cell r="AN92">
            <v>4</v>
          </cell>
          <cell r="AO92">
            <v>1</v>
          </cell>
          <cell r="AP92">
            <v>4</v>
          </cell>
          <cell r="AQ92">
            <v>4</v>
          </cell>
          <cell r="AR92">
            <v>9</v>
          </cell>
          <cell r="AS92">
            <v>223</v>
          </cell>
          <cell r="AT92">
            <v>24</v>
          </cell>
          <cell r="AU92">
            <v>21</v>
          </cell>
          <cell r="AV92">
            <v>114</v>
          </cell>
          <cell r="AW92">
            <v>2</v>
          </cell>
        </row>
        <row r="93">
          <cell r="C93">
            <v>4722</v>
          </cell>
          <cell r="D93" t="str">
            <v>P.S. LUCMAR</v>
          </cell>
          <cell r="E93" t="str">
            <v>I-1</v>
          </cell>
          <cell r="F93">
            <v>299</v>
          </cell>
          <cell r="G93">
            <v>20</v>
          </cell>
          <cell r="H93">
            <v>4</v>
          </cell>
          <cell r="I93">
            <v>4</v>
          </cell>
          <cell r="J93">
            <v>5</v>
          </cell>
          <cell r="K93">
            <v>6</v>
          </cell>
          <cell r="L93">
            <v>1</v>
          </cell>
          <cell r="M93">
            <v>10</v>
          </cell>
          <cell r="N93">
            <v>6</v>
          </cell>
          <cell r="O93">
            <v>6</v>
          </cell>
          <cell r="P93">
            <v>6</v>
          </cell>
          <cell r="Q93">
            <v>6</v>
          </cell>
          <cell r="R93">
            <v>6</v>
          </cell>
          <cell r="S93">
            <v>6</v>
          </cell>
          <cell r="T93">
            <v>6</v>
          </cell>
          <cell r="U93">
            <v>6</v>
          </cell>
          <cell r="V93">
            <v>6</v>
          </cell>
          <cell r="W93">
            <v>6</v>
          </cell>
          <cell r="X93">
            <v>6</v>
          </cell>
          <cell r="Y93">
            <v>6</v>
          </cell>
          <cell r="Z93">
            <v>5</v>
          </cell>
          <cell r="AA93">
            <v>5</v>
          </cell>
          <cell r="AB93">
            <v>25</v>
          </cell>
          <cell r="AC93">
            <v>24</v>
          </cell>
          <cell r="AD93">
            <v>25</v>
          </cell>
          <cell r="AE93">
            <v>23</v>
          </cell>
          <cell r="AF93">
            <v>19</v>
          </cell>
          <cell r="AG93">
            <v>19</v>
          </cell>
          <cell r="AH93">
            <v>14</v>
          </cell>
          <cell r="AI93">
            <v>12</v>
          </cell>
          <cell r="AJ93">
            <v>9</v>
          </cell>
          <cell r="AK93">
            <v>6</v>
          </cell>
          <cell r="AL93">
            <v>5</v>
          </cell>
          <cell r="AM93">
            <v>3</v>
          </cell>
          <cell r="AN93">
            <v>3</v>
          </cell>
          <cell r="AO93">
            <v>0</v>
          </cell>
          <cell r="AP93">
            <v>3</v>
          </cell>
          <cell r="AQ93">
            <v>3</v>
          </cell>
          <cell r="AR93">
            <v>6</v>
          </cell>
          <cell r="AS93">
            <v>156</v>
          </cell>
          <cell r="AT93">
            <v>15</v>
          </cell>
          <cell r="AU93">
            <v>14</v>
          </cell>
          <cell r="AV93">
            <v>74</v>
          </cell>
          <cell r="AW93">
            <v>5</v>
          </cell>
        </row>
        <row r="94">
          <cell r="C94">
            <v>4719</v>
          </cell>
          <cell r="D94" t="str">
            <v>P.S. EL VERDE</v>
          </cell>
          <cell r="E94" t="str">
            <v>I-2</v>
          </cell>
          <cell r="F94">
            <v>1195</v>
          </cell>
          <cell r="G94">
            <v>83</v>
          </cell>
          <cell r="H94">
            <v>18</v>
          </cell>
          <cell r="I94">
            <v>22</v>
          </cell>
          <cell r="J94">
            <v>15</v>
          </cell>
          <cell r="K94">
            <v>14</v>
          </cell>
          <cell r="L94">
            <v>14</v>
          </cell>
          <cell r="M94">
            <v>11</v>
          </cell>
          <cell r="N94">
            <v>23</v>
          </cell>
          <cell r="O94">
            <v>23</v>
          </cell>
          <cell r="P94">
            <v>24</v>
          </cell>
          <cell r="Q94">
            <v>24</v>
          </cell>
          <cell r="R94">
            <v>25</v>
          </cell>
          <cell r="S94">
            <v>25</v>
          </cell>
          <cell r="T94">
            <v>26</v>
          </cell>
          <cell r="U94">
            <v>26</v>
          </cell>
          <cell r="V94">
            <v>25</v>
          </cell>
          <cell r="W94">
            <v>24</v>
          </cell>
          <cell r="X94">
            <v>24</v>
          </cell>
          <cell r="Y94">
            <v>23</v>
          </cell>
          <cell r="Z94">
            <v>22</v>
          </cell>
          <cell r="AA94">
            <v>22</v>
          </cell>
          <cell r="AB94">
            <v>101</v>
          </cell>
          <cell r="AC94">
            <v>97</v>
          </cell>
          <cell r="AD94">
            <v>102</v>
          </cell>
          <cell r="AE94">
            <v>92</v>
          </cell>
          <cell r="AF94">
            <v>77</v>
          </cell>
          <cell r="AG94">
            <v>78</v>
          </cell>
          <cell r="AH94">
            <v>57</v>
          </cell>
          <cell r="AI94">
            <v>51</v>
          </cell>
          <cell r="AJ94">
            <v>39</v>
          </cell>
          <cell r="AK94">
            <v>24</v>
          </cell>
          <cell r="AL94">
            <v>22</v>
          </cell>
          <cell r="AM94">
            <v>14</v>
          </cell>
          <cell r="AN94">
            <v>11</v>
          </cell>
          <cell r="AO94">
            <v>2</v>
          </cell>
          <cell r="AP94">
            <v>11</v>
          </cell>
          <cell r="AQ94">
            <v>11</v>
          </cell>
          <cell r="AR94">
            <v>24</v>
          </cell>
          <cell r="AS94">
            <v>609</v>
          </cell>
          <cell r="AT94">
            <v>63</v>
          </cell>
          <cell r="AU94">
            <v>57</v>
          </cell>
          <cell r="AV94">
            <v>304</v>
          </cell>
          <cell r="AW94">
            <v>22</v>
          </cell>
        </row>
        <row r="95">
          <cell r="C95">
            <v>4726</v>
          </cell>
          <cell r="D95" t="str">
            <v>P.S. CONGA EL VERDE</v>
          </cell>
          <cell r="E95" t="str">
            <v>I-1</v>
          </cell>
          <cell r="F95">
            <v>504</v>
          </cell>
          <cell r="G95">
            <v>37</v>
          </cell>
          <cell r="H95">
            <v>9</v>
          </cell>
          <cell r="I95">
            <v>7</v>
          </cell>
          <cell r="J95">
            <v>11</v>
          </cell>
          <cell r="K95">
            <v>6</v>
          </cell>
          <cell r="L95">
            <v>4</v>
          </cell>
          <cell r="M95">
            <v>3</v>
          </cell>
          <cell r="N95">
            <v>10</v>
          </cell>
          <cell r="O95">
            <v>10</v>
          </cell>
          <cell r="P95">
            <v>10</v>
          </cell>
          <cell r="Q95">
            <v>10</v>
          </cell>
          <cell r="R95">
            <v>10</v>
          </cell>
          <cell r="S95">
            <v>11</v>
          </cell>
          <cell r="T95">
            <v>11</v>
          </cell>
          <cell r="U95">
            <v>11</v>
          </cell>
          <cell r="V95">
            <v>11</v>
          </cell>
          <cell r="W95">
            <v>10</v>
          </cell>
          <cell r="X95">
            <v>10</v>
          </cell>
          <cell r="Y95">
            <v>10</v>
          </cell>
          <cell r="Z95">
            <v>9</v>
          </cell>
          <cell r="AA95">
            <v>9</v>
          </cell>
          <cell r="AB95">
            <v>43</v>
          </cell>
          <cell r="AC95">
            <v>41</v>
          </cell>
          <cell r="AD95">
            <v>43</v>
          </cell>
          <cell r="AE95">
            <v>39</v>
          </cell>
          <cell r="AF95">
            <v>32</v>
          </cell>
          <cell r="AG95">
            <v>33</v>
          </cell>
          <cell r="AH95">
            <v>24</v>
          </cell>
          <cell r="AI95">
            <v>21</v>
          </cell>
          <cell r="AJ95">
            <v>16</v>
          </cell>
          <cell r="AK95">
            <v>10</v>
          </cell>
          <cell r="AL95">
            <v>9</v>
          </cell>
          <cell r="AM95">
            <v>6</v>
          </cell>
          <cell r="AN95">
            <v>5</v>
          </cell>
          <cell r="AO95">
            <v>1</v>
          </cell>
          <cell r="AP95">
            <v>4</v>
          </cell>
          <cell r="AQ95">
            <v>5</v>
          </cell>
          <cell r="AR95">
            <v>10</v>
          </cell>
          <cell r="AS95">
            <v>261</v>
          </cell>
          <cell r="AT95">
            <v>27</v>
          </cell>
          <cell r="AU95">
            <v>24</v>
          </cell>
          <cell r="AV95">
            <v>128</v>
          </cell>
          <cell r="AW95">
            <v>11</v>
          </cell>
        </row>
        <row r="96">
          <cell r="C96">
            <v>4729</v>
          </cell>
          <cell r="D96" t="str">
            <v>P.S. NUMBRAL</v>
          </cell>
          <cell r="E96" t="str">
            <v>I-1</v>
          </cell>
          <cell r="F96">
            <v>717</v>
          </cell>
          <cell r="G96">
            <v>47</v>
          </cell>
          <cell r="H96">
            <v>5</v>
          </cell>
          <cell r="I96">
            <v>6</v>
          </cell>
          <cell r="J96">
            <v>10</v>
          </cell>
          <cell r="K96">
            <v>13</v>
          </cell>
          <cell r="L96">
            <v>13</v>
          </cell>
          <cell r="M96">
            <v>7</v>
          </cell>
          <cell r="N96">
            <v>14</v>
          </cell>
          <cell r="O96">
            <v>14</v>
          </cell>
          <cell r="P96">
            <v>14</v>
          </cell>
          <cell r="Q96">
            <v>15</v>
          </cell>
          <cell r="R96">
            <v>15</v>
          </cell>
          <cell r="S96">
            <v>15</v>
          </cell>
          <cell r="T96">
            <v>16</v>
          </cell>
          <cell r="U96">
            <v>15</v>
          </cell>
          <cell r="V96">
            <v>15</v>
          </cell>
          <cell r="W96">
            <v>15</v>
          </cell>
          <cell r="X96">
            <v>14</v>
          </cell>
          <cell r="Y96">
            <v>14</v>
          </cell>
          <cell r="Z96">
            <v>13</v>
          </cell>
          <cell r="AA96">
            <v>13</v>
          </cell>
          <cell r="AB96">
            <v>61</v>
          </cell>
          <cell r="AC96">
            <v>59</v>
          </cell>
          <cell r="AD96">
            <v>61</v>
          </cell>
          <cell r="AE96">
            <v>56</v>
          </cell>
          <cell r="AF96">
            <v>46</v>
          </cell>
          <cell r="AG96">
            <v>47</v>
          </cell>
          <cell r="AH96">
            <v>34</v>
          </cell>
          <cell r="AI96">
            <v>31</v>
          </cell>
          <cell r="AJ96">
            <v>23</v>
          </cell>
          <cell r="AK96">
            <v>15</v>
          </cell>
          <cell r="AL96">
            <v>13</v>
          </cell>
          <cell r="AM96">
            <v>8</v>
          </cell>
          <cell r="AN96">
            <v>7</v>
          </cell>
          <cell r="AO96">
            <v>1</v>
          </cell>
          <cell r="AP96">
            <v>6</v>
          </cell>
          <cell r="AQ96">
            <v>7</v>
          </cell>
          <cell r="AR96">
            <v>14</v>
          </cell>
          <cell r="AS96">
            <v>370</v>
          </cell>
          <cell r="AT96">
            <v>38</v>
          </cell>
          <cell r="AU96">
            <v>35</v>
          </cell>
          <cell r="AV96">
            <v>183</v>
          </cell>
          <cell r="AW96">
            <v>6</v>
          </cell>
        </row>
        <row r="97">
          <cell r="C97">
            <v>4727</v>
          </cell>
          <cell r="D97" t="str">
            <v>P.S. HUAYRASITANA</v>
          </cell>
          <cell r="E97" t="str">
            <v>I-1</v>
          </cell>
          <cell r="F97">
            <v>538</v>
          </cell>
          <cell r="G97">
            <v>35</v>
          </cell>
          <cell r="H97">
            <v>7</v>
          </cell>
          <cell r="I97">
            <v>6</v>
          </cell>
          <cell r="J97">
            <v>5</v>
          </cell>
          <cell r="K97">
            <v>4</v>
          </cell>
          <cell r="L97">
            <v>13</v>
          </cell>
          <cell r="M97">
            <v>9</v>
          </cell>
          <cell r="N97">
            <v>10</v>
          </cell>
          <cell r="O97">
            <v>10</v>
          </cell>
          <cell r="P97">
            <v>11</v>
          </cell>
          <cell r="Q97">
            <v>11</v>
          </cell>
          <cell r="R97">
            <v>11</v>
          </cell>
          <cell r="S97">
            <v>11</v>
          </cell>
          <cell r="T97">
            <v>12</v>
          </cell>
          <cell r="U97">
            <v>11</v>
          </cell>
          <cell r="V97">
            <v>11</v>
          </cell>
          <cell r="W97">
            <v>11</v>
          </cell>
          <cell r="X97">
            <v>11</v>
          </cell>
          <cell r="Y97">
            <v>10</v>
          </cell>
          <cell r="Z97">
            <v>10</v>
          </cell>
          <cell r="AA97">
            <v>10</v>
          </cell>
          <cell r="AB97">
            <v>46</v>
          </cell>
          <cell r="AC97">
            <v>44</v>
          </cell>
          <cell r="AD97">
            <v>46</v>
          </cell>
          <cell r="AE97">
            <v>42</v>
          </cell>
          <cell r="AF97">
            <v>34</v>
          </cell>
          <cell r="AG97">
            <v>35</v>
          </cell>
          <cell r="AH97">
            <v>25</v>
          </cell>
          <cell r="AI97">
            <v>23</v>
          </cell>
          <cell r="AJ97">
            <v>17</v>
          </cell>
          <cell r="AK97">
            <v>11</v>
          </cell>
          <cell r="AL97">
            <v>10</v>
          </cell>
          <cell r="AM97">
            <v>6</v>
          </cell>
          <cell r="AN97">
            <v>5</v>
          </cell>
          <cell r="AO97">
            <v>1</v>
          </cell>
          <cell r="AP97">
            <v>5</v>
          </cell>
          <cell r="AQ97">
            <v>5</v>
          </cell>
          <cell r="AR97">
            <v>11</v>
          </cell>
          <cell r="AS97">
            <v>278</v>
          </cell>
          <cell r="AT97">
            <v>28</v>
          </cell>
          <cell r="AU97">
            <v>26</v>
          </cell>
          <cell r="AV97">
            <v>137</v>
          </cell>
          <cell r="AW97">
            <v>8</v>
          </cell>
        </row>
        <row r="98">
          <cell r="C98">
            <v>4725</v>
          </cell>
          <cell r="D98" t="str">
            <v>P.S. BELLANDINA</v>
          </cell>
          <cell r="E98" t="str">
            <v>I-1</v>
          </cell>
          <cell r="F98">
            <v>514</v>
          </cell>
          <cell r="G98">
            <v>53</v>
          </cell>
          <cell r="H98">
            <v>11</v>
          </cell>
          <cell r="I98">
            <v>13</v>
          </cell>
          <cell r="J98">
            <v>6</v>
          </cell>
          <cell r="K98">
            <v>13</v>
          </cell>
          <cell r="L98">
            <v>10</v>
          </cell>
          <cell r="M98">
            <v>11</v>
          </cell>
          <cell r="N98">
            <v>9</v>
          </cell>
          <cell r="O98">
            <v>9</v>
          </cell>
          <cell r="P98">
            <v>10</v>
          </cell>
          <cell r="Q98">
            <v>10</v>
          </cell>
          <cell r="R98">
            <v>10</v>
          </cell>
          <cell r="S98">
            <v>10</v>
          </cell>
          <cell r="T98">
            <v>11</v>
          </cell>
          <cell r="U98">
            <v>10</v>
          </cell>
          <cell r="V98">
            <v>10</v>
          </cell>
          <cell r="W98">
            <v>10</v>
          </cell>
          <cell r="X98">
            <v>10</v>
          </cell>
          <cell r="Y98">
            <v>9</v>
          </cell>
          <cell r="Z98">
            <v>9</v>
          </cell>
          <cell r="AA98">
            <v>9</v>
          </cell>
          <cell r="AB98">
            <v>41</v>
          </cell>
          <cell r="AC98">
            <v>40</v>
          </cell>
          <cell r="AD98">
            <v>42</v>
          </cell>
          <cell r="AE98">
            <v>38</v>
          </cell>
          <cell r="AF98">
            <v>31</v>
          </cell>
          <cell r="AG98">
            <v>32</v>
          </cell>
          <cell r="AH98">
            <v>23</v>
          </cell>
          <cell r="AI98">
            <v>21</v>
          </cell>
          <cell r="AJ98">
            <v>16</v>
          </cell>
          <cell r="AK98">
            <v>10</v>
          </cell>
          <cell r="AL98">
            <v>9</v>
          </cell>
          <cell r="AM98">
            <v>6</v>
          </cell>
          <cell r="AN98">
            <v>5</v>
          </cell>
          <cell r="AO98">
            <v>1</v>
          </cell>
          <cell r="AP98">
            <v>4</v>
          </cell>
          <cell r="AQ98">
            <v>4</v>
          </cell>
          <cell r="AR98">
            <v>10</v>
          </cell>
          <cell r="AS98">
            <v>265</v>
          </cell>
          <cell r="AT98">
            <v>26</v>
          </cell>
          <cell r="AU98">
            <v>23</v>
          </cell>
          <cell r="AV98">
            <v>124</v>
          </cell>
          <cell r="AW98">
            <v>13</v>
          </cell>
        </row>
        <row r="99">
          <cell r="C99">
            <v>6811</v>
          </cell>
          <cell r="D99" t="str">
            <v>P.S. EL MIRADOR</v>
          </cell>
          <cell r="E99" t="str">
            <v>I-1</v>
          </cell>
          <cell r="F99">
            <v>186</v>
          </cell>
          <cell r="G99">
            <v>20</v>
          </cell>
          <cell r="H99">
            <v>3</v>
          </cell>
          <cell r="I99">
            <v>7</v>
          </cell>
          <cell r="J99">
            <v>4</v>
          </cell>
          <cell r="K99">
            <v>3</v>
          </cell>
          <cell r="L99">
            <v>3</v>
          </cell>
          <cell r="M99">
            <v>6</v>
          </cell>
          <cell r="N99">
            <v>3</v>
          </cell>
          <cell r="O99">
            <v>3</v>
          </cell>
          <cell r="P99">
            <v>3</v>
          </cell>
          <cell r="Q99">
            <v>4</v>
          </cell>
          <cell r="R99">
            <v>4</v>
          </cell>
          <cell r="S99">
            <v>4</v>
          </cell>
          <cell r="T99">
            <v>4</v>
          </cell>
          <cell r="U99">
            <v>4</v>
          </cell>
          <cell r="V99">
            <v>4</v>
          </cell>
          <cell r="W99">
            <v>4</v>
          </cell>
          <cell r="X99">
            <v>3</v>
          </cell>
          <cell r="Y99">
            <v>3</v>
          </cell>
          <cell r="Z99">
            <v>3</v>
          </cell>
          <cell r="AA99">
            <v>3</v>
          </cell>
          <cell r="AB99">
            <v>15</v>
          </cell>
          <cell r="AC99">
            <v>14</v>
          </cell>
          <cell r="AD99">
            <v>15</v>
          </cell>
          <cell r="AE99">
            <v>13</v>
          </cell>
          <cell r="AF99">
            <v>11</v>
          </cell>
          <cell r="AG99">
            <v>11</v>
          </cell>
          <cell r="AH99">
            <v>8</v>
          </cell>
          <cell r="AI99">
            <v>7</v>
          </cell>
          <cell r="AJ99">
            <v>6</v>
          </cell>
          <cell r="AK99">
            <v>4</v>
          </cell>
          <cell r="AL99">
            <v>3</v>
          </cell>
          <cell r="AM99">
            <v>2</v>
          </cell>
          <cell r="AN99">
            <v>2</v>
          </cell>
          <cell r="AO99">
            <v>0</v>
          </cell>
          <cell r="AP99">
            <v>2</v>
          </cell>
          <cell r="AQ99">
            <v>2</v>
          </cell>
          <cell r="AR99">
            <v>3</v>
          </cell>
          <cell r="AS99">
            <v>102</v>
          </cell>
          <cell r="AT99">
            <v>9</v>
          </cell>
          <cell r="AU99">
            <v>8</v>
          </cell>
          <cell r="AV99">
            <v>44</v>
          </cell>
          <cell r="AW99">
            <v>3</v>
          </cell>
        </row>
        <row r="100">
          <cell r="C100">
            <v>4728</v>
          </cell>
          <cell r="D100" t="str">
            <v>P.S. MASINTRANCA</v>
          </cell>
          <cell r="E100" t="str">
            <v>I-2</v>
          </cell>
          <cell r="F100">
            <v>1200</v>
          </cell>
          <cell r="G100">
            <v>82</v>
          </cell>
          <cell r="H100">
            <v>20</v>
          </cell>
          <cell r="I100">
            <v>17</v>
          </cell>
          <cell r="J100">
            <v>17</v>
          </cell>
          <cell r="K100">
            <v>10</v>
          </cell>
          <cell r="L100">
            <v>18</v>
          </cell>
          <cell r="M100">
            <v>20</v>
          </cell>
          <cell r="N100">
            <v>23</v>
          </cell>
          <cell r="O100">
            <v>23</v>
          </cell>
          <cell r="P100">
            <v>24</v>
          </cell>
          <cell r="Q100">
            <v>24</v>
          </cell>
          <cell r="R100">
            <v>25</v>
          </cell>
          <cell r="S100">
            <v>25</v>
          </cell>
          <cell r="T100">
            <v>26</v>
          </cell>
          <cell r="U100">
            <v>25</v>
          </cell>
          <cell r="V100">
            <v>25</v>
          </cell>
          <cell r="W100">
            <v>24</v>
          </cell>
          <cell r="X100">
            <v>24</v>
          </cell>
          <cell r="Y100">
            <v>23</v>
          </cell>
          <cell r="Z100">
            <v>22</v>
          </cell>
          <cell r="AA100">
            <v>22</v>
          </cell>
          <cell r="AB100">
            <v>101</v>
          </cell>
          <cell r="AC100">
            <v>97</v>
          </cell>
          <cell r="AD100">
            <v>102</v>
          </cell>
          <cell r="AE100">
            <v>92</v>
          </cell>
          <cell r="AF100">
            <v>76</v>
          </cell>
          <cell r="AG100">
            <v>78</v>
          </cell>
          <cell r="AH100">
            <v>56</v>
          </cell>
          <cell r="AI100">
            <v>51</v>
          </cell>
          <cell r="AJ100">
            <v>39</v>
          </cell>
          <cell r="AK100">
            <v>24</v>
          </cell>
          <cell r="AL100">
            <v>22</v>
          </cell>
          <cell r="AM100">
            <v>14</v>
          </cell>
          <cell r="AN100">
            <v>11</v>
          </cell>
          <cell r="AO100">
            <v>2</v>
          </cell>
          <cell r="AP100">
            <v>11</v>
          </cell>
          <cell r="AQ100">
            <v>11</v>
          </cell>
          <cell r="AR100">
            <v>24</v>
          </cell>
          <cell r="AS100">
            <v>613</v>
          </cell>
          <cell r="AT100">
            <v>63</v>
          </cell>
          <cell r="AU100">
            <v>57</v>
          </cell>
          <cell r="AV100">
            <v>304</v>
          </cell>
          <cell r="AW100">
            <v>25</v>
          </cell>
        </row>
        <row r="101">
          <cell r="C101">
            <v>25511</v>
          </cell>
          <cell r="D101" t="str">
            <v>P.S. NUEVO SAN JUAN</v>
          </cell>
          <cell r="E101" t="str">
            <v>I-1</v>
          </cell>
          <cell r="F101">
            <v>102</v>
          </cell>
          <cell r="G101">
            <v>10</v>
          </cell>
          <cell r="H101">
            <v>2</v>
          </cell>
          <cell r="I101">
            <v>1</v>
          </cell>
          <cell r="J101">
            <v>3</v>
          </cell>
          <cell r="K101">
            <v>1</v>
          </cell>
          <cell r="L101">
            <v>3</v>
          </cell>
          <cell r="M101">
            <v>4</v>
          </cell>
          <cell r="N101">
            <v>2</v>
          </cell>
          <cell r="O101">
            <v>2</v>
          </cell>
          <cell r="P101">
            <v>2</v>
          </cell>
          <cell r="Q101">
            <v>2</v>
          </cell>
          <cell r="R101">
            <v>2</v>
          </cell>
          <cell r="S101">
            <v>2</v>
          </cell>
          <cell r="T101">
            <v>2</v>
          </cell>
          <cell r="U101">
            <v>2</v>
          </cell>
          <cell r="V101">
            <v>2</v>
          </cell>
          <cell r="W101">
            <v>2</v>
          </cell>
          <cell r="X101">
            <v>2</v>
          </cell>
          <cell r="Y101">
            <v>2</v>
          </cell>
          <cell r="Z101">
            <v>2</v>
          </cell>
          <cell r="AA101">
            <v>2</v>
          </cell>
          <cell r="AB101">
            <v>8</v>
          </cell>
          <cell r="AC101">
            <v>8</v>
          </cell>
          <cell r="AD101">
            <v>8</v>
          </cell>
          <cell r="AE101">
            <v>7</v>
          </cell>
          <cell r="AF101">
            <v>6</v>
          </cell>
          <cell r="AG101">
            <v>6</v>
          </cell>
          <cell r="AH101">
            <v>4</v>
          </cell>
          <cell r="AI101">
            <v>4</v>
          </cell>
          <cell r="AJ101">
            <v>3</v>
          </cell>
          <cell r="AK101">
            <v>2</v>
          </cell>
          <cell r="AL101">
            <v>2</v>
          </cell>
          <cell r="AM101">
            <v>1</v>
          </cell>
          <cell r="AN101">
            <v>1</v>
          </cell>
          <cell r="AO101">
            <v>0</v>
          </cell>
          <cell r="AP101">
            <v>1</v>
          </cell>
          <cell r="AQ101">
            <v>1</v>
          </cell>
          <cell r="AR101">
            <v>2</v>
          </cell>
          <cell r="AS101">
            <v>55</v>
          </cell>
          <cell r="AT101">
            <v>5</v>
          </cell>
          <cell r="AU101">
            <v>4</v>
          </cell>
          <cell r="AV101">
            <v>24</v>
          </cell>
          <cell r="AW101">
            <v>2</v>
          </cell>
        </row>
        <row r="102">
          <cell r="D102" t="str">
            <v>MICRORED HUAMBOS</v>
          </cell>
          <cell r="F102">
            <v>9333</v>
          </cell>
          <cell r="G102">
            <v>604</v>
          </cell>
          <cell r="H102">
            <v>119</v>
          </cell>
          <cell r="I102">
            <v>138</v>
          </cell>
          <cell r="J102">
            <v>103</v>
          </cell>
          <cell r="K102">
            <v>119</v>
          </cell>
          <cell r="L102">
            <v>125</v>
          </cell>
          <cell r="M102">
            <v>148</v>
          </cell>
          <cell r="N102">
            <v>187</v>
          </cell>
          <cell r="O102">
            <v>193</v>
          </cell>
          <cell r="P102">
            <v>195</v>
          </cell>
          <cell r="Q102">
            <v>201</v>
          </cell>
          <cell r="R102">
            <v>202</v>
          </cell>
          <cell r="S102">
            <v>205</v>
          </cell>
          <cell r="T102">
            <v>203</v>
          </cell>
          <cell r="U102">
            <v>196</v>
          </cell>
          <cell r="V102">
            <v>181</v>
          </cell>
          <cell r="W102">
            <v>173</v>
          </cell>
          <cell r="X102">
            <v>159</v>
          </cell>
          <cell r="Y102">
            <v>151</v>
          </cell>
          <cell r="Z102">
            <v>146</v>
          </cell>
          <cell r="AA102">
            <v>143</v>
          </cell>
          <cell r="AB102">
            <v>698</v>
          </cell>
          <cell r="AC102">
            <v>637</v>
          </cell>
          <cell r="AD102">
            <v>666</v>
          </cell>
          <cell r="AE102">
            <v>633</v>
          </cell>
          <cell r="AF102">
            <v>621</v>
          </cell>
          <cell r="AG102">
            <v>590</v>
          </cell>
          <cell r="AH102">
            <v>476</v>
          </cell>
          <cell r="AI102">
            <v>439</v>
          </cell>
          <cell r="AJ102">
            <v>368</v>
          </cell>
          <cell r="AK102">
            <v>330</v>
          </cell>
          <cell r="AL102">
            <v>248</v>
          </cell>
          <cell r="AM102">
            <v>176</v>
          </cell>
          <cell r="AN102">
            <v>164</v>
          </cell>
          <cell r="AO102">
            <v>14</v>
          </cell>
          <cell r="AP102">
            <v>77</v>
          </cell>
          <cell r="AQ102">
            <v>76</v>
          </cell>
          <cell r="AR102">
            <v>170</v>
          </cell>
          <cell r="AS102">
            <v>4770</v>
          </cell>
          <cell r="AT102">
            <v>473</v>
          </cell>
          <cell r="AU102">
            <v>352</v>
          </cell>
          <cell r="AV102">
            <v>2067</v>
          </cell>
          <cell r="AW102">
            <v>145</v>
          </cell>
        </row>
        <row r="103">
          <cell r="C103">
            <v>4704</v>
          </cell>
          <cell r="D103" t="str">
            <v>C.S. HUAMBOS</v>
          </cell>
          <cell r="E103" t="str">
            <v>I-3</v>
          </cell>
          <cell r="F103">
            <v>2594</v>
          </cell>
          <cell r="G103">
            <v>180</v>
          </cell>
          <cell r="H103">
            <v>39</v>
          </cell>
          <cell r="I103">
            <v>48</v>
          </cell>
          <cell r="J103">
            <v>29</v>
          </cell>
          <cell r="K103">
            <v>28</v>
          </cell>
          <cell r="L103">
            <v>36</v>
          </cell>
          <cell r="M103">
            <v>37</v>
          </cell>
          <cell r="N103">
            <v>52</v>
          </cell>
          <cell r="O103">
            <v>54</v>
          </cell>
          <cell r="P103">
            <v>54</v>
          </cell>
          <cell r="Q103">
            <v>56</v>
          </cell>
          <cell r="R103">
            <v>56</v>
          </cell>
          <cell r="S103">
            <v>57</v>
          </cell>
          <cell r="T103">
            <v>57</v>
          </cell>
          <cell r="U103">
            <v>54</v>
          </cell>
          <cell r="V103">
            <v>50</v>
          </cell>
          <cell r="W103">
            <v>47</v>
          </cell>
          <cell r="X103">
            <v>44</v>
          </cell>
          <cell r="Y103">
            <v>40</v>
          </cell>
          <cell r="Z103">
            <v>41</v>
          </cell>
          <cell r="AA103">
            <v>41</v>
          </cell>
          <cell r="AB103">
            <v>194</v>
          </cell>
          <cell r="AC103">
            <v>176</v>
          </cell>
          <cell r="AD103">
            <v>183</v>
          </cell>
          <cell r="AE103">
            <v>174</v>
          </cell>
          <cell r="AF103">
            <v>171</v>
          </cell>
          <cell r="AG103">
            <v>165</v>
          </cell>
          <cell r="AH103">
            <v>130</v>
          </cell>
          <cell r="AI103">
            <v>122</v>
          </cell>
          <cell r="AJ103">
            <v>103</v>
          </cell>
          <cell r="AK103">
            <v>92</v>
          </cell>
          <cell r="AL103">
            <v>69</v>
          </cell>
          <cell r="AM103">
            <v>49</v>
          </cell>
          <cell r="AN103">
            <v>46</v>
          </cell>
          <cell r="AO103">
            <v>3</v>
          </cell>
          <cell r="AP103">
            <v>21</v>
          </cell>
          <cell r="AQ103">
            <v>22</v>
          </cell>
          <cell r="AR103">
            <v>47</v>
          </cell>
          <cell r="AS103">
            <v>1323</v>
          </cell>
          <cell r="AT103">
            <v>131</v>
          </cell>
          <cell r="AU103">
            <v>98</v>
          </cell>
          <cell r="AV103">
            <v>570</v>
          </cell>
          <cell r="AW103">
            <v>48</v>
          </cell>
        </row>
        <row r="104">
          <cell r="C104">
            <v>4706</v>
          </cell>
          <cell r="D104" t="str">
            <v>P.S. CHALLUARACRA</v>
          </cell>
          <cell r="E104" t="str">
            <v>I-1</v>
          </cell>
          <cell r="F104">
            <v>1125</v>
          </cell>
          <cell r="G104">
            <v>81</v>
          </cell>
          <cell r="H104">
            <v>17</v>
          </cell>
          <cell r="I104">
            <v>21</v>
          </cell>
          <cell r="J104">
            <v>13</v>
          </cell>
          <cell r="K104">
            <v>18</v>
          </cell>
          <cell r="L104">
            <v>12</v>
          </cell>
          <cell r="M104">
            <v>21</v>
          </cell>
          <cell r="N104">
            <v>22</v>
          </cell>
          <cell r="O104">
            <v>23</v>
          </cell>
          <cell r="P104">
            <v>23</v>
          </cell>
          <cell r="Q104">
            <v>24</v>
          </cell>
          <cell r="R104">
            <v>24</v>
          </cell>
          <cell r="S104">
            <v>24</v>
          </cell>
          <cell r="T104">
            <v>24</v>
          </cell>
          <cell r="U104">
            <v>23</v>
          </cell>
          <cell r="V104">
            <v>22</v>
          </cell>
          <cell r="W104">
            <v>21</v>
          </cell>
          <cell r="X104">
            <v>19</v>
          </cell>
          <cell r="Y104">
            <v>18</v>
          </cell>
          <cell r="Z104">
            <v>17</v>
          </cell>
          <cell r="AA104">
            <v>17</v>
          </cell>
          <cell r="AB104">
            <v>83</v>
          </cell>
          <cell r="AC104">
            <v>76</v>
          </cell>
          <cell r="AD104">
            <v>80</v>
          </cell>
          <cell r="AE104">
            <v>76</v>
          </cell>
          <cell r="AF104">
            <v>74</v>
          </cell>
          <cell r="AG104">
            <v>70</v>
          </cell>
          <cell r="AH104">
            <v>57</v>
          </cell>
          <cell r="AI104">
            <v>52</v>
          </cell>
          <cell r="AJ104">
            <v>44</v>
          </cell>
          <cell r="AK104">
            <v>39</v>
          </cell>
          <cell r="AL104">
            <v>30</v>
          </cell>
          <cell r="AM104">
            <v>21</v>
          </cell>
          <cell r="AN104">
            <v>20</v>
          </cell>
          <cell r="AO104">
            <v>2</v>
          </cell>
          <cell r="AP104">
            <v>9</v>
          </cell>
          <cell r="AQ104">
            <v>9</v>
          </cell>
          <cell r="AR104">
            <v>20</v>
          </cell>
          <cell r="AS104">
            <v>576</v>
          </cell>
          <cell r="AT104">
            <v>57</v>
          </cell>
          <cell r="AU104">
            <v>42</v>
          </cell>
          <cell r="AV104">
            <v>247</v>
          </cell>
          <cell r="AW104">
            <v>21</v>
          </cell>
        </row>
        <row r="105">
          <cell r="C105">
            <v>4705</v>
          </cell>
          <cell r="D105" t="str">
            <v>P.S. CHABARBAMBA</v>
          </cell>
          <cell r="E105" t="str">
            <v>I-2</v>
          </cell>
          <cell r="F105">
            <v>1892</v>
          </cell>
          <cell r="G105">
            <v>122</v>
          </cell>
          <cell r="H105">
            <v>18</v>
          </cell>
          <cell r="I105">
            <v>21</v>
          </cell>
          <cell r="J105">
            <v>24</v>
          </cell>
          <cell r="K105">
            <v>24</v>
          </cell>
          <cell r="L105">
            <v>35</v>
          </cell>
          <cell r="M105">
            <v>33</v>
          </cell>
          <cell r="N105">
            <v>38</v>
          </cell>
          <cell r="O105">
            <v>39</v>
          </cell>
          <cell r="P105">
            <v>39</v>
          </cell>
          <cell r="Q105">
            <v>41</v>
          </cell>
          <cell r="R105">
            <v>41</v>
          </cell>
          <cell r="S105">
            <v>41</v>
          </cell>
          <cell r="T105">
            <v>41</v>
          </cell>
          <cell r="U105">
            <v>40</v>
          </cell>
          <cell r="V105">
            <v>37</v>
          </cell>
          <cell r="W105">
            <v>35</v>
          </cell>
          <cell r="X105">
            <v>32</v>
          </cell>
          <cell r="Y105">
            <v>31</v>
          </cell>
          <cell r="Z105">
            <v>30</v>
          </cell>
          <cell r="AA105">
            <v>29</v>
          </cell>
          <cell r="AB105">
            <v>141</v>
          </cell>
          <cell r="AC105">
            <v>129</v>
          </cell>
          <cell r="AD105">
            <v>135</v>
          </cell>
          <cell r="AE105">
            <v>128</v>
          </cell>
          <cell r="AF105">
            <v>126</v>
          </cell>
          <cell r="AG105">
            <v>119</v>
          </cell>
          <cell r="AH105">
            <v>96</v>
          </cell>
          <cell r="AI105">
            <v>89</v>
          </cell>
          <cell r="AJ105">
            <v>74</v>
          </cell>
          <cell r="AK105">
            <v>67</v>
          </cell>
          <cell r="AL105">
            <v>50</v>
          </cell>
          <cell r="AM105">
            <v>36</v>
          </cell>
          <cell r="AN105">
            <v>33</v>
          </cell>
          <cell r="AO105">
            <v>3</v>
          </cell>
          <cell r="AP105">
            <v>16</v>
          </cell>
          <cell r="AQ105">
            <v>16</v>
          </cell>
          <cell r="AR105">
            <v>34</v>
          </cell>
          <cell r="AS105">
            <v>964</v>
          </cell>
          <cell r="AT105">
            <v>97</v>
          </cell>
          <cell r="AU105">
            <v>71</v>
          </cell>
          <cell r="AV105">
            <v>418</v>
          </cell>
          <cell r="AW105">
            <v>22</v>
          </cell>
        </row>
        <row r="106">
          <cell r="C106">
            <v>4709</v>
          </cell>
          <cell r="D106" t="str">
            <v>P.S. YAMALUC</v>
          </cell>
          <cell r="E106" t="str">
            <v>I-1</v>
          </cell>
          <cell r="F106">
            <v>784</v>
          </cell>
          <cell r="G106">
            <v>40</v>
          </cell>
          <cell r="H106">
            <v>10</v>
          </cell>
          <cell r="I106">
            <v>8</v>
          </cell>
          <cell r="J106">
            <v>10</v>
          </cell>
          <cell r="K106">
            <v>7</v>
          </cell>
          <cell r="L106">
            <v>5</v>
          </cell>
          <cell r="M106">
            <v>13</v>
          </cell>
          <cell r="N106">
            <v>16</v>
          </cell>
          <cell r="O106">
            <v>16</v>
          </cell>
          <cell r="P106">
            <v>17</v>
          </cell>
          <cell r="Q106">
            <v>17</v>
          </cell>
          <cell r="R106">
            <v>17</v>
          </cell>
          <cell r="S106">
            <v>18</v>
          </cell>
          <cell r="T106">
            <v>17</v>
          </cell>
          <cell r="U106">
            <v>17</v>
          </cell>
          <cell r="V106">
            <v>15</v>
          </cell>
          <cell r="W106">
            <v>15</v>
          </cell>
          <cell r="X106">
            <v>14</v>
          </cell>
          <cell r="Y106">
            <v>13</v>
          </cell>
          <cell r="Z106">
            <v>12</v>
          </cell>
          <cell r="AA106">
            <v>12</v>
          </cell>
          <cell r="AB106">
            <v>60</v>
          </cell>
          <cell r="AC106">
            <v>54</v>
          </cell>
          <cell r="AD106">
            <v>57</v>
          </cell>
          <cell r="AE106">
            <v>54</v>
          </cell>
          <cell r="AF106">
            <v>53</v>
          </cell>
          <cell r="AG106">
            <v>50</v>
          </cell>
          <cell r="AH106">
            <v>41</v>
          </cell>
          <cell r="AI106">
            <v>37</v>
          </cell>
          <cell r="AJ106">
            <v>31</v>
          </cell>
          <cell r="AK106">
            <v>28</v>
          </cell>
          <cell r="AL106">
            <v>21</v>
          </cell>
          <cell r="AM106">
            <v>15</v>
          </cell>
          <cell r="AN106">
            <v>14</v>
          </cell>
          <cell r="AO106">
            <v>1</v>
          </cell>
          <cell r="AP106">
            <v>7</v>
          </cell>
          <cell r="AQ106">
            <v>6</v>
          </cell>
          <cell r="AR106">
            <v>15</v>
          </cell>
          <cell r="AS106">
            <v>404</v>
          </cell>
          <cell r="AT106">
            <v>40</v>
          </cell>
          <cell r="AU106">
            <v>30</v>
          </cell>
          <cell r="AV106">
            <v>177</v>
          </cell>
          <cell r="AW106">
            <v>12</v>
          </cell>
        </row>
        <row r="107">
          <cell r="C107">
            <v>4708</v>
          </cell>
          <cell r="D107" t="str">
            <v>P.S. MOLLEBAMBA</v>
          </cell>
          <cell r="E107" t="str">
            <v>I-2</v>
          </cell>
          <cell r="F107">
            <v>1273</v>
          </cell>
          <cell r="G107">
            <v>74</v>
          </cell>
          <cell r="H107">
            <v>15</v>
          </cell>
          <cell r="I107">
            <v>18</v>
          </cell>
          <cell r="J107">
            <v>9</v>
          </cell>
          <cell r="K107">
            <v>18</v>
          </cell>
          <cell r="L107">
            <v>14</v>
          </cell>
          <cell r="M107">
            <v>28</v>
          </cell>
          <cell r="N107">
            <v>25</v>
          </cell>
          <cell r="O107">
            <v>26</v>
          </cell>
          <cell r="P107">
            <v>27</v>
          </cell>
          <cell r="Q107">
            <v>27</v>
          </cell>
          <cell r="R107">
            <v>28</v>
          </cell>
          <cell r="S107">
            <v>28</v>
          </cell>
          <cell r="T107">
            <v>28</v>
          </cell>
          <cell r="U107">
            <v>27</v>
          </cell>
          <cell r="V107">
            <v>25</v>
          </cell>
          <cell r="W107">
            <v>24</v>
          </cell>
          <cell r="X107">
            <v>22</v>
          </cell>
          <cell r="Y107">
            <v>21</v>
          </cell>
          <cell r="Z107">
            <v>20</v>
          </cell>
          <cell r="AA107">
            <v>19</v>
          </cell>
          <cell r="AB107">
            <v>95</v>
          </cell>
          <cell r="AC107">
            <v>87</v>
          </cell>
          <cell r="AD107">
            <v>91</v>
          </cell>
          <cell r="AE107">
            <v>86</v>
          </cell>
          <cell r="AF107">
            <v>85</v>
          </cell>
          <cell r="AG107">
            <v>80</v>
          </cell>
          <cell r="AH107">
            <v>65</v>
          </cell>
          <cell r="AI107">
            <v>60</v>
          </cell>
          <cell r="AJ107">
            <v>50</v>
          </cell>
          <cell r="AK107">
            <v>45</v>
          </cell>
          <cell r="AL107">
            <v>34</v>
          </cell>
          <cell r="AM107">
            <v>24</v>
          </cell>
          <cell r="AN107">
            <v>22</v>
          </cell>
          <cell r="AO107">
            <v>2</v>
          </cell>
          <cell r="AP107">
            <v>11</v>
          </cell>
          <cell r="AQ107">
            <v>10</v>
          </cell>
          <cell r="AR107">
            <v>23</v>
          </cell>
          <cell r="AS107">
            <v>647</v>
          </cell>
          <cell r="AT107">
            <v>64</v>
          </cell>
          <cell r="AU107">
            <v>48</v>
          </cell>
          <cell r="AV107">
            <v>282</v>
          </cell>
          <cell r="AW107">
            <v>18</v>
          </cell>
        </row>
        <row r="108">
          <cell r="C108">
            <v>4707</v>
          </cell>
          <cell r="D108" t="str">
            <v>P.S. LANCHECONGA</v>
          </cell>
          <cell r="E108" t="str">
            <v>I-1</v>
          </cell>
          <cell r="F108">
            <v>469</v>
          </cell>
          <cell r="G108">
            <v>22</v>
          </cell>
          <cell r="H108">
            <v>5</v>
          </cell>
          <cell r="I108">
            <v>5</v>
          </cell>
          <cell r="J108">
            <v>5</v>
          </cell>
          <cell r="K108">
            <v>5</v>
          </cell>
          <cell r="L108">
            <v>2</v>
          </cell>
          <cell r="M108">
            <v>5</v>
          </cell>
          <cell r="N108">
            <v>10</v>
          </cell>
          <cell r="O108">
            <v>10</v>
          </cell>
          <cell r="P108">
            <v>10</v>
          </cell>
          <cell r="Q108">
            <v>10</v>
          </cell>
          <cell r="R108">
            <v>10</v>
          </cell>
          <cell r="S108">
            <v>11</v>
          </cell>
          <cell r="T108">
            <v>10</v>
          </cell>
          <cell r="U108">
            <v>10</v>
          </cell>
          <cell r="V108">
            <v>9</v>
          </cell>
          <cell r="W108">
            <v>9</v>
          </cell>
          <cell r="X108">
            <v>8</v>
          </cell>
          <cell r="Y108">
            <v>8</v>
          </cell>
          <cell r="Z108">
            <v>8</v>
          </cell>
          <cell r="AA108">
            <v>7</v>
          </cell>
          <cell r="AB108">
            <v>36</v>
          </cell>
          <cell r="AC108">
            <v>33</v>
          </cell>
          <cell r="AD108">
            <v>34</v>
          </cell>
          <cell r="AE108">
            <v>33</v>
          </cell>
          <cell r="AF108">
            <v>32</v>
          </cell>
          <cell r="AG108">
            <v>30</v>
          </cell>
          <cell r="AH108">
            <v>25</v>
          </cell>
          <cell r="AI108">
            <v>23</v>
          </cell>
          <cell r="AJ108">
            <v>19</v>
          </cell>
          <cell r="AK108">
            <v>17</v>
          </cell>
          <cell r="AL108">
            <v>13</v>
          </cell>
          <cell r="AM108">
            <v>9</v>
          </cell>
          <cell r="AN108">
            <v>8</v>
          </cell>
          <cell r="AO108">
            <v>1</v>
          </cell>
          <cell r="AP108">
            <v>4</v>
          </cell>
          <cell r="AQ108">
            <v>4</v>
          </cell>
          <cell r="AR108">
            <v>9</v>
          </cell>
          <cell r="AS108">
            <v>243</v>
          </cell>
          <cell r="AT108">
            <v>24</v>
          </cell>
          <cell r="AU108">
            <v>18</v>
          </cell>
          <cell r="AV108">
            <v>107</v>
          </cell>
          <cell r="AW108">
            <v>6</v>
          </cell>
        </row>
        <row r="109">
          <cell r="C109">
            <v>7137</v>
          </cell>
          <cell r="D109" t="str">
            <v>P.S. LA PAUCA</v>
          </cell>
          <cell r="E109" t="str">
            <v>I-1</v>
          </cell>
          <cell r="F109">
            <v>680</v>
          </cell>
          <cell r="G109">
            <v>65</v>
          </cell>
          <cell r="H109">
            <v>12</v>
          </cell>
          <cell r="I109">
            <v>15</v>
          </cell>
          <cell r="J109">
            <v>11</v>
          </cell>
          <cell r="K109">
            <v>16</v>
          </cell>
          <cell r="L109">
            <v>11</v>
          </cell>
          <cell r="M109">
            <v>10</v>
          </cell>
          <cell r="N109">
            <v>13</v>
          </cell>
          <cell r="O109">
            <v>14</v>
          </cell>
          <cell r="P109">
            <v>14</v>
          </cell>
          <cell r="Q109">
            <v>14</v>
          </cell>
          <cell r="R109">
            <v>14</v>
          </cell>
          <cell r="S109">
            <v>14</v>
          </cell>
          <cell r="T109">
            <v>14</v>
          </cell>
          <cell r="U109">
            <v>14</v>
          </cell>
          <cell r="V109">
            <v>13</v>
          </cell>
          <cell r="W109">
            <v>12</v>
          </cell>
          <cell r="X109">
            <v>11</v>
          </cell>
          <cell r="Y109">
            <v>11</v>
          </cell>
          <cell r="Z109">
            <v>10</v>
          </cell>
          <cell r="AA109">
            <v>10</v>
          </cell>
          <cell r="AB109">
            <v>49</v>
          </cell>
          <cell r="AC109">
            <v>45</v>
          </cell>
          <cell r="AD109">
            <v>47</v>
          </cell>
          <cell r="AE109">
            <v>45</v>
          </cell>
          <cell r="AF109">
            <v>44</v>
          </cell>
          <cell r="AG109">
            <v>42</v>
          </cell>
          <cell r="AH109">
            <v>34</v>
          </cell>
          <cell r="AI109">
            <v>31</v>
          </cell>
          <cell r="AJ109">
            <v>26</v>
          </cell>
          <cell r="AK109">
            <v>23</v>
          </cell>
          <cell r="AL109">
            <v>17</v>
          </cell>
          <cell r="AM109">
            <v>12</v>
          </cell>
          <cell r="AN109">
            <v>12</v>
          </cell>
          <cell r="AO109">
            <v>1</v>
          </cell>
          <cell r="AP109">
            <v>5</v>
          </cell>
          <cell r="AQ109">
            <v>5</v>
          </cell>
          <cell r="AR109">
            <v>12</v>
          </cell>
          <cell r="AS109">
            <v>347</v>
          </cell>
          <cell r="AT109">
            <v>33</v>
          </cell>
          <cell r="AU109">
            <v>25</v>
          </cell>
          <cell r="AV109">
            <v>146</v>
          </cell>
          <cell r="AW109">
            <v>15</v>
          </cell>
        </row>
        <row r="110">
          <cell r="C110">
            <v>11328</v>
          </cell>
          <cell r="D110" t="str">
            <v>P.S. CUSILGUAN</v>
          </cell>
          <cell r="E110" t="str">
            <v>I-1</v>
          </cell>
          <cell r="F110">
            <v>516</v>
          </cell>
          <cell r="G110">
            <v>20</v>
          </cell>
          <cell r="H110">
            <v>3</v>
          </cell>
          <cell r="I110">
            <v>2</v>
          </cell>
          <cell r="J110">
            <v>2</v>
          </cell>
          <cell r="K110">
            <v>3</v>
          </cell>
          <cell r="L110">
            <v>10</v>
          </cell>
          <cell r="M110">
            <v>1</v>
          </cell>
          <cell r="N110">
            <v>11</v>
          </cell>
          <cell r="O110">
            <v>11</v>
          </cell>
          <cell r="P110">
            <v>11</v>
          </cell>
          <cell r="Q110">
            <v>12</v>
          </cell>
          <cell r="R110">
            <v>12</v>
          </cell>
          <cell r="S110">
            <v>12</v>
          </cell>
          <cell r="T110">
            <v>12</v>
          </cell>
          <cell r="U110">
            <v>11</v>
          </cell>
          <cell r="V110">
            <v>10</v>
          </cell>
          <cell r="W110">
            <v>10</v>
          </cell>
          <cell r="X110">
            <v>9</v>
          </cell>
          <cell r="Y110">
            <v>9</v>
          </cell>
          <cell r="Z110">
            <v>8</v>
          </cell>
          <cell r="AA110">
            <v>8</v>
          </cell>
          <cell r="AB110">
            <v>40</v>
          </cell>
          <cell r="AC110">
            <v>37</v>
          </cell>
          <cell r="AD110">
            <v>39</v>
          </cell>
          <cell r="AE110">
            <v>37</v>
          </cell>
          <cell r="AF110">
            <v>36</v>
          </cell>
          <cell r="AG110">
            <v>34</v>
          </cell>
          <cell r="AH110">
            <v>28</v>
          </cell>
          <cell r="AI110">
            <v>25</v>
          </cell>
          <cell r="AJ110">
            <v>21</v>
          </cell>
          <cell r="AK110">
            <v>19</v>
          </cell>
          <cell r="AL110">
            <v>14</v>
          </cell>
          <cell r="AM110">
            <v>10</v>
          </cell>
          <cell r="AN110">
            <v>9</v>
          </cell>
          <cell r="AO110">
            <v>1</v>
          </cell>
          <cell r="AP110">
            <v>4</v>
          </cell>
          <cell r="AQ110">
            <v>4</v>
          </cell>
          <cell r="AR110">
            <v>10</v>
          </cell>
          <cell r="AS110">
            <v>266</v>
          </cell>
          <cell r="AT110">
            <v>27</v>
          </cell>
          <cell r="AU110">
            <v>20</v>
          </cell>
          <cell r="AV110">
            <v>120</v>
          </cell>
          <cell r="AW110">
            <v>3</v>
          </cell>
        </row>
        <row r="111">
          <cell r="D111" t="str">
            <v>MICRORED QUEROCOTO</v>
          </cell>
          <cell r="F111">
            <v>8926</v>
          </cell>
          <cell r="G111">
            <v>706</v>
          </cell>
          <cell r="H111">
            <v>139</v>
          </cell>
          <cell r="I111">
            <v>155</v>
          </cell>
          <cell r="J111">
            <v>146</v>
          </cell>
          <cell r="K111">
            <v>118</v>
          </cell>
          <cell r="L111">
            <v>148</v>
          </cell>
          <cell r="M111">
            <v>160</v>
          </cell>
          <cell r="N111">
            <v>186</v>
          </cell>
          <cell r="O111">
            <v>188</v>
          </cell>
          <cell r="P111">
            <v>187</v>
          </cell>
          <cell r="Q111">
            <v>184</v>
          </cell>
          <cell r="R111">
            <v>181</v>
          </cell>
          <cell r="S111">
            <v>177</v>
          </cell>
          <cell r="T111">
            <v>171</v>
          </cell>
          <cell r="U111">
            <v>166</v>
          </cell>
          <cell r="V111">
            <v>162</v>
          </cell>
          <cell r="W111">
            <v>156</v>
          </cell>
          <cell r="X111">
            <v>149</v>
          </cell>
          <cell r="Y111">
            <v>143</v>
          </cell>
          <cell r="Z111">
            <v>138</v>
          </cell>
          <cell r="AA111">
            <v>131</v>
          </cell>
          <cell r="AB111">
            <v>606</v>
          </cell>
          <cell r="AC111">
            <v>640</v>
          </cell>
          <cell r="AD111">
            <v>761</v>
          </cell>
          <cell r="AE111">
            <v>636</v>
          </cell>
          <cell r="AF111">
            <v>607</v>
          </cell>
          <cell r="AG111">
            <v>551</v>
          </cell>
          <cell r="AH111">
            <v>477</v>
          </cell>
          <cell r="AI111">
            <v>393</v>
          </cell>
          <cell r="AJ111">
            <v>340</v>
          </cell>
          <cell r="AK111">
            <v>256</v>
          </cell>
          <cell r="AL111">
            <v>214</v>
          </cell>
          <cell r="AM111">
            <v>133</v>
          </cell>
          <cell r="AN111">
            <v>127</v>
          </cell>
          <cell r="AO111">
            <v>11</v>
          </cell>
          <cell r="AP111">
            <v>69</v>
          </cell>
          <cell r="AQ111">
            <v>66</v>
          </cell>
          <cell r="AR111">
            <v>149</v>
          </cell>
          <cell r="AS111">
            <v>4565</v>
          </cell>
          <cell r="AT111">
            <v>427</v>
          </cell>
          <cell r="AU111">
            <v>358</v>
          </cell>
          <cell r="AV111">
            <v>1991</v>
          </cell>
          <cell r="AW111">
            <v>169</v>
          </cell>
        </row>
        <row r="112">
          <cell r="C112">
            <v>4711</v>
          </cell>
          <cell r="D112" t="str">
            <v>C.S. QUEROCOTO</v>
          </cell>
          <cell r="E112" t="str">
            <v>I-3</v>
          </cell>
          <cell r="F112">
            <v>1696</v>
          </cell>
          <cell r="G112">
            <v>131</v>
          </cell>
          <cell r="H112">
            <v>27</v>
          </cell>
          <cell r="I112">
            <v>32</v>
          </cell>
          <cell r="J112">
            <v>25</v>
          </cell>
          <cell r="K112">
            <v>22</v>
          </cell>
          <cell r="L112">
            <v>25</v>
          </cell>
          <cell r="M112">
            <v>32</v>
          </cell>
          <cell r="N112">
            <v>35</v>
          </cell>
          <cell r="O112">
            <v>35</v>
          </cell>
          <cell r="P112">
            <v>35</v>
          </cell>
          <cell r="Q112">
            <v>35</v>
          </cell>
          <cell r="R112">
            <v>34</v>
          </cell>
          <cell r="S112">
            <v>34</v>
          </cell>
          <cell r="T112">
            <v>32</v>
          </cell>
          <cell r="U112">
            <v>32</v>
          </cell>
          <cell r="V112">
            <v>31</v>
          </cell>
          <cell r="W112">
            <v>31</v>
          </cell>
          <cell r="X112">
            <v>29</v>
          </cell>
          <cell r="Y112">
            <v>26</v>
          </cell>
          <cell r="Z112">
            <v>27</v>
          </cell>
          <cell r="AA112">
            <v>25</v>
          </cell>
          <cell r="AB112">
            <v>115</v>
          </cell>
          <cell r="AC112">
            <v>122</v>
          </cell>
          <cell r="AD112">
            <v>146</v>
          </cell>
          <cell r="AE112">
            <v>121</v>
          </cell>
          <cell r="AF112">
            <v>115</v>
          </cell>
          <cell r="AG112">
            <v>104</v>
          </cell>
          <cell r="AH112">
            <v>91</v>
          </cell>
          <cell r="AI112">
            <v>76</v>
          </cell>
          <cell r="AJ112">
            <v>65</v>
          </cell>
          <cell r="AK112">
            <v>48</v>
          </cell>
          <cell r="AL112">
            <v>40</v>
          </cell>
          <cell r="AM112">
            <v>25</v>
          </cell>
          <cell r="AN112">
            <v>24</v>
          </cell>
          <cell r="AO112">
            <v>2</v>
          </cell>
          <cell r="AP112">
            <v>14</v>
          </cell>
          <cell r="AQ112">
            <v>13</v>
          </cell>
          <cell r="AR112">
            <v>29</v>
          </cell>
          <cell r="AS112">
            <v>864</v>
          </cell>
          <cell r="AT112">
            <v>82</v>
          </cell>
          <cell r="AU112">
            <v>67</v>
          </cell>
          <cell r="AV112">
            <v>380</v>
          </cell>
          <cell r="AW112">
            <v>33</v>
          </cell>
        </row>
        <row r="113">
          <cell r="C113">
            <v>4717</v>
          </cell>
          <cell r="D113" t="str">
            <v>P.S. SIGUES</v>
          </cell>
          <cell r="E113" t="str">
            <v>I-1</v>
          </cell>
          <cell r="F113">
            <v>599</v>
          </cell>
          <cell r="G113">
            <v>34</v>
          </cell>
          <cell r="H113">
            <v>5</v>
          </cell>
          <cell r="I113">
            <v>5</v>
          </cell>
          <cell r="J113">
            <v>12</v>
          </cell>
          <cell r="K113">
            <v>5</v>
          </cell>
          <cell r="L113">
            <v>7</v>
          </cell>
          <cell r="M113">
            <v>10</v>
          </cell>
          <cell r="N113">
            <v>13</v>
          </cell>
          <cell r="O113">
            <v>13</v>
          </cell>
          <cell r="P113">
            <v>13</v>
          </cell>
          <cell r="Q113">
            <v>13</v>
          </cell>
          <cell r="R113">
            <v>12</v>
          </cell>
          <cell r="S113">
            <v>12</v>
          </cell>
          <cell r="T113">
            <v>12</v>
          </cell>
          <cell r="U113">
            <v>11</v>
          </cell>
          <cell r="V113">
            <v>11</v>
          </cell>
          <cell r="W113">
            <v>11</v>
          </cell>
          <cell r="X113">
            <v>10</v>
          </cell>
          <cell r="Y113">
            <v>10</v>
          </cell>
          <cell r="Z113">
            <v>9</v>
          </cell>
          <cell r="AA113">
            <v>9</v>
          </cell>
          <cell r="AB113">
            <v>42</v>
          </cell>
          <cell r="AC113">
            <v>44</v>
          </cell>
          <cell r="AD113">
            <v>52</v>
          </cell>
          <cell r="AE113">
            <v>44</v>
          </cell>
          <cell r="AF113">
            <v>42</v>
          </cell>
          <cell r="AG113">
            <v>38</v>
          </cell>
          <cell r="AH113">
            <v>33</v>
          </cell>
          <cell r="AI113">
            <v>27</v>
          </cell>
          <cell r="AJ113">
            <v>23</v>
          </cell>
          <cell r="AK113">
            <v>18</v>
          </cell>
          <cell r="AL113">
            <v>15</v>
          </cell>
          <cell r="AM113">
            <v>9</v>
          </cell>
          <cell r="AN113">
            <v>9</v>
          </cell>
          <cell r="AO113">
            <v>1</v>
          </cell>
          <cell r="AP113">
            <v>5</v>
          </cell>
          <cell r="AQ113">
            <v>5</v>
          </cell>
          <cell r="AR113">
            <v>10</v>
          </cell>
          <cell r="AS113">
            <v>310</v>
          </cell>
          <cell r="AT113">
            <v>29</v>
          </cell>
          <cell r="AU113">
            <v>25</v>
          </cell>
          <cell r="AV113">
            <v>136</v>
          </cell>
          <cell r="AW113">
            <v>6</v>
          </cell>
        </row>
        <row r="114">
          <cell r="C114">
            <v>4715</v>
          </cell>
          <cell r="D114" t="str">
            <v>P.S. PACOPAMPA</v>
          </cell>
          <cell r="E114" t="str">
            <v>I-1</v>
          </cell>
          <cell r="F114">
            <v>1248</v>
          </cell>
          <cell r="G114">
            <v>73</v>
          </cell>
          <cell r="H114">
            <v>12</v>
          </cell>
          <cell r="I114">
            <v>15</v>
          </cell>
          <cell r="J114">
            <v>11</v>
          </cell>
          <cell r="K114">
            <v>17</v>
          </cell>
          <cell r="L114">
            <v>18</v>
          </cell>
          <cell r="M114">
            <v>17</v>
          </cell>
          <cell r="N114">
            <v>27</v>
          </cell>
          <cell r="O114">
            <v>27</v>
          </cell>
          <cell r="P114">
            <v>27</v>
          </cell>
          <cell r="Q114">
            <v>26</v>
          </cell>
          <cell r="R114">
            <v>26</v>
          </cell>
          <cell r="S114">
            <v>25</v>
          </cell>
          <cell r="T114">
            <v>25</v>
          </cell>
          <cell r="U114">
            <v>24</v>
          </cell>
          <cell r="V114">
            <v>23</v>
          </cell>
          <cell r="W114">
            <v>22</v>
          </cell>
          <cell r="X114">
            <v>21</v>
          </cell>
          <cell r="Y114">
            <v>21</v>
          </cell>
          <cell r="Z114">
            <v>20</v>
          </cell>
          <cell r="AA114">
            <v>19</v>
          </cell>
          <cell r="AB114">
            <v>87</v>
          </cell>
          <cell r="AC114">
            <v>92</v>
          </cell>
          <cell r="AD114">
            <v>109</v>
          </cell>
          <cell r="AE114">
            <v>91</v>
          </cell>
          <cell r="AF114">
            <v>87</v>
          </cell>
          <cell r="AG114">
            <v>79</v>
          </cell>
          <cell r="AH114">
            <v>69</v>
          </cell>
          <cell r="AI114">
            <v>57</v>
          </cell>
          <cell r="AJ114">
            <v>49</v>
          </cell>
          <cell r="AK114">
            <v>37</v>
          </cell>
          <cell r="AL114">
            <v>31</v>
          </cell>
          <cell r="AM114">
            <v>19</v>
          </cell>
          <cell r="AN114">
            <v>18</v>
          </cell>
          <cell r="AO114">
            <v>1</v>
          </cell>
          <cell r="AP114">
            <v>10</v>
          </cell>
          <cell r="AQ114">
            <v>9</v>
          </cell>
          <cell r="AR114">
            <v>21</v>
          </cell>
          <cell r="AS114">
            <v>638</v>
          </cell>
          <cell r="AT114">
            <v>61</v>
          </cell>
          <cell r="AU114">
            <v>52</v>
          </cell>
          <cell r="AV114">
            <v>286</v>
          </cell>
          <cell r="AW114">
            <v>15</v>
          </cell>
        </row>
        <row r="115">
          <cell r="C115">
            <v>4716</v>
          </cell>
          <cell r="D115" t="str">
            <v>P.S. PARIAMARCA</v>
          </cell>
          <cell r="E115" t="str">
            <v>I-1</v>
          </cell>
          <cell r="F115">
            <v>1368</v>
          </cell>
          <cell r="G115">
            <v>129</v>
          </cell>
          <cell r="H115">
            <v>28</v>
          </cell>
          <cell r="I115">
            <v>29</v>
          </cell>
          <cell r="J115">
            <v>24</v>
          </cell>
          <cell r="K115">
            <v>21</v>
          </cell>
          <cell r="L115">
            <v>27</v>
          </cell>
          <cell r="M115">
            <v>31</v>
          </cell>
          <cell r="N115">
            <v>28</v>
          </cell>
          <cell r="O115">
            <v>28</v>
          </cell>
          <cell r="P115">
            <v>28</v>
          </cell>
          <cell r="Q115">
            <v>28</v>
          </cell>
          <cell r="R115">
            <v>27</v>
          </cell>
          <cell r="S115">
            <v>27</v>
          </cell>
          <cell r="T115">
            <v>26</v>
          </cell>
          <cell r="U115">
            <v>25</v>
          </cell>
          <cell r="V115">
            <v>24</v>
          </cell>
          <cell r="W115">
            <v>23</v>
          </cell>
          <cell r="X115">
            <v>22</v>
          </cell>
          <cell r="Y115">
            <v>21</v>
          </cell>
          <cell r="Z115">
            <v>21</v>
          </cell>
          <cell r="AA115">
            <v>20</v>
          </cell>
          <cell r="AB115">
            <v>91</v>
          </cell>
          <cell r="AC115">
            <v>96</v>
          </cell>
          <cell r="AD115">
            <v>114</v>
          </cell>
          <cell r="AE115">
            <v>95</v>
          </cell>
          <cell r="AF115">
            <v>91</v>
          </cell>
          <cell r="AG115">
            <v>83</v>
          </cell>
          <cell r="AH115">
            <v>71</v>
          </cell>
          <cell r="AI115">
            <v>59</v>
          </cell>
          <cell r="AJ115">
            <v>51</v>
          </cell>
          <cell r="AK115">
            <v>38</v>
          </cell>
          <cell r="AL115">
            <v>32</v>
          </cell>
          <cell r="AM115">
            <v>20</v>
          </cell>
          <cell r="AN115">
            <v>19</v>
          </cell>
          <cell r="AO115">
            <v>1</v>
          </cell>
          <cell r="AP115">
            <v>10</v>
          </cell>
          <cell r="AQ115">
            <v>10</v>
          </cell>
          <cell r="AR115">
            <v>22</v>
          </cell>
          <cell r="AS115">
            <v>695</v>
          </cell>
          <cell r="AT115">
            <v>64</v>
          </cell>
          <cell r="AU115">
            <v>54</v>
          </cell>
          <cell r="AV115">
            <v>298</v>
          </cell>
          <cell r="AW115">
            <v>35</v>
          </cell>
        </row>
        <row r="116">
          <cell r="C116">
            <v>4712</v>
          </cell>
          <cell r="D116" t="str">
            <v>P.S. AYANCHACRA</v>
          </cell>
          <cell r="E116" t="str">
            <v>I-1</v>
          </cell>
          <cell r="F116">
            <v>402</v>
          </cell>
          <cell r="G116">
            <v>15</v>
          </cell>
          <cell r="H116">
            <v>2</v>
          </cell>
          <cell r="I116">
            <v>1</v>
          </cell>
          <cell r="J116">
            <v>2</v>
          </cell>
          <cell r="K116">
            <v>6</v>
          </cell>
          <cell r="L116">
            <v>4</v>
          </cell>
          <cell r="M116">
            <v>7</v>
          </cell>
          <cell r="N116">
            <v>9</v>
          </cell>
          <cell r="O116">
            <v>9</v>
          </cell>
          <cell r="P116">
            <v>9</v>
          </cell>
          <cell r="Q116">
            <v>9</v>
          </cell>
          <cell r="R116">
            <v>9</v>
          </cell>
          <cell r="S116">
            <v>8</v>
          </cell>
          <cell r="T116">
            <v>8</v>
          </cell>
          <cell r="U116">
            <v>8</v>
          </cell>
          <cell r="V116">
            <v>8</v>
          </cell>
          <cell r="W116">
            <v>7</v>
          </cell>
          <cell r="X116">
            <v>7</v>
          </cell>
          <cell r="Y116">
            <v>7</v>
          </cell>
          <cell r="Z116">
            <v>6</v>
          </cell>
          <cell r="AA116">
            <v>6</v>
          </cell>
          <cell r="AB116">
            <v>29</v>
          </cell>
          <cell r="AC116">
            <v>30</v>
          </cell>
          <cell r="AD116">
            <v>36</v>
          </cell>
          <cell r="AE116">
            <v>30</v>
          </cell>
          <cell r="AF116">
            <v>29</v>
          </cell>
          <cell r="AG116">
            <v>26</v>
          </cell>
          <cell r="AH116">
            <v>22</v>
          </cell>
          <cell r="AI116">
            <v>18</v>
          </cell>
          <cell r="AJ116">
            <v>16</v>
          </cell>
          <cell r="AK116">
            <v>12</v>
          </cell>
          <cell r="AL116">
            <v>10</v>
          </cell>
          <cell r="AM116">
            <v>6</v>
          </cell>
          <cell r="AN116">
            <v>6</v>
          </cell>
          <cell r="AO116">
            <v>1</v>
          </cell>
          <cell r="AP116">
            <v>3</v>
          </cell>
          <cell r="AQ116">
            <v>3</v>
          </cell>
          <cell r="AR116">
            <v>7</v>
          </cell>
          <cell r="AS116">
            <v>207</v>
          </cell>
          <cell r="AT116">
            <v>20</v>
          </cell>
          <cell r="AU116">
            <v>17</v>
          </cell>
          <cell r="AV116">
            <v>94</v>
          </cell>
          <cell r="AW116">
            <v>2</v>
          </cell>
        </row>
        <row r="117">
          <cell r="C117">
            <v>4714</v>
          </cell>
          <cell r="D117" t="str">
            <v>P.S. MITOBAMBA</v>
          </cell>
          <cell r="E117" t="str">
            <v>I-1</v>
          </cell>
          <cell r="F117">
            <v>548</v>
          </cell>
          <cell r="G117">
            <v>43</v>
          </cell>
          <cell r="H117">
            <v>6</v>
          </cell>
          <cell r="I117">
            <v>5</v>
          </cell>
          <cell r="J117">
            <v>14</v>
          </cell>
          <cell r="K117">
            <v>6</v>
          </cell>
          <cell r="L117">
            <v>12</v>
          </cell>
          <cell r="M117">
            <v>5</v>
          </cell>
          <cell r="N117">
            <v>12</v>
          </cell>
          <cell r="O117">
            <v>12</v>
          </cell>
          <cell r="P117">
            <v>12</v>
          </cell>
          <cell r="Q117">
            <v>11</v>
          </cell>
          <cell r="R117">
            <v>11</v>
          </cell>
          <cell r="S117">
            <v>11</v>
          </cell>
          <cell r="T117">
            <v>11</v>
          </cell>
          <cell r="U117">
            <v>10</v>
          </cell>
          <cell r="V117">
            <v>10</v>
          </cell>
          <cell r="W117">
            <v>10</v>
          </cell>
          <cell r="X117">
            <v>9</v>
          </cell>
          <cell r="Y117">
            <v>9</v>
          </cell>
          <cell r="Z117">
            <v>9</v>
          </cell>
          <cell r="AA117">
            <v>8</v>
          </cell>
          <cell r="AB117">
            <v>37</v>
          </cell>
          <cell r="AC117">
            <v>40</v>
          </cell>
          <cell r="AD117">
            <v>47</v>
          </cell>
          <cell r="AE117">
            <v>39</v>
          </cell>
          <cell r="AF117">
            <v>38</v>
          </cell>
          <cell r="AG117">
            <v>34</v>
          </cell>
          <cell r="AH117">
            <v>30</v>
          </cell>
          <cell r="AI117">
            <v>24</v>
          </cell>
          <cell r="AJ117">
            <v>21</v>
          </cell>
          <cell r="AK117">
            <v>16</v>
          </cell>
          <cell r="AL117">
            <v>13</v>
          </cell>
          <cell r="AM117">
            <v>8</v>
          </cell>
          <cell r="AN117">
            <v>8</v>
          </cell>
          <cell r="AO117">
            <v>1</v>
          </cell>
          <cell r="AP117">
            <v>4</v>
          </cell>
          <cell r="AQ117">
            <v>4</v>
          </cell>
          <cell r="AR117">
            <v>9</v>
          </cell>
          <cell r="AS117">
            <v>281</v>
          </cell>
          <cell r="AT117">
            <v>26</v>
          </cell>
          <cell r="AU117">
            <v>22</v>
          </cell>
          <cell r="AV117">
            <v>123</v>
          </cell>
          <cell r="AW117">
            <v>7</v>
          </cell>
        </row>
        <row r="118">
          <cell r="C118">
            <v>7711</v>
          </cell>
          <cell r="D118" t="str">
            <v>P.S. SEÑOR DE LOS MILAGROS - LA GRANJA</v>
          </cell>
          <cell r="E118" t="str">
            <v>I-2</v>
          </cell>
          <cell r="F118">
            <v>1362</v>
          </cell>
          <cell r="G118">
            <v>138</v>
          </cell>
          <cell r="H118">
            <v>30</v>
          </cell>
          <cell r="I118">
            <v>35</v>
          </cell>
          <cell r="J118">
            <v>29</v>
          </cell>
          <cell r="K118">
            <v>21</v>
          </cell>
          <cell r="L118">
            <v>23</v>
          </cell>
          <cell r="M118">
            <v>37</v>
          </cell>
          <cell r="N118">
            <v>27</v>
          </cell>
          <cell r="O118">
            <v>28</v>
          </cell>
          <cell r="P118">
            <v>28</v>
          </cell>
          <cell r="Q118">
            <v>27</v>
          </cell>
          <cell r="R118">
            <v>27</v>
          </cell>
          <cell r="S118">
            <v>26</v>
          </cell>
          <cell r="T118">
            <v>25</v>
          </cell>
          <cell r="U118">
            <v>24</v>
          </cell>
          <cell r="V118">
            <v>24</v>
          </cell>
          <cell r="W118">
            <v>23</v>
          </cell>
          <cell r="X118">
            <v>22</v>
          </cell>
          <cell r="Y118">
            <v>21</v>
          </cell>
          <cell r="Z118">
            <v>20</v>
          </cell>
          <cell r="AA118">
            <v>19</v>
          </cell>
          <cell r="AB118">
            <v>89</v>
          </cell>
          <cell r="AC118">
            <v>94</v>
          </cell>
          <cell r="AD118">
            <v>112</v>
          </cell>
          <cell r="AE118">
            <v>94</v>
          </cell>
          <cell r="AF118">
            <v>89</v>
          </cell>
          <cell r="AG118">
            <v>81</v>
          </cell>
          <cell r="AH118">
            <v>70</v>
          </cell>
          <cell r="AI118">
            <v>58</v>
          </cell>
          <cell r="AJ118">
            <v>50</v>
          </cell>
          <cell r="AK118">
            <v>38</v>
          </cell>
          <cell r="AL118">
            <v>32</v>
          </cell>
          <cell r="AM118">
            <v>20</v>
          </cell>
          <cell r="AN118">
            <v>19</v>
          </cell>
          <cell r="AO118">
            <v>1</v>
          </cell>
          <cell r="AP118">
            <v>10</v>
          </cell>
          <cell r="AQ118">
            <v>10</v>
          </cell>
          <cell r="AR118">
            <v>22</v>
          </cell>
          <cell r="AS118">
            <v>694</v>
          </cell>
          <cell r="AT118">
            <v>63</v>
          </cell>
          <cell r="AU118">
            <v>53</v>
          </cell>
          <cell r="AV118">
            <v>293</v>
          </cell>
          <cell r="AW118">
            <v>36</v>
          </cell>
        </row>
        <row r="119">
          <cell r="C119">
            <v>4713</v>
          </cell>
          <cell r="D119" t="str">
            <v>P.S. EL NARANJO (QUEROCOTO)</v>
          </cell>
          <cell r="E119" t="str">
            <v>I-1</v>
          </cell>
          <cell r="F119">
            <v>529</v>
          </cell>
          <cell r="G119">
            <v>43</v>
          </cell>
          <cell r="H119">
            <v>10</v>
          </cell>
          <cell r="I119">
            <v>10</v>
          </cell>
          <cell r="J119">
            <v>10</v>
          </cell>
          <cell r="K119">
            <v>7</v>
          </cell>
          <cell r="L119">
            <v>6</v>
          </cell>
          <cell r="M119">
            <v>6</v>
          </cell>
          <cell r="N119">
            <v>11</v>
          </cell>
          <cell r="O119">
            <v>11</v>
          </cell>
          <cell r="P119">
            <v>11</v>
          </cell>
          <cell r="Q119">
            <v>11</v>
          </cell>
          <cell r="R119">
            <v>11</v>
          </cell>
          <cell r="S119">
            <v>11</v>
          </cell>
          <cell r="T119">
            <v>10</v>
          </cell>
          <cell r="U119">
            <v>10</v>
          </cell>
          <cell r="V119">
            <v>10</v>
          </cell>
          <cell r="W119">
            <v>9</v>
          </cell>
          <cell r="X119">
            <v>9</v>
          </cell>
          <cell r="Y119">
            <v>9</v>
          </cell>
          <cell r="Z119">
            <v>8</v>
          </cell>
          <cell r="AA119">
            <v>8</v>
          </cell>
          <cell r="AB119">
            <v>36</v>
          </cell>
          <cell r="AC119">
            <v>38</v>
          </cell>
          <cell r="AD119">
            <v>45</v>
          </cell>
          <cell r="AE119">
            <v>38</v>
          </cell>
          <cell r="AF119">
            <v>36</v>
          </cell>
          <cell r="AG119">
            <v>33</v>
          </cell>
          <cell r="AH119">
            <v>28</v>
          </cell>
          <cell r="AI119">
            <v>23</v>
          </cell>
          <cell r="AJ119">
            <v>20</v>
          </cell>
          <cell r="AK119">
            <v>15</v>
          </cell>
          <cell r="AL119">
            <v>13</v>
          </cell>
          <cell r="AM119">
            <v>8</v>
          </cell>
          <cell r="AN119">
            <v>8</v>
          </cell>
          <cell r="AO119">
            <v>1</v>
          </cell>
          <cell r="AP119">
            <v>4</v>
          </cell>
          <cell r="AQ119">
            <v>4</v>
          </cell>
          <cell r="AR119">
            <v>9</v>
          </cell>
          <cell r="AS119">
            <v>272</v>
          </cell>
          <cell r="AT119">
            <v>25</v>
          </cell>
          <cell r="AU119">
            <v>21</v>
          </cell>
          <cell r="AV119">
            <v>119</v>
          </cell>
          <cell r="AW119">
            <v>12</v>
          </cell>
        </row>
        <row r="120">
          <cell r="C120">
            <v>7032</v>
          </cell>
          <cell r="D120" t="str">
            <v>P.S. CAMPAMENTO</v>
          </cell>
          <cell r="E120" t="str">
            <v>I-1</v>
          </cell>
          <cell r="F120">
            <v>591</v>
          </cell>
          <cell r="G120">
            <v>45</v>
          </cell>
          <cell r="H120">
            <v>8</v>
          </cell>
          <cell r="I120">
            <v>10</v>
          </cell>
          <cell r="J120">
            <v>12</v>
          </cell>
          <cell r="K120">
            <v>5</v>
          </cell>
          <cell r="L120">
            <v>10</v>
          </cell>
          <cell r="M120">
            <v>7</v>
          </cell>
          <cell r="N120">
            <v>12</v>
          </cell>
          <cell r="O120">
            <v>13</v>
          </cell>
          <cell r="P120">
            <v>12</v>
          </cell>
          <cell r="Q120">
            <v>12</v>
          </cell>
          <cell r="R120">
            <v>12</v>
          </cell>
          <cell r="S120">
            <v>12</v>
          </cell>
          <cell r="T120">
            <v>11</v>
          </cell>
          <cell r="U120">
            <v>11</v>
          </cell>
          <cell r="V120">
            <v>11</v>
          </cell>
          <cell r="W120">
            <v>10</v>
          </cell>
          <cell r="X120">
            <v>10</v>
          </cell>
          <cell r="Y120">
            <v>10</v>
          </cell>
          <cell r="Z120">
            <v>9</v>
          </cell>
          <cell r="AA120">
            <v>9</v>
          </cell>
          <cell r="AB120">
            <v>41</v>
          </cell>
          <cell r="AC120">
            <v>43</v>
          </cell>
          <cell r="AD120">
            <v>51</v>
          </cell>
          <cell r="AE120">
            <v>43</v>
          </cell>
          <cell r="AF120">
            <v>41</v>
          </cell>
          <cell r="AG120">
            <v>37</v>
          </cell>
          <cell r="AH120">
            <v>32</v>
          </cell>
          <cell r="AI120">
            <v>26</v>
          </cell>
          <cell r="AJ120">
            <v>23</v>
          </cell>
          <cell r="AK120">
            <v>17</v>
          </cell>
          <cell r="AL120">
            <v>14</v>
          </cell>
          <cell r="AM120">
            <v>9</v>
          </cell>
          <cell r="AN120">
            <v>8</v>
          </cell>
          <cell r="AO120">
            <v>1</v>
          </cell>
          <cell r="AP120">
            <v>5</v>
          </cell>
          <cell r="AQ120">
            <v>4</v>
          </cell>
          <cell r="AR120">
            <v>10</v>
          </cell>
          <cell r="AS120">
            <v>304</v>
          </cell>
          <cell r="AT120">
            <v>29</v>
          </cell>
          <cell r="AU120">
            <v>24</v>
          </cell>
          <cell r="AV120">
            <v>133</v>
          </cell>
          <cell r="AW120">
            <v>10</v>
          </cell>
        </row>
        <row r="121">
          <cell r="C121">
            <v>11327</v>
          </cell>
          <cell r="D121" t="str">
            <v>P.S. PARAGUAY</v>
          </cell>
          <cell r="E121" t="str">
            <v>I-1</v>
          </cell>
          <cell r="F121">
            <v>583</v>
          </cell>
          <cell r="G121">
            <v>55</v>
          </cell>
          <cell r="H121">
            <v>11</v>
          </cell>
          <cell r="I121">
            <v>13</v>
          </cell>
          <cell r="J121">
            <v>7</v>
          </cell>
          <cell r="K121">
            <v>8</v>
          </cell>
          <cell r="L121">
            <v>16</v>
          </cell>
          <cell r="M121">
            <v>8</v>
          </cell>
          <cell r="N121">
            <v>12</v>
          </cell>
          <cell r="O121">
            <v>12</v>
          </cell>
          <cell r="P121">
            <v>12</v>
          </cell>
          <cell r="Q121">
            <v>12</v>
          </cell>
          <cell r="R121">
            <v>12</v>
          </cell>
          <cell r="S121">
            <v>11</v>
          </cell>
          <cell r="T121">
            <v>11</v>
          </cell>
          <cell r="U121">
            <v>11</v>
          </cell>
          <cell r="V121">
            <v>10</v>
          </cell>
          <cell r="W121">
            <v>10</v>
          </cell>
          <cell r="X121">
            <v>10</v>
          </cell>
          <cell r="Y121">
            <v>9</v>
          </cell>
          <cell r="Z121">
            <v>9</v>
          </cell>
          <cell r="AA121">
            <v>8</v>
          </cell>
          <cell r="AB121">
            <v>39</v>
          </cell>
          <cell r="AC121">
            <v>41</v>
          </cell>
          <cell r="AD121">
            <v>49</v>
          </cell>
          <cell r="AE121">
            <v>41</v>
          </cell>
          <cell r="AF121">
            <v>39</v>
          </cell>
          <cell r="AG121">
            <v>36</v>
          </cell>
          <cell r="AH121">
            <v>31</v>
          </cell>
          <cell r="AI121">
            <v>25</v>
          </cell>
          <cell r="AJ121">
            <v>22</v>
          </cell>
          <cell r="AK121">
            <v>17</v>
          </cell>
          <cell r="AL121">
            <v>14</v>
          </cell>
          <cell r="AM121">
            <v>9</v>
          </cell>
          <cell r="AN121">
            <v>8</v>
          </cell>
          <cell r="AO121">
            <v>1</v>
          </cell>
          <cell r="AP121">
            <v>4</v>
          </cell>
          <cell r="AQ121">
            <v>4</v>
          </cell>
          <cell r="AR121">
            <v>10</v>
          </cell>
          <cell r="AS121">
            <v>300</v>
          </cell>
          <cell r="AT121">
            <v>28</v>
          </cell>
          <cell r="AU121">
            <v>23</v>
          </cell>
          <cell r="AV121">
            <v>129</v>
          </cell>
          <cell r="AW121">
            <v>13</v>
          </cell>
        </row>
        <row r="122">
          <cell r="D122" t="str">
            <v>MICRORED LLAMA</v>
          </cell>
          <cell r="F122">
            <v>4821</v>
          </cell>
          <cell r="G122">
            <v>262</v>
          </cell>
          <cell r="H122">
            <v>43</v>
          </cell>
          <cell r="I122">
            <v>49</v>
          </cell>
          <cell r="J122">
            <v>62</v>
          </cell>
          <cell r="K122">
            <v>54</v>
          </cell>
          <cell r="L122">
            <v>54</v>
          </cell>
          <cell r="M122">
            <v>64</v>
          </cell>
          <cell r="N122">
            <v>78</v>
          </cell>
          <cell r="O122">
            <v>78</v>
          </cell>
          <cell r="P122">
            <v>82</v>
          </cell>
          <cell r="Q122">
            <v>84</v>
          </cell>
          <cell r="R122">
            <v>87</v>
          </cell>
          <cell r="S122">
            <v>90</v>
          </cell>
          <cell r="T122">
            <v>91</v>
          </cell>
          <cell r="U122">
            <v>92</v>
          </cell>
          <cell r="V122">
            <v>88</v>
          </cell>
          <cell r="W122">
            <v>86</v>
          </cell>
          <cell r="X122">
            <v>85</v>
          </cell>
          <cell r="Y122">
            <v>83</v>
          </cell>
          <cell r="Z122">
            <v>79</v>
          </cell>
          <cell r="AA122">
            <v>77</v>
          </cell>
          <cell r="AB122">
            <v>335</v>
          </cell>
          <cell r="AC122">
            <v>319</v>
          </cell>
          <cell r="AD122">
            <v>396</v>
          </cell>
          <cell r="AE122">
            <v>363</v>
          </cell>
          <cell r="AF122">
            <v>376</v>
          </cell>
          <cell r="AG122">
            <v>316</v>
          </cell>
          <cell r="AH122">
            <v>282</v>
          </cell>
          <cell r="AI122">
            <v>252</v>
          </cell>
          <cell r="AJ122">
            <v>206</v>
          </cell>
          <cell r="AK122">
            <v>171</v>
          </cell>
          <cell r="AL122">
            <v>112</v>
          </cell>
          <cell r="AM122">
            <v>98</v>
          </cell>
          <cell r="AN122">
            <v>89</v>
          </cell>
          <cell r="AO122">
            <v>8</v>
          </cell>
          <cell r="AP122">
            <v>40</v>
          </cell>
          <cell r="AQ122">
            <v>42</v>
          </cell>
          <cell r="AR122">
            <v>94</v>
          </cell>
          <cell r="AS122">
            <v>2480</v>
          </cell>
          <cell r="AT122">
            <v>227</v>
          </cell>
          <cell r="AU122">
            <v>205</v>
          </cell>
          <cell r="AV122">
            <v>1086</v>
          </cell>
          <cell r="AW122">
            <v>49</v>
          </cell>
        </row>
        <row r="123">
          <cell r="C123">
            <v>4763</v>
          </cell>
          <cell r="D123" t="str">
            <v>C.S. LLAMA</v>
          </cell>
          <cell r="E123" t="str">
            <v>I-3</v>
          </cell>
          <cell r="F123">
            <v>2260</v>
          </cell>
          <cell r="G123">
            <v>130</v>
          </cell>
          <cell r="H123">
            <v>24</v>
          </cell>
          <cell r="I123">
            <v>25</v>
          </cell>
          <cell r="J123">
            <v>25</v>
          </cell>
          <cell r="K123">
            <v>26</v>
          </cell>
          <cell r="L123">
            <v>30</v>
          </cell>
          <cell r="M123">
            <v>28</v>
          </cell>
          <cell r="N123">
            <v>36</v>
          </cell>
          <cell r="O123">
            <v>36</v>
          </cell>
          <cell r="P123">
            <v>38</v>
          </cell>
          <cell r="Q123">
            <v>39</v>
          </cell>
          <cell r="R123">
            <v>40</v>
          </cell>
          <cell r="S123">
            <v>42</v>
          </cell>
          <cell r="T123">
            <v>43</v>
          </cell>
          <cell r="U123">
            <v>44</v>
          </cell>
          <cell r="V123">
            <v>42</v>
          </cell>
          <cell r="W123">
            <v>40</v>
          </cell>
          <cell r="X123">
            <v>40</v>
          </cell>
          <cell r="Y123">
            <v>38</v>
          </cell>
          <cell r="Z123">
            <v>37</v>
          </cell>
          <cell r="AA123">
            <v>38</v>
          </cell>
          <cell r="AB123">
            <v>157</v>
          </cell>
          <cell r="AC123">
            <v>149</v>
          </cell>
          <cell r="AD123">
            <v>187</v>
          </cell>
          <cell r="AE123">
            <v>168</v>
          </cell>
          <cell r="AF123">
            <v>178</v>
          </cell>
          <cell r="AG123">
            <v>150</v>
          </cell>
          <cell r="AH123">
            <v>131</v>
          </cell>
          <cell r="AI123">
            <v>117</v>
          </cell>
          <cell r="AJ123">
            <v>95</v>
          </cell>
          <cell r="AK123">
            <v>79</v>
          </cell>
          <cell r="AL123">
            <v>51</v>
          </cell>
          <cell r="AM123">
            <v>45</v>
          </cell>
          <cell r="AN123">
            <v>42</v>
          </cell>
          <cell r="AO123">
            <v>3</v>
          </cell>
          <cell r="AP123">
            <v>19</v>
          </cell>
          <cell r="AQ123">
            <v>21</v>
          </cell>
          <cell r="AR123">
            <v>44</v>
          </cell>
          <cell r="AS123">
            <v>1147</v>
          </cell>
          <cell r="AT123">
            <v>106</v>
          </cell>
          <cell r="AU123">
            <v>97</v>
          </cell>
          <cell r="AV123">
            <v>512</v>
          </cell>
          <cell r="AW123">
            <v>30</v>
          </cell>
        </row>
        <row r="124">
          <cell r="C124">
            <v>4765</v>
          </cell>
          <cell r="D124" t="str">
            <v>P.S. LIMONCARRO</v>
          </cell>
          <cell r="E124" t="str">
            <v>I-1</v>
          </cell>
          <cell r="F124">
            <v>371</v>
          </cell>
          <cell r="G124">
            <v>11</v>
          </cell>
          <cell r="H124">
            <v>2</v>
          </cell>
          <cell r="I124">
            <v>1</v>
          </cell>
          <cell r="J124">
            <v>2</v>
          </cell>
          <cell r="K124">
            <v>2</v>
          </cell>
          <cell r="L124">
            <v>4</v>
          </cell>
          <cell r="M124">
            <v>1</v>
          </cell>
          <cell r="N124">
            <v>6</v>
          </cell>
          <cell r="O124">
            <v>6</v>
          </cell>
          <cell r="P124">
            <v>7</v>
          </cell>
          <cell r="Q124">
            <v>7</v>
          </cell>
          <cell r="R124">
            <v>7</v>
          </cell>
          <cell r="S124">
            <v>7</v>
          </cell>
          <cell r="T124">
            <v>7</v>
          </cell>
          <cell r="U124">
            <v>7</v>
          </cell>
          <cell r="V124">
            <v>7</v>
          </cell>
          <cell r="W124">
            <v>7</v>
          </cell>
          <cell r="X124">
            <v>7</v>
          </cell>
          <cell r="Y124">
            <v>7</v>
          </cell>
          <cell r="Z124">
            <v>6</v>
          </cell>
          <cell r="AA124">
            <v>6</v>
          </cell>
          <cell r="AB124">
            <v>27</v>
          </cell>
          <cell r="AC124">
            <v>25</v>
          </cell>
          <cell r="AD124">
            <v>32</v>
          </cell>
          <cell r="AE124">
            <v>29</v>
          </cell>
          <cell r="AF124">
            <v>30</v>
          </cell>
          <cell r="AG124">
            <v>25</v>
          </cell>
          <cell r="AH124">
            <v>23</v>
          </cell>
          <cell r="AI124">
            <v>20</v>
          </cell>
          <cell r="AJ124">
            <v>16</v>
          </cell>
          <cell r="AK124">
            <v>14</v>
          </cell>
          <cell r="AL124">
            <v>9</v>
          </cell>
          <cell r="AM124">
            <v>8</v>
          </cell>
          <cell r="AN124">
            <v>7</v>
          </cell>
          <cell r="AO124">
            <v>1</v>
          </cell>
          <cell r="AP124">
            <v>3</v>
          </cell>
          <cell r="AQ124">
            <v>3</v>
          </cell>
          <cell r="AR124">
            <v>8</v>
          </cell>
          <cell r="AS124">
            <v>195</v>
          </cell>
          <cell r="AT124">
            <v>18</v>
          </cell>
          <cell r="AU124">
            <v>16</v>
          </cell>
          <cell r="AV124">
            <v>87</v>
          </cell>
          <cell r="AW124">
            <v>2</v>
          </cell>
        </row>
        <row r="125">
          <cell r="C125">
            <v>4766</v>
          </cell>
          <cell r="D125" t="str">
            <v>P.S. MAICHIL</v>
          </cell>
          <cell r="E125" t="str">
            <v>I-1</v>
          </cell>
          <cell r="F125">
            <v>461</v>
          </cell>
          <cell r="G125">
            <v>26</v>
          </cell>
          <cell r="H125">
            <v>3</v>
          </cell>
          <cell r="I125">
            <v>5</v>
          </cell>
          <cell r="J125">
            <v>7</v>
          </cell>
          <cell r="K125">
            <v>7</v>
          </cell>
          <cell r="L125">
            <v>4</v>
          </cell>
          <cell r="M125">
            <v>3</v>
          </cell>
          <cell r="N125">
            <v>8</v>
          </cell>
          <cell r="O125">
            <v>8</v>
          </cell>
          <cell r="P125">
            <v>8</v>
          </cell>
          <cell r="Q125">
            <v>8</v>
          </cell>
          <cell r="R125">
            <v>8</v>
          </cell>
          <cell r="S125">
            <v>9</v>
          </cell>
          <cell r="T125">
            <v>9</v>
          </cell>
          <cell r="U125">
            <v>9</v>
          </cell>
          <cell r="V125">
            <v>8</v>
          </cell>
          <cell r="W125">
            <v>8</v>
          </cell>
          <cell r="X125">
            <v>8</v>
          </cell>
          <cell r="Y125">
            <v>8</v>
          </cell>
          <cell r="Z125">
            <v>8</v>
          </cell>
          <cell r="AA125">
            <v>7</v>
          </cell>
          <cell r="AB125">
            <v>32</v>
          </cell>
          <cell r="AC125">
            <v>31</v>
          </cell>
          <cell r="AD125">
            <v>38</v>
          </cell>
          <cell r="AE125">
            <v>35</v>
          </cell>
          <cell r="AF125">
            <v>36</v>
          </cell>
          <cell r="AG125">
            <v>30</v>
          </cell>
          <cell r="AH125">
            <v>27</v>
          </cell>
          <cell r="AI125">
            <v>24</v>
          </cell>
          <cell r="AJ125">
            <v>20</v>
          </cell>
          <cell r="AK125">
            <v>16</v>
          </cell>
          <cell r="AL125">
            <v>11</v>
          </cell>
          <cell r="AM125">
            <v>9</v>
          </cell>
          <cell r="AN125">
            <v>9</v>
          </cell>
          <cell r="AO125">
            <v>1</v>
          </cell>
          <cell r="AP125">
            <v>4</v>
          </cell>
          <cell r="AQ125">
            <v>4</v>
          </cell>
          <cell r="AR125">
            <v>9</v>
          </cell>
          <cell r="AS125">
            <v>238</v>
          </cell>
          <cell r="AT125">
            <v>22</v>
          </cell>
          <cell r="AU125">
            <v>20</v>
          </cell>
          <cell r="AV125">
            <v>105</v>
          </cell>
          <cell r="AW125">
            <v>3</v>
          </cell>
        </row>
        <row r="126">
          <cell r="C126">
            <v>4769</v>
          </cell>
          <cell r="D126" t="str">
            <v>P.S. SAN JUAN DE COJIN</v>
          </cell>
          <cell r="E126" t="str">
            <v>I-1</v>
          </cell>
          <cell r="F126">
            <v>373</v>
          </cell>
          <cell r="G126">
            <v>13</v>
          </cell>
          <cell r="H126">
            <v>2</v>
          </cell>
          <cell r="I126">
            <v>1</v>
          </cell>
          <cell r="J126">
            <v>6</v>
          </cell>
          <cell r="K126">
            <v>2</v>
          </cell>
          <cell r="L126">
            <v>2</v>
          </cell>
          <cell r="M126">
            <v>4</v>
          </cell>
          <cell r="N126">
            <v>6</v>
          </cell>
          <cell r="O126">
            <v>6</v>
          </cell>
          <cell r="P126">
            <v>6</v>
          </cell>
          <cell r="Q126">
            <v>7</v>
          </cell>
          <cell r="R126">
            <v>7</v>
          </cell>
          <cell r="S126">
            <v>7</v>
          </cell>
          <cell r="T126">
            <v>7</v>
          </cell>
          <cell r="U126">
            <v>7</v>
          </cell>
          <cell r="V126">
            <v>7</v>
          </cell>
          <cell r="W126">
            <v>7</v>
          </cell>
          <cell r="X126">
            <v>7</v>
          </cell>
          <cell r="Y126">
            <v>7</v>
          </cell>
          <cell r="Z126">
            <v>6</v>
          </cell>
          <cell r="AA126">
            <v>6</v>
          </cell>
          <cell r="AB126">
            <v>27</v>
          </cell>
          <cell r="AC126">
            <v>25</v>
          </cell>
          <cell r="AD126">
            <v>32</v>
          </cell>
          <cell r="AE126">
            <v>29</v>
          </cell>
          <cell r="AF126">
            <v>30</v>
          </cell>
          <cell r="AG126">
            <v>25</v>
          </cell>
          <cell r="AH126">
            <v>22</v>
          </cell>
          <cell r="AI126">
            <v>20</v>
          </cell>
          <cell r="AJ126">
            <v>16</v>
          </cell>
          <cell r="AK126">
            <v>13</v>
          </cell>
          <cell r="AL126">
            <v>9</v>
          </cell>
          <cell r="AM126">
            <v>8</v>
          </cell>
          <cell r="AN126">
            <v>7</v>
          </cell>
          <cell r="AO126">
            <v>1</v>
          </cell>
          <cell r="AP126">
            <v>3</v>
          </cell>
          <cell r="AQ126">
            <v>3</v>
          </cell>
          <cell r="AR126">
            <v>7</v>
          </cell>
          <cell r="AS126">
            <v>195</v>
          </cell>
          <cell r="AT126">
            <v>18</v>
          </cell>
          <cell r="AU126">
            <v>16</v>
          </cell>
          <cell r="AV126">
            <v>87</v>
          </cell>
          <cell r="AW126">
            <v>2</v>
          </cell>
        </row>
        <row r="127">
          <cell r="C127">
            <v>4767</v>
          </cell>
          <cell r="D127" t="str">
            <v>P.S. POTRERILLO</v>
          </cell>
          <cell r="E127" t="str">
            <v>I-1</v>
          </cell>
          <cell r="F127">
            <v>347</v>
          </cell>
          <cell r="G127">
            <v>21</v>
          </cell>
          <cell r="H127">
            <v>3</v>
          </cell>
          <cell r="I127">
            <v>6</v>
          </cell>
          <cell r="J127">
            <v>7</v>
          </cell>
          <cell r="K127">
            <v>4</v>
          </cell>
          <cell r="L127">
            <v>1</v>
          </cell>
          <cell r="M127">
            <v>9</v>
          </cell>
          <cell r="N127">
            <v>6</v>
          </cell>
          <cell r="O127">
            <v>6</v>
          </cell>
          <cell r="P127">
            <v>6</v>
          </cell>
          <cell r="Q127">
            <v>6</v>
          </cell>
          <cell r="R127">
            <v>6</v>
          </cell>
          <cell r="S127">
            <v>6</v>
          </cell>
          <cell r="T127">
            <v>6</v>
          </cell>
          <cell r="U127">
            <v>6</v>
          </cell>
          <cell r="V127">
            <v>6</v>
          </cell>
          <cell r="W127">
            <v>6</v>
          </cell>
          <cell r="X127">
            <v>6</v>
          </cell>
          <cell r="Y127">
            <v>6</v>
          </cell>
          <cell r="Z127">
            <v>6</v>
          </cell>
          <cell r="AA127">
            <v>5</v>
          </cell>
          <cell r="AB127">
            <v>24</v>
          </cell>
          <cell r="AC127">
            <v>22</v>
          </cell>
          <cell r="AD127">
            <v>28</v>
          </cell>
          <cell r="AE127">
            <v>26</v>
          </cell>
          <cell r="AF127">
            <v>27</v>
          </cell>
          <cell r="AG127">
            <v>22</v>
          </cell>
          <cell r="AH127">
            <v>20</v>
          </cell>
          <cell r="AI127">
            <v>18</v>
          </cell>
          <cell r="AJ127">
            <v>14</v>
          </cell>
          <cell r="AK127">
            <v>12</v>
          </cell>
          <cell r="AL127">
            <v>8</v>
          </cell>
          <cell r="AM127">
            <v>7</v>
          </cell>
          <cell r="AN127">
            <v>6</v>
          </cell>
          <cell r="AO127">
            <v>1</v>
          </cell>
          <cell r="AP127">
            <v>3</v>
          </cell>
          <cell r="AQ127">
            <v>3</v>
          </cell>
          <cell r="AR127">
            <v>7</v>
          </cell>
          <cell r="AS127">
            <v>177</v>
          </cell>
          <cell r="AT127">
            <v>16</v>
          </cell>
          <cell r="AU127">
            <v>15</v>
          </cell>
          <cell r="AV127">
            <v>77</v>
          </cell>
          <cell r="AW127">
            <v>3</v>
          </cell>
        </row>
        <row r="128">
          <cell r="C128">
            <v>6671</v>
          </cell>
          <cell r="D128" t="str">
            <v>P.S. PALO BLANCO</v>
          </cell>
          <cell r="E128" t="str">
            <v>I-1</v>
          </cell>
          <cell r="F128">
            <v>188</v>
          </cell>
          <cell r="G128">
            <v>16</v>
          </cell>
          <cell r="H128">
            <v>3</v>
          </cell>
          <cell r="I128">
            <v>5</v>
          </cell>
          <cell r="J128">
            <v>5</v>
          </cell>
          <cell r="K128">
            <v>2</v>
          </cell>
          <cell r="L128">
            <v>1</v>
          </cell>
          <cell r="M128">
            <v>2</v>
          </cell>
          <cell r="N128">
            <v>3</v>
          </cell>
          <cell r="O128">
            <v>3</v>
          </cell>
          <cell r="P128">
            <v>3</v>
          </cell>
          <cell r="Q128">
            <v>3</v>
          </cell>
          <cell r="R128">
            <v>4</v>
          </cell>
          <cell r="S128">
            <v>4</v>
          </cell>
          <cell r="T128">
            <v>4</v>
          </cell>
          <cell r="U128">
            <v>4</v>
          </cell>
          <cell r="V128">
            <v>3</v>
          </cell>
          <cell r="W128">
            <v>3</v>
          </cell>
          <cell r="X128">
            <v>3</v>
          </cell>
          <cell r="Y128">
            <v>3</v>
          </cell>
          <cell r="Z128">
            <v>3</v>
          </cell>
          <cell r="AA128">
            <v>2</v>
          </cell>
          <cell r="AB128">
            <v>11</v>
          </cell>
          <cell r="AC128">
            <v>13</v>
          </cell>
          <cell r="AD128">
            <v>12</v>
          </cell>
          <cell r="AE128">
            <v>15</v>
          </cell>
          <cell r="AF128">
            <v>11</v>
          </cell>
          <cell r="AG128">
            <v>11</v>
          </cell>
          <cell r="AH128">
            <v>11</v>
          </cell>
          <cell r="AI128">
            <v>10</v>
          </cell>
          <cell r="AJ128">
            <v>11</v>
          </cell>
          <cell r="AK128">
            <v>8</v>
          </cell>
          <cell r="AL128">
            <v>5</v>
          </cell>
          <cell r="AM128">
            <v>4</v>
          </cell>
          <cell r="AN128">
            <v>3</v>
          </cell>
          <cell r="AO128">
            <v>0</v>
          </cell>
          <cell r="AP128">
            <v>1</v>
          </cell>
          <cell r="AQ128">
            <v>1</v>
          </cell>
          <cell r="AR128">
            <v>3</v>
          </cell>
          <cell r="AS128">
            <v>105</v>
          </cell>
          <cell r="AT128">
            <v>9</v>
          </cell>
          <cell r="AU128">
            <v>6</v>
          </cell>
          <cell r="AV128">
            <v>34</v>
          </cell>
          <cell r="AW128">
            <v>3</v>
          </cell>
        </row>
        <row r="129">
          <cell r="C129">
            <v>4770</v>
          </cell>
          <cell r="D129" t="str">
            <v>P.S. TIMON</v>
          </cell>
          <cell r="E129" t="str">
            <v>I-1</v>
          </cell>
          <cell r="F129">
            <v>821</v>
          </cell>
          <cell r="G129">
            <v>45</v>
          </cell>
          <cell r="H129">
            <v>6</v>
          </cell>
          <cell r="I129">
            <v>6</v>
          </cell>
          <cell r="J129">
            <v>10</v>
          </cell>
          <cell r="K129">
            <v>11</v>
          </cell>
          <cell r="L129">
            <v>12</v>
          </cell>
          <cell r="M129">
            <v>17</v>
          </cell>
          <cell r="N129">
            <v>13</v>
          </cell>
          <cell r="O129">
            <v>13</v>
          </cell>
          <cell r="P129">
            <v>14</v>
          </cell>
          <cell r="Q129">
            <v>14</v>
          </cell>
          <cell r="R129">
            <v>15</v>
          </cell>
          <cell r="S129">
            <v>15</v>
          </cell>
          <cell r="T129">
            <v>15</v>
          </cell>
          <cell r="U129">
            <v>15</v>
          </cell>
          <cell r="V129">
            <v>15</v>
          </cell>
          <cell r="W129">
            <v>15</v>
          </cell>
          <cell r="X129">
            <v>14</v>
          </cell>
          <cell r="Y129">
            <v>14</v>
          </cell>
          <cell r="Z129">
            <v>13</v>
          </cell>
          <cell r="AA129">
            <v>13</v>
          </cell>
          <cell r="AB129">
            <v>57</v>
          </cell>
          <cell r="AC129">
            <v>54</v>
          </cell>
          <cell r="AD129">
            <v>67</v>
          </cell>
          <cell r="AE129">
            <v>61</v>
          </cell>
          <cell r="AF129">
            <v>64</v>
          </cell>
          <cell r="AG129">
            <v>53</v>
          </cell>
          <cell r="AH129">
            <v>48</v>
          </cell>
          <cell r="AI129">
            <v>43</v>
          </cell>
          <cell r="AJ129">
            <v>34</v>
          </cell>
          <cell r="AK129">
            <v>29</v>
          </cell>
          <cell r="AL129">
            <v>19</v>
          </cell>
          <cell r="AM129">
            <v>17</v>
          </cell>
          <cell r="AN129">
            <v>15</v>
          </cell>
          <cell r="AO129">
            <v>1</v>
          </cell>
          <cell r="AP129">
            <v>7</v>
          </cell>
          <cell r="AQ129">
            <v>7</v>
          </cell>
          <cell r="AR129">
            <v>16</v>
          </cell>
          <cell r="AS129">
            <v>423</v>
          </cell>
          <cell r="AT129">
            <v>38</v>
          </cell>
          <cell r="AU129">
            <v>35</v>
          </cell>
          <cell r="AV129">
            <v>184</v>
          </cell>
          <cell r="AW129">
            <v>6</v>
          </cell>
        </row>
        <row r="130">
          <cell r="D130" t="str">
            <v>MICRORED RAMADA DE LLAMA</v>
          </cell>
          <cell r="F130">
            <v>3317</v>
          </cell>
          <cell r="G130">
            <v>245</v>
          </cell>
          <cell r="H130">
            <v>49</v>
          </cell>
          <cell r="I130">
            <v>57</v>
          </cell>
          <cell r="J130">
            <v>45</v>
          </cell>
          <cell r="K130">
            <v>46</v>
          </cell>
          <cell r="L130">
            <v>48</v>
          </cell>
          <cell r="M130">
            <v>42</v>
          </cell>
          <cell r="N130">
            <v>53</v>
          </cell>
          <cell r="O130">
            <v>54</v>
          </cell>
          <cell r="P130">
            <v>55</v>
          </cell>
          <cell r="Q130">
            <v>56</v>
          </cell>
          <cell r="R130">
            <v>59</v>
          </cell>
          <cell r="S130">
            <v>60</v>
          </cell>
          <cell r="T130">
            <v>61</v>
          </cell>
          <cell r="U130">
            <v>61</v>
          </cell>
          <cell r="V130">
            <v>59</v>
          </cell>
          <cell r="W130">
            <v>59</v>
          </cell>
          <cell r="X130">
            <v>58</v>
          </cell>
          <cell r="Y130">
            <v>56</v>
          </cell>
          <cell r="Z130">
            <v>54</v>
          </cell>
          <cell r="AA130">
            <v>51</v>
          </cell>
          <cell r="AB130">
            <v>227</v>
          </cell>
          <cell r="AC130">
            <v>214</v>
          </cell>
          <cell r="AD130">
            <v>269</v>
          </cell>
          <cell r="AE130">
            <v>244</v>
          </cell>
          <cell r="AF130">
            <v>255</v>
          </cell>
          <cell r="AG130">
            <v>213</v>
          </cell>
          <cell r="AH130">
            <v>191</v>
          </cell>
          <cell r="AI130">
            <v>170</v>
          </cell>
          <cell r="AJ130">
            <v>137</v>
          </cell>
          <cell r="AK130">
            <v>114</v>
          </cell>
          <cell r="AL130">
            <v>75</v>
          </cell>
          <cell r="AM130">
            <v>66</v>
          </cell>
          <cell r="AN130">
            <v>59</v>
          </cell>
          <cell r="AO130">
            <v>5</v>
          </cell>
          <cell r="AP130">
            <v>29</v>
          </cell>
          <cell r="AQ130">
            <v>30</v>
          </cell>
          <cell r="AR130">
            <v>63</v>
          </cell>
          <cell r="AS130">
            <v>1691</v>
          </cell>
          <cell r="AT130">
            <v>153</v>
          </cell>
          <cell r="AU130">
            <v>138</v>
          </cell>
          <cell r="AV130">
            <v>736</v>
          </cell>
          <cell r="AW130">
            <v>60</v>
          </cell>
        </row>
        <row r="131">
          <cell r="C131">
            <v>4764</v>
          </cell>
          <cell r="D131" t="str">
            <v>C.S. LA RAMADA DE LLAMA</v>
          </cell>
          <cell r="E131" t="str">
            <v>I-3</v>
          </cell>
          <cell r="F131">
            <v>1219</v>
          </cell>
          <cell r="G131">
            <v>85</v>
          </cell>
          <cell r="H131">
            <v>20</v>
          </cell>
          <cell r="I131">
            <v>24</v>
          </cell>
          <cell r="J131">
            <v>11</v>
          </cell>
          <cell r="K131">
            <v>10</v>
          </cell>
          <cell r="L131">
            <v>20</v>
          </cell>
          <cell r="M131">
            <v>10</v>
          </cell>
          <cell r="N131">
            <v>20</v>
          </cell>
          <cell r="O131">
            <v>20</v>
          </cell>
          <cell r="P131">
            <v>20</v>
          </cell>
          <cell r="Q131">
            <v>21</v>
          </cell>
          <cell r="R131">
            <v>22</v>
          </cell>
          <cell r="S131">
            <v>22</v>
          </cell>
          <cell r="T131">
            <v>23</v>
          </cell>
          <cell r="U131">
            <v>23</v>
          </cell>
          <cell r="V131">
            <v>22</v>
          </cell>
          <cell r="W131">
            <v>22</v>
          </cell>
          <cell r="X131">
            <v>21</v>
          </cell>
          <cell r="Y131">
            <v>21</v>
          </cell>
          <cell r="Z131">
            <v>20</v>
          </cell>
          <cell r="AA131">
            <v>19</v>
          </cell>
          <cell r="AB131">
            <v>84</v>
          </cell>
          <cell r="AC131">
            <v>79</v>
          </cell>
          <cell r="AD131">
            <v>100</v>
          </cell>
          <cell r="AE131">
            <v>90</v>
          </cell>
          <cell r="AF131">
            <v>95</v>
          </cell>
          <cell r="AG131">
            <v>79</v>
          </cell>
          <cell r="AH131">
            <v>71</v>
          </cell>
          <cell r="AI131">
            <v>63</v>
          </cell>
          <cell r="AJ131">
            <v>51</v>
          </cell>
          <cell r="AK131">
            <v>42</v>
          </cell>
          <cell r="AL131">
            <v>28</v>
          </cell>
          <cell r="AM131">
            <v>24</v>
          </cell>
          <cell r="AN131">
            <v>22</v>
          </cell>
          <cell r="AO131">
            <v>2</v>
          </cell>
          <cell r="AP131">
            <v>11</v>
          </cell>
          <cell r="AQ131">
            <v>12</v>
          </cell>
          <cell r="AR131">
            <v>23</v>
          </cell>
          <cell r="AS131">
            <v>619</v>
          </cell>
          <cell r="AT131">
            <v>57</v>
          </cell>
          <cell r="AU131">
            <v>51</v>
          </cell>
          <cell r="AV131">
            <v>273</v>
          </cell>
          <cell r="AW131">
            <v>25</v>
          </cell>
        </row>
        <row r="132">
          <cell r="C132">
            <v>6673</v>
          </cell>
          <cell r="D132" t="str">
            <v>P.S. HUANABAL</v>
          </cell>
          <cell r="E132" t="str">
            <v>I-2</v>
          </cell>
          <cell r="F132">
            <v>1315</v>
          </cell>
          <cell r="G132">
            <v>101</v>
          </cell>
          <cell r="H132">
            <v>19</v>
          </cell>
          <cell r="I132">
            <v>21</v>
          </cell>
          <cell r="J132">
            <v>22</v>
          </cell>
          <cell r="K132">
            <v>24</v>
          </cell>
          <cell r="L132">
            <v>15</v>
          </cell>
          <cell r="M132">
            <v>24</v>
          </cell>
          <cell r="N132">
            <v>21</v>
          </cell>
          <cell r="O132">
            <v>21</v>
          </cell>
          <cell r="P132">
            <v>22</v>
          </cell>
          <cell r="Q132">
            <v>22</v>
          </cell>
          <cell r="R132">
            <v>23</v>
          </cell>
          <cell r="S132">
            <v>24</v>
          </cell>
          <cell r="T132">
            <v>24</v>
          </cell>
          <cell r="U132">
            <v>24</v>
          </cell>
          <cell r="V132">
            <v>23</v>
          </cell>
          <cell r="W132">
            <v>23</v>
          </cell>
          <cell r="X132">
            <v>23</v>
          </cell>
          <cell r="Y132">
            <v>22</v>
          </cell>
          <cell r="Z132">
            <v>21</v>
          </cell>
          <cell r="AA132">
            <v>20</v>
          </cell>
          <cell r="AB132">
            <v>89</v>
          </cell>
          <cell r="AC132">
            <v>84</v>
          </cell>
          <cell r="AD132">
            <v>105</v>
          </cell>
          <cell r="AE132">
            <v>96</v>
          </cell>
          <cell r="AF132">
            <v>100</v>
          </cell>
          <cell r="AG132">
            <v>84</v>
          </cell>
          <cell r="AH132">
            <v>75</v>
          </cell>
          <cell r="AI132">
            <v>67</v>
          </cell>
          <cell r="AJ132">
            <v>54</v>
          </cell>
          <cell r="AK132">
            <v>45</v>
          </cell>
          <cell r="AL132">
            <v>29</v>
          </cell>
          <cell r="AM132">
            <v>26</v>
          </cell>
          <cell r="AN132">
            <v>23</v>
          </cell>
          <cell r="AO132">
            <v>2</v>
          </cell>
          <cell r="AP132">
            <v>11</v>
          </cell>
          <cell r="AQ132">
            <v>11</v>
          </cell>
          <cell r="AR132">
            <v>25</v>
          </cell>
          <cell r="AS132">
            <v>672</v>
          </cell>
          <cell r="AT132">
            <v>60</v>
          </cell>
          <cell r="AU132">
            <v>54</v>
          </cell>
          <cell r="AV132">
            <v>289</v>
          </cell>
          <cell r="AW132">
            <v>23</v>
          </cell>
        </row>
        <row r="133">
          <cell r="C133">
            <v>4768</v>
          </cell>
          <cell r="D133" t="str">
            <v>P.S. SAN CARLOS EL ALTO</v>
          </cell>
          <cell r="E133" t="str">
            <v>I-1</v>
          </cell>
          <cell r="F133">
            <v>783</v>
          </cell>
          <cell r="G133">
            <v>59</v>
          </cell>
          <cell r="H133">
            <v>10</v>
          </cell>
          <cell r="I133">
            <v>12</v>
          </cell>
          <cell r="J133">
            <v>12</v>
          </cell>
          <cell r="K133">
            <v>12</v>
          </cell>
          <cell r="L133">
            <v>13</v>
          </cell>
          <cell r="M133">
            <v>8</v>
          </cell>
          <cell r="N133">
            <v>12</v>
          </cell>
          <cell r="O133">
            <v>13</v>
          </cell>
          <cell r="P133">
            <v>13</v>
          </cell>
          <cell r="Q133">
            <v>13</v>
          </cell>
          <cell r="R133">
            <v>14</v>
          </cell>
          <cell r="S133">
            <v>14</v>
          </cell>
          <cell r="T133">
            <v>14</v>
          </cell>
          <cell r="U133">
            <v>14</v>
          </cell>
          <cell r="V133">
            <v>14</v>
          </cell>
          <cell r="W133">
            <v>14</v>
          </cell>
          <cell r="X133">
            <v>14</v>
          </cell>
          <cell r="Y133">
            <v>13</v>
          </cell>
          <cell r="Z133">
            <v>13</v>
          </cell>
          <cell r="AA133">
            <v>12</v>
          </cell>
          <cell r="AB133">
            <v>54</v>
          </cell>
          <cell r="AC133">
            <v>51</v>
          </cell>
          <cell r="AD133">
            <v>64</v>
          </cell>
          <cell r="AE133">
            <v>58</v>
          </cell>
          <cell r="AF133">
            <v>60</v>
          </cell>
          <cell r="AG133">
            <v>50</v>
          </cell>
          <cell r="AH133">
            <v>45</v>
          </cell>
          <cell r="AI133">
            <v>40</v>
          </cell>
          <cell r="AJ133">
            <v>32</v>
          </cell>
          <cell r="AK133">
            <v>27</v>
          </cell>
          <cell r="AL133">
            <v>18</v>
          </cell>
          <cell r="AM133">
            <v>16</v>
          </cell>
          <cell r="AN133">
            <v>14</v>
          </cell>
          <cell r="AO133">
            <v>1</v>
          </cell>
          <cell r="AP133">
            <v>7</v>
          </cell>
          <cell r="AQ133">
            <v>7</v>
          </cell>
          <cell r="AR133">
            <v>15</v>
          </cell>
          <cell r="AS133">
            <v>400</v>
          </cell>
          <cell r="AT133">
            <v>36</v>
          </cell>
          <cell r="AU133">
            <v>33</v>
          </cell>
          <cell r="AV133">
            <v>174</v>
          </cell>
          <cell r="AW133">
            <v>12</v>
          </cell>
        </row>
        <row r="134">
          <cell r="D134" t="str">
            <v>MICRORED TOCMOCHE</v>
          </cell>
          <cell r="F134">
            <v>5550</v>
          </cell>
          <cell r="G134">
            <v>370</v>
          </cell>
          <cell r="H134">
            <v>68</v>
          </cell>
          <cell r="I134">
            <v>77</v>
          </cell>
          <cell r="J134">
            <v>66</v>
          </cell>
          <cell r="K134">
            <v>76</v>
          </cell>
          <cell r="L134">
            <v>83</v>
          </cell>
          <cell r="M134">
            <v>87</v>
          </cell>
          <cell r="N134">
            <v>124</v>
          </cell>
          <cell r="O134">
            <v>127</v>
          </cell>
          <cell r="P134">
            <v>129</v>
          </cell>
          <cell r="Q134">
            <v>121</v>
          </cell>
          <cell r="R134">
            <v>122</v>
          </cell>
          <cell r="S134">
            <v>122</v>
          </cell>
          <cell r="T134">
            <v>120</v>
          </cell>
          <cell r="U134">
            <v>114</v>
          </cell>
          <cell r="V134">
            <v>108</v>
          </cell>
          <cell r="W134">
            <v>101</v>
          </cell>
          <cell r="X134">
            <v>96</v>
          </cell>
          <cell r="Y134">
            <v>88</v>
          </cell>
          <cell r="Z134">
            <v>83</v>
          </cell>
          <cell r="AA134">
            <v>79</v>
          </cell>
          <cell r="AB134">
            <v>354</v>
          </cell>
          <cell r="AC134">
            <v>356</v>
          </cell>
          <cell r="AD134">
            <v>429</v>
          </cell>
          <cell r="AE134">
            <v>418</v>
          </cell>
          <cell r="AF134">
            <v>353</v>
          </cell>
          <cell r="AG134">
            <v>336</v>
          </cell>
          <cell r="AH134">
            <v>300</v>
          </cell>
          <cell r="AI134">
            <v>248</v>
          </cell>
          <cell r="AJ134">
            <v>239</v>
          </cell>
          <cell r="AK134">
            <v>182</v>
          </cell>
          <cell r="AL134">
            <v>162</v>
          </cell>
          <cell r="AM134">
            <v>99</v>
          </cell>
          <cell r="AN134">
            <v>83</v>
          </cell>
          <cell r="AO134">
            <v>12</v>
          </cell>
          <cell r="AP134">
            <v>47</v>
          </cell>
          <cell r="AQ134">
            <v>44</v>
          </cell>
          <cell r="AR134">
            <v>119</v>
          </cell>
          <cell r="AS134">
            <v>2860</v>
          </cell>
          <cell r="AT134">
            <v>267</v>
          </cell>
          <cell r="AU134">
            <v>207</v>
          </cell>
          <cell r="AV134">
            <v>1074</v>
          </cell>
          <cell r="AW134">
            <v>80</v>
          </cell>
        </row>
        <row r="135">
          <cell r="C135">
            <v>4781</v>
          </cell>
          <cell r="D135" t="str">
            <v>C.S. TOCMOCHE</v>
          </cell>
          <cell r="E135" t="str">
            <v>I-3</v>
          </cell>
          <cell r="F135">
            <v>991</v>
          </cell>
          <cell r="G135">
            <v>72</v>
          </cell>
          <cell r="H135">
            <v>12</v>
          </cell>
          <cell r="I135">
            <v>15</v>
          </cell>
          <cell r="J135">
            <v>17</v>
          </cell>
          <cell r="K135">
            <v>13</v>
          </cell>
          <cell r="L135">
            <v>15</v>
          </cell>
          <cell r="M135">
            <v>7</v>
          </cell>
          <cell r="N135">
            <v>13</v>
          </cell>
          <cell r="O135">
            <v>15</v>
          </cell>
          <cell r="P135">
            <v>16</v>
          </cell>
          <cell r="Q135">
            <v>15</v>
          </cell>
          <cell r="R135">
            <v>16</v>
          </cell>
          <cell r="S135">
            <v>18</v>
          </cell>
          <cell r="T135">
            <v>19</v>
          </cell>
          <cell r="U135">
            <v>19</v>
          </cell>
          <cell r="V135">
            <v>18</v>
          </cell>
          <cell r="W135">
            <v>16</v>
          </cell>
          <cell r="X135">
            <v>17</v>
          </cell>
          <cell r="Y135">
            <v>16</v>
          </cell>
          <cell r="Z135">
            <v>15</v>
          </cell>
          <cell r="AA135">
            <v>13</v>
          </cell>
          <cell r="AB135">
            <v>53</v>
          </cell>
          <cell r="AC135">
            <v>55</v>
          </cell>
          <cell r="AD135">
            <v>68</v>
          </cell>
          <cell r="AE135">
            <v>72</v>
          </cell>
          <cell r="AF135">
            <v>78</v>
          </cell>
          <cell r="AG135">
            <v>69</v>
          </cell>
          <cell r="AH135">
            <v>59</v>
          </cell>
          <cell r="AI135">
            <v>52</v>
          </cell>
          <cell r="AJ135">
            <v>51</v>
          </cell>
          <cell r="AK135">
            <v>37</v>
          </cell>
          <cell r="AL135">
            <v>46</v>
          </cell>
          <cell r="AM135">
            <v>26</v>
          </cell>
          <cell r="AN135">
            <v>20</v>
          </cell>
          <cell r="AO135">
            <v>4</v>
          </cell>
          <cell r="AP135">
            <v>8</v>
          </cell>
          <cell r="AQ135">
            <v>9</v>
          </cell>
          <cell r="AR135">
            <v>24</v>
          </cell>
          <cell r="AS135">
            <v>509</v>
          </cell>
          <cell r="AT135">
            <v>39</v>
          </cell>
          <cell r="AU135">
            <v>48</v>
          </cell>
          <cell r="AV135">
            <v>163</v>
          </cell>
          <cell r="AW135">
            <v>15</v>
          </cell>
        </row>
        <row r="136">
          <cell r="C136">
            <v>4772</v>
          </cell>
          <cell r="D136" t="str">
            <v>P.S. ANGUYACU</v>
          </cell>
          <cell r="E136" t="str">
            <v>I-1</v>
          </cell>
          <cell r="F136">
            <v>530</v>
          </cell>
          <cell r="G136">
            <v>34</v>
          </cell>
          <cell r="H136">
            <v>6</v>
          </cell>
          <cell r="I136">
            <v>5</v>
          </cell>
          <cell r="J136">
            <v>6</v>
          </cell>
          <cell r="K136">
            <v>9</v>
          </cell>
          <cell r="L136">
            <v>8</v>
          </cell>
          <cell r="M136">
            <v>12</v>
          </cell>
          <cell r="N136">
            <v>14</v>
          </cell>
          <cell r="O136">
            <v>14</v>
          </cell>
          <cell r="P136">
            <v>14</v>
          </cell>
          <cell r="Q136">
            <v>13</v>
          </cell>
          <cell r="R136">
            <v>13</v>
          </cell>
          <cell r="S136">
            <v>12</v>
          </cell>
          <cell r="T136">
            <v>12</v>
          </cell>
          <cell r="U136">
            <v>11</v>
          </cell>
          <cell r="V136">
            <v>11</v>
          </cell>
          <cell r="W136">
            <v>10</v>
          </cell>
          <cell r="X136">
            <v>9</v>
          </cell>
          <cell r="Y136">
            <v>8</v>
          </cell>
          <cell r="Z136">
            <v>8</v>
          </cell>
          <cell r="AA136">
            <v>8</v>
          </cell>
          <cell r="AB136">
            <v>36</v>
          </cell>
          <cell r="AC136">
            <v>34</v>
          </cell>
          <cell r="AD136">
            <v>43</v>
          </cell>
          <cell r="AE136">
            <v>39</v>
          </cell>
          <cell r="AF136">
            <v>32</v>
          </cell>
          <cell r="AG136">
            <v>31</v>
          </cell>
          <cell r="AH136">
            <v>27</v>
          </cell>
          <cell r="AI136">
            <v>21</v>
          </cell>
          <cell r="AJ136">
            <v>20</v>
          </cell>
          <cell r="AK136">
            <v>16</v>
          </cell>
          <cell r="AL136">
            <v>13</v>
          </cell>
          <cell r="AM136">
            <v>8</v>
          </cell>
          <cell r="AN136">
            <v>7</v>
          </cell>
          <cell r="AO136">
            <v>1</v>
          </cell>
          <cell r="AP136">
            <v>5</v>
          </cell>
          <cell r="AQ136">
            <v>5</v>
          </cell>
          <cell r="AR136">
            <v>12</v>
          </cell>
          <cell r="AS136">
            <v>272</v>
          </cell>
          <cell r="AT136">
            <v>27</v>
          </cell>
          <cell r="AU136">
            <v>19</v>
          </cell>
          <cell r="AV136">
            <v>107</v>
          </cell>
          <cell r="AW136">
            <v>6</v>
          </cell>
        </row>
        <row r="137">
          <cell r="C137">
            <v>4773</v>
          </cell>
          <cell r="D137" t="str">
            <v>P.S. GUAYABO</v>
          </cell>
          <cell r="E137" t="str">
            <v>I-1</v>
          </cell>
          <cell r="F137">
            <v>411</v>
          </cell>
          <cell r="G137">
            <v>20</v>
          </cell>
          <cell r="H137">
            <v>3</v>
          </cell>
          <cell r="I137">
            <v>3</v>
          </cell>
          <cell r="J137">
            <v>3</v>
          </cell>
          <cell r="K137">
            <v>5</v>
          </cell>
          <cell r="L137">
            <v>6</v>
          </cell>
          <cell r="M137">
            <v>4</v>
          </cell>
          <cell r="N137">
            <v>11</v>
          </cell>
          <cell r="O137">
            <v>11</v>
          </cell>
          <cell r="P137">
            <v>11</v>
          </cell>
          <cell r="Q137">
            <v>10</v>
          </cell>
          <cell r="R137">
            <v>10</v>
          </cell>
          <cell r="S137">
            <v>10</v>
          </cell>
          <cell r="T137">
            <v>10</v>
          </cell>
          <cell r="U137">
            <v>9</v>
          </cell>
          <cell r="V137">
            <v>9</v>
          </cell>
          <cell r="W137">
            <v>8</v>
          </cell>
          <cell r="X137">
            <v>7</v>
          </cell>
          <cell r="Y137">
            <v>7</v>
          </cell>
          <cell r="Z137">
            <v>6</v>
          </cell>
          <cell r="AA137">
            <v>6</v>
          </cell>
          <cell r="AB137">
            <v>29</v>
          </cell>
          <cell r="AC137">
            <v>27</v>
          </cell>
          <cell r="AD137">
            <v>35</v>
          </cell>
          <cell r="AE137">
            <v>31</v>
          </cell>
          <cell r="AF137">
            <v>25</v>
          </cell>
          <cell r="AG137">
            <v>25</v>
          </cell>
          <cell r="AH137">
            <v>22</v>
          </cell>
          <cell r="AI137">
            <v>17</v>
          </cell>
          <cell r="AJ137">
            <v>16</v>
          </cell>
          <cell r="AK137">
            <v>13</v>
          </cell>
          <cell r="AL137">
            <v>11</v>
          </cell>
          <cell r="AM137">
            <v>6</v>
          </cell>
          <cell r="AN137">
            <v>5</v>
          </cell>
          <cell r="AO137">
            <v>1</v>
          </cell>
          <cell r="AP137">
            <v>4</v>
          </cell>
          <cell r="AQ137">
            <v>4</v>
          </cell>
          <cell r="AR137">
            <v>9</v>
          </cell>
          <cell r="AS137">
            <v>216</v>
          </cell>
          <cell r="AT137">
            <v>21</v>
          </cell>
          <cell r="AU137">
            <v>15</v>
          </cell>
          <cell r="AV137">
            <v>86</v>
          </cell>
          <cell r="AW137">
            <v>3</v>
          </cell>
        </row>
        <row r="138">
          <cell r="C138">
            <v>4774</v>
          </cell>
          <cell r="D138" t="str">
            <v>C.S. SANGANA</v>
          </cell>
          <cell r="E138" t="str">
            <v>I-2</v>
          </cell>
          <cell r="F138">
            <v>499</v>
          </cell>
          <cell r="G138">
            <v>33</v>
          </cell>
          <cell r="H138">
            <v>6</v>
          </cell>
          <cell r="I138">
            <v>9</v>
          </cell>
          <cell r="J138">
            <v>5</v>
          </cell>
          <cell r="K138">
            <v>6</v>
          </cell>
          <cell r="L138">
            <v>7</v>
          </cell>
          <cell r="M138">
            <v>8</v>
          </cell>
          <cell r="N138">
            <v>13</v>
          </cell>
          <cell r="O138">
            <v>13</v>
          </cell>
          <cell r="P138">
            <v>13</v>
          </cell>
          <cell r="Q138">
            <v>12</v>
          </cell>
          <cell r="R138">
            <v>12</v>
          </cell>
          <cell r="S138">
            <v>12</v>
          </cell>
          <cell r="T138">
            <v>11</v>
          </cell>
          <cell r="U138">
            <v>11</v>
          </cell>
          <cell r="V138">
            <v>10</v>
          </cell>
          <cell r="W138">
            <v>10</v>
          </cell>
          <cell r="X138">
            <v>9</v>
          </cell>
          <cell r="Y138">
            <v>8</v>
          </cell>
          <cell r="Z138">
            <v>8</v>
          </cell>
          <cell r="AA138">
            <v>7</v>
          </cell>
          <cell r="AB138">
            <v>34</v>
          </cell>
          <cell r="AC138">
            <v>32</v>
          </cell>
          <cell r="AD138">
            <v>41</v>
          </cell>
          <cell r="AE138">
            <v>37</v>
          </cell>
          <cell r="AF138">
            <v>30</v>
          </cell>
          <cell r="AG138">
            <v>29</v>
          </cell>
          <cell r="AH138">
            <v>26</v>
          </cell>
          <cell r="AI138">
            <v>20</v>
          </cell>
          <cell r="AJ138">
            <v>19</v>
          </cell>
          <cell r="AK138">
            <v>15</v>
          </cell>
          <cell r="AL138">
            <v>13</v>
          </cell>
          <cell r="AM138">
            <v>7</v>
          </cell>
          <cell r="AN138">
            <v>6</v>
          </cell>
          <cell r="AO138">
            <v>1</v>
          </cell>
          <cell r="AP138">
            <v>5</v>
          </cell>
          <cell r="AQ138">
            <v>4</v>
          </cell>
          <cell r="AR138">
            <v>11</v>
          </cell>
          <cell r="AS138">
            <v>258</v>
          </cell>
          <cell r="AT138">
            <v>25</v>
          </cell>
          <cell r="AU138">
            <v>18</v>
          </cell>
          <cell r="AV138">
            <v>102</v>
          </cell>
          <cell r="AW138">
            <v>7</v>
          </cell>
        </row>
        <row r="139">
          <cell r="C139">
            <v>4780</v>
          </cell>
          <cell r="D139" t="str">
            <v>P.S. SAN JUAN DE LICUPIS</v>
          </cell>
          <cell r="E139" t="str">
            <v>I-2</v>
          </cell>
          <cell r="F139">
            <v>523</v>
          </cell>
          <cell r="G139">
            <v>23</v>
          </cell>
          <cell r="H139">
            <v>3</v>
          </cell>
          <cell r="I139">
            <v>4</v>
          </cell>
          <cell r="J139">
            <v>5</v>
          </cell>
          <cell r="K139">
            <v>7</v>
          </cell>
          <cell r="L139">
            <v>4</v>
          </cell>
          <cell r="M139">
            <v>14</v>
          </cell>
          <cell r="N139">
            <v>9</v>
          </cell>
          <cell r="O139">
            <v>10</v>
          </cell>
          <cell r="P139">
            <v>11</v>
          </cell>
          <cell r="Q139">
            <v>8</v>
          </cell>
          <cell r="R139">
            <v>10</v>
          </cell>
          <cell r="S139">
            <v>10</v>
          </cell>
          <cell r="T139">
            <v>10</v>
          </cell>
          <cell r="U139">
            <v>10</v>
          </cell>
          <cell r="V139">
            <v>9</v>
          </cell>
          <cell r="W139">
            <v>9</v>
          </cell>
          <cell r="X139">
            <v>8</v>
          </cell>
          <cell r="Y139">
            <v>8</v>
          </cell>
          <cell r="Z139">
            <v>7</v>
          </cell>
          <cell r="AA139">
            <v>7</v>
          </cell>
          <cell r="AB139">
            <v>31</v>
          </cell>
          <cell r="AC139">
            <v>38</v>
          </cell>
          <cell r="AD139">
            <v>35</v>
          </cell>
          <cell r="AE139">
            <v>44</v>
          </cell>
          <cell r="AF139">
            <v>33</v>
          </cell>
          <cell r="AG139">
            <v>31</v>
          </cell>
          <cell r="AH139">
            <v>30</v>
          </cell>
          <cell r="AI139">
            <v>29</v>
          </cell>
          <cell r="AJ139">
            <v>32</v>
          </cell>
          <cell r="AK139">
            <v>22</v>
          </cell>
          <cell r="AL139">
            <v>13</v>
          </cell>
          <cell r="AM139">
            <v>11</v>
          </cell>
          <cell r="AN139">
            <v>11</v>
          </cell>
          <cell r="AO139">
            <v>1</v>
          </cell>
          <cell r="AP139">
            <v>2</v>
          </cell>
          <cell r="AQ139">
            <v>1</v>
          </cell>
          <cell r="AR139">
            <v>8</v>
          </cell>
          <cell r="AS139">
            <v>270</v>
          </cell>
          <cell r="AT139">
            <v>25</v>
          </cell>
          <cell r="AU139">
            <v>16</v>
          </cell>
          <cell r="AV139">
            <v>99</v>
          </cell>
          <cell r="AW139">
            <v>3</v>
          </cell>
        </row>
        <row r="140">
          <cell r="C140">
            <v>6819</v>
          </cell>
          <cell r="D140" t="str">
            <v>P.S. LAS PAMPAS</v>
          </cell>
          <cell r="E140" t="str">
            <v>I-1</v>
          </cell>
          <cell r="F140">
            <v>285</v>
          </cell>
          <cell r="G140">
            <v>13</v>
          </cell>
          <cell r="H140">
            <v>2</v>
          </cell>
          <cell r="I140">
            <v>5</v>
          </cell>
          <cell r="J140">
            <v>3</v>
          </cell>
          <cell r="K140">
            <v>1</v>
          </cell>
          <cell r="L140">
            <v>2</v>
          </cell>
          <cell r="M140">
            <v>8</v>
          </cell>
          <cell r="N140">
            <v>5</v>
          </cell>
          <cell r="O140">
            <v>5</v>
          </cell>
          <cell r="P140">
            <v>5</v>
          </cell>
          <cell r="Q140">
            <v>5</v>
          </cell>
          <cell r="R140">
            <v>6</v>
          </cell>
          <cell r="S140">
            <v>6</v>
          </cell>
          <cell r="T140">
            <v>6</v>
          </cell>
          <cell r="U140">
            <v>6</v>
          </cell>
          <cell r="V140">
            <v>5</v>
          </cell>
          <cell r="W140">
            <v>5</v>
          </cell>
          <cell r="X140">
            <v>5</v>
          </cell>
          <cell r="Y140">
            <v>4</v>
          </cell>
          <cell r="Z140">
            <v>4</v>
          </cell>
          <cell r="AA140">
            <v>3</v>
          </cell>
          <cell r="AB140">
            <v>17</v>
          </cell>
          <cell r="AC140">
            <v>21</v>
          </cell>
          <cell r="AD140">
            <v>19</v>
          </cell>
          <cell r="AE140">
            <v>24</v>
          </cell>
          <cell r="AF140">
            <v>17</v>
          </cell>
          <cell r="AG140">
            <v>17</v>
          </cell>
          <cell r="AH140">
            <v>17</v>
          </cell>
          <cell r="AI140">
            <v>15</v>
          </cell>
          <cell r="AJ140">
            <v>17</v>
          </cell>
          <cell r="AK140">
            <v>12</v>
          </cell>
          <cell r="AL140">
            <v>7</v>
          </cell>
          <cell r="AM140">
            <v>6</v>
          </cell>
          <cell r="AN140">
            <v>5</v>
          </cell>
          <cell r="AO140">
            <v>0</v>
          </cell>
          <cell r="AP140">
            <v>1</v>
          </cell>
          <cell r="AQ140">
            <v>1</v>
          </cell>
          <cell r="AR140">
            <v>4</v>
          </cell>
          <cell r="AS140">
            <v>153</v>
          </cell>
          <cell r="AT140">
            <v>14</v>
          </cell>
          <cell r="AU140">
            <v>9</v>
          </cell>
          <cell r="AV140">
            <v>53</v>
          </cell>
          <cell r="AW140">
            <v>2</v>
          </cell>
        </row>
        <row r="141">
          <cell r="C141">
            <v>4771</v>
          </cell>
          <cell r="D141" t="str">
            <v>P.S. MIRACOSTA</v>
          </cell>
          <cell r="E141" t="str">
            <v>I-2</v>
          </cell>
          <cell r="F141">
            <v>1152</v>
          </cell>
          <cell r="G141">
            <v>68</v>
          </cell>
          <cell r="H141">
            <v>12</v>
          </cell>
          <cell r="I141">
            <v>14</v>
          </cell>
          <cell r="J141">
            <v>11</v>
          </cell>
          <cell r="K141">
            <v>12</v>
          </cell>
          <cell r="L141">
            <v>19</v>
          </cell>
          <cell r="M141">
            <v>10</v>
          </cell>
          <cell r="N141">
            <v>30</v>
          </cell>
          <cell r="O141">
            <v>30</v>
          </cell>
          <cell r="P141">
            <v>30</v>
          </cell>
          <cell r="Q141">
            <v>29</v>
          </cell>
          <cell r="R141">
            <v>28</v>
          </cell>
          <cell r="S141">
            <v>27</v>
          </cell>
          <cell r="T141">
            <v>27</v>
          </cell>
          <cell r="U141">
            <v>24</v>
          </cell>
          <cell r="V141">
            <v>23</v>
          </cell>
          <cell r="W141">
            <v>21</v>
          </cell>
          <cell r="X141">
            <v>21</v>
          </cell>
          <cell r="Y141">
            <v>19</v>
          </cell>
          <cell r="Z141">
            <v>18</v>
          </cell>
          <cell r="AA141">
            <v>18</v>
          </cell>
          <cell r="AB141">
            <v>79</v>
          </cell>
          <cell r="AC141">
            <v>77</v>
          </cell>
          <cell r="AD141">
            <v>96</v>
          </cell>
          <cell r="AE141">
            <v>88</v>
          </cell>
          <cell r="AF141">
            <v>71</v>
          </cell>
          <cell r="AG141">
            <v>69</v>
          </cell>
          <cell r="AH141">
            <v>61</v>
          </cell>
          <cell r="AI141">
            <v>49</v>
          </cell>
          <cell r="AJ141">
            <v>42</v>
          </cell>
          <cell r="AK141">
            <v>34</v>
          </cell>
          <cell r="AL141">
            <v>30</v>
          </cell>
          <cell r="AM141">
            <v>18</v>
          </cell>
          <cell r="AN141">
            <v>15</v>
          </cell>
          <cell r="AO141">
            <v>2</v>
          </cell>
          <cell r="AP141">
            <v>12</v>
          </cell>
          <cell r="AQ141">
            <v>10</v>
          </cell>
          <cell r="AR141">
            <v>26</v>
          </cell>
          <cell r="AS141">
            <v>586</v>
          </cell>
          <cell r="AT141">
            <v>59</v>
          </cell>
          <cell r="AU141">
            <v>42</v>
          </cell>
          <cell r="AV141">
            <v>237</v>
          </cell>
          <cell r="AW141">
            <v>15</v>
          </cell>
        </row>
        <row r="142">
          <cell r="C142">
            <v>6670</v>
          </cell>
          <cell r="D142" t="str">
            <v>P.S. PUQUIOPAMPA</v>
          </cell>
          <cell r="E142" t="str">
            <v>I-1</v>
          </cell>
          <cell r="F142">
            <v>454</v>
          </cell>
          <cell r="G142">
            <v>32</v>
          </cell>
          <cell r="H142">
            <v>9</v>
          </cell>
          <cell r="I142">
            <v>4</v>
          </cell>
          <cell r="J142">
            <v>2</v>
          </cell>
          <cell r="K142">
            <v>11</v>
          </cell>
          <cell r="L142">
            <v>6</v>
          </cell>
          <cell r="M142">
            <v>8</v>
          </cell>
          <cell r="N142">
            <v>12</v>
          </cell>
          <cell r="O142">
            <v>12</v>
          </cell>
          <cell r="P142">
            <v>12</v>
          </cell>
          <cell r="Q142">
            <v>11</v>
          </cell>
          <cell r="R142">
            <v>11</v>
          </cell>
          <cell r="S142">
            <v>11</v>
          </cell>
          <cell r="T142">
            <v>10</v>
          </cell>
          <cell r="U142">
            <v>10</v>
          </cell>
          <cell r="V142">
            <v>9</v>
          </cell>
          <cell r="W142">
            <v>9</v>
          </cell>
          <cell r="X142">
            <v>8</v>
          </cell>
          <cell r="Y142">
            <v>7</v>
          </cell>
          <cell r="Z142">
            <v>7</v>
          </cell>
          <cell r="AA142">
            <v>7</v>
          </cell>
          <cell r="AB142">
            <v>30</v>
          </cell>
          <cell r="AC142">
            <v>29</v>
          </cell>
          <cell r="AD142">
            <v>37</v>
          </cell>
          <cell r="AE142">
            <v>33</v>
          </cell>
          <cell r="AF142">
            <v>27</v>
          </cell>
          <cell r="AG142">
            <v>26</v>
          </cell>
          <cell r="AH142">
            <v>23</v>
          </cell>
          <cell r="AI142">
            <v>18</v>
          </cell>
          <cell r="AJ142">
            <v>17</v>
          </cell>
          <cell r="AK142">
            <v>13</v>
          </cell>
          <cell r="AL142">
            <v>12</v>
          </cell>
          <cell r="AM142">
            <v>7</v>
          </cell>
          <cell r="AN142">
            <v>6</v>
          </cell>
          <cell r="AO142">
            <v>1</v>
          </cell>
          <cell r="AP142">
            <v>4</v>
          </cell>
          <cell r="AQ142">
            <v>4</v>
          </cell>
          <cell r="AR142">
            <v>10</v>
          </cell>
          <cell r="AS142">
            <v>236</v>
          </cell>
          <cell r="AT142">
            <v>23</v>
          </cell>
          <cell r="AU142">
            <v>16</v>
          </cell>
          <cell r="AV142">
            <v>91</v>
          </cell>
          <cell r="AW142">
            <v>11</v>
          </cell>
        </row>
        <row r="143">
          <cell r="C143">
            <v>7119</v>
          </cell>
          <cell r="D143" t="str">
            <v>P.S. SAN JUAN DE UNICAN</v>
          </cell>
          <cell r="E143" t="str">
            <v>I-1</v>
          </cell>
          <cell r="F143">
            <v>705</v>
          </cell>
          <cell r="G143">
            <v>75</v>
          </cell>
          <cell r="H143">
            <v>15</v>
          </cell>
          <cell r="I143">
            <v>18</v>
          </cell>
          <cell r="J143">
            <v>14</v>
          </cell>
          <cell r="K143">
            <v>12</v>
          </cell>
          <cell r="L143">
            <v>16</v>
          </cell>
          <cell r="M143">
            <v>16</v>
          </cell>
          <cell r="N143">
            <v>17</v>
          </cell>
          <cell r="O143">
            <v>17</v>
          </cell>
          <cell r="P143">
            <v>17</v>
          </cell>
          <cell r="Q143">
            <v>18</v>
          </cell>
          <cell r="R143">
            <v>16</v>
          </cell>
          <cell r="S143">
            <v>16</v>
          </cell>
          <cell r="T143">
            <v>15</v>
          </cell>
          <cell r="U143">
            <v>14</v>
          </cell>
          <cell r="V143">
            <v>14</v>
          </cell>
          <cell r="W143">
            <v>13</v>
          </cell>
          <cell r="X143">
            <v>12</v>
          </cell>
          <cell r="Y143">
            <v>11</v>
          </cell>
          <cell r="Z143">
            <v>10</v>
          </cell>
          <cell r="AA143">
            <v>10</v>
          </cell>
          <cell r="AB143">
            <v>45</v>
          </cell>
          <cell r="AC143">
            <v>43</v>
          </cell>
          <cell r="AD143">
            <v>55</v>
          </cell>
          <cell r="AE143">
            <v>50</v>
          </cell>
          <cell r="AF143">
            <v>40</v>
          </cell>
          <cell r="AG143">
            <v>39</v>
          </cell>
          <cell r="AH143">
            <v>35</v>
          </cell>
          <cell r="AI143">
            <v>27</v>
          </cell>
          <cell r="AJ143">
            <v>25</v>
          </cell>
          <cell r="AK143">
            <v>20</v>
          </cell>
          <cell r="AL143">
            <v>17</v>
          </cell>
          <cell r="AM143">
            <v>10</v>
          </cell>
          <cell r="AN143">
            <v>8</v>
          </cell>
          <cell r="AO143">
            <v>1</v>
          </cell>
          <cell r="AP143">
            <v>6</v>
          </cell>
          <cell r="AQ143">
            <v>6</v>
          </cell>
          <cell r="AR143">
            <v>15</v>
          </cell>
          <cell r="AS143">
            <v>360</v>
          </cell>
          <cell r="AT143">
            <v>34</v>
          </cell>
          <cell r="AU143">
            <v>24</v>
          </cell>
          <cell r="AV143">
            <v>136</v>
          </cell>
          <cell r="AW143">
            <v>18</v>
          </cell>
        </row>
        <row r="144">
          <cell r="D144" t="str">
            <v>MICRORED LAJAS</v>
          </cell>
          <cell r="F144">
            <v>12489</v>
          </cell>
          <cell r="G144">
            <v>897</v>
          </cell>
          <cell r="H144">
            <v>167</v>
          </cell>
          <cell r="I144">
            <v>164</v>
          </cell>
          <cell r="J144">
            <v>180</v>
          </cell>
          <cell r="K144">
            <v>192</v>
          </cell>
          <cell r="L144">
            <v>194</v>
          </cell>
          <cell r="M144">
            <v>180</v>
          </cell>
          <cell r="N144">
            <v>220</v>
          </cell>
          <cell r="O144">
            <v>231</v>
          </cell>
          <cell r="P144">
            <v>241</v>
          </cell>
          <cell r="Q144">
            <v>251</v>
          </cell>
          <cell r="R144">
            <v>262</v>
          </cell>
          <cell r="S144">
            <v>274</v>
          </cell>
          <cell r="T144">
            <v>278</v>
          </cell>
          <cell r="U144">
            <v>271</v>
          </cell>
          <cell r="V144">
            <v>258</v>
          </cell>
          <cell r="W144">
            <v>246</v>
          </cell>
          <cell r="X144">
            <v>233</v>
          </cell>
          <cell r="Y144">
            <v>218</v>
          </cell>
          <cell r="Z144">
            <v>206</v>
          </cell>
          <cell r="AA144">
            <v>195</v>
          </cell>
          <cell r="AB144">
            <v>853</v>
          </cell>
          <cell r="AC144">
            <v>951</v>
          </cell>
          <cell r="AD144">
            <v>979</v>
          </cell>
          <cell r="AE144">
            <v>931</v>
          </cell>
          <cell r="AF144">
            <v>898</v>
          </cell>
          <cell r="AG144">
            <v>833</v>
          </cell>
          <cell r="AH144">
            <v>591</v>
          </cell>
          <cell r="AI144">
            <v>526</v>
          </cell>
          <cell r="AJ144">
            <v>429</v>
          </cell>
          <cell r="AK144">
            <v>373</v>
          </cell>
          <cell r="AL144">
            <v>298</v>
          </cell>
          <cell r="AM144">
            <v>190</v>
          </cell>
          <cell r="AN144">
            <v>176</v>
          </cell>
          <cell r="AO144">
            <v>19</v>
          </cell>
          <cell r="AP144">
            <v>108</v>
          </cell>
          <cell r="AQ144">
            <v>109</v>
          </cell>
          <cell r="AR144">
            <v>236</v>
          </cell>
          <cell r="AS144">
            <v>6412</v>
          </cell>
          <cell r="AT144">
            <v>691</v>
          </cell>
          <cell r="AU144">
            <v>557</v>
          </cell>
          <cell r="AV144">
            <v>3074</v>
          </cell>
          <cell r="AW144">
            <v>201</v>
          </cell>
        </row>
        <row r="145">
          <cell r="C145">
            <v>4682</v>
          </cell>
          <cell r="D145" t="str">
            <v>C.S. LAJAS</v>
          </cell>
          <cell r="E145" t="str">
            <v>I-3</v>
          </cell>
          <cell r="F145">
            <v>3124</v>
          </cell>
          <cell r="G145">
            <v>260</v>
          </cell>
          <cell r="H145">
            <v>52</v>
          </cell>
          <cell r="I145">
            <v>44</v>
          </cell>
          <cell r="J145">
            <v>49</v>
          </cell>
          <cell r="K145">
            <v>53</v>
          </cell>
          <cell r="L145">
            <v>62</v>
          </cell>
          <cell r="M145">
            <v>41</v>
          </cell>
          <cell r="N145">
            <v>54</v>
          </cell>
          <cell r="O145">
            <v>57</v>
          </cell>
          <cell r="P145">
            <v>60</v>
          </cell>
          <cell r="Q145">
            <v>60</v>
          </cell>
          <cell r="R145">
            <v>64</v>
          </cell>
          <cell r="S145">
            <v>69</v>
          </cell>
          <cell r="T145">
            <v>70</v>
          </cell>
          <cell r="U145">
            <v>67</v>
          </cell>
          <cell r="V145">
            <v>64</v>
          </cell>
          <cell r="W145">
            <v>62</v>
          </cell>
          <cell r="X145">
            <v>57</v>
          </cell>
          <cell r="Y145">
            <v>55</v>
          </cell>
          <cell r="Z145">
            <v>51</v>
          </cell>
          <cell r="AA145">
            <v>47</v>
          </cell>
          <cell r="AB145">
            <v>211</v>
          </cell>
          <cell r="AC145">
            <v>236</v>
          </cell>
          <cell r="AD145">
            <v>243</v>
          </cell>
          <cell r="AE145">
            <v>230</v>
          </cell>
          <cell r="AF145">
            <v>222</v>
          </cell>
          <cell r="AG145">
            <v>205</v>
          </cell>
          <cell r="AH145">
            <v>144</v>
          </cell>
          <cell r="AI145">
            <v>128</v>
          </cell>
          <cell r="AJ145">
            <v>106</v>
          </cell>
          <cell r="AK145">
            <v>93</v>
          </cell>
          <cell r="AL145">
            <v>75</v>
          </cell>
          <cell r="AM145">
            <v>48</v>
          </cell>
          <cell r="AN145">
            <v>45</v>
          </cell>
          <cell r="AO145">
            <v>4</v>
          </cell>
          <cell r="AP145">
            <v>27</v>
          </cell>
          <cell r="AQ145">
            <v>27</v>
          </cell>
          <cell r="AR145">
            <v>58</v>
          </cell>
          <cell r="AS145">
            <v>1594</v>
          </cell>
          <cell r="AT145">
            <v>172</v>
          </cell>
          <cell r="AU145">
            <v>138</v>
          </cell>
          <cell r="AV145">
            <v>759</v>
          </cell>
          <cell r="AW145">
            <v>64</v>
          </cell>
        </row>
        <row r="146">
          <cell r="C146">
            <v>4685</v>
          </cell>
          <cell r="D146" t="str">
            <v>P.S. LA SINRRA</v>
          </cell>
          <cell r="E146" t="str">
            <v>I-1</v>
          </cell>
          <cell r="F146">
            <v>429</v>
          </cell>
          <cell r="G146">
            <v>45</v>
          </cell>
          <cell r="H146">
            <v>9</v>
          </cell>
          <cell r="I146">
            <v>11</v>
          </cell>
          <cell r="J146">
            <v>9</v>
          </cell>
          <cell r="K146">
            <v>9</v>
          </cell>
          <cell r="L146">
            <v>7</v>
          </cell>
          <cell r="M146">
            <v>3</v>
          </cell>
          <cell r="N146">
            <v>7</v>
          </cell>
          <cell r="O146">
            <v>8</v>
          </cell>
          <cell r="P146">
            <v>8</v>
          </cell>
          <cell r="Q146">
            <v>8</v>
          </cell>
          <cell r="R146">
            <v>9</v>
          </cell>
          <cell r="S146">
            <v>9</v>
          </cell>
          <cell r="T146">
            <v>9</v>
          </cell>
          <cell r="U146">
            <v>9</v>
          </cell>
          <cell r="V146">
            <v>9</v>
          </cell>
          <cell r="W146">
            <v>8</v>
          </cell>
          <cell r="X146">
            <v>8</v>
          </cell>
          <cell r="Y146">
            <v>7</v>
          </cell>
          <cell r="Z146">
            <v>7</v>
          </cell>
          <cell r="AA146">
            <v>7</v>
          </cell>
          <cell r="AB146">
            <v>28</v>
          </cell>
          <cell r="AC146">
            <v>32</v>
          </cell>
          <cell r="AD146">
            <v>33</v>
          </cell>
          <cell r="AE146">
            <v>31</v>
          </cell>
          <cell r="AF146">
            <v>30</v>
          </cell>
          <cell r="AG146">
            <v>28</v>
          </cell>
          <cell r="AH146">
            <v>20</v>
          </cell>
          <cell r="AI146">
            <v>18</v>
          </cell>
          <cell r="AJ146">
            <v>14</v>
          </cell>
          <cell r="AK146">
            <v>12</v>
          </cell>
          <cell r="AL146">
            <v>10</v>
          </cell>
          <cell r="AM146">
            <v>6</v>
          </cell>
          <cell r="AN146">
            <v>6</v>
          </cell>
          <cell r="AO146">
            <v>1</v>
          </cell>
          <cell r="AP146">
            <v>4</v>
          </cell>
          <cell r="AQ146">
            <v>4</v>
          </cell>
          <cell r="AR146">
            <v>8</v>
          </cell>
          <cell r="AS146">
            <v>223</v>
          </cell>
          <cell r="AT146">
            <v>23</v>
          </cell>
          <cell r="AU146">
            <v>19</v>
          </cell>
          <cell r="AV146">
            <v>103</v>
          </cell>
          <cell r="AW146">
            <v>11</v>
          </cell>
        </row>
        <row r="147">
          <cell r="C147">
            <v>4690</v>
          </cell>
          <cell r="D147" t="str">
            <v>P.S. TAURIPAMPA</v>
          </cell>
          <cell r="E147" t="str">
            <v>I-1</v>
          </cell>
          <cell r="F147">
            <v>640</v>
          </cell>
          <cell r="G147">
            <v>41</v>
          </cell>
          <cell r="H147">
            <v>11</v>
          </cell>
          <cell r="I147">
            <v>13</v>
          </cell>
          <cell r="J147">
            <v>5</v>
          </cell>
          <cell r="K147">
            <v>6</v>
          </cell>
          <cell r="L147">
            <v>6</v>
          </cell>
          <cell r="M147">
            <v>11</v>
          </cell>
          <cell r="N147">
            <v>11</v>
          </cell>
          <cell r="O147">
            <v>12</v>
          </cell>
          <cell r="P147">
            <v>12</v>
          </cell>
          <cell r="Q147">
            <v>13</v>
          </cell>
          <cell r="R147">
            <v>14</v>
          </cell>
          <cell r="S147">
            <v>14</v>
          </cell>
          <cell r="T147">
            <v>14</v>
          </cell>
          <cell r="U147">
            <v>14</v>
          </cell>
          <cell r="V147">
            <v>13</v>
          </cell>
          <cell r="W147">
            <v>13</v>
          </cell>
          <cell r="X147">
            <v>12</v>
          </cell>
          <cell r="Y147">
            <v>11</v>
          </cell>
          <cell r="Z147">
            <v>11</v>
          </cell>
          <cell r="AA147">
            <v>10</v>
          </cell>
          <cell r="AB147">
            <v>44</v>
          </cell>
          <cell r="AC147">
            <v>49</v>
          </cell>
          <cell r="AD147">
            <v>51</v>
          </cell>
          <cell r="AE147">
            <v>48</v>
          </cell>
          <cell r="AF147">
            <v>46</v>
          </cell>
          <cell r="AG147">
            <v>43</v>
          </cell>
          <cell r="AH147">
            <v>31</v>
          </cell>
          <cell r="AI147">
            <v>27</v>
          </cell>
          <cell r="AJ147">
            <v>22</v>
          </cell>
          <cell r="AK147">
            <v>19</v>
          </cell>
          <cell r="AL147">
            <v>15</v>
          </cell>
          <cell r="AM147">
            <v>10</v>
          </cell>
          <cell r="AN147">
            <v>9</v>
          </cell>
          <cell r="AO147">
            <v>1</v>
          </cell>
          <cell r="AP147">
            <v>6</v>
          </cell>
          <cell r="AQ147">
            <v>6</v>
          </cell>
          <cell r="AR147">
            <v>12</v>
          </cell>
          <cell r="AS147">
            <v>329</v>
          </cell>
          <cell r="AT147">
            <v>36</v>
          </cell>
          <cell r="AU147">
            <v>29</v>
          </cell>
          <cell r="AV147">
            <v>159</v>
          </cell>
          <cell r="AW147">
            <v>13</v>
          </cell>
        </row>
        <row r="148">
          <cell r="C148">
            <v>4688</v>
          </cell>
          <cell r="D148" t="str">
            <v>P.S. PACOBAMBA</v>
          </cell>
          <cell r="E148" t="str">
            <v>I-1</v>
          </cell>
          <cell r="F148">
            <v>938</v>
          </cell>
          <cell r="G148">
            <v>69</v>
          </cell>
          <cell r="H148">
            <v>12</v>
          </cell>
          <cell r="I148">
            <v>4</v>
          </cell>
          <cell r="J148">
            <v>17</v>
          </cell>
          <cell r="K148">
            <v>15</v>
          </cell>
          <cell r="L148">
            <v>21</v>
          </cell>
          <cell r="M148">
            <v>20</v>
          </cell>
          <cell r="N148">
            <v>16</v>
          </cell>
          <cell r="O148">
            <v>17</v>
          </cell>
          <cell r="P148">
            <v>18</v>
          </cell>
          <cell r="Q148">
            <v>19</v>
          </cell>
          <cell r="R148">
            <v>20</v>
          </cell>
          <cell r="S148">
            <v>20</v>
          </cell>
          <cell r="T148">
            <v>21</v>
          </cell>
          <cell r="U148">
            <v>20</v>
          </cell>
          <cell r="V148">
            <v>19</v>
          </cell>
          <cell r="W148">
            <v>18</v>
          </cell>
          <cell r="X148">
            <v>17</v>
          </cell>
          <cell r="Y148">
            <v>16</v>
          </cell>
          <cell r="Z148">
            <v>15</v>
          </cell>
          <cell r="AA148">
            <v>15</v>
          </cell>
          <cell r="AB148">
            <v>64</v>
          </cell>
          <cell r="AC148">
            <v>71</v>
          </cell>
          <cell r="AD148">
            <v>73</v>
          </cell>
          <cell r="AE148">
            <v>69</v>
          </cell>
          <cell r="AF148">
            <v>67</v>
          </cell>
          <cell r="AG148">
            <v>62</v>
          </cell>
          <cell r="AH148">
            <v>44</v>
          </cell>
          <cell r="AI148">
            <v>39</v>
          </cell>
          <cell r="AJ148">
            <v>32</v>
          </cell>
          <cell r="AK148">
            <v>28</v>
          </cell>
          <cell r="AL148">
            <v>22</v>
          </cell>
          <cell r="AM148">
            <v>14</v>
          </cell>
          <cell r="AN148">
            <v>13</v>
          </cell>
          <cell r="AO148">
            <v>1</v>
          </cell>
          <cell r="AP148">
            <v>8</v>
          </cell>
          <cell r="AQ148">
            <v>8</v>
          </cell>
          <cell r="AR148">
            <v>18</v>
          </cell>
          <cell r="AS148">
            <v>479</v>
          </cell>
          <cell r="AT148">
            <v>51</v>
          </cell>
          <cell r="AU148">
            <v>41</v>
          </cell>
          <cell r="AV148">
            <v>229</v>
          </cell>
          <cell r="AW148">
            <v>15</v>
          </cell>
        </row>
        <row r="149">
          <cell r="C149">
            <v>4689</v>
          </cell>
          <cell r="D149" t="str">
            <v>P.S. PAMPACANCHA</v>
          </cell>
          <cell r="E149" t="str">
            <v>I-2</v>
          </cell>
          <cell r="F149">
            <v>930</v>
          </cell>
          <cell r="G149">
            <v>59</v>
          </cell>
          <cell r="H149">
            <v>10</v>
          </cell>
          <cell r="I149">
            <v>10</v>
          </cell>
          <cell r="J149">
            <v>13</v>
          </cell>
          <cell r="K149">
            <v>9</v>
          </cell>
          <cell r="L149">
            <v>17</v>
          </cell>
          <cell r="M149">
            <v>10</v>
          </cell>
          <cell r="N149">
            <v>17</v>
          </cell>
          <cell r="O149">
            <v>17</v>
          </cell>
          <cell r="P149">
            <v>18</v>
          </cell>
          <cell r="Q149">
            <v>19</v>
          </cell>
          <cell r="R149">
            <v>20</v>
          </cell>
          <cell r="S149">
            <v>21</v>
          </cell>
          <cell r="T149">
            <v>21</v>
          </cell>
          <cell r="U149">
            <v>20</v>
          </cell>
          <cell r="V149">
            <v>19</v>
          </cell>
          <cell r="W149">
            <v>19</v>
          </cell>
          <cell r="X149">
            <v>18</v>
          </cell>
          <cell r="Y149">
            <v>16</v>
          </cell>
          <cell r="Z149">
            <v>16</v>
          </cell>
          <cell r="AA149">
            <v>15</v>
          </cell>
          <cell r="AB149">
            <v>64</v>
          </cell>
          <cell r="AC149">
            <v>72</v>
          </cell>
          <cell r="AD149">
            <v>74</v>
          </cell>
          <cell r="AE149">
            <v>70</v>
          </cell>
          <cell r="AF149">
            <v>68</v>
          </cell>
          <cell r="AG149">
            <v>63</v>
          </cell>
          <cell r="AH149">
            <v>45</v>
          </cell>
          <cell r="AI149">
            <v>40</v>
          </cell>
          <cell r="AJ149">
            <v>32</v>
          </cell>
          <cell r="AK149">
            <v>28</v>
          </cell>
          <cell r="AL149">
            <v>22</v>
          </cell>
          <cell r="AM149">
            <v>14</v>
          </cell>
          <cell r="AN149">
            <v>13</v>
          </cell>
          <cell r="AO149">
            <v>1</v>
          </cell>
          <cell r="AP149">
            <v>8</v>
          </cell>
          <cell r="AQ149">
            <v>8</v>
          </cell>
          <cell r="AR149">
            <v>18</v>
          </cell>
          <cell r="AS149">
            <v>477</v>
          </cell>
          <cell r="AT149">
            <v>52</v>
          </cell>
          <cell r="AU149">
            <v>42</v>
          </cell>
          <cell r="AV149">
            <v>231</v>
          </cell>
          <cell r="AW149">
            <v>12</v>
          </cell>
        </row>
        <row r="150">
          <cell r="C150">
            <v>4684</v>
          </cell>
          <cell r="D150" t="str">
            <v>P.S. CHINLANLAN</v>
          </cell>
          <cell r="E150" t="str">
            <v>I-1</v>
          </cell>
          <cell r="F150">
            <v>496</v>
          </cell>
          <cell r="G150">
            <v>34</v>
          </cell>
          <cell r="H150">
            <v>6</v>
          </cell>
          <cell r="I150">
            <v>3</v>
          </cell>
          <cell r="J150">
            <v>7</v>
          </cell>
          <cell r="K150">
            <v>10</v>
          </cell>
          <cell r="L150">
            <v>8</v>
          </cell>
          <cell r="M150">
            <v>6</v>
          </cell>
          <cell r="N150">
            <v>9</v>
          </cell>
          <cell r="O150">
            <v>9</v>
          </cell>
          <cell r="P150">
            <v>10</v>
          </cell>
          <cell r="Q150">
            <v>10</v>
          </cell>
          <cell r="R150">
            <v>10</v>
          </cell>
          <cell r="S150">
            <v>11</v>
          </cell>
          <cell r="T150">
            <v>11</v>
          </cell>
          <cell r="U150">
            <v>11</v>
          </cell>
          <cell r="V150">
            <v>10</v>
          </cell>
          <cell r="W150">
            <v>10</v>
          </cell>
          <cell r="X150">
            <v>9</v>
          </cell>
          <cell r="Y150">
            <v>9</v>
          </cell>
          <cell r="Z150">
            <v>8</v>
          </cell>
          <cell r="AA150">
            <v>8</v>
          </cell>
          <cell r="AB150">
            <v>34</v>
          </cell>
          <cell r="AC150">
            <v>38</v>
          </cell>
          <cell r="AD150">
            <v>39</v>
          </cell>
          <cell r="AE150">
            <v>37</v>
          </cell>
          <cell r="AF150">
            <v>36</v>
          </cell>
          <cell r="AG150">
            <v>33</v>
          </cell>
          <cell r="AH150">
            <v>24</v>
          </cell>
          <cell r="AI150">
            <v>21</v>
          </cell>
          <cell r="AJ150">
            <v>17</v>
          </cell>
          <cell r="AK150">
            <v>15</v>
          </cell>
          <cell r="AL150">
            <v>12</v>
          </cell>
          <cell r="AM150">
            <v>8</v>
          </cell>
          <cell r="AN150">
            <v>7</v>
          </cell>
          <cell r="AO150">
            <v>1</v>
          </cell>
          <cell r="AP150">
            <v>4</v>
          </cell>
          <cell r="AQ150">
            <v>4</v>
          </cell>
          <cell r="AR150">
            <v>9</v>
          </cell>
          <cell r="AS150">
            <v>256</v>
          </cell>
          <cell r="AT150">
            <v>28</v>
          </cell>
          <cell r="AU150">
            <v>22</v>
          </cell>
          <cell r="AV150">
            <v>123</v>
          </cell>
          <cell r="AW150">
            <v>7</v>
          </cell>
        </row>
        <row r="151">
          <cell r="C151">
            <v>4691</v>
          </cell>
          <cell r="D151" t="str">
            <v>P.S. YACUCHINGANA</v>
          </cell>
          <cell r="E151" t="str">
            <v>I-1</v>
          </cell>
          <cell r="F151">
            <v>377</v>
          </cell>
          <cell r="G151">
            <v>28</v>
          </cell>
          <cell r="H151">
            <v>4</v>
          </cell>
          <cell r="I151">
            <v>5</v>
          </cell>
          <cell r="J151">
            <v>6</v>
          </cell>
          <cell r="K151">
            <v>10</v>
          </cell>
          <cell r="L151">
            <v>3</v>
          </cell>
          <cell r="M151">
            <v>9</v>
          </cell>
          <cell r="N151">
            <v>7</v>
          </cell>
          <cell r="O151">
            <v>7</v>
          </cell>
          <cell r="P151">
            <v>7</v>
          </cell>
          <cell r="Q151">
            <v>7</v>
          </cell>
          <cell r="R151">
            <v>8</v>
          </cell>
          <cell r="S151">
            <v>8</v>
          </cell>
          <cell r="T151">
            <v>8</v>
          </cell>
          <cell r="U151">
            <v>8</v>
          </cell>
          <cell r="V151">
            <v>8</v>
          </cell>
          <cell r="W151">
            <v>7</v>
          </cell>
          <cell r="X151">
            <v>7</v>
          </cell>
          <cell r="Y151">
            <v>6</v>
          </cell>
          <cell r="Z151">
            <v>6</v>
          </cell>
          <cell r="AA151">
            <v>6</v>
          </cell>
          <cell r="AB151">
            <v>25</v>
          </cell>
          <cell r="AC151">
            <v>28</v>
          </cell>
          <cell r="AD151">
            <v>29</v>
          </cell>
          <cell r="AE151">
            <v>28</v>
          </cell>
          <cell r="AF151">
            <v>27</v>
          </cell>
          <cell r="AG151">
            <v>25</v>
          </cell>
          <cell r="AH151">
            <v>18</v>
          </cell>
          <cell r="AI151">
            <v>16</v>
          </cell>
          <cell r="AJ151">
            <v>13</v>
          </cell>
          <cell r="AK151">
            <v>11</v>
          </cell>
          <cell r="AL151">
            <v>9</v>
          </cell>
          <cell r="AM151">
            <v>6</v>
          </cell>
          <cell r="AN151">
            <v>5</v>
          </cell>
          <cell r="AO151">
            <v>1</v>
          </cell>
          <cell r="AP151">
            <v>3</v>
          </cell>
          <cell r="AQ151">
            <v>3</v>
          </cell>
          <cell r="AR151">
            <v>7</v>
          </cell>
          <cell r="AS151">
            <v>197</v>
          </cell>
          <cell r="AT151">
            <v>20</v>
          </cell>
          <cell r="AU151">
            <v>17</v>
          </cell>
          <cell r="AV151">
            <v>91</v>
          </cell>
          <cell r="AW151">
            <v>4</v>
          </cell>
        </row>
        <row r="152">
          <cell r="C152">
            <v>4683</v>
          </cell>
          <cell r="D152" t="str">
            <v>P.S. CADMALCA</v>
          </cell>
          <cell r="E152" t="str">
            <v>I-2</v>
          </cell>
          <cell r="F152">
            <v>1273</v>
          </cell>
          <cell r="G152">
            <v>90</v>
          </cell>
          <cell r="H152">
            <v>16</v>
          </cell>
          <cell r="I152">
            <v>17</v>
          </cell>
          <cell r="J152">
            <v>15</v>
          </cell>
          <cell r="K152">
            <v>26</v>
          </cell>
          <cell r="L152">
            <v>16</v>
          </cell>
          <cell r="M152">
            <v>18</v>
          </cell>
          <cell r="N152">
            <v>22</v>
          </cell>
          <cell r="O152">
            <v>24</v>
          </cell>
          <cell r="P152">
            <v>25</v>
          </cell>
          <cell r="Q152">
            <v>26</v>
          </cell>
          <cell r="R152">
            <v>27</v>
          </cell>
          <cell r="S152">
            <v>28</v>
          </cell>
          <cell r="T152">
            <v>28</v>
          </cell>
          <cell r="U152">
            <v>28</v>
          </cell>
          <cell r="V152">
            <v>26</v>
          </cell>
          <cell r="W152">
            <v>25</v>
          </cell>
          <cell r="X152">
            <v>24</v>
          </cell>
          <cell r="Y152">
            <v>22</v>
          </cell>
          <cell r="Z152">
            <v>21</v>
          </cell>
          <cell r="AA152">
            <v>20</v>
          </cell>
          <cell r="AB152">
            <v>87</v>
          </cell>
          <cell r="AC152">
            <v>97</v>
          </cell>
          <cell r="AD152">
            <v>100</v>
          </cell>
          <cell r="AE152">
            <v>95</v>
          </cell>
          <cell r="AF152">
            <v>92</v>
          </cell>
          <cell r="AG152">
            <v>85</v>
          </cell>
          <cell r="AH152">
            <v>60</v>
          </cell>
          <cell r="AI152">
            <v>54</v>
          </cell>
          <cell r="AJ152">
            <v>44</v>
          </cell>
          <cell r="AK152">
            <v>38</v>
          </cell>
          <cell r="AL152">
            <v>30</v>
          </cell>
          <cell r="AM152">
            <v>19</v>
          </cell>
          <cell r="AN152">
            <v>18</v>
          </cell>
          <cell r="AO152">
            <v>2</v>
          </cell>
          <cell r="AP152">
            <v>11</v>
          </cell>
          <cell r="AQ152">
            <v>12</v>
          </cell>
          <cell r="AR152">
            <v>25</v>
          </cell>
          <cell r="AS152">
            <v>646</v>
          </cell>
          <cell r="AT152">
            <v>70</v>
          </cell>
          <cell r="AU152">
            <v>57</v>
          </cell>
          <cell r="AV152">
            <v>314</v>
          </cell>
          <cell r="AW152">
            <v>20</v>
          </cell>
        </row>
        <row r="153">
          <cell r="C153">
            <v>4687</v>
          </cell>
          <cell r="D153" t="str">
            <v>P.S. MARCOPAMPA</v>
          </cell>
          <cell r="E153" t="str">
            <v>I-1</v>
          </cell>
          <cell r="F153">
            <v>910</v>
          </cell>
          <cell r="G153">
            <v>58</v>
          </cell>
          <cell r="H153">
            <v>11</v>
          </cell>
          <cell r="I153">
            <v>10</v>
          </cell>
          <cell r="J153">
            <v>15</v>
          </cell>
          <cell r="K153">
            <v>13</v>
          </cell>
          <cell r="L153">
            <v>9</v>
          </cell>
          <cell r="M153">
            <v>9</v>
          </cell>
          <cell r="N153">
            <v>16</v>
          </cell>
          <cell r="O153">
            <v>17</v>
          </cell>
          <cell r="P153">
            <v>18</v>
          </cell>
          <cell r="Q153">
            <v>19</v>
          </cell>
          <cell r="R153">
            <v>19</v>
          </cell>
          <cell r="S153">
            <v>20</v>
          </cell>
          <cell r="T153">
            <v>21</v>
          </cell>
          <cell r="U153">
            <v>20</v>
          </cell>
          <cell r="V153">
            <v>19</v>
          </cell>
          <cell r="W153">
            <v>18</v>
          </cell>
          <cell r="X153">
            <v>17</v>
          </cell>
          <cell r="Y153">
            <v>16</v>
          </cell>
          <cell r="Z153">
            <v>15</v>
          </cell>
          <cell r="AA153">
            <v>14</v>
          </cell>
          <cell r="AB153">
            <v>63</v>
          </cell>
          <cell r="AC153">
            <v>70</v>
          </cell>
          <cell r="AD153">
            <v>72</v>
          </cell>
          <cell r="AE153">
            <v>69</v>
          </cell>
          <cell r="AF153">
            <v>66</v>
          </cell>
          <cell r="AG153">
            <v>62</v>
          </cell>
          <cell r="AH153">
            <v>44</v>
          </cell>
          <cell r="AI153">
            <v>39</v>
          </cell>
          <cell r="AJ153">
            <v>32</v>
          </cell>
          <cell r="AK153">
            <v>28</v>
          </cell>
          <cell r="AL153">
            <v>22</v>
          </cell>
          <cell r="AM153">
            <v>14</v>
          </cell>
          <cell r="AN153">
            <v>13</v>
          </cell>
          <cell r="AO153">
            <v>1</v>
          </cell>
          <cell r="AP153">
            <v>8</v>
          </cell>
          <cell r="AQ153">
            <v>8</v>
          </cell>
          <cell r="AR153">
            <v>17</v>
          </cell>
          <cell r="AS153">
            <v>467</v>
          </cell>
          <cell r="AT153">
            <v>51</v>
          </cell>
          <cell r="AU153">
            <v>41</v>
          </cell>
          <cell r="AV153">
            <v>228</v>
          </cell>
          <cell r="AW153">
            <v>13</v>
          </cell>
        </row>
        <row r="154">
          <cell r="C154">
            <v>4686</v>
          </cell>
          <cell r="D154" t="str">
            <v>P.S. LLANGODEN</v>
          </cell>
          <cell r="E154" t="str">
            <v>I-2</v>
          </cell>
          <cell r="F154">
            <v>939</v>
          </cell>
          <cell r="G154">
            <v>59</v>
          </cell>
          <cell r="H154">
            <v>12</v>
          </cell>
          <cell r="I154">
            <v>14</v>
          </cell>
          <cell r="J154">
            <v>13</v>
          </cell>
          <cell r="K154">
            <v>10</v>
          </cell>
          <cell r="L154">
            <v>10</v>
          </cell>
          <cell r="M154">
            <v>11</v>
          </cell>
          <cell r="N154">
            <v>17</v>
          </cell>
          <cell r="O154">
            <v>18</v>
          </cell>
          <cell r="P154">
            <v>18</v>
          </cell>
          <cell r="Q154">
            <v>19</v>
          </cell>
          <cell r="R154">
            <v>20</v>
          </cell>
          <cell r="S154">
            <v>21</v>
          </cell>
          <cell r="T154">
            <v>21</v>
          </cell>
          <cell r="U154">
            <v>21</v>
          </cell>
          <cell r="V154">
            <v>20</v>
          </cell>
          <cell r="W154">
            <v>19</v>
          </cell>
          <cell r="X154">
            <v>18</v>
          </cell>
          <cell r="Y154">
            <v>17</v>
          </cell>
          <cell r="Z154">
            <v>16</v>
          </cell>
          <cell r="AA154">
            <v>15</v>
          </cell>
          <cell r="AB154">
            <v>65</v>
          </cell>
          <cell r="AC154">
            <v>72</v>
          </cell>
          <cell r="AD154">
            <v>74</v>
          </cell>
          <cell r="AE154">
            <v>71</v>
          </cell>
          <cell r="AF154">
            <v>68</v>
          </cell>
          <cell r="AG154">
            <v>63</v>
          </cell>
          <cell r="AH154">
            <v>45</v>
          </cell>
          <cell r="AI154">
            <v>40</v>
          </cell>
          <cell r="AJ154">
            <v>33</v>
          </cell>
          <cell r="AK154">
            <v>28</v>
          </cell>
          <cell r="AL154">
            <v>23</v>
          </cell>
          <cell r="AM154">
            <v>14</v>
          </cell>
          <cell r="AN154">
            <v>13</v>
          </cell>
          <cell r="AO154">
            <v>1</v>
          </cell>
          <cell r="AP154">
            <v>8</v>
          </cell>
          <cell r="AQ154">
            <v>8</v>
          </cell>
          <cell r="AR154">
            <v>18</v>
          </cell>
          <cell r="AS154">
            <v>481</v>
          </cell>
          <cell r="AT154">
            <v>52</v>
          </cell>
          <cell r="AU154">
            <v>42</v>
          </cell>
          <cell r="AV154">
            <v>233</v>
          </cell>
          <cell r="AW154">
            <v>15</v>
          </cell>
        </row>
        <row r="155">
          <cell r="C155">
            <v>6925</v>
          </cell>
          <cell r="D155" t="str">
            <v>P.S. CHURUCANCHA</v>
          </cell>
          <cell r="E155" t="str">
            <v>I-1</v>
          </cell>
          <cell r="F155">
            <v>728</v>
          </cell>
          <cell r="G155">
            <v>53</v>
          </cell>
          <cell r="H155">
            <v>9</v>
          </cell>
          <cell r="I155">
            <v>11</v>
          </cell>
          <cell r="J155">
            <v>8</v>
          </cell>
          <cell r="K155">
            <v>14</v>
          </cell>
          <cell r="L155">
            <v>11</v>
          </cell>
          <cell r="M155">
            <v>11</v>
          </cell>
          <cell r="N155">
            <v>13</v>
          </cell>
          <cell r="O155">
            <v>13</v>
          </cell>
          <cell r="P155">
            <v>14</v>
          </cell>
          <cell r="Q155">
            <v>15</v>
          </cell>
          <cell r="R155">
            <v>15</v>
          </cell>
          <cell r="S155">
            <v>16</v>
          </cell>
          <cell r="T155">
            <v>16</v>
          </cell>
          <cell r="U155">
            <v>16</v>
          </cell>
          <cell r="V155">
            <v>15</v>
          </cell>
          <cell r="W155">
            <v>14</v>
          </cell>
          <cell r="X155">
            <v>14</v>
          </cell>
          <cell r="Y155">
            <v>13</v>
          </cell>
          <cell r="Z155">
            <v>12</v>
          </cell>
          <cell r="AA155">
            <v>11</v>
          </cell>
          <cell r="AB155">
            <v>50</v>
          </cell>
          <cell r="AC155">
            <v>55</v>
          </cell>
          <cell r="AD155">
            <v>57</v>
          </cell>
          <cell r="AE155">
            <v>54</v>
          </cell>
          <cell r="AF155">
            <v>52</v>
          </cell>
          <cell r="AG155">
            <v>49</v>
          </cell>
          <cell r="AH155">
            <v>34</v>
          </cell>
          <cell r="AI155">
            <v>31</v>
          </cell>
          <cell r="AJ155">
            <v>25</v>
          </cell>
          <cell r="AK155">
            <v>22</v>
          </cell>
          <cell r="AL155">
            <v>17</v>
          </cell>
          <cell r="AM155">
            <v>11</v>
          </cell>
          <cell r="AN155">
            <v>10</v>
          </cell>
          <cell r="AO155">
            <v>1</v>
          </cell>
          <cell r="AP155">
            <v>6</v>
          </cell>
          <cell r="AQ155">
            <v>6</v>
          </cell>
          <cell r="AR155">
            <v>14</v>
          </cell>
          <cell r="AS155">
            <v>375</v>
          </cell>
          <cell r="AT155">
            <v>40</v>
          </cell>
          <cell r="AU155">
            <v>32</v>
          </cell>
          <cell r="AV155">
            <v>179</v>
          </cell>
          <cell r="AW155">
            <v>11</v>
          </cell>
        </row>
        <row r="156">
          <cell r="C156">
            <v>7117</v>
          </cell>
          <cell r="D156" t="str">
            <v>P.S. OLMOS</v>
          </cell>
          <cell r="E156" t="str">
            <v>I-1</v>
          </cell>
          <cell r="F156">
            <v>456</v>
          </cell>
          <cell r="G156">
            <v>36</v>
          </cell>
          <cell r="H156">
            <v>5</v>
          </cell>
          <cell r="I156">
            <v>7</v>
          </cell>
          <cell r="J156">
            <v>8</v>
          </cell>
          <cell r="K156">
            <v>7</v>
          </cell>
          <cell r="L156">
            <v>9</v>
          </cell>
          <cell r="M156">
            <v>13</v>
          </cell>
          <cell r="N156">
            <v>8</v>
          </cell>
          <cell r="O156">
            <v>8</v>
          </cell>
          <cell r="P156">
            <v>9</v>
          </cell>
          <cell r="Q156">
            <v>9</v>
          </cell>
          <cell r="R156">
            <v>9</v>
          </cell>
          <cell r="S156">
            <v>10</v>
          </cell>
          <cell r="T156">
            <v>10</v>
          </cell>
          <cell r="U156">
            <v>10</v>
          </cell>
          <cell r="V156">
            <v>9</v>
          </cell>
          <cell r="W156">
            <v>9</v>
          </cell>
          <cell r="X156">
            <v>8</v>
          </cell>
          <cell r="Y156">
            <v>8</v>
          </cell>
          <cell r="Z156">
            <v>7</v>
          </cell>
          <cell r="AA156">
            <v>7</v>
          </cell>
          <cell r="AB156">
            <v>30</v>
          </cell>
          <cell r="AC156">
            <v>34</v>
          </cell>
          <cell r="AD156">
            <v>35</v>
          </cell>
          <cell r="AE156">
            <v>33</v>
          </cell>
          <cell r="AF156">
            <v>32</v>
          </cell>
          <cell r="AG156">
            <v>30</v>
          </cell>
          <cell r="AH156">
            <v>21</v>
          </cell>
          <cell r="AI156">
            <v>19</v>
          </cell>
          <cell r="AJ156">
            <v>15</v>
          </cell>
          <cell r="AK156">
            <v>13</v>
          </cell>
          <cell r="AL156">
            <v>11</v>
          </cell>
          <cell r="AM156">
            <v>7</v>
          </cell>
          <cell r="AN156">
            <v>6</v>
          </cell>
          <cell r="AO156">
            <v>1</v>
          </cell>
          <cell r="AP156">
            <v>4</v>
          </cell>
          <cell r="AQ156">
            <v>4</v>
          </cell>
          <cell r="AR156">
            <v>8</v>
          </cell>
          <cell r="AS156">
            <v>238</v>
          </cell>
          <cell r="AT156">
            <v>25</v>
          </cell>
          <cell r="AU156">
            <v>20</v>
          </cell>
          <cell r="AV156">
            <v>110</v>
          </cell>
          <cell r="AW156">
            <v>5</v>
          </cell>
        </row>
        <row r="157">
          <cell r="C157">
            <v>7086</v>
          </cell>
          <cell r="D157" t="str">
            <v>P.S. CORAZON DE MARIA</v>
          </cell>
          <cell r="E157" t="str">
            <v>I-1</v>
          </cell>
          <cell r="F157">
            <v>375</v>
          </cell>
          <cell r="G157">
            <v>27</v>
          </cell>
          <cell r="H157">
            <v>4</v>
          </cell>
          <cell r="I157">
            <v>6</v>
          </cell>
          <cell r="J157">
            <v>5</v>
          </cell>
          <cell r="K157">
            <v>3</v>
          </cell>
          <cell r="L157">
            <v>9</v>
          </cell>
          <cell r="M157">
            <v>4</v>
          </cell>
          <cell r="N157">
            <v>7</v>
          </cell>
          <cell r="O157">
            <v>7</v>
          </cell>
          <cell r="P157">
            <v>7</v>
          </cell>
          <cell r="Q157">
            <v>8</v>
          </cell>
          <cell r="R157">
            <v>8</v>
          </cell>
          <cell r="S157">
            <v>8</v>
          </cell>
          <cell r="T157">
            <v>8</v>
          </cell>
          <cell r="U157">
            <v>8</v>
          </cell>
          <cell r="V157">
            <v>8</v>
          </cell>
          <cell r="W157">
            <v>7</v>
          </cell>
          <cell r="X157">
            <v>7</v>
          </cell>
          <cell r="Y157">
            <v>7</v>
          </cell>
          <cell r="Z157">
            <v>6</v>
          </cell>
          <cell r="AA157">
            <v>6</v>
          </cell>
          <cell r="AB157">
            <v>26</v>
          </cell>
          <cell r="AC157">
            <v>29</v>
          </cell>
          <cell r="AD157">
            <v>29</v>
          </cell>
          <cell r="AE157">
            <v>28</v>
          </cell>
          <cell r="AF157">
            <v>27</v>
          </cell>
          <cell r="AG157">
            <v>25</v>
          </cell>
          <cell r="AH157">
            <v>18</v>
          </cell>
          <cell r="AI157">
            <v>16</v>
          </cell>
          <cell r="AJ157">
            <v>13</v>
          </cell>
          <cell r="AK157">
            <v>11</v>
          </cell>
          <cell r="AL157">
            <v>9</v>
          </cell>
          <cell r="AM157">
            <v>6</v>
          </cell>
          <cell r="AN157">
            <v>5</v>
          </cell>
          <cell r="AO157">
            <v>1</v>
          </cell>
          <cell r="AP157">
            <v>3</v>
          </cell>
          <cell r="AQ157">
            <v>3</v>
          </cell>
          <cell r="AR157">
            <v>7</v>
          </cell>
          <cell r="AS157">
            <v>196</v>
          </cell>
          <cell r="AT157">
            <v>21</v>
          </cell>
          <cell r="AU157">
            <v>17</v>
          </cell>
          <cell r="AV157">
            <v>92</v>
          </cell>
          <cell r="AW157">
            <v>4</v>
          </cell>
        </row>
        <row r="158">
          <cell r="C158">
            <v>9326</v>
          </cell>
          <cell r="D158" t="str">
            <v>P.S. EL ARENAL</v>
          </cell>
          <cell r="E158" t="str">
            <v>I-1</v>
          </cell>
          <cell r="F158">
            <v>424</v>
          </cell>
          <cell r="G158">
            <v>25</v>
          </cell>
          <cell r="H158">
            <v>4</v>
          </cell>
          <cell r="I158">
            <v>3</v>
          </cell>
          <cell r="J158">
            <v>7</v>
          </cell>
          <cell r="K158">
            <v>6</v>
          </cell>
          <cell r="L158">
            <v>5</v>
          </cell>
          <cell r="M158">
            <v>11</v>
          </cell>
          <cell r="N158">
            <v>8</v>
          </cell>
          <cell r="O158">
            <v>8</v>
          </cell>
          <cell r="P158">
            <v>8</v>
          </cell>
          <cell r="Q158">
            <v>9</v>
          </cell>
          <cell r="R158">
            <v>9</v>
          </cell>
          <cell r="S158">
            <v>9</v>
          </cell>
          <cell r="T158">
            <v>9</v>
          </cell>
          <cell r="U158">
            <v>9</v>
          </cell>
          <cell r="V158">
            <v>9</v>
          </cell>
          <cell r="W158">
            <v>8</v>
          </cell>
          <cell r="X158">
            <v>8</v>
          </cell>
          <cell r="Y158">
            <v>7</v>
          </cell>
          <cell r="Z158">
            <v>7</v>
          </cell>
          <cell r="AA158">
            <v>7</v>
          </cell>
          <cell r="AB158">
            <v>29</v>
          </cell>
          <cell r="AC158">
            <v>32</v>
          </cell>
          <cell r="AD158">
            <v>33</v>
          </cell>
          <cell r="AE158">
            <v>32</v>
          </cell>
          <cell r="AF158">
            <v>31</v>
          </cell>
          <cell r="AG158">
            <v>28</v>
          </cell>
          <cell r="AH158">
            <v>20</v>
          </cell>
          <cell r="AI158">
            <v>18</v>
          </cell>
          <cell r="AJ158">
            <v>15</v>
          </cell>
          <cell r="AK158">
            <v>13</v>
          </cell>
          <cell r="AL158">
            <v>10</v>
          </cell>
          <cell r="AM158">
            <v>6</v>
          </cell>
          <cell r="AN158">
            <v>6</v>
          </cell>
          <cell r="AO158">
            <v>1</v>
          </cell>
          <cell r="AP158">
            <v>4</v>
          </cell>
          <cell r="AQ158">
            <v>4</v>
          </cell>
          <cell r="AR158">
            <v>8</v>
          </cell>
          <cell r="AS158">
            <v>221</v>
          </cell>
          <cell r="AT158">
            <v>24</v>
          </cell>
          <cell r="AU158">
            <v>19</v>
          </cell>
          <cell r="AV158">
            <v>105</v>
          </cell>
          <cell r="AW158">
            <v>5</v>
          </cell>
        </row>
        <row r="159">
          <cell r="C159">
            <v>10992</v>
          </cell>
          <cell r="D159" t="str">
            <v>P.S. SAN CARLOS ALTO</v>
          </cell>
          <cell r="E159" t="str">
            <v>I-1</v>
          </cell>
          <cell r="F159">
            <v>450</v>
          </cell>
          <cell r="G159">
            <v>13</v>
          </cell>
          <cell r="H159">
            <v>2</v>
          </cell>
          <cell r="I159">
            <v>6</v>
          </cell>
          <cell r="J159">
            <v>3</v>
          </cell>
          <cell r="K159">
            <v>1</v>
          </cell>
          <cell r="L159">
            <v>1</v>
          </cell>
          <cell r="M159">
            <v>3</v>
          </cell>
          <cell r="N159">
            <v>8</v>
          </cell>
          <cell r="O159">
            <v>9</v>
          </cell>
          <cell r="P159">
            <v>9</v>
          </cell>
          <cell r="Q159">
            <v>10</v>
          </cell>
          <cell r="R159">
            <v>10</v>
          </cell>
          <cell r="S159">
            <v>10</v>
          </cell>
          <cell r="T159">
            <v>11</v>
          </cell>
          <cell r="U159">
            <v>10</v>
          </cell>
          <cell r="V159">
            <v>10</v>
          </cell>
          <cell r="W159">
            <v>9</v>
          </cell>
          <cell r="X159">
            <v>9</v>
          </cell>
          <cell r="Y159">
            <v>8</v>
          </cell>
          <cell r="Z159">
            <v>8</v>
          </cell>
          <cell r="AA159">
            <v>7</v>
          </cell>
          <cell r="AB159">
            <v>33</v>
          </cell>
          <cell r="AC159">
            <v>36</v>
          </cell>
          <cell r="AD159">
            <v>37</v>
          </cell>
          <cell r="AE159">
            <v>36</v>
          </cell>
          <cell r="AF159">
            <v>34</v>
          </cell>
          <cell r="AG159">
            <v>32</v>
          </cell>
          <cell r="AH159">
            <v>23</v>
          </cell>
          <cell r="AI159">
            <v>20</v>
          </cell>
          <cell r="AJ159">
            <v>16</v>
          </cell>
          <cell r="AK159">
            <v>14</v>
          </cell>
          <cell r="AL159">
            <v>11</v>
          </cell>
          <cell r="AM159">
            <v>7</v>
          </cell>
          <cell r="AN159">
            <v>7</v>
          </cell>
          <cell r="AO159">
            <v>1</v>
          </cell>
          <cell r="AP159">
            <v>4</v>
          </cell>
          <cell r="AQ159">
            <v>4</v>
          </cell>
          <cell r="AR159">
            <v>9</v>
          </cell>
          <cell r="AS159">
            <v>233</v>
          </cell>
          <cell r="AT159">
            <v>26</v>
          </cell>
          <cell r="AU159">
            <v>21</v>
          </cell>
          <cell r="AV159">
            <v>118</v>
          </cell>
          <cell r="AW159">
            <v>2</v>
          </cell>
        </row>
        <row r="160">
          <cell r="D160" t="str">
            <v>MICRORED COCHABAMBA</v>
          </cell>
          <cell r="F160">
            <v>6230</v>
          </cell>
          <cell r="G160">
            <v>322</v>
          </cell>
          <cell r="H160">
            <v>64</v>
          </cell>
          <cell r="I160">
            <v>63</v>
          </cell>
          <cell r="J160">
            <v>68</v>
          </cell>
          <cell r="K160">
            <v>56</v>
          </cell>
          <cell r="L160">
            <v>71</v>
          </cell>
          <cell r="M160">
            <v>99</v>
          </cell>
          <cell r="N160">
            <v>120</v>
          </cell>
          <cell r="O160">
            <v>125</v>
          </cell>
          <cell r="P160">
            <v>130</v>
          </cell>
          <cell r="Q160">
            <v>137</v>
          </cell>
          <cell r="R160">
            <v>142</v>
          </cell>
          <cell r="S160">
            <v>148</v>
          </cell>
          <cell r="T160">
            <v>151</v>
          </cell>
          <cell r="U160">
            <v>147</v>
          </cell>
          <cell r="V160">
            <v>138</v>
          </cell>
          <cell r="W160">
            <v>130</v>
          </cell>
          <cell r="X160">
            <v>124</v>
          </cell>
          <cell r="Y160">
            <v>115</v>
          </cell>
          <cell r="Z160">
            <v>107</v>
          </cell>
          <cell r="AA160">
            <v>99</v>
          </cell>
          <cell r="AB160">
            <v>402</v>
          </cell>
          <cell r="AC160">
            <v>415</v>
          </cell>
          <cell r="AD160">
            <v>445</v>
          </cell>
          <cell r="AE160">
            <v>464</v>
          </cell>
          <cell r="AF160">
            <v>424</v>
          </cell>
          <cell r="AG160">
            <v>409</v>
          </cell>
          <cell r="AH160">
            <v>332</v>
          </cell>
          <cell r="AI160">
            <v>298</v>
          </cell>
          <cell r="AJ160">
            <v>246</v>
          </cell>
          <cell r="AK160">
            <v>176</v>
          </cell>
          <cell r="AL160">
            <v>160</v>
          </cell>
          <cell r="AM160">
            <v>119</v>
          </cell>
          <cell r="AN160">
            <v>106</v>
          </cell>
          <cell r="AO160">
            <v>10</v>
          </cell>
          <cell r="AP160">
            <v>59</v>
          </cell>
          <cell r="AQ160">
            <v>62</v>
          </cell>
          <cell r="AR160">
            <v>135</v>
          </cell>
          <cell r="AS160">
            <v>3200</v>
          </cell>
          <cell r="AT160">
            <v>354</v>
          </cell>
          <cell r="AU160">
            <v>280</v>
          </cell>
          <cell r="AV160">
            <v>1390</v>
          </cell>
          <cell r="AW160">
            <v>76</v>
          </cell>
        </row>
        <row r="161">
          <cell r="C161">
            <v>4695</v>
          </cell>
          <cell r="D161" t="str">
            <v>C.S. COCHABAMBA</v>
          </cell>
          <cell r="E161" t="str">
            <v>I-3</v>
          </cell>
          <cell r="F161">
            <v>2779</v>
          </cell>
          <cell r="G161">
            <v>159</v>
          </cell>
          <cell r="H161">
            <v>30</v>
          </cell>
          <cell r="I161">
            <v>31</v>
          </cell>
          <cell r="J161">
            <v>35</v>
          </cell>
          <cell r="K161">
            <v>27</v>
          </cell>
          <cell r="L161">
            <v>36</v>
          </cell>
          <cell r="M161">
            <v>38</v>
          </cell>
          <cell r="N161">
            <v>48</v>
          </cell>
          <cell r="O161">
            <v>56</v>
          </cell>
          <cell r="P161">
            <v>57</v>
          </cell>
          <cell r="Q161">
            <v>61</v>
          </cell>
          <cell r="R161">
            <v>63</v>
          </cell>
          <cell r="S161">
            <v>66</v>
          </cell>
          <cell r="T161">
            <v>67</v>
          </cell>
          <cell r="U161">
            <v>66</v>
          </cell>
          <cell r="V161">
            <v>61</v>
          </cell>
          <cell r="W161">
            <v>57</v>
          </cell>
          <cell r="X161">
            <v>55</v>
          </cell>
          <cell r="Y161">
            <v>50</v>
          </cell>
          <cell r="Z161">
            <v>48</v>
          </cell>
          <cell r="AA161">
            <v>44</v>
          </cell>
          <cell r="AB161">
            <v>180</v>
          </cell>
          <cell r="AC161">
            <v>186</v>
          </cell>
          <cell r="AD161">
            <v>199</v>
          </cell>
          <cell r="AE161">
            <v>205</v>
          </cell>
          <cell r="AF161">
            <v>189</v>
          </cell>
          <cell r="AG161">
            <v>183</v>
          </cell>
          <cell r="AH161">
            <v>148</v>
          </cell>
          <cell r="AI161">
            <v>133</v>
          </cell>
          <cell r="AJ161">
            <v>109</v>
          </cell>
          <cell r="AK161">
            <v>79</v>
          </cell>
          <cell r="AL161">
            <v>72</v>
          </cell>
          <cell r="AM161">
            <v>53</v>
          </cell>
          <cell r="AN161">
            <v>47</v>
          </cell>
          <cell r="AO161">
            <v>3</v>
          </cell>
          <cell r="AP161">
            <v>27</v>
          </cell>
          <cell r="AQ161">
            <v>28</v>
          </cell>
          <cell r="AR161">
            <v>60</v>
          </cell>
          <cell r="AS161">
            <v>1415</v>
          </cell>
          <cell r="AT161">
            <v>158</v>
          </cell>
          <cell r="AU161">
            <v>126</v>
          </cell>
          <cell r="AV161">
            <v>619</v>
          </cell>
          <cell r="AW161">
            <v>37</v>
          </cell>
        </row>
        <row r="162">
          <cell r="C162">
            <v>4698</v>
          </cell>
          <cell r="D162" t="str">
            <v>P.S. SEGUES</v>
          </cell>
          <cell r="E162" t="str">
            <v>I-1</v>
          </cell>
          <cell r="F162">
            <v>634</v>
          </cell>
          <cell r="G162">
            <v>16</v>
          </cell>
          <cell r="H162">
            <v>3</v>
          </cell>
          <cell r="I162">
            <v>2</v>
          </cell>
          <cell r="J162">
            <v>2</v>
          </cell>
          <cell r="K162">
            <v>2</v>
          </cell>
          <cell r="L162">
            <v>7</v>
          </cell>
          <cell r="M162">
            <v>9</v>
          </cell>
          <cell r="N162">
            <v>13</v>
          </cell>
          <cell r="O162">
            <v>13</v>
          </cell>
          <cell r="P162">
            <v>14</v>
          </cell>
          <cell r="Q162">
            <v>14</v>
          </cell>
          <cell r="R162">
            <v>15</v>
          </cell>
          <cell r="S162">
            <v>15</v>
          </cell>
          <cell r="T162">
            <v>16</v>
          </cell>
          <cell r="U162">
            <v>15</v>
          </cell>
          <cell r="V162">
            <v>14</v>
          </cell>
          <cell r="W162">
            <v>14</v>
          </cell>
          <cell r="X162">
            <v>15</v>
          </cell>
          <cell r="Y162">
            <v>12</v>
          </cell>
          <cell r="Z162">
            <v>11</v>
          </cell>
          <cell r="AA162">
            <v>10</v>
          </cell>
          <cell r="AB162">
            <v>42</v>
          </cell>
          <cell r="AC162">
            <v>43</v>
          </cell>
          <cell r="AD162">
            <v>47</v>
          </cell>
          <cell r="AE162">
            <v>49</v>
          </cell>
          <cell r="AF162">
            <v>44</v>
          </cell>
          <cell r="AG162">
            <v>43</v>
          </cell>
          <cell r="AH162">
            <v>35</v>
          </cell>
          <cell r="AI162">
            <v>31</v>
          </cell>
          <cell r="AJ162">
            <v>26</v>
          </cell>
          <cell r="AK162">
            <v>18</v>
          </cell>
          <cell r="AL162">
            <v>17</v>
          </cell>
          <cell r="AM162">
            <v>12</v>
          </cell>
          <cell r="AN162">
            <v>11</v>
          </cell>
          <cell r="AO162">
            <v>1</v>
          </cell>
          <cell r="AP162">
            <v>6</v>
          </cell>
          <cell r="AQ162">
            <v>6</v>
          </cell>
          <cell r="AR162">
            <v>14</v>
          </cell>
          <cell r="AS162">
            <v>326</v>
          </cell>
          <cell r="AT162">
            <v>37</v>
          </cell>
          <cell r="AU162">
            <v>29</v>
          </cell>
          <cell r="AV162">
            <v>146</v>
          </cell>
          <cell r="AW162">
            <v>3</v>
          </cell>
        </row>
        <row r="163">
          <cell r="C163">
            <v>4700</v>
          </cell>
          <cell r="D163" t="str">
            <v>P.S. TAYAL</v>
          </cell>
          <cell r="E163" t="str">
            <v>I-1</v>
          </cell>
          <cell r="F163">
            <v>529</v>
          </cell>
          <cell r="G163">
            <v>20</v>
          </cell>
          <cell r="H163">
            <v>4</v>
          </cell>
          <cell r="I163">
            <v>3</v>
          </cell>
          <cell r="J163">
            <v>5</v>
          </cell>
          <cell r="K163">
            <v>4</v>
          </cell>
          <cell r="L163">
            <v>4</v>
          </cell>
          <cell r="M163">
            <v>16</v>
          </cell>
          <cell r="N163">
            <v>13</v>
          </cell>
          <cell r="O163">
            <v>11</v>
          </cell>
          <cell r="P163">
            <v>11</v>
          </cell>
          <cell r="Q163">
            <v>12</v>
          </cell>
          <cell r="R163">
            <v>13</v>
          </cell>
          <cell r="S163">
            <v>12</v>
          </cell>
          <cell r="T163">
            <v>13</v>
          </cell>
          <cell r="U163">
            <v>12</v>
          </cell>
          <cell r="V163">
            <v>12</v>
          </cell>
          <cell r="W163">
            <v>11</v>
          </cell>
          <cell r="X163">
            <v>10</v>
          </cell>
          <cell r="Y163">
            <v>10</v>
          </cell>
          <cell r="Z163">
            <v>9</v>
          </cell>
          <cell r="AA163">
            <v>8</v>
          </cell>
          <cell r="AB163">
            <v>34</v>
          </cell>
          <cell r="AC163">
            <v>35</v>
          </cell>
          <cell r="AD163">
            <v>37</v>
          </cell>
          <cell r="AE163">
            <v>39</v>
          </cell>
          <cell r="AF163">
            <v>36</v>
          </cell>
          <cell r="AG163">
            <v>34</v>
          </cell>
          <cell r="AH163">
            <v>28</v>
          </cell>
          <cell r="AI163">
            <v>25</v>
          </cell>
          <cell r="AJ163">
            <v>21</v>
          </cell>
          <cell r="AK163">
            <v>15</v>
          </cell>
          <cell r="AL163">
            <v>13</v>
          </cell>
          <cell r="AM163">
            <v>10</v>
          </cell>
          <cell r="AN163">
            <v>9</v>
          </cell>
          <cell r="AO163">
            <v>1</v>
          </cell>
          <cell r="AP163">
            <v>5</v>
          </cell>
          <cell r="AQ163">
            <v>5</v>
          </cell>
          <cell r="AR163">
            <v>11</v>
          </cell>
          <cell r="AS163">
            <v>273</v>
          </cell>
          <cell r="AT163">
            <v>30</v>
          </cell>
          <cell r="AU163">
            <v>23</v>
          </cell>
          <cell r="AV163">
            <v>117</v>
          </cell>
          <cell r="AW163">
            <v>5</v>
          </cell>
        </row>
        <row r="164">
          <cell r="C164">
            <v>4699</v>
          </cell>
          <cell r="D164" t="str">
            <v>P.S. SOGOS</v>
          </cell>
          <cell r="E164" t="str">
            <v>I-1</v>
          </cell>
          <cell r="F164">
            <v>745</v>
          </cell>
          <cell r="G164">
            <v>39</v>
          </cell>
          <cell r="H164">
            <v>9</v>
          </cell>
          <cell r="I164">
            <v>11</v>
          </cell>
          <cell r="J164">
            <v>7</v>
          </cell>
          <cell r="K164">
            <v>7</v>
          </cell>
          <cell r="L164">
            <v>5</v>
          </cell>
          <cell r="M164">
            <v>9</v>
          </cell>
          <cell r="N164">
            <v>14</v>
          </cell>
          <cell r="O164">
            <v>15</v>
          </cell>
          <cell r="P164">
            <v>16</v>
          </cell>
          <cell r="Q164">
            <v>16</v>
          </cell>
          <cell r="R164">
            <v>17</v>
          </cell>
          <cell r="S164">
            <v>18</v>
          </cell>
          <cell r="T164">
            <v>17</v>
          </cell>
          <cell r="U164">
            <v>18</v>
          </cell>
          <cell r="V164">
            <v>17</v>
          </cell>
          <cell r="W164">
            <v>16</v>
          </cell>
          <cell r="X164">
            <v>14</v>
          </cell>
          <cell r="Y164">
            <v>14</v>
          </cell>
          <cell r="Z164">
            <v>13</v>
          </cell>
          <cell r="AA164">
            <v>12</v>
          </cell>
          <cell r="AB164">
            <v>48</v>
          </cell>
          <cell r="AC164">
            <v>50</v>
          </cell>
          <cell r="AD164">
            <v>53</v>
          </cell>
          <cell r="AE164">
            <v>56</v>
          </cell>
          <cell r="AF164">
            <v>51</v>
          </cell>
          <cell r="AG164">
            <v>49</v>
          </cell>
          <cell r="AH164">
            <v>40</v>
          </cell>
          <cell r="AI164">
            <v>36</v>
          </cell>
          <cell r="AJ164">
            <v>30</v>
          </cell>
          <cell r="AK164">
            <v>21</v>
          </cell>
          <cell r="AL164">
            <v>19</v>
          </cell>
          <cell r="AM164">
            <v>14</v>
          </cell>
          <cell r="AN164">
            <v>13</v>
          </cell>
          <cell r="AO164">
            <v>1</v>
          </cell>
          <cell r="AP164">
            <v>7</v>
          </cell>
          <cell r="AQ164">
            <v>7</v>
          </cell>
          <cell r="AR164">
            <v>16</v>
          </cell>
          <cell r="AS164">
            <v>382</v>
          </cell>
          <cell r="AT164">
            <v>42</v>
          </cell>
          <cell r="AU164">
            <v>34</v>
          </cell>
          <cell r="AV164">
            <v>167</v>
          </cell>
          <cell r="AW164">
            <v>11</v>
          </cell>
        </row>
        <row r="165">
          <cell r="C165">
            <v>4696</v>
          </cell>
          <cell r="D165" t="str">
            <v>P.S. MAMARURIBAMBA ALTO</v>
          </cell>
          <cell r="E165" t="str">
            <v>I-1</v>
          </cell>
          <cell r="F165">
            <v>358</v>
          </cell>
          <cell r="G165">
            <v>16</v>
          </cell>
          <cell r="H165">
            <v>4</v>
          </cell>
          <cell r="I165">
            <v>3</v>
          </cell>
          <cell r="J165">
            <v>4</v>
          </cell>
          <cell r="K165">
            <v>3</v>
          </cell>
          <cell r="L165">
            <v>2</v>
          </cell>
          <cell r="M165">
            <v>4</v>
          </cell>
          <cell r="N165">
            <v>7</v>
          </cell>
          <cell r="O165">
            <v>7</v>
          </cell>
          <cell r="P165">
            <v>8</v>
          </cell>
          <cell r="Q165">
            <v>8</v>
          </cell>
          <cell r="R165">
            <v>8</v>
          </cell>
          <cell r="S165">
            <v>9</v>
          </cell>
          <cell r="T165">
            <v>9</v>
          </cell>
          <cell r="U165">
            <v>9</v>
          </cell>
          <cell r="V165">
            <v>8</v>
          </cell>
          <cell r="W165">
            <v>8</v>
          </cell>
          <cell r="X165">
            <v>7</v>
          </cell>
          <cell r="Y165">
            <v>7</v>
          </cell>
          <cell r="Z165">
            <v>6</v>
          </cell>
          <cell r="AA165">
            <v>6</v>
          </cell>
          <cell r="AB165">
            <v>23</v>
          </cell>
          <cell r="AC165">
            <v>24</v>
          </cell>
          <cell r="AD165">
            <v>26</v>
          </cell>
          <cell r="AE165">
            <v>27</v>
          </cell>
          <cell r="AF165">
            <v>25</v>
          </cell>
          <cell r="AG165">
            <v>24</v>
          </cell>
          <cell r="AH165">
            <v>19</v>
          </cell>
          <cell r="AI165">
            <v>17</v>
          </cell>
          <cell r="AJ165">
            <v>14</v>
          </cell>
          <cell r="AK165">
            <v>10</v>
          </cell>
          <cell r="AL165">
            <v>9</v>
          </cell>
          <cell r="AM165">
            <v>7</v>
          </cell>
          <cell r="AN165">
            <v>6</v>
          </cell>
          <cell r="AO165">
            <v>1</v>
          </cell>
          <cell r="AP165">
            <v>3</v>
          </cell>
          <cell r="AQ165">
            <v>4</v>
          </cell>
          <cell r="AR165">
            <v>8</v>
          </cell>
          <cell r="AS165">
            <v>187</v>
          </cell>
          <cell r="AT165">
            <v>21</v>
          </cell>
          <cell r="AU165">
            <v>16</v>
          </cell>
          <cell r="AV165">
            <v>81</v>
          </cell>
          <cell r="AW165">
            <v>5</v>
          </cell>
        </row>
        <row r="166">
          <cell r="C166">
            <v>4697</v>
          </cell>
          <cell r="D166" t="str">
            <v>P.S. PALTARUME</v>
          </cell>
          <cell r="E166" t="str">
            <v>I-1</v>
          </cell>
          <cell r="F166">
            <v>419</v>
          </cell>
          <cell r="G166">
            <v>28</v>
          </cell>
          <cell r="H166">
            <v>7</v>
          </cell>
          <cell r="I166">
            <v>7</v>
          </cell>
          <cell r="J166">
            <v>7</v>
          </cell>
          <cell r="K166">
            <v>2</v>
          </cell>
          <cell r="L166">
            <v>5</v>
          </cell>
          <cell r="M166">
            <v>6</v>
          </cell>
          <cell r="N166">
            <v>8</v>
          </cell>
          <cell r="O166">
            <v>8</v>
          </cell>
          <cell r="P166">
            <v>9</v>
          </cell>
          <cell r="Q166">
            <v>9</v>
          </cell>
          <cell r="R166">
            <v>9</v>
          </cell>
          <cell r="S166">
            <v>10</v>
          </cell>
          <cell r="T166">
            <v>10</v>
          </cell>
          <cell r="U166">
            <v>10</v>
          </cell>
          <cell r="V166">
            <v>9</v>
          </cell>
          <cell r="W166">
            <v>9</v>
          </cell>
          <cell r="X166">
            <v>8</v>
          </cell>
          <cell r="Y166">
            <v>8</v>
          </cell>
          <cell r="Z166">
            <v>7</v>
          </cell>
          <cell r="AA166">
            <v>7</v>
          </cell>
          <cell r="AB166">
            <v>26</v>
          </cell>
          <cell r="AC166">
            <v>27</v>
          </cell>
          <cell r="AD166">
            <v>29</v>
          </cell>
          <cell r="AE166">
            <v>31</v>
          </cell>
          <cell r="AF166">
            <v>28</v>
          </cell>
          <cell r="AG166">
            <v>27</v>
          </cell>
          <cell r="AH166">
            <v>22</v>
          </cell>
          <cell r="AI166">
            <v>20</v>
          </cell>
          <cell r="AJ166">
            <v>16</v>
          </cell>
          <cell r="AK166">
            <v>12</v>
          </cell>
          <cell r="AL166">
            <v>11</v>
          </cell>
          <cell r="AM166">
            <v>8</v>
          </cell>
          <cell r="AN166">
            <v>7</v>
          </cell>
          <cell r="AO166">
            <v>1</v>
          </cell>
          <cell r="AP166">
            <v>4</v>
          </cell>
          <cell r="AQ166">
            <v>4</v>
          </cell>
          <cell r="AR166">
            <v>9</v>
          </cell>
          <cell r="AS166">
            <v>218</v>
          </cell>
          <cell r="AT166">
            <v>23</v>
          </cell>
          <cell r="AU166">
            <v>18</v>
          </cell>
          <cell r="AV166">
            <v>92</v>
          </cell>
          <cell r="AW166">
            <v>8</v>
          </cell>
        </row>
        <row r="167">
          <cell r="C167">
            <v>7088</v>
          </cell>
          <cell r="D167" t="str">
            <v>P.S. PALO SOLO</v>
          </cell>
          <cell r="E167" t="str">
            <v>I-1</v>
          </cell>
          <cell r="F167">
            <v>413</v>
          </cell>
          <cell r="G167">
            <v>32</v>
          </cell>
          <cell r="H167">
            <v>5</v>
          </cell>
          <cell r="I167">
            <v>5</v>
          </cell>
          <cell r="J167">
            <v>6</v>
          </cell>
          <cell r="K167">
            <v>8</v>
          </cell>
          <cell r="L167">
            <v>8</v>
          </cell>
          <cell r="M167">
            <v>10</v>
          </cell>
          <cell r="N167">
            <v>9</v>
          </cell>
          <cell r="O167">
            <v>8</v>
          </cell>
          <cell r="P167">
            <v>8</v>
          </cell>
          <cell r="Q167">
            <v>9</v>
          </cell>
          <cell r="R167">
            <v>9</v>
          </cell>
          <cell r="S167">
            <v>9</v>
          </cell>
          <cell r="T167">
            <v>10</v>
          </cell>
          <cell r="U167">
            <v>9</v>
          </cell>
          <cell r="V167">
            <v>9</v>
          </cell>
          <cell r="W167">
            <v>8</v>
          </cell>
          <cell r="X167">
            <v>8</v>
          </cell>
          <cell r="Y167">
            <v>7</v>
          </cell>
          <cell r="Z167">
            <v>7</v>
          </cell>
          <cell r="AA167">
            <v>6</v>
          </cell>
          <cell r="AB167">
            <v>26</v>
          </cell>
          <cell r="AC167">
            <v>26</v>
          </cell>
          <cell r="AD167">
            <v>28</v>
          </cell>
          <cell r="AE167">
            <v>30</v>
          </cell>
          <cell r="AF167">
            <v>27</v>
          </cell>
          <cell r="AG167">
            <v>26</v>
          </cell>
          <cell r="AH167">
            <v>21</v>
          </cell>
          <cell r="AI167">
            <v>19</v>
          </cell>
          <cell r="AJ167">
            <v>16</v>
          </cell>
          <cell r="AK167">
            <v>11</v>
          </cell>
          <cell r="AL167">
            <v>10</v>
          </cell>
          <cell r="AM167">
            <v>8</v>
          </cell>
          <cell r="AN167">
            <v>7</v>
          </cell>
          <cell r="AO167">
            <v>1</v>
          </cell>
          <cell r="AP167">
            <v>4</v>
          </cell>
          <cell r="AQ167">
            <v>4</v>
          </cell>
          <cell r="AR167">
            <v>9</v>
          </cell>
          <cell r="AS167">
            <v>214</v>
          </cell>
          <cell r="AT167">
            <v>23</v>
          </cell>
          <cell r="AU167">
            <v>18</v>
          </cell>
          <cell r="AV167">
            <v>88</v>
          </cell>
          <cell r="AW167">
            <v>5</v>
          </cell>
        </row>
        <row r="168">
          <cell r="C168">
            <v>10878</v>
          </cell>
          <cell r="D168" t="str">
            <v>P.S. MAMARURIBAMBA BAJO</v>
          </cell>
          <cell r="E168" t="str">
            <v>I-1</v>
          </cell>
          <cell r="F168">
            <v>353</v>
          </cell>
          <cell r="G168">
            <v>12</v>
          </cell>
          <cell r="H168">
            <v>2</v>
          </cell>
          <cell r="I168">
            <v>1</v>
          </cell>
          <cell r="J168">
            <v>2</v>
          </cell>
          <cell r="K168">
            <v>3</v>
          </cell>
          <cell r="L168">
            <v>4</v>
          </cell>
          <cell r="M168">
            <v>7</v>
          </cell>
          <cell r="N168">
            <v>8</v>
          </cell>
          <cell r="O168">
            <v>7</v>
          </cell>
          <cell r="P168">
            <v>7</v>
          </cell>
          <cell r="Q168">
            <v>8</v>
          </cell>
          <cell r="R168">
            <v>8</v>
          </cell>
          <cell r="S168">
            <v>9</v>
          </cell>
          <cell r="T168">
            <v>9</v>
          </cell>
          <cell r="U168">
            <v>8</v>
          </cell>
          <cell r="V168">
            <v>8</v>
          </cell>
          <cell r="W168">
            <v>7</v>
          </cell>
          <cell r="X168">
            <v>7</v>
          </cell>
          <cell r="Y168">
            <v>7</v>
          </cell>
          <cell r="Z168">
            <v>6</v>
          </cell>
          <cell r="AA168">
            <v>6</v>
          </cell>
          <cell r="AB168">
            <v>23</v>
          </cell>
          <cell r="AC168">
            <v>24</v>
          </cell>
          <cell r="AD168">
            <v>26</v>
          </cell>
          <cell r="AE168">
            <v>27</v>
          </cell>
          <cell r="AF168">
            <v>24</v>
          </cell>
          <cell r="AG168">
            <v>23</v>
          </cell>
          <cell r="AH168">
            <v>19</v>
          </cell>
          <cell r="AI168">
            <v>17</v>
          </cell>
          <cell r="AJ168">
            <v>14</v>
          </cell>
          <cell r="AK168">
            <v>10</v>
          </cell>
          <cell r="AL168">
            <v>9</v>
          </cell>
          <cell r="AM168">
            <v>7</v>
          </cell>
          <cell r="AN168">
            <v>6</v>
          </cell>
          <cell r="AO168">
            <v>1</v>
          </cell>
          <cell r="AP168">
            <v>3</v>
          </cell>
          <cell r="AQ168">
            <v>4</v>
          </cell>
          <cell r="AR168">
            <v>8</v>
          </cell>
          <cell r="AS168">
            <v>185</v>
          </cell>
          <cell r="AT168">
            <v>20</v>
          </cell>
          <cell r="AU168">
            <v>16</v>
          </cell>
          <cell r="AV168">
            <v>80</v>
          </cell>
          <cell r="AW168">
            <v>2</v>
          </cell>
        </row>
        <row r="169">
          <cell r="D169" t="str">
            <v>MICRORED PACCHA</v>
          </cell>
          <cell r="F169">
            <v>11907</v>
          </cell>
          <cell r="G169">
            <v>972</v>
          </cell>
          <cell r="H169">
            <v>182</v>
          </cell>
          <cell r="I169">
            <v>195</v>
          </cell>
          <cell r="J169">
            <v>174</v>
          </cell>
          <cell r="K169">
            <v>199</v>
          </cell>
          <cell r="L169">
            <v>222</v>
          </cell>
          <cell r="M169">
            <v>224</v>
          </cell>
          <cell r="N169">
            <v>259</v>
          </cell>
          <cell r="O169">
            <v>259</v>
          </cell>
          <cell r="P169">
            <v>263</v>
          </cell>
          <cell r="Q169">
            <v>264</v>
          </cell>
          <cell r="R169">
            <v>264</v>
          </cell>
          <cell r="S169">
            <v>266</v>
          </cell>
          <cell r="T169">
            <v>261</v>
          </cell>
          <cell r="U169">
            <v>252</v>
          </cell>
          <cell r="V169">
            <v>242</v>
          </cell>
          <cell r="W169">
            <v>229</v>
          </cell>
          <cell r="X169">
            <v>217</v>
          </cell>
          <cell r="Y169">
            <v>206</v>
          </cell>
          <cell r="Z169">
            <v>198</v>
          </cell>
          <cell r="AA169">
            <v>189</v>
          </cell>
          <cell r="AB169">
            <v>881</v>
          </cell>
          <cell r="AC169">
            <v>957</v>
          </cell>
          <cell r="AD169">
            <v>1019</v>
          </cell>
          <cell r="AE169">
            <v>871</v>
          </cell>
          <cell r="AF169">
            <v>760</v>
          </cell>
          <cell r="AG169">
            <v>702</v>
          </cell>
          <cell r="AH169">
            <v>559</v>
          </cell>
          <cell r="AI169">
            <v>492</v>
          </cell>
          <cell r="AJ169">
            <v>371</v>
          </cell>
          <cell r="AK169">
            <v>272</v>
          </cell>
          <cell r="AL169">
            <v>201</v>
          </cell>
          <cell r="AM169">
            <v>123</v>
          </cell>
          <cell r="AN169">
            <v>134</v>
          </cell>
          <cell r="AO169">
            <v>21</v>
          </cell>
          <cell r="AP169">
            <v>118</v>
          </cell>
          <cell r="AQ169">
            <v>120</v>
          </cell>
          <cell r="AR169">
            <v>269</v>
          </cell>
          <cell r="AS169">
            <v>6123</v>
          </cell>
          <cell r="AT169">
            <v>643</v>
          </cell>
          <cell r="AU169">
            <v>482</v>
          </cell>
          <cell r="AV169">
            <v>2839</v>
          </cell>
          <cell r="AW169">
            <v>217</v>
          </cell>
        </row>
        <row r="170">
          <cell r="C170">
            <v>4730</v>
          </cell>
          <cell r="D170" t="str">
            <v>C.S. PACCHA</v>
          </cell>
          <cell r="E170" t="str">
            <v>I-3</v>
          </cell>
          <cell r="F170">
            <v>1847</v>
          </cell>
          <cell r="G170">
            <v>153</v>
          </cell>
          <cell r="H170">
            <v>29</v>
          </cell>
          <cell r="I170">
            <v>31</v>
          </cell>
          <cell r="J170">
            <v>21</v>
          </cell>
          <cell r="K170">
            <v>38</v>
          </cell>
          <cell r="L170">
            <v>34</v>
          </cell>
          <cell r="M170">
            <v>30</v>
          </cell>
          <cell r="N170">
            <v>38</v>
          </cell>
          <cell r="O170">
            <v>38</v>
          </cell>
          <cell r="P170">
            <v>39</v>
          </cell>
          <cell r="Q170">
            <v>39</v>
          </cell>
          <cell r="R170">
            <v>39</v>
          </cell>
          <cell r="S170">
            <v>39</v>
          </cell>
          <cell r="T170">
            <v>38</v>
          </cell>
          <cell r="U170">
            <v>36</v>
          </cell>
          <cell r="V170">
            <v>35</v>
          </cell>
          <cell r="W170">
            <v>32</v>
          </cell>
          <cell r="X170">
            <v>31</v>
          </cell>
          <cell r="Y170">
            <v>30</v>
          </cell>
          <cell r="Z170">
            <v>29</v>
          </cell>
          <cell r="AA170">
            <v>29</v>
          </cell>
          <cell r="AB170">
            <v>140</v>
          </cell>
          <cell r="AC170">
            <v>148</v>
          </cell>
          <cell r="AD170">
            <v>159</v>
          </cell>
          <cell r="AE170">
            <v>134</v>
          </cell>
          <cell r="AF170">
            <v>115</v>
          </cell>
          <cell r="AG170">
            <v>118</v>
          </cell>
          <cell r="AH170">
            <v>89</v>
          </cell>
          <cell r="AI170">
            <v>84</v>
          </cell>
          <cell r="AJ170">
            <v>59</v>
          </cell>
          <cell r="AK170">
            <v>45</v>
          </cell>
          <cell r="AL170">
            <v>33</v>
          </cell>
          <cell r="AM170">
            <v>22</v>
          </cell>
          <cell r="AN170">
            <v>26</v>
          </cell>
          <cell r="AO170">
            <v>2</v>
          </cell>
          <cell r="AP170">
            <v>19</v>
          </cell>
          <cell r="AQ170">
            <v>19</v>
          </cell>
          <cell r="AR170">
            <v>40</v>
          </cell>
          <cell r="AS170">
            <v>939</v>
          </cell>
          <cell r="AT170">
            <v>94</v>
          </cell>
          <cell r="AU170">
            <v>68</v>
          </cell>
          <cell r="AV170">
            <v>450</v>
          </cell>
          <cell r="AW170">
            <v>36</v>
          </cell>
        </row>
        <row r="171">
          <cell r="C171">
            <v>7712</v>
          </cell>
          <cell r="D171" t="str">
            <v>P.S. CUENCA DEL RIO LLAUCANO</v>
          </cell>
          <cell r="E171" t="str">
            <v>I-1</v>
          </cell>
          <cell r="F171">
            <v>554</v>
          </cell>
          <cell r="G171">
            <v>52</v>
          </cell>
          <cell r="H171">
            <v>10</v>
          </cell>
          <cell r="I171">
            <v>12</v>
          </cell>
          <cell r="J171">
            <v>8</v>
          </cell>
          <cell r="K171">
            <v>10</v>
          </cell>
          <cell r="L171">
            <v>12</v>
          </cell>
          <cell r="M171">
            <v>9</v>
          </cell>
          <cell r="N171">
            <v>11</v>
          </cell>
          <cell r="O171">
            <v>11</v>
          </cell>
          <cell r="P171">
            <v>11</v>
          </cell>
          <cell r="Q171">
            <v>11</v>
          </cell>
          <cell r="R171">
            <v>11</v>
          </cell>
          <cell r="S171">
            <v>12</v>
          </cell>
          <cell r="T171">
            <v>11</v>
          </cell>
          <cell r="U171">
            <v>11</v>
          </cell>
          <cell r="V171">
            <v>11</v>
          </cell>
          <cell r="W171">
            <v>10</v>
          </cell>
          <cell r="X171">
            <v>9</v>
          </cell>
          <cell r="Y171">
            <v>9</v>
          </cell>
          <cell r="Z171">
            <v>9</v>
          </cell>
          <cell r="AA171">
            <v>9</v>
          </cell>
          <cell r="AB171">
            <v>42</v>
          </cell>
          <cell r="AC171">
            <v>44</v>
          </cell>
          <cell r="AD171">
            <v>47</v>
          </cell>
          <cell r="AE171">
            <v>40</v>
          </cell>
          <cell r="AF171">
            <v>34</v>
          </cell>
          <cell r="AG171">
            <v>35</v>
          </cell>
          <cell r="AH171">
            <v>26</v>
          </cell>
          <cell r="AI171">
            <v>25</v>
          </cell>
          <cell r="AJ171">
            <v>18</v>
          </cell>
          <cell r="AK171">
            <v>13</v>
          </cell>
          <cell r="AL171">
            <v>10</v>
          </cell>
          <cell r="AM171">
            <v>6</v>
          </cell>
          <cell r="AN171">
            <v>7</v>
          </cell>
          <cell r="AO171">
            <v>1</v>
          </cell>
          <cell r="AP171">
            <v>5</v>
          </cell>
          <cell r="AQ171">
            <v>6</v>
          </cell>
          <cell r="AR171">
            <v>12</v>
          </cell>
          <cell r="AS171">
            <v>286</v>
          </cell>
          <cell r="AT171">
            <v>28</v>
          </cell>
          <cell r="AU171">
            <v>20</v>
          </cell>
          <cell r="AV171">
            <v>134</v>
          </cell>
          <cell r="AW171">
            <v>12</v>
          </cell>
        </row>
        <row r="172">
          <cell r="C172">
            <v>4733</v>
          </cell>
          <cell r="D172" t="str">
            <v>P.S. VISTA ALEGRE</v>
          </cell>
          <cell r="E172" t="str">
            <v>I-1</v>
          </cell>
          <cell r="F172">
            <v>427</v>
          </cell>
          <cell r="G172">
            <v>31</v>
          </cell>
          <cell r="H172">
            <v>7</v>
          </cell>
          <cell r="I172">
            <v>5</v>
          </cell>
          <cell r="J172">
            <v>10</v>
          </cell>
          <cell r="K172">
            <v>1</v>
          </cell>
          <cell r="L172">
            <v>8</v>
          </cell>
          <cell r="M172">
            <v>6</v>
          </cell>
          <cell r="N172">
            <v>9</v>
          </cell>
          <cell r="O172">
            <v>9</v>
          </cell>
          <cell r="P172">
            <v>9</v>
          </cell>
          <cell r="Q172">
            <v>9</v>
          </cell>
          <cell r="R172">
            <v>9</v>
          </cell>
          <cell r="S172">
            <v>9</v>
          </cell>
          <cell r="T172">
            <v>9</v>
          </cell>
          <cell r="U172">
            <v>9</v>
          </cell>
          <cell r="V172">
            <v>8</v>
          </cell>
          <cell r="W172">
            <v>8</v>
          </cell>
          <cell r="X172">
            <v>7</v>
          </cell>
          <cell r="Y172">
            <v>7</v>
          </cell>
          <cell r="Z172">
            <v>7</v>
          </cell>
          <cell r="AA172">
            <v>7</v>
          </cell>
          <cell r="AB172">
            <v>33</v>
          </cell>
          <cell r="AC172">
            <v>34</v>
          </cell>
          <cell r="AD172">
            <v>37</v>
          </cell>
          <cell r="AE172">
            <v>32</v>
          </cell>
          <cell r="AF172">
            <v>27</v>
          </cell>
          <cell r="AG172">
            <v>27</v>
          </cell>
          <cell r="AH172">
            <v>21</v>
          </cell>
          <cell r="AI172">
            <v>20</v>
          </cell>
          <cell r="AJ172">
            <v>14</v>
          </cell>
          <cell r="AK172">
            <v>10</v>
          </cell>
          <cell r="AL172">
            <v>8</v>
          </cell>
          <cell r="AM172">
            <v>5</v>
          </cell>
          <cell r="AN172">
            <v>6</v>
          </cell>
          <cell r="AO172">
            <v>1</v>
          </cell>
          <cell r="AP172">
            <v>4</v>
          </cell>
          <cell r="AQ172">
            <v>4</v>
          </cell>
          <cell r="AR172">
            <v>10</v>
          </cell>
          <cell r="AS172">
            <v>224</v>
          </cell>
          <cell r="AT172">
            <v>22</v>
          </cell>
          <cell r="AU172">
            <v>16</v>
          </cell>
          <cell r="AV172">
            <v>105</v>
          </cell>
          <cell r="AW172">
            <v>8</v>
          </cell>
        </row>
        <row r="173">
          <cell r="C173">
            <v>4734</v>
          </cell>
          <cell r="D173" t="str">
            <v>P.S. VILLA PALMA</v>
          </cell>
          <cell r="E173" t="str">
            <v>I-1</v>
          </cell>
          <cell r="F173">
            <v>312</v>
          </cell>
          <cell r="G173">
            <v>25</v>
          </cell>
          <cell r="H173">
            <v>3</v>
          </cell>
          <cell r="I173">
            <v>3</v>
          </cell>
          <cell r="J173">
            <v>3</v>
          </cell>
          <cell r="K173">
            <v>10</v>
          </cell>
          <cell r="L173">
            <v>6</v>
          </cell>
          <cell r="M173">
            <v>9</v>
          </cell>
          <cell r="N173">
            <v>6</v>
          </cell>
          <cell r="O173">
            <v>6</v>
          </cell>
          <cell r="P173">
            <v>6</v>
          </cell>
          <cell r="Q173">
            <v>6</v>
          </cell>
          <cell r="R173">
            <v>6</v>
          </cell>
          <cell r="S173">
            <v>7</v>
          </cell>
          <cell r="T173">
            <v>6</v>
          </cell>
          <cell r="U173">
            <v>6</v>
          </cell>
          <cell r="V173">
            <v>6</v>
          </cell>
          <cell r="W173">
            <v>6</v>
          </cell>
          <cell r="X173">
            <v>5</v>
          </cell>
          <cell r="Y173">
            <v>5</v>
          </cell>
          <cell r="Z173">
            <v>5</v>
          </cell>
          <cell r="AA173">
            <v>5</v>
          </cell>
          <cell r="AB173">
            <v>24</v>
          </cell>
          <cell r="AC173">
            <v>25</v>
          </cell>
          <cell r="AD173">
            <v>27</v>
          </cell>
          <cell r="AE173">
            <v>23</v>
          </cell>
          <cell r="AF173">
            <v>19</v>
          </cell>
          <cell r="AG173">
            <v>20</v>
          </cell>
          <cell r="AH173">
            <v>15</v>
          </cell>
          <cell r="AI173">
            <v>14</v>
          </cell>
          <cell r="AJ173">
            <v>10</v>
          </cell>
          <cell r="AK173">
            <v>8</v>
          </cell>
          <cell r="AL173">
            <v>5</v>
          </cell>
          <cell r="AM173">
            <v>3</v>
          </cell>
          <cell r="AN173">
            <v>4</v>
          </cell>
          <cell r="AO173">
            <v>1</v>
          </cell>
          <cell r="AP173">
            <v>3</v>
          </cell>
          <cell r="AQ173">
            <v>3</v>
          </cell>
          <cell r="AR173">
            <v>7</v>
          </cell>
          <cell r="AS173">
            <v>164</v>
          </cell>
          <cell r="AT173">
            <v>16</v>
          </cell>
          <cell r="AU173">
            <v>11</v>
          </cell>
          <cell r="AV173">
            <v>76</v>
          </cell>
          <cell r="AW173">
            <v>3</v>
          </cell>
        </row>
        <row r="174">
          <cell r="C174">
            <v>4731</v>
          </cell>
          <cell r="D174" t="str">
            <v>P.S. EL LIRIO</v>
          </cell>
          <cell r="E174" t="str">
            <v>I-1</v>
          </cell>
          <cell r="F174">
            <v>563</v>
          </cell>
          <cell r="G174">
            <v>62</v>
          </cell>
          <cell r="H174">
            <v>13</v>
          </cell>
          <cell r="I174">
            <v>12</v>
          </cell>
          <cell r="J174">
            <v>14</v>
          </cell>
          <cell r="K174">
            <v>13</v>
          </cell>
          <cell r="L174">
            <v>10</v>
          </cell>
          <cell r="M174">
            <v>16</v>
          </cell>
          <cell r="N174">
            <v>11</v>
          </cell>
          <cell r="O174">
            <v>11</v>
          </cell>
          <cell r="P174">
            <v>11</v>
          </cell>
          <cell r="Q174">
            <v>11</v>
          </cell>
          <cell r="R174">
            <v>11</v>
          </cell>
          <cell r="S174">
            <v>11</v>
          </cell>
          <cell r="T174">
            <v>11</v>
          </cell>
          <cell r="U174">
            <v>11</v>
          </cell>
          <cell r="V174">
            <v>10</v>
          </cell>
          <cell r="W174">
            <v>10</v>
          </cell>
          <cell r="X174">
            <v>9</v>
          </cell>
          <cell r="Y174">
            <v>9</v>
          </cell>
          <cell r="Z174">
            <v>9</v>
          </cell>
          <cell r="AA174">
            <v>8</v>
          </cell>
          <cell r="AB174">
            <v>41</v>
          </cell>
          <cell r="AC174">
            <v>43</v>
          </cell>
          <cell r="AD174">
            <v>46</v>
          </cell>
          <cell r="AE174">
            <v>40</v>
          </cell>
          <cell r="AF174">
            <v>34</v>
          </cell>
          <cell r="AG174">
            <v>34</v>
          </cell>
          <cell r="AH174">
            <v>26</v>
          </cell>
          <cell r="AI174">
            <v>25</v>
          </cell>
          <cell r="AJ174">
            <v>18</v>
          </cell>
          <cell r="AK174">
            <v>13</v>
          </cell>
          <cell r="AL174">
            <v>9</v>
          </cell>
          <cell r="AM174">
            <v>6</v>
          </cell>
          <cell r="AN174">
            <v>7</v>
          </cell>
          <cell r="AO174">
            <v>1</v>
          </cell>
          <cell r="AP174">
            <v>5</v>
          </cell>
          <cell r="AQ174">
            <v>5</v>
          </cell>
          <cell r="AR174">
            <v>12</v>
          </cell>
          <cell r="AS174">
            <v>291</v>
          </cell>
          <cell r="AT174">
            <v>28</v>
          </cell>
          <cell r="AU174">
            <v>20</v>
          </cell>
          <cell r="AV174">
            <v>132</v>
          </cell>
          <cell r="AW174">
            <v>15</v>
          </cell>
        </row>
        <row r="175">
          <cell r="C175">
            <v>4732</v>
          </cell>
          <cell r="D175" t="str">
            <v>P.S. UÑIGAN</v>
          </cell>
          <cell r="E175" t="str">
            <v>I-1</v>
          </cell>
          <cell r="F175">
            <v>707</v>
          </cell>
          <cell r="G175">
            <v>56</v>
          </cell>
          <cell r="H175">
            <v>10</v>
          </cell>
          <cell r="I175">
            <v>12</v>
          </cell>
          <cell r="J175">
            <v>11</v>
          </cell>
          <cell r="K175">
            <v>8</v>
          </cell>
          <cell r="L175">
            <v>15</v>
          </cell>
          <cell r="M175">
            <v>12</v>
          </cell>
          <cell r="N175">
            <v>15</v>
          </cell>
          <cell r="O175">
            <v>14</v>
          </cell>
          <cell r="P175">
            <v>15</v>
          </cell>
          <cell r="Q175">
            <v>15</v>
          </cell>
          <cell r="R175">
            <v>15</v>
          </cell>
          <cell r="S175">
            <v>15</v>
          </cell>
          <cell r="T175">
            <v>15</v>
          </cell>
          <cell r="U175">
            <v>14</v>
          </cell>
          <cell r="V175">
            <v>14</v>
          </cell>
          <cell r="W175">
            <v>13</v>
          </cell>
          <cell r="X175">
            <v>12</v>
          </cell>
          <cell r="Y175">
            <v>11</v>
          </cell>
          <cell r="Z175">
            <v>11</v>
          </cell>
          <cell r="AA175">
            <v>11</v>
          </cell>
          <cell r="AB175">
            <v>54</v>
          </cell>
          <cell r="AC175">
            <v>57</v>
          </cell>
          <cell r="AD175">
            <v>61</v>
          </cell>
          <cell r="AE175">
            <v>52</v>
          </cell>
          <cell r="AF175">
            <v>44</v>
          </cell>
          <cell r="AG175">
            <v>45</v>
          </cell>
          <cell r="AH175">
            <v>34</v>
          </cell>
          <cell r="AI175">
            <v>32</v>
          </cell>
          <cell r="AJ175">
            <v>23</v>
          </cell>
          <cell r="AK175">
            <v>17</v>
          </cell>
          <cell r="AL175">
            <v>12</v>
          </cell>
          <cell r="AM175">
            <v>8</v>
          </cell>
          <cell r="AN175">
            <v>10</v>
          </cell>
          <cell r="AO175">
            <v>1</v>
          </cell>
          <cell r="AP175">
            <v>7</v>
          </cell>
          <cell r="AQ175">
            <v>7</v>
          </cell>
          <cell r="AR175">
            <v>16</v>
          </cell>
          <cell r="AS175">
            <v>364</v>
          </cell>
          <cell r="AT175">
            <v>36</v>
          </cell>
          <cell r="AU175">
            <v>26</v>
          </cell>
          <cell r="AV175">
            <v>173</v>
          </cell>
          <cell r="AW175">
            <v>12</v>
          </cell>
        </row>
        <row r="176">
          <cell r="C176">
            <v>4735</v>
          </cell>
          <cell r="D176" t="str">
            <v>P.S. CHADIN</v>
          </cell>
          <cell r="E176" t="str">
            <v>I-2</v>
          </cell>
          <cell r="F176">
            <v>1363</v>
          </cell>
          <cell r="G176">
            <v>115</v>
          </cell>
          <cell r="H176">
            <v>24</v>
          </cell>
          <cell r="I176">
            <v>20</v>
          </cell>
          <cell r="J176">
            <v>25</v>
          </cell>
          <cell r="K176">
            <v>25</v>
          </cell>
          <cell r="L176">
            <v>21</v>
          </cell>
          <cell r="M176">
            <v>26</v>
          </cell>
          <cell r="N176">
            <v>27</v>
          </cell>
          <cell r="O176">
            <v>28</v>
          </cell>
          <cell r="P176">
            <v>29</v>
          </cell>
          <cell r="Q176">
            <v>29</v>
          </cell>
          <cell r="R176">
            <v>30</v>
          </cell>
          <cell r="S176">
            <v>31</v>
          </cell>
          <cell r="T176">
            <v>31</v>
          </cell>
          <cell r="U176">
            <v>30</v>
          </cell>
          <cell r="V176">
            <v>29</v>
          </cell>
          <cell r="W176">
            <v>27</v>
          </cell>
          <cell r="X176">
            <v>27</v>
          </cell>
          <cell r="Y176">
            <v>25</v>
          </cell>
          <cell r="Z176">
            <v>23</v>
          </cell>
          <cell r="AA176">
            <v>23</v>
          </cell>
          <cell r="AB176">
            <v>103</v>
          </cell>
          <cell r="AC176">
            <v>112</v>
          </cell>
          <cell r="AD176">
            <v>112</v>
          </cell>
          <cell r="AE176">
            <v>98</v>
          </cell>
          <cell r="AF176">
            <v>88</v>
          </cell>
          <cell r="AG176">
            <v>76</v>
          </cell>
          <cell r="AH176">
            <v>64</v>
          </cell>
          <cell r="AI176">
            <v>59</v>
          </cell>
          <cell r="AJ176">
            <v>41</v>
          </cell>
          <cell r="AK176">
            <v>33</v>
          </cell>
          <cell r="AL176">
            <v>20</v>
          </cell>
          <cell r="AM176">
            <v>13</v>
          </cell>
          <cell r="AN176">
            <v>14</v>
          </cell>
          <cell r="AO176">
            <v>3</v>
          </cell>
          <cell r="AP176">
            <v>15</v>
          </cell>
          <cell r="AQ176">
            <v>15</v>
          </cell>
          <cell r="AR176">
            <v>35</v>
          </cell>
          <cell r="AS176">
            <v>698</v>
          </cell>
          <cell r="AT176">
            <v>76</v>
          </cell>
          <cell r="AU176">
            <v>55</v>
          </cell>
          <cell r="AV176">
            <v>331</v>
          </cell>
          <cell r="AW176">
            <v>30</v>
          </cell>
        </row>
        <row r="177">
          <cell r="C177">
            <v>4737</v>
          </cell>
          <cell r="D177" t="str">
            <v>P.S. LA UNION</v>
          </cell>
          <cell r="E177" t="str">
            <v>I-1</v>
          </cell>
          <cell r="F177">
            <v>692</v>
          </cell>
          <cell r="G177">
            <v>62</v>
          </cell>
          <cell r="H177">
            <v>11</v>
          </cell>
          <cell r="I177">
            <v>12</v>
          </cell>
          <cell r="J177">
            <v>14</v>
          </cell>
          <cell r="K177">
            <v>13</v>
          </cell>
          <cell r="L177">
            <v>12</v>
          </cell>
          <cell r="M177">
            <v>13</v>
          </cell>
          <cell r="N177">
            <v>14</v>
          </cell>
          <cell r="O177">
            <v>14</v>
          </cell>
          <cell r="P177">
            <v>14</v>
          </cell>
          <cell r="Q177">
            <v>15</v>
          </cell>
          <cell r="R177">
            <v>15</v>
          </cell>
          <cell r="S177">
            <v>15</v>
          </cell>
          <cell r="T177">
            <v>15</v>
          </cell>
          <cell r="U177">
            <v>15</v>
          </cell>
          <cell r="V177">
            <v>15</v>
          </cell>
          <cell r="W177">
            <v>14</v>
          </cell>
          <cell r="X177">
            <v>14</v>
          </cell>
          <cell r="Y177">
            <v>13</v>
          </cell>
          <cell r="Z177">
            <v>12</v>
          </cell>
          <cell r="AA177">
            <v>11</v>
          </cell>
          <cell r="AB177">
            <v>51</v>
          </cell>
          <cell r="AC177">
            <v>57</v>
          </cell>
          <cell r="AD177">
            <v>57</v>
          </cell>
          <cell r="AE177">
            <v>49</v>
          </cell>
          <cell r="AF177">
            <v>45</v>
          </cell>
          <cell r="AG177">
            <v>39</v>
          </cell>
          <cell r="AH177">
            <v>33</v>
          </cell>
          <cell r="AI177">
            <v>29</v>
          </cell>
          <cell r="AJ177">
            <v>20</v>
          </cell>
          <cell r="AK177">
            <v>17</v>
          </cell>
          <cell r="AL177">
            <v>10</v>
          </cell>
          <cell r="AM177">
            <v>7</v>
          </cell>
          <cell r="AN177">
            <v>7</v>
          </cell>
          <cell r="AO177">
            <v>2</v>
          </cell>
          <cell r="AP177">
            <v>8</v>
          </cell>
          <cell r="AQ177">
            <v>8</v>
          </cell>
          <cell r="AR177">
            <v>17</v>
          </cell>
          <cell r="AS177">
            <v>357</v>
          </cell>
          <cell r="AT177">
            <v>38</v>
          </cell>
          <cell r="AU177">
            <v>28</v>
          </cell>
          <cell r="AV177">
            <v>167</v>
          </cell>
          <cell r="AW177">
            <v>13</v>
          </cell>
        </row>
        <row r="178">
          <cell r="C178">
            <v>4738</v>
          </cell>
          <cell r="D178" t="str">
            <v>P.S. SAN JUAN DE CHADIN</v>
          </cell>
          <cell r="E178" t="str">
            <v>I-1</v>
          </cell>
          <cell r="F178">
            <v>652</v>
          </cell>
          <cell r="G178">
            <v>47</v>
          </cell>
          <cell r="H178">
            <v>9</v>
          </cell>
          <cell r="I178">
            <v>11</v>
          </cell>
          <cell r="J178">
            <v>4</v>
          </cell>
          <cell r="K178">
            <v>9</v>
          </cell>
          <cell r="L178">
            <v>14</v>
          </cell>
          <cell r="M178">
            <v>12</v>
          </cell>
          <cell r="N178">
            <v>14</v>
          </cell>
          <cell r="O178">
            <v>14</v>
          </cell>
          <cell r="P178">
            <v>14</v>
          </cell>
          <cell r="Q178">
            <v>14</v>
          </cell>
          <cell r="R178">
            <v>15</v>
          </cell>
          <cell r="S178">
            <v>15</v>
          </cell>
          <cell r="T178">
            <v>15</v>
          </cell>
          <cell r="U178">
            <v>14</v>
          </cell>
          <cell r="V178">
            <v>14</v>
          </cell>
          <cell r="W178">
            <v>14</v>
          </cell>
          <cell r="X178">
            <v>13</v>
          </cell>
          <cell r="Y178">
            <v>12</v>
          </cell>
          <cell r="Z178">
            <v>12</v>
          </cell>
          <cell r="AA178">
            <v>11</v>
          </cell>
          <cell r="AB178">
            <v>49</v>
          </cell>
          <cell r="AC178">
            <v>55</v>
          </cell>
          <cell r="AD178">
            <v>54</v>
          </cell>
          <cell r="AE178">
            <v>47</v>
          </cell>
          <cell r="AF178">
            <v>43</v>
          </cell>
          <cell r="AG178">
            <v>38</v>
          </cell>
          <cell r="AH178">
            <v>31</v>
          </cell>
          <cell r="AI178">
            <v>28</v>
          </cell>
          <cell r="AJ178">
            <v>19</v>
          </cell>
          <cell r="AK178">
            <v>16</v>
          </cell>
          <cell r="AL178">
            <v>9</v>
          </cell>
          <cell r="AM178">
            <v>6</v>
          </cell>
          <cell r="AN178">
            <v>7</v>
          </cell>
          <cell r="AO178">
            <v>1</v>
          </cell>
          <cell r="AP178">
            <v>7</v>
          </cell>
          <cell r="AQ178">
            <v>8</v>
          </cell>
          <cell r="AR178">
            <v>16</v>
          </cell>
          <cell r="AS178">
            <v>335</v>
          </cell>
          <cell r="AT178">
            <v>37</v>
          </cell>
          <cell r="AU178">
            <v>26</v>
          </cell>
          <cell r="AV178">
            <v>160</v>
          </cell>
          <cell r="AW178">
            <v>11</v>
          </cell>
        </row>
        <row r="179">
          <cell r="C179">
            <v>4736</v>
          </cell>
          <cell r="D179" t="str">
            <v>P.S. CHACAPAMPA</v>
          </cell>
          <cell r="E179" t="str">
            <v>I-1</v>
          </cell>
          <cell r="F179">
            <v>958</v>
          </cell>
          <cell r="G179">
            <v>80</v>
          </cell>
          <cell r="H179">
            <v>13</v>
          </cell>
          <cell r="I179">
            <v>16</v>
          </cell>
          <cell r="J179">
            <v>12</v>
          </cell>
          <cell r="K179">
            <v>20</v>
          </cell>
          <cell r="L179">
            <v>19</v>
          </cell>
          <cell r="M179">
            <v>16</v>
          </cell>
          <cell r="N179">
            <v>20</v>
          </cell>
          <cell r="O179">
            <v>20</v>
          </cell>
          <cell r="P179">
            <v>20</v>
          </cell>
          <cell r="Q179">
            <v>21</v>
          </cell>
          <cell r="R179">
            <v>21</v>
          </cell>
          <cell r="S179">
            <v>21</v>
          </cell>
          <cell r="T179">
            <v>21</v>
          </cell>
          <cell r="U179">
            <v>21</v>
          </cell>
          <cell r="V179">
            <v>20</v>
          </cell>
          <cell r="W179">
            <v>20</v>
          </cell>
          <cell r="X179">
            <v>19</v>
          </cell>
          <cell r="Y179">
            <v>18</v>
          </cell>
          <cell r="Z179">
            <v>17</v>
          </cell>
          <cell r="AA179">
            <v>16</v>
          </cell>
          <cell r="AB179">
            <v>72</v>
          </cell>
          <cell r="AC179">
            <v>79</v>
          </cell>
          <cell r="AD179">
            <v>79</v>
          </cell>
          <cell r="AE179">
            <v>69</v>
          </cell>
          <cell r="AF179">
            <v>62</v>
          </cell>
          <cell r="AG179">
            <v>55</v>
          </cell>
          <cell r="AH179">
            <v>46</v>
          </cell>
          <cell r="AI179">
            <v>41</v>
          </cell>
          <cell r="AJ179">
            <v>28</v>
          </cell>
          <cell r="AK179">
            <v>23</v>
          </cell>
          <cell r="AL179">
            <v>14</v>
          </cell>
          <cell r="AM179">
            <v>9</v>
          </cell>
          <cell r="AN179">
            <v>10</v>
          </cell>
          <cell r="AO179">
            <v>2</v>
          </cell>
          <cell r="AP179">
            <v>11</v>
          </cell>
          <cell r="AQ179">
            <v>11</v>
          </cell>
          <cell r="AR179">
            <v>24</v>
          </cell>
          <cell r="AS179">
            <v>489</v>
          </cell>
          <cell r="AT179">
            <v>54</v>
          </cell>
          <cell r="AU179">
            <v>38</v>
          </cell>
          <cell r="AV179">
            <v>233</v>
          </cell>
          <cell r="AW179">
            <v>16</v>
          </cell>
        </row>
        <row r="180">
          <cell r="C180">
            <v>4739</v>
          </cell>
          <cell r="D180" t="str">
            <v>P.S. CHOROPAMPA</v>
          </cell>
          <cell r="E180" t="str">
            <v>I-2</v>
          </cell>
          <cell r="F180">
            <v>1185</v>
          </cell>
          <cell r="G180">
            <v>90</v>
          </cell>
          <cell r="H180">
            <v>18</v>
          </cell>
          <cell r="I180">
            <v>19</v>
          </cell>
          <cell r="J180">
            <v>13</v>
          </cell>
          <cell r="K180">
            <v>19</v>
          </cell>
          <cell r="L180">
            <v>21</v>
          </cell>
          <cell r="M180">
            <v>28</v>
          </cell>
          <cell r="N180">
            <v>31</v>
          </cell>
          <cell r="O180">
            <v>31</v>
          </cell>
          <cell r="P180">
            <v>31</v>
          </cell>
          <cell r="Q180">
            <v>31</v>
          </cell>
          <cell r="R180">
            <v>30</v>
          </cell>
          <cell r="S180">
            <v>29</v>
          </cell>
          <cell r="T180">
            <v>29</v>
          </cell>
          <cell r="U180">
            <v>27</v>
          </cell>
          <cell r="V180">
            <v>25</v>
          </cell>
          <cell r="W180">
            <v>23</v>
          </cell>
          <cell r="X180">
            <v>23</v>
          </cell>
          <cell r="Y180">
            <v>21</v>
          </cell>
          <cell r="Z180">
            <v>19</v>
          </cell>
          <cell r="AA180">
            <v>18</v>
          </cell>
          <cell r="AB180">
            <v>82</v>
          </cell>
          <cell r="AC180">
            <v>92</v>
          </cell>
          <cell r="AD180">
            <v>107</v>
          </cell>
          <cell r="AE180">
            <v>89</v>
          </cell>
          <cell r="AF180">
            <v>77</v>
          </cell>
          <cell r="AG180">
            <v>62</v>
          </cell>
          <cell r="AH180">
            <v>52</v>
          </cell>
          <cell r="AI180">
            <v>36</v>
          </cell>
          <cell r="AJ180">
            <v>37</v>
          </cell>
          <cell r="AK180">
            <v>21</v>
          </cell>
          <cell r="AL180">
            <v>23</v>
          </cell>
          <cell r="AM180">
            <v>11</v>
          </cell>
          <cell r="AN180">
            <v>10</v>
          </cell>
          <cell r="AO180">
            <v>2</v>
          </cell>
          <cell r="AP180">
            <v>10</v>
          </cell>
          <cell r="AQ180">
            <v>10</v>
          </cell>
          <cell r="AR180">
            <v>23</v>
          </cell>
          <cell r="AS180">
            <v>609</v>
          </cell>
          <cell r="AT180">
            <v>67</v>
          </cell>
          <cell r="AU180">
            <v>58</v>
          </cell>
          <cell r="AV180">
            <v>261</v>
          </cell>
          <cell r="AW180">
            <v>22</v>
          </cell>
        </row>
        <row r="181">
          <cell r="C181">
            <v>4740</v>
          </cell>
          <cell r="D181" t="str">
            <v>P.S. MANGALPA</v>
          </cell>
          <cell r="E181" t="str">
            <v>I-1</v>
          </cell>
          <cell r="F181">
            <v>395</v>
          </cell>
          <cell r="G181">
            <v>32</v>
          </cell>
          <cell r="H181">
            <v>6</v>
          </cell>
          <cell r="I181">
            <v>7</v>
          </cell>
          <cell r="J181">
            <v>6</v>
          </cell>
          <cell r="K181">
            <v>7</v>
          </cell>
          <cell r="L181">
            <v>6</v>
          </cell>
          <cell r="M181">
            <v>7</v>
          </cell>
          <cell r="N181">
            <v>10</v>
          </cell>
          <cell r="O181">
            <v>10</v>
          </cell>
          <cell r="P181">
            <v>11</v>
          </cell>
          <cell r="Q181">
            <v>10</v>
          </cell>
          <cell r="R181">
            <v>10</v>
          </cell>
          <cell r="S181">
            <v>10</v>
          </cell>
          <cell r="T181">
            <v>9</v>
          </cell>
          <cell r="U181">
            <v>9</v>
          </cell>
          <cell r="V181">
            <v>8</v>
          </cell>
          <cell r="W181">
            <v>8</v>
          </cell>
          <cell r="X181">
            <v>7</v>
          </cell>
          <cell r="Y181">
            <v>7</v>
          </cell>
          <cell r="Z181">
            <v>7</v>
          </cell>
          <cell r="AA181">
            <v>6</v>
          </cell>
          <cell r="AB181">
            <v>27</v>
          </cell>
          <cell r="AC181">
            <v>31</v>
          </cell>
          <cell r="AD181">
            <v>36</v>
          </cell>
          <cell r="AE181">
            <v>30</v>
          </cell>
          <cell r="AF181">
            <v>26</v>
          </cell>
          <cell r="AG181">
            <v>21</v>
          </cell>
          <cell r="AH181">
            <v>17</v>
          </cell>
          <cell r="AI181">
            <v>12</v>
          </cell>
          <cell r="AJ181">
            <v>12</v>
          </cell>
          <cell r="AK181">
            <v>7</v>
          </cell>
          <cell r="AL181">
            <v>8</v>
          </cell>
          <cell r="AM181">
            <v>4</v>
          </cell>
          <cell r="AN181">
            <v>3</v>
          </cell>
          <cell r="AO181">
            <v>0</v>
          </cell>
          <cell r="AP181">
            <v>3</v>
          </cell>
          <cell r="AQ181">
            <v>3</v>
          </cell>
          <cell r="AR181">
            <v>8</v>
          </cell>
          <cell r="AS181">
            <v>205</v>
          </cell>
          <cell r="AT181">
            <v>23</v>
          </cell>
          <cell r="AU181">
            <v>19</v>
          </cell>
          <cell r="AV181">
            <v>88</v>
          </cell>
          <cell r="AW181">
            <v>6</v>
          </cell>
        </row>
        <row r="182">
          <cell r="C182">
            <v>4741</v>
          </cell>
          <cell r="D182" t="str">
            <v>P.S. PALCO LA CAPILLA</v>
          </cell>
          <cell r="E182" t="str">
            <v>I-1</v>
          </cell>
          <cell r="F182">
            <v>843</v>
          </cell>
          <cell r="G182">
            <v>68</v>
          </cell>
          <cell r="H182">
            <v>14</v>
          </cell>
          <cell r="I182">
            <v>12</v>
          </cell>
          <cell r="J182">
            <v>16</v>
          </cell>
          <cell r="K182">
            <v>7</v>
          </cell>
          <cell r="L182">
            <v>19</v>
          </cell>
          <cell r="M182">
            <v>22</v>
          </cell>
          <cell r="N182">
            <v>22</v>
          </cell>
          <cell r="O182">
            <v>22</v>
          </cell>
          <cell r="P182">
            <v>22</v>
          </cell>
          <cell r="Q182">
            <v>22</v>
          </cell>
          <cell r="R182">
            <v>21</v>
          </cell>
          <cell r="S182">
            <v>21</v>
          </cell>
          <cell r="T182">
            <v>20</v>
          </cell>
          <cell r="U182">
            <v>19</v>
          </cell>
          <cell r="V182">
            <v>18</v>
          </cell>
          <cell r="W182">
            <v>16</v>
          </cell>
          <cell r="X182">
            <v>16</v>
          </cell>
          <cell r="Y182">
            <v>15</v>
          </cell>
          <cell r="Z182">
            <v>14</v>
          </cell>
          <cell r="AA182">
            <v>13</v>
          </cell>
          <cell r="AB182">
            <v>57</v>
          </cell>
          <cell r="AC182">
            <v>65</v>
          </cell>
          <cell r="AD182">
            <v>75</v>
          </cell>
          <cell r="AE182">
            <v>63</v>
          </cell>
          <cell r="AF182">
            <v>54</v>
          </cell>
          <cell r="AG182">
            <v>44</v>
          </cell>
          <cell r="AH182">
            <v>37</v>
          </cell>
          <cell r="AI182">
            <v>25</v>
          </cell>
          <cell r="AJ182">
            <v>26</v>
          </cell>
          <cell r="AK182">
            <v>15</v>
          </cell>
          <cell r="AL182">
            <v>16</v>
          </cell>
          <cell r="AM182">
            <v>8</v>
          </cell>
          <cell r="AN182">
            <v>7</v>
          </cell>
          <cell r="AO182">
            <v>1</v>
          </cell>
          <cell r="AP182">
            <v>7</v>
          </cell>
          <cell r="AQ182">
            <v>7</v>
          </cell>
          <cell r="AR182">
            <v>16</v>
          </cell>
          <cell r="AS182">
            <v>430</v>
          </cell>
          <cell r="AT182">
            <v>48</v>
          </cell>
          <cell r="AU182">
            <v>41</v>
          </cell>
          <cell r="AV182">
            <v>184</v>
          </cell>
          <cell r="AW182">
            <v>16</v>
          </cell>
        </row>
        <row r="183">
          <cell r="C183">
            <v>7123</v>
          </cell>
          <cell r="D183" t="str">
            <v>P.S. COMUGAN</v>
          </cell>
          <cell r="E183" t="str">
            <v>I-1</v>
          </cell>
          <cell r="F183">
            <v>176</v>
          </cell>
          <cell r="G183">
            <v>9</v>
          </cell>
          <cell r="H183">
            <v>2</v>
          </cell>
          <cell r="I183">
            <v>1</v>
          </cell>
          <cell r="J183">
            <v>2</v>
          </cell>
          <cell r="K183">
            <v>1</v>
          </cell>
          <cell r="L183">
            <v>3</v>
          </cell>
          <cell r="M183">
            <v>1</v>
          </cell>
          <cell r="N183">
            <v>5</v>
          </cell>
          <cell r="O183">
            <v>5</v>
          </cell>
          <cell r="P183">
            <v>5</v>
          </cell>
          <cell r="Q183">
            <v>5</v>
          </cell>
          <cell r="R183">
            <v>5</v>
          </cell>
          <cell r="S183">
            <v>5</v>
          </cell>
          <cell r="T183">
            <v>4</v>
          </cell>
          <cell r="U183">
            <v>4</v>
          </cell>
          <cell r="V183">
            <v>4</v>
          </cell>
          <cell r="W183">
            <v>4</v>
          </cell>
          <cell r="X183">
            <v>3</v>
          </cell>
          <cell r="Y183">
            <v>3</v>
          </cell>
          <cell r="Z183">
            <v>3</v>
          </cell>
          <cell r="AA183">
            <v>3</v>
          </cell>
          <cell r="AB183">
            <v>12</v>
          </cell>
          <cell r="AC183">
            <v>14</v>
          </cell>
          <cell r="AD183">
            <v>16</v>
          </cell>
          <cell r="AE183">
            <v>14</v>
          </cell>
          <cell r="AF183">
            <v>12</v>
          </cell>
          <cell r="AG183">
            <v>10</v>
          </cell>
          <cell r="AH183">
            <v>8</v>
          </cell>
          <cell r="AI183">
            <v>6</v>
          </cell>
          <cell r="AJ183">
            <v>6</v>
          </cell>
          <cell r="AK183">
            <v>3</v>
          </cell>
          <cell r="AL183">
            <v>4</v>
          </cell>
          <cell r="AM183">
            <v>2</v>
          </cell>
          <cell r="AN183">
            <v>1</v>
          </cell>
          <cell r="AO183">
            <v>0</v>
          </cell>
          <cell r="AP183">
            <v>1</v>
          </cell>
          <cell r="AQ183">
            <v>1</v>
          </cell>
          <cell r="AR183">
            <v>4</v>
          </cell>
          <cell r="AS183">
            <v>96</v>
          </cell>
          <cell r="AT183">
            <v>10</v>
          </cell>
          <cell r="AU183">
            <v>9</v>
          </cell>
          <cell r="AV183">
            <v>40</v>
          </cell>
          <cell r="AW183">
            <v>2</v>
          </cell>
        </row>
        <row r="184">
          <cell r="C184">
            <v>9871</v>
          </cell>
          <cell r="D184" t="str">
            <v>P.S. IGLESIAPAMPA</v>
          </cell>
          <cell r="E184" t="str">
            <v>I-1</v>
          </cell>
          <cell r="F184">
            <v>374</v>
          </cell>
          <cell r="G184">
            <v>16</v>
          </cell>
          <cell r="H184">
            <v>2</v>
          </cell>
          <cell r="I184">
            <v>6</v>
          </cell>
          <cell r="J184">
            <v>1</v>
          </cell>
          <cell r="K184">
            <v>3</v>
          </cell>
          <cell r="L184">
            <v>4</v>
          </cell>
          <cell r="M184">
            <v>3</v>
          </cell>
          <cell r="N184">
            <v>8</v>
          </cell>
          <cell r="O184">
            <v>8</v>
          </cell>
          <cell r="P184">
            <v>8</v>
          </cell>
          <cell r="Q184">
            <v>8</v>
          </cell>
          <cell r="R184">
            <v>8</v>
          </cell>
          <cell r="S184">
            <v>8</v>
          </cell>
          <cell r="T184">
            <v>8</v>
          </cell>
          <cell r="U184">
            <v>8</v>
          </cell>
          <cell r="V184">
            <v>8</v>
          </cell>
          <cell r="W184">
            <v>7</v>
          </cell>
          <cell r="X184">
            <v>7</v>
          </cell>
          <cell r="Y184">
            <v>6</v>
          </cell>
          <cell r="Z184">
            <v>6</v>
          </cell>
          <cell r="AA184">
            <v>6</v>
          </cell>
          <cell r="AB184">
            <v>30</v>
          </cell>
          <cell r="AC184">
            <v>32</v>
          </cell>
          <cell r="AD184">
            <v>34</v>
          </cell>
          <cell r="AE184">
            <v>29</v>
          </cell>
          <cell r="AF184">
            <v>25</v>
          </cell>
          <cell r="AG184">
            <v>25</v>
          </cell>
          <cell r="AH184">
            <v>19</v>
          </cell>
          <cell r="AI184">
            <v>18</v>
          </cell>
          <cell r="AJ184">
            <v>13</v>
          </cell>
          <cell r="AK184">
            <v>10</v>
          </cell>
          <cell r="AL184">
            <v>7</v>
          </cell>
          <cell r="AM184">
            <v>4</v>
          </cell>
          <cell r="AN184">
            <v>5</v>
          </cell>
          <cell r="AO184">
            <v>1</v>
          </cell>
          <cell r="AP184">
            <v>4</v>
          </cell>
          <cell r="AQ184">
            <v>4</v>
          </cell>
          <cell r="AR184">
            <v>9</v>
          </cell>
          <cell r="AS184">
            <v>193</v>
          </cell>
          <cell r="AT184">
            <v>20</v>
          </cell>
          <cell r="AU184">
            <v>14</v>
          </cell>
          <cell r="AV184">
            <v>96</v>
          </cell>
          <cell r="AW184">
            <v>2</v>
          </cell>
        </row>
        <row r="185">
          <cell r="C185">
            <v>12266</v>
          </cell>
          <cell r="D185" t="str">
            <v>P.S. ALISOPAMPA</v>
          </cell>
          <cell r="E185" t="str">
            <v>I-1</v>
          </cell>
          <cell r="F185">
            <v>380</v>
          </cell>
          <cell r="G185">
            <v>35</v>
          </cell>
          <cell r="H185">
            <v>5</v>
          </cell>
          <cell r="I185">
            <v>9</v>
          </cell>
          <cell r="J185">
            <v>6</v>
          </cell>
          <cell r="K185">
            <v>6</v>
          </cell>
          <cell r="L185">
            <v>9</v>
          </cell>
          <cell r="M185">
            <v>7</v>
          </cell>
          <cell r="N185">
            <v>8</v>
          </cell>
          <cell r="O185">
            <v>8</v>
          </cell>
          <cell r="P185">
            <v>8</v>
          </cell>
          <cell r="Q185">
            <v>8</v>
          </cell>
          <cell r="R185">
            <v>8</v>
          </cell>
          <cell r="S185">
            <v>8</v>
          </cell>
          <cell r="T185">
            <v>8</v>
          </cell>
          <cell r="U185">
            <v>8</v>
          </cell>
          <cell r="V185">
            <v>8</v>
          </cell>
          <cell r="W185">
            <v>8</v>
          </cell>
          <cell r="X185">
            <v>7</v>
          </cell>
          <cell r="Y185">
            <v>7</v>
          </cell>
          <cell r="Z185">
            <v>7</v>
          </cell>
          <cell r="AA185">
            <v>6</v>
          </cell>
          <cell r="AB185">
            <v>28</v>
          </cell>
          <cell r="AC185">
            <v>31</v>
          </cell>
          <cell r="AD185">
            <v>31</v>
          </cell>
          <cell r="AE185">
            <v>27</v>
          </cell>
          <cell r="AF185">
            <v>25</v>
          </cell>
          <cell r="AG185">
            <v>22</v>
          </cell>
          <cell r="AH185">
            <v>18</v>
          </cell>
          <cell r="AI185">
            <v>16</v>
          </cell>
          <cell r="AJ185">
            <v>11</v>
          </cell>
          <cell r="AK185">
            <v>9</v>
          </cell>
          <cell r="AL185">
            <v>5</v>
          </cell>
          <cell r="AM185">
            <v>4</v>
          </cell>
          <cell r="AN185">
            <v>4</v>
          </cell>
          <cell r="AO185">
            <v>1</v>
          </cell>
          <cell r="AP185">
            <v>4</v>
          </cell>
          <cell r="AQ185">
            <v>4</v>
          </cell>
          <cell r="AR185">
            <v>9</v>
          </cell>
          <cell r="AS185">
            <v>197</v>
          </cell>
          <cell r="AT185">
            <v>21</v>
          </cell>
          <cell r="AU185">
            <v>15</v>
          </cell>
          <cell r="AV185">
            <v>92</v>
          </cell>
          <cell r="AW185">
            <v>6</v>
          </cell>
        </row>
        <row r="186">
          <cell r="C186">
            <v>12166</v>
          </cell>
          <cell r="D186" t="str">
            <v>P.S. QUIDEN</v>
          </cell>
          <cell r="E186" t="str">
            <v>I-1</v>
          </cell>
          <cell r="F186">
            <v>479</v>
          </cell>
          <cell r="G186">
            <v>39</v>
          </cell>
          <cell r="H186">
            <v>6</v>
          </cell>
          <cell r="I186">
            <v>7</v>
          </cell>
          <cell r="J186">
            <v>8</v>
          </cell>
          <cell r="K186">
            <v>9</v>
          </cell>
          <cell r="L186">
            <v>9</v>
          </cell>
          <cell r="M186">
            <v>7</v>
          </cell>
          <cell r="N186">
            <v>10</v>
          </cell>
          <cell r="O186">
            <v>10</v>
          </cell>
          <cell r="P186">
            <v>10</v>
          </cell>
          <cell r="Q186">
            <v>10</v>
          </cell>
          <cell r="R186">
            <v>10</v>
          </cell>
          <cell r="S186">
            <v>10</v>
          </cell>
          <cell r="T186">
            <v>11</v>
          </cell>
          <cell r="U186">
            <v>10</v>
          </cell>
          <cell r="V186">
            <v>9</v>
          </cell>
          <cell r="W186">
            <v>9</v>
          </cell>
          <cell r="X186">
            <v>8</v>
          </cell>
          <cell r="Y186">
            <v>8</v>
          </cell>
          <cell r="Z186">
            <v>8</v>
          </cell>
          <cell r="AA186">
            <v>7</v>
          </cell>
          <cell r="AB186">
            <v>36</v>
          </cell>
          <cell r="AC186">
            <v>38</v>
          </cell>
          <cell r="AD186">
            <v>41</v>
          </cell>
          <cell r="AE186">
            <v>35</v>
          </cell>
          <cell r="AF186">
            <v>30</v>
          </cell>
          <cell r="AG186">
            <v>31</v>
          </cell>
          <cell r="AH186">
            <v>23</v>
          </cell>
          <cell r="AI186">
            <v>22</v>
          </cell>
          <cell r="AJ186">
            <v>16</v>
          </cell>
          <cell r="AK186">
            <v>12</v>
          </cell>
          <cell r="AL186">
            <v>8</v>
          </cell>
          <cell r="AM186">
            <v>5</v>
          </cell>
          <cell r="AN186">
            <v>6</v>
          </cell>
          <cell r="AO186">
            <v>1</v>
          </cell>
          <cell r="AP186">
            <v>5</v>
          </cell>
          <cell r="AQ186">
            <v>5</v>
          </cell>
          <cell r="AR186">
            <v>11</v>
          </cell>
          <cell r="AS186">
            <v>246</v>
          </cell>
          <cell r="AT186">
            <v>25</v>
          </cell>
          <cell r="AU186">
            <v>18</v>
          </cell>
          <cell r="AV186">
            <v>117</v>
          </cell>
          <cell r="AW186">
            <v>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19"/>
      <sheetName val="RED CONTUMAZA "/>
      <sheetName val="RED CAJAMARCA "/>
      <sheetName val="RED CELENDIN "/>
      <sheetName val="RED SAN MARCOS "/>
      <sheetName val="RED CAJABAMBA"/>
      <sheetName val="RED SAN MIGUEL "/>
      <sheetName val="RED SAN PABLO "/>
      <sheetName val="SRS CAJAMARCA "/>
      <sheetName val="RED BAMBAMARCA"/>
      <sheetName val="RED CHOTA"/>
      <sheetName val="RED SANTA CRUZ "/>
      <sheetName val="RED CUTERVO"/>
      <sheetName val="RED JAEN"/>
      <sheetName val="RED SAN IGNACI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C7">
            <v>4660</v>
          </cell>
          <cell r="D7" t="str">
            <v>4</v>
          </cell>
          <cell r="E7" t="str">
            <v>PATRONA DE CHOTA</v>
          </cell>
          <cell r="F7">
            <v>1</v>
          </cell>
          <cell r="G7">
            <v>230</v>
          </cell>
        </row>
        <row r="8">
          <cell r="C8">
            <v>4661</v>
          </cell>
          <cell r="D8" t="str">
            <v>4</v>
          </cell>
          <cell r="E8" t="str">
            <v>CABRACANCHA</v>
          </cell>
          <cell r="F8">
            <v>1</v>
          </cell>
          <cell r="G8">
            <v>26</v>
          </cell>
        </row>
        <row r="9">
          <cell r="C9">
            <v>4662</v>
          </cell>
          <cell r="D9" t="str">
            <v>4</v>
          </cell>
          <cell r="E9" t="str">
            <v>CAÑAFISTO</v>
          </cell>
          <cell r="F9">
            <v>1</v>
          </cell>
          <cell r="G9">
            <v>16</v>
          </cell>
        </row>
        <row r="10">
          <cell r="C10">
            <v>4663</v>
          </cell>
          <cell r="D10" t="str">
            <v>4</v>
          </cell>
          <cell r="E10" t="str">
            <v>CHAUPELANCHE</v>
          </cell>
          <cell r="F10">
            <v>1</v>
          </cell>
          <cell r="G10">
            <v>22</v>
          </cell>
        </row>
        <row r="11">
          <cell r="C11">
            <v>4664</v>
          </cell>
          <cell r="D11" t="str">
            <v>4</v>
          </cell>
          <cell r="E11" t="str">
            <v>CHULIT</v>
          </cell>
          <cell r="F11">
            <v>1</v>
          </cell>
          <cell r="G11">
            <v>3</v>
          </cell>
        </row>
        <row r="12">
          <cell r="C12">
            <v>4665</v>
          </cell>
          <cell r="D12" t="str">
            <v>4</v>
          </cell>
          <cell r="E12" t="str">
            <v>CHUYABAMBA</v>
          </cell>
          <cell r="F12">
            <v>1</v>
          </cell>
          <cell r="G12">
            <v>37</v>
          </cell>
        </row>
        <row r="13">
          <cell r="C13">
            <v>4666</v>
          </cell>
          <cell r="D13" t="str">
            <v>4</v>
          </cell>
          <cell r="E13" t="str">
            <v>COLPATUAPAMPA</v>
          </cell>
          <cell r="F13">
            <v>1</v>
          </cell>
          <cell r="G13">
            <v>22</v>
          </cell>
        </row>
        <row r="14">
          <cell r="C14">
            <v>4667</v>
          </cell>
          <cell r="D14" t="str">
            <v>4</v>
          </cell>
          <cell r="E14" t="str">
            <v>CONDORPULLANA</v>
          </cell>
          <cell r="F14">
            <v>1</v>
          </cell>
          <cell r="G14">
            <v>3</v>
          </cell>
        </row>
        <row r="15">
          <cell r="C15">
            <v>4668</v>
          </cell>
          <cell r="D15" t="str">
            <v>4</v>
          </cell>
          <cell r="E15" t="str">
            <v>CUYUMALCA</v>
          </cell>
          <cell r="F15">
            <v>1</v>
          </cell>
          <cell r="G15">
            <v>12</v>
          </cell>
        </row>
        <row r="16">
          <cell r="C16">
            <v>4669</v>
          </cell>
          <cell r="D16" t="str">
            <v>4</v>
          </cell>
          <cell r="E16" t="str">
            <v>EL MIRADOR (CHOTA)</v>
          </cell>
          <cell r="F16">
            <v>1</v>
          </cell>
          <cell r="G16">
            <v>5</v>
          </cell>
        </row>
        <row r="17">
          <cell r="C17">
            <v>4670</v>
          </cell>
          <cell r="D17" t="str">
            <v>4</v>
          </cell>
          <cell r="E17" t="str">
            <v>IRACA GRANDE</v>
          </cell>
          <cell r="F17">
            <v>1</v>
          </cell>
          <cell r="G17">
            <v>10</v>
          </cell>
        </row>
        <row r="18">
          <cell r="C18">
            <v>4671</v>
          </cell>
          <cell r="D18" t="str">
            <v>4</v>
          </cell>
          <cell r="E18" t="str">
            <v>LANCHEBAMBA</v>
          </cell>
          <cell r="F18">
            <v>1</v>
          </cell>
          <cell r="G18">
            <v>11</v>
          </cell>
        </row>
        <row r="19">
          <cell r="C19">
            <v>4672</v>
          </cell>
          <cell r="D19" t="str">
            <v>4</v>
          </cell>
          <cell r="E19" t="str">
            <v>NEGROPAMPA</v>
          </cell>
          <cell r="F19">
            <v>1</v>
          </cell>
          <cell r="G19">
            <v>27</v>
          </cell>
        </row>
        <row r="20">
          <cell r="C20">
            <v>4673</v>
          </cell>
          <cell r="D20" t="str">
            <v>4</v>
          </cell>
          <cell r="E20" t="str">
            <v>NUEVO ORIENTE</v>
          </cell>
          <cell r="F20">
            <v>1</v>
          </cell>
          <cell r="G20">
            <v>2</v>
          </cell>
        </row>
        <row r="21">
          <cell r="C21">
            <v>4674</v>
          </cell>
          <cell r="D21" t="str">
            <v>4</v>
          </cell>
          <cell r="E21" t="str">
            <v>PAMPA LA LAGUNA</v>
          </cell>
          <cell r="F21">
            <v>1</v>
          </cell>
          <cell r="G21">
            <v>11</v>
          </cell>
        </row>
        <row r="22">
          <cell r="C22">
            <v>4675</v>
          </cell>
          <cell r="D22" t="str">
            <v>4</v>
          </cell>
          <cell r="E22" t="str">
            <v>SANTA ROSA BAJO</v>
          </cell>
          <cell r="F22">
            <v>1</v>
          </cell>
          <cell r="G22">
            <v>7</v>
          </cell>
        </row>
        <row r="23">
          <cell r="C23">
            <v>4676</v>
          </cell>
          <cell r="D23" t="str">
            <v>4</v>
          </cell>
          <cell r="E23" t="str">
            <v>ROJASPAMPA</v>
          </cell>
          <cell r="F23">
            <v>1</v>
          </cell>
          <cell r="G23">
            <v>13</v>
          </cell>
        </row>
        <row r="24">
          <cell r="C24">
            <v>4677</v>
          </cell>
          <cell r="D24" t="str">
            <v>4</v>
          </cell>
          <cell r="E24" t="str">
            <v>SAN ANTONIO DE IRACA</v>
          </cell>
          <cell r="F24">
            <v>1</v>
          </cell>
          <cell r="G24">
            <v>15</v>
          </cell>
        </row>
        <row r="25">
          <cell r="C25">
            <v>4678</v>
          </cell>
          <cell r="D25" t="str">
            <v>4</v>
          </cell>
          <cell r="E25" t="str">
            <v>SILLEROPATA BAJO</v>
          </cell>
          <cell r="F25">
            <v>1</v>
          </cell>
          <cell r="G25">
            <v>10</v>
          </cell>
        </row>
        <row r="26">
          <cell r="C26">
            <v>4679</v>
          </cell>
          <cell r="D26" t="str">
            <v>4</v>
          </cell>
          <cell r="E26" t="str">
            <v>SIVINGAN</v>
          </cell>
          <cell r="F26">
            <v>1</v>
          </cell>
          <cell r="G26">
            <v>11</v>
          </cell>
        </row>
        <row r="27">
          <cell r="C27">
            <v>4680</v>
          </cell>
          <cell r="D27" t="str">
            <v>4</v>
          </cell>
          <cell r="E27" t="str">
            <v>TUNEL CONCHANO</v>
          </cell>
          <cell r="F27">
            <v>1</v>
          </cell>
          <cell r="G27">
            <v>22</v>
          </cell>
        </row>
        <row r="28">
          <cell r="C28">
            <v>4681</v>
          </cell>
          <cell r="D28" t="str">
            <v>4</v>
          </cell>
          <cell r="E28" t="str">
            <v>YURACYACU</v>
          </cell>
          <cell r="F28">
            <v>1</v>
          </cell>
          <cell r="G28">
            <v>18</v>
          </cell>
        </row>
        <row r="29">
          <cell r="C29">
            <v>4682</v>
          </cell>
          <cell r="D29" t="str">
            <v>3</v>
          </cell>
          <cell r="E29" t="str">
            <v>LAJAS</v>
          </cell>
          <cell r="F29">
            <v>1</v>
          </cell>
          <cell r="G29">
            <v>64</v>
          </cell>
        </row>
        <row r="30">
          <cell r="C30">
            <v>4683</v>
          </cell>
          <cell r="D30" t="str">
            <v>3</v>
          </cell>
          <cell r="E30" t="str">
            <v>CADMALCA</v>
          </cell>
          <cell r="F30">
            <v>1</v>
          </cell>
          <cell r="G30">
            <v>20</v>
          </cell>
        </row>
        <row r="31">
          <cell r="C31">
            <v>4684</v>
          </cell>
          <cell r="D31" t="str">
            <v>3</v>
          </cell>
          <cell r="E31" t="str">
            <v>CHINLANLAN</v>
          </cell>
          <cell r="F31">
            <v>1</v>
          </cell>
          <cell r="G31">
            <v>7</v>
          </cell>
        </row>
        <row r="32">
          <cell r="C32">
            <v>4685</v>
          </cell>
          <cell r="D32" t="str">
            <v>3</v>
          </cell>
          <cell r="E32" t="str">
            <v>LA SINRRA</v>
          </cell>
          <cell r="F32">
            <v>1</v>
          </cell>
          <cell r="G32">
            <v>11</v>
          </cell>
        </row>
        <row r="33">
          <cell r="C33">
            <v>4686</v>
          </cell>
          <cell r="D33" t="str">
            <v>3</v>
          </cell>
          <cell r="E33" t="str">
            <v>LLANGODEN</v>
          </cell>
          <cell r="F33">
            <v>1</v>
          </cell>
          <cell r="G33">
            <v>15</v>
          </cell>
        </row>
        <row r="34">
          <cell r="C34">
            <v>4687</v>
          </cell>
          <cell r="D34" t="str">
            <v>3</v>
          </cell>
          <cell r="E34" t="str">
            <v>MARCOPAMPA</v>
          </cell>
          <cell r="F34">
            <v>1</v>
          </cell>
          <cell r="G34">
            <v>13</v>
          </cell>
        </row>
        <row r="35">
          <cell r="C35">
            <v>4688</v>
          </cell>
          <cell r="D35" t="str">
            <v>3</v>
          </cell>
          <cell r="E35" t="str">
            <v>PACOBAMBA</v>
          </cell>
          <cell r="F35">
            <v>1</v>
          </cell>
          <cell r="G35">
            <v>15</v>
          </cell>
        </row>
        <row r="36">
          <cell r="C36">
            <v>4689</v>
          </cell>
          <cell r="D36" t="str">
            <v>3</v>
          </cell>
          <cell r="E36" t="str">
            <v>PAMPACANCHA</v>
          </cell>
          <cell r="F36">
            <v>1</v>
          </cell>
          <cell r="G36">
            <v>12</v>
          </cell>
        </row>
        <row r="37">
          <cell r="C37">
            <v>4690</v>
          </cell>
          <cell r="D37" t="str">
            <v>3</v>
          </cell>
          <cell r="E37" t="str">
            <v>TAURIPAMPA</v>
          </cell>
          <cell r="F37">
            <v>1</v>
          </cell>
          <cell r="G37">
            <v>13</v>
          </cell>
        </row>
        <row r="38">
          <cell r="C38">
            <v>4691</v>
          </cell>
          <cell r="D38" t="str">
            <v>3</v>
          </cell>
          <cell r="E38" t="str">
            <v>YACUCHINGANA</v>
          </cell>
          <cell r="F38">
            <v>1</v>
          </cell>
          <cell r="G38">
            <v>4</v>
          </cell>
        </row>
        <row r="39">
          <cell r="C39">
            <v>4692</v>
          </cell>
          <cell r="D39" t="str">
            <v>1</v>
          </cell>
          <cell r="E39" t="str">
            <v>PION</v>
          </cell>
          <cell r="F39">
            <v>1</v>
          </cell>
          <cell r="G39">
            <v>11</v>
          </cell>
        </row>
        <row r="40">
          <cell r="C40">
            <v>4693</v>
          </cell>
          <cell r="D40" t="str">
            <v>1</v>
          </cell>
          <cell r="E40" t="str">
            <v>LA IRAKA</v>
          </cell>
          <cell r="F40">
            <v>1</v>
          </cell>
          <cell r="G40">
            <v>8</v>
          </cell>
        </row>
        <row r="41">
          <cell r="C41">
            <v>4694</v>
          </cell>
          <cell r="D41" t="str">
            <v>1</v>
          </cell>
          <cell r="E41" t="str">
            <v>SANTA ROSA</v>
          </cell>
          <cell r="F41">
            <v>1</v>
          </cell>
          <cell r="G41">
            <v>5</v>
          </cell>
        </row>
        <row r="42">
          <cell r="C42">
            <v>4695</v>
          </cell>
          <cell r="D42" t="str">
            <v>1</v>
          </cell>
          <cell r="E42" t="str">
            <v>COCHABAMBA</v>
          </cell>
          <cell r="F42">
            <v>1</v>
          </cell>
          <cell r="G42">
            <v>37</v>
          </cell>
        </row>
        <row r="43">
          <cell r="C43">
            <v>4696</v>
          </cell>
          <cell r="D43" t="str">
            <v>1</v>
          </cell>
          <cell r="E43" t="str">
            <v>MAMARURIBAMBA ALTO</v>
          </cell>
          <cell r="F43">
            <v>1</v>
          </cell>
          <cell r="G43">
            <v>5</v>
          </cell>
        </row>
        <row r="44">
          <cell r="C44">
            <v>4697</v>
          </cell>
          <cell r="D44" t="str">
            <v>1</v>
          </cell>
          <cell r="E44" t="str">
            <v>PALTARUME</v>
          </cell>
          <cell r="F44">
            <v>1</v>
          </cell>
          <cell r="G44">
            <v>8</v>
          </cell>
        </row>
        <row r="45">
          <cell r="C45">
            <v>4698</v>
          </cell>
          <cell r="D45" t="str">
            <v>1</v>
          </cell>
          <cell r="E45" t="str">
            <v>SEGUES</v>
          </cell>
          <cell r="F45">
            <v>1</v>
          </cell>
          <cell r="G45">
            <v>3</v>
          </cell>
        </row>
        <row r="46">
          <cell r="C46">
            <v>4699</v>
          </cell>
          <cell r="D46" t="str">
            <v>1</v>
          </cell>
          <cell r="E46" t="str">
            <v>SOGOS</v>
          </cell>
          <cell r="F46">
            <v>1</v>
          </cell>
          <cell r="G46">
            <v>11</v>
          </cell>
        </row>
        <row r="47">
          <cell r="C47">
            <v>4700</v>
          </cell>
          <cell r="D47" t="str">
            <v>1</v>
          </cell>
          <cell r="E47" t="str">
            <v>TAYAL</v>
          </cell>
          <cell r="F47">
            <v>1</v>
          </cell>
          <cell r="G47">
            <v>5</v>
          </cell>
        </row>
        <row r="48">
          <cell r="C48">
            <v>4701</v>
          </cell>
          <cell r="D48" t="str">
            <v>1</v>
          </cell>
          <cell r="E48" t="str">
            <v>CHIMBAN</v>
          </cell>
          <cell r="F48">
            <v>1</v>
          </cell>
          <cell r="G48">
            <v>22</v>
          </cell>
        </row>
        <row r="49">
          <cell r="C49">
            <v>4702</v>
          </cell>
          <cell r="D49" t="str">
            <v>1</v>
          </cell>
          <cell r="E49" t="str">
            <v>SAN JOSE DE CHIMBAN</v>
          </cell>
          <cell r="F49">
            <v>1</v>
          </cell>
          <cell r="G49">
            <v>11</v>
          </cell>
        </row>
        <row r="50">
          <cell r="C50">
            <v>4703</v>
          </cell>
          <cell r="D50" t="str">
            <v>1</v>
          </cell>
          <cell r="E50" t="str">
            <v>SUSANGATE</v>
          </cell>
          <cell r="F50">
            <v>1</v>
          </cell>
          <cell r="G50">
            <v>13</v>
          </cell>
        </row>
        <row r="51">
          <cell r="C51">
            <v>4704</v>
          </cell>
          <cell r="D51" t="str">
            <v>2</v>
          </cell>
          <cell r="E51" t="str">
            <v>HUAMBOS</v>
          </cell>
          <cell r="F51">
            <v>1</v>
          </cell>
          <cell r="G51">
            <v>48</v>
          </cell>
        </row>
        <row r="52">
          <cell r="C52">
            <v>4705</v>
          </cell>
          <cell r="D52" t="str">
            <v>2</v>
          </cell>
          <cell r="E52" t="str">
            <v>CHABARBAMBA</v>
          </cell>
          <cell r="F52">
            <v>1</v>
          </cell>
          <cell r="G52">
            <v>22</v>
          </cell>
        </row>
        <row r="53">
          <cell r="C53">
            <v>4706</v>
          </cell>
          <cell r="D53" t="str">
            <v>2</v>
          </cell>
          <cell r="E53" t="str">
            <v>CHALLUARACRA</v>
          </cell>
          <cell r="F53">
            <v>1</v>
          </cell>
          <cell r="G53">
            <v>21</v>
          </cell>
        </row>
        <row r="54">
          <cell r="C54">
            <v>4707</v>
          </cell>
          <cell r="D54" t="str">
            <v>2</v>
          </cell>
          <cell r="E54" t="str">
            <v>LANCHECONGA</v>
          </cell>
          <cell r="F54">
            <v>1</v>
          </cell>
          <cell r="G54">
            <v>6</v>
          </cell>
        </row>
        <row r="55">
          <cell r="C55">
            <v>4708</v>
          </cell>
          <cell r="D55" t="str">
            <v>2</v>
          </cell>
          <cell r="E55" t="str">
            <v>MOLLEBAMBA</v>
          </cell>
          <cell r="F55">
            <v>1</v>
          </cell>
          <cell r="G55">
            <v>18</v>
          </cell>
        </row>
        <row r="56">
          <cell r="C56">
            <v>4709</v>
          </cell>
          <cell r="D56" t="str">
            <v>2</v>
          </cell>
          <cell r="E56" t="str">
            <v>YAMALUC</v>
          </cell>
          <cell r="F56">
            <v>1</v>
          </cell>
          <cell r="G56">
            <v>12</v>
          </cell>
        </row>
        <row r="57">
          <cell r="C57">
            <v>4711</v>
          </cell>
          <cell r="D57" t="str">
            <v>4</v>
          </cell>
          <cell r="E57" t="str">
            <v>QUEROCOTO</v>
          </cell>
          <cell r="F57">
            <v>1</v>
          </cell>
          <cell r="G57">
            <v>33</v>
          </cell>
        </row>
        <row r="58">
          <cell r="C58">
            <v>4712</v>
          </cell>
          <cell r="D58" t="str">
            <v>4</v>
          </cell>
          <cell r="E58" t="str">
            <v>AYANCHACRA</v>
          </cell>
          <cell r="F58">
            <v>1</v>
          </cell>
          <cell r="G58">
            <v>2</v>
          </cell>
        </row>
        <row r="59">
          <cell r="C59">
            <v>4713</v>
          </cell>
          <cell r="D59" t="str">
            <v>4</v>
          </cell>
          <cell r="E59" t="str">
            <v>EL NARANJO (QUEROCOTO)</v>
          </cell>
          <cell r="F59">
            <v>1</v>
          </cell>
          <cell r="G59">
            <v>12</v>
          </cell>
        </row>
        <row r="60">
          <cell r="C60">
            <v>4714</v>
          </cell>
          <cell r="D60" t="str">
            <v>4</v>
          </cell>
          <cell r="E60" t="str">
            <v>MITOBAMBA</v>
          </cell>
          <cell r="F60">
            <v>1</v>
          </cell>
          <cell r="G60">
            <v>7</v>
          </cell>
        </row>
        <row r="61">
          <cell r="C61">
            <v>4715</v>
          </cell>
          <cell r="D61" t="str">
            <v>4</v>
          </cell>
          <cell r="E61" t="str">
            <v>PACOPAMPA</v>
          </cell>
          <cell r="F61">
            <v>1</v>
          </cell>
          <cell r="G61">
            <v>15</v>
          </cell>
        </row>
        <row r="62">
          <cell r="C62">
            <v>4716</v>
          </cell>
          <cell r="D62" t="str">
            <v>4</v>
          </cell>
          <cell r="E62" t="str">
            <v>PARIAMARCA</v>
          </cell>
          <cell r="F62">
            <v>1</v>
          </cell>
          <cell r="G62">
            <v>35</v>
          </cell>
        </row>
        <row r="63">
          <cell r="C63">
            <v>4717</v>
          </cell>
          <cell r="D63" t="str">
            <v>4</v>
          </cell>
          <cell r="E63" t="str">
            <v>SIGUES</v>
          </cell>
          <cell r="F63">
            <v>1</v>
          </cell>
          <cell r="G63">
            <v>6</v>
          </cell>
        </row>
        <row r="64">
          <cell r="C64">
            <v>4718</v>
          </cell>
          <cell r="D64" t="str">
            <v>2</v>
          </cell>
          <cell r="E64" t="str">
            <v>CHALAMARCA</v>
          </cell>
          <cell r="F64">
            <v>1</v>
          </cell>
          <cell r="G64">
            <v>51</v>
          </cell>
        </row>
        <row r="65">
          <cell r="C65">
            <v>4719</v>
          </cell>
          <cell r="D65" t="str">
            <v>2</v>
          </cell>
          <cell r="E65" t="str">
            <v>EL VERDE</v>
          </cell>
          <cell r="F65">
            <v>1</v>
          </cell>
          <cell r="G65">
            <v>22</v>
          </cell>
        </row>
        <row r="66">
          <cell r="C66">
            <v>4720</v>
          </cell>
          <cell r="D66" t="str">
            <v>2</v>
          </cell>
          <cell r="E66" t="str">
            <v>EL NARANJO (CHALAMARCA)</v>
          </cell>
          <cell r="F66">
            <v>1</v>
          </cell>
          <cell r="G66">
            <v>7</v>
          </cell>
        </row>
        <row r="67">
          <cell r="C67">
            <v>4721</v>
          </cell>
          <cell r="D67" t="str">
            <v>2</v>
          </cell>
          <cell r="E67" t="str">
            <v>LA COLPA</v>
          </cell>
          <cell r="F67">
            <v>1</v>
          </cell>
          <cell r="G67">
            <v>14</v>
          </cell>
        </row>
        <row r="68">
          <cell r="C68">
            <v>4722</v>
          </cell>
          <cell r="D68" t="str">
            <v>2</v>
          </cell>
          <cell r="E68" t="str">
            <v>LUCMAR</v>
          </cell>
          <cell r="F68">
            <v>1</v>
          </cell>
          <cell r="G68">
            <v>5</v>
          </cell>
        </row>
        <row r="69">
          <cell r="C69">
            <v>4723</v>
          </cell>
          <cell r="D69" t="str">
            <v>2</v>
          </cell>
          <cell r="E69" t="str">
            <v>NOGAL</v>
          </cell>
          <cell r="F69">
            <v>1</v>
          </cell>
          <cell r="G69">
            <v>2</v>
          </cell>
        </row>
        <row r="70">
          <cell r="C70">
            <v>4724</v>
          </cell>
          <cell r="D70" t="str">
            <v>2</v>
          </cell>
          <cell r="E70" t="str">
            <v>ROSASPAMPA</v>
          </cell>
          <cell r="F70">
            <v>1</v>
          </cell>
          <cell r="G70">
            <v>16</v>
          </cell>
        </row>
        <row r="71">
          <cell r="C71">
            <v>4725</v>
          </cell>
          <cell r="D71" t="str">
            <v>2</v>
          </cell>
          <cell r="E71" t="str">
            <v>BELLANDINA</v>
          </cell>
          <cell r="F71">
            <v>1</v>
          </cell>
          <cell r="G71">
            <v>13</v>
          </cell>
        </row>
        <row r="72">
          <cell r="C72">
            <v>4726</v>
          </cell>
          <cell r="D72" t="str">
            <v>2</v>
          </cell>
          <cell r="E72" t="str">
            <v>CONGA EL VERDE</v>
          </cell>
          <cell r="F72">
            <v>1</v>
          </cell>
          <cell r="G72">
            <v>11</v>
          </cell>
        </row>
        <row r="73">
          <cell r="C73">
            <v>4727</v>
          </cell>
          <cell r="D73" t="str">
            <v>2</v>
          </cell>
          <cell r="E73" t="str">
            <v>HUAYRASITANA</v>
          </cell>
          <cell r="F73">
            <v>1</v>
          </cell>
          <cell r="G73">
            <v>8</v>
          </cell>
        </row>
        <row r="74">
          <cell r="C74">
            <v>4728</v>
          </cell>
          <cell r="D74" t="str">
            <v>2</v>
          </cell>
          <cell r="E74" t="str">
            <v>MASINTRANCA</v>
          </cell>
          <cell r="F74">
            <v>1</v>
          </cell>
          <cell r="G74">
            <v>25</v>
          </cell>
        </row>
        <row r="75">
          <cell r="C75">
            <v>4729</v>
          </cell>
          <cell r="D75" t="str">
            <v>2</v>
          </cell>
          <cell r="E75" t="str">
            <v>NUMBRAL</v>
          </cell>
          <cell r="F75">
            <v>1</v>
          </cell>
          <cell r="G75">
            <v>6</v>
          </cell>
        </row>
        <row r="76">
          <cell r="C76">
            <v>4730</v>
          </cell>
          <cell r="D76" t="str">
            <v>2</v>
          </cell>
          <cell r="E76" t="str">
            <v>PACCHA</v>
          </cell>
          <cell r="F76">
            <v>1</v>
          </cell>
          <cell r="G76">
            <v>36</v>
          </cell>
        </row>
        <row r="77">
          <cell r="C77">
            <v>4731</v>
          </cell>
          <cell r="D77" t="str">
            <v>2</v>
          </cell>
          <cell r="E77" t="str">
            <v>EL LIRIO</v>
          </cell>
          <cell r="F77">
            <v>1</v>
          </cell>
          <cell r="G77">
            <v>15</v>
          </cell>
        </row>
        <row r="78">
          <cell r="C78">
            <v>4732</v>
          </cell>
          <cell r="D78" t="str">
            <v>2</v>
          </cell>
          <cell r="E78" t="str">
            <v>UÑIGAN</v>
          </cell>
          <cell r="F78">
            <v>1</v>
          </cell>
          <cell r="G78">
            <v>12</v>
          </cell>
        </row>
        <row r="79">
          <cell r="C79">
            <v>4733</v>
          </cell>
          <cell r="D79" t="str">
            <v>2</v>
          </cell>
          <cell r="E79" t="str">
            <v>VISTA ALEGRE</v>
          </cell>
          <cell r="F79">
            <v>1</v>
          </cell>
          <cell r="G79">
            <v>8</v>
          </cell>
        </row>
        <row r="80">
          <cell r="C80">
            <v>4734</v>
          </cell>
          <cell r="D80" t="str">
            <v>2</v>
          </cell>
          <cell r="E80" t="str">
            <v>VILLA  PALMA</v>
          </cell>
          <cell r="F80">
            <v>1</v>
          </cell>
          <cell r="G80">
            <v>3</v>
          </cell>
        </row>
        <row r="81">
          <cell r="C81">
            <v>4735</v>
          </cell>
          <cell r="D81" t="str">
            <v>3</v>
          </cell>
          <cell r="E81" t="str">
            <v>CHADIN</v>
          </cell>
          <cell r="F81">
            <v>1</v>
          </cell>
          <cell r="G81">
            <v>30</v>
          </cell>
        </row>
        <row r="82">
          <cell r="C82">
            <v>4736</v>
          </cell>
          <cell r="D82" t="str">
            <v>3</v>
          </cell>
          <cell r="E82" t="str">
            <v>CHACAPAMPA</v>
          </cell>
          <cell r="F82">
            <v>1</v>
          </cell>
          <cell r="G82">
            <v>16</v>
          </cell>
        </row>
        <row r="83">
          <cell r="C83">
            <v>4737</v>
          </cell>
          <cell r="D83" t="str">
            <v>3</v>
          </cell>
          <cell r="E83" t="str">
            <v>LA UNION</v>
          </cell>
          <cell r="F83">
            <v>1</v>
          </cell>
          <cell r="G83">
            <v>13</v>
          </cell>
        </row>
        <row r="84">
          <cell r="C84">
            <v>4738</v>
          </cell>
          <cell r="D84" t="str">
            <v>3</v>
          </cell>
          <cell r="E84" t="str">
            <v>SAN JUAN DE CHADIN</v>
          </cell>
          <cell r="F84">
            <v>1</v>
          </cell>
          <cell r="G84">
            <v>11</v>
          </cell>
        </row>
        <row r="85">
          <cell r="C85">
            <v>4739</v>
          </cell>
          <cell r="D85" t="str">
            <v>1</v>
          </cell>
          <cell r="E85" t="str">
            <v>CHOROPAMPA</v>
          </cell>
          <cell r="F85">
            <v>1</v>
          </cell>
          <cell r="G85">
            <v>22</v>
          </cell>
        </row>
        <row r="86">
          <cell r="C86">
            <v>4740</v>
          </cell>
          <cell r="D86" t="str">
            <v>1</v>
          </cell>
          <cell r="E86" t="str">
            <v>MANGALPA</v>
          </cell>
          <cell r="F86">
            <v>1</v>
          </cell>
          <cell r="G86">
            <v>6</v>
          </cell>
        </row>
        <row r="87">
          <cell r="C87">
            <v>4741</v>
          </cell>
          <cell r="D87" t="str">
            <v>1</v>
          </cell>
          <cell r="E87" t="str">
            <v>PALCO LA CAPILLA</v>
          </cell>
          <cell r="F87">
            <v>1</v>
          </cell>
          <cell r="G87">
            <v>16</v>
          </cell>
        </row>
        <row r="88">
          <cell r="C88">
            <v>4742</v>
          </cell>
          <cell r="D88" t="str">
            <v>2</v>
          </cell>
          <cell r="E88" t="str">
            <v>TACABAMBA</v>
          </cell>
          <cell r="F88">
            <v>1</v>
          </cell>
          <cell r="G88">
            <v>106</v>
          </cell>
        </row>
        <row r="89">
          <cell r="C89">
            <v>4743</v>
          </cell>
          <cell r="D89" t="str">
            <v>2</v>
          </cell>
          <cell r="E89" t="str">
            <v>LA PUCARA</v>
          </cell>
          <cell r="F89">
            <v>1</v>
          </cell>
          <cell r="G89">
            <v>45</v>
          </cell>
        </row>
        <row r="90">
          <cell r="C90">
            <v>4744</v>
          </cell>
          <cell r="D90" t="str">
            <v>2</v>
          </cell>
          <cell r="E90" t="str">
            <v>AGUA BRAVA</v>
          </cell>
          <cell r="F90">
            <v>1</v>
          </cell>
          <cell r="G90">
            <v>13</v>
          </cell>
        </row>
        <row r="91">
          <cell r="C91">
            <v>4745</v>
          </cell>
          <cell r="D91" t="str">
            <v>2</v>
          </cell>
          <cell r="E91" t="str">
            <v>CHUGMAR</v>
          </cell>
          <cell r="F91">
            <v>1</v>
          </cell>
          <cell r="G91">
            <v>16</v>
          </cell>
        </row>
        <row r="92">
          <cell r="C92">
            <v>4746</v>
          </cell>
          <cell r="D92" t="str">
            <v>2</v>
          </cell>
          <cell r="E92" t="str">
            <v>NUEVO SAN MARTIN</v>
          </cell>
          <cell r="F92">
            <v>1</v>
          </cell>
          <cell r="G92">
            <v>6</v>
          </cell>
        </row>
        <row r="93">
          <cell r="C93">
            <v>4747</v>
          </cell>
          <cell r="D93" t="str">
            <v>2</v>
          </cell>
          <cell r="E93" t="str">
            <v>PUÑA</v>
          </cell>
          <cell r="F93">
            <v>1</v>
          </cell>
          <cell r="G93">
            <v>8</v>
          </cell>
        </row>
        <row r="94">
          <cell r="C94">
            <v>4748</v>
          </cell>
          <cell r="D94" t="str">
            <v>2</v>
          </cell>
          <cell r="E94" t="str">
            <v>JALCA NUNGO</v>
          </cell>
          <cell r="F94">
            <v>1</v>
          </cell>
          <cell r="G94">
            <v>16</v>
          </cell>
        </row>
        <row r="95">
          <cell r="C95">
            <v>4749</v>
          </cell>
          <cell r="D95" t="str">
            <v>2</v>
          </cell>
          <cell r="E95" t="str">
            <v>NUNGO</v>
          </cell>
          <cell r="F95">
            <v>1</v>
          </cell>
          <cell r="G95">
            <v>12</v>
          </cell>
        </row>
        <row r="96">
          <cell r="C96">
            <v>4750</v>
          </cell>
          <cell r="D96" t="str">
            <v>1</v>
          </cell>
          <cell r="E96" t="str">
            <v>ANGUIA</v>
          </cell>
          <cell r="F96">
            <v>1</v>
          </cell>
          <cell r="G96">
            <v>17</v>
          </cell>
        </row>
        <row r="97">
          <cell r="C97">
            <v>4751</v>
          </cell>
          <cell r="D97" t="str">
            <v>1</v>
          </cell>
          <cell r="E97" t="str">
            <v>CHUGUR DE ANGUIA</v>
          </cell>
          <cell r="F97">
            <v>1</v>
          </cell>
          <cell r="G97">
            <v>19</v>
          </cell>
        </row>
        <row r="98">
          <cell r="C98">
            <v>4752</v>
          </cell>
          <cell r="D98" t="str">
            <v>1</v>
          </cell>
          <cell r="E98" t="str">
            <v>HUALLANGATE</v>
          </cell>
          <cell r="F98">
            <v>1</v>
          </cell>
          <cell r="G98">
            <v>16</v>
          </cell>
        </row>
        <row r="99">
          <cell r="C99">
            <v>4753</v>
          </cell>
          <cell r="D99" t="str">
            <v>1</v>
          </cell>
          <cell r="E99" t="str">
            <v>RODEOPAMPA</v>
          </cell>
          <cell r="F99">
            <v>1</v>
          </cell>
          <cell r="G99">
            <v>6</v>
          </cell>
        </row>
        <row r="100">
          <cell r="C100">
            <v>4754</v>
          </cell>
          <cell r="D100" t="str">
            <v>1</v>
          </cell>
          <cell r="E100" t="str">
            <v>EL TENDAL</v>
          </cell>
          <cell r="F100">
            <v>1</v>
          </cell>
          <cell r="G100">
            <v>6</v>
          </cell>
        </row>
        <row r="101">
          <cell r="C101">
            <v>4755</v>
          </cell>
          <cell r="D101" t="str">
            <v>1</v>
          </cell>
          <cell r="E101" t="str">
            <v>CHIGUIRIP</v>
          </cell>
          <cell r="F101">
            <v>1</v>
          </cell>
          <cell r="G101">
            <v>21</v>
          </cell>
        </row>
        <row r="102">
          <cell r="C102">
            <v>4756</v>
          </cell>
          <cell r="D102" t="str">
            <v>1</v>
          </cell>
          <cell r="E102" t="str">
            <v>MARAYHUACA</v>
          </cell>
          <cell r="F102">
            <v>1</v>
          </cell>
          <cell r="G102">
            <v>5</v>
          </cell>
        </row>
        <row r="103">
          <cell r="C103">
            <v>4757</v>
          </cell>
          <cell r="D103" t="str">
            <v>1</v>
          </cell>
          <cell r="E103" t="str">
            <v>PICHUGAN</v>
          </cell>
          <cell r="F103">
            <v>1</v>
          </cell>
          <cell r="G103">
            <v>10</v>
          </cell>
        </row>
        <row r="104">
          <cell r="C104">
            <v>4758</v>
          </cell>
          <cell r="D104" t="str">
            <v>1</v>
          </cell>
          <cell r="E104" t="str">
            <v>TUGUZA</v>
          </cell>
          <cell r="F104">
            <v>1</v>
          </cell>
          <cell r="G104">
            <v>21</v>
          </cell>
        </row>
        <row r="105">
          <cell r="C105">
            <v>4759</v>
          </cell>
          <cell r="D105" t="str">
            <v>2</v>
          </cell>
          <cell r="E105" t="str">
            <v>CONCHAN</v>
          </cell>
          <cell r="F105">
            <v>1</v>
          </cell>
          <cell r="G105">
            <v>26</v>
          </cell>
        </row>
        <row r="106">
          <cell r="C106">
            <v>4760</v>
          </cell>
          <cell r="D106" t="str">
            <v>2</v>
          </cell>
          <cell r="E106" t="str">
            <v>CHETILLA</v>
          </cell>
          <cell r="F106">
            <v>1</v>
          </cell>
          <cell r="G106">
            <v>23</v>
          </cell>
        </row>
        <row r="107">
          <cell r="C107">
            <v>4761</v>
          </cell>
          <cell r="D107" t="str">
            <v>2</v>
          </cell>
          <cell r="E107" t="str">
            <v>CUTAXI</v>
          </cell>
          <cell r="F107">
            <v>1</v>
          </cell>
          <cell r="G107">
            <v>18</v>
          </cell>
        </row>
        <row r="108">
          <cell r="C108">
            <v>4762</v>
          </cell>
          <cell r="D108" t="str">
            <v>2</v>
          </cell>
          <cell r="E108" t="str">
            <v>LA PALMA</v>
          </cell>
          <cell r="F108">
            <v>1</v>
          </cell>
          <cell r="G108">
            <v>8</v>
          </cell>
        </row>
        <row r="109">
          <cell r="C109">
            <v>4763</v>
          </cell>
          <cell r="D109" t="str">
            <v>3</v>
          </cell>
          <cell r="E109" t="str">
            <v>LLAMA</v>
          </cell>
          <cell r="F109">
            <v>1</v>
          </cell>
          <cell r="G109">
            <v>30</v>
          </cell>
        </row>
        <row r="110">
          <cell r="C110">
            <v>4764</v>
          </cell>
          <cell r="D110" t="str">
            <v>3</v>
          </cell>
          <cell r="E110" t="str">
            <v>LA RAMADA DE LLAMA</v>
          </cell>
          <cell r="F110">
            <v>1</v>
          </cell>
          <cell r="G110">
            <v>25</v>
          </cell>
        </row>
        <row r="111">
          <cell r="C111">
            <v>4765</v>
          </cell>
          <cell r="D111" t="str">
            <v>3</v>
          </cell>
          <cell r="E111" t="str">
            <v>LIMONCARRO</v>
          </cell>
          <cell r="F111">
            <v>1</v>
          </cell>
          <cell r="G111">
            <v>2</v>
          </cell>
        </row>
        <row r="112">
          <cell r="C112">
            <v>4766</v>
          </cell>
          <cell r="D112" t="str">
            <v>3</v>
          </cell>
          <cell r="E112" t="str">
            <v>MAICHIL</v>
          </cell>
          <cell r="F112">
            <v>1</v>
          </cell>
          <cell r="G112">
            <v>3</v>
          </cell>
        </row>
        <row r="113">
          <cell r="C113">
            <v>4767</v>
          </cell>
          <cell r="D113" t="str">
            <v>3</v>
          </cell>
          <cell r="E113" t="str">
            <v>POTRERILLO</v>
          </cell>
          <cell r="F113">
            <v>1</v>
          </cell>
          <cell r="G113">
            <v>3</v>
          </cell>
        </row>
        <row r="114">
          <cell r="C114">
            <v>4768</v>
          </cell>
          <cell r="D114" t="str">
            <v>3</v>
          </cell>
          <cell r="E114" t="str">
            <v>SAN CARLOS EL ALTO</v>
          </cell>
          <cell r="F114">
            <v>1</v>
          </cell>
          <cell r="G114">
            <v>12</v>
          </cell>
        </row>
        <row r="115">
          <cell r="C115">
            <v>4769</v>
          </cell>
          <cell r="D115" t="str">
            <v>3</v>
          </cell>
          <cell r="E115" t="str">
            <v>SAN JUAN DE COJIN</v>
          </cell>
          <cell r="F115">
            <v>1</v>
          </cell>
          <cell r="G115">
            <v>2</v>
          </cell>
        </row>
        <row r="116">
          <cell r="C116">
            <v>4770</v>
          </cell>
          <cell r="D116" t="str">
            <v>3</v>
          </cell>
          <cell r="E116" t="str">
            <v>TIMON</v>
          </cell>
          <cell r="F116">
            <v>1</v>
          </cell>
          <cell r="G116">
            <v>6</v>
          </cell>
        </row>
        <row r="117">
          <cell r="C117">
            <v>4771</v>
          </cell>
          <cell r="D117" t="str">
            <v>1</v>
          </cell>
          <cell r="E117" t="str">
            <v>MIRACOSTA</v>
          </cell>
          <cell r="F117">
            <v>1</v>
          </cell>
          <cell r="G117">
            <v>15</v>
          </cell>
        </row>
        <row r="118">
          <cell r="C118">
            <v>4772</v>
          </cell>
          <cell r="D118" t="str">
            <v>1</v>
          </cell>
          <cell r="E118" t="str">
            <v>ANGUYACU</v>
          </cell>
          <cell r="F118">
            <v>1</v>
          </cell>
          <cell r="G118">
            <v>6</v>
          </cell>
        </row>
        <row r="119">
          <cell r="C119">
            <v>4773</v>
          </cell>
          <cell r="D119" t="str">
            <v>1</v>
          </cell>
          <cell r="E119" t="str">
            <v>GUAYABO</v>
          </cell>
          <cell r="F119">
            <v>1</v>
          </cell>
          <cell r="G119">
            <v>3</v>
          </cell>
        </row>
        <row r="120">
          <cell r="C120">
            <v>4774</v>
          </cell>
          <cell r="D120" t="str">
            <v>1</v>
          </cell>
          <cell r="E120" t="str">
            <v>SANGANA</v>
          </cell>
          <cell r="F120">
            <v>1</v>
          </cell>
          <cell r="G120">
            <v>7</v>
          </cell>
        </row>
        <row r="121">
          <cell r="C121">
            <v>4780</v>
          </cell>
          <cell r="D121" t="str">
            <v>1</v>
          </cell>
          <cell r="E121" t="str">
            <v>SAN JUAN DE LICUPIS</v>
          </cell>
          <cell r="F121">
            <v>1</v>
          </cell>
          <cell r="G121">
            <v>3</v>
          </cell>
        </row>
        <row r="122">
          <cell r="C122">
            <v>4781</v>
          </cell>
          <cell r="D122" t="str">
            <v>2</v>
          </cell>
          <cell r="E122" t="str">
            <v>TOCMOCHE</v>
          </cell>
          <cell r="F122">
            <v>1</v>
          </cell>
          <cell r="G122">
            <v>15</v>
          </cell>
        </row>
        <row r="123">
          <cell r="C123">
            <v>6670</v>
          </cell>
          <cell r="D123" t="str">
            <v>1</v>
          </cell>
          <cell r="E123" t="str">
            <v>PUQUIOPAMPA</v>
          </cell>
          <cell r="F123">
            <v>1</v>
          </cell>
          <cell r="G123">
            <v>11</v>
          </cell>
        </row>
        <row r="124">
          <cell r="C124">
            <v>6671</v>
          </cell>
          <cell r="D124" t="str">
            <v>1</v>
          </cell>
          <cell r="E124" t="str">
            <v>PALO BLANCO</v>
          </cell>
          <cell r="F124">
            <v>1</v>
          </cell>
          <cell r="G124">
            <v>3</v>
          </cell>
        </row>
        <row r="125">
          <cell r="C125">
            <v>6673</v>
          </cell>
          <cell r="D125" t="str">
            <v>3</v>
          </cell>
          <cell r="E125" t="str">
            <v>HUANABAL</v>
          </cell>
          <cell r="F125">
            <v>1</v>
          </cell>
          <cell r="G125">
            <v>23</v>
          </cell>
        </row>
        <row r="126">
          <cell r="C126">
            <v>6811</v>
          </cell>
          <cell r="D126" t="str">
            <v>2</v>
          </cell>
          <cell r="E126" t="str">
            <v>EL MIRADOR</v>
          </cell>
          <cell r="F126">
            <v>1</v>
          </cell>
          <cell r="G126">
            <v>3</v>
          </cell>
        </row>
        <row r="127">
          <cell r="C127">
            <v>6812</v>
          </cell>
          <cell r="D127" t="str">
            <v>2</v>
          </cell>
          <cell r="E127" t="str">
            <v>VICTOR DE LOS RIOS DELGADO</v>
          </cell>
          <cell r="F127">
            <v>1</v>
          </cell>
          <cell r="G127">
            <v>11</v>
          </cell>
        </row>
        <row r="128">
          <cell r="C128">
            <v>6813</v>
          </cell>
          <cell r="D128" t="str">
            <v>2</v>
          </cell>
          <cell r="E128" t="str">
            <v>YANTAYO</v>
          </cell>
          <cell r="F128">
            <v>1</v>
          </cell>
          <cell r="G128">
            <v>6</v>
          </cell>
        </row>
        <row r="129">
          <cell r="C129">
            <v>6819</v>
          </cell>
          <cell r="D129" t="str">
            <v>1</v>
          </cell>
          <cell r="E129" t="str">
            <v>LAS PAMPAS</v>
          </cell>
          <cell r="F129">
            <v>1</v>
          </cell>
          <cell r="G129">
            <v>2</v>
          </cell>
        </row>
        <row r="130">
          <cell r="C130">
            <v>6842</v>
          </cell>
          <cell r="D130" t="str">
            <v>4</v>
          </cell>
          <cell r="E130" t="str">
            <v>SILLEROPATA ALTO</v>
          </cell>
          <cell r="F130">
            <v>1</v>
          </cell>
          <cell r="G130">
            <v>11</v>
          </cell>
        </row>
        <row r="131">
          <cell r="C131">
            <v>6843</v>
          </cell>
          <cell r="D131" t="str">
            <v>2</v>
          </cell>
          <cell r="E131" t="str">
            <v>SANTA RITA</v>
          </cell>
          <cell r="F131">
            <v>1</v>
          </cell>
          <cell r="G131">
            <v>12</v>
          </cell>
        </row>
        <row r="132">
          <cell r="C132">
            <v>6925</v>
          </cell>
          <cell r="D132" t="str">
            <v>3</v>
          </cell>
          <cell r="E132" t="str">
            <v>CHURUCANCHA</v>
          </cell>
          <cell r="F132">
            <v>1</v>
          </cell>
          <cell r="G132">
            <v>11</v>
          </cell>
        </row>
        <row r="133">
          <cell r="C133">
            <v>6926</v>
          </cell>
          <cell r="D133" t="str">
            <v>4</v>
          </cell>
          <cell r="E133" t="str">
            <v>PROGRESO PAMPA</v>
          </cell>
          <cell r="F133">
            <v>1</v>
          </cell>
          <cell r="G133">
            <v>2</v>
          </cell>
        </row>
        <row r="134">
          <cell r="C134">
            <v>6928</v>
          </cell>
          <cell r="D134" t="str">
            <v>4</v>
          </cell>
          <cell r="E134" t="str">
            <v>NIÑO JESUS</v>
          </cell>
          <cell r="F134">
            <v>1</v>
          </cell>
          <cell r="G134">
            <v>5</v>
          </cell>
        </row>
        <row r="135">
          <cell r="C135">
            <v>6955</v>
          </cell>
          <cell r="D135" t="str">
            <v>4</v>
          </cell>
          <cell r="E135" t="str">
            <v>LINGAN PATA</v>
          </cell>
          <cell r="F135">
            <v>1</v>
          </cell>
          <cell r="G135">
            <v>5</v>
          </cell>
        </row>
        <row r="136">
          <cell r="C136">
            <v>6956</v>
          </cell>
          <cell r="D136" t="str">
            <v>2</v>
          </cell>
          <cell r="E136" t="str">
            <v>CRUZ CONGA</v>
          </cell>
          <cell r="F136">
            <v>1</v>
          </cell>
          <cell r="G136">
            <v>15</v>
          </cell>
        </row>
        <row r="137">
          <cell r="C137">
            <v>6957</v>
          </cell>
          <cell r="D137" t="str">
            <v>4</v>
          </cell>
          <cell r="E137" t="str">
            <v>SARABAMBA</v>
          </cell>
          <cell r="F137">
            <v>1</v>
          </cell>
          <cell r="G137">
            <v>31</v>
          </cell>
        </row>
        <row r="138">
          <cell r="C138">
            <v>7032</v>
          </cell>
          <cell r="D138" t="str">
            <v>4</v>
          </cell>
          <cell r="E138" t="str">
            <v>CAMPAMENTO</v>
          </cell>
          <cell r="F138">
            <v>1</v>
          </cell>
          <cell r="G138">
            <v>10</v>
          </cell>
        </row>
        <row r="139">
          <cell r="C139">
            <v>7033</v>
          </cell>
          <cell r="D139" t="str">
            <v>1</v>
          </cell>
          <cell r="E139" t="str">
            <v>SACUS</v>
          </cell>
          <cell r="F139">
            <v>1</v>
          </cell>
          <cell r="G139">
            <v>7</v>
          </cell>
        </row>
        <row r="140">
          <cell r="C140">
            <v>7086</v>
          </cell>
          <cell r="D140" t="str">
            <v>3</v>
          </cell>
          <cell r="E140" t="str">
            <v>CORAZON DE MARIA</v>
          </cell>
          <cell r="F140">
            <v>1</v>
          </cell>
          <cell r="G140">
            <v>4</v>
          </cell>
        </row>
        <row r="141">
          <cell r="C141">
            <v>7087</v>
          </cell>
          <cell r="D141" t="str">
            <v>2</v>
          </cell>
          <cell r="E141" t="str">
            <v>LAZCAN</v>
          </cell>
          <cell r="F141">
            <v>1</v>
          </cell>
          <cell r="G141">
            <v>2</v>
          </cell>
        </row>
        <row r="142">
          <cell r="C142">
            <v>7088</v>
          </cell>
          <cell r="D142" t="str">
            <v>1</v>
          </cell>
          <cell r="E142" t="str">
            <v>PALO SOLO</v>
          </cell>
          <cell r="F142">
            <v>1</v>
          </cell>
          <cell r="G142">
            <v>5</v>
          </cell>
        </row>
        <row r="143">
          <cell r="C143">
            <v>7089</v>
          </cell>
          <cell r="D143" t="str">
            <v>1</v>
          </cell>
          <cell r="E143" t="str">
            <v>LOS LIMONES</v>
          </cell>
          <cell r="F143">
            <v>1</v>
          </cell>
          <cell r="G143">
            <v>7</v>
          </cell>
        </row>
        <row r="144">
          <cell r="C144">
            <v>7091</v>
          </cell>
          <cell r="D144" t="str">
            <v>1</v>
          </cell>
          <cell r="E144" t="str">
            <v>EL PANDE</v>
          </cell>
          <cell r="F144">
            <v>1</v>
          </cell>
          <cell r="G144">
            <v>2</v>
          </cell>
        </row>
        <row r="145">
          <cell r="C145">
            <v>7117</v>
          </cell>
          <cell r="D145" t="str">
            <v>3</v>
          </cell>
          <cell r="E145" t="str">
            <v>OLMOS</v>
          </cell>
          <cell r="F145">
            <v>1</v>
          </cell>
          <cell r="G145">
            <v>5</v>
          </cell>
        </row>
        <row r="146">
          <cell r="C146">
            <v>7118</v>
          </cell>
          <cell r="D146" t="str">
            <v>1</v>
          </cell>
          <cell r="E146" t="str">
            <v>CONGA DE MARAYHUACA</v>
          </cell>
          <cell r="F146">
            <v>1</v>
          </cell>
          <cell r="G146">
            <v>6</v>
          </cell>
        </row>
        <row r="147">
          <cell r="C147">
            <v>7119</v>
          </cell>
          <cell r="D147" t="str">
            <v>1</v>
          </cell>
          <cell r="E147" t="str">
            <v>SAN JUAN DE UNICAN</v>
          </cell>
          <cell r="F147">
            <v>1</v>
          </cell>
          <cell r="G147">
            <v>18</v>
          </cell>
        </row>
        <row r="148">
          <cell r="C148">
            <v>7123</v>
          </cell>
          <cell r="D148" t="str">
            <v>1</v>
          </cell>
          <cell r="E148" t="str">
            <v>COMUGAN</v>
          </cell>
          <cell r="F148">
            <v>1</v>
          </cell>
          <cell r="G148">
            <v>2</v>
          </cell>
        </row>
        <row r="149">
          <cell r="C149">
            <v>7137</v>
          </cell>
          <cell r="D149" t="str">
            <v>2</v>
          </cell>
          <cell r="E149" t="str">
            <v>LA PAUCA</v>
          </cell>
          <cell r="F149">
            <v>1</v>
          </cell>
          <cell r="G149">
            <v>15</v>
          </cell>
        </row>
        <row r="150">
          <cell r="C150">
            <v>7710</v>
          </cell>
          <cell r="D150" t="str">
            <v>4</v>
          </cell>
          <cell r="E150" t="str">
            <v>LINGAN GRANDE</v>
          </cell>
          <cell r="F150">
            <v>1</v>
          </cell>
          <cell r="G150">
            <v>5</v>
          </cell>
        </row>
        <row r="151">
          <cell r="C151">
            <v>7711</v>
          </cell>
          <cell r="D151" t="str">
            <v>4</v>
          </cell>
          <cell r="E151" t="str">
            <v>SEÑOR DE LOS MILAGROS - LA GRANJA</v>
          </cell>
          <cell r="F151">
            <v>1</v>
          </cell>
          <cell r="G151">
            <v>36</v>
          </cell>
        </row>
        <row r="152">
          <cell r="C152">
            <v>7712</v>
          </cell>
          <cell r="D152" t="str">
            <v>2</v>
          </cell>
          <cell r="E152" t="str">
            <v>CUENCA DEL RIO LLAUCANO</v>
          </cell>
          <cell r="F152">
            <v>1</v>
          </cell>
          <cell r="G152">
            <v>12</v>
          </cell>
        </row>
        <row r="153">
          <cell r="C153">
            <v>8803</v>
          </cell>
          <cell r="D153" t="str">
            <v>2</v>
          </cell>
          <cell r="E153" t="str">
            <v>VILCASIT</v>
          </cell>
          <cell r="F153">
            <v>1</v>
          </cell>
          <cell r="G153">
            <v>8</v>
          </cell>
        </row>
        <row r="154">
          <cell r="C154">
            <v>9326</v>
          </cell>
          <cell r="D154" t="str">
            <v>3</v>
          </cell>
          <cell r="E154" t="str">
            <v>EL ARENAL</v>
          </cell>
          <cell r="F154">
            <v>1</v>
          </cell>
          <cell r="G154">
            <v>5</v>
          </cell>
        </row>
        <row r="155">
          <cell r="C155">
            <v>9871</v>
          </cell>
          <cell r="D155" t="str">
            <v>2</v>
          </cell>
          <cell r="E155" t="str">
            <v>IGLESIAPAMPA</v>
          </cell>
          <cell r="F155">
            <v>1</v>
          </cell>
          <cell r="G155">
            <v>2</v>
          </cell>
        </row>
        <row r="156">
          <cell r="C156">
            <v>10878</v>
          </cell>
          <cell r="D156" t="str">
            <v>1</v>
          </cell>
          <cell r="E156" t="str">
            <v>MAMARURIBAMBA BAJO</v>
          </cell>
          <cell r="F156">
            <v>1</v>
          </cell>
          <cell r="G156">
            <v>2</v>
          </cell>
        </row>
        <row r="157">
          <cell r="C157">
            <v>10879</v>
          </cell>
          <cell r="D157" t="str">
            <v>2</v>
          </cell>
          <cell r="E157" t="str">
            <v>EL NARANJO</v>
          </cell>
          <cell r="F157">
            <v>1</v>
          </cell>
          <cell r="G157">
            <v>8</v>
          </cell>
        </row>
        <row r="158">
          <cell r="C158">
            <v>10880</v>
          </cell>
          <cell r="D158" t="str">
            <v>4</v>
          </cell>
          <cell r="E158" t="str">
            <v>RAMBRAMPATA</v>
          </cell>
          <cell r="F158">
            <v>1</v>
          </cell>
          <cell r="G158">
            <v>1</v>
          </cell>
        </row>
        <row r="159">
          <cell r="C159">
            <v>10991</v>
          </cell>
          <cell r="D159" t="str">
            <v>4</v>
          </cell>
          <cell r="E159" t="str">
            <v>UTCHUCLACHULIT</v>
          </cell>
          <cell r="F159">
            <v>1</v>
          </cell>
          <cell r="G159">
            <v>7</v>
          </cell>
        </row>
        <row r="160">
          <cell r="C160">
            <v>10992</v>
          </cell>
          <cell r="D160" t="str">
            <v>3</v>
          </cell>
          <cell r="E160" t="str">
            <v>SAN CARLOS ALTO</v>
          </cell>
          <cell r="F160">
            <v>1</v>
          </cell>
          <cell r="G160">
            <v>2</v>
          </cell>
        </row>
        <row r="161">
          <cell r="C161">
            <v>10993</v>
          </cell>
          <cell r="D161" t="str">
            <v>2</v>
          </cell>
          <cell r="E161" t="str">
            <v>PEÑA BLANCA</v>
          </cell>
          <cell r="F161">
            <v>1</v>
          </cell>
          <cell r="G161">
            <v>2</v>
          </cell>
        </row>
        <row r="162">
          <cell r="C162">
            <v>11327</v>
          </cell>
          <cell r="D162" t="str">
            <v>4</v>
          </cell>
          <cell r="E162" t="str">
            <v>PARAGUAY</v>
          </cell>
          <cell r="F162">
            <v>1</v>
          </cell>
          <cell r="G162">
            <v>13</v>
          </cell>
        </row>
        <row r="163">
          <cell r="C163">
            <v>11328</v>
          </cell>
          <cell r="D163" t="str">
            <v>2</v>
          </cell>
          <cell r="E163" t="str">
            <v>CUSILGUAN</v>
          </cell>
          <cell r="F163">
            <v>1</v>
          </cell>
          <cell r="G163">
            <v>3</v>
          </cell>
        </row>
        <row r="164">
          <cell r="C164">
            <v>12166</v>
          </cell>
          <cell r="D164" t="str">
            <v>2</v>
          </cell>
          <cell r="E164" t="str">
            <v>QUIDEN</v>
          </cell>
          <cell r="F164">
            <v>1</v>
          </cell>
          <cell r="G164">
            <v>7</v>
          </cell>
        </row>
        <row r="165">
          <cell r="C165">
            <v>12266</v>
          </cell>
          <cell r="D165" t="str">
            <v>3</v>
          </cell>
          <cell r="E165" t="str">
            <v>ALISOPAMPA</v>
          </cell>
          <cell r="F165">
            <v>1</v>
          </cell>
          <cell r="G165">
            <v>6</v>
          </cell>
        </row>
        <row r="166">
          <cell r="C166">
            <v>25511</v>
          </cell>
          <cell r="E166" t="str">
            <v>P.S. NUEVO SAN JUAN</v>
          </cell>
          <cell r="F166">
            <v>1</v>
          </cell>
          <cell r="G166">
            <v>2</v>
          </cell>
        </row>
        <row r="167">
          <cell r="C167">
            <v>25522</v>
          </cell>
          <cell r="E167" t="str">
            <v>P.S. EL VERDE</v>
          </cell>
          <cell r="F167">
            <v>1</v>
          </cell>
          <cell r="G167">
            <v>5</v>
          </cell>
        </row>
        <row r="168">
          <cell r="C168">
            <v>25513</v>
          </cell>
          <cell r="E168" t="str">
            <v>P.S. PALMA CONCHUD</v>
          </cell>
          <cell r="F168">
            <v>1</v>
          </cell>
          <cell r="G168">
            <v>3</v>
          </cell>
        </row>
        <row r="169">
          <cell r="C169">
            <v>25508</v>
          </cell>
          <cell r="E169" t="str">
            <v>P.S. CENTRO PALMA</v>
          </cell>
          <cell r="F169">
            <v>1</v>
          </cell>
          <cell r="G169">
            <v>4</v>
          </cell>
        </row>
        <row r="170">
          <cell r="C170">
            <v>4659</v>
          </cell>
          <cell r="D170" t="str">
            <v>4</v>
          </cell>
          <cell r="E170" t="str">
            <v>HOSPITAL DE APOYO CHOTA - JOSE SOTO CADENILLAS</v>
          </cell>
          <cell r="F170">
            <v>1</v>
          </cell>
          <cell r="G170">
            <v>290</v>
          </cell>
        </row>
      </sheetData>
      <sheetData sheetId="11" refreshError="1">
        <row r="7">
          <cell r="C7">
            <v>4710</v>
          </cell>
          <cell r="D7" t="str">
            <v>3</v>
          </cell>
          <cell r="E7" t="str">
            <v>SEXI</v>
          </cell>
          <cell r="F7">
            <v>3</v>
          </cell>
          <cell r="G7">
            <v>4</v>
          </cell>
          <cell r="H7">
            <v>100</v>
          </cell>
          <cell r="I7">
            <v>1</v>
          </cell>
          <cell r="J7">
            <v>5</v>
          </cell>
        </row>
        <row r="8">
          <cell r="C8">
            <v>4776</v>
          </cell>
          <cell r="D8" t="str">
            <v>2</v>
          </cell>
          <cell r="E8" t="str">
            <v>MONTESECO</v>
          </cell>
          <cell r="F8">
            <v>19</v>
          </cell>
          <cell r="G8">
            <v>14</v>
          </cell>
          <cell r="H8">
            <v>73.68421052631578</v>
          </cell>
          <cell r="I8">
            <v>0</v>
          </cell>
          <cell r="J8">
            <v>17</v>
          </cell>
        </row>
        <row r="9">
          <cell r="C9">
            <v>4777</v>
          </cell>
          <cell r="D9" t="str">
            <v>2</v>
          </cell>
          <cell r="E9" t="str">
            <v>MACUACO</v>
          </cell>
          <cell r="F9">
            <v>4</v>
          </cell>
          <cell r="G9">
            <v>9</v>
          </cell>
          <cell r="H9">
            <v>100</v>
          </cell>
          <cell r="I9">
            <v>1</v>
          </cell>
          <cell r="J9">
            <v>8</v>
          </cell>
        </row>
        <row r="10">
          <cell r="C10">
            <v>4779</v>
          </cell>
          <cell r="D10" t="str">
            <v>2</v>
          </cell>
          <cell r="E10" t="str">
            <v>UDIMA</v>
          </cell>
          <cell r="F10">
            <v>51</v>
          </cell>
          <cell r="G10">
            <v>53</v>
          </cell>
          <cell r="H10">
            <v>103.92156862745099</v>
          </cell>
          <cell r="I10">
            <v>1</v>
          </cell>
          <cell r="J10">
            <v>49</v>
          </cell>
        </row>
        <row r="11">
          <cell r="C11">
            <v>4813</v>
          </cell>
          <cell r="D11" t="str">
            <v>4</v>
          </cell>
          <cell r="E11" t="str">
            <v>SANTA CRUZ</v>
          </cell>
          <cell r="F11">
            <v>103</v>
          </cell>
          <cell r="G11">
            <v>103</v>
          </cell>
          <cell r="H11">
            <v>100</v>
          </cell>
          <cell r="I11">
            <v>1</v>
          </cell>
          <cell r="J11">
            <v>122</v>
          </cell>
        </row>
        <row r="12">
          <cell r="C12">
            <v>4814</v>
          </cell>
          <cell r="D12" t="str">
            <v>4</v>
          </cell>
          <cell r="E12" t="str">
            <v>MARAYPAMPA</v>
          </cell>
          <cell r="F12">
            <v>5</v>
          </cell>
          <cell r="G12">
            <v>6</v>
          </cell>
          <cell r="H12">
            <v>100</v>
          </cell>
          <cell r="I12">
            <v>1</v>
          </cell>
          <cell r="J12">
            <v>6</v>
          </cell>
        </row>
        <row r="13">
          <cell r="C13">
            <v>4815</v>
          </cell>
          <cell r="D13" t="str">
            <v>4</v>
          </cell>
          <cell r="E13" t="str">
            <v>MAYOBAMBA</v>
          </cell>
          <cell r="F13">
            <v>3</v>
          </cell>
          <cell r="G13">
            <v>3</v>
          </cell>
          <cell r="H13">
            <v>100</v>
          </cell>
          <cell r="I13">
            <v>1</v>
          </cell>
          <cell r="J13">
            <v>3</v>
          </cell>
        </row>
        <row r="14">
          <cell r="C14">
            <v>4816</v>
          </cell>
          <cell r="D14" t="str">
            <v>4</v>
          </cell>
          <cell r="E14" t="str">
            <v>MITOPAMPA</v>
          </cell>
          <cell r="F14">
            <v>13</v>
          </cell>
          <cell r="G14">
            <v>11</v>
          </cell>
          <cell r="H14">
            <v>84.615384615384613</v>
          </cell>
          <cell r="I14">
            <v>1</v>
          </cell>
          <cell r="J14">
            <v>10</v>
          </cell>
        </row>
        <row r="15">
          <cell r="C15">
            <v>4817</v>
          </cell>
          <cell r="D15" t="str">
            <v>4</v>
          </cell>
          <cell r="E15" t="str">
            <v>QUIO</v>
          </cell>
          <cell r="F15">
            <v>4</v>
          </cell>
          <cell r="G15">
            <v>2</v>
          </cell>
          <cell r="H15">
            <v>100</v>
          </cell>
          <cell r="I15">
            <v>1</v>
          </cell>
          <cell r="J15">
            <v>2</v>
          </cell>
        </row>
        <row r="16">
          <cell r="C16">
            <v>4818</v>
          </cell>
          <cell r="D16" t="str">
            <v>1</v>
          </cell>
          <cell r="E16" t="str">
            <v>ANDABAMBA</v>
          </cell>
          <cell r="F16">
            <v>14</v>
          </cell>
          <cell r="G16">
            <v>14</v>
          </cell>
          <cell r="H16">
            <v>100</v>
          </cell>
          <cell r="I16">
            <v>1</v>
          </cell>
          <cell r="J16">
            <v>12</v>
          </cell>
        </row>
        <row r="17">
          <cell r="C17">
            <v>4819</v>
          </cell>
          <cell r="D17" t="str">
            <v>2</v>
          </cell>
          <cell r="E17" t="str">
            <v>CATACHE</v>
          </cell>
          <cell r="F17">
            <v>27</v>
          </cell>
          <cell r="G17">
            <v>31</v>
          </cell>
          <cell r="H17">
            <v>114.81481481481481</v>
          </cell>
          <cell r="I17">
            <v>1</v>
          </cell>
          <cell r="J17">
            <v>26</v>
          </cell>
        </row>
        <row r="18">
          <cell r="C18">
            <v>4820</v>
          </cell>
          <cell r="D18" t="str">
            <v>2</v>
          </cell>
          <cell r="E18" t="str">
            <v>COMUCHE</v>
          </cell>
          <cell r="F18">
            <v>19</v>
          </cell>
          <cell r="G18">
            <v>16</v>
          </cell>
          <cell r="H18">
            <v>84.210526315789465</v>
          </cell>
          <cell r="I18">
            <v>1</v>
          </cell>
          <cell r="J18">
            <v>18</v>
          </cell>
        </row>
        <row r="19">
          <cell r="C19">
            <v>4821</v>
          </cell>
          <cell r="D19" t="str">
            <v>2</v>
          </cell>
          <cell r="E19" t="str">
            <v>CULDEN</v>
          </cell>
          <cell r="F19">
            <v>26</v>
          </cell>
          <cell r="G19">
            <v>21</v>
          </cell>
          <cell r="H19">
            <v>80.769230769230774</v>
          </cell>
          <cell r="I19">
            <v>1</v>
          </cell>
          <cell r="J19">
            <v>18</v>
          </cell>
        </row>
        <row r="20">
          <cell r="C20">
            <v>4822</v>
          </cell>
          <cell r="D20" t="str">
            <v>2</v>
          </cell>
          <cell r="E20" t="str">
            <v>LA CONGONA</v>
          </cell>
          <cell r="F20">
            <v>4</v>
          </cell>
          <cell r="G20">
            <v>8</v>
          </cell>
          <cell r="H20">
            <v>100</v>
          </cell>
          <cell r="I20">
            <v>1</v>
          </cell>
          <cell r="J20">
            <v>9</v>
          </cell>
        </row>
        <row r="21">
          <cell r="C21">
            <v>4823</v>
          </cell>
          <cell r="D21" t="str">
            <v>1</v>
          </cell>
          <cell r="E21" t="str">
            <v>CHANCAY BAÑOS</v>
          </cell>
          <cell r="F21">
            <v>15</v>
          </cell>
          <cell r="G21">
            <v>14</v>
          </cell>
          <cell r="H21">
            <v>93.333333333333329</v>
          </cell>
          <cell r="I21">
            <v>1</v>
          </cell>
          <cell r="J21">
            <v>17</v>
          </cell>
        </row>
        <row r="22">
          <cell r="C22">
            <v>4824</v>
          </cell>
          <cell r="D22" t="str">
            <v>1</v>
          </cell>
          <cell r="E22" t="str">
            <v>BAÑOS CHANCAY</v>
          </cell>
          <cell r="F22">
            <v>6</v>
          </cell>
          <cell r="G22">
            <v>9</v>
          </cell>
          <cell r="H22">
            <v>100</v>
          </cell>
          <cell r="I22">
            <v>1</v>
          </cell>
          <cell r="J22">
            <v>8</v>
          </cell>
        </row>
        <row r="23">
          <cell r="C23">
            <v>4825</v>
          </cell>
          <cell r="D23" t="str">
            <v>1</v>
          </cell>
          <cell r="E23" t="str">
            <v>TAYAPAMPA</v>
          </cell>
          <cell r="F23">
            <v>6</v>
          </cell>
          <cell r="G23">
            <v>3</v>
          </cell>
          <cell r="H23">
            <v>100</v>
          </cell>
          <cell r="I23">
            <v>1</v>
          </cell>
          <cell r="J23">
            <v>3</v>
          </cell>
        </row>
        <row r="24">
          <cell r="C24">
            <v>4826</v>
          </cell>
          <cell r="D24" t="str">
            <v>2</v>
          </cell>
          <cell r="E24" t="str">
            <v>LA ESPERANZA</v>
          </cell>
          <cell r="F24">
            <v>9</v>
          </cell>
          <cell r="G24">
            <v>8</v>
          </cell>
          <cell r="H24">
            <v>100</v>
          </cell>
          <cell r="I24">
            <v>1</v>
          </cell>
          <cell r="J24">
            <v>7</v>
          </cell>
        </row>
        <row r="25">
          <cell r="C25">
            <v>4827</v>
          </cell>
          <cell r="D25" t="str">
            <v>2</v>
          </cell>
          <cell r="E25" t="str">
            <v>MIRAFLORES</v>
          </cell>
          <cell r="F25">
            <v>5</v>
          </cell>
          <cell r="G25">
            <v>12</v>
          </cell>
          <cell r="H25">
            <v>100</v>
          </cell>
          <cell r="I25">
            <v>1</v>
          </cell>
          <cell r="J25">
            <v>12</v>
          </cell>
        </row>
        <row r="26">
          <cell r="C26">
            <v>4828</v>
          </cell>
          <cell r="D26" t="str">
            <v>2</v>
          </cell>
          <cell r="E26" t="str">
            <v>CHAQUIL</v>
          </cell>
          <cell r="F26">
            <v>16</v>
          </cell>
          <cell r="G26">
            <v>13</v>
          </cell>
          <cell r="H26">
            <v>81.25</v>
          </cell>
          <cell r="I26">
            <v>1</v>
          </cell>
          <cell r="J26">
            <v>11</v>
          </cell>
        </row>
        <row r="27">
          <cell r="C27">
            <v>4829</v>
          </cell>
          <cell r="D27" t="str">
            <v>2</v>
          </cell>
          <cell r="E27" t="str">
            <v>NINABAMBA</v>
          </cell>
          <cell r="F27">
            <v>13</v>
          </cell>
          <cell r="G27">
            <v>14</v>
          </cell>
          <cell r="H27">
            <v>107.69230769230769</v>
          </cell>
          <cell r="I27">
            <v>1</v>
          </cell>
          <cell r="J27">
            <v>12</v>
          </cell>
        </row>
        <row r="28">
          <cell r="C28">
            <v>4830</v>
          </cell>
          <cell r="D28" t="str">
            <v>1</v>
          </cell>
          <cell r="E28" t="str">
            <v>PULAN</v>
          </cell>
          <cell r="F28">
            <v>24</v>
          </cell>
          <cell r="G28">
            <v>28</v>
          </cell>
          <cell r="H28">
            <v>116.66666666666667</v>
          </cell>
          <cell r="I28">
            <v>1</v>
          </cell>
          <cell r="J28">
            <v>35</v>
          </cell>
        </row>
        <row r="29">
          <cell r="C29">
            <v>4831</v>
          </cell>
          <cell r="D29" t="str">
            <v>1</v>
          </cell>
          <cell r="E29" t="str">
            <v>SAN JUAN DE DIOS</v>
          </cell>
          <cell r="F29">
            <v>2</v>
          </cell>
          <cell r="G29">
            <v>4</v>
          </cell>
          <cell r="H29">
            <v>100</v>
          </cell>
          <cell r="I29">
            <v>1</v>
          </cell>
          <cell r="J29">
            <v>4</v>
          </cell>
        </row>
        <row r="30">
          <cell r="C30">
            <v>4832</v>
          </cell>
          <cell r="D30" t="str">
            <v>1</v>
          </cell>
          <cell r="E30" t="str">
            <v>SUCCHAPAMPA</v>
          </cell>
          <cell r="F30">
            <v>15</v>
          </cell>
          <cell r="G30">
            <v>13</v>
          </cell>
          <cell r="H30">
            <v>86.666666666666671</v>
          </cell>
          <cell r="I30">
            <v>1</v>
          </cell>
          <cell r="J30">
            <v>13</v>
          </cell>
        </row>
        <row r="31">
          <cell r="C31">
            <v>4833</v>
          </cell>
          <cell r="D31" t="str">
            <v>1</v>
          </cell>
          <cell r="E31" t="str">
            <v>SAUCEPAMPA</v>
          </cell>
          <cell r="F31">
            <v>15</v>
          </cell>
          <cell r="G31">
            <v>12</v>
          </cell>
          <cell r="H31">
            <v>80</v>
          </cell>
          <cell r="I31">
            <v>1</v>
          </cell>
          <cell r="J31">
            <v>10</v>
          </cell>
        </row>
        <row r="32">
          <cell r="C32">
            <v>4834</v>
          </cell>
          <cell r="D32" t="str">
            <v>1</v>
          </cell>
          <cell r="E32" t="str">
            <v>UTICYACU</v>
          </cell>
          <cell r="F32">
            <v>7</v>
          </cell>
          <cell r="G32">
            <v>7</v>
          </cell>
          <cell r="H32">
            <v>100</v>
          </cell>
          <cell r="I32">
            <v>1</v>
          </cell>
          <cell r="J32">
            <v>6</v>
          </cell>
        </row>
        <row r="33">
          <cell r="C33">
            <v>4835</v>
          </cell>
          <cell r="D33" t="str">
            <v>3</v>
          </cell>
          <cell r="E33" t="str">
            <v>YAUYUCAN</v>
          </cell>
          <cell r="F33">
            <v>21</v>
          </cell>
          <cell r="G33">
            <v>21</v>
          </cell>
          <cell r="H33">
            <v>100</v>
          </cell>
          <cell r="I33">
            <v>1</v>
          </cell>
          <cell r="J33">
            <v>18</v>
          </cell>
        </row>
        <row r="34">
          <cell r="C34">
            <v>4836</v>
          </cell>
          <cell r="D34" t="str">
            <v>3</v>
          </cell>
          <cell r="E34" t="str">
            <v>PUCHUDEN</v>
          </cell>
          <cell r="F34">
            <v>6</v>
          </cell>
          <cell r="G34">
            <v>11</v>
          </cell>
          <cell r="H34">
            <v>100</v>
          </cell>
          <cell r="I34">
            <v>1</v>
          </cell>
          <cell r="J34">
            <v>10</v>
          </cell>
        </row>
        <row r="35">
          <cell r="C35">
            <v>4837</v>
          </cell>
          <cell r="D35" t="str">
            <v>3</v>
          </cell>
          <cell r="E35" t="str">
            <v>YANAYACU ALTO</v>
          </cell>
          <cell r="F35">
            <v>4</v>
          </cell>
          <cell r="G35">
            <v>6</v>
          </cell>
          <cell r="H35">
            <v>100</v>
          </cell>
          <cell r="I35">
            <v>1</v>
          </cell>
          <cell r="J35">
            <v>6</v>
          </cell>
        </row>
        <row r="36">
          <cell r="C36">
            <v>6795</v>
          </cell>
          <cell r="D36" t="str">
            <v>1</v>
          </cell>
          <cell r="E36" t="str">
            <v>ROMERO CIRCA</v>
          </cell>
          <cell r="F36">
            <v>13</v>
          </cell>
          <cell r="G36">
            <v>12</v>
          </cell>
          <cell r="H36">
            <v>92.307692307692307</v>
          </cell>
          <cell r="I36">
            <v>1</v>
          </cell>
          <cell r="J36">
            <v>10</v>
          </cell>
        </row>
        <row r="37">
          <cell r="C37">
            <v>6841</v>
          </cell>
          <cell r="D37" t="str">
            <v>2</v>
          </cell>
          <cell r="E37" t="str">
            <v>ACHIRAMAYO</v>
          </cell>
          <cell r="F37">
            <v>17</v>
          </cell>
          <cell r="G37">
            <v>15</v>
          </cell>
          <cell r="H37">
            <v>88.235294117647058</v>
          </cell>
          <cell r="I37">
            <v>1</v>
          </cell>
          <cell r="J37">
            <v>13</v>
          </cell>
        </row>
        <row r="38">
          <cell r="C38">
            <v>6927</v>
          </cell>
          <cell r="D38" t="str">
            <v>1</v>
          </cell>
          <cell r="E38" t="str">
            <v>LAS PAUCAS</v>
          </cell>
          <cell r="F38">
            <v>6</v>
          </cell>
          <cell r="G38">
            <v>4</v>
          </cell>
          <cell r="H38">
            <v>100</v>
          </cell>
          <cell r="I38">
            <v>1</v>
          </cell>
          <cell r="J38">
            <v>4</v>
          </cell>
        </row>
        <row r="39">
          <cell r="C39">
            <v>6929</v>
          </cell>
          <cell r="D39" t="str">
            <v>1</v>
          </cell>
          <cell r="E39" t="str">
            <v>CHIRICONGA</v>
          </cell>
          <cell r="F39">
            <v>3</v>
          </cell>
          <cell r="G39">
            <v>2</v>
          </cell>
          <cell r="H39">
            <v>100</v>
          </cell>
          <cell r="I39">
            <v>1</v>
          </cell>
          <cell r="J39">
            <v>2</v>
          </cell>
        </row>
        <row r="40">
          <cell r="C40">
            <v>7029</v>
          </cell>
          <cell r="D40" t="str">
            <v>1</v>
          </cell>
          <cell r="E40" t="str">
            <v>SEÑOR DE LOS MILAGROS</v>
          </cell>
          <cell r="F40">
            <v>4</v>
          </cell>
          <cell r="G40">
            <v>3</v>
          </cell>
          <cell r="H40">
            <v>100</v>
          </cell>
          <cell r="I40">
            <v>1</v>
          </cell>
          <cell r="J40">
            <v>3</v>
          </cell>
        </row>
        <row r="41">
          <cell r="C41">
            <v>7030</v>
          </cell>
          <cell r="D41" t="str">
            <v>1</v>
          </cell>
          <cell r="E41" t="str">
            <v>SANGACHE</v>
          </cell>
          <cell r="F41">
            <v>4</v>
          </cell>
          <cell r="G41">
            <v>2</v>
          </cell>
          <cell r="H41">
            <v>100</v>
          </cell>
          <cell r="I41">
            <v>1</v>
          </cell>
          <cell r="J41">
            <v>2</v>
          </cell>
        </row>
        <row r="42">
          <cell r="C42">
            <v>11557</v>
          </cell>
          <cell r="D42" t="str">
            <v>1</v>
          </cell>
          <cell r="E42" t="str">
            <v>TOSTEN</v>
          </cell>
          <cell r="F42">
            <v>4</v>
          </cell>
          <cell r="G42">
            <v>5</v>
          </cell>
          <cell r="H42">
            <v>100</v>
          </cell>
          <cell r="I42">
            <v>1</v>
          </cell>
          <cell r="J42">
            <v>5</v>
          </cell>
        </row>
        <row r="43">
          <cell r="C43">
            <v>11559</v>
          </cell>
          <cell r="D43" t="str">
            <v>1</v>
          </cell>
          <cell r="E43" t="str">
            <v>CUSHIC</v>
          </cell>
          <cell r="F43">
            <v>1</v>
          </cell>
          <cell r="G43">
            <v>2</v>
          </cell>
          <cell r="H43">
            <v>100</v>
          </cell>
          <cell r="I43">
            <v>1</v>
          </cell>
          <cell r="J43">
            <v>2</v>
          </cell>
        </row>
        <row r="44">
          <cell r="C44">
            <v>11561</v>
          </cell>
          <cell r="D44" t="str">
            <v>3</v>
          </cell>
          <cell r="E44" t="str">
            <v>CHILAL</v>
          </cell>
          <cell r="F44">
            <v>0</v>
          </cell>
          <cell r="G44">
            <v>1</v>
          </cell>
          <cell r="H44">
            <v>100</v>
          </cell>
          <cell r="I44">
            <v>1</v>
          </cell>
          <cell r="J44">
            <v>1</v>
          </cell>
        </row>
        <row r="45">
          <cell r="C45">
            <v>12164</v>
          </cell>
          <cell r="D45" t="str">
            <v>2</v>
          </cell>
          <cell r="E45" t="str">
            <v>POLULO</v>
          </cell>
          <cell r="F45">
            <v>0</v>
          </cell>
          <cell r="G45">
            <v>4</v>
          </cell>
          <cell r="H45">
            <v>100</v>
          </cell>
          <cell r="I45">
            <v>1</v>
          </cell>
          <cell r="J45">
            <v>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DIST. 2019"/>
      <sheetName val="POB X MCR 2019"/>
      <sheetName val="POB X SEXO 2019"/>
      <sheetName val="Por quinquenios"/>
      <sheetName val="PIRAMIDE POBLACIONAL"/>
      <sheetName val="Hoja2"/>
    </sheetNames>
    <sheetDataSet>
      <sheetData sheetId="0" refreshError="1"/>
      <sheetData sheetId="1">
        <row r="8">
          <cell r="C8">
            <v>4783</v>
          </cell>
          <cell r="D8" t="str">
            <v>C.S. SAN ANTONIO BAJO</v>
          </cell>
          <cell r="E8" t="str">
            <v>I-3</v>
          </cell>
          <cell r="F8">
            <v>3353</v>
          </cell>
          <cell r="G8">
            <v>41</v>
          </cell>
          <cell r="H8">
            <v>40</v>
          </cell>
          <cell r="I8">
            <v>49</v>
          </cell>
          <cell r="J8">
            <v>43</v>
          </cell>
          <cell r="K8">
            <v>59</v>
          </cell>
          <cell r="L8">
            <v>62</v>
          </cell>
          <cell r="M8">
            <v>50</v>
          </cell>
          <cell r="N8">
            <v>60</v>
          </cell>
          <cell r="O8">
            <v>62</v>
          </cell>
          <cell r="P8">
            <v>65</v>
          </cell>
          <cell r="Q8">
            <v>67</v>
          </cell>
          <cell r="R8">
            <v>70</v>
          </cell>
          <cell r="S8">
            <v>73</v>
          </cell>
          <cell r="T8">
            <v>75</v>
          </cell>
          <cell r="U8">
            <v>73</v>
          </cell>
          <cell r="V8">
            <v>71</v>
          </cell>
          <cell r="W8">
            <v>68</v>
          </cell>
          <cell r="X8">
            <v>65</v>
          </cell>
          <cell r="Y8">
            <v>62</v>
          </cell>
          <cell r="Z8">
            <v>61</v>
          </cell>
          <cell r="AA8">
            <v>61</v>
          </cell>
          <cell r="AB8">
            <v>295</v>
          </cell>
          <cell r="AC8">
            <v>265</v>
          </cell>
          <cell r="AD8">
            <v>284</v>
          </cell>
          <cell r="AE8">
            <v>241</v>
          </cell>
          <cell r="AF8">
            <v>223</v>
          </cell>
          <cell r="AG8">
            <v>195</v>
          </cell>
          <cell r="AH8">
            <v>155</v>
          </cell>
          <cell r="AI8">
            <v>128</v>
          </cell>
          <cell r="AJ8">
            <v>107</v>
          </cell>
          <cell r="AK8">
            <v>85</v>
          </cell>
          <cell r="AL8">
            <v>65</v>
          </cell>
          <cell r="AM8">
            <v>41</v>
          </cell>
          <cell r="AN8">
            <v>33</v>
          </cell>
          <cell r="AO8">
            <v>5</v>
          </cell>
          <cell r="AP8">
            <v>29</v>
          </cell>
          <cell r="AQ8">
            <v>30</v>
          </cell>
          <cell r="AR8">
            <v>62</v>
          </cell>
          <cell r="AS8">
            <v>5614</v>
          </cell>
          <cell r="AT8">
            <v>181</v>
          </cell>
          <cell r="AU8">
            <v>165</v>
          </cell>
          <cell r="AV8">
            <v>841</v>
          </cell>
          <cell r="AW8">
            <v>50</v>
          </cell>
        </row>
        <row r="9">
          <cell r="C9">
            <v>4796</v>
          </cell>
          <cell r="D9" t="str">
            <v>C.S. SAN JUAN DE LACAMACA</v>
          </cell>
          <cell r="E9" t="str">
            <v>I-3</v>
          </cell>
          <cell r="F9">
            <v>3951</v>
          </cell>
          <cell r="G9">
            <v>38</v>
          </cell>
          <cell r="H9">
            <v>30</v>
          </cell>
          <cell r="I9">
            <v>35</v>
          </cell>
          <cell r="J9">
            <v>57</v>
          </cell>
          <cell r="K9">
            <v>45</v>
          </cell>
          <cell r="L9">
            <v>39</v>
          </cell>
          <cell r="M9">
            <v>53</v>
          </cell>
          <cell r="N9">
            <v>73</v>
          </cell>
          <cell r="O9">
            <v>76</v>
          </cell>
          <cell r="P9">
            <v>79</v>
          </cell>
          <cell r="Q9">
            <v>82</v>
          </cell>
          <cell r="R9">
            <v>85</v>
          </cell>
          <cell r="S9">
            <v>89</v>
          </cell>
          <cell r="T9">
            <v>90</v>
          </cell>
          <cell r="U9">
            <v>89</v>
          </cell>
          <cell r="V9">
            <v>85</v>
          </cell>
          <cell r="W9">
            <v>82</v>
          </cell>
          <cell r="X9">
            <v>78</v>
          </cell>
          <cell r="Y9">
            <v>76</v>
          </cell>
          <cell r="Z9">
            <v>74</v>
          </cell>
          <cell r="AA9">
            <v>74</v>
          </cell>
          <cell r="AB9">
            <v>357</v>
          </cell>
          <cell r="AC9">
            <v>321</v>
          </cell>
          <cell r="AD9">
            <v>344</v>
          </cell>
          <cell r="AE9">
            <v>291</v>
          </cell>
          <cell r="AF9">
            <v>269</v>
          </cell>
          <cell r="AG9">
            <v>236</v>
          </cell>
          <cell r="AH9">
            <v>187</v>
          </cell>
          <cell r="AI9">
            <v>155</v>
          </cell>
          <cell r="AJ9">
            <v>130</v>
          </cell>
          <cell r="AK9">
            <v>102</v>
          </cell>
          <cell r="AL9">
            <v>78</v>
          </cell>
          <cell r="AM9">
            <v>50</v>
          </cell>
          <cell r="AN9">
            <v>40</v>
          </cell>
          <cell r="AO9">
            <v>6</v>
          </cell>
          <cell r="AP9">
            <v>35</v>
          </cell>
          <cell r="AQ9">
            <v>36</v>
          </cell>
          <cell r="AR9">
            <v>75</v>
          </cell>
          <cell r="AS9">
            <v>5614</v>
          </cell>
          <cell r="AT9">
            <v>219</v>
          </cell>
          <cell r="AU9">
            <v>200</v>
          </cell>
          <cell r="AV9">
            <v>1017</v>
          </cell>
          <cell r="AW9">
            <v>37</v>
          </cell>
        </row>
        <row r="10">
          <cell r="C10">
            <v>4795</v>
          </cell>
          <cell r="D10" t="str">
            <v>P.S. SAN ANTONIO ALTO</v>
          </cell>
          <cell r="E10" t="str">
            <v>I-1</v>
          </cell>
          <cell r="F10">
            <v>1322</v>
          </cell>
          <cell r="G10">
            <v>16</v>
          </cell>
          <cell r="H10">
            <v>24</v>
          </cell>
          <cell r="I10">
            <v>25</v>
          </cell>
          <cell r="J10">
            <v>20</v>
          </cell>
          <cell r="K10">
            <v>20</v>
          </cell>
          <cell r="L10">
            <v>26</v>
          </cell>
          <cell r="M10">
            <v>16</v>
          </cell>
          <cell r="N10">
            <v>24</v>
          </cell>
          <cell r="O10">
            <v>24</v>
          </cell>
          <cell r="P10">
            <v>25</v>
          </cell>
          <cell r="Q10">
            <v>26</v>
          </cell>
          <cell r="R10">
            <v>27</v>
          </cell>
          <cell r="S10">
            <v>29</v>
          </cell>
          <cell r="T10">
            <v>29</v>
          </cell>
          <cell r="U10">
            <v>29</v>
          </cell>
          <cell r="V10">
            <v>28</v>
          </cell>
          <cell r="W10">
            <v>27</v>
          </cell>
          <cell r="X10">
            <v>25</v>
          </cell>
          <cell r="Y10">
            <v>24</v>
          </cell>
          <cell r="Z10">
            <v>24</v>
          </cell>
          <cell r="AA10">
            <v>24</v>
          </cell>
          <cell r="AB10">
            <v>115</v>
          </cell>
          <cell r="AC10">
            <v>104</v>
          </cell>
          <cell r="AD10">
            <v>111</v>
          </cell>
          <cell r="AE10">
            <v>94</v>
          </cell>
          <cell r="AF10">
            <v>87</v>
          </cell>
          <cell r="AG10">
            <v>76</v>
          </cell>
          <cell r="AH10">
            <v>60</v>
          </cell>
          <cell r="AI10">
            <v>50</v>
          </cell>
          <cell r="AJ10">
            <v>42</v>
          </cell>
          <cell r="AK10">
            <v>33</v>
          </cell>
          <cell r="AL10">
            <v>25</v>
          </cell>
          <cell r="AM10">
            <v>16</v>
          </cell>
          <cell r="AN10">
            <v>13</v>
          </cell>
          <cell r="AO10">
            <v>2</v>
          </cell>
          <cell r="AP10">
            <v>11</v>
          </cell>
          <cell r="AQ10">
            <v>12</v>
          </cell>
          <cell r="AR10">
            <v>24</v>
          </cell>
          <cell r="AS10">
            <v>5614</v>
          </cell>
          <cell r="AT10">
            <v>71</v>
          </cell>
          <cell r="AU10">
            <v>65</v>
          </cell>
          <cell r="AV10">
            <v>329</v>
          </cell>
          <cell r="AW10">
            <v>30</v>
          </cell>
        </row>
        <row r="11">
          <cell r="C11">
            <v>4794</v>
          </cell>
          <cell r="D11" t="str">
            <v>P.S. EL PORVENIR</v>
          </cell>
          <cell r="E11" t="str">
            <v>I-1</v>
          </cell>
          <cell r="F11">
            <v>1317</v>
          </cell>
          <cell r="G11">
            <v>24</v>
          </cell>
          <cell r="H11">
            <v>17</v>
          </cell>
          <cell r="I11">
            <v>21</v>
          </cell>
          <cell r="J11">
            <v>24</v>
          </cell>
          <cell r="K11">
            <v>17</v>
          </cell>
          <cell r="L11">
            <v>18</v>
          </cell>
          <cell r="M11">
            <v>17</v>
          </cell>
          <cell r="N11">
            <v>24</v>
          </cell>
          <cell r="O11">
            <v>25</v>
          </cell>
          <cell r="P11">
            <v>26</v>
          </cell>
          <cell r="Q11">
            <v>27</v>
          </cell>
          <cell r="R11">
            <v>28</v>
          </cell>
          <cell r="S11">
            <v>29</v>
          </cell>
          <cell r="T11">
            <v>29</v>
          </cell>
          <cell r="U11">
            <v>29</v>
          </cell>
          <cell r="V11">
            <v>28</v>
          </cell>
          <cell r="W11">
            <v>27</v>
          </cell>
          <cell r="X11">
            <v>26</v>
          </cell>
          <cell r="Y11">
            <v>25</v>
          </cell>
          <cell r="Z11">
            <v>24</v>
          </cell>
          <cell r="AA11">
            <v>24</v>
          </cell>
          <cell r="AB11">
            <v>116</v>
          </cell>
          <cell r="AC11">
            <v>104</v>
          </cell>
          <cell r="AD11">
            <v>112</v>
          </cell>
          <cell r="AE11">
            <v>95</v>
          </cell>
          <cell r="AF11">
            <v>88</v>
          </cell>
          <cell r="AG11">
            <v>77</v>
          </cell>
          <cell r="AH11">
            <v>61</v>
          </cell>
          <cell r="AI11">
            <v>50</v>
          </cell>
          <cell r="AJ11">
            <v>42</v>
          </cell>
          <cell r="AK11">
            <v>33</v>
          </cell>
          <cell r="AL11">
            <v>25</v>
          </cell>
          <cell r="AM11">
            <v>16</v>
          </cell>
          <cell r="AN11">
            <v>13</v>
          </cell>
          <cell r="AO11">
            <v>2</v>
          </cell>
          <cell r="AP11">
            <v>11</v>
          </cell>
          <cell r="AQ11">
            <v>12</v>
          </cell>
          <cell r="AR11">
            <v>25</v>
          </cell>
          <cell r="AS11">
            <v>5614</v>
          </cell>
          <cell r="AT11">
            <v>71</v>
          </cell>
          <cell r="AU11">
            <v>65</v>
          </cell>
          <cell r="AV11">
            <v>331</v>
          </cell>
          <cell r="AW11">
            <v>15</v>
          </cell>
        </row>
        <row r="12">
          <cell r="C12">
            <v>7714</v>
          </cell>
          <cell r="D12" t="str">
            <v>P.S. AUQUE BAJO</v>
          </cell>
          <cell r="E12" t="str">
            <v>I-1</v>
          </cell>
          <cell r="F12">
            <v>967</v>
          </cell>
          <cell r="G12">
            <v>16</v>
          </cell>
          <cell r="H12">
            <v>16</v>
          </cell>
          <cell r="I12">
            <v>20</v>
          </cell>
          <cell r="J12">
            <v>18</v>
          </cell>
          <cell r="K12">
            <v>13</v>
          </cell>
          <cell r="L12">
            <v>22</v>
          </cell>
          <cell r="M12">
            <v>18</v>
          </cell>
          <cell r="N12">
            <v>17</v>
          </cell>
          <cell r="O12">
            <v>18</v>
          </cell>
          <cell r="P12">
            <v>18</v>
          </cell>
          <cell r="Q12">
            <v>19</v>
          </cell>
          <cell r="R12">
            <v>20</v>
          </cell>
          <cell r="S12">
            <v>21</v>
          </cell>
          <cell r="T12">
            <v>21</v>
          </cell>
          <cell r="U12">
            <v>21</v>
          </cell>
          <cell r="V12">
            <v>20</v>
          </cell>
          <cell r="W12">
            <v>19</v>
          </cell>
          <cell r="X12">
            <v>18</v>
          </cell>
          <cell r="Y12">
            <v>18</v>
          </cell>
          <cell r="Z12">
            <v>17</v>
          </cell>
          <cell r="AA12">
            <v>17</v>
          </cell>
          <cell r="AB12">
            <v>83</v>
          </cell>
          <cell r="AC12">
            <v>75</v>
          </cell>
          <cell r="AD12">
            <v>80</v>
          </cell>
          <cell r="AE12">
            <v>68</v>
          </cell>
          <cell r="AF12">
            <v>63</v>
          </cell>
          <cell r="AG12">
            <v>55</v>
          </cell>
          <cell r="AH12">
            <v>43</v>
          </cell>
          <cell r="AI12">
            <v>36</v>
          </cell>
          <cell r="AJ12">
            <v>30</v>
          </cell>
          <cell r="AK12">
            <v>24</v>
          </cell>
          <cell r="AL12">
            <v>18</v>
          </cell>
          <cell r="AM12">
            <v>12</v>
          </cell>
          <cell r="AN12">
            <v>9</v>
          </cell>
          <cell r="AO12">
            <v>1</v>
          </cell>
          <cell r="AP12">
            <v>8</v>
          </cell>
          <cell r="AQ12">
            <v>8</v>
          </cell>
          <cell r="AR12">
            <v>18</v>
          </cell>
          <cell r="AS12">
            <v>5614</v>
          </cell>
          <cell r="AT12">
            <v>51</v>
          </cell>
          <cell r="AU12">
            <v>46</v>
          </cell>
          <cell r="AV12">
            <v>236</v>
          </cell>
          <cell r="AW12">
            <v>14</v>
          </cell>
        </row>
        <row r="13">
          <cell r="C13">
            <v>6840</v>
          </cell>
          <cell r="D13" t="str">
            <v>P.S. SAN JUAN DE LUCMACUCHO</v>
          </cell>
          <cell r="E13" t="str">
            <v>I-1</v>
          </cell>
          <cell r="F13">
            <v>1550</v>
          </cell>
          <cell r="G13">
            <v>17</v>
          </cell>
          <cell r="H13">
            <v>17</v>
          </cell>
          <cell r="I13">
            <v>17</v>
          </cell>
          <cell r="J13">
            <v>28</v>
          </cell>
          <cell r="K13">
            <v>26</v>
          </cell>
          <cell r="L13">
            <v>26</v>
          </cell>
          <cell r="M13">
            <v>21</v>
          </cell>
          <cell r="N13">
            <v>28</v>
          </cell>
          <cell r="O13">
            <v>29</v>
          </cell>
          <cell r="P13">
            <v>30</v>
          </cell>
          <cell r="Q13">
            <v>31</v>
          </cell>
          <cell r="R13">
            <v>33</v>
          </cell>
          <cell r="S13">
            <v>34</v>
          </cell>
          <cell r="T13">
            <v>35</v>
          </cell>
          <cell r="U13">
            <v>34</v>
          </cell>
          <cell r="V13">
            <v>33</v>
          </cell>
          <cell r="W13">
            <v>31</v>
          </cell>
          <cell r="X13">
            <v>30</v>
          </cell>
          <cell r="Y13">
            <v>29</v>
          </cell>
          <cell r="Z13">
            <v>28</v>
          </cell>
          <cell r="AA13">
            <v>28</v>
          </cell>
          <cell r="AB13">
            <v>137</v>
          </cell>
          <cell r="AC13">
            <v>123</v>
          </cell>
          <cell r="AD13">
            <v>132</v>
          </cell>
          <cell r="AE13">
            <v>112</v>
          </cell>
          <cell r="AF13">
            <v>103</v>
          </cell>
          <cell r="AG13">
            <v>91</v>
          </cell>
          <cell r="AH13">
            <v>72</v>
          </cell>
          <cell r="AI13">
            <v>59</v>
          </cell>
          <cell r="AJ13">
            <v>50</v>
          </cell>
          <cell r="AK13">
            <v>39</v>
          </cell>
          <cell r="AL13">
            <v>30</v>
          </cell>
          <cell r="AM13">
            <v>19</v>
          </cell>
          <cell r="AN13">
            <v>15</v>
          </cell>
          <cell r="AO13">
            <v>2</v>
          </cell>
          <cell r="AP13">
            <v>13</v>
          </cell>
          <cell r="AQ13">
            <v>14</v>
          </cell>
          <cell r="AR13">
            <v>29</v>
          </cell>
          <cell r="AS13">
            <v>5614</v>
          </cell>
          <cell r="AT13">
            <v>84</v>
          </cell>
          <cell r="AU13">
            <v>77</v>
          </cell>
          <cell r="AV13">
            <v>390</v>
          </cell>
          <cell r="AW13">
            <v>17</v>
          </cell>
        </row>
        <row r="14">
          <cell r="C14">
            <v>7031</v>
          </cell>
          <cell r="D14" t="str">
            <v>P.S. MACHAYPUNGO ALTO</v>
          </cell>
          <cell r="E14" t="str">
            <v>I-1</v>
          </cell>
          <cell r="F14">
            <v>670</v>
          </cell>
          <cell r="G14">
            <v>12</v>
          </cell>
          <cell r="H14">
            <v>10</v>
          </cell>
          <cell r="I14">
            <v>11</v>
          </cell>
          <cell r="J14">
            <v>11</v>
          </cell>
          <cell r="K14">
            <v>11</v>
          </cell>
          <cell r="L14">
            <v>13</v>
          </cell>
          <cell r="M14">
            <v>15</v>
          </cell>
          <cell r="N14">
            <v>12</v>
          </cell>
          <cell r="O14">
            <v>12</v>
          </cell>
          <cell r="P14">
            <v>13</v>
          </cell>
          <cell r="Q14">
            <v>13</v>
          </cell>
          <cell r="R14">
            <v>14</v>
          </cell>
          <cell r="S14">
            <v>14</v>
          </cell>
          <cell r="T14">
            <v>15</v>
          </cell>
          <cell r="U14">
            <v>14</v>
          </cell>
          <cell r="V14">
            <v>14</v>
          </cell>
          <cell r="W14">
            <v>13</v>
          </cell>
          <cell r="X14">
            <v>13</v>
          </cell>
          <cell r="Y14">
            <v>12</v>
          </cell>
          <cell r="Z14">
            <v>12</v>
          </cell>
          <cell r="AA14">
            <v>12</v>
          </cell>
          <cell r="AB14">
            <v>58</v>
          </cell>
          <cell r="AC14">
            <v>52</v>
          </cell>
          <cell r="AD14">
            <v>56</v>
          </cell>
          <cell r="AE14">
            <v>47</v>
          </cell>
          <cell r="AF14">
            <v>44</v>
          </cell>
          <cell r="AG14">
            <v>38</v>
          </cell>
          <cell r="AH14">
            <v>30</v>
          </cell>
          <cell r="AI14">
            <v>25</v>
          </cell>
          <cell r="AJ14">
            <v>21</v>
          </cell>
          <cell r="AK14">
            <v>17</v>
          </cell>
          <cell r="AL14">
            <v>13</v>
          </cell>
          <cell r="AM14">
            <v>8</v>
          </cell>
          <cell r="AN14">
            <v>7</v>
          </cell>
          <cell r="AO14">
            <v>1</v>
          </cell>
          <cell r="AP14">
            <v>6</v>
          </cell>
          <cell r="AQ14">
            <v>6</v>
          </cell>
          <cell r="AR14">
            <v>12</v>
          </cell>
          <cell r="AS14">
            <v>5614</v>
          </cell>
          <cell r="AT14">
            <v>36</v>
          </cell>
          <cell r="AU14">
            <v>32</v>
          </cell>
          <cell r="AV14">
            <v>165</v>
          </cell>
          <cell r="AW14">
            <v>9</v>
          </cell>
        </row>
        <row r="15">
          <cell r="C15">
            <v>8802</v>
          </cell>
          <cell r="D15" t="str">
            <v>P.S. SAN ANTONIO ALTO - CENTRO</v>
          </cell>
          <cell r="E15" t="str">
            <v>I-1</v>
          </cell>
          <cell r="F15">
            <v>487</v>
          </cell>
          <cell r="G15">
            <v>5</v>
          </cell>
          <cell r="H15">
            <v>12</v>
          </cell>
          <cell r="I15">
            <v>14</v>
          </cell>
          <cell r="J15">
            <v>5</v>
          </cell>
          <cell r="K15">
            <v>5</v>
          </cell>
          <cell r="L15">
            <v>8</v>
          </cell>
          <cell r="M15">
            <v>8</v>
          </cell>
          <cell r="N15">
            <v>9</v>
          </cell>
          <cell r="O15">
            <v>9</v>
          </cell>
          <cell r="P15">
            <v>9</v>
          </cell>
          <cell r="Q15">
            <v>10</v>
          </cell>
          <cell r="R15">
            <v>10</v>
          </cell>
          <cell r="S15">
            <v>10</v>
          </cell>
          <cell r="T15">
            <v>11</v>
          </cell>
          <cell r="U15">
            <v>10</v>
          </cell>
          <cell r="V15">
            <v>10</v>
          </cell>
          <cell r="W15">
            <v>10</v>
          </cell>
          <cell r="X15">
            <v>9</v>
          </cell>
          <cell r="Y15">
            <v>9</v>
          </cell>
          <cell r="Z15">
            <v>9</v>
          </cell>
          <cell r="AA15">
            <v>9</v>
          </cell>
          <cell r="AB15">
            <v>42</v>
          </cell>
          <cell r="AC15">
            <v>38</v>
          </cell>
          <cell r="AD15">
            <v>40</v>
          </cell>
          <cell r="AE15">
            <v>34</v>
          </cell>
          <cell r="AF15">
            <v>32</v>
          </cell>
          <cell r="AG15">
            <v>28</v>
          </cell>
          <cell r="AH15">
            <v>22</v>
          </cell>
          <cell r="AI15">
            <v>18</v>
          </cell>
          <cell r="AJ15">
            <v>15</v>
          </cell>
          <cell r="AK15">
            <v>12</v>
          </cell>
          <cell r="AL15">
            <v>9</v>
          </cell>
          <cell r="AM15">
            <v>6</v>
          </cell>
          <cell r="AN15">
            <v>5</v>
          </cell>
          <cell r="AO15">
            <v>1</v>
          </cell>
          <cell r="AP15">
            <v>4</v>
          </cell>
          <cell r="AQ15">
            <v>4</v>
          </cell>
          <cell r="AR15">
            <v>9</v>
          </cell>
          <cell r="AS15">
            <v>5614</v>
          </cell>
          <cell r="AT15">
            <v>26</v>
          </cell>
          <cell r="AU15">
            <v>23</v>
          </cell>
          <cell r="AV15">
            <v>119</v>
          </cell>
          <cell r="AW15">
            <v>10</v>
          </cell>
        </row>
        <row r="16">
          <cell r="C16">
            <v>10544</v>
          </cell>
          <cell r="D16" t="str">
            <v>P.S. AUQUE MIRADOR</v>
          </cell>
          <cell r="E16" t="str">
            <v>I-1</v>
          </cell>
          <cell r="F16">
            <v>474</v>
          </cell>
          <cell r="G16">
            <v>8</v>
          </cell>
          <cell r="H16">
            <v>6</v>
          </cell>
          <cell r="I16">
            <v>8</v>
          </cell>
          <cell r="J16">
            <v>9</v>
          </cell>
          <cell r="K16">
            <v>8</v>
          </cell>
          <cell r="L16">
            <v>11</v>
          </cell>
          <cell r="M16">
            <v>3</v>
          </cell>
          <cell r="N16">
            <v>8</v>
          </cell>
          <cell r="O16">
            <v>9</v>
          </cell>
          <cell r="P16">
            <v>9</v>
          </cell>
          <cell r="Q16">
            <v>10</v>
          </cell>
          <cell r="R16">
            <v>10</v>
          </cell>
          <cell r="S16">
            <v>10</v>
          </cell>
          <cell r="T16">
            <v>10</v>
          </cell>
          <cell r="U16">
            <v>10</v>
          </cell>
          <cell r="V16">
            <v>10</v>
          </cell>
          <cell r="W16">
            <v>10</v>
          </cell>
          <cell r="X16">
            <v>9</v>
          </cell>
          <cell r="Y16">
            <v>9</v>
          </cell>
          <cell r="Z16">
            <v>9</v>
          </cell>
          <cell r="AA16">
            <v>9</v>
          </cell>
          <cell r="AB16">
            <v>41</v>
          </cell>
          <cell r="AC16">
            <v>37</v>
          </cell>
          <cell r="AD16">
            <v>40</v>
          </cell>
          <cell r="AE16">
            <v>34</v>
          </cell>
          <cell r="AF16">
            <v>31</v>
          </cell>
          <cell r="AG16">
            <v>27</v>
          </cell>
          <cell r="AH16">
            <v>22</v>
          </cell>
          <cell r="AI16">
            <v>18</v>
          </cell>
          <cell r="AJ16">
            <v>15</v>
          </cell>
          <cell r="AK16">
            <v>12</v>
          </cell>
          <cell r="AL16">
            <v>9</v>
          </cell>
          <cell r="AM16">
            <v>6</v>
          </cell>
          <cell r="AN16">
            <v>5</v>
          </cell>
          <cell r="AO16">
            <v>1</v>
          </cell>
          <cell r="AP16">
            <v>4</v>
          </cell>
          <cell r="AQ16">
            <v>4</v>
          </cell>
          <cell r="AR16">
            <v>9</v>
          </cell>
          <cell r="AS16">
            <v>5614</v>
          </cell>
          <cell r="AT16">
            <v>26</v>
          </cell>
          <cell r="AU16">
            <v>23</v>
          </cell>
          <cell r="AV16">
            <v>118</v>
          </cell>
          <cell r="AW16">
            <v>6</v>
          </cell>
        </row>
        <row r="17">
          <cell r="C17">
            <v>11329</v>
          </cell>
          <cell r="D17" t="str">
            <v>P.S. AUQUE ALTO</v>
          </cell>
          <cell r="E17" t="str">
            <v>I-1</v>
          </cell>
          <cell r="F17">
            <v>468</v>
          </cell>
          <cell r="G17">
            <v>9</v>
          </cell>
          <cell r="H17">
            <v>6</v>
          </cell>
          <cell r="I17">
            <v>5</v>
          </cell>
          <cell r="J17">
            <v>9</v>
          </cell>
          <cell r="K17">
            <v>14</v>
          </cell>
          <cell r="L17">
            <v>8</v>
          </cell>
          <cell r="M17">
            <v>8</v>
          </cell>
          <cell r="N17">
            <v>8</v>
          </cell>
          <cell r="O17">
            <v>9</v>
          </cell>
          <cell r="P17">
            <v>9</v>
          </cell>
          <cell r="Q17">
            <v>9</v>
          </cell>
          <cell r="R17">
            <v>10</v>
          </cell>
          <cell r="S17">
            <v>10</v>
          </cell>
          <cell r="T17">
            <v>10</v>
          </cell>
          <cell r="U17">
            <v>10</v>
          </cell>
          <cell r="V17">
            <v>10</v>
          </cell>
          <cell r="W17">
            <v>9</v>
          </cell>
          <cell r="X17">
            <v>9</v>
          </cell>
          <cell r="Y17">
            <v>9</v>
          </cell>
          <cell r="Z17">
            <v>8</v>
          </cell>
          <cell r="AA17">
            <v>8</v>
          </cell>
          <cell r="AB17">
            <v>40</v>
          </cell>
          <cell r="AC17">
            <v>36</v>
          </cell>
          <cell r="AD17">
            <v>39</v>
          </cell>
          <cell r="AE17">
            <v>33</v>
          </cell>
          <cell r="AF17">
            <v>30</v>
          </cell>
          <cell r="AG17">
            <v>27</v>
          </cell>
          <cell r="AH17">
            <v>21</v>
          </cell>
          <cell r="AI17">
            <v>17</v>
          </cell>
          <cell r="AJ17">
            <v>15</v>
          </cell>
          <cell r="AK17">
            <v>12</v>
          </cell>
          <cell r="AL17">
            <v>9</v>
          </cell>
          <cell r="AM17">
            <v>6</v>
          </cell>
          <cell r="AN17">
            <v>5</v>
          </cell>
          <cell r="AO17">
            <v>1</v>
          </cell>
          <cell r="AP17">
            <v>4</v>
          </cell>
          <cell r="AQ17">
            <v>4</v>
          </cell>
          <cell r="AR17">
            <v>9</v>
          </cell>
          <cell r="AS17">
            <v>5614</v>
          </cell>
          <cell r="AT17">
            <v>25</v>
          </cell>
          <cell r="AU17">
            <v>23</v>
          </cell>
          <cell r="AV17">
            <v>115</v>
          </cell>
          <cell r="AW17">
            <v>7</v>
          </cell>
        </row>
        <row r="18">
          <cell r="D18" t="str">
            <v>MICRORED TAMBO</v>
          </cell>
          <cell r="F18">
            <v>14302</v>
          </cell>
          <cell r="G18">
            <v>205</v>
          </cell>
          <cell r="H18">
            <v>157</v>
          </cell>
          <cell r="I18">
            <v>162</v>
          </cell>
          <cell r="J18">
            <v>167</v>
          </cell>
          <cell r="K18">
            <v>180</v>
          </cell>
          <cell r="L18">
            <v>234</v>
          </cell>
          <cell r="M18">
            <v>222</v>
          </cell>
          <cell r="N18">
            <v>260</v>
          </cell>
          <cell r="O18">
            <v>271</v>
          </cell>
          <cell r="P18">
            <v>281</v>
          </cell>
          <cell r="Q18">
            <v>291</v>
          </cell>
          <cell r="R18">
            <v>302</v>
          </cell>
          <cell r="S18">
            <v>316</v>
          </cell>
          <cell r="T18">
            <v>321</v>
          </cell>
          <cell r="U18">
            <v>316</v>
          </cell>
          <cell r="V18">
            <v>304</v>
          </cell>
          <cell r="W18">
            <v>292</v>
          </cell>
          <cell r="X18">
            <v>280</v>
          </cell>
          <cell r="Y18">
            <v>271</v>
          </cell>
          <cell r="Z18">
            <v>264</v>
          </cell>
          <cell r="AA18">
            <v>264</v>
          </cell>
          <cell r="AB18">
            <v>1273</v>
          </cell>
          <cell r="AC18">
            <v>1146</v>
          </cell>
          <cell r="AD18">
            <v>1230</v>
          </cell>
          <cell r="AE18">
            <v>1040</v>
          </cell>
          <cell r="AF18">
            <v>963</v>
          </cell>
          <cell r="AG18">
            <v>845</v>
          </cell>
          <cell r="AH18">
            <v>667</v>
          </cell>
          <cell r="AI18">
            <v>553</v>
          </cell>
          <cell r="AJ18">
            <v>463</v>
          </cell>
          <cell r="AK18">
            <v>365</v>
          </cell>
          <cell r="AL18">
            <v>279</v>
          </cell>
          <cell r="AM18">
            <v>179</v>
          </cell>
          <cell r="AN18">
            <v>144</v>
          </cell>
          <cell r="AO18">
            <v>20</v>
          </cell>
          <cell r="AP18">
            <v>126</v>
          </cell>
          <cell r="AQ18">
            <v>128</v>
          </cell>
          <cell r="AR18">
            <v>271</v>
          </cell>
          <cell r="AS18">
            <v>39301</v>
          </cell>
          <cell r="AT18">
            <v>783</v>
          </cell>
          <cell r="AU18">
            <v>714</v>
          </cell>
          <cell r="AV18">
            <v>3636</v>
          </cell>
          <cell r="AW18">
            <v>180</v>
          </cell>
        </row>
        <row r="19">
          <cell r="C19">
            <v>4784</v>
          </cell>
          <cell r="D19" t="str">
            <v>C.S. EL TAMBO</v>
          </cell>
          <cell r="E19" t="str">
            <v>I-3</v>
          </cell>
          <cell r="F19">
            <v>6120</v>
          </cell>
          <cell r="G19">
            <v>74</v>
          </cell>
          <cell r="H19">
            <v>60</v>
          </cell>
          <cell r="I19">
            <v>66</v>
          </cell>
          <cell r="J19">
            <v>66</v>
          </cell>
          <cell r="K19">
            <v>67</v>
          </cell>
          <cell r="L19">
            <v>99</v>
          </cell>
          <cell r="M19">
            <v>91</v>
          </cell>
          <cell r="N19">
            <v>112</v>
          </cell>
          <cell r="O19">
            <v>116</v>
          </cell>
          <cell r="P19">
            <v>121</v>
          </cell>
          <cell r="Q19">
            <v>125</v>
          </cell>
          <cell r="R19">
            <v>130</v>
          </cell>
          <cell r="S19">
            <v>136</v>
          </cell>
          <cell r="T19">
            <v>139</v>
          </cell>
          <cell r="U19">
            <v>136</v>
          </cell>
          <cell r="V19">
            <v>131</v>
          </cell>
          <cell r="W19">
            <v>126</v>
          </cell>
          <cell r="X19">
            <v>120</v>
          </cell>
          <cell r="Y19">
            <v>116</v>
          </cell>
          <cell r="Z19">
            <v>114</v>
          </cell>
          <cell r="AA19">
            <v>114</v>
          </cell>
          <cell r="AB19">
            <v>548</v>
          </cell>
          <cell r="AC19">
            <v>493</v>
          </cell>
          <cell r="AD19">
            <v>529</v>
          </cell>
          <cell r="AE19">
            <v>448</v>
          </cell>
          <cell r="AF19">
            <v>414</v>
          </cell>
          <cell r="AG19">
            <v>363</v>
          </cell>
          <cell r="AH19">
            <v>287</v>
          </cell>
          <cell r="AI19">
            <v>238</v>
          </cell>
          <cell r="AJ19">
            <v>199</v>
          </cell>
          <cell r="AK19">
            <v>157</v>
          </cell>
          <cell r="AL19">
            <v>120</v>
          </cell>
          <cell r="AM19">
            <v>77</v>
          </cell>
          <cell r="AN19">
            <v>62</v>
          </cell>
          <cell r="AO19">
            <v>9</v>
          </cell>
          <cell r="AP19">
            <v>54</v>
          </cell>
          <cell r="AQ19">
            <v>55</v>
          </cell>
          <cell r="AR19">
            <v>116</v>
          </cell>
          <cell r="AS19">
            <v>5614</v>
          </cell>
          <cell r="AT19">
            <v>337</v>
          </cell>
          <cell r="AU19">
            <v>307</v>
          </cell>
          <cell r="AV19">
            <v>1564</v>
          </cell>
          <cell r="AW19">
            <v>70</v>
          </cell>
        </row>
        <row r="20">
          <cell r="C20">
            <v>4801</v>
          </cell>
          <cell r="D20" t="str">
            <v>P.S. MIRAFLORES (BAMBAMARCA)</v>
          </cell>
          <cell r="E20" t="str">
            <v>I-1</v>
          </cell>
          <cell r="F20">
            <v>1621</v>
          </cell>
          <cell r="G20">
            <v>15</v>
          </cell>
          <cell r="H20">
            <v>15</v>
          </cell>
          <cell r="I20">
            <v>17</v>
          </cell>
          <cell r="J20">
            <v>18</v>
          </cell>
          <cell r="K20">
            <v>19</v>
          </cell>
          <cell r="L20">
            <v>20</v>
          </cell>
          <cell r="M20">
            <v>25</v>
          </cell>
          <cell r="N20">
            <v>30</v>
          </cell>
          <cell r="O20">
            <v>31</v>
          </cell>
          <cell r="P20">
            <v>32</v>
          </cell>
          <cell r="Q20">
            <v>33</v>
          </cell>
          <cell r="R20">
            <v>35</v>
          </cell>
          <cell r="S20">
            <v>36</v>
          </cell>
          <cell r="T20">
            <v>37</v>
          </cell>
          <cell r="U20">
            <v>36</v>
          </cell>
          <cell r="V20">
            <v>35</v>
          </cell>
          <cell r="W20">
            <v>33</v>
          </cell>
          <cell r="X20">
            <v>32</v>
          </cell>
          <cell r="Y20">
            <v>31</v>
          </cell>
          <cell r="Z20">
            <v>30</v>
          </cell>
          <cell r="AA20">
            <v>30</v>
          </cell>
          <cell r="AB20">
            <v>146</v>
          </cell>
          <cell r="AC20">
            <v>131</v>
          </cell>
          <cell r="AD20">
            <v>141</v>
          </cell>
          <cell r="AE20">
            <v>119</v>
          </cell>
          <cell r="AF20">
            <v>110</v>
          </cell>
          <cell r="AG20">
            <v>97</v>
          </cell>
          <cell r="AH20">
            <v>76</v>
          </cell>
          <cell r="AI20">
            <v>63</v>
          </cell>
          <cell r="AJ20">
            <v>53</v>
          </cell>
          <cell r="AK20">
            <v>42</v>
          </cell>
          <cell r="AL20">
            <v>32</v>
          </cell>
          <cell r="AM20">
            <v>20</v>
          </cell>
          <cell r="AN20">
            <v>16</v>
          </cell>
          <cell r="AO20">
            <v>2</v>
          </cell>
          <cell r="AP20">
            <v>14</v>
          </cell>
          <cell r="AQ20">
            <v>15</v>
          </cell>
          <cell r="AR20">
            <v>31</v>
          </cell>
          <cell r="AS20">
            <v>5614</v>
          </cell>
          <cell r="AT20">
            <v>90</v>
          </cell>
          <cell r="AU20">
            <v>82</v>
          </cell>
          <cell r="AV20">
            <v>416</v>
          </cell>
          <cell r="AW20">
            <v>20</v>
          </cell>
        </row>
        <row r="21">
          <cell r="C21">
            <v>4799</v>
          </cell>
          <cell r="D21" t="str">
            <v>P.S. EL ALUMBRE</v>
          </cell>
          <cell r="E21" t="str">
            <v>I-2</v>
          </cell>
          <cell r="F21">
            <v>1699</v>
          </cell>
          <cell r="G21">
            <v>35</v>
          </cell>
          <cell r="H21">
            <v>27</v>
          </cell>
          <cell r="I21">
            <v>20</v>
          </cell>
          <cell r="J21">
            <v>26</v>
          </cell>
          <cell r="K21">
            <v>28</v>
          </cell>
          <cell r="L21">
            <v>33</v>
          </cell>
          <cell r="M21">
            <v>32</v>
          </cell>
          <cell r="N21">
            <v>30</v>
          </cell>
          <cell r="O21">
            <v>31</v>
          </cell>
          <cell r="P21">
            <v>33</v>
          </cell>
          <cell r="Q21">
            <v>34</v>
          </cell>
          <cell r="R21">
            <v>35</v>
          </cell>
          <cell r="S21">
            <v>37</v>
          </cell>
          <cell r="T21">
            <v>37</v>
          </cell>
          <cell r="U21">
            <v>37</v>
          </cell>
          <cell r="V21">
            <v>35</v>
          </cell>
          <cell r="W21">
            <v>34</v>
          </cell>
          <cell r="X21">
            <v>33</v>
          </cell>
          <cell r="Y21">
            <v>31</v>
          </cell>
          <cell r="Z21">
            <v>31</v>
          </cell>
          <cell r="AA21">
            <v>31</v>
          </cell>
          <cell r="AB21">
            <v>148</v>
          </cell>
          <cell r="AC21">
            <v>133</v>
          </cell>
          <cell r="AD21">
            <v>143</v>
          </cell>
          <cell r="AE21">
            <v>121</v>
          </cell>
          <cell r="AF21">
            <v>112</v>
          </cell>
          <cell r="AG21">
            <v>98</v>
          </cell>
          <cell r="AH21">
            <v>78</v>
          </cell>
          <cell r="AI21">
            <v>64</v>
          </cell>
          <cell r="AJ21">
            <v>54</v>
          </cell>
          <cell r="AK21">
            <v>43</v>
          </cell>
          <cell r="AL21">
            <v>32</v>
          </cell>
          <cell r="AM21">
            <v>21</v>
          </cell>
          <cell r="AN21">
            <v>17</v>
          </cell>
          <cell r="AO21">
            <v>2</v>
          </cell>
          <cell r="AP21">
            <v>15</v>
          </cell>
          <cell r="AQ21">
            <v>15</v>
          </cell>
          <cell r="AR21">
            <v>31</v>
          </cell>
          <cell r="AS21">
            <v>5614</v>
          </cell>
          <cell r="AT21">
            <v>91</v>
          </cell>
          <cell r="AU21">
            <v>83</v>
          </cell>
          <cell r="AV21">
            <v>423</v>
          </cell>
          <cell r="AW21">
            <v>31</v>
          </cell>
        </row>
        <row r="22">
          <cell r="C22">
            <v>4800</v>
          </cell>
          <cell r="D22" t="str">
            <v>P.S. LA COLPA LLAUCAN</v>
          </cell>
          <cell r="E22" t="str">
            <v>I-2</v>
          </cell>
          <cell r="F22">
            <v>1773</v>
          </cell>
          <cell r="G22">
            <v>30</v>
          </cell>
          <cell r="H22">
            <v>22</v>
          </cell>
          <cell r="I22">
            <v>23</v>
          </cell>
          <cell r="J22">
            <v>21</v>
          </cell>
          <cell r="K22">
            <v>20</v>
          </cell>
          <cell r="L22">
            <v>23</v>
          </cell>
          <cell r="M22">
            <v>24</v>
          </cell>
          <cell r="N22">
            <v>32</v>
          </cell>
          <cell r="O22">
            <v>34</v>
          </cell>
          <cell r="P22">
            <v>35</v>
          </cell>
          <cell r="Q22">
            <v>36</v>
          </cell>
          <cell r="R22">
            <v>38</v>
          </cell>
          <cell r="S22">
            <v>39</v>
          </cell>
          <cell r="T22">
            <v>40</v>
          </cell>
          <cell r="U22">
            <v>39</v>
          </cell>
          <cell r="V22">
            <v>38</v>
          </cell>
          <cell r="W22">
            <v>36</v>
          </cell>
          <cell r="X22">
            <v>35</v>
          </cell>
          <cell r="Y22">
            <v>34</v>
          </cell>
          <cell r="Z22">
            <v>33</v>
          </cell>
          <cell r="AA22">
            <v>33</v>
          </cell>
          <cell r="AB22">
            <v>158</v>
          </cell>
          <cell r="AC22">
            <v>143</v>
          </cell>
          <cell r="AD22">
            <v>153</v>
          </cell>
          <cell r="AE22">
            <v>129</v>
          </cell>
          <cell r="AF22">
            <v>120</v>
          </cell>
          <cell r="AG22">
            <v>105</v>
          </cell>
          <cell r="AH22">
            <v>83</v>
          </cell>
          <cell r="AI22">
            <v>69</v>
          </cell>
          <cell r="AJ22">
            <v>58</v>
          </cell>
          <cell r="AK22">
            <v>45</v>
          </cell>
          <cell r="AL22">
            <v>35</v>
          </cell>
          <cell r="AM22">
            <v>22</v>
          </cell>
          <cell r="AN22">
            <v>18</v>
          </cell>
          <cell r="AO22">
            <v>3</v>
          </cell>
          <cell r="AP22">
            <v>16</v>
          </cell>
          <cell r="AQ22">
            <v>16</v>
          </cell>
          <cell r="AR22">
            <v>34</v>
          </cell>
          <cell r="AS22">
            <v>5614</v>
          </cell>
          <cell r="AT22">
            <v>97</v>
          </cell>
          <cell r="AU22">
            <v>89</v>
          </cell>
          <cell r="AV22">
            <v>452</v>
          </cell>
          <cell r="AW22">
            <v>20</v>
          </cell>
        </row>
        <row r="23">
          <cell r="C23">
            <v>11562</v>
          </cell>
          <cell r="D23" t="str">
            <v>P.S. EL ENTERADOR</v>
          </cell>
          <cell r="E23" t="str">
            <v>I-1</v>
          </cell>
          <cell r="F23">
            <v>1579</v>
          </cell>
          <cell r="G23">
            <v>16</v>
          </cell>
          <cell r="H23">
            <v>17</v>
          </cell>
          <cell r="I23">
            <v>18</v>
          </cell>
          <cell r="J23">
            <v>14</v>
          </cell>
          <cell r="K23">
            <v>24</v>
          </cell>
          <cell r="L23">
            <v>32</v>
          </cell>
          <cell r="M23">
            <v>23</v>
          </cell>
          <cell r="N23">
            <v>29</v>
          </cell>
          <cell r="O23">
            <v>30</v>
          </cell>
          <cell r="P23">
            <v>31</v>
          </cell>
          <cell r="Q23">
            <v>32</v>
          </cell>
          <cell r="R23">
            <v>33</v>
          </cell>
          <cell r="S23">
            <v>35</v>
          </cell>
          <cell r="T23">
            <v>35</v>
          </cell>
          <cell r="U23">
            <v>35</v>
          </cell>
          <cell r="V23">
            <v>34</v>
          </cell>
          <cell r="W23">
            <v>32</v>
          </cell>
          <cell r="X23">
            <v>31</v>
          </cell>
          <cell r="Y23">
            <v>30</v>
          </cell>
          <cell r="Z23">
            <v>29</v>
          </cell>
          <cell r="AA23">
            <v>29</v>
          </cell>
          <cell r="AB23">
            <v>140</v>
          </cell>
          <cell r="AC23">
            <v>126</v>
          </cell>
          <cell r="AD23">
            <v>135</v>
          </cell>
          <cell r="AE23">
            <v>114</v>
          </cell>
          <cell r="AF23">
            <v>106</v>
          </cell>
          <cell r="AG23">
            <v>93</v>
          </cell>
          <cell r="AH23">
            <v>73</v>
          </cell>
          <cell r="AI23">
            <v>61</v>
          </cell>
          <cell r="AJ23">
            <v>51</v>
          </cell>
          <cell r="AK23">
            <v>40</v>
          </cell>
          <cell r="AL23">
            <v>31</v>
          </cell>
          <cell r="AM23">
            <v>20</v>
          </cell>
          <cell r="AN23">
            <v>16</v>
          </cell>
          <cell r="AO23">
            <v>2</v>
          </cell>
          <cell r="AP23">
            <v>14</v>
          </cell>
          <cell r="AQ23">
            <v>14</v>
          </cell>
          <cell r="AR23">
            <v>30</v>
          </cell>
          <cell r="AS23">
            <v>5614</v>
          </cell>
          <cell r="AT23">
            <v>86</v>
          </cell>
          <cell r="AU23">
            <v>78</v>
          </cell>
          <cell r="AV23">
            <v>400</v>
          </cell>
          <cell r="AW23">
            <v>20</v>
          </cell>
        </row>
        <row r="24">
          <cell r="C24">
            <v>24931</v>
          </cell>
          <cell r="D24" t="str">
            <v>P.S. QUENGO RIO BAJO</v>
          </cell>
          <cell r="E24" t="str">
            <v>I-1</v>
          </cell>
          <cell r="F24">
            <v>742</v>
          </cell>
          <cell r="G24">
            <v>17</v>
          </cell>
          <cell r="H24">
            <v>8</v>
          </cell>
          <cell r="I24">
            <v>8</v>
          </cell>
          <cell r="J24">
            <v>13</v>
          </cell>
          <cell r="K24">
            <v>14</v>
          </cell>
          <cell r="L24">
            <v>17</v>
          </cell>
          <cell r="M24">
            <v>17</v>
          </cell>
          <cell r="N24">
            <v>13</v>
          </cell>
          <cell r="O24">
            <v>14</v>
          </cell>
          <cell r="P24">
            <v>14</v>
          </cell>
          <cell r="Q24">
            <v>15</v>
          </cell>
          <cell r="R24">
            <v>15</v>
          </cell>
          <cell r="S24">
            <v>16</v>
          </cell>
          <cell r="T24">
            <v>16</v>
          </cell>
          <cell r="U24">
            <v>16</v>
          </cell>
          <cell r="V24">
            <v>15</v>
          </cell>
          <cell r="W24">
            <v>15</v>
          </cell>
          <cell r="X24">
            <v>14</v>
          </cell>
          <cell r="Y24">
            <v>14</v>
          </cell>
          <cell r="Z24">
            <v>13</v>
          </cell>
          <cell r="AA24">
            <v>13</v>
          </cell>
          <cell r="AB24">
            <v>64</v>
          </cell>
          <cell r="AC24">
            <v>58</v>
          </cell>
          <cell r="AD24">
            <v>62</v>
          </cell>
          <cell r="AE24">
            <v>53</v>
          </cell>
          <cell r="AF24">
            <v>49</v>
          </cell>
          <cell r="AG24">
            <v>43</v>
          </cell>
          <cell r="AH24">
            <v>34</v>
          </cell>
          <cell r="AI24">
            <v>28</v>
          </cell>
          <cell r="AJ24">
            <v>23</v>
          </cell>
          <cell r="AK24">
            <v>18</v>
          </cell>
          <cell r="AL24">
            <v>14</v>
          </cell>
          <cell r="AM24">
            <v>9</v>
          </cell>
          <cell r="AN24">
            <v>7</v>
          </cell>
          <cell r="AO24">
            <v>1</v>
          </cell>
          <cell r="AP24">
            <v>6</v>
          </cell>
          <cell r="AQ24">
            <v>6</v>
          </cell>
          <cell r="AR24">
            <v>14</v>
          </cell>
          <cell r="AS24">
            <v>5615</v>
          </cell>
          <cell r="AT24">
            <v>40</v>
          </cell>
          <cell r="AU24">
            <v>36</v>
          </cell>
          <cell r="AV24">
            <v>184</v>
          </cell>
          <cell r="AW24">
            <v>11</v>
          </cell>
        </row>
        <row r="25">
          <cell r="C25">
            <v>25875</v>
          </cell>
          <cell r="D25" t="str">
            <v>P.S. QUILLINSHACUCHO</v>
          </cell>
          <cell r="E25" t="str">
            <v>I-1</v>
          </cell>
          <cell r="F25">
            <v>768</v>
          </cell>
          <cell r="G25">
            <v>18</v>
          </cell>
          <cell r="H25">
            <v>8</v>
          </cell>
          <cell r="I25">
            <v>10</v>
          </cell>
          <cell r="J25">
            <v>9</v>
          </cell>
          <cell r="K25">
            <v>8</v>
          </cell>
          <cell r="L25">
            <v>10</v>
          </cell>
          <cell r="M25">
            <v>10</v>
          </cell>
          <cell r="N25">
            <v>14</v>
          </cell>
          <cell r="O25">
            <v>15</v>
          </cell>
          <cell r="P25">
            <v>15</v>
          </cell>
          <cell r="Q25">
            <v>16</v>
          </cell>
          <cell r="R25">
            <v>16</v>
          </cell>
          <cell r="S25">
            <v>17</v>
          </cell>
          <cell r="T25">
            <v>17</v>
          </cell>
          <cell r="U25">
            <v>17</v>
          </cell>
          <cell r="V25">
            <v>16</v>
          </cell>
          <cell r="W25">
            <v>16</v>
          </cell>
          <cell r="X25">
            <v>15</v>
          </cell>
          <cell r="Y25">
            <v>15</v>
          </cell>
          <cell r="Z25">
            <v>14</v>
          </cell>
          <cell r="AA25">
            <v>14</v>
          </cell>
          <cell r="AB25">
            <v>69</v>
          </cell>
          <cell r="AC25">
            <v>62</v>
          </cell>
          <cell r="AD25">
            <v>67</v>
          </cell>
          <cell r="AE25">
            <v>56</v>
          </cell>
          <cell r="AF25">
            <v>52</v>
          </cell>
          <cell r="AG25">
            <v>46</v>
          </cell>
          <cell r="AH25">
            <v>36</v>
          </cell>
          <cell r="AI25">
            <v>30</v>
          </cell>
          <cell r="AJ25">
            <v>25</v>
          </cell>
          <cell r="AK25">
            <v>20</v>
          </cell>
          <cell r="AL25">
            <v>15</v>
          </cell>
          <cell r="AM25">
            <v>10</v>
          </cell>
          <cell r="AN25">
            <v>8</v>
          </cell>
          <cell r="AO25">
            <v>1</v>
          </cell>
          <cell r="AP25">
            <v>7</v>
          </cell>
          <cell r="AQ25">
            <v>7</v>
          </cell>
          <cell r="AR25">
            <v>15</v>
          </cell>
          <cell r="AS25">
            <v>5616</v>
          </cell>
          <cell r="AT25">
            <v>42</v>
          </cell>
          <cell r="AU25">
            <v>39</v>
          </cell>
          <cell r="AV25">
            <v>197</v>
          </cell>
          <cell r="AW25">
            <v>8</v>
          </cell>
        </row>
        <row r="26">
          <cell r="D26" t="str">
            <v>MICRORED LLAUCAN</v>
          </cell>
          <cell r="F26">
            <v>9484</v>
          </cell>
          <cell r="G26">
            <v>115</v>
          </cell>
          <cell r="H26">
            <v>105</v>
          </cell>
          <cell r="I26">
            <v>111</v>
          </cell>
          <cell r="J26">
            <v>116</v>
          </cell>
          <cell r="K26">
            <v>128</v>
          </cell>
          <cell r="L26">
            <v>139</v>
          </cell>
          <cell r="M26">
            <v>140</v>
          </cell>
          <cell r="N26">
            <v>173</v>
          </cell>
          <cell r="O26">
            <v>179</v>
          </cell>
          <cell r="P26">
            <v>187</v>
          </cell>
          <cell r="Q26">
            <v>193</v>
          </cell>
          <cell r="R26">
            <v>202</v>
          </cell>
          <cell r="S26">
            <v>209</v>
          </cell>
          <cell r="T26">
            <v>214</v>
          </cell>
          <cell r="U26">
            <v>210</v>
          </cell>
          <cell r="V26">
            <v>202</v>
          </cell>
          <cell r="W26">
            <v>194</v>
          </cell>
          <cell r="X26">
            <v>187</v>
          </cell>
          <cell r="Y26">
            <v>179</v>
          </cell>
          <cell r="Z26">
            <v>175</v>
          </cell>
          <cell r="AA26">
            <v>175</v>
          </cell>
          <cell r="AB26">
            <v>846</v>
          </cell>
          <cell r="AC26">
            <v>760</v>
          </cell>
          <cell r="AD26">
            <v>815</v>
          </cell>
          <cell r="AE26">
            <v>691</v>
          </cell>
          <cell r="AF26">
            <v>637</v>
          </cell>
          <cell r="AG26">
            <v>560</v>
          </cell>
          <cell r="AH26">
            <v>443</v>
          </cell>
          <cell r="AI26">
            <v>365</v>
          </cell>
          <cell r="AJ26">
            <v>307</v>
          </cell>
          <cell r="AK26">
            <v>243</v>
          </cell>
          <cell r="AL26">
            <v>185</v>
          </cell>
          <cell r="AM26">
            <v>118</v>
          </cell>
          <cell r="AN26">
            <v>96</v>
          </cell>
          <cell r="AO26">
            <v>13</v>
          </cell>
          <cell r="AP26">
            <v>82</v>
          </cell>
          <cell r="AQ26">
            <v>85</v>
          </cell>
          <cell r="AR26">
            <v>178</v>
          </cell>
          <cell r="AS26">
            <v>33684</v>
          </cell>
          <cell r="AT26">
            <v>519</v>
          </cell>
          <cell r="AU26">
            <v>472</v>
          </cell>
          <cell r="AV26">
            <v>2410</v>
          </cell>
          <cell r="AW26">
            <v>116</v>
          </cell>
        </row>
        <row r="27">
          <cell r="C27">
            <v>4791</v>
          </cell>
          <cell r="D27" t="str">
            <v>C.S. LLAUCAN</v>
          </cell>
          <cell r="E27" t="str">
            <v>I-3</v>
          </cell>
          <cell r="F27">
            <v>3346</v>
          </cell>
          <cell r="G27">
            <v>44</v>
          </cell>
          <cell r="H27">
            <v>45</v>
          </cell>
          <cell r="I27">
            <v>47</v>
          </cell>
          <cell r="J27">
            <v>35</v>
          </cell>
          <cell r="K27">
            <v>43</v>
          </cell>
          <cell r="L27">
            <v>45</v>
          </cell>
          <cell r="M27">
            <v>44</v>
          </cell>
          <cell r="N27">
            <v>61</v>
          </cell>
          <cell r="O27">
            <v>63</v>
          </cell>
          <cell r="P27">
            <v>66</v>
          </cell>
          <cell r="Q27">
            <v>68</v>
          </cell>
          <cell r="R27">
            <v>71</v>
          </cell>
          <cell r="S27">
            <v>74</v>
          </cell>
          <cell r="T27">
            <v>75</v>
          </cell>
          <cell r="U27">
            <v>74</v>
          </cell>
          <cell r="V27">
            <v>71</v>
          </cell>
          <cell r="W27">
            <v>69</v>
          </cell>
          <cell r="X27">
            <v>66</v>
          </cell>
          <cell r="Y27">
            <v>63</v>
          </cell>
          <cell r="Z27">
            <v>62</v>
          </cell>
          <cell r="AA27">
            <v>62</v>
          </cell>
          <cell r="AB27">
            <v>298</v>
          </cell>
          <cell r="AC27">
            <v>268</v>
          </cell>
          <cell r="AD27">
            <v>288</v>
          </cell>
          <cell r="AE27">
            <v>244</v>
          </cell>
          <cell r="AF27">
            <v>225</v>
          </cell>
          <cell r="AG27">
            <v>198</v>
          </cell>
          <cell r="AH27">
            <v>156</v>
          </cell>
          <cell r="AI27">
            <v>129</v>
          </cell>
          <cell r="AJ27">
            <v>109</v>
          </cell>
          <cell r="AK27">
            <v>86</v>
          </cell>
          <cell r="AL27">
            <v>65</v>
          </cell>
          <cell r="AM27">
            <v>42</v>
          </cell>
          <cell r="AN27">
            <v>34</v>
          </cell>
          <cell r="AO27">
            <v>5</v>
          </cell>
          <cell r="AP27">
            <v>29</v>
          </cell>
          <cell r="AQ27">
            <v>30</v>
          </cell>
          <cell r="AR27">
            <v>63</v>
          </cell>
          <cell r="AS27">
            <v>5614</v>
          </cell>
          <cell r="AT27">
            <v>183</v>
          </cell>
          <cell r="AU27">
            <v>167</v>
          </cell>
          <cell r="AV27">
            <v>851</v>
          </cell>
          <cell r="AW27">
            <v>48</v>
          </cell>
        </row>
        <row r="28">
          <cell r="C28">
            <v>4789</v>
          </cell>
          <cell r="D28" t="str">
            <v>P.S. LA HUALANGA</v>
          </cell>
          <cell r="E28" t="str">
            <v>I-2</v>
          </cell>
          <cell r="F28">
            <v>1537</v>
          </cell>
          <cell r="G28">
            <v>18</v>
          </cell>
          <cell r="H28">
            <v>16</v>
          </cell>
          <cell r="I28">
            <v>19</v>
          </cell>
          <cell r="J28">
            <v>20</v>
          </cell>
          <cell r="K28">
            <v>23</v>
          </cell>
          <cell r="L28">
            <v>19</v>
          </cell>
          <cell r="M28">
            <v>25</v>
          </cell>
          <cell r="N28">
            <v>28</v>
          </cell>
          <cell r="O28">
            <v>29</v>
          </cell>
          <cell r="P28">
            <v>30</v>
          </cell>
          <cell r="Q28">
            <v>31</v>
          </cell>
          <cell r="R28">
            <v>33</v>
          </cell>
          <cell r="S28">
            <v>34</v>
          </cell>
          <cell r="T28">
            <v>35</v>
          </cell>
          <cell r="U28">
            <v>34</v>
          </cell>
          <cell r="V28">
            <v>33</v>
          </cell>
          <cell r="W28">
            <v>31</v>
          </cell>
          <cell r="X28">
            <v>30</v>
          </cell>
          <cell r="Y28">
            <v>29</v>
          </cell>
          <cell r="Z28">
            <v>28</v>
          </cell>
          <cell r="AA28">
            <v>28</v>
          </cell>
          <cell r="AB28">
            <v>137</v>
          </cell>
          <cell r="AC28">
            <v>123</v>
          </cell>
          <cell r="AD28">
            <v>132</v>
          </cell>
          <cell r="AE28">
            <v>112</v>
          </cell>
          <cell r="AF28">
            <v>103</v>
          </cell>
          <cell r="AG28">
            <v>91</v>
          </cell>
          <cell r="AH28">
            <v>72</v>
          </cell>
          <cell r="AI28">
            <v>59</v>
          </cell>
          <cell r="AJ28">
            <v>50</v>
          </cell>
          <cell r="AK28">
            <v>39</v>
          </cell>
          <cell r="AL28">
            <v>30</v>
          </cell>
          <cell r="AM28">
            <v>19</v>
          </cell>
          <cell r="AN28">
            <v>15</v>
          </cell>
          <cell r="AO28">
            <v>2</v>
          </cell>
          <cell r="AP28">
            <v>13</v>
          </cell>
          <cell r="AQ28">
            <v>14</v>
          </cell>
          <cell r="AR28">
            <v>29</v>
          </cell>
          <cell r="AS28">
            <v>5614</v>
          </cell>
          <cell r="AT28">
            <v>84</v>
          </cell>
          <cell r="AU28">
            <v>77</v>
          </cell>
          <cell r="AV28">
            <v>390</v>
          </cell>
          <cell r="AW28">
            <v>18</v>
          </cell>
        </row>
        <row r="29">
          <cell r="C29">
            <v>4798</v>
          </cell>
          <cell r="D29" t="str">
            <v>P.S. CHICOLON BAJO</v>
          </cell>
          <cell r="E29" t="str">
            <v>I-1</v>
          </cell>
          <cell r="F29">
            <v>1348</v>
          </cell>
          <cell r="G29">
            <v>14</v>
          </cell>
          <cell r="H29">
            <v>13</v>
          </cell>
          <cell r="I29">
            <v>12</v>
          </cell>
          <cell r="J29">
            <v>18</v>
          </cell>
          <cell r="K29">
            <v>13</v>
          </cell>
          <cell r="L29">
            <v>20</v>
          </cell>
          <cell r="M29">
            <v>9</v>
          </cell>
          <cell r="N29">
            <v>25</v>
          </cell>
          <cell r="O29">
            <v>26</v>
          </cell>
          <cell r="P29">
            <v>27</v>
          </cell>
          <cell r="Q29">
            <v>28</v>
          </cell>
          <cell r="R29">
            <v>29</v>
          </cell>
          <cell r="S29">
            <v>30</v>
          </cell>
          <cell r="T29">
            <v>31</v>
          </cell>
          <cell r="U29">
            <v>30</v>
          </cell>
          <cell r="V29">
            <v>29</v>
          </cell>
          <cell r="W29">
            <v>28</v>
          </cell>
          <cell r="X29">
            <v>27</v>
          </cell>
          <cell r="Y29">
            <v>26</v>
          </cell>
          <cell r="Z29">
            <v>25</v>
          </cell>
          <cell r="AA29">
            <v>25</v>
          </cell>
          <cell r="AB29">
            <v>122</v>
          </cell>
          <cell r="AC29">
            <v>110</v>
          </cell>
          <cell r="AD29">
            <v>118</v>
          </cell>
          <cell r="AE29">
            <v>100</v>
          </cell>
          <cell r="AF29">
            <v>92</v>
          </cell>
          <cell r="AG29">
            <v>81</v>
          </cell>
          <cell r="AH29">
            <v>64</v>
          </cell>
          <cell r="AI29">
            <v>53</v>
          </cell>
          <cell r="AJ29">
            <v>44</v>
          </cell>
          <cell r="AK29">
            <v>35</v>
          </cell>
          <cell r="AL29">
            <v>27</v>
          </cell>
          <cell r="AM29">
            <v>17</v>
          </cell>
          <cell r="AN29">
            <v>14</v>
          </cell>
          <cell r="AO29">
            <v>2</v>
          </cell>
          <cell r="AP29">
            <v>12</v>
          </cell>
          <cell r="AQ29">
            <v>12</v>
          </cell>
          <cell r="AR29">
            <v>26</v>
          </cell>
          <cell r="AS29">
            <v>5614</v>
          </cell>
          <cell r="AT29">
            <v>75</v>
          </cell>
          <cell r="AU29">
            <v>68</v>
          </cell>
          <cell r="AV29">
            <v>348</v>
          </cell>
          <cell r="AW29">
            <v>15</v>
          </cell>
        </row>
        <row r="30">
          <cell r="C30">
            <v>4790</v>
          </cell>
          <cell r="D30" t="str">
            <v>P.S. LA LLICA</v>
          </cell>
          <cell r="E30" t="str">
            <v>I-1</v>
          </cell>
          <cell r="F30">
            <v>1507</v>
          </cell>
          <cell r="G30">
            <v>16</v>
          </cell>
          <cell r="H30">
            <v>14</v>
          </cell>
          <cell r="I30">
            <v>17</v>
          </cell>
          <cell r="J30">
            <v>15</v>
          </cell>
          <cell r="K30">
            <v>21</v>
          </cell>
          <cell r="L30">
            <v>24</v>
          </cell>
          <cell r="M30">
            <v>22</v>
          </cell>
          <cell r="N30">
            <v>27</v>
          </cell>
          <cell r="O30">
            <v>29</v>
          </cell>
          <cell r="P30">
            <v>30</v>
          </cell>
          <cell r="Q30">
            <v>31</v>
          </cell>
          <cell r="R30">
            <v>32</v>
          </cell>
          <cell r="S30">
            <v>33</v>
          </cell>
          <cell r="T30">
            <v>34</v>
          </cell>
          <cell r="U30">
            <v>33</v>
          </cell>
          <cell r="V30">
            <v>32</v>
          </cell>
          <cell r="W30">
            <v>31</v>
          </cell>
          <cell r="X30">
            <v>30</v>
          </cell>
          <cell r="Y30">
            <v>29</v>
          </cell>
          <cell r="Z30">
            <v>28</v>
          </cell>
          <cell r="AA30">
            <v>28</v>
          </cell>
          <cell r="AB30">
            <v>135</v>
          </cell>
          <cell r="AC30">
            <v>121</v>
          </cell>
          <cell r="AD30">
            <v>130</v>
          </cell>
          <cell r="AE30">
            <v>110</v>
          </cell>
          <cell r="AF30">
            <v>102</v>
          </cell>
          <cell r="AG30">
            <v>89</v>
          </cell>
          <cell r="AH30">
            <v>71</v>
          </cell>
          <cell r="AI30">
            <v>58</v>
          </cell>
          <cell r="AJ30">
            <v>49</v>
          </cell>
          <cell r="AK30">
            <v>39</v>
          </cell>
          <cell r="AL30">
            <v>29</v>
          </cell>
          <cell r="AM30">
            <v>19</v>
          </cell>
          <cell r="AN30">
            <v>15</v>
          </cell>
          <cell r="AO30">
            <v>2</v>
          </cell>
          <cell r="AP30">
            <v>13</v>
          </cell>
          <cell r="AQ30">
            <v>13</v>
          </cell>
          <cell r="AR30">
            <v>28</v>
          </cell>
          <cell r="AS30">
            <v>5614</v>
          </cell>
          <cell r="AT30">
            <v>83</v>
          </cell>
          <cell r="AU30">
            <v>75</v>
          </cell>
          <cell r="AV30">
            <v>384</v>
          </cell>
          <cell r="AW30">
            <v>15</v>
          </cell>
        </row>
        <row r="31">
          <cell r="C31">
            <v>10626</v>
          </cell>
          <cell r="D31" t="str">
            <v>P.S. LA HUAYLLA</v>
          </cell>
          <cell r="E31" t="str">
            <v>I-1</v>
          </cell>
          <cell r="F31">
            <v>759</v>
          </cell>
          <cell r="G31">
            <v>12</v>
          </cell>
          <cell r="H31">
            <v>6</v>
          </cell>
          <cell r="I31">
            <v>7</v>
          </cell>
          <cell r="J31">
            <v>15</v>
          </cell>
          <cell r="K31">
            <v>14</v>
          </cell>
          <cell r="L31">
            <v>12</v>
          </cell>
          <cell r="M31">
            <v>14</v>
          </cell>
          <cell r="N31">
            <v>14</v>
          </cell>
          <cell r="O31">
            <v>14</v>
          </cell>
          <cell r="P31">
            <v>15</v>
          </cell>
          <cell r="Q31">
            <v>15</v>
          </cell>
          <cell r="R31">
            <v>16</v>
          </cell>
          <cell r="S31">
            <v>17</v>
          </cell>
          <cell r="T31">
            <v>17</v>
          </cell>
          <cell r="U31">
            <v>17</v>
          </cell>
          <cell r="V31">
            <v>16</v>
          </cell>
          <cell r="W31">
            <v>15</v>
          </cell>
          <cell r="X31">
            <v>15</v>
          </cell>
          <cell r="Y31">
            <v>14</v>
          </cell>
          <cell r="Z31">
            <v>14</v>
          </cell>
          <cell r="AA31">
            <v>14</v>
          </cell>
          <cell r="AB31">
            <v>67</v>
          </cell>
          <cell r="AC31">
            <v>60</v>
          </cell>
          <cell r="AD31">
            <v>64</v>
          </cell>
          <cell r="AE31">
            <v>54</v>
          </cell>
          <cell r="AF31">
            <v>50</v>
          </cell>
          <cell r="AG31">
            <v>44</v>
          </cell>
          <cell r="AH31">
            <v>35</v>
          </cell>
          <cell r="AI31">
            <v>29</v>
          </cell>
          <cell r="AJ31">
            <v>24</v>
          </cell>
          <cell r="AK31">
            <v>19</v>
          </cell>
          <cell r="AL31">
            <v>15</v>
          </cell>
          <cell r="AM31">
            <v>9</v>
          </cell>
          <cell r="AN31">
            <v>8</v>
          </cell>
          <cell r="AO31">
            <v>1</v>
          </cell>
          <cell r="AP31">
            <v>7</v>
          </cell>
          <cell r="AQ31">
            <v>7</v>
          </cell>
          <cell r="AR31">
            <v>14</v>
          </cell>
          <cell r="AS31">
            <v>5614</v>
          </cell>
          <cell r="AT31">
            <v>41</v>
          </cell>
          <cell r="AU31">
            <v>37</v>
          </cell>
          <cell r="AV31">
            <v>190</v>
          </cell>
          <cell r="AW31">
            <v>7</v>
          </cell>
        </row>
        <row r="32">
          <cell r="C32">
            <v>11326</v>
          </cell>
          <cell r="D32" t="str">
            <v>P.S. QUINUA BAJA</v>
          </cell>
          <cell r="E32" t="str">
            <v>I-1</v>
          </cell>
          <cell r="F32">
            <v>987</v>
          </cell>
          <cell r="G32">
            <v>11</v>
          </cell>
          <cell r="H32">
            <v>11</v>
          </cell>
          <cell r="I32">
            <v>9</v>
          </cell>
          <cell r="J32">
            <v>13</v>
          </cell>
          <cell r="K32">
            <v>14</v>
          </cell>
          <cell r="L32">
            <v>19</v>
          </cell>
          <cell r="M32">
            <v>26</v>
          </cell>
          <cell r="N32">
            <v>18</v>
          </cell>
          <cell r="O32">
            <v>18</v>
          </cell>
          <cell r="P32">
            <v>19</v>
          </cell>
          <cell r="Q32">
            <v>20</v>
          </cell>
          <cell r="R32">
            <v>21</v>
          </cell>
          <cell r="S32">
            <v>21</v>
          </cell>
          <cell r="T32">
            <v>22</v>
          </cell>
          <cell r="U32">
            <v>22</v>
          </cell>
          <cell r="V32">
            <v>21</v>
          </cell>
          <cell r="W32">
            <v>20</v>
          </cell>
          <cell r="X32">
            <v>19</v>
          </cell>
          <cell r="Y32">
            <v>18</v>
          </cell>
          <cell r="Z32">
            <v>18</v>
          </cell>
          <cell r="AA32">
            <v>18</v>
          </cell>
          <cell r="AB32">
            <v>87</v>
          </cell>
          <cell r="AC32">
            <v>78</v>
          </cell>
          <cell r="AD32">
            <v>83</v>
          </cell>
          <cell r="AE32">
            <v>71</v>
          </cell>
          <cell r="AF32">
            <v>65</v>
          </cell>
          <cell r="AG32">
            <v>57</v>
          </cell>
          <cell r="AH32">
            <v>45</v>
          </cell>
          <cell r="AI32">
            <v>37</v>
          </cell>
          <cell r="AJ32">
            <v>31</v>
          </cell>
          <cell r="AK32">
            <v>25</v>
          </cell>
          <cell r="AL32">
            <v>19</v>
          </cell>
          <cell r="AM32">
            <v>12</v>
          </cell>
          <cell r="AN32">
            <v>10</v>
          </cell>
          <cell r="AO32">
            <v>1</v>
          </cell>
          <cell r="AP32">
            <v>8</v>
          </cell>
          <cell r="AQ32">
            <v>9</v>
          </cell>
          <cell r="AR32">
            <v>18</v>
          </cell>
          <cell r="AS32">
            <v>5614</v>
          </cell>
          <cell r="AT32">
            <v>53</v>
          </cell>
          <cell r="AU32">
            <v>48</v>
          </cell>
          <cell r="AV32">
            <v>247</v>
          </cell>
          <cell r="AW32">
            <v>13</v>
          </cell>
        </row>
        <row r="33">
          <cell r="D33" t="str">
            <v>MICRORED VIRGEN DEL CARMEN</v>
          </cell>
          <cell r="F33">
            <v>42766</v>
          </cell>
          <cell r="G33">
            <v>610</v>
          </cell>
          <cell r="H33">
            <v>543</v>
          </cell>
          <cell r="I33">
            <v>621</v>
          </cell>
          <cell r="J33">
            <v>636</v>
          </cell>
          <cell r="K33">
            <v>652</v>
          </cell>
          <cell r="L33">
            <v>679</v>
          </cell>
          <cell r="M33">
            <v>658</v>
          </cell>
          <cell r="N33">
            <v>766</v>
          </cell>
          <cell r="O33">
            <v>796</v>
          </cell>
          <cell r="P33">
            <v>830</v>
          </cell>
          <cell r="Q33">
            <v>863</v>
          </cell>
          <cell r="R33">
            <v>895</v>
          </cell>
          <cell r="S33">
            <v>936</v>
          </cell>
          <cell r="T33">
            <v>952</v>
          </cell>
          <cell r="U33">
            <v>938</v>
          </cell>
          <cell r="V33">
            <v>900</v>
          </cell>
          <cell r="W33">
            <v>865</v>
          </cell>
          <cell r="X33">
            <v>825</v>
          </cell>
          <cell r="Y33">
            <v>796</v>
          </cell>
          <cell r="Z33">
            <v>788</v>
          </cell>
          <cell r="AA33">
            <v>784</v>
          </cell>
          <cell r="AB33">
            <v>3765</v>
          </cell>
          <cell r="AC33">
            <v>3385</v>
          </cell>
          <cell r="AD33">
            <v>3633</v>
          </cell>
          <cell r="AE33">
            <v>3077</v>
          </cell>
          <cell r="AF33">
            <v>2848</v>
          </cell>
          <cell r="AG33">
            <v>2494</v>
          </cell>
          <cell r="AH33">
            <v>1975</v>
          </cell>
          <cell r="AI33">
            <v>1633</v>
          </cell>
          <cell r="AJ33">
            <v>1371</v>
          </cell>
          <cell r="AK33">
            <v>1081</v>
          </cell>
          <cell r="AL33">
            <v>826</v>
          </cell>
          <cell r="AM33">
            <v>529</v>
          </cell>
          <cell r="AN33">
            <v>426</v>
          </cell>
          <cell r="AO33">
            <v>63</v>
          </cell>
          <cell r="AP33">
            <v>370</v>
          </cell>
          <cell r="AQ33">
            <v>376</v>
          </cell>
          <cell r="AR33">
            <v>796</v>
          </cell>
          <cell r="AS33">
            <v>84210</v>
          </cell>
          <cell r="AT33">
            <v>2314</v>
          </cell>
          <cell r="AU33">
            <v>2107</v>
          </cell>
          <cell r="AV33">
            <v>10743</v>
          </cell>
          <cell r="AW33">
            <v>561</v>
          </cell>
        </row>
        <row r="34">
          <cell r="C34">
            <v>6815</v>
          </cell>
          <cell r="D34" t="str">
            <v>C.S. VIRGEN DEL CARMEN</v>
          </cell>
          <cell r="E34" t="str">
            <v>I-3</v>
          </cell>
          <cell r="F34">
            <v>8372</v>
          </cell>
          <cell r="G34">
            <v>128</v>
          </cell>
          <cell r="H34">
            <v>135</v>
          </cell>
          <cell r="I34">
            <v>135</v>
          </cell>
          <cell r="J34">
            <v>116</v>
          </cell>
          <cell r="K34">
            <v>105</v>
          </cell>
          <cell r="L34">
            <v>99</v>
          </cell>
          <cell r="M34">
            <v>131</v>
          </cell>
          <cell r="N34">
            <v>151</v>
          </cell>
          <cell r="O34">
            <v>157</v>
          </cell>
          <cell r="P34">
            <v>163</v>
          </cell>
          <cell r="Q34">
            <v>169</v>
          </cell>
          <cell r="R34">
            <v>176</v>
          </cell>
          <cell r="S34">
            <v>183</v>
          </cell>
          <cell r="T34">
            <v>187</v>
          </cell>
          <cell r="U34">
            <v>184</v>
          </cell>
          <cell r="V34">
            <v>177</v>
          </cell>
          <cell r="W34">
            <v>170</v>
          </cell>
          <cell r="X34">
            <v>162</v>
          </cell>
          <cell r="Y34">
            <v>157</v>
          </cell>
          <cell r="Z34">
            <v>154</v>
          </cell>
          <cell r="AA34">
            <v>153</v>
          </cell>
          <cell r="AB34">
            <v>739</v>
          </cell>
          <cell r="AC34">
            <v>665</v>
          </cell>
          <cell r="AD34">
            <v>713</v>
          </cell>
          <cell r="AE34">
            <v>604</v>
          </cell>
          <cell r="AF34">
            <v>559</v>
          </cell>
          <cell r="AG34">
            <v>490</v>
          </cell>
          <cell r="AH34">
            <v>387</v>
          </cell>
          <cell r="AI34">
            <v>320</v>
          </cell>
          <cell r="AJ34">
            <v>269</v>
          </cell>
          <cell r="AK34">
            <v>212</v>
          </cell>
          <cell r="AL34">
            <v>162</v>
          </cell>
          <cell r="AM34">
            <v>104</v>
          </cell>
          <cell r="AN34">
            <v>84</v>
          </cell>
          <cell r="AO34">
            <v>12</v>
          </cell>
          <cell r="AP34">
            <v>72</v>
          </cell>
          <cell r="AQ34">
            <v>74</v>
          </cell>
          <cell r="AR34">
            <v>156</v>
          </cell>
          <cell r="AS34">
            <v>5614</v>
          </cell>
          <cell r="AT34">
            <v>454</v>
          </cell>
          <cell r="AU34">
            <v>414</v>
          </cell>
          <cell r="AV34">
            <v>2108</v>
          </cell>
          <cell r="AW34">
            <v>135</v>
          </cell>
        </row>
        <row r="35">
          <cell r="C35">
            <v>4782</v>
          </cell>
          <cell r="D35" t="str">
            <v>HOSPITAL BAMBAMARCA - TITO VILLAR CABEZAS</v>
          </cell>
          <cell r="E35" t="str">
            <v>II-1</v>
          </cell>
          <cell r="F35">
            <v>14576</v>
          </cell>
          <cell r="G35">
            <v>253</v>
          </cell>
          <cell r="H35">
            <v>215</v>
          </cell>
          <cell r="I35">
            <v>235</v>
          </cell>
          <cell r="J35">
            <v>260</v>
          </cell>
          <cell r="K35">
            <v>263</v>
          </cell>
          <cell r="L35">
            <v>252</v>
          </cell>
          <cell r="M35">
            <v>223</v>
          </cell>
          <cell r="N35">
            <v>255</v>
          </cell>
          <cell r="O35">
            <v>266</v>
          </cell>
          <cell r="P35">
            <v>278</v>
          </cell>
          <cell r="Q35">
            <v>291</v>
          </cell>
          <cell r="R35">
            <v>299</v>
          </cell>
          <cell r="S35">
            <v>318</v>
          </cell>
          <cell r="T35">
            <v>320</v>
          </cell>
          <cell r="U35">
            <v>317</v>
          </cell>
          <cell r="V35">
            <v>302</v>
          </cell>
          <cell r="W35">
            <v>292</v>
          </cell>
          <cell r="X35">
            <v>279</v>
          </cell>
          <cell r="Y35">
            <v>266</v>
          </cell>
          <cell r="Z35">
            <v>268</v>
          </cell>
          <cell r="AA35">
            <v>265</v>
          </cell>
          <cell r="AB35">
            <v>1269</v>
          </cell>
          <cell r="AC35">
            <v>1140</v>
          </cell>
          <cell r="AD35">
            <v>1224</v>
          </cell>
          <cell r="AE35">
            <v>1037</v>
          </cell>
          <cell r="AF35">
            <v>961</v>
          </cell>
          <cell r="AG35">
            <v>838</v>
          </cell>
          <cell r="AH35">
            <v>665</v>
          </cell>
          <cell r="AI35">
            <v>551</v>
          </cell>
          <cell r="AJ35">
            <v>461</v>
          </cell>
          <cell r="AK35">
            <v>364</v>
          </cell>
          <cell r="AL35">
            <v>280</v>
          </cell>
          <cell r="AM35">
            <v>178</v>
          </cell>
          <cell r="AN35">
            <v>144</v>
          </cell>
          <cell r="AO35">
            <v>22</v>
          </cell>
          <cell r="AP35">
            <v>125</v>
          </cell>
          <cell r="AQ35">
            <v>127</v>
          </cell>
          <cell r="AR35">
            <v>268</v>
          </cell>
          <cell r="AS35">
            <v>5614</v>
          </cell>
          <cell r="AT35">
            <v>780</v>
          </cell>
          <cell r="AU35">
            <v>711</v>
          </cell>
          <cell r="AV35">
            <v>3622</v>
          </cell>
          <cell r="AW35">
            <v>250</v>
          </cell>
        </row>
        <row r="36">
          <cell r="C36">
            <v>4785</v>
          </cell>
          <cell r="D36" t="str">
            <v>P.S. APAN BAJO</v>
          </cell>
          <cell r="E36" t="str">
            <v>I-2</v>
          </cell>
          <cell r="F36">
            <v>1891</v>
          </cell>
          <cell r="G36">
            <v>25</v>
          </cell>
          <cell r="H36">
            <v>26</v>
          </cell>
          <cell r="I36">
            <v>32</v>
          </cell>
          <cell r="J36">
            <v>21</v>
          </cell>
          <cell r="K36">
            <v>36</v>
          </cell>
          <cell r="L36">
            <v>46</v>
          </cell>
          <cell r="M36">
            <v>28</v>
          </cell>
          <cell r="N36">
            <v>34</v>
          </cell>
          <cell r="O36">
            <v>35</v>
          </cell>
          <cell r="P36">
            <v>36</v>
          </cell>
          <cell r="Q36">
            <v>38</v>
          </cell>
          <cell r="R36">
            <v>39</v>
          </cell>
          <cell r="S36">
            <v>41</v>
          </cell>
          <cell r="T36">
            <v>42</v>
          </cell>
          <cell r="U36">
            <v>41</v>
          </cell>
          <cell r="V36">
            <v>39</v>
          </cell>
          <cell r="W36">
            <v>38</v>
          </cell>
          <cell r="X36">
            <v>36</v>
          </cell>
          <cell r="Y36">
            <v>35</v>
          </cell>
          <cell r="Z36">
            <v>34</v>
          </cell>
          <cell r="AA36">
            <v>34</v>
          </cell>
          <cell r="AB36">
            <v>164</v>
          </cell>
          <cell r="AC36">
            <v>148</v>
          </cell>
          <cell r="AD36">
            <v>159</v>
          </cell>
          <cell r="AE36">
            <v>134</v>
          </cell>
          <cell r="AF36">
            <v>124</v>
          </cell>
          <cell r="AG36">
            <v>109</v>
          </cell>
          <cell r="AH36">
            <v>86</v>
          </cell>
          <cell r="AI36">
            <v>71</v>
          </cell>
          <cell r="AJ36">
            <v>60</v>
          </cell>
          <cell r="AK36">
            <v>47</v>
          </cell>
          <cell r="AL36">
            <v>36</v>
          </cell>
          <cell r="AM36">
            <v>23</v>
          </cell>
          <cell r="AN36">
            <v>19</v>
          </cell>
          <cell r="AO36">
            <v>3</v>
          </cell>
          <cell r="AP36">
            <v>16</v>
          </cell>
          <cell r="AQ36">
            <v>16</v>
          </cell>
          <cell r="AR36">
            <v>35</v>
          </cell>
          <cell r="AS36">
            <v>5614</v>
          </cell>
          <cell r="AT36">
            <v>101</v>
          </cell>
          <cell r="AU36">
            <v>92</v>
          </cell>
          <cell r="AV36">
            <v>469</v>
          </cell>
          <cell r="AW36">
            <v>28</v>
          </cell>
        </row>
        <row r="37">
          <cell r="C37">
            <v>4793</v>
          </cell>
          <cell r="D37" t="str">
            <v>P.S. TALLAMAC</v>
          </cell>
          <cell r="E37" t="str">
            <v>I-1</v>
          </cell>
          <cell r="F37">
            <v>923</v>
          </cell>
          <cell r="G37">
            <v>10</v>
          </cell>
          <cell r="H37">
            <v>12</v>
          </cell>
          <cell r="I37">
            <v>13</v>
          </cell>
          <cell r="J37">
            <v>9</v>
          </cell>
          <cell r="K37">
            <v>16</v>
          </cell>
          <cell r="L37">
            <v>12</v>
          </cell>
          <cell r="M37">
            <v>10</v>
          </cell>
          <cell r="N37">
            <v>17</v>
          </cell>
          <cell r="O37">
            <v>17</v>
          </cell>
          <cell r="P37">
            <v>18</v>
          </cell>
          <cell r="Q37">
            <v>19</v>
          </cell>
          <cell r="R37">
            <v>20</v>
          </cell>
          <cell r="S37">
            <v>20</v>
          </cell>
          <cell r="T37">
            <v>21</v>
          </cell>
          <cell r="U37">
            <v>20</v>
          </cell>
          <cell r="V37">
            <v>20</v>
          </cell>
          <cell r="W37">
            <v>19</v>
          </cell>
          <cell r="X37">
            <v>18</v>
          </cell>
          <cell r="Y37">
            <v>17</v>
          </cell>
          <cell r="Z37">
            <v>17</v>
          </cell>
          <cell r="AA37">
            <v>17</v>
          </cell>
          <cell r="AB37">
            <v>82</v>
          </cell>
          <cell r="AC37">
            <v>74</v>
          </cell>
          <cell r="AD37">
            <v>79</v>
          </cell>
          <cell r="AE37">
            <v>67</v>
          </cell>
          <cell r="AF37">
            <v>62</v>
          </cell>
          <cell r="AG37">
            <v>55</v>
          </cell>
          <cell r="AH37">
            <v>43</v>
          </cell>
          <cell r="AI37">
            <v>36</v>
          </cell>
          <cell r="AJ37">
            <v>30</v>
          </cell>
          <cell r="AK37">
            <v>24</v>
          </cell>
          <cell r="AL37">
            <v>18</v>
          </cell>
          <cell r="AM37">
            <v>12</v>
          </cell>
          <cell r="AN37">
            <v>9</v>
          </cell>
          <cell r="AO37">
            <v>1</v>
          </cell>
          <cell r="AP37">
            <v>8</v>
          </cell>
          <cell r="AQ37">
            <v>8</v>
          </cell>
          <cell r="AR37">
            <v>17</v>
          </cell>
          <cell r="AS37">
            <v>5614</v>
          </cell>
          <cell r="AT37">
            <v>51</v>
          </cell>
          <cell r="AU37">
            <v>46</v>
          </cell>
          <cell r="AV37">
            <v>235</v>
          </cell>
          <cell r="AW37">
            <v>14</v>
          </cell>
        </row>
        <row r="38">
          <cell r="C38">
            <v>4786</v>
          </cell>
          <cell r="D38" t="str">
            <v>P.S. EL ROMERO</v>
          </cell>
          <cell r="E38" t="str">
            <v>I-1</v>
          </cell>
          <cell r="F38">
            <v>708</v>
          </cell>
          <cell r="G38">
            <v>5</v>
          </cell>
          <cell r="H38">
            <v>4</v>
          </cell>
          <cell r="I38">
            <v>6</v>
          </cell>
          <cell r="J38">
            <v>7</v>
          </cell>
          <cell r="K38">
            <v>8</v>
          </cell>
          <cell r="L38">
            <v>7</v>
          </cell>
          <cell r="M38">
            <v>8</v>
          </cell>
          <cell r="N38">
            <v>13</v>
          </cell>
          <cell r="O38">
            <v>14</v>
          </cell>
          <cell r="P38">
            <v>14</v>
          </cell>
          <cell r="Q38">
            <v>15</v>
          </cell>
          <cell r="R38">
            <v>15</v>
          </cell>
          <cell r="S38">
            <v>16</v>
          </cell>
          <cell r="T38">
            <v>16</v>
          </cell>
          <cell r="U38">
            <v>16</v>
          </cell>
          <cell r="V38">
            <v>15</v>
          </cell>
          <cell r="W38">
            <v>15</v>
          </cell>
          <cell r="X38">
            <v>14</v>
          </cell>
          <cell r="Y38">
            <v>14</v>
          </cell>
          <cell r="Z38">
            <v>13</v>
          </cell>
          <cell r="AA38">
            <v>13</v>
          </cell>
          <cell r="AB38">
            <v>65</v>
          </cell>
          <cell r="AC38">
            <v>58</v>
          </cell>
          <cell r="AD38">
            <v>62</v>
          </cell>
          <cell r="AE38">
            <v>53</v>
          </cell>
          <cell r="AF38">
            <v>49</v>
          </cell>
          <cell r="AG38">
            <v>43</v>
          </cell>
          <cell r="AH38">
            <v>34</v>
          </cell>
          <cell r="AI38">
            <v>28</v>
          </cell>
          <cell r="AJ38">
            <v>24</v>
          </cell>
          <cell r="AK38">
            <v>19</v>
          </cell>
          <cell r="AL38">
            <v>14</v>
          </cell>
          <cell r="AM38">
            <v>9</v>
          </cell>
          <cell r="AN38">
            <v>7</v>
          </cell>
          <cell r="AO38">
            <v>1</v>
          </cell>
          <cell r="AP38">
            <v>6</v>
          </cell>
          <cell r="AQ38">
            <v>6</v>
          </cell>
          <cell r="AR38">
            <v>14</v>
          </cell>
          <cell r="AS38">
            <v>5614</v>
          </cell>
          <cell r="AT38">
            <v>40</v>
          </cell>
          <cell r="AU38">
            <v>36</v>
          </cell>
          <cell r="AV38">
            <v>184</v>
          </cell>
          <cell r="AW38">
            <v>4</v>
          </cell>
        </row>
        <row r="39">
          <cell r="C39">
            <v>4787</v>
          </cell>
          <cell r="D39" t="str">
            <v>P.S. EL TUCO</v>
          </cell>
          <cell r="E39" t="str">
            <v>I-1</v>
          </cell>
          <cell r="F39">
            <v>902</v>
          </cell>
          <cell r="G39">
            <v>16</v>
          </cell>
          <cell r="H39">
            <v>11</v>
          </cell>
          <cell r="I39">
            <v>13</v>
          </cell>
          <cell r="J39">
            <v>15</v>
          </cell>
          <cell r="K39">
            <v>14</v>
          </cell>
          <cell r="L39">
            <v>8</v>
          </cell>
          <cell r="M39">
            <v>16</v>
          </cell>
          <cell r="N39">
            <v>16</v>
          </cell>
          <cell r="O39">
            <v>17</v>
          </cell>
          <cell r="P39">
            <v>18</v>
          </cell>
          <cell r="Q39">
            <v>18</v>
          </cell>
          <cell r="R39">
            <v>19</v>
          </cell>
          <cell r="S39">
            <v>20</v>
          </cell>
          <cell r="T39">
            <v>20</v>
          </cell>
          <cell r="U39">
            <v>20</v>
          </cell>
          <cell r="V39">
            <v>19</v>
          </cell>
          <cell r="W39">
            <v>18</v>
          </cell>
          <cell r="X39">
            <v>17</v>
          </cell>
          <cell r="Y39">
            <v>17</v>
          </cell>
          <cell r="Z39">
            <v>17</v>
          </cell>
          <cell r="AA39">
            <v>17</v>
          </cell>
          <cell r="AB39">
            <v>80</v>
          </cell>
          <cell r="AC39">
            <v>72</v>
          </cell>
          <cell r="AD39">
            <v>77</v>
          </cell>
          <cell r="AE39">
            <v>65</v>
          </cell>
          <cell r="AF39">
            <v>60</v>
          </cell>
          <cell r="AG39">
            <v>53</v>
          </cell>
          <cell r="AH39">
            <v>42</v>
          </cell>
          <cell r="AI39">
            <v>34</v>
          </cell>
          <cell r="AJ39">
            <v>29</v>
          </cell>
          <cell r="AK39">
            <v>23</v>
          </cell>
          <cell r="AL39">
            <v>17</v>
          </cell>
          <cell r="AM39">
            <v>11</v>
          </cell>
          <cell r="AN39">
            <v>9</v>
          </cell>
          <cell r="AO39">
            <v>1</v>
          </cell>
          <cell r="AP39">
            <v>8</v>
          </cell>
          <cell r="AQ39">
            <v>8</v>
          </cell>
          <cell r="AR39">
            <v>17</v>
          </cell>
          <cell r="AS39">
            <v>5614</v>
          </cell>
          <cell r="AT39">
            <v>49</v>
          </cell>
          <cell r="AU39">
            <v>45</v>
          </cell>
          <cell r="AV39">
            <v>227</v>
          </cell>
          <cell r="AW39">
            <v>12</v>
          </cell>
        </row>
        <row r="40">
          <cell r="C40">
            <v>4788</v>
          </cell>
          <cell r="D40" t="str">
            <v>P.S. HUANGAMARCA</v>
          </cell>
          <cell r="E40" t="str">
            <v>I-2</v>
          </cell>
          <cell r="F40">
            <v>2045</v>
          </cell>
          <cell r="G40">
            <v>18</v>
          </cell>
          <cell r="H40">
            <v>20</v>
          </cell>
          <cell r="I40">
            <v>22</v>
          </cell>
          <cell r="J40">
            <v>19</v>
          </cell>
          <cell r="K40">
            <v>24</v>
          </cell>
          <cell r="L40">
            <v>27</v>
          </cell>
          <cell r="M40">
            <v>25</v>
          </cell>
          <cell r="N40">
            <v>38</v>
          </cell>
          <cell r="O40">
            <v>39</v>
          </cell>
          <cell r="P40">
            <v>41</v>
          </cell>
          <cell r="Q40">
            <v>42</v>
          </cell>
          <cell r="R40">
            <v>44</v>
          </cell>
          <cell r="S40">
            <v>46</v>
          </cell>
          <cell r="T40">
            <v>47</v>
          </cell>
          <cell r="U40">
            <v>46</v>
          </cell>
          <cell r="V40">
            <v>44</v>
          </cell>
          <cell r="W40">
            <v>42</v>
          </cell>
          <cell r="X40">
            <v>40</v>
          </cell>
          <cell r="Y40">
            <v>39</v>
          </cell>
          <cell r="Z40">
            <v>38</v>
          </cell>
          <cell r="AA40">
            <v>38</v>
          </cell>
          <cell r="AB40">
            <v>184</v>
          </cell>
          <cell r="AC40">
            <v>166</v>
          </cell>
          <cell r="AD40">
            <v>178</v>
          </cell>
          <cell r="AE40">
            <v>151</v>
          </cell>
          <cell r="AF40">
            <v>139</v>
          </cell>
          <cell r="AG40">
            <v>122</v>
          </cell>
          <cell r="AH40">
            <v>97</v>
          </cell>
          <cell r="AI40">
            <v>80</v>
          </cell>
          <cell r="AJ40">
            <v>67</v>
          </cell>
          <cell r="AK40">
            <v>53</v>
          </cell>
          <cell r="AL40">
            <v>40</v>
          </cell>
          <cell r="AM40">
            <v>26</v>
          </cell>
          <cell r="AN40">
            <v>21</v>
          </cell>
          <cell r="AO40">
            <v>3</v>
          </cell>
          <cell r="AP40">
            <v>18</v>
          </cell>
          <cell r="AQ40">
            <v>18</v>
          </cell>
          <cell r="AR40">
            <v>39</v>
          </cell>
          <cell r="AS40">
            <v>5614</v>
          </cell>
          <cell r="AT40">
            <v>113</v>
          </cell>
          <cell r="AU40">
            <v>103</v>
          </cell>
          <cell r="AV40">
            <v>526</v>
          </cell>
          <cell r="AW40">
            <v>24</v>
          </cell>
        </row>
        <row r="41">
          <cell r="C41">
            <v>6814</v>
          </cell>
          <cell r="D41" t="str">
            <v>P.S. HUILCATE</v>
          </cell>
          <cell r="E41" t="str">
            <v>I-1</v>
          </cell>
          <cell r="F41">
            <v>1413</v>
          </cell>
          <cell r="G41">
            <v>16</v>
          </cell>
          <cell r="H41">
            <v>13</v>
          </cell>
          <cell r="I41">
            <v>11</v>
          </cell>
          <cell r="J41">
            <v>23</v>
          </cell>
          <cell r="K41">
            <v>18</v>
          </cell>
          <cell r="L41">
            <v>24</v>
          </cell>
          <cell r="M41">
            <v>26</v>
          </cell>
          <cell r="N41">
            <v>26</v>
          </cell>
          <cell r="O41">
            <v>27</v>
          </cell>
          <cell r="P41">
            <v>28</v>
          </cell>
          <cell r="Q41">
            <v>29</v>
          </cell>
          <cell r="R41">
            <v>30</v>
          </cell>
          <cell r="S41">
            <v>31</v>
          </cell>
          <cell r="T41">
            <v>32</v>
          </cell>
          <cell r="U41">
            <v>31</v>
          </cell>
          <cell r="V41">
            <v>30</v>
          </cell>
          <cell r="W41">
            <v>29</v>
          </cell>
          <cell r="X41">
            <v>27</v>
          </cell>
          <cell r="Y41">
            <v>27</v>
          </cell>
          <cell r="Z41">
            <v>26</v>
          </cell>
          <cell r="AA41">
            <v>26</v>
          </cell>
          <cell r="AB41">
            <v>125</v>
          </cell>
          <cell r="AC41">
            <v>112</v>
          </cell>
          <cell r="AD41">
            <v>121</v>
          </cell>
          <cell r="AE41">
            <v>102</v>
          </cell>
          <cell r="AF41">
            <v>95</v>
          </cell>
          <cell r="AG41">
            <v>83</v>
          </cell>
          <cell r="AH41">
            <v>66</v>
          </cell>
          <cell r="AI41">
            <v>54</v>
          </cell>
          <cell r="AJ41">
            <v>46</v>
          </cell>
          <cell r="AK41">
            <v>36</v>
          </cell>
          <cell r="AL41">
            <v>27</v>
          </cell>
          <cell r="AM41">
            <v>18</v>
          </cell>
          <cell r="AN41">
            <v>14</v>
          </cell>
          <cell r="AO41">
            <v>2</v>
          </cell>
          <cell r="AP41">
            <v>12</v>
          </cell>
          <cell r="AQ41">
            <v>13</v>
          </cell>
          <cell r="AR41">
            <v>26</v>
          </cell>
          <cell r="AS41">
            <v>5614</v>
          </cell>
          <cell r="AT41">
            <v>77</v>
          </cell>
          <cell r="AU41">
            <v>70</v>
          </cell>
          <cell r="AV41">
            <v>357</v>
          </cell>
          <cell r="AW41">
            <v>16</v>
          </cell>
        </row>
        <row r="42">
          <cell r="C42">
            <v>6816</v>
          </cell>
          <cell r="D42" t="str">
            <v>P.S. SEXE</v>
          </cell>
          <cell r="E42" t="str">
            <v>I-1</v>
          </cell>
          <cell r="F42">
            <v>765</v>
          </cell>
          <cell r="G42">
            <v>12</v>
          </cell>
          <cell r="H42">
            <v>12</v>
          </cell>
          <cell r="I42">
            <v>14</v>
          </cell>
          <cell r="J42">
            <v>13</v>
          </cell>
          <cell r="K42">
            <v>13</v>
          </cell>
          <cell r="L42">
            <v>8</v>
          </cell>
          <cell r="M42">
            <v>16</v>
          </cell>
          <cell r="N42">
            <v>14</v>
          </cell>
          <cell r="O42">
            <v>14</v>
          </cell>
          <cell r="P42">
            <v>15</v>
          </cell>
          <cell r="Q42">
            <v>15</v>
          </cell>
          <cell r="R42">
            <v>16</v>
          </cell>
          <cell r="S42">
            <v>16</v>
          </cell>
          <cell r="T42">
            <v>17</v>
          </cell>
          <cell r="U42">
            <v>17</v>
          </cell>
          <cell r="V42">
            <v>16</v>
          </cell>
          <cell r="W42">
            <v>15</v>
          </cell>
          <cell r="X42">
            <v>15</v>
          </cell>
          <cell r="Y42">
            <v>14</v>
          </cell>
          <cell r="Z42">
            <v>14</v>
          </cell>
          <cell r="AA42">
            <v>14</v>
          </cell>
          <cell r="AB42">
            <v>66</v>
          </cell>
          <cell r="AC42">
            <v>60</v>
          </cell>
          <cell r="AD42">
            <v>64</v>
          </cell>
          <cell r="AE42">
            <v>54</v>
          </cell>
          <cell r="AF42">
            <v>50</v>
          </cell>
          <cell r="AG42">
            <v>44</v>
          </cell>
          <cell r="AH42">
            <v>35</v>
          </cell>
          <cell r="AI42">
            <v>29</v>
          </cell>
          <cell r="AJ42">
            <v>24</v>
          </cell>
          <cell r="AK42">
            <v>19</v>
          </cell>
          <cell r="AL42">
            <v>15</v>
          </cell>
          <cell r="AM42">
            <v>9</v>
          </cell>
          <cell r="AN42">
            <v>8</v>
          </cell>
          <cell r="AO42">
            <v>1</v>
          </cell>
          <cell r="AP42">
            <v>7</v>
          </cell>
          <cell r="AQ42">
            <v>7</v>
          </cell>
          <cell r="AR42">
            <v>14</v>
          </cell>
          <cell r="AS42">
            <v>5614</v>
          </cell>
          <cell r="AT42">
            <v>41</v>
          </cell>
          <cell r="AU42">
            <v>37</v>
          </cell>
          <cell r="AV42">
            <v>189</v>
          </cell>
          <cell r="AW42">
            <v>10</v>
          </cell>
        </row>
        <row r="43">
          <cell r="C43">
            <v>6844</v>
          </cell>
          <cell r="D43" t="str">
            <v>P.S. SUGARMAYO</v>
          </cell>
          <cell r="E43" t="str">
            <v>I-1</v>
          </cell>
          <cell r="F43">
            <v>654</v>
          </cell>
          <cell r="G43">
            <v>8</v>
          </cell>
          <cell r="H43">
            <v>9</v>
          </cell>
          <cell r="I43">
            <v>10</v>
          </cell>
          <cell r="J43">
            <v>8</v>
          </cell>
          <cell r="K43">
            <v>11</v>
          </cell>
          <cell r="L43">
            <v>12</v>
          </cell>
          <cell r="M43">
            <v>12</v>
          </cell>
          <cell r="N43">
            <v>12</v>
          </cell>
          <cell r="O43">
            <v>12</v>
          </cell>
          <cell r="P43">
            <v>13</v>
          </cell>
          <cell r="Q43">
            <v>13</v>
          </cell>
          <cell r="R43">
            <v>14</v>
          </cell>
          <cell r="S43">
            <v>14</v>
          </cell>
          <cell r="T43">
            <v>14</v>
          </cell>
          <cell r="U43">
            <v>14</v>
          </cell>
          <cell r="V43">
            <v>14</v>
          </cell>
          <cell r="W43">
            <v>13</v>
          </cell>
          <cell r="X43">
            <v>13</v>
          </cell>
          <cell r="Y43">
            <v>12</v>
          </cell>
          <cell r="Z43">
            <v>12</v>
          </cell>
          <cell r="AA43">
            <v>12</v>
          </cell>
          <cell r="AB43">
            <v>57</v>
          </cell>
          <cell r="AC43">
            <v>51</v>
          </cell>
          <cell r="AD43">
            <v>55</v>
          </cell>
          <cell r="AE43">
            <v>47</v>
          </cell>
          <cell r="AF43">
            <v>43</v>
          </cell>
          <cell r="AG43">
            <v>38</v>
          </cell>
          <cell r="AH43">
            <v>30</v>
          </cell>
          <cell r="AI43">
            <v>25</v>
          </cell>
          <cell r="AJ43">
            <v>21</v>
          </cell>
          <cell r="AK43">
            <v>16</v>
          </cell>
          <cell r="AL43">
            <v>13</v>
          </cell>
          <cell r="AM43">
            <v>8</v>
          </cell>
          <cell r="AN43">
            <v>6</v>
          </cell>
          <cell r="AO43">
            <v>1</v>
          </cell>
          <cell r="AP43">
            <v>6</v>
          </cell>
          <cell r="AQ43">
            <v>6</v>
          </cell>
          <cell r="AR43">
            <v>12</v>
          </cell>
          <cell r="AS43">
            <v>5614</v>
          </cell>
          <cell r="AT43">
            <v>35</v>
          </cell>
          <cell r="AU43">
            <v>32</v>
          </cell>
          <cell r="AV43">
            <v>163</v>
          </cell>
          <cell r="AW43">
            <v>11</v>
          </cell>
        </row>
        <row r="44">
          <cell r="C44">
            <v>4792</v>
          </cell>
          <cell r="D44" t="str">
            <v>P.S. MARCO LAGUNA</v>
          </cell>
          <cell r="E44" t="str">
            <v>I-1</v>
          </cell>
          <cell r="F44">
            <v>1858</v>
          </cell>
          <cell r="G44">
            <v>34</v>
          </cell>
          <cell r="H44">
            <v>26</v>
          </cell>
          <cell r="I44">
            <v>31</v>
          </cell>
          <cell r="J44">
            <v>35</v>
          </cell>
          <cell r="K44">
            <v>32</v>
          </cell>
          <cell r="L44">
            <v>35</v>
          </cell>
          <cell r="M44">
            <v>28</v>
          </cell>
          <cell r="N44">
            <v>33</v>
          </cell>
          <cell r="O44">
            <v>34</v>
          </cell>
          <cell r="P44">
            <v>36</v>
          </cell>
          <cell r="Q44">
            <v>37</v>
          </cell>
          <cell r="R44">
            <v>38</v>
          </cell>
          <cell r="S44">
            <v>40</v>
          </cell>
          <cell r="T44">
            <v>41</v>
          </cell>
          <cell r="U44">
            <v>40</v>
          </cell>
          <cell r="V44">
            <v>39</v>
          </cell>
          <cell r="W44">
            <v>37</v>
          </cell>
          <cell r="X44">
            <v>35</v>
          </cell>
          <cell r="Y44">
            <v>34</v>
          </cell>
          <cell r="Z44">
            <v>34</v>
          </cell>
          <cell r="AA44">
            <v>34</v>
          </cell>
          <cell r="AB44">
            <v>161</v>
          </cell>
          <cell r="AC44">
            <v>145</v>
          </cell>
          <cell r="AD44">
            <v>156</v>
          </cell>
          <cell r="AE44">
            <v>132</v>
          </cell>
          <cell r="AF44">
            <v>122</v>
          </cell>
          <cell r="AG44">
            <v>107</v>
          </cell>
          <cell r="AH44">
            <v>85</v>
          </cell>
          <cell r="AI44">
            <v>70</v>
          </cell>
          <cell r="AJ44">
            <v>59</v>
          </cell>
          <cell r="AK44">
            <v>46</v>
          </cell>
          <cell r="AL44">
            <v>35</v>
          </cell>
          <cell r="AM44">
            <v>23</v>
          </cell>
          <cell r="AN44">
            <v>18</v>
          </cell>
          <cell r="AO44">
            <v>3</v>
          </cell>
          <cell r="AP44">
            <v>16</v>
          </cell>
          <cell r="AQ44">
            <v>16</v>
          </cell>
          <cell r="AR44">
            <v>34</v>
          </cell>
          <cell r="AS44">
            <v>5614</v>
          </cell>
          <cell r="AT44">
            <v>99</v>
          </cell>
          <cell r="AU44">
            <v>90</v>
          </cell>
          <cell r="AV44">
            <v>460</v>
          </cell>
          <cell r="AW44">
            <v>30</v>
          </cell>
        </row>
        <row r="45">
          <cell r="C45">
            <v>4797</v>
          </cell>
          <cell r="D45" t="str">
            <v>P.S. ATOSHAICO</v>
          </cell>
          <cell r="E45" t="str">
            <v>I-1</v>
          </cell>
          <cell r="F45">
            <v>819</v>
          </cell>
          <cell r="G45">
            <v>8</v>
          </cell>
          <cell r="H45">
            <v>8</v>
          </cell>
          <cell r="I45">
            <v>2</v>
          </cell>
          <cell r="J45">
            <v>9</v>
          </cell>
          <cell r="K45">
            <v>10</v>
          </cell>
          <cell r="L45">
            <v>17</v>
          </cell>
          <cell r="M45">
            <v>10</v>
          </cell>
          <cell r="N45">
            <v>15</v>
          </cell>
          <cell r="O45">
            <v>16</v>
          </cell>
          <cell r="P45">
            <v>16</v>
          </cell>
          <cell r="Q45">
            <v>17</v>
          </cell>
          <cell r="R45">
            <v>18</v>
          </cell>
          <cell r="S45">
            <v>18</v>
          </cell>
          <cell r="T45">
            <v>19</v>
          </cell>
          <cell r="U45">
            <v>18</v>
          </cell>
          <cell r="V45">
            <v>18</v>
          </cell>
          <cell r="W45">
            <v>17</v>
          </cell>
          <cell r="X45">
            <v>16</v>
          </cell>
          <cell r="Y45">
            <v>16</v>
          </cell>
          <cell r="Z45">
            <v>15</v>
          </cell>
          <cell r="AA45">
            <v>15</v>
          </cell>
          <cell r="AB45">
            <v>74</v>
          </cell>
          <cell r="AC45">
            <v>66</v>
          </cell>
          <cell r="AD45">
            <v>71</v>
          </cell>
          <cell r="AE45">
            <v>60</v>
          </cell>
          <cell r="AF45">
            <v>56</v>
          </cell>
          <cell r="AG45">
            <v>49</v>
          </cell>
          <cell r="AH45">
            <v>39</v>
          </cell>
          <cell r="AI45">
            <v>32</v>
          </cell>
          <cell r="AJ45">
            <v>27</v>
          </cell>
          <cell r="AK45">
            <v>21</v>
          </cell>
          <cell r="AL45">
            <v>16</v>
          </cell>
          <cell r="AM45">
            <v>10</v>
          </cell>
          <cell r="AN45">
            <v>8</v>
          </cell>
          <cell r="AO45">
            <v>1</v>
          </cell>
          <cell r="AP45">
            <v>7</v>
          </cell>
          <cell r="AQ45">
            <v>7</v>
          </cell>
          <cell r="AR45">
            <v>16</v>
          </cell>
          <cell r="AS45">
            <v>5614</v>
          </cell>
          <cell r="AT45">
            <v>45</v>
          </cell>
          <cell r="AU45">
            <v>41</v>
          </cell>
          <cell r="AV45">
            <v>211</v>
          </cell>
          <cell r="AW45">
            <v>10</v>
          </cell>
        </row>
        <row r="46">
          <cell r="C46">
            <v>9863</v>
          </cell>
          <cell r="D46" t="str">
            <v>P.S. CUMBE CHONTABAMBA</v>
          </cell>
          <cell r="E46" t="str">
            <v>I-1</v>
          </cell>
          <cell r="F46">
            <v>1124</v>
          </cell>
          <cell r="G46">
            <v>13</v>
          </cell>
          <cell r="H46">
            <v>14</v>
          </cell>
          <cell r="I46">
            <v>14</v>
          </cell>
          <cell r="J46">
            <v>15</v>
          </cell>
          <cell r="K46">
            <v>13</v>
          </cell>
          <cell r="L46">
            <v>14</v>
          </cell>
          <cell r="M46">
            <v>13</v>
          </cell>
          <cell r="N46">
            <v>21</v>
          </cell>
          <cell r="O46">
            <v>21</v>
          </cell>
          <cell r="P46">
            <v>22</v>
          </cell>
          <cell r="Q46">
            <v>23</v>
          </cell>
          <cell r="R46">
            <v>24</v>
          </cell>
          <cell r="S46">
            <v>25</v>
          </cell>
          <cell r="T46">
            <v>25</v>
          </cell>
          <cell r="U46">
            <v>25</v>
          </cell>
          <cell r="V46">
            <v>24</v>
          </cell>
          <cell r="W46">
            <v>23</v>
          </cell>
          <cell r="X46">
            <v>22</v>
          </cell>
          <cell r="Y46">
            <v>21</v>
          </cell>
          <cell r="Z46">
            <v>21</v>
          </cell>
          <cell r="AA46">
            <v>21</v>
          </cell>
          <cell r="AB46">
            <v>101</v>
          </cell>
          <cell r="AC46">
            <v>90</v>
          </cell>
          <cell r="AD46">
            <v>97</v>
          </cell>
          <cell r="AE46">
            <v>82</v>
          </cell>
          <cell r="AF46">
            <v>76</v>
          </cell>
          <cell r="AG46">
            <v>67</v>
          </cell>
          <cell r="AH46">
            <v>53</v>
          </cell>
          <cell r="AI46">
            <v>44</v>
          </cell>
          <cell r="AJ46">
            <v>37</v>
          </cell>
          <cell r="AK46">
            <v>29</v>
          </cell>
          <cell r="AL46">
            <v>22</v>
          </cell>
          <cell r="AM46">
            <v>14</v>
          </cell>
          <cell r="AN46">
            <v>11</v>
          </cell>
          <cell r="AO46">
            <v>2</v>
          </cell>
          <cell r="AP46">
            <v>10</v>
          </cell>
          <cell r="AQ46">
            <v>10</v>
          </cell>
          <cell r="AR46">
            <v>21</v>
          </cell>
          <cell r="AS46">
            <v>5614</v>
          </cell>
          <cell r="AT46">
            <v>62</v>
          </cell>
          <cell r="AU46">
            <v>56</v>
          </cell>
          <cell r="AV46">
            <v>287</v>
          </cell>
          <cell r="AW46">
            <v>14</v>
          </cell>
        </row>
        <row r="47">
          <cell r="C47">
            <v>9870</v>
          </cell>
          <cell r="D47" t="str">
            <v>P.S. PUSOC</v>
          </cell>
          <cell r="E47" t="str">
            <v>I-1</v>
          </cell>
          <cell r="F47">
            <v>399</v>
          </cell>
          <cell r="G47">
            <v>4</v>
          </cell>
          <cell r="H47">
            <v>3</v>
          </cell>
          <cell r="I47">
            <v>4</v>
          </cell>
          <cell r="J47">
            <v>2</v>
          </cell>
          <cell r="K47">
            <v>4</v>
          </cell>
          <cell r="L47">
            <v>3</v>
          </cell>
          <cell r="M47">
            <v>4</v>
          </cell>
          <cell r="N47">
            <v>7</v>
          </cell>
          <cell r="O47">
            <v>8</v>
          </cell>
          <cell r="P47">
            <v>8</v>
          </cell>
          <cell r="Q47">
            <v>8</v>
          </cell>
          <cell r="R47">
            <v>9</v>
          </cell>
          <cell r="S47">
            <v>9</v>
          </cell>
          <cell r="T47">
            <v>9</v>
          </cell>
          <cell r="U47">
            <v>9</v>
          </cell>
          <cell r="V47">
            <v>9</v>
          </cell>
          <cell r="W47">
            <v>8</v>
          </cell>
          <cell r="X47">
            <v>8</v>
          </cell>
          <cell r="Y47">
            <v>8</v>
          </cell>
          <cell r="Z47">
            <v>8</v>
          </cell>
          <cell r="AA47">
            <v>8</v>
          </cell>
          <cell r="AB47">
            <v>37</v>
          </cell>
          <cell r="AC47">
            <v>33</v>
          </cell>
          <cell r="AD47">
            <v>35</v>
          </cell>
          <cell r="AE47">
            <v>30</v>
          </cell>
          <cell r="AF47">
            <v>28</v>
          </cell>
          <cell r="AG47">
            <v>24</v>
          </cell>
          <cell r="AH47">
            <v>19</v>
          </cell>
          <cell r="AI47">
            <v>16</v>
          </cell>
          <cell r="AJ47">
            <v>13</v>
          </cell>
          <cell r="AK47">
            <v>11</v>
          </cell>
          <cell r="AL47">
            <v>8</v>
          </cell>
          <cell r="AM47">
            <v>5</v>
          </cell>
          <cell r="AN47">
            <v>4</v>
          </cell>
          <cell r="AO47">
            <v>1</v>
          </cell>
          <cell r="AP47">
            <v>4</v>
          </cell>
          <cell r="AQ47">
            <v>4</v>
          </cell>
          <cell r="AR47">
            <v>8</v>
          </cell>
          <cell r="AS47">
            <v>5614</v>
          </cell>
          <cell r="AT47">
            <v>22</v>
          </cell>
          <cell r="AU47">
            <v>20</v>
          </cell>
          <cell r="AV47">
            <v>104</v>
          </cell>
          <cell r="AW47">
            <v>3</v>
          </cell>
        </row>
        <row r="48">
          <cell r="C48">
            <v>10277</v>
          </cell>
          <cell r="D48" t="str">
            <v>ESSALUD BAMBAMARCA</v>
          </cell>
          <cell r="E48" t="str">
            <v>I-2</v>
          </cell>
          <cell r="F48">
            <v>6317</v>
          </cell>
          <cell r="G48">
            <v>60</v>
          </cell>
          <cell r="H48">
            <v>35</v>
          </cell>
          <cell r="I48">
            <v>79</v>
          </cell>
          <cell r="J48">
            <v>84</v>
          </cell>
          <cell r="K48">
            <v>85</v>
          </cell>
          <cell r="L48">
            <v>115</v>
          </cell>
          <cell r="M48">
            <v>108</v>
          </cell>
          <cell r="N48">
            <v>114</v>
          </cell>
          <cell r="O48">
            <v>119</v>
          </cell>
          <cell r="P48">
            <v>124</v>
          </cell>
          <cell r="Q48">
            <v>129</v>
          </cell>
          <cell r="R48">
            <v>134</v>
          </cell>
          <cell r="S48">
            <v>139</v>
          </cell>
          <cell r="T48">
            <v>142</v>
          </cell>
          <cell r="U48">
            <v>140</v>
          </cell>
          <cell r="V48">
            <v>134</v>
          </cell>
          <cell r="W48">
            <v>129</v>
          </cell>
          <cell r="X48">
            <v>123</v>
          </cell>
          <cell r="Y48">
            <v>119</v>
          </cell>
          <cell r="Z48">
            <v>117</v>
          </cell>
          <cell r="AA48">
            <v>117</v>
          </cell>
          <cell r="AB48">
            <v>561</v>
          </cell>
          <cell r="AC48">
            <v>505</v>
          </cell>
          <cell r="AD48">
            <v>542</v>
          </cell>
          <cell r="AE48">
            <v>459</v>
          </cell>
          <cell r="AF48">
            <v>424</v>
          </cell>
          <cell r="AG48">
            <v>372</v>
          </cell>
          <cell r="AH48">
            <v>294</v>
          </cell>
          <cell r="AI48">
            <v>243</v>
          </cell>
          <cell r="AJ48">
            <v>204</v>
          </cell>
          <cell r="AK48">
            <v>161</v>
          </cell>
          <cell r="AL48">
            <v>123</v>
          </cell>
          <cell r="AM48">
            <v>79</v>
          </cell>
          <cell r="AN48">
            <v>64</v>
          </cell>
          <cell r="AO48">
            <v>9</v>
          </cell>
          <cell r="AP48">
            <v>55</v>
          </cell>
          <cell r="AQ48">
            <v>56</v>
          </cell>
          <cell r="AR48">
            <v>119</v>
          </cell>
          <cell r="AS48">
            <v>5614</v>
          </cell>
          <cell r="AT48">
            <v>345</v>
          </cell>
          <cell r="AU48">
            <v>314</v>
          </cell>
          <cell r="AV48">
            <v>1601</v>
          </cell>
          <cell r="AW48">
            <v>0</v>
          </cell>
        </row>
        <row r="49">
          <cell r="D49" t="str">
            <v>MICRORED HUALGAYOC</v>
          </cell>
          <cell r="F49">
            <v>16535</v>
          </cell>
          <cell r="G49">
            <v>198</v>
          </cell>
          <cell r="H49">
            <v>157</v>
          </cell>
          <cell r="I49">
            <v>175</v>
          </cell>
          <cell r="J49">
            <v>193</v>
          </cell>
          <cell r="K49">
            <v>177</v>
          </cell>
          <cell r="L49">
            <v>230</v>
          </cell>
          <cell r="M49">
            <v>170</v>
          </cell>
          <cell r="N49">
            <v>293</v>
          </cell>
          <cell r="O49">
            <v>302</v>
          </cell>
          <cell r="P49">
            <v>311</v>
          </cell>
          <cell r="Q49">
            <v>320</v>
          </cell>
          <cell r="R49">
            <v>328</v>
          </cell>
          <cell r="S49">
            <v>340</v>
          </cell>
          <cell r="T49">
            <v>344</v>
          </cell>
          <cell r="U49">
            <v>340</v>
          </cell>
          <cell r="V49">
            <v>330</v>
          </cell>
          <cell r="W49">
            <v>322</v>
          </cell>
          <cell r="X49">
            <v>313</v>
          </cell>
          <cell r="Y49">
            <v>305</v>
          </cell>
          <cell r="Z49">
            <v>299</v>
          </cell>
          <cell r="AA49">
            <v>295</v>
          </cell>
          <cell r="AB49">
            <v>1440</v>
          </cell>
          <cell r="AC49">
            <v>1550</v>
          </cell>
          <cell r="AD49">
            <v>1610</v>
          </cell>
          <cell r="AE49">
            <v>1305</v>
          </cell>
          <cell r="AF49">
            <v>1130</v>
          </cell>
          <cell r="AG49">
            <v>997</v>
          </cell>
          <cell r="AH49">
            <v>751</v>
          </cell>
          <cell r="AI49">
            <v>668</v>
          </cell>
          <cell r="AJ49">
            <v>509</v>
          </cell>
          <cell r="AK49">
            <v>410</v>
          </cell>
          <cell r="AL49">
            <v>280</v>
          </cell>
          <cell r="AM49">
            <v>187</v>
          </cell>
          <cell r="AN49">
            <v>154</v>
          </cell>
          <cell r="AO49">
            <v>24</v>
          </cell>
          <cell r="AP49">
            <v>146</v>
          </cell>
          <cell r="AQ49">
            <v>148</v>
          </cell>
          <cell r="AR49">
            <v>317</v>
          </cell>
          <cell r="AS49">
            <v>67368</v>
          </cell>
          <cell r="AT49">
            <v>829</v>
          </cell>
          <cell r="AU49">
            <v>743</v>
          </cell>
          <cell r="AV49">
            <v>3269</v>
          </cell>
          <cell r="AW49">
            <v>162</v>
          </cell>
        </row>
        <row r="50">
          <cell r="C50">
            <v>4805</v>
          </cell>
          <cell r="D50" t="str">
            <v>C.S. HUALGAYOC</v>
          </cell>
          <cell r="E50" t="str">
            <v>I-3</v>
          </cell>
          <cell r="F50">
            <v>3712</v>
          </cell>
          <cell r="G50">
            <v>50</v>
          </cell>
          <cell r="H50">
            <v>45</v>
          </cell>
          <cell r="I50">
            <v>42</v>
          </cell>
          <cell r="J50">
            <v>37</v>
          </cell>
          <cell r="K50">
            <v>36</v>
          </cell>
          <cell r="L50">
            <v>44</v>
          </cell>
          <cell r="M50">
            <v>36</v>
          </cell>
          <cell r="N50">
            <v>66</v>
          </cell>
          <cell r="O50">
            <v>67</v>
          </cell>
          <cell r="P50">
            <v>69</v>
          </cell>
          <cell r="Q50">
            <v>73</v>
          </cell>
          <cell r="R50">
            <v>73</v>
          </cell>
          <cell r="S50">
            <v>77</v>
          </cell>
          <cell r="T50">
            <v>76</v>
          </cell>
          <cell r="U50">
            <v>77</v>
          </cell>
          <cell r="V50">
            <v>73</v>
          </cell>
          <cell r="W50">
            <v>74</v>
          </cell>
          <cell r="X50">
            <v>70</v>
          </cell>
          <cell r="Y50">
            <v>68</v>
          </cell>
          <cell r="Z50">
            <v>68</v>
          </cell>
          <cell r="AA50">
            <v>66</v>
          </cell>
          <cell r="AB50">
            <v>323</v>
          </cell>
          <cell r="AC50">
            <v>348</v>
          </cell>
          <cell r="AD50">
            <v>362</v>
          </cell>
          <cell r="AE50">
            <v>294</v>
          </cell>
          <cell r="AF50">
            <v>255</v>
          </cell>
          <cell r="AG50">
            <v>225</v>
          </cell>
          <cell r="AH50">
            <v>168</v>
          </cell>
          <cell r="AI50">
            <v>150</v>
          </cell>
          <cell r="AJ50">
            <v>115</v>
          </cell>
          <cell r="AK50">
            <v>94</v>
          </cell>
          <cell r="AL50">
            <v>63</v>
          </cell>
          <cell r="AM50">
            <v>43</v>
          </cell>
          <cell r="AN50">
            <v>35</v>
          </cell>
          <cell r="AO50">
            <v>6</v>
          </cell>
          <cell r="AP50">
            <v>32</v>
          </cell>
          <cell r="AQ50">
            <v>32</v>
          </cell>
          <cell r="AR50">
            <v>72</v>
          </cell>
          <cell r="AS50">
            <v>5614</v>
          </cell>
          <cell r="AT50">
            <v>186</v>
          </cell>
          <cell r="AU50">
            <v>167</v>
          </cell>
          <cell r="AV50">
            <v>736</v>
          </cell>
          <cell r="AW50">
            <v>43</v>
          </cell>
        </row>
        <row r="51">
          <cell r="C51">
            <v>4807</v>
          </cell>
          <cell r="D51" t="str">
            <v>P.S. EL TINGO</v>
          </cell>
          <cell r="E51" t="str">
            <v>I-1</v>
          </cell>
          <cell r="F51">
            <v>534</v>
          </cell>
          <cell r="G51">
            <v>12</v>
          </cell>
          <cell r="H51">
            <v>11</v>
          </cell>
          <cell r="I51">
            <v>13</v>
          </cell>
          <cell r="J51">
            <v>11</v>
          </cell>
          <cell r="K51">
            <v>13</v>
          </cell>
          <cell r="L51">
            <v>22</v>
          </cell>
          <cell r="M51">
            <v>14</v>
          </cell>
          <cell r="N51">
            <v>9</v>
          </cell>
          <cell r="O51">
            <v>9</v>
          </cell>
          <cell r="P51">
            <v>9</v>
          </cell>
          <cell r="Q51">
            <v>9</v>
          </cell>
          <cell r="R51">
            <v>10</v>
          </cell>
          <cell r="S51">
            <v>10</v>
          </cell>
          <cell r="T51">
            <v>10</v>
          </cell>
          <cell r="U51">
            <v>10</v>
          </cell>
          <cell r="V51">
            <v>10</v>
          </cell>
          <cell r="W51">
            <v>9</v>
          </cell>
          <cell r="X51">
            <v>9</v>
          </cell>
          <cell r="Y51">
            <v>9</v>
          </cell>
          <cell r="Z51">
            <v>9</v>
          </cell>
          <cell r="AA51">
            <v>9</v>
          </cell>
          <cell r="AB51">
            <v>42</v>
          </cell>
          <cell r="AC51">
            <v>45</v>
          </cell>
          <cell r="AD51">
            <v>47</v>
          </cell>
          <cell r="AE51">
            <v>38</v>
          </cell>
          <cell r="AF51">
            <v>33</v>
          </cell>
          <cell r="AG51">
            <v>29</v>
          </cell>
          <cell r="AH51">
            <v>22</v>
          </cell>
          <cell r="AI51">
            <v>19</v>
          </cell>
          <cell r="AJ51">
            <v>15</v>
          </cell>
          <cell r="AK51">
            <v>12</v>
          </cell>
          <cell r="AL51">
            <v>8</v>
          </cell>
          <cell r="AM51">
            <v>5</v>
          </cell>
          <cell r="AN51">
            <v>4</v>
          </cell>
          <cell r="AO51">
            <v>1</v>
          </cell>
          <cell r="AP51">
            <v>4</v>
          </cell>
          <cell r="AQ51">
            <v>4</v>
          </cell>
          <cell r="AR51">
            <v>9</v>
          </cell>
          <cell r="AS51">
            <v>5614</v>
          </cell>
          <cell r="AT51">
            <v>24</v>
          </cell>
          <cell r="AU51">
            <v>22</v>
          </cell>
          <cell r="AV51">
            <v>95</v>
          </cell>
          <cell r="AW51">
            <v>10</v>
          </cell>
        </row>
        <row r="52">
          <cell r="C52">
            <v>4812</v>
          </cell>
          <cell r="D52" t="str">
            <v>P.S. YERBA SANTA</v>
          </cell>
          <cell r="E52" t="str">
            <v>I-1</v>
          </cell>
          <cell r="F52">
            <v>941</v>
          </cell>
          <cell r="G52">
            <v>7</v>
          </cell>
          <cell r="H52">
            <v>4</v>
          </cell>
          <cell r="I52">
            <v>7</v>
          </cell>
          <cell r="J52">
            <v>6</v>
          </cell>
          <cell r="K52">
            <v>4</v>
          </cell>
          <cell r="L52">
            <v>12</v>
          </cell>
          <cell r="M52">
            <v>7</v>
          </cell>
          <cell r="N52">
            <v>17</v>
          </cell>
          <cell r="O52">
            <v>18</v>
          </cell>
          <cell r="P52">
            <v>18</v>
          </cell>
          <cell r="Q52">
            <v>19</v>
          </cell>
          <cell r="R52">
            <v>19</v>
          </cell>
          <cell r="S52">
            <v>20</v>
          </cell>
          <cell r="T52">
            <v>20</v>
          </cell>
          <cell r="U52">
            <v>20</v>
          </cell>
          <cell r="V52">
            <v>19</v>
          </cell>
          <cell r="W52">
            <v>19</v>
          </cell>
          <cell r="X52">
            <v>18</v>
          </cell>
          <cell r="Y52">
            <v>18</v>
          </cell>
          <cell r="Z52">
            <v>17</v>
          </cell>
          <cell r="AA52">
            <v>17</v>
          </cell>
          <cell r="AB52">
            <v>84</v>
          </cell>
          <cell r="AC52">
            <v>91</v>
          </cell>
          <cell r="AD52">
            <v>94</v>
          </cell>
          <cell r="AE52">
            <v>76</v>
          </cell>
          <cell r="AF52">
            <v>66</v>
          </cell>
          <cell r="AG52">
            <v>58</v>
          </cell>
          <cell r="AH52">
            <v>44</v>
          </cell>
          <cell r="AI52">
            <v>39</v>
          </cell>
          <cell r="AJ52">
            <v>30</v>
          </cell>
          <cell r="AK52">
            <v>24</v>
          </cell>
          <cell r="AL52">
            <v>16</v>
          </cell>
          <cell r="AM52">
            <v>11</v>
          </cell>
          <cell r="AN52">
            <v>9</v>
          </cell>
          <cell r="AO52">
            <v>1</v>
          </cell>
          <cell r="AP52">
            <v>9</v>
          </cell>
          <cell r="AQ52">
            <v>9</v>
          </cell>
          <cell r="AR52">
            <v>19</v>
          </cell>
          <cell r="AS52">
            <v>5614</v>
          </cell>
          <cell r="AT52">
            <v>49</v>
          </cell>
          <cell r="AU52">
            <v>43</v>
          </cell>
          <cell r="AV52">
            <v>191</v>
          </cell>
          <cell r="AW52">
            <v>4</v>
          </cell>
        </row>
        <row r="53">
          <cell r="C53">
            <v>4810</v>
          </cell>
          <cell r="D53" t="str">
            <v>P.S. PINGULLO</v>
          </cell>
          <cell r="E53" t="str">
            <v>I-1</v>
          </cell>
          <cell r="F53">
            <v>869</v>
          </cell>
          <cell r="G53">
            <v>9</v>
          </cell>
          <cell r="H53">
            <v>4</v>
          </cell>
          <cell r="I53">
            <v>6</v>
          </cell>
          <cell r="J53">
            <v>9</v>
          </cell>
          <cell r="K53">
            <v>6</v>
          </cell>
          <cell r="L53">
            <v>7</v>
          </cell>
          <cell r="M53">
            <v>5</v>
          </cell>
          <cell r="N53">
            <v>16</v>
          </cell>
          <cell r="O53">
            <v>16</v>
          </cell>
          <cell r="P53">
            <v>17</v>
          </cell>
          <cell r="Q53">
            <v>17</v>
          </cell>
          <cell r="R53">
            <v>18</v>
          </cell>
          <cell r="S53">
            <v>18</v>
          </cell>
          <cell r="T53">
            <v>19</v>
          </cell>
          <cell r="U53">
            <v>18</v>
          </cell>
          <cell r="V53">
            <v>18</v>
          </cell>
          <cell r="W53">
            <v>17</v>
          </cell>
          <cell r="X53">
            <v>17</v>
          </cell>
          <cell r="Y53">
            <v>16</v>
          </cell>
          <cell r="Z53">
            <v>16</v>
          </cell>
          <cell r="AA53">
            <v>16</v>
          </cell>
          <cell r="AB53">
            <v>78</v>
          </cell>
          <cell r="AC53">
            <v>84</v>
          </cell>
          <cell r="AD53">
            <v>87</v>
          </cell>
          <cell r="AE53">
            <v>70</v>
          </cell>
          <cell r="AF53">
            <v>61</v>
          </cell>
          <cell r="AG53">
            <v>54</v>
          </cell>
          <cell r="AH53">
            <v>41</v>
          </cell>
          <cell r="AI53">
            <v>36</v>
          </cell>
          <cell r="AJ53">
            <v>27</v>
          </cell>
          <cell r="AK53">
            <v>22</v>
          </cell>
          <cell r="AL53">
            <v>15</v>
          </cell>
          <cell r="AM53">
            <v>10</v>
          </cell>
          <cell r="AN53">
            <v>8</v>
          </cell>
          <cell r="AO53">
            <v>1</v>
          </cell>
          <cell r="AP53">
            <v>8</v>
          </cell>
          <cell r="AQ53">
            <v>8</v>
          </cell>
          <cell r="AR53">
            <v>17</v>
          </cell>
          <cell r="AS53">
            <v>5614</v>
          </cell>
          <cell r="AT53">
            <v>45</v>
          </cell>
          <cell r="AU53">
            <v>40</v>
          </cell>
          <cell r="AV53">
            <v>176</v>
          </cell>
          <cell r="AW53">
            <v>4</v>
          </cell>
        </row>
        <row r="54">
          <cell r="C54">
            <v>6817</v>
          </cell>
          <cell r="D54" t="str">
            <v>P.S. VISTA ALEGRE BAJO</v>
          </cell>
          <cell r="E54" t="str">
            <v>I-2</v>
          </cell>
          <cell r="F54">
            <v>1347</v>
          </cell>
          <cell r="G54">
            <v>15</v>
          </cell>
          <cell r="H54">
            <v>11</v>
          </cell>
          <cell r="I54">
            <v>12</v>
          </cell>
          <cell r="J54">
            <v>9</v>
          </cell>
          <cell r="K54">
            <v>15</v>
          </cell>
          <cell r="L54">
            <v>19</v>
          </cell>
          <cell r="M54">
            <v>15</v>
          </cell>
          <cell r="N54">
            <v>24</v>
          </cell>
          <cell r="O54">
            <v>25</v>
          </cell>
          <cell r="P54">
            <v>25</v>
          </cell>
          <cell r="Q54">
            <v>26</v>
          </cell>
          <cell r="R54">
            <v>27</v>
          </cell>
          <cell r="S54">
            <v>28</v>
          </cell>
          <cell r="T54">
            <v>28</v>
          </cell>
          <cell r="U54">
            <v>28</v>
          </cell>
          <cell r="V54">
            <v>27</v>
          </cell>
          <cell r="W54">
            <v>26</v>
          </cell>
          <cell r="X54">
            <v>26</v>
          </cell>
          <cell r="Y54">
            <v>25</v>
          </cell>
          <cell r="Z54">
            <v>24</v>
          </cell>
          <cell r="AA54">
            <v>24</v>
          </cell>
          <cell r="AB54">
            <v>118</v>
          </cell>
          <cell r="AC54">
            <v>127</v>
          </cell>
          <cell r="AD54">
            <v>132</v>
          </cell>
          <cell r="AE54">
            <v>107</v>
          </cell>
          <cell r="AF54">
            <v>93</v>
          </cell>
          <cell r="AG54">
            <v>82</v>
          </cell>
          <cell r="AH54">
            <v>62</v>
          </cell>
          <cell r="AI54">
            <v>55</v>
          </cell>
          <cell r="AJ54">
            <v>42</v>
          </cell>
          <cell r="AK54">
            <v>34</v>
          </cell>
          <cell r="AL54">
            <v>23</v>
          </cell>
          <cell r="AM54">
            <v>15</v>
          </cell>
          <cell r="AN54">
            <v>13</v>
          </cell>
          <cell r="AO54">
            <v>2</v>
          </cell>
          <cell r="AP54">
            <v>12</v>
          </cell>
          <cell r="AQ54">
            <v>12</v>
          </cell>
          <cell r="AR54">
            <v>26</v>
          </cell>
          <cell r="AS54">
            <v>5614</v>
          </cell>
          <cell r="AT54">
            <v>68</v>
          </cell>
          <cell r="AU54">
            <v>61</v>
          </cell>
          <cell r="AV54">
            <v>268</v>
          </cell>
          <cell r="AW54">
            <v>13</v>
          </cell>
        </row>
        <row r="55">
          <cell r="C55">
            <v>4808</v>
          </cell>
          <cell r="D55" t="str">
            <v>C.S. MORAN LIRIO</v>
          </cell>
          <cell r="E55" t="str">
            <v>I-3</v>
          </cell>
          <cell r="F55">
            <v>2631</v>
          </cell>
          <cell r="G55">
            <v>29</v>
          </cell>
          <cell r="H55">
            <v>24</v>
          </cell>
          <cell r="I55">
            <v>29</v>
          </cell>
          <cell r="J55">
            <v>30</v>
          </cell>
          <cell r="K55">
            <v>25</v>
          </cell>
          <cell r="L55">
            <v>36</v>
          </cell>
          <cell r="M55">
            <v>27</v>
          </cell>
          <cell r="N55">
            <v>47</v>
          </cell>
          <cell r="O55">
            <v>48</v>
          </cell>
          <cell r="P55">
            <v>50</v>
          </cell>
          <cell r="Q55">
            <v>51</v>
          </cell>
          <cell r="R55">
            <v>52</v>
          </cell>
          <cell r="S55">
            <v>54</v>
          </cell>
          <cell r="T55">
            <v>55</v>
          </cell>
          <cell r="U55">
            <v>54</v>
          </cell>
          <cell r="V55">
            <v>53</v>
          </cell>
          <cell r="W55">
            <v>51</v>
          </cell>
          <cell r="X55">
            <v>50</v>
          </cell>
          <cell r="Y55">
            <v>49</v>
          </cell>
          <cell r="Z55">
            <v>48</v>
          </cell>
          <cell r="AA55">
            <v>47</v>
          </cell>
          <cell r="AB55">
            <v>229</v>
          </cell>
          <cell r="AC55">
            <v>247</v>
          </cell>
          <cell r="AD55">
            <v>256</v>
          </cell>
          <cell r="AE55">
            <v>208</v>
          </cell>
          <cell r="AF55">
            <v>180</v>
          </cell>
          <cell r="AG55">
            <v>159</v>
          </cell>
          <cell r="AH55">
            <v>120</v>
          </cell>
          <cell r="AI55">
            <v>106</v>
          </cell>
          <cell r="AJ55">
            <v>81</v>
          </cell>
          <cell r="AK55">
            <v>65</v>
          </cell>
          <cell r="AL55">
            <v>45</v>
          </cell>
          <cell r="AM55">
            <v>30</v>
          </cell>
          <cell r="AN55">
            <v>25</v>
          </cell>
          <cell r="AO55">
            <v>4</v>
          </cell>
          <cell r="AP55">
            <v>23</v>
          </cell>
          <cell r="AQ55">
            <v>24</v>
          </cell>
          <cell r="AR55">
            <v>50</v>
          </cell>
          <cell r="AS55">
            <v>5614</v>
          </cell>
          <cell r="AT55">
            <v>132</v>
          </cell>
          <cell r="AU55">
            <v>118</v>
          </cell>
          <cell r="AV55">
            <v>520</v>
          </cell>
          <cell r="AW55">
            <v>28</v>
          </cell>
        </row>
        <row r="56">
          <cell r="C56">
            <v>4806</v>
          </cell>
          <cell r="D56" t="str">
            <v>P.S. APAN ALTO</v>
          </cell>
          <cell r="E56" t="str">
            <v>I-2</v>
          </cell>
          <cell r="F56">
            <v>1664</v>
          </cell>
          <cell r="G56">
            <v>22</v>
          </cell>
          <cell r="H56">
            <v>19</v>
          </cell>
          <cell r="I56">
            <v>22</v>
          </cell>
          <cell r="J56">
            <v>30</v>
          </cell>
          <cell r="K56">
            <v>25</v>
          </cell>
          <cell r="L56">
            <v>25</v>
          </cell>
          <cell r="M56">
            <v>23</v>
          </cell>
          <cell r="N56">
            <v>29</v>
          </cell>
          <cell r="O56">
            <v>30</v>
          </cell>
          <cell r="P56">
            <v>31</v>
          </cell>
          <cell r="Q56">
            <v>32</v>
          </cell>
          <cell r="R56">
            <v>32</v>
          </cell>
          <cell r="S56">
            <v>33</v>
          </cell>
          <cell r="T56">
            <v>34</v>
          </cell>
          <cell r="U56">
            <v>33</v>
          </cell>
          <cell r="V56">
            <v>32</v>
          </cell>
          <cell r="W56">
            <v>32</v>
          </cell>
          <cell r="X56">
            <v>31</v>
          </cell>
          <cell r="Y56">
            <v>30</v>
          </cell>
          <cell r="Z56">
            <v>29</v>
          </cell>
          <cell r="AA56">
            <v>29</v>
          </cell>
          <cell r="AB56">
            <v>142</v>
          </cell>
          <cell r="AC56">
            <v>153</v>
          </cell>
          <cell r="AD56">
            <v>159</v>
          </cell>
          <cell r="AE56">
            <v>129</v>
          </cell>
          <cell r="AF56">
            <v>111</v>
          </cell>
          <cell r="AG56">
            <v>98</v>
          </cell>
          <cell r="AH56">
            <v>74</v>
          </cell>
          <cell r="AI56">
            <v>66</v>
          </cell>
          <cell r="AJ56">
            <v>50</v>
          </cell>
          <cell r="AK56">
            <v>40</v>
          </cell>
          <cell r="AL56">
            <v>28</v>
          </cell>
          <cell r="AM56">
            <v>18</v>
          </cell>
          <cell r="AN56">
            <v>15</v>
          </cell>
          <cell r="AO56">
            <v>2</v>
          </cell>
          <cell r="AP56">
            <v>14</v>
          </cell>
          <cell r="AQ56">
            <v>15</v>
          </cell>
          <cell r="AR56">
            <v>31</v>
          </cell>
          <cell r="AS56">
            <v>5614</v>
          </cell>
          <cell r="AT56">
            <v>82</v>
          </cell>
          <cell r="AU56">
            <v>73</v>
          </cell>
          <cell r="AV56">
            <v>322</v>
          </cell>
          <cell r="AW56">
            <v>23</v>
          </cell>
        </row>
        <row r="57">
          <cell r="C57">
            <v>4811</v>
          </cell>
          <cell r="D57" t="str">
            <v>P.S. PUJUPE</v>
          </cell>
          <cell r="E57" t="str">
            <v>I-1</v>
          </cell>
          <cell r="F57">
            <v>968</v>
          </cell>
          <cell r="G57">
            <v>8</v>
          </cell>
          <cell r="H57">
            <v>4</v>
          </cell>
          <cell r="I57">
            <v>5</v>
          </cell>
          <cell r="J57">
            <v>10</v>
          </cell>
          <cell r="K57">
            <v>10</v>
          </cell>
          <cell r="L57">
            <v>13</v>
          </cell>
          <cell r="M57">
            <v>6</v>
          </cell>
          <cell r="N57">
            <v>17</v>
          </cell>
          <cell r="O57">
            <v>18</v>
          </cell>
          <cell r="P57">
            <v>19</v>
          </cell>
          <cell r="Q57">
            <v>19</v>
          </cell>
          <cell r="R57">
            <v>20</v>
          </cell>
          <cell r="S57">
            <v>20</v>
          </cell>
          <cell r="T57">
            <v>21</v>
          </cell>
          <cell r="U57">
            <v>20</v>
          </cell>
          <cell r="V57">
            <v>20</v>
          </cell>
          <cell r="W57">
            <v>19</v>
          </cell>
          <cell r="X57">
            <v>19</v>
          </cell>
          <cell r="Y57">
            <v>18</v>
          </cell>
          <cell r="Z57">
            <v>18</v>
          </cell>
          <cell r="AA57">
            <v>18</v>
          </cell>
          <cell r="AB57">
            <v>86</v>
          </cell>
          <cell r="AC57">
            <v>92</v>
          </cell>
          <cell r="AD57">
            <v>96</v>
          </cell>
          <cell r="AE57">
            <v>78</v>
          </cell>
          <cell r="AF57">
            <v>67</v>
          </cell>
          <cell r="AG57">
            <v>59</v>
          </cell>
          <cell r="AH57">
            <v>45</v>
          </cell>
          <cell r="AI57">
            <v>40</v>
          </cell>
          <cell r="AJ57">
            <v>30</v>
          </cell>
          <cell r="AK57">
            <v>24</v>
          </cell>
          <cell r="AL57">
            <v>17</v>
          </cell>
          <cell r="AM57">
            <v>11</v>
          </cell>
          <cell r="AN57">
            <v>9</v>
          </cell>
          <cell r="AO57">
            <v>1</v>
          </cell>
          <cell r="AP57">
            <v>9</v>
          </cell>
          <cell r="AQ57">
            <v>9</v>
          </cell>
          <cell r="AR57">
            <v>19</v>
          </cell>
          <cell r="AS57">
            <v>5614</v>
          </cell>
          <cell r="AT57">
            <v>49</v>
          </cell>
          <cell r="AU57">
            <v>44</v>
          </cell>
          <cell r="AV57">
            <v>195</v>
          </cell>
          <cell r="AW57">
            <v>4</v>
          </cell>
        </row>
        <row r="58">
          <cell r="C58">
            <v>4809</v>
          </cell>
          <cell r="D58" t="str">
            <v>P.S. MORAN PATA</v>
          </cell>
          <cell r="E58" t="str">
            <v>I-1</v>
          </cell>
          <cell r="F58">
            <v>1298</v>
          </cell>
          <cell r="G58">
            <v>15</v>
          </cell>
          <cell r="H58">
            <v>11</v>
          </cell>
          <cell r="I58">
            <v>13</v>
          </cell>
          <cell r="J58">
            <v>16</v>
          </cell>
          <cell r="K58">
            <v>10</v>
          </cell>
          <cell r="L58">
            <v>17</v>
          </cell>
          <cell r="M58">
            <v>14</v>
          </cell>
          <cell r="N58">
            <v>23</v>
          </cell>
          <cell r="O58">
            <v>24</v>
          </cell>
          <cell r="P58">
            <v>25</v>
          </cell>
          <cell r="Q58">
            <v>25</v>
          </cell>
          <cell r="R58">
            <v>26</v>
          </cell>
          <cell r="S58">
            <v>27</v>
          </cell>
          <cell r="T58">
            <v>27</v>
          </cell>
          <cell r="U58">
            <v>27</v>
          </cell>
          <cell r="V58">
            <v>26</v>
          </cell>
          <cell r="W58">
            <v>25</v>
          </cell>
          <cell r="X58">
            <v>25</v>
          </cell>
          <cell r="Y58">
            <v>24</v>
          </cell>
          <cell r="Z58">
            <v>24</v>
          </cell>
          <cell r="AA58">
            <v>23</v>
          </cell>
          <cell r="AB58">
            <v>113</v>
          </cell>
          <cell r="AC58">
            <v>122</v>
          </cell>
          <cell r="AD58">
            <v>127</v>
          </cell>
          <cell r="AE58">
            <v>103</v>
          </cell>
          <cell r="AF58">
            <v>89</v>
          </cell>
          <cell r="AG58">
            <v>79</v>
          </cell>
          <cell r="AH58">
            <v>59</v>
          </cell>
          <cell r="AI58">
            <v>53</v>
          </cell>
          <cell r="AJ58">
            <v>40</v>
          </cell>
          <cell r="AK58">
            <v>32</v>
          </cell>
          <cell r="AL58">
            <v>22</v>
          </cell>
          <cell r="AM58">
            <v>15</v>
          </cell>
          <cell r="AN58">
            <v>12</v>
          </cell>
          <cell r="AO58">
            <v>2</v>
          </cell>
          <cell r="AP58">
            <v>12</v>
          </cell>
          <cell r="AQ58">
            <v>12</v>
          </cell>
          <cell r="AR58">
            <v>25</v>
          </cell>
          <cell r="AS58">
            <v>5614</v>
          </cell>
          <cell r="AT58">
            <v>65</v>
          </cell>
          <cell r="AU58">
            <v>59</v>
          </cell>
          <cell r="AV58">
            <v>258</v>
          </cell>
          <cell r="AW58">
            <v>11</v>
          </cell>
        </row>
        <row r="59">
          <cell r="C59">
            <v>10111</v>
          </cell>
          <cell r="D59" t="str">
            <v>P.S. PILANCONES</v>
          </cell>
          <cell r="E59" t="str">
            <v>I-1</v>
          </cell>
          <cell r="F59">
            <v>873</v>
          </cell>
          <cell r="G59">
            <v>5</v>
          </cell>
          <cell r="H59">
            <v>5</v>
          </cell>
          <cell r="I59">
            <v>5</v>
          </cell>
          <cell r="J59">
            <v>5</v>
          </cell>
          <cell r="K59">
            <v>8</v>
          </cell>
          <cell r="L59">
            <v>6</v>
          </cell>
          <cell r="M59">
            <v>2</v>
          </cell>
          <cell r="N59">
            <v>16</v>
          </cell>
          <cell r="O59">
            <v>16</v>
          </cell>
          <cell r="P59">
            <v>17</v>
          </cell>
          <cell r="Q59">
            <v>17</v>
          </cell>
          <cell r="R59">
            <v>18</v>
          </cell>
          <cell r="S59">
            <v>19</v>
          </cell>
          <cell r="T59">
            <v>19</v>
          </cell>
          <cell r="U59">
            <v>19</v>
          </cell>
          <cell r="V59">
            <v>18</v>
          </cell>
          <cell r="W59">
            <v>18</v>
          </cell>
          <cell r="X59">
            <v>17</v>
          </cell>
          <cell r="Y59">
            <v>17</v>
          </cell>
          <cell r="Z59">
            <v>16</v>
          </cell>
          <cell r="AA59">
            <v>16</v>
          </cell>
          <cell r="AB59">
            <v>79</v>
          </cell>
          <cell r="AC59">
            <v>85</v>
          </cell>
          <cell r="AD59">
            <v>88</v>
          </cell>
          <cell r="AE59">
            <v>71</v>
          </cell>
          <cell r="AF59">
            <v>62</v>
          </cell>
          <cell r="AG59">
            <v>54</v>
          </cell>
          <cell r="AH59">
            <v>41</v>
          </cell>
          <cell r="AI59">
            <v>36</v>
          </cell>
          <cell r="AJ59">
            <v>28</v>
          </cell>
          <cell r="AK59">
            <v>22</v>
          </cell>
          <cell r="AL59">
            <v>15</v>
          </cell>
          <cell r="AM59">
            <v>10</v>
          </cell>
          <cell r="AN59">
            <v>8</v>
          </cell>
          <cell r="AO59">
            <v>1</v>
          </cell>
          <cell r="AP59">
            <v>8</v>
          </cell>
          <cell r="AQ59">
            <v>8</v>
          </cell>
          <cell r="AR59">
            <v>17</v>
          </cell>
          <cell r="AS59">
            <v>5614</v>
          </cell>
          <cell r="AT59">
            <v>45</v>
          </cell>
          <cell r="AU59">
            <v>41</v>
          </cell>
          <cell r="AV59">
            <v>178</v>
          </cell>
          <cell r="AW59">
            <v>5</v>
          </cell>
        </row>
        <row r="60">
          <cell r="C60">
            <v>11560</v>
          </cell>
          <cell r="D60" t="str">
            <v>P.S. TRANCA DE PUJUPE</v>
          </cell>
          <cell r="E60" t="str">
            <v>I-1</v>
          </cell>
          <cell r="F60">
            <v>1179</v>
          </cell>
          <cell r="G60">
            <v>23</v>
          </cell>
          <cell r="H60">
            <v>16</v>
          </cell>
          <cell r="I60">
            <v>19</v>
          </cell>
          <cell r="J60">
            <v>25</v>
          </cell>
          <cell r="K60">
            <v>21</v>
          </cell>
          <cell r="L60">
            <v>24</v>
          </cell>
          <cell r="M60">
            <v>19</v>
          </cell>
          <cell r="N60">
            <v>20</v>
          </cell>
          <cell r="O60">
            <v>21</v>
          </cell>
          <cell r="P60">
            <v>21</v>
          </cell>
          <cell r="Q60">
            <v>22</v>
          </cell>
          <cell r="R60">
            <v>22</v>
          </cell>
          <cell r="S60">
            <v>23</v>
          </cell>
          <cell r="T60">
            <v>24</v>
          </cell>
          <cell r="U60">
            <v>23</v>
          </cell>
          <cell r="V60">
            <v>23</v>
          </cell>
          <cell r="W60">
            <v>22</v>
          </cell>
          <cell r="X60">
            <v>21</v>
          </cell>
          <cell r="Y60">
            <v>21</v>
          </cell>
          <cell r="Z60">
            <v>20</v>
          </cell>
          <cell r="AA60">
            <v>20</v>
          </cell>
          <cell r="AB60">
            <v>99</v>
          </cell>
          <cell r="AC60">
            <v>106</v>
          </cell>
          <cell r="AD60">
            <v>110</v>
          </cell>
          <cell r="AE60">
            <v>89</v>
          </cell>
          <cell r="AF60">
            <v>77</v>
          </cell>
          <cell r="AG60">
            <v>68</v>
          </cell>
          <cell r="AH60">
            <v>51</v>
          </cell>
          <cell r="AI60">
            <v>46</v>
          </cell>
          <cell r="AJ60">
            <v>35</v>
          </cell>
          <cell r="AK60">
            <v>28</v>
          </cell>
          <cell r="AL60">
            <v>19</v>
          </cell>
          <cell r="AM60">
            <v>13</v>
          </cell>
          <cell r="AN60">
            <v>11</v>
          </cell>
          <cell r="AO60">
            <v>2</v>
          </cell>
          <cell r="AP60">
            <v>10</v>
          </cell>
          <cell r="AQ60">
            <v>10</v>
          </cell>
          <cell r="AR60">
            <v>22</v>
          </cell>
          <cell r="AS60">
            <v>5614</v>
          </cell>
          <cell r="AT60">
            <v>57</v>
          </cell>
          <cell r="AU60">
            <v>51</v>
          </cell>
          <cell r="AV60">
            <v>224</v>
          </cell>
          <cell r="AW60">
            <v>14</v>
          </cell>
        </row>
        <row r="61">
          <cell r="C61">
            <v>12165</v>
          </cell>
          <cell r="D61" t="str">
            <v>P.S. YERBA SANTA ALTA</v>
          </cell>
          <cell r="E61" t="str">
            <v>I-1</v>
          </cell>
          <cell r="F61">
            <v>519</v>
          </cell>
          <cell r="G61">
            <v>3</v>
          </cell>
          <cell r="H61">
            <v>3</v>
          </cell>
          <cell r="I61">
            <v>2</v>
          </cell>
          <cell r="J61">
            <v>5</v>
          </cell>
          <cell r="K61">
            <v>4</v>
          </cell>
          <cell r="L61">
            <v>5</v>
          </cell>
          <cell r="M61">
            <v>2</v>
          </cell>
          <cell r="N61">
            <v>9</v>
          </cell>
          <cell r="O61">
            <v>10</v>
          </cell>
          <cell r="P61">
            <v>10</v>
          </cell>
          <cell r="Q61">
            <v>10</v>
          </cell>
          <cell r="R61">
            <v>11</v>
          </cell>
          <cell r="S61">
            <v>11</v>
          </cell>
          <cell r="T61">
            <v>11</v>
          </cell>
          <cell r="U61">
            <v>11</v>
          </cell>
          <cell r="V61">
            <v>11</v>
          </cell>
          <cell r="W61">
            <v>10</v>
          </cell>
          <cell r="X61">
            <v>10</v>
          </cell>
          <cell r="Y61">
            <v>10</v>
          </cell>
          <cell r="Z61">
            <v>10</v>
          </cell>
          <cell r="AA61">
            <v>10</v>
          </cell>
          <cell r="AB61">
            <v>47</v>
          </cell>
          <cell r="AC61">
            <v>50</v>
          </cell>
          <cell r="AD61">
            <v>52</v>
          </cell>
          <cell r="AE61">
            <v>42</v>
          </cell>
          <cell r="AF61">
            <v>36</v>
          </cell>
          <cell r="AG61">
            <v>32</v>
          </cell>
          <cell r="AH61">
            <v>24</v>
          </cell>
          <cell r="AI61">
            <v>22</v>
          </cell>
          <cell r="AJ61">
            <v>16</v>
          </cell>
          <cell r="AK61">
            <v>13</v>
          </cell>
          <cell r="AL61">
            <v>9</v>
          </cell>
          <cell r="AM61">
            <v>6</v>
          </cell>
          <cell r="AN61">
            <v>5</v>
          </cell>
          <cell r="AO61">
            <v>1</v>
          </cell>
          <cell r="AP61">
            <v>5</v>
          </cell>
          <cell r="AQ61">
            <v>5</v>
          </cell>
          <cell r="AR61">
            <v>10</v>
          </cell>
          <cell r="AS61">
            <v>5614</v>
          </cell>
          <cell r="AT61">
            <v>27</v>
          </cell>
          <cell r="AU61">
            <v>24</v>
          </cell>
          <cell r="AV61">
            <v>106</v>
          </cell>
          <cell r="AW61">
            <v>3</v>
          </cell>
        </row>
        <row r="62">
          <cell r="D62" t="str">
            <v>MICRORED CHUGUR</v>
          </cell>
          <cell r="F62">
            <v>3550</v>
          </cell>
          <cell r="G62">
            <v>40</v>
          </cell>
          <cell r="H62">
            <v>42</v>
          </cell>
          <cell r="I62">
            <v>41</v>
          </cell>
          <cell r="J62">
            <v>47</v>
          </cell>
          <cell r="K62">
            <v>45</v>
          </cell>
          <cell r="L62">
            <v>53</v>
          </cell>
          <cell r="M62">
            <v>48</v>
          </cell>
          <cell r="N62">
            <v>64</v>
          </cell>
          <cell r="O62">
            <v>67</v>
          </cell>
          <cell r="P62">
            <v>67</v>
          </cell>
          <cell r="Q62">
            <v>70</v>
          </cell>
          <cell r="R62">
            <v>71</v>
          </cell>
          <cell r="S62">
            <v>72</v>
          </cell>
          <cell r="T62">
            <v>72</v>
          </cell>
          <cell r="U62">
            <v>69</v>
          </cell>
          <cell r="V62">
            <v>66</v>
          </cell>
          <cell r="W62">
            <v>61</v>
          </cell>
          <cell r="X62">
            <v>57</v>
          </cell>
          <cell r="Y62">
            <v>53</v>
          </cell>
          <cell r="Z62">
            <v>51</v>
          </cell>
          <cell r="AA62">
            <v>47</v>
          </cell>
          <cell r="AB62">
            <v>212</v>
          </cell>
          <cell r="AC62">
            <v>242</v>
          </cell>
          <cell r="AD62">
            <v>304</v>
          </cell>
          <cell r="AE62">
            <v>266</v>
          </cell>
          <cell r="AF62">
            <v>298</v>
          </cell>
          <cell r="AG62">
            <v>236</v>
          </cell>
          <cell r="AH62">
            <v>204</v>
          </cell>
          <cell r="AI62">
            <v>147</v>
          </cell>
          <cell r="AJ62">
            <v>160</v>
          </cell>
          <cell r="AK62">
            <v>127</v>
          </cell>
          <cell r="AL62">
            <v>86</v>
          </cell>
          <cell r="AM62">
            <v>54</v>
          </cell>
          <cell r="AN62">
            <v>51</v>
          </cell>
          <cell r="AO62">
            <v>5</v>
          </cell>
          <cell r="AP62">
            <v>30</v>
          </cell>
          <cell r="AQ62">
            <v>28</v>
          </cell>
          <cell r="AR62">
            <v>70</v>
          </cell>
          <cell r="AS62">
            <v>16842</v>
          </cell>
          <cell r="AT62">
            <v>172</v>
          </cell>
          <cell r="AU62">
            <v>135</v>
          </cell>
          <cell r="AV62">
            <v>829</v>
          </cell>
          <cell r="AW62">
            <v>45</v>
          </cell>
        </row>
        <row r="63">
          <cell r="C63">
            <v>4802</v>
          </cell>
          <cell r="D63" t="str">
            <v>C.S. CHUGUR</v>
          </cell>
          <cell r="E63" t="str">
            <v>I-3</v>
          </cell>
          <cell r="F63">
            <v>1654</v>
          </cell>
          <cell r="G63">
            <v>22</v>
          </cell>
          <cell r="H63">
            <v>22</v>
          </cell>
          <cell r="I63">
            <v>20</v>
          </cell>
          <cell r="J63">
            <v>31</v>
          </cell>
          <cell r="K63">
            <v>21</v>
          </cell>
          <cell r="L63">
            <v>22</v>
          </cell>
          <cell r="M63">
            <v>21</v>
          </cell>
          <cell r="N63">
            <v>30</v>
          </cell>
          <cell r="O63">
            <v>31</v>
          </cell>
          <cell r="P63">
            <v>31</v>
          </cell>
          <cell r="Q63">
            <v>32</v>
          </cell>
          <cell r="R63">
            <v>33</v>
          </cell>
          <cell r="S63">
            <v>34</v>
          </cell>
          <cell r="T63">
            <v>34</v>
          </cell>
          <cell r="U63">
            <v>31</v>
          </cell>
          <cell r="V63">
            <v>30</v>
          </cell>
          <cell r="W63">
            <v>29</v>
          </cell>
          <cell r="X63">
            <v>27</v>
          </cell>
          <cell r="Y63">
            <v>25</v>
          </cell>
          <cell r="Z63">
            <v>23</v>
          </cell>
          <cell r="AA63">
            <v>21</v>
          </cell>
          <cell r="AB63">
            <v>98</v>
          </cell>
          <cell r="AC63">
            <v>112</v>
          </cell>
          <cell r="AD63">
            <v>140</v>
          </cell>
          <cell r="AE63">
            <v>124</v>
          </cell>
          <cell r="AF63">
            <v>138</v>
          </cell>
          <cell r="AG63">
            <v>110</v>
          </cell>
          <cell r="AH63">
            <v>94</v>
          </cell>
          <cell r="AI63">
            <v>69</v>
          </cell>
          <cell r="AJ63">
            <v>74</v>
          </cell>
          <cell r="AK63">
            <v>59</v>
          </cell>
          <cell r="AL63">
            <v>40</v>
          </cell>
          <cell r="AM63">
            <v>25</v>
          </cell>
          <cell r="AN63">
            <v>23</v>
          </cell>
          <cell r="AO63">
            <v>3</v>
          </cell>
          <cell r="AP63">
            <v>14</v>
          </cell>
          <cell r="AQ63">
            <v>12</v>
          </cell>
          <cell r="AR63">
            <v>32</v>
          </cell>
          <cell r="AS63">
            <v>5614</v>
          </cell>
          <cell r="AT63">
            <v>80</v>
          </cell>
          <cell r="AU63">
            <v>63</v>
          </cell>
          <cell r="AV63">
            <v>384</v>
          </cell>
          <cell r="AW63">
            <v>27</v>
          </cell>
        </row>
        <row r="64">
          <cell r="C64">
            <v>4804</v>
          </cell>
          <cell r="D64" t="str">
            <v>P.S. PERLAMAYO</v>
          </cell>
          <cell r="E64" t="str">
            <v>I-1</v>
          </cell>
          <cell r="F64">
            <v>954</v>
          </cell>
          <cell r="G64">
            <v>9</v>
          </cell>
          <cell r="H64">
            <v>10</v>
          </cell>
          <cell r="I64">
            <v>10</v>
          </cell>
          <cell r="J64">
            <v>10</v>
          </cell>
          <cell r="K64">
            <v>12</v>
          </cell>
          <cell r="L64">
            <v>14</v>
          </cell>
          <cell r="M64">
            <v>19</v>
          </cell>
          <cell r="N64">
            <v>17</v>
          </cell>
          <cell r="O64">
            <v>18</v>
          </cell>
          <cell r="P64">
            <v>18</v>
          </cell>
          <cell r="Q64">
            <v>19</v>
          </cell>
          <cell r="R64">
            <v>19</v>
          </cell>
          <cell r="S64">
            <v>19</v>
          </cell>
          <cell r="T64">
            <v>19</v>
          </cell>
          <cell r="U64">
            <v>19</v>
          </cell>
          <cell r="V64">
            <v>18</v>
          </cell>
          <cell r="W64">
            <v>16</v>
          </cell>
          <cell r="X64">
            <v>15</v>
          </cell>
          <cell r="Y64">
            <v>14</v>
          </cell>
          <cell r="Z64">
            <v>14</v>
          </cell>
          <cell r="AA64">
            <v>13</v>
          </cell>
          <cell r="AB64">
            <v>57</v>
          </cell>
          <cell r="AC64">
            <v>65</v>
          </cell>
          <cell r="AD64">
            <v>82</v>
          </cell>
          <cell r="AE64">
            <v>71</v>
          </cell>
          <cell r="AF64">
            <v>80</v>
          </cell>
          <cell r="AG64">
            <v>63</v>
          </cell>
          <cell r="AH64">
            <v>55</v>
          </cell>
          <cell r="AI64">
            <v>39</v>
          </cell>
          <cell r="AJ64">
            <v>43</v>
          </cell>
          <cell r="AK64">
            <v>34</v>
          </cell>
          <cell r="AL64">
            <v>23</v>
          </cell>
          <cell r="AM64">
            <v>15</v>
          </cell>
          <cell r="AN64">
            <v>14</v>
          </cell>
          <cell r="AO64">
            <v>1</v>
          </cell>
          <cell r="AP64">
            <v>8</v>
          </cell>
          <cell r="AQ64">
            <v>8</v>
          </cell>
          <cell r="AR64">
            <v>19</v>
          </cell>
          <cell r="AS64">
            <v>5614</v>
          </cell>
          <cell r="AT64">
            <v>46</v>
          </cell>
          <cell r="AU64">
            <v>36</v>
          </cell>
          <cell r="AV64">
            <v>223</v>
          </cell>
          <cell r="AW64">
            <v>9</v>
          </cell>
        </row>
        <row r="65">
          <cell r="C65">
            <v>4803</v>
          </cell>
          <cell r="D65" t="str">
            <v>P.S. COYUNDE GRANDE</v>
          </cell>
          <cell r="E65" t="str">
            <v>I-1</v>
          </cell>
          <cell r="F65">
            <v>942</v>
          </cell>
          <cell r="G65">
            <v>9</v>
          </cell>
          <cell r="H65">
            <v>10</v>
          </cell>
          <cell r="I65">
            <v>11</v>
          </cell>
          <cell r="J65">
            <v>6</v>
          </cell>
          <cell r="K65">
            <v>12</v>
          </cell>
          <cell r="L65">
            <v>17</v>
          </cell>
          <cell r="M65">
            <v>8</v>
          </cell>
          <cell r="N65">
            <v>17</v>
          </cell>
          <cell r="O65">
            <v>18</v>
          </cell>
          <cell r="P65">
            <v>18</v>
          </cell>
          <cell r="Q65">
            <v>19</v>
          </cell>
          <cell r="R65">
            <v>19</v>
          </cell>
          <cell r="S65">
            <v>19</v>
          </cell>
          <cell r="T65">
            <v>19</v>
          </cell>
          <cell r="U65">
            <v>19</v>
          </cell>
          <cell r="V65">
            <v>18</v>
          </cell>
          <cell r="W65">
            <v>16</v>
          </cell>
          <cell r="X65">
            <v>15</v>
          </cell>
          <cell r="Y65">
            <v>14</v>
          </cell>
          <cell r="Z65">
            <v>14</v>
          </cell>
          <cell r="AA65">
            <v>13</v>
          </cell>
          <cell r="AB65">
            <v>57</v>
          </cell>
          <cell r="AC65">
            <v>65</v>
          </cell>
          <cell r="AD65">
            <v>82</v>
          </cell>
          <cell r="AE65">
            <v>71</v>
          </cell>
          <cell r="AF65">
            <v>80</v>
          </cell>
          <cell r="AG65">
            <v>63</v>
          </cell>
          <cell r="AH65">
            <v>55</v>
          </cell>
          <cell r="AI65">
            <v>39</v>
          </cell>
          <cell r="AJ65">
            <v>43</v>
          </cell>
          <cell r="AK65">
            <v>34</v>
          </cell>
          <cell r="AL65">
            <v>23</v>
          </cell>
          <cell r="AM65">
            <v>14</v>
          </cell>
          <cell r="AN65">
            <v>14</v>
          </cell>
          <cell r="AO65">
            <v>1</v>
          </cell>
          <cell r="AP65">
            <v>8</v>
          </cell>
          <cell r="AQ65">
            <v>8</v>
          </cell>
          <cell r="AR65">
            <v>19</v>
          </cell>
          <cell r="AS65">
            <v>5614</v>
          </cell>
          <cell r="AT65">
            <v>46</v>
          </cell>
          <cell r="AU65">
            <v>36</v>
          </cell>
          <cell r="AV65">
            <v>222</v>
          </cell>
          <cell r="AW65">
            <v>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DIST. 2019"/>
      <sheetName val="POB X MCR 2019"/>
      <sheetName val="POB X SEXO 2019"/>
      <sheetName val="Por quinquenios"/>
      <sheetName val="PIRAMIDE POBLACIONAL"/>
      <sheetName val="Hoja2"/>
    </sheetNames>
    <sheetDataSet>
      <sheetData sheetId="0"/>
      <sheetData sheetId="1">
        <row r="8">
          <cell r="C8">
            <v>4813</v>
          </cell>
          <cell r="D8" t="str">
            <v>C.S. SANTA CRUZ</v>
          </cell>
          <cell r="E8" t="str">
            <v>I-4</v>
          </cell>
          <cell r="F8">
            <v>6982</v>
          </cell>
          <cell r="G8">
            <v>95</v>
          </cell>
          <cell r="H8">
            <v>103</v>
          </cell>
          <cell r="I8">
            <v>100</v>
          </cell>
          <cell r="J8">
            <v>94</v>
          </cell>
          <cell r="K8">
            <v>90</v>
          </cell>
          <cell r="L8">
            <v>97</v>
          </cell>
          <cell r="M8">
            <v>102</v>
          </cell>
          <cell r="N8">
            <v>111</v>
          </cell>
          <cell r="O8">
            <v>119</v>
          </cell>
          <cell r="P8">
            <v>126</v>
          </cell>
          <cell r="Q8">
            <v>136</v>
          </cell>
          <cell r="R8">
            <v>143</v>
          </cell>
          <cell r="S8">
            <v>153</v>
          </cell>
          <cell r="T8">
            <v>156</v>
          </cell>
          <cell r="U8">
            <v>152</v>
          </cell>
          <cell r="V8">
            <v>139</v>
          </cell>
          <cell r="W8">
            <v>130</v>
          </cell>
          <cell r="X8">
            <v>117</v>
          </cell>
          <cell r="Y8">
            <v>108</v>
          </cell>
          <cell r="Z8">
            <v>104</v>
          </cell>
          <cell r="AA8">
            <v>102</v>
          </cell>
          <cell r="AB8">
            <v>480</v>
          </cell>
          <cell r="AC8">
            <v>467</v>
          </cell>
          <cell r="AD8">
            <v>526</v>
          </cell>
          <cell r="AE8">
            <v>596</v>
          </cell>
          <cell r="AF8">
            <v>512</v>
          </cell>
          <cell r="AG8">
            <v>479</v>
          </cell>
          <cell r="AH8">
            <v>378</v>
          </cell>
          <cell r="AI8">
            <v>289</v>
          </cell>
          <cell r="AJ8">
            <v>255</v>
          </cell>
          <cell r="AK8">
            <v>213</v>
          </cell>
          <cell r="AL8">
            <v>155</v>
          </cell>
          <cell r="AM8">
            <v>115</v>
          </cell>
          <cell r="AN8">
            <v>135</v>
          </cell>
          <cell r="AO8">
            <v>10</v>
          </cell>
          <cell r="AP8">
            <v>58</v>
          </cell>
          <cell r="AQ8">
            <v>60</v>
          </cell>
          <cell r="AR8">
            <v>130</v>
          </cell>
          <cell r="AS8">
            <v>5614</v>
          </cell>
          <cell r="AT8">
            <v>376</v>
          </cell>
          <cell r="AU8">
            <v>280</v>
          </cell>
          <cell r="AV8">
            <v>1645</v>
          </cell>
          <cell r="AW8">
            <v>122</v>
          </cell>
        </row>
        <row r="9">
          <cell r="C9">
            <v>4814</v>
          </cell>
          <cell r="D9" t="str">
            <v>P.S. MARAYPAMPA</v>
          </cell>
          <cell r="E9" t="str">
            <v>I-1</v>
          </cell>
          <cell r="F9">
            <v>680</v>
          </cell>
          <cell r="G9">
            <v>6</v>
          </cell>
          <cell r="H9">
            <v>3</v>
          </cell>
          <cell r="I9">
            <v>5</v>
          </cell>
          <cell r="J9">
            <v>3</v>
          </cell>
          <cell r="K9">
            <v>6</v>
          </cell>
          <cell r="L9">
            <v>4</v>
          </cell>
          <cell r="M9">
            <v>11</v>
          </cell>
          <cell r="N9">
            <v>11</v>
          </cell>
          <cell r="O9">
            <v>12</v>
          </cell>
          <cell r="P9">
            <v>13</v>
          </cell>
          <cell r="Q9">
            <v>14</v>
          </cell>
          <cell r="R9">
            <v>14</v>
          </cell>
          <cell r="S9">
            <v>15</v>
          </cell>
          <cell r="T9">
            <v>16</v>
          </cell>
          <cell r="U9">
            <v>15</v>
          </cell>
          <cell r="V9">
            <v>14</v>
          </cell>
          <cell r="W9">
            <v>13</v>
          </cell>
          <cell r="X9">
            <v>12</v>
          </cell>
          <cell r="Y9">
            <v>11</v>
          </cell>
          <cell r="Z9">
            <v>11</v>
          </cell>
          <cell r="AA9">
            <v>10</v>
          </cell>
          <cell r="AB9">
            <v>49</v>
          </cell>
          <cell r="AC9">
            <v>47</v>
          </cell>
          <cell r="AD9">
            <v>53</v>
          </cell>
          <cell r="AE9">
            <v>60</v>
          </cell>
          <cell r="AF9">
            <v>52</v>
          </cell>
          <cell r="AG9">
            <v>49</v>
          </cell>
          <cell r="AH9">
            <v>38</v>
          </cell>
          <cell r="AI9">
            <v>29</v>
          </cell>
          <cell r="AJ9">
            <v>26</v>
          </cell>
          <cell r="AK9">
            <v>22</v>
          </cell>
          <cell r="AL9">
            <v>16</v>
          </cell>
          <cell r="AM9">
            <v>12</v>
          </cell>
          <cell r="AN9">
            <v>14</v>
          </cell>
          <cell r="AO9">
            <v>1</v>
          </cell>
          <cell r="AP9">
            <v>6</v>
          </cell>
          <cell r="AQ9">
            <v>6</v>
          </cell>
          <cell r="AR9">
            <v>13</v>
          </cell>
          <cell r="AS9">
            <v>5614</v>
          </cell>
          <cell r="AT9">
            <v>38</v>
          </cell>
          <cell r="AU9">
            <v>29</v>
          </cell>
          <cell r="AV9">
            <v>167</v>
          </cell>
          <cell r="AW9">
            <v>6</v>
          </cell>
        </row>
        <row r="10">
          <cell r="C10">
            <v>4816</v>
          </cell>
          <cell r="D10" t="str">
            <v>P.S. MITOPAMPA</v>
          </cell>
          <cell r="E10" t="str">
            <v>I-1</v>
          </cell>
          <cell r="F10">
            <v>1644</v>
          </cell>
          <cell r="G10">
            <v>10</v>
          </cell>
          <cell r="H10">
            <v>11</v>
          </cell>
          <cell r="I10">
            <v>13</v>
          </cell>
          <cell r="J10">
            <v>19</v>
          </cell>
          <cell r="K10">
            <v>22</v>
          </cell>
          <cell r="L10">
            <v>13</v>
          </cell>
          <cell r="M10">
            <v>18</v>
          </cell>
          <cell r="N10">
            <v>27</v>
          </cell>
          <cell r="O10">
            <v>29</v>
          </cell>
          <cell r="P10">
            <v>31</v>
          </cell>
          <cell r="Q10">
            <v>33</v>
          </cell>
          <cell r="R10">
            <v>35</v>
          </cell>
          <cell r="S10">
            <v>37</v>
          </cell>
          <cell r="T10">
            <v>38</v>
          </cell>
          <cell r="U10">
            <v>37</v>
          </cell>
          <cell r="V10">
            <v>34</v>
          </cell>
          <cell r="W10">
            <v>31</v>
          </cell>
          <cell r="X10">
            <v>28</v>
          </cell>
          <cell r="Y10">
            <v>26</v>
          </cell>
          <cell r="Z10">
            <v>25</v>
          </cell>
          <cell r="AA10">
            <v>24</v>
          </cell>
          <cell r="AB10">
            <v>116</v>
          </cell>
          <cell r="AC10">
            <v>113</v>
          </cell>
          <cell r="AD10">
            <v>127</v>
          </cell>
          <cell r="AE10">
            <v>144</v>
          </cell>
          <cell r="AF10">
            <v>124</v>
          </cell>
          <cell r="AG10">
            <v>116</v>
          </cell>
          <cell r="AH10">
            <v>91</v>
          </cell>
          <cell r="AI10">
            <v>70</v>
          </cell>
          <cell r="AJ10">
            <v>62</v>
          </cell>
          <cell r="AK10">
            <v>52</v>
          </cell>
          <cell r="AL10">
            <v>37</v>
          </cell>
          <cell r="AM10">
            <v>28</v>
          </cell>
          <cell r="AN10">
            <v>33</v>
          </cell>
          <cell r="AO10">
            <v>2</v>
          </cell>
          <cell r="AP10">
            <v>14</v>
          </cell>
          <cell r="AQ10">
            <v>14</v>
          </cell>
          <cell r="AR10">
            <v>31</v>
          </cell>
          <cell r="AS10">
            <v>5614</v>
          </cell>
          <cell r="AT10">
            <v>91</v>
          </cell>
          <cell r="AU10">
            <v>68</v>
          </cell>
          <cell r="AV10">
            <v>398</v>
          </cell>
          <cell r="AW10">
            <v>10</v>
          </cell>
        </row>
        <row r="11">
          <cell r="C11">
            <v>4815</v>
          </cell>
          <cell r="D11" t="str">
            <v>P.S. MAYOBAMBA</v>
          </cell>
          <cell r="E11" t="str">
            <v>I-1</v>
          </cell>
          <cell r="F11">
            <v>743</v>
          </cell>
          <cell r="G11">
            <v>5</v>
          </cell>
          <cell r="H11">
            <v>3</v>
          </cell>
          <cell r="I11">
            <v>3</v>
          </cell>
          <cell r="J11">
            <v>5</v>
          </cell>
          <cell r="K11">
            <v>7</v>
          </cell>
          <cell r="L11">
            <v>5</v>
          </cell>
          <cell r="M11">
            <v>5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17</v>
          </cell>
          <cell r="V11">
            <v>16</v>
          </cell>
          <cell r="W11">
            <v>14</v>
          </cell>
          <cell r="X11">
            <v>13</v>
          </cell>
          <cell r="Y11">
            <v>12</v>
          </cell>
          <cell r="Z11">
            <v>12</v>
          </cell>
          <cell r="AA11">
            <v>11</v>
          </cell>
          <cell r="AB11">
            <v>54</v>
          </cell>
          <cell r="AC11">
            <v>52</v>
          </cell>
          <cell r="AD11">
            <v>59</v>
          </cell>
          <cell r="AE11">
            <v>67</v>
          </cell>
          <cell r="AF11">
            <v>57</v>
          </cell>
          <cell r="AG11">
            <v>54</v>
          </cell>
          <cell r="AH11">
            <v>42</v>
          </cell>
          <cell r="AI11">
            <v>32</v>
          </cell>
          <cell r="AJ11">
            <v>29</v>
          </cell>
          <cell r="AK11">
            <v>24</v>
          </cell>
          <cell r="AL11">
            <v>17</v>
          </cell>
          <cell r="AM11">
            <v>13</v>
          </cell>
          <cell r="AN11">
            <v>15</v>
          </cell>
          <cell r="AO11">
            <v>1</v>
          </cell>
          <cell r="AP11">
            <v>6</v>
          </cell>
          <cell r="AQ11">
            <v>7</v>
          </cell>
          <cell r="AR11">
            <v>14</v>
          </cell>
          <cell r="AS11">
            <v>5614</v>
          </cell>
          <cell r="AT11">
            <v>42</v>
          </cell>
          <cell r="AU11">
            <v>32</v>
          </cell>
          <cell r="AV11">
            <v>184</v>
          </cell>
          <cell r="AW11">
            <v>3</v>
          </cell>
        </row>
        <row r="12">
          <cell r="C12">
            <v>4817</v>
          </cell>
          <cell r="D12" t="str">
            <v>P.S. QUIO</v>
          </cell>
          <cell r="E12" t="str">
            <v>I-1</v>
          </cell>
          <cell r="F12">
            <v>466</v>
          </cell>
          <cell r="G12">
            <v>4</v>
          </cell>
          <cell r="H12">
            <v>2</v>
          </cell>
          <cell r="I12">
            <v>4</v>
          </cell>
          <cell r="J12">
            <v>3</v>
          </cell>
          <cell r="K12">
            <v>3</v>
          </cell>
          <cell r="L12">
            <v>4</v>
          </cell>
          <cell r="M12">
            <v>5</v>
          </cell>
          <cell r="N12">
            <v>8</v>
          </cell>
          <cell r="O12">
            <v>8</v>
          </cell>
          <cell r="P12">
            <v>9</v>
          </cell>
          <cell r="Q12">
            <v>9</v>
          </cell>
          <cell r="R12">
            <v>10</v>
          </cell>
          <cell r="S12">
            <v>11</v>
          </cell>
          <cell r="T12">
            <v>11</v>
          </cell>
          <cell r="U12">
            <v>11</v>
          </cell>
          <cell r="V12">
            <v>10</v>
          </cell>
          <cell r="W12">
            <v>9</v>
          </cell>
          <cell r="X12">
            <v>8</v>
          </cell>
          <cell r="Y12">
            <v>8</v>
          </cell>
          <cell r="Z12">
            <v>7</v>
          </cell>
          <cell r="AA12">
            <v>7</v>
          </cell>
          <cell r="AB12">
            <v>33</v>
          </cell>
          <cell r="AC12">
            <v>32</v>
          </cell>
          <cell r="AD12">
            <v>37</v>
          </cell>
          <cell r="AE12">
            <v>41</v>
          </cell>
          <cell r="AF12">
            <v>36</v>
          </cell>
          <cell r="AG12">
            <v>33</v>
          </cell>
          <cell r="AH12">
            <v>26</v>
          </cell>
          <cell r="AI12">
            <v>20</v>
          </cell>
          <cell r="AJ12">
            <v>18</v>
          </cell>
          <cell r="AK12">
            <v>15</v>
          </cell>
          <cell r="AL12">
            <v>11</v>
          </cell>
          <cell r="AM12">
            <v>8</v>
          </cell>
          <cell r="AN12">
            <v>9</v>
          </cell>
          <cell r="AO12">
            <v>1</v>
          </cell>
          <cell r="AP12">
            <v>4</v>
          </cell>
          <cell r="AQ12">
            <v>4</v>
          </cell>
          <cell r="AR12">
            <v>9</v>
          </cell>
          <cell r="AS12">
            <v>5614</v>
          </cell>
          <cell r="AT12">
            <v>26</v>
          </cell>
          <cell r="AU12">
            <v>20</v>
          </cell>
          <cell r="AV12">
            <v>115</v>
          </cell>
          <cell r="AW12">
            <v>2</v>
          </cell>
        </row>
        <row r="13">
          <cell r="C13">
            <v>4833</v>
          </cell>
          <cell r="D13" t="str">
            <v>P.S. SAUCEPAMPA</v>
          </cell>
          <cell r="E13" t="str">
            <v>I-2</v>
          </cell>
          <cell r="F13">
            <v>1071</v>
          </cell>
          <cell r="G13">
            <v>17</v>
          </cell>
          <cell r="H13">
            <v>12</v>
          </cell>
          <cell r="I13">
            <v>15</v>
          </cell>
          <cell r="J13">
            <v>11</v>
          </cell>
          <cell r="K13">
            <v>10</v>
          </cell>
          <cell r="L13">
            <v>10</v>
          </cell>
          <cell r="M13">
            <v>7</v>
          </cell>
          <cell r="N13">
            <v>23</v>
          </cell>
          <cell r="O13">
            <v>23</v>
          </cell>
          <cell r="P13">
            <v>24</v>
          </cell>
          <cell r="Q13">
            <v>25</v>
          </cell>
          <cell r="R13">
            <v>26</v>
          </cell>
          <cell r="S13">
            <v>27</v>
          </cell>
          <cell r="T13">
            <v>27</v>
          </cell>
          <cell r="U13">
            <v>26</v>
          </cell>
          <cell r="V13">
            <v>23</v>
          </cell>
          <cell r="W13">
            <v>21</v>
          </cell>
          <cell r="X13">
            <v>20</v>
          </cell>
          <cell r="Y13">
            <v>18</v>
          </cell>
          <cell r="Z13">
            <v>17</v>
          </cell>
          <cell r="AA13">
            <v>17</v>
          </cell>
          <cell r="AB13">
            <v>71</v>
          </cell>
          <cell r="AC13">
            <v>67</v>
          </cell>
          <cell r="AD13">
            <v>85</v>
          </cell>
          <cell r="AE13">
            <v>85</v>
          </cell>
          <cell r="AF13">
            <v>73</v>
          </cell>
          <cell r="AG13">
            <v>53</v>
          </cell>
          <cell r="AH13">
            <v>48</v>
          </cell>
          <cell r="AI13">
            <v>58</v>
          </cell>
          <cell r="AJ13">
            <v>39</v>
          </cell>
          <cell r="AK13">
            <v>42</v>
          </cell>
          <cell r="AL13">
            <v>30</v>
          </cell>
          <cell r="AM13">
            <v>20</v>
          </cell>
          <cell r="AN13">
            <v>18</v>
          </cell>
          <cell r="AO13">
            <v>1</v>
          </cell>
          <cell r="AP13">
            <v>10</v>
          </cell>
          <cell r="AQ13">
            <v>8</v>
          </cell>
          <cell r="AR13">
            <v>22</v>
          </cell>
          <cell r="AS13">
            <v>5614</v>
          </cell>
          <cell r="AT13">
            <v>69</v>
          </cell>
          <cell r="AU13">
            <v>49</v>
          </cell>
          <cell r="AV13">
            <v>235</v>
          </cell>
          <cell r="AW13">
            <v>10</v>
          </cell>
        </row>
        <row r="14">
          <cell r="C14">
            <v>6795</v>
          </cell>
          <cell r="D14" t="str">
            <v>P.S. ROMERO CIRCA</v>
          </cell>
          <cell r="E14" t="str">
            <v>I-1</v>
          </cell>
          <cell r="F14">
            <v>738</v>
          </cell>
          <cell r="G14">
            <v>14</v>
          </cell>
          <cell r="H14">
            <v>12</v>
          </cell>
          <cell r="I14">
            <v>13</v>
          </cell>
          <cell r="J14">
            <v>5</v>
          </cell>
          <cell r="K14">
            <v>7</v>
          </cell>
          <cell r="L14">
            <v>6</v>
          </cell>
          <cell r="M14">
            <v>11</v>
          </cell>
          <cell r="N14">
            <v>15</v>
          </cell>
          <cell r="O14">
            <v>16</v>
          </cell>
          <cell r="P14">
            <v>17</v>
          </cell>
          <cell r="Q14">
            <v>17</v>
          </cell>
          <cell r="R14">
            <v>17</v>
          </cell>
          <cell r="S14">
            <v>19</v>
          </cell>
          <cell r="T14">
            <v>19</v>
          </cell>
          <cell r="U14">
            <v>18</v>
          </cell>
          <cell r="V14">
            <v>16</v>
          </cell>
          <cell r="W14">
            <v>15</v>
          </cell>
          <cell r="X14">
            <v>14</v>
          </cell>
          <cell r="Y14">
            <v>12</v>
          </cell>
          <cell r="Z14">
            <v>12</v>
          </cell>
          <cell r="AA14">
            <v>11</v>
          </cell>
          <cell r="AB14">
            <v>48</v>
          </cell>
          <cell r="AC14">
            <v>45</v>
          </cell>
          <cell r="AD14">
            <v>58</v>
          </cell>
          <cell r="AE14">
            <v>57</v>
          </cell>
          <cell r="AF14">
            <v>49</v>
          </cell>
          <cell r="AG14">
            <v>36</v>
          </cell>
          <cell r="AH14">
            <v>33</v>
          </cell>
          <cell r="AI14">
            <v>39</v>
          </cell>
          <cell r="AJ14">
            <v>26</v>
          </cell>
          <cell r="AK14">
            <v>29</v>
          </cell>
          <cell r="AL14">
            <v>21</v>
          </cell>
          <cell r="AM14">
            <v>13</v>
          </cell>
          <cell r="AN14">
            <v>12</v>
          </cell>
          <cell r="AO14">
            <v>1</v>
          </cell>
          <cell r="AP14">
            <v>6</v>
          </cell>
          <cell r="AQ14">
            <v>5</v>
          </cell>
          <cell r="AR14">
            <v>15</v>
          </cell>
          <cell r="AS14">
            <v>5614</v>
          </cell>
          <cell r="AT14">
            <v>46</v>
          </cell>
          <cell r="AU14">
            <v>34</v>
          </cell>
          <cell r="AV14">
            <v>160</v>
          </cell>
          <cell r="AW14">
            <v>10</v>
          </cell>
        </row>
        <row r="15">
          <cell r="C15">
            <v>4830</v>
          </cell>
          <cell r="D15" t="str">
            <v>C.S. PULAN</v>
          </cell>
          <cell r="E15" t="str">
            <v>I-3</v>
          </cell>
          <cell r="F15">
            <v>2458</v>
          </cell>
          <cell r="G15">
            <v>31</v>
          </cell>
          <cell r="H15">
            <v>28</v>
          </cell>
          <cell r="I15">
            <v>24</v>
          </cell>
          <cell r="J15">
            <v>26</v>
          </cell>
          <cell r="K15">
            <v>24</v>
          </cell>
          <cell r="L15">
            <v>36</v>
          </cell>
          <cell r="M15">
            <v>35</v>
          </cell>
          <cell r="N15">
            <v>45</v>
          </cell>
          <cell r="O15">
            <v>48</v>
          </cell>
          <cell r="P15">
            <v>50</v>
          </cell>
          <cell r="Q15">
            <v>51</v>
          </cell>
          <cell r="R15">
            <v>52</v>
          </cell>
          <cell r="S15">
            <v>55</v>
          </cell>
          <cell r="T15">
            <v>56</v>
          </cell>
          <cell r="U15">
            <v>56</v>
          </cell>
          <cell r="V15">
            <v>53</v>
          </cell>
          <cell r="W15">
            <v>50</v>
          </cell>
          <cell r="X15">
            <v>48</v>
          </cell>
          <cell r="Y15">
            <v>44</v>
          </cell>
          <cell r="Z15">
            <v>39</v>
          </cell>
          <cell r="AA15">
            <v>37</v>
          </cell>
          <cell r="AB15">
            <v>137</v>
          </cell>
          <cell r="AC15">
            <v>148</v>
          </cell>
          <cell r="AD15">
            <v>173</v>
          </cell>
          <cell r="AE15">
            <v>174</v>
          </cell>
          <cell r="AF15">
            <v>187</v>
          </cell>
          <cell r="AG15">
            <v>159</v>
          </cell>
          <cell r="AH15">
            <v>143</v>
          </cell>
          <cell r="AI15">
            <v>114</v>
          </cell>
          <cell r="AJ15">
            <v>113</v>
          </cell>
          <cell r="AK15">
            <v>87</v>
          </cell>
          <cell r="AL15">
            <v>76</v>
          </cell>
          <cell r="AM15">
            <v>52</v>
          </cell>
          <cell r="AN15">
            <v>38</v>
          </cell>
          <cell r="AO15">
            <v>3</v>
          </cell>
          <cell r="AP15">
            <v>22</v>
          </cell>
          <cell r="AQ15">
            <v>24</v>
          </cell>
          <cell r="AR15">
            <v>52</v>
          </cell>
          <cell r="AS15">
            <v>5614</v>
          </cell>
          <cell r="AT15">
            <v>125</v>
          </cell>
          <cell r="AU15">
            <v>109</v>
          </cell>
          <cell r="AV15">
            <v>492</v>
          </cell>
          <cell r="AW15">
            <v>35</v>
          </cell>
        </row>
        <row r="16">
          <cell r="C16">
            <v>4831</v>
          </cell>
          <cell r="D16" t="str">
            <v>P.S. SAN JUAN DE DIOS</v>
          </cell>
          <cell r="E16" t="str">
            <v>I-1</v>
          </cell>
          <cell r="F16">
            <v>465</v>
          </cell>
          <cell r="G16">
            <v>4</v>
          </cell>
          <cell r="H16">
            <v>4</v>
          </cell>
          <cell r="I16">
            <v>2</v>
          </cell>
          <cell r="J16">
            <v>4</v>
          </cell>
          <cell r="K16">
            <v>2</v>
          </cell>
          <cell r="L16">
            <v>10</v>
          </cell>
          <cell r="M16">
            <v>7</v>
          </cell>
          <cell r="N16">
            <v>9</v>
          </cell>
          <cell r="O16">
            <v>9</v>
          </cell>
          <cell r="P16">
            <v>10</v>
          </cell>
          <cell r="Q16">
            <v>10</v>
          </cell>
          <cell r="R16">
            <v>10</v>
          </cell>
          <cell r="S16">
            <v>11</v>
          </cell>
          <cell r="T16">
            <v>11</v>
          </cell>
          <cell r="U16">
            <v>10</v>
          </cell>
          <cell r="V16">
            <v>10</v>
          </cell>
          <cell r="W16">
            <v>9</v>
          </cell>
          <cell r="X16">
            <v>9</v>
          </cell>
          <cell r="Y16">
            <v>8</v>
          </cell>
          <cell r="Z16">
            <v>8</v>
          </cell>
          <cell r="AA16">
            <v>7</v>
          </cell>
          <cell r="AB16">
            <v>26</v>
          </cell>
          <cell r="AC16">
            <v>28</v>
          </cell>
          <cell r="AD16">
            <v>33</v>
          </cell>
          <cell r="AE16">
            <v>33</v>
          </cell>
          <cell r="AF16">
            <v>36</v>
          </cell>
          <cell r="AG16">
            <v>30</v>
          </cell>
          <cell r="AH16">
            <v>27</v>
          </cell>
          <cell r="AI16">
            <v>22</v>
          </cell>
          <cell r="AJ16">
            <v>21</v>
          </cell>
          <cell r="AK16">
            <v>17</v>
          </cell>
          <cell r="AL16">
            <v>15</v>
          </cell>
          <cell r="AM16">
            <v>10</v>
          </cell>
          <cell r="AN16">
            <v>7</v>
          </cell>
          <cell r="AO16">
            <v>1</v>
          </cell>
          <cell r="AP16">
            <v>4</v>
          </cell>
          <cell r="AQ16">
            <v>5</v>
          </cell>
          <cell r="AR16">
            <v>10</v>
          </cell>
          <cell r="AS16">
            <v>5614</v>
          </cell>
          <cell r="AT16">
            <v>24</v>
          </cell>
          <cell r="AU16">
            <v>21</v>
          </cell>
          <cell r="AV16">
            <v>94</v>
          </cell>
          <cell r="AW16">
            <v>4</v>
          </cell>
        </row>
        <row r="17">
          <cell r="C17">
            <v>4832</v>
          </cell>
          <cell r="D17" t="str">
            <v>P.S. SUCCHAPAMPA</v>
          </cell>
          <cell r="E17" t="str">
            <v>I-1</v>
          </cell>
          <cell r="F17">
            <v>994</v>
          </cell>
          <cell r="G17">
            <v>15</v>
          </cell>
          <cell r="H17">
            <v>13</v>
          </cell>
          <cell r="I17">
            <v>15</v>
          </cell>
          <cell r="J17">
            <v>23</v>
          </cell>
          <cell r="K17">
            <v>20</v>
          </cell>
          <cell r="L17">
            <v>18</v>
          </cell>
          <cell r="M17">
            <v>19</v>
          </cell>
          <cell r="N17">
            <v>18</v>
          </cell>
          <cell r="O17">
            <v>18</v>
          </cell>
          <cell r="P17">
            <v>19</v>
          </cell>
          <cell r="Q17">
            <v>20</v>
          </cell>
          <cell r="R17">
            <v>21</v>
          </cell>
          <cell r="S17">
            <v>22</v>
          </cell>
          <cell r="T17">
            <v>22</v>
          </cell>
          <cell r="U17">
            <v>21</v>
          </cell>
          <cell r="V17">
            <v>20</v>
          </cell>
          <cell r="W17">
            <v>19</v>
          </cell>
          <cell r="X17">
            <v>18</v>
          </cell>
          <cell r="Y17">
            <v>17</v>
          </cell>
          <cell r="Z17">
            <v>16</v>
          </cell>
          <cell r="AA17">
            <v>14</v>
          </cell>
          <cell r="AB17">
            <v>54</v>
          </cell>
          <cell r="AC17">
            <v>57</v>
          </cell>
          <cell r="AD17">
            <v>67</v>
          </cell>
          <cell r="AE17">
            <v>67</v>
          </cell>
          <cell r="AF17">
            <v>73</v>
          </cell>
          <cell r="AG17">
            <v>62</v>
          </cell>
          <cell r="AH17">
            <v>55</v>
          </cell>
          <cell r="AI17">
            <v>45</v>
          </cell>
          <cell r="AJ17">
            <v>43</v>
          </cell>
          <cell r="AK17">
            <v>34</v>
          </cell>
          <cell r="AL17">
            <v>30</v>
          </cell>
          <cell r="AM17">
            <v>20</v>
          </cell>
          <cell r="AN17">
            <v>14</v>
          </cell>
          <cell r="AO17">
            <v>2</v>
          </cell>
          <cell r="AP17">
            <v>9</v>
          </cell>
          <cell r="AQ17">
            <v>9</v>
          </cell>
          <cell r="AR17">
            <v>21</v>
          </cell>
          <cell r="AS17">
            <v>5614</v>
          </cell>
          <cell r="AT17">
            <v>49</v>
          </cell>
          <cell r="AU17">
            <v>43</v>
          </cell>
          <cell r="AV17">
            <v>192</v>
          </cell>
          <cell r="AW17">
            <v>13</v>
          </cell>
        </row>
        <row r="18">
          <cell r="C18">
            <v>11557</v>
          </cell>
          <cell r="D18" t="str">
            <v>P.S. TOSTEN</v>
          </cell>
          <cell r="E18" t="str">
            <v>I-1</v>
          </cell>
          <cell r="F18">
            <v>480</v>
          </cell>
          <cell r="G18">
            <v>4</v>
          </cell>
          <cell r="H18">
            <v>5</v>
          </cell>
          <cell r="I18">
            <v>4</v>
          </cell>
          <cell r="J18">
            <v>1</v>
          </cell>
          <cell r="K18">
            <v>1</v>
          </cell>
          <cell r="L18">
            <v>8</v>
          </cell>
          <cell r="M18">
            <v>6</v>
          </cell>
          <cell r="N18">
            <v>9</v>
          </cell>
          <cell r="O18">
            <v>9</v>
          </cell>
          <cell r="P18">
            <v>10</v>
          </cell>
          <cell r="Q18">
            <v>10</v>
          </cell>
          <cell r="R18">
            <v>11</v>
          </cell>
          <cell r="S18">
            <v>11</v>
          </cell>
          <cell r="T18">
            <v>11</v>
          </cell>
          <cell r="U18">
            <v>11</v>
          </cell>
          <cell r="V18">
            <v>10</v>
          </cell>
          <cell r="W18">
            <v>10</v>
          </cell>
          <cell r="X18">
            <v>9</v>
          </cell>
          <cell r="Y18">
            <v>9</v>
          </cell>
          <cell r="Z18">
            <v>8</v>
          </cell>
          <cell r="AA18">
            <v>7</v>
          </cell>
          <cell r="AB18">
            <v>28</v>
          </cell>
          <cell r="AC18">
            <v>30</v>
          </cell>
          <cell r="AD18">
            <v>35</v>
          </cell>
          <cell r="AE18">
            <v>35</v>
          </cell>
          <cell r="AF18">
            <v>37</v>
          </cell>
          <cell r="AG18">
            <v>32</v>
          </cell>
          <cell r="AH18">
            <v>28</v>
          </cell>
          <cell r="AI18">
            <v>23</v>
          </cell>
          <cell r="AJ18">
            <v>22</v>
          </cell>
          <cell r="AK18">
            <v>18</v>
          </cell>
          <cell r="AL18">
            <v>15</v>
          </cell>
          <cell r="AM18">
            <v>10</v>
          </cell>
          <cell r="AN18">
            <v>7</v>
          </cell>
          <cell r="AO18">
            <v>1</v>
          </cell>
          <cell r="AP18">
            <v>4</v>
          </cell>
          <cell r="AQ18">
            <v>5</v>
          </cell>
          <cell r="AR18">
            <v>11</v>
          </cell>
          <cell r="AS18">
            <v>5614</v>
          </cell>
          <cell r="AT18">
            <v>25</v>
          </cell>
          <cell r="AU18">
            <v>22</v>
          </cell>
          <cell r="AV18">
            <v>99</v>
          </cell>
          <cell r="AW18">
            <v>5</v>
          </cell>
        </row>
        <row r="19">
          <cell r="C19">
            <v>4710</v>
          </cell>
          <cell r="D19" t="str">
            <v>P.S. SEXI</v>
          </cell>
          <cell r="E19" t="str">
            <v>I-1</v>
          </cell>
          <cell r="F19">
            <v>543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>
            <v>5</v>
          </cell>
          <cell r="L19">
            <v>3</v>
          </cell>
          <cell r="M19">
            <v>1</v>
          </cell>
          <cell r="N19">
            <v>10</v>
          </cell>
          <cell r="O19">
            <v>10</v>
          </cell>
          <cell r="P19">
            <v>10</v>
          </cell>
          <cell r="Q19">
            <v>8</v>
          </cell>
          <cell r="R19">
            <v>10</v>
          </cell>
          <cell r="S19">
            <v>10</v>
          </cell>
          <cell r="T19">
            <v>8</v>
          </cell>
          <cell r="U19">
            <v>9</v>
          </cell>
          <cell r="V19">
            <v>7</v>
          </cell>
          <cell r="W19">
            <v>7</v>
          </cell>
          <cell r="X19">
            <v>6</v>
          </cell>
          <cell r="Y19">
            <v>6</v>
          </cell>
          <cell r="Z19">
            <v>6</v>
          </cell>
          <cell r="AA19">
            <v>7</v>
          </cell>
          <cell r="AB19">
            <v>43</v>
          </cell>
          <cell r="AC19">
            <v>52</v>
          </cell>
          <cell r="AD19">
            <v>58</v>
          </cell>
          <cell r="AE19">
            <v>33</v>
          </cell>
          <cell r="AF19">
            <v>40</v>
          </cell>
          <cell r="AG19">
            <v>36</v>
          </cell>
          <cell r="AH19">
            <v>43</v>
          </cell>
          <cell r="AI19">
            <v>19</v>
          </cell>
          <cell r="AJ19">
            <v>24</v>
          </cell>
          <cell r="AK19">
            <v>23</v>
          </cell>
          <cell r="AL19">
            <v>21</v>
          </cell>
          <cell r="AM19">
            <v>10</v>
          </cell>
          <cell r="AN19">
            <v>8</v>
          </cell>
          <cell r="AO19">
            <v>0</v>
          </cell>
          <cell r="AP19">
            <v>3</v>
          </cell>
          <cell r="AQ19">
            <v>2</v>
          </cell>
          <cell r="AR19">
            <v>10</v>
          </cell>
          <cell r="AS19">
            <v>5614</v>
          </cell>
          <cell r="AT19">
            <v>21</v>
          </cell>
          <cell r="AU19">
            <v>7</v>
          </cell>
          <cell r="AV19">
            <v>77</v>
          </cell>
          <cell r="AW19">
            <v>5</v>
          </cell>
        </row>
        <row r="20">
          <cell r="C20">
            <v>16703</v>
          </cell>
          <cell r="D20" t="str">
            <v>ESSALUD SANTA CRUZ</v>
          </cell>
          <cell r="E20" t="str">
            <v>I-2</v>
          </cell>
          <cell r="F20">
            <v>1624</v>
          </cell>
          <cell r="G20">
            <v>20</v>
          </cell>
          <cell r="H20">
            <v>25</v>
          </cell>
          <cell r="I20">
            <v>30</v>
          </cell>
          <cell r="J20">
            <v>24</v>
          </cell>
          <cell r="K20">
            <v>16</v>
          </cell>
          <cell r="L20">
            <v>20</v>
          </cell>
          <cell r="M20">
            <v>21</v>
          </cell>
          <cell r="N20">
            <v>26</v>
          </cell>
          <cell r="O20">
            <v>28</v>
          </cell>
          <cell r="P20">
            <v>29</v>
          </cell>
          <cell r="Q20">
            <v>32</v>
          </cell>
          <cell r="R20">
            <v>33</v>
          </cell>
          <cell r="S20">
            <v>35</v>
          </cell>
          <cell r="T20">
            <v>37</v>
          </cell>
          <cell r="U20">
            <v>35</v>
          </cell>
          <cell r="V20">
            <v>32</v>
          </cell>
          <cell r="W20">
            <v>30</v>
          </cell>
          <cell r="X20">
            <v>27</v>
          </cell>
          <cell r="Y20">
            <v>25</v>
          </cell>
          <cell r="Z20">
            <v>24</v>
          </cell>
          <cell r="AA20">
            <v>24</v>
          </cell>
          <cell r="AB20">
            <v>112</v>
          </cell>
          <cell r="AC20">
            <v>109</v>
          </cell>
          <cell r="AD20">
            <v>122</v>
          </cell>
          <cell r="AE20">
            <v>138</v>
          </cell>
          <cell r="AF20">
            <v>119</v>
          </cell>
          <cell r="AG20">
            <v>111</v>
          </cell>
          <cell r="AH20">
            <v>88</v>
          </cell>
          <cell r="AI20">
            <v>67</v>
          </cell>
          <cell r="AJ20">
            <v>60</v>
          </cell>
          <cell r="AK20">
            <v>50</v>
          </cell>
          <cell r="AL20">
            <v>36</v>
          </cell>
          <cell r="AM20">
            <v>27</v>
          </cell>
          <cell r="AN20">
            <v>32</v>
          </cell>
          <cell r="AO20">
            <v>2</v>
          </cell>
          <cell r="AP20">
            <v>13</v>
          </cell>
          <cell r="AQ20">
            <v>14</v>
          </cell>
          <cell r="AR20">
            <v>30</v>
          </cell>
          <cell r="AS20">
            <v>5614</v>
          </cell>
          <cell r="AT20">
            <v>87</v>
          </cell>
          <cell r="AU20">
            <v>66</v>
          </cell>
          <cell r="AV20">
            <v>383</v>
          </cell>
          <cell r="AW20">
            <v>55</v>
          </cell>
        </row>
        <row r="21">
          <cell r="C21">
            <v>0</v>
          </cell>
          <cell r="D21" t="str">
            <v>MICRORED CHANCAYBAÑOS</v>
          </cell>
          <cell r="E21">
            <v>0</v>
          </cell>
          <cell r="F21">
            <v>7988</v>
          </cell>
          <cell r="G21">
            <v>90</v>
          </cell>
          <cell r="H21">
            <v>79</v>
          </cell>
          <cell r="I21">
            <v>82</v>
          </cell>
          <cell r="J21">
            <v>104</v>
          </cell>
          <cell r="K21">
            <v>107</v>
          </cell>
          <cell r="L21">
            <v>109</v>
          </cell>
          <cell r="M21">
            <v>108</v>
          </cell>
          <cell r="N21">
            <v>137</v>
          </cell>
          <cell r="O21">
            <v>147</v>
          </cell>
          <cell r="P21">
            <v>156</v>
          </cell>
          <cell r="Q21">
            <v>160</v>
          </cell>
          <cell r="R21">
            <v>170</v>
          </cell>
          <cell r="S21">
            <v>180</v>
          </cell>
          <cell r="T21">
            <v>184</v>
          </cell>
          <cell r="U21">
            <v>179</v>
          </cell>
          <cell r="V21">
            <v>162</v>
          </cell>
          <cell r="W21">
            <v>155</v>
          </cell>
          <cell r="X21">
            <v>144</v>
          </cell>
          <cell r="Y21">
            <v>134</v>
          </cell>
          <cell r="Z21">
            <v>122</v>
          </cell>
          <cell r="AA21">
            <v>113</v>
          </cell>
          <cell r="AB21">
            <v>461</v>
          </cell>
          <cell r="AC21">
            <v>521</v>
          </cell>
          <cell r="AD21">
            <v>639</v>
          </cell>
          <cell r="AE21">
            <v>568</v>
          </cell>
          <cell r="AF21">
            <v>565</v>
          </cell>
          <cell r="AG21">
            <v>531</v>
          </cell>
          <cell r="AH21">
            <v>441</v>
          </cell>
          <cell r="AI21">
            <v>375</v>
          </cell>
          <cell r="AJ21">
            <v>377</v>
          </cell>
          <cell r="AK21">
            <v>264</v>
          </cell>
          <cell r="AL21">
            <v>231</v>
          </cell>
          <cell r="AM21">
            <v>144</v>
          </cell>
          <cell r="AN21">
            <v>139</v>
          </cell>
          <cell r="AO21">
            <v>14</v>
          </cell>
          <cell r="AP21">
            <v>71</v>
          </cell>
          <cell r="AQ21">
            <v>68</v>
          </cell>
          <cell r="AR21">
            <v>171</v>
          </cell>
          <cell r="AS21">
            <v>67368</v>
          </cell>
          <cell r="AT21">
            <v>431</v>
          </cell>
          <cell r="AU21">
            <v>291</v>
          </cell>
          <cell r="AV21">
            <v>1682</v>
          </cell>
          <cell r="AW21">
            <v>77</v>
          </cell>
        </row>
        <row r="22">
          <cell r="C22">
            <v>4823</v>
          </cell>
          <cell r="D22" t="str">
            <v>C.S. CHANCAY BAÑOS</v>
          </cell>
          <cell r="E22" t="str">
            <v>I-3</v>
          </cell>
          <cell r="F22">
            <v>1427</v>
          </cell>
          <cell r="G22">
            <v>19</v>
          </cell>
          <cell r="H22">
            <v>14</v>
          </cell>
          <cell r="I22">
            <v>15</v>
          </cell>
          <cell r="J22">
            <v>23</v>
          </cell>
          <cell r="K22">
            <v>23</v>
          </cell>
          <cell r="L22">
            <v>29</v>
          </cell>
          <cell r="M22">
            <v>21</v>
          </cell>
          <cell r="N22">
            <v>28</v>
          </cell>
          <cell r="O22">
            <v>29</v>
          </cell>
          <cell r="P22">
            <v>31</v>
          </cell>
          <cell r="Q22">
            <v>31</v>
          </cell>
          <cell r="R22">
            <v>32</v>
          </cell>
          <cell r="S22">
            <v>32</v>
          </cell>
          <cell r="T22">
            <v>32</v>
          </cell>
          <cell r="U22">
            <v>32</v>
          </cell>
          <cell r="V22">
            <v>30</v>
          </cell>
          <cell r="W22">
            <v>28</v>
          </cell>
          <cell r="X22">
            <v>29</v>
          </cell>
          <cell r="Y22">
            <v>26</v>
          </cell>
          <cell r="Z22">
            <v>25</v>
          </cell>
          <cell r="AA22">
            <v>22</v>
          </cell>
          <cell r="AB22">
            <v>85</v>
          </cell>
          <cell r="AC22">
            <v>100</v>
          </cell>
          <cell r="AD22">
            <v>126</v>
          </cell>
          <cell r="AE22">
            <v>99</v>
          </cell>
          <cell r="AF22">
            <v>92</v>
          </cell>
          <cell r="AG22">
            <v>86</v>
          </cell>
          <cell r="AH22">
            <v>75</v>
          </cell>
          <cell r="AI22">
            <v>63</v>
          </cell>
          <cell r="AJ22">
            <v>58</v>
          </cell>
          <cell r="AK22">
            <v>41</v>
          </cell>
          <cell r="AL22">
            <v>29</v>
          </cell>
          <cell r="AM22">
            <v>21</v>
          </cell>
          <cell r="AN22">
            <v>20</v>
          </cell>
          <cell r="AO22">
            <v>1</v>
          </cell>
          <cell r="AP22">
            <v>13</v>
          </cell>
          <cell r="AQ22">
            <v>13</v>
          </cell>
          <cell r="AR22">
            <v>32</v>
          </cell>
          <cell r="AS22">
            <v>5614</v>
          </cell>
          <cell r="AT22">
            <v>80</v>
          </cell>
          <cell r="AU22">
            <v>55</v>
          </cell>
          <cell r="AV22">
            <v>309</v>
          </cell>
          <cell r="AW22">
            <v>17</v>
          </cell>
        </row>
        <row r="23">
          <cell r="C23">
            <v>4824</v>
          </cell>
          <cell r="D23" t="str">
            <v>P.S. BAÑOS CHANCAY</v>
          </cell>
          <cell r="E23" t="str">
            <v>I-1</v>
          </cell>
          <cell r="F23">
            <v>628</v>
          </cell>
          <cell r="G23">
            <v>8</v>
          </cell>
          <cell r="H23">
            <v>9</v>
          </cell>
          <cell r="I23">
            <v>6</v>
          </cell>
          <cell r="J23">
            <v>7</v>
          </cell>
          <cell r="K23">
            <v>10</v>
          </cell>
          <cell r="L23">
            <v>7</v>
          </cell>
          <cell r="M23">
            <v>9</v>
          </cell>
          <cell r="N23">
            <v>13</v>
          </cell>
          <cell r="O23">
            <v>13</v>
          </cell>
          <cell r="P23">
            <v>14</v>
          </cell>
          <cell r="Q23">
            <v>14</v>
          </cell>
          <cell r="R23">
            <v>14</v>
          </cell>
          <cell r="S23">
            <v>15</v>
          </cell>
          <cell r="T23">
            <v>15</v>
          </cell>
          <cell r="U23">
            <v>14</v>
          </cell>
          <cell r="V23">
            <v>14</v>
          </cell>
          <cell r="W23">
            <v>13</v>
          </cell>
          <cell r="X23">
            <v>12</v>
          </cell>
          <cell r="Y23">
            <v>11</v>
          </cell>
          <cell r="Z23">
            <v>10</v>
          </cell>
          <cell r="AA23">
            <v>10</v>
          </cell>
          <cell r="AB23">
            <v>38</v>
          </cell>
          <cell r="AC23">
            <v>45</v>
          </cell>
          <cell r="AD23">
            <v>56</v>
          </cell>
          <cell r="AE23">
            <v>44</v>
          </cell>
          <cell r="AF23">
            <v>42</v>
          </cell>
          <cell r="AG23">
            <v>38</v>
          </cell>
          <cell r="AH23">
            <v>33</v>
          </cell>
          <cell r="AI23">
            <v>28</v>
          </cell>
          <cell r="AJ23">
            <v>26</v>
          </cell>
          <cell r="AK23">
            <v>18</v>
          </cell>
          <cell r="AL23">
            <v>12</v>
          </cell>
          <cell r="AM23">
            <v>9</v>
          </cell>
          <cell r="AN23">
            <v>9</v>
          </cell>
          <cell r="AO23">
            <v>1</v>
          </cell>
          <cell r="AP23">
            <v>6</v>
          </cell>
          <cell r="AQ23">
            <v>6</v>
          </cell>
          <cell r="AR23">
            <v>14</v>
          </cell>
          <cell r="AS23">
            <v>5614</v>
          </cell>
          <cell r="AT23">
            <v>35</v>
          </cell>
          <cell r="AU23">
            <v>24</v>
          </cell>
          <cell r="AV23">
            <v>138</v>
          </cell>
          <cell r="AW23">
            <v>8</v>
          </cell>
        </row>
        <row r="24">
          <cell r="C24">
            <v>4825</v>
          </cell>
          <cell r="D24" t="str">
            <v>P.S. TAYAPAMPA</v>
          </cell>
          <cell r="E24" t="str">
            <v>I-1</v>
          </cell>
          <cell r="F24">
            <v>680</v>
          </cell>
          <cell r="G24">
            <v>7</v>
          </cell>
          <cell r="H24">
            <v>3</v>
          </cell>
          <cell r="I24">
            <v>6</v>
          </cell>
          <cell r="J24">
            <v>8</v>
          </cell>
          <cell r="K24">
            <v>9</v>
          </cell>
          <cell r="L24">
            <v>9</v>
          </cell>
          <cell r="M24">
            <v>10</v>
          </cell>
          <cell r="N24">
            <v>14</v>
          </cell>
          <cell r="O24">
            <v>14</v>
          </cell>
          <cell r="P24">
            <v>15</v>
          </cell>
          <cell r="Q24">
            <v>15</v>
          </cell>
          <cell r="R24">
            <v>16</v>
          </cell>
          <cell r="S24">
            <v>16</v>
          </cell>
          <cell r="T24">
            <v>16</v>
          </cell>
          <cell r="U24">
            <v>16</v>
          </cell>
          <cell r="V24">
            <v>15</v>
          </cell>
          <cell r="W24">
            <v>14</v>
          </cell>
          <cell r="X24">
            <v>13</v>
          </cell>
          <cell r="Y24">
            <v>12</v>
          </cell>
          <cell r="Z24">
            <v>11</v>
          </cell>
          <cell r="AA24">
            <v>11</v>
          </cell>
          <cell r="AB24">
            <v>42</v>
          </cell>
          <cell r="AC24">
            <v>49</v>
          </cell>
          <cell r="AD24">
            <v>61</v>
          </cell>
          <cell r="AE24">
            <v>48</v>
          </cell>
          <cell r="AF24">
            <v>45</v>
          </cell>
          <cell r="AG24">
            <v>42</v>
          </cell>
          <cell r="AH24">
            <v>37</v>
          </cell>
          <cell r="AI24">
            <v>31</v>
          </cell>
          <cell r="AJ24">
            <v>29</v>
          </cell>
          <cell r="AK24">
            <v>20</v>
          </cell>
          <cell r="AL24">
            <v>13</v>
          </cell>
          <cell r="AM24">
            <v>10</v>
          </cell>
          <cell r="AN24">
            <v>10</v>
          </cell>
          <cell r="AO24">
            <v>1</v>
          </cell>
          <cell r="AP24">
            <v>6</v>
          </cell>
          <cell r="AQ24">
            <v>6</v>
          </cell>
          <cell r="AR24">
            <v>15</v>
          </cell>
          <cell r="AS24">
            <v>5614</v>
          </cell>
          <cell r="AT24">
            <v>38</v>
          </cell>
          <cell r="AU24">
            <v>27</v>
          </cell>
          <cell r="AV24">
            <v>151</v>
          </cell>
          <cell r="AW24">
            <v>3</v>
          </cell>
        </row>
        <row r="25">
          <cell r="C25">
            <v>6929</v>
          </cell>
          <cell r="D25" t="str">
            <v>P.S. CHIRICONGA</v>
          </cell>
          <cell r="E25" t="str">
            <v>I-1</v>
          </cell>
          <cell r="F25">
            <v>330</v>
          </cell>
          <cell r="G25">
            <v>3</v>
          </cell>
          <cell r="H25">
            <v>2</v>
          </cell>
          <cell r="I25">
            <v>3</v>
          </cell>
          <cell r="J25">
            <v>7</v>
          </cell>
          <cell r="K25">
            <v>7</v>
          </cell>
          <cell r="L25">
            <v>2</v>
          </cell>
          <cell r="M25">
            <v>3</v>
          </cell>
          <cell r="N25">
            <v>7</v>
          </cell>
          <cell r="O25">
            <v>7</v>
          </cell>
          <cell r="P25">
            <v>7</v>
          </cell>
          <cell r="Q25">
            <v>7</v>
          </cell>
          <cell r="R25">
            <v>8</v>
          </cell>
          <cell r="S25">
            <v>8</v>
          </cell>
          <cell r="T25">
            <v>8</v>
          </cell>
          <cell r="U25">
            <v>8</v>
          </cell>
          <cell r="V25">
            <v>7</v>
          </cell>
          <cell r="W25">
            <v>7</v>
          </cell>
          <cell r="X25">
            <v>6</v>
          </cell>
          <cell r="Y25">
            <v>6</v>
          </cell>
          <cell r="Z25">
            <v>5</v>
          </cell>
          <cell r="AA25">
            <v>5</v>
          </cell>
          <cell r="AB25">
            <v>20</v>
          </cell>
          <cell r="AC25">
            <v>23</v>
          </cell>
          <cell r="AD25">
            <v>29</v>
          </cell>
          <cell r="AE25">
            <v>23</v>
          </cell>
          <cell r="AF25">
            <v>22</v>
          </cell>
          <cell r="AG25">
            <v>20</v>
          </cell>
          <cell r="AH25">
            <v>18</v>
          </cell>
          <cell r="AI25">
            <v>15</v>
          </cell>
          <cell r="AJ25">
            <v>14</v>
          </cell>
          <cell r="AK25">
            <v>10</v>
          </cell>
          <cell r="AL25">
            <v>6</v>
          </cell>
          <cell r="AM25">
            <v>5</v>
          </cell>
          <cell r="AN25">
            <v>5</v>
          </cell>
          <cell r="AO25">
            <v>1</v>
          </cell>
          <cell r="AP25">
            <v>3</v>
          </cell>
          <cell r="AQ25">
            <v>3</v>
          </cell>
          <cell r="AR25">
            <v>7</v>
          </cell>
          <cell r="AS25">
            <v>5614</v>
          </cell>
          <cell r="AT25">
            <v>18</v>
          </cell>
          <cell r="AU25">
            <v>13</v>
          </cell>
          <cell r="AV25">
            <v>73</v>
          </cell>
          <cell r="AW25">
            <v>2</v>
          </cell>
        </row>
        <row r="26">
          <cell r="C26">
            <v>6927</v>
          </cell>
          <cell r="D26" t="str">
            <v>P.S. LAS PAUCAS</v>
          </cell>
          <cell r="E26" t="str">
            <v>I-1</v>
          </cell>
          <cell r="F26">
            <v>333</v>
          </cell>
          <cell r="G26">
            <v>4</v>
          </cell>
          <cell r="H26">
            <v>4</v>
          </cell>
          <cell r="I26">
            <v>6</v>
          </cell>
          <cell r="J26">
            <v>8</v>
          </cell>
          <cell r="K26">
            <v>4</v>
          </cell>
          <cell r="L26">
            <v>3</v>
          </cell>
          <cell r="M26">
            <v>6</v>
          </cell>
          <cell r="N26">
            <v>7</v>
          </cell>
          <cell r="O26">
            <v>7</v>
          </cell>
          <cell r="P26">
            <v>7</v>
          </cell>
          <cell r="Q26">
            <v>7</v>
          </cell>
          <cell r="R26">
            <v>7</v>
          </cell>
          <cell r="S26">
            <v>8</v>
          </cell>
          <cell r="T26">
            <v>8</v>
          </cell>
          <cell r="U26">
            <v>7</v>
          </cell>
          <cell r="V26">
            <v>7</v>
          </cell>
          <cell r="W26">
            <v>7</v>
          </cell>
          <cell r="X26">
            <v>6</v>
          </cell>
          <cell r="Y26">
            <v>6</v>
          </cell>
          <cell r="Z26">
            <v>5</v>
          </cell>
          <cell r="AA26">
            <v>5</v>
          </cell>
          <cell r="AB26">
            <v>20</v>
          </cell>
          <cell r="AC26">
            <v>23</v>
          </cell>
          <cell r="AD26">
            <v>29</v>
          </cell>
          <cell r="AE26">
            <v>23</v>
          </cell>
          <cell r="AF26">
            <v>22</v>
          </cell>
          <cell r="AG26">
            <v>20</v>
          </cell>
          <cell r="AH26">
            <v>17</v>
          </cell>
          <cell r="AI26">
            <v>15</v>
          </cell>
          <cell r="AJ26">
            <v>14</v>
          </cell>
          <cell r="AK26">
            <v>9</v>
          </cell>
          <cell r="AL26">
            <v>6</v>
          </cell>
          <cell r="AM26">
            <v>5</v>
          </cell>
          <cell r="AN26">
            <v>5</v>
          </cell>
          <cell r="AO26">
            <v>1</v>
          </cell>
          <cell r="AP26">
            <v>3</v>
          </cell>
          <cell r="AQ26">
            <v>3</v>
          </cell>
          <cell r="AR26">
            <v>7</v>
          </cell>
          <cell r="AS26">
            <v>5614</v>
          </cell>
          <cell r="AT26">
            <v>18</v>
          </cell>
          <cell r="AU26">
            <v>13</v>
          </cell>
          <cell r="AV26">
            <v>72</v>
          </cell>
          <cell r="AW26">
            <v>4</v>
          </cell>
        </row>
        <row r="27">
          <cell r="C27">
            <v>4826</v>
          </cell>
          <cell r="D27" t="str">
            <v>P.S. LA ESPERANZA</v>
          </cell>
          <cell r="E27" t="str">
            <v>I-2</v>
          </cell>
          <cell r="F27">
            <v>713</v>
          </cell>
          <cell r="G27">
            <v>10</v>
          </cell>
          <cell r="H27">
            <v>8</v>
          </cell>
          <cell r="I27">
            <v>9</v>
          </cell>
          <cell r="J27">
            <v>11</v>
          </cell>
          <cell r="K27">
            <v>9</v>
          </cell>
          <cell r="L27">
            <v>6</v>
          </cell>
          <cell r="M27">
            <v>8</v>
          </cell>
          <cell r="N27">
            <v>11</v>
          </cell>
          <cell r="O27">
            <v>11</v>
          </cell>
          <cell r="P27">
            <v>12</v>
          </cell>
          <cell r="Q27">
            <v>13</v>
          </cell>
          <cell r="R27">
            <v>15</v>
          </cell>
          <cell r="S27">
            <v>16</v>
          </cell>
          <cell r="T27">
            <v>16</v>
          </cell>
          <cell r="U27">
            <v>16</v>
          </cell>
          <cell r="V27">
            <v>14</v>
          </cell>
          <cell r="W27">
            <v>13</v>
          </cell>
          <cell r="X27">
            <v>13</v>
          </cell>
          <cell r="Y27">
            <v>11</v>
          </cell>
          <cell r="Z27">
            <v>10</v>
          </cell>
          <cell r="AA27">
            <v>9</v>
          </cell>
          <cell r="AB27">
            <v>37</v>
          </cell>
          <cell r="AC27">
            <v>40</v>
          </cell>
          <cell r="AD27">
            <v>54</v>
          </cell>
          <cell r="AE27">
            <v>51</v>
          </cell>
          <cell r="AF27">
            <v>55</v>
          </cell>
          <cell r="AG27">
            <v>48</v>
          </cell>
          <cell r="AH27">
            <v>41</v>
          </cell>
          <cell r="AI27">
            <v>35</v>
          </cell>
          <cell r="AJ27">
            <v>35</v>
          </cell>
          <cell r="AK27">
            <v>26</v>
          </cell>
          <cell r="AL27">
            <v>28</v>
          </cell>
          <cell r="AM27">
            <v>16</v>
          </cell>
          <cell r="AN27">
            <v>16</v>
          </cell>
          <cell r="AO27">
            <v>1</v>
          </cell>
          <cell r="AP27">
            <v>6</v>
          </cell>
          <cell r="AQ27">
            <v>5</v>
          </cell>
          <cell r="AR27">
            <v>14</v>
          </cell>
          <cell r="AS27">
            <v>5614</v>
          </cell>
          <cell r="AT27">
            <v>41</v>
          </cell>
          <cell r="AU27">
            <v>26</v>
          </cell>
          <cell r="AV27">
            <v>141</v>
          </cell>
          <cell r="AW27">
            <v>7</v>
          </cell>
        </row>
        <row r="28">
          <cell r="C28">
            <v>4834</v>
          </cell>
          <cell r="D28" t="str">
            <v>P.S. UTICYACU</v>
          </cell>
          <cell r="E28" t="str">
            <v>I-2</v>
          </cell>
          <cell r="F28">
            <v>704</v>
          </cell>
          <cell r="G28">
            <v>9</v>
          </cell>
          <cell r="H28">
            <v>7</v>
          </cell>
          <cell r="I28">
            <v>7</v>
          </cell>
          <cell r="J28">
            <v>17</v>
          </cell>
          <cell r="K28">
            <v>14</v>
          </cell>
          <cell r="L28">
            <v>8</v>
          </cell>
          <cell r="M28">
            <v>14</v>
          </cell>
          <cell r="N28">
            <v>10</v>
          </cell>
          <cell r="O28">
            <v>11</v>
          </cell>
          <cell r="P28">
            <v>12</v>
          </cell>
          <cell r="Q28">
            <v>12</v>
          </cell>
          <cell r="R28">
            <v>13</v>
          </cell>
          <cell r="S28">
            <v>15</v>
          </cell>
          <cell r="T28">
            <v>15</v>
          </cell>
          <cell r="U28">
            <v>15</v>
          </cell>
          <cell r="V28">
            <v>13</v>
          </cell>
          <cell r="W28">
            <v>12</v>
          </cell>
          <cell r="X28">
            <v>11</v>
          </cell>
          <cell r="Y28">
            <v>10</v>
          </cell>
          <cell r="Z28">
            <v>10</v>
          </cell>
          <cell r="AA28">
            <v>9</v>
          </cell>
          <cell r="AB28">
            <v>42</v>
          </cell>
          <cell r="AC28">
            <v>45</v>
          </cell>
          <cell r="AD28">
            <v>44</v>
          </cell>
          <cell r="AE28">
            <v>49</v>
          </cell>
          <cell r="AF28">
            <v>50</v>
          </cell>
          <cell r="AG28">
            <v>54</v>
          </cell>
          <cell r="AH28">
            <v>40</v>
          </cell>
          <cell r="AI28">
            <v>32</v>
          </cell>
          <cell r="AJ28">
            <v>38</v>
          </cell>
          <cell r="AK28">
            <v>26</v>
          </cell>
          <cell r="AL28">
            <v>24</v>
          </cell>
          <cell r="AM28">
            <v>13</v>
          </cell>
          <cell r="AN28">
            <v>12</v>
          </cell>
          <cell r="AO28">
            <v>3</v>
          </cell>
          <cell r="AP28">
            <v>7</v>
          </cell>
          <cell r="AQ28">
            <v>5</v>
          </cell>
          <cell r="AR28">
            <v>16</v>
          </cell>
          <cell r="AS28">
            <v>5614</v>
          </cell>
          <cell r="AT28">
            <v>30</v>
          </cell>
          <cell r="AU28">
            <v>21</v>
          </cell>
          <cell r="AV28">
            <v>144</v>
          </cell>
          <cell r="AW28">
            <v>6</v>
          </cell>
        </row>
        <row r="29">
          <cell r="C29">
            <v>4828</v>
          </cell>
          <cell r="D29" t="str">
            <v>P.S. CHAQUIL</v>
          </cell>
          <cell r="E29" t="str">
            <v>I-1</v>
          </cell>
          <cell r="F29">
            <v>1129</v>
          </cell>
          <cell r="G29">
            <v>14</v>
          </cell>
          <cell r="H29">
            <v>13</v>
          </cell>
          <cell r="I29">
            <v>16</v>
          </cell>
          <cell r="J29">
            <v>9</v>
          </cell>
          <cell r="K29">
            <v>7</v>
          </cell>
          <cell r="L29">
            <v>8</v>
          </cell>
          <cell r="M29">
            <v>10</v>
          </cell>
          <cell r="N29">
            <v>16</v>
          </cell>
          <cell r="O29">
            <v>19</v>
          </cell>
          <cell r="P29">
            <v>20</v>
          </cell>
          <cell r="Q29">
            <v>22</v>
          </cell>
          <cell r="R29">
            <v>23</v>
          </cell>
          <cell r="S29">
            <v>25</v>
          </cell>
          <cell r="T29">
            <v>27</v>
          </cell>
          <cell r="U29">
            <v>26</v>
          </cell>
          <cell r="V29">
            <v>22</v>
          </cell>
          <cell r="W29">
            <v>21</v>
          </cell>
          <cell r="X29">
            <v>19</v>
          </cell>
          <cell r="Y29">
            <v>18</v>
          </cell>
          <cell r="Z29">
            <v>16</v>
          </cell>
          <cell r="AA29">
            <v>15</v>
          </cell>
          <cell r="AB29">
            <v>59</v>
          </cell>
          <cell r="AC29">
            <v>65</v>
          </cell>
          <cell r="AD29">
            <v>88</v>
          </cell>
          <cell r="AE29">
            <v>83</v>
          </cell>
          <cell r="AF29">
            <v>87</v>
          </cell>
          <cell r="AG29">
            <v>78</v>
          </cell>
          <cell r="AH29">
            <v>65</v>
          </cell>
          <cell r="AI29">
            <v>58</v>
          </cell>
          <cell r="AJ29">
            <v>58</v>
          </cell>
          <cell r="AK29">
            <v>41</v>
          </cell>
          <cell r="AL29">
            <v>44</v>
          </cell>
          <cell r="AM29">
            <v>26</v>
          </cell>
          <cell r="AN29">
            <v>25</v>
          </cell>
          <cell r="AO29">
            <v>1</v>
          </cell>
          <cell r="AP29">
            <v>9</v>
          </cell>
          <cell r="AQ29">
            <v>9</v>
          </cell>
          <cell r="AR29">
            <v>22</v>
          </cell>
          <cell r="AS29">
            <v>5614</v>
          </cell>
          <cell r="AT29">
            <v>66</v>
          </cell>
          <cell r="AU29">
            <v>41</v>
          </cell>
          <cell r="AV29">
            <v>225</v>
          </cell>
          <cell r="AW29">
            <v>11</v>
          </cell>
        </row>
        <row r="30">
          <cell r="C30">
            <v>4827</v>
          </cell>
          <cell r="D30" t="str">
            <v>P.S. MIRAFLORES</v>
          </cell>
          <cell r="E30" t="str">
            <v>I-1</v>
          </cell>
          <cell r="F30">
            <v>737</v>
          </cell>
          <cell r="G30">
            <v>7</v>
          </cell>
          <cell r="H30">
            <v>12</v>
          </cell>
          <cell r="I30">
            <v>5</v>
          </cell>
          <cell r="J30">
            <v>5</v>
          </cell>
          <cell r="K30">
            <v>12</v>
          </cell>
          <cell r="L30">
            <v>17</v>
          </cell>
          <cell r="M30">
            <v>9</v>
          </cell>
          <cell r="N30">
            <v>10</v>
          </cell>
          <cell r="O30">
            <v>12</v>
          </cell>
          <cell r="P30">
            <v>13</v>
          </cell>
          <cell r="Q30">
            <v>14</v>
          </cell>
          <cell r="R30">
            <v>15</v>
          </cell>
          <cell r="S30">
            <v>16</v>
          </cell>
          <cell r="T30">
            <v>17</v>
          </cell>
          <cell r="U30">
            <v>16</v>
          </cell>
          <cell r="V30">
            <v>14</v>
          </cell>
          <cell r="W30">
            <v>14</v>
          </cell>
          <cell r="X30">
            <v>12</v>
          </cell>
          <cell r="Y30">
            <v>12</v>
          </cell>
          <cell r="Z30">
            <v>10</v>
          </cell>
          <cell r="AA30">
            <v>10</v>
          </cell>
          <cell r="AB30">
            <v>37</v>
          </cell>
          <cell r="AC30">
            <v>41</v>
          </cell>
          <cell r="AD30">
            <v>56</v>
          </cell>
          <cell r="AE30">
            <v>53</v>
          </cell>
          <cell r="AF30">
            <v>55</v>
          </cell>
          <cell r="AG30">
            <v>49</v>
          </cell>
          <cell r="AH30">
            <v>41</v>
          </cell>
          <cell r="AI30">
            <v>37</v>
          </cell>
          <cell r="AJ30">
            <v>37</v>
          </cell>
          <cell r="AK30">
            <v>26</v>
          </cell>
          <cell r="AL30">
            <v>28</v>
          </cell>
          <cell r="AM30">
            <v>16</v>
          </cell>
          <cell r="AN30">
            <v>16</v>
          </cell>
          <cell r="AO30">
            <v>1</v>
          </cell>
          <cell r="AP30">
            <v>6</v>
          </cell>
          <cell r="AQ30">
            <v>6</v>
          </cell>
          <cell r="AR30">
            <v>14</v>
          </cell>
          <cell r="AS30">
            <v>5614</v>
          </cell>
          <cell r="AT30">
            <v>42</v>
          </cell>
          <cell r="AU30">
            <v>26</v>
          </cell>
          <cell r="AV30">
            <v>143</v>
          </cell>
          <cell r="AW30">
            <v>12</v>
          </cell>
        </row>
        <row r="31">
          <cell r="C31">
            <v>7030</v>
          </cell>
          <cell r="D31" t="str">
            <v>P.S. SANGACHE</v>
          </cell>
          <cell r="E31" t="str">
            <v>I-1</v>
          </cell>
          <cell r="F31">
            <v>463</v>
          </cell>
          <cell r="G31">
            <v>3</v>
          </cell>
          <cell r="H31">
            <v>2</v>
          </cell>
          <cell r="I31">
            <v>4</v>
          </cell>
          <cell r="J31">
            <v>1</v>
          </cell>
          <cell r="K31">
            <v>2</v>
          </cell>
          <cell r="L31">
            <v>6</v>
          </cell>
          <cell r="M31">
            <v>6</v>
          </cell>
          <cell r="N31">
            <v>7</v>
          </cell>
          <cell r="O31">
            <v>8</v>
          </cell>
          <cell r="P31">
            <v>8</v>
          </cell>
          <cell r="Q31">
            <v>8</v>
          </cell>
          <cell r="R31">
            <v>9</v>
          </cell>
          <cell r="S31">
            <v>10</v>
          </cell>
          <cell r="T31">
            <v>10</v>
          </cell>
          <cell r="U31">
            <v>10</v>
          </cell>
          <cell r="V31">
            <v>9</v>
          </cell>
          <cell r="W31">
            <v>9</v>
          </cell>
          <cell r="X31">
            <v>8</v>
          </cell>
          <cell r="Y31">
            <v>7</v>
          </cell>
          <cell r="Z31">
            <v>7</v>
          </cell>
          <cell r="AA31">
            <v>6</v>
          </cell>
          <cell r="AB31">
            <v>29</v>
          </cell>
          <cell r="AC31">
            <v>32</v>
          </cell>
          <cell r="AD31">
            <v>31</v>
          </cell>
          <cell r="AE31">
            <v>34</v>
          </cell>
          <cell r="AF31">
            <v>35</v>
          </cell>
          <cell r="AG31">
            <v>37</v>
          </cell>
          <cell r="AH31">
            <v>27</v>
          </cell>
          <cell r="AI31">
            <v>22</v>
          </cell>
          <cell r="AJ31">
            <v>27</v>
          </cell>
          <cell r="AK31">
            <v>18</v>
          </cell>
          <cell r="AL31">
            <v>17</v>
          </cell>
          <cell r="AM31">
            <v>9</v>
          </cell>
          <cell r="AN31">
            <v>8</v>
          </cell>
          <cell r="AO31">
            <v>1</v>
          </cell>
          <cell r="AP31">
            <v>4</v>
          </cell>
          <cell r="AQ31">
            <v>4</v>
          </cell>
          <cell r="AR31">
            <v>11</v>
          </cell>
          <cell r="AS31">
            <v>5614</v>
          </cell>
          <cell r="AT31">
            <v>21</v>
          </cell>
          <cell r="AU31">
            <v>15</v>
          </cell>
          <cell r="AV31">
            <v>101</v>
          </cell>
          <cell r="AW31">
            <v>2</v>
          </cell>
        </row>
        <row r="32">
          <cell r="C32">
            <v>7029</v>
          </cell>
          <cell r="D32" t="str">
            <v>P.S. SEÑOR DE LOS MILAGROS</v>
          </cell>
          <cell r="E32" t="str">
            <v>I-1</v>
          </cell>
          <cell r="F32">
            <v>431</v>
          </cell>
          <cell r="G32">
            <v>4</v>
          </cell>
          <cell r="H32">
            <v>3</v>
          </cell>
          <cell r="I32">
            <v>4</v>
          </cell>
          <cell r="J32">
            <v>3</v>
          </cell>
          <cell r="K32">
            <v>2</v>
          </cell>
          <cell r="L32">
            <v>9</v>
          </cell>
          <cell r="M32">
            <v>5</v>
          </cell>
          <cell r="N32">
            <v>6</v>
          </cell>
          <cell r="O32">
            <v>7</v>
          </cell>
          <cell r="P32">
            <v>8</v>
          </cell>
          <cell r="Q32">
            <v>8</v>
          </cell>
          <cell r="R32">
            <v>8</v>
          </cell>
          <cell r="S32">
            <v>9</v>
          </cell>
          <cell r="T32">
            <v>10</v>
          </cell>
          <cell r="U32">
            <v>9</v>
          </cell>
          <cell r="V32">
            <v>8</v>
          </cell>
          <cell r="W32">
            <v>8</v>
          </cell>
          <cell r="X32">
            <v>7</v>
          </cell>
          <cell r="Y32">
            <v>7</v>
          </cell>
          <cell r="Z32">
            <v>6</v>
          </cell>
          <cell r="AA32">
            <v>5</v>
          </cell>
          <cell r="AB32">
            <v>27</v>
          </cell>
          <cell r="AC32">
            <v>29</v>
          </cell>
          <cell r="AD32">
            <v>28</v>
          </cell>
          <cell r="AE32">
            <v>32</v>
          </cell>
          <cell r="AF32">
            <v>32</v>
          </cell>
          <cell r="AG32">
            <v>34</v>
          </cell>
          <cell r="AH32">
            <v>25</v>
          </cell>
          <cell r="AI32">
            <v>20</v>
          </cell>
          <cell r="AJ32">
            <v>24</v>
          </cell>
          <cell r="AK32">
            <v>17</v>
          </cell>
          <cell r="AL32">
            <v>16</v>
          </cell>
          <cell r="AM32">
            <v>8</v>
          </cell>
          <cell r="AN32">
            <v>7</v>
          </cell>
          <cell r="AO32">
            <v>1</v>
          </cell>
          <cell r="AP32">
            <v>4</v>
          </cell>
          <cell r="AQ32">
            <v>4</v>
          </cell>
          <cell r="AR32">
            <v>10</v>
          </cell>
          <cell r="AS32">
            <v>5614</v>
          </cell>
          <cell r="AT32">
            <v>19</v>
          </cell>
          <cell r="AU32">
            <v>14</v>
          </cell>
          <cell r="AV32">
            <v>93</v>
          </cell>
          <cell r="AW32">
            <v>3</v>
          </cell>
        </row>
        <row r="33">
          <cell r="C33">
            <v>11559</v>
          </cell>
          <cell r="D33" t="str">
            <v>P.S. CUSHIC</v>
          </cell>
          <cell r="E33" t="str">
            <v>I-1</v>
          </cell>
          <cell r="F33">
            <v>413</v>
          </cell>
          <cell r="G33">
            <v>2</v>
          </cell>
          <cell r="H33">
            <v>2</v>
          </cell>
          <cell r="I33">
            <v>1</v>
          </cell>
          <cell r="J33">
            <v>5</v>
          </cell>
          <cell r="K33">
            <v>8</v>
          </cell>
          <cell r="L33">
            <v>5</v>
          </cell>
          <cell r="M33">
            <v>7</v>
          </cell>
          <cell r="N33">
            <v>8</v>
          </cell>
          <cell r="O33">
            <v>9</v>
          </cell>
          <cell r="P33">
            <v>9</v>
          </cell>
          <cell r="Q33">
            <v>9</v>
          </cell>
          <cell r="R33">
            <v>10</v>
          </cell>
          <cell r="S33">
            <v>10</v>
          </cell>
          <cell r="T33">
            <v>10</v>
          </cell>
          <cell r="U33">
            <v>10</v>
          </cell>
          <cell r="V33">
            <v>9</v>
          </cell>
          <cell r="W33">
            <v>9</v>
          </cell>
          <cell r="X33">
            <v>8</v>
          </cell>
          <cell r="Y33">
            <v>8</v>
          </cell>
          <cell r="Z33">
            <v>7</v>
          </cell>
          <cell r="AA33">
            <v>6</v>
          </cell>
          <cell r="AB33">
            <v>25</v>
          </cell>
          <cell r="AC33">
            <v>29</v>
          </cell>
          <cell r="AD33">
            <v>37</v>
          </cell>
          <cell r="AE33">
            <v>29</v>
          </cell>
          <cell r="AF33">
            <v>28</v>
          </cell>
          <cell r="AG33">
            <v>25</v>
          </cell>
          <cell r="AH33">
            <v>22</v>
          </cell>
          <cell r="AI33">
            <v>19</v>
          </cell>
          <cell r="AJ33">
            <v>17</v>
          </cell>
          <cell r="AK33">
            <v>12</v>
          </cell>
          <cell r="AL33">
            <v>8</v>
          </cell>
          <cell r="AM33">
            <v>6</v>
          </cell>
          <cell r="AN33">
            <v>6</v>
          </cell>
          <cell r="AO33">
            <v>1</v>
          </cell>
          <cell r="AP33">
            <v>4</v>
          </cell>
          <cell r="AQ33">
            <v>4</v>
          </cell>
          <cell r="AR33">
            <v>9</v>
          </cell>
          <cell r="AS33">
            <v>5614</v>
          </cell>
          <cell r="AT33">
            <v>23</v>
          </cell>
          <cell r="AU33">
            <v>16</v>
          </cell>
          <cell r="AV33">
            <v>92</v>
          </cell>
          <cell r="AW33">
            <v>2</v>
          </cell>
        </row>
        <row r="34">
          <cell r="C34">
            <v>0</v>
          </cell>
          <cell r="D34" t="str">
            <v>MICRORED YAUYUCAN</v>
          </cell>
          <cell r="E34">
            <v>0</v>
          </cell>
          <cell r="F34">
            <v>7719</v>
          </cell>
          <cell r="G34">
            <v>74</v>
          </cell>
          <cell r="H34">
            <v>86</v>
          </cell>
          <cell r="I34">
            <v>75</v>
          </cell>
          <cell r="J34">
            <v>85</v>
          </cell>
          <cell r="K34">
            <v>83</v>
          </cell>
          <cell r="L34">
            <v>98</v>
          </cell>
          <cell r="M34">
            <v>84</v>
          </cell>
          <cell r="N34">
            <v>157</v>
          </cell>
          <cell r="O34">
            <v>168</v>
          </cell>
          <cell r="P34">
            <v>175</v>
          </cell>
          <cell r="Q34">
            <v>182</v>
          </cell>
          <cell r="R34">
            <v>190</v>
          </cell>
          <cell r="S34">
            <v>201</v>
          </cell>
          <cell r="T34">
            <v>200</v>
          </cell>
          <cell r="U34">
            <v>195</v>
          </cell>
          <cell r="V34">
            <v>180</v>
          </cell>
          <cell r="W34">
            <v>164</v>
          </cell>
          <cell r="X34">
            <v>148</v>
          </cell>
          <cell r="Y34">
            <v>134</v>
          </cell>
          <cell r="Z34">
            <v>123</v>
          </cell>
          <cell r="AA34">
            <v>119</v>
          </cell>
          <cell r="AB34">
            <v>472</v>
          </cell>
          <cell r="AC34">
            <v>426</v>
          </cell>
          <cell r="AD34">
            <v>568</v>
          </cell>
          <cell r="AE34">
            <v>556</v>
          </cell>
          <cell r="AF34">
            <v>555</v>
          </cell>
          <cell r="AG34">
            <v>460</v>
          </cell>
          <cell r="AH34">
            <v>411</v>
          </cell>
          <cell r="AI34">
            <v>335</v>
          </cell>
          <cell r="AJ34">
            <v>292</v>
          </cell>
          <cell r="AK34">
            <v>284</v>
          </cell>
          <cell r="AL34">
            <v>225</v>
          </cell>
          <cell r="AM34">
            <v>146</v>
          </cell>
          <cell r="AN34">
            <v>142</v>
          </cell>
          <cell r="AO34">
            <v>9</v>
          </cell>
          <cell r="AP34">
            <v>58</v>
          </cell>
          <cell r="AQ34">
            <v>55</v>
          </cell>
          <cell r="AR34">
            <v>140</v>
          </cell>
          <cell r="AS34">
            <v>44912</v>
          </cell>
          <cell r="AT34">
            <v>452</v>
          </cell>
          <cell r="AU34">
            <v>327</v>
          </cell>
          <cell r="AV34">
            <v>1627</v>
          </cell>
          <cell r="AW34">
            <v>76</v>
          </cell>
        </row>
        <row r="35">
          <cell r="C35">
            <v>4835</v>
          </cell>
          <cell r="D35" t="str">
            <v>C.S. YAUYUCAN</v>
          </cell>
          <cell r="E35" t="str">
            <v>I-3</v>
          </cell>
          <cell r="F35">
            <v>1820</v>
          </cell>
          <cell r="G35">
            <v>17</v>
          </cell>
          <cell r="H35">
            <v>21</v>
          </cell>
          <cell r="I35">
            <v>21</v>
          </cell>
          <cell r="J35">
            <v>26</v>
          </cell>
          <cell r="K35">
            <v>18</v>
          </cell>
          <cell r="L35">
            <v>33</v>
          </cell>
          <cell r="M35">
            <v>20</v>
          </cell>
          <cell r="N35">
            <v>40</v>
          </cell>
          <cell r="O35">
            <v>43</v>
          </cell>
          <cell r="P35">
            <v>45</v>
          </cell>
          <cell r="Q35">
            <v>48</v>
          </cell>
          <cell r="R35">
            <v>50</v>
          </cell>
          <cell r="S35">
            <v>52</v>
          </cell>
          <cell r="T35">
            <v>52</v>
          </cell>
          <cell r="U35">
            <v>50</v>
          </cell>
          <cell r="V35">
            <v>45</v>
          </cell>
          <cell r="W35">
            <v>41</v>
          </cell>
          <cell r="X35">
            <v>37</v>
          </cell>
          <cell r="Y35">
            <v>32</v>
          </cell>
          <cell r="Z35">
            <v>29</v>
          </cell>
          <cell r="AA35">
            <v>26</v>
          </cell>
          <cell r="AB35">
            <v>103</v>
          </cell>
          <cell r="AC35">
            <v>100</v>
          </cell>
          <cell r="AD35">
            <v>144</v>
          </cell>
          <cell r="AE35">
            <v>131</v>
          </cell>
          <cell r="AF35">
            <v>131</v>
          </cell>
          <cell r="AG35">
            <v>109</v>
          </cell>
          <cell r="AH35">
            <v>95</v>
          </cell>
          <cell r="AI35">
            <v>74</v>
          </cell>
          <cell r="AJ35">
            <v>55</v>
          </cell>
          <cell r="AK35">
            <v>53</v>
          </cell>
          <cell r="AL35">
            <v>47</v>
          </cell>
          <cell r="AM35">
            <v>29</v>
          </cell>
          <cell r="AN35">
            <v>20</v>
          </cell>
          <cell r="AO35">
            <v>2</v>
          </cell>
          <cell r="AP35">
            <v>14</v>
          </cell>
          <cell r="AQ35">
            <v>14</v>
          </cell>
          <cell r="AR35">
            <v>33</v>
          </cell>
          <cell r="AS35">
            <v>5614</v>
          </cell>
          <cell r="AT35">
            <v>121</v>
          </cell>
          <cell r="AU35">
            <v>84</v>
          </cell>
          <cell r="AV35">
            <v>383</v>
          </cell>
          <cell r="AW35">
            <v>18</v>
          </cell>
        </row>
        <row r="36">
          <cell r="C36">
            <v>4836</v>
          </cell>
          <cell r="D36" t="str">
            <v>P.S. PUCHUDEN</v>
          </cell>
          <cell r="E36" t="str">
            <v>I-1</v>
          </cell>
          <cell r="F36">
            <v>839</v>
          </cell>
          <cell r="G36">
            <v>7</v>
          </cell>
          <cell r="H36">
            <v>11</v>
          </cell>
          <cell r="I36">
            <v>6</v>
          </cell>
          <cell r="J36">
            <v>8</v>
          </cell>
          <cell r="K36">
            <v>8</v>
          </cell>
          <cell r="L36">
            <v>10</v>
          </cell>
          <cell r="M36">
            <v>7</v>
          </cell>
          <cell r="N36">
            <v>19</v>
          </cell>
          <cell r="O36">
            <v>20</v>
          </cell>
          <cell r="P36">
            <v>21</v>
          </cell>
          <cell r="Q36">
            <v>23</v>
          </cell>
          <cell r="R36">
            <v>23</v>
          </cell>
          <cell r="S36">
            <v>25</v>
          </cell>
          <cell r="T36">
            <v>25</v>
          </cell>
          <cell r="U36">
            <v>23</v>
          </cell>
          <cell r="V36">
            <v>22</v>
          </cell>
          <cell r="W36">
            <v>19</v>
          </cell>
          <cell r="X36">
            <v>17</v>
          </cell>
          <cell r="Y36">
            <v>15</v>
          </cell>
          <cell r="Z36">
            <v>13</v>
          </cell>
          <cell r="AA36">
            <v>13</v>
          </cell>
          <cell r="AB36">
            <v>49</v>
          </cell>
          <cell r="AC36">
            <v>46</v>
          </cell>
          <cell r="AD36">
            <v>68</v>
          </cell>
          <cell r="AE36">
            <v>62</v>
          </cell>
          <cell r="AF36">
            <v>62</v>
          </cell>
          <cell r="AG36">
            <v>51</v>
          </cell>
          <cell r="AH36">
            <v>45</v>
          </cell>
          <cell r="AI36">
            <v>35</v>
          </cell>
          <cell r="AJ36">
            <v>25</v>
          </cell>
          <cell r="AK36">
            <v>24</v>
          </cell>
          <cell r="AL36">
            <v>22</v>
          </cell>
          <cell r="AM36">
            <v>13</v>
          </cell>
          <cell r="AN36">
            <v>9</v>
          </cell>
          <cell r="AO36">
            <v>1</v>
          </cell>
          <cell r="AP36">
            <v>7</v>
          </cell>
          <cell r="AQ36">
            <v>6</v>
          </cell>
          <cell r="AR36">
            <v>15</v>
          </cell>
          <cell r="AS36">
            <v>5614</v>
          </cell>
          <cell r="AT36">
            <v>57</v>
          </cell>
          <cell r="AU36">
            <v>40</v>
          </cell>
          <cell r="AV36">
            <v>180</v>
          </cell>
          <cell r="AW36">
            <v>10</v>
          </cell>
        </row>
        <row r="37">
          <cell r="C37">
            <v>4837</v>
          </cell>
          <cell r="D37" t="str">
            <v>P.S. YANAYACU ALTO</v>
          </cell>
          <cell r="E37" t="str">
            <v>I-1</v>
          </cell>
          <cell r="F37">
            <v>533</v>
          </cell>
          <cell r="G37">
            <v>4</v>
          </cell>
          <cell r="H37">
            <v>6</v>
          </cell>
          <cell r="I37">
            <v>4</v>
          </cell>
          <cell r="J37">
            <v>6</v>
          </cell>
          <cell r="K37">
            <v>6</v>
          </cell>
          <cell r="L37">
            <v>3</v>
          </cell>
          <cell r="M37">
            <v>8</v>
          </cell>
          <cell r="N37">
            <v>12</v>
          </cell>
          <cell r="O37">
            <v>13</v>
          </cell>
          <cell r="P37">
            <v>14</v>
          </cell>
          <cell r="Q37">
            <v>14</v>
          </cell>
          <cell r="R37">
            <v>15</v>
          </cell>
          <cell r="S37">
            <v>16</v>
          </cell>
          <cell r="T37">
            <v>16</v>
          </cell>
          <cell r="U37">
            <v>15</v>
          </cell>
          <cell r="V37">
            <v>14</v>
          </cell>
          <cell r="W37">
            <v>12</v>
          </cell>
          <cell r="X37">
            <v>11</v>
          </cell>
          <cell r="Y37">
            <v>9</v>
          </cell>
          <cell r="Z37">
            <v>8</v>
          </cell>
          <cell r="AA37">
            <v>8</v>
          </cell>
          <cell r="AB37">
            <v>31</v>
          </cell>
          <cell r="AC37">
            <v>29</v>
          </cell>
          <cell r="AD37">
            <v>43</v>
          </cell>
          <cell r="AE37">
            <v>39</v>
          </cell>
          <cell r="AF37">
            <v>39</v>
          </cell>
          <cell r="AG37">
            <v>33</v>
          </cell>
          <cell r="AH37">
            <v>28</v>
          </cell>
          <cell r="AI37">
            <v>22</v>
          </cell>
          <cell r="AJ37">
            <v>16</v>
          </cell>
          <cell r="AK37">
            <v>15</v>
          </cell>
          <cell r="AL37">
            <v>14</v>
          </cell>
          <cell r="AM37">
            <v>8</v>
          </cell>
          <cell r="AN37">
            <v>6</v>
          </cell>
          <cell r="AO37">
            <v>1</v>
          </cell>
          <cell r="AP37">
            <v>4</v>
          </cell>
          <cell r="AQ37">
            <v>4</v>
          </cell>
          <cell r="AR37">
            <v>10</v>
          </cell>
          <cell r="AS37">
            <v>5614</v>
          </cell>
          <cell r="AT37">
            <v>36</v>
          </cell>
          <cell r="AU37">
            <v>25</v>
          </cell>
          <cell r="AV37">
            <v>114</v>
          </cell>
          <cell r="AW37">
            <v>6</v>
          </cell>
        </row>
        <row r="38">
          <cell r="C38">
            <v>4818</v>
          </cell>
          <cell r="D38" t="str">
            <v>P.S. ANDABAMBA</v>
          </cell>
          <cell r="E38" t="str">
            <v>I-2</v>
          </cell>
          <cell r="F38">
            <v>1512</v>
          </cell>
          <cell r="G38">
            <v>15</v>
          </cell>
          <cell r="H38">
            <v>14</v>
          </cell>
          <cell r="I38">
            <v>12</v>
          </cell>
          <cell r="J38">
            <v>18</v>
          </cell>
          <cell r="K38">
            <v>24</v>
          </cell>
          <cell r="L38">
            <v>12</v>
          </cell>
          <cell r="M38">
            <v>21</v>
          </cell>
          <cell r="N38">
            <v>27</v>
          </cell>
          <cell r="O38">
            <v>29</v>
          </cell>
          <cell r="P38">
            <v>29</v>
          </cell>
          <cell r="Q38">
            <v>31</v>
          </cell>
          <cell r="R38">
            <v>34</v>
          </cell>
          <cell r="S38">
            <v>36</v>
          </cell>
          <cell r="T38">
            <v>35</v>
          </cell>
          <cell r="U38">
            <v>35</v>
          </cell>
          <cell r="V38">
            <v>31</v>
          </cell>
          <cell r="W38">
            <v>30</v>
          </cell>
          <cell r="X38">
            <v>26</v>
          </cell>
          <cell r="Y38">
            <v>25</v>
          </cell>
          <cell r="Z38">
            <v>22</v>
          </cell>
          <cell r="AA38">
            <v>24</v>
          </cell>
          <cell r="AB38">
            <v>96</v>
          </cell>
          <cell r="AC38">
            <v>89</v>
          </cell>
          <cell r="AD38">
            <v>100</v>
          </cell>
          <cell r="AE38">
            <v>110</v>
          </cell>
          <cell r="AF38">
            <v>97</v>
          </cell>
          <cell r="AG38">
            <v>90</v>
          </cell>
          <cell r="AH38">
            <v>73</v>
          </cell>
          <cell r="AI38">
            <v>83</v>
          </cell>
          <cell r="AJ38">
            <v>73</v>
          </cell>
          <cell r="AK38">
            <v>62</v>
          </cell>
          <cell r="AL38">
            <v>48</v>
          </cell>
          <cell r="AM38">
            <v>38</v>
          </cell>
          <cell r="AN38">
            <v>38</v>
          </cell>
          <cell r="AO38">
            <v>2</v>
          </cell>
          <cell r="AP38">
            <v>10</v>
          </cell>
          <cell r="AQ38">
            <v>9</v>
          </cell>
          <cell r="AR38">
            <v>27</v>
          </cell>
          <cell r="AS38">
            <v>5614</v>
          </cell>
          <cell r="AT38">
            <v>74</v>
          </cell>
          <cell r="AU38">
            <v>63</v>
          </cell>
          <cell r="AV38">
            <v>317</v>
          </cell>
          <cell r="AW38">
            <v>12</v>
          </cell>
        </row>
        <row r="39">
          <cell r="C39">
            <v>6841</v>
          </cell>
          <cell r="D39" t="str">
            <v>P.S. ACHIRAMAYO</v>
          </cell>
          <cell r="E39" t="str">
            <v>I-1</v>
          </cell>
          <cell r="F39">
            <v>1337</v>
          </cell>
          <cell r="G39">
            <v>15</v>
          </cell>
          <cell r="H39">
            <v>15</v>
          </cell>
          <cell r="I39">
            <v>17</v>
          </cell>
          <cell r="J39">
            <v>13</v>
          </cell>
          <cell r="K39">
            <v>6</v>
          </cell>
          <cell r="L39">
            <v>13</v>
          </cell>
          <cell r="M39">
            <v>13</v>
          </cell>
          <cell r="N39">
            <v>26</v>
          </cell>
          <cell r="O39">
            <v>28</v>
          </cell>
          <cell r="P39">
            <v>29</v>
          </cell>
          <cell r="Q39">
            <v>29</v>
          </cell>
          <cell r="R39">
            <v>30</v>
          </cell>
          <cell r="S39">
            <v>31</v>
          </cell>
          <cell r="T39">
            <v>31</v>
          </cell>
          <cell r="U39">
            <v>31</v>
          </cell>
          <cell r="V39">
            <v>30</v>
          </cell>
          <cell r="W39">
            <v>27</v>
          </cell>
          <cell r="X39">
            <v>25</v>
          </cell>
          <cell r="Y39">
            <v>24</v>
          </cell>
          <cell r="Z39">
            <v>23</v>
          </cell>
          <cell r="AA39">
            <v>21</v>
          </cell>
          <cell r="AB39">
            <v>87</v>
          </cell>
          <cell r="AC39">
            <v>72</v>
          </cell>
          <cell r="AD39">
            <v>93</v>
          </cell>
          <cell r="AE39">
            <v>95</v>
          </cell>
          <cell r="AF39">
            <v>101</v>
          </cell>
          <cell r="AG39">
            <v>78</v>
          </cell>
          <cell r="AH39">
            <v>76</v>
          </cell>
          <cell r="AI39">
            <v>54</v>
          </cell>
          <cell r="AJ39">
            <v>57</v>
          </cell>
          <cell r="AK39">
            <v>60</v>
          </cell>
          <cell r="AL39">
            <v>43</v>
          </cell>
          <cell r="AM39">
            <v>26</v>
          </cell>
          <cell r="AN39">
            <v>33</v>
          </cell>
          <cell r="AO39">
            <v>1</v>
          </cell>
          <cell r="AP39">
            <v>10</v>
          </cell>
          <cell r="AQ39">
            <v>10</v>
          </cell>
          <cell r="AR39">
            <v>24</v>
          </cell>
          <cell r="AS39">
            <v>5614</v>
          </cell>
          <cell r="AT39">
            <v>71</v>
          </cell>
          <cell r="AU39">
            <v>50</v>
          </cell>
          <cell r="AV39">
            <v>281</v>
          </cell>
          <cell r="AW39">
            <v>13</v>
          </cell>
        </row>
        <row r="40">
          <cell r="C40">
            <v>4829</v>
          </cell>
          <cell r="D40" t="str">
            <v>C.S. NINABAMBA</v>
          </cell>
          <cell r="E40" t="str">
            <v>I-3</v>
          </cell>
          <cell r="F40">
            <v>949</v>
          </cell>
          <cell r="G40">
            <v>13</v>
          </cell>
          <cell r="H40">
            <v>14</v>
          </cell>
          <cell r="I40">
            <v>13</v>
          </cell>
          <cell r="J40">
            <v>8</v>
          </cell>
          <cell r="K40">
            <v>14</v>
          </cell>
          <cell r="L40">
            <v>15</v>
          </cell>
          <cell r="M40">
            <v>11</v>
          </cell>
          <cell r="N40">
            <v>18</v>
          </cell>
          <cell r="O40">
            <v>19</v>
          </cell>
          <cell r="P40">
            <v>20</v>
          </cell>
          <cell r="Q40">
            <v>20</v>
          </cell>
          <cell r="R40">
            <v>20</v>
          </cell>
          <cell r="S40">
            <v>22</v>
          </cell>
          <cell r="T40">
            <v>22</v>
          </cell>
          <cell r="U40">
            <v>22</v>
          </cell>
          <cell r="V40">
            <v>20</v>
          </cell>
          <cell r="W40">
            <v>19</v>
          </cell>
          <cell r="X40">
            <v>18</v>
          </cell>
          <cell r="Y40">
            <v>16</v>
          </cell>
          <cell r="Z40">
            <v>16</v>
          </cell>
          <cell r="AA40">
            <v>15</v>
          </cell>
          <cell r="AB40">
            <v>60</v>
          </cell>
          <cell r="AC40">
            <v>50</v>
          </cell>
          <cell r="AD40">
            <v>65</v>
          </cell>
          <cell r="AE40">
            <v>66</v>
          </cell>
          <cell r="AF40">
            <v>70</v>
          </cell>
          <cell r="AG40">
            <v>55</v>
          </cell>
          <cell r="AH40">
            <v>53</v>
          </cell>
          <cell r="AI40">
            <v>37</v>
          </cell>
          <cell r="AJ40">
            <v>39</v>
          </cell>
          <cell r="AK40">
            <v>42</v>
          </cell>
          <cell r="AL40">
            <v>29</v>
          </cell>
          <cell r="AM40">
            <v>19</v>
          </cell>
          <cell r="AN40">
            <v>22</v>
          </cell>
          <cell r="AO40">
            <v>2</v>
          </cell>
          <cell r="AP40">
            <v>8</v>
          </cell>
          <cell r="AQ40">
            <v>7</v>
          </cell>
          <cell r="AR40">
            <v>17</v>
          </cell>
          <cell r="AS40">
            <v>5614</v>
          </cell>
          <cell r="AT40">
            <v>49</v>
          </cell>
          <cell r="AU40">
            <v>34</v>
          </cell>
          <cell r="AV40">
            <v>195</v>
          </cell>
          <cell r="AW40">
            <v>12</v>
          </cell>
        </row>
        <row r="41">
          <cell r="C41">
            <v>11561</v>
          </cell>
          <cell r="D41" t="str">
            <v>P.S. CHILAL</v>
          </cell>
          <cell r="E41" t="str">
            <v>I-1</v>
          </cell>
          <cell r="F41">
            <v>301</v>
          </cell>
          <cell r="G41">
            <v>1</v>
          </cell>
          <cell r="H41">
            <v>1</v>
          </cell>
          <cell r="I41">
            <v>1</v>
          </cell>
          <cell r="J41">
            <v>3</v>
          </cell>
          <cell r="K41">
            <v>5</v>
          </cell>
          <cell r="L41">
            <v>3</v>
          </cell>
          <cell r="M41">
            <v>1</v>
          </cell>
          <cell r="N41">
            <v>7</v>
          </cell>
          <cell r="O41">
            <v>7</v>
          </cell>
          <cell r="P41">
            <v>8</v>
          </cell>
          <cell r="Q41">
            <v>8</v>
          </cell>
          <cell r="R41">
            <v>8</v>
          </cell>
          <cell r="S41">
            <v>9</v>
          </cell>
          <cell r="T41">
            <v>9</v>
          </cell>
          <cell r="U41">
            <v>9</v>
          </cell>
          <cell r="V41">
            <v>8</v>
          </cell>
          <cell r="W41">
            <v>7</v>
          </cell>
          <cell r="X41">
            <v>6</v>
          </cell>
          <cell r="Y41">
            <v>5</v>
          </cell>
          <cell r="Z41">
            <v>5</v>
          </cell>
          <cell r="AA41">
            <v>5</v>
          </cell>
          <cell r="AB41">
            <v>18</v>
          </cell>
          <cell r="AC41">
            <v>17</v>
          </cell>
          <cell r="AD41">
            <v>25</v>
          </cell>
          <cell r="AE41">
            <v>22</v>
          </cell>
          <cell r="AF41">
            <v>22</v>
          </cell>
          <cell r="AG41">
            <v>19</v>
          </cell>
          <cell r="AH41">
            <v>16</v>
          </cell>
          <cell r="AI41">
            <v>13</v>
          </cell>
          <cell r="AJ41">
            <v>9</v>
          </cell>
          <cell r="AK41">
            <v>9</v>
          </cell>
          <cell r="AL41">
            <v>8</v>
          </cell>
          <cell r="AM41">
            <v>5</v>
          </cell>
          <cell r="AN41">
            <v>3</v>
          </cell>
          <cell r="AO41">
            <v>0</v>
          </cell>
          <cell r="AP41">
            <v>2</v>
          </cell>
          <cell r="AQ41">
            <v>2</v>
          </cell>
          <cell r="AR41">
            <v>6</v>
          </cell>
          <cell r="AS41">
            <v>5614</v>
          </cell>
          <cell r="AT41">
            <v>21</v>
          </cell>
          <cell r="AU41">
            <v>15</v>
          </cell>
          <cell r="AV41">
            <v>66</v>
          </cell>
          <cell r="AW41">
            <v>1</v>
          </cell>
        </row>
        <row r="42">
          <cell r="C42">
            <v>12164</v>
          </cell>
          <cell r="D42" t="str">
            <v>P.S. POLULO</v>
          </cell>
          <cell r="E42" t="str">
            <v>I-1</v>
          </cell>
          <cell r="F42">
            <v>428</v>
          </cell>
          <cell r="G42">
            <v>2</v>
          </cell>
          <cell r="H42">
            <v>4</v>
          </cell>
          <cell r="I42">
            <v>1</v>
          </cell>
          <cell r="J42">
            <v>3</v>
          </cell>
          <cell r="K42">
            <v>2</v>
          </cell>
          <cell r="L42">
            <v>9</v>
          </cell>
          <cell r="M42">
            <v>3</v>
          </cell>
          <cell r="N42">
            <v>8</v>
          </cell>
          <cell r="O42">
            <v>9</v>
          </cell>
          <cell r="P42">
            <v>9</v>
          </cell>
          <cell r="Q42">
            <v>9</v>
          </cell>
          <cell r="R42">
            <v>10</v>
          </cell>
          <cell r="S42">
            <v>10</v>
          </cell>
          <cell r="T42">
            <v>10</v>
          </cell>
          <cell r="U42">
            <v>10</v>
          </cell>
          <cell r="V42">
            <v>10</v>
          </cell>
          <cell r="W42">
            <v>9</v>
          </cell>
          <cell r="X42">
            <v>8</v>
          </cell>
          <cell r="Y42">
            <v>8</v>
          </cell>
          <cell r="Z42">
            <v>7</v>
          </cell>
          <cell r="AA42">
            <v>7</v>
          </cell>
          <cell r="AB42">
            <v>28</v>
          </cell>
          <cell r="AC42">
            <v>23</v>
          </cell>
          <cell r="AD42">
            <v>30</v>
          </cell>
          <cell r="AE42">
            <v>31</v>
          </cell>
          <cell r="AF42">
            <v>33</v>
          </cell>
          <cell r="AG42">
            <v>25</v>
          </cell>
          <cell r="AH42">
            <v>25</v>
          </cell>
          <cell r="AI42">
            <v>17</v>
          </cell>
          <cell r="AJ42">
            <v>18</v>
          </cell>
          <cell r="AK42">
            <v>19</v>
          </cell>
          <cell r="AL42">
            <v>14</v>
          </cell>
          <cell r="AM42">
            <v>8</v>
          </cell>
          <cell r="AN42">
            <v>11</v>
          </cell>
          <cell r="AO42">
            <v>0</v>
          </cell>
          <cell r="AP42">
            <v>3</v>
          </cell>
          <cell r="AQ42">
            <v>3</v>
          </cell>
          <cell r="AR42">
            <v>8</v>
          </cell>
          <cell r="AS42">
            <v>5614</v>
          </cell>
          <cell r="AT42">
            <v>23</v>
          </cell>
          <cell r="AU42">
            <v>16</v>
          </cell>
          <cell r="AV42">
            <v>91</v>
          </cell>
          <cell r="AW42">
            <v>4</v>
          </cell>
        </row>
        <row r="43">
          <cell r="C43">
            <v>0</v>
          </cell>
          <cell r="D43" t="str">
            <v>MICRORED CATACHE</v>
          </cell>
          <cell r="E43">
            <v>0</v>
          </cell>
          <cell r="F43">
            <v>9977</v>
          </cell>
          <cell r="G43">
            <v>131</v>
          </cell>
          <cell r="H43">
            <v>149</v>
          </cell>
          <cell r="I43">
            <v>150</v>
          </cell>
          <cell r="J43">
            <v>161</v>
          </cell>
          <cell r="K43">
            <v>168</v>
          </cell>
          <cell r="L43">
            <v>173</v>
          </cell>
          <cell r="M43">
            <v>154</v>
          </cell>
          <cell r="N43">
            <v>192</v>
          </cell>
          <cell r="O43">
            <v>199</v>
          </cell>
          <cell r="P43">
            <v>207</v>
          </cell>
          <cell r="Q43">
            <v>215</v>
          </cell>
          <cell r="R43">
            <v>221</v>
          </cell>
          <cell r="S43">
            <v>229</v>
          </cell>
          <cell r="T43">
            <v>230</v>
          </cell>
          <cell r="U43">
            <v>224</v>
          </cell>
          <cell r="V43">
            <v>211</v>
          </cell>
          <cell r="W43">
            <v>202</v>
          </cell>
          <cell r="X43">
            <v>190</v>
          </cell>
          <cell r="Y43">
            <v>179</v>
          </cell>
          <cell r="Z43">
            <v>172</v>
          </cell>
          <cell r="AA43">
            <v>164</v>
          </cell>
          <cell r="AB43">
            <v>736</v>
          </cell>
          <cell r="AC43">
            <v>689</v>
          </cell>
          <cell r="AD43">
            <v>822</v>
          </cell>
          <cell r="AE43">
            <v>736</v>
          </cell>
          <cell r="AF43">
            <v>664</v>
          </cell>
          <cell r="AG43">
            <v>647</v>
          </cell>
          <cell r="AH43">
            <v>472</v>
          </cell>
          <cell r="AI43">
            <v>416</v>
          </cell>
          <cell r="AJ43">
            <v>292</v>
          </cell>
          <cell r="AK43">
            <v>269</v>
          </cell>
          <cell r="AL43">
            <v>170</v>
          </cell>
          <cell r="AM43">
            <v>160</v>
          </cell>
          <cell r="AN43">
            <v>114</v>
          </cell>
          <cell r="AO43">
            <v>16</v>
          </cell>
          <cell r="AP43">
            <v>89</v>
          </cell>
          <cell r="AQ43">
            <v>91</v>
          </cell>
          <cell r="AR43">
            <v>196</v>
          </cell>
          <cell r="AS43">
            <v>39298</v>
          </cell>
          <cell r="AT43">
            <v>569</v>
          </cell>
          <cell r="AU43">
            <v>428</v>
          </cell>
          <cell r="AV43">
            <v>1734</v>
          </cell>
          <cell r="AW43">
            <v>145</v>
          </cell>
        </row>
        <row r="44">
          <cell r="C44">
            <v>4819</v>
          </cell>
          <cell r="D44" t="str">
            <v>C.S. CATACHE</v>
          </cell>
          <cell r="E44" t="str">
            <v>I-3</v>
          </cell>
          <cell r="F44">
            <v>2103</v>
          </cell>
          <cell r="G44">
            <v>24</v>
          </cell>
          <cell r="H44">
            <v>33</v>
          </cell>
          <cell r="I44">
            <v>27</v>
          </cell>
          <cell r="J44">
            <v>35</v>
          </cell>
          <cell r="K44">
            <v>29</v>
          </cell>
          <cell r="L44">
            <v>32</v>
          </cell>
          <cell r="M44">
            <v>29</v>
          </cell>
          <cell r="N44">
            <v>41</v>
          </cell>
          <cell r="O44">
            <v>43</v>
          </cell>
          <cell r="P44">
            <v>44</v>
          </cell>
          <cell r="Q44">
            <v>46</v>
          </cell>
          <cell r="R44">
            <v>47</v>
          </cell>
          <cell r="S44">
            <v>50</v>
          </cell>
          <cell r="T44">
            <v>49</v>
          </cell>
          <cell r="U44">
            <v>47</v>
          </cell>
          <cell r="V44">
            <v>45</v>
          </cell>
          <cell r="W44">
            <v>43</v>
          </cell>
          <cell r="X44">
            <v>39</v>
          </cell>
          <cell r="Y44">
            <v>38</v>
          </cell>
          <cell r="Z44">
            <v>36</v>
          </cell>
          <cell r="AA44">
            <v>35</v>
          </cell>
          <cell r="AB44">
            <v>157</v>
          </cell>
          <cell r="AC44">
            <v>147</v>
          </cell>
          <cell r="AD44">
            <v>175</v>
          </cell>
          <cell r="AE44">
            <v>157</v>
          </cell>
          <cell r="AF44">
            <v>142</v>
          </cell>
          <cell r="AG44">
            <v>137</v>
          </cell>
          <cell r="AH44">
            <v>99</v>
          </cell>
          <cell r="AI44">
            <v>89</v>
          </cell>
          <cell r="AJ44">
            <v>61</v>
          </cell>
          <cell r="AK44">
            <v>58</v>
          </cell>
          <cell r="AL44">
            <v>36</v>
          </cell>
          <cell r="AM44">
            <v>34</v>
          </cell>
          <cell r="AN44">
            <v>23</v>
          </cell>
          <cell r="AO44">
            <v>4</v>
          </cell>
          <cell r="AP44">
            <v>18</v>
          </cell>
          <cell r="AQ44">
            <v>19</v>
          </cell>
          <cell r="AR44">
            <v>41</v>
          </cell>
          <cell r="AS44">
            <v>5614</v>
          </cell>
          <cell r="AT44">
            <v>121</v>
          </cell>
          <cell r="AU44">
            <v>91</v>
          </cell>
          <cell r="AV44">
            <v>370</v>
          </cell>
          <cell r="AW44">
            <v>26</v>
          </cell>
        </row>
        <row r="45">
          <cell r="C45">
            <v>4820</v>
          </cell>
          <cell r="D45" t="str">
            <v>P.S. COMUCHE</v>
          </cell>
          <cell r="E45" t="str">
            <v>I-1</v>
          </cell>
          <cell r="F45">
            <v>849</v>
          </cell>
          <cell r="G45">
            <v>15</v>
          </cell>
          <cell r="H45">
            <v>16</v>
          </cell>
          <cell r="I45">
            <v>19</v>
          </cell>
          <cell r="J45">
            <v>13</v>
          </cell>
          <cell r="K45">
            <v>17</v>
          </cell>
          <cell r="L45">
            <v>18</v>
          </cell>
          <cell r="M45">
            <v>5</v>
          </cell>
          <cell r="N45">
            <v>16</v>
          </cell>
          <cell r="O45">
            <v>17</v>
          </cell>
          <cell r="P45">
            <v>17</v>
          </cell>
          <cell r="Q45">
            <v>18</v>
          </cell>
          <cell r="R45">
            <v>19</v>
          </cell>
          <cell r="S45">
            <v>19</v>
          </cell>
          <cell r="T45">
            <v>19</v>
          </cell>
          <cell r="U45">
            <v>19</v>
          </cell>
          <cell r="V45">
            <v>18</v>
          </cell>
          <cell r="W45">
            <v>17</v>
          </cell>
          <cell r="X45">
            <v>16</v>
          </cell>
          <cell r="Y45">
            <v>15</v>
          </cell>
          <cell r="Z45">
            <v>15</v>
          </cell>
          <cell r="AA45">
            <v>14</v>
          </cell>
          <cell r="AB45">
            <v>62</v>
          </cell>
          <cell r="AC45">
            <v>58</v>
          </cell>
          <cell r="AD45">
            <v>69</v>
          </cell>
          <cell r="AE45">
            <v>62</v>
          </cell>
          <cell r="AF45">
            <v>56</v>
          </cell>
          <cell r="AG45">
            <v>55</v>
          </cell>
          <cell r="AH45">
            <v>40</v>
          </cell>
          <cell r="AI45">
            <v>35</v>
          </cell>
          <cell r="AJ45">
            <v>25</v>
          </cell>
          <cell r="AK45">
            <v>23</v>
          </cell>
          <cell r="AL45">
            <v>14</v>
          </cell>
          <cell r="AM45">
            <v>13</v>
          </cell>
          <cell r="AN45">
            <v>10</v>
          </cell>
          <cell r="AO45">
            <v>1</v>
          </cell>
          <cell r="AP45">
            <v>8</v>
          </cell>
          <cell r="AQ45">
            <v>8</v>
          </cell>
          <cell r="AR45">
            <v>17</v>
          </cell>
          <cell r="AS45">
            <v>5614</v>
          </cell>
          <cell r="AT45">
            <v>48</v>
          </cell>
          <cell r="AU45">
            <v>36</v>
          </cell>
          <cell r="AV45">
            <v>146</v>
          </cell>
          <cell r="AW45">
            <v>18</v>
          </cell>
        </row>
        <row r="46">
          <cell r="C46">
            <v>4822</v>
          </cell>
          <cell r="D46" t="str">
            <v>P.S. LA CONGONA</v>
          </cell>
          <cell r="E46" t="str">
            <v>I-1</v>
          </cell>
          <cell r="F46">
            <v>596</v>
          </cell>
          <cell r="G46">
            <v>8</v>
          </cell>
          <cell r="H46">
            <v>8</v>
          </cell>
          <cell r="I46">
            <v>4</v>
          </cell>
          <cell r="J46">
            <v>11</v>
          </cell>
          <cell r="K46">
            <v>8</v>
          </cell>
          <cell r="L46">
            <v>8</v>
          </cell>
          <cell r="M46">
            <v>8</v>
          </cell>
          <cell r="N46">
            <v>12</v>
          </cell>
          <cell r="O46">
            <v>12</v>
          </cell>
          <cell r="P46">
            <v>13</v>
          </cell>
          <cell r="Q46">
            <v>13</v>
          </cell>
          <cell r="R46">
            <v>13</v>
          </cell>
          <cell r="S46">
            <v>14</v>
          </cell>
          <cell r="T46">
            <v>14</v>
          </cell>
          <cell r="U46">
            <v>14</v>
          </cell>
          <cell r="V46">
            <v>13</v>
          </cell>
          <cell r="W46">
            <v>12</v>
          </cell>
          <cell r="X46">
            <v>12</v>
          </cell>
          <cell r="Y46">
            <v>11</v>
          </cell>
          <cell r="Z46">
            <v>10</v>
          </cell>
          <cell r="AA46">
            <v>10</v>
          </cell>
          <cell r="AB46">
            <v>45</v>
          </cell>
          <cell r="AC46">
            <v>42</v>
          </cell>
          <cell r="AD46">
            <v>50</v>
          </cell>
          <cell r="AE46">
            <v>45</v>
          </cell>
          <cell r="AF46">
            <v>40</v>
          </cell>
          <cell r="AG46">
            <v>39</v>
          </cell>
          <cell r="AH46">
            <v>29</v>
          </cell>
          <cell r="AI46">
            <v>25</v>
          </cell>
          <cell r="AJ46">
            <v>18</v>
          </cell>
          <cell r="AK46">
            <v>16</v>
          </cell>
          <cell r="AL46">
            <v>10</v>
          </cell>
          <cell r="AM46">
            <v>10</v>
          </cell>
          <cell r="AN46">
            <v>7</v>
          </cell>
          <cell r="AO46">
            <v>1</v>
          </cell>
          <cell r="AP46">
            <v>5</v>
          </cell>
          <cell r="AQ46">
            <v>6</v>
          </cell>
          <cell r="AR46">
            <v>12</v>
          </cell>
          <cell r="AS46">
            <v>5614</v>
          </cell>
          <cell r="AT46">
            <v>34</v>
          </cell>
          <cell r="AU46">
            <v>26</v>
          </cell>
          <cell r="AV46">
            <v>105</v>
          </cell>
          <cell r="AW46">
            <v>9</v>
          </cell>
        </row>
        <row r="47">
          <cell r="C47">
            <v>4821</v>
          </cell>
          <cell r="D47" t="str">
            <v>P.S. CULDEN</v>
          </cell>
          <cell r="E47" t="str">
            <v>I-1</v>
          </cell>
          <cell r="F47">
            <v>1009</v>
          </cell>
          <cell r="G47">
            <v>21</v>
          </cell>
          <cell r="H47">
            <v>16</v>
          </cell>
          <cell r="I47">
            <v>26</v>
          </cell>
          <cell r="J47">
            <v>22</v>
          </cell>
          <cell r="K47">
            <v>24</v>
          </cell>
          <cell r="L47">
            <v>15</v>
          </cell>
          <cell r="M47">
            <v>22</v>
          </cell>
          <cell r="N47">
            <v>19</v>
          </cell>
          <cell r="O47">
            <v>19</v>
          </cell>
          <cell r="P47">
            <v>20</v>
          </cell>
          <cell r="Q47">
            <v>21</v>
          </cell>
          <cell r="R47">
            <v>22</v>
          </cell>
          <cell r="S47">
            <v>22</v>
          </cell>
          <cell r="T47">
            <v>23</v>
          </cell>
          <cell r="U47">
            <v>22</v>
          </cell>
          <cell r="V47">
            <v>21</v>
          </cell>
          <cell r="W47">
            <v>20</v>
          </cell>
          <cell r="X47">
            <v>19</v>
          </cell>
          <cell r="Y47">
            <v>18</v>
          </cell>
          <cell r="Z47">
            <v>17</v>
          </cell>
          <cell r="AA47">
            <v>16</v>
          </cell>
          <cell r="AB47">
            <v>72</v>
          </cell>
          <cell r="AC47">
            <v>67</v>
          </cell>
          <cell r="AD47">
            <v>80</v>
          </cell>
          <cell r="AE47">
            <v>72</v>
          </cell>
          <cell r="AF47">
            <v>65</v>
          </cell>
          <cell r="AG47">
            <v>63</v>
          </cell>
          <cell r="AH47">
            <v>46</v>
          </cell>
          <cell r="AI47">
            <v>41</v>
          </cell>
          <cell r="AJ47">
            <v>29</v>
          </cell>
          <cell r="AK47">
            <v>26</v>
          </cell>
          <cell r="AL47">
            <v>17</v>
          </cell>
          <cell r="AM47">
            <v>16</v>
          </cell>
          <cell r="AN47">
            <v>11</v>
          </cell>
          <cell r="AO47">
            <v>2</v>
          </cell>
          <cell r="AP47">
            <v>9</v>
          </cell>
          <cell r="AQ47">
            <v>9</v>
          </cell>
          <cell r="AR47">
            <v>19</v>
          </cell>
          <cell r="AS47">
            <v>5614</v>
          </cell>
          <cell r="AT47">
            <v>56</v>
          </cell>
          <cell r="AU47">
            <v>42</v>
          </cell>
          <cell r="AV47">
            <v>170</v>
          </cell>
          <cell r="AW47">
            <v>18</v>
          </cell>
        </row>
        <row r="48">
          <cell r="C48">
            <v>4779</v>
          </cell>
          <cell r="D48" t="str">
            <v>C.S. UDIMA</v>
          </cell>
          <cell r="E48" t="str">
            <v>I-3</v>
          </cell>
          <cell r="F48">
            <v>3749</v>
          </cell>
          <cell r="G48">
            <v>44</v>
          </cell>
          <cell r="H48">
            <v>53</v>
          </cell>
          <cell r="I48">
            <v>51</v>
          </cell>
          <cell r="J48">
            <v>60</v>
          </cell>
          <cell r="K48">
            <v>61</v>
          </cell>
          <cell r="L48">
            <v>67</v>
          </cell>
          <cell r="M48">
            <v>60</v>
          </cell>
          <cell r="N48">
            <v>72</v>
          </cell>
          <cell r="O48">
            <v>75</v>
          </cell>
          <cell r="P48">
            <v>78</v>
          </cell>
          <cell r="Q48">
            <v>81</v>
          </cell>
          <cell r="R48">
            <v>83</v>
          </cell>
          <cell r="S48">
            <v>86</v>
          </cell>
          <cell r="T48">
            <v>87</v>
          </cell>
          <cell r="U48">
            <v>84</v>
          </cell>
          <cell r="V48">
            <v>79</v>
          </cell>
          <cell r="W48">
            <v>76</v>
          </cell>
          <cell r="X48">
            <v>72</v>
          </cell>
          <cell r="Y48">
            <v>67</v>
          </cell>
          <cell r="Z48">
            <v>65</v>
          </cell>
          <cell r="AA48">
            <v>62</v>
          </cell>
          <cell r="AB48">
            <v>277</v>
          </cell>
          <cell r="AC48">
            <v>259</v>
          </cell>
          <cell r="AD48">
            <v>310</v>
          </cell>
          <cell r="AE48">
            <v>277</v>
          </cell>
          <cell r="AF48">
            <v>250</v>
          </cell>
          <cell r="AG48">
            <v>244</v>
          </cell>
          <cell r="AH48">
            <v>178</v>
          </cell>
          <cell r="AI48">
            <v>157</v>
          </cell>
          <cell r="AJ48">
            <v>110</v>
          </cell>
          <cell r="AK48">
            <v>101</v>
          </cell>
          <cell r="AL48">
            <v>64</v>
          </cell>
          <cell r="AM48">
            <v>60</v>
          </cell>
          <cell r="AN48">
            <v>43</v>
          </cell>
          <cell r="AO48">
            <v>6</v>
          </cell>
          <cell r="AP48">
            <v>34</v>
          </cell>
          <cell r="AQ48">
            <v>34</v>
          </cell>
          <cell r="AR48">
            <v>74</v>
          </cell>
          <cell r="AS48">
            <v>5614</v>
          </cell>
          <cell r="AT48">
            <v>214</v>
          </cell>
          <cell r="AU48">
            <v>161</v>
          </cell>
          <cell r="AV48">
            <v>653</v>
          </cell>
          <cell r="AW48">
            <v>49</v>
          </cell>
        </row>
        <row r="49">
          <cell r="C49">
            <v>4776</v>
          </cell>
          <cell r="D49" t="str">
            <v>P.S. MONTESECO</v>
          </cell>
          <cell r="E49" t="str">
            <v>I-1</v>
          </cell>
          <cell r="F49">
            <v>782</v>
          </cell>
          <cell r="G49">
            <v>15</v>
          </cell>
          <cell r="H49">
            <v>14</v>
          </cell>
          <cell r="I49">
            <v>19</v>
          </cell>
          <cell r="J49">
            <v>14</v>
          </cell>
          <cell r="K49">
            <v>17</v>
          </cell>
          <cell r="L49">
            <v>19</v>
          </cell>
          <cell r="M49">
            <v>21</v>
          </cell>
          <cell r="N49">
            <v>14</v>
          </cell>
          <cell r="O49">
            <v>15</v>
          </cell>
          <cell r="P49">
            <v>16</v>
          </cell>
          <cell r="Q49">
            <v>16</v>
          </cell>
          <cell r="R49">
            <v>17</v>
          </cell>
          <cell r="S49">
            <v>17</v>
          </cell>
          <cell r="T49">
            <v>17</v>
          </cell>
          <cell r="U49">
            <v>17</v>
          </cell>
          <cell r="V49">
            <v>16</v>
          </cell>
          <cell r="W49">
            <v>15</v>
          </cell>
          <cell r="X49">
            <v>14</v>
          </cell>
          <cell r="Y49">
            <v>13</v>
          </cell>
          <cell r="Z49">
            <v>13</v>
          </cell>
          <cell r="AA49">
            <v>12</v>
          </cell>
          <cell r="AB49">
            <v>55</v>
          </cell>
          <cell r="AC49">
            <v>52</v>
          </cell>
          <cell r="AD49">
            <v>62</v>
          </cell>
          <cell r="AE49">
            <v>55</v>
          </cell>
          <cell r="AF49">
            <v>50</v>
          </cell>
          <cell r="AG49">
            <v>49</v>
          </cell>
          <cell r="AH49">
            <v>36</v>
          </cell>
          <cell r="AI49">
            <v>31</v>
          </cell>
          <cell r="AJ49">
            <v>22</v>
          </cell>
          <cell r="AK49">
            <v>20</v>
          </cell>
          <cell r="AL49">
            <v>13</v>
          </cell>
          <cell r="AM49">
            <v>12</v>
          </cell>
          <cell r="AN49">
            <v>9</v>
          </cell>
          <cell r="AO49">
            <v>1</v>
          </cell>
          <cell r="AP49">
            <v>7</v>
          </cell>
          <cell r="AQ49">
            <v>7</v>
          </cell>
          <cell r="AR49">
            <v>15</v>
          </cell>
          <cell r="AS49">
            <v>5614</v>
          </cell>
          <cell r="AT49">
            <v>43</v>
          </cell>
          <cell r="AU49">
            <v>32</v>
          </cell>
          <cell r="AV49">
            <v>130</v>
          </cell>
          <cell r="AW49">
            <v>17</v>
          </cell>
        </row>
        <row r="50">
          <cell r="C50">
            <v>4777</v>
          </cell>
          <cell r="D50" t="str">
            <v>P.S. MACUACO</v>
          </cell>
          <cell r="E50" t="str">
            <v>I-2</v>
          </cell>
          <cell r="F50">
            <v>889</v>
          </cell>
          <cell r="G50">
            <v>4</v>
          </cell>
          <cell r="H50">
            <v>9</v>
          </cell>
          <cell r="I50">
            <v>4</v>
          </cell>
          <cell r="J50">
            <v>6</v>
          </cell>
          <cell r="K50">
            <v>12</v>
          </cell>
          <cell r="L50">
            <v>14</v>
          </cell>
          <cell r="M50">
            <v>9</v>
          </cell>
          <cell r="N50">
            <v>18</v>
          </cell>
          <cell r="O50">
            <v>18</v>
          </cell>
          <cell r="P50">
            <v>19</v>
          </cell>
          <cell r="Q50">
            <v>20</v>
          </cell>
          <cell r="R50">
            <v>20</v>
          </cell>
          <cell r="S50">
            <v>21</v>
          </cell>
          <cell r="T50">
            <v>21</v>
          </cell>
          <cell r="U50">
            <v>21</v>
          </cell>
          <cell r="V50">
            <v>19</v>
          </cell>
          <cell r="W50">
            <v>19</v>
          </cell>
          <cell r="X50">
            <v>18</v>
          </cell>
          <cell r="Y50">
            <v>17</v>
          </cell>
          <cell r="Z50">
            <v>16</v>
          </cell>
          <cell r="AA50">
            <v>15</v>
          </cell>
          <cell r="AB50">
            <v>68</v>
          </cell>
          <cell r="AC50">
            <v>64</v>
          </cell>
          <cell r="AD50">
            <v>76</v>
          </cell>
          <cell r="AE50">
            <v>68</v>
          </cell>
          <cell r="AF50">
            <v>61</v>
          </cell>
          <cell r="AG50">
            <v>60</v>
          </cell>
          <cell r="AH50">
            <v>44</v>
          </cell>
          <cell r="AI50">
            <v>38</v>
          </cell>
          <cell r="AJ50">
            <v>27</v>
          </cell>
          <cell r="AK50">
            <v>25</v>
          </cell>
          <cell r="AL50">
            <v>16</v>
          </cell>
          <cell r="AM50">
            <v>15</v>
          </cell>
          <cell r="AN50">
            <v>11</v>
          </cell>
          <cell r="AO50">
            <v>1</v>
          </cell>
          <cell r="AP50">
            <v>8</v>
          </cell>
          <cell r="AQ50">
            <v>8</v>
          </cell>
          <cell r="AR50">
            <v>18</v>
          </cell>
          <cell r="AS50">
            <v>5614</v>
          </cell>
          <cell r="AT50">
            <v>53</v>
          </cell>
          <cell r="AU50">
            <v>40</v>
          </cell>
          <cell r="AV50">
            <v>160</v>
          </cell>
          <cell r="AW50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lación Oficial 2019"/>
    </sheetNames>
    <sheetDataSet>
      <sheetData sheetId="0">
        <row r="6">
          <cell r="E6">
            <v>4210</v>
          </cell>
          <cell r="F6" t="str">
            <v>Hospital General de Jaén</v>
          </cell>
          <cell r="G6">
            <v>15905</v>
          </cell>
          <cell r="H6">
            <v>334</v>
          </cell>
          <cell r="I6">
            <v>382</v>
          </cell>
          <cell r="J6">
            <v>380</v>
          </cell>
          <cell r="K6">
            <v>360</v>
          </cell>
          <cell r="L6">
            <v>365</v>
          </cell>
          <cell r="M6">
            <v>370</v>
          </cell>
          <cell r="N6">
            <v>273</v>
          </cell>
          <cell r="O6">
            <v>279</v>
          </cell>
          <cell r="P6">
            <v>282</v>
          </cell>
          <cell r="Q6">
            <v>283</v>
          </cell>
          <cell r="R6">
            <v>286</v>
          </cell>
          <cell r="S6">
            <v>290</v>
          </cell>
          <cell r="T6">
            <v>293</v>
          </cell>
          <cell r="U6">
            <v>298</v>
          </cell>
          <cell r="V6">
            <v>302</v>
          </cell>
          <cell r="W6">
            <v>311</v>
          </cell>
          <cell r="X6">
            <v>316</v>
          </cell>
          <cell r="Y6">
            <v>316</v>
          </cell>
          <cell r="Z6">
            <v>313</v>
          </cell>
          <cell r="AA6">
            <v>309</v>
          </cell>
          <cell r="AB6">
            <v>1385</v>
          </cell>
          <cell r="AC6">
            <v>1286</v>
          </cell>
          <cell r="AD6">
            <v>1399</v>
          </cell>
          <cell r="AE6">
            <v>1190</v>
          </cell>
          <cell r="AF6">
            <v>1106</v>
          </cell>
          <cell r="AG6">
            <v>928</v>
          </cell>
          <cell r="AH6">
            <v>688</v>
          </cell>
          <cell r="AI6">
            <v>531</v>
          </cell>
          <cell r="AJ6">
            <v>369</v>
          </cell>
          <cell r="AK6">
            <v>264</v>
          </cell>
          <cell r="AL6">
            <v>178</v>
          </cell>
          <cell r="AM6">
            <v>121</v>
          </cell>
          <cell r="AN6">
            <v>118</v>
          </cell>
          <cell r="AO6">
            <v>20</v>
          </cell>
          <cell r="AP6">
            <v>119</v>
          </cell>
          <cell r="AQ6">
            <v>121</v>
          </cell>
          <cell r="AR6">
            <v>2100</v>
          </cell>
          <cell r="AS6">
            <v>7515</v>
          </cell>
          <cell r="AT6">
            <v>697</v>
          </cell>
          <cell r="AU6">
            <v>765</v>
          </cell>
          <cell r="AV6">
            <v>3685</v>
          </cell>
          <cell r="AW6">
            <v>290</v>
          </cell>
          <cell r="AX6">
            <v>13233</v>
          </cell>
          <cell r="AY6">
            <v>2672</v>
          </cell>
          <cell r="AZ6">
            <v>7968.4049999999997</v>
          </cell>
          <cell r="BA6">
            <v>7936.5950000000003</v>
          </cell>
        </row>
        <row r="7">
          <cell r="E7">
            <v>4211</v>
          </cell>
          <cell r="F7" t="str">
            <v>C.S. Morro Solar</v>
          </cell>
          <cell r="G7">
            <v>22774</v>
          </cell>
          <cell r="H7">
            <v>548</v>
          </cell>
          <cell r="I7">
            <v>542</v>
          </cell>
          <cell r="J7">
            <v>560</v>
          </cell>
          <cell r="K7">
            <v>567</v>
          </cell>
          <cell r="L7">
            <v>545</v>
          </cell>
          <cell r="M7">
            <v>580</v>
          </cell>
          <cell r="N7">
            <v>378</v>
          </cell>
          <cell r="O7">
            <v>383</v>
          </cell>
          <cell r="P7">
            <v>389</v>
          </cell>
          <cell r="Q7">
            <v>394</v>
          </cell>
          <cell r="R7">
            <v>398</v>
          </cell>
          <cell r="S7">
            <v>402</v>
          </cell>
          <cell r="T7">
            <v>408</v>
          </cell>
          <cell r="U7">
            <v>415</v>
          </cell>
          <cell r="V7">
            <v>424</v>
          </cell>
          <cell r="W7">
            <v>432</v>
          </cell>
          <cell r="X7">
            <v>440</v>
          </cell>
          <cell r="Y7">
            <v>442</v>
          </cell>
          <cell r="Z7">
            <v>436</v>
          </cell>
          <cell r="AA7">
            <v>425</v>
          </cell>
          <cell r="AB7">
            <v>1979</v>
          </cell>
          <cell r="AC7">
            <v>1828</v>
          </cell>
          <cell r="AD7">
            <v>2001</v>
          </cell>
          <cell r="AE7">
            <v>1689</v>
          </cell>
          <cell r="AF7">
            <v>1597</v>
          </cell>
          <cell r="AG7">
            <v>1340</v>
          </cell>
          <cell r="AH7">
            <v>992</v>
          </cell>
          <cell r="AI7">
            <v>766</v>
          </cell>
          <cell r="AJ7">
            <v>532</v>
          </cell>
          <cell r="AK7">
            <v>380</v>
          </cell>
          <cell r="AL7">
            <v>256</v>
          </cell>
          <cell r="AM7">
            <v>163</v>
          </cell>
          <cell r="AN7">
            <v>143</v>
          </cell>
          <cell r="AO7">
            <v>29</v>
          </cell>
          <cell r="AP7">
            <v>171</v>
          </cell>
          <cell r="AQ7">
            <v>175</v>
          </cell>
          <cell r="AR7">
            <v>528</v>
          </cell>
          <cell r="AS7">
            <v>10860</v>
          </cell>
          <cell r="AT7">
            <v>1008</v>
          </cell>
          <cell r="AU7">
            <v>1106</v>
          </cell>
          <cell r="AV7">
            <v>5326</v>
          </cell>
          <cell r="AW7">
            <v>547</v>
          </cell>
          <cell r="AX7">
            <v>18948</v>
          </cell>
          <cell r="AY7">
            <v>3826</v>
          </cell>
          <cell r="AZ7">
            <v>11409.773999999999</v>
          </cell>
          <cell r="BA7">
            <v>11364.226000000001</v>
          </cell>
        </row>
        <row r="8">
          <cell r="E8">
            <v>4212</v>
          </cell>
          <cell r="F8" t="str">
            <v>C.S. Magllanal</v>
          </cell>
          <cell r="G8">
            <v>15132</v>
          </cell>
          <cell r="H8">
            <v>300</v>
          </cell>
          <cell r="I8">
            <v>250</v>
          </cell>
          <cell r="J8">
            <v>255</v>
          </cell>
          <cell r="K8">
            <v>260</v>
          </cell>
          <cell r="L8">
            <v>270</v>
          </cell>
          <cell r="M8">
            <v>285</v>
          </cell>
          <cell r="N8">
            <v>263</v>
          </cell>
          <cell r="O8">
            <v>266</v>
          </cell>
          <cell r="P8">
            <v>270</v>
          </cell>
          <cell r="Q8">
            <v>274</v>
          </cell>
          <cell r="R8">
            <v>277</v>
          </cell>
          <cell r="S8">
            <v>280</v>
          </cell>
          <cell r="T8">
            <v>283</v>
          </cell>
          <cell r="U8">
            <v>289</v>
          </cell>
          <cell r="V8">
            <v>295</v>
          </cell>
          <cell r="W8">
            <v>300</v>
          </cell>
          <cell r="X8">
            <v>306</v>
          </cell>
          <cell r="Y8">
            <v>307</v>
          </cell>
          <cell r="Z8">
            <v>303</v>
          </cell>
          <cell r="AA8">
            <v>296</v>
          </cell>
          <cell r="AB8">
            <v>1376</v>
          </cell>
          <cell r="AC8">
            <v>1271</v>
          </cell>
          <cell r="AD8">
            <v>1392</v>
          </cell>
          <cell r="AE8">
            <v>1175</v>
          </cell>
          <cell r="AF8">
            <v>1110</v>
          </cell>
          <cell r="AG8">
            <v>932</v>
          </cell>
          <cell r="AH8">
            <v>690</v>
          </cell>
          <cell r="AI8">
            <v>533</v>
          </cell>
          <cell r="AJ8">
            <v>370</v>
          </cell>
          <cell r="AK8">
            <v>264</v>
          </cell>
          <cell r="AL8">
            <v>178</v>
          </cell>
          <cell r="AM8">
            <v>113</v>
          </cell>
          <cell r="AN8">
            <v>99</v>
          </cell>
          <cell r="AO8">
            <v>20</v>
          </cell>
          <cell r="AP8">
            <v>119</v>
          </cell>
          <cell r="AQ8">
            <v>122</v>
          </cell>
          <cell r="AR8">
            <v>60</v>
          </cell>
          <cell r="AS8">
            <v>7551</v>
          </cell>
          <cell r="AT8">
            <v>701</v>
          </cell>
          <cell r="AU8">
            <v>769</v>
          </cell>
          <cell r="AV8">
            <v>3703</v>
          </cell>
          <cell r="AW8">
            <v>305</v>
          </cell>
          <cell r="AX8">
            <v>12590</v>
          </cell>
          <cell r="AY8">
            <v>2542</v>
          </cell>
          <cell r="AZ8">
            <v>7581.1319999999996</v>
          </cell>
          <cell r="BA8">
            <v>7550.8680000000004</v>
          </cell>
        </row>
        <row r="9">
          <cell r="E9">
            <v>4213</v>
          </cell>
          <cell r="F9" t="str">
            <v>C.S. Fila Alta</v>
          </cell>
          <cell r="G9">
            <v>8751</v>
          </cell>
          <cell r="H9">
            <v>158</v>
          </cell>
          <cell r="I9">
            <v>162</v>
          </cell>
          <cell r="J9">
            <v>168</v>
          </cell>
          <cell r="K9">
            <v>153</v>
          </cell>
          <cell r="L9">
            <v>130</v>
          </cell>
          <cell r="M9">
            <v>180</v>
          </cell>
          <cell r="N9">
            <v>152</v>
          </cell>
          <cell r="O9">
            <v>154</v>
          </cell>
          <cell r="P9">
            <v>156</v>
          </cell>
          <cell r="Q9">
            <v>158</v>
          </cell>
          <cell r="R9">
            <v>160</v>
          </cell>
          <cell r="S9">
            <v>161</v>
          </cell>
          <cell r="T9">
            <v>164</v>
          </cell>
          <cell r="U9">
            <v>167</v>
          </cell>
          <cell r="V9">
            <v>170</v>
          </cell>
          <cell r="W9">
            <v>173</v>
          </cell>
          <cell r="X9">
            <v>176</v>
          </cell>
          <cell r="Y9">
            <v>177</v>
          </cell>
          <cell r="Z9">
            <v>175</v>
          </cell>
          <cell r="AA9">
            <v>171</v>
          </cell>
          <cell r="AB9">
            <v>794</v>
          </cell>
          <cell r="AC9">
            <v>734</v>
          </cell>
          <cell r="AD9">
            <v>803</v>
          </cell>
          <cell r="AE9">
            <v>678</v>
          </cell>
          <cell r="AF9">
            <v>641</v>
          </cell>
          <cell r="AG9">
            <v>538</v>
          </cell>
          <cell r="AH9">
            <v>398</v>
          </cell>
          <cell r="AI9">
            <v>308</v>
          </cell>
          <cell r="AJ9">
            <v>214</v>
          </cell>
          <cell r="AK9">
            <v>153</v>
          </cell>
          <cell r="AL9">
            <v>103</v>
          </cell>
          <cell r="AM9">
            <v>65</v>
          </cell>
          <cell r="AN9">
            <v>57</v>
          </cell>
          <cell r="AO9">
            <v>11</v>
          </cell>
          <cell r="AP9">
            <v>69</v>
          </cell>
          <cell r="AQ9">
            <v>70</v>
          </cell>
          <cell r="AR9">
            <v>27</v>
          </cell>
          <cell r="AS9">
            <v>4358</v>
          </cell>
          <cell r="AT9">
            <v>404</v>
          </cell>
          <cell r="AU9">
            <v>444</v>
          </cell>
          <cell r="AV9">
            <v>2137</v>
          </cell>
          <cell r="AW9">
            <v>150</v>
          </cell>
          <cell r="AX9">
            <v>7281</v>
          </cell>
          <cell r="AY9">
            <v>1470</v>
          </cell>
          <cell r="AZ9">
            <v>4384.2510000000002</v>
          </cell>
          <cell r="BA9">
            <v>4366.7489999999998</v>
          </cell>
        </row>
        <row r="10">
          <cell r="E10">
            <v>4214</v>
          </cell>
          <cell r="F10" t="str">
            <v>P.S. Las Naranjas</v>
          </cell>
          <cell r="G10">
            <v>2064</v>
          </cell>
          <cell r="H10">
            <v>28</v>
          </cell>
          <cell r="I10">
            <v>30</v>
          </cell>
          <cell r="J10">
            <v>23</v>
          </cell>
          <cell r="K10">
            <v>28</v>
          </cell>
          <cell r="L10">
            <v>34</v>
          </cell>
          <cell r="M10">
            <v>40</v>
          </cell>
          <cell r="N10">
            <v>37</v>
          </cell>
          <cell r="O10">
            <v>37</v>
          </cell>
          <cell r="P10">
            <v>38</v>
          </cell>
          <cell r="Q10">
            <v>38</v>
          </cell>
          <cell r="R10">
            <v>39</v>
          </cell>
          <cell r="S10">
            <v>39</v>
          </cell>
          <cell r="T10">
            <v>39</v>
          </cell>
          <cell r="U10">
            <v>40</v>
          </cell>
          <cell r="V10">
            <v>41</v>
          </cell>
          <cell r="W10">
            <v>42</v>
          </cell>
          <cell r="X10">
            <v>43</v>
          </cell>
          <cell r="Y10">
            <v>43</v>
          </cell>
          <cell r="Z10">
            <v>42</v>
          </cell>
          <cell r="AA10">
            <v>41</v>
          </cell>
          <cell r="AB10">
            <v>191</v>
          </cell>
          <cell r="AC10">
            <v>177</v>
          </cell>
          <cell r="AD10">
            <v>194</v>
          </cell>
          <cell r="AE10">
            <v>163</v>
          </cell>
          <cell r="AF10">
            <v>154</v>
          </cell>
          <cell r="AG10">
            <v>130</v>
          </cell>
          <cell r="AH10">
            <v>96</v>
          </cell>
          <cell r="AI10">
            <v>74</v>
          </cell>
          <cell r="AJ10">
            <v>51</v>
          </cell>
          <cell r="AK10">
            <v>37</v>
          </cell>
          <cell r="AL10">
            <v>25</v>
          </cell>
          <cell r="AM10">
            <v>16</v>
          </cell>
          <cell r="AN10">
            <v>14</v>
          </cell>
          <cell r="AO10">
            <v>3</v>
          </cell>
          <cell r="AP10">
            <v>17</v>
          </cell>
          <cell r="AQ10">
            <v>17</v>
          </cell>
          <cell r="AR10">
            <v>11</v>
          </cell>
          <cell r="AS10">
            <v>1050</v>
          </cell>
          <cell r="AT10">
            <v>97</v>
          </cell>
          <cell r="AU10">
            <v>107</v>
          </cell>
          <cell r="AV10">
            <v>515</v>
          </cell>
          <cell r="AW10">
            <v>25</v>
          </cell>
          <cell r="AX10">
            <v>1717</v>
          </cell>
          <cell r="AY10">
            <v>347</v>
          </cell>
          <cell r="AZ10">
            <v>1034.0640000000001</v>
          </cell>
          <cell r="BA10">
            <v>1029.9359999999999</v>
          </cell>
        </row>
        <row r="11">
          <cell r="E11">
            <v>4215</v>
          </cell>
          <cell r="F11" t="str">
            <v>P.S. Chamaya</v>
          </cell>
          <cell r="G11">
            <v>1966</v>
          </cell>
          <cell r="H11">
            <v>28</v>
          </cell>
          <cell r="I11">
            <v>34</v>
          </cell>
          <cell r="J11">
            <v>25</v>
          </cell>
          <cell r="K11">
            <v>21</v>
          </cell>
          <cell r="L11">
            <v>30</v>
          </cell>
          <cell r="M11">
            <v>30</v>
          </cell>
          <cell r="N11">
            <v>35</v>
          </cell>
          <cell r="O11">
            <v>36</v>
          </cell>
          <cell r="P11">
            <v>36</v>
          </cell>
          <cell r="Q11">
            <v>36</v>
          </cell>
          <cell r="R11">
            <v>37</v>
          </cell>
          <cell r="S11">
            <v>37</v>
          </cell>
          <cell r="T11">
            <v>38</v>
          </cell>
          <cell r="U11">
            <v>38</v>
          </cell>
          <cell r="V11">
            <v>39</v>
          </cell>
          <cell r="W11">
            <v>40</v>
          </cell>
          <cell r="X11">
            <v>41</v>
          </cell>
          <cell r="Y11">
            <v>41</v>
          </cell>
          <cell r="Z11">
            <v>40</v>
          </cell>
          <cell r="AA11">
            <v>39</v>
          </cell>
          <cell r="AB11">
            <v>183</v>
          </cell>
          <cell r="AC11">
            <v>169</v>
          </cell>
          <cell r="AD11">
            <v>185</v>
          </cell>
          <cell r="AE11">
            <v>157</v>
          </cell>
          <cell r="AF11">
            <v>148</v>
          </cell>
          <cell r="AG11">
            <v>124</v>
          </cell>
          <cell r="AH11">
            <v>92</v>
          </cell>
          <cell r="AI11">
            <v>71</v>
          </cell>
          <cell r="AJ11">
            <v>49</v>
          </cell>
          <cell r="AK11">
            <v>35</v>
          </cell>
          <cell r="AL11">
            <v>24</v>
          </cell>
          <cell r="AM11">
            <v>15</v>
          </cell>
          <cell r="AN11">
            <v>13</v>
          </cell>
          <cell r="AO11">
            <v>3</v>
          </cell>
          <cell r="AP11">
            <v>16</v>
          </cell>
          <cell r="AQ11">
            <v>16</v>
          </cell>
          <cell r="AR11">
            <v>8</v>
          </cell>
          <cell r="AS11">
            <v>1006</v>
          </cell>
          <cell r="AT11">
            <v>93</v>
          </cell>
          <cell r="AU11">
            <v>102</v>
          </cell>
          <cell r="AV11">
            <v>493</v>
          </cell>
          <cell r="AW11">
            <v>24</v>
          </cell>
          <cell r="AX11">
            <v>1636</v>
          </cell>
          <cell r="AY11">
            <v>330</v>
          </cell>
          <cell r="AZ11">
            <v>984.96600000000001</v>
          </cell>
          <cell r="BA11">
            <v>981.03399999999999</v>
          </cell>
        </row>
        <row r="12">
          <cell r="E12">
            <v>4216</v>
          </cell>
          <cell r="F12" t="str">
            <v>P.S.Cascarilla</v>
          </cell>
          <cell r="G12">
            <v>1172</v>
          </cell>
          <cell r="H12">
            <v>10</v>
          </cell>
          <cell r="I12">
            <v>11</v>
          </cell>
          <cell r="J12">
            <v>15</v>
          </cell>
          <cell r="K12">
            <v>6</v>
          </cell>
          <cell r="L12">
            <v>11</v>
          </cell>
          <cell r="M12">
            <v>9</v>
          </cell>
          <cell r="N12">
            <v>22</v>
          </cell>
          <cell r="O12">
            <v>22</v>
          </cell>
          <cell r="P12">
            <v>22</v>
          </cell>
          <cell r="Q12">
            <v>22</v>
          </cell>
          <cell r="R12">
            <v>23</v>
          </cell>
          <cell r="S12">
            <v>23</v>
          </cell>
          <cell r="T12">
            <v>23</v>
          </cell>
          <cell r="U12">
            <v>24</v>
          </cell>
          <cell r="V12">
            <v>24</v>
          </cell>
          <cell r="W12">
            <v>25</v>
          </cell>
          <cell r="X12">
            <v>25</v>
          </cell>
          <cell r="Y12">
            <v>25</v>
          </cell>
          <cell r="Z12">
            <v>25</v>
          </cell>
          <cell r="AA12">
            <v>24</v>
          </cell>
          <cell r="AB12">
            <v>113</v>
          </cell>
          <cell r="AC12">
            <v>104</v>
          </cell>
          <cell r="AD12">
            <v>114</v>
          </cell>
          <cell r="AE12">
            <v>97</v>
          </cell>
          <cell r="AF12">
            <v>91</v>
          </cell>
          <cell r="AG12">
            <v>77</v>
          </cell>
          <cell r="AH12">
            <v>57</v>
          </cell>
          <cell r="AI12">
            <v>44</v>
          </cell>
          <cell r="AJ12">
            <v>30</v>
          </cell>
          <cell r="AK12">
            <v>22</v>
          </cell>
          <cell r="AL12">
            <v>15</v>
          </cell>
          <cell r="AM12">
            <v>9</v>
          </cell>
          <cell r="AN12">
            <v>8</v>
          </cell>
          <cell r="AO12">
            <v>2</v>
          </cell>
          <cell r="AP12">
            <v>10</v>
          </cell>
          <cell r="AQ12">
            <v>10</v>
          </cell>
          <cell r="AR12">
            <v>3</v>
          </cell>
          <cell r="AS12">
            <v>621</v>
          </cell>
          <cell r="AT12">
            <v>58</v>
          </cell>
          <cell r="AU12">
            <v>63</v>
          </cell>
          <cell r="AV12">
            <v>304</v>
          </cell>
          <cell r="AW12">
            <v>9</v>
          </cell>
          <cell r="AX12">
            <v>975</v>
          </cell>
          <cell r="AY12">
            <v>197</v>
          </cell>
          <cell r="AZ12">
            <v>587.17200000000003</v>
          </cell>
          <cell r="BA12">
            <v>584.82799999999997</v>
          </cell>
        </row>
        <row r="13">
          <cell r="E13">
            <v>4217</v>
          </cell>
          <cell r="F13" t="str">
            <v>P.S. Tabacal</v>
          </cell>
          <cell r="G13">
            <v>441</v>
          </cell>
          <cell r="H13">
            <v>4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4</v>
          </cell>
          <cell r="N13">
            <v>8</v>
          </cell>
          <cell r="O13">
            <v>8</v>
          </cell>
          <cell r="P13">
            <v>8</v>
          </cell>
          <cell r="Q13">
            <v>8</v>
          </cell>
          <cell r="R13">
            <v>8</v>
          </cell>
          <cell r="S13">
            <v>9</v>
          </cell>
          <cell r="T13">
            <v>9</v>
          </cell>
          <cell r="U13">
            <v>9</v>
          </cell>
          <cell r="V13">
            <v>9</v>
          </cell>
          <cell r="W13">
            <v>9</v>
          </cell>
          <cell r="X13">
            <v>9</v>
          </cell>
          <cell r="Y13">
            <v>9</v>
          </cell>
          <cell r="Z13">
            <v>9</v>
          </cell>
          <cell r="AA13">
            <v>9</v>
          </cell>
          <cell r="AB13">
            <v>42</v>
          </cell>
          <cell r="AC13">
            <v>39</v>
          </cell>
          <cell r="AD13">
            <v>43</v>
          </cell>
          <cell r="AE13">
            <v>36</v>
          </cell>
          <cell r="AF13">
            <v>34</v>
          </cell>
          <cell r="AG13">
            <v>29</v>
          </cell>
          <cell r="AH13">
            <v>21</v>
          </cell>
          <cell r="AI13">
            <v>16</v>
          </cell>
          <cell r="AJ13">
            <v>11</v>
          </cell>
          <cell r="AK13">
            <v>8</v>
          </cell>
          <cell r="AL13">
            <v>5</v>
          </cell>
          <cell r="AM13">
            <v>3</v>
          </cell>
          <cell r="AN13">
            <v>3</v>
          </cell>
          <cell r="AO13">
            <v>1</v>
          </cell>
          <cell r="AP13">
            <v>4</v>
          </cell>
          <cell r="AQ13">
            <v>4</v>
          </cell>
          <cell r="AR13">
            <v>5</v>
          </cell>
          <cell r="AS13">
            <v>231</v>
          </cell>
          <cell r="AT13">
            <v>21</v>
          </cell>
          <cell r="AU13">
            <v>24</v>
          </cell>
          <cell r="AV13">
            <v>113</v>
          </cell>
          <cell r="AW13">
            <v>4</v>
          </cell>
          <cell r="AX13">
            <v>367</v>
          </cell>
          <cell r="AY13">
            <v>74</v>
          </cell>
          <cell r="AZ13">
            <v>220.941</v>
          </cell>
          <cell r="BA13">
            <v>220.059</v>
          </cell>
        </row>
        <row r="14">
          <cell r="E14">
            <v>4218</v>
          </cell>
          <cell r="F14" t="str">
            <v>P.S. Vista Alegre de Zonanga</v>
          </cell>
          <cell r="G14">
            <v>687</v>
          </cell>
          <cell r="H14">
            <v>9</v>
          </cell>
          <cell r="I14">
            <v>10</v>
          </cell>
          <cell r="J14">
            <v>8</v>
          </cell>
          <cell r="K14">
            <v>12</v>
          </cell>
          <cell r="L14">
            <v>11</v>
          </cell>
          <cell r="M14">
            <v>4</v>
          </cell>
          <cell r="N14">
            <v>12</v>
          </cell>
          <cell r="O14">
            <v>13</v>
          </cell>
          <cell r="P14">
            <v>13</v>
          </cell>
          <cell r="Q14">
            <v>13</v>
          </cell>
          <cell r="R14">
            <v>13</v>
          </cell>
          <cell r="S14">
            <v>13</v>
          </cell>
          <cell r="T14">
            <v>13</v>
          </cell>
          <cell r="U14">
            <v>14</v>
          </cell>
          <cell r="V14">
            <v>14</v>
          </cell>
          <cell r="W14">
            <v>14</v>
          </cell>
          <cell r="X14">
            <v>14</v>
          </cell>
          <cell r="Y14">
            <v>14</v>
          </cell>
          <cell r="Z14">
            <v>14</v>
          </cell>
          <cell r="AA14">
            <v>14</v>
          </cell>
          <cell r="AB14">
            <v>65</v>
          </cell>
          <cell r="AC14">
            <v>60</v>
          </cell>
          <cell r="AD14">
            <v>65</v>
          </cell>
          <cell r="AE14">
            <v>55</v>
          </cell>
          <cell r="AF14">
            <v>52</v>
          </cell>
          <cell r="AG14">
            <v>44</v>
          </cell>
          <cell r="AH14">
            <v>32</v>
          </cell>
          <cell r="AI14">
            <v>25</v>
          </cell>
          <cell r="AJ14">
            <v>17</v>
          </cell>
          <cell r="AK14">
            <v>12</v>
          </cell>
          <cell r="AL14">
            <v>8</v>
          </cell>
          <cell r="AM14">
            <v>5</v>
          </cell>
          <cell r="AN14">
            <v>5</v>
          </cell>
          <cell r="AO14">
            <v>1</v>
          </cell>
          <cell r="AP14">
            <v>6</v>
          </cell>
          <cell r="AQ14">
            <v>6</v>
          </cell>
          <cell r="AR14">
            <v>2</v>
          </cell>
          <cell r="AS14">
            <v>355</v>
          </cell>
          <cell r="AT14">
            <v>33</v>
          </cell>
          <cell r="AU14">
            <v>36</v>
          </cell>
          <cell r="AV14">
            <v>174</v>
          </cell>
          <cell r="AW14">
            <v>9</v>
          </cell>
          <cell r="AX14">
            <v>572</v>
          </cell>
          <cell r="AY14">
            <v>115</v>
          </cell>
          <cell r="AZ14">
            <v>344.18700000000001</v>
          </cell>
          <cell r="BA14">
            <v>342.81299999999999</v>
          </cell>
        </row>
        <row r="15">
          <cell r="E15">
            <v>4219</v>
          </cell>
          <cell r="F15" t="str">
            <v xml:space="preserve">P.S. Chambamontera </v>
          </cell>
          <cell r="G15">
            <v>775</v>
          </cell>
          <cell r="H15">
            <v>10</v>
          </cell>
          <cell r="I15">
            <v>9</v>
          </cell>
          <cell r="J15">
            <v>9</v>
          </cell>
          <cell r="K15">
            <v>10</v>
          </cell>
          <cell r="L15">
            <v>11</v>
          </cell>
          <cell r="M15">
            <v>10</v>
          </cell>
          <cell r="N15">
            <v>14</v>
          </cell>
          <cell r="O15">
            <v>14</v>
          </cell>
          <cell r="P15">
            <v>14</v>
          </cell>
          <cell r="Q15">
            <v>15</v>
          </cell>
          <cell r="R15">
            <v>15</v>
          </cell>
          <cell r="S15">
            <v>15</v>
          </cell>
          <cell r="T15">
            <v>15</v>
          </cell>
          <cell r="U15">
            <v>15</v>
          </cell>
          <cell r="V15">
            <v>16</v>
          </cell>
          <cell r="W15">
            <v>16</v>
          </cell>
          <cell r="X15">
            <v>16</v>
          </cell>
          <cell r="Y15">
            <v>16</v>
          </cell>
          <cell r="Z15">
            <v>16</v>
          </cell>
          <cell r="AA15">
            <v>16</v>
          </cell>
          <cell r="AB15">
            <v>73</v>
          </cell>
          <cell r="AC15">
            <v>67</v>
          </cell>
          <cell r="AD15">
            <v>74</v>
          </cell>
          <cell r="AE15">
            <v>62</v>
          </cell>
          <cell r="AF15">
            <v>59</v>
          </cell>
          <cell r="AG15">
            <v>49</v>
          </cell>
          <cell r="AH15">
            <v>37</v>
          </cell>
          <cell r="AI15">
            <v>28</v>
          </cell>
          <cell r="AJ15">
            <v>20</v>
          </cell>
          <cell r="AK15">
            <v>14</v>
          </cell>
          <cell r="AL15">
            <v>9</v>
          </cell>
          <cell r="AM15">
            <v>6</v>
          </cell>
          <cell r="AN15">
            <v>5</v>
          </cell>
          <cell r="AO15">
            <v>1</v>
          </cell>
          <cell r="AP15">
            <v>6</v>
          </cell>
          <cell r="AQ15">
            <v>6</v>
          </cell>
          <cell r="AR15">
            <v>8</v>
          </cell>
          <cell r="AS15">
            <v>400</v>
          </cell>
          <cell r="AT15">
            <v>37</v>
          </cell>
          <cell r="AU15">
            <v>41</v>
          </cell>
          <cell r="AV15">
            <v>196</v>
          </cell>
          <cell r="AW15">
            <v>12</v>
          </cell>
          <cell r="AX15">
            <v>645</v>
          </cell>
          <cell r="AY15">
            <v>130</v>
          </cell>
          <cell r="AZ15">
            <v>388.27499999999998</v>
          </cell>
          <cell r="BA15">
            <v>386.72500000000002</v>
          </cell>
        </row>
        <row r="16">
          <cell r="E16">
            <v>4220</v>
          </cell>
          <cell r="F16" t="str">
            <v>P.S. Palma Central</v>
          </cell>
          <cell r="G16">
            <v>1512</v>
          </cell>
          <cell r="H16">
            <v>16</v>
          </cell>
          <cell r="I16">
            <v>20</v>
          </cell>
          <cell r="J16">
            <v>22</v>
          </cell>
          <cell r="K16">
            <v>19</v>
          </cell>
          <cell r="L16">
            <v>19</v>
          </cell>
          <cell r="M16">
            <v>27</v>
          </cell>
          <cell r="N16">
            <v>27</v>
          </cell>
          <cell r="O16">
            <v>27</v>
          </cell>
          <cell r="P16">
            <v>28</v>
          </cell>
          <cell r="Q16">
            <v>28</v>
          </cell>
          <cell r="R16">
            <v>28</v>
          </cell>
          <cell r="S16">
            <v>29</v>
          </cell>
          <cell r="T16">
            <v>29</v>
          </cell>
          <cell r="U16">
            <v>30</v>
          </cell>
          <cell r="V16">
            <v>30</v>
          </cell>
          <cell r="W16">
            <v>31</v>
          </cell>
          <cell r="X16">
            <v>31</v>
          </cell>
          <cell r="Y16">
            <v>32</v>
          </cell>
          <cell r="Z16">
            <v>31</v>
          </cell>
          <cell r="AA16">
            <v>30</v>
          </cell>
          <cell r="AB16">
            <v>142</v>
          </cell>
          <cell r="AC16">
            <v>131</v>
          </cell>
          <cell r="AD16">
            <v>143</v>
          </cell>
          <cell r="AE16">
            <v>121</v>
          </cell>
          <cell r="AF16">
            <v>114</v>
          </cell>
          <cell r="AG16">
            <v>96</v>
          </cell>
          <cell r="AH16">
            <v>71</v>
          </cell>
          <cell r="AI16">
            <v>55</v>
          </cell>
          <cell r="AJ16">
            <v>38</v>
          </cell>
          <cell r="AK16">
            <v>27</v>
          </cell>
          <cell r="AL16">
            <v>18</v>
          </cell>
          <cell r="AM16">
            <v>12</v>
          </cell>
          <cell r="AN16">
            <v>10</v>
          </cell>
          <cell r="AO16">
            <v>2</v>
          </cell>
          <cell r="AP16">
            <v>12</v>
          </cell>
          <cell r="AQ16">
            <v>13</v>
          </cell>
          <cell r="AR16">
            <v>5</v>
          </cell>
          <cell r="AS16">
            <v>777</v>
          </cell>
          <cell r="AT16">
            <v>72</v>
          </cell>
          <cell r="AU16">
            <v>79</v>
          </cell>
          <cell r="AV16">
            <v>381</v>
          </cell>
          <cell r="AW16">
            <v>20</v>
          </cell>
          <cell r="AX16">
            <v>1258</v>
          </cell>
          <cell r="AY16">
            <v>254</v>
          </cell>
          <cell r="AZ16">
            <v>757.51200000000006</v>
          </cell>
          <cell r="BA16">
            <v>754.48799999999994</v>
          </cell>
        </row>
        <row r="17">
          <cell r="E17">
            <v>4221</v>
          </cell>
          <cell r="F17" t="str">
            <v>P.S. Valillo</v>
          </cell>
          <cell r="G17">
            <v>731</v>
          </cell>
          <cell r="H17">
            <v>12</v>
          </cell>
          <cell r="I17">
            <v>14</v>
          </cell>
          <cell r="J17">
            <v>8</v>
          </cell>
          <cell r="K17">
            <v>5</v>
          </cell>
          <cell r="L17">
            <v>7</v>
          </cell>
          <cell r="M17">
            <v>6</v>
          </cell>
          <cell r="N17">
            <v>13</v>
          </cell>
          <cell r="O17">
            <v>13</v>
          </cell>
          <cell r="P17">
            <v>14</v>
          </cell>
          <cell r="Q17">
            <v>14</v>
          </cell>
          <cell r="R17">
            <v>14</v>
          </cell>
          <cell r="S17">
            <v>14</v>
          </cell>
          <cell r="T17">
            <v>14</v>
          </cell>
          <cell r="U17">
            <v>14</v>
          </cell>
          <cell r="V17">
            <v>15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69</v>
          </cell>
          <cell r="AC17">
            <v>64</v>
          </cell>
          <cell r="AD17">
            <v>70</v>
          </cell>
          <cell r="AE17">
            <v>59</v>
          </cell>
          <cell r="AF17">
            <v>56</v>
          </cell>
          <cell r="AG17">
            <v>47</v>
          </cell>
          <cell r="AH17">
            <v>35</v>
          </cell>
          <cell r="AI17">
            <v>27</v>
          </cell>
          <cell r="AJ17">
            <v>19</v>
          </cell>
          <cell r="AK17">
            <v>13</v>
          </cell>
          <cell r="AL17">
            <v>9</v>
          </cell>
          <cell r="AM17">
            <v>6</v>
          </cell>
          <cell r="AN17">
            <v>5</v>
          </cell>
          <cell r="AO17">
            <v>1</v>
          </cell>
          <cell r="AP17">
            <v>6</v>
          </cell>
          <cell r="AQ17">
            <v>6</v>
          </cell>
          <cell r="AR17">
            <v>0</v>
          </cell>
          <cell r="AS17">
            <v>379</v>
          </cell>
          <cell r="AT17">
            <v>35</v>
          </cell>
          <cell r="AU17">
            <v>39</v>
          </cell>
          <cell r="AV17">
            <v>186</v>
          </cell>
          <cell r="AW17">
            <v>10</v>
          </cell>
          <cell r="AX17">
            <v>608</v>
          </cell>
          <cell r="AY17">
            <v>123</v>
          </cell>
          <cell r="AZ17">
            <v>366.23099999999999</v>
          </cell>
          <cell r="BA17">
            <v>364.76900000000001</v>
          </cell>
        </row>
        <row r="18">
          <cell r="E18">
            <v>4222</v>
          </cell>
          <cell r="F18" t="str">
            <v>P.S. Alto Vista Alegre</v>
          </cell>
          <cell r="G18">
            <v>996</v>
          </cell>
          <cell r="H18">
            <v>7</v>
          </cell>
          <cell r="I18">
            <v>8</v>
          </cell>
          <cell r="J18">
            <v>7</v>
          </cell>
          <cell r="K18">
            <v>5</v>
          </cell>
          <cell r="L18">
            <v>9</v>
          </cell>
          <cell r="M18">
            <v>10</v>
          </cell>
          <cell r="N18">
            <v>18</v>
          </cell>
          <cell r="O18">
            <v>19</v>
          </cell>
          <cell r="P18">
            <v>19</v>
          </cell>
          <cell r="Q18">
            <v>19</v>
          </cell>
          <cell r="R18">
            <v>19</v>
          </cell>
          <cell r="S18">
            <v>20</v>
          </cell>
          <cell r="T18">
            <v>20</v>
          </cell>
          <cell r="U18">
            <v>20</v>
          </cell>
          <cell r="V18">
            <v>21</v>
          </cell>
          <cell r="W18">
            <v>21</v>
          </cell>
          <cell r="X18">
            <v>21</v>
          </cell>
          <cell r="Y18">
            <v>22</v>
          </cell>
          <cell r="Z18">
            <v>21</v>
          </cell>
          <cell r="AA18">
            <v>21</v>
          </cell>
          <cell r="AB18">
            <v>97</v>
          </cell>
          <cell r="AC18">
            <v>89</v>
          </cell>
          <cell r="AD18">
            <v>98</v>
          </cell>
          <cell r="AE18">
            <v>83</v>
          </cell>
          <cell r="AF18">
            <v>78</v>
          </cell>
          <cell r="AG18">
            <v>65</v>
          </cell>
          <cell r="AH18">
            <v>49</v>
          </cell>
          <cell r="AI18">
            <v>37</v>
          </cell>
          <cell r="AJ18">
            <v>26</v>
          </cell>
          <cell r="AK18">
            <v>19</v>
          </cell>
          <cell r="AL18">
            <v>13</v>
          </cell>
          <cell r="AM18">
            <v>8</v>
          </cell>
          <cell r="AN18">
            <v>7</v>
          </cell>
          <cell r="AO18">
            <v>1</v>
          </cell>
          <cell r="AP18">
            <v>8</v>
          </cell>
          <cell r="AQ18">
            <v>9</v>
          </cell>
          <cell r="AR18">
            <v>1</v>
          </cell>
          <cell r="AS18">
            <v>531</v>
          </cell>
          <cell r="AT18">
            <v>49</v>
          </cell>
          <cell r="AU18">
            <v>54</v>
          </cell>
          <cell r="AV18">
            <v>260</v>
          </cell>
          <cell r="AW18">
            <v>8</v>
          </cell>
          <cell r="AX18">
            <v>829</v>
          </cell>
          <cell r="AY18">
            <v>167</v>
          </cell>
          <cell r="AZ18">
            <v>498.99599999999998</v>
          </cell>
          <cell r="BA18">
            <v>497.00400000000002</v>
          </cell>
        </row>
        <row r="19">
          <cell r="E19">
            <v>6994</v>
          </cell>
          <cell r="F19" t="str">
            <v>P.S. Loma santa</v>
          </cell>
          <cell r="G19">
            <v>337</v>
          </cell>
          <cell r="H19">
            <v>3</v>
          </cell>
          <cell r="I19">
            <v>6</v>
          </cell>
          <cell r="J19">
            <v>6</v>
          </cell>
          <cell r="K19">
            <v>4</v>
          </cell>
          <cell r="L19">
            <v>6</v>
          </cell>
          <cell r="M19">
            <v>10</v>
          </cell>
          <cell r="N19">
            <v>6</v>
          </cell>
          <cell r="O19">
            <v>6</v>
          </cell>
          <cell r="P19">
            <v>6</v>
          </cell>
          <cell r="Q19">
            <v>6</v>
          </cell>
          <cell r="R19">
            <v>6</v>
          </cell>
          <cell r="S19">
            <v>6</v>
          </cell>
          <cell r="T19">
            <v>6</v>
          </cell>
          <cell r="U19">
            <v>6</v>
          </cell>
          <cell r="V19">
            <v>7</v>
          </cell>
          <cell r="W19">
            <v>7</v>
          </cell>
          <cell r="X19">
            <v>7</v>
          </cell>
          <cell r="Y19">
            <v>7</v>
          </cell>
          <cell r="Z19">
            <v>7</v>
          </cell>
          <cell r="AA19">
            <v>7</v>
          </cell>
          <cell r="AB19">
            <v>31</v>
          </cell>
          <cell r="AC19">
            <v>28</v>
          </cell>
          <cell r="AD19">
            <v>31</v>
          </cell>
          <cell r="AE19">
            <v>26</v>
          </cell>
          <cell r="AF19">
            <v>25</v>
          </cell>
          <cell r="AG19">
            <v>21</v>
          </cell>
          <cell r="AH19">
            <v>15</v>
          </cell>
          <cell r="AI19">
            <v>12</v>
          </cell>
          <cell r="AJ19">
            <v>8</v>
          </cell>
          <cell r="AK19">
            <v>6</v>
          </cell>
          <cell r="AL19">
            <v>4</v>
          </cell>
          <cell r="AM19">
            <v>3</v>
          </cell>
          <cell r="AN19">
            <v>2</v>
          </cell>
          <cell r="AO19">
            <v>0</v>
          </cell>
          <cell r="AP19">
            <v>3</v>
          </cell>
          <cell r="AQ19">
            <v>3</v>
          </cell>
          <cell r="AR19">
            <v>0</v>
          </cell>
          <cell r="AS19">
            <v>169</v>
          </cell>
          <cell r="AT19">
            <v>16</v>
          </cell>
          <cell r="AU19">
            <v>17</v>
          </cell>
          <cell r="AV19">
            <v>83</v>
          </cell>
          <cell r="AW19">
            <v>3</v>
          </cell>
          <cell r="AX19">
            <v>280</v>
          </cell>
          <cell r="AY19">
            <v>57</v>
          </cell>
          <cell r="AZ19">
            <v>168.83699999999999</v>
          </cell>
          <cell r="BA19">
            <v>168.16300000000001</v>
          </cell>
        </row>
        <row r="20">
          <cell r="E20">
            <v>7024</v>
          </cell>
          <cell r="F20" t="str">
            <v>P.S. San Martin de Porres</v>
          </cell>
          <cell r="G20">
            <v>706</v>
          </cell>
          <cell r="H20">
            <v>9</v>
          </cell>
          <cell r="I20">
            <v>10</v>
          </cell>
          <cell r="J20">
            <v>7</v>
          </cell>
          <cell r="K20">
            <v>8</v>
          </cell>
          <cell r="L20">
            <v>18</v>
          </cell>
          <cell r="M20">
            <v>13</v>
          </cell>
          <cell r="N20">
            <v>12</v>
          </cell>
          <cell r="O20">
            <v>13</v>
          </cell>
          <cell r="P20">
            <v>13</v>
          </cell>
          <cell r="Q20">
            <v>13</v>
          </cell>
          <cell r="R20">
            <v>13</v>
          </cell>
          <cell r="S20">
            <v>13</v>
          </cell>
          <cell r="T20">
            <v>13</v>
          </cell>
          <cell r="U20">
            <v>14</v>
          </cell>
          <cell r="V20">
            <v>14</v>
          </cell>
          <cell r="W20">
            <v>14</v>
          </cell>
          <cell r="X20">
            <v>15</v>
          </cell>
          <cell r="Y20">
            <v>15</v>
          </cell>
          <cell r="Z20">
            <v>14</v>
          </cell>
          <cell r="AA20">
            <v>14</v>
          </cell>
          <cell r="AB20">
            <v>65</v>
          </cell>
          <cell r="AC20">
            <v>60</v>
          </cell>
          <cell r="AD20">
            <v>66</v>
          </cell>
          <cell r="AE20">
            <v>56</v>
          </cell>
          <cell r="AF20">
            <v>53</v>
          </cell>
          <cell r="AG20">
            <v>44</v>
          </cell>
          <cell r="AH20">
            <v>33</v>
          </cell>
          <cell r="AI20">
            <v>25</v>
          </cell>
          <cell r="AJ20">
            <v>18</v>
          </cell>
          <cell r="AK20">
            <v>13</v>
          </cell>
          <cell r="AL20">
            <v>8</v>
          </cell>
          <cell r="AM20">
            <v>5</v>
          </cell>
          <cell r="AN20">
            <v>5</v>
          </cell>
          <cell r="AO20">
            <v>1</v>
          </cell>
          <cell r="AP20">
            <v>6</v>
          </cell>
          <cell r="AQ20">
            <v>6</v>
          </cell>
          <cell r="AR20">
            <v>2</v>
          </cell>
          <cell r="AS20">
            <v>358</v>
          </cell>
          <cell r="AT20">
            <v>33</v>
          </cell>
          <cell r="AU20">
            <v>36</v>
          </cell>
          <cell r="AV20">
            <v>176</v>
          </cell>
          <cell r="AW20">
            <v>10</v>
          </cell>
          <cell r="AX20">
            <v>587</v>
          </cell>
          <cell r="AY20">
            <v>119</v>
          </cell>
          <cell r="AZ20">
            <v>353.70600000000002</v>
          </cell>
          <cell r="BA20">
            <v>352.29399999999998</v>
          </cell>
        </row>
        <row r="21">
          <cell r="E21">
            <v>7168</v>
          </cell>
          <cell r="F21" t="str">
            <v>P.S. Montegrande</v>
          </cell>
          <cell r="G21">
            <v>2511</v>
          </cell>
          <cell r="H21">
            <v>54</v>
          </cell>
          <cell r="I21">
            <v>51</v>
          </cell>
          <cell r="J21">
            <v>36</v>
          </cell>
          <cell r="K21">
            <v>33</v>
          </cell>
          <cell r="L21">
            <v>35</v>
          </cell>
          <cell r="M21">
            <v>35</v>
          </cell>
          <cell r="N21">
            <v>44</v>
          </cell>
          <cell r="O21">
            <v>45</v>
          </cell>
          <cell r="P21">
            <v>45</v>
          </cell>
          <cell r="Q21">
            <v>46</v>
          </cell>
          <cell r="R21">
            <v>47</v>
          </cell>
          <cell r="S21">
            <v>47</v>
          </cell>
          <cell r="T21">
            <v>48</v>
          </cell>
          <cell r="U21">
            <v>48</v>
          </cell>
          <cell r="V21">
            <v>49</v>
          </cell>
          <cell r="W21">
            <v>50</v>
          </cell>
          <cell r="X21">
            <v>51</v>
          </cell>
          <cell r="Y21">
            <v>52</v>
          </cell>
          <cell r="Z21">
            <v>51</v>
          </cell>
          <cell r="AA21">
            <v>50</v>
          </cell>
          <cell r="AB21">
            <v>231</v>
          </cell>
          <cell r="AC21">
            <v>213</v>
          </cell>
          <cell r="AD21">
            <v>234</v>
          </cell>
          <cell r="AE21">
            <v>197</v>
          </cell>
          <cell r="AF21">
            <v>186</v>
          </cell>
          <cell r="AG21">
            <v>156</v>
          </cell>
          <cell r="AH21">
            <v>116</v>
          </cell>
          <cell r="AI21">
            <v>89</v>
          </cell>
          <cell r="AJ21">
            <v>62</v>
          </cell>
          <cell r="AK21">
            <v>44</v>
          </cell>
          <cell r="AL21">
            <v>30</v>
          </cell>
          <cell r="AM21">
            <v>19</v>
          </cell>
          <cell r="AN21">
            <v>17</v>
          </cell>
          <cell r="AO21">
            <v>3</v>
          </cell>
          <cell r="AP21">
            <v>20</v>
          </cell>
          <cell r="AQ21">
            <v>20</v>
          </cell>
          <cell r="AR21">
            <v>10</v>
          </cell>
          <cell r="AS21">
            <v>1268</v>
          </cell>
          <cell r="AT21">
            <v>118</v>
          </cell>
          <cell r="AU21">
            <v>129</v>
          </cell>
          <cell r="AV21">
            <v>622</v>
          </cell>
          <cell r="AW21">
            <v>49</v>
          </cell>
          <cell r="AX21">
            <v>2089</v>
          </cell>
          <cell r="AY21">
            <v>422</v>
          </cell>
          <cell r="AZ21">
            <v>1258.011</v>
          </cell>
          <cell r="BA21">
            <v>1252.989</v>
          </cell>
        </row>
        <row r="22">
          <cell r="E22">
            <v>10007</v>
          </cell>
          <cell r="F22" t="str">
            <v>P.S. Granadillas</v>
          </cell>
          <cell r="G22">
            <v>775</v>
          </cell>
          <cell r="H22">
            <v>16</v>
          </cell>
          <cell r="I22">
            <v>16</v>
          </cell>
          <cell r="J22">
            <v>12</v>
          </cell>
          <cell r="K22">
            <v>15</v>
          </cell>
          <cell r="L22">
            <v>23</v>
          </cell>
          <cell r="M22">
            <v>14</v>
          </cell>
          <cell r="N22">
            <v>13</v>
          </cell>
          <cell r="O22">
            <v>13</v>
          </cell>
          <cell r="P22">
            <v>14</v>
          </cell>
          <cell r="Q22">
            <v>14</v>
          </cell>
          <cell r="R22">
            <v>14</v>
          </cell>
          <cell r="S22">
            <v>14</v>
          </cell>
          <cell r="T22">
            <v>14</v>
          </cell>
          <cell r="U22">
            <v>14</v>
          </cell>
          <cell r="V22">
            <v>15</v>
          </cell>
          <cell r="W22">
            <v>15</v>
          </cell>
          <cell r="X22">
            <v>15</v>
          </cell>
          <cell r="Y22">
            <v>15</v>
          </cell>
          <cell r="Z22">
            <v>15</v>
          </cell>
          <cell r="AA22">
            <v>15</v>
          </cell>
          <cell r="AB22">
            <v>69</v>
          </cell>
          <cell r="AC22">
            <v>64</v>
          </cell>
          <cell r="AD22">
            <v>70</v>
          </cell>
          <cell r="AE22">
            <v>59</v>
          </cell>
          <cell r="AF22">
            <v>56</v>
          </cell>
          <cell r="AG22">
            <v>47</v>
          </cell>
          <cell r="AH22">
            <v>35</v>
          </cell>
          <cell r="AI22">
            <v>27</v>
          </cell>
          <cell r="AJ22">
            <v>19</v>
          </cell>
          <cell r="AK22">
            <v>13</v>
          </cell>
          <cell r="AL22">
            <v>9</v>
          </cell>
          <cell r="AM22">
            <v>6</v>
          </cell>
          <cell r="AN22">
            <v>5</v>
          </cell>
          <cell r="AO22">
            <v>1</v>
          </cell>
          <cell r="AP22">
            <v>6</v>
          </cell>
          <cell r="AQ22">
            <v>6</v>
          </cell>
          <cell r="AR22">
            <v>9</v>
          </cell>
          <cell r="AS22">
            <v>379</v>
          </cell>
          <cell r="AT22">
            <v>35</v>
          </cell>
          <cell r="AU22">
            <v>39</v>
          </cell>
          <cell r="AV22">
            <v>186</v>
          </cell>
          <cell r="AW22">
            <v>15</v>
          </cell>
          <cell r="AX22">
            <v>645</v>
          </cell>
          <cell r="AY22">
            <v>130</v>
          </cell>
          <cell r="AZ22">
            <v>388.27499999999998</v>
          </cell>
          <cell r="BA22">
            <v>386.72500000000002</v>
          </cell>
        </row>
        <row r="23">
          <cell r="E23">
            <v>10804</v>
          </cell>
          <cell r="F23" t="str">
            <v>P.S. Puente Zonanga</v>
          </cell>
          <cell r="G23">
            <v>362</v>
          </cell>
          <cell r="H23">
            <v>8</v>
          </cell>
          <cell r="I23">
            <v>5</v>
          </cell>
          <cell r="J23">
            <v>7</v>
          </cell>
          <cell r="K23">
            <v>1</v>
          </cell>
          <cell r="L23">
            <v>4</v>
          </cell>
          <cell r="M23">
            <v>7</v>
          </cell>
          <cell r="N23">
            <v>6</v>
          </cell>
          <cell r="O23">
            <v>7</v>
          </cell>
          <cell r="P23">
            <v>7</v>
          </cell>
          <cell r="Q23">
            <v>7</v>
          </cell>
          <cell r="R23">
            <v>7</v>
          </cell>
          <cell r="S23">
            <v>7</v>
          </cell>
          <cell r="T23">
            <v>7</v>
          </cell>
          <cell r="U23">
            <v>7</v>
          </cell>
          <cell r="V23">
            <v>7</v>
          </cell>
          <cell r="W23">
            <v>7</v>
          </cell>
          <cell r="X23">
            <v>7</v>
          </cell>
          <cell r="Y23">
            <v>8</v>
          </cell>
          <cell r="Z23">
            <v>7</v>
          </cell>
          <cell r="AA23">
            <v>7</v>
          </cell>
          <cell r="AB23">
            <v>34</v>
          </cell>
          <cell r="AC23">
            <v>31</v>
          </cell>
          <cell r="AD23">
            <v>34</v>
          </cell>
          <cell r="AE23">
            <v>29</v>
          </cell>
          <cell r="AF23">
            <v>27</v>
          </cell>
          <cell r="AG23">
            <v>23</v>
          </cell>
          <cell r="AH23">
            <v>17</v>
          </cell>
          <cell r="AI23">
            <v>13</v>
          </cell>
          <cell r="AJ23">
            <v>9</v>
          </cell>
          <cell r="AK23">
            <v>6</v>
          </cell>
          <cell r="AL23">
            <v>4</v>
          </cell>
          <cell r="AM23">
            <v>3</v>
          </cell>
          <cell r="AN23">
            <v>2</v>
          </cell>
          <cell r="AO23">
            <v>0</v>
          </cell>
          <cell r="AP23">
            <v>3</v>
          </cell>
          <cell r="AQ23">
            <v>3</v>
          </cell>
          <cell r="AR23">
            <v>2</v>
          </cell>
          <cell r="AS23">
            <v>185</v>
          </cell>
          <cell r="AT23">
            <v>17</v>
          </cell>
          <cell r="AU23">
            <v>19</v>
          </cell>
          <cell r="AV23">
            <v>91</v>
          </cell>
          <cell r="AW23">
            <v>10</v>
          </cell>
          <cell r="AX23">
            <v>301</v>
          </cell>
          <cell r="AY23">
            <v>61</v>
          </cell>
          <cell r="AZ23">
            <v>181.36199999999999</v>
          </cell>
          <cell r="BA23">
            <v>180.63800000000001</v>
          </cell>
        </row>
        <row r="24">
          <cell r="E24">
            <v>15392</v>
          </cell>
          <cell r="F24" t="str">
            <v>P.S. San José de la Alianza</v>
          </cell>
          <cell r="G24">
            <v>607</v>
          </cell>
          <cell r="H24">
            <v>12</v>
          </cell>
          <cell r="I24">
            <v>15</v>
          </cell>
          <cell r="J24">
            <v>9</v>
          </cell>
          <cell r="K24">
            <v>5</v>
          </cell>
          <cell r="L24">
            <v>8</v>
          </cell>
          <cell r="M24">
            <v>10</v>
          </cell>
          <cell r="N24">
            <v>11</v>
          </cell>
          <cell r="O24">
            <v>11</v>
          </cell>
          <cell r="P24">
            <v>11</v>
          </cell>
          <cell r="Q24">
            <v>11</v>
          </cell>
          <cell r="R24">
            <v>11</v>
          </cell>
          <cell r="S24">
            <v>11</v>
          </cell>
          <cell r="T24">
            <v>11</v>
          </cell>
          <cell r="U24">
            <v>12</v>
          </cell>
          <cell r="V24">
            <v>12</v>
          </cell>
          <cell r="W24">
            <v>12</v>
          </cell>
          <cell r="X24">
            <v>12</v>
          </cell>
          <cell r="Y24">
            <v>12</v>
          </cell>
          <cell r="Z24">
            <v>12</v>
          </cell>
          <cell r="AA24">
            <v>12</v>
          </cell>
          <cell r="AB24">
            <v>56</v>
          </cell>
          <cell r="AC24">
            <v>52</v>
          </cell>
          <cell r="AD24">
            <v>56</v>
          </cell>
          <cell r="AE24">
            <v>48</v>
          </cell>
          <cell r="AF24">
            <v>45</v>
          </cell>
          <cell r="AG24">
            <v>38</v>
          </cell>
          <cell r="AH24">
            <v>28</v>
          </cell>
          <cell r="AI24">
            <v>22</v>
          </cell>
          <cell r="AJ24">
            <v>15</v>
          </cell>
          <cell r="AK24">
            <v>11</v>
          </cell>
          <cell r="AL24">
            <v>7</v>
          </cell>
          <cell r="AM24">
            <v>5</v>
          </cell>
          <cell r="AN24">
            <v>4</v>
          </cell>
          <cell r="AO24">
            <v>1</v>
          </cell>
          <cell r="AP24">
            <v>5</v>
          </cell>
          <cell r="AQ24">
            <v>5</v>
          </cell>
          <cell r="AR24">
            <v>3</v>
          </cell>
          <cell r="AS24">
            <v>306</v>
          </cell>
          <cell r="AT24">
            <v>28</v>
          </cell>
          <cell r="AU24">
            <v>31</v>
          </cell>
          <cell r="AV24">
            <v>150</v>
          </cell>
          <cell r="AW24">
            <v>10</v>
          </cell>
          <cell r="AX24">
            <v>505</v>
          </cell>
          <cell r="AY24">
            <v>102</v>
          </cell>
          <cell r="AZ24">
            <v>304.10700000000003</v>
          </cell>
          <cell r="BA24">
            <v>302.89299999999997</v>
          </cell>
        </row>
        <row r="25">
          <cell r="E25">
            <v>16137</v>
          </cell>
          <cell r="F25" t="str">
            <v>P.S. Rinconada Lajeña</v>
          </cell>
          <cell r="G25">
            <v>450</v>
          </cell>
          <cell r="H25">
            <v>5</v>
          </cell>
          <cell r="I25">
            <v>5</v>
          </cell>
          <cell r="J25">
            <v>8</v>
          </cell>
          <cell r="K25">
            <v>9</v>
          </cell>
          <cell r="L25">
            <v>9</v>
          </cell>
          <cell r="M25">
            <v>5</v>
          </cell>
          <cell r="N25">
            <v>8</v>
          </cell>
          <cell r="O25">
            <v>8</v>
          </cell>
          <cell r="P25">
            <v>8</v>
          </cell>
          <cell r="Q25">
            <v>8</v>
          </cell>
          <cell r="R25">
            <v>8</v>
          </cell>
          <cell r="S25">
            <v>9</v>
          </cell>
          <cell r="T25">
            <v>9</v>
          </cell>
          <cell r="U25">
            <v>9</v>
          </cell>
          <cell r="V25">
            <v>9</v>
          </cell>
          <cell r="W25">
            <v>9</v>
          </cell>
          <cell r="X25">
            <v>9</v>
          </cell>
          <cell r="Y25">
            <v>9</v>
          </cell>
          <cell r="Z25">
            <v>9</v>
          </cell>
          <cell r="AA25">
            <v>9</v>
          </cell>
          <cell r="AB25">
            <v>42</v>
          </cell>
          <cell r="AC25">
            <v>39</v>
          </cell>
          <cell r="AD25">
            <v>42</v>
          </cell>
          <cell r="AE25">
            <v>36</v>
          </cell>
          <cell r="AF25">
            <v>34</v>
          </cell>
          <cell r="AG25">
            <v>28</v>
          </cell>
          <cell r="AH25">
            <v>21</v>
          </cell>
          <cell r="AI25">
            <v>16</v>
          </cell>
          <cell r="AJ25">
            <v>11</v>
          </cell>
          <cell r="AK25">
            <v>8</v>
          </cell>
          <cell r="AL25">
            <v>5</v>
          </cell>
          <cell r="AM25">
            <v>3</v>
          </cell>
          <cell r="AN25">
            <v>3</v>
          </cell>
          <cell r="AO25">
            <v>1</v>
          </cell>
          <cell r="AP25">
            <v>4</v>
          </cell>
          <cell r="AQ25">
            <v>4</v>
          </cell>
          <cell r="AR25">
            <v>0</v>
          </cell>
          <cell r="AS25">
            <v>231</v>
          </cell>
          <cell r="AT25">
            <v>21</v>
          </cell>
          <cell r="AU25">
            <v>23</v>
          </cell>
          <cell r="AV25">
            <v>113</v>
          </cell>
          <cell r="AW25">
            <v>6</v>
          </cell>
          <cell r="AX25">
            <v>374</v>
          </cell>
          <cell r="AY25">
            <v>76</v>
          </cell>
          <cell r="AZ25">
            <v>225.45</v>
          </cell>
          <cell r="BA25">
            <v>224.55</v>
          </cell>
        </row>
        <row r="26">
          <cell r="E26">
            <v>24719</v>
          </cell>
          <cell r="F26" t="str">
            <v>P.S. La Virginia</v>
          </cell>
          <cell r="G26">
            <v>459</v>
          </cell>
          <cell r="H26">
            <v>7</v>
          </cell>
          <cell r="I26">
            <v>9</v>
          </cell>
          <cell r="J26">
            <v>8</v>
          </cell>
          <cell r="K26">
            <v>9</v>
          </cell>
          <cell r="L26">
            <v>8</v>
          </cell>
          <cell r="M26">
            <v>9</v>
          </cell>
          <cell r="N26">
            <v>8</v>
          </cell>
          <cell r="O26">
            <v>8</v>
          </cell>
          <cell r="P26">
            <v>8</v>
          </cell>
          <cell r="Q26">
            <v>8</v>
          </cell>
          <cell r="R26">
            <v>8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9</v>
          </cell>
          <cell r="AA26">
            <v>9</v>
          </cell>
          <cell r="AB26">
            <v>42</v>
          </cell>
          <cell r="AC26">
            <v>39</v>
          </cell>
          <cell r="AD26">
            <v>42</v>
          </cell>
          <cell r="AE26">
            <v>36</v>
          </cell>
          <cell r="AF26">
            <v>34</v>
          </cell>
          <cell r="AG26">
            <v>28</v>
          </cell>
          <cell r="AH26">
            <v>21</v>
          </cell>
          <cell r="AI26">
            <v>16</v>
          </cell>
          <cell r="AJ26">
            <v>11</v>
          </cell>
          <cell r="AK26">
            <v>8</v>
          </cell>
          <cell r="AL26">
            <v>5</v>
          </cell>
          <cell r="AM26">
            <v>3</v>
          </cell>
          <cell r="AN26">
            <v>3</v>
          </cell>
          <cell r="AO26">
            <v>1</v>
          </cell>
          <cell r="AP26">
            <v>4</v>
          </cell>
          <cell r="AQ26">
            <v>4</v>
          </cell>
          <cell r="AR26">
            <v>2</v>
          </cell>
          <cell r="AS26">
            <v>230</v>
          </cell>
          <cell r="AT26">
            <v>21</v>
          </cell>
          <cell r="AU26">
            <v>23</v>
          </cell>
          <cell r="AV26">
            <v>113</v>
          </cell>
          <cell r="AW26">
            <v>6</v>
          </cell>
          <cell r="AX26">
            <v>382</v>
          </cell>
          <cell r="AY26">
            <v>77</v>
          </cell>
          <cell r="AZ26">
            <v>229.959</v>
          </cell>
          <cell r="BA26">
            <v>229.041</v>
          </cell>
        </row>
        <row r="27">
          <cell r="E27">
            <v>25207</v>
          </cell>
          <cell r="F27" t="str">
            <v>C.S. Mental Conunitario Jaén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25526</v>
          </cell>
          <cell r="F28" t="str">
            <v>P.S. Los Sauces</v>
          </cell>
          <cell r="G28">
            <v>5919</v>
          </cell>
          <cell r="H28">
            <v>115</v>
          </cell>
          <cell r="I28">
            <v>110</v>
          </cell>
          <cell r="J28">
            <v>113</v>
          </cell>
          <cell r="K28">
            <v>111</v>
          </cell>
          <cell r="L28">
            <v>105</v>
          </cell>
          <cell r="M28">
            <v>118</v>
          </cell>
          <cell r="N28">
            <v>102</v>
          </cell>
          <cell r="O28">
            <v>103</v>
          </cell>
          <cell r="P28">
            <v>105</v>
          </cell>
          <cell r="Q28">
            <v>106</v>
          </cell>
          <cell r="R28">
            <v>108</v>
          </cell>
          <cell r="S28">
            <v>109</v>
          </cell>
          <cell r="T28">
            <v>110</v>
          </cell>
          <cell r="U28">
            <v>112</v>
          </cell>
          <cell r="V28">
            <v>114</v>
          </cell>
          <cell r="W28">
            <v>117</v>
          </cell>
          <cell r="X28">
            <v>119</v>
          </cell>
          <cell r="Y28">
            <v>119</v>
          </cell>
          <cell r="Z28">
            <v>118</v>
          </cell>
          <cell r="AA28">
            <v>115</v>
          </cell>
          <cell r="AB28">
            <v>534</v>
          </cell>
          <cell r="AC28">
            <v>494</v>
          </cell>
          <cell r="AD28">
            <v>540</v>
          </cell>
          <cell r="AE28">
            <v>456</v>
          </cell>
          <cell r="AF28">
            <v>431</v>
          </cell>
          <cell r="AG28">
            <v>362</v>
          </cell>
          <cell r="AH28">
            <v>268</v>
          </cell>
          <cell r="AI28">
            <v>207</v>
          </cell>
          <cell r="AJ28">
            <v>144</v>
          </cell>
          <cell r="AK28">
            <v>103</v>
          </cell>
          <cell r="AL28">
            <v>69</v>
          </cell>
          <cell r="AM28">
            <v>44</v>
          </cell>
          <cell r="AN28">
            <v>38</v>
          </cell>
          <cell r="AO28">
            <v>8</v>
          </cell>
          <cell r="AP28">
            <v>46</v>
          </cell>
          <cell r="AQ28">
            <v>47</v>
          </cell>
          <cell r="AR28">
            <v>41</v>
          </cell>
          <cell r="AS28">
            <v>2933</v>
          </cell>
          <cell r="AT28">
            <v>272</v>
          </cell>
          <cell r="AU28">
            <v>299</v>
          </cell>
          <cell r="AV28">
            <v>1438</v>
          </cell>
          <cell r="AW28">
            <v>113</v>
          </cell>
          <cell r="AX28">
            <v>4925</v>
          </cell>
          <cell r="AY28">
            <v>994</v>
          </cell>
          <cell r="AZ28">
            <v>2965.4189999999999</v>
          </cell>
          <cell r="BA28">
            <v>2953.5810000000001</v>
          </cell>
        </row>
        <row r="29">
          <cell r="E29">
            <v>10136</v>
          </cell>
          <cell r="F29" t="str">
            <v>HOSP. ESSALUD</v>
          </cell>
          <cell r="G29">
            <v>13693</v>
          </cell>
          <cell r="H29">
            <v>398</v>
          </cell>
          <cell r="I29">
            <v>396</v>
          </cell>
          <cell r="J29">
            <v>345</v>
          </cell>
          <cell r="K29">
            <v>340</v>
          </cell>
          <cell r="L29">
            <v>345</v>
          </cell>
          <cell r="M29">
            <v>350</v>
          </cell>
          <cell r="N29">
            <v>234</v>
          </cell>
          <cell r="O29">
            <v>228</v>
          </cell>
          <cell r="P29">
            <v>231</v>
          </cell>
          <cell r="Q29">
            <v>234</v>
          </cell>
          <cell r="R29">
            <v>237</v>
          </cell>
          <cell r="S29">
            <v>239</v>
          </cell>
          <cell r="T29">
            <v>242</v>
          </cell>
          <cell r="U29">
            <v>247</v>
          </cell>
          <cell r="V29">
            <v>252</v>
          </cell>
          <cell r="W29">
            <v>256</v>
          </cell>
          <cell r="X29">
            <v>261</v>
          </cell>
          <cell r="Y29">
            <v>263</v>
          </cell>
          <cell r="Z29">
            <v>259</v>
          </cell>
          <cell r="AA29">
            <v>253</v>
          </cell>
          <cell r="AB29">
            <v>1173</v>
          </cell>
          <cell r="AC29">
            <v>1084</v>
          </cell>
          <cell r="AD29">
            <v>1187</v>
          </cell>
          <cell r="AE29">
            <v>1001</v>
          </cell>
          <cell r="AF29">
            <v>946</v>
          </cell>
          <cell r="AG29">
            <v>794</v>
          </cell>
          <cell r="AH29">
            <v>587</v>
          </cell>
          <cell r="AI29">
            <v>453</v>
          </cell>
          <cell r="AJ29">
            <v>314</v>
          </cell>
          <cell r="AK29">
            <v>222</v>
          </cell>
          <cell r="AL29">
            <v>148</v>
          </cell>
          <cell r="AM29">
            <v>93</v>
          </cell>
          <cell r="AN29">
            <v>81</v>
          </cell>
          <cell r="AO29">
            <v>17</v>
          </cell>
          <cell r="AP29">
            <v>102</v>
          </cell>
          <cell r="AQ29">
            <v>104</v>
          </cell>
          <cell r="AR29">
            <v>465</v>
          </cell>
          <cell r="AS29">
            <v>6450</v>
          </cell>
          <cell r="AT29">
            <v>598</v>
          </cell>
          <cell r="AU29">
            <v>657</v>
          </cell>
          <cell r="AV29">
            <v>3163</v>
          </cell>
          <cell r="AW29">
            <v>0</v>
          </cell>
          <cell r="AX29">
            <v>11393</v>
          </cell>
          <cell r="AY29">
            <v>2300</v>
          </cell>
          <cell r="AZ29">
            <v>6860.1930000000002</v>
          </cell>
          <cell r="BA29">
            <v>6832.8069999999998</v>
          </cell>
        </row>
        <row r="30">
          <cell r="E30">
            <v>25858</v>
          </cell>
          <cell r="F30" t="str">
            <v>Nuevo Horizonte</v>
          </cell>
          <cell r="G30">
            <v>2630</v>
          </cell>
          <cell r="H30">
            <v>46</v>
          </cell>
          <cell r="I30">
            <v>50</v>
          </cell>
          <cell r="J30">
            <v>45</v>
          </cell>
          <cell r="K30">
            <v>50</v>
          </cell>
          <cell r="L30">
            <v>50</v>
          </cell>
          <cell r="M30">
            <v>48</v>
          </cell>
          <cell r="N30">
            <v>46</v>
          </cell>
          <cell r="O30">
            <v>46</v>
          </cell>
          <cell r="P30">
            <v>47</v>
          </cell>
          <cell r="Q30">
            <v>47</v>
          </cell>
          <cell r="R30">
            <v>48</v>
          </cell>
          <cell r="S30">
            <v>48</v>
          </cell>
          <cell r="T30">
            <v>49</v>
          </cell>
          <cell r="U30">
            <v>50</v>
          </cell>
          <cell r="V30">
            <v>51</v>
          </cell>
          <cell r="W30">
            <v>52</v>
          </cell>
          <cell r="X30">
            <v>53</v>
          </cell>
          <cell r="Y30">
            <v>53</v>
          </cell>
          <cell r="Z30">
            <v>53</v>
          </cell>
          <cell r="AA30">
            <v>51</v>
          </cell>
          <cell r="AB30">
            <v>238</v>
          </cell>
          <cell r="AC30">
            <v>220</v>
          </cell>
          <cell r="AD30">
            <v>241</v>
          </cell>
          <cell r="AE30">
            <v>204</v>
          </cell>
          <cell r="AF30">
            <v>192</v>
          </cell>
          <cell r="AG30">
            <v>162</v>
          </cell>
          <cell r="AH30">
            <v>120</v>
          </cell>
          <cell r="AI30">
            <v>92</v>
          </cell>
          <cell r="AJ30">
            <v>64</v>
          </cell>
          <cell r="AK30">
            <v>46</v>
          </cell>
          <cell r="AL30">
            <v>31</v>
          </cell>
          <cell r="AM30">
            <v>20</v>
          </cell>
          <cell r="AN30">
            <v>17</v>
          </cell>
          <cell r="AO30">
            <v>3</v>
          </cell>
          <cell r="AP30">
            <v>21</v>
          </cell>
          <cell r="AQ30">
            <v>21</v>
          </cell>
          <cell r="AR30">
            <v>10</v>
          </cell>
          <cell r="AS30">
            <v>1309</v>
          </cell>
          <cell r="AT30">
            <v>121</v>
          </cell>
          <cell r="AU30">
            <v>133</v>
          </cell>
          <cell r="AV30">
            <v>642</v>
          </cell>
          <cell r="AW30">
            <v>40</v>
          </cell>
          <cell r="AX30">
            <v>2188</v>
          </cell>
          <cell r="AY30">
            <v>442</v>
          </cell>
          <cell r="AZ30">
            <v>1317.63</v>
          </cell>
          <cell r="BA30">
            <v>1312.37</v>
          </cell>
        </row>
        <row r="31">
          <cell r="E31">
            <v>0</v>
          </cell>
          <cell r="F31" t="str">
            <v>BELLAVISTA</v>
          </cell>
          <cell r="G31">
            <v>15493</v>
          </cell>
          <cell r="H31">
            <v>230</v>
          </cell>
          <cell r="I31">
            <v>261</v>
          </cell>
          <cell r="J31">
            <v>243</v>
          </cell>
          <cell r="K31">
            <v>267</v>
          </cell>
          <cell r="L31">
            <v>237</v>
          </cell>
          <cell r="M31">
            <v>272</v>
          </cell>
          <cell r="N31">
            <v>274</v>
          </cell>
          <cell r="O31">
            <v>284</v>
          </cell>
          <cell r="P31">
            <v>292</v>
          </cell>
          <cell r="Q31">
            <v>300</v>
          </cell>
          <cell r="R31">
            <v>310</v>
          </cell>
          <cell r="S31">
            <v>319</v>
          </cell>
          <cell r="T31">
            <v>320</v>
          </cell>
          <cell r="U31">
            <v>318</v>
          </cell>
          <cell r="V31">
            <v>309</v>
          </cell>
          <cell r="W31">
            <v>296</v>
          </cell>
          <cell r="X31">
            <v>285</v>
          </cell>
          <cell r="Y31">
            <v>275</v>
          </cell>
          <cell r="Z31">
            <v>267</v>
          </cell>
          <cell r="AA31">
            <v>261</v>
          </cell>
          <cell r="AB31">
            <v>1185</v>
          </cell>
          <cell r="AC31">
            <v>1074</v>
          </cell>
          <cell r="AD31">
            <v>1329</v>
          </cell>
          <cell r="AE31">
            <v>1196</v>
          </cell>
          <cell r="AF31">
            <v>1219</v>
          </cell>
          <cell r="AG31">
            <v>1052</v>
          </cell>
          <cell r="AH31">
            <v>756</v>
          </cell>
          <cell r="AI31">
            <v>631</v>
          </cell>
          <cell r="AJ31">
            <v>485</v>
          </cell>
          <cell r="AK31">
            <v>390</v>
          </cell>
          <cell r="AL31">
            <v>250</v>
          </cell>
          <cell r="AM31">
            <v>172</v>
          </cell>
          <cell r="AN31">
            <v>134</v>
          </cell>
          <cell r="AO31">
            <v>23</v>
          </cell>
          <cell r="AP31">
            <v>131</v>
          </cell>
          <cell r="AQ31">
            <v>135</v>
          </cell>
          <cell r="AR31">
            <v>168</v>
          </cell>
          <cell r="AS31">
            <v>7465</v>
          </cell>
          <cell r="AT31">
            <v>742</v>
          </cell>
          <cell r="AU31">
            <v>651</v>
          </cell>
          <cell r="AV31">
            <v>3467</v>
          </cell>
          <cell r="AW31">
            <v>224</v>
          </cell>
          <cell r="AX31">
            <v>6492</v>
          </cell>
          <cell r="AY31">
            <v>9001</v>
          </cell>
          <cell r="AZ31">
            <v>7761.9930000000004</v>
          </cell>
          <cell r="BA31">
            <v>7731.0069999999996</v>
          </cell>
        </row>
        <row r="32">
          <cell r="E32">
            <v>4223</v>
          </cell>
          <cell r="F32" t="str">
            <v>Hosp. de Apoyo " San Javier de Bellavista"</v>
          </cell>
          <cell r="G32">
            <v>4847</v>
          </cell>
          <cell r="H32">
            <v>75</v>
          </cell>
          <cell r="I32">
            <v>87</v>
          </cell>
          <cell r="J32">
            <v>72</v>
          </cell>
          <cell r="K32">
            <v>83</v>
          </cell>
          <cell r="L32">
            <v>79</v>
          </cell>
          <cell r="M32">
            <v>82</v>
          </cell>
          <cell r="N32">
            <v>86</v>
          </cell>
          <cell r="O32">
            <v>87</v>
          </cell>
          <cell r="P32">
            <v>91</v>
          </cell>
          <cell r="Q32">
            <v>94</v>
          </cell>
          <cell r="R32">
            <v>96</v>
          </cell>
          <cell r="S32">
            <v>99</v>
          </cell>
          <cell r="T32">
            <v>100</v>
          </cell>
          <cell r="U32">
            <v>100</v>
          </cell>
          <cell r="V32">
            <v>96</v>
          </cell>
          <cell r="W32">
            <v>93</v>
          </cell>
          <cell r="X32">
            <v>89</v>
          </cell>
          <cell r="Y32">
            <v>85</v>
          </cell>
          <cell r="Z32">
            <v>83</v>
          </cell>
          <cell r="AA32">
            <v>80</v>
          </cell>
          <cell r="AB32">
            <v>371</v>
          </cell>
          <cell r="AC32">
            <v>336</v>
          </cell>
          <cell r="AD32">
            <v>416</v>
          </cell>
          <cell r="AE32">
            <v>373</v>
          </cell>
          <cell r="AF32">
            <v>382</v>
          </cell>
          <cell r="AG32">
            <v>329</v>
          </cell>
          <cell r="AH32">
            <v>239</v>
          </cell>
          <cell r="AI32">
            <v>196</v>
          </cell>
          <cell r="AJ32">
            <v>152</v>
          </cell>
          <cell r="AK32">
            <v>122</v>
          </cell>
          <cell r="AL32">
            <v>78</v>
          </cell>
          <cell r="AM32">
            <v>53</v>
          </cell>
          <cell r="AN32">
            <v>43</v>
          </cell>
          <cell r="AO32">
            <v>6</v>
          </cell>
          <cell r="AP32">
            <v>40</v>
          </cell>
          <cell r="AQ32">
            <v>44</v>
          </cell>
          <cell r="AR32">
            <v>114</v>
          </cell>
          <cell r="AS32">
            <v>2337</v>
          </cell>
          <cell r="AT32">
            <v>232</v>
          </cell>
          <cell r="AU32">
            <v>204</v>
          </cell>
          <cell r="AV32">
            <v>1088</v>
          </cell>
          <cell r="AW32">
            <v>67</v>
          </cell>
          <cell r="AX32">
            <v>2031</v>
          </cell>
          <cell r="AY32">
            <v>2816</v>
          </cell>
          <cell r="AZ32">
            <v>2428.3470000000002</v>
          </cell>
          <cell r="BA32">
            <v>2418.6529999999998</v>
          </cell>
        </row>
        <row r="33">
          <cell r="E33">
            <v>4224</v>
          </cell>
          <cell r="F33" t="str">
            <v>C.S. Cruce Shumba</v>
          </cell>
          <cell r="G33">
            <v>1345</v>
          </cell>
          <cell r="H33">
            <v>19</v>
          </cell>
          <cell r="I33">
            <v>22</v>
          </cell>
          <cell r="J33">
            <v>30</v>
          </cell>
          <cell r="K33">
            <v>29</v>
          </cell>
          <cell r="L33">
            <v>20</v>
          </cell>
          <cell r="M33">
            <v>31</v>
          </cell>
          <cell r="N33">
            <v>25</v>
          </cell>
          <cell r="O33">
            <v>27</v>
          </cell>
          <cell r="P33">
            <v>28</v>
          </cell>
          <cell r="Q33">
            <v>27</v>
          </cell>
          <cell r="R33">
            <v>29</v>
          </cell>
          <cell r="S33">
            <v>28</v>
          </cell>
          <cell r="T33">
            <v>27</v>
          </cell>
          <cell r="U33">
            <v>28</v>
          </cell>
          <cell r="V33">
            <v>27</v>
          </cell>
          <cell r="W33">
            <v>26</v>
          </cell>
          <cell r="X33">
            <v>25</v>
          </cell>
          <cell r="Y33">
            <v>26</v>
          </cell>
          <cell r="Z33">
            <v>25</v>
          </cell>
          <cell r="AA33">
            <v>25</v>
          </cell>
          <cell r="AB33">
            <v>99</v>
          </cell>
          <cell r="AC33">
            <v>90</v>
          </cell>
          <cell r="AD33">
            <v>110</v>
          </cell>
          <cell r="AE33">
            <v>101</v>
          </cell>
          <cell r="AF33">
            <v>101</v>
          </cell>
          <cell r="AG33">
            <v>87</v>
          </cell>
          <cell r="AH33">
            <v>63</v>
          </cell>
          <cell r="AI33">
            <v>52</v>
          </cell>
          <cell r="AJ33">
            <v>40</v>
          </cell>
          <cell r="AK33">
            <v>32</v>
          </cell>
          <cell r="AL33">
            <v>21</v>
          </cell>
          <cell r="AM33">
            <v>14</v>
          </cell>
          <cell r="AN33">
            <v>11</v>
          </cell>
          <cell r="AO33">
            <v>2</v>
          </cell>
          <cell r="AP33">
            <v>11</v>
          </cell>
          <cell r="AQ33">
            <v>11</v>
          </cell>
          <cell r="AR33">
            <v>10</v>
          </cell>
          <cell r="AS33">
            <v>619</v>
          </cell>
          <cell r="AT33">
            <v>62</v>
          </cell>
          <cell r="AU33">
            <v>54</v>
          </cell>
          <cell r="AV33">
            <v>287</v>
          </cell>
          <cell r="AW33">
            <v>21</v>
          </cell>
          <cell r="AX33">
            <v>564</v>
          </cell>
          <cell r="AY33">
            <v>781</v>
          </cell>
          <cell r="AZ33">
            <v>673.84500000000003</v>
          </cell>
          <cell r="BA33">
            <v>671.15499999999997</v>
          </cell>
        </row>
        <row r="34">
          <cell r="E34">
            <v>4225</v>
          </cell>
          <cell r="F34" t="str">
            <v>C.S. Ambato Tamborapa</v>
          </cell>
          <cell r="G34">
            <v>2619</v>
          </cell>
          <cell r="H34">
            <v>47</v>
          </cell>
          <cell r="I34">
            <v>55</v>
          </cell>
          <cell r="J34">
            <v>45</v>
          </cell>
          <cell r="K34">
            <v>53</v>
          </cell>
          <cell r="L34">
            <v>43</v>
          </cell>
          <cell r="M34">
            <v>63</v>
          </cell>
          <cell r="N34">
            <v>45</v>
          </cell>
          <cell r="O34">
            <v>46</v>
          </cell>
          <cell r="P34">
            <v>48</v>
          </cell>
          <cell r="Q34">
            <v>49</v>
          </cell>
          <cell r="R34">
            <v>51</v>
          </cell>
          <cell r="S34">
            <v>53</v>
          </cell>
          <cell r="T34">
            <v>53</v>
          </cell>
          <cell r="U34">
            <v>52</v>
          </cell>
          <cell r="V34">
            <v>51</v>
          </cell>
          <cell r="W34">
            <v>49</v>
          </cell>
          <cell r="X34">
            <v>47</v>
          </cell>
          <cell r="Y34">
            <v>45</v>
          </cell>
          <cell r="Z34">
            <v>44</v>
          </cell>
          <cell r="AA34">
            <v>43</v>
          </cell>
          <cell r="AB34">
            <v>196</v>
          </cell>
          <cell r="AC34">
            <v>178</v>
          </cell>
          <cell r="AD34">
            <v>221</v>
          </cell>
          <cell r="AE34">
            <v>198</v>
          </cell>
          <cell r="AF34">
            <v>202</v>
          </cell>
          <cell r="AG34">
            <v>175</v>
          </cell>
          <cell r="AH34">
            <v>125</v>
          </cell>
          <cell r="AI34">
            <v>105</v>
          </cell>
          <cell r="AJ34">
            <v>80</v>
          </cell>
          <cell r="AK34">
            <v>65</v>
          </cell>
          <cell r="AL34">
            <v>41</v>
          </cell>
          <cell r="AM34">
            <v>29</v>
          </cell>
          <cell r="AN34">
            <v>22</v>
          </cell>
          <cell r="AO34">
            <v>4</v>
          </cell>
          <cell r="AP34">
            <v>22</v>
          </cell>
          <cell r="AQ34">
            <v>22</v>
          </cell>
          <cell r="AR34">
            <v>15</v>
          </cell>
          <cell r="AS34">
            <v>1239</v>
          </cell>
          <cell r="AT34">
            <v>123</v>
          </cell>
          <cell r="AU34">
            <v>108</v>
          </cell>
          <cell r="AV34">
            <v>575</v>
          </cell>
          <cell r="AW34">
            <v>40</v>
          </cell>
          <cell r="AX34">
            <v>1097</v>
          </cell>
          <cell r="AY34">
            <v>1522</v>
          </cell>
          <cell r="AZ34">
            <v>1312.1189999999999</v>
          </cell>
          <cell r="BA34">
            <v>1306.8810000000001</v>
          </cell>
        </row>
        <row r="35">
          <cell r="E35">
            <v>4226</v>
          </cell>
          <cell r="F35" t="str">
            <v>P.S. Rosario de Chingama</v>
          </cell>
          <cell r="G35">
            <v>1125</v>
          </cell>
          <cell r="H35">
            <v>11</v>
          </cell>
          <cell r="I35">
            <v>13</v>
          </cell>
          <cell r="J35">
            <v>12</v>
          </cell>
          <cell r="K35">
            <v>12</v>
          </cell>
          <cell r="L35">
            <v>13</v>
          </cell>
          <cell r="M35">
            <v>14</v>
          </cell>
          <cell r="N35">
            <v>20</v>
          </cell>
          <cell r="O35">
            <v>21</v>
          </cell>
          <cell r="P35">
            <v>22</v>
          </cell>
          <cell r="Q35">
            <v>22</v>
          </cell>
          <cell r="R35">
            <v>23</v>
          </cell>
          <cell r="S35">
            <v>24</v>
          </cell>
          <cell r="T35">
            <v>24</v>
          </cell>
          <cell r="U35">
            <v>24</v>
          </cell>
          <cell r="V35">
            <v>23</v>
          </cell>
          <cell r="W35">
            <v>22</v>
          </cell>
          <cell r="X35">
            <v>21</v>
          </cell>
          <cell r="Y35">
            <v>21</v>
          </cell>
          <cell r="Z35">
            <v>20</v>
          </cell>
          <cell r="AA35">
            <v>19</v>
          </cell>
          <cell r="AB35">
            <v>89</v>
          </cell>
          <cell r="AC35">
            <v>81</v>
          </cell>
          <cell r="AD35">
            <v>100</v>
          </cell>
          <cell r="AE35">
            <v>90</v>
          </cell>
          <cell r="AF35">
            <v>92</v>
          </cell>
          <cell r="AG35">
            <v>79</v>
          </cell>
          <cell r="AH35">
            <v>57</v>
          </cell>
          <cell r="AI35">
            <v>48</v>
          </cell>
          <cell r="AJ35">
            <v>37</v>
          </cell>
          <cell r="AK35">
            <v>29</v>
          </cell>
          <cell r="AL35">
            <v>19</v>
          </cell>
          <cell r="AM35">
            <v>13</v>
          </cell>
          <cell r="AN35">
            <v>10</v>
          </cell>
          <cell r="AO35">
            <v>2</v>
          </cell>
          <cell r="AP35">
            <v>10</v>
          </cell>
          <cell r="AQ35">
            <v>10</v>
          </cell>
          <cell r="AR35">
            <v>10</v>
          </cell>
          <cell r="AS35">
            <v>563</v>
          </cell>
          <cell r="AT35">
            <v>56</v>
          </cell>
          <cell r="AU35">
            <v>49</v>
          </cell>
          <cell r="AV35">
            <v>261</v>
          </cell>
          <cell r="AW35">
            <v>13</v>
          </cell>
          <cell r="AX35">
            <v>471</v>
          </cell>
          <cell r="AY35">
            <v>654</v>
          </cell>
          <cell r="AZ35">
            <v>563.625</v>
          </cell>
          <cell r="BA35">
            <v>561.375</v>
          </cell>
        </row>
        <row r="36">
          <cell r="E36">
            <v>4227</v>
          </cell>
          <cell r="F36" t="str">
            <v>P.S. Vista Alegre de Chingama</v>
          </cell>
          <cell r="G36">
            <v>1250</v>
          </cell>
          <cell r="H36">
            <v>18</v>
          </cell>
          <cell r="I36">
            <v>22</v>
          </cell>
          <cell r="J36">
            <v>18</v>
          </cell>
          <cell r="K36">
            <v>20</v>
          </cell>
          <cell r="L36">
            <v>22</v>
          </cell>
          <cell r="M36">
            <v>19</v>
          </cell>
          <cell r="N36">
            <v>22</v>
          </cell>
          <cell r="O36">
            <v>23</v>
          </cell>
          <cell r="P36">
            <v>23</v>
          </cell>
          <cell r="Q36">
            <v>24</v>
          </cell>
          <cell r="R36">
            <v>25</v>
          </cell>
          <cell r="S36">
            <v>26</v>
          </cell>
          <cell r="T36">
            <v>26</v>
          </cell>
          <cell r="U36">
            <v>26</v>
          </cell>
          <cell r="V36">
            <v>25</v>
          </cell>
          <cell r="W36">
            <v>24</v>
          </cell>
          <cell r="X36">
            <v>23</v>
          </cell>
          <cell r="Y36">
            <v>22</v>
          </cell>
          <cell r="Z36">
            <v>21</v>
          </cell>
          <cell r="AA36">
            <v>21</v>
          </cell>
          <cell r="AB36">
            <v>96</v>
          </cell>
          <cell r="AC36">
            <v>87</v>
          </cell>
          <cell r="AD36">
            <v>108</v>
          </cell>
          <cell r="AE36">
            <v>97</v>
          </cell>
          <cell r="AF36">
            <v>99</v>
          </cell>
          <cell r="AG36">
            <v>85</v>
          </cell>
          <cell r="AH36">
            <v>61</v>
          </cell>
          <cell r="AI36">
            <v>51</v>
          </cell>
          <cell r="AJ36">
            <v>39</v>
          </cell>
          <cell r="AK36">
            <v>32</v>
          </cell>
          <cell r="AL36">
            <v>20</v>
          </cell>
          <cell r="AM36">
            <v>14</v>
          </cell>
          <cell r="AN36">
            <v>11</v>
          </cell>
          <cell r="AO36">
            <v>2</v>
          </cell>
          <cell r="AP36">
            <v>11</v>
          </cell>
          <cell r="AQ36">
            <v>11</v>
          </cell>
          <cell r="AR36">
            <v>9</v>
          </cell>
          <cell r="AS36">
            <v>606</v>
          </cell>
          <cell r="AT36">
            <v>60</v>
          </cell>
          <cell r="AU36">
            <v>53</v>
          </cell>
          <cell r="AV36">
            <v>281</v>
          </cell>
          <cell r="AW36">
            <v>19</v>
          </cell>
          <cell r="AX36">
            <v>524</v>
          </cell>
          <cell r="AY36">
            <v>726</v>
          </cell>
          <cell r="AZ36">
            <v>626.25</v>
          </cell>
          <cell r="BA36">
            <v>623.75</v>
          </cell>
        </row>
        <row r="37">
          <cell r="E37">
            <v>4228</v>
          </cell>
          <cell r="F37" t="str">
            <v>P.S. Shumba Alto</v>
          </cell>
          <cell r="G37">
            <v>1381</v>
          </cell>
          <cell r="H37">
            <v>16</v>
          </cell>
          <cell r="I37">
            <v>15</v>
          </cell>
          <cell r="J37">
            <v>19</v>
          </cell>
          <cell r="K37">
            <v>19</v>
          </cell>
          <cell r="L37">
            <v>18</v>
          </cell>
          <cell r="M37">
            <v>14</v>
          </cell>
          <cell r="N37">
            <v>25</v>
          </cell>
          <cell r="O37">
            <v>26</v>
          </cell>
          <cell r="P37">
            <v>26</v>
          </cell>
          <cell r="Q37">
            <v>27</v>
          </cell>
          <cell r="R37">
            <v>28</v>
          </cell>
          <cell r="S37">
            <v>29</v>
          </cell>
          <cell r="T37">
            <v>29</v>
          </cell>
          <cell r="U37">
            <v>29</v>
          </cell>
          <cell r="V37">
            <v>28</v>
          </cell>
          <cell r="W37">
            <v>27</v>
          </cell>
          <cell r="X37">
            <v>26</v>
          </cell>
          <cell r="Y37">
            <v>25</v>
          </cell>
          <cell r="Z37">
            <v>24</v>
          </cell>
          <cell r="AA37">
            <v>24</v>
          </cell>
          <cell r="AB37">
            <v>109</v>
          </cell>
          <cell r="AC37">
            <v>98</v>
          </cell>
          <cell r="AD37">
            <v>122</v>
          </cell>
          <cell r="AE37">
            <v>110</v>
          </cell>
          <cell r="AF37">
            <v>112</v>
          </cell>
          <cell r="AG37">
            <v>97</v>
          </cell>
          <cell r="AH37">
            <v>69</v>
          </cell>
          <cell r="AI37">
            <v>58</v>
          </cell>
          <cell r="AJ37">
            <v>45</v>
          </cell>
          <cell r="AK37">
            <v>36</v>
          </cell>
          <cell r="AL37">
            <v>23</v>
          </cell>
          <cell r="AM37">
            <v>16</v>
          </cell>
          <cell r="AN37">
            <v>12</v>
          </cell>
          <cell r="AO37">
            <v>2</v>
          </cell>
          <cell r="AP37">
            <v>12</v>
          </cell>
          <cell r="AQ37">
            <v>12</v>
          </cell>
          <cell r="AR37">
            <v>1</v>
          </cell>
          <cell r="AS37">
            <v>685</v>
          </cell>
          <cell r="AT37">
            <v>68</v>
          </cell>
          <cell r="AU37">
            <v>60</v>
          </cell>
          <cell r="AV37">
            <v>318</v>
          </cell>
          <cell r="AW37">
            <v>19</v>
          </cell>
          <cell r="AX37">
            <v>579</v>
          </cell>
          <cell r="AY37">
            <v>802</v>
          </cell>
          <cell r="AZ37">
            <v>691.88099999999997</v>
          </cell>
          <cell r="BA37">
            <v>689.11900000000003</v>
          </cell>
        </row>
        <row r="38">
          <cell r="E38">
            <v>4229</v>
          </cell>
          <cell r="F38" t="str">
            <v>P.S. Canana</v>
          </cell>
          <cell r="G38">
            <v>581</v>
          </cell>
          <cell r="H38">
            <v>4</v>
          </cell>
          <cell r="I38">
            <v>8</v>
          </cell>
          <cell r="J38">
            <v>7</v>
          </cell>
          <cell r="K38">
            <v>5</v>
          </cell>
          <cell r="L38">
            <v>5</v>
          </cell>
          <cell r="M38">
            <v>9</v>
          </cell>
          <cell r="N38">
            <v>11</v>
          </cell>
          <cell r="O38">
            <v>11</v>
          </cell>
          <cell r="P38">
            <v>11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11</v>
          </cell>
          <cell r="X38">
            <v>11</v>
          </cell>
          <cell r="Y38">
            <v>11</v>
          </cell>
          <cell r="Z38">
            <v>10</v>
          </cell>
          <cell r="AA38">
            <v>10</v>
          </cell>
          <cell r="AB38">
            <v>46</v>
          </cell>
          <cell r="AC38">
            <v>42</v>
          </cell>
          <cell r="AD38">
            <v>52</v>
          </cell>
          <cell r="AE38">
            <v>47</v>
          </cell>
          <cell r="AF38">
            <v>47</v>
          </cell>
          <cell r="AG38">
            <v>41</v>
          </cell>
          <cell r="AH38">
            <v>29</v>
          </cell>
          <cell r="AI38">
            <v>25</v>
          </cell>
          <cell r="AJ38">
            <v>19</v>
          </cell>
          <cell r="AK38">
            <v>15</v>
          </cell>
          <cell r="AL38">
            <v>10</v>
          </cell>
          <cell r="AM38">
            <v>7</v>
          </cell>
          <cell r="AN38">
            <v>5</v>
          </cell>
          <cell r="AO38">
            <v>1</v>
          </cell>
          <cell r="AP38">
            <v>5</v>
          </cell>
          <cell r="AQ38">
            <v>5</v>
          </cell>
          <cell r="AR38">
            <v>0</v>
          </cell>
          <cell r="AS38">
            <v>291</v>
          </cell>
          <cell r="AT38">
            <v>29</v>
          </cell>
          <cell r="AU38">
            <v>25</v>
          </cell>
          <cell r="AV38">
            <v>135</v>
          </cell>
          <cell r="AW38">
            <v>4</v>
          </cell>
          <cell r="AX38">
            <v>243</v>
          </cell>
          <cell r="AY38">
            <v>338</v>
          </cell>
          <cell r="AZ38">
            <v>291.08100000000002</v>
          </cell>
          <cell r="BA38">
            <v>289.91899999999998</v>
          </cell>
        </row>
        <row r="39">
          <cell r="E39">
            <v>4230</v>
          </cell>
          <cell r="F39" t="str">
            <v>P.S. San Augustin</v>
          </cell>
          <cell r="G39">
            <v>1161</v>
          </cell>
          <cell r="H39">
            <v>19</v>
          </cell>
          <cell r="I39">
            <v>23</v>
          </cell>
          <cell r="J39">
            <v>19</v>
          </cell>
          <cell r="K39">
            <v>25</v>
          </cell>
          <cell r="L39">
            <v>21</v>
          </cell>
          <cell r="M39">
            <v>16</v>
          </cell>
          <cell r="N39">
            <v>20</v>
          </cell>
          <cell r="O39">
            <v>21</v>
          </cell>
          <cell r="P39">
            <v>21</v>
          </cell>
          <cell r="Q39">
            <v>22</v>
          </cell>
          <cell r="R39">
            <v>23</v>
          </cell>
          <cell r="S39">
            <v>24</v>
          </cell>
          <cell r="T39">
            <v>24</v>
          </cell>
          <cell r="U39">
            <v>23</v>
          </cell>
          <cell r="V39">
            <v>23</v>
          </cell>
          <cell r="W39">
            <v>22</v>
          </cell>
          <cell r="X39">
            <v>21</v>
          </cell>
          <cell r="Y39">
            <v>20</v>
          </cell>
          <cell r="Z39">
            <v>20</v>
          </cell>
          <cell r="AA39">
            <v>19</v>
          </cell>
          <cell r="AB39">
            <v>88</v>
          </cell>
          <cell r="AC39">
            <v>80</v>
          </cell>
          <cell r="AD39">
            <v>99</v>
          </cell>
          <cell r="AE39">
            <v>89</v>
          </cell>
          <cell r="AF39">
            <v>91</v>
          </cell>
          <cell r="AG39">
            <v>78</v>
          </cell>
          <cell r="AH39">
            <v>56</v>
          </cell>
          <cell r="AI39">
            <v>47</v>
          </cell>
          <cell r="AJ39">
            <v>36</v>
          </cell>
          <cell r="AK39">
            <v>29</v>
          </cell>
          <cell r="AL39">
            <v>19</v>
          </cell>
          <cell r="AM39">
            <v>13</v>
          </cell>
          <cell r="AN39">
            <v>10</v>
          </cell>
          <cell r="AO39">
            <v>2</v>
          </cell>
          <cell r="AP39">
            <v>10</v>
          </cell>
          <cell r="AQ39">
            <v>10</v>
          </cell>
          <cell r="AR39">
            <v>2</v>
          </cell>
          <cell r="AS39">
            <v>554</v>
          </cell>
          <cell r="AT39">
            <v>55</v>
          </cell>
          <cell r="AU39">
            <v>48</v>
          </cell>
          <cell r="AV39">
            <v>257</v>
          </cell>
          <cell r="AW39">
            <v>18</v>
          </cell>
          <cell r="AX39">
            <v>486</v>
          </cell>
          <cell r="AY39">
            <v>675</v>
          </cell>
          <cell r="AZ39">
            <v>581.66099999999994</v>
          </cell>
          <cell r="BA39">
            <v>579.33900000000006</v>
          </cell>
        </row>
        <row r="40">
          <cell r="E40">
            <v>4231</v>
          </cell>
          <cell r="F40" t="str">
            <v>P.S. La Guayaba</v>
          </cell>
          <cell r="G40">
            <v>479</v>
          </cell>
          <cell r="H40">
            <v>8</v>
          </cell>
          <cell r="I40">
            <v>4</v>
          </cell>
          <cell r="J40">
            <v>9</v>
          </cell>
          <cell r="K40">
            <v>10</v>
          </cell>
          <cell r="L40">
            <v>5</v>
          </cell>
          <cell r="M40">
            <v>11</v>
          </cell>
          <cell r="N40">
            <v>8</v>
          </cell>
          <cell r="O40">
            <v>9</v>
          </cell>
          <cell r="P40">
            <v>9</v>
          </cell>
          <cell r="Q40">
            <v>9</v>
          </cell>
          <cell r="R40">
            <v>9</v>
          </cell>
          <cell r="S40">
            <v>10</v>
          </cell>
          <cell r="T40">
            <v>10</v>
          </cell>
          <cell r="U40">
            <v>10</v>
          </cell>
          <cell r="V40">
            <v>10</v>
          </cell>
          <cell r="W40">
            <v>9</v>
          </cell>
          <cell r="X40">
            <v>9</v>
          </cell>
          <cell r="Y40">
            <v>8</v>
          </cell>
          <cell r="Z40">
            <v>8</v>
          </cell>
          <cell r="AA40">
            <v>8</v>
          </cell>
          <cell r="AB40">
            <v>37</v>
          </cell>
          <cell r="AC40">
            <v>33</v>
          </cell>
          <cell r="AD40">
            <v>41</v>
          </cell>
          <cell r="AE40">
            <v>37</v>
          </cell>
          <cell r="AF40">
            <v>38</v>
          </cell>
          <cell r="AG40">
            <v>33</v>
          </cell>
          <cell r="AH40">
            <v>23</v>
          </cell>
          <cell r="AI40">
            <v>20</v>
          </cell>
          <cell r="AJ40">
            <v>15</v>
          </cell>
          <cell r="AK40">
            <v>12</v>
          </cell>
          <cell r="AL40">
            <v>8</v>
          </cell>
          <cell r="AM40">
            <v>5</v>
          </cell>
          <cell r="AN40">
            <v>4</v>
          </cell>
          <cell r="AO40">
            <v>1</v>
          </cell>
          <cell r="AP40">
            <v>4</v>
          </cell>
          <cell r="AQ40">
            <v>4</v>
          </cell>
          <cell r="AR40">
            <v>0</v>
          </cell>
          <cell r="AS40">
            <v>231</v>
          </cell>
          <cell r="AT40">
            <v>23</v>
          </cell>
          <cell r="AU40">
            <v>20</v>
          </cell>
          <cell r="AV40">
            <v>107</v>
          </cell>
          <cell r="AW40">
            <v>7</v>
          </cell>
          <cell r="AX40">
            <v>201</v>
          </cell>
          <cell r="AY40">
            <v>278</v>
          </cell>
          <cell r="AZ40">
            <v>239.97900000000001</v>
          </cell>
          <cell r="BA40">
            <v>239.02099999999999</v>
          </cell>
        </row>
        <row r="41">
          <cell r="E41">
            <v>24692</v>
          </cell>
          <cell r="F41" t="str">
            <v>P.S. La Gramalotal</v>
          </cell>
          <cell r="G41">
            <v>705</v>
          </cell>
          <cell r="H41">
            <v>13</v>
          </cell>
          <cell r="I41">
            <v>12</v>
          </cell>
          <cell r="J41">
            <v>12</v>
          </cell>
          <cell r="K41">
            <v>11</v>
          </cell>
          <cell r="L41">
            <v>11</v>
          </cell>
          <cell r="M41">
            <v>13</v>
          </cell>
          <cell r="N41">
            <v>12</v>
          </cell>
          <cell r="O41">
            <v>13</v>
          </cell>
          <cell r="P41">
            <v>13</v>
          </cell>
          <cell r="Q41">
            <v>14</v>
          </cell>
          <cell r="R41">
            <v>14</v>
          </cell>
          <cell r="S41">
            <v>14</v>
          </cell>
          <cell r="T41">
            <v>15</v>
          </cell>
          <cell r="U41">
            <v>14</v>
          </cell>
          <cell r="V41">
            <v>14</v>
          </cell>
          <cell r="W41">
            <v>13</v>
          </cell>
          <cell r="X41">
            <v>13</v>
          </cell>
          <cell r="Y41">
            <v>12</v>
          </cell>
          <cell r="Z41">
            <v>12</v>
          </cell>
          <cell r="AA41">
            <v>12</v>
          </cell>
          <cell r="AB41">
            <v>54</v>
          </cell>
          <cell r="AC41">
            <v>49</v>
          </cell>
          <cell r="AD41">
            <v>60</v>
          </cell>
          <cell r="AE41">
            <v>54</v>
          </cell>
          <cell r="AF41">
            <v>55</v>
          </cell>
          <cell r="AG41">
            <v>48</v>
          </cell>
          <cell r="AH41">
            <v>34</v>
          </cell>
          <cell r="AI41">
            <v>29</v>
          </cell>
          <cell r="AJ41">
            <v>22</v>
          </cell>
          <cell r="AK41">
            <v>18</v>
          </cell>
          <cell r="AL41">
            <v>11</v>
          </cell>
          <cell r="AM41">
            <v>8</v>
          </cell>
          <cell r="AN41">
            <v>6</v>
          </cell>
          <cell r="AO41">
            <v>1</v>
          </cell>
          <cell r="AP41">
            <v>6</v>
          </cell>
          <cell r="AQ41">
            <v>6</v>
          </cell>
          <cell r="AR41">
            <v>7</v>
          </cell>
          <cell r="AS41">
            <v>340</v>
          </cell>
          <cell r="AT41">
            <v>34</v>
          </cell>
          <cell r="AU41">
            <v>30</v>
          </cell>
          <cell r="AV41">
            <v>158</v>
          </cell>
          <cell r="AW41">
            <v>16</v>
          </cell>
          <cell r="AX41">
            <v>295</v>
          </cell>
          <cell r="AY41">
            <v>410</v>
          </cell>
          <cell r="AZ41">
            <v>353.20499999999998</v>
          </cell>
          <cell r="BA41">
            <v>351.79500000000002</v>
          </cell>
        </row>
        <row r="42">
          <cell r="E42">
            <v>0</v>
          </cell>
          <cell r="F42" t="str">
            <v>CHONTALI</v>
          </cell>
          <cell r="G42">
            <v>10324</v>
          </cell>
          <cell r="H42">
            <v>167</v>
          </cell>
          <cell r="I42">
            <v>190</v>
          </cell>
          <cell r="J42">
            <v>183</v>
          </cell>
          <cell r="K42">
            <v>184</v>
          </cell>
          <cell r="L42">
            <v>185</v>
          </cell>
          <cell r="M42">
            <v>189</v>
          </cell>
          <cell r="N42">
            <v>232</v>
          </cell>
          <cell r="O42">
            <v>238</v>
          </cell>
          <cell r="P42">
            <v>241</v>
          </cell>
          <cell r="Q42">
            <v>242</v>
          </cell>
          <cell r="R42">
            <v>244</v>
          </cell>
          <cell r="S42">
            <v>246</v>
          </cell>
          <cell r="T42">
            <v>244</v>
          </cell>
          <cell r="U42">
            <v>237</v>
          </cell>
          <cell r="V42">
            <v>229</v>
          </cell>
          <cell r="W42">
            <v>219</v>
          </cell>
          <cell r="X42">
            <v>210</v>
          </cell>
          <cell r="Y42">
            <v>198</v>
          </cell>
          <cell r="Z42">
            <v>188</v>
          </cell>
          <cell r="AA42">
            <v>175</v>
          </cell>
          <cell r="AB42">
            <v>753</v>
          </cell>
          <cell r="AC42">
            <v>817</v>
          </cell>
          <cell r="AD42">
            <v>863</v>
          </cell>
          <cell r="AE42">
            <v>732</v>
          </cell>
          <cell r="AF42">
            <v>642</v>
          </cell>
          <cell r="AG42">
            <v>600</v>
          </cell>
          <cell r="AH42">
            <v>442</v>
          </cell>
          <cell r="AI42">
            <v>346</v>
          </cell>
          <cell r="AJ42">
            <v>266</v>
          </cell>
          <cell r="AK42">
            <v>252</v>
          </cell>
          <cell r="AL42">
            <v>167</v>
          </cell>
          <cell r="AM42">
            <v>101</v>
          </cell>
          <cell r="AN42">
            <v>102</v>
          </cell>
          <cell r="AO42">
            <v>17</v>
          </cell>
          <cell r="AP42">
            <v>107</v>
          </cell>
          <cell r="AQ42">
            <v>107</v>
          </cell>
          <cell r="AR42">
            <v>58</v>
          </cell>
          <cell r="AS42">
            <v>5049</v>
          </cell>
          <cell r="AT42">
            <v>594</v>
          </cell>
          <cell r="AU42">
            <v>467</v>
          </cell>
          <cell r="AV42">
            <v>2133</v>
          </cell>
          <cell r="AW42">
            <v>163</v>
          </cell>
          <cell r="AX42">
            <v>1425</v>
          </cell>
          <cell r="AY42">
            <v>8899</v>
          </cell>
          <cell r="AZ42">
            <v>5172.3239999999996</v>
          </cell>
          <cell r="BA42">
            <v>5151.6760000000004</v>
          </cell>
        </row>
        <row r="43">
          <cell r="E43">
            <v>4232</v>
          </cell>
          <cell r="F43" t="str">
            <v>C.S. Chontali</v>
          </cell>
          <cell r="G43">
            <v>4450</v>
          </cell>
          <cell r="H43">
            <v>84</v>
          </cell>
          <cell r="I43">
            <v>101</v>
          </cell>
          <cell r="J43">
            <v>87</v>
          </cell>
          <cell r="K43">
            <v>90</v>
          </cell>
          <cell r="L43">
            <v>90</v>
          </cell>
          <cell r="M43">
            <v>92</v>
          </cell>
          <cell r="N43">
            <v>98</v>
          </cell>
          <cell r="O43">
            <v>101</v>
          </cell>
          <cell r="P43">
            <v>102</v>
          </cell>
          <cell r="Q43">
            <v>103</v>
          </cell>
          <cell r="R43">
            <v>103</v>
          </cell>
          <cell r="S43">
            <v>104</v>
          </cell>
          <cell r="T43">
            <v>103</v>
          </cell>
          <cell r="U43">
            <v>100</v>
          </cell>
          <cell r="V43">
            <v>97</v>
          </cell>
          <cell r="W43">
            <v>93</v>
          </cell>
          <cell r="X43">
            <v>89</v>
          </cell>
          <cell r="Y43">
            <v>84</v>
          </cell>
          <cell r="Z43">
            <v>80</v>
          </cell>
          <cell r="AA43">
            <v>74</v>
          </cell>
          <cell r="AB43">
            <v>319</v>
          </cell>
          <cell r="AC43">
            <v>346</v>
          </cell>
          <cell r="AD43">
            <v>366</v>
          </cell>
          <cell r="AE43">
            <v>310</v>
          </cell>
          <cell r="AF43">
            <v>271</v>
          </cell>
          <cell r="AG43">
            <v>254</v>
          </cell>
          <cell r="AH43">
            <v>187</v>
          </cell>
          <cell r="AI43">
            <v>147</v>
          </cell>
          <cell r="AJ43">
            <v>113</v>
          </cell>
          <cell r="AK43">
            <v>106</v>
          </cell>
          <cell r="AL43">
            <v>71</v>
          </cell>
          <cell r="AM43">
            <v>42</v>
          </cell>
          <cell r="AN43">
            <v>43</v>
          </cell>
          <cell r="AO43">
            <v>7</v>
          </cell>
          <cell r="AP43">
            <v>45</v>
          </cell>
          <cell r="AQ43">
            <v>45</v>
          </cell>
          <cell r="AR43">
            <v>23</v>
          </cell>
          <cell r="AS43">
            <v>2143</v>
          </cell>
          <cell r="AT43">
            <v>252</v>
          </cell>
          <cell r="AU43">
            <v>198</v>
          </cell>
          <cell r="AV43">
            <v>905</v>
          </cell>
          <cell r="AW43">
            <v>74</v>
          </cell>
          <cell r="AX43">
            <v>614</v>
          </cell>
          <cell r="AY43">
            <v>3836</v>
          </cell>
          <cell r="AZ43">
            <v>2229.4499999999998</v>
          </cell>
          <cell r="BA43">
            <v>2220.5500000000002</v>
          </cell>
        </row>
        <row r="44">
          <cell r="E44">
            <v>4233</v>
          </cell>
          <cell r="F44" t="str">
            <v>P.S. Pachapiriana</v>
          </cell>
          <cell r="G44">
            <v>2076</v>
          </cell>
          <cell r="H44">
            <v>25</v>
          </cell>
          <cell r="I44">
            <v>29</v>
          </cell>
          <cell r="J44">
            <v>30</v>
          </cell>
          <cell r="K44">
            <v>28</v>
          </cell>
          <cell r="L44">
            <v>30</v>
          </cell>
          <cell r="M44">
            <v>35</v>
          </cell>
          <cell r="N44">
            <v>48</v>
          </cell>
          <cell r="O44">
            <v>49</v>
          </cell>
          <cell r="P44">
            <v>50</v>
          </cell>
          <cell r="Q44">
            <v>50</v>
          </cell>
          <cell r="R44">
            <v>51</v>
          </cell>
          <cell r="S44">
            <v>51</v>
          </cell>
          <cell r="T44">
            <v>51</v>
          </cell>
          <cell r="U44">
            <v>49</v>
          </cell>
          <cell r="V44">
            <v>47</v>
          </cell>
          <cell r="W44">
            <v>45</v>
          </cell>
          <cell r="X44">
            <v>44</v>
          </cell>
          <cell r="Y44">
            <v>41</v>
          </cell>
          <cell r="Z44">
            <v>39</v>
          </cell>
          <cell r="AA44">
            <v>37</v>
          </cell>
          <cell r="AB44">
            <v>154</v>
          </cell>
          <cell r="AC44">
            <v>167</v>
          </cell>
          <cell r="AD44">
            <v>176</v>
          </cell>
          <cell r="AE44">
            <v>149</v>
          </cell>
          <cell r="AF44">
            <v>131</v>
          </cell>
          <cell r="AG44">
            <v>123</v>
          </cell>
          <cell r="AH44">
            <v>90</v>
          </cell>
          <cell r="AI44">
            <v>72</v>
          </cell>
          <cell r="AJ44">
            <v>55</v>
          </cell>
          <cell r="AK44">
            <v>52</v>
          </cell>
          <cell r="AL44">
            <v>35</v>
          </cell>
          <cell r="AM44">
            <v>21</v>
          </cell>
          <cell r="AN44">
            <v>22</v>
          </cell>
          <cell r="AO44">
            <v>3</v>
          </cell>
          <cell r="AP44">
            <v>22</v>
          </cell>
          <cell r="AQ44">
            <v>22</v>
          </cell>
          <cell r="AR44">
            <v>9</v>
          </cell>
          <cell r="AS44">
            <v>1025</v>
          </cell>
          <cell r="AT44">
            <v>121</v>
          </cell>
          <cell r="AU44">
            <v>95</v>
          </cell>
          <cell r="AV44">
            <v>433</v>
          </cell>
          <cell r="AW44">
            <v>31</v>
          </cell>
          <cell r="AX44">
            <v>286</v>
          </cell>
          <cell r="AY44">
            <v>1790</v>
          </cell>
          <cell r="AZ44">
            <v>1040.076</v>
          </cell>
          <cell r="BA44">
            <v>1035.924</v>
          </cell>
        </row>
        <row r="45">
          <cell r="E45">
            <v>4234</v>
          </cell>
          <cell r="F45" t="str">
            <v>P.S. Hualatan</v>
          </cell>
          <cell r="G45">
            <v>1683</v>
          </cell>
          <cell r="H45">
            <v>20</v>
          </cell>
          <cell r="I45">
            <v>20</v>
          </cell>
          <cell r="J45">
            <v>21</v>
          </cell>
          <cell r="K45">
            <v>28</v>
          </cell>
          <cell r="L45">
            <v>25</v>
          </cell>
          <cell r="M45">
            <v>28</v>
          </cell>
          <cell r="N45">
            <v>39</v>
          </cell>
          <cell r="O45">
            <v>40</v>
          </cell>
          <cell r="P45">
            <v>40</v>
          </cell>
          <cell r="Q45">
            <v>40</v>
          </cell>
          <cell r="R45">
            <v>41</v>
          </cell>
          <cell r="S45">
            <v>41</v>
          </cell>
          <cell r="T45">
            <v>41</v>
          </cell>
          <cell r="U45">
            <v>40</v>
          </cell>
          <cell r="V45">
            <v>38</v>
          </cell>
          <cell r="W45">
            <v>37</v>
          </cell>
          <cell r="X45">
            <v>35</v>
          </cell>
          <cell r="Y45">
            <v>33</v>
          </cell>
          <cell r="Z45">
            <v>31</v>
          </cell>
          <cell r="AA45">
            <v>29</v>
          </cell>
          <cell r="AB45">
            <v>126</v>
          </cell>
          <cell r="AC45">
            <v>136</v>
          </cell>
          <cell r="AD45">
            <v>144</v>
          </cell>
          <cell r="AE45">
            <v>122</v>
          </cell>
          <cell r="AF45">
            <v>107</v>
          </cell>
          <cell r="AG45">
            <v>100</v>
          </cell>
          <cell r="AH45">
            <v>74</v>
          </cell>
          <cell r="AI45">
            <v>58</v>
          </cell>
          <cell r="AJ45">
            <v>45</v>
          </cell>
          <cell r="AK45">
            <v>42</v>
          </cell>
          <cell r="AL45">
            <v>28</v>
          </cell>
          <cell r="AM45">
            <v>17</v>
          </cell>
          <cell r="AN45">
            <v>17</v>
          </cell>
          <cell r="AO45">
            <v>3</v>
          </cell>
          <cell r="AP45">
            <v>18</v>
          </cell>
          <cell r="AQ45">
            <v>18</v>
          </cell>
          <cell r="AR45">
            <v>12</v>
          </cell>
          <cell r="AS45">
            <v>840</v>
          </cell>
          <cell r="AT45">
            <v>99</v>
          </cell>
          <cell r="AU45">
            <v>78</v>
          </cell>
          <cell r="AV45">
            <v>355</v>
          </cell>
          <cell r="AW45">
            <v>21</v>
          </cell>
          <cell r="AX45">
            <v>232</v>
          </cell>
          <cell r="AY45">
            <v>1451</v>
          </cell>
          <cell r="AZ45">
            <v>843.18299999999999</v>
          </cell>
          <cell r="BA45">
            <v>839.81700000000001</v>
          </cell>
        </row>
        <row r="46">
          <cell r="E46">
            <v>4235</v>
          </cell>
          <cell r="F46" t="str">
            <v>P.S. Tabacal de Chontali</v>
          </cell>
          <cell r="G46">
            <v>2115</v>
          </cell>
          <cell r="H46">
            <v>38</v>
          </cell>
          <cell r="I46">
            <v>40</v>
          </cell>
          <cell r="J46">
            <v>45</v>
          </cell>
          <cell r="K46">
            <v>38</v>
          </cell>
          <cell r="L46">
            <v>40</v>
          </cell>
          <cell r="M46">
            <v>34</v>
          </cell>
          <cell r="N46">
            <v>47</v>
          </cell>
          <cell r="O46">
            <v>48</v>
          </cell>
          <cell r="P46">
            <v>49</v>
          </cell>
          <cell r="Q46">
            <v>49</v>
          </cell>
          <cell r="R46">
            <v>49</v>
          </cell>
          <cell r="S46">
            <v>50</v>
          </cell>
          <cell r="T46">
            <v>49</v>
          </cell>
          <cell r="U46">
            <v>48</v>
          </cell>
          <cell r="V46">
            <v>47</v>
          </cell>
          <cell r="W46">
            <v>44</v>
          </cell>
          <cell r="X46">
            <v>42</v>
          </cell>
          <cell r="Y46">
            <v>40</v>
          </cell>
          <cell r="Z46">
            <v>38</v>
          </cell>
          <cell r="AA46">
            <v>35</v>
          </cell>
          <cell r="AB46">
            <v>154</v>
          </cell>
          <cell r="AC46">
            <v>168</v>
          </cell>
          <cell r="AD46">
            <v>177</v>
          </cell>
          <cell r="AE46">
            <v>151</v>
          </cell>
          <cell r="AF46">
            <v>133</v>
          </cell>
          <cell r="AG46">
            <v>123</v>
          </cell>
          <cell r="AH46">
            <v>91</v>
          </cell>
          <cell r="AI46">
            <v>69</v>
          </cell>
          <cell r="AJ46">
            <v>53</v>
          </cell>
          <cell r="AK46">
            <v>52</v>
          </cell>
          <cell r="AL46">
            <v>33</v>
          </cell>
          <cell r="AM46">
            <v>21</v>
          </cell>
          <cell r="AN46">
            <v>20</v>
          </cell>
          <cell r="AO46">
            <v>4</v>
          </cell>
          <cell r="AP46">
            <v>22</v>
          </cell>
          <cell r="AQ46">
            <v>22</v>
          </cell>
          <cell r="AR46">
            <v>14</v>
          </cell>
          <cell r="AS46">
            <v>1041</v>
          </cell>
          <cell r="AT46">
            <v>122</v>
          </cell>
          <cell r="AU46">
            <v>96</v>
          </cell>
          <cell r="AV46">
            <v>440</v>
          </cell>
          <cell r="AW46">
            <v>37</v>
          </cell>
          <cell r="AX46">
            <v>292</v>
          </cell>
          <cell r="AY46">
            <v>1823</v>
          </cell>
          <cell r="AZ46">
            <v>1059.615</v>
          </cell>
          <cell r="BA46">
            <v>1055.385</v>
          </cell>
        </row>
        <row r="47">
          <cell r="E47">
            <v>0</v>
          </cell>
          <cell r="F47" t="str">
            <v>COLASAY</v>
          </cell>
          <cell r="G47">
            <v>10669</v>
          </cell>
          <cell r="H47">
            <v>187</v>
          </cell>
          <cell r="I47">
            <v>197</v>
          </cell>
          <cell r="J47">
            <v>176</v>
          </cell>
          <cell r="K47">
            <v>175</v>
          </cell>
          <cell r="L47">
            <v>173</v>
          </cell>
          <cell r="M47">
            <v>196</v>
          </cell>
          <cell r="N47">
            <v>245</v>
          </cell>
          <cell r="O47">
            <v>249</v>
          </cell>
          <cell r="P47">
            <v>251</v>
          </cell>
          <cell r="Q47">
            <v>254</v>
          </cell>
          <cell r="R47">
            <v>254</v>
          </cell>
          <cell r="S47">
            <v>256</v>
          </cell>
          <cell r="T47">
            <v>254</v>
          </cell>
          <cell r="U47">
            <v>242</v>
          </cell>
          <cell r="V47">
            <v>235</v>
          </cell>
          <cell r="W47">
            <v>220</v>
          </cell>
          <cell r="X47">
            <v>207</v>
          </cell>
          <cell r="Y47">
            <v>192</v>
          </cell>
          <cell r="Z47">
            <v>181</v>
          </cell>
          <cell r="AA47">
            <v>172</v>
          </cell>
          <cell r="AB47">
            <v>744</v>
          </cell>
          <cell r="AC47">
            <v>763</v>
          </cell>
          <cell r="AD47">
            <v>823</v>
          </cell>
          <cell r="AE47">
            <v>760</v>
          </cell>
          <cell r="AF47">
            <v>703</v>
          </cell>
          <cell r="AG47">
            <v>646</v>
          </cell>
          <cell r="AH47">
            <v>513</v>
          </cell>
          <cell r="AI47">
            <v>403</v>
          </cell>
          <cell r="AJ47">
            <v>365</v>
          </cell>
          <cell r="AK47">
            <v>270</v>
          </cell>
          <cell r="AL47">
            <v>185</v>
          </cell>
          <cell r="AM47">
            <v>85</v>
          </cell>
          <cell r="AN47">
            <v>93</v>
          </cell>
          <cell r="AO47">
            <v>14</v>
          </cell>
          <cell r="AP47">
            <v>91</v>
          </cell>
          <cell r="AQ47">
            <v>87</v>
          </cell>
          <cell r="AR47">
            <v>84</v>
          </cell>
          <cell r="AS47">
            <v>5151</v>
          </cell>
          <cell r="AT47">
            <v>596</v>
          </cell>
          <cell r="AU47">
            <v>427</v>
          </cell>
          <cell r="AV47">
            <v>2195</v>
          </cell>
          <cell r="AW47">
            <v>181</v>
          </cell>
          <cell r="AX47">
            <v>1526</v>
          </cell>
          <cell r="AY47">
            <v>9143</v>
          </cell>
          <cell r="AZ47">
            <v>5345.1689999999999</v>
          </cell>
          <cell r="BA47">
            <v>5323.8310000000001</v>
          </cell>
        </row>
        <row r="48">
          <cell r="E48">
            <v>4236</v>
          </cell>
          <cell r="F48" t="str">
            <v>C.S. Colasay</v>
          </cell>
          <cell r="G48">
            <v>1828</v>
          </cell>
          <cell r="H48">
            <v>28</v>
          </cell>
          <cell r="I48">
            <v>27</v>
          </cell>
          <cell r="J48">
            <v>24</v>
          </cell>
          <cell r="K48">
            <v>23</v>
          </cell>
          <cell r="L48">
            <v>28</v>
          </cell>
          <cell r="M48">
            <v>23</v>
          </cell>
          <cell r="N48">
            <v>43</v>
          </cell>
          <cell r="O48">
            <v>43</v>
          </cell>
          <cell r="P48">
            <v>43</v>
          </cell>
          <cell r="Q48">
            <v>45</v>
          </cell>
          <cell r="R48">
            <v>46</v>
          </cell>
          <cell r="S48">
            <v>44</v>
          </cell>
          <cell r="T48">
            <v>44</v>
          </cell>
          <cell r="U48">
            <v>43</v>
          </cell>
          <cell r="V48">
            <v>40</v>
          </cell>
          <cell r="W48">
            <v>39</v>
          </cell>
          <cell r="X48">
            <v>36</v>
          </cell>
          <cell r="Y48">
            <v>32</v>
          </cell>
          <cell r="Z48">
            <v>32</v>
          </cell>
          <cell r="AA48">
            <v>29</v>
          </cell>
          <cell r="AB48">
            <v>131</v>
          </cell>
          <cell r="AC48">
            <v>134</v>
          </cell>
          <cell r="AD48">
            <v>145</v>
          </cell>
          <cell r="AE48">
            <v>135</v>
          </cell>
          <cell r="AF48">
            <v>124</v>
          </cell>
          <cell r="AG48">
            <v>114</v>
          </cell>
          <cell r="AH48">
            <v>91</v>
          </cell>
          <cell r="AI48">
            <v>69</v>
          </cell>
          <cell r="AJ48">
            <v>64</v>
          </cell>
          <cell r="AK48">
            <v>47</v>
          </cell>
          <cell r="AL48">
            <v>32</v>
          </cell>
          <cell r="AM48">
            <v>14</v>
          </cell>
          <cell r="AN48">
            <v>16</v>
          </cell>
          <cell r="AO48">
            <v>2</v>
          </cell>
          <cell r="AP48">
            <v>16</v>
          </cell>
          <cell r="AQ48">
            <v>15</v>
          </cell>
          <cell r="AR48">
            <v>9</v>
          </cell>
          <cell r="AS48">
            <v>915</v>
          </cell>
          <cell r="AT48">
            <v>107</v>
          </cell>
          <cell r="AU48">
            <v>77</v>
          </cell>
          <cell r="AV48">
            <v>391</v>
          </cell>
          <cell r="AW48">
            <v>27</v>
          </cell>
          <cell r="AX48">
            <v>261</v>
          </cell>
          <cell r="AY48">
            <v>1567</v>
          </cell>
          <cell r="AZ48">
            <v>915.82799999999997</v>
          </cell>
          <cell r="BA48">
            <v>912.17200000000003</v>
          </cell>
        </row>
        <row r="49">
          <cell r="E49">
            <v>4237</v>
          </cell>
          <cell r="F49" t="str">
            <v>C.S. Chunchuquillo</v>
          </cell>
          <cell r="G49">
            <v>2644</v>
          </cell>
          <cell r="H49">
            <v>77</v>
          </cell>
          <cell r="I49">
            <v>79</v>
          </cell>
          <cell r="J49">
            <v>79</v>
          </cell>
          <cell r="K49">
            <v>65</v>
          </cell>
          <cell r="L49">
            <v>74</v>
          </cell>
          <cell r="M49">
            <v>79</v>
          </cell>
          <cell r="N49">
            <v>56</v>
          </cell>
          <cell r="O49">
            <v>57</v>
          </cell>
          <cell r="P49">
            <v>58</v>
          </cell>
          <cell r="Q49">
            <v>58</v>
          </cell>
          <cell r="R49">
            <v>58</v>
          </cell>
          <cell r="S49">
            <v>59</v>
          </cell>
          <cell r="T49">
            <v>58</v>
          </cell>
          <cell r="U49">
            <v>56</v>
          </cell>
          <cell r="V49">
            <v>53</v>
          </cell>
          <cell r="W49">
            <v>50</v>
          </cell>
          <cell r="X49">
            <v>47</v>
          </cell>
          <cell r="Y49">
            <v>44</v>
          </cell>
          <cell r="Z49">
            <v>42</v>
          </cell>
          <cell r="AA49">
            <v>40</v>
          </cell>
          <cell r="AB49">
            <v>169</v>
          </cell>
          <cell r="AC49">
            <v>174</v>
          </cell>
          <cell r="AD49">
            <v>187</v>
          </cell>
          <cell r="AE49">
            <v>173</v>
          </cell>
          <cell r="AF49">
            <v>160</v>
          </cell>
          <cell r="AG49">
            <v>147</v>
          </cell>
          <cell r="AH49">
            <v>117</v>
          </cell>
          <cell r="AI49">
            <v>93</v>
          </cell>
          <cell r="AJ49">
            <v>84</v>
          </cell>
          <cell r="AK49">
            <v>63</v>
          </cell>
          <cell r="AL49">
            <v>44</v>
          </cell>
          <cell r="AM49">
            <v>21</v>
          </cell>
          <cell r="AN49">
            <v>23</v>
          </cell>
          <cell r="AO49">
            <v>3</v>
          </cell>
          <cell r="AP49">
            <v>21</v>
          </cell>
          <cell r="AQ49">
            <v>20</v>
          </cell>
          <cell r="AR49">
            <v>36</v>
          </cell>
          <cell r="AS49">
            <v>1160</v>
          </cell>
          <cell r="AT49">
            <v>134</v>
          </cell>
          <cell r="AU49">
            <v>96</v>
          </cell>
          <cell r="AV49">
            <v>494</v>
          </cell>
          <cell r="AW49">
            <v>78</v>
          </cell>
          <cell r="AX49">
            <v>378</v>
          </cell>
          <cell r="AY49">
            <v>2266</v>
          </cell>
          <cell r="AZ49">
            <v>1324.644</v>
          </cell>
          <cell r="BA49">
            <v>1319.356</v>
          </cell>
        </row>
        <row r="50">
          <cell r="E50">
            <v>4238</v>
          </cell>
          <cell r="F50" t="str">
            <v>P.S. San Lorenzo de Barbasco</v>
          </cell>
          <cell r="G50">
            <v>1730</v>
          </cell>
          <cell r="H50">
            <v>24</v>
          </cell>
          <cell r="I50">
            <v>29</v>
          </cell>
          <cell r="J50">
            <v>22</v>
          </cell>
          <cell r="K50">
            <v>29</v>
          </cell>
          <cell r="L50">
            <v>13</v>
          </cell>
          <cell r="M50">
            <v>32</v>
          </cell>
          <cell r="N50">
            <v>40</v>
          </cell>
          <cell r="O50">
            <v>41</v>
          </cell>
          <cell r="P50">
            <v>42</v>
          </cell>
          <cell r="Q50">
            <v>42</v>
          </cell>
          <cell r="R50">
            <v>42</v>
          </cell>
          <cell r="S50">
            <v>43</v>
          </cell>
          <cell r="T50">
            <v>42</v>
          </cell>
          <cell r="U50">
            <v>40</v>
          </cell>
          <cell r="V50">
            <v>38</v>
          </cell>
          <cell r="W50">
            <v>36</v>
          </cell>
          <cell r="X50">
            <v>34</v>
          </cell>
          <cell r="Y50">
            <v>32</v>
          </cell>
          <cell r="Z50">
            <v>30</v>
          </cell>
          <cell r="AA50">
            <v>29</v>
          </cell>
          <cell r="AB50">
            <v>123</v>
          </cell>
          <cell r="AC50">
            <v>126</v>
          </cell>
          <cell r="AD50">
            <v>136</v>
          </cell>
          <cell r="AE50">
            <v>125</v>
          </cell>
          <cell r="AF50">
            <v>116</v>
          </cell>
          <cell r="AG50">
            <v>107</v>
          </cell>
          <cell r="AH50">
            <v>85</v>
          </cell>
          <cell r="AI50">
            <v>67</v>
          </cell>
          <cell r="AJ50">
            <v>60</v>
          </cell>
          <cell r="AK50">
            <v>45</v>
          </cell>
          <cell r="AL50">
            <v>31</v>
          </cell>
          <cell r="AM50">
            <v>14</v>
          </cell>
          <cell r="AN50">
            <v>15</v>
          </cell>
          <cell r="AO50">
            <v>2</v>
          </cell>
          <cell r="AP50">
            <v>15</v>
          </cell>
          <cell r="AQ50">
            <v>14</v>
          </cell>
          <cell r="AR50">
            <v>9</v>
          </cell>
          <cell r="AS50">
            <v>849</v>
          </cell>
          <cell r="AT50">
            <v>98</v>
          </cell>
          <cell r="AU50">
            <v>70</v>
          </cell>
          <cell r="AV50">
            <v>362</v>
          </cell>
          <cell r="AW50">
            <v>24</v>
          </cell>
          <cell r="AX50">
            <v>247</v>
          </cell>
          <cell r="AY50">
            <v>1483</v>
          </cell>
          <cell r="AZ50">
            <v>866.73</v>
          </cell>
          <cell r="BA50">
            <v>863.27</v>
          </cell>
        </row>
        <row r="51">
          <cell r="E51">
            <v>4239</v>
          </cell>
          <cell r="F51" t="str">
            <v>P.S. Cedro Pasto</v>
          </cell>
          <cell r="G51">
            <v>1522</v>
          </cell>
          <cell r="H51">
            <v>14</v>
          </cell>
          <cell r="I51">
            <v>17</v>
          </cell>
          <cell r="J51">
            <v>11</v>
          </cell>
          <cell r="K51">
            <v>12</v>
          </cell>
          <cell r="L51">
            <v>14</v>
          </cell>
          <cell r="M51">
            <v>18</v>
          </cell>
          <cell r="N51">
            <v>36</v>
          </cell>
          <cell r="O51">
            <v>37</v>
          </cell>
          <cell r="P51">
            <v>38</v>
          </cell>
          <cell r="Q51">
            <v>38</v>
          </cell>
          <cell r="R51">
            <v>38</v>
          </cell>
          <cell r="S51">
            <v>38</v>
          </cell>
          <cell r="T51">
            <v>38</v>
          </cell>
          <cell r="U51">
            <v>36</v>
          </cell>
          <cell r="V51">
            <v>35</v>
          </cell>
          <cell r="W51">
            <v>32</v>
          </cell>
          <cell r="X51">
            <v>30</v>
          </cell>
          <cell r="Y51">
            <v>29</v>
          </cell>
          <cell r="Z51">
            <v>27</v>
          </cell>
          <cell r="AA51">
            <v>26</v>
          </cell>
          <cell r="AB51">
            <v>113</v>
          </cell>
          <cell r="AC51">
            <v>116</v>
          </cell>
          <cell r="AD51">
            <v>125</v>
          </cell>
          <cell r="AE51">
            <v>115</v>
          </cell>
          <cell r="AF51">
            <v>106</v>
          </cell>
          <cell r="AG51">
            <v>98</v>
          </cell>
          <cell r="AH51">
            <v>77</v>
          </cell>
          <cell r="AI51">
            <v>61</v>
          </cell>
          <cell r="AJ51">
            <v>55</v>
          </cell>
          <cell r="AK51">
            <v>40</v>
          </cell>
          <cell r="AL51">
            <v>27</v>
          </cell>
          <cell r="AM51">
            <v>12</v>
          </cell>
          <cell r="AN51">
            <v>13</v>
          </cell>
          <cell r="AO51">
            <v>2</v>
          </cell>
          <cell r="AP51">
            <v>14</v>
          </cell>
          <cell r="AQ51">
            <v>13</v>
          </cell>
          <cell r="AR51">
            <v>6</v>
          </cell>
          <cell r="AS51">
            <v>786</v>
          </cell>
          <cell r="AT51">
            <v>91</v>
          </cell>
          <cell r="AU51">
            <v>65</v>
          </cell>
          <cell r="AV51">
            <v>335</v>
          </cell>
          <cell r="AW51">
            <v>12</v>
          </cell>
          <cell r="AX51">
            <v>218</v>
          </cell>
          <cell r="AY51">
            <v>1304</v>
          </cell>
          <cell r="AZ51">
            <v>762.52200000000005</v>
          </cell>
          <cell r="BA51">
            <v>759.47799999999995</v>
          </cell>
        </row>
        <row r="52">
          <cell r="E52">
            <v>4240</v>
          </cell>
          <cell r="F52" t="str">
            <v>P.S. Cuyca</v>
          </cell>
          <cell r="G52">
            <v>561</v>
          </cell>
          <cell r="H52">
            <v>2</v>
          </cell>
          <cell r="I52">
            <v>2</v>
          </cell>
          <cell r="J52">
            <v>6</v>
          </cell>
          <cell r="K52">
            <v>6</v>
          </cell>
          <cell r="L52">
            <v>5</v>
          </cell>
          <cell r="M52">
            <v>5</v>
          </cell>
          <cell r="N52">
            <v>14</v>
          </cell>
          <cell r="O52">
            <v>14</v>
          </cell>
          <cell r="P52">
            <v>14</v>
          </cell>
          <cell r="Q52">
            <v>14</v>
          </cell>
          <cell r="R52">
            <v>14</v>
          </cell>
          <cell r="S52">
            <v>14</v>
          </cell>
          <cell r="T52">
            <v>14</v>
          </cell>
          <cell r="U52">
            <v>13</v>
          </cell>
          <cell r="V52">
            <v>13</v>
          </cell>
          <cell r="W52">
            <v>12</v>
          </cell>
          <cell r="X52">
            <v>11</v>
          </cell>
          <cell r="Y52">
            <v>11</v>
          </cell>
          <cell r="Z52">
            <v>10</v>
          </cell>
          <cell r="AA52">
            <v>10</v>
          </cell>
          <cell r="AB52">
            <v>42</v>
          </cell>
          <cell r="AC52">
            <v>43</v>
          </cell>
          <cell r="AD52">
            <v>46</v>
          </cell>
          <cell r="AE52">
            <v>43</v>
          </cell>
          <cell r="AF52">
            <v>40</v>
          </cell>
          <cell r="AG52">
            <v>36</v>
          </cell>
          <cell r="AH52">
            <v>29</v>
          </cell>
          <cell r="AI52">
            <v>23</v>
          </cell>
          <cell r="AJ52">
            <v>20</v>
          </cell>
          <cell r="AK52">
            <v>15</v>
          </cell>
          <cell r="AL52">
            <v>10</v>
          </cell>
          <cell r="AM52">
            <v>5</v>
          </cell>
          <cell r="AN52">
            <v>5</v>
          </cell>
          <cell r="AO52">
            <v>1</v>
          </cell>
          <cell r="AP52">
            <v>5</v>
          </cell>
          <cell r="AQ52">
            <v>5</v>
          </cell>
          <cell r="AR52">
            <v>1</v>
          </cell>
          <cell r="AS52">
            <v>292</v>
          </cell>
          <cell r="AT52">
            <v>34</v>
          </cell>
          <cell r="AU52">
            <v>24</v>
          </cell>
          <cell r="AV52">
            <v>124</v>
          </cell>
          <cell r="AW52">
            <v>2</v>
          </cell>
          <cell r="AX52">
            <v>80</v>
          </cell>
          <cell r="AY52">
            <v>481</v>
          </cell>
          <cell r="AZ52">
            <v>281.06099999999998</v>
          </cell>
          <cell r="BA52">
            <v>279.93900000000002</v>
          </cell>
        </row>
        <row r="53">
          <cell r="E53">
            <v>7017</v>
          </cell>
          <cell r="F53" t="str">
            <v>P.S. Ahuyaca</v>
          </cell>
          <cell r="G53">
            <v>1216</v>
          </cell>
          <cell r="H53">
            <v>19</v>
          </cell>
          <cell r="I53">
            <v>23</v>
          </cell>
          <cell r="J53">
            <v>16</v>
          </cell>
          <cell r="K53">
            <v>25</v>
          </cell>
          <cell r="L53">
            <v>19</v>
          </cell>
          <cell r="M53">
            <v>19</v>
          </cell>
          <cell r="N53">
            <v>28</v>
          </cell>
          <cell r="O53">
            <v>29</v>
          </cell>
          <cell r="P53">
            <v>29</v>
          </cell>
          <cell r="Q53">
            <v>29</v>
          </cell>
          <cell r="R53">
            <v>29</v>
          </cell>
          <cell r="S53">
            <v>30</v>
          </cell>
          <cell r="T53">
            <v>29</v>
          </cell>
          <cell r="U53">
            <v>28</v>
          </cell>
          <cell r="V53">
            <v>27</v>
          </cell>
          <cell r="W53">
            <v>25</v>
          </cell>
          <cell r="X53">
            <v>24</v>
          </cell>
          <cell r="Y53">
            <v>22</v>
          </cell>
          <cell r="Z53">
            <v>21</v>
          </cell>
          <cell r="AA53">
            <v>20</v>
          </cell>
          <cell r="AB53">
            <v>85</v>
          </cell>
          <cell r="AC53">
            <v>87</v>
          </cell>
          <cell r="AD53">
            <v>94</v>
          </cell>
          <cell r="AE53">
            <v>86</v>
          </cell>
          <cell r="AF53">
            <v>80</v>
          </cell>
          <cell r="AG53">
            <v>74</v>
          </cell>
          <cell r="AH53">
            <v>58</v>
          </cell>
          <cell r="AI53">
            <v>46</v>
          </cell>
          <cell r="AJ53">
            <v>42</v>
          </cell>
          <cell r="AK53">
            <v>31</v>
          </cell>
          <cell r="AL53">
            <v>21</v>
          </cell>
          <cell r="AM53">
            <v>10</v>
          </cell>
          <cell r="AN53">
            <v>11</v>
          </cell>
          <cell r="AO53">
            <v>2</v>
          </cell>
          <cell r="AP53">
            <v>10</v>
          </cell>
          <cell r="AQ53">
            <v>10</v>
          </cell>
          <cell r="AR53">
            <v>10</v>
          </cell>
          <cell r="AS53">
            <v>583</v>
          </cell>
          <cell r="AT53">
            <v>67</v>
          </cell>
          <cell r="AU53">
            <v>48</v>
          </cell>
          <cell r="AV53">
            <v>248</v>
          </cell>
          <cell r="AW53">
            <v>16</v>
          </cell>
          <cell r="AX53">
            <v>174</v>
          </cell>
          <cell r="AY53">
            <v>1042</v>
          </cell>
          <cell r="AZ53">
            <v>609.21600000000001</v>
          </cell>
          <cell r="BA53">
            <v>606.78399999999999</v>
          </cell>
        </row>
        <row r="54">
          <cell r="E54">
            <v>7171</v>
          </cell>
          <cell r="F54" t="str">
            <v>P.S. Los Cedros de Colasay</v>
          </cell>
          <cell r="G54">
            <v>1168</v>
          </cell>
          <cell r="H54">
            <v>23</v>
          </cell>
          <cell r="I54">
            <v>20</v>
          </cell>
          <cell r="J54">
            <v>18</v>
          </cell>
          <cell r="K54">
            <v>15</v>
          </cell>
          <cell r="L54">
            <v>20</v>
          </cell>
          <cell r="M54">
            <v>20</v>
          </cell>
          <cell r="N54">
            <v>28</v>
          </cell>
          <cell r="O54">
            <v>28</v>
          </cell>
          <cell r="P54">
            <v>27</v>
          </cell>
          <cell r="Q54">
            <v>28</v>
          </cell>
          <cell r="R54">
            <v>27</v>
          </cell>
          <cell r="S54">
            <v>28</v>
          </cell>
          <cell r="T54">
            <v>29</v>
          </cell>
          <cell r="U54">
            <v>26</v>
          </cell>
          <cell r="V54">
            <v>29</v>
          </cell>
          <cell r="W54">
            <v>26</v>
          </cell>
          <cell r="X54">
            <v>25</v>
          </cell>
          <cell r="Y54">
            <v>22</v>
          </cell>
          <cell r="Z54">
            <v>19</v>
          </cell>
          <cell r="AA54">
            <v>18</v>
          </cell>
          <cell r="AB54">
            <v>81</v>
          </cell>
          <cell r="AC54">
            <v>83</v>
          </cell>
          <cell r="AD54">
            <v>90</v>
          </cell>
          <cell r="AE54">
            <v>83</v>
          </cell>
          <cell r="AF54">
            <v>77</v>
          </cell>
          <cell r="AG54">
            <v>70</v>
          </cell>
          <cell r="AH54">
            <v>56</v>
          </cell>
          <cell r="AI54">
            <v>44</v>
          </cell>
          <cell r="AJ54">
            <v>40</v>
          </cell>
          <cell r="AK54">
            <v>29</v>
          </cell>
          <cell r="AL54">
            <v>20</v>
          </cell>
          <cell r="AM54">
            <v>9</v>
          </cell>
          <cell r="AN54">
            <v>10</v>
          </cell>
          <cell r="AO54">
            <v>2</v>
          </cell>
          <cell r="AP54">
            <v>10</v>
          </cell>
          <cell r="AQ54">
            <v>10</v>
          </cell>
          <cell r="AR54">
            <v>13</v>
          </cell>
          <cell r="AS54">
            <v>566</v>
          </cell>
          <cell r="AT54">
            <v>65</v>
          </cell>
          <cell r="AU54">
            <v>47</v>
          </cell>
          <cell r="AV54">
            <v>241</v>
          </cell>
          <cell r="AW54">
            <v>22</v>
          </cell>
          <cell r="AX54">
            <v>167</v>
          </cell>
          <cell r="AY54">
            <v>1001</v>
          </cell>
          <cell r="AZ54">
            <v>585.16800000000001</v>
          </cell>
          <cell r="BA54">
            <v>582.83199999999999</v>
          </cell>
        </row>
        <row r="55">
          <cell r="E55">
            <v>0</v>
          </cell>
          <cell r="F55" t="str">
            <v>HUABAL</v>
          </cell>
          <cell r="G55">
            <v>7117</v>
          </cell>
          <cell r="H55">
            <v>148</v>
          </cell>
          <cell r="I55">
            <v>161</v>
          </cell>
          <cell r="J55">
            <v>137</v>
          </cell>
          <cell r="K55">
            <v>147</v>
          </cell>
          <cell r="L55">
            <v>154</v>
          </cell>
          <cell r="M55">
            <v>155</v>
          </cell>
          <cell r="N55">
            <v>173</v>
          </cell>
          <cell r="O55">
            <v>176</v>
          </cell>
          <cell r="P55">
            <v>175</v>
          </cell>
          <cell r="Q55">
            <v>175</v>
          </cell>
          <cell r="R55">
            <v>173</v>
          </cell>
          <cell r="S55">
            <v>170</v>
          </cell>
          <cell r="T55">
            <v>169</v>
          </cell>
          <cell r="U55">
            <v>164</v>
          </cell>
          <cell r="V55">
            <v>159</v>
          </cell>
          <cell r="W55">
            <v>156</v>
          </cell>
          <cell r="X55">
            <v>151</v>
          </cell>
          <cell r="Y55">
            <v>147</v>
          </cell>
          <cell r="Z55">
            <v>139</v>
          </cell>
          <cell r="AA55">
            <v>134</v>
          </cell>
          <cell r="AB55">
            <v>566</v>
          </cell>
          <cell r="AC55">
            <v>552</v>
          </cell>
          <cell r="AD55">
            <v>553</v>
          </cell>
          <cell r="AE55">
            <v>456</v>
          </cell>
          <cell r="AF55">
            <v>426</v>
          </cell>
          <cell r="AG55">
            <v>378</v>
          </cell>
          <cell r="AH55">
            <v>292</v>
          </cell>
          <cell r="AI55">
            <v>199</v>
          </cell>
          <cell r="AJ55">
            <v>211</v>
          </cell>
          <cell r="AK55">
            <v>126</v>
          </cell>
          <cell r="AL55">
            <v>93</v>
          </cell>
          <cell r="AM55">
            <v>59</v>
          </cell>
          <cell r="AN55">
            <v>43</v>
          </cell>
          <cell r="AO55">
            <v>11</v>
          </cell>
          <cell r="AP55">
            <v>61</v>
          </cell>
          <cell r="AQ55">
            <v>58</v>
          </cell>
          <cell r="AR55">
            <v>95</v>
          </cell>
          <cell r="AS55">
            <v>3477</v>
          </cell>
          <cell r="AT55">
            <v>399</v>
          </cell>
          <cell r="AU55">
            <v>341</v>
          </cell>
          <cell r="AV55">
            <v>1414</v>
          </cell>
          <cell r="AW55">
            <v>153</v>
          </cell>
          <cell r="AX55">
            <v>676</v>
          </cell>
          <cell r="AY55">
            <v>6441</v>
          </cell>
          <cell r="AZ55">
            <v>3565.6170000000002</v>
          </cell>
          <cell r="BA55">
            <v>3551.3829999999998</v>
          </cell>
        </row>
        <row r="56">
          <cell r="E56">
            <v>4241</v>
          </cell>
          <cell r="F56" t="str">
            <v>C.S. Huabal</v>
          </cell>
          <cell r="G56">
            <v>2206</v>
          </cell>
          <cell r="H56">
            <v>52</v>
          </cell>
          <cell r="I56">
            <v>61</v>
          </cell>
          <cell r="J56">
            <v>43</v>
          </cell>
          <cell r="K56">
            <v>51</v>
          </cell>
          <cell r="L56">
            <v>46</v>
          </cell>
          <cell r="M56">
            <v>49</v>
          </cell>
          <cell r="N56">
            <v>51</v>
          </cell>
          <cell r="O56">
            <v>52</v>
          </cell>
          <cell r="P56">
            <v>51</v>
          </cell>
          <cell r="Q56">
            <v>52</v>
          </cell>
          <cell r="R56">
            <v>51</v>
          </cell>
          <cell r="S56">
            <v>51</v>
          </cell>
          <cell r="T56">
            <v>53</v>
          </cell>
          <cell r="U56">
            <v>50</v>
          </cell>
          <cell r="V56">
            <v>48</v>
          </cell>
          <cell r="W56">
            <v>49</v>
          </cell>
          <cell r="X56">
            <v>46</v>
          </cell>
          <cell r="Y56">
            <v>45</v>
          </cell>
          <cell r="Z56">
            <v>43</v>
          </cell>
          <cell r="AA56">
            <v>42</v>
          </cell>
          <cell r="AB56">
            <v>175</v>
          </cell>
          <cell r="AC56">
            <v>171</v>
          </cell>
          <cell r="AD56">
            <v>172</v>
          </cell>
          <cell r="AE56">
            <v>140</v>
          </cell>
          <cell r="AF56">
            <v>131</v>
          </cell>
          <cell r="AG56">
            <v>116</v>
          </cell>
          <cell r="AH56">
            <v>90</v>
          </cell>
          <cell r="AI56">
            <v>61</v>
          </cell>
          <cell r="AJ56">
            <v>65</v>
          </cell>
          <cell r="AK56">
            <v>38</v>
          </cell>
          <cell r="AL56">
            <v>29</v>
          </cell>
          <cell r="AM56">
            <v>18</v>
          </cell>
          <cell r="AN56">
            <v>14</v>
          </cell>
          <cell r="AO56">
            <v>2</v>
          </cell>
          <cell r="AP56">
            <v>19</v>
          </cell>
          <cell r="AQ56">
            <v>17</v>
          </cell>
          <cell r="AR56">
            <v>31</v>
          </cell>
          <cell r="AS56">
            <v>1071</v>
          </cell>
          <cell r="AT56">
            <v>122</v>
          </cell>
          <cell r="AU56">
            <v>104</v>
          </cell>
          <cell r="AV56">
            <v>436</v>
          </cell>
          <cell r="AW56">
            <v>52</v>
          </cell>
          <cell r="AX56">
            <v>210</v>
          </cell>
          <cell r="AY56">
            <v>1996</v>
          </cell>
          <cell r="AZ56">
            <v>1105.2059999999999</v>
          </cell>
          <cell r="BA56">
            <v>1100.7940000000001</v>
          </cell>
        </row>
        <row r="57">
          <cell r="E57">
            <v>4242</v>
          </cell>
          <cell r="F57" t="str">
            <v>P.S. San Francisco de Asis</v>
          </cell>
          <cell r="G57">
            <v>622</v>
          </cell>
          <cell r="H57">
            <v>15</v>
          </cell>
          <cell r="I57">
            <v>13</v>
          </cell>
          <cell r="J57">
            <v>20</v>
          </cell>
          <cell r="K57">
            <v>16</v>
          </cell>
          <cell r="L57">
            <v>17</v>
          </cell>
          <cell r="M57">
            <v>18</v>
          </cell>
          <cell r="N57">
            <v>15</v>
          </cell>
          <cell r="O57">
            <v>15</v>
          </cell>
          <cell r="P57">
            <v>15</v>
          </cell>
          <cell r="Q57">
            <v>15</v>
          </cell>
          <cell r="R57">
            <v>15</v>
          </cell>
          <cell r="S57">
            <v>14</v>
          </cell>
          <cell r="T57">
            <v>14</v>
          </cell>
          <cell r="U57">
            <v>14</v>
          </cell>
          <cell r="V57">
            <v>13</v>
          </cell>
          <cell r="W57">
            <v>13</v>
          </cell>
          <cell r="X57">
            <v>13</v>
          </cell>
          <cell r="Y57">
            <v>12</v>
          </cell>
          <cell r="Z57">
            <v>12</v>
          </cell>
          <cell r="AA57">
            <v>11</v>
          </cell>
          <cell r="AB57">
            <v>47</v>
          </cell>
          <cell r="AC57">
            <v>46</v>
          </cell>
          <cell r="AD57">
            <v>46</v>
          </cell>
          <cell r="AE57">
            <v>38</v>
          </cell>
          <cell r="AF57">
            <v>36</v>
          </cell>
          <cell r="AG57">
            <v>32</v>
          </cell>
          <cell r="AH57">
            <v>24</v>
          </cell>
          <cell r="AI57">
            <v>17</v>
          </cell>
          <cell r="AJ57">
            <v>18</v>
          </cell>
          <cell r="AK57">
            <v>11</v>
          </cell>
          <cell r="AL57">
            <v>8</v>
          </cell>
          <cell r="AM57">
            <v>5</v>
          </cell>
          <cell r="AN57">
            <v>4</v>
          </cell>
          <cell r="AO57">
            <v>1</v>
          </cell>
          <cell r="AP57">
            <v>5</v>
          </cell>
          <cell r="AQ57">
            <v>5</v>
          </cell>
          <cell r="AR57">
            <v>7</v>
          </cell>
          <cell r="AS57">
            <v>291</v>
          </cell>
          <cell r="AT57">
            <v>33</v>
          </cell>
          <cell r="AU57">
            <v>29</v>
          </cell>
          <cell r="AV57">
            <v>119</v>
          </cell>
          <cell r="AW57">
            <v>18</v>
          </cell>
          <cell r="AX57">
            <v>59</v>
          </cell>
          <cell r="AY57">
            <v>563</v>
          </cell>
          <cell r="AZ57">
            <v>311.62200000000001</v>
          </cell>
          <cell r="BA57">
            <v>310.37799999999999</v>
          </cell>
        </row>
        <row r="58">
          <cell r="E58">
            <v>4243</v>
          </cell>
          <cell r="F58" t="str">
            <v>P.S. La Esperanza</v>
          </cell>
          <cell r="G58">
            <v>692</v>
          </cell>
          <cell r="H58">
            <v>12</v>
          </cell>
          <cell r="I58">
            <v>15</v>
          </cell>
          <cell r="J58">
            <v>8</v>
          </cell>
          <cell r="K58">
            <v>13</v>
          </cell>
          <cell r="L58">
            <v>12</v>
          </cell>
          <cell r="M58">
            <v>13</v>
          </cell>
          <cell r="N58">
            <v>17</v>
          </cell>
          <cell r="O58">
            <v>18</v>
          </cell>
          <cell r="P58">
            <v>18</v>
          </cell>
          <cell r="Q58">
            <v>17</v>
          </cell>
          <cell r="R58">
            <v>17</v>
          </cell>
          <cell r="S58">
            <v>17</v>
          </cell>
          <cell r="T58">
            <v>17</v>
          </cell>
          <cell r="U58">
            <v>16</v>
          </cell>
          <cell r="V58">
            <v>16</v>
          </cell>
          <cell r="W58">
            <v>16</v>
          </cell>
          <cell r="X58">
            <v>15</v>
          </cell>
          <cell r="Y58">
            <v>15</v>
          </cell>
          <cell r="Z58">
            <v>14</v>
          </cell>
          <cell r="AA58">
            <v>13</v>
          </cell>
          <cell r="AB58">
            <v>56</v>
          </cell>
          <cell r="AC58">
            <v>55</v>
          </cell>
          <cell r="AD58">
            <v>55</v>
          </cell>
          <cell r="AE58">
            <v>45</v>
          </cell>
          <cell r="AF58">
            <v>42</v>
          </cell>
          <cell r="AG58">
            <v>38</v>
          </cell>
          <cell r="AH58">
            <v>29</v>
          </cell>
          <cell r="AI58">
            <v>20</v>
          </cell>
          <cell r="AJ58">
            <v>21</v>
          </cell>
          <cell r="AK58">
            <v>13</v>
          </cell>
          <cell r="AL58">
            <v>9</v>
          </cell>
          <cell r="AM58">
            <v>6</v>
          </cell>
          <cell r="AN58">
            <v>4</v>
          </cell>
          <cell r="AO58">
            <v>1</v>
          </cell>
          <cell r="AP58">
            <v>6</v>
          </cell>
          <cell r="AQ58">
            <v>6</v>
          </cell>
          <cell r="AR58">
            <v>4</v>
          </cell>
          <cell r="AS58">
            <v>345</v>
          </cell>
          <cell r="AT58">
            <v>40</v>
          </cell>
          <cell r="AU58">
            <v>34</v>
          </cell>
          <cell r="AV58">
            <v>140</v>
          </cell>
          <cell r="AW58">
            <v>10</v>
          </cell>
          <cell r="AX58">
            <v>66</v>
          </cell>
          <cell r="AY58">
            <v>626</v>
          </cell>
          <cell r="AZ58">
            <v>346.69200000000001</v>
          </cell>
          <cell r="BA58">
            <v>345.30799999999999</v>
          </cell>
        </row>
        <row r="59">
          <cell r="E59">
            <v>7687</v>
          </cell>
          <cell r="F59" t="str">
            <v>P.S. Huaco</v>
          </cell>
          <cell r="G59">
            <v>1244</v>
          </cell>
          <cell r="H59">
            <v>22</v>
          </cell>
          <cell r="I59">
            <v>27</v>
          </cell>
          <cell r="J59">
            <v>25</v>
          </cell>
          <cell r="K59">
            <v>21</v>
          </cell>
          <cell r="L59">
            <v>32</v>
          </cell>
          <cell r="M59">
            <v>34</v>
          </cell>
          <cell r="N59">
            <v>30</v>
          </cell>
          <cell r="O59">
            <v>31</v>
          </cell>
          <cell r="P59">
            <v>31</v>
          </cell>
          <cell r="Q59">
            <v>31</v>
          </cell>
          <cell r="R59">
            <v>30</v>
          </cell>
          <cell r="S59">
            <v>30</v>
          </cell>
          <cell r="T59">
            <v>29</v>
          </cell>
          <cell r="U59">
            <v>29</v>
          </cell>
          <cell r="V59">
            <v>28</v>
          </cell>
          <cell r="W59">
            <v>27</v>
          </cell>
          <cell r="X59">
            <v>26</v>
          </cell>
          <cell r="Y59">
            <v>26</v>
          </cell>
          <cell r="Z59">
            <v>24</v>
          </cell>
          <cell r="AA59">
            <v>23</v>
          </cell>
          <cell r="AB59">
            <v>99</v>
          </cell>
          <cell r="AC59">
            <v>96</v>
          </cell>
          <cell r="AD59">
            <v>96</v>
          </cell>
          <cell r="AE59">
            <v>79</v>
          </cell>
          <cell r="AF59">
            <v>74</v>
          </cell>
          <cell r="AG59">
            <v>66</v>
          </cell>
          <cell r="AH59">
            <v>51</v>
          </cell>
          <cell r="AI59">
            <v>35</v>
          </cell>
          <cell r="AJ59">
            <v>37</v>
          </cell>
          <cell r="AK59">
            <v>22</v>
          </cell>
          <cell r="AL59">
            <v>16</v>
          </cell>
          <cell r="AM59">
            <v>10</v>
          </cell>
          <cell r="AN59">
            <v>7</v>
          </cell>
          <cell r="AO59">
            <v>2</v>
          </cell>
          <cell r="AP59">
            <v>11</v>
          </cell>
          <cell r="AQ59">
            <v>10</v>
          </cell>
          <cell r="AR59">
            <v>20</v>
          </cell>
          <cell r="AS59">
            <v>606</v>
          </cell>
          <cell r="AT59">
            <v>70</v>
          </cell>
          <cell r="AU59">
            <v>59</v>
          </cell>
          <cell r="AV59">
            <v>246</v>
          </cell>
          <cell r="AW59">
            <v>22</v>
          </cell>
          <cell r="AX59">
            <v>118</v>
          </cell>
          <cell r="AY59">
            <v>1126</v>
          </cell>
          <cell r="AZ59">
            <v>623.24400000000003</v>
          </cell>
          <cell r="BA59">
            <v>620.75599999999997</v>
          </cell>
        </row>
        <row r="60">
          <cell r="E60">
            <v>7124</v>
          </cell>
          <cell r="F60" t="str">
            <v>P.S. Corazón de Jesús</v>
          </cell>
          <cell r="G60">
            <v>397</v>
          </cell>
          <cell r="H60">
            <v>9</v>
          </cell>
          <cell r="I60">
            <v>6</v>
          </cell>
          <cell r="J60">
            <v>7</v>
          </cell>
          <cell r="K60">
            <v>9</v>
          </cell>
          <cell r="L60">
            <v>8</v>
          </cell>
          <cell r="M60">
            <v>7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9</v>
          </cell>
          <cell r="V60">
            <v>9</v>
          </cell>
          <cell r="W60">
            <v>9</v>
          </cell>
          <cell r="X60">
            <v>9</v>
          </cell>
          <cell r="Y60">
            <v>8</v>
          </cell>
          <cell r="Z60">
            <v>8</v>
          </cell>
          <cell r="AA60">
            <v>8</v>
          </cell>
          <cell r="AB60">
            <v>32</v>
          </cell>
          <cell r="AC60">
            <v>31</v>
          </cell>
          <cell r="AD60">
            <v>31</v>
          </cell>
          <cell r="AE60">
            <v>26</v>
          </cell>
          <cell r="AF60">
            <v>24</v>
          </cell>
          <cell r="AG60">
            <v>21</v>
          </cell>
          <cell r="AH60">
            <v>16</v>
          </cell>
          <cell r="AI60">
            <v>11</v>
          </cell>
          <cell r="AJ60">
            <v>12</v>
          </cell>
          <cell r="AK60">
            <v>7</v>
          </cell>
          <cell r="AL60">
            <v>5</v>
          </cell>
          <cell r="AM60">
            <v>3</v>
          </cell>
          <cell r="AN60">
            <v>2</v>
          </cell>
          <cell r="AO60">
            <v>1</v>
          </cell>
          <cell r="AP60">
            <v>3</v>
          </cell>
          <cell r="AQ60">
            <v>3</v>
          </cell>
          <cell r="AR60">
            <v>11</v>
          </cell>
          <cell r="AS60">
            <v>196</v>
          </cell>
          <cell r="AT60">
            <v>23</v>
          </cell>
          <cell r="AU60">
            <v>19</v>
          </cell>
          <cell r="AV60">
            <v>80</v>
          </cell>
          <cell r="AW60">
            <v>11</v>
          </cell>
          <cell r="AX60">
            <v>38</v>
          </cell>
          <cell r="AY60">
            <v>359</v>
          </cell>
          <cell r="AZ60">
            <v>198.89699999999999</v>
          </cell>
          <cell r="BA60">
            <v>198.10300000000001</v>
          </cell>
        </row>
        <row r="61">
          <cell r="E61">
            <v>13849</v>
          </cell>
          <cell r="F61" t="str">
            <v>P.S. Santa Rosa de Huabal</v>
          </cell>
          <cell r="G61">
            <v>554</v>
          </cell>
          <cell r="H61">
            <v>12</v>
          </cell>
          <cell r="I61">
            <v>9</v>
          </cell>
          <cell r="J61">
            <v>10</v>
          </cell>
          <cell r="K61">
            <v>14</v>
          </cell>
          <cell r="L61">
            <v>14</v>
          </cell>
          <cell r="M61">
            <v>10</v>
          </cell>
          <cell r="N61">
            <v>14</v>
          </cell>
          <cell r="O61">
            <v>14</v>
          </cell>
          <cell r="P61">
            <v>14</v>
          </cell>
          <cell r="Q61">
            <v>14</v>
          </cell>
          <cell r="R61">
            <v>14</v>
          </cell>
          <cell r="S61">
            <v>13</v>
          </cell>
          <cell r="T61">
            <v>13</v>
          </cell>
          <cell r="U61">
            <v>13</v>
          </cell>
          <cell r="V61">
            <v>12</v>
          </cell>
          <cell r="W61">
            <v>12</v>
          </cell>
          <cell r="X61">
            <v>12</v>
          </cell>
          <cell r="Y61">
            <v>11</v>
          </cell>
          <cell r="Z61">
            <v>11</v>
          </cell>
          <cell r="AA61">
            <v>10</v>
          </cell>
          <cell r="AB61">
            <v>44</v>
          </cell>
          <cell r="AC61">
            <v>43</v>
          </cell>
          <cell r="AD61">
            <v>43</v>
          </cell>
          <cell r="AE61">
            <v>36</v>
          </cell>
          <cell r="AF61">
            <v>33</v>
          </cell>
          <cell r="AG61">
            <v>29</v>
          </cell>
          <cell r="AH61">
            <v>23</v>
          </cell>
          <cell r="AI61">
            <v>16</v>
          </cell>
          <cell r="AJ61">
            <v>16</v>
          </cell>
          <cell r="AK61">
            <v>10</v>
          </cell>
          <cell r="AL61">
            <v>7</v>
          </cell>
          <cell r="AM61">
            <v>5</v>
          </cell>
          <cell r="AN61">
            <v>3</v>
          </cell>
          <cell r="AO61">
            <v>1</v>
          </cell>
          <cell r="AP61">
            <v>5</v>
          </cell>
          <cell r="AQ61">
            <v>5</v>
          </cell>
          <cell r="AR61">
            <v>10</v>
          </cell>
          <cell r="AS61">
            <v>271</v>
          </cell>
          <cell r="AT61">
            <v>31</v>
          </cell>
          <cell r="AU61">
            <v>27</v>
          </cell>
          <cell r="AV61">
            <v>110</v>
          </cell>
          <cell r="AW61">
            <v>14</v>
          </cell>
          <cell r="AX61">
            <v>53</v>
          </cell>
          <cell r="AY61">
            <v>501</v>
          </cell>
          <cell r="AZ61">
            <v>277.55399999999997</v>
          </cell>
          <cell r="BA61">
            <v>276.44600000000003</v>
          </cell>
        </row>
        <row r="62">
          <cell r="E62">
            <v>16136</v>
          </cell>
          <cell r="F62" t="str">
            <v>P.S. Cajones</v>
          </cell>
          <cell r="G62">
            <v>502</v>
          </cell>
          <cell r="H62">
            <v>8</v>
          </cell>
          <cell r="I62">
            <v>8</v>
          </cell>
          <cell r="J62">
            <v>11</v>
          </cell>
          <cell r="K62">
            <v>6</v>
          </cell>
          <cell r="L62">
            <v>10</v>
          </cell>
          <cell r="M62">
            <v>6</v>
          </cell>
          <cell r="N62">
            <v>13</v>
          </cell>
          <cell r="O62">
            <v>13</v>
          </cell>
          <cell r="P62">
            <v>13</v>
          </cell>
          <cell r="Q62">
            <v>13</v>
          </cell>
          <cell r="R62">
            <v>13</v>
          </cell>
          <cell r="S62">
            <v>13</v>
          </cell>
          <cell r="T62">
            <v>12</v>
          </cell>
          <cell r="U62">
            <v>12</v>
          </cell>
          <cell r="V62">
            <v>12</v>
          </cell>
          <cell r="W62">
            <v>11</v>
          </cell>
          <cell r="X62">
            <v>11</v>
          </cell>
          <cell r="Y62">
            <v>11</v>
          </cell>
          <cell r="Z62">
            <v>10</v>
          </cell>
          <cell r="AA62">
            <v>10</v>
          </cell>
          <cell r="AB62">
            <v>41</v>
          </cell>
          <cell r="AC62">
            <v>40</v>
          </cell>
          <cell r="AD62">
            <v>40</v>
          </cell>
          <cell r="AE62">
            <v>33</v>
          </cell>
          <cell r="AF62">
            <v>31</v>
          </cell>
          <cell r="AG62">
            <v>28</v>
          </cell>
          <cell r="AH62">
            <v>21</v>
          </cell>
          <cell r="AI62">
            <v>14</v>
          </cell>
          <cell r="AJ62">
            <v>15</v>
          </cell>
          <cell r="AK62">
            <v>9</v>
          </cell>
          <cell r="AL62">
            <v>7</v>
          </cell>
          <cell r="AM62">
            <v>4</v>
          </cell>
          <cell r="AN62">
            <v>3</v>
          </cell>
          <cell r="AO62">
            <v>1</v>
          </cell>
          <cell r="AP62">
            <v>4</v>
          </cell>
          <cell r="AQ62">
            <v>4</v>
          </cell>
          <cell r="AR62">
            <v>5</v>
          </cell>
          <cell r="AS62">
            <v>253</v>
          </cell>
          <cell r="AT62">
            <v>29</v>
          </cell>
          <cell r="AU62">
            <v>25</v>
          </cell>
          <cell r="AV62">
            <v>103</v>
          </cell>
          <cell r="AW62">
            <v>10</v>
          </cell>
          <cell r="AX62">
            <v>48</v>
          </cell>
          <cell r="AY62">
            <v>454</v>
          </cell>
          <cell r="AZ62">
            <v>251.50200000000001</v>
          </cell>
          <cell r="BA62">
            <v>250.49799999999999</v>
          </cell>
        </row>
        <row r="63">
          <cell r="E63">
            <v>23956</v>
          </cell>
          <cell r="F63" t="str">
            <v>P.S. La Huaca</v>
          </cell>
          <cell r="G63">
            <v>486</v>
          </cell>
          <cell r="H63">
            <v>13</v>
          </cell>
          <cell r="I63">
            <v>16</v>
          </cell>
          <cell r="J63">
            <v>7</v>
          </cell>
          <cell r="K63">
            <v>12</v>
          </cell>
          <cell r="L63">
            <v>8</v>
          </cell>
          <cell r="M63">
            <v>12</v>
          </cell>
          <cell r="N63">
            <v>12</v>
          </cell>
          <cell r="O63">
            <v>12</v>
          </cell>
          <cell r="P63">
            <v>12</v>
          </cell>
          <cell r="Q63">
            <v>12</v>
          </cell>
          <cell r="R63">
            <v>12</v>
          </cell>
          <cell r="S63">
            <v>12</v>
          </cell>
          <cell r="T63">
            <v>11</v>
          </cell>
          <cell r="U63">
            <v>11</v>
          </cell>
          <cell r="V63">
            <v>11</v>
          </cell>
          <cell r="W63">
            <v>10</v>
          </cell>
          <cell r="X63">
            <v>10</v>
          </cell>
          <cell r="Y63">
            <v>10</v>
          </cell>
          <cell r="Z63">
            <v>9</v>
          </cell>
          <cell r="AA63">
            <v>9</v>
          </cell>
          <cell r="AB63">
            <v>38</v>
          </cell>
          <cell r="AC63">
            <v>37</v>
          </cell>
          <cell r="AD63">
            <v>37</v>
          </cell>
          <cell r="AE63">
            <v>31</v>
          </cell>
          <cell r="AF63">
            <v>29</v>
          </cell>
          <cell r="AG63">
            <v>25</v>
          </cell>
          <cell r="AH63">
            <v>20</v>
          </cell>
          <cell r="AI63">
            <v>13</v>
          </cell>
          <cell r="AJ63">
            <v>14</v>
          </cell>
          <cell r="AK63">
            <v>8</v>
          </cell>
          <cell r="AL63">
            <v>6</v>
          </cell>
          <cell r="AM63">
            <v>4</v>
          </cell>
          <cell r="AN63">
            <v>3</v>
          </cell>
          <cell r="AO63">
            <v>1</v>
          </cell>
          <cell r="AP63">
            <v>4</v>
          </cell>
          <cell r="AQ63">
            <v>4</v>
          </cell>
          <cell r="AR63">
            <v>7</v>
          </cell>
          <cell r="AS63">
            <v>234</v>
          </cell>
          <cell r="AT63">
            <v>27</v>
          </cell>
          <cell r="AU63">
            <v>23</v>
          </cell>
          <cell r="AV63">
            <v>95</v>
          </cell>
          <cell r="AW63">
            <v>11</v>
          </cell>
          <cell r="AX63">
            <v>46</v>
          </cell>
          <cell r="AY63">
            <v>440</v>
          </cell>
          <cell r="AZ63">
            <v>243.48599999999999</v>
          </cell>
          <cell r="BA63">
            <v>242.51400000000001</v>
          </cell>
        </row>
        <row r="64">
          <cell r="E64">
            <v>24938</v>
          </cell>
          <cell r="F64" t="str">
            <v>P.S. San Pablo</v>
          </cell>
          <cell r="G64">
            <v>414</v>
          </cell>
          <cell r="H64">
            <v>5</v>
          </cell>
          <cell r="I64">
            <v>6</v>
          </cell>
          <cell r="J64">
            <v>6</v>
          </cell>
          <cell r="K64">
            <v>5</v>
          </cell>
          <cell r="L64">
            <v>7</v>
          </cell>
          <cell r="M64">
            <v>6</v>
          </cell>
          <cell r="N64">
            <v>11</v>
          </cell>
          <cell r="O64">
            <v>11</v>
          </cell>
          <cell r="P64">
            <v>11</v>
          </cell>
          <cell r="Q64">
            <v>11</v>
          </cell>
          <cell r="R64">
            <v>11</v>
          </cell>
          <cell r="S64">
            <v>10</v>
          </cell>
          <cell r="T64">
            <v>10</v>
          </cell>
          <cell r="U64">
            <v>10</v>
          </cell>
          <cell r="V64">
            <v>10</v>
          </cell>
          <cell r="W64">
            <v>9</v>
          </cell>
          <cell r="X64">
            <v>9</v>
          </cell>
          <cell r="Y64">
            <v>9</v>
          </cell>
          <cell r="Z64">
            <v>8</v>
          </cell>
          <cell r="AA64">
            <v>8</v>
          </cell>
          <cell r="AB64">
            <v>34</v>
          </cell>
          <cell r="AC64">
            <v>33</v>
          </cell>
          <cell r="AD64">
            <v>33</v>
          </cell>
          <cell r="AE64">
            <v>28</v>
          </cell>
          <cell r="AF64">
            <v>26</v>
          </cell>
          <cell r="AG64">
            <v>23</v>
          </cell>
          <cell r="AH64">
            <v>18</v>
          </cell>
          <cell r="AI64">
            <v>12</v>
          </cell>
          <cell r="AJ64">
            <v>13</v>
          </cell>
          <cell r="AK64">
            <v>8</v>
          </cell>
          <cell r="AL64">
            <v>6</v>
          </cell>
          <cell r="AM64">
            <v>4</v>
          </cell>
          <cell r="AN64">
            <v>3</v>
          </cell>
          <cell r="AO64">
            <v>1</v>
          </cell>
          <cell r="AP64">
            <v>4</v>
          </cell>
          <cell r="AQ64">
            <v>4</v>
          </cell>
          <cell r="AR64">
            <v>0</v>
          </cell>
          <cell r="AS64">
            <v>210</v>
          </cell>
          <cell r="AT64">
            <v>24</v>
          </cell>
          <cell r="AU64">
            <v>21</v>
          </cell>
          <cell r="AV64">
            <v>85</v>
          </cell>
          <cell r="AW64">
            <v>5</v>
          </cell>
          <cell r="AX64">
            <v>39</v>
          </cell>
          <cell r="AY64">
            <v>375</v>
          </cell>
          <cell r="AZ64">
            <v>207.41399999999999</v>
          </cell>
          <cell r="BA64">
            <v>206.58600000000001</v>
          </cell>
        </row>
        <row r="65">
          <cell r="E65">
            <v>0</v>
          </cell>
          <cell r="F65" t="str">
            <v>LAS PIRIAS</v>
          </cell>
          <cell r="G65">
            <v>4088</v>
          </cell>
          <cell r="H65">
            <v>70</v>
          </cell>
          <cell r="I65">
            <v>72</v>
          </cell>
          <cell r="J65">
            <v>77</v>
          </cell>
          <cell r="K65">
            <v>76</v>
          </cell>
          <cell r="L65">
            <v>74</v>
          </cell>
          <cell r="M65">
            <v>72</v>
          </cell>
          <cell r="N65">
            <v>84</v>
          </cell>
          <cell r="O65">
            <v>85</v>
          </cell>
          <cell r="P65">
            <v>88</v>
          </cell>
          <cell r="Q65">
            <v>88</v>
          </cell>
          <cell r="R65">
            <v>88</v>
          </cell>
          <cell r="S65">
            <v>90</v>
          </cell>
          <cell r="T65">
            <v>89</v>
          </cell>
          <cell r="U65">
            <v>88</v>
          </cell>
          <cell r="V65">
            <v>90</v>
          </cell>
          <cell r="W65">
            <v>85</v>
          </cell>
          <cell r="X65">
            <v>85</v>
          </cell>
          <cell r="Y65">
            <v>81</v>
          </cell>
          <cell r="Z65">
            <v>79</v>
          </cell>
          <cell r="AA65">
            <v>81</v>
          </cell>
          <cell r="AB65">
            <v>361</v>
          </cell>
          <cell r="AC65">
            <v>308</v>
          </cell>
          <cell r="AD65">
            <v>301</v>
          </cell>
          <cell r="AE65">
            <v>296</v>
          </cell>
          <cell r="AF65">
            <v>264</v>
          </cell>
          <cell r="AG65">
            <v>245</v>
          </cell>
          <cell r="AH65">
            <v>174</v>
          </cell>
          <cell r="AI65">
            <v>145</v>
          </cell>
          <cell r="AJ65">
            <v>115</v>
          </cell>
          <cell r="AK65">
            <v>107</v>
          </cell>
          <cell r="AL65">
            <v>52</v>
          </cell>
          <cell r="AM65">
            <v>48</v>
          </cell>
          <cell r="AN65">
            <v>30</v>
          </cell>
          <cell r="AO65">
            <v>5</v>
          </cell>
          <cell r="AP65">
            <v>33</v>
          </cell>
          <cell r="AQ65">
            <v>32</v>
          </cell>
          <cell r="AR65">
            <v>10</v>
          </cell>
          <cell r="AS65">
            <v>1990</v>
          </cell>
          <cell r="AT65">
            <v>207</v>
          </cell>
          <cell r="AU65">
            <v>199</v>
          </cell>
          <cell r="AV65">
            <v>857</v>
          </cell>
          <cell r="AW65">
            <v>79</v>
          </cell>
          <cell r="AX65">
            <v>732</v>
          </cell>
          <cell r="AY65">
            <v>3356</v>
          </cell>
          <cell r="AZ65">
            <v>2048.0880000000002</v>
          </cell>
          <cell r="BA65">
            <v>2039.9119999999998</v>
          </cell>
        </row>
        <row r="66">
          <cell r="E66">
            <v>4245</v>
          </cell>
          <cell r="F66" t="str">
            <v>C.S. Las Pirias de Jaén</v>
          </cell>
          <cell r="G66">
            <v>3273</v>
          </cell>
          <cell r="H66">
            <v>60</v>
          </cell>
          <cell r="I66">
            <v>64</v>
          </cell>
          <cell r="J66">
            <v>63</v>
          </cell>
          <cell r="K66">
            <v>65</v>
          </cell>
          <cell r="L66">
            <v>68</v>
          </cell>
          <cell r="M66">
            <v>66</v>
          </cell>
          <cell r="N66">
            <v>66</v>
          </cell>
          <cell r="O66">
            <v>67</v>
          </cell>
          <cell r="P66">
            <v>70</v>
          </cell>
          <cell r="Q66">
            <v>70</v>
          </cell>
          <cell r="R66">
            <v>70</v>
          </cell>
          <cell r="S66">
            <v>71</v>
          </cell>
          <cell r="T66">
            <v>70</v>
          </cell>
          <cell r="U66">
            <v>70</v>
          </cell>
          <cell r="V66">
            <v>71</v>
          </cell>
          <cell r="W66">
            <v>67</v>
          </cell>
          <cell r="X66">
            <v>68</v>
          </cell>
          <cell r="Y66">
            <v>64</v>
          </cell>
          <cell r="Z66">
            <v>62</v>
          </cell>
          <cell r="AA66">
            <v>64</v>
          </cell>
          <cell r="AB66">
            <v>286</v>
          </cell>
          <cell r="AC66">
            <v>244</v>
          </cell>
          <cell r="AD66">
            <v>238</v>
          </cell>
          <cell r="AE66">
            <v>234</v>
          </cell>
          <cell r="AF66">
            <v>209</v>
          </cell>
          <cell r="AG66">
            <v>194</v>
          </cell>
          <cell r="AH66">
            <v>138</v>
          </cell>
          <cell r="AI66">
            <v>115</v>
          </cell>
          <cell r="AJ66">
            <v>91</v>
          </cell>
          <cell r="AK66">
            <v>85</v>
          </cell>
          <cell r="AL66">
            <v>41</v>
          </cell>
          <cell r="AM66">
            <v>38</v>
          </cell>
          <cell r="AN66">
            <v>24</v>
          </cell>
          <cell r="AO66">
            <v>4</v>
          </cell>
          <cell r="AP66">
            <v>26</v>
          </cell>
          <cell r="AQ66">
            <v>25</v>
          </cell>
          <cell r="AR66">
            <v>10</v>
          </cell>
          <cell r="AS66">
            <v>1574</v>
          </cell>
          <cell r="AT66">
            <v>164</v>
          </cell>
          <cell r="AU66">
            <v>157</v>
          </cell>
          <cell r="AV66">
            <v>678</v>
          </cell>
          <cell r="AW66">
            <v>70</v>
          </cell>
          <cell r="AX66">
            <v>586</v>
          </cell>
          <cell r="AY66">
            <v>2687</v>
          </cell>
          <cell r="AZ66">
            <v>1639.7729999999999</v>
          </cell>
          <cell r="BA66">
            <v>1633.2270000000001</v>
          </cell>
        </row>
        <row r="67">
          <cell r="E67">
            <v>4246</v>
          </cell>
          <cell r="F67" t="str">
            <v>P.S. Rumibamba</v>
          </cell>
          <cell r="G67">
            <v>815</v>
          </cell>
          <cell r="H67">
            <v>10</v>
          </cell>
          <cell r="I67">
            <v>8</v>
          </cell>
          <cell r="J67">
            <v>14</v>
          </cell>
          <cell r="K67">
            <v>11</v>
          </cell>
          <cell r="L67">
            <v>6</v>
          </cell>
          <cell r="M67">
            <v>6</v>
          </cell>
          <cell r="N67">
            <v>18</v>
          </cell>
          <cell r="O67">
            <v>18</v>
          </cell>
          <cell r="P67">
            <v>18</v>
          </cell>
          <cell r="Q67">
            <v>18</v>
          </cell>
          <cell r="R67">
            <v>18</v>
          </cell>
          <cell r="S67">
            <v>19</v>
          </cell>
          <cell r="T67">
            <v>19</v>
          </cell>
          <cell r="U67">
            <v>18</v>
          </cell>
          <cell r="V67">
            <v>19</v>
          </cell>
          <cell r="W67">
            <v>18</v>
          </cell>
          <cell r="X67">
            <v>17</v>
          </cell>
          <cell r="Y67">
            <v>17</v>
          </cell>
          <cell r="Z67">
            <v>17</v>
          </cell>
          <cell r="AA67">
            <v>17</v>
          </cell>
          <cell r="AB67">
            <v>75</v>
          </cell>
          <cell r="AC67">
            <v>64</v>
          </cell>
          <cell r="AD67">
            <v>63</v>
          </cell>
          <cell r="AE67">
            <v>62</v>
          </cell>
          <cell r="AF67">
            <v>55</v>
          </cell>
          <cell r="AG67">
            <v>51</v>
          </cell>
          <cell r="AH67">
            <v>36</v>
          </cell>
          <cell r="AI67">
            <v>30</v>
          </cell>
          <cell r="AJ67">
            <v>24</v>
          </cell>
          <cell r="AK67">
            <v>22</v>
          </cell>
          <cell r="AL67">
            <v>11</v>
          </cell>
          <cell r="AM67">
            <v>10</v>
          </cell>
          <cell r="AN67">
            <v>6</v>
          </cell>
          <cell r="AO67">
            <v>1</v>
          </cell>
          <cell r="AP67">
            <v>7</v>
          </cell>
          <cell r="AQ67">
            <v>7</v>
          </cell>
          <cell r="AR67">
            <v>0</v>
          </cell>
          <cell r="AS67">
            <v>416</v>
          </cell>
          <cell r="AT67">
            <v>43</v>
          </cell>
          <cell r="AU67">
            <v>42</v>
          </cell>
          <cell r="AV67">
            <v>179</v>
          </cell>
          <cell r="AW67">
            <v>9</v>
          </cell>
          <cell r="AX67">
            <v>146</v>
          </cell>
          <cell r="AY67">
            <v>669</v>
          </cell>
          <cell r="AZ67">
            <v>408.315</v>
          </cell>
          <cell r="BA67">
            <v>406.685</v>
          </cell>
        </row>
        <row r="68">
          <cell r="E68">
            <v>0</v>
          </cell>
          <cell r="F68" t="str">
            <v>POMAHUACA</v>
          </cell>
          <cell r="G68">
            <v>10166</v>
          </cell>
          <cell r="H68">
            <v>145</v>
          </cell>
          <cell r="I68">
            <v>152</v>
          </cell>
          <cell r="J68">
            <v>161</v>
          </cell>
          <cell r="K68">
            <v>164</v>
          </cell>
          <cell r="L68">
            <v>182</v>
          </cell>
          <cell r="M68">
            <v>176</v>
          </cell>
          <cell r="N68">
            <v>262</v>
          </cell>
          <cell r="O68">
            <v>265</v>
          </cell>
          <cell r="P68">
            <v>264</v>
          </cell>
          <cell r="Q68">
            <v>264</v>
          </cell>
          <cell r="R68">
            <v>260</v>
          </cell>
          <cell r="S68">
            <v>257</v>
          </cell>
          <cell r="T68">
            <v>249</v>
          </cell>
          <cell r="U68">
            <v>237</v>
          </cell>
          <cell r="V68">
            <v>222</v>
          </cell>
          <cell r="W68">
            <v>205</v>
          </cell>
          <cell r="X68">
            <v>189</v>
          </cell>
          <cell r="Y68">
            <v>176</v>
          </cell>
          <cell r="Z68">
            <v>170</v>
          </cell>
          <cell r="AA68">
            <v>167</v>
          </cell>
          <cell r="AB68">
            <v>742</v>
          </cell>
          <cell r="AC68">
            <v>784</v>
          </cell>
          <cell r="AD68">
            <v>850</v>
          </cell>
          <cell r="AE68">
            <v>719</v>
          </cell>
          <cell r="AF68">
            <v>611</v>
          </cell>
          <cell r="AG68">
            <v>644</v>
          </cell>
          <cell r="AH68">
            <v>496</v>
          </cell>
          <cell r="AI68">
            <v>363</v>
          </cell>
          <cell r="AJ68">
            <v>250</v>
          </cell>
          <cell r="AK68">
            <v>206</v>
          </cell>
          <cell r="AL68">
            <v>150</v>
          </cell>
          <cell r="AM68">
            <v>93</v>
          </cell>
          <cell r="AN68">
            <v>91</v>
          </cell>
          <cell r="AO68">
            <v>18</v>
          </cell>
          <cell r="AP68">
            <v>104</v>
          </cell>
          <cell r="AQ68">
            <v>103</v>
          </cell>
          <cell r="AR68">
            <v>88</v>
          </cell>
          <cell r="AS68">
            <v>5017</v>
          </cell>
          <cell r="AT68">
            <v>593</v>
          </cell>
          <cell r="AU68">
            <v>421</v>
          </cell>
          <cell r="AV68">
            <v>2095</v>
          </cell>
          <cell r="AW68">
            <v>143</v>
          </cell>
          <cell r="AX68">
            <v>1830</v>
          </cell>
          <cell r="AY68">
            <v>8336</v>
          </cell>
          <cell r="AZ68">
            <v>5093.1660000000002</v>
          </cell>
          <cell r="BA68">
            <v>5072.8339999999998</v>
          </cell>
        </row>
        <row r="69">
          <cell r="E69">
            <v>4247</v>
          </cell>
          <cell r="F69" t="str">
            <v>C.S. Pomahuaca</v>
          </cell>
          <cell r="G69">
            <v>4213</v>
          </cell>
          <cell r="H69">
            <v>71</v>
          </cell>
          <cell r="I69">
            <v>66</v>
          </cell>
          <cell r="J69">
            <v>66</v>
          </cell>
          <cell r="K69">
            <v>77</v>
          </cell>
          <cell r="L69">
            <v>87</v>
          </cell>
          <cell r="M69">
            <v>83</v>
          </cell>
          <cell r="N69">
            <v>108</v>
          </cell>
          <cell r="O69">
            <v>110</v>
          </cell>
          <cell r="P69">
            <v>109</v>
          </cell>
          <cell r="Q69">
            <v>109</v>
          </cell>
          <cell r="R69">
            <v>108</v>
          </cell>
          <cell r="S69">
            <v>106</v>
          </cell>
          <cell r="T69">
            <v>104</v>
          </cell>
          <cell r="U69">
            <v>98</v>
          </cell>
          <cell r="V69">
            <v>91</v>
          </cell>
          <cell r="W69">
            <v>84</v>
          </cell>
          <cell r="X69">
            <v>77</v>
          </cell>
          <cell r="Y69">
            <v>73</v>
          </cell>
          <cell r="Z69">
            <v>69</v>
          </cell>
          <cell r="AA69">
            <v>68</v>
          </cell>
          <cell r="AB69">
            <v>300</v>
          </cell>
          <cell r="AC69">
            <v>320</v>
          </cell>
          <cell r="AD69">
            <v>349</v>
          </cell>
          <cell r="AE69">
            <v>294</v>
          </cell>
          <cell r="AF69">
            <v>249</v>
          </cell>
          <cell r="AG69">
            <v>263</v>
          </cell>
          <cell r="AH69">
            <v>204</v>
          </cell>
          <cell r="AI69">
            <v>149</v>
          </cell>
          <cell r="AJ69">
            <v>102</v>
          </cell>
          <cell r="AK69">
            <v>84</v>
          </cell>
          <cell r="AL69">
            <v>61</v>
          </cell>
          <cell r="AM69">
            <v>38</v>
          </cell>
          <cell r="AN69">
            <v>36</v>
          </cell>
          <cell r="AO69">
            <v>8</v>
          </cell>
          <cell r="AP69">
            <v>43</v>
          </cell>
          <cell r="AQ69">
            <v>42</v>
          </cell>
          <cell r="AR69">
            <v>49</v>
          </cell>
          <cell r="AS69">
            <v>2063</v>
          </cell>
          <cell r="AT69">
            <v>245</v>
          </cell>
          <cell r="AU69">
            <v>174</v>
          </cell>
          <cell r="AV69">
            <v>862</v>
          </cell>
          <cell r="AW69">
            <v>75</v>
          </cell>
          <cell r="AX69">
            <v>758</v>
          </cell>
          <cell r="AY69">
            <v>3455</v>
          </cell>
          <cell r="AZ69">
            <v>2110.7130000000002</v>
          </cell>
          <cell r="BA69">
            <v>2102.2869999999998</v>
          </cell>
        </row>
        <row r="70">
          <cell r="E70">
            <v>4248</v>
          </cell>
          <cell r="F70" t="str">
            <v>P.S. Palo Blanco</v>
          </cell>
          <cell r="G70">
            <v>1765</v>
          </cell>
          <cell r="H70">
            <v>23</v>
          </cell>
          <cell r="I70">
            <v>25</v>
          </cell>
          <cell r="J70">
            <v>32</v>
          </cell>
          <cell r="K70">
            <v>32</v>
          </cell>
          <cell r="L70">
            <v>32</v>
          </cell>
          <cell r="M70">
            <v>28</v>
          </cell>
          <cell r="N70">
            <v>46</v>
          </cell>
          <cell r="O70">
            <v>46</v>
          </cell>
          <cell r="P70">
            <v>46</v>
          </cell>
          <cell r="Q70">
            <v>46</v>
          </cell>
          <cell r="R70">
            <v>45</v>
          </cell>
          <cell r="S70">
            <v>45</v>
          </cell>
          <cell r="T70">
            <v>43</v>
          </cell>
          <cell r="U70">
            <v>41</v>
          </cell>
          <cell r="V70">
            <v>39</v>
          </cell>
          <cell r="W70">
            <v>36</v>
          </cell>
          <cell r="X70">
            <v>33</v>
          </cell>
          <cell r="Y70">
            <v>30</v>
          </cell>
          <cell r="Z70">
            <v>29</v>
          </cell>
          <cell r="AA70">
            <v>28</v>
          </cell>
          <cell r="AB70">
            <v>128</v>
          </cell>
          <cell r="AC70">
            <v>136</v>
          </cell>
          <cell r="AD70">
            <v>148</v>
          </cell>
          <cell r="AE70">
            <v>124</v>
          </cell>
          <cell r="AF70">
            <v>105</v>
          </cell>
          <cell r="AG70">
            <v>112</v>
          </cell>
          <cell r="AH70">
            <v>86</v>
          </cell>
          <cell r="AI70">
            <v>63</v>
          </cell>
          <cell r="AJ70">
            <v>44</v>
          </cell>
          <cell r="AK70">
            <v>36</v>
          </cell>
          <cell r="AL70">
            <v>26</v>
          </cell>
          <cell r="AM70">
            <v>16</v>
          </cell>
          <cell r="AN70">
            <v>16</v>
          </cell>
          <cell r="AO70">
            <v>3</v>
          </cell>
          <cell r="AP70">
            <v>18</v>
          </cell>
          <cell r="AQ70">
            <v>18</v>
          </cell>
          <cell r="AR70">
            <v>17</v>
          </cell>
          <cell r="AS70">
            <v>873</v>
          </cell>
          <cell r="AT70">
            <v>103</v>
          </cell>
          <cell r="AU70">
            <v>73</v>
          </cell>
          <cell r="AV70">
            <v>364</v>
          </cell>
          <cell r="AW70">
            <v>21</v>
          </cell>
          <cell r="AX70">
            <v>318</v>
          </cell>
          <cell r="AY70">
            <v>1447</v>
          </cell>
          <cell r="AZ70">
            <v>884.26499999999999</v>
          </cell>
          <cell r="BA70">
            <v>880.73500000000001</v>
          </cell>
        </row>
        <row r="71">
          <cell r="E71">
            <v>7122</v>
          </cell>
          <cell r="F71" t="str">
            <v>P.S. Tambillo</v>
          </cell>
          <cell r="G71">
            <v>1381</v>
          </cell>
          <cell r="H71">
            <v>24</v>
          </cell>
          <cell r="I71">
            <v>30</v>
          </cell>
          <cell r="J71">
            <v>23</v>
          </cell>
          <cell r="K71">
            <v>15</v>
          </cell>
          <cell r="L71">
            <v>20</v>
          </cell>
          <cell r="M71">
            <v>19</v>
          </cell>
          <cell r="N71">
            <v>36</v>
          </cell>
          <cell r="O71">
            <v>36</v>
          </cell>
          <cell r="P71">
            <v>36</v>
          </cell>
          <cell r="Q71">
            <v>36</v>
          </cell>
          <cell r="R71">
            <v>35</v>
          </cell>
          <cell r="S71">
            <v>35</v>
          </cell>
          <cell r="T71">
            <v>34</v>
          </cell>
          <cell r="U71">
            <v>32</v>
          </cell>
          <cell r="V71">
            <v>30</v>
          </cell>
          <cell r="W71">
            <v>28</v>
          </cell>
          <cell r="X71">
            <v>26</v>
          </cell>
          <cell r="Y71">
            <v>23</v>
          </cell>
          <cell r="Z71">
            <v>23</v>
          </cell>
          <cell r="AA71">
            <v>22</v>
          </cell>
          <cell r="AB71">
            <v>101</v>
          </cell>
          <cell r="AC71">
            <v>107</v>
          </cell>
          <cell r="AD71">
            <v>117</v>
          </cell>
          <cell r="AE71">
            <v>98</v>
          </cell>
          <cell r="AF71">
            <v>83</v>
          </cell>
          <cell r="AG71">
            <v>88</v>
          </cell>
          <cell r="AH71">
            <v>68</v>
          </cell>
          <cell r="AI71">
            <v>50</v>
          </cell>
          <cell r="AJ71">
            <v>34</v>
          </cell>
          <cell r="AK71">
            <v>28</v>
          </cell>
          <cell r="AL71">
            <v>20</v>
          </cell>
          <cell r="AM71">
            <v>12</v>
          </cell>
          <cell r="AN71">
            <v>12</v>
          </cell>
          <cell r="AO71">
            <v>2</v>
          </cell>
          <cell r="AP71">
            <v>14</v>
          </cell>
          <cell r="AQ71">
            <v>14</v>
          </cell>
          <cell r="AR71">
            <v>10</v>
          </cell>
          <cell r="AS71">
            <v>692</v>
          </cell>
          <cell r="AT71">
            <v>82</v>
          </cell>
          <cell r="AU71">
            <v>58</v>
          </cell>
          <cell r="AV71">
            <v>289</v>
          </cell>
          <cell r="AW71">
            <v>20</v>
          </cell>
          <cell r="AX71">
            <v>249</v>
          </cell>
          <cell r="AY71">
            <v>1132</v>
          </cell>
          <cell r="AZ71">
            <v>691.88099999999997</v>
          </cell>
          <cell r="BA71">
            <v>689.11900000000003</v>
          </cell>
        </row>
        <row r="72">
          <cell r="E72">
            <v>7166</v>
          </cell>
          <cell r="F72" t="str">
            <v>P.S. Mangaypa</v>
          </cell>
          <cell r="G72">
            <v>1022</v>
          </cell>
          <cell r="H72">
            <v>11</v>
          </cell>
          <cell r="I72">
            <v>11</v>
          </cell>
          <cell r="J72">
            <v>22</v>
          </cell>
          <cell r="K72">
            <v>19</v>
          </cell>
          <cell r="L72">
            <v>19</v>
          </cell>
          <cell r="M72">
            <v>20</v>
          </cell>
          <cell r="N72">
            <v>26</v>
          </cell>
          <cell r="O72">
            <v>27</v>
          </cell>
          <cell r="P72">
            <v>27</v>
          </cell>
          <cell r="Q72">
            <v>27</v>
          </cell>
          <cell r="R72">
            <v>26</v>
          </cell>
          <cell r="S72">
            <v>26</v>
          </cell>
          <cell r="T72">
            <v>25</v>
          </cell>
          <cell r="U72">
            <v>24</v>
          </cell>
          <cell r="V72">
            <v>22</v>
          </cell>
          <cell r="W72">
            <v>20</v>
          </cell>
          <cell r="X72">
            <v>19</v>
          </cell>
          <cell r="Y72">
            <v>17</v>
          </cell>
          <cell r="Z72">
            <v>16</v>
          </cell>
          <cell r="AA72">
            <v>16</v>
          </cell>
          <cell r="AB72">
            <v>75</v>
          </cell>
          <cell r="AC72">
            <v>80</v>
          </cell>
          <cell r="AD72">
            <v>87</v>
          </cell>
          <cell r="AE72">
            <v>73</v>
          </cell>
          <cell r="AF72">
            <v>62</v>
          </cell>
          <cell r="AG72">
            <v>65</v>
          </cell>
          <cell r="AH72">
            <v>50</v>
          </cell>
          <cell r="AI72">
            <v>36</v>
          </cell>
          <cell r="AJ72">
            <v>24</v>
          </cell>
          <cell r="AK72">
            <v>20</v>
          </cell>
          <cell r="AL72">
            <v>14</v>
          </cell>
          <cell r="AM72">
            <v>8</v>
          </cell>
          <cell r="AN72">
            <v>8</v>
          </cell>
          <cell r="AO72">
            <v>2</v>
          </cell>
          <cell r="AP72">
            <v>11</v>
          </cell>
          <cell r="AQ72">
            <v>11</v>
          </cell>
          <cell r="AR72">
            <v>5</v>
          </cell>
          <cell r="AS72">
            <v>526</v>
          </cell>
          <cell r="AT72">
            <v>62</v>
          </cell>
          <cell r="AU72">
            <v>44</v>
          </cell>
          <cell r="AV72">
            <v>220</v>
          </cell>
          <cell r="AW72">
            <v>13</v>
          </cell>
          <cell r="AX72">
            <v>184</v>
          </cell>
          <cell r="AY72">
            <v>838</v>
          </cell>
          <cell r="AZ72">
            <v>512.02200000000005</v>
          </cell>
          <cell r="BA72">
            <v>509.97799999999995</v>
          </cell>
        </row>
        <row r="73">
          <cell r="E73">
            <v>16134</v>
          </cell>
          <cell r="F73" t="str">
            <v>P.S. Colaguay</v>
          </cell>
          <cell r="G73">
            <v>631</v>
          </cell>
          <cell r="H73">
            <v>1</v>
          </cell>
          <cell r="I73">
            <v>2</v>
          </cell>
          <cell r="J73">
            <v>4</v>
          </cell>
          <cell r="K73">
            <v>9</v>
          </cell>
          <cell r="L73">
            <v>5</v>
          </cell>
          <cell r="M73">
            <v>9</v>
          </cell>
          <cell r="N73">
            <v>16</v>
          </cell>
          <cell r="O73">
            <v>16</v>
          </cell>
          <cell r="P73">
            <v>16</v>
          </cell>
          <cell r="Q73">
            <v>16</v>
          </cell>
          <cell r="R73">
            <v>16</v>
          </cell>
          <cell r="S73">
            <v>16</v>
          </cell>
          <cell r="T73">
            <v>15</v>
          </cell>
          <cell r="U73">
            <v>15</v>
          </cell>
          <cell r="V73">
            <v>14</v>
          </cell>
          <cell r="W73">
            <v>13</v>
          </cell>
          <cell r="X73">
            <v>12</v>
          </cell>
          <cell r="Y73">
            <v>13</v>
          </cell>
          <cell r="Z73">
            <v>13</v>
          </cell>
          <cell r="AA73">
            <v>14</v>
          </cell>
          <cell r="AB73">
            <v>55</v>
          </cell>
          <cell r="AC73">
            <v>53</v>
          </cell>
          <cell r="AD73">
            <v>54</v>
          </cell>
          <cell r="AE73">
            <v>49</v>
          </cell>
          <cell r="AF73">
            <v>43</v>
          </cell>
          <cell r="AG73">
            <v>43</v>
          </cell>
          <cell r="AH73">
            <v>31</v>
          </cell>
          <cell r="AI73">
            <v>22</v>
          </cell>
          <cell r="AJ73">
            <v>15</v>
          </cell>
          <cell r="AK73">
            <v>12</v>
          </cell>
          <cell r="AL73">
            <v>9</v>
          </cell>
          <cell r="AM73">
            <v>5</v>
          </cell>
          <cell r="AN73">
            <v>5</v>
          </cell>
          <cell r="AO73">
            <v>1</v>
          </cell>
          <cell r="AP73">
            <v>7</v>
          </cell>
          <cell r="AQ73">
            <v>7</v>
          </cell>
          <cell r="AR73">
            <v>0</v>
          </cell>
          <cell r="AS73">
            <v>326</v>
          </cell>
          <cell r="AT73">
            <v>38</v>
          </cell>
          <cell r="AU73">
            <v>27</v>
          </cell>
          <cell r="AV73">
            <v>136</v>
          </cell>
          <cell r="AW73">
            <v>1</v>
          </cell>
          <cell r="AX73">
            <v>114</v>
          </cell>
          <cell r="AY73">
            <v>517</v>
          </cell>
          <cell r="AZ73">
            <v>316.13100000000003</v>
          </cell>
          <cell r="BA73">
            <v>314.86899999999997</v>
          </cell>
        </row>
        <row r="74">
          <cell r="E74">
            <v>16139</v>
          </cell>
          <cell r="F74" t="str">
            <v>P.S. Yambolon</v>
          </cell>
          <cell r="G74">
            <v>1154</v>
          </cell>
          <cell r="H74">
            <v>15</v>
          </cell>
          <cell r="I74">
            <v>18</v>
          </cell>
          <cell r="J74">
            <v>14</v>
          </cell>
          <cell r="K74">
            <v>12</v>
          </cell>
          <cell r="L74">
            <v>19</v>
          </cell>
          <cell r="M74">
            <v>17</v>
          </cell>
          <cell r="N74">
            <v>30</v>
          </cell>
          <cell r="O74">
            <v>30</v>
          </cell>
          <cell r="P74">
            <v>30</v>
          </cell>
          <cell r="Q74">
            <v>30</v>
          </cell>
          <cell r="R74">
            <v>30</v>
          </cell>
          <cell r="S74">
            <v>29</v>
          </cell>
          <cell r="T74">
            <v>28</v>
          </cell>
          <cell r="U74">
            <v>27</v>
          </cell>
          <cell r="V74">
            <v>26</v>
          </cell>
          <cell r="W74">
            <v>24</v>
          </cell>
          <cell r="X74">
            <v>22</v>
          </cell>
          <cell r="Y74">
            <v>20</v>
          </cell>
          <cell r="Z74">
            <v>20</v>
          </cell>
          <cell r="AA74">
            <v>19</v>
          </cell>
          <cell r="AB74">
            <v>83</v>
          </cell>
          <cell r="AC74">
            <v>88</v>
          </cell>
          <cell r="AD74">
            <v>95</v>
          </cell>
          <cell r="AE74">
            <v>81</v>
          </cell>
          <cell r="AF74">
            <v>69</v>
          </cell>
          <cell r="AG74">
            <v>73</v>
          </cell>
          <cell r="AH74">
            <v>57</v>
          </cell>
          <cell r="AI74">
            <v>43</v>
          </cell>
          <cell r="AJ74">
            <v>31</v>
          </cell>
          <cell r="AK74">
            <v>26</v>
          </cell>
          <cell r="AL74">
            <v>20</v>
          </cell>
          <cell r="AM74">
            <v>14</v>
          </cell>
          <cell r="AN74">
            <v>14</v>
          </cell>
          <cell r="AO74">
            <v>2</v>
          </cell>
          <cell r="AP74">
            <v>11</v>
          </cell>
          <cell r="AQ74">
            <v>11</v>
          </cell>
          <cell r="AR74">
            <v>7</v>
          </cell>
          <cell r="AS74">
            <v>537</v>
          </cell>
          <cell r="AT74">
            <v>63</v>
          </cell>
          <cell r="AU74">
            <v>45</v>
          </cell>
          <cell r="AV74">
            <v>224</v>
          </cell>
          <cell r="AW74">
            <v>13</v>
          </cell>
          <cell r="AX74">
            <v>208</v>
          </cell>
          <cell r="AY74">
            <v>946</v>
          </cell>
          <cell r="AZ74">
            <v>578.154</v>
          </cell>
          <cell r="BA74">
            <v>575.846</v>
          </cell>
        </row>
        <row r="75">
          <cell r="E75">
            <v>0</v>
          </cell>
          <cell r="F75" t="str">
            <v>PUCARA</v>
          </cell>
          <cell r="G75">
            <v>7722</v>
          </cell>
          <cell r="H75">
            <v>110</v>
          </cell>
          <cell r="I75">
            <v>100</v>
          </cell>
          <cell r="J75">
            <v>112</v>
          </cell>
          <cell r="K75">
            <v>115</v>
          </cell>
          <cell r="L75">
            <v>128</v>
          </cell>
          <cell r="M75">
            <v>120</v>
          </cell>
          <cell r="N75">
            <v>144</v>
          </cell>
          <cell r="O75">
            <v>151</v>
          </cell>
          <cell r="P75">
            <v>156</v>
          </cell>
          <cell r="Q75">
            <v>163</v>
          </cell>
          <cell r="R75">
            <v>168</v>
          </cell>
          <cell r="S75">
            <v>174</v>
          </cell>
          <cell r="T75">
            <v>177</v>
          </cell>
          <cell r="U75">
            <v>171</v>
          </cell>
          <cell r="V75">
            <v>165</v>
          </cell>
          <cell r="W75">
            <v>157</v>
          </cell>
          <cell r="X75">
            <v>148</v>
          </cell>
          <cell r="Y75">
            <v>141</v>
          </cell>
          <cell r="Z75">
            <v>136</v>
          </cell>
          <cell r="AA75">
            <v>132</v>
          </cell>
          <cell r="AB75">
            <v>618</v>
          </cell>
          <cell r="AC75">
            <v>579</v>
          </cell>
          <cell r="AD75">
            <v>629</v>
          </cell>
          <cell r="AE75">
            <v>617</v>
          </cell>
          <cell r="AF75">
            <v>560</v>
          </cell>
          <cell r="AG75">
            <v>475</v>
          </cell>
          <cell r="AH75">
            <v>401</v>
          </cell>
          <cell r="AI75">
            <v>308</v>
          </cell>
          <cell r="AJ75">
            <v>226</v>
          </cell>
          <cell r="AK75">
            <v>186</v>
          </cell>
          <cell r="AL75">
            <v>122</v>
          </cell>
          <cell r="AM75">
            <v>70</v>
          </cell>
          <cell r="AN75">
            <v>63</v>
          </cell>
          <cell r="AO75">
            <v>11</v>
          </cell>
          <cell r="AP75">
            <v>64</v>
          </cell>
          <cell r="AQ75">
            <v>66</v>
          </cell>
          <cell r="AR75">
            <v>99</v>
          </cell>
          <cell r="AS75">
            <v>3882</v>
          </cell>
          <cell r="AT75">
            <v>420</v>
          </cell>
          <cell r="AU75">
            <v>365</v>
          </cell>
          <cell r="AV75">
            <v>1733</v>
          </cell>
          <cell r="AW75">
            <v>137</v>
          </cell>
          <cell r="AX75">
            <v>3691</v>
          </cell>
          <cell r="AY75">
            <v>4031</v>
          </cell>
          <cell r="AZ75">
            <v>3868.7220000000002</v>
          </cell>
          <cell r="BA75">
            <v>3853.2779999999998</v>
          </cell>
        </row>
        <row r="76">
          <cell r="E76">
            <v>4249</v>
          </cell>
          <cell r="F76" t="str">
            <v>C.S. Pucara</v>
          </cell>
          <cell r="G76">
            <v>7722</v>
          </cell>
          <cell r="H76">
            <v>110</v>
          </cell>
          <cell r="I76">
            <v>100</v>
          </cell>
          <cell r="J76">
            <v>112</v>
          </cell>
          <cell r="K76">
            <v>115</v>
          </cell>
          <cell r="L76">
            <v>128</v>
          </cell>
          <cell r="M76">
            <v>120</v>
          </cell>
          <cell r="N76">
            <v>144</v>
          </cell>
          <cell r="O76">
            <v>151</v>
          </cell>
          <cell r="P76">
            <v>156</v>
          </cell>
          <cell r="Q76">
            <v>163</v>
          </cell>
          <cell r="R76">
            <v>168</v>
          </cell>
          <cell r="S76">
            <v>174</v>
          </cell>
          <cell r="T76">
            <v>177</v>
          </cell>
          <cell r="U76">
            <v>171</v>
          </cell>
          <cell r="V76">
            <v>165</v>
          </cell>
          <cell r="W76">
            <v>157</v>
          </cell>
          <cell r="X76">
            <v>148</v>
          </cell>
          <cell r="Y76">
            <v>141</v>
          </cell>
          <cell r="Z76">
            <v>136</v>
          </cell>
          <cell r="AA76">
            <v>132</v>
          </cell>
          <cell r="AB76">
            <v>618</v>
          </cell>
          <cell r="AC76">
            <v>579</v>
          </cell>
          <cell r="AD76">
            <v>629</v>
          </cell>
          <cell r="AE76">
            <v>617</v>
          </cell>
          <cell r="AF76">
            <v>560</v>
          </cell>
          <cell r="AG76">
            <v>475</v>
          </cell>
          <cell r="AH76">
            <v>401</v>
          </cell>
          <cell r="AI76">
            <v>308</v>
          </cell>
          <cell r="AJ76">
            <v>226</v>
          </cell>
          <cell r="AK76">
            <v>186</v>
          </cell>
          <cell r="AL76">
            <v>122</v>
          </cell>
          <cell r="AM76">
            <v>70</v>
          </cell>
          <cell r="AN76">
            <v>63</v>
          </cell>
          <cell r="AO76">
            <v>11</v>
          </cell>
          <cell r="AP76">
            <v>64</v>
          </cell>
          <cell r="AQ76">
            <v>66</v>
          </cell>
          <cell r="AR76">
            <v>99</v>
          </cell>
          <cell r="AS76">
            <v>3882</v>
          </cell>
          <cell r="AT76">
            <v>420</v>
          </cell>
          <cell r="AU76">
            <v>365</v>
          </cell>
          <cell r="AV76">
            <v>1733</v>
          </cell>
          <cell r="AW76">
            <v>137</v>
          </cell>
          <cell r="AX76">
            <v>3691</v>
          </cell>
          <cell r="AY76">
            <v>4031</v>
          </cell>
          <cell r="AZ76">
            <v>3868.7220000000002</v>
          </cell>
          <cell r="BA76">
            <v>3853.2779999999998</v>
          </cell>
        </row>
        <row r="77">
          <cell r="E77">
            <v>0</v>
          </cell>
          <cell r="F77" t="str">
            <v>SALLIQUE</v>
          </cell>
          <cell r="G77">
            <v>8731</v>
          </cell>
          <cell r="H77">
            <v>128</v>
          </cell>
          <cell r="I77">
            <v>151</v>
          </cell>
          <cell r="J77">
            <v>151</v>
          </cell>
          <cell r="K77">
            <v>148</v>
          </cell>
          <cell r="L77">
            <v>140</v>
          </cell>
          <cell r="M77">
            <v>167</v>
          </cell>
          <cell r="N77">
            <v>244</v>
          </cell>
          <cell r="O77">
            <v>248</v>
          </cell>
          <cell r="P77">
            <v>251</v>
          </cell>
          <cell r="Q77">
            <v>255</v>
          </cell>
          <cell r="R77">
            <v>256</v>
          </cell>
          <cell r="S77">
            <v>259</v>
          </cell>
          <cell r="T77">
            <v>254</v>
          </cell>
          <cell r="U77">
            <v>241</v>
          </cell>
          <cell r="V77">
            <v>217</v>
          </cell>
          <cell r="W77">
            <v>194</v>
          </cell>
          <cell r="X77">
            <v>171</v>
          </cell>
          <cell r="Y77">
            <v>153</v>
          </cell>
          <cell r="Z77">
            <v>141</v>
          </cell>
          <cell r="AA77">
            <v>131</v>
          </cell>
          <cell r="AB77">
            <v>566</v>
          </cell>
          <cell r="AC77">
            <v>574</v>
          </cell>
          <cell r="AD77">
            <v>700</v>
          </cell>
          <cell r="AE77">
            <v>555</v>
          </cell>
          <cell r="AF77">
            <v>573</v>
          </cell>
          <cell r="AG77">
            <v>449</v>
          </cell>
          <cell r="AH77">
            <v>371</v>
          </cell>
          <cell r="AI77">
            <v>342</v>
          </cell>
          <cell r="AJ77">
            <v>245</v>
          </cell>
          <cell r="AK77">
            <v>187</v>
          </cell>
          <cell r="AL77">
            <v>110</v>
          </cell>
          <cell r="AM77">
            <v>91</v>
          </cell>
          <cell r="AN77">
            <v>68</v>
          </cell>
          <cell r="AO77">
            <v>17</v>
          </cell>
          <cell r="AP77">
            <v>99</v>
          </cell>
          <cell r="AQ77">
            <v>96</v>
          </cell>
          <cell r="AR77">
            <v>112</v>
          </cell>
          <cell r="AS77">
            <v>4292</v>
          </cell>
          <cell r="AT77">
            <v>582</v>
          </cell>
          <cell r="AU77">
            <v>352</v>
          </cell>
          <cell r="AV77">
            <v>1634</v>
          </cell>
          <cell r="AW77">
            <v>130</v>
          </cell>
          <cell r="AX77">
            <v>1004</v>
          </cell>
          <cell r="AY77">
            <v>7727</v>
          </cell>
          <cell r="AZ77">
            <v>4374.2309999999998</v>
          </cell>
          <cell r="BA77">
            <v>4356.7690000000002</v>
          </cell>
        </row>
        <row r="78">
          <cell r="E78">
            <v>4250</v>
          </cell>
          <cell r="F78" t="str">
            <v>C.S. Sallique</v>
          </cell>
          <cell r="G78">
            <v>2495</v>
          </cell>
          <cell r="H78">
            <v>36</v>
          </cell>
          <cell r="I78">
            <v>43</v>
          </cell>
          <cell r="J78">
            <v>33</v>
          </cell>
          <cell r="K78">
            <v>42</v>
          </cell>
          <cell r="L78">
            <v>41</v>
          </cell>
          <cell r="M78">
            <v>39</v>
          </cell>
          <cell r="N78">
            <v>66</v>
          </cell>
          <cell r="O78">
            <v>68</v>
          </cell>
          <cell r="P78">
            <v>69</v>
          </cell>
          <cell r="Q78">
            <v>69</v>
          </cell>
          <cell r="R78">
            <v>69</v>
          </cell>
          <cell r="S78">
            <v>70</v>
          </cell>
          <cell r="T78">
            <v>69</v>
          </cell>
          <cell r="U78">
            <v>67</v>
          </cell>
          <cell r="V78">
            <v>59</v>
          </cell>
          <cell r="W78">
            <v>54</v>
          </cell>
          <cell r="X78">
            <v>47</v>
          </cell>
          <cell r="Y78">
            <v>41</v>
          </cell>
          <cell r="Z78">
            <v>40</v>
          </cell>
          <cell r="AA78">
            <v>36</v>
          </cell>
          <cell r="AB78">
            <v>165</v>
          </cell>
          <cell r="AC78">
            <v>167</v>
          </cell>
          <cell r="AD78">
            <v>205</v>
          </cell>
          <cell r="AE78">
            <v>165</v>
          </cell>
          <cell r="AF78">
            <v>175</v>
          </cell>
          <cell r="AG78">
            <v>131</v>
          </cell>
          <cell r="AH78">
            <v>108</v>
          </cell>
          <cell r="AI78">
            <v>102</v>
          </cell>
          <cell r="AJ78">
            <v>76</v>
          </cell>
          <cell r="AK78">
            <v>58</v>
          </cell>
          <cell r="AL78">
            <v>34</v>
          </cell>
          <cell r="AM78">
            <v>28</v>
          </cell>
          <cell r="AN78">
            <v>23</v>
          </cell>
          <cell r="AO78">
            <v>5</v>
          </cell>
          <cell r="AP78">
            <v>29</v>
          </cell>
          <cell r="AQ78">
            <v>28</v>
          </cell>
          <cell r="AR78">
            <v>41</v>
          </cell>
          <cell r="AS78">
            <v>1195</v>
          </cell>
          <cell r="AT78">
            <v>163</v>
          </cell>
          <cell r="AU78">
            <v>99</v>
          </cell>
          <cell r="AV78">
            <v>459</v>
          </cell>
          <cell r="AW78">
            <v>36</v>
          </cell>
          <cell r="AX78">
            <v>287</v>
          </cell>
          <cell r="AY78">
            <v>2208</v>
          </cell>
          <cell r="AZ78">
            <v>1249.9949999999999</v>
          </cell>
          <cell r="BA78">
            <v>1245.0050000000001</v>
          </cell>
        </row>
        <row r="79">
          <cell r="E79">
            <v>4251</v>
          </cell>
          <cell r="F79" t="str">
            <v>P.S. Mazin</v>
          </cell>
          <cell r="G79">
            <v>1166</v>
          </cell>
          <cell r="H79">
            <v>18</v>
          </cell>
          <cell r="I79">
            <v>22</v>
          </cell>
          <cell r="J79">
            <v>28</v>
          </cell>
          <cell r="K79">
            <v>25</v>
          </cell>
          <cell r="L79">
            <v>22</v>
          </cell>
          <cell r="M79">
            <v>32</v>
          </cell>
          <cell r="N79">
            <v>38</v>
          </cell>
          <cell r="O79">
            <v>36</v>
          </cell>
          <cell r="P79">
            <v>35</v>
          </cell>
          <cell r="Q79">
            <v>36</v>
          </cell>
          <cell r="R79">
            <v>37</v>
          </cell>
          <cell r="S79">
            <v>37</v>
          </cell>
          <cell r="T79">
            <v>36</v>
          </cell>
          <cell r="U79">
            <v>34</v>
          </cell>
          <cell r="V79">
            <v>29</v>
          </cell>
          <cell r="W79">
            <v>26</v>
          </cell>
          <cell r="X79">
            <v>23</v>
          </cell>
          <cell r="Y79">
            <v>22</v>
          </cell>
          <cell r="Z79">
            <v>19</v>
          </cell>
          <cell r="AA79">
            <v>18</v>
          </cell>
          <cell r="AB79">
            <v>68</v>
          </cell>
          <cell r="AC79">
            <v>69</v>
          </cell>
          <cell r="AD79">
            <v>81</v>
          </cell>
          <cell r="AE79">
            <v>68</v>
          </cell>
          <cell r="AF79">
            <v>68</v>
          </cell>
          <cell r="AG79">
            <v>56</v>
          </cell>
          <cell r="AH79">
            <v>48</v>
          </cell>
          <cell r="AI79">
            <v>42</v>
          </cell>
          <cell r="AJ79">
            <v>32</v>
          </cell>
          <cell r="AK79">
            <v>25</v>
          </cell>
          <cell r="AL79">
            <v>15</v>
          </cell>
          <cell r="AM79">
            <v>12</v>
          </cell>
          <cell r="AN79">
            <v>9</v>
          </cell>
          <cell r="AO79">
            <v>2</v>
          </cell>
          <cell r="AP79">
            <v>11</v>
          </cell>
          <cell r="AQ79">
            <v>11</v>
          </cell>
          <cell r="AR79">
            <v>16</v>
          </cell>
          <cell r="AS79">
            <v>496</v>
          </cell>
          <cell r="AT79">
            <v>69</v>
          </cell>
          <cell r="AU79">
            <v>43</v>
          </cell>
          <cell r="AV79">
            <v>196</v>
          </cell>
          <cell r="AW79">
            <v>22</v>
          </cell>
          <cell r="AX79">
            <v>134</v>
          </cell>
          <cell r="AY79">
            <v>1032</v>
          </cell>
          <cell r="AZ79">
            <v>584.16600000000005</v>
          </cell>
          <cell r="BA79">
            <v>581.83399999999995</v>
          </cell>
        </row>
        <row r="80">
          <cell r="E80">
            <v>4252</v>
          </cell>
          <cell r="F80" t="str">
            <v>P.S. Saulaca</v>
          </cell>
          <cell r="G80">
            <v>925</v>
          </cell>
          <cell r="H80">
            <v>12</v>
          </cell>
          <cell r="I80">
            <v>9</v>
          </cell>
          <cell r="J80">
            <v>9</v>
          </cell>
          <cell r="K80">
            <v>13</v>
          </cell>
          <cell r="L80">
            <v>12</v>
          </cell>
          <cell r="M80">
            <v>18</v>
          </cell>
          <cell r="N80">
            <v>26</v>
          </cell>
          <cell r="O80">
            <v>27</v>
          </cell>
          <cell r="P80">
            <v>29</v>
          </cell>
          <cell r="Q80">
            <v>28</v>
          </cell>
          <cell r="R80">
            <v>28</v>
          </cell>
          <cell r="S80">
            <v>29</v>
          </cell>
          <cell r="T80">
            <v>28</v>
          </cell>
          <cell r="U80">
            <v>26</v>
          </cell>
          <cell r="V80">
            <v>24</v>
          </cell>
          <cell r="W80">
            <v>21</v>
          </cell>
          <cell r="X80">
            <v>19</v>
          </cell>
          <cell r="Y80">
            <v>17</v>
          </cell>
          <cell r="Z80">
            <v>15</v>
          </cell>
          <cell r="AA80">
            <v>14</v>
          </cell>
          <cell r="AB80">
            <v>62</v>
          </cell>
          <cell r="AC80">
            <v>63</v>
          </cell>
          <cell r="AD80">
            <v>77</v>
          </cell>
          <cell r="AE80">
            <v>60</v>
          </cell>
          <cell r="AF80">
            <v>62</v>
          </cell>
          <cell r="AG80">
            <v>49</v>
          </cell>
          <cell r="AH80">
            <v>41</v>
          </cell>
          <cell r="AI80">
            <v>37</v>
          </cell>
          <cell r="AJ80">
            <v>25</v>
          </cell>
          <cell r="AK80">
            <v>19</v>
          </cell>
          <cell r="AL80">
            <v>11</v>
          </cell>
          <cell r="AM80">
            <v>9</v>
          </cell>
          <cell r="AN80">
            <v>6</v>
          </cell>
          <cell r="AO80">
            <v>2</v>
          </cell>
          <cell r="AP80">
            <v>11</v>
          </cell>
          <cell r="AQ80">
            <v>11</v>
          </cell>
          <cell r="AR80">
            <v>10</v>
          </cell>
          <cell r="AS80">
            <v>495</v>
          </cell>
          <cell r="AT80">
            <v>67</v>
          </cell>
          <cell r="AU80">
            <v>40</v>
          </cell>
          <cell r="AV80">
            <v>185</v>
          </cell>
          <cell r="AW80">
            <v>15</v>
          </cell>
          <cell r="AX80">
            <v>106</v>
          </cell>
          <cell r="AY80">
            <v>819</v>
          </cell>
          <cell r="AZ80">
            <v>463.42500000000001</v>
          </cell>
          <cell r="BA80">
            <v>461.57499999999999</v>
          </cell>
        </row>
        <row r="81">
          <cell r="E81">
            <v>4253</v>
          </cell>
          <cell r="F81" t="str">
            <v>P.S. La Unión</v>
          </cell>
          <cell r="G81">
            <v>1110</v>
          </cell>
          <cell r="H81">
            <v>22</v>
          </cell>
          <cell r="I81">
            <v>25</v>
          </cell>
          <cell r="J81">
            <v>31</v>
          </cell>
          <cell r="K81">
            <v>22</v>
          </cell>
          <cell r="L81">
            <v>25</v>
          </cell>
          <cell r="M81">
            <v>22</v>
          </cell>
          <cell r="N81">
            <v>30</v>
          </cell>
          <cell r="O81">
            <v>30</v>
          </cell>
          <cell r="P81">
            <v>31</v>
          </cell>
          <cell r="Q81">
            <v>32</v>
          </cell>
          <cell r="R81">
            <v>32</v>
          </cell>
          <cell r="S81">
            <v>32</v>
          </cell>
          <cell r="T81">
            <v>31</v>
          </cell>
          <cell r="U81">
            <v>30</v>
          </cell>
          <cell r="V81">
            <v>27</v>
          </cell>
          <cell r="W81">
            <v>24</v>
          </cell>
          <cell r="X81">
            <v>21</v>
          </cell>
          <cell r="Y81">
            <v>19</v>
          </cell>
          <cell r="Z81">
            <v>17</v>
          </cell>
          <cell r="AA81">
            <v>16</v>
          </cell>
          <cell r="AB81">
            <v>71</v>
          </cell>
          <cell r="AC81">
            <v>72</v>
          </cell>
          <cell r="AD81">
            <v>88</v>
          </cell>
          <cell r="AE81">
            <v>68</v>
          </cell>
          <cell r="AF81">
            <v>70</v>
          </cell>
          <cell r="AG81">
            <v>55</v>
          </cell>
          <cell r="AH81">
            <v>45</v>
          </cell>
          <cell r="AI81">
            <v>42</v>
          </cell>
          <cell r="AJ81">
            <v>29</v>
          </cell>
          <cell r="AK81">
            <v>22</v>
          </cell>
          <cell r="AL81">
            <v>12</v>
          </cell>
          <cell r="AM81">
            <v>10</v>
          </cell>
          <cell r="AN81">
            <v>7</v>
          </cell>
          <cell r="AO81">
            <v>2</v>
          </cell>
          <cell r="AP81">
            <v>13</v>
          </cell>
          <cell r="AQ81">
            <v>12</v>
          </cell>
          <cell r="AR81">
            <v>24</v>
          </cell>
          <cell r="AS81">
            <v>564</v>
          </cell>
          <cell r="AT81">
            <v>75</v>
          </cell>
          <cell r="AU81">
            <v>45</v>
          </cell>
          <cell r="AV81">
            <v>211</v>
          </cell>
          <cell r="AW81">
            <v>19</v>
          </cell>
          <cell r="AX81">
            <v>128</v>
          </cell>
          <cell r="AY81">
            <v>982</v>
          </cell>
          <cell r="AZ81">
            <v>556.11</v>
          </cell>
          <cell r="BA81">
            <v>553.89</v>
          </cell>
        </row>
        <row r="82">
          <cell r="E82">
            <v>7053</v>
          </cell>
          <cell r="F82" t="str">
            <v>P.S. Palambe</v>
          </cell>
          <cell r="G82">
            <v>1063</v>
          </cell>
          <cell r="H82">
            <v>16</v>
          </cell>
          <cell r="I82">
            <v>20</v>
          </cell>
          <cell r="J82">
            <v>21</v>
          </cell>
          <cell r="K82">
            <v>22</v>
          </cell>
          <cell r="L82">
            <v>18</v>
          </cell>
          <cell r="M82">
            <v>23</v>
          </cell>
          <cell r="N82">
            <v>29</v>
          </cell>
          <cell r="O82">
            <v>30</v>
          </cell>
          <cell r="P82">
            <v>30</v>
          </cell>
          <cell r="Q82">
            <v>31</v>
          </cell>
          <cell r="R82">
            <v>31</v>
          </cell>
          <cell r="S82">
            <v>31</v>
          </cell>
          <cell r="T82">
            <v>31</v>
          </cell>
          <cell r="U82">
            <v>29</v>
          </cell>
          <cell r="V82">
            <v>27</v>
          </cell>
          <cell r="W82">
            <v>24</v>
          </cell>
          <cell r="X82">
            <v>21</v>
          </cell>
          <cell r="Y82">
            <v>18</v>
          </cell>
          <cell r="Z82">
            <v>17</v>
          </cell>
          <cell r="AA82">
            <v>16</v>
          </cell>
          <cell r="AB82">
            <v>69</v>
          </cell>
          <cell r="AC82">
            <v>70</v>
          </cell>
          <cell r="AD82">
            <v>86</v>
          </cell>
          <cell r="AE82">
            <v>67</v>
          </cell>
          <cell r="AF82">
            <v>69</v>
          </cell>
          <cell r="AG82">
            <v>54</v>
          </cell>
          <cell r="AH82">
            <v>44</v>
          </cell>
          <cell r="AI82">
            <v>41</v>
          </cell>
          <cell r="AJ82">
            <v>28</v>
          </cell>
          <cell r="AK82">
            <v>21</v>
          </cell>
          <cell r="AL82">
            <v>12</v>
          </cell>
          <cell r="AM82">
            <v>10</v>
          </cell>
          <cell r="AN82">
            <v>7</v>
          </cell>
          <cell r="AO82">
            <v>2</v>
          </cell>
          <cell r="AP82">
            <v>12</v>
          </cell>
          <cell r="AQ82">
            <v>12</v>
          </cell>
          <cell r="AR82">
            <v>11</v>
          </cell>
          <cell r="AS82">
            <v>549</v>
          </cell>
          <cell r="AT82">
            <v>73</v>
          </cell>
          <cell r="AU82">
            <v>44</v>
          </cell>
          <cell r="AV82">
            <v>206</v>
          </cell>
          <cell r="AW82">
            <v>14</v>
          </cell>
          <cell r="AX82">
            <v>122</v>
          </cell>
          <cell r="AY82">
            <v>941</v>
          </cell>
          <cell r="AZ82">
            <v>532.56299999999999</v>
          </cell>
          <cell r="BA82">
            <v>530.43700000000001</v>
          </cell>
        </row>
        <row r="83">
          <cell r="E83">
            <v>9967</v>
          </cell>
          <cell r="F83" t="str">
            <v>P.S. Chalanmache</v>
          </cell>
          <cell r="G83">
            <v>964</v>
          </cell>
          <cell r="H83">
            <v>17</v>
          </cell>
          <cell r="I83">
            <v>21</v>
          </cell>
          <cell r="J83">
            <v>20</v>
          </cell>
          <cell r="K83">
            <v>14</v>
          </cell>
          <cell r="L83">
            <v>14</v>
          </cell>
          <cell r="M83">
            <v>23</v>
          </cell>
          <cell r="N83">
            <v>26</v>
          </cell>
          <cell r="O83">
            <v>27</v>
          </cell>
          <cell r="P83">
            <v>27</v>
          </cell>
          <cell r="Q83">
            <v>28</v>
          </cell>
          <cell r="R83">
            <v>28</v>
          </cell>
          <cell r="S83">
            <v>28</v>
          </cell>
          <cell r="T83">
            <v>28</v>
          </cell>
          <cell r="U83">
            <v>26</v>
          </cell>
          <cell r="V83">
            <v>24</v>
          </cell>
          <cell r="W83">
            <v>21</v>
          </cell>
          <cell r="X83">
            <v>19</v>
          </cell>
          <cell r="Y83">
            <v>17</v>
          </cell>
          <cell r="Z83">
            <v>16</v>
          </cell>
          <cell r="AA83">
            <v>15</v>
          </cell>
          <cell r="AB83">
            <v>62</v>
          </cell>
          <cell r="AC83">
            <v>63</v>
          </cell>
          <cell r="AD83">
            <v>77</v>
          </cell>
          <cell r="AE83">
            <v>60</v>
          </cell>
          <cell r="AF83">
            <v>61</v>
          </cell>
          <cell r="AG83">
            <v>49</v>
          </cell>
          <cell r="AH83">
            <v>40</v>
          </cell>
          <cell r="AI83">
            <v>37</v>
          </cell>
          <cell r="AJ83">
            <v>26</v>
          </cell>
          <cell r="AK83">
            <v>20</v>
          </cell>
          <cell r="AL83">
            <v>12</v>
          </cell>
          <cell r="AM83">
            <v>10</v>
          </cell>
          <cell r="AN83">
            <v>8</v>
          </cell>
          <cell r="AO83">
            <v>2</v>
          </cell>
          <cell r="AP83">
            <v>11</v>
          </cell>
          <cell r="AQ83">
            <v>10</v>
          </cell>
          <cell r="AR83">
            <v>10</v>
          </cell>
          <cell r="AS83">
            <v>469</v>
          </cell>
          <cell r="AT83">
            <v>64</v>
          </cell>
          <cell r="AU83">
            <v>38</v>
          </cell>
          <cell r="AV83">
            <v>178</v>
          </cell>
          <cell r="AW83">
            <v>17</v>
          </cell>
          <cell r="AX83">
            <v>111</v>
          </cell>
          <cell r="AY83">
            <v>853</v>
          </cell>
          <cell r="AZ83">
            <v>482.964</v>
          </cell>
          <cell r="BA83">
            <v>481.036</v>
          </cell>
        </row>
        <row r="84">
          <cell r="E84">
            <v>24940</v>
          </cell>
          <cell r="F84" t="str">
            <v>P.S. El Espino</v>
          </cell>
          <cell r="G84">
            <v>518</v>
          </cell>
          <cell r="H84">
            <v>3</v>
          </cell>
          <cell r="I84">
            <v>6</v>
          </cell>
          <cell r="J84">
            <v>5</v>
          </cell>
          <cell r="K84">
            <v>6</v>
          </cell>
          <cell r="L84">
            <v>5</v>
          </cell>
          <cell r="M84">
            <v>5</v>
          </cell>
          <cell r="N84">
            <v>15</v>
          </cell>
          <cell r="O84">
            <v>15</v>
          </cell>
          <cell r="P84">
            <v>15</v>
          </cell>
          <cell r="Q84">
            <v>16</v>
          </cell>
          <cell r="R84">
            <v>16</v>
          </cell>
          <cell r="S84">
            <v>16</v>
          </cell>
          <cell r="T84">
            <v>16</v>
          </cell>
          <cell r="U84">
            <v>15</v>
          </cell>
          <cell r="V84">
            <v>14</v>
          </cell>
          <cell r="W84">
            <v>12</v>
          </cell>
          <cell r="X84">
            <v>11</v>
          </cell>
          <cell r="Y84">
            <v>10</v>
          </cell>
          <cell r="Z84">
            <v>9</v>
          </cell>
          <cell r="AA84">
            <v>8</v>
          </cell>
          <cell r="AB84">
            <v>35</v>
          </cell>
          <cell r="AC84">
            <v>35</v>
          </cell>
          <cell r="AD84">
            <v>43</v>
          </cell>
          <cell r="AE84">
            <v>34</v>
          </cell>
          <cell r="AF84">
            <v>34</v>
          </cell>
          <cell r="AG84">
            <v>28</v>
          </cell>
          <cell r="AH84">
            <v>23</v>
          </cell>
          <cell r="AI84">
            <v>21</v>
          </cell>
          <cell r="AJ84">
            <v>15</v>
          </cell>
          <cell r="AK84">
            <v>12</v>
          </cell>
          <cell r="AL84">
            <v>8</v>
          </cell>
          <cell r="AM84">
            <v>7</v>
          </cell>
          <cell r="AN84">
            <v>5</v>
          </cell>
          <cell r="AO84">
            <v>1</v>
          </cell>
          <cell r="AP84">
            <v>6</v>
          </cell>
          <cell r="AQ84">
            <v>6</v>
          </cell>
          <cell r="AR84">
            <v>0</v>
          </cell>
          <cell r="AS84">
            <v>256</v>
          </cell>
          <cell r="AT84">
            <v>35</v>
          </cell>
          <cell r="AU84">
            <v>21</v>
          </cell>
          <cell r="AV84">
            <v>97</v>
          </cell>
          <cell r="AW84">
            <v>3</v>
          </cell>
          <cell r="AX84">
            <v>60</v>
          </cell>
          <cell r="AY84">
            <v>458</v>
          </cell>
          <cell r="AZ84">
            <v>259.51799999999997</v>
          </cell>
          <cell r="BA84">
            <v>258.48200000000003</v>
          </cell>
        </row>
        <row r="85">
          <cell r="E85">
            <v>25537</v>
          </cell>
          <cell r="F85" t="str">
            <v>P.S. Tailin</v>
          </cell>
          <cell r="G85">
            <v>490</v>
          </cell>
          <cell r="H85">
            <v>4</v>
          </cell>
          <cell r="I85">
            <v>5</v>
          </cell>
          <cell r="J85">
            <v>4</v>
          </cell>
          <cell r="K85">
            <v>4</v>
          </cell>
          <cell r="L85">
            <v>3</v>
          </cell>
          <cell r="M85">
            <v>5</v>
          </cell>
          <cell r="N85">
            <v>14</v>
          </cell>
          <cell r="O85">
            <v>15</v>
          </cell>
          <cell r="P85">
            <v>15</v>
          </cell>
          <cell r="Q85">
            <v>15</v>
          </cell>
          <cell r="R85">
            <v>15</v>
          </cell>
          <cell r="S85">
            <v>16</v>
          </cell>
          <cell r="T85">
            <v>15</v>
          </cell>
          <cell r="U85">
            <v>14</v>
          </cell>
          <cell r="V85">
            <v>13</v>
          </cell>
          <cell r="W85">
            <v>12</v>
          </cell>
          <cell r="X85">
            <v>10</v>
          </cell>
          <cell r="Y85">
            <v>9</v>
          </cell>
          <cell r="Z85">
            <v>8</v>
          </cell>
          <cell r="AA85">
            <v>8</v>
          </cell>
          <cell r="AB85">
            <v>34</v>
          </cell>
          <cell r="AC85">
            <v>35</v>
          </cell>
          <cell r="AD85">
            <v>43</v>
          </cell>
          <cell r="AE85">
            <v>33</v>
          </cell>
          <cell r="AF85">
            <v>34</v>
          </cell>
          <cell r="AG85">
            <v>27</v>
          </cell>
          <cell r="AH85">
            <v>22</v>
          </cell>
          <cell r="AI85">
            <v>20</v>
          </cell>
          <cell r="AJ85">
            <v>14</v>
          </cell>
          <cell r="AK85">
            <v>10</v>
          </cell>
          <cell r="AL85">
            <v>6</v>
          </cell>
          <cell r="AM85">
            <v>5</v>
          </cell>
          <cell r="AN85">
            <v>3</v>
          </cell>
          <cell r="AO85">
            <v>1</v>
          </cell>
          <cell r="AP85">
            <v>6</v>
          </cell>
          <cell r="AQ85">
            <v>6</v>
          </cell>
          <cell r="AR85">
            <v>0</v>
          </cell>
          <cell r="AS85">
            <v>268</v>
          </cell>
          <cell r="AT85">
            <v>36</v>
          </cell>
          <cell r="AU85">
            <v>22</v>
          </cell>
          <cell r="AV85">
            <v>102</v>
          </cell>
          <cell r="AW85">
            <v>4</v>
          </cell>
          <cell r="AX85">
            <v>56</v>
          </cell>
          <cell r="AY85">
            <v>434</v>
          </cell>
          <cell r="AZ85">
            <v>245.49</v>
          </cell>
          <cell r="BA85">
            <v>244.51</v>
          </cell>
        </row>
        <row r="86">
          <cell r="E86">
            <v>0</v>
          </cell>
          <cell r="F86" t="str">
            <v>SAN FELIPE</v>
          </cell>
          <cell r="G86">
            <v>6272</v>
          </cell>
          <cell r="H86">
            <v>68</v>
          </cell>
          <cell r="I86">
            <v>74</v>
          </cell>
          <cell r="J86">
            <v>71</v>
          </cell>
          <cell r="K86">
            <v>84</v>
          </cell>
          <cell r="L86">
            <v>79</v>
          </cell>
          <cell r="M86">
            <v>103</v>
          </cell>
          <cell r="N86">
            <v>159</v>
          </cell>
          <cell r="O86">
            <v>161</v>
          </cell>
          <cell r="P86">
            <v>158</v>
          </cell>
          <cell r="Q86">
            <v>161</v>
          </cell>
          <cell r="R86">
            <v>162</v>
          </cell>
          <cell r="S86">
            <v>162</v>
          </cell>
          <cell r="T86">
            <v>157</v>
          </cell>
          <cell r="U86">
            <v>149</v>
          </cell>
          <cell r="V86">
            <v>139</v>
          </cell>
          <cell r="W86">
            <v>130</v>
          </cell>
          <cell r="X86">
            <v>118</v>
          </cell>
          <cell r="Y86">
            <v>109</v>
          </cell>
          <cell r="Z86">
            <v>105</v>
          </cell>
          <cell r="AA86">
            <v>100</v>
          </cell>
          <cell r="AB86">
            <v>444</v>
          </cell>
          <cell r="AC86">
            <v>474</v>
          </cell>
          <cell r="AD86">
            <v>517</v>
          </cell>
          <cell r="AE86">
            <v>450</v>
          </cell>
          <cell r="AF86">
            <v>374</v>
          </cell>
          <cell r="AG86">
            <v>350</v>
          </cell>
          <cell r="AH86">
            <v>318</v>
          </cell>
          <cell r="AI86">
            <v>293</v>
          </cell>
          <cell r="AJ86">
            <v>193</v>
          </cell>
          <cell r="AK86">
            <v>144</v>
          </cell>
          <cell r="AL86">
            <v>119</v>
          </cell>
          <cell r="AM86">
            <v>78</v>
          </cell>
          <cell r="AN86">
            <v>69</v>
          </cell>
          <cell r="AO86">
            <v>12</v>
          </cell>
          <cell r="AP86">
            <v>64</v>
          </cell>
          <cell r="AQ86">
            <v>65</v>
          </cell>
          <cell r="AR86">
            <v>51</v>
          </cell>
          <cell r="AS86">
            <v>3041</v>
          </cell>
          <cell r="AT86">
            <v>325</v>
          </cell>
          <cell r="AU86">
            <v>236</v>
          </cell>
          <cell r="AV86">
            <v>1262</v>
          </cell>
          <cell r="AW86">
            <v>72</v>
          </cell>
          <cell r="AX86">
            <v>721</v>
          </cell>
          <cell r="AY86">
            <v>5551</v>
          </cell>
          <cell r="AZ86">
            <v>3142.2719999999999</v>
          </cell>
          <cell r="BA86">
            <v>3129.7280000000001</v>
          </cell>
        </row>
        <row r="87">
          <cell r="E87">
            <v>4254</v>
          </cell>
          <cell r="F87" t="str">
            <v>C.S. San Felipe</v>
          </cell>
          <cell r="G87">
            <v>4420</v>
          </cell>
          <cell r="H87">
            <v>45</v>
          </cell>
          <cell r="I87">
            <v>46</v>
          </cell>
          <cell r="J87">
            <v>54</v>
          </cell>
          <cell r="K87">
            <v>53</v>
          </cell>
          <cell r="L87">
            <v>60</v>
          </cell>
          <cell r="M87">
            <v>69</v>
          </cell>
          <cell r="N87">
            <v>111</v>
          </cell>
          <cell r="O87">
            <v>112</v>
          </cell>
          <cell r="P87">
            <v>113</v>
          </cell>
          <cell r="Q87">
            <v>113</v>
          </cell>
          <cell r="R87">
            <v>113</v>
          </cell>
          <cell r="S87">
            <v>114</v>
          </cell>
          <cell r="T87">
            <v>111</v>
          </cell>
          <cell r="U87">
            <v>106</v>
          </cell>
          <cell r="V87">
            <v>99</v>
          </cell>
          <cell r="W87">
            <v>93</v>
          </cell>
          <cell r="X87">
            <v>84</v>
          </cell>
          <cell r="Y87">
            <v>78</v>
          </cell>
          <cell r="Z87">
            <v>76</v>
          </cell>
          <cell r="AA87">
            <v>72</v>
          </cell>
          <cell r="AB87">
            <v>311</v>
          </cell>
          <cell r="AC87">
            <v>332</v>
          </cell>
          <cell r="AD87">
            <v>361</v>
          </cell>
          <cell r="AE87">
            <v>315</v>
          </cell>
          <cell r="AF87">
            <v>263</v>
          </cell>
          <cell r="AG87">
            <v>246</v>
          </cell>
          <cell r="AH87">
            <v>224</v>
          </cell>
          <cell r="AI87">
            <v>207</v>
          </cell>
          <cell r="AJ87">
            <v>138</v>
          </cell>
          <cell r="AK87">
            <v>104</v>
          </cell>
          <cell r="AL87">
            <v>87</v>
          </cell>
          <cell r="AM87">
            <v>58</v>
          </cell>
          <cell r="AN87">
            <v>52</v>
          </cell>
          <cell r="AO87">
            <v>8</v>
          </cell>
          <cell r="AP87">
            <v>44</v>
          </cell>
          <cell r="AQ87">
            <v>45</v>
          </cell>
          <cell r="AR87">
            <v>39</v>
          </cell>
          <cell r="AS87">
            <v>2097</v>
          </cell>
          <cell r="AT87">
            <v>224</v>
          </cell>
          <cell r="AU87">
            <v>163</v>
          </cell>
          <cell r="AV87">
            <v>870</v>
          </cell>
          <cell r="AW87">
            <v>49</v>
          </cell>
          <cell r="AX87">
            <v>508</v>
          </cell>
          <cell r="AY87">
            <v>3912</v>
          </cell>
          <cell r="AZ87">
            <v>2214.42</v>
          </cell>
          <cell r="BA87">
            <v>2205.58</v>
          </cell>
        </row>
        <row r="88">
          <cell r="E88">
            <v>4255</v>
          </cell>
          <cell r="F88" t="str">
            <v>P.S. Piquijaca</v>
          </cell>
          <cell r="G88">
            <v>1852</v>
          </cell>
          <cell r="H88">
            <v>23</v>
          </cell>
          <cell r="I88">
            <v>28</v>
          </cell>
          <cell r="J88">
            <v>17</v>
          </cell>
          <cell r="K88">
            <v>31</v>
          </cell>
          <cell r="L88">
            <v>19</v>
          </cell>
          <cell r="M88">
            <v>34</v>
          </cell>
          <cell r="N88">
            <v>48</v>
          </cell>
          <cell r="O88">
            <v>49</v>
          </cell>
          <cell r="P88">
            <v>45</v>
          </cell>
          <cell r="Q88">
            <v>48</v>
          </cell>
          <cell r="R88">
            <v>49</v>
          </cell>
          <cell r="S88">
            <v>48</v>
          </cell>
          <cell r="T88">
            <v>46</v>
          </cell>
          <cell r="U88">
            <v>43</v>
          </cell>
          <cell r="V88">
            <v>40</v>
          </cell>
          <cell r="W88">
            <v>37</v>
          </cell>
          <cell r="X88">
            <v>34</v>
          </cell>
          <cell r="Y88">
            <v>31</v>
          </cell>
          <cell r="Z88">
            <v>29</v>
          </cell>
          <cell r="AA88">
            <v>28</v>
          </cell>
          <cell r="AB88">
            <v>133</v>
          </cell>
          <cell r="AC88">
            <v>142</v>
          </cell>
          <cell r="AD88">
            <v>156</v>
          </cell>
          <cell r="AE88">
            <v>135</v>
          </cell>
          <cell r="AF88">
            <v>111</v>
          </cell>
          <cell r="AG88">
            <v>104</v>
          </cell>
          <cell r="AH88">
            <v>94</v>
          </cell>
          <cell r="AI88">
            <v>86</v>
          </cell>
          <cell r="AJ88">
            <v>55</v>
          </cell>
          <cell r="AK88">
            <v>40</v>
          </cell>
          <cell r="AL88">
            <v>32</v>
          </cell>
          <cell r="AM88">
            <v>20</v>
          </cell>
          <cell r="AN88">
            <v>17</v>
          </cell>
          <cell r="AO88">
            <v>4</v>
          </cell>
          <cell r="AP88">
            <v>20</v>
          </cell>
          <cell r="AQ88">
            <v>20</v>
          </cell>
          <cell r="AR88">
            <v>12</v>
          </cell>
          <cell r="AS88">
            <v>944</v>
          </cell>
          <cell r="AT88">
            <v>101</v>
          </cell>
          <cell r="AU88">
            <v>73</v>
          </cell>
          <cell r="AV88">
            <v>392</v>
          </cell>
          <cell r="AW88">
            <v>23</v>
          </cell>
          <cell r="AX88">
            <v>213</v>
          </cell>
          <cell r="AY88">
            <v>1639</v>
          </cell>
          <cell r="AZ88">
            <v>927.85199999999998</v>
          </cell>
          <cell r="BA88">
            <v>924.14800000000002</v>
          </cell>
        </row>
        <row r="89">
          <cell r="E89">
            <v>0</v>
          </cell>
          <cell r="F89" t="str">
            <v>SAN JOSE DEL ALTO</v>
          </cell>
          <cell r="G89">
            <v>7253</v>
          </cell>
          <cell r="H89">
            <v>144</v>
          </cell>
          <cell r="I89">
            <v>137</v>
          </cell>
          <cell r="J89">
            <v>115</v>
          </cell>
          <cell r="K89">
            <v>131</v>
          </cell>
          <cell r="L89">
            <v>150</v>
          </cell>
          <cell r="M89">
            <v>160</v>
          </cell>
          <cell r="N89">
            <v>179</v>
          </cell>
          <cell r="O89">
            <v>180</v>
          </cell>
          <cell r="P89">
            <v>179</v>
          </cell>
          <cell r="Q89">
            <v>179</v>
          </cell>
          <cell r="R89">
            <v>173</v>
          </cell>
          <cell r="S89">
            <v>170</v>
          </cell>
          <cell r="T89">
            <v>161</v>
          </cell>
          <cell r="U89">
            <v>155</v>
          </cell>
          <cell r="V89">
            <v>148</v>
          </cell>
          <cell r="W89">
            <v>140</v>
          </cell>
          <cell r="X89">
            <v>131</v>
          </cell>
          <cell r="Y89">
            <v>126</v>
          </cell>
          <cell r="Z89">
            <v>122</v>
          </cell>
          <cell r="AA89">
            <v>124</v>
          </cell>
          <cell r="AB89">
            <v>583</v>
          </cell>
          <cell r="AC89">
            <v>564</v>
          </cell>
          <cell r="AD89">
            <v>596</v>
          </cell>
          <cell r="AE89">
            <v>526</v>
          </cell>
          <cell r="AF89">
            <v>469</v>
          </cell>
          <cell r="AG89">
            <v>400</v>
          </cell>
          <cell r="AH89">
            <v>346</v>
          </cell>
          <cell r="AI89">
            <v>219</v>
          </cell>
          <cell r="AJ89">
            <v>212</v>
          </cell>
          <cell r="AK89">
            <v>155</v>
          </cell>
          <cell r="AL89">
            <v>79</v>
          </cell>
          <cell r="AM89">
            <v>56</v>
          </cell>
          <cell r="AN89">
            <v>44</v>
          </cell>
          <cell r="AO89">
            <v>10</v>
          </cell>
          <cell r="AP89">
            <v>64</v>
          </cell>
          <cell r="AQ89">
            <v>63</v>
          </cell>
          <cell r="AR89">
            <v>91</v>
          </cell>
          <cell r="AS89">
            <v>3533</v>
          </cell>
          <cell r="AT89">
            <v>369</v>
          </cell>
          <cell r="AU89">
            <v>323</v>
          </cell>
          <cell r="AV89">
            <v>1481</v>
          </cell>
          <cell r="AW89">
            <v>157</v>
          </cell>
          <cell r="AX89">
            <v>558</v>
          </cell>
          <cell r="AY89">
            <v>6695</v>
          </cell>
          <cell r="AZ89">
            <v>3633.7530000000002</v>
          </cell>
          <cell r="BA89">
            <v>3619.2469999999998</v>
          </cell>
        </row>
        <row r="90">
          <cell r="E90">
            <v>4256</v>
          </cell>
          <cell r="F90" t="str">
            <v>C.S. Cochalan</v>
          </cell>
          <cell r="G90">
            <v>1688</v>
          </cell>
          <cell r="H90">
            <v>28</v>
          </cell>
          <cell r="I90">
            <v>28</v>
          </cell>
          <cell r="J90">
            <v>20</v>
          </cell>
          <cell r="K90">
            <v>22</v>
          </cell>
          <cell r="L90">
            <v>20</v>
          </cell>
          <cell r="M90">
            <v>31</v>
          </cell>
          <cell r="N90">
            <v>42</v>
          </cell>
          <cell r="O90">
            <v>42</v>
          </cell>
          <cell r="P90">
            <v>42</v>
          </cell>
          <cell r="Q90">
            <v>41</v>
          </cell>
          <cell r="R90">
            <v>42</v>
          </cell>
          <cell r="S90">
            <v>40</v>
          </cell>
          <cell r="T90">
            <v>39</v>
          </cell>
          <cell r="U90">
            <v>37</v>
          </cell>
          <cell r="V90">
            <v>35</v>
          </cell>
          <cell r="W90">
            <v>34</v>
          </cell>
          <cell r="X90">
            <v>31</v>
          </cell>
          <cell r="Y90">
            <v>31</v>
          </cell>
          <cell r="Z90">
            <v>29</v>
          </cell>
          <cell r="AA90">
            <v>30</v>
          </cell>
          <cell r="AB90">
            <v>139</v>
          </cell>
          <cell r="AC90">
            <v>134</v>
          </cell>
          <cell r="AD90">
            <v>140</v>
          </cell>
          <cell r="AE90">
            <v>124</v>
          </cell>
          <cell r="AF90">
            <v>112</v>
          </cell>
          <cell r="AG90">
            <v>96</v>
          </cell>
          <cell r="AH90">
            <v>83</v>
          </cell>
          <cell r="AI90">
            <v>54</v>
          </cell>
          <cell r="AJ90">
            <v>52</v>
          </cell>
          <cell r="AK90">
            <v>39</v>
          </cell>
          <cell r="AL90">
            <v>21</v>
          </cell>
          <cell r="AM90">
            <v>16</v>
          </cell>
          <cell r="AN90">
            <v>14</v>
          </cell>
          <cell r="AO90">
            <v>1</v>
          </cell>
          <cell r="AP90">
            <v>14</v>
          </cell>
          <cell r="AQ90">
            <v>13</v>
          </cell>
          <cell r="AR90">
            <v>23</v>
          </cell>
          <cell r="AS90">
            <v>815</v>
          </cell>
          <cell r="AT90">
            <v>84</v>
          </cell>
          <cell r="AU90">
            <v>75</v>
          </cell>
          <cell r="AV90">
            <v>341</v>
          </cell>
          <cell r="AW90">
            <v>29</v>
          </cell>
          <cell r="AX90">
            <v>130</v>
          </cell>
          <cell r="AY90">
            <v>1558</v>
          </cell>
          <cell r="AZ90">
            <v>845.68799999999999</v>
          </cell>
          <cell r="BA90">
            <v>842.31200000000001</v>
          </cell>
        </row>
        <row r="91">
          <cell r="E91">
            <v>4257</v>
          </cell>
          <cell r="F91" t="str">
            <v>P.S. San José del Alto</v>
          </cell>
          <cell r="G91">
            <v>874</v>
          </cell>
          <cell r="H91">
            <v>19</v>
          </cell>
          <cell r="I91">
            <v>17</v>
          </cell>
          <cell r="J91">
            <v>15</v>
          </cell>
          <cell r="K91">
            <v>19</v>
          </cell>
          <cell r="L91">
            <v>15</v>
          </cell>
          <cell r="M91">
            <v>18</v>
          </cell>
          <cell r="N91">
            <v>21</v>
          </cell>
          <cell r="O91">
            <v>21</v>
          </cell>
          <cell r="P91">
            <v>21</v>
          </cell>
          <cell r="Q91">
            <v>21</v>
          </cell>
          <cell r="R91">
            <v>21</v>
          </cell>
          <cell r="S91">
            <v>20</v>
          </cell>
          <cell r="T91">
            <v>20</v>
          </cell>
          <cell r="U91">
            <v>19</v>
          </cell>
          <cell r="V91">
            <v>18</v>
          </cell>
          <cell r="W91">
            <v>17</v>
          </cell>
          <cell r="X91">
            <v>16</v>
          </cell>
          <cell r="Y91">
            <v>15</v>
          </cell>
          <cell r="Z91">
            <v>15</v>
          </cell>
          <cell r="AA91">
            <v>15</v>
          </cell>
          <cell r="AB91">
            <v>71</v>
          </cell>
          <cell r="AC91">
            <v>68</v>
          </cell>
          <cell r="AD91">
            <v>72</v>
          </cell>
          <cell r="AE91">
            <v>64</v>
          </cell>
          <cell r="AF91">
            <v>57</v>
          </cell>
          <cell r="AG91">
            <v>48</v>
          </cell>
          <cell r="AH91">
            <v>42</v>
          </cell>
          <cell r="AI91">
            <v>26</v>
          </cell>
          <cell r="AJ91">
            <v>25</v>
          </cell>
          <cell r="AK91">
            <v>18</v>
          </cell>
          <cell r="AL91">
            <v>9</v>
          </cell>
          <cell r="AM91">
            <v>6</v>
          </cell>
          <cell r="AN91">
            <v>5</v>
          </cell>
          <cell r="AO91">
            <v>1</v>
          </cell>
          <cell r="AP91">
            <v>8</v>
          </cell>
          <cell r="AQ91">
            <v>8</v>
          </cell>
          <cell r="AR91">
            <v>16</v>
          </cell>
          <cell r="AS91">
            <v>432</v>
          </cell>
          <cell r="AT91">
            <v>45</v>
          </cell>
          <cell r="AU91">
            <v>39</v>
          </cell>
          <cell r="AV91">
            <v>181</v>
          </cell>
          <cell r="AW91">
            <v>20</v>
          </cell>
          <cell r="AX91">
            <v>67</v>
          </cell>
          <cell r="AY91">
            <v>807</v>
          </cell>
          <cell r="AZ91">
            <v>437.87400000000002</v>
          </cell>
          <cell r="BA91">
            <v>436.12599999999998</v>
          </cell>
        </row>
        <row r="92">
          <cell r="E92">
            <v>4258</v>
          </cell>
          <cell r="F92" t="str">
            <v xml:space="preserve">P.S. Angash </v>
          </cell>
          <cell r="G92">
            <v>949</v>
          </cell>
          <cell r="H92">
            <v>18</v>
          </cell>
          <cell r="I92">
            <v>16</v>
          </cell>
          <cell r="J92">
            <v>12</v>
          </cell>
          <cell r="K92">
            <v>20</v>
          </cell>
          <cell r="L92">
            <v>25</v>
          </cell>
          <cell r="M92">
            <v>23</v>
          </cell>
          <cell r="N92">
            <v>25</v>
          </cell>
          <cell r="O92">
            <v>26</v>
          </cell>
          <cell r="P92">
            <v>25</v>
          </cell>
          <cell r="Q92">
            <v>26</v>
          </cell>
          <cell r="R92">
            <v>22</v>
          </cell>
          <cell r="S92">
            <v>22</v>
          </cell>
          <cell r="T92">
            <v>21</v>
          </cell>
          <cell r="U92">
            <v>20</v>
          </cell>
          <cell r="V92">
            <v>19</v>
          </cell>
          <cell r="W92">
            <v>18</v>
          </cell>
          <cell r="X92">
            <v>17</v>
          </cell>
          <cell r="Y92">
            <v>16</v>
          </cell>
          <cell r="Z92">
            <v>16</v>
          </cell>
          <cell r="AA92">
            <v>16</v>
          </cell>
          <cell r="AB92">
            <v>75</v>
          </cell>
          <cell r="AC92">
            <v>73</v>
          </cell>
          <cell r="AD92">
            <v>77</v>
          </cell>
          <cell r="AE92">
            <v>68</v>
          </cell>
          <cell r="AF92">
            <v>60</v>
          </cell>
          <cell r="AG92">
            <v>52</v>
          </cell>
          <cell r="AH92">
            <v>44</v>
          </cell>
          <cell r="AI92">
            <v>28</v>
          </cell>
          <cell r="AJ92">
            <v>27</v>
          </cell>
          <cell r="AK92">
            <v>20</v>
          </cell>
          <cell r="AL92">
            <v>10</v>
          </cell>
          <cell r="AM92">
            <v>7</v>
          </cell>
          <cell r="AN92">
            <v>5</v>
          </cell>
          <cell r="AO92">
            <v>1</v>
          </cell>
          <cell r="AP92">
            <v>8</v>
          </cell>
          <cell r="AQ92">
            <v>8</v>
          </cell>
          <cell r="AR92">
            <v>2</v>
          </cell>
          <cell r="AS92">
            <v>459</v>
          </cell>
          <cell r="AT92">
            <v>48</v>
          </cell>
          <cell r="AU92">
            <v>42</v>
          </cell>
          <cell r="AV92">
            <v>193</v>
          </cell>
          <cell r="AW92">
            <v>18</v>
          </cell>
          <cell r="AX92">
            <v>73</v>
          </cell>
          <cell r="AY92">
            <v>876</v>
          </cell>
          <cell r="AZ92">
            <v>475.44900000000001</v>
          </cell>
          <cell r="BA92">
            <v>473.55099999999999</v>
          </cell>
        </row>
        <row r="93">
          <cell r="E93">
            <v>4259</v>
          </cell>
          <cell r="F93" t="str">
            <v>P.S. Huahuaya</v>
          </cell>
          <cell r="G93">
            <v>394</v>
          </cell>
          <cell r="H93">
            <v>5</v>
          </cell>
          <cell r="I93">
            <v>7</v>
          </cell>
          <cell r="J93">
            <v>9</v>
          </cell>
          <cell r="K93">
            <v>5</v>
          </cell>
          <cell r="L93">
            <v>7</v>
          </cell>
          <cell r="M93">
            <v>5</v>
          </cell>
          <cell r="N93">
            <v>10</v>
          </cell>
          <cell r="O93">
            <v>10</v>
          </cell>
          <cell r="P93">
            <v>10</v>
          </cell>
          <cell r="Q93">
            <v>10</v>
          </cell>
          <cell r="R93">
            <v>11</v>
          </cell>
          <cell r="S93">
            <v>11</v>
          </cell>
          <cell r="T93">
            <v>8</v>
          </cell>
          <cell r="U93">
            <v>9</v>
          </cell>
          <cell r="V93">
            <v>8</v>
          </cell>
          <cell r="W93">
            <v>8</v>
          </cell>
          <cell r="X93">
            <v>7</v>
          </cell>
          <cell r="Y93">
            <v>7</v>
          </cell>
          <cell r="Z93">
            <v>7</v>
          </cell>
          <cell r="AA93">
            <v>7</v>
          </cell>
          <cell r="AB93">
            <v>32</v>
          </cell>
          <cell r="AC93">
            <v>31</v>
          </cell>
          <cell r="AD93">
            <v>33</v>
          </cell>
          <cell r="AE93">
            <v>29</v>
          </cell>
          <cell r="AF93">
            <v>26</v>
          </cell>
          <cell r="AG93">
            <v>22</v>
          </cell>
          <cell r="AH93">
            <v>19</v>
          </cell>
          <cell r="AI93">
            <v>12</v>
          </cell>
          <cell r="AJ93">
            <v>12</v>
          </cell>
          <cell r="AK93">
            <v>8</v>
          </cell>
          <cell r="AL93">
            <v>4</v>
          </cell>
          <cell r="AM93">
            <v>3</v>
          </cell>
          <cell r="AN93">
            <v>2</v>
          </cell>
          <cell r="AO93">
            <v>1</v>
          </cell>
          <cell r="AP93">
            <v>4</v>
          </cell>
          <cell r="AQ93">
            <v>4</v>
          </cell>
          <cell r="AR93">
            <v>2</v>
          </cell>
          <cell r="AS93">
            <v>196</v>
          </cell>
          <cell r="AT93">
            <v>21</v>
          </cell>
          <cell r="AU93">
            <v>18</v>
          </cell>
          <cell r="AV93">
            <v>82</v>
          </cell>
          <cell r="AW93">
            <v>5</v>
          </cell>
          <cell r="AX93">
            <v>30</v>
          </cell>
          <cell r="AY93">
            <v>364</v>
          </cell>
          <cell r="AZ93">
            <v>197.39400000000001</v>
          </cell>
          <cell r="BA93">
            <v>196.60599999999999</v>
          </cell>
        </row>
        <row r="94">
          <cell r="E94">
            <v>4260</v>
          </cell>
          <cell r="F94" t="str">
            <v>P.S. Peña Blanca</v>
          </cell>
          <cell r="G94">
            <v>1800</v>
          </cell>
          <cell r="H94">
            <v>34</v>
          </cell>
          <cell r="I94">
            <v>29</v>
          </cell>
          <cell r="J94">
            <v>31</v>
          </cell>
          <cell r="K94">
            <v>31</v>
          </cell>
          <cell r="L94">
            <v>41</v>
          </cell>
          <cell r="M94">
            <v>47</v>
          </cell>
          <cell r="N94">
            <v>44</v>
          </cell>
          <cell r="O94">
            <v>44</v>
          </cell>
          <cell r="P94">
            <v>44</v>
          </cell>
          <cell r="Q94">
            <v>44</v>
          </cell>
          <cell r="R94">
            <v>42</v>
          </cell>
          <cell r="S94">
            <v>42</v>
          </cell>
          <cell r="T94">
            <v>40</v>
          </cell>
          <cell r="U94">
            <v>38</v>
          </cell>
          <cell r="V94">
            <v>37</v>
          </cell>
          <cell r="W94">
            <v>35</v>
          </cell>
          <cell r="X94">
            <v>32</v>
          </cell>
          <cell r="Y94">
            <v>31</v>
          </cell>
          <cell r="Z94">
            <v>30</v>
          </cell>
          <cell r="AA94">
            <v>31</v>
          </cell>
          <cell r="AB94">
            <v>145</v>
          </cell>
          <cell r="AC94">
            <v>140</v>
          </cell>
          <cell r="AD94">
            <v>149</v>
          </cell>
          <cell r="AE94">
            <v>131</v>
          </cell>
          <cell r="AF94">
            <v>117</v>
          </cell>
          <cell r="AG94">
            <v>99</v>
          </cell>
          <cell r="AH94">
            <v>86</v>
          </cell>
          <cell r="AI94">
            <v>54</v>
          </cell>
          <cell r="AJ94">
            <v>52</v>
          </cell>
          <cell r="AK94">
            <v>38</v>
          </cell>
          <cell r="AL94">
            <v>19</v>
          </cell>
          <cell r="AM94">
            <v>13</v>
          </cell>
          <cell r="AN94">
            <v>10</v>
          </cell>
          <cell r="AO94">
            <v>3</v>
          </cell>
          <cell r="AP94">
            <v>16</v>
          </cell>
          <cell r="AQ94">
            <v>16</v>
          </cell>
          <cell r="AR94">
            <v>32</v>
          </cell>
          <cell r="AS94">
            <v>886</v>
          </cell>
          <cell r="AT94">
            <v>93</v>
          </cell>
          <cell r="AU94">
            <v>81</v>
          </cell>
          <cell r="AV94">
            <v>372</v>
          </cell>
          <cell r="AW94">
            <v>42</v>
          </cell>
          <cell r="AX94">
            <v>139</v>
          </cell>
          <cell r="AY94">
            <v>1661</v>
          </cell>
          <cell r="AZ94">
            <v>901.8</v>
          </cell>
          <cell r="BA94">
            <v>898.2</v>
          </cell>
        </row>
        <row r="95">
          <cell r="E95">
            <v>9965</v>
          </cell>
          <cell r="F95" t="str">
            <v>P.S. San Antonio</v>
          </cell>
          <cell r="G95">
            <v>452</v>
          </cell>
          <cell r="H95">
            <v>10</v>
          </cell>
          <cell r="I95">
            <v>8</v>
          </cell>
          <cell r="J95">
            <v>8</v>
          </cell>
          <cell r="K95">
            <v>11</v>
          </cell>
          <cell r="L95">
            <v>16</v>
          </cell>
          <cell r="M95">
            <v>14</v>
          </cell>
          <cell r="N95">
            <v>11</v>
          </cell>
          <cell r="O95">
            <v>11</v>
          </cell>
          <cell r="P95">
            <v>11</v>
          </cell>
          <cell r="Q95">
            <v>11</v>
          </cell>
          <cell r="R95">
            <v>10</v>
          </cell>
          <cell r="S95">
            <v>10</v>
          </cell>
          <cell r="T95">
            <v>10</v>
          </cell>
          <cell r="U95">
            <v>9</v>
          </cell>
          <cell r="V95">
            <v>9</v>
          </cell>
          <cell r="W95">
            <v>8</v>
          </cell>
          <cell r="X95">
            <v>8</v>
          </cell>
          <cell r="Y95">
            <v>8</v>
          </cell>
          <cell r="Z95">
            <v>7</v>
          </cell>
          <cell r="AA95">
            <v>7</v>
          </cell>
          <cell r="AB95">
            <v>35</v>
          </cell>
          <cell r="AC95">
            <v>34</v>
          </cell>
          <cell r="AD95">
            <v>36</v>
          </cell>
          <cell r="AE95">
            <v>32</v>
          </cell>
          <cell r="AF95">
            <v>28</v>
          </cell>
          <cell r="AG95">
            <v>24</v>
          </cell>
          <cell r="AH95">
            <v>21</v>
          </cell>
          <cell r="AI95">
            <v>13</v>
          </cell>
          <cell r="AJ95">
            <v>13</v>
          </cell>
          <cell r="AK95">
            <v>9</v>
          </cell>
          <cell r="AL95">
            <v>5</v>
          </cell>
          <cell r="AM95">
            <v>3</v>
          </cell>
          <cell r="AN95">
            <v>2</v>
          </cell>
          <cell r="AO95">
            <v>1</v>
          </cell>
          <cell r="AP95">
            <v>4</v>
          </cell>
          <cell r="AQ95">
            <v>4</v>
          </cell>
          <cell r="AR95">
            <v>4</v>
          </cell>
          <cell r="AS95">
            <v>216</v>
          </cell>
          <cell r="AT95">
            <v>23</v>
          </cell>
          <cell r="AU95">
            <v>20</v>
          </cell>
          <cell r="AV95">
            <v>91</v>
          </cell>
          <cell r="AW95">
            <v>12</v>
          </cell>
          <cell r="AX95">
            <v>35</v>
          </cell>
          <cell r="AY95">
            <v>417</v>
          </cell>
          <cell r="AZ95">
            <v>226.452</v>
          </cell>
          <cell r="BA95">
            <v>225.548</v>
          </cell>
        </row>
        <row r="96">
          <cell r="E96">
            <v>13058</v>
          </cell>
          <cell r="F96" t="str">
            <v>P.S. San Pedro</v>
          </cell>
          <cell r="G96">
            <v>449</v>
          </cell>
          <cell r="H96">
            <v>16</v>
          </cell>
          <cell r="I96">
            <v>20</v>
          </cell>
          <cell r="J96">
            <v>10</v>
          </cell>
          <cell r="K96">
            <v>12</v>
          </cell>
          <cell r="L96">
            <v>12</v>
          </cell>
          <cell r="M96">
            <v>9</v>
          </cell>
          <cell r="N96">
            <v>10</v>
          </cell>
          <cell r="O96">
            <v>10</v>
          </cell>
          <cell r="P96">
            <v>10</v>
          </cell>
          <cell r="Q96">
            <v>10</v>
          </cell>
          <cell r="R96">
            <v>10</v>
          </cell>
          <cell r="S96">
            <v>10</v>
          </cell>
          <cell r="T96">
            <v>9</v>
          </cell>
          <cell r="U96">
            <v>9</v>
          </cell>
          <cell r="V96">
            <v>9</v>
          </cell>
          <cell r="W96">
            <v>8</v>
          </cell>
          <cell r="X96">
            <v>8</v>
          </cell>
          <cell r="Y96">
            <v>7</v>
          </cell>
          <cell r="Z96">
            <v>7</v>
          </cell>
          <cell r="AA96">
            <v>7</v>
          </cell>
          <cell r="AB96">
            <v>34</v>
          </cell>
          <cell r="AC96">
            <v>33</v>
          </cell>
          <cell r="AD96">
            <v>35</v>
          </cell>
          <cell r="AE96">
            <v>31</v>
          </cell>
          <cell r="AF96">
            <v>27</v>
          </cell>
          <cell r="AG96">
            <v>23</v>
          </cell>
          <cell r="AH96">
            <v>20</v>
          </cell>
          <cell r="AI96">
            <v>13</v>
          </cell>
          <cell r="AJ96">
            <v>12</v>
          </cell>
          <cell r="AK96">
            <v>9</v>
          </cell>
          <cell r="AL96">
            <v>4</v>
          </cell>
          <cell r="AM96">
            <v>3</v>
          </cell>
          <cell r="AN96">
            <v>2</v>
          </cell>
          <cell r="AO96">
            <v>1</v>
          </cell>
          <cell r="AP96">
            <v>4</v>
          </cell>
          <cell r="AQ96">
            <v>4</v>
          </cell>
          <cell r="AR96">
            <v>1</v>
          </cell>
          <cell r="AS96">
            <v>209</v>
          </cell>
          <cell r="AT96">
            <v>22</v>
          </cell>
          <cell r="AU96">
            <v>19</v>
          </cell>
          <cell r="AV96">
            <v>87</v>
          </cell>
          <cell r="AW96">
            <v>14</v>
          </cell>
          <cell r="AX96">
            <v>35</v>
          </cell>
          <cell r="AY96">
            <v>414</v>
          </cell>
          <cell r="AZ96">
            <v>224.94900000000001</v>
          </cell>
          <cell r="BA96">
            <v>224.05099999999999</v>
          </cell>
        </row>
        <row r="97">
          <cell r="E97">
            <v>18121</v>
          </cell>
          <cell r="F97" t="str">
            <v>P.S. Porvenir</v>
          </cell>
          <cell r="G97">
            <v>647</v>
          </cell>
          <cell r="H97">
            <v>14</v>
          </cell>
          <cell r="I97">
            <v>12</v>
          </cell>
          <cell r="J97">
            <v>10</v>
          </cell>
          <cell r="K97">
            <v>11</v>
          </cell>
          <cell r="L97">
            <v>14</v>
          </cell>
          <cell r="M97">
            <v>13</v>
          </cell>
          <cell r="N97">
            <v>16</v>
          </cell>
          <cell r="O97">
            <v>16</v>
          </cell>
          <cell r="P97">
            <v>16</v>
          </cell>
          <cell r="Q97">
            <v>16</v>
          </cell>
          <cell r="R97">
            <v>15</v>
          </cell>
          <cell r="S97">
            <v>15</v>
          </cell>
          <cell r="T97">
            <v>14</v>
          </cell>
          <cell r="U97">
            <v>14</v>
          </cell>
          <cell r="V97">
            <v>13</v>
          </cell>
          <cell r="W97">
            <v>12</v>
          </cell>
          <cell r="X97">
            <v>12</v>
          </cell>
          <cell r="Y97">
            <v>11</v>
          </cell>
          <cell r="Z97">
            <v>11</v>
          </cell>
          <cell r="AA97">
            <v>11</v>
          </cell>
          <cell r="AB97">
            <v>52</v>
          </cell>
          <cell r="AC97">
            <v>51</v>
          </cell>
          <cell r="AD97">
            <v>54</v>
          </cell>
          <cell r="AE97">
            <v>47</v>
          </cell>
          <cell r="AF97">
            <v>42</v>
          </cell>
          <cell r="AG97">
            <v>36</v>
          </cell>
          <cell r="AH97">
            <v>31</v>
          </cell>
          <cell r="AI97">
            <v>19</v>
          </cell>
          <cell r="AJ97">
            <v>19</v>
          </cell>
          <cell r="AK97">
            <v>14</v>
          </cell>
          <cell r="AL97">
            <v>7</v>
          </cell>
          <cell r="AM97">
            <v>5</v>
          </cell>
          <cell r="AN97">
            <v>4</v>
          </cell>
          <cell r="AO97">
            <v>1</v>
          </cell>
          <cell r="AP97">
            <v>6</v>
          </cell>
          <cell r="AQ97">
            <v>6</v>
          </cell>
          <cell r="AR97">
            <v>11</v>
          </cell>
          <cell r="AS97">
            <v>320</v>
          </cell>
          <cell r="AT97">
            <v>33</v>
          </cell>
          <cell r="AU97">
            <v>29</v>
          </cell>
          <cell r="AV97">
            <v>134</v>
          </cell>
          <cell r="AW97">
            <v>17</v>
          </cell>
          <cell r="AX97">
            <v>50</v>
          </cell>
          <cell r="AY97">
            <v>597</v>
          </cell>
          <cell r="AZ97">
            <v>324.14699999999999</v>
          </cell>
          <cell r="BA97">
            <v>322.85300000000001</v>
          </cell>
        </row>
        <row r="98">
          <cell r="E98">
            <v>0</v>
          </cell>
          <cell r="F98" t="str">
            <v>SANTA ROSA</v>
          </cell>
          <cell r="G98">
            <v>11564</v>
          </cell>
          <cell r="H98">
            <v>155</v>
          </cell>
          <cell r="I98">
            <v>166</v>
          </cell>
          <cell r="J98">
            <v>140</v>
          </cell>
          <cell r="K98">
            <v>165</v>
          </cell>
          <cell r="L98">
            <v>179</v>
          </cell>
          <cell r="M98">
            <v>187</v>
          </cell>
          <cell r="N98">
            <v>255</v>
          </cell>
          <cell r="O98">
            <v>260</v>
          </cell>
          <cell r="P98">
            <v>260</v>
          </cell>
          <cell r="Q98">
            <v>260</v>
          </cell>
          <cell r="R98">
            <v>256</v>
          </cell>
          <cell r="S98">
            <v>252</v>
          </cell>
          <cell r="T98">
            <v>247</v>
          </cell>
          <cell r="U98">
            <v>241</v>
          </cell>
          <cell r="V98">
            <v>234</v>
          </cell>
          <cell r="W98">
            <v>227</v>
          </cell>
          <cell r="X98">
            <v>219</v>
          </cell>
          <cell r="Y98">
            <v>214</v>
          </cell>
          <cell r="Z98">
            <v>209</v>
          </cell>
          <cell r="AA98">
            <v>205</v>
          </cell>
          <cell r="AB98">
            <v>953</v>
          </cell>
          <cell r="AC98">
            <v>946</v>
          </cell>
          <cell r="AD98">
            <v>1047</v>
          </cell>
          <cell r="AE98">
            <v>869</v>
          </cell>
          <cell r="AF98">
            <v>841</v>
          </cell>
          <cell r="AG98">
            <v>667</v>
          </cell>
          <cell r="AH98">
            <v>521</v>
          </cell>
          <cell r="AI98">
            <v>393</v>
          </cell>
          <cell r="AJ98">
            <v>325</v>
          </cell>
          <cell r="AK98">
            <v>259</v>
          </cell>
          <cell r="AL98">
            <v>190</v>
          </cell>
          <cell r="AM98">
            <v>103</v>
          </cell>
          <cell r="AN98">
            <v>119</v>
          </cell>
          <cell r="AO98">
            <v>13</v>
          </cell>
          <cell r="AP98">
            <v>83</v>
          </cell>
          <cell r="AQ98">
            <v>80</v>
          </cell>
          <cell r="AR98">
            <v>75</v>
          </cell>
          <cell r="AS98">
            <v>5520</v>
          </cell>
          <cell r="AT98">
            <v>590</v>
          </cell>
          <cell r="AU98">
            <v>463</v>
          </cell>
          <cell r="AV98">
            <v>2527</v>
          </cell>
          <cell r="AW98">
            <v>172</v>
          </cell>
          <cell r="AX98">
            <v>2371</v>
          </cell>
          <cell r="AY98">
            <v>9193</v>
          </cell>
          <cell r="AZ98">
            <v>5793.5640000000003</v>
          </cell>
          <cell r="BA98">
            <v>5770.4359999999997</v>
          </cell>
        </row>
        <row r="99">
          <cell r="E99">
            <v>4261</v>
          </cell>
          <cell r="F99" t="str">
            <v>C.S. Santa Rosa</v>
          </cell>
          <cell r="G99">
            <v>3654</v>
          </cell>
          <cell r="H99">
            <v>48</v>
          </cell>
          <cell r="I99">
            <v>55</v>
          </cell>
          <cell r="J99">
            <v>57</v>
          </cell>
          <cell r="K99">
            <v>61</v>
          </cell>
          <cell r="L99">
            <v>65</v>
          </cell>
          <cell r="M99">
            <v>68</v>
          </cell>
          <cell r="N99">
            <v>80</v>
          </cell>
          <cell r="O99">
            <v>80</v>
          </cell>
          <cell r="P99">
            <v>81</v>
          </cell>
          <cell r="Q99">
            <v>79</v>
          </cell>
          <cell r="R99">
            <v>80</v>
          </cell>
          <cell r="S99">
            <v>79</v>
          </cell>
          <cell r="T99">
            <v>76</v>
          </cell>
          <cell r="U99">
            <v>75</v>
          </cell>
          <cell r="V99">
            <v>72</v>
          </cell>
          <cell r="W99">
            <v>72</v>
          </cell>
          <cell r="X99">
            <v>68</v>
          </cell>
          <cell r="Y99">
            <v>67</v>
          </cell>
          <cell r="Z99">
            <v>65</v>
          </cell>
          <cell r="AA99">
            <v>64</v>
          </cell>
          <cell r="AB99">
            <v>295</v>
          </cell>
          <cell r="AC99">
            <v>294</v>
          </cell>
          <cell r="AD99">
            <v>325</v>
          </cell>
          <cell r="AE99">
            <v>270</v>
          </cell>
          <cell r="AF99">
            <v>262</v>
          </cell>
          <cell r="AG99">
            <v>208</v>
          </cell>
          <cell r="AH99">
            <v>163</v>
          </cell>
          <cell r="AI99">
            <v>125</v>
          </cell>
          <cell r="AJ99">
            <v>103</v>
          </cell>
          <cell r="AK99">
            <v>82</v>
          </cell>
          <cell r="AL99">
            <v>61</v>
          </cell>
          <cell r="AM99">
            <v>35</v>
          </cell>
          <cell r="AN99">
            <v>39</v>
          </cell>
          <cell r="AO99">
            <v>5</v>
          </cell>
          <cell r="AP99">
            <v>25</v>
          </cell>
          <cell r="AQ99">
            <v>25</v>
          </cell>
          <cell r="AR99">
            <v>17</v>
          </cell>
          <cell r="AS99">
            <v>1695</v>
          </cell>
          <cell r="AT99">
            <v>181</v>
          </cell>
          <cell r="AU99">
            <v>141</v>
          </cell>
          <cell r="AV99">
            <v>777</v>
          </cell>
          <cell r="AW99">
            <v>54</v>
          </cell>
          <cell r="AX99">
            <v>749</v>
          </cell>
          <cell r="AY99">
            <v>2905</v>
          </cell>
          <cell r="AZ99">
            <v>1830.654</v>
          </cell>
          <cell r="BA99">
            <v>1823.346</v>
          </cell>
        </row>
        <row r="100">
          <cell r="E100">
            <v>4262</v>
          </cell>
          <cell r="F100" t="str">
            <v>P.S. Puentecillos</v>
          </cell>
          <cell r="G100">
            <v>2753</v>
          </cell>
          <cell r="H100">
            <v>36</v>
          </cell>
          <cell r="I100">
            <v>31</v>
          </cell>
          <cell r="J100">
            <v>26</v>
          </cell>
          <cell r="K100">
            <v>36</v>
          </cell>
          <cell r="L100">
            <v>35</v>
          </cell>
          <cell r="M100">
            <v>46</v>
          </cell>
          <cell r="N100">
            <v>61</v>
          </cell>
          <cell r="O100">
            <v>62</v>
          </cell>
          <cell r="P100">
            <v>63</v>
          </cell>
          <cell r="Q100">
            <v>62</v>
          </cell>
          <cell r="R100">
            <v>61</v>
          </cell>
          <cell r="S100">
            <v>60</v>
          </cell>
          <cell r="T100">
            <v>60</v>
          </cell>
          <cell r="U100">
            <v>58</v>
          </cell>
          <cell r="V100">
            <v>57</v>
          </cell>
          <cell r="W100">
            <v>55</v>
          </cell>
          <cell r="X100">
            <v>53</v>
          </cell>
          <cell r="Y100">
            <v>52</v>
          </cell>
          <cell r="Z100">
            <v>51</v>
          </cell>
          <cell r="AA100">
            <v>50</v>
          </cell>
          <cell r="AB100">
            <v>227</v>
          </cell>
          <cell r="AC100">
            <v>225</v>
          </cell>
          <cell r="AD100">
            <v>249</v>
          </cell>
          <cell r="AE100">
            <v>207</v>
          </cell>
          <cell r="AF100">
            <v>201</v>
          </cell>
          <cell r="AG100">
            <v>160</v>
          </cell>
          <cell r="AH100">
            <v>125</v>
          </cell>
          <cell r="AI100">
            <v>95</v>
          </cell>
          <cell r="AJ100">
            <v>79</v>
          </cell>
          <cell r="AK100">
            <v>64</v>
          </cell>
          <cell r="AL100">
            <v>48</v>
          </cell>
          <cell r="AM100">
            <v>27</v>
          </cell>
          <cell r="AN100">
            <v>31</v>
          </cell>
          <cell r="AO100">
            <v>3</v>
          </cell>
          <cell r="AP100">
            <v>20</v>
          </cell>
          <cell r="AQ100">
            <v>19</v>
          </cell>
          <cell r="AR100">
            <v>25</v>
          </cell>
          <cell r="AS100">
            <v>1298</v>
          </cell>
          <cell r="AT100">
            <v>139</v>
          </cell>
          <cell r="AU100">
            <v>109</v>
          </cell>
          <cell r="AV100">
            <v>594</v>
          </cell>
          <cell r="AW100">
            <v>44</v>
          </cell>
          <cell r="AX100">
            <v>564</v>
          </cell>
          <cell r="AY100">
            <v>2189</v>
          </cell>
          <cell r="AZ100">
            <v>1379.2529999999999</v>
          </cell>
          <cell r="BA100">
            <v>1373.7470000000001</v>
          </cell>
        </row>
        <row r="101">
          <cell r="E101">
            <v>4263</v>
          </cell>
          <cell r="F101" t="str">
            <v>P.S. Puyaya</v>
          </cell>
          <cell r="G101">
            <v>1185</v>
          </cell>
          <cell r="H101">
            <v>18</v>
          </cell>
          <cell r="I101">
            <v>16</v>
          </cell>
          <cell r="J101">
            <v>13</v>
          </cell>
          <cell r="K101">
            <v>9</v>
          </cell>
          <cell r="L101">
            <v>20</v>
          </cell>
          <cell r="M101">
            <v>14</v>
          </cell>
          <cell r="N101">
            <v>26</v>
          </cell>
          <cell r="O101">
            <v>27</v>
          </cell>
          <cell r="P101">
            <v>27</v>
          </cell>
          <cell r="Q101">
            <v>27</v>
          </cell>
          <cell r="R101">
            <v>26</v>
          </cell>
          <cell r="S101">
            <v>26</v>
          </cell>
          <cell r="T101">
            <v>26</v>
          </cell>
          <cell r="U101">
            <v>25</v>
          </cell>
          <cell r="V101">
            <v>24</v>
          </cell>
          <cell r="W101">
            <v>23</v>
          </cell>
          <cell r="X101">
            <v>23</v>
          </cell>
          <cell r="Y101">
            <v>22</v>
          </cell>
          <cell r="Z101">
            <v>22</v>
          </cell>
          <cell r="AA101">
            <v>21</v>
          </cell>
          <cell r="AB101">
            <v>100</v>
          </cell>
          <cell r="AC101">
            <v>99</v>
          </cell>
          <cell r="AD101">
            <v>110</v>
          </cell>
          <cell r="AE101">
            <v>91</v>
          </cell>
          <cell r="AF101">
            <v>88</v>
          </cell>
          <cell r="AG101">
            <v>69</v>
          </cell>
          <cell r="AH101">
            <v>54</v>
          </cell>
          <cell r="AI101">
            <v>40</v>
          </cell>
          <cell r="AJ101">
            <v>33</v>
          </cell>
          <cell r="AK101">
            <v>26</v>
          </cell>
          <cell r="AL101">
            <v>19</v>
          </cell>
          <cell r="AM101">
            <v>10</v>
          </cell>
          <cell r="AN101">
            <v>11</v>
          </cell>
          <cell r="AO101">
            <v>1</v>
          </cell>
          <cell r="AP101">
            <v>9</v>
          </cell>
          <cell r="AQ101">
            <v>8</v>
          </cell>
          <cell r="AR101">
            <v>18</v>
          </cell>
          <cell r="AS101">
            <v>586</v>
          </cell>
          <cell r="AT101">
            <v>63</v>
          </cell>
          <cell r="AU101">
            <v>49</v>
          </cell>
          <cell r="AV101">
            <v>268</v>
          </cell>
          <cell r="AW101">
            <v>22</v>
          </cell>
          <cell r="AX101">
            <v>243</v>
          </cell>
          <cell r="AY101">
            <v>942</v>
          </cell>
          <cell r="AZ101">
            <v>593.68499999999995</v>
          </cell>
          <cell r="BA101">
            <v>591.31500000000005</v>
          </cell>
        </row>
        <row r="102">
          <cell r="E102">
            <v>4264</v>
          </cell>
          <cell r="F102" t="str">
            <v>P.S. Montango</v>
          </cell>
          <cell r="G102">
            <v>1024</v>
          </cell>
          <cell r="H102">
            <v>14</v>
          </cell>
          <cell r="I102">
            <v>17</v>
          </cell>
          <cell r="J102">
            <v>10</v>
          </cell>
          <cell r="K102">
            <v>11</v>
          </cell>
          <cell r="L102">
            <v>14</v>
          </cell>
          <cell r="M102">
            <v>9</v>
          </cell>
          <cell r="N102">
            <v>23</v>
          </cell>
          <cell r="O102">
            <v>23</v>
          </cell>
          <cell r="P102">
            <v>23</v>
          </cell>
          <cell r="Q102">
            <v>23</v>
          </cell>
          <cell r="R102">
            <v>23</v>
          </cell>
          <cell r="S102">
            <v>22</v>
          </cell>
          <cell r="T102">
            <v>22</v>
          </cell>
          <cell r="U102">
            <v>22</v>
          </cell>
          <cell r="V102">
            <v>21</v>
          </cell>
          <cell r="W102">
            <v>20</v>
          </cell>
          <cell r="X102">
            <v>20</v>
          </cell>
          <cell r="Y102">
            <v>19</v>
          </cell>
          <cell r="Z102">
            <v>19</v>
          </cell>
          <cell r="AA102">
            <v>18</v>
          </cell>
          <cell r="AB102">
            <v>87</v>
          </cell>
          <cell r="AC102">
            <v>86</v>
          </cell>
          <cell r="AD102">
            <v>95</v>
          </cell>
          <cell r="AE102">
            <v>79</v>
          </cell>
          <cell r="AF102">
            <v>76</v>
          </cell>
          <cell r="AG102">
            <v>60</v>
          </cell>
          <cell r="AH102">
            <v>47</v>
          </cell>
          <cell r="AI102">
            <v>35</v>
          </cell>
          <cell r="AJ102">
            <v>29</v>
          </cell>
          <cell r="AK102">
            <v>23</v>
          </cell>
          <cell r="AL102">
            <v>16</v>
          </cell>
          <cell r="AM102">
            <v>8</v>
          </cell>
          <cell r="AN102">
            <v>10</v>
          </cell>
          <cell r="AO102">
            <v>1</v>
          </cell>
          <cell r="AP102">
            <v>8</v>
          </cell>
          <cell r="AQ102">
            <v>7</v>
          </cell>
          <cell r="AR102">
            <v>5</v>
          </cell>
          <cell r="AS102">
            <v>509</v>
          </cell>
          <cell r="AT102">
            <v>54</v>
          </cell>
          <cell r="AU102">
            <v>43</v>
          </cell>
          <cell r="AV102">
            <v>233</v>
          </cell>
          <cell r="AW102">
            <v>17</v>
          </cell>
          <cell r="AX102">
            <v>210</v>
          </cell>
          <cell r="AY102">
            <v>814</v>
          </cell>
          <cell r="AZ102">
            <v>513.024</v>
          </cell>
          <cell r="BA102">
            <v>510.976</v>
          </cell>
        </row>
        <row r="103">
          <cell r="E103">
            <v>4265</v>
          </cell>
          <cell r="F103" t="str">
            <v>P.S. Huallape</v>
          </cell>
          <cell r="G103">
            <v>1006</v>
          </cell>
          <cell r="H103">
            <v>11</v>
          </cell>
          <cell r="I103">
            <v>13</v>
          </cell>
          <cell r="J103">
            <v>8</v>
          </cell>
          <cell r="K103">
            <v>20</v>
          </cell>
          <cell r="L103">
            <v>13</v>
          </cell>
          <cell r="M103">
            <v>12</v>
          </cell>
          <cell r="N103">
            <v>22</v>
          </cell>
          <cell r="O103">
            <v>23</v>
          </cell>
          <cell r="P103">
            <v>23</v>
          </cell>
          <cell r="Q103">
            <v>23</v>
          </cell>
          <cell r="R103">
            <v>22</v>
          </cell>
          <cell r="S103">
            <v>22</v>
          </cell>
          <cell r="T103">
            <v>22</v>
          </cell>
          <cell r="U103">
            <v>21</v>
          </cell>
          <cell r="V103">
            <v>21</v>
          </cell>
          <cell r="W103">
            <v>20</v>
          </cell>
          <cell r="X103">
            <v>19</v>
          </cell>
          <cell r="Y103">
            <v>19</v>
          </cell>
          <cell r="Z103">
            <v>18</v>
          </cell>
          <cell r="AA103">
            <v>18</v>
          </cell>
          <cell r="AB103">
            <v>85</v>
          </cell>
          <cell r="AC103">
            <v>84</v>
          </cell>
          <cell r="AD103">
            <v>93</v>
          </cell>
          <cell r="AE103">
            <v>77</v>
          </cell>
          <cell r="AF103">
            <v>74</v>
          </cell>
          <cell r="AG103">
            <v>59</v>
          </cell>
          <cell r="AH103">
            <v>46</v>
          </cell>
          <cell r="AI103">
            <v>34</v>
          </cell>
          <cell r="AJ103">
            <v>28</v>
          </cell>
          <cell r="AK103">
            <v>22</v>
          </cell>
          <cell r="AL103">
            <v>16</v>
          </cell>
          <cell r="AM103">
            <v>8</v>
          </cell>
          <cell r="AN103">
            <v>10</v>
          </cell>
          <cell r="AO103">
            <v>1</v>
          </cell>
          <cell r="AP103">
            <v>7</v>
          </cell>
          <cell r="AQ103">
            <v>7</v>
          </cell>
          <cell r="AR103">
            <v>5</v>
          </cell>
          <cell r="AS103">
            <v>496</v>
          </cell>
          <cell r="AT103">
            <v>53</v>
          </cell>
          <cell r="AU103">
            <v>42</v>
          </cell>
          <cell r="AV103">
            <v>227</v>
          </cell>
          <cell r="AW103">
            <v>10</v>
          </cell>
          <cell r="AX103">
            <v>206</v>
          </cell>
          <cell r="AY103">
            <v>800</v>
          </cell>
          <cell r="AZ103">
            <v>504.00600000000003</v>
          </cell>
          <cell r="BA103">
            <v>501.99399999999997</v>
          </cell>
        </row>
        <row r="104">
          <cell r="E104">
            <v>4266</v>
          </cell>
          <cell r="F104" t="str">
            <v>P.S. Shumbana</v>
          </cell>
          <cell r="G104">
            <v>1942</v>
          </cell>
          <cell r="H104">
            <v>28</v>
          </cell>
          <cell r="I104">
            <v>34</v>
          </cell>
          <cell r="J104">
            <v>26</v>
          </cell>
          <cell r="K104">
            <v>28</v>
          </cell>
          <cell r="L104">
            <v>32</v>
          </cell>
          <cell r="M104">
            <v>38</v>
          </cell>
          <cell r="N104">
            <v>43</v>
          </cell>
          <cell r="O104">
            <v>45</v>
          </cell>
          <cell r="P104">
            <v>43</v>
          </cell>
          <cell r="Q104">
            <v>46</v>
          </cell>
          <cell r="R104">
            <v>44</v>
          </cell>
          <cell r="S104">
            <v>43</v>
          </cell>
          <cell r="T104">
            <v>41</v>
          </cell>
          <cell r="U104">
            <v>40</v>
          </cell>
          <cell r="V104">
            <v>39</v>
          </cell>
          <cell r="W104">
            <v>37</v>
          </cell>
          <cell r="X104">
            <v>36</v>
          </cell>
          <cell r="Y104">
            <v>35</v>
          </cell>
          <cell r="Z104">
            <v>34</v>
          </cell>
          <cell r="AA104">
            <v>34</v>
          </cell>
          <cell r="AB104">
            <v>159</v>
          </cell>
          <cell r="AC104">
            <v>158</v>
          </cell>
          <cell r="AD104">
            <v>175</v>
          </cell>
          <cell r="AE104">
            <v>145</v>
          </cell>
          <cell r="AF104">
            <v>140</v>
          </cell>
          <cell r="AG104">
            <v>111</v>
          </cell>
          <cell r="AH104">
            <v>86</v>
          </cell>
          <cell r="AI104">
            <v>64</v>
          </cell>
          <cell r="AJ104">
            <v>53</v>
          </cell>
          <cell r="AK104">
            <v>42</v>
          </cell>
          <cell r="AL104">
            <v>30</v>
          </cell>
          <cell r="AM104">
            <v>15</v>
          </cell>
          <cell r="AN104">
            <v>18</v>
          </cell>
          <cell r="AO104">
            <v>2</v>
          </cell>
          <cell r="AP104">
            <v>14</v>
          </cell>
          <cell r="AQ104">
            <v>14</v>
          </cell>
          <cell r="AR104">
            <v>5</v>
          </cell>
          <cell r="AS104">
            <v>936</v>
          </cell>
          <cell r="AT104">
            <v>100</v>
          </cell>
          <cell r="AU104">
            <v>79</v>
          </cell>
          <cell r="AV104">
            <v>428</v>
          </cell>
          <cell r="AW104">
            <v>25</v>
          </cell>
          <cell r="AX104">
            <v>398</v>
          </cell>
          <cell r="AY104">
            <v>1544</v>
          </cell>
          <cell r="AZ104">
            <v>972.94200000000001</v>
          </cell>
          <cell r="BA104">
            <v>969.05799999999999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EZ1988"/>
  <sheetViews>
    <sheetView tabSelected="1" zoomScale="90" zoomScaleNormal="90" zoomScaleSheetLayoutView="70" workbookViewId="0">
      <pane xSplit="6" ySplit="4" topLeftCell="G163" activePane="bottomRight" state="frozen"/>
      <selection pane="topRight" activeCell="G1" sqref="G1"/>
      <selection pane="bottomLeft" activeCell="A5" sqref="A5"/>
      <selection pane="bottomRight" activeCell="J195" sqref="J195:AU195"/>
    </sheetView>
  </sheetViews>
  <sheetFormatPr baseColWidth="10" defaultColWidth="11.5703125" defaultRowHeight="11.25"/>
  <cols>
    <col min="1" max="1" width="8.7109375" style="35" customWidth="1"/>
    <col min="2" max="2" width="9.85546875" style="35" customWidth="1"/>
    <col min="3" max="3" width="16.42578125" style="2" customWidth="1"/>
    <col min="4" max="4" width="10.42578125" style="2" customWidth="1"/>
    <col min="5" max="5" width="27.42578125" style="2" customWidth="1"/>
    <col min="6" max="6" width="39.5703125" style="2" customWidth="1"/>
    <col min="7" max="7" width="10" style="2" customWidth="1"/>
    <col min="8" max="9" width="8.5703125" style="35" customWidth="1"/>
    <col min="10" max="10" width="8.5703125" style="2" customWidth="1"/>
    <col min="11" max="11" width="7.42578125" style="2" customWidth="1"/>
    <col min="12" max="12" width="8.42578125" style="2" customWidth="1"/>
    <col min="13" max="14" width="8.140625" style="2" customWidth="1"/>
    <col min="15" max="15" width="9" style="2" customWidth="1"/>
    <col min="16" max="16" width="8.85546875" style="2" customWidth="1"/>
    <col min="17" max="17" width="9.28515625" style="2" customWidth="1"/>
    <col min="18" max="18" width="8.85546875" style="2" customWidth="1"/>
    <col min="19" max="19" width="10.7109375" style="2" customWidth="1"/>
    <col min="20" max="20" width="8.85546875" style="2" customWidth="1"/>
    <col min="21" max="21" width="9.5703125" style="2" customWidth="1"/>
    <col min="22" max="22" width="9" style="2" customWidth="1"/>
    <col min="23" max="42" width="10.7109375" style="2" customWidth="1"/>
    <col min="43" max="43" width="12.5703125" style="2" customWidth="1"/>
    <col min="44" max="47" width="10.7109375" style="2" customWidth="1"/>
    <col min="48" max="16384" width="11.5703125" style="1"/>
  </cols>
  <sheetData>
    <row r="1" spans="1:47" s="20" customFormat="1" ht="31.5" customHeight="1">
      <c r="A1" s="46" t="s">
        <v>423</v>
      </c>
      <c r="B1" s="42"/>
      <c r="C1" s="43"/>
      <c r="D1" s="40"/>
      <c r="E1" s="109"/>
      <c r="F1" s="109"/>
      <c r="G1" s="109"/>
      <c r="H1" s="111"/>
      <c r="I1" s="111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17" t="s">
        <v>428</v>
      </c>
      <c r="AR1" s="115" t="s">
        <v>361</v>
      </c>
      <c r="AS1" s="116"/>
      <c r="AT1" s="116"/>
      <c r="AU1" s="116"/>
    </row>
    <row r="2" spans="1:47" s="21" customFormat="1" ht="29.25" customHeight="1">
      <c r="A2" s="47" t="s">
        <v>445</v>
      </c>
      <c r="B2" s="44"/>
      <c r="C2" s="45"/>
      <c r="D2" s="41"/>
      <c r="E2" s="110"/>
      <c r="F2" s="110"/>
      <c r="G2" s="110"/>
      <c r="H2" s="112"/>
      <c r="I2" s="112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8"/>
      <c r="AR2" s="3" t="s">
        <v>33</v>
      </c>
      <c r="AS2" s="3" t="s">
        <v>34</v>
      </c>
      <c r="AT2" s="3" t="s">
        <v>35</v>
      </c>
      <c r="AU2" s="4" t="s">
        <v>429</v>
      </c>
    </row>
    <row r="3" spans="1:47" s="5" customFormat="1" ht="12" customHeight="1">
      <c r="A3" s="113" t="s">
        <v>260</v>
      </c>
      <c r="B3" s="113" t="s">
        <v>360</v>
      </c>
      <c r="C3" s="119" t="s">
        <v>426</v>
      </c>
      <c r="D3" s="119" t="s">
        <v>425</v>
      </c>
      <c r="E3" s="119" t="s">
        <v>424</v>
      </c>
      <c r="F3" s="119" t="s">
        <v>261</v>
      </c>
      <c r="G3" s="119" t="s">
        <v>427</v>
      </c>
      <c r="H3" s="113"/>
      <c r="I3" s="113" t="s">
        <v>362</v>
      </c>
      <c r="J3" s="119" t="s">
        <v>0</v>
      </c>
      <c r="K3" s="119" t="s">
        <v>1</v>
      </c>
      <c r="L3" s="119" t="s">
        <v>2</v>
      </c>
      <c r="M3" s="119" t="s">
        <v>3</v>
      </c>
      <c r="N3" s="119" t="s">
        <v>4</v>
      </c>
      <c r="O3" s="119" t="s">
        <v>5</v>
      </c>
      <c r="P3" s="119" t="s">
        <v>6</v>
      </c>
      <c r="Q3" s="119" t="s">
        <v>7</v>
      </c>
      <c r="R3" s="119" t="s">
        <v>8</v>
      </c>
      <c r="S3" s="119" t="s">
        <v>9</v>
      </c>
      <c r="T3" s="119" t="s">
        <v>10</v>
      </c>
      <c r="U3" s="119" t="s">
        <v>11</v>
      </c>
      <c r="V3" s="119" t="s">
        <v>12</v>
      </c>
      <c r="W3" s="119" t="s">
        <v>13</v>
      </c>
      <c r="X3" s="119" t="s">
        <v>14</v>
      </c>
      <c r="Y3" s="119" t="s">
        <v>15</v>
      </c>
      <c r="Z3" s="119" t="s">
        <v>16</v>
      </c>
      <c r="AA3" s="119" t="s">
        <v>17</v>
      </c>
      <c r="AB3" s="119" t="s">
        <v>18</v>
      </c>
      <c r="AC3" s="119" t="s">
        <v>19</v>
      </c>
      <c r="AD3" s="119" t="s">
        <v>20</v>
      </c>
      <c r="AE3" s="119" t="s">
        <v>21</v>
      </c>
      <c r="AF3" s="119" t="s">
        <v>22</v>
      </c>
      <c r="AG3" s="119" t="s">
        <v>23</v>
      </c>
      <c r="AH3" s="119" t="s">
        <v>24</v>
      </c>
      <c r="AI3" s="119" t="s">
        <v>25</v>
      </c>
      <c r="AJ3" s="119" t="s">
        <v>26</v>
      </c>
      <c r="AK3" s="119" t="s">
        <v>27</v>
      </c>
      <c r="AL3" s="119" t="s">
        <v>28</v>
      </c>
      <c r="AM3" s="119" t="s">
        <v>29</v>
      </c>
      <c r="AN3" s="119" t="s">
        <v>30</v>
      </c>
      <c r="AO3" s="119" t="s">
        <v>31</v>
      </c>
      <c r="AP3" s="119" t="s">
        <v>32</v>
      </c>
      <c r="AQ3" s="119" t="s">
        <v>428</v>
      </c>
      <c r="AR3" s="121" t="s">
        <v>361</v>
      </c>
      <c r="AS3" s="122"/>
      <c r="AT3" s="122"/>
      <c r="AU3" s="122"/>
    </row>
    <row r="4" spans="1:47" s="5" customFormat="1" ht="29.25" customHeight="1">
      <c r="A4" s="114"/>
      <c r="B4" s="114"/>
      <c r="C4" s="123"/>
      <c r="D4" s="123"/>
      <c r="E4" s="123"/>
      <c r="F4" s="123"/>
      <c r="G4" s="123"/>
      <c r="H4" s="114"/>
      <c r="I4" s="114"/>
      <c r="J4" s="123"/>
      <c r="K4" s="123"/>
      <c r="L4" s="123"/>
      <c r="M4" s="123"/>
      <c r="N4" s="123"/>
      <c r="O4" s="123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02" t="s">
        <v>33</v>
      </c>
      <c r="AS4" s="102" t="s">
        <v>34</v>
      </c>
      <c r="AT4" s="102" t="s">
        <v>35</v>
      </c>
      <c r="AU4" s="103" t="s">
        <v>429</v>
      </c>
    </row>
    <row r="5" spans="1:47" s="5" customFormat="1" ht="13.5" customHeight="1">
      <c r="A5" s="48"/>
      <c r="B5" s="48"/>
      <c r="C5" s="49"/>
      <c r="D5" s="49"/>
      <c r="E5" s="49"/>
      <c r="F5" s="101" t="s">
        <v>1209</v>
      </c>
      <c r="G5" s="49"/>
      <c r="H5" s="48"/>
      <c r="I5" s="48">
        <f t="shared" ref="I5:I67" si="0">SUM(J5:AP5)</f>
        <v>1536703</v>
      </c>
      <c r="J5" s="49">
        <f t="shared" ref="J5:AU5" si="1">J6+J297+J499+J786</f>
        <v>24380</v>
      </c>
      <c r="K5" s="49">
        <f t="shared" si="1"/>
        <v>25893</v>
      </c>
      <c r="L5" s="49">
        <f t="shared" si="1"/>
        <v>25699</v>
      </c>
      <c r="M5" s="49">
        <f t="shared" si="1"/>
        <v>26511</v>
      </c>
      <c r="N5" s="49">
        <f t="shared" si="1"/>
        <v>26871</v>
      </c>
      <c r="O5" s="49">
        <f t="shared" si="1"/>
        <v>27414</v>
      </c>
      <c r="P5" s="49">
        <f t="shared" si="1"/>
        <v>28980</v>
      </c>
      <c r="Q5" s="49">
        <f t="shared" si="1"/>
        <v>29555</v>
      </c>
      <c r="R5" s="49">
        <f t="shared" si="1"/>
        <v>29845</v>
      </c>
      <c r="S5" s="49">
        <f t="shared" si="1"/>
        <v>30197</v>
      </c>
      <c r="T5" s="49">
        <f t="shared" si="1"/>
        <v>30605</v>
      </c>
      <c r="U5" s="49">
        <f t="shared" si="1"/>
        <v>30767</v>
      </c>
      <c r="V5" s="49">
        <f t="shared" si="1"/>
        <v>31219</v>
      </c>
      <c r="W5" s="49">
        <f t="shared" si="1"/>
        <v>31026</v>
      </c>
      <c r="X5" s="49">
        <f t="shared" si="1"/>
        <v>30304</v>
      </c>
      <c r="Y5" s="49">
        <f t="shared" si="1"/>
        <v>29734</v>
      </c>
      <c r="Z5" s="49">
        <f t="shared" si="1"/>
        <v>29058</v>
      </c>
      <c r="AA5" s="49">
        <f t="shared" si="1"/>
        <v>28386</v>
      </c>
      <c r="AB5" s="49">
        <f t="shared" si="1"/>
        <v>27858</v>
      </c>
      <c r="AC5" s="49">
        <f t="shared" si="1"/>
        <v>27211</v>
      </c>
      <c r="AD5" s="49">
        <f t="shared" si="1"/>
        <v>128450</v>
      </c>
      <c r="AE5" s="49">
        <f t="shared" si="1"/>
        <v>122627</v>
      </c>
      <c r="AF5" s="49">
        <f t="shared" si="1"/>
        <v>130216</v>
      </c>
      <c r="AG5" s="49">
        <f t="shared" si="1"/>
        <v>112295</v>
      </c>
      <c r="AH5" s="49">
        <f t="shared" si="1"/>
        <v>103281</v>
      </c>
      <c r="AI5" s="49">
        <f t="shared" si="1"/>
        <v>90676</v>
      </c>
      <c r="AJ5" s="49">
        <f t="shared" si="1"/>
        <v>72278</v>
      </c>
      <c r="AK5" s="49">
        <f t="shared" si="1"/>
        <v>59111</v>
      </c>
      <c r="AL5" s="49">
        <f t="shared" si="1"/>
        <v>47095</v>
      </c>
      <c r="AM5" s="49">
        <f t="shared" si="1"/>
        <v>36401</v>
      </c>
      <c r="AN5" s="49">
        <f t="shared" si="1"/>
        <v>26924</v>
      </c>
      <c r="AO5" s="49">
        <f t="shared" si="1"/>
        <v>18473</v>
      </c>
      <c r="AP5" s="49">
        <f t="shared" si="1"/>
        <v>17363</v>
      </c>
      <c r="AQ5" s="49">
        <f t="shared" si="1"/>
        <v>1228644</v>
      </c>
      <c r="AR5" s="49">
        <f t="shared" si="1"/>
        <v>75972</v>
      </c>
      <c r="AS5" s="49">
        <f t="shared" si="1"/>
        <v>70163</v>
      </c>
      <c r="AT5" s="49">
        <f t="shared" si="1"/>
        <v>356407</v>
      </c>
      <c r="AU5" s="49">
        <f t="shared" si="1"/>
        <v>23051</v>
      </c>
    </row>
    <row r="6" spans="1:47" s="7" customFormat="1" ht="12">
      <c r="A6" s="50">
        <v>2</v>
      </c>
      <c r="B6" s="50"/>
      <c r="C6" s="51" t="s">
        <v>352</v>
      </c>
      <c r="D6" s="51"/>
      <c r="E6" s="51"/>
      <c r="F6" s="51" t="s">
        <v>351</v>
      </c>
      <c r="G6" s="6"/>
      <c r="H6" s="27"/>
      <c r="I6" s="27">
        <f t="shared" si="0"/>
        <v>734331</v>
      </c>
      <c r="J6" s="6">
        <f t="shared" ref="J6:AU6" si="2">J7+J32+J111+J168+J195+J225+J279</f>
        <v>11993</v>
      </c>
      <c r="K6" s="6">
        <f t="shared" si="2"/>
        <v>12793</v>
      </c>
      <c r="L6" s="6">
        <f t="shared" si="2"/>
        <v>12697</v>
      </c>
      <c r="M6" s="6">
        <f t="shared" si="2"/>
        <v>13214</v>
      </c>
      <c r="N6" s="6">
        <f t="shared" si="2"/>
        <v>12797</v>
      </c>
      <c r="O6" s="6">
        <f t="shared" si="2"/>
        <v>13441</v>
      </c>
      <c r="P6" s="6">
        <f t="shared" si="2"/>
        <v>12885</v>
      </c>
      <c r="Q6" s="6">
        <f t="shared" si="2"/>
        <v>12990</v>
      </c>
      <c r="R6" s="6">
        <f t="shared" si="2"/>
        <v>13126</v>
      </c>
      <c r="S6" s="6">
        <f t="shared" si="2"/>
        <v>13291</v>
      </c>
      <c r="T6" s="6">
        <f t="shared" si="2"/>
        <v>13483</v>
      </c>
      <c r="U6" s="6">
        <f t="shared" si="2"/>
        <v>13675</v>
      </c>
      <c r="V6" s="6">
        <f t="shared" si="2"/>
        <v>13814</v>
      </c>
      <c r="W6" s="6">
        <f t="shared" si="2"/>
        <v>13784</v>
      </c>
      <c r="X6" s="6">
        <f t="shared" si="2"/>
        <v>13678</v>
      </c>
      <c r="Y6" s="6">
        <f t="shared" si="2"/>
        <v>13572</v>
      </c>
      <c r="Z6" s="6">
        <f t="shared" si="2"/>
        <v>13457</v>
      </c>
      <c r="AA6" s="6">
        <f t="shared" si="2"/>
        <v>13340</v>
      </c>
      <c r="AB6" s="6">
        <f t="shared" si="2"/>
        <v>13224</v>
      </c>
      <c r="AC6" s="6">
        <f t="shared" si="2"/>
        <v>13115</v>
      </c>
      <c r="AD6" s="6">
        <f t="shared" si="2"/>
        <v>63569</v>
      </c>
      <c r="AE6" s="6">
        <f t="shared" si="2"/>
        <v>60743</v>
      </c>
      <c r="AF6" s="6">
        <f t="shared" si="2"/>
        <v>64963</v>
      </c>
      <c r="AG6" s="6">
        <f t="shared" si="2"/>
        <v>54345</v>
      </c>
      <c r="AH6" s="6">
        <f t="shared" si="2"/>
        <v>49695</v>
      </c>
      <c r="AI6" s="6">
        <f t="shared" si="2"/>
        <v>43645</v>
      </c>
      <c r="AJ6" s="6">
        <f t="shared" si="2"/>
        <v>34998</v>
      </c>
      <c r="AK6" s="6">
        <f t="shared" si="2"/>
        <v>28560</v>
      </c>
      <c r="AL6" s="6">
        <f t="shared" si="2"/>
        <v>22362</v>
      </c>
      <c r="AM6" s="6">
        <f t="shared" si="2"/>
        <v>17490</v>
      </c>
      <c r="AN6" s="6">
        <f t="shared" si="2"/>
        <v>12975</v>
      </c>
      <c r="AO6" s="6">
        <f t="shared" si="2"/>
        <v>8967</v>
      </c>
      <c r="AP6" s="6">
        <f t="shared" si="2"/>
        <v>7650</v>
      </c>
      <c r="AQ6" s="6">
        <f t="shared" si="2"/>
        <v>380769</v>
      </c>
      <c r="AR6" s="6">
        <f t="shared" si="2"/>
        <v>34165</v>
      </c>
      <c r="AS6" s="6">
        <f t="shared" si="2"/>
        <v>33276</v>
      </c>
      <c r="AT6" s="6">
        <f t="shared" si="2"/>
        <v>178037</v>
      </c>
      <c r="AU6" s="6">
        <f t="shared" si="2"/>
        <v>10840</v>
      </c>
    </row>
    <row r="7" spans="1:47" s="10" customFormat="1" ht="12">
      <c r="A7" s="52">
        <v>3</v>
      </c>
      <c r="B7" s="52"/>
      <c r="C7" s="53" t="s">
        <v>352</v>
      </c>
      <c r="D7" s="53" t="s">
        <v>262</v>
      </c>
      <c r="E7" s="53" t="s">
        <v>262</v>
      </c>
      <c r="F7" s="53" t="s">
        <v>262</v>
      </c>
      <c r="G7" s="9"/>
      <c r="H7" s="28"/>
      <c r="I7" s="28">
        <f t="shared" si="0"/>
        <v>31702</v>
      </c>
      <c r="J7" s="9">
        <f t="shared" ref="J7:AU7" si="3">J8+J14+J21+J31</f>
        <v>395</v>
      </c>
      <c r="K7" s="9">
        <f t="shared" si="3"/>
        <v>406</v>
      </c>
      <c r="L7" s="9">
        <f t="shared" si="3"/>
        <v>409</v>
      </c>
      <c r="M7" s="9">
        <f t="shared" si="3"/>
        <v>509</v>
      </c>
      <c r="N7" s="9">
        <f t="shared" si="3"/>
        <v>489</v>
      </c>
      <c r="O7" s="9">
        <f t="shared" si="3"/>
        <v>496</v>
      </c>
      <c r="P7" s="9">
        <f t="shared" si="3"/>
        <v>532</v>
      </c>
      <c r="Q7" s="9">
        <f t="shared" si="3"/>
        <v>536</v>
      </c>
      <c r="R7" s="9">
        <f t="shared" si="3"/>
        <v>547</v>
      </c>
      <c r="S7" s="9">
        <f t="shared" si="3"/>
        <v>554</v>
      </c>
      <c r="T7" s="9">
        <f t="shared" si="3"/>
        <v>565</v>
      </c>
      <c r="U7" s="9">
        <f t="shared" si="3"/>
        <v>580</v>
      </c>
      <c r="V7" s="9">
        <f t="shared" si="3"/>
        <v>582</v>
      </c>
      <c r="W7" s="9">
        <f t="shared" si="3"/>
        <v>570</v>
      </c>
      <c r="X7" s="9">
        <f t="shared" si="3"/>
        <v>538</v>
      </c>
      <c r="Y7" s="9">
        <f t="shared" si="3"/>
        <v>530</v>
      </c>
      <c r="Z7" s="9">
        <f t="shared" si="3"/>
        <v>509</v>
      </c>
      <c r="AA7" s="9">
        <f t="shared" si="3"/>
        <v>497</v>
      </c>
      <c r="AB7" s="9">
        <f t="shared" si="3"/>
        <v>481</v>
      </c>
      <c r="AC7" s="9">
        <f t="shared" si="3"/>
        <v>480</v>
      </c>
      <c r="AD7" s="9">
        <f t="shared" si="3"/>
        <v>2296</v>
      </c>
      <c r="AE7" s="9">
        <f t="shared" si="3"/>
        <v>2153</v>
      </c>
      <c r="AF7" s="9">
        <f t="shared" si="3"/>
        <v>2712</v>
      </c>
      <c r="AG7" s="9">
        <f t="shared" si="3"/>
        <v>2344</v>
      </c>
      <c r="AH7" s="9">
        <f t="shared" si="3"/>
        <v>2254</v>
      </c>
      <c r="AI7" s="9">
        <f t="shared" si="3"/>
        <v>2214</v>
      </c>
      <c r="AJ7" s="9">
        <f t="shared" si="3"/>
        <v>1857</v>
      </c>
      <c r="AK7" s="9">
        <f t="shared" si="3"/>
        <v>1450</v>
      </c>
      <c r="AL7" s="9">
        <f t="shared" si="3"/>
        <v>1207</v>
      </c>
      <c r="AM7" s="9">
        <f t="shared" si="3"/>
        <v>1057</v>
      </c>
      <c r="AN7" s="9">
        <f t="shared" si="3"/>
        <v>804</v>
      </c>
      <c r="AO7" s="9">
        <f t="shared" si="3"/>
        <v>605</v>
      </c>
      <c r="AP7" s="9">
        <f t="shared" si="3"/>
        <v>544</v>
      </c>
      <c r="AQ7" s="9">
        <f t="shared" si="3"/>
        <v>16149</v>
      </c>
      <c r="AR7" s="9">
        <f t="shared" si="3"/>
        <v>1401</v>
      </c>
      <c r="AS7" s="9">
        <f t="shared" si="3"/>
        <v>1226</v>
      </c>
      <c r="AT7" s="9">
        <f t="shared" si="3"/>
        <v>7131</v>
      </c>
      <c r="AU7" s="9">
        <f t="shared" si="3"/>
        <v>359</v>
      </c>
    </row>
    <row r="8" spans="1:47" s="10" customFormat="1" ht="12">
      <c r="A8" s="54">
        <v>4</v>
      </c>
      <c r="B8" s="54"/>
      <c r="C8" s="55" t="s">
        <v>352</v>
      </c>
      <c r="D8" s="55" t="s">
        <v>262</v>
      </c>
      <c r="E8" s="55" t="s">
        <v>263</v>
      </c>
      <c r="F8" s="55" t="s">
        <v>263</v>
      </c>
      <c r="G8" s="11"/>
      <c r="H8" s="29"/>
      <c r="I8" s="29">
        <f t="shared" si="0"/>
        <v>8139</v>
      </c>
      <c r="J8" s="11">
        <f t="shared" ref="J8:AU8" si="4">SUM(J9:J13)</f>
        <v>89</v>
      </c>
      <c r="K8" s="11">
        <f t="shared" si="4"/>
        <v>98</v>
      </c>
      <c r="L8" s="11">
        <f t="shared" si="4"/>
        <v>107</v>
      </c>
      <c r="M8" s="11">
        <f t="shared" si="4"/>
        <v>141</v>
      </c>
      <c r="N8" s="11">
        <f t="shared" si="4"/>
        <v>138</v>
      </c>
      <c r="O8" s="11">
        <f t="shared" si="4"/>
        <v>121</v>
      </c>
      <c r="P8" s="11">
        <f t="shared" si="4"/>
        <v>133</v>
      </c>
      <c r="Q8" s="11">
        <f t="shared" si="4"/>
        <v>135</v>
      </c>
      <c r="R8" s="11">
        <f t="shared" si="4"/>
        <v>136</v>
      </c>
      <c r="S8" s="11">
        <f t="shared" si="4"/>
        <v>136</v>
      </c>
      <c r="T8" s="11">
        <f t="shared" si="4"/>
        <v>142</v>
      </c>
      <c r="U8" s="11">
        <f t="shared" si="4"/>
        <v>146</v>
      </c>
      <c r="V8" s="11">
        <f t="shared" si="4"/>
        <v>146</v>
      </c>
      <c r="W8" s="11">
        <f t="shared" si="4"/>
        <v>144</v>
      </c>
      <c r="X8" s="11">
        <f t="shared" si="4"/>
        <v>133</v>
      </c>
      <c r="Y8" s="11">
        <f t="shared" si="4"/>
        <v>132</v>
      </c>
      <c r="Z8" s="11">
        <f t="shared" si="4"/>
        <v>126</v>
      </c>
      <c r="AA8" s="11">
        <f t="shared" si="4"/>
        <v>123</v>
      </c>
      <c r="AB8" s="11">
        <f t="shared" si="4"/>
        <v>117</v>
      </c>
      <c r="AC8" s="11">
        <f t="shared" si="4"/>
        <v>120</v>
      </c>
      <c r="AD8" s="11">
        <f t="shared" si="4"/>
        <v>572</v>
      </c>
      <c r="AE8" s="11">
        <f t="shared" si="4"/>
        <v>554</v>
      </c>
      <c r="AF8" s="11">
        <f t="shared" si="4"/>
        <v>681</v>
      </c>
      <c r="AG8" s="11">
        <f t="shared" si="4"/>
        <v>612</v>
      </c>
      <c r="AH8" s="11">
        <f t="shared" si="4"/>
        <v>596</v>
      </c>
      <c r="AI8" s="11">
        <f t="shared" si="4"/>
        <v>598</v>
      </c>
      <c r="AJ8" s="11">
        <f t="shared" si="4"/>
        <v>500</v>
      </c>
      <c r="AK8" s="11">
        <f t="shared" si="4"/>
        <v>390</v>
      </c>
      <c r="AL8" s="11">
        <f t="shared" si="4"/>
        <v>302</v>
      </c>
      <c r="AM8" s="11">
        <f t="shared" si="4"/>
        <v>276</v>
      </c>
      <c r="AN8" s="11">
        <f t="shared" si="4"/>
        <v>203</v>
      </c>
      <c r="AO8" s="11">
        <f t="shared" si="4"/>
        <v>155</v>
      </c>
      <c r="AP8" s="11">
        <f t="shared" si="4"/>
        <v>137</v>
      </c>
      <c r="AQ8" s="11">
        <f t="shared" si="4"/>
        <v>4150</v>
      </c>
      <c r="AR8" s="11">
        <f t="shared" si="4"/>
        <v>353</v>
      </c>
      <c r="AS8" s="11">
        <f t="shared" si="4"/>
        <v>313</v>
      </c>
      <c r="AT8" s="11">
        <f t="shared" si="4"/>
        <v>1855</v>
      </c>
      <c r="AU8" s="11">
        <f t="shared" si="4"/>
        <v>87</v>
      </c>
    </row>
    <row r="9" spans="1:47" s="10" customFormat="1" ht="12">
      <c r="A9" s="58">
        <v>5</v>
      </c>
      <c r="B9" s="58">
        <v>4538</v>
      </c>
      <c r="C9" s="59" t="s">
        <v>352</v>
      </c>
      <c r="D9" s="59" t="s">
        <v>262</v>
      </c>
      <c r="E9" s="59" t="s">
        <v>263</v>
      </c>
      <c r="F9" s="59" t="s">
        <v>264</v>
      </c>
      <c r="G9" s="12" t="s">
        <v>265</v>
      </c>
      <c r="H9" s="14">
        <f>B9</f>
        <v>4538</v>
      </c>
      <c r="I9" s="14">
        <f t="shared" si="0"/>
        <v>1957</v>
      </c>
      <c r="J9" s="12">
        <f>VLOOKUP($B9,'[1]METAS 2019'!$D$4:$Q$843,5,0)</f>
        <v>32</v>
      </c>
      <c r="K9" s="12">
        <f>VLOOKUP($B9,'[1]METAS 2019'!$D$4:$Q$843,4,0)</f>
        <v>32</v>
      </c>
      <c r="L9" s="12">
        <f>VLOOKUP($B9,'[1]METAS 2019'!$D$4:$Q$843,11,0)</f>
        <v>38</v>
      </c>
      <c r="M9" s="12">
        <f>VLOOKUP($B9,'[1]METAS 2019'!$D$4:$Q$843,12,0)</f>
        <v>50</v>
      </c>
      <c r="N9" s="12">
        <f>VLOOKUP($B9,'[1]METAS 2019'!$D$4:$Q$843,13,0)</f>
        <v>40</v>
      </c>
      <c r="O9" s="12">
        <f>VLOOKUP($B9,'[1]METAS 2019'!$D$4:$Q$843,14,0)</f>
        <v>52</v>
      </c>
      <c r="P9" s="12">
        <f>VLOOKUP($B9,[2]ok!$AY$9:$CO$434,8,0)</f>
        <v>26</v>
      </c>
      <c r="Q9" s="12">
        <f>VLOOKUP($B9,[2]ok!$AY$9:$CO$434,9,0)</f>
        <v>27</v>
      </c>
      <c r="R9" s="12">
        <f>VLOOKUP($B9,[2]ok!$AY$9:$CO$434,10,0)</f>
        <v>27</v>
      </c>
      <c r="S9" s="12">
        <f>VLOOKUP($B9,[2]ok!$AY$9:$CO$434,11,0)</f>
        <v>27</v>
      </c>
      <c r="T9" s="12">
        <f>VLOOKUP($B9,[2]ok!$AY$9:$CO$434,12,0)</f>
        <v>29</v>
      </c>
      <c r="U9" s="12">
        <f>VLOOKUP($B9,[2]ok!$AY$9:$CO$434,13,0)</f>
        <v>31</v>
      </c>
      <c r="V9" s="12">
        <f>VLOOKUP($B9,[2]ok!$AY$9:$CO$434,14,0)</f>
        <v>30</v>
      </c>
      <c r="W9" s="12">
        <f>VLOOKUP($B9,[2]ok!$AY$9:$CO$434,15,0)</f>
        <v>31</v>
      </c>
      <c r="X9" s="12">
        <f>VLOOKUP($B9,[2]ok!$AY$9:$CO$434,16,0)</f>
        <v>30</v>
      </c>
      <c r="Y9" s="12">
        <f>VLOOKUP($B9,[2]ok!$AY$9:$CO$434,17,0)</f>
        <v>30</v>
      </c>
      <c r="Z9" s="12">
        <f>VLOOKUP($B9,[2]ok!$AY$9:$CO$434,18,0)</f>
        <v>30</v>
      </c>
      <c r="AA9" s="12">
        <f>VLOOKUP($B9,[2]ok!$AY$9:$CO$434,19,0)</f>
        <v>29</v>
      </c>
      <c r="AB9" s="12">
        <f>VLOOKUP($B9,[2]ok!$AY$9:$CO$434,20,0)</f>
        <v>28</v>
      </c>
      <c r="AC9" s="12">
        <f>VLOOKUP($B9,[2]ok!$AY$9:$CO$434,21,0)</f>
        <v>28</v>
      </c>
      <c r="AD9" s="12">
        <f>VLOOKUP($B9,[2]ok!$AY$9:$CO$434,22,0)</f>
        <v>120</v>
      </c>
      <c r="AE9" s="12">
        <f>VLOOKUP($B9,[2]ok!$AY$9:$CO$434,23,0)</f>
        <v>124</v>
      </c>
      <c r="AF9" s="12">
        <f>VLOOKUP($B9,[2]ok!$AY$9:$CO$434,24,0)</f>
        <v>154</v>
      </c>
      <c r="AG9" s="12">
        <f>VLOOKUP($B9,[2]ok!$AY$9:$CO$434,25,0)</f>
        <v>155</v>
      </c>
      <c r="AH9" s="12">
        <f>VLOOKUP($B9,[2]ok!$AY$9:$CO$434,26,0)</f>
        <v>139</v>
      </c>
      <c r="AI9" s="12">
        <f>VLOOKUP($B9,[2]ok!$AY$9:$CO$434,27,0)</f>
        <v>159</v>
      </c>
      <c r="AJ9" s="12">
        <f>VLOOKUP($B9,[2]ok!$AY$9:$CO$434,28,0)</f>
        <v>117</v>
      </c>
      <c r="AK9" s="12">
        <f>VLOOKUP($B9,[2]ok!$AY$9:$CO$434,29,0)</f>
        <v>91</v>
      </c>
      <c r="AL9" s="12">
        <f>VLOOKUP($B9,[2]ok!$AY$9:$CO$434,30,0)</f>
        <v>77</v>
      </c>
      <c r="AM9" s="12">
        <f>VLOOKUP($B9,[2]ok!$AY$9:$CO$434,31,0)</f>
        <v>64</v>
      </c>
      <c r="AN9" s="12">
        <f>VLOOKUP($B9,[2]ok!$AY$9:$CO$434,32,0)</f>
        <v>45</v>
      </c>
      <c r="AO9" s="12">
        <f>VLOOKUP($B9,[2]ok!$AY$9:$CO$434,33,0)</f>
        <v>30</v>
      </c>
      <c r="AP9" s="12">
        <f>VLOOKUP($B9,[2]ok!$AY$9:$CO$434,34,0)</f>
        <v>35</v>
      </c>
      <c r="AQ9" s="12">
        <f>VLOOKUP($B9,[2]ok!$AY$9:$CO$434,39,0)</f>
        <v>963</v>
      </c>
      <c r="AR9" s="12">
        <f>VLOOKUP($B9,[2]ok!$AY$9:$CO$434,40,0)</f>
        <v>85</v>
      </c>
      <c r="AS9" s="12">
        <f>VLOOKUP($B9,[2]ok!$AY$9:$CO$434,41,0)</f>
        <v>74</v>
      </c>
      <c r="AT9" s="12">
        <f>VLOOKUP($B9,[2]ok!$AY$9:$CO$434,42,0)</f>
        <v>432</v>
      </c>
      <c r="AU9" s="12">
        <f>VLOOKUP($B9,[2]ok!$AY$9:$CO$434,43,0)</f>
        <v>30</v>
      </c>
    </row>
    <row r="10" spans="1:47" s="10" customFormat="1" ht="12">
      <c r="A10" s="58">
        <v>6</v>
      </c>
      <c r="B10" s="58">
        <v>4622</v>
      </c>
      <c r="C10" s="59" t="s">
        <v>352</v>
      </c>
      <c r="D10" s="59" t="s">
        <v>262</v>
      </c>
      <c r="E10" s="59" t="s">
        <v>263</v>
      </c>
      <c r="F10" s="59" t="s">
        <v>162</v>
      </c>
      <c r="G10" s="12" t="s">
        <v>266</v>
      </c>
      <c r="H10" s="14">
        <f>B10</f>
        <v>4622</v>
      </c>
      <c r="I10" s="14">
        <f t="shared" si="0"/>
        <v>1399</v>
      </c>
      <c r="J10" s="12">
        <f>VLOOKUP($B10,'[1]METAS 2019'!$D$4:$Q$843,5,0)</f>
        <v>18</v>
      </c>
      <c r="K10" s="12">
        <f>VLOOKUP($B10,'[1]METAS 2019'!$D$4:$Q$843,4,0)</f>
        <v>21</v>
      </c>
      <c r="L10" s="12">
        <f>VLOOKUP($B10,'[1]METAS 2019'!$D$4:$Q$843,11,0)</f>
        <v>23</v>
      </c>
      <c r="M10" s="12">
        <f>VLOOKUP($B10,'[1]METAS 2019'!$D$4:$Q$843,12,0)</f>
        <v>31</v>
      </c>
      <c r="N10" s="12">
        <f>VLOOKUP($B10,'[1]METAS 2019'!$D$4:$Q$843,13,0)</f>
        <v>45</v>
      </c>
      <c r="O10" s="12">
        <f>VLOOKUP($B10,'[1]METAS 2019'!$D$4:$Q$843,14,0)</f>
        <v>22</v>
      </c>
      <c r="P10" s="12">
        <f>VLOOKUP($B10,[2]ok!$AY$9:$CO$434,8,0)</f>
        <v>25</v>
      </c>
      <c r="Q10" s="12">
        <f>VLOOKUP($B10,[2]ok!$AY$9:$CO$434,9,0)</f>
        <v>25</v>
      </c>
      <c r="R10" s="12">
        <f>VLOOKUP($B10,[2]ok!$AY$9:$CO$434,10,0)</f>
        <v>25</v>
      </c>
      <c r="S10" s="12">
        <f>VLOOKUP($B10,[2]ok!$AY$9:$CO$434,11,0)</f>
        <v>24</v>
      </c>
      <c r="T10" s="12">
        <f>VLOOKUP($B10,[2]ok!$AY$9:$CO$434,12,0)</f>
        <v>25</v>
      </c>
      <c r="U10" s="12">
        <f>VLOOKUP($B10,[2]ok!$AY$9:$CO$434,13,0)</f>
        <v>24</v>
      </c>
      <c r="V10" s="12">
        <f>VLOOKUP($B10,[2]ok!$AY$9:$CO$434,14,0)</f>
        <v>24</v>
      </c>
      <c r="W10" s="12">
        <f>VLOOKUP($B10,[2]ok!$AY$9:$CO$434,15,0)</f>
        <v>24</v>
      </c>
      <c r="X10" s="12">
        <f>VLOOKUP($B10,[2]ok!$AY$9:$CO$434,16,0)</f>
        <v>23</v>
      </c>
      <c r="Y10" s="12">
        <f>VLOOKUP($B10,[2]ok!$AY$9:$CO$434,17,0)</f>
        <v>23</v>
      </c>
      <c r="Z10" s="12">
        <f>VLOOKUP($B10,[2]ok!$AY$9:$CO$434,18,0)</f>
        <v>23</v>
      </c>
      <c r="AA10" s="12">
        <f>VLOOKUP($B10,[2]ok!$AY$9:$CO$434,19,0)</f>
        <v>23</v>
      </c>
      <c r="AB10" s="12">
        <f>VLOOKUP($B10,[2]ok!$AY$9:$CO$434,20,0)</f>
        <v>22</v>
      </c>
      <c r="AC10" s="12">
        <f>VLOOKUP($B10,[2]ok!$AY$9:$CO$434,21,0)</f>
        <v>23</v>
      </c>
      <c r="AD10" s="12">
        <f>VLOOKUP($B10,[2]ok!$AY$9:$CO$434,22,0)</f>
        <v>106</v>
      </c>
      <c r="AE10" s="12">
        <f>VLOOKUP($B10,[2]ok!$AY$9:$CO$434,23,0)</f>
        <v>102</v>
      </c>
      <c r="AF10" s="12">
        <f>VLOOKUP($B10,[2]ok!$AY$9:$CO$434,24,0)</f>
        <v>112</v>
      </c>
      <c r="AG10" s="12">
        <f>VLOOKUP($B10,[2]ok!$AY$9:$CO$434,25,0)</f>
        <v>94</v>
      </c>
      <c r="AH10" s="12">
        <f>VLOOKUP($B10,[2]ok!$AY$9:$CO$434,26,0)</f>
        <v>98</v>
      </c>
      <c r="AI10" s="12">
        <f>VLOOKUP($B10,[2]ok!$AY$9:$CO$434,27,0)</f>
        <v>85</v>
      </c>
      <c r="AJ10" s="12">
        <f>VLOOKUP($B10,[2]ok!$AY$9:$CO$434,28,0)</f>
        <v>78</v>
      </c>
      <c r="AK10" s="12">
        <f>VLOOKUP($B10,[2]ok!$AY$9:$CO$434,29,0)</f>
        <v>62</v>
      </c>
      <c r="AL10" s="12">
        <f>VLOOKUP($B10,[2]ok!$AY$9:$CO$434,30,0)</f>
        <v>48</v>
      </c>
      <c r="AM10" s="12">
        <f>VLOOKUP($B10,[2]ok!$AY$9:$CO$434,31,0)</f>
        <v>39</v>
      </c>
      <c r="AN10" s="12">
        <f>VLOOKUP($B10,[2]ok!$AY$9:$CO$434,32,0)</f>
        <v>31</v>
      </c>
      <c r="AO10" s="12">
        <f>VLOOKUP($B10,[2]ok!$AY$9:$CO$434,33,0)</f>
        <v>28</v>
      </c>
      <c r="AP10" s="12">
        <f>VLOOKUP($B10,[2]ok!$AY$9:$CO$434,34,0)</f>
        <v>23</v>
      </c>
      <c r="AQ10" s="12">
        <f>VLOOKUP($B10,[2]ok!$AY$9:$CO$434,39,0)</f>
        <v>704</v>
      </c>
      <c r="AR10" s="12">
        <f>VLOOKUP($B10,[2]ok!$AY$9:$CO$434,40,0)</f>
        <v>62</v>
      </c>
      <c r="AS10" s="12">
        <f>VLOOKUP($B10,[2]ok!$AY$9:$CO$434,41,0)</f>
        <v>56</v>
      </c>
      <c r="AT10" s="12">
        <f>VLOOKUP($B10,[2]ok!$AY$9:$CO$434,42,0)</f>
        <v>303</v>
      </c>
      <c r="AU10" s="12">
        <f>VLOOKUP($B10,[2]ok!$AY$9:$CO$434,43,0)</f>
        <v>17</v>
      </c>
    </row>
    <row r="11" spans="1:47" s="10" customFormat="1" ht="12">
      <c r="A11" s="58">
        <v>7</v>
      </c>
      <c r="B11" s="58">
        <v>4630</v>
      </c>
      <c r="C11" s="59" t="s">
        <v>352</v>
      </c>
      <c r="D11" s="59" t="s">
        <v>262</v>
      </c>
      <c r="E11" s="59" t="s">
        <v>263</v>
      </c>
      <c r="F11" s="59" t="s">
        <v>165</v>
      </c>
      <c r="G11" s="12" t="s">
        <v>266</v>
      </c>
      <c r="H11" s="14">
        <f>B11</f>
        <v>4630</v>
      </c>
      <c r="I11" s="14">
        <f t="shared" si="0"/>
        <v>778</v>
      </c>
      <c r="J11" s="12">
        <f>VLOOKUP($B11,'[1]METAS 2019'!$D$4:$Q$843,5,0)</f>
        <v>10</v>
      </c>
      <c r="K11" s="12">
        <f>VLOOKUP($B11,'[1]METAS 2019'!$D$4:$Q$843,4,0)</f>
        <v>11</v>
      </c>
      <c r="L11" s="12">
        <f>VLOOKUP($B11,'[1]METAS 2019'!$D$4:$Q$843,11,0)</f>
        <v>12</v>
      </c>
      <c r="M11" s="12">
        <f>VLOOKUP($B11,'[1]METAS 2019'!$D$4:$Q$843,12,0)</f>
        <v>26</v>
      </c>
      <c r="N11" s="12">
        <f>VLOOKUP($B11,'[1]METAS 2019'!$D$4:$Q$843,13,0)</f>
        <v>15</v>
      </c>
      <c r="O11" s="12">
        <f>VLOOKUP($B11,'[1]METAS 2019'!$D$4:$Q$843,14,0)</f>
        <v>14</v>
      </c>
      <c r="P11" s="12">
        <f>VLOOKUP($B11,[2]ok!$AY$9:$CO$434,8,0)</f>
        <v>14</v>
      </c>
      <c r="Q11" s="12">
        <f>VLOOKUP($B11,[2]ok!$AY$9:$CO$434,9,0)</f>
        <v>14</v>
      </c>
      <c r="R11" s="12">
        <f>VLOOKUP($B11,[2]ok!$AY$9:$CO$434,10,0)</f>
        <v>14</v>
      </c>
      <c r="S11" s="12">
        <f>VLOOKUP($B11,[2]ok!$AY$9:$CO$434,11,0)</f>
        <v>14</v>
      </c>
      <c r="T11" s="12">
        <f>VLOOKUP($B11,[2]ok!$AY$9:$CO$434,12,0)</f>
        <v>14</v>
      </c>
      <c r="U11" s="12">
        <f>VLOOKUP($B11,[2]ok!$AY$9:$CO$434,13,0)</f>
        <v>14</v>
      </c>
      <c r="V11" s="12">
        <f>VLOOKUP($B11,[2]ok!$AY$9:$CO$434,14,0)</f>
        <v>14</v>
      </c>
      <c r="W11" s="12">
        <f>VLOOKUP($B11,[2]ok!$AY$9:$CO$434,15,0)</f>
        <v>13</v>
      </c>
      <c r="X11" s="12">
        <f>VLOOKUP($B11,[2]ok!$AY$9:$CO$434,16,0)</f>
        <v>13</v>
      </c>
      <c r="Y11" s="12">
        <f>VLOOKUP($B11,[2]ok!$AY$9:$CO$434,17,0)</f>
        <v>13</v>
      </c>
      <c r="Z11" s="12">
        <f>VLOOKUP($B11,[2]ok!$AY$9:$CO$434,18,0)</f>
        <v>13</v>
      </c>
      <c r="AA11" s="12">
        <f>VLOOKUP($B11,[2]ok!$AY$9:$CO$434,19,0)</f>
        <v>13</v>
      </c>
      <c r="AB11" s="12">
        <f>VLOOKUP($B11,[2]ok!$AY$9:$CO$434,20,0)</f>
        <v>12</v>
      </c>
      <c r="AC11" s="12">
        <f>VLOOKUP($B11,[2]ok!$AY$9:$CO$434,21,0)</f>
        <v>13</v>
      </c>
      <c r="AD11" s="12">
        <f>VLOOKUP($B11,[2]ok!$AY$9:$CO$434,22,0)</f>
        <v>59</v>
      </c>
      <c r="AE11" s="12">
        <f>VLOOKUP($B11,[2]ok!$AY$9:$CO$434,23,0)</f>
        <v>56</v>
      </c>
      <c r="AF11" s="12">
        <f>VLOOKUP($B11,[2]ok!$AY$9:$CO$434,24,0)</f>
        <v>62</v>
      </c>
      <c r="AG11" s="12">
        <f>VLOOKUP($B11,[2]ok!$AY$9:$CO$434,25,0)</f>
        <v>52</v>
      </c>
      <c r="AH11" s="12">
        <f>VLOOKUP($B11,[2]ok!$AY$9:$CO$434,26,0)</f>
        <v>55</v>
      </c>
      <c r="AI11" s="12">
        <f>VLOOKUP($B11,[2]ok!$AY$9:$CO$434,27,0)</f>
        <v>47</v>
      </c>
      <c r="AJ11" s="12">
        <f>VLOOKUP($B11,[2]ok!$AY$9:$CO$434,28,0)</f>
        <v>43</v>
      </c>
      <c r="AK11" s="12">
        <f>VLOOKUP($B11,[2]ok!$AY$9:$CO$434,29,0)</f>
        <v>34</v>
      </c>
      <c r="AL11" s="12">
        <f>VLOOKUP($B11,[2]ok!$AY$9:$CO$434,30,0)</f>
        <v>27</v>
      </c>
      <c r="AM11" s="12">
        <f>VLOOKUP($B11,[2]ok!$AY$9:$CO$434,31,0)</f>
        <v>22</v>
      </c>
      <c r="AN11" s="12">
        <f>VLOOKUP($B11,[2]ok!$AY$9:$CO$434,32,0)</f>
        <v>17</v>
      </c>
      <c r="AO11" s="12">
        <f>VLOOKUP($B11,[2]ok!$AY$9:$CO$434,33,0)</f>
        <v>15</v>
      </c>
      <c r="AP11" s="12">
        <f>VLOOKUP($B11,[2]ok!$AY$9:$CO$434,34,0)</f>
        <v>13</v>
      </c>
      <c r="AQ11" s="12">
        <f>VLOOKUP($B11,[2]ok!$AY$9:$CO$434,39,0)</f>
        <v>391</v>
      </c>
      <c r="AR11" s="12">
        <f>VLOOKUP($B11,[2]ok!$AY$9:$CO$434,40,0)</f>
        <v>35</v>
      </c>
      <c r="AS11" s="12">
        <f>VLOOKUP($B11,[2]ok!$AY$9:$CO$434,41,0)</f>
        <v>31</v>
      </c>
      <c r="AT11" s="12">
        <f>VLOOKUP($B11,[2]ok!$AY$9:$CO$434,42,0)</f>
        <v>169</v>
      </c>
      <c r="AU11" s="12">
        <f>VLOOKUP($B11,[2]ok!$AY$9:$CO$434,43,0)</f>
        <v>10</v>
      </c>
    </row>
    <row r="12" spans="1:47" s="10" customFormat="1" ht="12">
      <c r="A12" s="58">
        <v>8</v>
      </c>
      <c r="B12" s="58">
        <v>4545</v>
      </c>
      <c r="C12" s="59" t="s">
        <v>352</v>
      </c>
      <c r="D12" s="59" t="s">
        <v>262</v>
      </c>
      <c r="E12" s="59" t="s">
        <v>263</v>
      </c>
      <c r="F12" s="59" t="s">
        <v>167</v>
      </c>
      <c r="G12" s="12" t="s">
        <v>266</v>
      </c>
      <c r="H12" s="14">
        <f>B12</f>
        <v>4545</v>
      </c>
      <c r="I12" s="14">
        <f t="shared" si="0"/>
        <v>971</v>
      </c>
      <c r="J12" s="12">
        <f>VLOOKUP($B12,'[1]METAS 2019'!$D$4:$Q$843,5,0)</f>
        <v>16</v>
      </c>
      <c r="K12" s="12">
        <f>VLOOKUP($B12,'[1]METAS 2019'!$D$4:$Q$843,4,0)</f>
        <v>18</v>
      </c>
      <c r="L12" s="12">
        <f>VLOOKUP($B12,'[1]METAS 2019'!$D$4:$Q$843,11,0)</f>
        <v>18</v>
      </c>
      <c r="M12" s="12">
        <f>VLOOKUP($B12,'[1]METAS 2019'!$D$4:$Q$843,12,0)</f>
        <v>20</v>
      </c>
      <c r="N12" s="12">
        <f>VLOOKUP($B12,'[1]METAS 2019'!$D$4:$Q$843,13,0)</f>
        <v>24</v>
      </c>
      <c r="O12" s="12">
        <f>VLOOKUP($B12,'[1]METAS 2019'!$D$4:$Q$843,14,0)</f>
        <v>20</v>
      </c>
      <c r="P12" s="12">
        <f>VLOOKUP($B12,[2]ok!$AY$9:$CO$434,8,0)</f>
        <v>13</v>
      </c>
      <c r="Q12" s="12">
        <f>VLOOKUP($B12,[2]ok!$AY$9:$CO$434,9,0)</f>
        <v>13</v>
      </c>
      <c r="R12" s="12">
        <f>VLOOKUP($B12,[2]ok!$AY$9:$CO$434,10,0)</f>
        <v>14</v>
      </c>
      <c r="S12" s="12">
        <f>VLOOKUP($B12,[2]ok!$AY$9:$CO$434,11,0)</f>
        <v>14</v>
      </c>
      <c r="T12" s="12">
        <f>VLOOKUP($B12,[2]ok!$AY$9:$CO$434,12,0)</f>
        <v>14</v>
      </c>
      <c r="U12" s="12">
        <f>VLOOKUP($B12,[2]ok!$AY$9:$CO$434,13,0)</f>
        <v>15</v>
      </c>
      <c r="V12" s="12">
        <f>VLOOKUP($B12,[2]ok!$AY$9:$CO$434,14,0)</f>
        <v>15</v>
      </c>
      <c r="W12" s="12">
        <f>VLOOKUP($B12,[2]ok!$AY$9:$CO$434,15,0)</f>
        <v>16</v>
      </c>
      <c r="X12" s="12">
        <f>VLOOKUP($B12,[2]ok!$AY$9:$CO$434,16,0)</f>
        <v>15</v>
      </c>
      <c r="Y12" s="12">
        <f>VLOOKUP($B12,[2]ok!$AY$9:$CO$434,17,0)</f>
        <v>15</v>
      </c>
      <c r="Z12" s="12">
        <f>VLOOKUP($B12,[2]ok!$AY$9:$CO$434,18,0)</f>
        <v>15</v>
      </c>
      <c r="AA12" s="12">
        <f>VLOOKUP($B12,[2]ok!$AY$9:$CO$434,19,0)</f>
        <v>15</v>
      </c>
      <c r="AB12" s="12">
        <f>VLOOKUP($B12,[2]ok!$AY$9:$CO$434,20,0)</f>
        <v>14</v>
      </c>
      <c r="AC12" s="12">
        <f>VLOOKUP($B12,[2]ok!$AY$9:$CO$434,21,0)</f>
        <v>14</v>
      </c>
      <c r="AD12" s="12">
        <f>VLOOKUP($B12,[2]ok!$AY$9:$CO$434,22,0)</f>
        <v>60</v>
      </c>
      <c r="AE12" s="12">
        <f>VLOOKUP($B12,[2]ok!$AY$9:$CO$434,23,0)</f>
        <v>62</v>
      </c>
      <c r="AF12" s="12">
        <f>VLOOKUP($B12,[2]ok!$AY$9:$CO$434,24,0)</f>
        <v>77</v>
      </c>
      <c r="AG12" s="12">
        <f>VLOOKUP($B12,[2]ok!$AY$9:$CO$434,25,0)</f>
        <v>77</v>
      </c>
      <c r="AH12" s="12">
        <f>VLOOKUP($B12,[2]ok!$AY$9:$CO$434,26,0)</f>
        <v>69</v>
      </c>
      <c r="AI12" s="12">
        <f>VLOOKUP($B12,[2]ok!$AY$9:$CO$434,27,0)</f>
        <v>80</v>
      </c>
      <c r="AJ12" s="12">
        <f>VLOOKUP($B12,[2]ok!$AY$9:$CO$434,28,0)</f>
        <v>59</v>
      </c>
      <c r="AK12" s="12">
        <f>VLOOKUP($B12,[2]ok!$AY$9:$CO$434,29,0)</f>
        <v>45</v>
      </c>
      <c r="AL12" s="12">
        <f>VLOOKUP($B12,[2]ok!$AY$9:$CO$434,30,0)</f>
        <v>38</v>
      </c>
      <c r="AM12" s="12">
        <f>VLOOKUP($B12,[2]ok!$AY$9:$CO$434,31,0)</f>
        <v>32</v>
      </c>
      <c r="AN12" s="12">
        <f>VLOOKUP($B12,[2]ok!$AY$9:$CO$434,32,0)</f>
        <v>22</v>
      </c>
      <c r="AO12" s="12">
        <f>VLOOKUP($B12,[2]ok!$AY$9:$CO$434,33,0)</f>
        <v>15</v>
      </c>
      <c r="AP12" s="12">
        <f>VLOOKUP($B12,[2]ok!$AY$9:$CO$434,34,0)</f>
        <v>17</v>
      </c>
      <c r="AQ12" s="12">
        <f>VLOOKUP($B12,[2]ok!$AY$9:$CO$434,39,0)</f>
        <v>482</v>
      </c>
      <c r="AR12" s="12">
        <f>VLOOKUP($B12,[2]ok!$AY$9:$CO$434,40,0)</f>
        <v>42</v>
      </c>
      <c r="AS12" s="12">
        <f>VLOOKUP($B12,[2]ok!$AY$9:$CO$434,41,0)</f>
        <v>37</v>
      </c>
      <c r="AT12" s="12">
        <f>VLOOKUP($B12,[2]ok!$AY$9:$CO$434,42,0)</f>
        <v>216</v>
      </c>
      <c r="AU12" s="12">
        <f>VLOOKUP($B12,[2]ok!$AY$9:$CO$434,43,0)</f>
        <v>19</v>
      </c>
    </row>
    <row r="13" spans="1:47" s="10" customFormat="1" ht="12">
      <c r="A13" s="58">
        <v>9</v>
      </c>
      <c r="B13" s="58">
        <v>4544</v>
      </c>
      <c r="C13" s="59" t="s">
        <v>352</v>
      </c>
      <c r="D13" s="59" t="s">
        <v>262</v>
      </c>
      <c r="E13" s="59" t="s">
        <v>263</v>
      </c>
      <c r="F13" s="59" t="s">
        <v>267</v>
      </c>
      <c r="G13" s="12" t="s">
        <v>266</v>
      </c>
      <c r="H13" s="14">
        <f>B13</f>
        <v>4544</v>
      </c>
      <c r="I13" s="14">
        <f t="shared" si="0"/>
        <v>3034</v>
      </c>
      <c r="J13" s="12">
        <f>VLOOKUP($B13,'[1]METAS 2019'!$D$4:$Q$843,5,0)</f>
        <v>13</v>
      </c>
      <c r="K13" s="12">
        <f>VLOOKUP($B13,'[1]METAS 2019'!$D$4:$Q$843,4,0)</f>
        <v>16</v>
      </c>
      <c r="L13" s="12">
        <f>VLOOKUP($B13,'[1]METAS 2019'!$D$4:$Q$843,11,0)</f>
        <v>16</v>
      </c>
      <c r="M13" s="12">
        <f>VLOOKUP($B13,'[1]METAS 2019'!$D$4:$Q$843,12,0)</f>
        <v>14</v>
      </c>
      <c r="N13" s="12">
        <f>VLOOKUP($B13,'[1]METAS 2019'!$D$4:$Q$843,13,0)</f>
        <v>14</v>
      </c>
      <c r="O13" s="12">
        <f>VLOOKUP($B13,'[1]METAS 2019'!$D$4:$Q$843,14,0)</f>
        <v>13</v>
      </c>
      <c r="P13" s="12">
        <f>VLOOKUP($B13,[2]ok!$AY$9:$CO$434,8,0)</f>
        <v>55</v>
      </c>
      <c r="Q13" s="12">
        <f>VLOOKUP($B13,[2]ok!$AY$9:$CO$434,9,0)</f>
        <v>56</v>
      </c>
      <c r="R13" s="12">
        <f>VLOOKUP($B13,[2]ok!$AY$9:$CO$434,10,0)</f>
        <v>56</v>
      </c>
      <c r="S13" s="12">
        <f>VLOOKUP($B13,[2]ok!$AY$9:$CO$434,11,0)</f>
        <v>57</v>
      </c>
      <c r="T13" s="12">
        <f>VLOOKUP($B13,[2]ok!$AY$9:$CO$434,12,0)</f>
        <v>60</v>
      </c>
      <c r="U13" s="12">
        <f>VLOOKUP($B13,[2]ok!$AY$9:$CO$434,13,0)</f>
        <v>62</v>
      </c>
      <c r="V13" s="12">
        <f>VLOOKUP($B13,[2]ok!$AY$9:$CO$434,14,0)</f>
        <v>63</v>
      </c>
      <c r="W13" s="12">
        <f>VLOOKUP($B13,[2]ok!$AY$9:$CO$434,15,0)</f>
        <v>60</v>
      </c>
      <c r="X13" s="12">
        <f>VLOOKUP($B13,[2]ok!$AY$9:$CO$434,16,0)</f>
        <v>52</v>
      </c>
      <c r="Y13" s="12">
        <f>VLOOKUP($B13,[2]ok!$AY$9:$CO$434,17,0)</f>
        <v>51</v>
      </c>
      <c r="Z13" s="12">
        <f>VLOOKUP($B13,[2]ok!$AY$9:$CO$434,18,0)</f>
        <v>45</v>
      </c>
      <c r="AA13" s="12">
        <f>VLOOKUP($B13,[2]ok!$AY$9:$CO$434,19,0)</f>
        <v>43</v>
      </c>
      <c r="AB13" s="12">
        <f>VLOOKUP($B13,[2]ok!$AY$9:$CO$434,20,0)</f>
        <v>41</v>
      </c>
      <c r="AC13" s="12">
        <f>VLOOKUP($B13,[2]ok!$AY$9:$CO$434,21,0)</f>
        <v>42</v>
      </c>
      <c r="AD13" s="12">
        <f>VLOOKUP($B13,[2]ok!$AY$9:$CO$434,22,0)</f>
        <v>227</v>
      </c>
      <c r="AE13" s="12">
        <f>VLOOKUP($B13,[2]ok!$AY$9:$CO$434,23,0)</f>
        <v>210</v>
      </c>
      <c r="AF13" s="12">
        <f>VLOOKUP($B13,[2]ok!$AY$9:$CO$434,24,0)</f>
        <v>276</v>
      </c>
      <c r="AG13" s="12">
        <f>VLOOKUP($B13,[2]ok!$AY$9:$CO$434,25,0)</f>
        <v>234</v>
      </c>
      <c r="AH13" s="12">
        <f>VLOOKUP($B13,[2]ok!$AY$9:$CO$434,26,0)</f>
        <v>235</v>
      </c>
      <c r="AI13" s="12">
        <f>VLOOKUP($B13,[2]ok!$AY$9:$CO$434,27,0)</f>
        <v>227</v>
      </c>
      <c r="AJ13" s="12">
        <f>VLOOKUP($B13,[2]ok!$AY$9:$CO$434,28,0)</f>
        <v>203</v>
      </c>
      <c r="AK13" s="12">
        <f>VLOOKUP($B13,[2]ok!$AY$9:$CO$434,29,0)</f>
        <v>158</v>
      </c>
      <c r="AL13" s="12">
        <f>VLOOKUP($B13,[2]ok!$AY$9:$CO$434,30,0)</f>
        <v>112</v>
      </c>
      <c r="AM13" s="12">
        <f>VLOOKUP($B13,[2]ok!$AY$9:$CO$434,31,0)</f>
        <v>119</v>
      </c>
      <c r="AN13" s="12">
        <f>VLOOKUP($B13,[2]ok!$AY$9:$CO$434,32,0)</f>
        <v>88</v>
      </c>
      <c r="AO13" s="12">
        <f>VLOOKUP($B13,[2]ok!$AY$9:$CO$434,33,0)</f>
        <v>67</v>
      </c>
      <c r="AP13" s="12">
        <f>VLOOKUP($B13,[2]ok!$AY$9:$CO$434,34,0)</f>
        <v>49</v>
      </c>
      <c r="AQ13" s="12">
        <f>VLOOKUP($B13,[2]ok!$AY$9:$CO$434,39,0)</f>
        <v>1610</v>
      </c>
      <c r="AR13" s="12">
        <f>VLOOKUP($B13,[2]ok!$AY$9:$CO$434,40,0)</f>
        <v>129</v>
      </c>
      <c r="AS13" s="12">
        <f>VLOOKUP($B13,[2]ok!$AY$9:$CO$434,41,0)</f>
        <v>115</v>
      </c>
      <c r="AT13" s="12">
        <f>VLOOKUP($B13,[2]ok!$AY$9:$CO$434,42,0)</f>
        <v>735</v>
      </c>
      <c r="AU13" s="12">
        <f>VLOOKUP($B13,[2]ok!$AY$9:$CO$434,43,0)</f>
        <v>11</v>
      </c>
    </row>
    <row r="14" spans="1:47" s="10" customFormat="1" ht="12">
      <c r="A14" s="54">
        <v>10</v>
      </c>
      <c r="B14" s="54"/>
      <c r="C14" s="55" t="s">
        <v>352</v>
      </c>
      <c r="D14" s="55" t="s">
        <v>262</v>
      </c>
      <c r="E14" s="55" t="s">
        <v>269</v>
      </c>
      <c r="F14" s="55" t="s">
        <v>269</v>
      </c>
      <c r="G14" s="11" t="s">
        <v>1214</v>
      </c>
      <c r="H14" s="29"/>
      <c r="I14" s="29">
        <f t="shared" si="0"/>
        <v>9321</v>
      </c>
      <c r="J14" s="11">
        <f t="shared" ref="J14:AU14" si="5">SUM(J15:J20)</f>
        <v>107</v>
      </c>
      <c r="K14" s="11">
        <f t="shared" si="5"/>
        <v>95</v>
      </c>
      <c r="L14" s="11">
        <f t="shared" si="5"/>
        <v>86</v>
      </c>
      <c r="M14" s="11">
        <f t="shared" si="5"/>
        <v>136</v>
      </c>
      <c r="N14" s="11">
        <f t="shared" si="5"/>
        <v>110</v>
      </c>
      <c r="O14" s="11">
        <f t="shared" si="5"/>
        <v>120</v>
      </c>
      <c r="P14" s="11">
        <f t="shared" si="5"/>
        <v>134</v>
      </c>
      <c r="Q14" s="11">
        <f t="shared" si="5"/>
        <v>137</v>
      </c>
      <c r="R14" s="11">
        <f t="shared" si="5"/>
        <v>142</v>
      </c>
      <c r="S14" s="11">
        <f t="shared" si="5"/>
        <v>146</v>
      </c>
      <c r="T14" s="11">
        <f t="shared" si="5"/>
        <v>150</v>
      </c>
      <c r="U14" s="11">
        <f t="shared" si="5"/>
        <v>156</v>
      </c>
      <c r="V14" s="11">
        <f t="shared" si="5"/>
        <v>158</v>
      </c>
      <c r="W14" s="11">
        <f t="shared" si="5"/>
        <v>156</v>
      </c>
      <c r="X14" s="11">
        <f t="shared" si="5"/>
        <v>150</v>
      </c>
      <c r="Y14" s="11">
        <f t="shared" si="5"/>
        <v>152</v>
      </c>
      <c r="Z14" s="11">
        <f t="shared" si="5"/>
        <v>150</v>
      </c>
      <c r="AA14" s="11">
        <f t="shared" si="5"/>
        <v>149</v>
      </c>
      <c r="AB14" s="11">
        <f t="shared" si="5"/>
        <v>145</v>
      </c>
      <c r="AC14" s="11">
        <f t="shared" si="5"/>
        <v>141</v>
      </c>
      <c r="AD14" s="11">
        <f t="shared" si="5"/>
        <v>677</v>
      </c>
      <c r="AE14" s="11">
        <f t="shared" si="5"/>
        <v>637</v>
      </c>
      <c r="AF14" s="11">
        <f t="shared" si="5"/>
        <v>773</v>
      </c>
      <c r="AG14" s="11">
        <f t="shared" si="5"/>
        <v>730</v>
      </c>
      <c r="AH14" s="11">
        <f t="shared" si="5"/>
        <v>667</v>
      </c>
      <c r="AI14" s="11">
        <f t="shared" si="5"/>
        <v>756</v>
      </c>
      <c r="AJ14" s="11">
        <f t="shared" si="5"/>
        <v>577</v>
      </c>
      <c r="AK14" s="11">
        <f t="shared" si="5"/>
        <v>496</v>
      </c>
      <c r="AL14" s="11">
        <f t="shared" si="5"/>
        <v>376</v>
      </c>
      <c r="AM14" s="11">
        <f t="shared" si="5"/>
        <v>322</v>
      </c>
      <c r="AN14" s="11">
        <f t="shared" si="5"/>
        <v>257</v>
      </c>
      <c r="AO14" s="11">
        <f t="shared" si="5"/>
        <v>163</v>
      </c>
      <c r="AP14" s="11">
        <f t="shared" si="5"/>
        <v>170</v>
      </c>
      <c r="AQ14" s="11">
        <f t="shared" si="5"/>
        <v>4761</v>
      </c>
      <c r="AR14" s="11">
        <f t="shared" si="5"/>
        <v>361</v>
      </c>
      <c r="AS14" s="11">
        <f t="shared" si="5"/>
        <v>356</v>
      </c>
      <c r="AT14" s="11">
        <f t="shared" si="5"/>
        <v>2228</v>
      </c>
      <c r="AU14" s="11">
        <f t="shared" si="5"/>
        <v>109</v>
      </c>
    </row>
    <row r="15" spans="1:47" s="10" customFormat="1" ht="12">
      <c r="A15" s="58">
        <v>11</v>
      </c>
      <c r="B15" s="58">
        <v>4587</v>
      </c>
      <c r="C15" s="59" t="s">
        <v>352</v>
      </c>
      <c r="D15" s="59" t="s">
        <v>262</v>
      </c>
      <c r="E15" s="59" t="s">
        <v>269</v>
      </c>
      <c r="F15" s="59" t="s">
        <v>270</v>
      </c>
      <c r="G15" s="12" t="s">
        <v>265</v>
      </c>
      <c r="H15" s="14">
        <f t="shared" ref="H15:H20" si="6">B15</f>
        <v>4587</v>
      </c>
      <c r="I15" s="14">
        <f t="shared" si="0"/>
        <v>4398</v>
      </c>
      <c r="J15" s="12">
        <f>VLOOKUP($B15,'[1]METAS 2019'!$D$4:$Q$843,5,0)</f>
        <v>50</v>
      </c>
      <c r="K15" s="12">
        <f>VLOOKUP($B15,'[1]METAS 2019'!$D$4:$Q$843,4,0)</f>
        <v>42</v>
      </c>
      <c r="L15" s="12">
        <f>VLOOKUP($B15,'[1]METAS 2019'!$D$4:$Q$843,11,0)</f>
        <v>41</v>
      </c>
      <c r="M15" s="12">
        <f>VLOOKUP($B15,'[1]METAS 2019'!$D$4:$Q$843,12,0)</f>
        <v>54</v>
      </c>
      <c r="N15" s="12">
        <f>VLOOKUP($B15,'[1]METAS 2019'!$D$4:$Q$843,13,0)</f>
        <v>40</v>
      </c>
      <c r="O15" s="12">
        <f>VLOOKUP($B15,'[1]METAS 2019'!$D$4:$Q$843,14,0)</f>
        <v>54</v>
      </c>
      <c r="P15" s="12">
        <f>VLOOKUP($B15,[2]ok!$AY$9:$CO$434,8,0)</f>
        <v>61</v>
      </c>
      <c r="Q15" s="12">
        <f>VLOOKUP($B15,[2]ok!$AY$9:$CO$434,9,0)</f>
        <v>63</v>
      </c>
      <c r="R15" s="12">
        <f>VLOOKUP($B15,[2]ok!$AY$9:$CO$434,10,0)</f>
        <v>64</v>
      </c>
      <c r="S15" s="12">
        <f>VLOOKUP($B15,[2]ok!$AY$9:$CO$434,11,0)</f>
        <v>67</v>
      </c>
      <c r="T15" s="12">
        <f>VLOOKUP($B15,[2]ok!$AY$9:$CO$434,12,0)</f>
        <v>69</v>
      </c>
      <c r="U15" s="12">
        <f>VLOOKUP($B15,[2]ok!$AY$9:$CO$434,13,0)</f>
        <v>71</v>
      </c>
      <c r="V15" s="12">
        <f>VLOOKUP($B15,[2]ok!$AY$9:$CO$434,14,0)</f>
        <v>73</v>
      </c>
      <c r="W15" s="12">
        <f>VLOOKUP($B15,[2]ok!$AY$9:$CO$434,15,0)</f>
        <v>73</v>
      </c>
      <c r="X15" s="12">
        <f>VLOOKUP($B15,[2]ok!$AY$9:$CO$434,16,0)</f>
        <v>70</v>
      </c>
      <c r="Y15" s="12">
        <f>VLOOKUP($B15,[2]ok!$AY$9:$CO$434,17,0)</f>
        <v>71</v>
      </c>
      <c r="Z15" s="12">
        <f>VLOOKUP($B15,[2]ok!$AY$9:$CO$434,18,0)</f>
        <v>70</v>
      </c>
      <c r="AA15" s="12">
        <f>VLOOKUP($B15,[2]ok!$AY$9:$CO$434,19,0)</f>
        <v>70</v>
      </c>
      <c r="AB15" s="12">
        <f>VLOOKUP($B15,[2]ok!$AY$9:$CO$434,20,0)</f>
        <v>68</v>
      </c>
      <c r="AC15" s="12">
        <f>VLOOKUP($B15,[2]ok!$AY$9:$CO$434,21,0)</f>
        <v>68</v>
      </c>
      <c r="AD15" s="12">
        <f>VLOOKUP($B15,[2]ok!$AY$9:$CO$434,22,0)</f>
        <v>328</v>
      </c>
      <c r="AE15" s="12">
        <f>VLOOKUP($B15,[2]ok!$AY$9:$CO$434,23,0)</f>
        <v>308</v>
      </c>
      <c r="AF15" s="12">
        <f>VLOOKUP($B15,[2]ok!$AY$9:$CO$434,24,0)</f>
        <v>371</v>
      </c>
      <c r="AG15" s="12">
        <f>VLOOKUP($B15,[2]ok!$AY$9:$CO$434,25,0)</f>
        <v>352</v>
      </c>
      <c r="AH15" s="12">
        <f>VLOOKUP($B15,[2]ok!$AY$9:$CO$434,26,0)</f>
        <v>314</v>
      </c>
      <c r="AI15" s="12">
        <f>VLOOKUP($B15,[2]ok!$AY$9:$CO$434,27,0)</f>
        <v>367</v>
      </c>
      <c r="AJ15" s="12">
        <f>VLOOKUP($B15,[2]ok!$AY$9:$CO$434,28,0)</f>
        <v>278</v>
      </c>
      <c r="AK15" s="12">
        <f>VLOOKUP($B15,[2]ok!$AY$9:$CO$434,29,0)</f>
        <v>237</v>
      </c>
      <c r="AL15" s="12">
        <f>VLOOKUP($B15,[2]ok!$AY$9:$CO$434,30,0)</f>
        <v>182</v>
      </c>
      <c r="AM15" s="12">
        <f>VLOOKUP($B15,[2]ok!$AY$9:$CO$434,31,0)</f>
        <v>143</v>
      </c>
      <c r="AN15" s="12">
        <f>VLOOKUP($B15,[2]ok!$AY$9:$CO$434,32,0)</f>
        <v>123</v>
      </c>
      <c r="AO15" s="12">
        <f>VLOOKUP($B15,[2]ok!$AY$9:$CO$434,33,0)</f>
        <v>73</v>
      </c>
      <c r="AP15" s="12">
        <f>VLOOKUP($B15,[2]ok!$AY$9:$CO$434,34,0)</f>
        <v>83</v>
      </c>
      <c r="AQ15" s="12">
        <f>VLOOKUP($B15,[2]ok!$AY$9:$CO$434,39,0)</f>
        <v>2274</v>
      </c>
      <c r="AR15" s="12">
        <f>VLOOKUP($B15,[2]ok!$AY$9:$CO$434,40,0)</f>
        <v>169</v>
      </c>
      <c r="AS15" s="12">
        <f>VLOOKUP($B15,[2]ok!$AY$9:$CO$434,41,0)</f>
        <v>171</v>
      </c>
      <c r="AT15" s="12">
        <f>VLOOKUP($B15,[2]ok!$AY$9:$CO$434,42,0)</f>
        <v>1079</v>
      </c>
      <c r="AU15" s="12">
        <f>VLOOKUP($B15,[2]ok!$AY$9:$CO$434,43,0)</f>
        <v>54</v>
      </c>
    </row>
    <row r="16" spans="1:47" s="10" customFormat="1" ht="12">
      <c r="A16" s="58">
        <v>12</v>
      </c>
      <c r="B16" s="58">
        <v>4592</v>
      </c>
      <c r="C16" s="59" t="s">
        <v>352</v>
      </c>
      <c r="D16" s="59" t="s">
        <v>262</v>
      </c>
      <c r="E16" s="59" t="s">
        <v>269</v>
      </c>
      <c r="F16" s="59" t="s">
        <v>177</v>
      </c>
      <c r="G16" s="12" t="s">
        <v>266</v>
      </c>
      <c r="H16" s="14">
        <f t="shared" si="6"/>
        <v>4592</v>
      </c>
      <c r="I16" s="14">
        <f t="shared" si="0"/>
        <v>979</v>
      </c>
      <c r="J16" s="12">
        <f>VLOOKUP($B16,'[1]METAS 2019'!$D$4:$Q$843,5,0)</f>
        <v>11</v>
      </c>
      <c r="K16" s="12">
        <f>VLOOKUP($B16,'[1]METAS 2019'!$D$4:$Q$843,4,0)</f>
        <v>11</v>
      </c>
      <c r="L16" s="12">
        <f>VLOOKUP($B16,'[1]METAS 2019'!$D$4:$Q$843,11,0)</f>
        <v>10</v>
      </c>
      <c r="M16" s="12">
        <f>VLOOKUP($B16,'[1]METAS 2019'!$D$4:$Q$843,12,0)</f>
        <v>15</v>
      </c>
      <c r="N16" s="12">
        <f>VLOOKUP($B16,'[1]METAS 2019'!$D$4:$Q$843,13,0)</f>
        <v>14</v>
      </c>
      <c r="O16" s="12">
        <f>VLOOKUP($B16,'[1]METAS 2019'!$D$4:$Q$843,14,0)</f>
        <v>13</v>
      </c>
      <c r="P16" s="12">
        <f>VLOOKUP($B16,[2]ok!$AY$9:$CO$434,8,0)</f>
        <v>14</v>
      </c>
      <c r="Q16" s="12">
        <f>VLOOKUP($B16,[2]ok!$AY$9:$CO$434,9,0)</f>
        <v>14</v>
      </c>
      <c r="R16" s="12">
        <f>VLOOKUP($B16,[2]ok!$AY$9:$CO$434,10,0)</f>
        <v>14</v>
      </c>
      <c r="S16" s="12">
        <f>VLOOKUP($B16,[2]ok!$AY$9:$CO$434,11,0)</f>
        <v>15</v>
      </c>
      <c r="T16" s="12">
        <f>VLOOKUP($B16,[2]ok!$AY$9:$CO$434,12,0)</f>
        <v>15</v>
      </c>
      <c r="U16" s="12">
        <f>VLOOKUP($B16,[2]ok!$AY$9:$CO$434,13,0)</f>
        <v>16</v>
      </c>
      <c r="V16" s="12">
        <f>VLOOKUP($B16,[2]ok!$AY$9:$CO$434,14,0)</f>
        <v>16</v>
      </c>
      <c r="W16" s="12">
        <f>VLOOKUP($B16,[2]ok!$AY$9:$CO$434,15,0)</f>
        <v>16</v>
      </c>
      <c r="X16" s="12">
        <f>VLOOKUP($B16,[2]ok!$AY$9:$CO$434,16,0)</f>
        <v>15</v>
      </c>
      <c r="Y16" s="12">
        <f>VLOOKUP($B16,[2]ok!$AY$9:$CO$434,17,0)</f>
        <v>15</v>
      </c>
      <c r="Z16" s="12">
        <f>VLOOKUP($B16,[2]ok!$AY$9:$CO$434,18,0)</f>
        <v>15</v>
      </c>
      <c r="AA16" s="12">
        <f>VLOOKUP($B16,[2]ok!$AY$9:$CO$434,19,0)</f>
        <v>15</v>
      </c>
      <c r="AB16" s="12">
        <f>VLOOKUP($B16,[2]ok!$AY$9:$CO$434,20,0)</f>
        <v>15</v>
      </c>
      <c r="AC16" s="12">
        <f>VLOOKUP($B16,[2]ok!$AY$9:$CO$434,21,0)</f>
        <v>15</v>
      </c>
      <c r="AD16" s="12">
        <f>VLOOKUP($B16,[2]ok!$AY$9:$CO$434,22,0)</f>
        <v>72</v>
      </c>
      <c r="AE16" s="12">
        <f>VLOOKUP($B16,[2]ok!$AY$9:$CO$434,23,0)</f>
        <v>68</v>
      </c>
      <c r="AF16" s="12">
        <f>VLOOKUP($B16,[2]ok!$AY$9:$CO$434,24,0)</f>
        <v>82</v>
      </c>
      <c r="AG16" s="12">
        <f>VLOOKUP($B16,[2]ok!$AY$9:$CO$434,25,0)</f>
        <v>78</v>
      </c>
      <c r="AH16" s="12">
        <f>VLOOKUP($B16,[2]ok!$AY$9:$CO$434,26,0)</f>
        <v>69</v>
      </c>
      <c r="AI16" s="12">
        <f>VLOOKUP($B16,[2]ok!$AY$9:$CO$434,27,0)</f>
        <v>81</v>
      </c>
      <c r="AJ16" s="12">
        <f>VLOOKUP($B16,[2]ok!$AY$9:$CO$434,28,0)</f>
        <v>61</v>
      </c>
      <c r="AK16" s="12">
        <f>VLOOKUP($B16,[2]ok!$AY$9:$CO$434,29,0)</f>
        <v>52</v>
      </c>
      <c r="AL16" s="12">
        <f>VLOOKUP($B16,[2]ok!$AY$9:$CO$434,30,0)</f>
        <v>40</v>
      </c>
      <c r="AM16" s="12">
        <f>VLOOKUP($B16,[2]ok!$AY$9:$CO$434,31,0)</f>
        <v>31</v>
      </c>
      <c r="AN16" s="12">
        <f>VLOOKUP($B16,[2]ok!$AY$9:$CO$434,32,0)</f>
        <v>27</v>
      </c>
      <c r="AO16" s="12">
        <f>VLOOKUP($B16,[2]ok!$AY$9:$CO$434,33,0)</f>
        <v>16</v>
      </c>
      <c r="AP16" s="12">
        <f>VLOOKUP($B16,[2]ok!$AY$9:$CO$434,34,0)</f>
        <v>18</v>
      </c>
      <c r="AQ16" s="12">
        <f>VLOOKUP($B16,[2]ok!$AY$9:$CO$434,39,0)</f>
        <v>500</v>
      </c>
      <c r="AR16" s="12">
        <f>VLOOKUP($B16,[2]ok!$AY$9:$CO$434,40,0)</f>
        <v>37</v>
      </c>
      <c r="AS16" s="12">
        <f>VLOOKUP($B16,[2]ok!$AY$9:$CO$434,41,0)</f>
        <v>37</v>
      </c>
      <c r="AT16" s="12">
        <f>VLOOKUP($B16,[2]ok!$AY$9:$CO$434,42,0)</f>
        <v>237</v>
      </c>
      <c r="AU16" s="12">
        <f>VLOOKUP($B16,[2]ok!$AY$9:$CO$434,43,0)</f>
        <v>10</v>
      </c>
    </row>
    <row r="17" spans="1:47" s="10" customFormat="1" ht="12">
      <c r="A17" s="58">
        <v>13</v>
      </c>
      <c r="B17" s="58">
        <v>4589</v>
      </c>
      <c r="C17" s="59" t="s">
        <v>352</v>
      </c>
      <c r="D17" s="59" t="s">
        <v>262</v>
      </c>
      <c r="E17" s="59" t="s">
        <v>269</v>
      </c>
      <c r="F17" s="59" t="s">
        <v>178</v>
      </c>
      <c r="G17" s="12" t="s">
        <v>266</v>
      </c>
      <c r="H17" s="14">
        <f t="shared" si="6"/>
        <v>4589</v>
      </c>
      <c r="I17" s="14">
        <f t="shared" si="0"/>
        <v>1419</v>
      </c>
      <c r="J17" s="12">
        <f>VLOOKUP($B17,'[1]METAS 2019'!$D$4:$Q$843,5,0)</f>
        <v>16</v>
      </c>
      <c r="K17" s="12">
        <f>VLOOKUP($B17,'[1]METAS 2019'!$D$4:$Q$843,4,0)</f>
        <v>18</v>
      </c>
      <c r="L17" s="12">
        <f>VLOOKUP($B17,'[1]METAS 2019'!$D$4:$Q$843,11,0)</f>
        <v>12</v>
      </c>
      <c r="M17" s="12">
        <f>VLOOKUP($B17,'[1]METAS 2019'!$D$4:$Q$843,12,0)</f>
        <v>26</v>
      </c>
      <c r="N17" s="12">
        <f>VLOOKUP($B17,'[1]METAS 2019'!$D$4:$Q$843,13,0)</f>
        <v>13</v>
      </c>
      <c r="O17" s="12">
        <f>VLOOKUP($B17,'[1]METAS 2019'!$D$4:$Q$843,14,0)</f>
        <v>17</v>
      </c>
      <c r="P17" s="12">
        <f>VLOOKUP($B17,[2]ok!$AY$9:$CO$434,8,0)</f>
        <v>20</v>
      </c>
      <c r="Q17" s="12">
        <f>VLOOKUP($B17,[2]ok!$AY$9:$CO$434,9,0)</f>
        <v>20</v>
      </c>
      <c r="R17" s="12">
        <f>VLOOKUP($B17,[2]ok!$AY$9:$CO$434,10,0)</f>
        <v>21</v>
      </c>
      <c r="S17" s="12">
        <f>VLOOKUP($B17,[2]ok!$AY$9:$CO$434,11,0)</f>
        <v>21</v>
      </c>
      <c r="T17" s="12">
        <f>VLOOKUP($B17,[2]ok!$AY$9:$CO$434,12,0)</f>
        <v>22</v>
      </c>
      <c r="U17" s="12">
        <f>VLOOKUP($B17,[2]ok!$AY$9:$CO$434,13,0)</f>
        <v>23</v>
      </c>
      <c r="V17" s="12">
        <f>VLOOKUP($B17,[2]ok!$AY$9:$CO$434,14,0)</f>
        <v>23</v>
      </c>
      <c r="W17" s="12">
        <f>VLOOKUP($B17,[2]ok!$AY$9:$CO$434,15,0)</f>
        <v>23</v>
      </c>
      <c r="X17" s="12">
        <f>VLOOKUP($B17,[2]ok!$AY$9:$CO$434,16,0)</f>
        <v>22</v>
      </c>
      <c r="Y17" s="12">
        <f>VLOOKUP($B17,[2]ok!$AY$9:$CO$434,17,0)</f>
        <v>22</v>
      </c>
      <c r="Z17" s="12">
        <f>VLOOKUP($B17,[2]ok!$AY$9:$CO$434,18,0)</f>
        <v>22</v>
      </c>
      <c r="AA17" s="12">
        <f>VLOOKUP($B17,[2]ok!$AY$9:$CO$434,19,0)</f>
        <v>22</v>
      </c>
      <c r="AB17" s="12">
        <f>VLOOKUP($B17,[2]ok!$AY$9:$CO$434,20,0)</f>
        <v>22</v>
      </c>
      <c r="AC17" s="12">
        <f>VLOOKUP($B17,[2]ok!$AY$9:$CO$434,21,0)</f>
        <v>22</v>
      </c>
      <c r="AD17" s="12">
        <f>VLOOKUP($B17,[2]ok!$AY$9:$CO$434,22,0)</f>
        <v>105</v>
      </c>
      <c r="AE17" s="12">
        <f>VLOOKUP($B17,[2]ok!$AY$9:$CO$434,23,0)</f>
        <v>99</v>
      </c>
      <c r="AF17" s="12">
        <f>VLOOKUP($B17,[2]ok!$AY$9:$CO$434,24,0)</f>
        <v>119</v>
      </c>
      <c r="AG17" s="12">
        <f>VLOOKUP($B17,[2]ok!$AY$9:$CO$434,25,0)</f>
        <v>113</v>
      </c>
      <c r="AH17" s="12">
        <f>VLOOKUP($B17,[2]ok!$AY$9:$CO$434,26,0)</f>
        <v>101</v>
      </c>
      <c r="AI17" s="12">
        <f>VLOOKUP($B17,[2]ok!$AY$9:$CO$434,27,0)</f>
        <v>117</v>
      </c>
      <c r="AJ17" s="12">
        <f>VLOOKUP($B17,[2]ok!$AY$9:$CO$434,28,0)</f>
        <v>89</v>
      </c>
      <c r="AK17" s="12">
        <f>VLOOKUP($B17,[2]ok!$AY$9:$CO$434,29,0)</f>
        <v>76</v>
      </c>
      <c r="AL17" s="12">
        <f>VLOOKUP($B17,[2]ok!$AY$9:$CO$434,30,0)</f>
        <v>58</v>
      </c>
      <c r="AM17" s="12">
        <f>VLOOKUP($B17,[2]ok!$AY$9:$CO$434,31,0)</f>
        <v>46</v>
      </c>
      <c r="AN17" s="12">
        <f>VLOOKUP($B17,[2]ok!$AY$9:$CO$434,32,0)</f>
        <v>39</v>
      </c>
      <c r="AO17" s="12">
        <f>VLOOKUP($B17,[2]ok!$AY$9:$CO$434,33,0)</f>
        <v>23</v>
      </c>
      <c r="AP17" s="12">
        <f>VLOOKUP($B17,[2]ok!$AY$9:$CO$434,34,0)</f>
        <v>27</v>
      </c>
      <c r="AQ17" s="12">
        <f>VLOOKUP($B17,[2]ok!$AY$9:$CO$434,39,0)</f>
        <v>728</v>
      </c>
      <c r="AR17" s="12">
        <f>VLOOKUP($B17,[2]ok!$AY$9:$CO$434,40,0)</f>
        <v>54</v>
      </c>
      <c r="AS17" s="12">
        <f>VLOOKUP($B17,[2]ok!$AY$9:$CO$434,41,0)</f>
        <v>54</v>
      </c>
      <c r="AT17" s="12">
        <f>VLOOKUP($B17,[2]ok!$AY$9:$CO$434,42,0)</f>
        <v>345</v>
      </c>
      <c r="AU17" s="12">
        <f>VLOOKUP($B17,[2]ok!$AY$9:$CO$434,43,0)</f>
        <v>14</v>
      </c>
    </row>
    <row r="18" spans="1:47" s="10" customFormat="1" ht="12">
      <c r="A18" s="58">
        <v>14</v>
      </c>
      <c r="B18" s="58">
        <v>4588</v>
      </c>
      <c r="C18" s="59" t="s">
        <v>352</v>
      </c>
      <c r="D18" s="59" t="s">
        <v>262</v>
      </c>
      <c r="E18" s="59" t="s">
        <v>269</v>
      </c>
      <c r="F18" s="59" t="s">
        <v>179</v>
      </c>
      <c r="G18" s="12" t="s">
        <v>266</v>
      </c>
      <c r="H18" s="14">
        <f t="shared" si="6"/>
        <v>4588</v>
      </c>
      <c r="I18" s="14">
        <f t="shared" si="0"/>
        <v>1071</v>
      </c>
      <c r="J18" s="12">
        <f>VLOOKUP($B18,'[1]METAS 2019'!$D$4:$Q$843,5,0)</f>
        <v>12</v>
      </c>
      <c r="K18" s="12">
        <f>VLOOKUP($B18,'[1]METAS 2019'!$D$4:$Q$843,4,0)</f>
        <v>11</v>
      </c>
      <c r="L18" s="12">
        <f>VLOOKUP($B18,'[1]METAS 2019'!$D$4:$Q$843,11,0)</f>
        <v>8</v>
      </c>
      <c r="M18" s="12">
        <f>VLOOKUP($B18,'[1]METAS 2019'!$D$4:$Q$843,12,0)</f>
        <v>17</v>
      </c>
      <c r="N18" s="12">
        <f>VLOOKUP($B18,'[1]METAS 2019'!$D$4:$Q$843,13,0)</f>
        <v>14</v>
      </c>
      <c r="O18" s="12">
        <f>VLOOKUP($B18,'[1]METAS 2019'!$D$4:$Q$843,14,0)</f>
        <v>20</v>
      </c>
      <c r="P18" s="12">
        <f>VLOOKUP($B18,[2]ok!$AY$9:$CO$434,8,0)</f>
        <v>15</v>
      </c>
      <c r="Q18" s="12">
        <f>VLOOKUP($B18,[2]ok!$AY$9:$CO$434,9,0)</f>
        <v>15</v>
      </c>
      <c r="R18" s="12">
        <f>VLOOKUP($B18,[2]ok!$AY$9:$CO$434,10,0)</f>
        <v>16</v>
      </c>
      <c r="S18" s="12">
        <f>VLOOKUP($B18,[2]ok!$AY$9:$CO$434,11,0)</f>
        <v>16</v>
      </c>
      <c r="T18" s="12">
        <f>VLOOKUP($B18,[2]ok!$AY$9:$CO$434,12,0)</f>
        <v>16</v>
      </c>
      <c r="U18" s="12">
        <f>VLOOKUP($B18,[2]ok!$AY$9:$CO$434,13,0)</f>
        <v>17</v>
      </c>
      <c r="V18" s="12">
        <f>VLOOKUP($B18,[2]ok!$AY$9:$CO$434,14,0)</f>
        <v>17</v>
      </c>
      <c r="W18" s="12">
        <f>VLOOKUP($B18,[2]ok!$AY$9:$CO$434,15,0)</f>
        <v>17</v>
      </c>
      <c r="X18" s="12">
        <f>VLOOKUP($B18,[2]ok!$AY$9:$CO$434,16,0)</f>
        <v>17</v>
      </c>
      <c r="Y18" s="12">
        <f>VLOOKUP($B18,[2]ok!$AY$9:$CO$434,17,0)</f>
        <v>17</v>
      </c>
      <c r="Z18" s="12">
        <f>VLOOKUP($B18,[2]ok!$AY$9:$CO$434,18,0)</f>
        <v>17</v>
      </c>
      <c r="AA18" s="12">
        <f>VLOOKUP($B18,[2]ok!$AY$9:$CO$434,19,0)</f>
        <v>17</v>
      </c>
      <c r="AB18" s="12">
        <f>VLOOKUP($B18,[2]ok!$AY$9:$CO$434,20,0)</f>
        <v>16</v>
      </c>
      <c r="AC18" s="12">
        <f>VLOOKUP($B18,[2]ok!$AY$9:$CO$434,21,0)</f>
        <v>16</v>
      </c>
      <c r="AD18" s="12">
        <f>VLOOKUP($B18,[2]ok!$AY$9:$CO$434,22,0)</f>
        <v>79</v>
      </c>
      <c r="AE18" s="12">
        <f>VLOOKUP($B18,[2]ok!$AY$9:$CO$434,23,0)</f>
        <v>74</v>
      </c>
      <c r="AF18" s="12">
        <f>VLOOKUP($B18,[2]ok!$AY$9:$CO$434,24,0)</f>
        <v>89</v>
      </c>
      <c r="AG18" s="12">
        <f>VLOOKUP($B18,[2]ok!$AY$9:$CO$434,25,0)</f>
        <v>85</v>
      </c>
      <c r="AH18" s="12">
        <f>VLOOKUP($B18,[2]ok!$AY$9:$CO$434,26,0)</f>
        <v>76</v>
      </c>
      <c r="AI18" s="12">
        <f>VLOOKUP($B18,[2]ok!$AY$9:$CO$434,27,0)</f>
        <v>88</v>
      </c>
      <c r="AJ18" s="12">
        <f>VLOOKUP($B18,[2]ok!$AY$9:$CO$434,28,0)</f>
        <v>67</v>
      </c>
      <c r="AK18" s="12">
        <f>VLOOKUP($B18,[2]ok!$AY$9:$CO$434,29,0)</f>
        <v>57</v>
      </c>
      <c r="AL18" s="12">
        <f>VLOOKUP($B18,[2]ok!$AY$9:$CO$434,30,0)</f>
        <v>44</v>
      </c>
      <c r="AM18" s="12">
        <f>VLOOKUP($B18,[2]ok!$AY$9:$CO$434,31,0)</f>
        <v>34</v>
      </c>
      <c r="AN18" s="12">
        <f>VLOOKUP($B18,[2]ok!$AY$9:$CO$434,32,0)</f>
        <v>30</v>
      </c>
      <c r="AO18" s="12">
        <f>VLOOKUP($B18,[2]ok!$AY$9:$CO$434,33,0)</f>
        <v>17</v>
      </c>
      <c r="AP18" s="12">
        <f>VLOOKUP($B18,[2]ok!$AY$9:$CO$434,34,0)</f>
        <v>20</v>
      </c>
      <c r="AQ18" s="12">
        <f>VLOOKUP($B18,[2]ok!$AY$9:$CO$434,39,0)</f>
        <v>546</v>
      </c>
      <c r="AR18" s="12">
        <f>VLOOKUP($B18,[2]ok!$AY$9:$CO$434,40,0)</f>
        <v>40</v>
      </c>
      <c r="AS18" s="12">
        <f>VLOOKUP($B18,[2]ok!$AY$9:$CO$434,41,0)</f>
        <v>41</v>
      </c>
      <c r="AT18" s="12">
        <f>VLOOKUP($B18,[2]ok!$AY$9:$CO$434,42,0)</f>
        <v>259</v>
      </c>
      <c r="AU18" s="12">
        <f>VLOOKUP($B18,[2]ok!$AY$9:$CO$434,43,0)</f>
        <v>12</v>
      </c>
    </row>
    <row r="19" spans="1:47" s="10" customFormat="1" ht="12">
      <c r="A19" s="58">
        <v>15</v>
      </c>
      <c r="B19" s="58">
        <v>4590</v>
      </c>
      <c r="C19" s="59" t="s">
        <v>352</v>
      </c>
      <c r="D19" s="59" t="s">
        <v>262</v>
      </c>
      <c r="E19" s="59" t="s">
        <v>269</v>
      </c>
      <c r="F19" s="59" t="s">
        <v>168</v>
      </c>
      <c r="G19" s="12" t="s">
        <v>266</v>
      </c>
      <c r="H19" s="14">
        <f t="shared" si="6"/>
        <v>4590</v>
      </c>
      <c r="I19" s="14">
        <f t="shared" si="0"/>
        <v>895</v>
      </c>
      <c r="J19" s="12">
        <f>VLOOKUP($B19,'[1]METAS 2019'!$D$4:$Q$843,5,0)</f>
        <v>11</v>
      </c>
      <c r="K19" s="12">
        <f>VLOOKUP($B19,'[1]METAS 2019'!$D$4:$Q$843,4,0)</f>
        <v>8</v>
      </c>
      <c r="L19" s="12">
        <f>VLOOKUP($B19,'[1]METAS 2019'!$D$4:$Q$843,11,0)</f>
        <v>11</v>
      </c>
      <c r="M19" s="12">
        <f>VLOOKUP($B19,'[1]METAS 2019'!$D$4:$Q$843,12,0)</f>
        <v>16</v>
      </c>
      <c r="N19" s="12">
        <f>VLOOKUP($B19,'[1]METAS 2019'!$D$4:$Q$843,13,0)</f>
        <v>22</v>
      </c>
      <c r="O19" s="12">
        <f>VLOOKUP($B19,'[1]METAS 2019'!$D$4:$Q$843,14,0)</f>
        <v>11</v>
      </c>
      <c r="P19" s="12">
        <f>VLOOKUP($B19,[2]ok!$AY$9:$CO$434,8,0)</f>
        <v>15</v>
      </c>
      <c r="Q19" s="12">
        <f>VLOOKUP($B19,[2]ok!$AY$9:$CO$434,9,0)</f>
        <v>15</v>
      </c>
      <c r="R19" s="12">
        <f>VLOOKUP($B19,[2]ok!$AY$9:$CO$434,10,0)</f>
        <v>16</v>
      </c>
      <c r="S19" s="12">
        <f>VLOOKUP($B19,[2]ok!$AY$9:$CO$434,11,0)</f>
        <v>16</v>
      </c>
      <c r="T19" s="12">
        <f>VLOOKUP($B19,[2]ok!$AY$9:$CO$434,12,0)</f>
        <v>17</v>
      </c>
      <c r="U19" s="12">
        <f>VLOOKUP($B19,[2]ok!$AY$9:$CO$434,13,0)</f>
        <v>18</v>
      </c>
      <c r="V19" s="12">
        <f>VLOOKUP($B19,[2]ok!$AY$9:$CO$434,14,0)</f>
        <v>18</v>
      </c>
      <c r="W19" s="12">
        <f>VLOOKUP($B19,[2]ok!$AY$9:$CO$434,15,0)</f>
        <v>16</v>
      </c>
      <c r="X19" s="12">
        <f>VLOOKUP($B19,[2]ok!$AY$9:$CO$434,16,0)</f>
        <v>16</v>
      </c>
      <c r="Y19" s="12">
        <f>VLOOKUP($B19,[2]ok!$AY$9:$CO$434,17,0)</f>
        <v>16</v>
      </c>
      <c r="Z19" s="12">
        <f>VLOOKUP($B19,[2]ok!$AY$9:$CO$434,18,0)</f>
        <v>16</v>
      </c>
      <c r="AA19" s="12">
        <f>VLOOKUP($B19,[2]ok!$AY$9:$CO$434,19,0)</f>
        <v>15</v>
      </c>
      <c r="AB19" s="12">
        <f>VLOOKUP($B19,[2]ok!$AY$9:$CO$434,20,0)</f>
        <v>15</v>
      </c>
      <c r="AC19" s="12">
        <f>VLOOKUP($B19,[2]ok!$AY$9:$CO$434,21,0)</f>
        <v>12</v>
      </c>
      <c r="AD19" s="12">
        <f>VLOOKUP($B19,[2]ok!$AY$9:$CO$434,22,0)</f>
        <v>57</v>
      </c>
      <c r="AE19" s="12">
        <f>VLOOKUP($B19,[2]ok!$AY$9:$CO$434,23,0)</f>
        <v>54</v>
      </c>
      <c r="AF19" s="12">
        <f>VLOOKUP($B19,[2]ok!$AY$9:$CO$434,24,0)</f>
        <v>68</v>
      </c>
      <c r="AG19" s="12">
        <f>VLOOKUP($B19,[2]ok!$AY$9:$CO$434,25,0)</f>
        <v>62</v>
      </c>
      <c r="AH19" s="12">
        <f>VLOOKUP($B19,[2]ok!$AY$9:$CO$434,26,0)</f>
        <v>65</v>
      </c>
      <c r="AI19" s="12">
        <f>VLOOKUP($B19,[2]ok!$AY$9:$CO$434,27,0)</f>
        <v>63</v>
      </c>
      <c r="AJ19" s="12">
        <f>VLOOKUP($B19,[2]ok!$AY$9:$CO$434,28,0)</f>
        <v>50</v>
      </c>
      <c r="AK19" s="12">
        <f>VLOOKUP($B19,[2]ok!$AY$9:$CO$434,29,0)</f>
        <v>45</v>
      </c>
      <c r="AL19" s="12">
        <f>VLOOKUP($B19,[2]ok!$AY$9:$CO$434,30,0)</f>
        <v>32</v>
      </c>
      <c r="AM19" s="12">
        <f>VLOOKUP($B19,[2]ok!$AY$9:$CO$434,31,0)</f>
        <v>42</v>
      </c>
      <c r="AN19" s="12">
        <f>VLOOKUP($B19,[2]ok!$AY$9:$CO$434,32,0)</f>
        <v>23</v>
      </c>
      <c r="AO19" s="12">
        <f>VLOOKUP($B19,[2]ok!$AY$9:$CO$434,33,0)</f>
        <v>21</v>
      </c>
      <c r="AP19" s="12">
        <f>VLOOKUP($B19,[2]ok!$AY$9:$CO$434,34,0)</f>
        <v>13</v>
      </c>
      <c r="AQ19" s="12">
        <f>VLOOKUP($B19,[2]ok!$AY$9:$CO$434,39,0)</f>
        <v>436</v>
      </c>
      <c r="AR19" s="12">
        <f>VLOOKUP($B19,[2]ok!$AY$9:$CO$434,40,0)</f>
        <v>37</v>
      </c>
      <c r="AS19" s="12">
        <f>VLOOKUP($B19,[2]ok!$AY$9:$CO$434,41,0)</f>
        <v>32</v>
      </c>
      <c r="AT19" s="12">
        <f>VLOOKUP($B19,[2]ok!$AY$9:$CO$434,42,0)</f>
        <v>188</v>
      </c>
      <c r="AU19" s="12">
        <f>VLOOKUP($B19,[2]ok!$AY$9:$CO$434,43,0)</f>
        <v>13</v>
      </c>
    </row>
    <row r="20" spans="1:47" s="10" customFormat="1" ht="12">
      <c r="A20" s="58">
        <v>16</v>
      </c>
      <c r="B20" s="58">
        <v>4591</v>
      </c>
      <c r="C20" s="59" t="s">
        <v>352</v>
      </c>
      <c r="D20" s="59" t="s">
        <v>262</v>
      </c>
      <c r="E20" s="59" t="s">
        <v>269</v>
      </c>
      <c r="F20" s="59" t="s">
        <v>169</v>
      </c>
      <c r="G20" s="12" t="s">
        <v>266</v>
      </c>
      <c r="H20" s="14">
        <f t="shared" si="6"/>
        <v>4591</v>
      </c>
      <c r="I20" s="14">
        <f t="shared" si="0"/>
        <v>559</v>
      </c>
      <c r="J20" s="12">
        <f>VLOOKUP($B20,'[1]METAS 2019'!$D$4:$Q$843,5,0)</f>
        <v>7</v>
      </c>
      <c r="K20" s="12">
        <f>VLOOKUP($B20,'[1]METAS 2019'!$D$4:$Q$843,4,0)</f>
        <v>5</v>
      </c>
      <c r="L20" s="12">
        <f>VLOOKUP($B20,'[1]METAS 2019'!$D$4:$Q$843,11,0)</f>
        <v>4</v>
      </c>
      <c r="M20" s="12">
        <f>VLOOKUP($B20,'[1]METAS 2019'!$D$4:$Q$843,12,0)</f>
        <v>8</v>
      </c>
      <c r="N20" s="12">
        <f>VLOOKUP($B20,'[1]METAS 2019'!$D$4:$Q$843,13,0)</f>
        <v>7</v>
      </c>
      <c r="O20" s="12">
        <f>VLOOKUP($B20,'[1]METAS 2019'!$D$4:$Q$843,14,0)</f>
        <v>5</v>
      </c>
      <c r="P20" s="12">
        <f>VLOOKUP($B20,[2]ok!$AY$9:$CO$434,8,0)</f>
        <v>9</v>
      </c>
      <c r="Q20" s="12">
        <f>VLOOKUP($B20,[2]ok!$AY$9:$CO$434,9,0)</f>
        <v>10</v>
      </c>
      <c r="R20" s="12">
        <f>VLOOKUP($B20,[2]ok!$AY$9:$CO$434,10,0)</f>
        <v>11</v>
      </c>
      <c r="S20" s="12">
        <f>VLOOKUP($B20,[2]ok!$AY$9:$CO$434,11,0)</f>
        <v>11</v>
      </c>
      <c r="T20" s="12">
        <f>VLOOKUP($B20,[2]ok!$AY$9:$CO$434,12,0)</f>
        <v>11</v>
      </c>
      <c r="U20" s="12">
        <f>VLOOKUP($B20,[2]ok!$AY$9:$CO$434,13,0)</f>
        <v>11</v>
      </c>
      <c r="V20" s="12">
        <f>VLOOKUP($B20,[2]ok!$AY$9:$CO$434,14,0)</f>
        <v>11</v>
      </c>
      <c r="W20" s="12">
        <f>VLOOKUP($B20,[2]ok!$AY$9:$CO$434,15,0)</f>
        <v>11</v>
      </c>
      <c r="X20" s="12">
        <f>VLOOKUP($B20,[2]ok!$AY$9:$CO$434,16,0)</f>
        <v>10</v>
      </c>
      <c r="Y20" s="12">
        <f>VLOOKUP($B20,[2]ok!$AY$9:$CO$434,17,0)</f>
        <v>11</v>
      </c>
      <c r="Z20" s="12">
        <f>VLOOKUP($B20,[2]ok!$AY$9:$CO$434,18,0)</f>
        <v>10</v>
      </c>
      <c r="AA20" s="12">
        <f>VLOOKUP($B20,[2]ok!$AY$9:$CO$434,19,0)</f>
        <v>10</v>
      </c>
      <c r="AB20" s="12">
        <f>VLOOKUP($B20,[2]ok!$AY$9:$CO$434,20,0)</f>
        <v>9</v>
      </c>
      <c r="AC20" s="12">
        <f>VLOOKUP($B20,[2]ok!$AY$9:$CO$434,21,0)</f>
        <v>8</v>
      </c>
      <c r="AD20" s="12">
        <f>VLOOKUP($B20,[2]ok!$AY$9:$CO$434,22,0)</f>
        <v>36</v>
      </c>
      <c r="AE20" s="12">
        <f>VLOOKUP($B20,[2]ok!$AY$9:$CO$434,23,0)</f>
        <v>34</v>
      </c>
      <c r="AF20" s="12">
        <f>VLOOKUP($B20,[2]ok!$AY$9:$CO$434,24,0)</f>
        <v>44</v>
      </c>
      <c r="AG20" s="12">
        <f>VLOOKUP($B20,[2]ok!$AY$9:$CO$434,25,0)</f>
        <v>40</v>
      </c>
      <c r="AH20" s="12">
        <f>VLOOKUP($B20,[2]ok!$AY$9:$CO$434,26,0)</f>
        <v>42</v>
      </c>
      <c r="AI20" s="12">
        <f>VLOOKUP($B20,[2]ok!$AY$9:$CO$434,27,0)</f>
        <v>40</v>
      </c>
      <c r="AJ20" s="12">
        <f>VLOOKUP($B20,[2]ok!$AY$9:$CO$434,28,0)</f>
        <v>32</v>
      </c>
      <c r="AK20" s="12">
        <f>VLOOKUP($B20,[2]ok!$AY$9:$CO$434,29,0)</f>
        <v>29</v>
      </c>
      <c r="AL20" s="12">
        <f>VLOOKUP($B20,[2]ok!$AY$9:$CO$434,30,0)</f>
        <v>20</v>
      </c>
      <c r="AM20" s="12">
        <f>VLOOKUP($B20,[2]ok!$AY$9:$CO$434,31,0)</f>
        <v>26</v>
      </c>
      <c r="AN20" s="12">
        <f>VLOOKUP($B20,[2]ok!$AY$9:$CO$434,32,0)</f>
        <v>15</v>
      </c>
      <c r="AO20" s="12">
        <f>VLOOKUP($B20,[2]ok!$AY$9:$CO$434,33,0)</f>
        <v>13</v>
      </c>
      <c r="AP20" s="12">
        <f>VLOOKUP($B20,[2]ok!$AY$9:$CO$434,34,0)</f>
        <v>9</v>
      </c>
      <c r="AQ20" s="12">
        <f>VLOOKUP($B20,[2]ok!$AY$9:$CO$434,39,0)</f>
        <v>277</v>
      </c>
      <c r="AR20" s="12">
        <f>VLOOKUP($B20,[2]ok!$AY$9:$CO$434,40,0)</f>
        <v>24</v>
      </c>
      <c r="AS20" s="12">
        <f>VLOOKUP($B20,[2]ok!$AY$9:$CO$434,41,0)</f>
        <v>21</v>
      </c>
      <c r="AT20" s="12">
        <f>VLOOKUP($B20,[2]ok!$AY$9:$CO$434,42,0)</f>
        <v>120</v>
      </c>
      <c r="AU20" s="12">
        <f>VLOOKUP($B20,[2]ok!$AY$9:$CO$434,43,0)</f>
        <v>6</v>
      </c>
    </row>
    <row r="21" spans="1:47" s="10" customFormat="1" ht="12">
      <c r="A21" s="54">
        <v>18</v>
      </c>
      <c r="B21" s="54"/>
      <c r="C21" s="55" t="s">
        <v>352</v>
      </c>
      <c r="D21" s="55" t="s">
        <v>262</v>
      </c>
      <c r="E21" s="55" t="s">
        <v>272</v>
      </c>
      <c r="F21" s="55" t="s">
        <v>272</v>
      </c>
      <c r="G21" s="11" t="s">
        <v>1214</v>
      </c>
      <c r="H21" s="29"/>
      <c r="I21" s="29">
        <f t="shared" si="0"/>
        <v>13483</v>
      </c>
      <c r="J21" s="11">
        <f t="shared" ref="J21:AU21" si="7">SUM(J22:J30)</f>
        <v>189</v>
      </c>
      <c r="K21" s="11">
        <f t="shared" si="7"/>
        <v>199</v>
      </c>
      <c r="L21" s="11">
        <f t="shared" si="7"/>
        <v>206</v>
      </c>
      <c r="M21" s="11">
        <f t="shared" si="7"/>
        <v>223</v>
      </c>
      <c r="N21" s="11">
        <f t="shared" si="7"/>
        <v>229</v>
      </c>
      <c r="O21" s="11">
        <f t="shared" si="7"/>
        <v>241</v>
      </c>
      <c r="P21" s="11">
        <f t="shared" si="7"/>
        <v>251</v>
      </c>
      <c r="Q21" s="11">
        <f t="shared" si="7"/>
        <v>250</v>
      </c>
      <c r="R21" s="11">
        <f t="shared" si="7"/>
        <v>255</v>
      </c>
      <c r="S21" s="11">
        <f t="shared" si="7"/>
        <v>258</v>
      </c>
      <c r="T21" s="11">
        <f t="shared" si="7"/>
        <v>259</v>
      </c>
      <c r="U21" s="11">
        <f t="shared" si="7"/>
        <v>264</v>
      </c>
      <c r="V21" s="11">
        <f t="shared" si="7"/>
        <v>264</v>
      </c>
      <c r="W21" s="11">
        <f t="shared" si="7"/>
        <v>257</v>
      </c>
      <c r="X21" s="11">
        <f t="shared" si="7"/>
        <v>242</v>
      </c>
      <c r="Y21" s="11">
        <f t="shared" si="7"/>
        <v>233</v>
      </c>
      <c r="Z21" s="11">
        <f t="shared" si="7"/>
        <v>220</v>
      </c>
      <c r="AA21" s="11">
        <f t="shared" si="7"/>
        <v>212</v>
      </c>
      <c r="AB21" s="11">
        <f t="shared" si="7"/>
        <v>207</v>
      </c>
      <c r="AC21" s="11">
        <f t="shared" si="7"/>
        <v>206</v>
      </c>
      <c r="AD21" s="11">
        <f t="shared" si="7"/>
        <v>988</v>
      </c>
      <c r="AE21" s="11">
        <f t="shared" si="7"/>
        <v>906</v>
      </c>
      <c r="AF21" s="11">
        <f t="shared" si="7"/>
        <v>1196</v>
      </c>
      <c r="AG21" s="11">
        <f t="shared" si="7"/>
        <v>950</v>
      </c>
      <c r="AH21" s="11">
        <f t="shared" si="7"/>
        <v>936</v>
      </c>
      <c r="AI21" s="11">
        <f t="shared" si="7"/>
        <v>813</v>
      </c>
      <c r="AJ21" s="11">
        <f t="shared" si="7"/>
        <v>737</v>
      </c>
      <c r="AK21" s="11">
        <f t="shared" si="7"/>
        <v>530</v>
      </c>
      <c r="AL21" s="11">
        <f t="shared" si="7"/>
        <v>502</v>
      </c>
      <c r="AM21" s="11">
        <f t="shared" si="7"/>
        <v>437</v>
      </c>
      <c r="AN21" s="11">
        <f t="shared" si="7"/>
        <v>327</v>
      </c>
      <c r="AO21" s="11">
        <f t="shared" si="7"/>
        <v>272</v>
      </c>
      <c r="AP21" s="11">
        <f t="shared" si="7"/>
        <v>224</v>
      </c>
      <c r="AQ21" s="11">
        <f t="shared" si="7"/>
        <v>6847</v>
      </c>
      <c r="AR21" s="11">
        <f t="shared" si="7"/>
        <v>652</v>
      </c>
      <c r="AS21" s="11">
        <f t="shared" si="7"/>
        <v>526</v>
      </c>
      <c r="AT21" s="11">
        <f t="shared" si="7"/>
        <v>2879</v>
      </c>
      <c r="AU21" s="11">
        <f t="shared" si="7"/>
        <v>163</v>
      </c>
    </row>
    <row r="22" spans="1:47" s="10" customFormat="1" ht="12">
      <c r="A22" s="58">
        <v>19</v>
      </c>
      <c r="B22" s="58">
        <v>4547</v>
      </c>
      <c r="C22" s="59" t="s">
        <v>352</v>
      </c>
      <c r="D22" s="59" t="s">
        <v>262</v>
      </c>
      <c r="E22" s="59" t="s">
        <v>272</v>
      </c>
      <c r="F22" s="59" t="s">
        <v>161</v>
      </c>
      <c r="G22" s="12" t="s">
        <v>265</v>
      </c>
      <c r="H22" s="14">
        <f t="shared" ref="H22:H31" si="8">B22</f>
        <v>4547</v>
      </c>
      <c r="I22" s="14">
        <f t="shared" si="0"/>
        <v>4815</v>
      </c>
      <c r="J22" s="12">
        <f>VLOOKUP($B22,'[1]METAS 2019'!$D$4:$Q$843,5,0)</f>
        <v>63</v>
      </c>
      <c r="K22" s="12">
        <f>VLOOKUP($B22,'[1]METAS 2019'!$D$4:$Q$843,4,0)</f>
        <v>71</v>
      </c>
      <c r="L22" s="12">
        <f>VLOOKUP($B22,'[1]METAS 2019'!$D$4:$Q$843,11,0)</f>
        <v>75</v>
      </c>
      <c r="M22" s="12">
        <f>VLOOKUP($B22,'[1]METAS 2019'!$D$4:$Q$843,12,0)</f>
        <v>83</v>
      </c>
      <c r="N22" s="12">
        <f>VLOOKUP($B22,'[1]METAS 2019'!$D$4:$Q$843,13,0)</f>
        <v>95</v>
      </c>
      <c r="O22" s="12">
        <f>VLOOKUP($B22,'[1]METAS 2019'!$D$4:$Q$843,14,0)</f>
        <v>96</v>
      </c>
      <c r="P22" s="12">
        <f>VLOOKUP($B22,[2]ok!$AY$9:$CO$434,8,0)</f>
        <v>87</v>
      </c>
      <c r="Q22" s="12">
        <f>VLOOKUP($B22,[2]ok!$AY$9:$CO$434,9,0)</f>
        <v>85</v>
      </c>
      <c r="R22" s="12">
        <f>VLOOKUP($B22,[2]ok!$AY$9:$CO$434,10,0)</f>
        <v>85</v>
      </c>
      <c r="S22" s="12">
        <f>VLOOKUP($B22,[2]ok!$AY$9:$CO$434,11,0)</f>
        <v>84</v>
      </c>
      <c r="T22" s="12">
        <f>VLOOKUP($B22,[2]ok!$AY$9:$CO$434,12,0)</f>
        <v>85</v>
      </c>
      <c r="U22" s="12">
        <f>VLOOKUP($B22,[2]ok!$AY$9:$CO$434,13,0)</f>
        <v>85</v>
      </c>
      <c r="V22" s="12">
        <f>VLOOKUP($B22,[2]ok!$AY$9:$CO$434,14,0)</f>
        <v>85</v>
      </c>
      <c r="W22" s="12">
        <f>VLOOKUP($B22,[2]ok!$AY$9:$CO$434,15,0)</f>
        <v>85</v>
      </c>
      <c r="X22" s="12">
        <f>VLOOKUP($B22,[2]ok!$AY$9:$CO$434,16,0)</f>
        <v>82</v>
      </c>
      <c r="Y22" s="12">
        <f>VLOOKUP($B22,[2]ok!$AY$9:$CO$434,17,0)</f>
        <v>82</v>
      </c>
      <c r="Z22" s="12">
        <f>VLOOKUP($B22,[2]ok!$AY$9:$CO$434,18,0)</f>
        <v>81</v>
      </c>
      <c r="AA22" s="12">
        <f>VLOOKUP($B22,[2]ok!$AY$9:$CO$434,19,0)</f>
        <v>79</v>
      </c>
      <c r="AB22" s="12">
        <f>VLOOKUP($B22,[2]ok!$AY$9:$CO$434,20,0)</f>
        <v>80</v>
      </c>
      <c r="AC22" s="12">
        <f>VLOOKUP($B22,[2]ok!$AY$9:$CO$434,21,0)</f>
        <v>77</v>
      </c>
      <c r="AD22" s="12">
        <f>VLOOKUP($B22,[2]ok!$AY$9:$CO$434,22,0)</f>
        <v>373</v>
      </c>
      <c r="AE22" s="12">
        <f>VLOOKUP($B22,[2]ok!$AY$9:$CO$434,23,0)</f>
        <v>357</v>
      </c>
      <c r="AF22" s="12">
        <f>VLOOKUP($B22,[2]ok!$AY$9:$CO$434,24,0)</f>
        <v>391</v>
      </c>
      <c r="AG22" s="12">
        <f>VLOOKUP($B22,[2]ok!$AY$9:$CO$434,25,0)</f>
        <v>327</v>
      </c>
      <c r="AH22" s="12">
        <f>VLOOKUP($B22,[2]ok!$AY$9:$CO$434,26,0)</f>
        <v>342</v>
      </c>
      <c r="AI22" s="12">
        <f>VLOOKUP($B22,[2]ok!$AY$9:$CO$434,27,0)</f>
        <v>301</v>
      </c>
      <c r="AJ22" s="12">
        <f>VLOOKUP($B22,[2]ok!$AY$9:$CO$434,28,0)</f>
        <v>272</v>
      </c>
      <c r="AK22" s="12">
        <f>VLOOKUP($B22,[2]ok!$AY$9:$CO$434,29,0)</f>
        <v>216</v>
      </c>
      <c r="AL22" s="12">
        <f>VLOOKUP($B22,[2]ok!$AY$9:$CO$434,30,0)</f>
        <v>170</v>
      </c>
      <c r="AM22" s="12">
        <f>VLOOKUP($B22,[2]ok!$AY$9:$CO$434,31,0)</f>
        <v>137</v>
      </c>
      <c r="AN22" s="12">
        <f>VLOOKUP($B22,[2]ok!$AY$9:$CO$434,32,0)</f>
        <v>109</v>
      </c>
      <c r="AO22" s="12">
        <f>VLOOKUP($B22,[2]ok!$AY$9:$CO$434,33,0)</f>
        <v>98</v>
      </c>
      <c r="AP22" s="12">
        <f>VLOOKUP($B22,[2]ok!$AY$9:$CO$434,34,0)</f>
        <v>77</v>
      </c>
      <c r="AQ22" s="12">
        <f>VLOOKUP($B22,[2]ok!$AY$9:$CO$434,39,0)</f>
        <v>2466</v>
      </c>
      <c r="AR22" s="12">
        <f>VLOOKUP($B22,[2]ok!$AY$9:$CO$434,40,0)</f>
        <v>218</v>
      </c>
      <c r="AS22" s="12">
        <f>VLOOKUP($B22,[2]ok!$AY$9:$CO$434,41,0)</f>
        <v>197</v>
      </c>
      <c r="AT22" s="12">
        <f>VLOOKUP($B22,[2]ok!$AY$9:$CO$434,42,0)</f>
        <v>1061</v>
      </c>
      <c r="AU22" s="12">
        <f>VLOOKUP($B22,[2]ok!$AY$9:$CO$434,43,0)</f>
        <v>53</v>
      </c>
    </row>
    <row r="23" spans="1:47" s="10" customFormat="1" ht="12">
      <c r="A23" s="58">
        <v>20</v>
      </c>
      <c r="B23" s="58">
        <v>4548</v>
      </c>
      <c r="C23" s="59" t="s">
        <v>352</v>
      </c>
      <c r="D23" s="59" t="s">
        <v>262</v>
      </c>
      <c r="E23" s="59" t="s">
        <v>272</v>
      </c>
      <c r="F23" s="59" t="s">
        <v>163</v>
      </c>
      <c r="G23" s="12" t="s">
        <v>266</v>
      </c>
      <c r="H23" s="14">
        <f t="shared" si="8"/>
        <v>4548</v>
      </c>
      <c r="I23" s="14">
        <f t="shared" si="0"/>
        <v>162</v>
      </c>
      <c r="J23" s="12">
        <f>VLOOKUP($B23,'[1]METAS 2019'!$D$4:$Q$843,5,0)</f>
        <v>2</v>
      </c>
      <c r="K23" s="12">
        <f>VLOOKUP($B23,'[1]METAS 2019'!$D$4:$Q$843,4,0)</f>
        <v>2</v>
      </c>
      <c r="L23" s="12">
        <f>VLOOKUP($B23,'[1]METAS 2019'!$D$4:$Q$843,11,0)</f>
        <v>4</v>
      </c>
      <c r="M23" s="12">
        <f>VLOOKUP($B23,'[1]METAS 2019'!$D$4:$Q$843,12,0)</f>
        <v>4</v>
      </c>
      <c r="N23" s="12">
        <f>VLOOKUP($B23,'[1]METAS 2019'!$D$4:$Q$843,13,0)</f>
        <v>6</v>
      </c>
      <c r="O23" s="12">
        <f>VLOOKUP($B23,'[1]METAS 2019'!$D$4:$Q$843,14,0)</f>
        <v>4</v>
      </c>
      <c r="P23" s="12">
        <f>VLOOKUP($B23,[2]ok!$AY$9:$CO$434,8,0)</f>
        <v>3</v>
      </c>
      <c r="Q23" s="12">
        <f>VLOOKUP($B23,[2]ok!$AY$9:$CO$434,9,0)</f>
        <v>3</v>
      </c>
      <c r="R23" s="12">
        <f>VLOOKUP($B23,[2]ok!$AY$9:$CO$434,10,0)</f>
        <v>3</v>
      </c>
      <c r="S23" s="12">
        <f>VLOOKUP($B23,[2]ok!$AY$9:$CO$434,11,0)</f>
        <v>3</v>
      </c>
      <c r="T23" s="12">
        <f>VLOOKUP($B23,[2]ok!$AY$9:$CO$434,12,0)</f>
        <v>3</v>
      </c>
      <c r="U23" s="12">
        <f>VLOOKUP($B23,[2]ok!$AY$9:$CO$434,13,0)</f>
        <v>3</v>
      </c>
      <c r="V23" s="12">
        <f>VLOOKUP($B23,[2]ok!$AY$9:$CO$434,14,0)</f>
        <v>3</v>
      </c>
      <c r="W23" s="12">
        <f>VLOOKUP($B23,[2]ok!$AY$9:$CO$434,15,0)</f>
        <v>3</v>
      </c>
      <c r="X23" s="12">
        <f>VLOOKUP($B23,[2]ok!$AY$9:$CO$434,16,0)</f>
        <v>3</v>
      </c>
      <c r="Y23" s="12">
        <f>VLOOKUP($B23,[2]ok!$AY$9:$CO$434,17,0)</f>
        <v>3</v>
      </c>
      <c r="Z23" s="12">
        <f>VLOOKUP($B23,[2]ok!$AY$9:$CO$434,18,0)</f>
        <v>3</v>
      </c>
      <c r="AA23" s="12">
        <f>VLOOKUP($B23,[2]ok!$AY$9:$CO$434,19,0)</f>
        <v>3</v>
      </c>
      <c r="AB23" s="12">
        <f>VLOOKUP($B23,[2]ok!$AY$9:$CO$434,20,0)</f>
        <v>2</v>
      </c>
      <c r="AC23" s="12">
        <f>VLOOKUP($B23,[2]ok!$AY$9:$CO$434,21,0)</f>
        <v>3</v>
      </c>
      <c r="AD23" s="12">
        <f>VLOOKUP($B23,[2]ok!$AY$9:$CO$434,22,0)</f>
        <v>12</v>
      </c>
      <c r="AE23" s="12">
        <f>VLOOKUP($B23,[2]ok!$AY$9:$CO$434,23,0)</f>
        <v>11</v>
      </c>
      <c r="AF23" s="12">
        <f>VLOOKUP($B23,[2]ok!$AY$9:$CO$434,24,0)</f>
        <v>12</v>
      </c>
      <c r="AG23" s="12">
        <f>VLOOKUP($B23,[2]ok!$AY$9:$CO$434,25,0)</f>
        <v>10</v>
      </c>
      <c r="AH23" s="12">
        <f>VLOOKUP($B23,[2]ok!$AY$9:$CO$434,26,0)</f>
        <v>11</v>
      </c>
      <c r="AI23" s="12">
        <f>VLOOKUP($B23,[2]ok!$AY$9:$CO$434,27,0)</f>
        <v>9</v>
      </c>
      <c r="AJ23" s="12">
        <f>VLOOKUP($B23,[2]ok!$AY$9:$CO$434,28,0)</f>
        <v>9</v>
      </c>
      <c r="AK23" s="12">
        <f>VLOOKUP($B23,[2]ok!$AY$9:$CO$434,29,0)</f>
        <v>7</v>
      </c>
      <c r="AL23" s="12">
        <f>VLOOKUP($B23,[2]ok!$AY$9:$CO$434,30,0)</f>
        <v>5</v>
      </c>
      <c r="AM23" s="12">
        <f>VLOOKUP($B23,[2]ok!$AY$9:$CO$434,31,0)</f>
        <v>4</v>
      </c>
      <c r="AN23" s="12">
        <f>VLOOKUP($B23,[2]ok!$AY$9:$CO$434,32,0)</f>
        <v>3</v>
      </c>
      <c r="AO23" s="12">
        <f>VLOOKUP($B23,[2]ok!$AY$9:$CO$434,33,0)</f>
        <v>3</v>
      </c>
      <c r="AP23" s="12">
        <f>VLOOKUP($B23,[2]ok!$AY$9:$CO$434,34,0)</f>
        <v>3</v>
      </c>
      <c r="AQ23" s="12">
        <f>VLOOKUP($B23,[2]ok!$AY$9:$CO$434,39,0)</f>
        <v>78</v>
      </c>
      <c r="AR23" s="12">
        <f>VLOOKUP($B23,[2]ok!$AY$9:$CO$434,40,0)</f>
        <v>7</v>
      </c>
      <c r="AS23" s="12">
        <f>VLOOKUP($B23,[2]ok!$AY$9:$CO$434,41,0)</f>
        <v>6</v>
      </c>
      <c r="AT23" s="12">
        <f>VLOOKUP($B23,[2]ok!$AY$9:$CO$434,42,0)</f>
        <v>34</v>
      </c>
      <c r="AU23" s="12">
        <f>VLOOKUP($B23,[2]ok!$AY$9:$CO$434,43,0)</f>
        <v>2</v>
      </c>
    </row>
    <row r="24" spans="1:47" s="10" customFormat="1" ht="12">
      <c r="A24" s="58">
        <v>21</v>
      </c>
      <c r="B24" s="58">
        <v>4553</v>
      </c>
      <c r="C24" s="59" t="s">
        <v>352</v>
      </c>
      <c r="D24" s="59" t="s">
        <v>262</v>
      </c>
      <c r="E24" s="59" t="s">
        <v>272</v>
      </c>
      <c r="F24" s="59" t="s">
        <v>170</v>
      </c>
      <c r="G24" s="12" t="s">
        <v>266</v>
      </c>
      <c r="H24" s="14">
        <f t="shared" si="8"/>
        <v>4553</v>
      </c>
      <c r="I24" s="14">
        <f t="shared" si="0"/>
        <v>1188</v>
      </c>
      <c r="J24" s="12">
        <f>VLOOKUP($B24,'[1]METAS 2019'!$D$4:$Q$843,5,0)</f>
        <v>17</v>
      </c>
      <c r="K24" s="12">
        <f>VLOOKUP($B24,'[1]METAS 2019'!$D$4:$Q$843,4,0)</f>
        <v>19</v>
      </c>
      <c r="L24" s="12">
        <f>VLOOKUP($B24,'[1]METAS 2019'!$D$4:$Q$843,11,0)</f>
        <v>22</v>
      </c>
      <c r="M24" s="12">
        <f>VLOOKUP($B24,'[1]METAS 2019'!$D$4:$Q$843,12,0)</f>
        <v>19</v>
      </c>
      <c r="N24" s="12">
        <f>VLOOKUP($B24,'[1]METAS 2019'!$D$4:$Q$843,13,0)</f>
        <v>13</v>
      </c>
      <c r="O24" s="12">
        <f>VLOOKUP($B24,'[1]METAS 2019'!$D$4:$Q$843,14,0)</f>
        <v>28</v>
      </c>
      <c r="P24" s="12">
        <f>VLOOKUP($B24,[2]ok!$AY$9:$CO$434,8,0)</f>
        <v>26</v>
      </c>
      <c r="Q24" s="12">
        <f>VLOOKUP($B24,[2]ok!$AY$9:$CO$434,9,0)</f>
        <v>26</v>
      </c>
      <c r="R24" s="12">
        <f>VLOOKUP($B24,[2]ok!$AY$9:$CO$434,10,0)</f>
        <v>26</v>
      </c>
      <c r="S24" s="12">
        <f>VLOOKUP($B24,[2]ok!$AY$9:$CO$434,11,0)</f>
        <v>25</v>
      </c>
      <c r="T24" s="12">
        <f>VLOOKUP($B24,[2]ok!$AY$9:$CO$434,12,0)</f>
        <v>24</v>
      </c>
      <c r="U24" s="12">
        <f>VLOOKUP($B24,[2]ok!$AY$9:$CO$434,13,0)</f>
        <v>23</v>
      </c>
      <c r="V24" s="12">
        <f>VLOOKUP($B24,[2]ok!$AY$9:$CO$434,14,0)</f>
        <v>22</v>
      </c>
      <c r="W24" s="12">
        <f>VLOOKUP($B24,[2]ok!$AY$9:$CO$434,15,0)</f>
        <v>21</v>
      </c>
      <c r="X24" s="12">
        <f>VLOOKUP($B24,[2]ok!$AY$9:$CO$434,16,0)</f>
        <v>19</v>
      </c>
      <c r="Y24" s="12">
        <f>VLOOKUP($B24,[2]ok!$AY$9:$CO$434,17,0)</f>
        <v>19</v>
      </c>
      <c r="Z24" s="12">
        <f>VLOOKUP($B24,[2]ok!$AY$9:$CO$434,18,0)</f>
        <v>17</v>
      </c>
      <c r="AA24" s="12">
        <f>VLOOKUP($B24,[2]ok!$AY$9:$CO$434,19,0)</f>
        <v>16</v>
      </c>
      <c r="AB24" s="12">
        <f>VLOOKUP($B24,[2]ok!$AY$9:$CO$434,20,0)</f>
        <v>17</v>
      </c>
      <c r="AC24" s="12">
        <f>VLOOKUP($B24,[2]ok!$AY$9:$CO$434,21,0)</f>
        <v>17</v>
      </c>
      <c r="AD24" s="12">
        <f>VLOOKUP($B24,[2]ok!$AY$9:$CO$434,22,0)</f>
        <v>92</v>
      </c>
      <c r="AE24" s="12">
        <f>VLOOKUP($B24,[2]ok!$AY$9:$CO$434,23,0)</f>
        <v>72</v>
      </c>
      <c r="AF24" s="12">
        <f>VLOOKUP($B24,[2]ok!$AY$9:$CO$434,24,0)</f>
        <v>112</v>
      </c>
      <c r="AG24" s="12">
        <f>VLOOKUP($B24,[2]ok!$AY$9:$CO$434,25,0)</f>
        <v>80</v>
      </c>
      <c r="AH24" s="12">
        <f>VLOOKUP($B24,[2]ok!$AY$9:$CO$434,26,0)</f>
        <v>83</v>
      </c>
      <c r="AI24" s="12">
        <f>VLOOKUP($B24,[2]ok!$AY$9:$CO$434,27,0)</f>
        <v>56</v>
      </c>
      <c r="AJ24" s="12">
        <f>VLOOKUP($B24,[2]ok!$AY$9:$CO$434,28,0)</f>
        <v>59</v>
      </c>
      <c r="AK24" s="12">
        <f>VLOOKUP($B24,[2]ok!$AY$9:$CO$434,29,0)</f>
        <v>45</v>
      </c>
      <c r="AL24" s="12">
        <f>VLOOKUP($B24,[2]ok!$AY$9:$CO$434,30,0)</f>
        <v>49</v>
      </c>
      <c r="AM24" s="12">
        <f>VLOOKUP($B24,[2]ok!$AY$9:$CO$434,31,0)</f>
        <v>43</v>
      </c>
      <c r="AN24" s="12">
        <f>VLOOKUP($B24,[2]ok!$AY$9:$CO$434,32,0)</f>
        <v>33</v>
      </c>
      <c r="AO24" s="12">
        <f>VLOOKUP($B24,[2]ok!$AY$9:$CO$434,33,0)</f>
        <v>24</v>
      </c>
      <c r="AP24" s="12">
        <f>VLOOKUP($B24,[2]ok!$AY$9:$CO$434,34,0)</f>
        <v>24</v>
      </c>
      <c r="AQ24" s="12">
        <f>VLOOKUP($B24,[2]ok!$AY$9:$CO$434,39,0)</f>
        <v>629</v>
      </c>
      <c r="AR24" s="12">
        <f>VLOOKUP($B24,[2]ok!$AY$9:$CO$434,40,0)</f>
        <v>57</v>
      </c>
      <c r="AS24" s="12">
        <f>VLOOKUP($B24,[2]ok!$AY$9:$CO$434,41,0)</f>
        <v>41</v>
      </c>
      <c r="AT24" s="12">
        <f>VLOOKUP($B24,[2]ok!$AY$9:$CO$434,42,0)</f>
        <v>252</v>
      </c>
      <c r="AU24" s="12">
        <f>VLOOKUP($B24,[2]ok!$AY$9:$CO$434,43,0)</f>
        <v>15</v>
      </c>
    </row>
    <row r="25" spans="1:47" s="10" customFormat="1" ht="12">
      <c r="A25" s="58">
        <v>22</v>
      </c>
      <c r="B25" s="58">
        <v>4554</v>
      </c>
      <c r="C25" s="59" t="s">
        <v>352</v>
      </c>
      <c r="D25" s="59" t="s">
        <v>262</v>
      </c>
      <c r="E25" s="59" t="s">
        <v>272</v>
      </c>
      <c r="F25" s="59" t="s">
        <v>171</v>
      </c>
      <c r="G25" s="12" t="s">
        <v>271</v>
      </c>
      <c r="H25" s="14">
        <f t="shared" si="8"/>
        <v>4554</v>
      </c>
      <c r="I25" s="14">
        <f t="shared" si="0"/>
        <v>1867</v>
      </c>
      <c r="J25" s="12">
        <f>VLOOKUP($B25,'[1]METAS 2019'!$D$4:$Q$843,5,0)</f>
        <v>27</v>
      </c>
      <c r="K25" s="12">
        <f>VLOOKUP($B25,'[1]METAS 2019'!$D$4:$Q$843,4,0)</f>
        <v>33</v>
      </c>
      <c r="L25" s="12">
        <f>VLOOKUP($B25,'[1]METAS 2019'!$D$4:$Q$843,11,0)</f>
        <v>22</v>
      </c>
      <c r="M25" s="12">
        <f>VLOOKUP($B25,'[1]METAS 2019'!$D$4:$Q$843,12,0)</f>
        <v>28</v>
      </c>
      <c r="N25" s="12">
        <f>VLOOKUP($B25,'[1]METAS 2019'!$D$4:$Q$843,13,0)</f>
        <v>31</v>
      </c>
      <c r="O25" s="12">
        <f>VLOOKUP($B25,'[1]METAS 2019'!$D$4:$Q$843,14,0)</f>
        <v>25</v>
      </c>
      <c r="P25" s="12">
        <f>VLOOKUP($B25,[2]ok!$AY$9:$CO$434,8,0)</f>
        <v>42</v>
      </c>
      <c r="Q25" s="12">
        <f>VLOOKUP($B25,[2]ok!$AY$9:$CO$434,9,0)</f>
        <v>41</v>
      </c>
      <c r="R25" s="12">
        <f>VLOOKUP($B25,[2]ok!$AY$9:$CO$434,10,0)</f>
        <v>41</v>
      </c>
      <c r="S25" s="12">
        <f>VLOOKUP($B25,[2]ok!$AY$9:$CO$434,11,0)</f>
        <v>40</v>
      </c>
      <c r="T25" s="12">
        <f>VLOOKUP($B25,[2]ok!$AY$9:$CO$434,12,0)</f>
        <v>38</v>
      </c>
      <c r="U25" s="12">
        <f>VLOOKUP($B25,[2]ok!$AY$9:$CO$434,13,0)</f>
        <v>37</v>
      </c>
      <c r="V25" s="12">
        <f>VLOOKUP($B25,[2]ok!$AY$9:$CO$434,14,0)</f>
        <v>36</v>
      </c>
      <c r="W25" s="12">
        <f>VLOOKUP($B25,[2]ok!$AY$9:$CO$434,15,0)</f>
        <v>34</v>
      </c>
      <c r="X25" s="12">
        <f>VLOOKUP($B25,[2]ok!$AY$9:$CO$434,16,0)</f>
        <v>31</v>
      </c>
      <c r="Y25" s="12">
        <f>VLOOKUP($B25,[2]ok!$AY$9:$CO$434,17,0)</f>
        <v>29</v>
      </c>
      <c r="Z25" s="12">
        <f>VLOOKUP($B25,[2]ok!$AY$9:$CO$434,18,0)</f>
        <v>26</v>
      </c>
      <c r="AA25" s="12">
        <f>VLOOKUP($B25,[2]ok!$AY$9:$CO$434,19,0)</f>
        <v>26</v>
      </c>
      <c r="AB25" s="12">
        <f>VLOOKUP($B25,[2]ok!$AY$9:$CO$434,20,0)</f>
        <v>26</v>
      </c>
      <c r="AC25" s="12">
        <f>VLOOKUP($B25,[2]ok!$AY$9:$CO$434,21,0)</f>
        <v>26</v>
      </c>
      <c r="AD25" s="12">
        <f>VLOOKUP($B25,[2]ok!$AY$9:$CO$434,22,0)</f>
        <v>147</v>
      </c>
      <c r="AE25" s="12">
        <f>VLOOKUP($B25,[2]ok!$AY$9:$CO$434,23,0)</f>
        <v>115</v>
      </c>
      <c r="AF25" s="12">
        <f>VLOOKUP($B25,[2]ok!$AY$9:$CO$434,24,0)</f>
        <v>178</v>
      </c>
      <c r="AG25" s="12">
        <f>VLOOKUP($B25,[2]ok!$AY$9:$CO$434,25,0)</f>
        <v>128</v>
      </c>
      <c r="AH25" s="12">
        <f>VLOOKUP($B25,[2]ok!$AY$9:$CO$434,26,0)</f>
        <v>131</v>
      </c>
      <c r="AI25" s="12">
        <f>VLOOKUP($B25,[2]ok!$AY$9:$CO$434,27,0)</f>
        <v>90</v>
      </c>
      <c r="AJ25" s="12">
        <f>VLOOKUP($B25,[2]ok!$AY$9:$CO$434,28,0)</f>
        <v>93</v>
      </c>
      <c r="AK25" s="12">
        <f>VLOOKUP($B25,[2]ok!$AY$9:$CO$434,29,0)</f>
        <v>72</v>
      </c>
      <c r="AL25" s="12">
        <f>VLOOKUP($B25,[2]ok!$AY$9:$CO$434,30,0)</f>
        <v>78</v>
      </c>
      <c r="AM25" s="12">
        <f>VLOOKUP($B25,[2]ok!$AY$9:$CO$434,31,0)</f>
        <v>68</v>
      </c>
      <c r="AN25" s="12">
        <f>VLOOKUP($B25,[2]ok!$AY$9:$CO$434,32,0)</f>
        <v>52</v>
      </c>
      <c r="AO25" s="12">
        <f>VLOOKUP($B25,[2]ok!$AY$9:$CO$434,33,0)</f>
        <v>37</v>
      </c>
      <c r="AP25" s="12">
        <f>VLOOKUP($B25,[2]ok!$AY$9:$CO$434,34,0)</f>
        <v>39</v>
      </c>
      <c r="AQ25" s="12">
        <f>VLOOKUP($B25,[2]ok!$AY$9:$CO$434,39,0)</f>
        <v>999</v>
      </c>
      <c r="AR25" s="12">
        <f>VLOOKUP($B25,[2]ok!$AY$9:$CO$434,40,0)</f>
        <v>90</v>
      </c>
      <c r="AS25" s="12">
        <f>VLOOKUP($B25,[2]ok!$AY$9:$CO$434,41,0)</f>
        <v>65</v>
      </c>
      <c r="AT25" s="12">
        <f>VLOOKUP($B25,[2]ok!$AY$9:$CO$434,42,0)</f>
        <v>400</v>
      </c>
      <c r="AU25" s="12">
        <f>VLOOKUP($B25,[2]ok!$AY$9:$CO$434,43,0)</f>
        <v>24</v>
      </c>
    </row>
    <row r="26" spans="1:47" s="10" customFormat="1" ht="12">
      <c r="A26" s="58">
        <v>23</v>
      </c>
      <c r="B26" s="58">
        <v>4549</v>
      </c>
      <c r="C26" s="59" t="s">
        <v>352</v>
      </c>
      <c r="D26" s="59" t="s">
        <v>262</v>
      </c>
      <c r="E26" s="59" t="s">
        <v>272</v>
      </c>
      <c r="F26" s="59" t="s">
        <v>273</v>
      </c>
      <c r="G26" s="12" t="s">
        <v>271</v>
      </c>
      <c r="H26" s="14">
        <f t="shared" si="8"/>
        <v>4549</v>
      </c>
      <c r="I26" s="14">
        <f t="shared" si="0"/>
        <v>1049</v>
      </c>
      <c r="J26" s="12">
        <f>VLOOKUP($B26,'[1]METAS 2019'!$D$4:$Q$843,5,0)</f>
        <v>19</v>
      </c>
      <c r="K26" s="12">
        <f>VLOOKUP($B26,'[1]METAS 2019'!$D$4:$Q$843,4,0)</f>
        <v>18</v>
      </c>
      <c r="L26" s="12">
        <f>VLOOKUP($B26,'[1]METAS 2019'!$D$4:$Q$843,11,0)</f>
        <v>25</v>
      </c>
      <c r="M26" s="12">
        <f>VLOOKUP($B26,'[1]METAS 2019'!$D$4:$Q$843,12,0)</f>
        <v>20</v>
      </c>
      <c r="N26" s="12">
        <f>VLOOKUP($B26,'[1]METAS 2019'!$D$4:$Q$843,13,0)</f>
        <v>15</v>
      </c>
      <c r="O26" s="12">
        <f>VLOOKUP($B26,'[1]METAS 2019'!$D$4:$Q$843,14,0)</f>
        <v>19</v>
      </c>
      <c r="P26" s="12">
        <f>VLOOKUP($B26,[2]ok!$AY$9:$CO$434,8,0)</f>
        <v>20</v>
      </c>
      <c r="Q26" s="12">
        <f>VLOOKUP($B26,[2]ok!$AY$9:$CO$434,9,0)</f>
        <v>19</v>
      </c>
      <c r="R26" s="12">
        <f>VLOOKUP($B26,[2]ok!$AY$9:$CO$434,10,0)</f>
        <v>21</v>
      </c>
      <c r="S26" s="12">
        <f>VLOOKUP($B26,[2]ok!$AY$9:$CO$434,11,0)</f>
        <v>21</v>
      </c>
      <c r="T26" s="12">
        <f>VLOOKUP($B26,[2]ok!$AY$9:$CO$434,12,0)</f>
        <v>23</v>
      </c>
      <c r="U26" s="12">
        <f>VLOOKUP($B26,[2]ok!$AY$9:$CO$434,13,0)</f>
        <v>24</v>
      </c>
      <c r="V26" s="12">
        <f>VLOOKUP($B26,[2]ok!$AY$9:$CO$434,14,0)</f>
        <v>24</v>
      </c>
      <c r="W26" s="12">
        <f>VLOOKUP($B26,[2]ok!$AY$9:$CO$434,15,0)</f>
        <v>23</v>
      </c>
      <c r="X26" s="12">
        <f>VLOOKUP($B26,[2]ok!$AY$9:$CO$434,16,0)</f>
        <v>20</v>
      </c>
      <c r="Y26" s="12">
        <f>VLOOKUP($B26,[2]ok!$AY$9:$CO$434,17,0)</f>
        <v>19</v>
      </c>
      <c r="Z26" s="12">
        <f>VLOOKUP($B26,[2]ok!$AY$9:$CO$434,18,0)</f>
        <v>17</v>
      </c>
      <c r="AA26" s="12">
        <f>VLOOKUP($B26,[2]ok!$AY$9:$CO$434,19,0)</f>
        <v>16</v>
      </c>
      <c r="AB26" s="12">
        <f>VLOOKUP($B26,[2]ok!$AY$9:$CO$434,20,0)</f>
        <v>14</v>
      </c>
      <c r="AC26" s="12">
        <f>VLOOKUP($B26,[2]ok!$AY$9:$CO$434,21,0)</f>
        <v>16</v>
      </c>
      <c r="AD26" s="12">
        <f>VLOOKUP($B26,[2]ok!$AY$9:$CO$434,22,0)</f>
        <v>77</v>
      </c>
      <c r="AE26" s="12">
        <f>VLOOKUP($B26,[2]ok!$AY$9:$CO$434,23,0)</f>
        <v>65</v>
      </c>
      <c r="AF26" s="12">
        <f>VLOOKUP($B26,[2]ok!$AY$9:$CO$434,24,0)</f>
        <v>93</v>
      </c>
      <c r="AG26" s="12">
        <f>VLOOKUP($B26,[2]ok!$AY$9:$CO$434,25,0)</f>
        <v>72</v>
      </c>
      <c r="AH26" s="12">
        <f>VLOOKUP($B26,[2]ok!$AY$9:$CO$434,26,0)</f>
        <v>67</v>
      </c>
      <c r="AI26" s="12">
        <f>VLOOKUP($B26,[2]ok!$AY$9:$CO$434,27,0)</f>
        <v>66</v>
      </c>
      <c r="AJ26" s="12">
        <f>VLOOKUP($B26,[2]ok!$AY$9:$CO$434,28,0)</f>
        <v>43</v>
      </c>
      <c r="AK26" s="12">
        <f>VLOOKUP($B26,[2]ok!$AY$9:$CO$434,29,0)</f>
        <v>35</v>
      </c>
      <c r="AL26" s="12">
        <f>VLOOKUP($B26,[2]ok!$AY$9:$CO$434,30,0)</f>
        <v>35</v>
      </c>
      <c r="AM26" s="12">
        <f>VLOOKUP($B26,[2]ok!$AY$9:$CO$434,31,0)</f>
        <v>37</v>
      </c>
      <c r="AN26" s="12">
        <f>VLOOKUP($B26,[2]ok!$AY$9:$CO$434,32,0)</f>
        <v>22</v>
      </c>
      <c r="AO26" s="12">
        <f>VLOOKUP($B26,[2]ok!$AY$9:$CO$434,33,0)</f>
        <v>26</v>
      </c>
      <c r="AP26" s="12">
        <f>VLOOKUP($B26,[2]ok!$AY$9:$CO$434,34,0)</f>
        <v>18</v>
      </c>
      <c r="AQ26" s="12">
        <f>VLOOKUP($B26,[2]ok!$AY$9:$CO$434,39,0)</f>
        <v>499</v>
      </c>
      <c r="AR26" s="12">
        <f>VLOOKUP($B26,[2]ok!$AY$9:$CO$434,40,0)</f>
        <v>52</v>
      </c>
      <c r="AS26" s="12">
        <f>VLOOKUP($B26,[2]ok!$AY$9:$CO$434,41,0)</f>
        <v>39</v>
      </c>
      <c r="AT26" s="12">
        <f>VLOOKUP($B26,[2]ok!$AY$9:$CO$434,42,0)</f>
        <v>204</v>
      </c>
      <c r="AU26" s="12">
        <f>VLOOKUP($B26,[2]ok!$AY$9:$CO$434,43,0)</f>
        <v>16</v>
      </c>
    </row>
    <row r="27" spans="1:47" s="10" customFormat="1" ht="12">
      <c r="A27" s="58">
        <v>24</v>
      </c>
      <c r="B27" s="58">
        <v>4555</v>
      </c>
      <c r="C27" s="59" t="s">
        <v>352</v>
      </c>
      <c r="D27" s="59" t="s">
        <v>262</v>
      </c>
      <c r="E27" s="59" t="s">
        <v>272</v>
      </c>
      <c r="F27" s="59" t="s">
        <v>274</v>
      </c>
      <c r="G27" s="12" t="s">
        <v>271</v>
      </c>
      <c r="H27" s="14">
        <f t="shared" si="8"/>
        <v>4555</v>
      </c>
      <c r="I27" s="14">
        <f t="shared" si="0"/>
        <v>1252</v>
      </c>
      <c r="J27" s="12">
        <f>VLOOKUP($B27,'[1]METAS 2019'!$D$4:$Q$843,5,0)</f>
        <v>17</v>
      </c>
      <c r="K27" s="12">
        <f>VLOOKUP($B27,'[1]METAS 2019'!$D$4:$Q$843,4,0)</f>
        <v>18</v>
      </c>
      <c r="L27" s="12">
        <f>VLOOKUP($B27,'[1]METAS 2019'!$D$4:$Q$843,11,0)</f>
        <v>21</v>
      </c>
      <c r="M27" s="12">
        <f>VLOOKUP($B27,'[1]METAS 2019'!$D$4:$Q$843,12,0)</f>
        <v>24</v>
      </c>
      <c r="N27" s="12">
        <f>VLOOKUP($B27,'[1]METAS 2019'!$D$4:$Q$843,13,0)</f>
        <v>23</v>
      </c>
      <c r="O27" s="12">
        <f>VLOOKUP($B27,'[1]METAS 2019'!$D$4:$Q$843,14,0)</f>
        <v>27</v>
      </c>
      <c r="P27" s="12">
        <f>VLOOKUP($B27,[2]ok!$AY$9:$CO$434,8,0)</f>
        <v>20</v>
      </c>
      <c r="Q27" s="12">
        <f>VLOOKUP($B27,[2]ok!$AY$9:$CO$434,9,0)</f>
        <v>21</v>
      </c>
      <c r="R27" s="12">
        <f>VLOOKUP($B27,[2]ok!$AY$9:$CO$434,10,0)</f>
        <v>22</v>
      </c>
      <c r="S27" s="12">
        <f>VLOOKUP($B27,[2]ok!$AY$9:$CO$434,11,0)</f>
        <v>28</v>
      </c>
      <c r="T27" s="12">
        <f>VLOOKUP($B27,[2]ok!$AY$9:$CO$434,12,0)</f>
        <v>24</v>
      </c>
      <c r="U27" s="12">
        <f>VLOOKUP($B27,[2]ok!$AY$9:$CO$434,13,0)</f>
        <v>26</v>
      </c>
      <c r="V27" s="12">
        <f>VLOOKUP($B27,[2]ok!$AY$9:$CO$434,14,0)</f>
        <v>27</v>
      </c>
      <c r="W27" s="12">
        <f>VLOOKUP($B27,[2]ok!$AY$9:$CO$434,15,0)</f>
        <v>25</v>
      </c>
      <c r="X27" s="12">
        <f>VLOOKUP($B27,[2]ok!$AY$9:$CO$434,16,0)</f>
        <v>25</v>
      </c>
      <c r="Y27" s="12">
        <f>VLOOKUP($B27,[2]ok!$AY$9:$CO$434,17,0)</f>
        <v>23</v>
      </c>
      <c r="Z27" s="12">
        <f>VLOOKUP($B27,[2]ok!$AY$9:$CO$434,18,0)</f>
        <v>21</v>
      </c>
      <c r="AA27" s="12">
        <f>VLOOKUP($B27,[2]ok!$AY$9:$CO$434,19,0)</f>
        <v>20</v>
      </c>
      <c r="AB27" s="12">
        <f>VLOOKUP($B27,[2]ok!$AY$9:$CO$434,20,0)</f>
        <v>20</v>
      </c>
      <c r="AC27" s="12">
        <f>VLOOKUP($B27,[2]ok!$AY$9:$CO$434,21,0)</f>
        <v>18</v>
      </c>
      <c r="AD27" s="12">
        <f>VLOOKUP($B27,[2]ok!$AY$9:$CO$434,22,0)</f>
        <v>77</v>
      </c>
      <c r="AE27" s="12">
        <f>VLOOKUP($B27,[2]ok!$AY$9:$CO$434,23,0)</f>
        <v>77</v>
      </c>
      <c r="AF27" s="12">
        <f>VLOOKUP($B27,[2]ok!$AY$9:$CO$434,24,0)</f>
        <v>115</v>
      </c>
      <c r="AG27" s="12">
        <f>VLOOKUP($B27,[2]ok!$AY$9:$CO$434,25,0)</f>
        <v>94</v>
      </c>
      <c r="AH27" s="12">
        <f>VLOOKUP($B27,[2]ok!$AY$9:$CO$434,26,0)</f>
        <v>82</v>
      </c>
      <c r="AI27" s="12">
        <f>VLOOKUP($B27,[2]ok!$AY$9:$CO$434,27,0)</f>
        <v>81</v>
      </c>
      <c r="AJ27" s="12">
        <f>VLOOKUP($B27,[2]ok!$AY$9:$CO$434,28,0)</f>
        <v>72</v>
      </c>
      <c r="AK27" s="12">
        <f>VLOOKUP($B27,[2]ok!$AY$9:$CO$434,29,0)</f>
        <v>41</v>
      </c>
      <c r="AL27" s="12">
        <f>VLOOKUP($B27,[2]ok!$AY$9:$CO$434,30,0)</f>
        <v>46</v>
      </c>
      <c r="AM27" s="12">
        <f>VLOOKUP($B27,[2]ok!$AY$9:$CO$434,31,0)</f>
        <v>42</v>
      </c>
      <c r="AN27" s="12">
        <f>VLOOKUP($B27,[2]ok!$AY$9:$CO$434,32,0)</f>
        <v>35</v>
      </c>
      <c r="AO27" s="12">
        <f>VLOOKUP($B27,[2]ok!$AY$9:$CO$434,33,0)</f>
        <v>23</v>
      </c>
      <c r="AP27" s="12">
        <f>VLOOKUP($B27,[2]ok!$AY$9:$CO$434,34,0)</f>
        <v>17</v>
      </c>
      <c r="AQ27" s="12">
        <f>VLOOKUP($B27,[2]ok!$AY$9:$CO$434,39,0)</f>
        <v>597</v>
      </c>
      <c r="AR27" s="12">
        <f>VLOOKUP($B27,[2]ok!$AY$9:$CO$434,40,0)</f>
        <v>64</v>
      </c>
      <c r="AS27" s="12">
        <f>VLOOKUP($B27,[2]ok!$AY$9:$CO$434,41,0)</f>
        <v>49</v>
      </c>
      <c r="AT27" s="12">
        <f>VLOOKUP($B27,[2]ok!$AY$9:$CO$434,42,0)</f>
        <v>254</v>
      </c>
      <c r="AU27" s="12">
        <f>VLOOKUP($B27,[2]ok!$AY$9:$CO$434,43,0)</f>
        <v>15</v>
      </c>
    </row>
    <row r="28" spans="1:47" s="10" customFormat="1" ht="12">
      <c r="A28" s="58">
        <v>25</v>
      </c>
      <c r="B28" s="58">
        <v>4552</v>
      </c>
      <c r="C28" s="59" t="s">
        <v>352</v>
      </c>
      <c r="D28" s="59" t="s">
        <v>262</v>
      </c>
      <c r="E28" s="59" t="s">
        <v>272</v>
      </c>
      <c r="F28" s="59" t="s">
        <v>173</v>
      </c>
      <c r="G28" s="12" t="s">
        <v>271</v>
      </c>
      <c r="H28" s="14">
        <f t="shared" si="8"/>
        <v>4552</v>
      </c>
      <c r="I28" s="14">
        <f t="shared" si="0"/>
        <v>1763</v>
      </c>
      <c r="J28" s="12">
        <f>VLOOKUP($B28,'[1]METAS 2019'!$D$4:$Q$843,5,0)</f>
        <v>25</v>
      </c>
      <c r="K28" s="12">
        <f>VLOOKUP($B28,'[1]METAS 2019'!$D$4:$Q$843,4,0)</f>
        <v>22</v>
      </c>
      <c r="L28" s="12">
        <f>VLOOKUP($B28,'[1]METAS 2019'!$D$4:$Q$843,11,0)</f>
        <v>24</v>
      </c>
      <c r="M28" s="12">
        <f>VLOOKUP($B28,'[1]METAS 2019'!$D$4:$Q$843,12,0)</f>
        <v>21</v>
      </c>
      <c r="N28" s="12">
        <f>VLOOKUP($B28,'[1]METAS 2019'!$D$4:$Q$843,13,0)</f>
        <v>26</v>
      </c>
      <c r="O28" s="12">
        <f>VLOOKUP($B28,'[1]METAS 2019'!$D$4:$Q$843,14,0)</f>
        <v>21</v>
      </c>
      <c r="P28" s="12">
        <f>VLOOKUP($B28,[2]ok!$AY$9:$CO$434,8,0)</f>
        <v>29</v>
      </c>
      <c r="Q28" s="12">
        <f>VLOOKUP($B28,[2]ok!$AY$9:$CO$434,9,0)</f>
        <v>31</v>
      </c>
      <c r="R28" s="12">
        <f>VLOOKUP($B28,[2]ok!$AY$9:$CO$434,10,0)</f>
        <v>32</v>
      </c>
      <c r="S28" s="12">
        <f>VLOOKUP($B28,[2]ok!$AY$9:$CO$434,11,0)</f>
        <v>31</v>
      </c>
      <c r="T28" s="12">
        <f>VLOOKUP($B28,[2]ok!$AY$9:$CO$434,12,0)</f>
        <v>35</v>
      </c>
      <c r="U28" s="12">
        <f>VLOOKUP($B28,[2]ok!$AY$9:$CO$434,13,0)</f>
        <v>38</v>
      </c>
      <c r="V28" s="12">
        <f>VLOOKUP($B28,[2]ok!$AY$9:$CO$434,14,0)</f>
        <v>39</v>
      </c>
      <c r="W28" s="12">
        <f>VLOOKUP($B28,[2]ok!$AY$9:$CO$434,15,0)</f>
        <v>38</v>
      </c>
      <c r="X28" s="12">
        <f>VLOOKUP($B28,[2]ok!$AY$9:$CO$434,16,0)</f>
        <v>36</v>
      </c>
      <c r="Y28" s="12">
        <f>VLOOKUP($B28,[2]ok!$AY$9:$CO$434,17,0)</f>
        <v>33</v>
      </c>
      <c r="Z28" s="12">
        <f>VLOOKUP($B28,[2]ok!$AY$9:$CO$434,18,0)</f>
        <v>31</v>
      </c>
      <c r="AA28" s="12">
        <f>VLOOKUP($B28,[2]ok!$AY$9:$CO$434,19,0)</f>
        <v>29</v>
      </c>
      <c r="AB28" s="12">
        <f>VLOOKUP($B28,[2]ok!$AY$9:$CO$434,20,0)</f>
        <v>26</v>
      </c>
      <c r="AC28" s="12">
        <f>VLOOKUP($B28,[2]ok!$AY$9:$CO$434,21,0)</f>
        <v>27</v>
      </c>
      <c r="AD28" s="12">
        <f>VLOOKUP($B28,[2]ok!$AY$9:$CO$434,22,0)</f>
        <v>113</v>
      </c>
      <c r="AE28" s="12">
        <f>VLOOKUP($B28,[2]ok!$AY$9:$CO$434,23,0)</f>
        <v>114</v>
      </c>
      <c r="AF28" s="12">
        <f>VLOOKUP($B28,[2]ok!$AY$9:$CO$434,24,0)</f>
        <v>170</v>
      </c>
      <c r="AG28" s="12">
        <f>VLOOKUP($B28,[2]ok!$AY$9:$CO$434,25,0)</f>
        <v>137</v>
      </c>
      <c r="AH28" s="12">
        <f>VLOOKUP($B28,[2]ok!$AY$9:$CO$434,26,0)</f>
        <v>122</v>
      </c>
      <c r="AI28" s="12">
        <f>VLOOKUP($B28,[2]ok!$AY$9:$CO$434,27,0)</f>
        <v>119</v>
      </c>
      <c r="AJ28" s="12">
        <f>VLOOKUP($B28,[2]ok!$AY$9:$CO$434,28,0)</f>
        <v>107</v>
      </c>
      <c r="AK28" s="12">
        <f>VLOOKUP($B28,[2]ok!$AY$9:$CO$434,29,0)</f>
        <v>60</v>
      </c>
      <c r="AL28" s="12">
        <f>VLOOKUP($B28,[2]ok!$AY$9:$CO$434,30,0)</f>
        <v>67</v>
      </c>
      <c r="AM28" s="12">
        <f>VLOOKUP($B28,[2]ok!$AY$9:$CO$434,31,0)</f>
        <v>62</v>
      </c>
      <c r="AN28" s="12">
        <f>VLOOKUP($B28,[2]ok!$AY$9:$CO$434,32,0)</f>
        <v>39</v>
      </c>
      <c r="AO28" s="12">
        <f>VLOOKUP($B28,[2]ok!$AY$9:$CO$434,33,0)</f>
        <v>34</v>
      </c>
      <c r="AP28" s="12">
        <f>VLOOKUP($B28,[2]ok!$AY$9:$CO$434,34,0)</f>
        <v>25</v>
      </c>
      <c r="AQ28" s="12">
        <f>VLOOKUP($B28,[2]ok!$AY$9:$CO$434,39,0)</f>
        <v>879</v>
      </c>
      <c r="AR28" s="12">
        <f>VLOOKUP($B28,[2]ok!$AY$9:$CO$434,40,0)</f>
        <v>94</v>
      </c>
      <c r="AS28" s="12">
        <f>VLOOKUP($B28,[2]ok!$AY$9:$CO$434,41,0)</f>
        <v>72</v>
      </c>
      <c r="AT28" s="12">
        <f>VLOOKUP($B28,[2]ok!$AY$9:$CO$434,42,0)</f>
        <v>374</v>
      </c>
      <c r="AU28" s="12">
        <f>VLOOKUP($B28,[2]ok!$AY$9:$CO$434,43,0)</f>
        <v>21</v>
      </c>
    </row>
    <row r="29" spans="1:47" s="10" customFormat="1" ht="12">
      <c r="A29" s="58">
        <v>26</v>
      </c>
      <c r="B29" s="58">
        <v>4551</v>
      </c>
      <c r="C29" s="59" t="s">
        <v>352</v>
      </c>
      <c r="D29" s="59" t="s">
        <v>262</v>
      </c>
      <c r="E29" s="59" t="s">
        <v>272</v>
      </c>
      <c r="F29" s="59" t="s">
        <v>174</v>
      </c>
      <c r="G29" s="12" t="s">
        <v>266</v>
      </c>
      <c r="H29" s="14">
        <f t="shared" si="8"/>
        <v>4551</v>
      </c>
      <c r="I29" s="14">
        <f t="shared" si="0"/>
        <v>787</v>
      </c>
      <c r="J29" s="12">
        <f>VLOOKUP($B29,'[1]METAS 2019'!$D$4:$Q$843,5,0)</f>
        <v>11</v>
      </c>
      <c r="K29" s="12">
        <f>VLOOKUP($B29,'[1]METAS 2019'!$D$4:$Q$843,4,0)</f>
        <v>10</v>
      </c>
      <c r="L29" s="12">
        <f>VLOOKUP($B29,'[1]METAS 2019'!$D$4:$Q$843,11,0)</f>
        <v>4</v>
      </c>
      <c r="M29" s="12">
        <f>VLOOKUP($B29,'[1]METAS 2019'!$D$4:$Q$843,12,0)</f>
        <v>13</v>
      </c>
      <c r="N29" s="12">
        <f>VLOOKUP($B29,'[1]METAS 2019'!$D$4:$Q$843,13,0)</f>
        <v>15</v>
      </c>
      <c r="O29" s="12">
        <f>VLOOKUP($B29,'[1]METAS 2019'!$D$4:$Q$843,14,0)</f>
        <v>11</v>
      </c>
      <c r="P29" s="12">
        <f>VLOOKUP($B29,[2]ok!$AY$9:$CO$434,8,0)</f>
        <v>13</v>
      </c>
      <c r="Q29" s="12">
        <f>VLOOKUP($B29,[2]ok!$AY$9:$CO$434,9,0)</f>
        <v>13</v>
      </c>
      <c r="R29" s="12">
        <f>VLOOKUP($B29,[2]ok!$AY$9:$CO$434,10,0)</f>
        <v>14</v>
      </c>
      <c r="S29" s="12">
        <f>VLOOKUP($B29,[2]ok!$AY$9:$CO$434,11,0)</f>
        <v>15</v>
      </c>
      <c r="T29" s="12">
        <f>VLOOKUP($B29,[2]ok!$AY$9:$CO$434,12,0)</f>
        <v>16</v>
      </c>
      <c r="U29" s="12">
        <f>VLOOKUP($B29,[2]ok!$AY$9:$CO$434,13,0)</f>
        <v>17</v>
      </c>
      <c r="V29" s="12">
        <f>VLOOKUP($B29,[2]ok!$AY$9:$CO$434,14,0)</f>
        <v>17</v>
      </c>
      <c r="W29" s="12">
        <f>VLOOKUP($B29,[2]ok!$AY$9:$CO$434,15,0)</f>
        <v>17</v>
      </c>
      <c r="X29" s="12">
        <f>VLOOKUP($B29,[2]ok!$AY$9:$CO$434,16,0)</f>
        <v>16</v>
      </c>
      <c r="Y29" s="12">
        <f>VLOOKUP($B29,[2]ok!$AY$9:$CO$434,17,0)</f>
        <v>15</v>
      </c>
      <c r="Z29" s="12">
        <f>VLOOKUP($B29,[2]ok!$AY$9:$CO$434,18,0)</f>
        <v>14</v>
      </c>
      <c r="AA29" s="12">
        <f>VLOOKUP($B29,[2]ok!$AY$9:$CO$434,19,0)</f>
        <v>13</v>
      </c>
      <c r="AB29" s="12">
        <f>VLOOKUP($B29,[2]ok!$AY$9:$CO$434,20,0)</f>
        <v>12</v>
      </c>
      <c r="AC29" s="12">
        <f>VLOOKUP($B29,[2]ok!$AY$9:$CO$434,21,0)</f>
        <v>12</v>
      </c>
      <c r="AD29" s="12">
        <f>VLOOKUP($B29,[2]ok!$AY$9:$CO$434,22,0)</f>
        <v>50</v>
      </c>
      <c r="AE29" s="12">
        <f>VLOOKUP($B29,[2]ok!$AY$9:$CO$434,23,0)</f>
        <v>50</v>
      </c>
      <c r="AF29" s="12">
        <f>VLOOKUP($B29,[2]ok!$AY$9:$CO$434,24,0)</f>
        <v>75</v>
      </c>
      <c r="AG29" s="12">
        <f>VLOOKUP($B29,[2]ok!$AY$9:$CO$434,25,0)</f>
        <v>60</v>
      </c>
      <c r="AH29" s="12">
        <f>VLOOKUP($B29,[2]ok!$AY$9:$CO$434,26,0)</f>
        <v>54</v>
      </c>
      <c r="AI29" s="12">
        <f>VLOOKUP($B29,[2]ok!$AY$9:$CO$434,27,0)</f>
        <v>53</v>
      </c>
      <c r="AJ29" s="12">
        <f>VLOOKUP($B29,[2]ok!$AY$9:$CO$434,28,0)</f>
        <v>47</v>
      </c>
      <c r="AK29" s="12">
        <f>VLOOKUP($B29,[2]ok!$AY$9:$CO$434,29,0)</f>
        <v>27</v>
      </c>
      <c r="AL29" s="12">
        <f>VLOOKUP($B29,[2]ok!$AY$9:$CO$434,30,0)</f>
        <v>30</v>
      </c>
      <c r="AM29" s="12">
        <f>VLOOKUP($B29,[2]ok!$AY$9:$CO$434,31,0)</f>
        <v>27</v>
      </c>
      <c r="AN29" s="12">
        <f>VLOOKUP($B29,[2]ok!$AY$9:$CO$434,32,0)</f>
        <v>20</v>
      </c>
      <c r="AO29" s="12">
        <f>VLOOKUP($B29,[2]ok!$AY$9:$CO$434,33,0)</f>
        <v>15</v>
      </c>
      <c r="AP29" s="12">
        <f>VLOOKUP($B29,[2]ok!$AY$9:$CO$434,34,0)</f>
        <v>11</v>
      </c>
      <c r="AQ29" s="12">
        <f>VLOOKUP($B29,[2]ok!$AY$9:$CO$434,39,0)</f>
        <v>387</v>
      </c>
      <c r="AR29" s="12">
        <f>VLOOKUP($B29,[2]ok!$AY$9:$CO$434,40,0)</f>
        <v>42</v>
      </c>
      <c r="AS29" s="12">
        <f>VLOOKUP($B29,[2]ok!$AY$9:$CO$434,41,0)</f>
        <v>32</v>
      </c>
      <c r="AT29" s="12">
        <f>VLOOKUP($B29,[2]ok!$AY$9:$CO$434,42,0)</f>
        <v>165</v>
      </c>
      <c r="AU29" s="12">
        <f>VLOOKUP($B29,[2]ok!$AY$9:$CO$434,43,0)</f>
        <v>10</v>
      </c>
    </row>
    <row r="30" spans="1:47" s="10" customFormat="1" ht="12">
      <c r="A30" s="58">
        <v>28</v>
      </c>
      <c r="B30" s="58">
        <v>4632</v>
      </c>
      <c r="C30" s="59" t="s">
        <v>352</v>
      </c>
      <c r="D30" s="59" t="s">
        <v>262</v>
      </c>
      <c r="E30" s="59" t="s">
        <v>272</v>
      </c>
      <c r="F30" s="59" t="s">
        <v>164</v>
      </c>
      <c r="G30" s="12" t="s">
        <v>266</v>
      </c>
      <c r="H30" s="14">
        <f t="shared" si="8"/>
        <v>4632</v>
      </c>
      <c r="I30" s="14">
        <f t="shared" si="0"/>
        <v>600</v>
      </c>
      <c r="J30" s="12">
        <f>VLOOKUP($B30,'[1]METAS 2019'!$D$4:$Q$843,5,0)</f>
        <v>8</v>
      </c>
      <c r="K30" s="12">
        <f>VLOOKUP($B30,'[1]METAS 2019'!$D$4:$Q$843,4,0)</f>
        <v>6</v>
      </c>
      <c r="L30" s="12">
        <f>VLOOKUP($B30,'[1]METAS 2019'!$D$4:$Q$843,11,0)</f>
        <v>9</v>
      </c>
      <c r="M30" s="12">
        <f>VLOOKUP($B30,'[1]METAS 2019'!$D$4:$Q$843,12,0)</f>
        <v>11</v>
      </c>
      <c r="N30" s="12">
        <f>VLOOKUP($B30,'[1]METAS 2019'!$D$4:$Q$843,13,0)</f>
        <v>5</v>
      </c>
      <c r="O30" s="12">
        <f>VLOOKUP($B30,'[1]METAS 2019'!$D$4:$Q$843,14,0)</f>
        <v>10</v>
      </c>
      <c r="P30" s="12">
        <f>VLOOKUP($B30,[2]ok!$AY$9:$CO$434,8,0)</f>
        <v>11</v>
      </c>
      <c r="Q30" s="12">
        <f>VLOOKUP($B30,[2]ok!$AY$9:$CO$434,9,0)</f>
        <v>11</v>
      </c>
      <c r="R30" s="12">
        <f>VLOOKUP($B30,[2]ok!$AY$9:$CO$434,10,0)</f>
        <v>11</v>
      </c>
      <c r="S30" s="12">
        <f>VLOOKUP($B30,[2]ok!$AY$9:$CO$434,11,0)</f>
        <v>11</v>
      </c>
      <c r="T30" s="12">
        <f>VLOOKUP($B30,[2]ok!$AY$9:$CO$434,12,0)</f>
        <v>11</v>
      </c>
      <c r="U30" s="12">
        <f>VLOOKUP($B30,[2]ok!$AY$9:$CO$434,13,0)</f>
        <v>11</v>
      </c>
      <c r="V30" s="12">
        <f>VLOOKUP($B30,[2]ok!$AY$9:$CO$434,14,0)</f>
        <v>11</v>
      </c>
      <c r="W30" s="12">
        <f>VLOOKUP($B30,[2]ok!$AY$9:$CO$434,15,0)</f>
        <v>11</v>
      </c>
      <c r="X30" s="12">
        <f>VLOOKUP($B30,[2]ok!$AY$9:$CO$434,16,0)</f>
        <v>10</v>
      </c>
      <c r="Y30" s="12">
        <f>VLOOKUP($B30,[2]ok!$AY$9:$CO$434,17,0)</f>
        <v>10</v>
      </c>
      <c r="Z30" s="12">
        <f>VLOOKUP($B30,[2]ok!$AY$9:$CO$434,18,0)</f>
        <v>10</v>
      </c>
      <c r="AA30" s="12">
        <f>VLOOKUP($B30,[2]ok!$AY$9:$CO$434,19,0)</f>
        <v>10</v>
      </c>
      <c r="AB30" s="12">
        <f>VLOOKUP($B30,[2]ok!$AY$9:$CO$434,20,0)</f>
        <v>10</v>
      </c>
      <c r="AC30" s="12">
        <f>VLOOKUP($B30,[2]ok!$AY$9:$CO$434,21,0)</f>
        <v>10</v>
      </c>
      <c r="AD30" s="12">
        <f>VLOOKUP($B30,[2]ok!$AY$9:$CO$434,22,0)</f>
        <v>47</v>
      </c>
      <c r="AE30" s="12">
        <f>VLOOKUP($B30,[2]ok!$AY$9:$CO$434,23,0)</f>
        <v>45</v>
      </c>
      <c r="AF30" s="12">
        <f>VLOOKUP($B30,[2]ok!$AY$9:$CO$434,24,0)</f>
        <v>50</v>
      </c>
      <c r="AG30" s="12">
        <f>VLOOKUP($B30,[2]ok!$AY$9:$CO$434,25,0)</f>
        <v>42</v>
      </c>
      <c r="AH30" s="12">
        <f>VLOOKUP($B30,[2]ok!$AY$9:$CO$434,26,0)</f>
        <v>44</v>
      </c>
      <c r="AI30" s="12">
        <f>VLOOKUP($B30,[2]ok!$AY$9:$CO$434,27,0)</f>
        <v>38</v>
      </c>
      <c r="AJ30" s="12">
        <f>VLOOKUP($B30,[2]ok!$AY$9:$CO$434,28,0)</f>
        <v>35</v>
      </c>
      <c r="AK30" s="12">
        <f>VLOOKUP($B30,[2]ok!$AY$9:$CO$434,29,0)</f>
        <v>27</v>
      </c>
      <c r="AL30" s="12">
        <f>VLOOKUP($B30,[2]ok!$AY$9:$CO$434,30,0)</f>
        <v>22</v>
      </c>
      <c r="AM30" s="12">
        <f>VLOOKUP($B30,[2]ok!$AY$9:$CO$434,31,0)</f>
        <v>17</v>
      </c>
      <c r="AN30" s="12">
        <f>VLOOKUP($B30,[2]ok!$AY$9:$CO$434,32,0)</f>
        <v>14</v>
      </c>
      <c r="AO30" s="12">
        <f>VLOOKUP($B30,[2]ok!$AY$9:$CO$434,33,0)</f>
        <v>12</v>
      </c>
      <c r="AP30" s="12">
        <f>VLOOKUP($B30,[2]ok!$AY$9:$CO$434,34,0)</f>
        <v>10</v>
      </c>
      <c r="AQ30" s="12">
        <f>VLOOKUP($B30,[2]ok!$AY$9:$CO$434,39,0)</f>
        <v>313</v>
      </c>
      <c r="AR30" s="12">
        <f>VLOOKUP($B30,[2]ok!$AY$9:$CO$434,40,0)</f>
        <v>28</v>
      </c>
      <c r="AS30" s="12">
        <f>VLOOKUP($B30,[2]ok!$AY$9:$CO$434,41,0)</f>
        <v>25</v>
      </c>
      <c r="AT30" s="12">
        <f>VLOOKUP($B30,[2]ok!$AY$9:$CO$434,42,0)</f>
        <v>135</v>
      </c>
      <c r="AU30" s="12">
        <f>VLOOKUP($B30,[2]ok!$AY$9:$CO$434,43,0)</f>
        <v>7</v>
      </c>
    </row>
    <row r="31" spans="1:47" s="10" customFormat="1" ht="12">
      <c r="A31" s="58">
        <v>29</v>
      </c>
      <c r="B31" s="58">
        <v>10276</v>
      </c>
      <c r="C31" s="59" t="s">
        <v>352</v>
      </c>
      <c r="D31" s="59" t="s">
        <v>262</v>
      </c>
      <c r="E31" s="59" t="s">
        <v>272</v>
      </c>
      <c r="F31" s="59" t="s">
        <v>275</v>
      </c>
      <c r="G31" s="12" t="s">
        <v>271</v>
      </c>
      <c r="H31" s="14">
        <f t="shared" si="8"/>
        <v>10276</v>
      </c>
      <c r="I31" s="14">
        <f t="shared" si="0"/>
        <v>759</v>
      </c>
      <c r="J31" s="12">
        <v>10</v>
      </c>
      <c r="K31" s="12">
        <v>14</v>
      </c>
      <c r="L31" s="12">
        <v>10</v>
      </c>
      <c r="M31" s="12">
        <v>9</v>
      </c>
      <c r="N31" s="12">
        <v>12</v>
      </c>
      <c r="O31" s="12">
        <f>VLOOKUP($B31,[2]ok!$AY$9:$CO$434,8,0)</f>
        <v>14</v>
      </c>
      <c r="P31" s="12">
        <f>VLOOKUP($B31,[2]ok!$AY$9:$CO$434,8,0)</f>
        <v>14</v>
      </c>
      <c r="Q31" s="12">
        <f>VLOOKUP($B31,[2]ok!$AY$9:$CO$434,9,0)</f>
        <v>14</v>
      </c>
      <c r="R31" s="12">
        <f>VLOOKUP($B31,[2]ok!$AY$9:$CO$434,10,0)</f>
        <v>14</v>
      </c>
      <c r="S31" s="12">
        <f>VLOOKUP($B31,[2]ok!$AY$9:$CO$434,11,0)</f>
        <v>14</v>
      </c>
      <c r="T31" s="12">
        <f>VLOOKUP($B31,[2]ok!$AY$9:$CO$434,12,0)</f>
        <v>14</v>
      </c>
      <c r="U31" s="12">
        <f>VLOOKUP($B31,[2]ok!$AY$9:$CO$434,13,0)</f>
        <v>14</v>
      </c>
      <c r="V31" s="12">
        <f>VLOOKUP($B31,[2]ok!$AY$9:$CO$434,14,0)</f>
        <v>14</v>
      </c>
      <c r="W31" s="12">
        <f>VLOOKUP($B31,[2]ok!$AY$9:$CO$434,15,0)</f>
        <v>13</v>
      </c>
      <c r="X31" s="12">
        <f>VLOOKUP($B31,[2]ok!$AY$9:$CO$434,16,0)</f>
        <v>13</v>
      </c>
      <c r="Y31" s="12">
        <f>VLOOKUP($B31,[2]ok!$AY$9:$CO$434,17,0)</f>
        <v>13</v>
      </c>
      <c r="Z31" s="12">
        <f>VLOOKUP($B31,[2]ok!$AY$9:$CO$434,18,0)</f>
        <v>13</v>
      </c>
      <c r="AA31" s="12">
        <f>VLOOKUP($B31,[2]ok!$AY$9:$CO$434,19,0)</f>
        <v>13</v>
      </c>
      <c r="AB31" s="12">
        <f>VLOOKUP($B31,[2]ok!$AY$9:$CO$434,20,0)</f>
        <v>12</v>
      </c>
      <c r="AC31" s="12">
        <f>VLOOKUP($B31,[2]ok!$AY$9:$CO$434,21,0)</f>
        <v>13</v>
      </c>
      <c r="AD31" s="12">
        <f>VLOOKUP($B31,[2]ok!$AY$9:$CO$434,22,0)</f>
        <v>59</v>
      </c>
      <c r="AE31" s="12">
        <f>VLOOKUP($B31,[2]ok!$AY$9:$CO$434,23,0)</f>
        <v>56</v>
      </c>
      <c r="AF31" s="12">
        <f>VLOOKUP($B31,[2]ok!$AY$9:$CO$434,24,0)</f>
        <v>62</v>
      </c>
      <c r="AG31" s="12">
        <f>VLOOKUP($B31,[2]ok!$AY$9:$CO$434,25,0)</f>
        <v>52</v>
      </c>
      <c r="AH31" s="12">
        <f>VLOOKUP($B31,[2]ok!$AY$9:$CO$434,26,0)</f>
        <v>55</v>
      </c>
      <c r="AI31" s="12">
        <f>VLOOKUP($B31,[2]ok!$AY$9:$CO$434,27,0)</f>
        <v>47</v>
      </c>
      <c r="AJ31" s="12">
        <f>VLOOKUP($B31,[2]ok!$AY$9:$CO$434,28,0)</f>
        <v>43</v>
      </c>
      <c r="AK31" s="12">
        <f>VLOOKUP($B31,[2]ok!$AY$9:$CO$434,29,0)</f>
        <v>34</v>
      </c>
      <c r="AL31" s="12">
        <f>VLOOKUP($B31,[2]ok!$AY$9:$CO$434,30,0)</f>
        <v>27</v>
      </c>
      <c r="AM31" s="12">
        <f>VLOOKUP($B31,[2]ok!$AY$9:$CO$434,31,0)</f>
        <v>22</v>
      </c>
      <c r="AN31" s="12">
        <f>VLOOKUP($B31,[2]ok!$AY$9:$CO$434,32,0)</f>
        <v>17</v>
      </c>
      <c r="AO31" s="12">
        <f>VLOOKUP($B31,[2]ok!$AY$9:$CO$434,33,0)</f>
        <v>15</v>
      </c>
      <c r="AP31" s="12">
        <f>VLOOKUP($B31,[2]ok!$AY$9:$CO$434,34,0)</f>
        <v>13</v>
      </c>
      <c r="AQ31" s="12">
        <f>VLOOKUP($B31,[2]ok!$AY$9:$CO$434,39,0)</f>
        <v>391</v>
      </c>
      <c r="AR31" s="12">
        <f>VLOOKUP($B31,[2]ok!$AY$9:$CO$434,40,0)</f>
        <v>35</v>
      </c>
      <c r="AS31" s="12">
        <f>VLOOKUP($B31,[2]ok!$AY$9:$CO$434,41,0)</f>
        <v>31</v>
      </c>
      <c r="AT31" s="12">
        <f>VLOOKUP($B31,[2]ok!$AY$9:$CO$434,42,0)</f>
        <v>169</v>
      </c>
      <c r="AU31" s="12">
        <v>0</v>
      </c>
    </row>
    <row r="32" spans="1:47" s="10" customFormat="1" ht="12">
      <c r="A32" s="52">
        <v>30</v>
      </c>
      <c r="B32" s="52"/>
      <c r="C32" s="84" t="s">
        <v>352</v>
      </c>
      <c r="D32" s="84" t="s">
        <v>276</v>
      </c>
      <c r="E32" s="84" t="s">
        <v>276</v>
      </c>
      <c r="F32" s="84" t="s">
        <v>276</v>
      </c>
      <c r="G32" s="9" t="s">
        <v>1214</v>
      </c>
      <c r="H32" s="28"/>
      <c r="I32" s="28">
        <f t="shared" si="0"/>
        <v>392672</v>
      </c>
      <c r="J32" s="62">
        <f t="shared" ref="J32:O32" si="9">J33+J49+J57+J64+J74+J86+J94++J104</f>
        <v>6562</v>
      </c>
      <c r="K32" s="62">
        <f t="shared" si="9"/>
        <v>7068</v>
      </c>
      <c r="L32" s="62">
        <f t="shared" si="9"/>
        <v>6871</v>
      </c>
      <c r="M32" s="62">
        <f t="shared" si="9"/>
        <v>7193</v>
      </c>
      <c r="N32" s="62">
        <f t="shared" si="9"/>
        <v>6509</v>
      </c>
      <c r="O32" s="62">
        <f t="shared" si="9"/>
        <v>6914</v>
      </c>
      <c r="P32" s="62">
        <f t="shared" ref="P32:AU32" si="10">P33+P49+P57+P64+P74+P86+P94++P104</f>
        <v>6378</v>
      </c>
      <c r="Q32" s="62">
        <f t="shared" si="10"/>
        <v>6361</v>
      </c>
      <c r="R32" s="62">
        <f t="shared" si="10"/>
        <v>6359</v>
      </c>
      <c r="S32" s="62">
        <f t="shared" si="10"/>
        <v>6406</v>
      </c>
      <c r="T32" s="62">
        <f t="shared" si="10"/>
        <v>6459</v>
      </c>
      <c r="U32" s="62">
        <f t="shared" si="10"/>
        <v>6494</v>
      </c>
      <c r="V32" s="62">
        <f t="shared" si="10"/>
        <v>6585</v>
      </c>
      <c r="W32" s="62">
        <f t="shared" si="10"/>
        <v>6712</v>
      </c>
      <c r="X32" s="62">
        <f t="shared" si="10"/>
        <v>6880</v>
      </c>
      <c r="Y32" s="62">
        <f t="shared" si="10"/>
        <v>7023</v>
      </c>
      <c r="Z32" s="62">
        <f t="shared" si="10"/>
        <v>7167</v>
      </c>
      <c r="AA32" s="62">
        <f t="shared" si="10"/>
        <v>7299</v>
      </c>
      <c r="AB32" s="62">
        <f t="shared" si="10"/>
        <v>7420</v>
      </c>
      <c r="AC32" s="62">
        <f t="shared" si="10"/>
        <v>7536</v>
      </c>
      <c r="AD32" s="62">
        <f t="shared" si="10"/>
        <v>38306</v>
      </c>
      <c r="AE32" s="62">
        <f t="shared" si="10"/>
        <v>36259</v>
      </c>
      <c r="AF32" s="62">
        <f t="shared" si="10"/>
        <v>37721</v>
      </c>
      <c r="AG32" s="62">
        <f t="shared" si="10"/>
        <v>30045</v>
      </c>
      <c r="AH32" s="62">
        <f t="shared" si="10"/>
        <v>26674</v>
      </c>
      <c r="AI32" s="62">
        <f t="shared" si="10"/>
        <v>22934</v>
      </c>
      <c r="AJ32" s="62">
        <f t="shared" si="10"/>
        <v>18487</v>
      </c>
      <c r="AK32" s="62">
        <f t="shared" si="10"/>
        <v>14814</v>
      </c>
      <c r="AL32" s="62">
        <f t="shared" si="10"/>
        <v>10659</v>
      </c>
      <c r="AM32" s="62">
        <f t="shared" si="10"/>
        <v>7861</v>
      </c>
      <c r="AN32" s="62">
        <f t="shared" si="10"/>
        <v>5715</v>
      </c>
      <c r="AO32" s="62">
        <f t="shared" si="10"/>
        <v>3783</v>
      </c>
      <c r="AP32" s="62">
        <f t="shared" si="10"/>
        <v>3218</v>
      </c>
      <c r="AQ32" s="62">
        <f t="shared" si="10"/>
        <v>204404</v>
      </c>
      <c r="AR32" s="62">
        <f t="shared" si="10"/>
        <v>16691</v>
      </c>
      <c r="AS32" s="62">
        <f t="shared" si="10"/>
        <v>18489</v>
      </c>
      <c r="AT32" s="62">
        <f t="shared" si="10"/>
        <v>101802</v>
      </c>
      <c r="AU32" s="62">
        <f t="shared" si="10"/>
        <v>5628</v>
      </c>
    </row>
    <row r="33" spans="1:47" s="10" customFormat="1" ht="12">
      <c r="A33" s="54">
        <v>31</v>
      </c>
      <c r="B33" s="54"/>
      <c r="C33" s="85" t="s">
        <v>352</v>
      </c>
      <c r="D33" s="85" t="s">
        <v>276</v>
      </c>
      <c r="E33" s="85" t="s">
        <v>277</v>
      </c>
      <c r="F33" s="85" t="s">
        <v>277</v>
      </c>
      <c r="G33" s="11" t="s">
        <v>1214</v>
      </c>
      <c r="H33" s="29"/>
      <c r="I33" s="29">
        <f t="shared" si="0"/>
        <v>68195</v>
      </c>
      <c r="J33" s="63">
        <f t="shared" ref="J33:O33" si="11">SUM(J34:J48)</f>
        <v>1292</v>
      </c>
      <c r="K33" s="63">
        <f t="shared" si="11"/>
        <v>1283</v>
      </c>
      <c r="L33" s="63">
        <f t="shared" si="11"/>
        <v>1266</v>
      </c>
      <c r="M33" s="63">
        <f t="shared" si="11"/>
        <v>1355</v>
      </c>
      <c r="N33" s="63">
        <f t="shared" si="11"/>
        <v>1409</v>
      </c>
      <c r="O33" s="63">
        <f t="shared" si="11"/>
        <v>1374</v>
      </c>
      <c r="P33" s="63">
        <f t="shared" ref="P33:AU33" si="12">SUM(P34:P48)</f>
        <v>1143</v>
      </c>
      <c r="Q33" s="63">
        <f t="shared" si="12"/>
        <v>1159</v>
      </c>
      <c r="R33" s="63">
        <f t="shared" si="12"/>
        <v>1185</v>
      </c>
      <c r="S33" s="63">
        <f t="shared" si="12"/>
        <v>1226</v>
      </c>
      <c r="T33" s="63">
        <f t="shared" si="12"/>
        <v>1259</v>
      </c>
      <c r="U33" s="63">
        <f t="shared" si="12"/>
        <v>1305</v>
      </c>
      <c r="V33" s="63">
        <f t="shared" si="12"/>
        <v>1336</v>
      </c>
      <c r="W33" s="63">
        <f t="shared" si="12"/>
        <v>1344</v>
      </c>
      <c r="X33" s="63">
        <f t="shared" si="12"/>
        <v>1339</v>
      </c>
      <c r="Y33" s="63">
        <f t="shared" si="12"/>
        <v>1333</v>
      </c>
      <c r="Z33" s="63">
        <f t="shared" si="12"/>
        <v>1326</v>
      </c>
      <c r="AA33" s="63">
        <f t="shared" si="12"/>
        <v>1319</v>
      </c>
      <c r="AB33" s="63">
        <f t="shared" si="12"/>
        <v>1319</v>
      </c>
      <c r="AC33" s="63">
        <f t="shared" si="12"/>
        <v>1324</v>
      </c>
      <c r="AD33" s="63">
        <f t="shared" si="12"/>
        <v>6459</v>
      </c>
      <c r="AE33" s="63">
        <f t="shared" si="12"/>
        <v>5735</v>
      </c>
      <c r="AF33" s="63">
        <f t="shared" si="12"/>
        <v>5932</v>
      </c>
      <c r="AG33" s="63">
        <f t="shared" si="12"/>
        <v>4865</v>
      </c>
      <c r="AH33" s="63">
        <f t="shared" si="12"/>
        <v>4368</v>
      </c>
      <c r="AI33" s="63">
        <f t="shared" si="12"/>
        <v>3709</v>
      </c>
      <c r="AJ33" s="63">
        <f t="shared" si="12"/>
        <v>2930</v>
      </c>
      <c r="AK33" s="63">
        <f t="shared" si="12"/>
        <v>2422</v>
      </c>
      <c r="AL33" s="63">
        <f t="shared" si="12"/>
        <v>1895</v>
      </c>
      <c r="AM33" s="63">
        <f t="shared" si="12"/>
        <v>1503</v>
      </c>
      <c r="AN33" s="63">
        <f t="shared" si="12"/>
        <v>1175</v>
      </c>
      <c r="AO33" s="63">
        <f t="shared" si="12"/>
        <v>728</v>
      </c>
      <c r="AP33" s="63">
        <f t="shared" si="12"/>
        <v>578</v>
      </c>
      <c r="AQ33" s="63">
        <f t="shared" si="12"/>
        <v>35283</v>
      </c>
      <c r="AR33" s="63">
        <f t="shared" si="12"/>
        <v>3361</v>
      </c>
      <c r="AS33" s="63">
        <f t="shared" si="12"/>
        <v>3300</v>
      </c>
      <c r="AT33" s="63">
        <f t="shared" si="12"/>
        <v>16612</v>
      </c>
      <c r="AU33" s="63">
        <f t="shared" si="12"/>
        <v>1203</v>
      </c>
    </row>
    <row r="34" spans="1:47" s="10" customFormat="1" ht="12">
      <c r="A34" s="58">
        <v>32</v>
      </c>
      <c r="B34" s="58">
        <v>4593</v>
      </c>
      <c r="C34" s="59" t="s">
        <v>352</v>
      </c>
      <c r="D34" s="59" t="s">
        <v>276</v>
      </c>
      <c r="E34" s="59" t="s">
        <v>433</v>
      </c>
      <c r="F34" s="59" t="s">
        <v>278</v>
      </c>
      <c r="G34" s="12" t="s">
        <v>265</v>
      </c>
      <c r="H34" s="14">
        <f t="shared" ref="H34:H48" si="13">B34</f>
        <v>4593</v>
      </c>
      <c r="I34" s="14">
        <f t="shared" si="0"/>
        <v>21238</v>
      </c>
      <c r="J34" s="12">
        <f>VLOOKUP($B34,'[1]METAS 2019'!$D$4:$Q$843,5,0)</f>
        <v>414</v>
      </c>
      <c r="K34" s="12">
        <f>VLOOKUP($B34,'[1]METAS 2019'!$D$4:$Q$843,4,0)</f>
        <v>405</v>
      </c>
      <c r="L34" s="12">
        <f>VLOOKUP($B34,'[1]METAS 2019'!$D$4:$Q$843,11,0)</f>
        <v>397</v>
      </c>
      <c r="M34" s="12">
        <f>VLOOKUP($B34,'[1]METAS 2019'!$D$4:$Q$843,12,0)</f>
        <v>425</v>
      </c>
      <c r="N34" s="12">
        <f>VLOOKUP($B34,'[1]METAS 2019'!$D$4:$Q$843,13,0)</f>
        <v>458</v>
      </c>
      <c r="O34" s="12">
        <f>VLOOKUP($B34,'[1]METAS 2019'!$D$4:$Q$843,14,0)</f>
        <v>426</v>
      </c>
      <c r="P34" s="12">
        <f>VLOOKUP($B34,[2]ok!$AY$9:$CO$434,8,0)</f>
        <v>335</v>
      </c>
      <c r="Q34" s="12">
        <f>VLOOKUP($B34,[2]ok!$AY$9:$CO$434,9,0)</f>
        <v>337</v>
      </c>
      <c r="R34" s="12">
        <f>VLOOKUP($B34,[2]ok!$AY$9:$CO$434,10,0)</f>
        <v>345</v>
      </c>
      <c r="S34" s="12">
        <f>VLOOKUP($B34,[2]ok!$AY$9:$CO$434,11,0)</f>
        <v>354</v>
      </c>
      <c r="T34" s="12">
        <f>VLOOKUP($B34,[2]ok!$AY$9:$CO$434,12,0)</f>
        <v>366</v>
      </c>
      <c r="U34" s="12">
        <f>VLOOKUP($B34,[2]ok!$AY$9:$CO$434,13,0)</f>
        <v>378</v>
      </c>
      <c r="V34" s="12">
        <f>VLOOKUP($B34,[2]ok!$AY$9:$CO$434,14,0)</f>
        <v>388</v>
      </c>
      <c r="W34" s="12">
        <f>VLOOKUP($B34,[2]ok!$AY$9:$CO$434,15,0)</f>
        <v>396</v>
      </c>
      <c r="X34" s="12">
        <f>VLOOKUP($B34,[2]ok!$AY$9:$CO$434,16,0)</f>
        <v>399</v>
      </c>
      <c r="Y34" s="12">
        <f>VLOOKUP($B34,[2]ok!$AY$9:$CO$434,17,0)</f>
        <v>407</v>
      </c>
      <c r="Z34" s="12">
        <f>VLOOKUP($B34,[2]ok!$AY$9:$CO$434,18,0)</f>
        <v>412</v>
      </c>
      <c r="AA34" s="12">
        <f>VLOOKUP($B34,[2]ok!$AY$9:$CO$434,19,0)</f>
        <v>418</v>
      </c>
      <c r="AB34" s="12">
        <f>VLOOKUP($B34,[2]ok!$AY$9:$CO$434,20,0)</f>
        <v>423</v>
      </c>
      <c r="AC34" s="12">
        <f>VLOOKUP($B34,[2]ok!$AY$9:$CO$434,21,0)</f>
        <v>430</v>
      </c>
      <c r="AD34" s="12">
        <f>VLOOKUP($B34,[2]ok!$AY$9:$CO$434,22,0)</f>
        <v>2154</v>
      </c>
      <c r="AE34" s="12">
        <f>VLOOKUP($B34,[2]ok!$AY$9:$CO$434,23,0)</f>
        <v>1907</v>
      </c>
      <c r="AF34" s="12">
        <f>VLOOKUP($B34,[2]ok!$AY$9:$CO$434,24,0)</f>
        <v>1945</v>
      </c>
      <c r="AG34" s="12">
        <f>VLOOKUP($B34,[2]ok!$AY$9:$CO$434,25,0)</f>
        <v>1585</v>
      </c>
      <c r="AH34" s="12">
        <f>VLOOKUP($B34,[2]ok!$AY$9:$CO$434,26,0)</f>
        <v>1401</v>
      </c>
      <c r="AI34" s="12">
        <f>VLOOKUP($B34,[2]ok!$AY$9:$CO$434,27,0)</f>
        <v>1125</v>
      </c>
      <c r="AJ34" s="12">
        <f>VLOOKUP($B34,[2]ok!$AY$9:$CO$434,28,0)</f>
        <v>877</v>
      </c>
      <c r="AK34" s="12">
        <f>VLOOKUP($B34,[2]ok!$AY$9:$CO$434,29,0)</f>
        <v>714</v>
      </c>
      <c r="AL34" s="12">
        <f>VLOOKUP($B34,[2]ok!$AY$9:$CO$434,30,0)</f>
        <v>545</v>
      </c>
      <c r="AM34" s="12">
        <f>VLOOKUP($B34,[2]ok!$AY$9:$CO$434,31,0)</f>
        <v>410</v>
      </c>
      <c r="AN34" s="12">
        <f>VLOOKUP($B34,[2]ok!$AY$9:$CO$434,32,0)</f>
        <v>323</v>
      </c>
      <c r="AO34" s="12">
        <f>VLOOKUP($B34,[2]ok!$AY$9:$CO$434,33,0)</f>
        <v>181</v>
      </c>
      <c r="AP34" s="12">
        <f>VLOOKUP($B34,[2]ok!$AY$9:$CO$434,34,0)</f>
        <v>158</v>
      </c>
      <c r="AQ34" s="12">
        <f>VLOOKUP($B34,[2]ok!$AY$9:$CO$434,39,0)</f>
        <v>10842</v>
      </c>
      <c r="AR34" s="12">
        <f>VLOOKUP($B34,[2]ok!$AY$9:$CO$434,40,0)</f>
        <v>971</v>
      </c>
      <c r="AS34" s="12">
        <f>VLOOKUP($B34,[2]ok!$AY$9:$CO$434,41,0)</f>
        <v>1045</v>
      </c>
      <c r="AT34" s="12">
        <f>VLOOKUP($B34,[2]ok!$AY$9:$CO$434,42,0)</f>
        <v>5360</v>
      </c>
      <c r="AU34" s="12">
        <f>VLOOKUP($B34,[2]ok!$AY$9:$CO$434,43,0)</f>
        <v>369</v>
      </c>
    </row>
    <row r="35" spans="1:47" s="10" customFormat="1" ht="12">
      <c r="A35" s="58">
        <v>33</v>
      </c>
      <c r="B35" s="58">
        <v>4604</v>
      </c>
      <c r="C35" s="59" t="s">
        <v>352</v>
      </c>
      <c r="D35" s="59" t="s">
        <v>276</v>
      </c>
      <c r="E35" s="59" t="s">
        <v>433</v>
      </c>
      <c r="F35" s="59" t="s">
        <v>78</v>
      </c>
      <c r="G35" s="12" t="s">
        <v>271</v>
      </c>
      <c r="H35" s="14">
        <f t="shared" si="13"/>
        <v>4604</v>
      </c>
      <c r="I35" s="14">
        <f t="shared" si="0"/>
        <v>5432</v>
      </c>
      <c r="J35" s="12">
        <f>VLOOKUP($B35,'[1]METAS 2019'!$D$4:$Q$843,5,0)</f>
        <v>86</v>
      </c>
      <c r="K35" s="12">
        <f>VLOOKUP($B35,'[1]METAS 2019'!$D$4:$Q$843,4,0)</f>
        <v>102</v>
      </c>
      <c r="L35" s="12">
        <f>VLOOKUP($B35,'[1]METAS 2019'!$D$4:$Q$843,11,0)</f>
        <v>96</v>
      </c>
      <c r="M35" s="12">
        <f>VLOOKUP($B35,'[1]METAS 2019'!$D$4:$Q$843,12,0)</f>
        <v>108</v>
      </c>
      <c r="N35" s="12">
        <f>VLOOKUP($B35,'[1]METAS 2019'!$D$4:$Q$843,13,0)</f>
        <v>108</v>
      </c>
      <c r="O35" s="12">
        <f>VLOOKUP($B35,'[1]METAS 2019'!$D$4:$Q$843,14,0)</f>
        <v>114</v>
      </c>
      <c r="P35" s="12">
        <f>VLOOKUP($B35,[2]ok!$AY$9:$CO$434,8,0)</f>
        <v>92</v>
      </c>
      <c r="Q35" s="12">
        <f>VLOOKUP($B35,[2]ok!$AY$9:$CO$434,9,0)</f>
        <v>93</v>
      </c>
      <c r="R35" s="12">
        <f>VLOOKUP($B35,[2]ok!$AY$9:$CO$434,10,0)</f>
        <v>95</v>
      </c>
      <c r="S35" s="12">
        <f>VLOOKUP($B35,[2]ok!$AY$9:$CO$434,11,0)</f>
        <v>99</v>
      </c>
      <c r="T35" s="12">
        <f>VLOOKUP($B35,[2]ok!$AY$9:$CO$434,12,0)</f>
        <v>102</v>
      </c>
      <c r="U35" s="12">
        <f>VLOOKUP($B35,[2]ok!$AY$9:$CO$434,13,0)</f>
        <v>106</v>
      </c>
      <c r="V35" s="12">
        <f>VLOOKUP($B35,[2]ok!$AY$9:$CO$434,14,0)</f>
        <v>108</v>
      </c>
      <c r="W35" s="12">
        <f>VLOOKUP($B35,[2]ok!$AY$9:$CO$434,15,0)</f>
        <v>108</v>
      </c>
      <c r="X35" s="12">
        <f>VLOOKUP($B35,[2]ok!$AY$9:$CO$434,16,0)</f>
        <v>106</v>
      </c>
      <c r="Y35" s="12">
        <f>VLOOKUP($B35,[2]ok!$AY$9:$CO$434,17,0)</f>
        <v>105</v>
      </c>
      <c r="Z35" s="12">
        <f>VLOOKUP($B35,[2]ok!$AY$9:$CO$434,18,0)</f>
        <v>104</v>
      </c>
      <c r="AA35" s="12">
        <f>VLOOKUP($B35,[2]ok!$AY$9:$CO$434,19,0)</f>
        <v>102</v>
      </c>
      <c r="AB35" s="12">
        <f>VLOOKUP($B35,[2]ok!$AY$9:$CO$434,20,0)</f>
        <v>101</v>
      </c>
      <c r="AC35" s="12">
        <f>VLOOKUP($B35,[2]ok!$AY$9:$CO$434,21,0)</f>
        <v>102</v>
      </c>
      <c r="AD35" s="12">
        <f>VLOOKUP($B35,[2]ok!$AY$9:$CO$434,22,0)</f>
        <v>494</v>
      </c>
      <c r="AE35" s="12">
        <f>VLOOKUP($B35,[2]ok!$AY$9:$CO$434,23,0)</f>
        <v>452</v>
      </c>
      <c r="AF35" s="12">
        <f>VLOOKUP($B35,[2]ok!$AY$9:$CO$434,24,0)</f>
        <v>399</v>
      </c>
      <c r="AG35" s="12">
        <f>VLOOKUP($B35,[2]ok!$AY$9:$CO$434,25,0)</f>
        <v>390</v>
      </c>
      <c r="AH35" s="12">
        <f>VLOOKUP($B35,[2]ok!$AY$9:$CO$434,26,0)</f>
        <v>355</v>
      </c>
      <c r="AI35" s="12">
        <f>VLOOKUP($B35,[2]ok!$AY$9:$CO$434,27,0)</f>
        <v>280</v>
      </c>
      <c r="AJ35" s="12">
        <f>VLOOKUP($B35,[2]ok!$AY$9:$CO$434,28,0)</f>
        <v>249</v>
      </c>
      <c r="AK35" s="12">
        <f>VLOOKUP($B35,[2]ok!$AY$9:$CO$434,29,0)</f>
        <v>187</v>
      </c>
      <c r="AL35" s="12">
        <f>VLOOKUP($B35,[2]ok!$AY$9:$CO$434,30,0)</f>
        <v>199</v>
      </c>
      <c r="AM35" s="12">
        <f>VLOOKUP($B35,[2]ok!$AY$9:$CO$434,31,0)</f>
        <v>144</v>
      </c>
      <c r="AN35" s="12">
        <f>VLOOKUP($B35,[2]ok!$AY$9:$CO$434,32,0)</f>
        <v>103</v>
      </c>
      <c r="AO35" s="12">
        <f>VLOOKUP($B35,[2]ok!$AY$9:$CO$434,33,0)</f>
        <v>87</v>
      </c>
      <c r="AP35" s="12">
        <f>VLOOKUP($B35,[2]ok!$AY$9:$CO$434,34,0)</f>
        <v>56</v>
      </c>
      <c r="AQ35" s="12">
        <f>VLOOKUP($B35,[2]ok!$AY$9:$CO$434,39,0)</f>
        <v>2885</v>
      </c>
      <c r="AR35" s="12">
        <f>VLOOKUP($B35,[2]ok!$AY$9:$CO$434,40,0)</f>
        <v>279</v>
      </c>
      <c r="AS35" s="12">
        <f>VLOOKUP($B35,[2]ok!$AY$9:$CO$434,41,0)</f>
        <v>256</v>
      </c>
      <c r="AT35" s="12">
        <f>VLOOKUP($B35,[2]ok!$AY$9:$CO$434,42,0)</f>
        <v>1299</v>
      </c>
      <c r="AU35" s="12">
        <f>VLOOKUP($B35,[2]ok!$AY$9:$CO$434,43,0)</f>
        <v>75</v>
      </c>
    </row>
    <row r="36" spans="1:47" s="10" customFormat="1" ht="12">
      <c r="A36" s="58">
        <v>34</v>
      </c>
      <c r="B36" s="58">
        <v>4603</v>
      </c>
      <c r="C36" s="59" t="s">
        <v>352</v>
      </c>
      <c r="D36" s="59" t="s">
        <v>276</v>
      </c>
      <c r="E36" s="59" t="s">
        <v>433</v>
      </c>
      <c r="F36" s="59" t="s">
        <v>87</v>
      </c>
      <c r="G36" s="12" t="s">
        <v>271</v>
      </c>
      <c r="H36" s="14">
        <f t="shared" si="13"/>
        <v>4603</v>
      </c>
      <c r="I36" s="14">
        <f t="shared" si="0"/>
        <v>3549</v>
      </c>
      <c r="J36" s="12">
        <f>VLOOKUP($B36,'[1]METAS 2019'!$D$4:$Q$843,5,0)</f>
        <v>48</v>
      </c>
      <c r="K36" s="12">
        <f>VLOOKUP($B36,'[1]METAS 2019'!$D$4:$Q$843,4,0)</f>
        <v>50</v>
      </c>
      <c r="L36" s="12">
        <f>VLOOKUP($B36,'[1]METAS 2019'!$D$4:$Q$843,11,0)</f>
        <v>45</v>
      </c>
      <c r="M36" s="12">
        <f>VLOOKUP($B36,'[1]METAS 2019'!$D$4:$Q$843,12,0)</f>
        <v>41</v>
      </c>
      <c r="N36" s="12">
        <f>VLOOKUP($B36,'[1]METAS 2019'!$D$4:$Q$843,13,0)</f>
        <v>55</v>
      </c>
      <c r="O36" s="12">
        <f>VLOOKUP($B36,'[1]METAS 2019'!$D$4:$Q$843,14,0)</f>
        <v>52</v>
      </c>
      <c r="P36" s="12">
        <f>VLOOKUP($B36,[2]ok!$AY$9:$CO$434,8,0)</f>
        <v>55</v>
      </c>
      <c r="Q36" s="12">
        <f>VLOOKUP($B36,[2]ok!$AY$9:$CO$434,9,0)</f>
        <v>58</v>
      </c>
      <c r="R36" s="12">
        <f>VLOOKUP($B36,[2]ok!$AY$9:$CO$434,10,0)</f>
        <v>62</v>
      </c>
      <c r="S36" s="12">
        <f>VLOOKUP($B36,[2]ok!$AY$9:$CO$434,11,0)</f>
        <v>69</v>
      </c>
      <c r="T36" s="12">
        <f>VLOOKUP($B36,[2]ok!$AY$9:$CO$434,12,0)</f>
        <v>71</v>
      </c>
      <c r="U36" s="12">
        <f>VLOOKUP($B36,[2]ok!$AY$9:$CO$434,13,0)</f>
        <v>76</v>
      </c>
      <c r="V36" s="12">
        <f>VLOOKUP($B36,[2]ok!$AY$9:$CO$434,14,0)</f>
        <v>78</v>
      </c>
      <c r="W36" s="12">
        <f>VLOOKUP($B36,[2]ok!$AY$9:$CO$434,15,0)</f>
        <v>77</v>
      </c>
      <c r="X36" s="12">
        <f>VLOOKUP($B36,[2]ok!$AY$9:$CO$434,16,0)</f>
        <v>75</v>
      </c>
      <c r="Y36" s="12">
        <f>VLOOKUP($B36,[2]ok!$AY$9:$CO$434,17,0)</f>
        <v>72</v>
      </c>
      <c r="Z36" s="12">
        <f>VLOOKUP($B36,[2]ok!$AY$9:$CO$434,18,0)</f>
        <v>69</v>
      </c>
      <c r="AA36" s="12">
        <f>VLOOKUP($B36,[2]ok!$AY$9:$CO$434,19,0)</f>
        <v>63</v>
      </c>
      <c r="AB36" s="12">
        <f>VLOOKUP($B36,[2]ok!$AY$9:$CO$434,20,0)</f>
        <v>59</v>
      </c>
      <c r="AC36" s="12">
        <f>VLOOKUP($B36,[2]ok!$AY$9:$CO$434,21,0)</f>
        <v>50</v>
      </c>
      <c r="AD36" s="12">
        <f>VLOOKUP($B36,[2]ok!$AY$9:$CO$434,22,0)</f>
        <v>196</v>
      </c>
      <c r="AE36" s="12">
        <f>VLOOKUP($B36,[2]ok!$AY$9:$CO$434,23,0)</f>
        <v>226</v>
      </c>
      <c r="AF36" s="12">
        <f>VLOOKUP($B36,[2]ok!$AY$9:$CO$434,24,0)</f>
        <v>279</v>
      </c>
      <c r="AG36" s="12">
        <f>VLOOKUP($B36,[2]ok!$AY$9:$CO$434,25,0)</f>
        <v>251</v>
      </c>
      <c r="AH36" s="12">
        <f>VLOOKUP($B36,[2]ok!$AY$9:$CO$434,26,0)</f>
        <v>252</v>
      </c>
      <c r="AI36" s="12">
        <f>VLOOKUP($B36,[2]ok!$AY$9:$CO$434,27,0)</f>
        <v>259</v>
      </c>
      <c r="AJ36" s="12">
        <f>VLOOKUP($B36,[2]ok!$AY$9:$CO$434,28,0)</f>
        <v>161</v>
      </c>
      <c r="AK36" s="12">
        <f>VLOOKUP($B36,[2]ok!$AY$9:$CO$434,29,0)</f>
        <v>158</v>
      </c>
      <c r="AL36" s="12">
        <f>VLOOKUP($B36,[2]ok!$AY$9:$CO$434,30,0)</f>
        <v>133</v>
      </c>
      <c r="AM36" s="12">
        <f>VLOOKUP($B36,[2]ok!$AY$9:$CO$434,31,0)</f>
        <v>147</v>
      </c>
      <c r="AN36" s="12">
        <f>VLOOKUP($B36,[2]ok!$AY$9:$CO$434,32,0)</f>
        <v>109</v>
      </c>
      <c r="AO36" s="12">
        <f>VLOOKUP($B36,[2]ok!$AY$9:$CO$434,33,0)</f>
        <v>88</v>
      </c>
      <c r="AP36" s="12">
        <f>VLOOKUP($B36,[2]ok!$AY$9:$CO$434,34,0)</f>
        <v>65</v>
      </c>
      <c r="AQ36" s="12">
        <f>VLOOKUP($B36,[2]ok!$AY$9:$CO$434,39,0)</f>
        <v>1895</v>
      </c>
      <c r="AR36" s="12">
        <f>VLOOKUP($B36,[2]ok!$AY$9:$CO$434,40,0)</f>
        <v>183</v>
      </c>
      <c r="AS36" s="12">
        <f>VLOOKUP($B36,[2]ok!$AY$9:$CO$434,41,0)</f>
        <v>159</v>
      </c>
      <c r="AT36" s="12">
        <f>VLOOKUP($B36,[2]ok!$AY$9:$CO$434,42,0)</f>
        <v>789</v>
      </c>
      <c r="AU36" s="12">
        <f>VLOOKUP($B36,[2]ok!$AY$9:$CO$434,43,0)</f>
        <v>46</v>
      </c>
    </row>
    <row r="37" spans="1:47" s="10" customFormat="1" ht="12">
      <c r="A37" s="58">
        <v>35</v>
      </c>
      <c r="B37" s="58">
        <v>4602</v>
      </c>
      <c r="C37" s="59" t="s">
        <v>352</v>
      </c>
      <c r="D37" s="59" t="s">
        <v>276</v>
      </c>
      <c r="E37" s="59" t="s">
        <v>433</v>
      </c>
      <c r="F37" s="59" t="s">
        <v>88</v>
      </c>
      <c r="G37" s="12" t="s">
        <v>271</v>
      </c>
      <c r="H37" s="14">
        <f t="shared" si="13"/>
        <v>4602</v>
      </c>
      <c r="I37" s="14">
        <f t="shared" si="0"/>
        <v>6710</v>
      </c>
      <c r="J37" s="12">
        <f>VLOOKUP($B37,'[1]METAS 2019'!$D$4:$Q$843,5,0)</f>
        <v>143</v>
      </c>
      <c r="K37" s="12">
        <f>VLOOKUP($B37,'[1]METAS 2019'!$D$4:$Q$843,4,0)</f>
        <v>146</v>
      </c>
      <c r="L37" s="12">
        <f>VLOOKUP($B37,'[1]METAS 2019'!$D$4:$Q$843,11,0)</f>
        <v>158</v>
      </c>
      <c r="M37" s="12">
        <f>VLOOKUP($B37,'[1]METAS 2019'!$D$4:$Q$843,12,0)</f>
        <v>173</v>
      </c>
      <c r="N37" s="12">
        <f>VLOOKUP($B37,'[1]METAS 2019'!$D$4:$Q$843,13,0)</f>
        <v>181</v>
      </c>
      <c r="O37" s="12">
        <f>VLOOKUP($B37,'[1]METAS 2019'!$D$4:$Q$843,14,0)</f>
        <v>163</v>
      </c>
      <c r="P37" s="12">
        <f>VLOOKUP($B37,[2]ok!$AY$9:$CO$434,8,0)</f>
        <v>140</v>
      </c>
      <c r="Q37" s="12">
        <f>VLOOKUP($B37,[2]ok!$AY$9:$CO$434,9,0)</f>
        <v>140</v>
      </c>
      <c r="R37" s="12">
        <f>VLOOKUP($B37,[2]ok!$AY$9:$CO$434,10,0)</f>
        <v>141</v>
      </c>
      <c r="S37" s="12">
        <f>VLOOKUP($B37,[2]ok!$AY$9:$CO$434,11,0)</f>
        <v>146</v>
      </c>
      <c r="T37" s="12">
        <f>VLOOKUP($B37,[2]ok!$AY$9:$CO$434,12,0)</f>
        <v>146</v>
      </c>
      <c r="U37" s="12">
        <f>VLOOKUP($B37,[2]ok!$AY$9:$CO$434,13,0)</f>
        <v>149</v>
      </c>
      <c r="V37" s="12">
        <f>VLOOKUP($B37,[2]ok!$AY$9:$CO$434,14,0)</f>
        <v>149</v>
      </c>
      <c r="W37" s="12">
        <f>VLOOKUP($B37,[2]ok!$AY$9:$CO$434,15,0)</f>
        <v>145</v>
      </c>
      <c r="X37" s="12">
        <f>VLOOKUP($B37,[2]ok!$AY$9:$CO$434,16,0)</f>
        <v>140</v>
      </c>
      <c r="Y37" s="12">
        <f>VLOOKUP($B37,[2]ok!$AY$9:$CO$434,17,0)</f>
        <v>132</v>
      </c>
      <c r="Z37" s="12">
        <f>VLOOKUP($B37,[2]ok!$AY$9:$CO$434,18,0)</f>
        <v>124</v>
      </c>
      <c r="AA37" s="12">
        <f>VLOOKUP($B37,[2]ok!$AY$9:$CO$434,19,0)</f>
        <v>120</v>
      </c>
      <c r="AB37" s="12">
        <f>VLOOKUP($B37,[2]ok!$AY$9:$CO$434,20,0)</f>
        <v>118</v>
      </c>
      <c r="AC37" s="12">
        <f>VLOOKUP($B37,[2]ok!$AY$9:$CO$434,21,0)</f>
        <v>119</v>
      </c>
      <c r="AD37" s="12">
        <f>VLOOKUP($B37,[2]ok!$AY$9:$CO$434,22,0)</f>
        <v>566</v>
      </c>
      <c r="AE37" s="12">
        <f>VLOOKUP($B37,[2]ok!$AY$9:$CO$434,23,0)</f>
        <v>467</v>
      </c>
      <c r="AF37" s="12">
        <f>VLOOKUP($B37,[2]ok!$AY$9:$CO$434,24,0)</f>
        <v>506</v>
      </c>
      <c r="AG37" s="12">
        <f>VLOOKUP($B37,[2]ok!$AY$9:$CO$434,25,0)</f>
        <v>388</v>
      </c>
      <c r="AH37" s="12">
        <f>VLOOKUP($B37,[2]ok!$AY$9:$CO$434,26,0)</f>
        <v>366</v>
      </c>
      <c r="AI37" s="12">
        <f>VLOOKUP($B37,[2]ok!$AY$9:$CO$434,27,0)</f>
        <v>361</v>
      </c>
      <c r="AJ37" s="12">
        <f>VLOOKUP($B37,[2]ok!$AY$9:$CO$434,28,0)</f>
        <v>310</v>
      </c>
      <c r="AK37" s="12">
        <f>VLOOKUP($B37,[2]ok!$AY$9:$CO$434,29,0)</f>
        <v>256</v>
      </c>
      <c r="AL37" s="12">
        <f>VLOOKUP($B37,[2]ok!$AY$9:$CO$434,30,0)</f>
        <v>183</v>
      </c>
      <c r="AM37" s="12">
        <f>VLOOKUP($B37,[2]ok!$AY$9:$CO$434,31,0)</f>
        <v>161</v>
      </c>
      <c r="AN37" s="12">
        <f>VLOOKUP($B37,[2]ok!$AY$9:$CO$434,32,0)</f>
        <v>136</v>
      </c>
      <c r="AO37" s="12">
        <f>VLOOKUP($B37,[2]ok!$AY$9:$CO$434,33,0)</f>
        <v>77</v>
      </c>
      <c r="AP37" s="12">
        <f>VLOOKUP($B37,[2]ok!$AY$9:$CO$434,34,0)</f>
        <v>60</v>
      </c>
      <c r="AQ37" s="12">
        <f>VLOOKUP($B37,[2]ok!$AY$9:$CO$434,39,0)</f>
        <v>3474</v>
      </c>
      <c r="AR37" s="12">
        <f>VLOOKUP($B37,[2]ok!$AY$9:$CO$434,40,0)</f>
        <v>393</v>
      </c>
      <c r="AS37" s="12">
        <f>VLOOKUP($B37,[2]ok!$AY$9:$CO$434,41,0)</f>
        <v>293</v>
      </c>
      <c r="AT37" s="12">
        <f>VLOOKUP($B37,[2]ok!$AY$9:$CO$434,42,0)</f>
        <v>1445</v>
      </c>
      <c r="AU37" s="12">
        <f>VLOOKUP($B37,[2]ok!$AY$9:$CO$434,43,0)</f>
        <v>139</v>
      </c>
    </row>
    <row r="38" spans="1:47" s="10" customFormat="1" ht="12">
      <c r="A38" s="58">
        <v>36</v>
      </c>
      <c r="B38" s="58">
        <v>4601</v>
      </c>
      <c r="C38" s="59" t="s">
        <v>352</v>
      </c>
      <c r="D38" s="59" t="s">
        <v>276</v>
      </c>
      <c r="E38" s="59" t="s">
        <v>433</v>
      </c>
      <c r="F38" s="59" t="s">
        <v>89</v>
      </c>
      <c r="G38" s="12" t="s">
        <v>266</v>
      </c>
      <c r="H38" s="14">
        <f t="shared" si="13"/>
        <v>4601</v>
      </c>
      <c r="I38" s="14">
        <f t="shared" si="0"/>
        <v>2050</v>
      </c>
      <c r="J38" s="12">
        <f>VLOOKUP($B38,'[1]METAS 2019'!$D$4:$Q$843,5,0)</f>
        <v>43</v>
      </c>
      <c r="K38" s="12">
        <f>VLOOKUP($B38,'[1]METAS 2019'!$D$4:$Q$843,4,0)</f>
        <v>48</v>
      </c>
      <c r="L38" s="12">
        <f>VLOOKUP($B38,'[1]METAS 2019'!$D$4:$Q$843,11,0)</f>
        <v>53</v>
      </c>
      <c r="M38" s="12">
        <f>VLOOKUP($B38,'[1]METAS 2019'!$D$4:$Q$843,12,0)</f>
        <v>54</v>
      </c>
      <c r="N38" s="12">
        <f>VLOOKUP($B38,'[1]METAS 2019'!$D$4:$Q$843,13,0)</f>
        <v>56</v>
      </c>
      <c r="O38" s="12">
        <f>VLOOKUP($B38,'[1]METAS 2019'!$D$4:$Q$843,14,0)</f>
        <v>66</v>
      </c>
      <c r="P38" s="12">
        <f>VLOOKUP($B38,[2]ok!$AY$9:$CO$434,8,0)</f>
        <v>42</v>
      </c>
      <c r="Q38" s="12">
        <f>VLOOKUP($B38,[2]ok!$AY$9:$CO$434,9,0)</f>
        <v>42</v>
      </c>
      <c r="R38" s="12">
        <f>VLOOKUP($B38,[2]ok!$AY$9:$CO$434,10,0)</f>
        <v>43</v>
      </c>
      <c r="S38" s="12">
        <f>VLOOKUP($B38,[2]ok!$AY$9:$CO$434,11,0)</f>
        <v>44</v>
      </c>
      <c r="T38" s="12">
        <f>VLOOKUP($B38,[2]ok!$AY$9:$CO$434,12,0)</f>
        <v>44</v>
      </c>
      <c r="U38" s="12">
        <f>VLOOKUP($B38,[2]ok!$AY$9:$CO$434,13,0)</f>
        <v>45</v>
      </c>
      <c r="V38" s="12">
        <f>VLOOKUP($B38,[2]ok!$AY$9:$CO$434,14,0)</f>
        <v>45</v>
      </c>
      <c r="W38" s="12">
        <f>VLOOKUP($B38,[2]ok!$AY$9:$CO$434,15,0)</f>
        <v>44</v>
      </c>
      <c r="X38" s="12">
        <f>VLOOKUP($B38,[2]ok!$AY$9:$CO$434,16,0)</f>
        <v>42</v>
      </c>
      <c r="Y38" s="12">
        <f>VLOOKUP($B38,[2]ok!$AY$9:$CO$434,17,0)</f>
        <v>40</v>
      </c>
      <c r="Z38" s="12">
        <f>VLOOKUP($B38,[2]ok!$AY$9:$CO$434,18,0)</f>
        <v>38</v>
      </c>
      <c r="AA38" s="12">
        <f>VLOOKUP($B38,[2]ok!$AY$9:$CO$434,19,0)</f>
        <v>36</v>
      </c>
      <c r="AB38" s="12">
        <f>VLOOKUP($B38,[2]ok!$AY$9:$CO$434,20,0)</f>
        <v>36</v>
      </c>
      <c r="AC38" s="12">
        <f>VLOOKUP($B38,[2]ok!$AY$9:$CO$434,21,0)</f>
        <v>36</v>
      </c>
      <c r="AD38" s="12">
        <f>VLOOKUP($B38,[2]ok!$AY$9:$CO$434,22,0)</f>
        <v>170</v>
      </c>
      <c r="AE38" s="12">
        <f>VLOOKUP($B38,[2]ok!$AY$9:$CO$434,23,0)</f>
        <v>140</v>
      </c>
      <c r="AF38" s="12">
        <f>VLOOKUP($B38,[2]ok!$AY$9:$CO$434,24,0)</f>
        <v>153</v>
      </c>
      <c r="AG38" s="12">
        <f>VLOOKUP($B38,[2]ok!$AY$9:$CO$434,25,0)</f>
        <v>116</v>
      </c>
      <c r="AH38" s="12">
        <f>VLOOKUP($B38,[2]ok!$AY$9:$CO$434,26,0)</f>
        <v>110</v>
      </c>
      <c r="AI38" s="12">
        <f>VLOOKUP($B38,[2]ok!$AY$9:$CO$434,27,0)</f>
        <v>109</v>
      </c>
      <c r="AJ38" s="12">
        <f>VLOOKUP($B38,[2]ok!$AY$9:$CO$434,28,0)</f>
        <v>93</v>
      </c>
      <c r="AK38" s="12">
        <f>VLOOKUP($B38,[2]ok!$AY$9:$CO$434,29,0)</f>
        <v>77</v>
      </c>
      <c r="AL38" s="12">
        <f>VLOOKUP($B38,[2]ok!$AY$9:$CO$434,30,0)</f>
        <v>55</v>
      </c>
      <c r="AM38" s="12">
        <f>VLOOKUP($B38,[2]ok!$AY$9:$CO$434,31,0)</f>
        <v>48</v>
      </c>
      <c r="AN38" s="12">
        <f>VLOOKUP($B38,[2]ok!$AY$9:$CO$434,32,0)</f>
        <v>41</v>
      </c>
      <c r="AO38" s="12">
        <f>VLOOKUP($B38,[2]ok!$AY$9:$CO$434,33,0)</f>
        <v>23</v>
      </c>
      <c r="AP38" s="12">
        <f>VLOOKUP($B38,[2]ok!$AY$9:$CO$434,34,0)</f>
        <v>18</v>
      </c>
      <c r="AQ38" s="12">
        <f>VLOOKUP($B38,[2]ok!$AY$9:$CO$434,39,0)</f>
        <v>1045</v>
      </c>
      <c r="AR38" s="12">
        <f>VLOOKUP($B38,[2]ok!$AY$9:$CO$434,40,0)</f>
        <v>118</v>
      </c>
      <c r="AS38" s="12">
        <f>VLOOKUP($B38,[2]ok!$AY$9:$CO$434,41,0)</f>
        <v>88</v>
      </c>
      <c r="AT38" s="12">
        <f>VLOOKUP($B38,[2]ok!$AY$9:$CO$434,42,0)</f>
        <v>434</v>
      </c>
      <c r="AU38" s="12">
        <f>VLOOKUP($B38,[2]ok!$AY$9:$CO$434,43,0)</f>
        <v>41</v>
      </c>
    </row>
    <row r="39" spans="1:47" s="10" customFormat="1" ht="12">
      <c r="A39" s="58">
        <v>37</v>
      </c>
      <c r="B39" s="58">
        <v>4600</v>
      </c>
      <c r="C39" s="59" t="s">
        <v>352</v>
      </c>
      <c r="D39" s="59" t="s">
        <v>276</v>
      </c>
      <c r="E39" s="59" t="s">
        <v>433</v>
      </c>
      <c r="F39" s="59" t="s">
        <v>90</v>
      </c>
      <c r="G39" s="12" t="s">
        <v>266</v>
      </c>
      <c r="H39" s="14">
        <f t="shared" si="13"/>
        <v>4600</v>
      </c>
      <c r="I39" s="14">
        <f t="shared" si="0"/>
        <v>416</v>
      </c>
      <c r="J39" s="12">
        <f>VLOOKUP($B39,'[1]METAS 2019'!$D$4:$Q$843,5,0)</f>
        <v>9</v>
      </c>
      <c r="K39" s="12">
        <f>VLOOKUP($B39,'[1]METAS 2019'!$D$4:$Q$843,4,0)</f>
        <v>7</v>
      </c>
      <c r="L39" s="12">
        <f>VLOOKUP($B39,'[1]METAS 2019'!$D$4:$Q$843,11,0)</f>
        <v>10</v>
      </c>
      <c r="M39" s="12">
        <f>VLOOKUP($B39,'[1]METAS 2019'!$D$4:$Q$843,12,0)</f>
        <v>12</v>
      </c>
      <c r="N39" s="12">
        <f>VLOOKUP($B39,'[1]METAS 2019'!$D$4:$Q$843,13,0)</f>
        <v>7</v>
      </c>
      <c r="O39" s="12">
        <f>VLOOKUP($B39,'[1]METAS 2019'!$D$4:$Q$843,14,0)</f>
        <v>11</v>
      </c>
      <c r="P39" s="12">
        <f>VLOOKUP($B39,[2]ok!$AY$9:$CO$434,8,0)</f>
        <v>9</v>
      </c>
      <c r="Q39" s="12">
        <f>VLOOKUP($B39,[2]ok!$AY$9:$CO$434,9,0)</f>
        <v>9</v>
      </c>
      <c r="R39" s="12">
        <f>VLOOKUP($B39,[2]ok!$AY$9:$CO$434,10,0)</f>
        <v>9</v>
      </c>
      <c r="S39" s="12">
        <f>VLOOKUP($B39,[2]ok!$AY$9:$CO$434,11,0)</f>
        <v>9</v>
      </c>
      <c r="T39" s="12">
        <f>VLOOKUP($B39,[2]ok!$AY$9:$CO$434,12,0)</f>
        <v>9</v>
      </c>
      <c r="U39" s="12">
        <f>VLOOKUP($B39,[2]ok!$AY$9:$CO$434,13,0)</f>
        <v>9</v>
      </c>
      <c r="V39" s="12">
        <f>VLOOKUP($B39,[2]ok!$AY$9:$CO$434,14,0)</f>
        <v>9</v>
      </c>
      <c r="W39" s="12">
        <f>VLOOKUP($B39,[2]ok!$AY$9:$CO$434,15,0)</f>
        <v>9</v>
      </c>
      <c r="X39" s="12">
        <f>VLOOKUP($B39,[2]ok!$AY$9:$CO$434,16,0)</f>
        <v>9</v>
      </c>
      <c r="Y39" s="12">
        <f>VLOOKUP($B39,[2]ok!$AY$9:$CO$434,17,0)</f>
        <v>8</v>
      </c>
      <c r="Z39" s="12">
        <f>VLOOKUP($B39,[2]ok!$AY$9:$CO$434,18,0)</f>
        <v>8</v>
      </c>
      <c r="AA39" s="12">
        <f>VLOOKUP($B39,[2]ok!$AY$9:$CO$434,19,0)</f>
        <v>8</v>
      </c>
      <c r="AB39" s="12">
        <f>VLOOKUP($B39,[2]ok!$AY$9:$CO$434,20,0)</f>
        <v>7</v>
      </c>
      <c r="AC39" s="12">
        <f>VLOOKUP($B39,[2]ok!$AY$9:$CO$434,21,0)</f>
        <v>7</v>
      </c>
      <c r="AD39" s="12">
        <f>VLOOKUP($B39,[2]ok!$AY$9:$CO$434,22,0)</f>
        <v>36</v>
      </c>
      <c r="AE39" s="12">
        <f>VLOOKUP($B39,[2]ok!$AY$9:$CO$434,23,0)</f>
        <v>29</v>
      </c>
      <c r="AF39" s="12">
        <f>VLOOKUP($B39,[2]ok!$AY$9:$CO$434,24,0)</f>
        <v>32</v>
      </c>
      <c r="AG39" s="12">
        <f>VLOOKUP($B39,[2]ok!$AY$9:$CO$434,25,0)</f>
        <v>24</v>
      </c>
      <c r="AH39" s="12">
        <f>VLOOKUP($B39,[2]ok!$AY$9:$CO$434,26,0)</f>
        <v>23</v>
      </c>
      <c r="AI39" s="12">
        <f>VLOOKUP($B39,[2]ok!$AY$9:$CO$434,27,0)</f>
        <v>23</v>
      </c>
      <c r="AJ39" s="12">
        <f>VLOOKUP($B39,[2]ok!$AY$9:$CO$434,28,0)</f>
        <v>19</v>
      </c>
      <c r="AK39" s="12">
        <f>VLOOKUP($B39,[2]ok!$AY$9:$CO$434,29,0)</f>
        <v>16</v>
      </c>
      <c r="AL39" s="12">
        <f>VLOOKUP($B39,[2]ok!$AY$9:$CO$434,30,0)</f>
        <v>11</v>
      </c>
      <c r="AM39" s="12">
        <f>VLOOKUP($B39,[2]ok!$AY$9:$CO$434,31,0)</f>
        <v>10</v>
      </c>
      <c r="AN39" s="12">
        <f>VLOOKUP($B39,[2]ok!$AY$9:$CO$434,32,0)</f>
        <v>9</v>
      </c>
      <c r="AO39" s="12">
        <f>VLOOKUP($B39,[2]ok!$AY$9:$CO$434,33,0)</f>
        <v>5</v>
      </c>
      <c r="AP39" s="12">
        <f>VLOOKUP($B39,[2]ok!$AY$9:$CO$434,34,0)</f>
        <v>4</v>
      </c>
      <c r="AQ39" s="12">
        <f>VLOOKUP($B39,[2]ok!$AY$9:$CO$434,39,0)</f>
        <v>219</v>
      </c>
      <c r="AR39" s="12">
        <f>VLOOKUP($B39,[2]ok!$AY$9:$CO$434,40,0)</f>
        <v>25</v>
      </c>
      <c r="AS39" s="12">
        <f>VLOOKUP($B39,[2]ok!$AY$9:$CO$434,41,0)</f>
        <v>18</v>
      </c>
      <c r="AT39" s="12">
        <f>VLOOKUP($B39,[2]ok!$AY$9:$CO$434,42,0)</f>
        <v>91</v>
      </c>
      <c r="AU39" s="12">
        <f>VLOOKUP($B39,[2]ok!$AY$9:$CO$434,43,0)</f>
        <v>8</v>
      </c>
    </row>
    <row r="40" spans="1:47" s="10" customFormat="1" ht="12">
      <c r="A40" s="58">
        <v>38</v>
      </c>
      <c r="B40" s="58">
        <v>6667</v>
      </c>
      <c r="C40" s="59" t="s">
        <v>352</v>
      </c>
      <c r="D40" s="59" t="s">
        <v>276</v>
      </c>
      <c r="E40" s="59" t="s">
        <v>433</v>
      </c>
      <c r="F40" s="59" t="s">
        <v>91</v>
      </c>
      <c r="G40" s="12" t="s">
        <v>266</v>
      </c>
      <c r="H40" s="14">
        <f t="shared" si="13"/>
        <v>6667</v>
      </c>
      <c r="I40" s="14">
        <f t="shared" si="0"/>
        <v>1189</v>
      </c>
      <c r="J40" s="12">
        <f>VLOOKUP($B40,'[1]METAS 2019'!$D$4:$Q$843,5,0)</f>
        <v>25</v>
      </c>
      <c r="K40" s="12">
        <f>VLOOKUP($B40,'[1]METAS 2019'!$D$4:$Q$843,4,0)</f>
        <v>31</v>
      </c>
      <c r="L40" s="12">
        <f>VLOOKUP($B40,'[1]METAS 2019'!$D$4:$Q$843,11,0)</f>
        <v>30</v>
      </c>
      <c r="M40" s="12">
        <f>VLOOKUP($B40,'[1]METAS 2019'!$D$4:$Q$843,12,0)</f>
        <v>25</v>
      </c>
      <c r="N40" s="12">
        <f>VLOOKUP($B40,'[1]METAS 2019'!$D$4:$Q$843,13,0)</f>
        <v>35</v>
      </c>
      <c r="O40" s="12">
        <f>VLOOKUP($B40,'[1]METAS 2019'!$D$4:$Q$843,14,0)</f>
        <v>37</v>
      </c>
      <c r="P40" s="12">
        <f>VLOOKUP($B40,[2]ok!$AY$9:$CO$434,8,0)</f>
        <v>24</v>
      </c>
      <c r="Q40" s="12">
        <f>VLOOKUP($B40,[2]ok!$AY$9:$CO$434,9,0)</f>
        <v>25</v>
      </c>
      <c r="R40" s="12">
        <f>VLOOKUP($B40,[2]ok!$AY$9:$CO$434,10,0)</f>
        <v>25</v>
      </c>
      <c r="S40" s="12">
        <f>VLOOKUP($B40,[2]ok!$AY$9:$CO$434,11,0)</f>
        <v>25</v>
      </c>
      <c r="T40" s="12">
        <f>VLOOKUP($B40,[2]ok!$AY$9:$CO$434,12,0)</f>
        <v>26</v>
      </c>
      <c r="U40" s="12">
        <f>VLOOKUP($B40,[2]ok!$AY$9:$CO$434,13,0)</f>
        <v>26</v>
      </c>
      <c r="V40" s="12">
        <f>VLOOKUP($B40,[2]ok!$AY$9:$CO$434,14,0)</f>
        <v>26</v>
      </c>
      <c r="W40" s="12">
        <f>VLOOKUP($B40,[2]ok!$AY$9:$CO$434,15,0)</f>
        <v>25</v>
      </c>
      <c r="X40" s="12">
        <f>VLOOKUP($B40,[2]ok!$AY$9:$CO$434,16,0)</f>
        <v>25</v>
      </c>
      <c r="Y40" s="12">
        <f>VLOOKUP($B40,[2]ok!$AY$9:$CO$434,17,0)</f>
        <v>23</v>
      </c>
      <c r="Z40" s="12">
        <f>VLOOKUP($B40,[2]ok!$AY$9:$CO$434,18,0)</f>
        <v>22</v>
      </c>
      <c r="AA40" s="12">
        <f>VLOOKUP($B40,[2]ok!$AY$9:$CO$434,19,0)</f>
        <v>21</v>
      </c>
      <c r="AB40" s="12">
        <f>VLOOKUP($B40,[2]ok!$AY$9:$CO$434,20,0)</f>
        <v>21</v>
      </c>
      <c r="AC40" s="12">
        <f>VLOOKUP($B40,[2]ok!$AY$9:$CO$434,21,0)</f>
        <v>21</v>
      </c>
      <c r="AD40" s="12">
        <f>VLOOKUP($B40,[2]ok!$AY$9:$CO$434,22,0)</f>
        <v>99</v>
      </c>
      <c r="AE40" s="12">
        <f>VLOOKUP($B40,[2]ok!$AY$9:$CO$434,23,0)</f>
        <v>81</v>
      </c>
      <c r="AF40" s="12">
        <f>VLOOKUP($B40,[2]ok!$AY$9:$CO$434,24,0)</f>
        <v>89</v>
      </c>
      <c r="AG40" s="12">
        <f>VLOOKUP($B40,[2]ok!$AY$9:$CO$434,25,0)</f>
        <v>68</v>
      </c>
      <c r="AH40" s="12">
        <f>VLOOKUP($B40,[2]ok!$AY$9:$CO$434,26,0)</f>
        <v>64</v>
      </c>
      <c r="AI40" s="12">
        <f>VLOOKUP($B40,[2]ok!$AY$9:$CO$434,27,0)</f>
        <v>63</v>
      </c>
      <c r="AJ40" s="12">
        <f>VLOOKUP($B40,[2]ok!$AY$9:$CO$434,28,0)</f>
        <v>54</v>
      </c>
      <c r="AK40" s="12">
        <f>VLOOKUP($B40,[2]ok!$AY$9:$CO$434,29,0)</f>
        <v>45</v>
      </c>
      <c r="AL40" s="12">
        <f>VLOOKUP($B40,[2]ok!$AY$9:$CO$434,30,0)</f>
        <v>32</v>
      </c>
      <c r="AM40" s="12">
        <f>VLOOKUP($B40,[2]ok!$AY$9:$CO$434,31,0)</f>
        <v>28</v>
      </c>
      <c r="AN40" s="12">
        <f>VLOOKUP($B40,[2]ok!$AY$9:$CO$434,32,0)</f>
        <v>24</v>
      </c>
      <c r="AO40" s="12">
        <f>VLOOKUP($B40,[2]ok!$AY$9:$CO$434,33,0)</f>
        <v>14</v>
      </c>
      <c r="AP40" s="12">
        <f>VLOOKUP($B40,[2]ok!$AY$9:$CO$434,34,0)</f>
        <v>10</v>
      </c>
      <c r="AQ40" s="12">
        <f>VLOOKUP($B40,[2]ok!$AY$9:$CO$434,39,0)</f>
        <v>608</v>
      </c>
      <c r="AR40" s="12">
        <f>VLOOKUP($B40,[2]ok!$AY$9:$CO$434,40,0)</f>
        <v>69</v>
      </c>
      <c r="AS40" s="12">
        <f>VLOOKUP($B40,[2]ok!$AY$9:$CO$434,41,0)</f>
        <v>51</v>
      </c>
      <c r="AT40" s="12">
        <f>VLOOKUP($B40,[2]ok!$AY$9:$CO$434,42,0)</f>
        <v>253</v>
      </c>
      <c r="AU40" s="12">
        <f>VLOOKUP($B40,[2]ok!$AY$9:$CO$434,43,0)</f>
        <v>21</v>
      </c>
    </row>
    <row r="41" spans="1:47" s="10" customFormat="1" ht="12">
      <c r="A41" s="58">
        <v>39</v>
      </c>
      <c r="B41" s="58">
        <v>11578</v>
      </c>
      <c r="C41" s="59" t="s">
        <v>352</v>
      </c>
      <c r="D41" s="59" t="s">
        <v>276</v>
      </c>
      <c r="E41" s="59" t="s">
        <v>433</v>
      </c>
      <c r="F41" s="59" t="s">
        <v>92</v>
      </c>
      <c r="G41" s="12" t="s">
        <v>266</v>
      </c>
      <c r="H41" s="14">
        <f t="shared" si="13"/>
        <v>11578</v>
      </c>
      <c r="I41" s="14">
        <f t="shared" si="0"/>
        <v>548</v>
      </c>
      <c r="J41" s="12">
        <f>VLOOKUP($B41,'[1]METAS 2019'!$D$4:$Q$843,5,0)</f>
        <v>12</v>
      </c>
      <c r="K41" s="12">
        <f>VLOOKUP($B41,'[1]METAS 2019'!$D$4:$Q$843,4,0)</f>
        <v>13</v>
      </c>
      <c r="L41" s="12">
        <f>VLOOKUP($B41,'[1]METAS 2019'!$D$4:$Q$843,11,0)</f>
        <v>13</v>
      </c>
      <c r="M41" s="12">
        <f>VLOOKUP($B41,'[1]METAS 2019'!$D$4:$Q$843,12,0)</f>
        <v>6</v>
      </c>
      <c r="N41" s="12">
        <f>VLOOKUP($B41,'[1]METAS 2019'!$D$4:$Q$843,13,0)</f>
        <v>8</v>
      </c>
      <c r="O41" s="12">
        <f>VLOOKUP($B41,'[1]METAS 2019'!$D$4:$Q$843,14,0)</f>
        <v>14</v>
      </c>
      <c r="P41" s="12">
        <f>VLOOKUP($B41,[2]ok!$AY$9:$CO$434,8,0)</f>
        <v>12</v>
      </c>
      <c r="Q41" s="12">
        <f>VLOOKUP($B41,[2]ok!$AY$9:$CO$434,9,0)</f>
        <v>12</v>
      </c>
      <c r="R41" s="12">
        <f>VLOOKUP($B41,[2]ok!$AY$9:$CO$434,10,0)</f>
        <v>12</v>
      </c>
      <c r="S41" s="12">
        <f>VLOOKUP($B41,[2]ok!$AY$9:$CO$434,11,0)</f>
        <v>12</v>
      </c>
      <c r="T41" s="12">
        <f>VLOOKUP($B41,[2]ok!$AY$9:$CO$434,12,0)</f>
        <v>12</v>
      </c>
      <c r="U41" s="12">
        <f>VLOOKUP($B41,[2]ok!$AY$9:$CO$434,13,0)</f>
        <v>12</v>
      </c>
      <c r="V41" s="12">
        <f>VLOOKUP($B41,[2]ok!$AY$9:$CO$434,14,0)</f>
        <v>13</v>
      </c>
      <c r="W41" s="12">
        <f>VLOOKUP($B41,[2]ok!$AY$9:$CO$434,15,0)</f>
        <v>12</v>
      </c>
      <c r="X41" s="12">
        <f>VLOOKUP($B41,[2]ok!$AY$9:$CO$434,16,0)</f>
        <v>12</v>
      </c>
      <c r="Y41" s="12">
        <f>VLOOKUP($B41,[2]ok!$AY$9:$CO$434,17,0)</f>
        <v>11</v>
      </c>
      <c r="Z41" s="12">
        <f>VLOOKUP($B41,[2]ok!$AY$9:$CO$434,18,0)</f>
        <v>11</v>
      </c>
      <c r="AA41" s="12">
        <f>VLOOKUP($B41,[2]ok!$AY$9:$CO$434,19,0)</f>
        <v>10</v>
      </c>
      <c r="AB41" s="12">
        <f>VLOOKUP($B41,[2]ok!$AY$9:$CO$434,20,0)</f>
        <v>10</v>
      </c>
      <c r="AC41" s="12">
        <f>VLOOKUP($B41,[2]ok!$AY$9:$CO$434,21,0)</f>
        <v>10</v>
      </c>
      <c r="AD41" s="12">
        <f>VLOOKUP($B41,[2]ok!$AY$9:$CO$434,22,0)</f>
        <v>48</v>
      </c>
      <c r="AE41" s="12">
        <f>VLOOKUP($B41,[2]ok!$AY$9:$CO$434,23,0)</f>
        <v>39</v>
      </c>
      <c r="AF41" s="12">
        <f>VLOOKUP($B41,[2]ok!$AY$9:$CO$434,24,0)</f>
        <v>43</v>
      </c>
      <c r="AG41" s="12">
        <f>VLOOKUP($B41,[2]ok!$AY$9:$CO$434,25,0)</f>
        <v>32</v>
      </c>
      <c r="AH41" s="12">
        <f>VLOOKUP($B41,[2]ok!$AY$9:$CO$434,26,0)</f>
        <v>31</v>
      </c>
      <c r="AI41" s="12">
        <f>VLOOKUP($B41,[2]ok!$AY$9:$CO$434,27,0)</f>
        <v>30</v>
      </c>
      <c r="AJ41" s="12">
        <f>VLOOKUP($B41,[2]ok!$AY$9:$CO$434,28,0)</f>
        <v>26</v>
      </c>
      <c r="AK41" s="12">
        <f>VLOOKUP($B41,[2]ok!$AY$9:$CO$434,29,0)</f>
        <v>21</v>
      </c>
      <c r="AL41" s="12">
        <f>VLOOKUP($B41,[2]ok!$AY$9:$CO$434,30,0)</f>
        <v>15</v>
      </c>
      <c r="AM41" s="12">
        <f>VLOOKUP($B41,[2]ok!$AY$9:$CO$434,31,0)</f>
        <v>13</v>
      </c>
      <c r="AN41" s="12">
        <f>VLOOKUP($B41,[2]ok!$AY$9:$CO$434,32,0)</f>
        <v>11</v>
      </c>
      <c r="AO41" s="12">
        <f>VLOOKUP($B41,[2]ok!$AY$9:$CO$434,33,0)</f>
        <v>7</v>
      </c>
      <c r="AP41" s="12">
        <f>VLOOKUP($B41,[2]ok!$AY$9:$CO$434,34,0)</f>
        <v>5</v>
      </c>
      <c r="AQ41" s="12">
        <f>VLOOKUP($B41,[2]ok!$AY$9:$CO$434,39,0)</f>
        <v>292</v>
      </c>
      <c r="AR41" s="12">
        <f>VLOOKUP($B41,[2]ok!$AY$9:$CO$434,40,0)</f>
        <v>33</v>
      </c>
      <c r="AS41" s="12">
        <f>VLOOKUP($B41,[2]ok!$AY$9:$CO$434,41,0)</f>
        <v>25</v>
      </c>
      <c r="AT41" s="12">
        <f>VLOOKUP($B41,[2]ok!$AY$9:$CO$434,42,0)</f>
        <v>121</v>
      </c>
      <c r="AU41" s="12">
        <f>VLOOKUP($B41,[2]ok!$AY$9:$CO$434,43,0)</f>
        <v>6</v>
      </c>
    </row>
    <row r="42" spans="1:47" s="10" customFormat="1" ht="12">
      <c r="A42" s="58">
        <v>40</v>
      </c>
      <c r="B42" s="58">
        <v>4658</v>
      </c>
      <c r="C42" s="59" t="s">
        <v>352</v>
      </c>
      <c r="D42" s="59" t="s">
        <v>276</v>
      </c>
      <c r="E42" s="59" t="s">
        <v>433</v>
      </c>
      <c r="F42" s="59" t="s">
        <v>279</v>
      </c>
      <c r="G42" s="12" t="s">
        <v>271</v>
      </c>
      <c r="H42" s="14">
        <f t="shared" si="13"/>
        <v>4658</v>
      </c>
      <c r="I42" s="14">
        <f t="shared" si="0"/>
        <v>11092</v>
      </c>
      <c r="J42" s="12">
        <f>VLOOKUP($B42,'[1]METAS 2019'!$D$4:$Q$843,5,0)</f>
        <v>220</v>
      </c>
      <c r="K42" s="12">
        <f>VLOOKUP($B42,'[1]METAS 2019'!$D$4:$Q$843,4,0)</f>
        <v>193</v>
      </c>
      <c r="L42" s="12">
        <f>VLOOKUP($B42,'[1]METAS 2019'!$D$4:$Q$843,11,0)</f>
        <v>176</v>
      </c>
      <c r="M42" s="12">
        <f>VLOOKUP($B42,'[1]METAS 2019'!$D$4:$Q$843,12,0)</f>
        <v>190</v>
      </c>
      <c r="N42" s="12">
        <f>VLOOKUP($B42,'[1]METAS 2019'!$D$4:$Q$843,13,0)</f>
        <v>177</v>
      </c>
      <c r="O42" s="12">
        <f>VLOOKUP($B42,'[1]METAS 2019'!$D$4:$Q$843,14,0)</f>
        <v>187</v>
      </c>
      <c r="P42" s="12">
        <f>VLOOKUP($B42,[2]ok!$AY$9:$CO$434,8,0)</f>
        <v>178</v>
      </c>
      <c r="Q42" s="12">
        <f>VLOOKUP($B42,[2]ok!$AY$9:$CO$434,9,0)</f>
        <v>180</v>
      </c>
      <c r="R42" s="12">
        <f>VLOOKUP($B42,[2]ok!$AY$9:$CO$434,10,0)</f>
        <v>183</v>
      </c>
      <c r="S42" s="12">
        <f>VLOOKUP($B42,[2]ok!$AY$9:$CO$434,11,0)</f>
        <v>188</v>
      </c>
      <c r="T42" s="12">
        <f>VLOOKUP($B42,[2]ok!$AY$9:$CO$434,12,0)</f>
        <v>194</v>
      </c>
      <c r="U42" s="12">
        <f>VLOOKUP($B42,[2]ok!$AY$9:$CO$434,13,0)</f>
        <v>201</v>
      </c>
      <c r="V42" s="12">
        <f>VLOOKUP($B42,[2]ok!$AY$9:$CO$434,14,0)</f>
        <v>206</v>
      </c>
      <c r="W42" s="12">
        <f>VLOOKUP($B42,[2]ok!$AY$9:$CO$434,15,0)</f>
        <v>210</v>
      </c>
      <c r="X42" s="12">
        <f>VLOOKUP($B42,[2]ok!$AY$9:$CO$434,16,0)</f>
        <v>213</v>
      </c>
      <c r="Y42" s="12">
        <f>VLOOKUP($B42,[2]ok!$AY$9:$CO$434,17,0)</f>
        <v>216</v>
      </c>
      <c r="Z42" s="12">
        <f>VLOOKUP($B42,[2]ok!$AY$9:$CO$434,18,0)</f>
        <v>219</v>
      </c>
      <c r="AA42" s="12">
        <f>VLOOKUP($B42,[2]ok!$AY$9:$CO$434,19,0)</f>
        <v>222</v>
      </c>
      <c r="AB42" s="12">
        <f>VLOOKUP($B42,[2]ok!$AY$9:$CO$434,20,0)</f>
        <v>225</v>
      </c>
      <c r="AC42" s="12">
        <f>VLOOKUP($B42,[2]ok!$AY$9:$CO$434,21,0)</f>
        <v>229</v>
      </c>
      <c r="AD42" s="12">
        <f>VLOOKUP($B42,[2]ok!$AY$9:$CO$434,22,0)</f>
        <v>1145</v>
      </c>
      <c r="AE42" s="12">
        <f>VLOOKUP($B42,[2]ok!$AY$9:$CO$434,23,0)</f>
        <v>1014</v>
      </c>
      <c r="AF42" s="12">
        <f>VLOOKUP($B42,[2]ok!$AY$9:$CO$434,24,0)</f>
        <v>1034</v>
      </c>
      <c r="AG42" s="12">
        <f>VLOOKUP($B42,[2]ok!$AY$9:$CO$434,25,0)</f>
        <v>842</v>
      </c>
      <c r="AH42" s="12">
        <f>VLOOKUP($B42,[2]ok!$AY$9:$CO$434,26,0)</f>
        <v>745</v>
      </c>
      <c r="AI42" s="12">
        <f>VLOOKUP($B42,[2]ok!$AY$9:$CO$434,27,0)</f>
        <v>599</v>
      </c>
      <c r="AJ42" s="12">
        <f>VLOOKUP($B42,[2]ok!$AY$9:$CO$434,28,0)</f>
        <v>466</v>
      </c>
      <c r="AK42" s="12">
        <f>VLOOKUP($B42,[2]ok!$AY$9:$CO$434,29,0)</f>
        <v>379</v>
      </c>
      <c r="AL42" s="12">
        <f>VLOOKUP($B42,[2]ok!$AY$9:$CO$434,30,0)</f>
        <v>290</v>
      </c>
      <c r="AM42" s="12">
        <f>VLOOKUP($B42,[2]ok!$AY$9:$CO$434,31,0)</f>
        <v>218</v>
      </c>
      <c r="AN42" s="12">
        <f>VLOOKUP($B42,[2]ok!$AY$9:$CO$434,32,0)</f>
        <v>171</v>
      </c>
      <c r="AO42" s="12">
        <f>VLOOKUP($B42,[2]ok!$AY$9:$CO$434,33,0)</f>
        <v>97</v>
      </c>
      <c r="AP42" s="12">
        <f>VLOOKUP($B42,[2]ok!$AY$9:$CO$434,34,0)</f>
        <v>85</v>
      </c>
      <c r="AQ42" s="12">
        <f>VLOOKUP($B42,[2]ok!$AY$9:$CO$434,39,0)</f>
        <v>5762</v>
      </c>
      <c r="AR42" s="12">
        <f>VLOOKUP($B42,[2]ok!$AY$9:$CO$434,40,0)</f>
        <v>516</v>
      </c>
      <c r="AS42" s="12">
        <f>VLOOKUP($B42,[2]ok!$AY$9:$CO$434,41,0)</f>
        <v>556</v>
      </c>
      <c r="AT42" s="12">
        <f>VLOOKUP($B42,[2]ok!$AY$9:$CO$434,42,0)</f>
        <v>2848</v>
      </c>
      <c r="AU42" s="12">
        <f>VLOOKUP($B42,[2]ok!$AY$9:$CO$434,43,0)</f>
        <v>210</v>
      </c>
    </row>
    <row r="43" spans="1:47" s="10" customFormat="1" ht="12">
      <c r="A43" s="58">
        <v>41</v>
      </c>
      <c r="B43" s="58">
        <v>4650</v>
      </c>
      <c r="C43" s="59" t="s">
        <v>352</v>
      </c>
      <c r="D43" s="59" t="s">
        <v>276</v>
      </c>
      <c r="E43" s="59" t="s">
        <v>433</v>
      </c>
      <c r="F43" s="59" t="s">
        <v>80</v>
      </c>
      <c r="G43" s="12" t="s">
        <v>266</v>
      </c>
      <c r="H43" s="14">
        <f t="shared" si="13"/>
        <v>4650</v>
      </c>
      <c r="I43" s="14">
        <f t="shared" si="0"/>
        <v>1554</v>
      </c>
      <c r="J43" s="12">
        <f>VLOOKUP($B43,'[1]METAS 2019'!$D$4:$Q$843,5,0)</f>
        <v>30</v>
      </c>
      <c r="K43" s="12">
        <f>VLOOKUP($B43,'[1]METAS 2019'!$D$4:$Q$843,4,0)</f>
        <v>25</v>
      </c>
      <c r="L43" s="12">
        <f>VLOOKUP($B43,'[1]METAS 2019'!$D$4:$Q$843,11,0)</f>
        <v>38</v>
      </c>
      <c r="M43" s="12">
        <f>VLOOKUP($B43,'[1]METAS 2019'!$D$4:$Q$843,12,0)</f>
        <v>33</v>
      </c>
      <c r="N43" s="12">
        <f>VLOOKUP($B43,'[1]METAS 2019'!$D$4:$Q$843,13,0)</f>
        <v>36</v>
      </c>
      <c r="O43" s="12">
        <f>VLOOKUP($B43,'[1]METAS 2019'!$D$4:$Q$843,14,0)</f>
        <v>35</v>
      </c>
      <c r="P43" s="12">
        <f>VLOOKUP($B43,[2]ok!$AY$9:$CO$434,8,0)</f>
        <v>24</v>
      </c>
      <c r="Q43" s="12">
        <f>VLOOKUP($B43,[2]ok!$AY$9:$CO$434,9,0)</f>
        <v>24</v>
      </c>
      <c r="R43" s="12">
        <f>VLOOKUP($B43,[2]ok!$AY$9:$CO$434,10,0)</f>
        <v>25</v>
      </c>
      <c r="S43" s="12">
        <f>VLOOKUP($B43,[2]ok!$AY$9:$CO$434,11,0)</f>
        <v>26</v>
      </c>
      <c r="T43" s="12">
        <f>VLOOKUP($B43,[2]ok!$AY$9:$CO$434,12,0)</f>
        <v>26</v>
      </c>
      <c r="U43" s="12">
        <f>VLOOKUP($B43,[2]ok!$AY$9:$CO$434,13,0)</f>
        <v>27</v>
      </c>
      <c r="V43" s="12">
        <f>VLOOKUP($B43,[2]ok!$AY$9:$CO$434,14,0)</f>
        <v>28</v>
      </c>
      <c r="W43" s="12">
        <f>VLOOKUP($B43,[2]ok!$AY$9:$CO$434,15,0)</f>
        <v>29</v>
      </c>
      <c r="X43" s="12">
        <f>VLOOKUP($B43,[2]ok!$AY$9:$CO$434,16,0)</f>
        <v>29</v>
      </c>
      <c r="Y43" s="12">
        <f>VLOOKUP($B43,[2]ok!$AY$9:$CO$434,17,0)</f>
        <v>29</v>
      </c>
      <c r="Z43" s="12">
        <f>VLOOKUP($B43,[2]ok!$AY$9:$CO$434,18,0)</f>
        <v>30</v>
      </c>
      <c r="AA43" s="12">
        <f>VLOOKUP($B43,[2]ok!$AY$9:$CO$434,19,0)</f>
        <v>30</v>
      </c>
      <c r="AB43" s="12">
        <f>VLOOKUP($B43,[2]ok!$AY$9:$CO$434,20,0)</f>
        <v>31</v>
      </c>
      <c r="AC43" s="12">
        <f>VLOOKUP($B43,[2]ok!$AY$9:$CO$434,21,0)</f>
        <v>31</v>
      </c>
      <c r="AD43" s="12">
        <f>VLOOKUP($B43,[2]ok!$AY$9:$CO$434,22,0)</f>
        <v>156</v>
      </c>
      <c r="AE43" s="12">
        <f>VLOOKUP($B43,[2]ok!$AY$9:$CO$434,23,0)</f>
        <v>138</v>
      </c>
      <c r="AF43" s="12">
        <f>VLOOKUP($B43,[2]ok!$AY$9:$CO$434,24,0)</f>
        <v>141</v>
      </c>
      <c r="AG43" s="12">
        <f>VLOOKUP($B43,[2]ok!$AY$9:$CO$434,25,0)</f>
        <v>115</v>
      </c>
      <c r="AH43" s="12">
        <f>VLOOKUP($B43,[2]ok!$AY$9:$CO$434,26,0)</f>
        <v>102</v>
      </c>
      <c r="AI43" s="12">
        <f>VLOOKUP($B43,[2]ok!$AY$9:$CO$434,27,0)</f>
        <v>82</v>
      </c>
      <c r="AJ43" s="12">
        <f>VLOOKUP($B43,[2]ok!$AY$9:$CO$434,28,0)</f>
        <v>64</v>
      </c>
      <c r="AK43" s="12">
        <f>VLOOKUP($B43,[2]ok!$AY$9:$CO$434,29,0)</f>
        <v>52</v>
      </c>
      <c r="AL43" s="12">
        <f>VLOOKUP($B43,[2]ok!$AY$9:$CO$434,30,0)</f>
        <v>40</v>
      </c>
      <c r="AM43" s="12">
        <f>VLOOKUP($B43,[2]ok!$AY$9:$CO$434,31,0)</f>
        <v>30</v>
      </c>
      <c r="AN43" s="12">
        <f>VLOOKUP($B43,[2]ok!$AY$9:$CO$434,32,0)</f>
        <v>23</v>
      </c>
      <c r="AO43" s="12">
        <f>VLOOKUP($B43,[2]ok!$AY$9:$CO$434,33,0)</f>
        <v>13</v>
      </c>
      <c r="AP43" s="12">
        <f>VLOOKUP($B43,[2]ok!$AY$9:$CO$434,34,0)</f>
        <v>12</v>
      </c>
      <c r="AQ43" s="12">
        <f>VLOOKUP($B43,[2]ok!$AY$9:$CO$434,39,0)</f>
        <v>786</v>
      </c>
      <c r="AR43" s="12">
        <f>VLOOKUP($B43,[2]ok!$AY$9:$CO$434,40,0)</f>
        <v>70</v>
      </c>
      <c r="AS43" s="12">
        <f>VLOOKUP($B43,[2]ok!$AY$9:$CO$434,41,0)</f>
        <v>76</v>
      </c>
      <c r="AT43" s="12">
        <f>VLOOKUP($B43,[2]ok!$AY$9:$CO$434,42,0)</f>
        <v>388</v>
      </c>
      <c r="AU43" s="12">
        <f>VLOOKUP($B43,[2]ok!$AY$9:$CO$434,43,0)</f>
        <v>27</v>
      </c>
    </row>
    <row r="44" spans="1:47" s="10" customFormat="1" ht="12">
      <c r="A44" s="58">
        <v>42</v>
      </c>
      <c r="B44" s="58">
        <v>4649</v>
      </c>
      <c r="C44" s="59" t="s">
        <v>352</v>
      </c>
      <c r="D44" s="59" t="s">
        <v>276</v>
      </c>
      <c r="E44" s="59" t="s">
        <v>433</v>
      </c>
      <c r="F44" s="59" t="s">
        <v>82</v>
      </c>
      <c r="G44" s="12" t="s">
        <v>271</v>
      </c>
      <c r="H44" s="14">
        <f t="shared" si="13"/>
        <v>4649</v>
      </c>
      <c r="I44" s="14">
        <f t="shared" si="0"/>
        <v>8471</v>
      </c>
      <c r="J44" s="12">
        <f>VLOOKUP($B44,'[1]METAS 2019'!$D$4:$Q$843,5,0)</f>
        <v>166</v>
      </c>
      <c r="K44" s="12">
        <f>VLOOKUP($B44,'[1]METAS 2019'!$D$4:$Q$843,4,0)</f>
        <v>154</v>
      </c>
      <c r="L44" s="12">
        <f>VLOOKUP($B44,'[1]METAS 2019'!$D$4:$Q$843,11,0)</f>
        <v>153</v>
      </c>
      <c r="M44" s="12">
        <f>VLOOKUP($B44,'[1]METAS 2019'!$D$4:$Q$843,12,0)</f>
        <v>162</v>
      </c>
      <c r="N44" s="12">
        <f>VLOOKUP($B44,'[1]METAS 2019'!$D$4:$Q$843,13,0)</f>
        <v>176</v>
      </c>
      <c r="O44" s="12">
        <f>VLOOKUP($B44,'[1]METAS 2019'!$D$4:$Q$843,14,0)</f>
        <v>152</v>
      </c>
      <c r="P44" s="12">
        <f>VLOOKUP($B44,[2]ok!$AY$9:$CO$434,8,0)</f>
        <v>134</v>
      </c>
      <c r="Q44" s="12">
        <f>VLOOKUP($B44,[2]ok!$AY$9:$CO$434,9,0)</f>
        <v>136</v>
      </c>
      <c r="R44" s="12">
        <f>VLOOKUP($B44,[2]ok!$AY$9:$CO$434,10,0)</f>
        <v>138</v>
      </c>
      <c r="S44" s="12">
        <f>VLOOKUP($B44,[2]ok!$AY$9:$CO$434,11,0)</f>
        <v>142</v>
      </c>
      <c r="T44" s="12">
        <f>VLOOKUP($B44,[2]ok!$AY$9:$CO$434,12,0)</f>
        <v>146</v>
      </c>
      <c r="U44" s="12">
        <f>VLOOKUP($B44,[2]ok!$AY$9:$CO$434,13,0)</f>
        <v>151</v>
      </c>
      <c r="V44" s="12">
        <f>VLOOKUP($B44,[2]ok!$AY$9:$CO$434,14,0)</f>
        <v>156</v>
      </c>
      <c r="W44" s="12">
        <f>VLOOKUP($B44,[2]ok!$AY$9:$CO$434,15,0)</f>
        <v>159</v>
      </c>
      <c r="X44" s="12">
        <f>VLOOKUP($B44,[2]ok!$AY$9:$CO$434,16,0)</f>
        <v>161</v>
      </c>
      <c r="Y44" s="12">
        <f>VLOOKUP($B44,[2]ok!$AY$9:$CO$434,17,0)</f>
        <v>163</v>
      </c>
      <c r="Z44" s="12">
        <f>VLOOKUP($B44,[2]ok!$AY$9:$CO$434,18,0)</f>
        <v>165</v>
      </c>
      <c r="AA44" s="12">
        <f>VLOOKUP($B44,[2]ok!$AY$9:$CO$434,19,0)</f>
        <v>168</v>
      </c>
      <c r="AB44" s="12">
        <f>VLOOKUP($B44,[2]ok!$AY$9:$CO$434,20,0)</f>
        <v>170</v>
      </c>
      <c r="AC44" s="12">
        <f>VLOOKUP($B44,[2]ok!$AY$9:$CO$434,21,0)</f>
        <v>173</v>
      </c>
      <c r="AD44" s="12">
        <f>VLOOKUP($B44,[2]ok!$AY$9:$CO$434,22,0)</f>
        <v>864</v>
      </c>
      <c r="AE44" s="12">
        <f>VLOOKUP($B44,[2]ok!$AY$9:$CO$434,23,0)</f>
        <v>765</v>
      </c>
      <c r="AF44" s="12">
        <f>VLOOKUP($B44,[2]ok!$AY$9:$CO$434,24,0)</f>
        <v>780</v>
      </c>
      <c r="AG44" s="12">
        <f>VLOOKUP($B44,[2]ok!$AY$9:$CO$434,25,0)</f>
        <v>635</v>
      </c>
      <c r="AH44" s="12">
        <f>VLOOKUP($B44,[2]ok!$AY$9:$CO$434,26,0)</f>
        <v>562</v>
      </c>
      <c r="AI44" s="12">
        <f>VLOOKUP($B44,[2]ok!$AY$9:$CO$434,27,0)</f>
        <v>452</v>
      </c>
      <c r="AJ44" s="12">
        <f>VLOOKUP($B44,[2]ok!$AY$9:$CO$434,28,0)</f>
        <v>352</v>
      </c>
      <c r="AK44" s="12">
        <f>VLOOKUP($B44,[2]ok!$AY$9:$CO$434,29,0)</f>
        <v>286</v>
      </c>
      <c r="AL44" s="12">
        <f>VLOOKUP($B44,[2]ok!$AY$9:$CO$434,30,0)</f>
        <v>219</v>
      </c>
      <c r="AM44" s="12">
        <f>VLOOKUP($B44,[2]ok!$AY$9:$CO$434,31,0)</f>
        <v>165</v>
      </c>
      <c r="AN44" s="12">
        <f>VLOOKUP($B44,[2]ok!$AY$9:$CO$434,32,0)</f>
        <v>129</v>
      </c>
      <c r="AO44" s="12">
        <f>VLOOKUP($B44,[2]ok!$AY$9:$CO$434,33,0)</f>
        <v>73</v>
      </c>
      <c r="AP44" s="12">
        <f>VLOOKUP($B44,[2]ok!$AY$9:$CO$434,34,0)</f>
        <v>64</v>
      </c>
      <c r="AQ44" s="12">
        <f>VLOOKUP($B44,[2]ok!$AY$9:$CO$434,39,0)</f>
        <v>4348</v>
      </c>
      <c r="AR44" s="12">
        <f>VLOOKUP($B44,[2]ok!$AY$9:$CO$434,40,0)</f>
        <v>390</v>
      </c>
      <c r="AS44" s="12">
        <f>VLOOKUP($B44,[2]ok!$AY$9:$CO$434,41,0)</f>
        <v>419</v>
      </c>
      <c r="AT44" s="12">
        <f>VLOOKUP($B44,[2]ok!$AY$9:$CO$434,42,0)</f>
        <v>2149</v>
      </c>
      <c r="AU44" s="12">
        <f>VLOOKUP($B44,[2]ok!$AY$9:$CO$434,43,0)</f>
        <v>179</v>
      </c>
    </row>
    <row r="45" spans="1:47" s="10" customFormat="1" ht="12">
      <c r="A45" s="58">
        <v>43</v>
      </c>
      <c r="B45" s="58">
        <v>4648</v>
      </c>
      <c r="C45" s="59" t="s">
        <v>352</v>
      </c>
      <c r="D45" s="59" t="s">
        <v>276</v>
      </c>
      <c r="E45" s="59" t="s">
        <v>433</v>
      </c>
      <c r="F45" s="59" t="s">
        <v>64</v>
      </c>
      <c r="G45" s="12" t="s">
        <v>271</v>
      </c>
      <c r="H45" s="14">
        <f t="shared" si="13"/>
        <v>4648</v>
      </c>
      <c r="I45" s="14">
        <f t="shared" si="0"/>
        <v>4618</v>
      </c>
      <c r="J45" s="12">
        <f>VLOOKUP($B45,'[1]METAS 2019'!$D$4:$Q$843,5,0)</f>
        <v>70</v>
      </c>
      <c r="K45" s="12">
        <f>VLOOKUP($B45,'[1]METAS 2019'!$D$4:$Q$843,4,0)</f>
        <v>87</v>
      </c>
      <c r="L45" s="12">
        <f>VLOOKUP($B45,'[1]METAS 2019'!$D$4:$Q$843,11,0)</f>
        <v>72</v>
      </c>
      <c r="M45" s="12">
        <f>VLOOKUP($B45,'[1]METAS 2019'!$D$4:$Q$843,12,0)</f>
        <v>100</v>
      </c>
      <c r="N45" s="12">
        <f>VLOOKUP($B45,'[1]METAS 2019'!$D$4:$Q$843,13,0)</f>
        <v>88</v>
      </c>
      <c r="O45" s="12">
        <f>VLOOKUP($B45,'[1]METAS 2019'!$D$4:$Q$843,14,0)</f>
        <v>92</v>
      </c>
      <c r="P45" s="12">
        <f>VLOOKUP($B45,[2]ok!$AY$9:$CO$434,8,0)</f>
        <v>78</v>
      </c>
      <c r="Q45" s="12">
        <f>VLOOKUP($B45,[2]ok!$AY$9:$CO$434,9,0)</f>
        <v>81</v>
      </c>
      <c r="R45" s="12">
        <f>VLOOKUP($B45,[2]ok!$AY$9:$CO$434,10,0)</f>
        <v>85</v>
      </c>
      <c r="S45" s="12">
        <f>VLOOKUP($B45,[2]ok!$AY$9:$CO$434,11,0)</f>
        <v>90</v>
      </c>
      <c r="T45" s="12">
        <f>VLOOKUP($B45,[2]ok!$AY$9:$CO$434,12,0)</f>
        <v>95</v>
      </c>
      <c r="U45" s="12">
        <f>VLOOKUP($B45,[2]ok!$AY$9:$CO$434,13,0)</f>
        <v>101</v>
      </c>
      <c r="V45" s="12">
        <f>VLOOKUP($B45,[2]ok!$AY$9:$CO$434,14,0)</f>
        <v>105</v>
      </c>
      <c r="W45" s="12">
        <f>VLOOKUP($B45,[2]ok!$AY$9:$CO$434,15,0)</f>
        <v>105</v>
      </c>
      <c r="X45" s="12">
        <f>VLOOKUP($B45,[2]ok!$AY$9:$CO$434,16,0)</f>
        <v>102</v>
      </c>
      <c r="Y45" s="12">
        <f>VLOOKUP($B45,[2]ok!$AY$9:$CO$434,17,0)</f>
        <v>101</v>
      </c>
      <c r="Z45" s="12">
        <f>VLOOKUP($B45,[2]ok!$AY$9:$CO$434,18,0)</f>
        <v>98</v>
      </c>
      <c r="AA45" s="12">
        <f>VLOOKUP($B45,[2]ok!$AY$9:$CO$434,19,0)</f>
        <v>95</v>
      </c>
      <c r="AB45" s="12">
        <f>VLOOKUP($B45,[2]ok!$AY$9:$CO$434,20,0)</f>
        <v>92</v>
      </c>
      <c r="AC45" s="12">
        <f>VLOOKUP($B45,[2]ok!$AY$9:$CO$434,21,0)</f>
        <v>89</v>
      </c>
      <c r="AD45" s="12">
        <f>VLOOKUP($B45,[2]ok!$AY$9:$CO$434,22,0)</f>
        <v>395</v>
      </c>
      <c r="AE45" s="12">
        <f>VLOOKUP($B45,[2]ok!$AY$9:$CO$434,23,0)</f>
        <v>357</v>
      </c>
      <c r="AF45" s="12">
        <f>VLOOKUP($B45,[2]ok!$AY$9:$CO$434,24,0)</f>
        <v>409</v>
      </c>
      <c r="AG45" s="12">
        <f>VLOOKUP($B45,[2]ok!$AY$9:$CO$434,25,0)</f>
        <v>319</v>
      </c>
      <c r="AH45" s="12">
        <f>VLOOKUP($B45,[2]ok!$AY$9:$CO$434,26,0)</f>
        <v>269</v>
      </c>
      <c r="AI45" s="12">
        <f>VLOOKUP($B45,[2]ok!$AY$9:$CO$434,27,0)</f>
        <v>255</v>
      </c>
      <c r="AJ45" s="12">
        <f>VLOOKUP($B45,[2]ok!$AY$9:$CO$434,28,0)</f>
        <v>203</v>
      </c>
      <c r="AK45" s="12">
        <f>VLOOKUP($B45,[2]ok!$AY$9:$CO$434,29,0)</f>
        <v>186</v>
      </c>
      <c r="AL45" s="12">
        <f>VLOOKUP($B45,[2]ok!$AY$9:$CO$434,30,0)</f>
        <v>138</v>
      </c>
      <c r="AM45" s="12">
        <f>VLOOKUP($B45,[2]ok!$AY$9:$CO$434,31,0)</f>
        <v>103</v>
      </c>
      <c r="AN45" s="12">
        <f>VLOOKUP($B45,[2]ok!$AY$9:$CO$434,32,0)</f>
        <v>76</v>
      </c>
      <c r="AO45" s="12">
        <f>VLOOKUP($B45,[2]ok!$AY$9:$CO$434,33,0)</f>
        <v>51</v>
      </c>
      <c r="AP45" s="12">
        <f>VLOOKUP($B45,[2]ok!$AY$9:$CO$434,34,0)</f>
        <v>31</v>
      </c>
      <c r="AQ45" s="12">
        <f>VLOOKUP($B45,[2]ok!$AY$9:$CO$434,39,0)</f>
        <v>2446</v>
      </c>
      <c r="AR45" s="12">
        <f>VLOOKUP($B45,[2]ok!$AY$9:$CO$434,40,0)</f>
        <v>252</v>
      </c>
      <c r="AS45" s="12">
        <f>VLOOKUP($B45,[2]ok!$AY$9:$CO$434,41,0)</f>
        <v>248</v>
      </c>
      <c r="AT45" s="12">
        <f>VLOOKUP($B45,[2]ok!$AY$9:$CO$434,42,0)</f>
        <v>1098</v>
      </c>
      <c r="AU45" s="12">
        <f>VLOOKUP($B45,[2]ok!$AY$9:$CO$434,43,0)</f>
        <v>59</v>
      </c>
    </row>
    <row r="46" spans="1:47" s="10" customFormat="1" ht="12">
      <c r="A46" s="58">
        <v>44</v>
      </c>
      <c r="B46" s="58">
        <v>4647</v>
      </c>
      <c r="C46" s="59" t="s">
        <v>352</v>
      </c>
      <c r="D46" s="59" t="s">
        <v>276</v>
      </c>
      <c r="E46" s="59" t="s">
        <v>433</v>
      </c>
      <c r="F46" s="59" t="s">
        <v>81</v>
      </c>
      <c r="G46" s="12" t="s">
        <v>266</v>
      </c>
      <c r="H46" s="14">
        <f t="shared" si="13"/>
        <v>4647</v>
      </c>
      <c r="I46" s="14">
        <f t="shared" si="0"/>
        <v>404</v>
      </c>
      <c r="J46" s="12">
        <f>VLOOKUP($B46,'[1]METAS 2019'!$D$4:$Q$843,5,0)</f>
        <v>8</v>
      </c>
      <c r="K46" s="12">
        <f>VLOOKUP($B46,'[1]METAS 2019'!$D$4:$Q$843,4,0)</f>
        <v>7</v>
      </c>
      <c r="L46" s="12">
        <f>VLOOKUP($B46,'[1]METAS 2019'!$D$4:$Q$843,11,0)</f>
        <v>3</v>
      </c>
      <c r="M46" s="12">
        <f>VLOOKUP($B46,'[1]METAS 2019'!$D$4:$Q$843,12,0)</f>
        <v>8</v>
      </c>
      <c r="N46" s="12">
        <f>VLOOKUP($B46,'[1]METAS 2019'!$D$4:$Q$843,13,0)</f>
        <v>5</v>
      </c>
      <c r="O46" s="12">
        <f>VLOOKUP($B46,'[1]METAS 2019'!$D$4:$Q$843,14,0)</f>
        <v>8</v>
      </c>
      <c r="P46" s="12">
        <f>VLOOKUP($B46,[2]ok!$AY$9:$CO$434,8,0)</f>
        <v>6</v>
      </c>
      <c r="Q46" s="12">
        <f>VLOOKUP($B46,[2]ok!$AY$9:$CO$434,9,0)</f>
        <v>7</v>
      </c>
      <c r="R46" s="12">
        <f>VLOOKUP($B46,[2]ok!$AY$9:$CO$434,10,0)</f>
        <v>7</v>
      </c>
      <c r="S46" s="12">
        <f>VLOOKUP($B46,[2]ok!$AY$9:$CO$434,11,0)</f>
        <v>7</v>
      </c>
      <c r="T46" s="12">
        <f>VLOOKUP($B46,[2]ok!$AY$9:$CO$434,12,0)</f>
        <v>7</v>
      </c>
      <c r="U46" s="12">
        <f>VLOOKUP($B46,[2]ok!$AY$9:$CO$434,13,0)</f>
        <v>7</v>
      </c>
      <c r="V46" s="12">
        <f>VLOOKUP($B46,[2]ok!$AY$9:$CO$434,14,0)</f>
        <v>8</v>
      </c>
      <c r="W46" s="12">
        <f>VLOOKUP($B46,[2]ok!$AY$9:$CO$434,15,0)</f>
        <v>8</v>
      </c>
      <c r="X46" s="12">
        <f>VLOOKUP($B46,[2]ok!$AY$9:$CO$434,16,0)</f>
        <v>8</v>
      </c>
      <c r="Y46" s="12">
        <f>VLOOKUP($B46,[2]ok!$AY$9:$CO$434,17,0)</f>
        <v>8</v>
      </c>
      <c r="Z46" s="12">
        <f>VLOOKUP($B46,[2]ok!$AY$9:$CO$434,18,0)</f>
        <v>8</v>
      </c>
      <c r="AA46" s="12">
        <f>VLOOKUP($B46,[2]ok!$AY$9:$CO$434,19,0)</f>
        <v>8</v>
      </c>
      <c r="AB46" s="12">
        <f>VLOOKUP($B46,[2]ok!$AY$9:$CO$434,20,0)</f>
        <v>8</v>
      </c>
      <c r="AC46" s="12">
        <f>VLOOKUP($B46,[2]ok!$AY$9:$CO$434,21,0)</f>
        <v>8</v>
      </c>
      <c r="AD46" s="12">
        <f>VLOOKUP($B46,[2]ok!$AY$9:$CO$434,22,0)</f>
        <v>42</v>
      </c>
      <c r="AE46" s="12">
        <f>VLOOKUP($B46,[2]ok!$AY$9:$CO$434,23,0)</f>
        <v>37</v>
      </c>
      <c r="AF46" s="12">
        <f>VLOOKUP($B46,[2]ok!$AY$9:$CO$434,24,0)</f>
        <v>38</v>
      </c>
      <c r="AG46" s="12">
        <f>VLOOKUP($B46,[2]ok!$AY$9:$CO$434,25,0)</f>
        <v>31</v>
      </c>
      <c r="AH46" s="12">
        <f>VLOOKUP($B46,[2]ok!$AY$9:$CO$434,26,0)</f>
        <v>27</v>
      </c>
      <c r="AI46" s="12">
        <f>VLOOKUP($B46,[2]ok!$AY$9:$CO$434,27,0)</f>
        <v>22</v>
      </c>
      <c r="AJ46" s="12">
        <f>VLOOKUP($B46,[2]ok!$AY$9:$CO$434,28,0)</f>
        <v>17</v>
      </c>
      <c r="AK46" s="12">
        <f>VLOOKUP($B46,[2]ok!$AY$9:$CO$434,29,0)</f>
        <v>14</v>
      </c>
      <c r="AL46" s="12">
        <f>VLOOKUP($B46,[2]ok!$AY$9:$CO$434,30,0)</f>
        <v>11</v>
      </c>
      <c r="AM46" s="12">
        <f>VLOOKUP($B46,[2]ok!$AY$9:$CO$434,31,0)</f>
        <v>8</v>
      </c>
      <c r="AN46" s="12">
        <f>VLOOKUP($B46,[2]ok!$AY$9:$CO$434,32,0)</f>
        <v>6</v>
      </c>
      <c r="AO46" s="12">
        <f>VLOOKUP($B46,[2]ok!$AY$9:$CO$434,33,0)</f>
        <v>4</v>
      </c>
      <c r="AP46" s="12">
        <f>VLOOKUP($B46,[2]ok!$AY$9:$CO$434,34,0)</f>
        <v>3</v>
      </c>
      <c r="AQ46" s="12">
        <f>VLOOKUP($B46,[2]ok!$AY$9:$CO$434,39,0)</f>
        <v>210</v>
      </c>
      <c r="AR46" s="12">
        <f>VLOOKUP($B46,[2]ok!$AY$9:$CO$434,40,0)</f>
        <v>19</v>
      </c>
      <c r="AS46" s="12">
        <f>VLOOKUP($B46,[2]ok!$AY$9:$CO$434,41,0)</f>
        <v>20</v>
      </c>
      <c r="AT46" s="12">
        <f>VLOOKUP($B46,[2]ok!$AY$9:$CO$434,42,0)</f>
        <v>104</v>
      </c>
      <c r="AU46" s="12">
        <f>VLOOKUP($B46,[2]ok!$AY$9:$CO$434,43,0)</f>
        <v>7</v>
      </c>
    </row>
    <row r="47" spans="1:47" s="10" customFormat="1" ht="12">
      <c r="A47" s="58">
        <v>45</v>
      </c>
      <c r="B47" s="58">
        <v>11808</v>
      </c>
      <c r="C47" s="59" t="s">
        <v>352</v>
      </c>
      <c r="D47" s="59" t="s">
        <v>276</v>
      </c>
      <c r="E47" s="59" t="s">
        <v>433</v>
      </c>
      <c r="F47" s="59" t="s">
        <v>280</v>
      </c>
      <c r="G47" s="12" t="s">
        <v>266</v>
      </c>
      <c r="H47" s="14">
        <f t="shared" si="13"/>
        <v>11808</v>
      </c>
      <c r="I47" s="14">
        <f t="shared" si="0"/>
        <v>670</v>
      </c>
      <c r="J47" s="12">
        <f>VLOOKUP($B47,'[1]METAS 2019'!$D$4:$Q$843,5,0)</f>
        <v>13</v>
      </c>
      <c r="K47" s="12">
        <f>VLOOKUP($B47,'[1]METAS 2019'!$D$4:$Q$843,4,0)</f>
        <v>11</v>
      </c>
      <c r="L47" s="12">
        <f>VLOOKUP($B47,'[1]METAS 2019'!$D$4:$Q$843,11,0)</f>
        <v>18</v>
      </c>
      <c r="M47" s="12">
        <f>VLOOKUP($B47,'[1]METAS 2019'!$D$4:$Q$843,12,0)</f>
        <v>14</v>
      </c>
      <c r="N47" s="12">
        <f>VLOOKUP($B47,'[1]METAS 2019'!$D$4:$Q$843,13,0)</f>
        <v>13</v>
      </c>
      <c r="O47" s="12">
        <f>VLOOKUP($B47,'[1]METAS 2019'!$D$4:$Q$843,14,0)</f>
        <v>13</v>
      </c>
      <c r="P47" s="12">
        <f>VLOOKUP($B47,[2]ok!$AY$9:$CO$434,8,0)</f>
        <v>10</v>
      </c>
      <c r="Q47" s="12">
        <f>VLOOKUP($B47,[2]ok!$AY$9:$CO$434,9,0)</f>
        <v>11</v>
      </c>
      <c r="R47" s="12">
        <f>VLOOKUP($B47,[2]ok!$AY$9:$CO$434,10,0)</f>
        <v>11</v>
      </c>
      <c r="S47" s="12">
        <f>VLOOKUP($B47,[2]ok!$AY$9:$CO$434,11,0)</f>
        <v>11</v>
      </c>
      <c r="T47" s="12">
        <f>VLOOKUP($B47,[2]ok!$AY$9:$CO$434,12,0)</f>
        <v>11</v>
      </c>
      <c r="U47" s="12">
        <f>VLOOKUP($B47,[2]ok!$AY$9:$CO$434,13,0)</f>
        <v>12</v>
      </c>
      <c r="V47" s="12">
        <f>VLOOKUP($B47,[2]ok!$AY$9:$CO$434,14,0)</f>
        <v>12</v>
      </c>
      <c r="W47" s="12">
        <f>VLOOKUP($B47,[2]ok!$AY$9:$CO$434,15,0)</f>
        <v>12</v>
      </c>
      <c r="X47" s="12">
        <f>VLOOKUP($B47,[2]ok!$AY$9:$CO$434,16,0)</f>
        <v>13</v>
      </c>
      <c r="Y47" s="12">
        <f>VLOOKUP($B47,[2]ok!$AY$9:$CO$434,17,0)</f>
        <v>13</v>
      </c>
      <c r="Z47" s="12">
        <f>VLOOKUP($B47,[2]ok!$AY$9:$CO$434,18,0)</f>
        <v>13</v>
      </c>
      <c r="AA47" s="12">
        <f>VLOOKUP($B47,[2]ok!$AY$9:$CO$434,19,0)</f>
        <v>13</v>
      </c>
      <c r="AB47" s="12">
        <f>VLOOKUP($B47,[2]ok!$AY$9:$CO$434,20,0)</f>
        <v>13</v>
      </c>
      <c r="AC47" s="12">
        <f>VLOOKUP($B47,[2]ok!$AY$9:$CO$434,21,0)</f>
        <v>14</v>
      </c>
      <c r="AD47" s="12">
        <f>VLOOKUP($B47,[2]ok!$AY$9:$CO$434,22,0)</f>
        <v>68</v>
      </c>
      <c r="AE47" s="12">
        <f>VLOOKUP($B47,[2]ok!$AY$9:$CO$434,23,0)</f>
        <v>60</v>
      </c>
      <c r="AF47" s="12">
        <f>VLOOKUP($B47,[2]ok!$AY$9:$CO$434,24,0)</f>
        <v>61</v>
      </c>
      <c r="AG47" s="12">
        <f>VLOOKUP($B47,[2]ok!$AY$9:$CO$434,25,0)</f>
        <v>50</v>
      </c>
      <c r="AH47" s="12">
        <f>VLOOKUP($B47,[2]ok!$AY$9:$CO$434,26,0)</f>
        <v>44</v>
      </c>
      <c r="AI47" s="12">
        <f>VLOOKUP($B47,[2]ok!$AY$9:$CO$434,27,0)</f>
        <v>35</v>
      </c>
      <c r="AJ47" s="12">
        <f>VLOOKUP($B47,[2]ok!$AY$9:$CO$434,28,0)</f>
        <v>28</v>
      </c>
      <c r="AK47" s="12">
        <f>VLOOKUP($B47,[2]ok!$AY$9:$CO$434,29,0)</f>
        <v>22</v>
      </c>
      <c r="AL47" s="12">
        <f>VLOOKUP($B47,[2]ok!$AY$9:$CO$434,30,0)</f>
        <v>17</v>
      </c>
      <c r="AM47" s="12">
        <f>VLOOKUP($B47,[2]ok!$AY$9:$CO$434,31,0)</f>
        <v>13</v>
      </c>
      <c r="AN47" s="12">
        <f>VLOOKUP($B47,[2]ok!$AY$9:$CO$434,32,0)</f>
        <v>10</v>
      </c>
      <c r="AO47" s="12">
        <f>VLOOKUP($B47,[2]ok!$AY$9:$CO$434,33,0)</f>
        <v>6</v>
      </c>
      <c r="AP47" s="12">
        <f>VLOOKUP($B47,[2]ok!$AY$9:$CO$434,34,0)</f>
        <v>5</v>
      </c>
      <c r="AQ47" s="12">
        <f>VLOOKUP($B47,[2]ok!$AY$9:$CO$434,39,0)</f>
        <v>340</v>
      </c>
      <c r="AR47" s="12">
        <f>VLOOKUP($B47,[2]ok!$AY$9:$CO$434,40,0)</f>
        <v>31</v>
      </c>
      <c r="AS47" s="12">
        <f>VLOOKUP($B47,[2]ok!$AY$9:$CO$434,41,0)</f>
        <v>33</v>
      </c>
      <c r="AT47" s="12">
        <f>VLOOKUP($B47,[2]ok!$AY$9:$CO$434,42,0)</f>
        <v>168</v>
      </c>
      <c r="AU47" s="12">
        <f>VLOOKUP($B47,[2]ok!$AY$9:$CO$434,43,0)</f>
        <v>16</v>
      </c>
    </row>
    <row r="48" spans="1:47" s="10" customFormat="1" ht="12">
      <c r="A48" s="56">
        <v>46</v>
      </c>
      <c r="B48" s="56">
        <v>10821</v>
      </c>
      <c r="C48" s="59" t="s">
        <v>352</v>
      </c>
      <c r="D48" s="57" t="s">
        <v>276</v>
      </c>
      <c r="E48" s="59" t="s">
        <v>433</v>
      </c>
      <c r="F48" s="57" t="s">
        <v>434</v>
      </c>
      <c r="G48" s="22" t="s">
        <v>283</v>
      </c>
      <c r="H48" s="13">
        <f t="shared" si="13"/>
        <v>10821</v>
      </c>
      <c r="I48" s="13">
        <f t="shared" si="0"/>
        <v>254</v>
      </c>
      <c r="J48" s="22">
        <v>5</v>
      </c>
      <c r="K48" s="22">
        <v>4</v>
      </c>
      <c r="L48" s="22">
        <v>4</v>
      </c>
      <c r="M48" s="22">
        <v>4</v>
      </c>
      <c r="N48" s="22">
        <v>6</v>
      </c>
      <c r="O48" s="12">
        <f>VLOOKUP($B48,[2]ok!$AY$9:$CO$434,8,0)</f>
        <v>4</v>
      </c>
      <c r="P48" s="12">
        <f>VLOOKUP($B48,[2]ok!$AY$9:$CO$434,8,0)</f>
        <v>4</v>
      </c>
      <c r="Q48" s="12">
        <f>VLOOKUP($B48,[2]ok!$AY$9:$CO$434,9,0)</f>
        <v>4</v>
      </c>
      <c r="R48" s="12">
        <f>VLOOKUP($B48,[2]ok!$AY$9:$CO$434,10,0)</f>
        <v>4</v>
      </c>
      <c r="S48" s="12">
        <f>VLOOKUP($B48,[2]ok!$AY$9:$CO$434,11,0)</f>
        <v>4</v>
      </c>
      <c r="T48" s="12">
        <f>VLOOKUP($B48,[2]ok!$AY$9:$CO$434,12,0)</f>
        <v>4</v>
      </c>
      <c r="U48" s="12">
        <f>VLOOKUP($B48,[2]ok!$AY$9:$CO$434,13,0)</f>
        <v>5</v>
      </c>
      <c r="V48" s="12">
        <f>VLOOKUP($B48,[2]ok!$AY$9:$CO$434,14,0)</f>
        <v>5</v>
      </c>
      <c r="W48" s="12">
        <f>VLOOKUP($B48,[2]ok!$AY$9:$CO$434,15,0)</f>
        <v>5</v>
      </c>
      <c r="X48" s="12">
        <f>VLOOKUP($B48,[2]ok!$AY$9:$CO$434,16,0)</f>
        <v>5</v>
      </c>
      <c r="Y48" s="12">
        <f>VLOOKUP($B48,[2]ok!$AY$9:$CO$434,17,0)</f>
        <v>5</v>
      </c>
      <c r="Z48" s="12">
        <f>VLOOKUP($B48,[2]ok!$AY$9:$CO$434,18,0)</f>
        <v>5</v>
      </c>
      <c r="AA48" s="12">
        <f>VLOOKUP($B48,[2]ok!$AY$9:$CO$434,19,0)</f>
        <v>5</v>
      </c>
      <c r="AB48" s="12">
        <f>VLOOKUP($B48,[2]ok!$AY$9:$CO$434,20,0)</f>
        <v>5</v>
      </c>
      <c r="AC48" s="12">
        <f>VLOOKUP($B48,[2]ok!$AY$9:$CO$434,21,0)</f>
        <v>5</v>
      </c>
      <c r="AD48" s="12">
        <f>VLOOKUP($B48,[2]ok!$AY$9:$CO$434,22,0)</f>
        <v>26</v>
      </c>
      <c r="AE48" s="12">
        <f>VLOOKUP($B48,[2]ok!$AY$9:$CO$434,23,0)</f>
        <v>23</v>
      </c>
      <c r="AF48" s="12">
        <f>VLOOKUP($B48,[2]ok!$AY$9:$CO$434,24,0)</f>
        <v>23</v>
      </c>
      <c r="AG48" s="12">
        <f>VLOOKUP($B48,[2]ok!$AY$9:$CO$434,25,0)</f>
        <v>19</v>
      </c>
      <c r="AH48" s="12">
        <f>VLOOKUP($B48,[2]ok!$AY$9:$CO$434,26,0)</f>
        <v>17</v>
      </c>
      <c r="AI48" s="12">
        <f>VLOOKUP($B48,[2]ok!$AY$9:$CO$434,27,0)</f>
        <v>14</v>
      </c>
      <c r="AJ48" s="12">
        <f>VLOOKUP($B48,[2]ok!$AY$9:$CO$434,28,0)</f>
        <v>11</v>
      </c>
      <c r="AK48" s="12">
        <f>VLOOKUP($B48,[2]ok!$AY$9:$CO$434,29,0)</f>
        <v>9</v>
      </c>
      <c r="AL48" s="12">
        <f>VLOOKUP($B48,[2]ok!$AY$9:$CO$434,30,0)</f>
        <v>7</v>
      </c>
      <c r="AM48" s="12">
        <f>VLOOKUP($B48,[2]ok!$AY$9:$CO$434,31,0)</f>
        <v>5</v>
      </c>
      <c r="AN48" s="12">
        <f>VLOOKUP($B48,[2]ok!$AY$9:$CO$434,32,0)</f>
        <v>4</v>
      </c>
      <c r="AO48" s="12">
        <f>VLOOKUP($B48,[2]ok!$AY$9:$CO$434,33,0)</f>
        <v>2</v>
      </c>
      <c r="AP48" s="12">
        <f>VLOOKUP($B48,[2]ok!$AY$9:$CO$434,34,0)</f>
        <v>2</v>
      </c>
      <c r="AQ48" s="12">
        <f>VLOOKUP($B48,[2]ok!$AY$9:$CO$434,39,0)</f>
        <v>131</v>
      </c>
      <c r="AR48" s="12">
        <f>VLOOKUP($B48,[2]ok!$AY$9:$CO$434,40,0)</f>
        <v>12</v>
      </c>
      <c r="AS48" s="12">
        <f>VLOOKUP($B48,[2]ok!$AY$9:$CO$434,41,0)</f>
        <v>13</v>
      </c>
      <c r="AT48" s="12">
        <f>VLOOKUP($B48,[2]ok!$AY$9:$CO$434,42,0)</f>
        <v>65</v>
      </c>
      <c r="AU48" s="12">
        <f>VLOOKUP($B48,[2]ok!$AY$9:$CO$434,43,0)</f>
        <v>0</v>
      </c>
    </row>
    <row r="49" spans="1:47" s="10" customFormat="1" ht="12">
      <c r="A49" s="54">
        <v>47</v>
      </c>
      <c r="B49" s="54"/>
      <c r="C49" s="85" t="s">
        <v>352</v>
      </c>
      <c r="D49" s="85" t="s">
        <v>276</v>
      </c>
      <c r="E49" s="85" t="s">
        <v>281</v>
      </c>
      <c r="F49" s="85" t="s">
        <v>281</v>
      </c>
      <c r="G49" s="11" t="s">
        <v>1214</v>
      </c>
      <c r="H49" s="29"/>
      <c r="I49" s="29">
        <f t="shared" si="0"/>
        <v>16078</v>
      </c>
      <c r="J49" s="63">
        <f t="shared" ref="J49:AU49" si="14">SUM(J50:J56)</f>
        <v>243</v>
      </c>
      <c r="K49" s="63">
        <f t="shared" si="14"/>
        <v>261</v>
      </c>
      <c r="L49" s="63">
        <f t="shared" si="14"/>
        <v>286</v>
      </c>
      <c r="M49" s="63">
        <f t="shared" si="14"/>
        <v>320</v>
      </c>
      <c r="N49" s="63">
        <f t="shared" si="14"/>
        <v>350</v>
      </c>
      <c r="O49" s="63">
        <f t="shared" si="14"/>
        <v>338</v>
      </c>
      <c r="P49" s="63">
        <f t="shared" si="14"/>
        <v>272</v>
      </c>
      <c r="Q49" s="63">
        <f t="shared" si="14"/>
        <v>283</v>
      </c>
      <c r="R49" s="63">
        <f t="shared" si="14"/>
        <v>297</v>
      </c>
      <c r="S49" s="63">
        <f t="shared" si="14"/>
        <v>310</v>
      </c>
      <c r="T49" s="63">
        <f t="shared" si="14"/>
        <v>330</v>
      </c>
      <c r="U49" s="63">
        <f t="shared" si="14"/>
        <v>353</v>
      </c>
      <c r="V49" s="63">
        <f t="shared" si="14"/>
        <v>365</v>
      </c>
      <c r="W49" s="63">
        <f t="shared" si="14"/>
        <v>365</v>
      </c>
      <c r="X49" s="63">
        <f t="shared" si="14"/>
        <v>355</v>
      </c>
      <c r="Y49" s="63">
        <f t="shared" si="14"/>
        <v>349</v>
      </c>
      <c r="Z49" s="63">
        <f t="shared" si="14"/>
        <v>341</v>
      </c>
      <c r="AA49" s="63">
        <f t="shared" si="14"/>
        <v>330</v>
      </c>
      <c r="AB49" s="63">
        <f t="shared" si="14"/>
        <v>320</v>
      </c>
      <c r="AC49" s="63">
        <f t="shared" si="14"/>
        <v>306</v>
      </c>
      <c r="AD49" s="63">
        <f t="shared" si="14"/>
        <v>1373</v>
      </c>
      <c r="AE49" s="63">
        <f t="shared" si="14"/>
        <v>1238</v>
      </c>
      <c r="AF49" s="63">
        <f t="shared" si="14"/>
        <v>1422</v>
      </c>
      <c r="AG49" s="63">
        <f t="shared" si="14"/>
        <v>1108</v>
      </c>
      <c r="AH49" s="63">
        <f t="shared" si="14"/>
        <v>934</v>
      </c>
      <c r="AI49" s="63">
        <f t="shared" si="14"/>
        <v>887</v>
      </c>
      <c r="AJ49" s="63">
        <f t="shared" si="14"/>
        <v>706</v>
      </c>
      <c r="AK49" s="63">
        <f t="shared" si="14"/>
        <v>647</v>
      </c>
      <c r="AL49" s="63">
        <f t="shared" si="14"/>
        <v>481</v>
      </c>
      <c r="AM49" s="63">
        <f t="shared" si="14"/>
        <v>355</v>
      </c>
      <c r="AN49" s="63">
        <f t="shared" si="14"/>
        <v>263</v>
      </c>
      <c r="AO49" s="63">
        <f t="shared" si="14"/>
        <v>180</v>
      </c>
      <c r="AP49" s="63">
        <f t="shared" si="14"/>
        <v>110</v>
      </c>
      <c r="AQ49" s="63">
        <f t="shared" si="14"/>
        <v>8493</v>
      </c>
      <c r="AR49" s="63">
        <f t="shared" si="14"/>
        <v>876</v>
      </c>
      <c r="AS49" s="63">
        <f t="shared" si="14"/>
        <v>862</v>
      </c>
      <c r="AT49" s="63">
        <f t="shared" si="14"/>
        <v>3813</v>
      </c>
      <c r="AU49" s="63">
        <f t="shared" si="14"/>
        <v>223</v>
      </c>
    </row>
    <row r="50" spans="1:47" s="10" customFormat="1" ht="12">
      <c r="A50" s="58">
        <v>48</v>
      </c>
      <c r="B50" s="58">
        <v>4605</v>
      </c>
      <c r="C50" s="59" t="s">
        <v>352</v>
      </c>
      <c r="D50" s="59" t="s">
        <v>276</v>
      </c>
      <c r="E50" s="59" t="s">
        <v>446</v>
      </c>
      <c r="F50" s="59" t="s">
        <v>282</v>
      </c>
      <c r="G50" s="12" t="s">
        <v>283</v>
      </c>
      <c r="H50" s="14">
        <f t="shared" ref="H50:H56" si="15">B50</f>
        <v>4605</v>
      </c>
      <c r="I50" s="14">
        <f t="shared" si="0"/>
        <v>8302</v>
      </c>
      <c r="J50" s="12">
        <f>VLOOKUP($B50,'[1]METAS 2019'!$D$4:$Q$843,5,0)</f>
        <v>126</v>
      </c>
      <c r="K50" s="12">
        <f>VLOOKUP($B50,'[1]METAS 2019'!$D$4:$Q$843,4,0)</f>
        <v>125</v>
      </c>
      <c r="L50" s="12">
        <f>VLOOKUP($B50,'[1]METAS 2019'!$D$4:$Q$843,11,0)</f>
        <v>148</v>
      </c>
      <c r="M50" s="12">
        <f>VLOOKUP($B50,'[1]METAS 2019'!$D$4:$Q$843,12,0)</f>
        <v>147</v>
      </c>
      <c r="N50" s="12">
        <f>VLOOKUP($B50,'[1]METAS 2019'!$D$4:$Q$843,13,0)</f>
        <v>194</v>
      </c>
      <c r="O50" s="12">
        <f>VLOOKUP($B50,'[1]METAS 2019'!$D$4:$Q$843,14,0)</f>
        <v>160</v>
      </c>
      <c r="P50" s="12">
        <f>VLOOKUP($B50,[2]ok!$AY$9:$CO$434,8,0)</f>
        <v>140</v>
      </c>
      <c r="Q50" s="12">
        <f>VLOOKUP($B50,[2]ok!$AY$9:$CO$434,9,0)</f>
        <v>149</v>
      </c>
      <c r="R50" s="12">
        <f>VLOOKUP($B50,[2]ok!$AY$9:$CO$434,10,0)</f>
        <v>154</v>
      </c>
      <c r="S50" s="12">
        <f>VLOOKUP($B50,[2]ok!$AY$9:$CO$434,11,0)</f>
        <v>161</v>
      </c>
      <c r="T50" s="12">
        <f>VLOOKUP($B50,[2]ok!$AY$9:$CO$434,12,0)</f>
        <v>171</v>
      </c>
      <c r="U50" s="12">
        <f>VLOOKUP($B50,[2]ok!$AY$9:$CO$434,13,0)</f>
        <v>184</v>
      </c>
      <c r="V50" s="12">
        <f>VLOOKUP($B50,[2]ok!$AY$9:$CO$434,14,0)</f>
        <v>187</v>
      </c>
      <c r="W50" s="12">
        <f>VLOOKUP($B50,[2]ok!$AY$9:$CO$434,15,0)</f>
        <v>192</v>
      </c>
      <c r="X50" s="12">
        <f>VLOOKUP($B50,[2]ok!$AY$9:$CO$434,16,0)</f>
        <v>183</v>
      </c>
      <c r="Y50" s="12">
        <f>VLOOKUP($B50,[2]ok!$AY$9:$CO$434,17,0)</f>
        <v>181</v>
      </c>
      <c r="Z50" s="12">
        <f>VLOOKUP($B50,[2]ok!$AY$9:$CO$434,18,0)</f>
        <v>178</v>
      </c>
      <c r="AA50" s="12">
        <f>VLOOKUP($B50,[2]ok!$AY$9:$CO$434,19,0)</f>
        <v>171</v>
      </c>
      <c r="AB50" s="12">
        <f>VLOOKUP($B50,[2]ok!$AY$9:$CO$434,20,0)</f>
        <v>165</v>
      </c>
      <c r="AC50" s="12">
        <f>VLOOKUP($B50,[2]ok!$AY$9:$CO$434,21,0)</f>
        <v>157</v>
      </c>
      <c r="AD50" s="12">
        <f>VLOOKUP($B50,[2]ok!$AY$9:$CO$434,22,0)</f>
        <v>711</v>
      </c>
      <c r="AE50" s="12">
        <f>VLOOKUP($B50,[2]ok!$AY$9:$CO$434,23,0)</f>
        <v>643</v>
      </c>
      <c r="AF50" s="12">
        <f>VLOOKUP($B50,[2]ok!$AY$9:$CO$434,24,0)</f>
        <v>737</v>
      </c>
      <c r="AG50" s="12">
        <f>VLOOKUP($B50,[2]ok!$AY$9:$CO$434,25,0)</f>
        <v>574</v>
      </c>
      <c r="AH50" s="12">
        <f>VLOOKUP($B50,[2]ok!$AY$9:$CO$434,26,0)</f>
        <v>483</v>
      </c>
      <c r="AI50" s="12">
        <f>VLOOKUP($B50,[2]ok!$AY$9:$CO$434,27,0)</f>
        <v>459</v>
      </c>
      <c r="AJ50" s="12">
        <f>VLOOKUP($B50,[2]ok!$AY$9:$CO$434,28,0)</f>
        <v>365</v>
      </c>
      <c r="AK50" s="12">
        <f>VLOOKUP($B50,[2]ok!$AY$9:$CO$434,29,0)</f>
        <v>335</v>
      </c>
      <c r="AL50" s="12">
        <f>VLOOKUP($B50,[2]ok!$AY$9:$CO$434,30,0)</f>
        <v>250</v>
      </c>
      <c r="AM50" s="12">
        <f>VLOOKUP($B50,[2]ok!$AY$9:$CO$434,31,0)</f>
        <v>183</v>
      </c>
      <c r="AN50" s="12">
        <f>VLOOKUP($B50,[2]ok!$AY$9:$CO$434,32,0)</f>
        <v>136</v>
      </c>
      <c r="AO50" s="12">
        <f>VLOOKUP($B50,[2]ok!$AY$9:$CO$434,33,0)</f>
        <v>95</v>
      </c>
      <c r="AP50" s="12">
        <f>VLOOKUP($B50,[2]ok!$AY$9:$CO$434,34,0)</f>
        <v>58</v>
      </c>
      <c r="AQ50" s="12">
        <f>VLOOKUP($B50,[2]ok!$AY$9:$CO$434,39,0)</f>
        <v>4404</v>
      </c>
      <c r="AR50" s="12">
        <f>VLOOKUP($B50,[2]ok!$AY$9:$CO$434,40,0)</f>
        <v>454</v>
      </c>
      <c r="AS50" s="12">
        <f>VLOOKUP($B50,[2]ok!$AY$9:$CO$434,41,0)</f>
        <v>449</v>
      </c>
      <c r="AT50" s="12">
        <f>VLOOKUP($B50,[2]ok!$AY$9:$CO$434,42,0)</f>
        <v>1979</v>
      </c>
      <c r="AU50" s="12">
        <f>VLOOKUP($B50,[2]ok!$AY$9:$CO$434,43,0)</f>
        <v>120</v>
      </c>
    </row>
    <row r="51" spans="1:47" s="10" customFormat="1" ht="12">
      <c r="A51" s="58">
        <v>49</v>
      </c>
      <c r="B51" s="58">
        <v>4598</v>
      </c>
      <c r="C51" s="59" t="s">
        <v>352</v>
      </c>
      <c r="D51" s="59" t="s">
        <v>276</v>
      </c>
      <c r="E51" s="59" t="s">
        <v>446</v>
      </c>
      <c r="F51" s="59" t="s">
        <v>66</v>
      </c>
      <c r="G51" s="12" t="s">
        <v>266</v>
      </c>
      <c r="H51" s="14">
        <f t="shared" si="15"/>
        <v>4598</v>
      </c>
      <c r="I51" s="14">
        <f t="shared" si="0"/>
        <v>1269</v>
      </c>
      <c r="J51" s="12">
        <f>VLOOKUP($B51,'[1]METAS 2019'!$D$4:$Q$843,5,0)</f>
        <v>19</v>
      </c>
      <c r="K51" s="12">
        <f>VLOOKUP($B51,'[1]METAS 2019'!$D$4:$Q$843,4,0)</f>
        <v>23</v>
      </c>
      <c r="L51" s="12">
        <f>VLOOKUP($B51,'[1]METAS 2019'!$D$4:$Q$843,11,0)</f>
        <v>27</v>
      </c>
      <c r="M51" s="12">
        <f>VLOOKUP($B51,'[1]METAS 2019'!$D$4:$Q$843,12,0)</f>
        <v>24</v>
      </c>
      <c r="N51" s="12">
        <f>VLOOKUP($B51,'[1]METAS 2019'!$D$4:$Q$843,13,0)</f>
        <v>32</v>
      </c>
      <c r="O51" s="12">
        <f>VLOOKUP($B51,'[1]METAS 2019'!$D$4:$Q$843,14,0)</f>
        <v>28</v>
      </c>
      <c r="P51" s="12">
        <f>VLOOKUP($B51,[2]ok!$AY$9:$CO$434,8,0)</f>
        <v>21</v>
      </c>
      <c r="Q51" s="12">
        <f>VLOOKUP($B51,[2]ok!$AY$9:$CO$434,9,0)</f>
        <v>22</v>
      </c>
      <c r="R51" s="12">
        <f>VLOOKUP($B51,[2]ok!$AY$9:$CO$434,10,0)</f>
        <v>23</v>
      </c>
      <c r="S51" s="12">
        <f>VLOOKUP($B51,[2]ok!$AY$9:$CO$434,11,0)</f>
        <v>24</v>
      </c>
      <c r="T51" s="12">
        <f>VLOOKUP($B51,[2]ok!$AY$9:$CO$434,12,0)</f>
        <v>26</v>
      </c>
      <c r="U51" s="12">
        <f>VLOOKUP($B51,[2]ok!$AY$9:$CO$434,13,0)</f>
        <v>27</v>
      </c>
      <c r="V51" s="12">
        <f>VLOOKUP($B51,[2]ok!$AY$9:$CO$434,14,0)</f>
        <v>29</v>
      </c>
      <c r="W51" s="12">
        <f>VLOOKUP($B51,[2]ok!$AY$9:$CO$434,15,0)</f>
        <v>28</v>
      </c>
      <c r="X51" s="12">
        <f>VLOOKUP($B51,[2]ok!$AY$9:$CO$434,16,0)</f>
        <v>28</v>
      </c>
      <c r="Y51" s="12">
        <f>VLOOKUP($B51,[2]ok!$AY$9:$CO$434,17,0)</f>
        <v>27</v>
      </c>
      <c r="Z51" s="12">
        <f>VLOOKUP($B51,[2]ok!$AY$9:$CO$434,18,0)</f>
        <v>27</v>
      </c>
      <c r="AA51" s="12">
        <f>VLOOKUP($B51,[2]ok!$AY$9:$CO$434,19,0)</f>
        <v>26</v>
      </c>
      <c r="AB51" s="12">
        <f>VLOOKUP($B51,[2]ok!$AY$9:$CO$434,20,0)</f>
        <v>25</v>
      </c>
      <c r="AC51" s="12">
        <f>VLOOKUP($B51,[2]ok!$AY$9:$CO$434,21,0)</f>
        <v>24</v>
      </c>
      <c r="AD51" s="12">
        <f>VLOOKUP($B51,[2]ok!$AY$9:$CO$434,22,0)</f>
        <v>107</v>
      </c>
      <c r="AE51" s="12">
        <f>VLOOKUP($B51,[2]ok!$AY$9:$CO$434,23,0)</f>
        <v>97</v>
      </c>
      <c r="AF51" s="12">
        <f>VLOOKUP($B51,[2]ok!$AY$9:$CO$434,24,0)</f>
        <v>111</v>
      </c>
      <c r="AG51" s="12">
        <f>VLOOKUP($B51,[2]ok!$AY$9:$CO$434,25,0)</f>
        <v>87</v>
      </c>
      <c r="AH51" s="12">
        <f>VLOOKUP($B51,[2]ok!$AY$9:$CO$434,26,0)</f>
        <v>73</v>
      </c>
      <c r="AI51" s="12">
        <f>VLOOKUP($B51,[2]ok!$AY$9:$CO$434,27,0)</f>
        <v>69</v>
      </c>
      <c r="AJ51" s="12">
        <f>VLOOKUP($B51,[2]ok!$AY$9:$CO$434,28,0)</f>
        <v>55</v>
      </c>
      <c r="AK51" s="12">
        <f>VLOOKUP($B51,[2]ok!$AY$9:$CO$434,29,0)</f>
        <v>51</v>
      </c>
      <c r="AL51" s="12">
        <f>VLOOKUP($B51,[2]ok!$AY$9:$CO$434,30,0)</f>
        <v>38</v>
      </c>
      <c r="AM51" s="12">
        <f>VLOOKUP($B51,[2]ok!$AY$9:$CO$434,31,0)</f>
        <v>28</v>
      </c>
      <c r="AN51" s="12">
        <f>VLOOKUP($B51,[2]ok!$AY$9:$CO$434,32,0)</f>
        <v>21</v>
      </c>
      <c r="AO51" s="12">
        <f>VLOOKUP($B51,[2]ok!$AY$9:$CO$434,33,0)</f>
        <v>14</v>
      </c>
      <c r="AP51" s="12">
        <f>VLOOKUP($B51,[2]ok!$AY$9:$CO$434,34,0)</f>
        <v>8</v>
      </c>
      <c r="AQ51" s="12">
        <f>VLOOKUP($B51,[2]ok!$AY$9:$CO$434,39,0)</f>
        <v>664</v>
      </c>
      <c r="AR51" s="12">
        <f>VLOOKUP($B51,[2]ok!$AY$9:$CO$434,40,0)</f>
        <v>68</v>
      </c>
      <c r="AS51" s="12">
        <f>VLOOKUP($B51,[2]ok!$AY$9:$CO$434,41,0)</f>
        <v>67</v>
      </c>
      <c r="AT51" s="12">
        <f>VLOOKUP($B51,[2]ok!$AY$9:$CO$434,42,0)</f>
        <v>298</v>
      </c>
      <c r="AU51" s="12">
        <f>VLOOKUP($B51,[2]ok!$AY$9:$CO$434,43,0)</f>
        <v>19</v>
      </c>
    </row>
    <row r="52" spans="1:47" s="10" customFormat="1" ht="12">
      <c r="A52" s="58">
        <v>50</v>
      </c>
      <c r="B52" s="58">
        <v>4596</v>
      </c>
      <c r="C52" s="59" t="s">
        <v>352</v>
      </c>
      <c r="D52" s="59" t="s">
        <v>276</v>
      </c>
      <c r="E52" s="59" t="s">
        <v>446</v>
      </c>
      <c r="F52" s="59" t="s">
        <v>67</v>
      </c>
      <c r="G52" s="12" t="s">
        <v>266</v>
      </c>
      <c r="H52" s="14">
        <f t="shared" si="15"/>
        <v>4596</v>
      </c>
      <c r="I52" s="14">
        <f t="shared" si="0"/>
        <v>1412</v>
      </c>
      <c r="J52" s="12">
        <f>VLOOKUP($B52,'[1]METAS 2019'!$D$4:$Q$843,5,0)</f>
        <v>21</v>
      </c>
      <c r="K52" s="12">
        <f>VLOOKUP($B52,'[1]METAS 2019'!$D$4:$Q$843,4,0)</f>
        <v>23</v>
      </c>
      <c r="L52" s="12">
        <f>VLOOKUP($B52,'[1]METAS 2019'!$D$4:$Q$843,11,0)</f>
        <v>25</v>
      </c>
      <c r="M52" s="12">
        <f>VLOOKUP($B52,'[1]METAS 2019'!$D$4:$Q$843,12,0)</f>
        <v>36</v>
      </c>
      <c r="N52" s="12">
        <f>VLOOKUP($B52,'[1]METAS 2019'!$D$4:$Q$843,13,0)</f>
        <v>33</v>
      </c>
      <c r="O52" s="12">
        <f>VLOOKUP($B52,'[1]METAS 2019'!$D$4:$Q$843,14,0)</f>
        <v>38</v>
      </c>
      <c r="P52" s="12">
        <f>VLOOKUP($B52,[2]ok!$AY$9:$CO$434,8,0)</f>
        <v>24</v>
      </c>
      <c r="Q52" s="12">
        <f>VLOOKUP($B52,[2]ok!$AY$9:$CO$434,9,0)</f>
        <v>24</v>
      </c>
      <c r="R52" s="12">
        <f>VLOOKUP($B52,[2]ok!$AY$9:$CO$434,10,0)</f>
        <v>26</v>
      </c>
      <c r="S52" s="12">
        <f>VLOOKUP($B52,[2]ok!$AY$9:$CO$434,11,0)</f>
        <v>27</v>
      </c>
      <c r="T52" s="12">
        <f>VLOOKUP($B52,[2]ok!$AY$9:$CO$434,12,0)</f>
        <v>29</v>
      </c>
      <c r="U52" s="12">
        <f>VLOOKUP($B52,[2]ok!$AY$9:$CO$434,13,0)</f>
        <v>30</v>
      </c>
      <c r="V52" s="12">
        <f>VLOOKUP($B52,[2]ok!$AY$9:$CO$434,14,0)</f>
        <v>32</v>
      </c>
      <c r="W52" s="12">
        <f>VLOOKUP($B52,[2]ok!$AY$9:$CO$434,15,0)</f>
        <v>31</v>
      </c>
      <c r="X52" s="12">
        <f>VLOOKUP($B52,[2]ok!$AY$9:$CO$434,16,0)</f>
        <v>31</v>
      </c>
      <c r="Y52" s="12">
        <f>VLOOKUP($B52,[2]ok!$AY$9:$CO$434,17,0)</f>
        <v>30</v>
      </c>
      <c r="Z52" s="12">
        <f>VLOOKUP($B52,[2]ok!$AY$9:$CO$434,18,0)</f>
        <v>29</v>
      </c>
      <c r="AA52" s="12">
        <f>VLOOKUP($B52,[2]ok!$AY$9:$CO$434,19,0)</f>
        <v>29</v>
      </c>
      <c r="AB52" s="12">
        <f>VLOOKUP($B52,[2]ok!$AY$9:$CO$434,20,0)</f>
        <v>28</v>
      </c>
      <c r="AC52" s="12">
        <f>VLOOKUP($B52,[2]ok!$AY$9:$CO$434,21,0)</f>
        <v>27</v>
      </c>
      <c r="AD52" s="12">
        <f>VLOOKUP($B52,[2]ok!$AY$9:$CO$434,22,0)</f>
        <v>119</v>
      </c>
      <c r="AE52" s="12">
        <f>VLOOKUP($B52,[2]ok!$AY$9:$CO$434,23,0)</f>
        <v>107</v>
      </c>
      <c r="AF52" s="12">
        <f>VLOOKUP($B52,[2]ok!$AY$9:$CO$434,24,0)</f>
        <v>123</v>
      </c>
      <c r="AG52" s="12">
        <f>VLOOKUP($B52,[2]ok!$AY$9:$CO$434,25,0)</f>
        <v>96</v>
      </c>
      <c r="AH52" s="12">
        <f>VLOOKUP($B52,[2]ok!$AY$9:$CO$434,26,0)</f>
        <v>81</v>
      </c>
      <c r="AI52" s="12">
        <f>VLOOKUP($B52,[2]ok!$AY$9:$CO$434,27,0)</f>
        <v>77</v>
      </c>
      <c r="AJ52" s="12">
        <f>VLOOKUP($B52,[2]ok!$AY$9:$CO$434,28,0)</f>
        <v>61</v>
      </c>
      <c r="AK52" s="12">
        <f>VLOOKUP($B52,[2]ok!$AY$9:$CO$434,29,0)</f>
        <v>56</v>
      </c>
      <c r="AL52" s="12">
        <f>VLOOKUP($B52,[2]ok!$AY$9:$CO$434,30,0)</f>
        <v>41</v>
      </c>
      <c r="AM52" s="12">
        <f>VLOOKUP($B52,[2]ok!$AY$9:$CO$434,31,0)</f>
        <v>31</v>
      </c>
      <c r="AN52" s="12">
        <f>VLOOKUP($B52,[2]ok!$AY$9:$CO$434,32,0)</f>
        <v>23</v>
      </c>
      <c r="AO52" s="12">
        <f>VLOOKUP($B52,[2]ok!$AY$9:$CO$434,33,0)</f>
        <v>15</v>
      </c>
      <c r="AP52" s="12">
        <f>VLOOKUP($B52,[2]ok!$AY$9:$CO$434,34,0)</f>
        <v>9</v>
      </c>
      <c r="AQ52" s="12">
        <f>VLOOKUP($B52,[2]ok!$AY$9:$CO$434,39,0)</f>
        <v>734</v>
      </c>
      <c r="AR52" s="12">
        <f>VLOOKUP($B52,[2]ok!$AY$9:$CO$434,40,0)</f>
        <v>76</v>
      </c>
      <c r="AS52" s="12">
        <f>VLOOKUP($B52,[2]ok!$AY$9:$CO$434,41,0)</f>
        <v>74</v>
      </c>
      <c r="AT52" s="12">
        <f>VLOOKUP($B52,[2]ok!$AY$9:$CO$434,42,0)</f>
        <v>329</v>
      </c>
      <c r="AU52" s="12">
        <f>VLOOKUP($B52,[2]ok!$AY$9:$CO$434,43,0)</f>
        <v>19</v>
      </c>
    </row>
    <row r="53" spans="1:47" s="10" customFormat="1" ht="12">
      <c r="A53" s="58">
        <v>51</v>
      </c>
      <c r="B53" s="58">
        <v>4599</v>
      </c>
      <c r="C53" s="59" t="s">
        <v>352</v>
      </c>
      <c r="D53" s="59" t="s">
        <v>276</v>
      </c>
      <c r="E53" s="59" t="s">
        <v>446</v>
      </c>
      <c r="F53" s="59" t="s">
        <v>284</v>
      </c>
      <c r="G53" s="12" t="s">
        <v>266</v>
      </c>
      <c r="H53" s="14">
        <f t="shared" si="15"/>
        <v>4599</v>
      </c>
      <c r="I53" s="14">
        <f t="shared" si="0"/>
        <v>1704</v>
      </c>
      <c r="J53" s="12">
        <f>VLOOKUP($B53,'[1]METAS 2019'!$D$4:$Q$843,5,0)</f>
        <v>26</v>
      </c>
      <c r="K53" s="12">
        <f>VLOOKUP($B53,'[1]METAS 2019'!$D$4:$Q$843,4,0)</f>
        <v>31</v>
      </c>
      <c r="L53" s="12">
        <f>VLOOKUP($B53,'[1]METAS 2019'!$D$4:$Q$843,11,0)</f>
        <v>23</v>
      </c>
      <c r="M53" s="12">
        <f>VLOOKUP($B53,'[1]METAS 2019'!$D$4:$Q$843,12,0)</f>
        <v>33</v>
      </c>
      <c r="N53" s="12">
        <f>VLOOKUP($B53,'[1]METAS 2019'!$D$4:$Q$843,13,0)</f>
        <v>29</v>
      </c>
      <c r="O53" s="12">
        <f>VLOOKUP($B53,'[1]METAS 2019'!$D$4:$Q$843,14,0)</f>
        <v>36</v>
      </c>
      <c r="P53" s="12">
        <f>VLOOKUP($B53,[2]ok!$AY$9:$CO$434,8,0)</f>
        <v>29</v>
      </c>
      <c r="Q53" s="12">
        <f>VLOOKUP($B53,[2]ok!$AY$9:$CO$434,9,0)</f>
        <v>30</v>
      </c>
      <c r="R53" s="12">
        <f>VLOOKUP($B53,[2]ok!$AY$9:$CO$434,10,0)</f>
        <v>32</v>
      </c>
      <c r="S53" s="12">
        <f>VLOOKUP($B53,[2]ok!$AY$9:$CO$434,11,0)</f>
        <v>33</v>
      </c>
      <c r="T53" s="12">
        <f>VLOOKUP($B53,[2]ok!$AY$9:$CO$434,12,0)</f>
        <v>35</v>
      </c>
      <c r="U53" s="12">
        <f>VLOOKUP($B53,[2]ok!$AY$9:$CO$434,13,0)</f>
        <v>38</v>
      </c>
      <c r="V53" s="12">
        <f>VLOOKUP($B53,[2]ok!$AY$9:$CO$434,14,0)</f>
        <v>39</v>
      </c>
      <c r="W53" s="12">
        <f>VLOOKUP($B53,[2]ok!$AY$9:$CO$434,15,0)</f>
        <v>39</v>
      </c>
      <c r="X53" s="12">
        <f>VLOOKUP($B53,[2]ok!$AY$9:$CO$434,16,0)</f>
        <v>38</v>
      </c>
      <c r="Y53" s="12">
        <f>VLOOKUP($B53,[2]ok!$AY$9:$CO$434,17,0)</f>
        <v>37</v>
      </c>
      <c r="Z53" s="12">
        <f>VLOOKUP($B53,[2]ok!$AY$9:$CO$434,18,0)</f>
        <v>36</v>
      </c>
      <c r="AA53" s="12">
        <f>VLOOKUP($B53,[2]ok!$AY$9:$CO$434,19,0)</f>
        <v>35</v>
      </c>
      <c r="AB53" s="12">
        <f>VLOOKUP($B53,[2]ok!$AY$9:$CO$434,20,0)</f>
        <v>34</v>
      </c>
      <c r="AC53" s="12">
        <f>VLOOKUP($B53,[2]ok!$AY$9:$CO$434,21,0)</f>
        <v>33</v>
      </c>
      <c r="AD53" s="12">
        <f>VLOOKUP($B53,[2]ok!$AY$9:$CO$434,22,0)</f>
        <v>147</v>
      </c>
      <c r="AE53" s="12">
        <f>VLOOKUP($B53,[2]ok!$AY$9:$CO$434,23,0)</f>
        <v>132</v>
      </c>
      <c r="AF53" s="12">
        <f>VLOOKUP($B53,[2]ok!$AY$9:$CO$434,24,0)</f>
        <v>152</v>
      </c>
      <c r="AG53" s="12">
        <f>VLOOKUP($B53,[2]ok!$AY$9:$CO$434,25,0)</f>
        <v>119</v>
      </c>
      <c r="AH53" s="12">
        <f>VLOOKUP($B53,[2]ok!$AY$9:$CO$434,26,0)</f>
        <v>100</v>
      </c>
      <c r="AI53" s="12">
        <f>VLOOKUP($B53,[2]ok!$AY$9:$CO$434,27,0)</f>
        <v>95</v>
      </c>
      <c r="AJ53" s="12">
        <f>VLOOKUP($B53,[2]ok!$AY$9:$CO$434,28,0)</f>
        <v>76</v>
      </c>
      <c r="AK53" s="12">
        <f>VLOOKUP($B53,[2]ok!$AY$9:$CO$434,29,0)</f>
        <v>69</v>
      </c>
      <c r="AL53" s="12">
        <f>VLOOKUP($B53,[2]ok!$AY$9:$CO$434,30,0)</f>
        <v>51</v>
      </c>
      <c r="AM53" s="12">
        <f>VLOOKUP($B53,[2]ok!$AY$9:$CO$434,31,0)</f>
        <v>38</v>
      </c>
      <c r="AN53" s="12">
        <f>VLOOKUP($B53,[2]ok!$AY$9:$CO$434,32,0)</f>
        <v>28</v>
      </c>
      <c r="AO53" s="12">
        <f>VLOOKUP($B53,[2]ok!$AY$9:$CO$434,33,0)</f>
        <v>19</v>
      </c>
      <c r="AP53" s="12">
        <f>VLOOKUP($B53,[2]ok!$AY$9:$CO$434,34,0)</f>
        <v>12</v>
      </c>
      <c r="AQ53" s="12">
        <f>VLOOKUP($B53,[2]ok!$AY$9:$CO$434,39,0)</f>
        <v>909</v>
      </c>
      <c r="AR53" s="12">
        <f>VLOOKUP($B53,[2]ok!$AY$9:$CO$434,40,0)</f>
        <v>94</v>
      </c>
      <c r="AS53" s="12">
        <f>VLOOKUP($B53,[2]ok!$AY$9:$CO$434,41,0)</f>
        <v>92</v>
      </c>
      <c r="AT53" s="12">
        <f>VLOOKUP($B53,[2]ok!$AY$9:$CO$434,42,0)</f>
        <v>408</v>
      </c>
      <c r="AU53" s="12">
        <f>VLOOKUP($B53,[2]ok!$AY$9:$CO$434,43,0)</f>
        <v>22</v>
      </c>
    </row>
    <row r="54" spans="1:47" s="10" customFormat="1" ht="12">
      <c r="A54" s="58">
        <v>52</v>
      </c>
      <c r="B54" s="58">
        <v>4597</v>
      </c>
      <c r="C54" s="59" t="s">
        <v>352</v>
      </c>
      <c r="D54" s="59" t="s">
        <v>276</v>
      </c>
      <c r="E54" s="59" t="s">
        <v>446</v>
      </c>
      <c r="F54" s="59" t="s">
        <v>69</v>
      </c>
      <c r="G54" s="12" t="s">
        <v>266</v>
      </c>
      <c r="H54" s="14">
        <f t="shared" si="15"/>
        <v>4597</v>
      </c>
      <c r="I54" s="14">
        <f t="shared" si="0"/>
        <v>1008</v>
      </c>
      <c r="J54" s="12">
        <f>VLOOKUP($B54,'[1]METAS 2019'!$D$4:$Q$843,5,0)</f>
        <v>15</v>
      </c>
      <c r="K54" s="12">
        <f>VLOOKUP($B54,'[1]METAS 2019'!$D$4:$Q$843,4,0)</f>
        <v>18</v>
      </c>
      <c r="L54" s="12">
        <f>VLOOKUP($B54,'[1]METAS 2019'!$D$4:$Q$843,11,0)</f>
        <v>21</v>
      </c>
      <c r="M54" s="12">
        <f>VLOOKUP($B54,'[1]METAS 2019'!$D$4:$Q$843,12,0)</f>
        <v>27</v>
      </c>
      <c r="N54" s="12">
        <f>VLOOKUP($B54,'[1]METAS 2019'!$D$4:$Q$843,13,0)</f>
        <v>25</v>
      </c>
      <c r="O54" s="12">
        <f>VLOOKUP($B54,'[1]METAS 2019'!$D$4:$Q$843,14,0)</f>
        <v>20</v>
      </c>
      <c r="P54" s="12">
        <f>VLOOKUP($B54,[2]ok!$AY$9:$CO$434,8,0)</f>
        <v>17</v>
      </c>
      <c r="Q54" s="12">
        <f>VLOOKUP($B54,[2]ok!$AY$9:$CO$434,9,0)</f>
        <v>17</v>
      </c>
      <c r="R54" s="12">
        <f>VLOOKUP($B54,[2]ok!$AY$9:$CO$434,10,0)</f>
        <v>18</v>
      </c>
      <c r="S54" s="12">
        <f>VLOOKUP($B54,[2]ok!$AY$9:$CO$434,11,0)</f>
        <v>19</v>
      </c>
      <c r="T54" s="12">
        <f>VLOOKUP($B54,[2]ok!$AY$9:$CO$434,12,0)</f>
        <v>20</v>
      </c>
      <c r="U54" s="12">
        <f>VLOOKUP($B54,[2]ok!$AY$9:$CO$434,13,0)</f>
        <v>22</v>
      </c>
      <c r="V54" s="12">
        <f>VLOOKUP($B54,[2]ok!$AY$9:$CO$434,14,0)</f>
        <v>23</v>
      </c>
      <c r="W54" s="12">
        <f>VLOOKUP($B54,[2]ok!$AY$9:$CO$434,15,0)</f>
        <v>22</v>
      </c>
      <c r="X54" s="12">
        <f>VLOOKUP($B54,[2]ok!$AY$9:$CO$434,16,0)</f>
        <v>22</v>
      </c>
      <c r="Y54" s="12">
        <f>VLOOKUP($B54,[2]ok!$AY$9:$CO$434,17,0)</f>
        <v>22</v>
      </c>
      <c r="Z54" s="12">
        <f>VLOOKUP($B54,[2]ok!$AY$9:$CO$434,18,0)</f>
        <v>21</v>
      </c>
      <c r="AA54" s="12">
        <f>VLOOKUP($B54,[2]ok!$AY$9:$CO$434,19,0)</f>
        <v>20</v>
      </c>
      <c r="AB54" s="12">
        <f>VLOOKUP($B54,[2]ok!$AY$9:$CO$434,20,0)</f>
        <v>20</v>
      </c>
      <c r="AC54" s="12">
        <f>VLOOKUP($B54,[2]ok!$AY$9:$CO$434,21,0)</f>
        <v>19</v>
      </c>
      <c r="AD54" s="12">
        <f>VLOOKUP($B54,[2]ok!$AY$9:$CO$434,22,0)</f>
        <v>85</v>
      </c>
      <c r="AE54" s="12">
        <f>VLOOKUP($B54,[2]ok!$AY$9:$CO$434,23,0)</f>
        <v>76</v>
      </c>
      <c r="AF54" s="12">
        <f>VLOOKUP($B54,[2]ok!$AY$9:$CO$434,24,0)</f>
        <v>88</v>
      </c>
      <c r="AG54" s="12">
        <f>VLOOKUP($B54,[2]ok!$AY$9:$CO$434,25,0)</f>
        <v>68</v>
      </c>
      <c r="AH54" s="12">
        <f>VLOOKUP($B54,[2]ok!$AY$9:$CO$434,26,0)</f>
        <v>58</v>
      </c>
      <c r="AI54" s="12">
        <f>VLOOKUP($B54,[2]ok!$AY$9:$CO$434,27,0)</f>
        <v>55</v>
      </c>
      <c r="AJ54" s="12">
        <f>VLOOKUP($B54,[2]ok!$AY$9:$CO$434,28,0)</f>
        <v>44</v>
      </c>
      <c r="AK54" s="12">
        <f>VLOOKUP($B54,[2]ok!$AY$9:$CO$434,29,0)</f>
        <v>40</v>
      </c>
      <c r="AL54" s="12">
        <f>VLOOKUP($B54,[2]ok!$AY$9:$CO$434,30,0)</f>
        <v>30</v>
      </c>
      <c r="AM54" s="12">
        <f>VLOOKUP($B54,[2]ok!$AY$9:$CO$434,31,0)</f>
        <v>22</v>
      </c>
      <c r="AN54" s="12">
        <f>VLOOKUP($B54,[2]ok!$AY$9:$CO$434,32,0)</f>
        <v>16</v>
      </c>
      <c r="AO54" s="12">
        <f>VLOOKUP($B54,[2]ok!$AY$9:$CO$434,33,0)</f>
        <v>11</v>
      </c>
      <c r="AP54" s="12">
        <f>VLOOKUP($B54,[2]ok!$AY$9:$CO$434,34,0)</f>
        <v>7</v>
      </c>
      <c r="AQ54" s="12">
        <f>VLOOKUP($B54,[2]ok!$AY$9:$CO$434,39,0)</f>
        <v>524</v>
      </c>
      <c r="AR54" s="12">
        <f>VLOOKUP($B54,[2]ok!$AY$9:$CO$434,40,0)</f>
        <v>54</v>
      </c>
      <c r="AS54" s="12">
        <f>VLOOKUP($B54,[2]ok!$AY$9:$CO$434,41,0)</f>
        <v>53</v>
      </c>
      <c r="AT54" s="12">
        <f>VLOOKUP($B54,[2]ok!$AY$9:$CO$434,42,0)</f>
        <v>235</v>
      </c>
      <c r="AU54" s="12">
        <f>VLOOKUP($B54,[2]ok!$AY$9:$CO$434,43,0)</f>
        <v>13</v>
      </c>
    </row>
    <row r="55" spans="1:47" s="10" customFormat="1" ht="12">
      <c r="A55" s="58">
        <v>53</v>
      </c>
      <c r="B55" s="58">
        <v>4595</v>
      </c>
      <c r="C55" s="59" t="s">
        <v>352</v>
      </c>
      <c r="D55" s="59" t="s">
        <v>276</v>
      </c>
      <c r="E55" s="59" t="s">
        <v>446</v>
      </c>
      <c r="F55" s="59" t="s">
        <v>70</v>
      </c>
      <c r="G55" s="12" t="s">
        <v>266</v>
      </c>
      <c r="H55" s="14">
        <f t="shared" si="15"/>
        <v>4595</v>
      </c>
      <c r="I55" s="14">
        <f t="shared" si="0"/>
        <v>1388</v>
      </c>
      <c r="J55" s="12">
        <f>VLOOKUP($B55,'[1]METAS 2019'!$D$4:$Q$843,5,0)</f>
        <v>21</v>
      </c>
      <c r="K55" s="12">
        <f>VLOOKUP($B55,'[1]METAS 2019'!$D$4:$Q$843,4,0)</f>
        <v>26</v>
      </c>
      <c r="L55" s="12">
        <f>VLOOKUP($B55,'[1]METAS 2019'!$D$4:$Q$843,11,0)</f>
        <v>25</v>
      </c>
      <c r="M55" s="12">
        <f>VLOOKUP($B55,'[1]METAS 2019'!$D$4:$Q$843,12,0)</f>
        <v>35</v>
      </c>
      <c r="N55" s="12">
        <f>VLOOKUP($B55,'[1]METAS 2019'!$D$4:$Q$843,13,0)</f>
        <v>16</v>
      </c>
      <c r="O55" s="12">
        <f>VLOOKUP($B55,'[1]METAS 2019'!$D$4:$Q$843,14,0)</f>
        <v>29</v>
      </c>
      <c r="P55" s="12">
        <f>VLOOKUP($B55,[2]ok!$AY$9:$CO$434,8,0)</f>
        <v>24</v>
      </c>
      <c r="Q55" s="12">
        <f>VLOOKUP($B55,[2]ok!$AY$9:$CO$434,9,0)</f>
        <v>24</v>
      </c>
      <c r="R55" s="12">
        <f>VLOOKUP($B55,[2]ok!$AY$9:$CO$434,10,0)</f>
        <v>26</v>
      </c>
      <c r="S55" s="12">
        <f>VLOOKUP($B55,[2]ok!$AY$9:$CO$434,11,0)</f>
        <v>27</v>
      </c>
      <c r="T55" s="12">
        <f>VLOOKUP($B55,[2]ok!$AY$9:$CO$434,12,0)</f>
        <v>29</v>
      </c>
      <c r="U55" s="12">
        <f>VLOOKUP($B55,[2]ok!$AY$9:$CO$434,13,0)</f>
        <v>30</v>
      </c>
      <c r="V55" s="12">
        <f>VLOOKUP($B55,[2]ok!$AY$9:$CO$434,14,0)</f>
        <v>32</v>
      </c>
      <c r="W55" s="12">
        <f>VLOOKUP($B55,[2]ok!$AY$9:$CO$434,15,0)</f>
        <v>31</v>
      </c>
      <c r="X55" s="12">
        <f>VLOOKUP($B55,[2]ok!$AY$9:$CO$434,16,0)</f>
        <v>31</v>
      </c>
      <c r="Y55" s="12">
        <f>VLOOKUP($B55,[2]ok!$AY$9:$CO$434,17,0)</f>
        <v>30</v>
      </c>
      <c r="Z55" s="12">
        <f>VLOOKUP($B55,[2]ok!$AY$9:$CO$434,18,0)</f>
        <v>29</v>
      </c>
      <c r="AA55" s="12">
        <f>VLOOKUP($B55,[2]ok!$AY$9:$CO$434,19,0)</f>
        <v>29</v>
      </c>
      <c r="AB55" s="12">
        <f>VLOOKUP($B55,[2]ok!$AY$9:$CO$434,20,0)</f>
        <v>28</v>
      </c>
      <c r="AC55" s="12">
        <f>VLOOKUP($B55,[2]ok!$AY$9:$CO$434,21,0)</f>
        <v>27</v>
      </c>
      <c r="AD55" s="12">
        <f>VLOOKUP($B55,[2]ok!$AY$9:$CO$434,22,0)</f>
        <v>119</v>
      </c>
      <c r="AE55" s="12">
        <f>VLOOKUP($B55,[2]ok!$AY$9:$CO$434,23,0)</f>
        <v>107</v>
      </c>
      <c r="AF55" s="12">
        <f>VLOOKUP($B55,[2]ok!$AY$9:$CO$434,24,0)</f>
        <v>123</v>
      </c>
      <c r="AG55" s="12">
        <f>VLOOKUP($B55,[2]ok!$AY$9:$CO$434,25,0)</f>
        <v>96</v>
      </c>
      <c r="AH55" s="12">
        <f>VLOOKUP($B55,[2]ok!$AY$9:$CO$434,26,0)</f>
        <v>81</v>
      </c>
      <c r="AI55" s="12">
        <f>VLOOKUP($B55,[2]ok!$AY$9:$CO$434,27,0)</f>
        <v>77</v>
      </c>
      <c r="AJ55" s="12">
        <f>VLOOKUP($B55,[2]ok!$AY$9:$CO$434,28,0)</f>
        <v>61</v>
      </c>
      <c r="AK55" s="12">
        <f>VLOOKUP($B55,[2]ok!$AY$9:$CO$434,29,0)</f>
        <v>56</v>
      </c>
      <c r="AL55" s="12">
        <f>VLOOKUP($B55,[2]ok!$AY$9:$CO$434,30,0)</f>
        <v>41</v>
      </c>
      <c r="AM55" s="12">
        <f>VLOOKUP($B55,[2]ok!$AY$9:$CO$434,31,0)</f>
        <v>31</v>
      </c>
      <c r="AN55" s="12">
        <f>VLOOKUP($B55,[2]ok!$AY$9:$CO$434,32,0)</f>
        <v>23</v>
      </c>
      <c r="AO55" s="12">
        <f>VLOOKUP($B55,[2]ok!$AY$9:$CO$434,33,0)</f>
        <v>15</v>
      </c>
      <c r="AP55" s="12">
        <f>VLOOKUP($B55,[2]ok!$AY$9:$CO$434,34,0)</f>
        <v>9</v>
      </c>
      <c r="AQ55" s="12">
        <f>VLOOKUP($B55,[2]ok!$AY$9:$CO$434,39,0)</f>
        <v>734</v>
      </c>
      <c r="AR55" s="12">
        <f>VLOOKUP($B55,[2]ok!$AY$9:$CO$434,40,0)</f>
        <v>76</v>
      </c>
      <c r="AS55" s="12">
        <f>VLOOKUP($B55,[2]ok!$AY$9:$CO$434,41,0)</f>
        <v>74</v>
      </c>
      <c r="AT55" s="12">
        <f>VLOOKUP($B55,[2]ok!$AY$9:$CO$434,42,0)</f>
        <v>329</v>
      </c>
      <c r="AU55" s="12">
        <f>VLOOKUP($B55,[2]ok!$AY$9:$CO$434,43,0)</f>
        <v>12</v>
      </c>
    </row>
    <row r="56" spans="1:47" s="10" customFormat="1" ht="12">
      <c r="A56" s="58">
        <v>54</v>
      </c>
      <c r="B56" s="58">
        <v>7409</v>
      </c>
      <c r="C56" s="59" t="s">
        <v>352</v>
      </c>
      <c r="D56" s="59" t="s">
        <v>276</v>
      </c>
      <c r="E56" s="59" t="s">
        <v>446</v>
      </c>
      <c r="F56" s="59" t="s">
        <v>71</v>
      </c>
      <c r="G56" s="12" t="s">
        <v>266</v>
      </c>
      <c r="H56" s="14">
        <f t="shared" si="15"/>
        <v>7409</v>
      </c>
      <c r="I56" s="14">
        <f t="shared" si="0"/>
        <v>995</v>
      </c>
      <c r="J56" s="12">
        <f>VLOOKUP($B56,'[1]METAS 2019'!$D$4:$Q$843,5,0)</f>
        <v>15</v>
      </c>
      <c r="K56" s="12">
        <f>VLOOKUP($B56,'[1]METAS 2019'!$D$4:$Q$843,4,0)</f>
        <v>15</v>
      </c>
      <c r="L56" s="12">
        <f>VLOOKUP($B56,'[1]METAS 2019'!$D$4:$Q$843,11,0)</f>
        <v>17</v>
      </c>
      <c r="M56" s="12">
        <f>VLOOKUP($B56,'[1]METAS 2019'!$D$4:$Q$843,12,0)</f>
        <v>18</v>
      </c>
      <c r="N56" s="12">
        <f>VLOOKUP($B56,'[1]METAS 2019'!$D$4:$Q$843,13,0)</f>
        <v>21</v>
      </c>
      <c r="O56" s="12">
        <f>VLOOKUP($B56,'[1]METAS 2019'!$D$4:$Q$843,14,0)</f>
        <v>27</v>
      </c>
      <c r="P56" s="12">
        <f>VLOOKUP($B56,[2]ok!$AY$9:$CO$434,8,0)</f>
        <v>17</v>
      </c>
      <c r="Q56" s="12">
        <f>VLOOKUP($B56,[2]ok!$AY$9:$CO$434,9,0)</f>
        <v>17</v>
      </c>
      <c r="R56" s="12">
        <f>VLOOKUP($B56,[2]ok!$AY$9:$CO$434,10,0)</f>
        <v>18</v>
      </c>
      <c r="S56" s="12">
        <f>VLOOKUP($B56,[2]ok!$AY$9:$CO$434,11,0)</f>
        <v>19</v>
      </c>
      <c r="T56" s="12">
        <f>VLOOKUP($B56,[2]ok!$AY$9:$CO$434,12,0)</f>
        <v>20</v>
      </c>
      <c r="U56" s="12">
        <f>VLOOKUP($B56,[2]ok!$AY$9:$CO$434,13,0)</f>
        <v>22</v>
      </c>
      <c r="V56" s="12">
        <f>VLOOKUP($B56,[2]ok!$AY$9:$CO$434,14,0)</f>
        <v>23</v>
      </c>
      <c r="W56" s="12">
        <f>VLOOKUP($B56,[2]ok!$AY$9:$CO$434,15,0)</f>
        <v>22</v>
      </c>
      <c r="X56" s="12">
        <f>VLOOKUP($B56,[2]ok!$AY$9:$CO$434,16,0)</f>
        <v>22</v>
      </c>
      <c r="Y56" s="12">
        <f>VLOOKUP($B56,[2]ok!$AY$9:$CO$434,17,0)</f>
        <v>22</v>
      </c>
      <c r="Z56" s="12">
        <f>VLOOKUP($B56,[2]ok!$AY$9:$CO$434,18,0)</f>
        <v>21</v>
      </c>
      <c r="AA56" s="12">
        <f>VLOOKUP($B56,[2]ok!$AY$9:$CO$434,19,0)</f>
        <v>20</v>
      </c>
      <c r="AB56" s="12">
        <f>VLOOKUP($B56,[2]ok!$AY$9:$CO$434,20,0)</f>
        <v>20</v>
      </c>
      <c r="AC56" s="12">
        <f>VLOOKUP($B56,[2]ok!$AY$9:$CO$434,21,0)</f>
        <v>19</v>
      </c>
      <c r="AD56" s="12">
        <f>VLOOKUP($B56,[2]ok!$AY$9:$CO$434,22,0)</f>
        <v>85</v>
      </c>
      <c r="AE56" s="12">
        <f>VLOOKUP($B56,[2]ok!$AY$9:$CO$434,23,0)</f>
        <v>76</v>
      </c>
      <c r="AF56" s="12">
        <f>VLOOKUP($B56,[2]ok!$AY$9:$CO$434,24,0)</f>
        <v>88</v>
      </c>
      <c r="AG56" s="12">
        <f>VLOOKUP($B56,[2]ok!$AY$9:$CO$434,25,0)</f>
        <v>68</v>
      </c>
      <c r="AH56" s="12">
        <f>VLOOKUP($B56,[2]ok!$AY$9:$CO$434,26,0)</f>
        <v>58</v>
      </c>
      <c r="AI56" s="12">
        <f>VLOOKUP($B56,[2]ok!$AY$9:$CO$434,27,0)</f>
        <v>55</v>
      </c>
      <c r="AJ56" s="12">
        <f>VLOOKUP($B56,[2]ok!$AY$9:$CO$434,28,0)</f>
        <v>44</v>
      </c>
      <c r="AK56" s="12">
        <f>VLOOKUP($B56,[2]ok!$AY$9:$CO$434,29,0)</f>
        <v>40</v>
      </c>
      <c r="AL56" s="12">
        <f>VLOOKUP($B56,[2]ok!$AY$9:$CO$434,30,0)</f>
        <v>30</v>
      </c>
      <c r="AM56" s="12">
        <f>VLOOKUP($B56,[2]ok!$AY$9:$CO$434,31,0)</f>
        <v>22</v>
      </c>
      <c r="AN56" s="12">
        <f>VLOOKUP($B56,[2]ok!$AY$9:$CO$434,32,0)</f>
        <v>16</v>
      </c>
      <c r="AO56" s="12">
        <f>VLOOKUP($B56,[2]ok!$AY$9:$CO$434,33,0)</f>
        <v>11</v>
      </c>
      <c r="AP56" s="12">
        <f>VLOOKUP($B56,[2]ok!$AY$9:$CO$434,34,0)</f>
        <v>7</v>
      </c>
      <c r="AQ56" s="12">
        <f>VLOOKUP($B56,[2]ok!$AY$9:$CO$434,39,0)</f>
        <v>524</v>
      </c>
      <c r="AR56" s="12">
        <f>VLOOKUP($B56,[2]ok!$AY$9:$CO$434,40,0)</f>
        <v>54</v>
      </c>
      <c r="AS56" s="12">
        <f>VLOOKUP($B56,[2]ok!$AY$9:$CO$434,41,0)</f>
        <v>53</v>
      </c>
      <c r="AT56" s="12">
        <f>VLOOKUP($B56,[2]ok!$AY$9:$CO$434,42,0)</f>
        <v>235</v>
      </c>
      <c r="AU56" s="12">
        <f>VLOOKUP($B56,[2]ok!$AY$9:$CO$434,43,0)</f>
        <v>18</v>
      </c>
    </row>
    <row r="57" spans="1:47" s="10" customFormat="1" ht="12">
      <c r="A57" s="54">
        <v>55</v>
      </c>
      <c r="B57" s="54"/>
      <c r="C57" s="55" t="s">
        <v>352</v>
      </c>
      <c r="D57" s="55" t="s">
        <v>276</v>
      </c>
      <c r="E57" s="55" t="s">
        <v>285</v>
      </c>
      <c r="F57" s="55" t="s">
        <v>285</v>
      </c>
      <c r="G57" s="11" t="s">
        <v>1214</v>
      </c>
      <c r="H57" s="29"/>
      <c r="I57" s="29">
        <f t="shared" si="0"/>
        <v>15031</v>
      </c>
      <c r="J57" s="11">
        <f t="shared" ref="J57:AU57" si="16">SUM(J58:J63)</f>
        <v>334</v>
      </c>
      <c r="K57" s="11">
        <f t="shared" si="16"/>
        <v>337</v>
      </c>
      <c r="L57" s="11">
        <f t="shared" si="16"/>
        <v>357</v>
      </c>
      <c r="M57" s="11">
        <f t="shared" si="16"/>
        <v>339</v>
      </c>
      <c r="N57" s="11">
        <f t="shared" si="16"/>
        <v>371</v>
      </c>
      <c r="O57" s="11">
        <f t="shared" si="16"/>
        <v>389</v>
      </c>
      <c r="P57" s="11">
        <f t="shared" si="16"/>
        <v>313</v>
      </c>
      <c r="Q57" s="11">
        <f t="shared" si="16"/>
        <v>313</v>
      </c>
      <c r="R57" s="11">
        <f t="shared" si="16"/>
        <v>315</v>
      </c>
      <c r="S57" s="11">
        <f t="shared" si="16"/>
        <v>317</v>
      </c>
      <c r="T57" s="11">
        <f t="shared" si="16"/>
        <v>319</v>
      </c>
      <c r="U57" s="11">
        <f t="shared" si="16"/>
        <v>322</v>
      </c>
      <c r="V57" s="11">
        <f t="shared" si="16"/>
        <v>320</v>
      </c>
      <c r="W57" s="11">
        <f t="shared" si="16"/>
        <v>309</v>
      </c>
      <c r="X57" s="11">
        <f t="shared" si="16"/>
        <v>295</v>
      </c>
      <c r="Y57" s="11">
        <f t="shared" si="16"/>
        <v>282</v>
      </c>
      <c r="Z57" s="11">
        <f t="shared" si="16"/>
        <v>270</v>
      </c>
      <c r="AA57" s="11">
        <f t="shared" si="16"/>
        <v>256</v>
      </c>
      <c r="AB57" s="11">
        <f t="shared" si="16"/>
        <v>247</v>
      </c>
      <c r="AC57" s="11">
        <f t="shared" si="16"/>
        <v>241</v>
      </c>
      <c r="AD57" s="11">
        <f t="shared" si="16"/>
        <v>1099</v>
      </c>
      <c r="AE57" s="11">
        <f t="shared" si="16"/>
        <v>998</v>
      </c>
      <c r="AF57" s="11">
        <f t="shared" si="16"/>
        <v>1045</v>
      </c>
      <c r="AG57" s="11">
        <f t="shared" si="16"/>
        <v>1002</v>
      </c>
      <c r="AH57" s="11">
        <f t="shared" si="16"/>
        <v>930</v>
      </c>
      <c r="AI57" s="11">
        <f t="shared" si="16"/>
        <v>821</v>
      </c>
      <c r="AJ57" s="11">
        <f t="shared" si="16"/>
        <v>758</v>
      </c>
      <c r="AK57" s="11">
        <f t="shared" si="16"/>
        <v>600</v>
      </c>
      <c r="AL57" s="11">
        <f t="shared" si="16"/>
        <v>409</v>
      </c>
      <c r="AM57" s="11">
        <f t="shared" si="16"/>
        <v>370</v>
      </c>
      <c r="AN57" s="11">
        <f t="shared" si="16"/>
        <v>308</v>
      </c>
      <c r="AO57" s="11">
        <f t="shared" si="16"/>
        <v>247</v>
      </c>
      <c r="AP57" s="11">
        <f t="shared" si="16"/>
        <v>198</v>
      </c>
      <c r="AQ57" s="11">
        <f t="shared" si="16"/>
        <v>7767</v>
      </c>
      <c r="AR57" s="11">
        <f t="shared" si="16"/>
        <v>784</v>
      </c>
      <c r="AS57" s="11">
        <f t="shared" si="16"/>
        <v>648</v>
      </c>
      <c r="AT57" s="11">
        <f t="shared" si="16"/>
        <v>3197</v>
      </c>
      <c r="AU57" s="11">
        <f t="shared" si="16"/>
        <v>354</v>
      </c>
    </row>
    <row r="58" spans="1:47" s="10" customFormat="1" ht="12">
      <c r="A58" s="58">
        <v>56</v>
      </c>
      <c r="B58" s="58">
        <v>4646</v>
      </c>
      <c r="C58" s="59" t="s">
        <v>352</v>
      </c>
      <c r="D58" s="59" t="s">
        <v>276</v>
      </c>
      <c r="E58" s="59" t="s">
        <v>285</v>
      </c>
      <c r="F58" s="59" t="s">
        <v>72</v>
      </c>
      <c r="G58" s="12" t="s">
        <v>283</v>
      </c>
      <c r="H58" s="14">
        <f t="shared" ref="H58:H63" si="17">B58</f>
        <v>4646</v>
      </c>
      <c r="I58" s="14">
        <f t="shared" si="0"/>
        <v>8285</v>
      </c>
      <c r="J58" s="12">
        <f>VLOOKUP($B58,'[1]METAS 2019'!$D$4:$Q$843,5,0)</f>
        <v>185</v>
      </c>
      <c r="K58" s="12">
        <f>VLOOKUP($B58,'[1]METAS 2019'!$D$4:$Q$843,4,0)</f>
        <v>188</v>
      </c>
      <c r="L58" s="12">
        <f>VLOOKUP($B58,'[1]METAS 2019'!$D$4:$Q$843,11,0)</f>
        <v>197</v>
      </c>
      <c r="M58" s="12">
        <f>VLOOKUP($B58,'[1]METAS 2019'!$D$4:$Q$843,12,0)</f>
        <v>173</v>
      </c>
      <c r="N58" s="12">
        <f>VLOOKUP($B58,'[1]METAS 2019'!$D$4:$Q$843,13,0)</f>
        <v>206</v>
      </c>
      <c r="O58" s="12">
        <f>VLOOKUP($B58,'[1]METAS 2019'!$D$4:$Q$843,14,0)</f>
        <v>192</v>
      </c>
      <c r="P58" s="12">
        <f>VLOOKUP($B58,[2]ok!$AY$9:$CO$434,8,0)</f>
        <v>173</v>
      </c>
      <c r="Q58" s="12">
        <f>VLOOKUP($B58,[2]ok!$AY$9:$CO$434,9,0)</f>
        <v>173</v>
      </c>
      <c r="R58" s="12">
        <f>VLOOKUP($B58,[2]ok!$AY$9:$CO$434,10,0)</f>
        <v>175</v>
      </c>
      <c r="S58" s="12">
        <f>VLOOKUP($B58,[2]ok!$AY$9:$CO$434,11,0)</f>
        <v>175</v>
      </c>
      <c r="T58" s="12">
        <f>VLOOKUP($B58,[2]ok!$AY$9:$CO$434,12,0)</f>
        <v>176</v>
      </c>
      <c r="U58" s="12">
        <f>VLOOKUP($B58,[2]ok!$AY$9:$CO$434,13,0)</f>
        <v>179</v>
      </c>
      <c r="V58" s="12">
        <f>VLOOKUP($B58,[2]ok!$AY$9:$CO$434,14,0)</f>
        <v>177</v>
      </c>
      <c r="W58" s="12">
        <f>VLOOKUP($B58,[2]ok!$AY$9:$CO$434,15,0)</f>
        <v>172</v>
      </c>
      <c r="X58" s="12">
        <f>VLOOKUP($B58,[2]ok!$AY$9:$CO$434,16,0)</f>
        <v>163</v>
      </c>
      <c r="Y58" s="12">
        <f>VLOOKUP($B58,[2]ok!$AY$9:$CO$434,17,0)</f>
        <v>155</v>
      </c>
      <c r="Z58" s="12">
        <f>VLOOKUP($B58,[2]ok!$AY$9:$CO$434,18,0)</f>
        <v>149</v>
      </c>
      <c r="AA58" s="12">
        <f>VLOOKUP($B58,[2]ok!$AY$9:$CO$434,19,0)</f>
        <v>142</v>
      </c>
      <c r="AB58" s="12">
        <f>VLOOKUP($B58,[2]ok!$AY$9:$CO$434,20,0)</f>
        <v>136</v>
      </c>
      <c r="AC58" s="12">
        <f>VLOOKUP($B58,[2]ok!$AY$9:$CO$434,21,0)</f>
        <v>134</v>
      </c>
      <c r="AD58" s="12">
        <f>VLOOKUP($B58,[2]ok!$AY$9:$CO$434,22,0)</f>
        <v>609</v>
      </c>
      <c r="AE58" s="12">
        <f>VLOOKUP($B58,[2]ok!$AY$9:$CO$434,23,0)</f>
        <v>552</v>
      </c>
      <c r="AF58" s="12">
        <f>VLOOKUP($B58,[2]ok!$AY$9:$CO$434,24,0)</f>
        <v>578</v>
      </c>
      <c r="AG58" s="12">
        <f>VLOOKUP($B58,[2]ok!$AY$9:$CO$434,25,0)</f>
        <v>555</v>
      </c>
      <c r="AH58" s="12">
        <f>VLOOKUP($B58,[2]ok!$AY$9:$CO$434,26,0)</f>
        <v>516</v>
      </c>
      <c r="AI58" s="12">
        <f>VLOOKUP($B58,[2]ok!$AY$9:$CO$434,27,0)</f>
        <v>454</v>
      </c>
      <c r="AJ58" s="12">
        <f>VLOOKUP($B58,[2]ok!$AY$9:$CO$434,28,0)</f>
        <v>419</v>
      </c>
      <c r="AK58" s="12">
        <f>VLOOKUP($B58,[2]ok!$AY$9:$CO$434,29,0)</f>
        <v>332</v>
      </c>
      <c r="AL58" s="12">
        <f>VLOOKUP($B58,[2]ok!$AY$9:$CO$434,30,0)</f>
        <v>226</v>
      </c>
      <c r="AM58" s="12">
        <f>VLOOKUP($B58,[2]ok!$AY$9:$CO$434,31,0)</f>
        <v>206</v>
      </c>
      <c r="AN58" s="12">
        <f>VLOOKUP($B58,[2]ok!$AY$9:$CO$434,32,0)</f>
        <v>171</v>
      </c>
      <c r="AO58" s="12">
        <f>VLOOKUP($B58,[2]ok!$AY$9:$CO$434,33,0)</f>
        <v>136</v>
      </c>
      <c r="AP58" s="12">
        <f>VLOOKUP($B58,[2]ok!$AY$9:$CO$434,34,0)</f>
        <v>111</v>
      </c>
      <c r="AQ58" s="12">
        <f>VLOOKUP($B58,[2]ok!$AY$9:$CO$434,39,0)</f>
        <v>4303</v>
      </c>
      <c r="AR58" s="12">
        <f>VLOOKUP($B58,[2]ok!$AY$9:$CO$434,40,0)</f>
        <v>434</v>
      </c>
      <c r="AS58" s="12">
        <f>VLOOKUP($B58,[2]ok!$AY$9:$CO$434,41,0)</f>
        <v>359</v>
      </c>
      <c r="AT58" s="12">
        <f>VLOOKUP($B58,[2]ok!$AY$9:$CO$434,42,0)</f>
        <v>1771</v>
      </c>
      <c r="AU58" s="12">
        <f>VLOOKUP($B58,[2]ok!$AY$9:$CO$434,43,0)</f>
        <v>186</v>
      </c>
    </row>
    <row r="59" spans="1:47" s="10" customFormat="1" ht="12">
      <c r="A59" s="58">
        <v>57</v>
      </c>
      <c r="B59" s="58">
        <v>4639</v>
      </c>
      <c r="C59" s="59" t="s">
        <v>352</v>
      </c>
      <c r="D59" s="59" t="s">
        <v>276</v>
      </c>
      <c r="E59" s="59" t="s">
        <v>285</v>
      </c>
      <c r="F59" s="59" t="s">
        <v>73</v>
      </c>
      <c r="G59" s="12" t="s">
        <v>266</v>
      </c>
      <c r="H59" s="14">
        <f t="shared" si="17"/>
        <v>4639</v>
      </c>
      <c r="I59" s="14">
        <f t="shared" si="0"/>
        <v>2190</v>
      </c>
      <c r="J59" s="12">
        <f>VLOOKUP($B59,'[1]METAS 2019'!$D$4:$Q$843,5,0)</f>
        <v>48</v>
      </c>
      <c r="K59" s="12">
        <f>VLOOKUP($B59,'[1]METAS 2019'!$D$4:$Q$843,4,0)</f>
        <v>54</v>
      </c>
      <c r="L59" s="12">
        <f>VLOOKUP($B59,'[1]METAS 2019'!$D$4:$Q$843,11,0)</f>
        <v>61</v>
      </c>
      <c r="M59" s="12">
        <f>VLOOKUP($B59,'[1]METAS 2019'!$D$4:$Q$843,12,0)</f>
        <v>50</v>
      </c>
      <c r="N59" s="12">
        <f>VLOOKUP($B59,'[1]METAS 2019'!$D$4:$Q$843,13,0)</f>
        <v>53</v>
      </c>
      <c r="O59" s="12">
        <f>VLOOKUP($B59,'[1]METAS 2019'!$D$4:$Q$843,14,0)</f>
        <v>71</v>
      </c>
      <c r="P59" s="12">
        <f>VLOOKUP($B59,[2]ok!$AY$9:$CO$434,8,0)</f>
        <v>45</v>
      </c>
      <c r="Q59" s="12">
        <f>VLOOKUP($B59,[2]ok!$AY$9:$CO$434,9,0)</f>
        <v>45</v>
      </c>
      <c r="R59" s="12">
        <f>VLOOKUP($B59,[2]ok!$AY$9:$CO$434,10,0)</f>
        <v>45</v>
      </c>
      <c r="S59" s="12">
        <f>VLOOKUP($B59,[2]ok!$AY$9:$CO$434,11,0)</f>
        <v>46</v>
      </c>
      <c r="T59" s="12">
        <f>VLOOKUP($B59,[2]ok!$AY$9:$CO$434,12,0)</f>
        <v>46</v>
      </c>
      <c r="U59" s="12">
        <f>VLOOKUP($B59,[2]ok!$AY$9:$CO$434,13,0)</f>
        <v>46</v>
      </c>
      <c r="V59" s="12">
        <f>VLOOKUP($B59,[2]ok!$AY$9:$CO$434,14,0)</f>
        <v>46</v>
      </c>
      <c r="W59" s="12">
        <f>VLOOKUP($B59,[2]ok!$AY$9:$CO$434,15,0)</f>
        <v>44</v>
      </c>
      <c r="X59" s="12">
        <f>VLOOKUP($B59,[2]ok!$AY$9:$CO$434,16,0)</f>
        <v>42</v>
      </c>
      <c r="Y59" s="12">
        <f>VLOOKUP($B59,[2]ok!$AY$9:$CO$434,17,0)</f>
        <v>41</v>
      </c>
      <c r="Z59" s="12">
        <f>VLOOKUP($B59,[2]ok!$AY$9:$CO$434,18,0)</f>
        <v>39</v>
      </c>
      <c r="AA59" s="12">
        <f>VLOOKUP($B59,[2]ok!$AY$9:$CO$434,19,0)</f>
        <v>37</v>
      </c>
      <c r="AB59" s="12">
        <f>VLOOKUP($B59,[2]ok!$AY$9:$CO$434,20,0)</f>
        <v>35</v>
      </c>
      <c r="AC59" s="12">
        <f>VLOOKUP($B59,[2]ok!$AY$9:$CO$434,21,0)</f>
        <v>35</v>
      </c>
      <c r="AD59" s="12">
        <f>VLOOKUP($B59,[2]ok!$AY$9:$CO$434,22,0)</f>
        <v>158</v>
      </c>
      <c r="AE59" s="12">
        <f>VLOOKUP($B59,[2]ok!$AY$9:$CO$434,23,0)</f>
        <v>143</v>
      </c>
      <c r="AF59" s="12">
        <f>VLOOKUP($B59,[2]ok!$AY$9:$CO$434,24,0)</f>
        <v>150</v>
      </c>
      <c r="AG59" s="12">
        <f>VLOOKUP($B59,[2]ok!$AY$9:$CO$434,25,0)</f>
        <v>144</v>
      </c>
      <c r="AH59" s="12">
        <f>VLOOKUP($B59,[2]ok!$AY$9:$CO$434,26,0)</f>
        <v>134</v>
      </c>
      <c r="AI59" s="12">
        <f>VLOOKUP($B59,[2]ok!$AY$9:$CO$434,27,0)</f>
        <v>118</v>
      </c>
      <c r="AJ59" s="12">
        <f>VLOOKUP($B59,[2]ok!$AY$9:$CO$434,28,0)</f>
        <v>109</v>
      </c>
      <c r="AK59" s="12">
        <f>VLOOKUP($B59,[2]ok!$AY$9:$CO$434,29,0)</f>
        <v>86</v>
      </c>
      <c r="AL59" s="12">
        <f>VLOOKUP($B59,[2]ok!$AY$9:$CO$434,30,0)</f>
        <v>59</v>
      </c>
      <c r="AM59" s="12">
        <f>VLOOKUP($B59,[2]ok!$AY$9:$CO$434,31,0)</f>
        <v>53</v>
      </c>
      <c r="AN59" s="12">
        <f>VLOOKUP($B59,[2]ok!$AY$9:$CO$434,32,0)</f>
        <v>44</v>
      </c>
      <c r="AO59" s="12">
        <f>VLOOKUP($B59,[2]ok!$AY$9:$CO$434,33,0)</f>
        <v>35</v>
      </c>
      <c r="AP59" s="12">
        <f>VLOOKUP($B59,[2]ok!$AY$9:$CO$434,34,0)</f>
        <v>28</v>
      </c>
      <c r="AQ59" s="12">
        <f>VLOOKUP($B59,[2]ok!$AY$9:$CO$434,39,0)</f>
        <v>1116</v>
      </c>
      <c r="AR59" s="12">
        <f>VLOOKUP($B59,[2]ok!$AY$9:$CO$434,40,0)</f>
        <v>113</v>
      </c>
      <c r="AS59" s="12">
        <f>VLOOKUP($B59,[2]ok!$AY$9:$CO$434,41,0)</f>
        <v>93</v>
      </c>
      <c r="AT59" s="12">
        <f>VLOOKUP($B59,[2]ok!$AY$9:$CO$434,42,0)</f>
        <v>459</v>
      </c>
      <c r="AU59" s="12">
        <f>VLOOKUP($B59,[2]ok!$AY$9:$CO$434,43,0)</f>
        <v>57</v>
      </c>
    </row>
    <row r="60" spans="1:47" s="10" customFormat="1" ht="12">
      <c r="A60" s="58">
        <v>58</v>
      </c>
      <c r="B60" s="58">
        <v>4635</v>
      </c>
      <c r="C60" s="59" t="s">
        <v>352</v>
      </c>
      <c r="D60" s="59" t="s">
        <v>276</v>
      </c>
      <c r="E60" s="59" t="s">
        <v>285</v>
      </c>
      <c r="F60" s="59" t="s">
        <v>74</v>
      </c>
      <c r="G60" s="12" t="s">
        <v>266</v>
      </c>
      <c r="H60" s="14">
        <f t="shared" si="17"/>
        <v>4635</v>
      </c>
      <c r="I60" s="14">
        <f t="shared" si="0"/>
        <v>959</v>
      </c>
      <c r="J60" s="12">
        <f>VLOOKUP($B60,'[1]METAS 2019'!$D$4:$Q$843,5,0)</f>
        <v>21</v>
      </c>
      <c r="K60" s="12">
        <f>VLOOKUP($B60,'[1]METAS 2019'!$D$4:$Q$843,4,0)</f>
        <v>18</v>
      </c>
      <c r="L60" s="12">
        <f>VLOOKUP($B60,'[1]METAS 2019'!$D$4:$Q$843,11,0)</f>
        <v>31</v>
      </c>
      <c r="M60" s="12">
        <f>VLOOKUP($B60,'[1]METAS 2019'!$D$4:$Q$843,12,0)</f>
        <v>21</v>
      </c>
      <c r="N60" s="12">
        <f>VLOOKUP($B60,'[1]METAS 2019'!$D$4:$Q$843,13,0)</f>
        <v>25</v>
      </c>
      <c r="O60" s="12">
        <f>VLOOKUP($B60,'[1]METAS 2019'!$D$4:$Q$843,14,0)</f>
        <v>30</v>
      </c>
      <c r="P60" s="12">
        <f>VLOOKUP($B60,[2]ok!$AY$9:$CO$434,8,0)</f>
        <v>20</v>
      </c>
      <c r="Q60" s="12">
        <f>VLOOKUP($B60,[2]ok!$AY$9:$CO$434,9,0)</f>
        <v>20</v>
      </c>
      <c r="R60" s="12">
        <f>VLOOKUP($B60,[2]ok!$AY$9:$CO$434,10,0)</f>
        <v>20</v>
      </c>
      <c r="S60" s="12">
        <f>VLOOKUP($B60,[2]ok!$AY$9:$CO$434,11,0)</f>
        <v>20</v>
      </c>
      <c r="T60" s="12">
        <f>VLOOKUP($B60,[2]ok!$AY$9:$CO$434,12,0)</f>
        <v>20</v>
      </c>
      <c r="U60" s="12">
        <f>VLOOKUP($B60,[2]ok!$AY$9:$CO$434,13,0)</f>
        <v>20</v>
      </c>
      <c r="V60" s="12">
        <f>VLOOKUP($B60,[2]ok!$AY$9:$CO$434,14,0)</f>
        <v>20</v>
      </c>
      <c r="W60" s="12">
        <f>VLOOKUP($B60,[2]ok!$AY$9:$CO$434,15,0)</f>
        <v>19</v>
      </c>
      <c r="X60" s="12">
        <f>VLOOKUP($B60,[2]ok!$AY$9:$CO$434,16,0)</f>
        <v>19</v>
      </c>
      <c r="Y60" s="12">
        <f>VLOOKUP($B60,[2]ok!$AY$9:$CO$434,17,0)</f>
        <v>18</v>
      </c>
      <c r="Z60" s="12">
        <f>VLOOKUP($B60,[2]ok!$AY$9:$CO$434,18,0)</f>
        <v>17</v>
      </c>
      <c r="AA60" s="12">
        <f>VLOOKUP($B60,[2]ok!$AY$9:$CO$434,19,0)</f>
        <v>16</v>
      </c>
      <c r="AB60" s="12">
        <f>VLOOKUP($B60,[2]ok!$AY$9:$CO$434,20,0)</f>
        <v>16</v>
      </c>
      <c r="AC60" s="12">
        <f>VLOOKUP($B60,[2]ok!$AY$9:$CO$434,21,0)</f>
        <v>15</v>
      </c>
      <c r="AD60" s="12">
        <f>VLOOKUP($B60,[2]ok!$AY$9:$CO$434,22,0)</f>
        <v>69</v>
      </c>
      <c r="AE60" s="12">
        <f>VLOOKUP($B60,[2]ok!$AY$9:$CO$434,23,0)</f>
        <v>63</v>
      </c>
      <c r="AF60" s="12">
        <f>VLOOKUP($B60,[2]ok!$AY$9:$CO$434,24,0)</f>
        <v>66</v>
      </c>
      <c r="AG60" s="12">
        <f>VLOOKUP($B60,[2]ok!$AY$9:$CO$434,25,0)</f>
        <v>63</v>
      </c>
      <c r="AH60" s="12">
        <f>VLOOKUP($B60,[2]ok!$AY$9:$CO$434,26,0)</f>
        <v>58</v>
      </c>
      <c r="AI60" s="12">
        <f>VLOOKUP($B60,[2]ok!$AY$9:$CO$434,27,0)</f>
        <v>52</v>
      </c>
      <c r="AJ60" s="12">
        <f>VLOOKUP($B60,[2]ok!$AY$9:$CO$434,28,0)</f>
        <v>48</v>
      </c>
      <c r="AK60" s="12">
        <f>VLOOKUP($B60,[2]ok!$AY$9:$CO$434,29,0)</f>
        <v>38</v>
      </c>
      <c r="AL60" s="12">
        <f>VLOOKUP($B60,[2]ok!$AY$9:$CO$434,30,0)</f>
        <v>26</v>
      </c>
      <c r="AM60" s="12">
        <f>VLOOKUP($B60,[2]ok!$AY$9:$CO$434,31,0)</f>
        <v>23</v>
      </c>
      <c r="AN60" s="12">
        <f>VLOOKUP($B60,[2]ok!$AY$9:$CO$434,32,0)</f>
        <v>19</v>
      </c>
      <c r="AO60" s="12">
        <f>VLOOKUP($B60,[2]ok!$AY$9:$CO$434,33,0)</f>
        <v>16</v>
      </c>
      <c r="AP60" s="12">
        <f>VLOOKUP($B60,[2]ok!$AY$9:$CO$434,34,0)</f>
        <v>12</v>
      </c>
      <c r="AQ60" s="12">
        <f>VLOOKUP($B60,[2]ok!$AY$9:$CO$434,39,0)</f>
        <v>488</v>
      </c>
      <c r="AR60" s="12">
        <f>VLOOKUP($B60,[2]ok!$AY$9:$CO$434,40,0)</f>
        <v>49</v>
      </c>
      <c r="AS60" s="12">
        <f>VLOOKUP($B60,[2]ok!$AY$9:$CO$434,41,0)</f>
        <v>41</v>
      </c>
      <c r="AT60" s="12">
        <f>VLOOKUP($B60,[2]ok!$AY$9:$CO$434,42,0)</f>
        <v>201</v>
      </c>
      <c r="AU60" s="12">
        <f>VLOOKUP($B60,[2]ok!$AY$9:$CO$434,43,0)</f>
        <v>21</v>
      </c>
    </row>
    <row r="61" spans="1:47" s="10" customFormat="1" ht="12">
      <c r="A61" s="58">
        <v>59</v>
      </c>
      <c r="B61" s="58">
        <v>4638</v>
      </c>
      <c r="C61" s="59" t="s">
        <v>352</v>
      </c>
      <c r="D61" s="59" t="s">
        <v>276</v>
      </c>
      <c r="E61" s="59" t="s">
        <v>285</v>
      </c>
      <c r="F61" s="59" t="s">
        <v>75</v>
      </c>
      <c r="G61" s="12" t="s">
        <v>266</v>
      </c>
      <c r="H61" s="14">
        <f t="shared" si="17"/>
        <v>4638</v>
      </c>
      <c r="I61" s="14">
        <f t="shared" si="0"/>
        <v>924</v>
      </c>
      <c r="J61" s="12">
        <f>VLOOKUP($B61,'[1]METAS 2019'!$D$4:$Q$843,5,0)</f>
        <v>21</v>
      </c>
      <c r="K61" s="12">
        <f>VLOOKUP($B61,'[1]METAS 2019'!$D$4:$Q$843,4,0)</f>
        <v>24</v>
      </c>
      <c r="L61" s="12">
        <f>VLOOKUP($B61,'[1]METAS 2019'!$D$4:$Q$843,11,0)</f>
        <v>9</v>
      </c>
      <c r="M61" s="12">
        <f>VLOOKUP($B61,'[1]METAS 2019'!$D$4:$Q$843,12,0)</f>
        <v>24</v>
      </c>
      <c r="N61" s="12">
        <f>VLOOKUP($B61,'[1]METAS 2019'!$D$4:$Q$843,13,0)</f>
        <v>15</v>
      </c>
      <c r="O61" s="12">
        <f>VLOOKUP($B61,'[1]METAS 2019'!$D$4:$Q$843,14,0)</f>
        <v>18</v>
      </c>
      <c r="P61" s="12">
        <f>VLOOKUP($B61,[2]ok!$AY$9:$CO$434,8,0)</f>
        <v>20</v>
      </c>
      <c r="Q61" s="12">
        <f>VLOOKUP($B61,[2]ok!$AY$9:$CO$434,9,0)</f>
        <v>20</v>
      </c>
      <c r="R61" s="12">
        <f>VLOOKUP($B61,[2]ok!$AY$9:$CO$434,10,0)</f>
        <v>20</v>
      </c>
      <c r="S61" s="12">
        <f>VLOOKUP($B61,[2]ok!$AY$9:$CO$434,11,0)</f>
        <v>20</v>
      </c>
      <c r="T61" s="12">
        <f>VLOOKUP($B61,[2]ok!$AY$9:$CO$434,12,0)</f>
        <v>20</v>
      </c>
      <c r="U61" s="12">
        <f>VLOOKUP($B61,[2]ok!$AY$9:$CO$434,13,0)</f>
        <v>20</v>
      </c>
      <c r="V61" s="12">
        <f>VLOOKUP($B61,[2]ok!$AY$9:$CO$434,14,0)</f>
        <v>20</v>
      </c>
      <c r="W61" s="12">
        <f>VLOOKUP($B61,[2]ok!$AY$9:$CO$434,15,0)</f>
        <v>19</v>
      </c>
      <c r="X61" s="12">
        <f>VLOOKUP($B61,[2]ok!$AY$9:$CO$434,16,0)</f>
        <v>19</v>
      </c>
      <c r="Y61" s="12">
        <f>VLOOKUP($B61,[2]ok!$AY$9:$CO$434,17,0)</f>
        <v>18</v>
      </c>
      <c r="Z61" s="12">
        <f>VLOOKUP($B61,[2]ok!$AY$9:$CO$434,18,0)</f>
        <v>17</v>
      </c>
      <c r="AA61" s="12">
        <f>VLOOKUP($B61,[2]ok!$AY$9:$CO$434,19,0)</f>
        <v>16</v>
      </c>
      <c r="AB61" s="12">
        <f>VLOOKUP($B61,[2]ok!$AY$9:$CO$434,20,0)</f>
        <v>16</v>
      </c>
      <c r="AC61" s="12">
        <f>VLOOKUP($B61,[2]ok!$AY$9:$CO$434,21,0)</f>
        <v>15</v>
      </c>
      <c r="AD61" s="12">
        <f>VLOOKUP($B61,[2]ok!$AY$9:$CO$434,22,0)</f>
        <v>69</v>
      </c>
      <c r="AE61" s="12">
        <f>VLOOKUP($B61,[2]ok!$AY$9:$CO$434,23,0)</f>
        <v>63</v>
      </c>
      <c r="AF61" s="12">
        <f>VLOOKUP($B61,[2]ok!$AY$9:$CO$434,24,0)</f>
        <v>66</v>
      </c>
      <c r="AG61" s="12">
        <f>VLOOKUP($B61,[2]ok!$AY$9:$CO$434,25,0)</f>
        <v>63</v>
      </c>
      <c r="AH61" s="12">
        <f>VLOOKUP($B61,[2]ok!$AY$9:$CO$434,26,0)</f>
        <v>58</v>
      </c>
      <c r="AI61" s="12">
        <f>VLOOKUP($B61,[2]ok!$AY$9:$CO$434,27,0)</f>
        <v>52</v>
      </c>
      <c r="AJ61" s="12">
        <f>VLOOKUP($B61,[2]ok!$AY$9:$CO$434,28,0)</f>
        <v>48</v>
      </c>
      <c r="AK61" s="12">
        <f>VLOOKUP($B61,[2]ok!$AY$9:$CO$434,29,0)</f>
        <v>38</v>
      </c>
      <c r="AL61" s="12">
        <f>VLOOKUP($B61,[2]ok!$AY$9:$CO$434,30,0)</f>
        <v>26</v>
      </c>
      <c r="AM61" s="12">
        <f>VLOOKUP($B61,[2]ok!$AY$9:$CO$434,31,0)</f>
        <v>23</v>
      </c>
      <c r="AN61" s="12">
        <f>VLOOKUP($B61,[2]ok!$AY$9:$CO$434,32,0)</f>
        <v>19</v>
      </c>
      <c r="AO61" s="12">
        <f>VLOOKUP($B61,[2]ok!$AY$9:$CO$434,33,0)</f>
        <v>16</v>
      </c>
      <c r="AP61" s="12">
        <f>VLOOKUP($B61,[2]ok!$AY$9:$CO$434,34,0)</f>
        <v>12</v>
      </c>
      <c r="AQ61" s="12">
        <f>VLOOKUP($B61,[2]ok!$AY$9:$CO$434,39,0)</f>
        <v>488</v>
      </c>
      <c r="AR61" s="12">
        <f>VLOOKUP($B61,[2]ok!$AY$9:$CO$434,40,0)</f>
        <v>49</v>
      </c>
      <c r="AS61" s="12">
        <f>VLOOKUP($B61,[2]ok!$AY$9:$CO$434,41,0)</f>
        <v>41</v>
      </c>
      <c r="AT61" s="12">
        <f>VLOOKUP($B61,[2]ok!$AY$9:$CO$434,42,0)</f>
        <v>201</v>
      </c>
      <c r="AU61" s="12">
        <f>VLOOKUP($B61,[2]ok!$AY$9:$CO$434,43,0)</f>
        <v>23</v>
      </c>
    </row>
    <row r="62" spans="1:47" s="10" customFormat="1" ht="12">
      <c r="A62" s="58">
        <v>60</v>
      </c>
      <c r="B62" s="58">
        <v>4636</v>
      </c>
      <c r="C62" s="59" t="s">
        <v>352</v>
      </c>
      <c r="D62" s="59" t="s">
        <v>276</v>
      </c>
      <c r="E62" s="59" t="s">
        <v>285</v>
      </c>
      <c r="F62" s="59" t="s">
        <v>76</v>
      </c>
      <c r="G62" s="12" t="s">
        <v>266</v>
      </c>
      <c r="H62" s="14">
        <f t="shared" si="17"/>
        <v>4636</v>
      </c>
      <c r="I62" s="14">
        <f t="shared" si="0"/>
        <v>1375</v>
      </c>
      <c r="J62" s="12">
        <f>VLOOKUP($B62,'[1]METAS 2019'!$D$4:$Q$843,5,0)</f>
        <v>31</v>
      </c>
      <c r="K62" s="12">
        <f>VLOOKUP($B62,'[1]METAS 2019'!$D$4:$Q$843,4,0)</f>
        <v>29</v>
      </c>
      <c r="L62" s="12">
        <f>VLOOKUP($B62,'[1]METAS 2019'!$D$4:$Q$843,11,0)</f>
        <v>21</v>
      </c>
      <c r="M62" s="12">
        <f>VLOOKUP($B62,'[1]METAS 2019'!$D$4:$Q$843,12,0)</f>
        <v>27</v>
      </c>
      <c r="N62" s="12">
        <f>VLOOKUP($B62,'[1]METAS 2019'!$D$4:$Q$843,13,0)</f>
        <v>31</v>
      </c>
      <c r="O62" s="12">
        <f>VLOOKUP($B62,'[1]METAS 2019'!$D$4:$Q$843,14,0)</f>
        <v>39</v>
      </c>
      <c r="P62" s="12">
        <f>VLOOKUP($B62,[2]ok!$AY$9:$CO$434,8,0)</f>
        <v>29</v>
      </c>
      <c r="Q62" s="12">
        <f>VLOOKUP($B62,[2]ok!$AY$9:$CO$434,9,0)</f>
        <v>29</v>
      </c>
      <c r="R62" s="12">
        <f>VLOOKUP($B62,[2]ok!$AY$9:$CO$434,10,0)</f>
        <v>29</v>
      </c>
      <c r="S62" s="12">
        <f>VLOOKUP($B62,[2]ok!$AY$9:$CO$434,11,0)</f>
        <v>29</v>
      </c>
      <c r="T62" s="12">
        <f>VLOOKUP($B62,[2]ok!$AY$9:$CO$434,12,0)</f>
        <v>30</v>
      </c>
      <c r="U62" s="12">
        <f>VLOOKUP($B62,[2]ok!$AY$9:$CO$434,13,0)</f>
        <v>30</v>
      </c>
      <c r="V62" s="12">
        <f>VLOOKUP($B62,[2]ok!$AY$9:$CO$434,14,0)</f>
        <v>30</v>
      </c>
      <c r="W62" s="12">
        <f>VLOOKUP($B62,[2]ok!$AY$9:$CO$434,15,0)</f>
        <v>29</v>
      </c>
      <c r="X62" s="12">
        <f>VLOOKUP($B62,[2]ok!$AY$9:$CO$434,16,0)</f>
        <v>27</v>
      </c>
      <c r="Y62" s="12">
        <f>VLOOKUP($B62,[2]ok!$AY$9:$CO$434,17,0)</f>
        <v>26</v>
      </c>
      <c r="Z62" s="12">
        <f>VLOOKUP($B62,[2]ok!$AY$9:$CO$434,18,0)</f>
        <v>25</v>
      </c>
      <c r="AA62" s="12">
        <f>VLOOKUP($B62,[2]ok!$AY$9:$CO$434,19,0)</f>
        <v>24</v>
      </c>
      <c r="AB62" s="12">
        <f>VLOOKUP($B62,[2]ok!$AY$9:$CO$434,20,0)</f>
        <v>23</v>
      </c>
      <c r="AC62" s="12">
        <f>VLOOKUP($B62,[2]ok!$AY$9:$CO$434,21,0)</f>
        <v>22</v>
      </c>
      <c r="AD62" s="12">
        <f>VLOOKUP($B62,[2]ok!$AY$9:$CO$434,22,0)</f>
        <v>102</v>
      </c>
      <c r="AE62" s="12">
        <f>VLOOKUP($B62,[2]ok!$AY$9:$CO$434,23,0)</f>
        <v>93</v>
      </c>
      <c r="AF62" s="12">
        <f>VLOOKUP($B62,[2]ok!$AY$9:$CO$434,24,0)</f>
        <v>97</v>
      </c>
      <c r="AG62" s="12">
        <f>VLOOKUP($B62,[2]ok!$AY$9:$CO$434,25,0)</f>
        <v>93</v>
      </c>
      <c r="AH62" s="12">
        <f>VLOOKUP($B62,[2]ok!$AY$9:$CO$434,26,0)</f>
        <v>86</v>
      </c>
      <c r="AI62" s="12">
        <f>VLOOKUP($B62,[2]ok!$AY$9:$CO$434,27,0)</f>
        <v>76</v>
      </c>
      <c r="AJ62" s="12">
        <f>VLOOKUP($B62,[2]ok!$AY$9:$CO$434,28,0)</f>
        <v>70</v>
      </c>
      <c r="AK62" s="12">
        <f>VLOOKUP($B62,[2]ok!$AY$9:$CO$434,29,0)</f>
        <v>56</v>
      </c>
      <c r="AL62" s="12">
        <f>VLOOKUP($B62,[2]ok!$AY$9:$CO$434,30,0)</f>
        <v>38</v>
      </c>
      <c r="AM62" s="12">
        <f>VLOOKUP($B62,[2]ok!$AY$9:$CO$434,31,0)</f>
        <v>34</v>
      </c>
      <c r="AN62" s="12">
        <f>VLOOKUP($B62,[2]ok!$AY$9:$CO$434,32,0)</f>
        <v>29</v>
      </c>
      <c r="AO62" s="12">
        <f>VLOOKUP($B62,[2]ok!$AY$9:$CO$434,33,0)</f>
        <v>23</v>
      </c>
      <c r="AP62" s="12">
        <f>VLOOKUP($B62,[2]ok!$AY$9:$CO$434,34,0)</f>
        <v>18</v>
      </c>
      <c r="AQ62" s="12">
        <f>VLOOKUP($B62,[2]ok!$AY$9:$CO$434,39,0)</f>
        <v>721</v>
      </c>
      <c r="AR62" s="12">
        <f>VLOOKUP($B62,[2]ok!$AY$9:$CO$434,40,0)</f>
        <v>73</v>
      </c>
      <c r="AS62" s="12">
        <f>VLOOKUP($B62,[2]ok!$AY$9:$CO$434,41,0)</f>
        <v>60</v>
      </c>
      <c r="AT62" s="12">
        <f>VLOOKUP($B62,[2]ok!$AY$9:$CO$434,42,0)</f>
        <v>297</v>
      </c>
      <c r="AU62" s="12">
        <f>VLOOKUP($B62,[2]ok!$AY$9:$CO$434,43,0)</f>
        <v>36</v>
      </c>
    </row>
    <row r="63" spans="1:47" s="10" customFormat="1" ht="12">
      <c r="A63" s="58">
        <v>61</v>
      </c>
      <c r="B63" s="58">
        <v>4637</v>
      </c>
      <c r="C63" s="59" t="s">
        <v>352</v>
      </c>
      <c r="D63" s="59" t="s">
        <v>276</v>
      </c>
      <c r="E63" s="59" t="s">
        <v>285</v>
      </c>
      <c r="F63" s="59" t="s">
        <v>286</v>
      </c>
      <c r="G63" s="12" t="s">
        <v>266</v>
      </c>
      <c r="H63" s="14">
        <f t="shared" si="17"/>
        <v>4637</v>
      </c>
      <c r="I63" s="14">
        <f t="shared" si="0"/>
        <v>1298</v>
      </c>
      <c r="J63" s="12">
        <f>VLOOKUP($B63,'[1]METAS 2019'!$D$4:$Q$843,5,0)</f>
        <v>28</v>
      </c>
      <c r="K63" s="12">
        <f>VLOOKUP($B63,'[1]METAS 2019'!$D$4:$Q$843,4,0)</f>
        <v>24</v>
      </c>
      <c r="L63" s="12">
        <f>VLOOKUP($B63,'[1]METAS 2019'!$D$4:$Q$843,11,0)</f>
        <v>38</v>
      </c>
      <c r="M63" s="12">
        <f>VLOOKUP($B63,'[1]METAS 2019'!$D$4:$Q$843,12,0)</f>
        <v>44</v>
      </c>
      <c r="N63" s="12">
        <f>VLOOKUP($B63,'[1]METAS 2019'!$D$4:$Q$843,13,0)</f>
        <v>41</v>
      </c>
      <c r="O63" s="12">
        <f>VLOOKUP($B63,'[1]METAS 2019'!$D$4:$Q$843,14,0)</f>
        <v>39</v>
      </c>
      <c r="P63" s="12">
        <f>VLOOKUP($B63,[2]ok!$AY$9:$CO$434,8,0)</f>
        <v>26</v>
      </c>
      <c r="Q63" s="12">
        <f>VLOOKUP($B63,[2]ok!$AY$9:$CO$434,9,0)</f>
        <v>26</v>
      </c>
      <c r="R63" s="12">
        <f>VLOOKUP($B63,[2]ok!$AY$9:$CO$434,10,0)</f>
        <v>26</v>
      </c>
      <c r="S63" s="12">
        <f>VLOOKUP($B63,[2]ok!$AY$9:$CO$434,11,0)</f>
        <v>27</v>
      </c>
      <c r="T63" s="12">
        <f>VLOOKUP($B63,[2]ok!$AY$9:$CO$434,12,0)</f>
        <v>27</v>
      </c>
      <c r="U63" s="12">
        <f>VLOOKUP($B63,[2]ok!$AY$9:$CO$434,13,0)</f>
        <v>27</v>
      </c>
      <c r="V63" s="12">
        <f>VLOOKUP($B63,[2]ok!$AY$9:$CO$434,14,0)</f>
        <v>27</v>
      </c>
      <c r="W63" s="12">
        <f>VLOOKUP($B63,[2]ok!$AY$9:$CO$434,15,0)</f>
        <v>26</v>
      </c>
      <c r="X63" s="12">
        <f>VLOOKUP($B63,[2]ok!$AY$9:$CO$434,16,0)</f>
        <v>25</v>
      </c>
      <c r="Y63" s="12">
        <f>VLOOKUP($B63,[2]ok!$AY$9:$CO$434,17,0)</f>
        <v>24</v>
      </c>
      <c r="Z63" s="12">
        <f>VLOOKUP($B63,[2]ok!$AY$9:$CO$434,18,0)</f>
        <v>23</v>
      </c>
      <c r="AA63" s="12">
        <f>VLOOKUP($B63,[2]ok!$AY$9:$CO$434,19,0)</f>
        <v>21</v>
      </c>
      <c r="AB63" s="12">
        <f>VLOOKUP($B63,[2]ok!$AY$9:$CO$434,20,0)</f>
        <v>21</v>
      </c>
      <c r="AC63" s="12">
        <f>VLOOKUP($B63,[2]ok!$AY$9:$CO$434,21,0)</f>
        <v>20</v>
      </c>
      <c r="AD63" s="12">
        <f>VLOOKUP($B63,[2]ok!$AY$9:$CO$434,22,0)</f>
        <v>92</v>
      </c>
      <c r="AE63" s="12">
        <f>VLOOKUP($B63,[2]ok!$AY$9:$CO$434,23,0)</f>
        <v>84</v>
      </c>
      <c r="AF63" s="12">
        <f>VLOOKUP($B63,[2]ok!$AY$9:$CO$434,24,0)</f>
        <v>88</v>
      </c>
      <c r="AG63" s="12">
        <f>VLOOKUP($B63,[2]ok!$AY$9:$CO$434,25,0)</f>
        <v>84</v>
      </c>
      <c r="AH63" s="12">
        <f>VLOOKUP($B63,[2]ok!$AY$9:$CO$434,26,0)</f>
        <v>78</v>
      </c>
      <c r="AI63" s="12">
        <f>VLOOKUP($B63,[2]ok!$AY$9:$CO$434,27,0)</f>
        <v>69</v>
      </c>
      <c r="AJ63" s="12">
        <f>VLOOKUP($B63,[2]ok!$AY$9:$CO$434,28,0)</f>
        <v>64</v>
      </c>
      <c r="AK63" s="12">
        <f>VLOOKUP($B63,[2]ok!$AY$9:$CO$434,29,0)</f>
        <v>50</v>
      </c>
      <c r="AL63" s="12">
        <f>VLOOKUP($B63,[2]ok!$AY$9:$CO$434,30,0)</f>
        <v>34</v>
      </c>
      <c r="AM63" s="12">
        <f>VLOOKUP($B63,[2]ok!$AY$9:$CO$434,31,0)</f>
        <v>31</v>
      </c>
      <c r="AN63" s="12">
        <f>VLOOKUP($B63,[2]ok!$AY$9:$CO$434,32,0)</f>
        <v>26</v>
      </c>
      <c r="AO63" s="12">
        <f>VLOOKUP($B63,[2]ok!$AY$9:$CO$434,33,0)</f>
        <v>21</v>
      </c>
      <c r="AP63" s="12">
        <f>VLOOKUP($B63,[2]ok!$AY$9:$CO$434,34,0)</f>
        <v>17</v>
      </c>
      <c r="AQ63" s="12">
        <f>VLOOKUP($B63,[2]ok!$AY$9:$CO$434,39,0)</f>
        <v>651</v>
      </c>
      <c r="AR63" s="12">
        <f>VLOOKUP($B63,[2]ok!$AY$9:$CO$434,40,0)</f>
        <v>66</v>
      </c>
      <c r="AS63" s="12">
        <f>VLOOKUP($B63,[2]ok!$AY$9:$CO$434,41,0)</f>
        <v>54</v>
      </c>
      <c r="AT63" s="12">
        <f>VLOOKUP($B63,[2]ok!$AY$9:$CO$434,42,0)</f>
        <v>268</v>
      </c>
      <c r="AU63" s="12">
        <f>VLOOKUP($B63,[2]ok!$AY$9:$CO$434,43,0)</f>
        <v>31</v>
      </c>
    </row>
    <row r="64" spans="1:47" s="10" customFormat="1" ht="12">
      <c r="A64" s="54">
        <v>62</v>
      </c>
      <c r="B64" s="54"/>
      <c r="C64" s="86" t="s">
        <v>352</v>
      </c>
      <c r="D64" s="86" t="s">
        <v>276</v>
      </c>
      <c r="E64" s="86" t="s">
        <v>287</v>
      </c>
      <c r="F64" s="86" t="s">
        <v>287</v>
      </c>
      <c r="G64" s="11" t="s">
        <v>1214</v>
      </c>
      <c r="H64" s="29"/>
      <c r="I64" s="29">
        <f t="shared" si="0"/>
        <v>66707</v>
      </c>
      <c r="J64" s="64">
        <f t="shared" ref="J64:AU64" si="18">SUM(J65:J73)</f>
        <v>1085</v>
      </c>
      <c r="K64" s="64">
        <f t="shared" si="18"/>
        <v>1189</v>
      </c>
      <c r="L64" s="64">
        <f t="shared" si="18"/>
        <v>1184</v>
      </c>
      <c r="M64" s="64">
        <f t="shared" si="18"/>
        <v>1237</v>
      </c>
      <c r="N64" s="64">
        <f t="shared" si="18"/>
        <v>1089</v>
      </c>
      <c r="O64" s="64">
        <f t="shared" si="18"/>
        <v>1087</v>
      </c>
      <c r="P64" s="64">
        <f t="shared" si="18"/>
        <v>1041</v>
      </c>
      <c r="Q64" s="64">
        <f t="shared" si="18"/>
        <v>1029</v>
      </c>
      <c r="R64" s="64">
        <f t="shared" si="18"/>
        <v>1019</v>
      </c>
      <c r="S64" s="64">
        <f t="shared" si="18"/>
        <v>1018</v>
      </c>
      <c r="T64" s="64">
        <f t="shared" si="18"/>
        <v>1016</v>
      </c>
      <c r="U64" s="64">
        <f t="shared" si="18"/>
        <v>1008</v>
      </c>
      <c r="V64" s="64">
        <f t="shared" si="18"/>
        <v>1017</v>
      </c>
      <c r="W64" s="64">
        <f t="shared" si="18"/>
        <v>1046</v>
      </c>
      <c r="X64" s="64">
        <f t="shared" si="18"/>
        <v>1089</v>
      </c>
      <c r="Y64" s="64">
        <f t="shared" si="18"/>
        <v>1129</v>
      </c>
      <c r="Z64" s="64">
        <f t="shared" si="18"/>
        <v>1165</v>
      </c>
      <c r="AA64" s="64">
        <f t="shared" si="18"/>
        <v>1207</v>
      </c>
      <c r="AB64" s="64">
        <f t="shared" si="18"/>
        <v>1246</v>
      </c>
      <c r="AC64" s="64">
        <f t="shared" si="18"/>
        <v>1284</v>
      </c>
      <c r="AD64" s="64">
        <f t="shared" si="18"/>
        <v>6786</v>
      </c>
      <c r="AE64" s="64">
        <f t="shared" si="18"/>
        <v>6519</v>
      </c>
      <c r="AF64" s="64">
        <f t="shared" si="18"/>
        <v>6755</v>
      </c>
      <c r="AG64" s="64">
        <f t="shared" si="18"/>
        <v>5235</v>
      </c>
      <c r="AH64" s="64">
        <f t="shared" si="18"/>
        <v>4645</v>
      </c>
      <c r="AI64" s="64">
        <f t="shared" si="18"/>
        <v>4000</v>
      </c>
      <c r="AJ64" s="64">
        <f t="shared" si="18"/>
        <v>3232</v>
      </c>
      <c r="AK64" s="64">
        <f t="shared" si="18"/>
        <v>2525</v>
      </c>
      <c r="AL64" s="64">
        <f t="shared" si="18"/>
        <v>1731</v>
      </c>
      <c r="AM64" s="64">
        <f t="shared" si="18"/>
        <v>1207</v>
      </c>
      <c r="AN64" s="64">
        <f t="shared" si="18"/>
        <v>841</v>
      </c>
      <c r="AO64" s="64">
        <f t="shared" si="18"/>
        <v>553</v>
      </c>
      <c r="AP64" s="64">
        <f t="shared" si="18"/>
        <v>493</v>
      </c>
      <c r="AQ64" s="64">
        <f t="shared" si="18"/>
        <v>34716</v>
      </c>
      <c r="AR64" s="64">
        <f t="shared" si="18"/>
        <v>2600</v>
      </c>
      <c r="AS64" s="64">
        <f t="shared" si="18"/>
        <v>3087</v>
      </c>
      <c r="AT64" s="64">
        <f t="shared" si="18"/>
        <v>17985</v>
      </c>
      <c r="AU64" s="64">
        <f t="shared" si="18"/>
        <v>1011</v>
      </c>
    </row>
    <row r="65" spans="1:47" s="10" customFormat="1" ht="12">
      <c r="A65" s="58">
        <v>63</v>
      </c>
      <c r="B65" s="58">
        <v>4657</v>
      </c>
      <c r="C65" s="59" t="s">
        <v>352</v>
      </c>
      <c r="D65" s="59" t="s">
        <v>276</v>
      </c>
      <c r="E65" s="59" t="s">
        <v>287</v>
      </c>
      <c r="F65" s="59" t="s">
        <v>37</v>
      </c>
      <c r="G65" s="12" t="s">
        <v>265</v>
      </c>
      <c r="H65" s="14">
        <f t="shared" ref="H65:H73" si="19">B65</f>
        <v>4657</v>
      </c>
      <c r="I65" s="14">
        <f t="shared" si="0"/>
        <v>23827</v>
      </c>
      <c r="J65" s="12">
        <f>VLOOKUP($B65,'[1]METAS 2019'!$D$4:$Q$843,5,0)</f>
        <v>390</v>
      </c>
      <c r="K65" s="12">
        <f>VLOOKUP($B65,'[1]METAS 2019'!$D$4:$Q$843,4,0)</f>
        <v>398</v>
      </c>
      <c r="L65" s="12">
        <f>VLOOKUP($B65,'[1]METAS 2019'!$D$4:$Q$843,11,0)</f>
        <v>378</v>
      </c>
      <c r="M65" s="12">
        <f>VLOOKUP($B65,'[1]METAS 2019'!$D$4:$Q$843,12,0)</f>
        <v>407</v>
      </c>
      <c r="N65" s="12">
        <f>VLOOKUP($B65,'[1]METAS 2019'!$D$4:$Q$843,13,0)</f>
        <v>371</v>
      </c>
      <c r="O65" s="12">
        <f>VLOOKUP($B65,'[1]METAS 2019'!$D$4:$Q$843,14,0)</f>
        <v>343</v>
      </c>
      <c r="P65" s="12">
        <f>VLOOKUP($B65,[2]ok!$AY$9:$CO$434,8,0)</f>
        <v>363</v>
      </c>
      <c r="Q65" s="12">
        <f>VLOOKUP($B65,[2]ok!$AY$9:$CO$434,9,0)</f>
        <v>357</v>
      </c>
      <c r="R65" s="12">
        <f>VLOOKUP($B65,[2]ok!$AY$9:$CO$434,10,0)</f>
        <v>351</v>
      </c>
      <c r="S65" s="12">
        <f>VLOOKUP($B65,[2]ok!$AY$9:$CO$434,11,0)</f>
        <v>348</v>
      </c>
      <c r="T65" s="12">
        <f>VLOOKUP($B65,[2]ok!$AY$9:$CO$434,12,0)</f>
        <v>345</v>
      </c>
      <c r="U65" s="12">
        <f>VLOOKUP($B65,[2]ok!$AY$9:$CO$434,13,0)</f>
        <v>340</v>
      </c>
      <c r="V65" s="12">
        <f>VLOOKUP($B65,[2]ok!$AY$9:$CO$434,14,0)</f>
        <v>343</v>
      </c>
      <c r="W65" s="12">
        <f>VLOOKUP($B65,[2]ok!$AY$9:$CO$434,15,0)</f>
        <v>357</v>
      </c>
      <c r="X65" s="12">
        <f>VLOOKUP($B65,[2]ok!$AY$9:$CO$434,16,0)</f>
        <v>378</v>
      </c>
      <c r="Y65" s="12">
        <f>VLOOKUP($B65,[2]ok!$AY$9:$CO$434,17,0)</f>
        <v>397</v>
      </c>
      <c r="Z65" s="12">
        <f>VLOOKUP($B65,[2]ok!$AY$9:$CO$434,18,0)</f>
        <v>416</v>
      </c>
      <c r="AA65" s="12">
        <f>VLOOKUP($B65,[2]ok!$AY$9:$CO$434,19,0)</f>
        <v>435</v>
      </c>
      <c r="AB65" s="12">
        <f>VLOOKUP($B65,[2]ok!$AY$9:$CO$434,20,0)</f>
        <v>453</v>
      </c>
      <c r="AC65" s="12">
        <f>VLOOKUP($B65,[2]ok!$AY$9:$CO$434,21,0)</f>
        <v>470</v>
      </c>
      <c r="AD65" s="12">
        <f>VLOOKUP($B65,[2]ok!$AY$9:$CO$434,22,0)</f>
        <v>2503</v>
      </c>
      <c r="AE65" s="12">
        <f>VLOOKUP($B65,[2]ok!$AY$9:$CO$434,23,0)</f>
        <v>2405</v>
      </c>
      <c r="AF65" s="12">
        <f>VLOOKUP($B65,[2]ok!$AY$9:$CO$434,24,0)</f>
        <v>2484</v>
      </c>
      <c r="AG65" s="12">
        <f>VLOOKUP($B65,[2]ok!$AY$9:$CO$434,25,0)</f>
        <v>1916</v>
      </c>
      <c r="AH65" s="12">
        <f>VLOOKUP($B65,[2]ok!$AY$9:$CO$434,26,0)</f>
        <v>1686</v>
      </c>
      <c r="AI65" s="12">
        <f>VLOOKUP($B65,[2]ok!$AY$9:$CO$434,27,0)</f>
        <v>1439</v>
      </c>
      <c r="AJ65" s="12">
        <f>VLOOKUP($B65,[2]ok!$AY$9:$CO$434,28,0)</f>
        <v>1157</v>
      </c>
      <c r="AK65" s="12">
        <f>VLOOKUP($B65,[2]ok!$AY$9:$CO$434,29,0)</f>
        <v>906</v>
      </c>
      <c r="AL65" s="12">
        <f>VLOOKUP($B65,[2]ok!$AY$9:$CO$434,30,0)</f>
        <v>613</v>
      </c>
      <c r="AM65" s="12">
        <f>VLOOKUP($B65,[2]ok!$AY$9:$CO$434,31,0)</f>
        <v>417</v>
      </c>
      <c r="AN65" s="12">
        <f>VLOOKUP($B65,[2]ok!$AY$9:$CO$434,32,0)</f>
        <v>290</v>
      </c>
      <c r="AO65" s="12">
        <f>VLOOKUP($B65,[2]ok!$AY$9:$CO$434,33,0)</f>
        <v>193</v>
      </c>
      <c r="AP65" s="12">
        <f>VLOOKUP($B65,[2]ok!$AY$9:$CO$434,34,0)</f>
        <v>178</v>
      </c>
      <c r="AQ65" s="12">
        <f>VLOOKUP($B65,[2]ok!$AY$9:$CO$434,39,0)</f>
        <v>12425</v>
      </c>
      <c r="AR65" s="12">
        <f>VLOOKUP($B65,[2]ok!$AY$9:$CO$434,40,0)</f>
        <v>886</v>
      </c>
      <c r="AS65" s="12">
        <f>VLOOKUP($B65,[2]ok!$AY$9:$CO$434,41,0)</f>
        <v>1108</v>
      </c>
      <c r="AT65" s="12">
        <f>VLOOKUP($B65,[2]ok!$AY$9:$CO$434,42,0)</f>
        <v>6553</v>
      </c>
      <c r="AU65" s="12">
        <f>VLOOKUP($B65,[2]ok!$AY$9:$CO$434,43,0)</f>
        <v>369</v>
      </c>
    </row>
    <row r="66" spans="1:47" s="10" customFormat="1" ht="12">
      <c r="A66" s="58">
        <v>64</v>
      </c>
      <c r="B66" s="58">
        <v>16886</v>
      </c>
      <c r="C66" s="59" t="s">
        <v>352</v>
      </c>
      <c r="D66" s="59" t="s">
        <v>276</v>
      </c>
      <c r="E66" s="59" t="s">
        <v>287</v>
      </c>
      <c r="F66" s="59" t="s">
        <v>303</v>
      </c>
      <c r="G66" s="12" t="s">
        <v>266</v>
      </c>
      <c r="H66" s="14">
        <f t="shared" si="19"/>
        <v>16886</v>
      </c>
      <c r="I66" s="14">
        <f t="shared" si="0"/>
        <v>628</v>
      </c>
      <c r="J66" s="12">
        <f>VLOOKUP($B66,'[1]METAS 2019'!$D$4:$Q$843,5,0)</f>
        <v>10</v>
      </c>
      <c r="K66" s="12">
        <f>VLOOKUP($B66,'[1]METAS 2019'!$D$4:$Q$843,4,0)</f>
        <v>12</v>
      </c>
      <c r="L66" s="12">
        <f>VLOOKUP($B66,'[1]METAS 2019'!$D$4:$Q$843,11,0)</f>
        <v>14</v>
      </c>
      <c r="M66" s="12">
        <f>VLOOKUP($B66,'[1]METAS 2019'!$D$4:$Q$843,12,0)</f>
        <v>14</v>
      </c>
      <c r="N66" s="12">
        <f>VLOOKUP($B66,'[1]METAS 2019'!$D$4:$Q$843,13,0)</f>
        <v>26</v>
      </c>
      <c r="O66" s="12">
        <f>VLOOKUP($B66,'[1]METAS 2019'!$D$4:$Q$843,14,0)</f>
        <v>17</v>
      </c>
      <c r="P66" s="12">
        <f>VLOOKUP($B66,[2]ok!$AY$9:$CO$434,8,0)</f>
        <v>12</v>
      </c>
      <c r="Q66" s="12">
        <f>VLOOKUP($B66,[2]ok!$AY$9:$CO$434,9,0)</f>
        <v>12</v>
      </c>
      <c r="R66" s="12">
        <f>VLOOKUP($B66,[2]ok!$AY$9:$CO$434,10,0)</f>
        <v>12</v>
      </c>
      <c r="S66" s="12">
        <f>VLOOKUP($B66,[2]ok!$AY$9:$CO$434,11,0)</f>
        <v>12</v>
      </c>
      <c r="T66" s="12">
        <f>VLOOKUP($B66,[2]ok!$AY$9:$CO$434,12,0)</f>
        <v>12</v>
      </c>
      <c r="U66" s="12">
        <f>VLOOKUP($B66,[2]ok!$AY$9:$CO$434,13,0)</f>
        <v>12</v>
      </c>
      <c r="V66" s="12">
        <f>VLOOKUP($B66,[2]ok!$AY$9:$CO$434,14,0)</f>
        <v>12</v>
      </c>
      <c r="W66" s="12">
        <f>VLOOKUP($B66,[2]ok!$AY$9:$CO$434,15,0)</f>
        <v>12</v>
      </c>
      <c r="X66" s="12">
        <f>VLOOKUP($B66,[2]ok!$AY$9:$CO$434,16,0)</f>
        <v>12</v>
      </c>
      <c r="Y66" s="12">
        <f>VLOOKUP($B66,[2]ok!$AY$9:$CO$434,17,0)</f>
        <v>12</v>
      </c>
      <c r="Z66" s="12">
        <f>VLOOKUP($B66,[2]ok!$AY$9:$CO$434,18,0)</f>
        <v>12</v>
      </c>
      <c r="AA66" s="12">
        <f>VLOOKUP($B66,[2]ok!$AY$9:$CO$434,19,0)</f>
        <v>12</v>
      </c>
      <c r="AB66" s="12">
        <f>VLOOKUP($B66,[2]ok!$AY$9:$CO$434,20,0)</f>
        <v>12</v>
      </c>
      <c r="AC66" s="12">
        <f>VLOOKUP($B66,[2]ok!$AY$9:$CO$434,21,0)</f>
        <v>11</v>
      </c>
      <c r="AD66" s="12">
        <f>VLOOKUP($B66,[2]ok!$AY$9:$CO$434,22,0)</f>
        <v>49</v>
      </c>
      <c r="AE66" s="12">
        <f>VLOOKUP($B66,[2]ok!$AY$9:$CO$434,23,0)</f>
        <v>46</v>
      </c>
      <c r="AF66" s="12">
        <f>VLOOKUP($B66,[2]ok!$AY$9:$CO$434,24,0)</f>
        <v>46</v>
      </c>
      <c r="AG66" s="12">
        <f>VLOOKUP($B66,[2]ok!$AY$9:$CO$434,25,0)</f>
        <v>43</v>
      </c>
      <c r="AH66" s="12">
        <f>VLOOKUP($B66,[2]ok!$AY$9:$CO$434,26,0)</f>
        <v>42</v>
      </c>
      <c r="AI66" s="12">
        <f>VLOOKUP($B66,[2]ok!$AY$9:$CO$434,27,0)</f>
        <v>33</v>
      </c>
      <c r="AJ66" s="12">
        <f>VLOOKUP($B66,[2]ok!$AY$9:$CO$434,28,0)</f>
        <v>27</v>
      </c>
      <c r="AK66" s="12">
        <f>VLOOKUP($B66,[2]ok!$AY$9:$CO$434,29,0)</f>
        <v>23</v>
      </c>
      <c r="AL66" s="12">
        <f>VLOOKUP($B66,[2]ok!$AY$9:$CO$434,30,0)</f>
        <v>22</v>
      </c>
      <c r="AM66" s="12">
        <f>VLOOKUP($B66,[2]ok!$AY$9:$CO$434,31,0)</f>
        <v>13</v>
      </c>
      <c r="AN66" s="12">
        <f>VLOOKUP($B66,[2]ok!$AY$9:$CO$434,32,0)</f>
        <v>12</v>
      </c>
      <c r="AO66" s="12">
        <f>VLOOKUP($B66,[2]ok!$AY$9:$CO$434,33,0)</f>
        <v>7</v>
      </c>
      <c r="AP66" s="12">
        <f>VLOOKUP($B66,[2]ok!$AY$9:$CO$434,34,0)</f>
        <v>5</v>
      </c>
      <c r="AQ66" s="12">
        <f>VLOOKUP($B66,[2]ok!$AY$9:$CO$434,39,0)</f>
        <v>315</v>
      </c>
      <c r="AR66" s="12">
        <f>VLOOKUP($B66,[2]ok!$AY$9:$CO$434,40,0)</f>
        <v>31</v>
      </c>
      <c r="AS66" s="12">
        <f>VLOOKUP($B66,[2]ok!$AY$9:$CO$434,41,0)</f>
        <v>31</v>
      </c>
      <c r="AT66" s="12">
        <f>VLOOKUP($B66,[2]ok!$AY$9:$CO$434,42,0)</f>
        <v>139</v>
      </c>
      <c r="AU66" s="12">
        <f>VLOOKUP($B66,[2]ok!$AY$9:$CO$434,43,0)</f>
        <v>9</v>
      </c>
    </row>
    <row r="67" spans="1:47" s="10" customFormat="1" ht="12">
      <c r="A67" s="58">
        <v>65</v>
      </c>
      <c r="B67" s="58">
        <v>4656</v>
      </c>
      <c r="C67" s="59" t="s">
        <v>352</v>
      </c>
      <c r="D67" s="59" t="s">
        <v>276</v>
      </c>
      <c r="E67" s="59" t="s">
        <v>287</v>
      </c>
      <c r="F67" s="59" t="s">
        <v>44</v>
      </c>
      <c r="G67" s="12" t="s">
        <v>266</v>
      </c>
      <c r="H67" s="14">
        <f t="shared" si="19"/>
        <v>4656</v>
      </c>
      <c r="I67" s="14">
        <f t="shared" si="0"/>
        <v>8458</v>
      </c>
      <c r="J67" s="12">
        <f>VLOOKUP($B67,'[1]METAS 2019'!$D$4:$Q$843,5,0)</f>
        <v>138</v>
      </c>
      <c r="K67" s="12">
        <f>VLOOKUP($B67,'[1]METAS 2019'!$D$4:$Q$843,4,0)</f>
        <v>162</v>
      </c>
      <c r="L67" s="12">
        <f>VLOOKUP($B67,'[1]METAS 2019'!$D$4:$Q$843,11,0)</f>
        <v>121</v>
      </c>
      <c r="M67" s="12">
        <f>VLOOKUP($B67,'[1]METAS 2019'!$D$4:$Q$843,12,0)</f>
        <v>147</v>
      </c>
      <c r="N67" s="12">
        <f>VLOOKUP($B67,'[1]METAS 2019'!$D$4:$Q$843,13,0)</f>
        <v>128</v>
      </c>
      <c r="O67" s="12">
        <f>VLOOKUP($B67,'[1]METAS 2019'!$D$4:$Q$843,14,0)</f>
        <v>141</v>
      </c>
      <c r="P67" s="12">
        <f>VLOOKUP($B67,[2]ok!$AY$9:$CO$434,8,0)</f>
        <v>129</v>
      </c>
      <c r="Q67" s="12">
        <f>VLOOKUP($B67,[2]ok!$AY$9:$CO$434,9,0)</f>
        <v>126</v>
      </c>
      <c r="R67" s="12">
        <f>VLOOKUP($B67,[2]ok!$AY$9:$CO$434,10,0)</f>
        <v>124</v>
      </c>
      <c r="S67" s="12">
        <f>VLOOKUP($B67,[2]ok!$AY$9:$CO$434,11,0)</f>
        <v>123</v>
      </c>
      <c r="T67" s="12">
        <f>VLOOKUP($B67,[2]ok!$AY$9:$CO$434,12,0)</f>
        <v>122</v>
      </c>
      <c r="U67" s="12">
        <f>VLOOKUP($B67,[2]ok!$AY$9:$CO$434,13,0)</f>
        <v>120</v>
      </c>
      <c r="V67" s="12">
        <f>VLOOKUP($B67,[2]ok!$AY$9:$CO$434,14,0)</f>
        <v>121</v>
      </c>
      <c r="W67" s="12">
        <f>VLOOKUP($B67,[2]ok!$AY$9:$CO$434,15,0)</f>
        <v>126</v>
      </c>
      <c r="X67" s="12">
        <f>VLOOKUP($B67,[2]ok!$AY$9:$CO$434,16,0)</f>
        <v>134</v>
      </c>
      <c r="Y67" s="12">
        <f>VLOOKUP($B67,[2]ok!$AY$9:$CO$434,17,0)</f>
        <v>141</v>
      </c>
      <c r="Z67" s="12">
        <f>VLOOKUP($B67,[2]ok!$AY$9:$CO$434,18,0)</f>
        <v>147</v>
      </c>
      <c r="AA67" s="12">
        <f>VLOOKUP($B67,[2]ok!$AY$9:$CO$434,19,0)</f>
        <v>154</v>
      </c>
      <c r="AB67" s="12">
        <f>VLOOKUP($B67,[2]ok!$AY$9:$CO$434,20,0)</f>
        <v>160</v>
      </c>
      <c r="AC67" s="12">
        <f>VLOOKUP($B67,[2]ok!$AY$9:$CO$434,21,0)</f>
        <v>166</v>
      </c>
      <c r="AD67" s="12">
        <f>VLOOKUP($B67,[2]ok!$AY$9:$CO$434,22,0)</f>
        <v>886</v>
      </c>
      <c r="AE67" s="12">
        <f>VLOOKUP($B67,[2]ok!$AY$9:$CO$434,23,0)</f>
        <v>851</v>
      </c>
      <c r="AF67" s="12">
        <f>VLOOKUP($B67,[2]ok!$AY$9:$CO$434,24,0)</f>
        <v>879</v>
      </c>
      <c r="AG67" s="12">
        <f>VLOOKUP($B67,[2]ok!$AY$9:$CO$434,25,0)</f>
        <v>678</v>
      </c>
      <c r="AH67" s="12">
        <f>VLOOKUP($B67,[2]ok!$AY$9:$CO$434,26,0)</f>
        <v>597</v>
      </c>
      <c r="AI67" s="12">
        <f>VLOOKUP($B67,[2]ok!$AY$9:$CO$434,27,0)</f>
        <v>509</v>
      </c>
      <c r="AJ67" s="12">
        <f>VLOOKUP($B67,[2]ok!$AY$9:$CO$434,28,0)</f>
        <v>409</v>
      </c>
      <c r="AK67" s="12">
        <f>VLOOKUP($B67,[2]ok!$AY$9:$CO$434,29,0)</f>
        <v>320</v>
      </c>
      <c r="AL67" s="12">
        <f>VLOOKUP($B67,[2]ok!$AY$9:$CO$434,30,0)</f>
        <v>217</v>
      </c>
      <c r="AM67" s="12">
        <f>VLOOKUP($B67,[2]ok!$AY$9:$CO$434,31,0)</f>
        <v>148</v>
      </c>
      <c r="AN67" s="12">
        <f>VLOOKUP($B67,[2]ok!$AY$9:$CO$434,32,0)</f>
        <v>103</v>
      </c>
      <c r="AO67" s="12">
        <f>VLOOKUP($B67,[2]ok!$AY$9:$CO$434,33,0)</f>
        <v>68</v>
      </c>
      <c r="AP67" s="12">
        <f>VLOOKUP($B67,[2]ok!$AY$9:$CO$434,34,0)</f>
        <v>63</v>
      </c>
      <c r="AQ67" s="12">
        <f>VLOOKUP($B67,[2]ok!$AY$9:$CO$434,39,0)</f>
        <v>4396</v>
      </c>
      <c r="AR67" s="12">
        <f>VLOOKUP($B67,[2]ok!$AY$9:$CO$434,40,0)</f>
        <v>313</v>
      </c>
      <c r="AS67" s="12">
        <f>VLOOKUP($B67,[2]ok!$AY$9:$CO$434,41,0)</f>
        <v>392</v>
      </c>
      <c r="AT67" s="12">
        <f>VLOOKUP($B67,[2]ok!$AY$9:$CO$434,42,0)</f>
        <v>2319</v>
      </c>
      <c r="AU67" s="12">
        <f>VLOOKUP($B67,[2]ok!$AY$9:$CO$434,43,0)</f>
        <v>131</v>
      </c>
    </row>
    <row r="68" spans="1:47" s="10" customFormat="1" ht="12">
      <c r="A68" s="58">
        <v>66</v>
      </c>
      <c r="B68" s="58">
        <v>4651</v>
      </c>
      <c r="C68" s="59" t="s">
        <v>352</v>
      </c>
      <c r="D68" s="59" t="s">
        <v>276</v>
      </c>
      <c r="E68" s="59" t="s">
        <v>287</v>
      </c>
      <c r="F68" s="59" t="s">
        <v>48</v>
      </c>
      <c r="G68" s="12" t="s">
        <v>266</v>
      </c>
      <c r="H68" s="14">
        <f t="shared" si="19"/>
        <v>4651</v>
      </c>
      <c r="I68" s="14">
        <f t="shared" ref="I68:I131" si="20">SUM(J68:AP68)</f>
        <v>2113</v>
      </c>
      <c r="J68" s="12">
        <f>VLOOKUP($B68,'[1]METAS 2019'!$D$4:$Q$843,5,0)</f>
        <v>34</v>
      </c>
      <c r="K68" s="12">
        <f>VLOOKUP($B68,'[1]METAS 2019'!$D$4:$Q$843,4,0)</f>
        <v>42</v>
      </c>
      <c r="L68" s="12">
        <f>VLOOKUP($B68,'[1]METAS 2019'!$D$4:$Q$843,11,0)</f>
        <v>27</v>
      </c>
      <c r="M68" s="12">
        <f>VLOOKUP($B68,'[1]METAS 2019'!$D$4:$Q$843,12,0)</f>
        <v>44</v>
      </c>
      <c r="N68" s="12">
        <f>VLOOKUP($B68,'[1]METAS 2019'!$D$4:$Q$843,13,0)</f>
        <v>45</v>
      </c>
      <c r="O68" s="12">
        <f>VLOOKUP($B68,'[1]METAS 2019'!$D$4:$Q$843,14,0)</f>
        <v>43</v>
      </c>
      <c r="P68" s="12">
        <f>VLOOKUP($B68,[2]ok!$AY$9:$CO$434,8,0)</f>
        <v>32</v>
      </c>
      <c r="Q68" s="12">
        <f>VLOOKUP($B68,[2]ok!$AY$9:$CO$434,9,0)</f>
        <v>31</v>
      </c>
      <c r="R68" s="12">
        <f>VLOOKUP($B68,[2]ok!$AY$9:$CO$434,10,0)</f>
        <v>31</v>
      </c>
      <c r="S68" s="12">
        <f>VLOOKUP($B68,[2]ok!$AY$9:$CO$434,11,0)</f>
        <v>30</v>
      </c>
      <c r="T68" s="12">
        <f>VLOOKUP($B68,[2]ok!$AY$9:$CO$434,12,0)</f>
        <v>30</v>
      </c>
      <c r="U68" s="12">
        <f>VLOOKUP($B68,[2]ok!$AY$9:$CO$434,13,0)</f>
        <v>30</v>
      </c>
      <c r="V68" s="12">
        <f>VLOOKUP($B68,[2]ok!$AY$9:$CO$434,14,0)</f>
        <v>30</v>
      </c>
      <c r="W68" s="12">
        <f>VLOOKUP($B68,[2]ok!$AY$9:$CO$434,15,0)</f>
        <v>31</v>
      </c>
      <c r="X68" s="12">
        <f>VLOOKUP($B68,[2]ok!$AY$9:$CO$434,16,0)</f>
        <v>33</v>
      </c>
      <c r="Y68" s="12">
        <f>VLOOKUP($B68,[2]ok!$AY$9:$CO$434,17,0)</f>
        <v>35</v>
      </c>
      <c r="Z68" s="12">
        <f>VLOOKUP($B68,[2]ok!$AY$9:$CO$434,18,0)</f>
        <v>36</v>
      </c>
      <c r="AA68" s="12">
        <f>VLOOKUP($B68,[2]ok!$AY$9:$CO$434,19,0)</f>
        <v>38</v>
      </c>
      <c r="AB68" s="12">
        <f>VLOOKUP($B68,[2]ok!$AY$9:$CO$434,20,0)</f>
        <v>39</v>
      </c>
      <c r="AC68" s="12">
        <f>VLOOKUP($B68,[2]ok!$AY$9:$CO$434,21,0)</f>
        <v>41</v>
      </c>
      <c r="AD68" s="12">
        <f>VLOOKUP($B68,[2]ok!$AY$9:$CO$434,22,0)</f>
        <v>218</v>
      </c>
      <c r="AE68" s="12">
        <f>VLOOKUP($B68,[2]ok!$AY$9:$CO$434,23,0)</f>
        <v>210</v>
      </c>
      <c r="AF68" s="12">
        <f>VLOOKUP($B68,[2]ok!$AY$9:$CO$434,24,0)</f>
        <v>217</v>
      </c>
      <c r="AG68" s="12">
        <f>VLOOKUP($B68,[2]ok!$AY$9:$CO$434,25,0)</f>
        <v>167</v>
      </c>
      <c r="AH68" s="12">
        <f>VLOOKUP($B68,[2]ok!$AY$9:$CO$434,26,0)</f>
        <v>147</v>
      </c>
      <c r="AI68" s="12">
        <f>VLOOKUP($B68,[2]ok!$AY$9:$CO$434,27,0)</f>
        <v>125</v>
      </c>
      <c r="AJ68" s="12">
        <f>VLOOKUP($B68,[2]ok!$AY$9:$CO$434,28,0)</f>
        <v>101</v>
      </c>
      <c r="AK68" s="12">
        <f>VLOOKUP($B68,[2]ok!$AY$9:$CO$434,29,0)</f>
        <v>79</v>
      </c>
      <c r="AL68" s="12">
        <f>VLOOKUP($B68,[2]ok!$AY$9:$CO$434,30,0)</f>
        <v>53</v>
      </c>
      <c r="AM68" s="12">
        <f>VLOOKUP($B68,[2]ok!$AY$9:$CO$434,31,0)</f>
        <v>36</v>
      </c>
      <c r="AN68" s="12">
        <f>VLOOKUP($B68,[2]ok!$AY$9:$CO$434,32,0)</f>
        <v>25</v>
      </c>
      <c r="AO68" s="12">
        <f>VLOOKUP($B68,[2]ok!$AY$9:$CO$434,33,0)</f>
        <v>17</v>
      </c>
      <c r="AP68" s="12">
        <f>VLOOKUP($B68,[2]ok!$AY$9:$CO$434,34,0)</f>
        <v>16</v>
      </c>
      <c r="AQ68" s="12">
        <f>VLOOKUP($B68,[2]ok!$AY$9:$CO$434,39,0)</f>
        <v>1083</v>
      </c>
      <c r="AR68" s="12">
        <f>VLOOKUP($B68,[2]ok!$AY$9:$CO$434,40,0)</f>
        <v>77</v>
      </c>
      <c r="AS68" s="12">
        <f>VLOOKUP($B68,[2]ok!$AY$9:$CO$434,41,0)</f>
        <v>97</v>
      </c>
      <c r="AT68" s="12">
        <f>VLOOKUP($B68,[2]ok!$AY$9:$CO$434,42,0)</f>
        <v>571</v>
      </c>
      <c r="AU68" s="12">
        <f>VLOOKUP($B68,[2]ok!$AY$9:$CO$434,43,0)</f>
        <v>29</v>
      </c>
    </row>
    <row r="69" spans="1:47" s="10" customFormat="1" ht="12">
      <c r="A69" s="58">
        <v>67</v>
      </c>
      <c r="B69" s="58">
        <v>4653</v>
      </c>
      <c r="C69" s="59" t="s">
        <v>352</v>
      </c>
      <c r="D69" s="59" t="s">
        <v>276</v>
      </c>
      <c r="E69" s="59" t="s">
        <v>287</v>
      </c>
      <c r="F69" s="59" t="s">
        <v>60</v>
      </c>
      <c r="G69" s="12" t="s">
        <v>271</v>
      </c>
      <c r="H69" s="14">
        <f t="shared" si="19"/>
        <v>4653</v>
      </c>
      <c r="I69" s="14">
        <f t="shared" si="20"/>
        <v>4321</v>
      </c>
      <c r="J69" s="12">
        <f>VLOOKUP($B69,'[1]METAS 2019'!$D$4:$Q$843,5,0)</f>
        <v>70</v>
      </c>
      <c r="K69" s="12">
        <f>VLOOKUP($B69,'[1]METAS 2019'!$D$4:$Q$843,4,0)</f>
        <v>63</v>
      </c>
      <c r="L69" s="12">
        <f>VLOOKUP($B69,'[1]METAS 2019'!$D$4:$Q$843,11,0)</f>
        <v>92</v>
      </c>
      <c r="M69" s="12">
        <f>VLOOKUP($B69,'[1]METAS 2019'!$D$4:$Q$843,12,0)</f>
        <v>92</v>
      </c>
      <c r="N69" s="12">
        <f>VLOOKUP($B69,'[1]METAS 2019'!$D$4:$Q$843,13,0)</f>
        <v>97</v>
      </c>
      <c r="O69" s="12">
        <f>VLOOKUP($B69,'[1]METAS 2019'!$D$4:$Q$843,14,0)</f>
        <v>86</v>
      </c>
      <c r="P69" s="12">
        <f>VLOOKUP($B69,[2]ok!$AY$9:$CO$434,8,0)</f>
        <v>89</v>
      </c>
      <c r="Q69" s="12">
        <f>VLOOKUP($B69,[2]ok!$AY$9:$CO$434,9,0)</f>
        <v>94</v>
      </c>
      <c r="R69" s="12">
        <f>VLOOKUP($B69,[2]ok!$AY$9:$CO$434,10,0)</f>
        <v>99</v>
      </c>
      <c r="S69" s="12">
        <f>VLOOKUP($B69,[2]ok!$AY$9:$CO$434,11,0)</f>
        <v>105</v>
      </c>
      <c r="T69" s="12">
        <f>VLOOKUP($B69,[2]ok!$AY$9:$CO$434,12,0)</f>
        <v>110</v>
      </c>
      <c r="U69" s="12">
        <f>VLOOKUP($B69,[2]ok!$AY$9:$CO$434,13,0)</f>
        <v>116</v>
      </c>
      <c r="V69" s="12">
        <f>VLOOKUP($B69,[2]ok!$AY$9:$CO$434,14,0)</f>
        <v>117</v>
      </c>
      <c r="W69" s="12">
        <f>VLOOKUP($B69,[2]ok!$AY$9:$CO$434,15,0)</f>
        <v>111</v>
      </c>
      <c r="X69" s="12">
        <f>VLOOKUP($B69,[2]ok!$AY$9:$CO$434,16,0)</f>
        <v>99</v>
      </c>
      <c r="Y69" s="12">
        <f>VLOOKUP($B69,[2]ok!$AY$9:$CO$434,17,0)</f>
        <v>89</v>
      </c>
      <c r="Z69" s="12">
        <f>VLOOKUP($B69,[2]ok!$AY$9:$CO$434,18,0)</f>
        <v>78</v>
      </c>
      <c r="AA69" s="12">
        <f>VLOOKUP($B69,[2]ok!$AY$9:$CO$434,19,0)</f>
        <v>71</v>
      </c>
      <c r="AB69" s="12">
        <f>VLOOKUP($B69,[2]ok!$AY$9:$CO$434,20,0)</f>
        <v>67</v>
      </c>
      <c r="AC69" s="12">
        <f>VLOOKUP($B69,[2]ok!$AY$9:$CO$434,21,0)</f>
        <v>64</v>
      </c>
      <c r="AD69" s="12">
        <f>VLOOKUP($B69,[2]ok!$AY$9:$CO$434,22,0)</f>
        <v>311</v>
      </c>
      <c r="AE69" s="12">
        <f>VLOOKUP($B69,[2]ok!$AY$9:$CO$434,23,0)</f>
        <v>299</v>
      </c>
      <c r="AF69" s="12">
        <f>VLOOKUP($B69,[2]ok!$AY$9:$CO$434,24,0)</f>
        <v>335</v>
      </c>
      <c r="AG69" s="12">
        <f>VLOOKUP($B69,[2]ok!$AY$9:$CO$434,25,0)</f>
        <v>264</v>
      </c>
      <c r="AH69" s="12">
        <f>VLOOKUP($B69,[2]ok!$AY$9:$CO$434,26,0)</f>
        <v>259</v>
      </c>
      <c r="AI69" s="12">
        <f>VLOOKUP($B69,[2]ok!$AY$9:$CO$434,27,0)</f>
        <v>266</v>
      </c>
      <c r="AJ69" s="12">
        <f>VLOOKUP($B69,[2]ok!$AY$9:$CO$434,28,0)</f>
        <v>227</v>
      </c>
      <c r="AK69" s="12">
        <f>VLOOKUP($B69,[2]ok!$AY$9:$CO$434,29,0)</f>
        <v>168</v>
      </c>
      <c r="AL69" s="12">
        <f>VLOOKUP($B69,[2]ok!$AY$9:$CO$434,30,0)</f>
        <v>119</v>
      </c>
      <c r="AM69" s="12">
        <f>VLOOKUP($B69,[2]ok!$AY$9:$CO$434,31,0)</f>
        <v>116</v>
      </c>
      <c r="AN69" s="12">
        <f>VLOOKUP($B69,[2]ok!$AY$9:$CO$434,32,0)</f>
        <v>75</v>
      </c>
      <c r="AO69" s="12">
        <f>VLOOKUP($B69,[2]ok!$AY$9:$CO$434,33,0)</f>
        <v>46</v>
      </c>
      <c r="AP69" s="12">
        <f>VLOOKUP($B69,[2]ok!$AY$9:$CO$434,34,0)</f>
        <v>27</v>
      </c>
      <c r="AQ69" s="12">
        <f>VLOOKUP($B69,[2]ok!$AY$9:$CO$434,39,0)</f>
        <v>2390</v>
      </c>
      <c r="AR69" s="12">
        <f>VLOOKUP($B69,[2]ok!$AY$9:$CO$434,40,0)</f>
        <v>273</v>
      </c>
      <c r="AS69" s="12">
        <f>VLOOKUP($B69,[2]ok!$AY$9:$CO$434,41,0)</f>
        <v>195</v>
      </c>
      <c r="AT69" s="12">
        <f>VLOOKUP($B69,[2]ok!$AY$9:$CO$434,42,0)</f>
        <v>1007</v>
      </c>
      <c r="AU69" s="12">
        <f>VLOOKUP($B69,[2]ok!$AY$9:$CO$434,43,0)</f>
        <v>60</v>
      </c>
    </row>
    <row r="70" spans="1:47" s="10" customFormat="1" ht="12">
      <c r="A70" s="58">
        <v>68</v>
      </c>
      <c r="B70" s="58">
        <v>15496</v>
      </c>
      <c r="C70" s="59" t="s">
        <v>352</v>
      </c>
      <c r="D70" s="59" t="s">
        <v>276</v>
      </c>
      <c r="E70" s="59" t="s">
        <v>287</v>
      </c>
      <c r="F70" s="59" t="s">
        <v>289</v>
      </c>
      <c r="G70" s="12" t="s">
        <v>271</v>
      </c>
      <c r="H70" s="14">
        <f t="shared" si="19"/>
        <v>15496</v>
      </c>
      <c r="I70" s="14">
        <f t="shared" si="20"/>
        <v>13712</v>
      </c>
      <c r="J70" s="12">
        <f>VLOOKUP($B70,'[1]METAS 2019'!$D$4:$Q$843,5,0)</f>
        <v>221</v>
      </c>
      <c r="K70" s="12">
        <f>VLOOKUP($B70,'[1]METAS 2019'!$D$4:$Q$843,4,0)</f>
        <v>276</v>
      </c>
      <c r="L70" s="12">
        <f>VLOOKUP($B70,'[1]METAS 2019'!$D$4:$Q$843,11,0)</f>
        <v>276</v>
      </c>
      <c r="M70" s="12">
        <f>VLOOKUP($B70,'[1]METAS 2019'!$D$4:$Q$843,12,0)</f>
        <v>292</v>
      </c>
      <c r="N70" s="12">
        <f>VLOOKUP($B70,'[1]METAS 2019'!$D$4:$Q$843,13,0)</f>
        <v>215</v>
      </c>
      <c r="O70" s="12">
        <f>VLOOKUP($B70,'[1]METAS 2019'!$D$4:$Q$843,14,0)</f>
        <v>228</v>
      </c>
      <c r="P70" s="12">
        <f>VLOOKUP($B70,[2]ok!$AY$9:$CO$434,8,0)</f>
        <v>206</v>
      </c>
      <c r="Q70" s="12">
        <f>VLOOKUP($B70,[2]ok!$AY$9:$CO$434,9,0)</f>
        <v>202</v>
      </c>
      <c r="R70" s="12">
        <f>VLOOKUP($B70,[2]ok!$AY$9:$CO$434,10,0)</f>
        <v>199</v>
      </c>
      <c r="S70" s="12">
        <f>VLOOKUP($B70,[2]ok!$AY$9:$CO$434,11,0)</f>
        <v>197</v>
      </c>
      <c r="T70" s="12">
        <f>VLOOKUP($B70,[2]ok!$AY$9:$CO$434,12,0)</f>
        <v>196</v>
      </c>
      <c r="U70" s="12">
        <f>VLOOKUP($B70,[2]ok!$AY$9:$CO$434,13,0)</f>
        <v>192</v>
      </c>
      <c r="V70" s="12">
        <f>VLOOKUP($B70,[2]ok!$AY$9:$CO$434,14,0)</f>
        <v>194</v>
      </c>
      <c r="W70" s="12">
        <f>VLOOKUP($B70,[2]ok!$AY$9:$CO$434,15,0)</f>
        <v>202</v>
      </c>
      <c r="X70" s="12">
        <f>VLOOKUP($B70,[2]ok!$AY$9:$CO$434,16,0)</f>
        <v>214</v>
      </c>
      <c r="Y70" s="12">
        <f>VLOOKUP($B70,[2]ok!$AY$9:$CO$434,17,0)</f>
        <v>225</v>
      </c>
      <c r="Z70" s="12">
        <f>VLOOKUP($B70,[2]ok!$AY$9:$CO$434,18,0)</f>
        <v>236</v>
      </c>
      <c r="AA70" s="12">
        <f>VLOOKUP($B70,[2]ok!$AY$9:$CO$434,19,0)</f>
        <v>247</v>
      </c>
      <c r="AB70" s="12">
        <f>VLOOKUP($B70,[2]ok!$AY$9:$CO$434,20,0)</f>
        <v>257</v>
      </c>
      <c r="AC70" s="12">
        <f>VLOOKUP($B70,[2]ok!$AY$9:$CO$434,21,0)</f>
        <v>266</v>
      </c>
      <c r="AD70" s="12">
        <f>VLOOKUP($B70,[2]ok!$AY$9:$CO$434,22,0)</f>
        <v>1418</v>
      </c>
      <c r="AE70" s="12">
        <f>VLOOKUP($B70,[2]ok!$AY$9:$CO$434,23,0)</f>
        <v>1363</v>
      </c>
      <c r="AF70" s="12">
        <f>VLOOKUP($B70,[2]ok!$AY$9:$CO$434,24,0)</f>
        <v>1408</v>
      </c>
      <c r="AG70" s="12">
        <f>VLOOKUP($B70,[2]ok!$AY$9:$CO$434,25,0)</f>
        <v>1086</v>
      </c>
      <c r="AH70" s="12">
        <f>VLOOKUP($B70,[2]ok!$AY$9:$CO$434,26,0)</f>
        <v>955</v>
      </c>
      <c r="AI70" s="12">
        <f>VLOOKUP($B70,[2]ok!$AY$9:$CO$434,27,0)</f>
        <v>815</v>
      </c>
      <c r="AJ70" s="12">
        <f>VLOOKUP($B70,[2]ok!$AY$9:$CO$434,28,0)</f>
        <v>656</v>
      </c>
      <c r="AK70" s="12">
        <f>VLOOKUP($B70,[2]ok!$AY$9:$CO$434,29,0)</f>
        <v>513</v>
      </c>
      <c r="AL70" s="12">
        <f>VLOOKUP($B70,[2]ok!$AY$9:$CO$434,30,0)</f>
        <v>347</v>
      </c>
      <c r="AM70" s="12">
        <f>VLOOKUP($B70,[2]ok!$AY$9:$CO$434,31,0)</f>
        <v>236</v>
      </c>
      <c r="AN70" s="12">
        <f>VLOOKUP($B70,[2]ok!$AY$9:$CO$434,32,0)</f>
        <v>164</v>
      </c>
      <c r="AO70" s="12">
        <f>VLOOKUP($B70,[2]ok!$AY$9:$CO$434,33,0)</f>
        <v>109</v>
      </c>
      <c r="AP70" s="12">
        <f>VLOOKUP($B70,[2]ok!$AY$9:$CO$434,34,0)</f>
        <v>101</v>
      </c>
      <c r="AQ70" s="12">
        <f>VLOOKUP($B70,[2]ok!$AY$9:$CO$434,39,0)</f>
        <v>7041</v>
      </c>
      <c r="AR70" s="12">
        <f>VLOOKUP($B70,[2]ok!$AY$9:$CO$434,40,0)</f>
        <v>502</v>
      </c>
      <c r="AS70" s="12">
        <f>VLOOKUP($B70,[2]ok!$AY$9:$CO$434,41,0)</f>
        <v>628</v>
      </c>
      <c r="AT70" s="12">
        <f>VLOOKUP($B70,[2]ok!$AY$9:$CO$434,42,0)</f>
        <v>3713</v>
      </c>
      <c r="AU70" s="12">
        <f>VLOOKUP($B70,[2]ok!$AY$9:$CO$434,43,0)</f>
        <v>185</v>
      </c>
    </row>
    <row r="71" spans="1:47" s="10" customFormat="1" ht="12">
      <c r="A71" s="58">
        <v>69</v>
      </c>
      <c r="B71" s="58">
        <v>4631</v>
      </c>
      <c r="C71" s="59" t="s">
        <v>352</v>
      </c>
      <c r="D71" s="59" t="s">
        <v>276</v>
      </c>
      <c r="E71" s="59" t="s">
        <v>287</v>
      </c>
      <c r="F71" s="59" t="s">
        <v>84</v>
      </c>
      <c r="G71" s="12" t="s">
        <v>266</v>
      </c>
      <c r="H71" s="14">
        <f t="shared" si="19"/>
        <v>4631</v>
      </c>
      <c r="I71" s="14">
        <f t="shared" si="20"/>
        <v>976</v>
      </c>
      <c r="J71" s="12">
        <f>VLOOKUP($B71,'[1]METAS 2019'!$D$4:$Q$843,5,0)</f>
        <v>16</v>
      </c>
      <c r="K71" s="12">
        <f>VLOOKUP($B71,'[1]METAS 2019'!$D$4:$Q$843,4,0)</f>
        <v>14</v>
      </c>
      <c r="L71" s="12">
        <f>VLOOKUP($B71,'[1]METAS 2019'!$D$4:$Q$843,11,0)</f>
        <v>16</v>
      </c>
      <c r="M71" s="12">
        <f>VLOOKUP($B71,'[1]METAS 2019'!$D$4:$Q$843,12,0)</f>
        <v>26</v>
      </c>
      <c r="N71" s="12">
        <f>VLOOKUP($B71,'[1]METAS 2019'!$D$4:$Q$843,13,0)</f>
        <v>21</v>
      </c>
      <c r="O71" s="12">
        <f>VLOOKUP($B71,'[1]METAS 2019'!$D$4:$Q$843,14,0)</f>
        <v>23</v>
      </c>
      <c r="P71" s="12">
        <f>VLOOKUP($B71,[2]ok!$AY$9:$CO$434,8,0)</f>
        <v>18</v>
      </c>
      <c r="Q71" s="12">
        <f>VLOOKUP($B71,[2]ok!$AY$9:$CO$434,9,0)</f>
        <v>18</v>
      </c>
      <c r="R71" s="12">
        <f>VLOOKUP($B71,[2]ok!$AY$9:$CO$434,10,0)</f>
        <v>18</v>
      </c>
      <c r="S71" s="12">
        <f>VLOOKUP($B71,[2]ok!$AY$9:$CO$434,11,0)</f>
        <v>19</v>
      </c>
      <c r="T71" s="12">
        <f>VLOOKUP($B71,[2]ok!$AY$9:$CO$434,12,0)</f>
        <v>19</v>
      </c>
      <c r="U71" s="12">
        <f>VLOOKUP($B71,[2]ok!$AY$9:$CO$434,13,0)</f>
        <v>19</v>
      </c>
      <c r="V71" s="12">
        <f>VLOOKUP($B71,[2]ok!$AY$9:$CO$434,14,0)</f>
        <v>19</v>
      </c>
      <c r="W71" s="12">
        <f>VLOOKUP($B71,[2]ok!$AY$9:$CO$434,15,0)</f>
        <v>19</v>
      </c>
      <c r="X71" s="12">
        <f>VLOOKUP($B71,[2]ok!$AY$9:$CO$434,16,0)</f>
        <v>20</v>
      </c>
      <c r="Y71" s="12">
        <f>VLOOKUP($B71,[2]ok!$AY$9:$CO$434,17,0)</f>
        <v>20</v>
      </c>
      <c r="Z71" s="12">
        <f>VLOOKUP($B71,[2]ok!$AY$9:$CO$434,18,0)</f>
        <v>20</v>
      </c>
      <c r="AA71" s="12">
        <f>VLOOKUP($B71,[2]ok!$AY$9:$CO$434,19,0)</f>
        <v>20</v>
      </c>
      <c r="AB71" s="12">
        <f>VLOOKUP($B71,[2]ok!$AY$9:$CO$434,20,0)</f>
        <v>19</v>
      </c>
      <c r="AC71" s="12">
        <f>VLOOKUP($B71,[2]ok!$AY$9:$CO$434,21,0)</f>
        <v>18</v>
      </c>
      <c r="AD71" s="12">
        <f>VLOOKUP($B71,[2]ok!$AY$9:$CO$434,22,0)</f>
        <v>79</v>
      </c>
      <c r="AE71" s="12">
        <f>VLOOKUP($B71,[2]ok!$AY$9:$CO$434,23,0)</f>
        <v>74</v>
      </c>
      <c r="AF71" s="12">
        <f>VLOOKUP($B71,[2]ok!$AY$9:$CO$434,24,0)</f>
        <v>74</v>
      </c>
      <c r="AG71" s="12">
        <f>VLOOKUP($B71,[2]ok!$AY$9:$CO$434,25,0)</f>
        <v>69</v>
      </c>
      <c r="AH71" s="12">
        <f>VLOOKUP($B71,[2]ok!$AY$9:$CO$434,26,0)</f>
        <v>68</v>
      </c>
      <c r="AI71" s="12">
        <f>VLOOKUP($B71,[2]ok!$AY$9:$CO$434,27,0)</f>
        <v>53</v>
      </c>
      <c r="AJ71" s="12">
        <f>VLOOKUP($B71,[2]ok!$AY$9:$CO$434,28,0)</f>
        <v>44</v>
      </c>
      <c r="AK71" s="12">
        <f>VLOOKUP($B71,[2]ok!$AY$9:$CO$434,29,0)</f>
        <v>37</v>
      </c>
      <c r="AL71" s="12">
        <f>VLOOKUP($B71,[2]ok!$AY$9:$CO$434,30,0)</f>
        <v>36</v>
      </c>
      <c r="AM71" s="12">
        <f>VLOOKUP($B71,[2]ok!$AY$9:$CO$434,31,0)</f>
        <v>21</v>
      </c>
      <c r="AN71" s="12">
        <f>VLOOKUP($B71,[2]ok!$AY$9:$CO$434,32,0)</f>
        <v>19</v>
      </c>
      <c r="AO71" s="12">
        <f>VLOOKUP($B71,[2]ok!$AY$9:$CO$434,33,0)</f>
        <v>11</v>
      </c>
      <c r="AP71" s="12">
        <f>VLOOKUP($B71,[2]ok!$AY$9:$CO$434,34,0)</f>
        <v>9</v>
      </c>
      <c r="AQ71" s="12">
        <f>VLOOKUP($B71,[2]ok!$AY$9:$CO$434,39,0)</f>
        <v>503</v>
      </c>
      <c r="AR71" s="12">
        <f>VLOOKUP($B71,[2]ok!$AY$9:$CO$434,40,0)</f>
        <v>50</v>
      </c>
      <c r="AS71" s="12">
        <f>VLOOKUP($B71,[2]ok!$AY$9:$CO$434,41,0)</f>
        <v>50</v>
      </c>
      <c r="AT71" s="12">
        <f>VLOOKUP($B71,[2]ok!$AY$9:$CO$434,42,0)</f>
        <v>222</v>
      </c>
      <c r="AU71" s="12">
        <f>VLOOKUP($B71,[2]ok!$AY$9:$CO$434,43,0)</f>
        <v>20</v>
      </c>
    </row>
    <row r="72" spans="1:47" s="10" customFormat="1" ht="12">
      <c r="A72" s="58">
        <v>70</v>
      </c>
      <c r="B72" s="58">
        <v>4652</v>
      </c>
      <c r="C72" s="59" t="s">
        <v>352</v>
      </c>
      <c r="D72" s="59" t="s">
        <v>276</v>
      </c>
      <c r="E72" s="59" t="s">
        <v>287</v>
      </c>
      <c r="F72" s="59" t="s">
        <v>50</v>
      </c>
      <c r="G72" s="12" t="s">
        <v>266</v>
      </c>
      <c r="H72" s="14">
        <f t="shared" si="19"/>
        <v>4652</v>
      </c>
      <c r="I72" s="14">
        <f t="shared" si="20"/>
        <v>3559</v>
      </c>
      <c r="J72" s="12">
        <f>VLOOKUP($B72,'[1]METAS 2019'!$D$4:$Q$843,5,0)</f>
        <v>58</v>
      </c>
      <c r="K72" s="12">
        <f>VLOOKUP($B72,'[1]METAS 2019'!$D$4:$Q$843,4,0)</f>
        <v>60</v>
      </c>
      <c r="L72" s="12">
        <f>VLOOKUP($B72,'[1]METAS 2019'!$D$4:$Q$843,11,0)</f>
        <v>75</v>
      </c>
      <c r="M72" s="12">
        <f>VLOOKUP($B72,'[1]METAS 2019'!$D$4:$Q$843,12,0)</f>
        <v>57</v>
      </c>
      <c r="N72" s="12">
        <f>VLOOKUP($B72,'[1]METAS 2019'!$D$4:$Q$843,13,0)</f>
        <v>51</v>
      </c>
      <c r="O72" s="12">
        <f>VLOOKUP($B72,'[1]METAS 2019'!$D$4:$Q$843,14,0)</f>
        <v>56</v>
      </c>
      <c r="P72" s="12">
        <f>VLOOKUP($B72,[2]ok!$AY$9:$CO$434,8,0)</f>
        <v>54</v>
      </c>
      <c r="Q72" s="12">
        <f>VLOOKUP($B72,[2]ok!$AY$9:$CO$434,9,0)</f>
        <v>53</v>
      </c>
      <c r="R72" s="12">
        <f>VLOOKUP($B72,[2]ok!$AY$9:$CO$434,10,0)</f>
        <v>52</v>
      </c>
      <c r="S72" s="12">
        <f>VLOOKUP($B72,[2]ok!$AY$9:$CO$434,11,0)</f>
        <v>52</v>
      </c>
      <c r="T72" s="12">
        <f>VLOOKUP($B72,[2]ok!$AY$9:$CO$434,12,0)</f>
        <v>51</v>
      </c>
      <c r="U72" s="12">
        <f>VLOOKUP($B72,[2]ok!$AY$9:$CO$434,13,0)</f>
        <v>50</v>
      </c>
      <c r="V72" s="12">
        <f>VLOOKUP($B72,[2]ok!$AY$9:$CO$434,14,0)</f>
        <v>51</v>
      </c>
      <c r="W72" s="12">
        <f>VLOOKUP($B72,[2]ok!$AY$9:$CO$434,15,0)</f>
        <v>53</v>
      </c>
      <c r="X72" s="12">
        <f>VLOOKUP($B72,[2]ok!$AY$9:$CO$434,16,0)</f>
        <v>56</v>
      </c>
      <c r="Y72" s="12">
        <f>VLOOKUP($B72,[2]ok!$AY$9:$CO$434,17,0)</f>
        <v>59</v>
      </c>
      <c r="Z72" s="12">
        <f>VLOOKUP($B72,[2]ok!$AY$9:$CO$434,18,0)</f>
        <v>62</v>
      </c>
      <c r="AA72" s="12">
        <f>VLOOKUP($B72,[2]ok!$AY$9:$CO$434,19,0)</f>
        <v>65</v>
      </c>
      <c r="AB72" s="12">
        <f>VLOOKUP($B72,[2]ok!$AY$9:$CO$434,20,0)</f>
        <v>67</v>
      </c>
      <c r="AC72" s="12">
        <f>VLOOKUP($B72,[2]ok!$AY$9:$CO$434,21,0)</f>
        <v>70</v>
      </c>
      <c r="AD72" s="12">
        <f>VLOOKUP($B72,[2]ok!$AY$9:$CO$434,22,0)</f>
        <v>372</v>
      </c>
      <c r="AE72" s="12">
        <f>VLOOKUP($B72,[2]ok!$AY$9:$CO$434,23,0)</f>
        <v>358</v>
      </c>
      <c r="AF72" s="12">
        <f>VLOOKUP($B72,[2]ok!$AY$9:$CO$434,24,0)</f>
        <v>369</v>
      </c>
      <c r="AG72" s="12">
        <f>VLOOKUP($B72,[2]ok!$AY$9:$CO$434,25,0)</f>
        <v>285</v>
      </c>
      <c r="AH72" s="12">
        <f>VLOOKUP($B72,[2]ok!$AY$9:$CO$434,26,0)</f>
        <v>251</v>
      </c>
      <c r="AI72" s="12">
        <f>VLOOKUP($B72,[2]ok!$AY$9:$CO$434,27,0)</f>
        <v>214</v>
      </c>
      <c r="AJ72" s="12">
        <f>VLOOKUP($B72,[2]ok!$AY$9:$CO$434,28,0)</f>
        <v>172</v>
      </c>
      <c r="AK72" s="12">
        <f>VLOOKUP($B72,[2]ok!$AY$9:$CO$434,29,0)</f>
        <v>135</v>
      </c>
      <c r="AL72" s="12">
        <f>VLOOKUP($B72,[2]ok!$AY$9:$CO$434,30,0)</f>
        <v>91</v>
      </c>
      <c r="AM72" s="12">
        <f>VLOOKUP($B72,[2]ok!$AY$9:$CO$434,31,0)</f>
        <v>62</v>
      </c>
      <c r="AN72" s="12">
        <f>VLOOKUP($B72,[2]ok!$AY$9:$CO$434,32,0)</f>
        <v>43</v>
      </c>
      <c r="AO72" s="12">
        <f>VLOOKUP($B72,[2]ok!$AY$9:$CO$434,33,0)</f>
        <v>29</v>
      </c>
      <c r="AP72" s="12">
        <f>VLOOKUP($B72,[2]ok!$AY$9:$CO$434,34,0)</f>
        <v>26</v>
      </c>
      <c r="AQ72" s="12">
        <f>VLOOKUP($B72,[2]ok!$AY$9:$CO$434,39,0)</f>
        <v>1848</v>
      </c>
      <c r="AR72" s="12">
        <f>VLOOKUP($B72,[2]ok!$AY$9:$CO$434,40,0)</f>
        <v>132</v>
      </c>
      <c r="AS72" s="12">
        <f>VLOOKUP($B72,[2]ok!$AY$9:$CO$434,41,0)</f>
        <v>165</v>
      </c>
      <c r="AT72" s="12">
        <f>VLOOKUP($B72,[2]ok!$AY$9:$CO$434,42,0)</f>
        <v>974</v>
      </c>
      <c r="AU72" s="12">
        <f>VLOOKUP($B72,[2]ok!$AY$9:$CO$434,43,0)</f>
        <v>58</v>
      </c>
    </row>
    <row r="73" spans="1:47" s="10" customFormat="1" ht="12">
      <c r="A73" s="58">
        <v>71</v>
      </c>
      <c r="B73" s="58">
        <v>4654</v>
      </c>
      <c r="C73" s="59" t="s">
        <v>352</v>
      </c>
      <c r="D73" s="59" t="s">
        <v>276</v>
      </c>
      <c r="E73" s="59" t="s">
        <v>287</v>
      </c>
      <c r="F73" s="59" t="s">
        <v>40</v>
      </c>
      <c r="G73" s="12" t="s">
        <v>266</v>
      </c>
      <c r="H73" s="14">
        <f t="shared" si="19"/>
        <v>4654</v>
      </c>
      <c r="I73" s="14">
        <f t="shared" si="20"/>
        <v>9113</v>
      </c>
      <c r="J73" s="12">
        <f>VLOOKUP($B73,'[1]METAS 2019'!$D$4:$Q$843,5,0)</f>
        <v>148</v>
      </c>
      <c r="K73" s="12">
        <f>VLOOKUP($B73,'[1]METAS 2019'!$D$4:$Q$843,4,0)</f>
        <v>162</v>
      </c>
      <c r="L73" s="12">
        <f>VLOOKUP($B73,'[1]METAS 2019'!$D$4:$Q$843,11,0)</f>
        <v>185</v>
      </c>
      <c r="M73" s="12">
        <f>VLOOKUP($B73,'[1]METAS 2019'!$D$4:$Q$843,12,0)</f>
        <v>158</v>
      </c>
      <c r="N73" s="12">
        <f>VLOOKUP($B73,'[1]METAS 2019'!$D$4:$Q$843,13,0)</f>
        <v>135</v>
      </c>
      <c r="O73" s="12">
        <f>VLOOKUP($B73,'[1]METAS 2019'!$D$4:$Q$843,14,0)</f>
        <v>150</v>
      </c>
      <c r="P73" s="12">
        <f>VLOOKUP($B73,[2]ok!$AY$9:$CO$434,8,0)</f>
        <v>138</v>
      </c>
      <c r="Q73" s="12">
        <f>VLOOKUP($B73,[2]ok!$AY$9:$CO$434,9,0)</f>
        <v>136</v>
      </c>
      <c r="R73" s="12">
        <f>VLOOKUP($B73,[2]ok!$AY$9:$CO$434,10,0)</f>
        <v>133</v>
      </c>
      <c r="S73" s="12">
        <f>VLOOKUP($B73,[2]ok!$AY$9:$CO$434,11,0)</f>
        <v>132</v>
      </c>
      <c r="T73" s="12">
        <f>VLOOKUP($B73,[2]ok!$AY$9:$CO$434,12,0)</f>
        <v>131</v>
      </c>
      <c r="U73" s="12">
        <f>VLOOKUP($B73,[2]ok!$AY$9:$CO$434,13,0)</f>
        <v>129</v>
      </c>
      <c r="V73" s="12">
        <f>VLOOKUP($B73,[2]ok!$AY$9:$CO$434,14,0)</f>
        <v>130</v>
      </c>
      <c r="W73" s="12">
        <f>VLOOKUP($B73,[2]ok!$AY$9:$CO$434,15,0)</f>
        <v>135</v>
      </c>
      <c r="X73" s="12">
        <f>VLOOKUP($B73,[2]ok!$AY$9:$CO$434,16,0)</f>
        <v>143</v>
      </c>
      <c r="Y73" s="12">
        <f>VLOOKUP($B73,[2]ok!$AY$9:$CO$434,17,0)</f>
        <v>151</v>
      </c>
      <c r="Z73" s="12">
        <f>VLOOKUP($B73,[2]ok!$AY$9:$CO$434,18,0)</f>
        <v>158</v>
      </c>
      <c r="AA73" s="12">
        <f>VLOOKUP($B73,[2]ok!$AY$9:$CO$434,19,0)</f>
        <v>165</v>
      </c>
      <c r="AB73" s="12">
        <f>VLOOKUP($B73,[2]ok!$AY$9:$CO$434,20,0)</f>
        <v>172</v>
      </c>
      <c r="AC73" s="12">
        <f>VLOOKUP($B73,[2]ok!$AY$9:$CO$434,21,0)</f>
        <v>178</v>
      </c>
      <c r="AD73" s="12">
        <f>VLOOKUP($B73,[2]ok!$AY$9:$CO$434,22,0)</f>
        <v>950</v>
      </c>
      <c r="AE73" s="12">
        <f>VLOOKUP($B73,[2]ok!$AY$9:$CO$434,23,0)</f>
        <v>913</v>
      </c>
      <c r="AF73" s="12">
        <f>VLOOKUP($B73,[2]ok!$AY$9:$CO$434,24,0)</f>
        <v>943</v>
      </c>
      <c r="AG73" s="12">
        <f>VLOOKUP($B73,[2]ok!$AY$9:$CO$434,25,0)</f>
        <v>727</v>
      </c>
      <c r="AH73" s="12">
        <f>VLOOKUP($B73,[2]ok!$AY$9:$CO$434,26,0)</f>
        <v>640</v>
      </c>
      <c r="AI73" s="12">
        <f>VLOOKUP($B73,[2]ok!$AY$9:$CO$434,27,0)</f>
        <v>546</v>
      </c>
      <c r="AJ73" s="12">
        <f>VLOOKUP($B73,[2]ok!$AY$9:$CO$434,28,0)</f>
        <v>439</v>
      </c>
      <c r="AK73" s="12">
        <f>VLOOKUP($B73,[2]ok!$AY$9:$CO$434,29,0)</f>
        <v>344</v>
      </c>
      <c r="AL73" s="12">
        <f>VLOOKUP($B73,[2]ok!$AY$9:$CO$434,30,0)</f>
        <v>233</v>
      </c>
      <c r="AM73" s="12">
        <f>VLOOKUP($B73,[2]ok!$AY$9:$CO$434,31,0)</f>
        <v>158</v>
      </c>
      <c r="AN73" s="12">
        <f>VLOOKUP($B73,[2]ok!$AY$9:$CO$434,32,0)</f>
        <v>110</v>
      </c>
      <c r="AO73" s="12">
        <f>VLOOKUP($B73,[2]ok!$AY$9:$CO$434,33,0)</f>
        <v>73</v>
      </c>
      <c r="AP73" s="12">
        <f>VLOOKUP($B73,[2]ok!$AY$9:$CO$434,34,0)</f>
        <v>68</v>
      </c>
      <c r="AQ73" s="12">
        <f>VLOOKUP($B73,[2]ok!$AY$9:$CO$434,39,0)</f>
        <v>4715</v>
      </c>
      <c r="AR73" s="12">
        <f>VLOOKUP($B73,[2]ok!$AY$9:$CO$434,40,0)</f>
        <v>336</v>
      </c>
      <c r="AS73" s="12">
        <f>VLOOKUP($B73,[2]ok!$AY$9:$CO$434,41,0)</f>
        <v>421</v>
      </c>
      <c r="AT73" s="12">
        <f>VLOOKUP($B73,[2]ok!$AY$9:$CO$434,42,0)</f>
        <v>2487</v>
      </c>
      <c r="AU73" s="12">
        <f>VLOOKUP($B73,[2]ok!$AY$9:$CO$434,43,0)</f>
        <v>150</v>
      </c>
    </row>
    <row r="74" spans="1:47" s="10" customFormat="1" ht="12">
      <c r="A74" s="54">
        <v>72</v>
      </c>
      <c r="B74" s="54"/>
      <c r="C74" s="86" t="s">
        <v>352</v>
      </c>
      <c r="D74" s="86" t="s">
        <v>276</v>
      </c>
      <c r="E74" s="86" t="s">
        <v>290</v>
      </c>
      <c r="F74" s="86" t="s">
        <v>290</v>
      </c>
      <c r="G74" s="11" t="s">
        <v>1214</v>
      </c>
      <c r="H74" s="29"/>
      <c r="I74" s="29">
        <f t="shared" si="20"/>
        <v>23805</v>
      </c>
      <c r="J74" s="64">
        <f t="shared" ref="J74:AU74" si="21">SUM(J75:J85)</f>
        <v>382</v>
      </c>
      <c r="K74" s="64">
        <f t="shared" si="21"/>
        <v>421</v>
      </c>
      <c r="L74" s="64">
        <f t="shared" si="21"/>
        <v>414</v>
      </c>
      <c r="M74" s="64">
        <f t="shared" si="21"/>
        <v>436</v>
      </c>
      <c r="N74" s="64">
        <f t="shared" si="21"/>
        <v>429</v>
      </c>
      <c r="O74" s="64">
        <f t="shared" si="21"/>
        <v>429</v>
      </c>
      <c r="P74" s="64">
        <f t="shared" si="21"/>
        <v>366</v>
      </c>
      <c r="Q74" s="64">
        <f t="shared" si="21"/>
        <v>365</v>
      </c>
      <c r="R74" s="64">
        <f t="shared" si="21"/>
        <v>360</v>
      </c>
      <c r="S74" s="64">
        <f t="shared" si="21"/>
        <v>362</v>
      </c>
      <c r="T74" s="64">
        <f t="shared" si="21"/>
        <v>365</v>
      </c>
      <c r="U74" s="64">
        <f t="shared" si="21"/>
        <v>364</v>
      </c>
      <c r="V74" s="64">
        <f t="shared" si="21"/>
        <v>372</v>
      </c>
      <c r="W74" s="64">
        <f t="shared" si="21"/>
        <v>383</v>
      </c>
      <c r="X74" s="64">
        <f t="shared" si="21"/>
        <v>398</v>
      </c>
      <c r="Y74" s="64">
        <f t="shared" si="21"/>
        <v>412</v>
      </c>
      <c r="Z74" s="64">
        <f t="shared" si="21"/>
        <v>425</v>
      </c>
      <c r="AA74" s="64">
        <f t="shared" si="21"/>
        <v>441</v>
      </c>
      <c r="AB74" s="64">
        <f t="shared" si="21"/>
        <v>452</v>
      </c>
      <c r="AC74" s="64">
        <f t="shared" si="21"/>
        <v>465</v>
      </c>
      <c r="AD74" s="64">
        <f t="shared" si="21"/>
        <v>2408</v>
      </c>
      <c r="AE74" s="64">
        <f t="shared" si="21"/>
        <v>2297</v>
      </c>
      <c r="AF74" s="64">
        <f t="shared" si="21"/>
        <v>2404</v>
      </c>
      <c r="AG74" s="64">
        <f t="shared" si="21"/>
        <v>1858</v>
      </c>
      <c r="AH74" s="64">
        <f t="shared" si="21"/>
        <v>1625</v>
      </c>
      <c r="AI74" s="64">
        <f t="shared" si="21"/>
        <v>1405</v>
      </c>
      <c r="AJ74" s="64">
        <f t="shared" si="21"/>
        <v>1128</v>
      </c>
      <c r="AK74" s="64">
        <f t="shared" si="21"/>
        <v>907</v>
      </c>
      <c r="AL74" s="64">
        <f t="shared" si="21"/>
        <v>624</v>
      </c>
      <c r="AM74" s="64">
        <f t="shared" si="21"/>
        <v>432</v>
      </c>
      <c r="AN74" s="64">
        <f t="shared" si="21"/>
        <v>303</v>
      </c>
      <c r="AO74" s="64">
        <f t="shared" si="21"/>
        <v>200</v>
      </c>
      <c r="AP74" s="64">
        <f t="shared" si="21"/>
        <v>173</v>
      </c>
      <c r="AQ74" s="64">
        <f t="shared" si="21"/>
        <v>12344</v>
      </c>
      <c r="AR74" s="64">
        <f t="shared" si="21"/>
        <v>942</v>
      </c>
      <c r="AS74" s="64">
        <f t="shared" si="21"/>
        <v>1124</v>
      </c>
      <c r="AT74" s="64">
        <f t="shared" si="21"/>
        <v>6356</v>
      </c>
      <c r="AU74" s="64">
        <f t="shared" si="21"/>
        <v>384</v>
      </c>
    </row>
    <row r="75" spans="1:47" s="10" customFormat="1" ht="12">
      <c r="A75" s="58">
        <v>73</v>
      </c>
      <c r="B75" s="58">
        <v>4620</v>
      </c>
      <c r="C75" s="59" t="s">
        <v>352</v>
      </c>
      <c r="D75" s="59" t="s">
        <v>276</v>
      </c>
      <c r="E75" s="59" t="s">
        <v>290</v>
      </c>
      <c r="F75" s="59" t="s">
        <v>291</v>
      </c>
      <c r="G75" s="12" t="s">
        <v>283</v>
      </c>
      <c r="H75" s="14">
        <f t="shared" ref="H75:H85" si="22">B75</f>
        <v>4620</v>
      </c>
      <c r="I75" s="14">
        <f t="shared" si="20"/>
        <v>5318</v>
      </c>
      <c r="J75" s="12">
        <f>VLOOKUP($B75,'[1]METAS 2019'!$D$4:$Q$843,5,0)</f>
        <v>86</v>
      </c>
      <c r="K75" s="12">
        <f>VLOOKUP($B75,'[1]METAS 2019'!$D$4:$Q$843,4,0)</f>
        <v>97</v>
      </c>
      <c r="L75" s="12">
        <f>VLOOKUP($B75,'[1]METAS 2019'!$D$4:$Q$843,11,0)</f>
        <v>86</v>
      </c>
      <c r="M75" s="12">
        <f>VLOOKUP($B75,'[1]METAS 2019'!$D$4:$Q$843,12,0)</f>
        <v>104</v>
      </c>
      <c r="N75" s="12">
        <f>VLOOKUP($B75,'[1]METAS 2019'!$D$4:$Q$843,13,0)</f>
        <v>102</v>
      </c>
      <c r="O75" s="12">
        <f>VLOOKUP($B75,'[1]METAS 2019'!$D$4:$Q$843,14,0)</f>
        <v>93</v>
      </c>
      <c r="P75" s="12">
        <f>VLOOKUP($B75,[2]ok!$AY$9:$CO$434,8,0)</f>
        <v>80</v>
      </c>
      <c r="Q75" s="12">
        <f>VLOOKUP($B75,[2]ok!$AY$9:$CO$434,9,0)</f>
        <v>79</v>
      </c>
      <c r="R75" s="12">
        <f>VLOOKUP($B75,[2]ok!$AY$9:$CO$434,10,0)</f>
        <v>77</v>
      </c>
      <c r="S75" s="12">
        <f>VLOOKUP($B75,[2]ok!$AY$9:$CO$434,11,0)</f>
        <v>77</v>
      </c>
      <c r="T75" s="12">
        <f>VLOOKUP($B75,[2]ok!$AY$9:$CO$434,12,0)</f>
        <v>76</v>
      </c>
      <c r="U75" s="12">
        <f>VLOOKUP($B75,[2]ok!$AY$9:$CO$434,13,0)</f>
        <v>75</v>
      </c>
      <c r="V75" s="12">
        <f>VLOOKUP($B75,[2]ok!$AY$9:$CO$434,14,0)</f>
        <v>76</v>
      </c>
      <c r="W75" s="12">
        <f>VLOOKUP($B75,[2]ok!$AY$9:$CO$434,15,0)</f>
        <v>79</v>
      </c>
      <c r="X75" s="12">
        <f>VLOOKUP($B75,[2]ok!$AY$9:$CO$434,16,0)</f>
        <v>83</v>
      </c>
      <c r="Y75" s="12">
        <f>VLOOKUP($B75,[2]ok!$AY$9:$CO$434,17,0)</f>
        <v>88</v>
      </c>
      <c r="Z75" s="12">
        <f>VLOOKUP($B75,[2]ok!$AY$9:$CO$434,18,0)</f>
        <v>92</v>
      </c>
      <c r="AA75" s="12">
        <f>VLOOKUP($B75,[2]ok!$AY$9:$CO$434,19,0)</f>
        <v>96</v>
      </c>
      <c r="AB75" s="12">
        <f>VLOOKUP($B75,[2]ok!$AY$9:$CO$434,20,0)</f>
        <v>100</v>
      </c>
      <c r="AC75" s="12">
        <f>VLOOKUP($B75,[2]ok!$AY$9:$CO$434,21,0)</f>
        <v>104</v>
      </c>
      <c r="AD75" s="12">
        <f>VLOOKUP($B75,[2]ok!$AY$9:$CO$434,22,0)</f>
        <v>552</v>
      </c>
      <c r="AE75" s="12">
        <f>VLOOKUP($B75,[2]ok!$AY$9:$CO$434,23,0)</f>
        <v>530</v>
      </c>
      <c r="AF75" s="12">
        <f>VLOOKUP($B75,[2]ok!$AY$9:$CO$434,24,0)</f>
        <v>548</v>
      </c>
      <c r="AG75" s="12">
        <f>VLOOKUP($B75,[2]ok!$AY$9:$CO$434,25,0)</f>
        <v>422</v>
      </c>
      <c r="AH75" s="12">
        <f>VLOOKUP($B75,[2]ok!$AY$9:$CO$434,26,0)</f>
        <v>372</v>
      </c>
      <c r="AI75" s="12">
        <f>VLOOKUP($B75,[2]ok!$AY$9:$CO$434,27,0)</f>
        <v>317</v>
      </c>
      <c r="AJ75" s="12">
        <f>VLOOKUP($B75,[2]ok!$AY$9:$CO$434,28,0)</f>
        <v>255</v>
      </c>
      <c r="AK75" s="12">
        <f>VLOOKUP($B75,[2]ok!$AY$9:$CO$434,29,0)</f>
        <v>200</v>
      </c>
      <c r="AL75" s="12">
        <f>VLOOKUP($B75,[2]ok!$AY$9:$CO$434,30,0)</f>
        <v>135</v>
      </c>
      <c r="AM75" s="12">
        <f>VLOOKUP($B75,[2]ok!$AY$9:$CO$434,31,0)</f>
        <v>92</v>
      </c>
      <c r="AN75" s="12">
        <f>VLOOKUP($B75,[2]ok!$AY$9:$CO$434,32,0)</f>
        <v>64</v>
      </c>
      <c r="AO75" s="12">
        <f>VLOOKUP($B75,[2]ok!$AY$9:$CO$434,33,0)</f>
        <v>42</v>
      </c>
      <c r="AP75" s="12">
        <f>VLOOKUP($B75,[2]ok!$AY$9:$CO$434,34,0)</f>
        <v>39</v>
      </c>
      <c r="AQ75" s="12">
        <f>VLOOKUP($B75,[2]ok!$AY$9:$CO$434,39,0)</f>
        <v>2740</v>
      </c>
      <c r="AR75" s="12">
        <f>VLOOKUP($B75,[2]ok!$AY$9:$CO$434,40,0)</f>
        <v>195</v>
      </c>
      <c r="AS75" s="12">
        <f>VLOOKUP($B75,[2]ok!$AY$9:$CO$434,41,0)</f>
        <v>244</v>
      </c>
      <c r="AT75" s="12">
        <f>VLOOKUP($B75,[2]ok!$AY$9:$CO$434,42,0)</f>
        <v>1445</v>
      </c>
      <c r="AU75" s="12">
        <f>VLOOKUP($B75,[2]ok!$AY$9:$CO$434,43,0)</f>
        <v>104</v>
      </c>
    </row>
    <row r="76" spans="1:47" s="10" customFormat="1" ht="12">
      <c r="A76" s="58">
        <v>74</v>
      </c>
      <c r="B76" s="58">
        <v>4619</v>
      </c>
      <c r="C76" s="59" t="s">
        <v>352</v>
      </c>
      <c r="D76" s="59" t="s">
        <v>276</v>
      </c>
      <c r="E76" s="59" t="s">
        <v>290</v>
      </c>
      <c r="F76" s="59" t="s">
        <v>39</v>
      </c>
      <c r="G76" s="12" t="s">
        <v>266</v>
      </c>
      <c r="H76" s="14">
        <f t="shared" si="22"/>
        <v>4619</v>
      </c>
      <c r="I76" s="14">
        <f t="shared" si="20"/>
        <v>5041</v>
      </c>
      <c r="J76" s="12">
        <f>VLOOKUP($B76,'[1]METAS 2019'!$D$4:$Q$843,5,0)</f>
        <v>82</v>
      </c>
      <c r="K76" s="12">
        <f>VLOOKUP($B76,'[1]METAS 2019'!$D$4:$Q$843,4,0)</f>
        <v>102</v>
      </c>
      <c r="L76" s="12">
        <f>VLOOKUP($B76,'[1]METAS 2019'!$D$4:$Q$843,11,0)</f>
        <v>77</v>
      </c>
      <c r="M76" s="12">
        <f>VLOOKUP($B76,'[1]METAS 2019'!$D$4:$Q$843,12,0)</f>
        <v>103</v>
      </c>
      <c r="N76" s="12">
        <f>VLOOKUP($B76,'[1]METAS 2019'!$D$4:$Q$843,13,0)</f>
        <v>79</v>
      </c>
      <c r="O76" s="12">
        <f>VLOOKUP($B76,'[1]METAS 2019'!$D$4:$Q$843,14,0)</f>
        <v>72</v>
      </c>
      <c r="P76" s="12">
        <f>VLOOKUP($B76,[2]ok!$AY$9:$CO$434,8,0)</f>
        <v>76</v>
      </c>
      <c r="Q76" s="12">
        <f>VLOOKUP($B76,[2]ok!$AY$9:$CO$434,9,0)</f>
        <v>75</v>
      </c>
      <c r="R76" s="12">
        <f>VLOOKUP($B76,[2]ok!$AY$9:$CO$434,10,0)</f>
        <v>74</v>
      </c>
      <c r="S76" s="12">
        <f>VLOOKUP($B76,[2]ok!$AY$9:$CO$434,11,0)</f>
        <v>73</v>
      </c>
      <c r="T76" s="12">
        <f>VLOOKUP($B76,[2]ok!$AY$9:$CO$434,12,0)</f>
        <v>73</v>
      </c>
      <c r="U76" s="12">
        <f>VLOOKUP($B76,[2]ok!$AY$9:$CO$434,13,0)</f>
        <v>71</v>
      </c>
      <c r="V76" s="12">
        <f>VLOOKUP($B76,[2]ok!$AY$9:$CO$434,14,0)</f>
        <v>72</v>
      </c>
      <c r="W76" s="12">
        <f>VLOOKUP($B76,[2]ok!$AY$9:$CO$434,15,0)</f>
        <v>75</v>
      </c>
      <c r="X76" s="12">
        <f>VLOOKUP($B76,[2]ok!$AY$9:$CO$434,16,0)</f>
        <v>79</v>
      </c>
      <c r="Y76" s="12">
        <f>VLOOKUP($B76,[2]ok!$AY$9:$CO$434,17,0)</f>
        <v>84</v>
      </c>
      <c r="Z76" s="12">
        <f>VLOOKUP($B76,[2]ok!$AY$9:$CO$434,18,0)</f>
        <v>87</v>
      </c>
      <c r="AA76" s="12">
        <f>VLOOKUP($B76,[2]ok!$AY$9:$CO$434,19,0)</f>
        <v>91</v>
      </c>
      <c r="AB76" s="12">
        <f>VLOOKUP($B76,[2]ok!$AY$9:$CO$434,20,0)</f>
        <v>95</v>
      </c>
      <c r="AC76" s="12">
        <f>VLOOKUP($B76,[2]ok!$AY$9:$CO$434,21,0)</f>
        <v>99</v>
      </c>
      <c r="AD76" s="12">
        <f>VLOOKUP($B76,[2]ok!$AY$9:$CO$434,22,0)</f>
        <v>526</v>
      </c>
      <c r="AE76" s="12">
        <f>VLOOKUP($B76,[2]ok!$AY$9:$CO$434,23,0)</f>
        <v>506</v>
      </c>
      <c r="AF76" s="12">
        <f>VLOOKUP($B76,[2]ok!$AY$9:$CO$434,24,0)</f>
        <v>522</v>
      </c>
      <c r="AG76" s="12">
        <f>VLOOKUP($B76,[2]ok!$AY$9:$CO$434,25,0)</f>
        <v>403</v>
      </c>
      <c r="AH76" s="12">
        <f>VLOOKUP($B76,[2]ok!$AY$9:$CO$434,26,0)</f>
        <v>355</v>
      </c>
      <c r="AI76" s="12">
        <f>VLOOKUP($B76,[2]ok!$AY$9:$CO$434,27,0)</f>
        <v>302</v>
      </c>
      <c r="AJ76" s="12">
        <f>VLOOKUP($B76,[2]ok!$AY$9:$CO$434,28,0)</f>
        <v>243</v>
      </c>
      <c r="AK76" s="12">
        <f>VLOOKUP($B76,[2]ok!$AY$9:$CO$434,29,0)</f>
        <v>190</v>
      </c>
      <c r="AL76" s="12">
        <f>VLOOKUP($B76,[2]ok!$AY$9:$CO$434,30,0)</f>
        <v>129</v>
      </c>
      <c r="AM76" s="12">
        <f>VLOOKUP($B76,[2]ok!$AY$9:$CO$434,31,0)</f>
        <v>88</v>
      </c>
      <c r="AN76" s="12">
        <f>VLOOKUP($B76,[2]ok!$AY$9:$CO$434,32,0)</f>
        <v>61</v>
      </c>
      <c r="AO76" s="12">
        <f>VLOOKUP($B76,[2]ok!$AY$9:$CO$434,33,0)</f>
        <v>40</v>
      </c>
      <c r="AP76" s="12">
        <f>VLOOKUP($B76,[2]ok!$AY$9:$CO$434,34,0)</f>
        <v>37</v>
      </c>
      <c r="AQ76" s="12">
        <f>VLOOKUP($B76,[2]ok!$AY$9:$CO$434,39,0)</f>
        <v>2612</v>
      </c>
      <c r="AR76" s="12">
        <f>VLOOKUP($B76,[2]ok!$AY$9:$CO$434,40,0)</f>
        <v>186</v>
      </c>
      <c r="AS76" s="12">
        <f>VLOOKUP($B76,[2]ok!$AY$9:$CO$434,41,0)</f>
        <v>233</v>
      </c>
      <c r="AT76" s="12">
        <f>VLOOKUP($B76,[2]ok!$AY$9:$CO$434,42,0)</f>
        <v>1378</v>
      </c>
      <c r="AU76" s="12">
        <f>VLOOKUP($B76,[2]ok!$AY$9:$CO$434,43,0)</f>
        <v>74</v>
      </c>
    </row>
    <row r="77" spans="1:47" s="10" customFormat="1" ht="12">
      <c r="A77" s="58">
        <v>75</v>
      </c>
      <c r="B77" s="58">
        <v>4618</v>
      </c>
      <c r="C77" s="59" t="s">
        <v>352</v>
      </c>
      <c r="D77" s="59" t="s">
        <v>276</v>
      </c>
      <c r="E77" s="59" t="s">
        <v>290</v>
      </c>
      <c r="F77" s="59" t="s">
        <v>43</v>
      </c>
      <c r="G77" s="12" t="s">
        <v>271</v>
      </c>
      <c r="H77" s="14">
        <f t="shared" si="22"/>
        <v>4618</v>
      </c>
      <c r="I77" s="14">
        <f t="shared" si="20"/>
        <v>3069</v>
      </c>
      <c r="J77" s="12">
        <f>VLOOKUP($B77,'[1]METAS 2019'!$D$4:$Q$843,5,0)</f>
        <v>50</v>
      </c>
      <c r="K77" s="12">
        <f>VLOOKUP($B77,'[1]METAS 2019'!$D$4:$Q$843,4,0)</f>
        <v>47</v>
      </c>
      <c r="L77" s="12">
        <f>VLOOKUP($B77,'[1]METAS 2019'!$D$4:$Q$843,11,0)</f>
        <v>50</v>
      </c>
      <c r="M77" s="12">
        <f>VLOOKUP($B77,'[1]METAS 2019'!$D$4:$Q$843,12,0)</f>
        <v>54</v>
      </c>
      <c r="N77" s="12">
        <f>VLOOKUP($B77,'[1]METAS 2019'!$D$4:$Q$843,13,0)</f>
        <v>55</v>
      </c>
      <c r="O77" s="12">
        <f>VLOOKUP($B77,'[1]METAS 2019'!$D$4:$Q$843,14,0)</f>
        <v>52</v>
      </c>
      <c r="P77" s="12">
        <f>VLOOKUP($B77,[2]ok!$AY$9:$CO$434,8,0)</f>
        <v>47</v>
      </c>
      <c r="Q77" s="12">
        <f>VLOOKUP($B77,[2]ok!$AY$9:$CO$434,9,0)</f>
        <v>46</v>
      </c>
      <c r="R77" s="12">
        <f>VLOOKUP($B77,[2]ok!$AY$9:$CO$434,10,0)</f>
        <v>45</v>
      </c>
      <c r="S77" s="12">
        <f>VLOOKUP($B77,[2]ok!$AY$9:$CO$434,11,0)</f>
        <v>45</v>
      </c>
      <c r="T77" s="12">
        <f>VLOOKUP($B77,[2]ok!$AY$9:$CO$434,12,0)</f>
        <v>44</v>
      </c>
      <c r="U77" s="12">
        <f>VLOOKUP($B77,[2]ok!$AY$9:$CO$434,13,0)</f>
        <v>44</v>
      </c>
      <c r="V77" s="12">
        <f>VLOOKUP($B77,[2]ok!$AY$9:$CO$434,14,0)</f>
        <v>44</v>
      </c>
      <c r="W77" s="12">
        <f>VLOOKUP($B77,[2]ok!$AY$9:$CO$434,15,0)</f>
        <v>46</v>
      </c>
      <c r="X77" s="12">
        <f>VLOOKUP($B77,[2]ok!$AY$9:$CO$434,16,0)</f>
        <v>48</v>
      </c>
      <c r="Y77" s="12">
        <f>VLOOKUP($B77,[2]ok!$AY$9:$CO$434,17,0)</f>
        <v>51</v>
      </c>
      <c r="Z77" s="12">
        <f>VLOOKUP($B77,[2]ok!$AY$9:$CO$434,18,0)</f>
        <v>53</v>
      </c>
      <c r="AA77" s="12">
        <f>VLOOKUP($B77,[2]ok!$AY$9:$CO$434,19,0)</f>
        <v>56</v>
      </c>
      <c r="AB77" s="12">
        <f>VLOOKUP($B77,[2]ok!$AY$9:$CO$434,20,0)</f>
        <v>58</v>
      </c>
      <c r="AC77" s="12">
        <f>VLOOKUP($B77,[2]ok!$AY$9:$CO$434,21,0)</f>
        <v>60</v>
      </c>
      <c r="AD77" s="12">
        <f>VLOOKUP($B77,[2]ok!$AY$9:$CO$434,22,0)</f>
        <v>321</v>
      </c>
      <c r="AE77" s="12">
        <f>VLOOKUP($B77,[2]ok!$AY$9:$CO$434,23,0)</f>
        <v>308</v>
      </c>
      <c r="AF77" s="12">
        <f>VLOOKUP($B77,[2]ok!$AY$9:$CO$434,24,0)</f>
        <v>318</v>
      </c>
      <c r="AG77" s="12">
        <f>VLOOKUP($B77,[2]ok!$AY$9:$CO$434,25,0)</f>
        <v>246</v>
      </c>
      <c r="AH77" s="12">
        <f>VLOOKUP($B77,[2]ok!$AY$9:$CO$434,26,0)</f>
        <v>216</v>
      </c>
      <c r="AI77" s="12">
        <f>VLOOKUP($B77,[2]ok!$AY$9:$CO$434,27,0)</f>
        <v>184</v>
      </c>
      <c r="AJ77" s="12">
        <f>VLOOKUP($B77,[2]ok!$AY$9:$CO$434,28,0)</f>
        <v>148</v>
      </c>
      <c r="AK77" s="12">
        <f>VLOOKUP($B77,[2]ok!$AY$9:$CO$434,29,0)</f>
        <v>116</v>
      </c>
      <c r="AL77" s="12">
        <f>VLOOKUP($B77,[2]ok!$AY$9:$CO$434,30,0)</f>
        <v>79</v>
      </c>
      <c r="AM77" s="12">
        <f>VLOOKUP($B77,[2]ok!$AY$9:$CO$434,31,0)</f>
        <v>53</v>
      </c>
      <c r="AN77" s="12">
        <f>VLOOKUP($B77,[2]ok!$AY$9:$CO$434,32,0)</f>
        <v>37</v>
      </c>
      <c r="AO77" s="12">
        <f>VLOOKUP($B77,[2]ok!$AY$9:$CO$434,33,0)</f>
        <v>25</v>
      </c>
      <c r="AP77" s="12">
        <f>VLOOKUP($B77,[2]ok!$AY$9:$CO$434,34,0)</f>
        <v>23</v>
      </c>
      <c r="AQ77" s="12">
        <f>VLOOKUP($B77,[2]ok!$AY$9:$CO$434,39,0)</f>
        <v>1593</v>
      </c>
      <c r="AR77" s="12">
        <f>VLOOKUP($B77,[2]ok!$AY$9:$CO$434,40,0)</f>
        <v>114</v>
      </c>
      <c r="AS77" s="12">
        <f>VLOOKUP($B77,[2]ok!$AY$9:$CO$434,41,0)</f>
        <v>142</v>
      </c>
      <c r="AT77" s="12">
        <f>VLOOKUP($B77,[2]ok!$AY$9:$CO$434,42,0)</f>
        <v>840</v>
      </c>
      <c r="AU77" s="12">
        <f>VLOOKUP($B77,[2]ok!$AY$9:$CO$434,43,0)</f>
        <v>48</v>
      </c>
    </row>
    <row r="78" spans="1:47" s="10" customFormat="1" ht="12">
      <c r="A78" s="58">
        <v>76</v>
      </c>
      <c r="B78" s="58">
        <v>4617</v>
      </c>
      <c r="C78" s="59" t="s">
        <v>352</v>
      </c>
      <c r="D78" s="59" t="s">
        <v>276</v>
      </c>
      <c r="E78" s="59" t="s">
        <v>290</v>
      </c>
      <c r="F78" s="59" t="s">
        <v>46</v>
      </c>
      <c r="G78" s="12" t="s">
        <v>271</v>
      </c>
      <c r="H78" s="14">
        <f t="shared" si="22"/>
        <v>4617</v>
      </c>
      <c r="I78" s="14">
        <f t="shared" si="20"/>
        <v>3224</v>
      </c>
      <c r="J78" s="12">
        <f>VLOOKUP($B78,'[1]METAS 2019'!$D$4:$Q$843,5,0)</f>
        <v>52</v>
      </c>
      <c r="K78" s="12">
        <f>VLOOKUP($B78,'[1]METAS 2019'!$D$4:$Q$843,4,0)</f>
        <v>56</v>
      </c>
      <c r="L78" s="12">
        <f>VLOOKUP($B78,'[1]METAS 2019'!$D$4:$Q$843,11,0)</f>
        <v>63</v>
      </c>
      <c r="M78" s="12">
        <f>VLOOKUP($B78,'[1]METAS 2019'!$D$4:$Q$843,12,0)</f>
        <v>63</v>
      </c>
      <c r="N78" s="12">
        <f>VLOOKUP($B78,'[1]METAS 2019'!$D$4:$Q$843,13,0)</f>
        <v>51</v>
      </c>
      <c r="O78" s="12">
        <f>VLOOKUP($B78,'[1]METAS 2019'!$D$4:$Q$843,14,0)</f>
        <v>66</v>
      </c>
      <c r="P78" s="12">
        <f>VLOOKUP($B78,[2]ok!$AY$9:$CO$434,8,0)</f>
        <v>48</v>
      </c>
      <c r="Q78" s="12">
        <f>VLOOKUP($B78,[2]ok!$AY$9:$CO$434,9,0)</f>
        <v>48</v>
      </c>
      <c r="R78" s="12">
        <f>VLOOKUP($B78,[2]ok!$AY$9:$CO$434,10,0)</f>
        <v>47</v>
      </c>
      <c r="S78" s="12">
        <f>VLOOKUP($B78,[2]ok!$AY$9:$CO$434,11,0)</f>
        <v>46</v>
      </c>
      <c r="T78" s="12">
        <f>VLOOKUP($B78,[2]ok!$AY$9:$CO$434,12,0)</f>
        <v>46</v>
      </c>
      <c r="U78" s="12">
        <f>VLOOKUP($B78,[2]ok!$AY$9:$CO$434,13,0)</f>
        <v>45</v>
      </c>
      <c r="V78" s="12">
        <f>VLOOKUP($B78,[2]ok!$AY$9:$CO$434,14,0)</f>
        <v>46</v>
      </c>
      <c r="W78" s="12">
        <f>VLOOKUP($B78,[2]ok!$AY$9:$CO$434,15,0)</f>
        <v>48</v>
      </c>
      <c r="X78" s="12">
        <f>VLOOKUP($B78,[2]ok!$AY$9:$CO$434,16,0)</f>
        <v>50</v>
      </c>
      <c r="Y78" s="12">
        <f>VLOOKUP($B78,[2]ok!$AY$9:$CO$434,17,0)</f>
        <v>53</v>
      </c>
      <c r="Z78" s="12">
        <f>VLOOKUP($B78,[2]ok!$AY$9:$CO$434,18,0)</f>
        <v>55</v>
      </c>
      <c r="AA78" s="12">
        <f>VLOOKUP($B78,[2]ok!$AY$9:$CO$434,19,0)</f>
        <v>58</v>
      </c>
      <c r="AB78" s="12">
        <f>VLOOKUP($B78,[2]ok!$AY$9:$CO$434,20,0)</f>
        <v>60</v>
      </c>
      <c r="AC78" s="12">
        <f>VLOOKUP($B78,[2]ok!$AY$9:$CO$434,21,0)</f>
        <v>63</v>
      </c>
      <c r="AD78" s="12">
        <f>VLOOKUP($B78,[2]ok!$AY$9:$CO$434,22,0)</f>
        <v>334</v>
      </c>
      <c r="AE78" s="12">
        <f>VLOOKUP($B78,[2]ok!$AY$9:$CO$434,23,0)</f>
        <v>321</v>
      </c>
      <c r="AF78" s="12">
        <f>VLOOKUP($B78,[2]ok!$AY$9:$CO$434,24,0)</f>
        <v>331</v>
      </c>
      <c r="AG78" s="12">
        <f>VLOOKUP($B78,[2]ok!$AY$9:$CO$434,25,0)</f>
        <v>255</v>
      </c>
      <c r="AH78" s="12">
        <f>VLOOKUP($B78,[2]ok!$AY$9:$CO$434,26,0)</f>
        <v>225</v>
      </c>
      <c r="AI78" s="12">
        <f>VLOOKUP($B78,[2]ok!$AY$9:$CO$434,27,0)</f>
        <v>192</v>
      </c>
      <c r="AJ78" s="12">
        <f>VLOOKUP($B78,[2]ok!$AY$9:$CO$434,28,0)</f>
        <v>154</v>
      </c>
      <c r="AK78" s="12">
        <f>VLOOKUP($B78,[2]ok!$AY$9:$CO$434,29,0)</f>
        <v>121</v>
      </c>
      <c r="AL78" s="12">
        <f>VLOOKUP($B78,[2]ok!$AY$9:$CO$434,30,0)</f>
        <v>82</v>
      </c>
      <c r="AM78" s="12">
        <f>VLOOKUP($B78,[2]ok!$AY$9:$CO$434,31,0)</f>
        <v>56</v>
      </c>
      <c r="AN78" s="12">
        <f>VLOOKUP($B78,[2]ok!$AY$9:$CO$434,32,0)</f>
        <v>39</v>
      </c>
      <c r="AO78" s="12">
        <f>VLOOKUP($B78,[2]ok!$AY$9:$CO$434,33,0)</f>
        <v>26</v>
      </c>
      <c r="AP78" s="12">
        <f>VLOOKUP($B78,[2]ok!$AY$9:$CO$434,34,0)</f>
        <v>24</v>
      </c>
      <c r="AQ78" s="12">
        <f>VLOOKUP($B78,[2]ok!$AY$9:$CO$434,39,0)</f>
        <v>1657</v>
      </c>
      <c r="AR78" s="12">
        <f>VLOOKUP($B78,[2]ok!$AY$9:$CO$434,40,0)</f>
        <v>118</v>
      </c>
      <c r="AS78" s="12">
        <f>VLOOKUP($B78,[2]ok!$AY$9:$CO$434,41,0)</f>
        <v>148</v>
      </c>
      <c r="AT78" s="12">
        <f>VLOOKUP($B78,[2]ok!$AY$9:$CO$434,42,0)</f>
        <v>874</v>
      </c>
      <c r="AU78" s="12">
        <f>VLOOKUP($B78,[2]ok!$AY$9:$CO$434,43,0)</f>
        <v>50</v>
      </c>
    </row>
    <row r="79" spans="1:47" s="10" customFormat="1" ht="12">
      <c r="A79" s="58">
        <v>77</v>
      </c>
      <c r="B79" s="58">
        <v>4616</v>
      </c>
      <c r="C79" s="59" t="s">
        <v>352</v>
      </c>
      <c r="D79" s="59" t="s">
        <v>276</v>
      </c>
      <c r="E79" s="59" t="s">
        <v>290</v>
      </c>
      <c r="F79" s="59" t="s">
        <v>51</v>
      </c>
      <c r="G79" s="12" t="s">
        <v>266</v>
      </c>
      <c r="H79" s="14">
        <f t="shared" si="22"/>
        <v>4616</v>
      </c>
      <c r="I79" s="14">
        <f t="shared" si="20"/>
        <v>933</v>
      </c>
      <c r="J79" s="12">
        <f>VLOOKUP($B79,'[1]METAS 2019'!$D$4:$Q$843,5,0)</f>
        <v>15</v>
      </c>
      <c r="K79" s="12">
        <f>VLOOKUP($B79,'[1]METAS 2019'!$D$4:$Q$843,4,0)</f>
        <v>18</v>
      </c>
      <c r="L79" s="12">
        <f>VLOOKUP($B79,'[1]METAS 2019'!$D$4:$Q$843,11,0)</f>
        <v>24</v>
      </c>
      <c r="M79" s="12">
        <f>VLOOKUP($B79,'[1]METAS 2019'!$D$4:$Q$843,12,0)</f>
        <v>13</v>
      </c>
      <c r="N79" s="12">
        <f>VLOOKUP($B79,'[1]METAS 2019'!$D$4:$Q$843,13,0)</f>
        <v>15</v>
      </c>
      <c r="O79" s="12">
        <f>VLOOKUP($B79,'[1]METAS 2019'!$D$4:$Q$843,14,0)</f>
        <v>20</v>
      </c>
      <c r="P79" s="12">
        <f>VLOOKUP($B79,[2]ok!$AY$9:$CO$434,8,0)</f>
        <v>14</v>
      </c>
      <c r="Q79" s="12">
        <f>VLOOKUP($B79,[2]ok!$AY$9:$CO$434,9,0)</f>
        <v>14</v>
      </c>
      <c r="R79" s="12">
        <f>VLOOKUP($B79,[2]ok!$AY$9:$CO$434,10,0)</f>
        <v>13</v>
      </c>
      <c r="S79" s="12">
        <f>VLOOKUP($B79,[2]ok!$AY$9:$CO$434,11,0)</f>
        <v>13</v>
      </c>
      <c r="T79" s="12">
        <f>VLOOKUP($B79,[2]ok!$AY$9:$CO$434,12,0)</f>
        <v>13</v>
      </c>
      <c r="U79" s="12">
        <f>VLOOKUP($B79,[2]ok!$AY$9:$CO$434,13,0)</f>
        <v>13</v>
      </c>
      <c r="V79" s="12">
        <f>VLOOKUP($B79,[2]ok!$AY$9:$CO$434,14,0)</f>
        <v>13</v>
      </c>
      <c r="W79" s="12">
        <f>VLOOKUP($B79,[2]ok!$AY$9:$CO$434,15,0)</f>
        <v>14</v>
      </c>
      <c r="X79" s="12">
        <f>VLOOKUP($B79,[2]ok!$AY$9:$CO$434,16,0)</f>
        <v>15</v>
      </c>
      <c r="Y79" s="12">
        <f>VLOOKUP($B79,[2]ok!$AY$9:$CO$434,17,0)</f>
        <v>15</v>
      </c>
      <c r="Z79" s="12">
        <f>VLOOKUP($B79,[2]ok!$AY$9:$CO$434,18,0)</f>
        <v>16</v>
      </c>
      <c r="AA79" s="12">
        <f>VLOOKUP($B79,[2]ok!$AY$9:$CO$434,19,0)</f>
        <v>17</v>
      </c>
      <c r="AB79" s="12">
        <f>VLOOKUP($B79,[2]ok!$AY$9:$CO$434,20,0)</f>
        <v>17</v>
      </c>
      <c r="AC79" s="12">
        <f>VLOOKUP($B79,[2]ok!$AY$9:$CO$434,21,0)</f>
        <v>18</v>
      </c>
      <c r="AD79" s="12">
        <f>VLOOKUP($B79,[2]ok!$AY$9:$CO$434,22,0)</f>
        <v>96</v>
      </c>
      <c r="AE79" s="12">
        <f>VLOOKUP($B79,[2]ok!$AY$9:$CO$434,23,0)</f>
        <v>93</v>
      </c>
      <c r="AF79" s="12">
        <f>VLOOKUP($B79,[2]ok!$AY$9:$CO$434,24,0)</f>
        <v>96</v>
      </c>
      <c r="AG79" s="12">
        <f>VLOOKUP($B79,[2]ok!$AY$9:$CO$434,25,0)</f>
        <v>74</v>
      </c>
      <c r="AH79" s="12">
        <f>VLOOKUP($B79,[2]ok!$AY$9:$CO$434,26,0)</f>
        <v>65</v>
      </c>
      <c r="AI79" s="12">
        <f>VLOOKUP($B79,[2]ok!$AY$9:$CO$434,27,0)</f>
        <v>55</v>
      </c>
      <c r="AJ79" s="12">
        <f>VLOOKUP($B79,[2]ok!$AY$9:$CO$434,28,0)</f>
        <v>44</v>
      </c>
      <c r="AK79" s="12">
        <f>VLOOKUP($B79,[2]ok!$AY$9:$CO$434,29,0)</f>
        <v>35</v>
      </c>
      <c r="AL79" s="12">
        <f>VLOOKUP($B79,[2]ok!$AY$9:$CO$434,30,0)</f>
        <v>24</v>
      </c>
      <c r="AM79" s="12">
        <f>VLOOKUP($B79,[2]ok!$AY$9:$CO$434,31,0)</f>
        <v>16</v>
      </c>
      <c r="AN79" s="12">
        <f>VLOOKUP($B79,[2]ok!$AY$9:$CO$434,32,0)</f>
        <v>11</v>
      </c>
      <c r="AO79" s="12">
        <f>VLOOKUP($B79,[2]ok!$AY$9:$CO$434,33,0)</f>
        <v>7</v>
      </c>
      <c r="AP79" s="12">
        <f>VLOOKUP($B79,[2]ok!$AY$9:$CO$434,34,0)</f>
        <v>7</v>
      </c>
      <c r="AQ79" s="12">
        <f>VLOOKUP($B79,[2]ok!$AY$9:$CO$434,39,0)</f>
        <v>478</v>
      </c>
      <c r="AR79" s="12">
        <f>VLOOKUP($B79,[2]ok!$AY$9:$CO$434,40,0)</f>
        <v>34</v>
      </c>
      <c r="AS79" s="12">
        <f>VLOOKUP($B79,[2]ok!$AY$9:$CO$434,41,0)</f>
        <v>43</v>
      </c>
      <c r="AT79" s="12">
        <f>VLOOKUP($B79,[2]ok!$AY$9:$CO$434,42,0)</f>
        <v>252</v>
      </c>
      <c r="AU79" s="12">
        <f>VLOOKUP($B79,[2]ok!$AY$9:$CO$434,43,0)</f>
        <v>13</v>
      </c>
    </row>
    <row r="80" spans="1:47" s="10" customFormat="1" ht="12">
      <c r="A80" s="58">
        <v>78</v>
      </c>
      <c r="B80" s="58">
        <v>4613</v>
      </c>
      <c r="C80" s="59" t="s">
        <v>352</v>
      </c>
      <c r="D80" s="59" t="s">
        <v>276</v>
      </c>
      <c r="E80" s="59" t="s">
        <v>290</v>
      </c>
      <c r="F80" s="59" t="s">
        <v>52</v>
      </c>
      <c r="G80" s="12" t="s">
        <v>266</v>
      </c>
      <c r="H80" s="14">
        <f t="shared" si="22"/>
        <v>4613</v>
      </c>
      <c r="I80" s="14">
        <f t="shared" si="20"/>
        <v>973</v>
      </c>
      <c r="J80" s="12">
        <f>VLOOKUP($B80,'[1]METAS 2019'!$D$4:$Q$843,5,0)</f>
        <v>16</v>
      </c>
      <c r="K80" s="12">
        <f>VLOOKUP($B80,'[1]METAS 2019'!$D$4:$Q$843,4,0)</f>
        <v>20</v>
      </c>
      <c r="L80" s="12">
        <f>VLOOKUP($B80,'[1]METAS 2019'!$D$4:$Q$843,11,0)</f>
        <v>13</v>
      </c>
      <c r="M80" s="12">
        <f>VLOOKUP($B80,'[1]METAS 2019'!$D$4:$Q$843,12,0)</f>
        <v>15</v>
      </c>
      <c r="N80" s="12">
        <f>VLOOKUP($B80,'[1]METAS 2019'!$D$4:$Q$843,13,0)</f>
        <v>15</v>
      </c>
      <c r="O80" s="12">
        <f>VLOOKUP($B80,'[1]METAS 2019'!$D$4:$Q$843,14,0)</f>
        <v>11</v>
      </c>
      <c r="P80" s="12">
        <f>VLOOKUP($B80,[2]ok!$AY$9:$CO$434,8,0)</f>
        <v>15</v>
      </c>
      <c r="Q80" s="12">
        <f>VLOOKUP($B80,[2]ok!$AY$9:$CO$434,9,0)</f>
        <v>15</v>
      </c>
      <c r="R80" s="12">
        <f>VLOOKUP($B80,[2]ok!$AY$9:$CO$434,10,0)</f>
        <v>14</v>
      </c>
      <c r="S80" s="12">
        <f>VLOOKUP($B80,[2]ok!$AY$9:$CO$434,11,0)</f>
        <v>14</v>
      </c>
      <c r="T80" s="12">
        <f>VLOOKUP($B80,[2]ok!$AY$9:$CO$434,12,0)</f>
        <v>14</v>
      </c>
      <c r="U80" s="12">
        <f>VLOOKUP($B80,[2]ok!$AY$9:$CO$434,13,0)</f>
        <v>14</v>
      </c>
      <c r="V80" s="12">
        <f>VLOOKUP($B80,[2]ok!$AY$9:$CO$434,14,0)</f>
        <v>14</v>
      </c>
      <c r="W80" s="12">
        <f>VLOOKUP($B80,[2]ok!$AY$9:$CO$434,15,0)</f>
        <v>15</v>
      </c>
      <c r="X80" s="12">
        <f>VLOOKUP($B80,[2]ok!$AY$9:$CO$434,16,0)</f>
        <v>15</v>
      </c>
      <c r="Y80" s="12">
        <f>VLOOKUP($B80,[2]ok!$AY$9:$CO$434,17,0)</f>
        <v>16</v>
      </c>
      <c r="Z80" s="12">
        <f>VLOOKUP($B80,[2]ok!$AY$9:$CO$434,18,0)</f>
        <v>17</v>
      </c>
      <c r="AA80" s="12">
        <f>VLOOKUP($B80,[2]ok!$AY$9:$CO$434,19,0)</f>
        <v>18</v>
      </c>
      <c r="AB80" s="12">
        <f>VLOOKUP($B80,[2]ok!$AY$9:$CO$434,20,0)</f>
        <v>19</v>
      </c>
      <c r="AC80" s="12">
        <f>VLOOKUP($B80,[2]ok!$AY$9:$CO$434,21,0)</f>
        <v>19</v>
      </c>
      <c r="AD80" s="12">
        <f>VLOOKUP($B80,[2]ok!$AY$9:$CO$434,22,0)</f>
        <v>103</v>
      </c>
      <c r="AE80" s="12">
        <f>VLOOKUP($B80,[2]ok!$AY$9:$CO$434,23,0)</f>
        <v>99</v>
      </c>
      <c r="AF80" s="12">
        <f>VLOOKUP($B80,[2]ok!$AY$9:$CO$434,24,0)</f>
        <v>102</v>
      </c>
      <c r="AG80" s="12">
        <f>VLOOKUP($B80,[2]ok!$AY$9:$CO$434,25,0)</f>
        <v>79</v>
      </c>
      <c r="AH80" s="12">
        <f>VLOOKUP($B80,[2]ok!$AY$9:$CO$434,26,0)</f>
        <v>69</v>
      </c>
      <c r="AI80" s="12">
        <f>VLOOKUP($B80,[2]ok!$AY$9:$CO$434,27,0)</f>
        <v>59</v>
      </c>
      <c r="AJ80" s="12">
        <f>VLOOKUP($B80,[2]ok!$AY$9:$CO$434,28,0)</f>
        <v>47</v>
      </c>
      <c r="AK80" s="12">
        <f>VLOOKUP($B80,[2]ok!$AY$9:$CO$434,29,0)</f>
        <v>37</v>
      </c>
      <c r="AL80" s="12">
        <f>VLOOKUP($B80,[2]ok!$AY$9:$CO$434,30,0)</f>
        <v>25</v>
      </c>
      <c r="AM80" s="12">
        <f>VLOOKUP($B80,[2]ok!$AY$9:$CO$434,31,0)</f>
        <v>17</v>
      </c>
      <c r="AN80" s="12">
        <f>VLOOKUP($B80,[2]ok!$AY$9:$CO$434,32,0)</f>
        <v>12</v>
      </c>
      <c r="AO80" s="12">
        <f>VLOOKUP($B80,[2]ok!$AY$9:$CO$434,33,0)</f>
        <v>8</v>
      </c>
      <c r="AP80" s="12">
        <f>VLOOKUP($B80,[2]ok!$AY$9:$CO$434,34,0)</f>
        <v>7</v>
      </c>
      <c r="AQ80" s="12">
        <f>VLOOKUP($B80,[2]ok!$AY$9:$CO$434,39,0)</f>
        <v>510</v>
      </c>
      <c r="AR80" s="12">
        <f>VLOOKUP($B80,[2]ok!$AY$9:$CO$434,40,0)</f>
        <v>36</v>
      </c>
      <c r="AS80" s="12">
        <f>VLOOKUP($B80,[2]ok!$AY$9:$CO$434,41,0)</f>
        <v>45</v>
      </c>
      <c r="AT80" s="12">
        <f>VLOOKUP($B80,[2]ok!$AY$9:$CO$434,42,0)</f>
        <v>269</v>
      </c>
      <c r="AU80" s="12">
        <f>VLOOKUP($B80,[2]ok!$AY$9:$CO$434,43,0)</f>
        <v>14</v>
      </c>
    </row>
    <row r="81" spans="1:47" s="10" customFormat="1" ht="12">
      <c r="A81" s="58">
        <v>79</v>
      </c>
      <c r="B81" s="58">
        <v>4612</v>
      </c>
      <c r="C81" s="59" t="s">
        <v>352</v>
      </c>
      <c r="D81" s="59" t="s">
        <v>276</v>
      </c>
      <c r="E81" s="59" t="s">
        <v>290</v>
      </c>
      <c r="F81" s="59" t="s">
        <v>53</v>
      </c>
      <c r="G81" s="12" t="s">
        <v>266</v>
      </c>
      <c r="H81" s="14">
        <f t="shared" si="22"/>
        <v>4612</v>
      </c>
      <c r="I81" s="14">
        <f t="shared" si="20"/>
        <v>899</v>
      </c>
      <c r="J81" s="12">
        <f>VLOOKUP($B81,'[1]METAS 2019'!$D$4:$Q$843,5,0)</f>
        <v>15</v>
      </c>
      <c r="K81" s="12">
        <f>VLOOKUP($B81,'[1]METAS 2019'!$D$4:$Q$843,4,0)</f>
        <v>15</v>
      </c>
      <c r="L81" s="12">
        <f>VLOOKUP($B81,'[1]METAS 2019'!$D$4:$Q$843,11,0)</f>
        <v>14</v>
      </c>
      <c r="M81" s="12">
        <f>VLOOKUP($B81,'[1]METAS 2019'!$D$4:$Q$843,12,0)</f>
        <v>4</v>
      </c>
      <c r="N81" s="12">
        <f>VLOOKUP($B81,'[1]METAS 2019'!$D$4:$Q$843,13,0)</f>
        <v>13</v>
      </c>
      <c r="O81" s="12">
        <f>VLOOKUP($B81,'[1]METAS 2019'!$D$4:$Q$843,14,0)</f>
        <v>10</v>
      </c>
      <c r="P81" s="12">
        <f>VLOOKUP($B81,[2]ok!$AY$9:$CO$434,8,0)</f>
        <v>14</v>
      </c>
      <c r="Q81" s="12">
        <f>VLOOKUP($B81,[2]ok!$AY$9:$CO$434,9,0)</f>
        <v>14</v>
      </c>
      <c r="R81" s="12">
        <f>VLOOKUP($B81,[2]ok!$AY$9:$CO$434,10,0)</f>
        <v>13</v>
      </c>
      <c r="S81" s="12">
        <f>VLOOKUP($B81,[2]ok!$AY$9:$CO$434,11,0)</f>
        <v>13</v>
      </c>
      <c r="T81" s="12">
        <f>VLOOKUP($B81,[2]ok!$AY$9:$CO$434,12,0)</f>
        <v>13</v>
      </c>
      <c r="U81" s="12">
        <f>VLOOKUP($B81,[2]ok!$AY$9:$CO$434,13,0)</f>
        <v>13</v>
      </c>
      <c r="V81" s="12">
        <f>VLOOKUP($B81,[2]ok!$AY$9:$CO$434,14,0)</f>
        <v>13</v>
      </c>
      <c r="W81" s="12">
        <f>VLOOKUP($B81,[2]ok!$AY$9:$CO$434,15,0)</f>
        <v>14</v>
      </c>
      <c r="X81" s="12">
        <f>VLOOKUP($B81,[2]ok!$AY$9:$CO$434,16,0)</f>
        <v>15</v>
      </c>
      <c r="Y81" s="12">
        <f>VLOOKUP($B81,[2]ok!$AY$9:$CO$434,17,0)</f>
        <v>15</v>
      </c>
      <c r="Z81" s="12">
        <f>VLOOKUP($B81,[2]ok!$AY$9:$CO$434,18,0)</f>
        <v>16</v>
      </c>
      <c r="AA81" s="12">
        <f>VLOOKUP($B81,[2]ok!$AY$9:$CO$434,19,0)</f>
        <v>17</v>
      </c>
      <c r="AB81" s="12">
        <f>VLOOKUP($B81,[2]ok!$AY$9:$CO$434,20,0)</f>
        <v>17</v>
      </c>
      <c r="AC81" s="12">
        <f>VLOOKUP($B81,[2]ok!$AY$9:$CO$434,21,0)</f>
        <v>18</v>
      </c>
      <c r="AD81" s="12">
        <f>VLOOKUP($B81,[2]ok!$AY$9:$CO$434,22,0)</f>
        <v>96</v>
      </c>
      <c r="AE81" s="12">
        <f>VLOOKUP($B81,[2]ok!$AY$9:$CO$434,23,0)</f>
        <v>93</v>
      </c>
      <c r="AF81" s="12">
        <f>VLOOKUP($B81,[2]ok!$AY$9:$CO$434,24,0)</f>
        <v>96</v>
      </c>
      <c r="AG81" s="12">
        <f>VLOOKUP($B81,[2]ok!$AY$9:$CO$434,25,0)</f>
        <v>74</v>
      </c>
      <c r="AH81" s="12">
        <f>VLOOKUP($B81,[2]ok!$AY$9:$CO$434,26,0)</f>
        <v>65</v>
      </c>
      <c r="AI81" s="12">
        <f>VLOOKUP($B81,[2]ok!$AY$9:$CO$434,27,0)</f>
        <v>55</v>
      </c>
      <c r="AJ81" s="12">
        <f>VLOOKUP($B81,[2]ok!$AY$9:$CO$434,28,0)</f>
        <v>44</v>
      </c>
      <c r="AK81" s="12">
        <f>VLOOKUP($B81,[2]ok!$AY$9:$CO$434,29,0)</f>
        <v>35</v>
      </c>
      <c r="AL81" s="12">
        <f>VLOOKUP($B81,[2]ok!$AY$9:$CO$434,30,0)</f>
        <v>24</v>
      </c>
      <c r="AM81" s="12">
        <f>VLOOKUP($B81,[2]ok!$AY$9:$CO$434,31,0)</f>
        <v>16</v>
      </c>
      <c r="AN81" s="12">
        <f>VLOOKUP($B81,[2]ok!$AY$9:$CO$434,32,0)</f>
        <v>11</v>
      </c>
      <c r="AO81" s="12">
        <f>VLOOKUP($B81,[2]ok!$AY$9:$CO$434,33,0)</f>
        <v>7</v>
      </c>
      <c r="AP81" s="12">
        <f>VLOOKUP($B81,[2]ok!$AY$9:$CO$434,34,0)</f>
        <v>7</v>
      </c>
      <c r="AQ81" s="12">
        <f>VLOOKUP($B81,[2]ok!$AY$9:$CO$434,39,0)</f>
        <v>478</v>
      </c>
      <c r="AR81" s="12">
        <f>VLOOKUP($B81,[2]ok!$AY$9:$CO$434,40,0)</f>
        <v>34</v>
      </c>
      <c r="AS81" s="12">
        <f>VLOOKUP($B81,[2]ok!$AY$9:$CO$434,41,0)</f>
        <v>43</v>
      </c>
      <c r="AT81" s="12">
        <f>VLOOKUP($B81,[2]ok!$AY$9:$CO$434,42,0)</f>
        <v>252</v>
      </c>
      <c r="AU81" s="12">
        <f>VLOOKUP($B81,[2]ok!$AY$9:$CO$434,43,0)</f>
        <v>13</v>
      </c>
    </row>
    <row r="82" spans="1:47" s="10" customFormat="1" ht="12">
      <c r="A82" s="58">
        <v>80</v>
      </c>
      <c r="B82" s="58">
        <v>4614</v>
      </c>
      <c r="C82" s="59" t="s">
        <v>352</v>
      </c>
      <c r="D82" s="59" t="s">
        <v>276</v>
      </c>
      <c r="E82" s="59" t="s">
        <v>290</v>
      </c>
      <c r="F82" s="59" t="s">
        <v>293</v>
      </c>
      <c r="G82" s="12" t="s">
        <v>266</v>
      </c>
      <c r="H82" s="14">
        <f t="shared" si="22"/>
        <v>4614</v>
      </c>
      <c r="I82" s="14">
        <f t="shared" si="20"/>
        <v>1410</v>
      </c>
      <c r="J82" s="12">
        <f>VLOOKUP($B82,'[1]METAS 2019'!$D$4:$Q$843,5,0)</f>
        <v>21</v>
      </c>
      <c r="K82" s="12">
        <f>VLOOKUP($B82,'[1]METAS 2019'!$D$4:$Q$843,4,0)</f>
        <v>26</v>
      </c>
      <c r="L82" s="12">
        <f>VLOOKUP($B82,'[1]METAS 2019'!$D$4:$Q$843,11,0)</f>
        <v>29</v>
      </c>
      <c r="M82" s="12">
        <f>VLOOKUP($B82,'[1]METAS 2019'!$D$4:$Q$843,12,0)</f>
        <v>32</v>
      </c>
      <c r="N82" s="12">
        <f>VLOOKUP($B82,'[1]METAS 2019'!$D$4:$Q$843,13,0)</f>
        <v>24</v>
      </c>
      <c r="O82" s="12">
        <f>VLOOKUP($B82,'[1]METAS 2019'!$D$4:$Q$843,14,0)</f>
        <v>42</v>
      </c>
      <c r="P82" s="12">
        <f>VLOOKUP($B82,[2]ok!$AY$9:$CO$434,8,0)</f>
        <v>24</v>
      </c>
      <c r="Q82" s="12">
        <f>VLOOKUP($B82,[2]ok!$AY$9:$CO$434,9,0)</f>
        <v>24</v>
      </c>
      <c r="R82" s="12">
        <f>VLOOKUP($B82,[2]ok!$AY$9:$CO$434,10,0)</f>
        <v>26</v>
      </c>
      <c r="S82" s="12">
        <f>VLOOKUP($B82,[2]ok!$AY$9:$CO$434,11,0)</f>
        <v>27</v>
      </c>
      <c r="T82" s="12">
        <f>VLOOKUP($B82,[2]ok!$AY$9:$CO$434,12,0)</f>
        <v>29</v>
      </c>
      <c r="U82" s="12">
        <f>VLOOKUP($B82,[2]ok!$AY$9:$CO$434,13,0)</f>
        <v>30</v>
      </c>
      <c r="V82" s="12">
        <f>VLOOKUP($B82,[2]ok!$AY$9:$CO$434,14,0)</f>
        <v>32</v>
      </c>
      <c r="W82" s="12">
        <f>VLOOKUP($B82,[2]ok!$AY$9:$CO$434,15,0)</f>
        <v>31</v>
      </c>
      <c r="X82" s="12">
        <f>VLOOKUP($B82,[2]ok!$AY$9:$CO$434,16,0)</f>
        <v>31</v>
      </c>
      <c r="Y82" s="12">
        <f>VLOOKUP($B82,[2]ok!$AY$9:$CO$434,17,0)</f>
        <v>30</v>
      </c>
      <c r="Z82" s="12">
        <f>VLOOKUP($B82,[2]ok!$AY$9:$CO$434,18,0)</f>
        <v>29</v>
      </c>
      <c r="AA82" s="12">
        <f>VLOOKUP($B82,[2]ok!$AY$9:$CO$434,19,0)</f>
        <v>29</v>
      </c>
      <c r="AB82" s="12">
        <f>VLOOKUP($B82,[2]ok!$AY$9:$CO$434,20,0)</f>
        <v>28</v>
      </c>
      <c r="AC82" s="12">
        <f>VLOOKUP($B82,[2]ok!$AY$9:$CO$434,21,0)</f>
        <v>27</v>
      </c>
      <c r="AD82" s="12">
        <f>VLOOKUP($B82,[2]ok!$AY$9:$CO$434,22,0)</f>
        <v>119</v>
      </c>
      <c r="AE82" s="12">
        <f>VLOOKUP($B82,[2]ok!$AY$9:$CO$434,23,0)</f>
        <v>107</v>
      </c>
      <c r="AF82" s="12">
        <f>VLOOKUP($B82,[2]ok!$AY$9:$CO$434,24,0)</f>
        <v>123</v>
      </c>
      <c r="AG82" s="12">
        <f>VLOOKUP($B82,[2]ok!$AY$9:$CO$434,25,0)</f>
        <v>96</v>
      </c>
      <c r="AH82" s="12">
        <f>VLOOKUP($B82,[2]ok!$AY$9:$CO$434,26,0)</f>
        <v>81</v>
      </c>
      <c r="AI82" s="12">
        <f>VLOOKUP($B82,[2]ok!$AY$9:$CO$434,27,0)</f>
        <v>77</v>
      </c>
      <c r="AJ82" s="12">
        <f>VLOOKUP($B82,[2]ok!$AY$9:$CO$434,28,0)</f>
        <v>61</v>
      </c>
      <c r="AK82" s="12">
        <f>VLOOKUP($B82,[2]ok!$AY$9:$CO$434,29,0)</f>
        <v>56</v>
      </c>
      <c r="AL82" s="12">
        <f>VLOOKUP($B82,[2]ok!$AY$9:$CO$434,30,0)</f>
        <v>41</v>
      </c>
      <c r="AM82" s="12">
        <f>VLOOKUP($B82,[2]ok!$AY$9:$CO$434,31,0)</f>
        <v>31</v>
      </c>
      <c r="AN82" s="12">
        <f>VLOOKUP($B82,[2]ok!$AY$9:$CO$434,32,0)</f>
        <v>23</v>
      </c>
      <c r="AO82" s="12">
        <f>VLOOKUP($B82,[2]ok!$AY$9:$CO$434,33,0)</f>
        <v>15</v>
      </c>
      <c r="AP82" s="12">
        <f>VLOOKUP($B82,[2]ok!$AY$9:$CO$434,34,0)</f>
        <v>9</v>
      </c>
      <c r="AQ82" s="12">
        <f>VLOOKUP($B82,[2]ok!$AY$9:$CO$434,39,0)</f>
        <v>734</v>
      </c>
      <c r="AR82" s="12">
        <f>VLOOKUP($B82,[2]ok!$AY$9:$CO$434,40,0)</f>
        <v>76</v>
      </c>
      <c r="AS82" s="12">
        <f>VLOOKUP($B82,[2]ok!$AY$9:$CO$434,41,0)</f>
        <v>74</v>
      </c>
      <c r="AT82" s="12">
        <f>VLOOKUP($B82,[2]ok!$AY$9:$CO$434,42,0)</f>
        <v>329</v>
      </c>
      <c r="AU82" s="12">
        <f>VLOOKUP($B82,[2]ok!$AY$9:$CO$434,43,0)</f>
        <v>18</v>
      </c>
    </row>
    <row r="83" spans="1:47" s="10" customFormat="1" ht="12">
      <c r="A83" s="58">
        <v>81</v>
      </c>
      <c r="B83" s="58">
        <v>4615</v>
      </c>
      <c r="C83" s="59" t="s">
        <v>352</v>
      </c>
      <c r="D83" s="59" t="s">
        <v>276</v>
      </c>
      <c r="E83" s="59" t="s">
        <v>290</v>
      </c>
      <c r="F83" s="59" t="s">
        <v>65</v>
      </c>
      <c r="G83" s="12" t="s">
        <v>266</v>
      </c>
      <c r="H83" s="14">
        <f t="shared" si="22"/>
        <v>4615</v>
      </c>
      <c r="I83" s="14">
        <f t="shared" si="20"/>
        <v>1666</v>
      </c>
      <c r="J83" s="12">
        <f>VLOOKUP($B83,'[1]METAS 2019'!$D$4:$Q$843,5,0)</f>
        <v>25</v>
      </c>
      <c r="K83" s="12">
        <f>VLOOKUP($B83,'[1]METAS 2019'!$D$4:$Q$843,4,0)</f>
        <v>28</v>
      </c>
      <c r="L83" s="12">
        <f>VLOOKUP($B83,'[1]METAS 2019'!$D$4:$Q$843,11,0)</f>
        <v>29</v>
      </c>
      <c r="M83" s="12">
        <f>VLOOKUP($B83,'[1]METAS 2019'!$D$4:$Q$843,12,0)</f>
        <v>32</v>
      </c>
      <c r="N83" s="12">
        <f>VLOOKUP($B83,'[1]METAS 2019'!$D$4:$Q$843,13,0)</f>
        <v>41</v>
      </c>
      <c r="O83" s="12">
        <f>VLOOKUP($B83,'[1]METAS 2019'!$D$4:$Q$843,14,0)</f>
        <v>43</v>
      </c>
      <c r="P83" s="12">
        <f>VLOOKUP($B83,[2]ok!$AY$9:$CO$434,8,0)</f>
        <v>28</v>
      </c>
      <c r="Q83" s="12">
        <f>VLOOKUP($B83,[2]ok!$AY$9:$CO$434,9,0)</f>
        <v>29</v>
      </c>
      <c r="R83" s="12">
        <f>VLOOKUP($B83,[2]ok!$AY$9:$CO$434,10,0)</f>
        <v>30</v>
      </c>
      <c r="S83" s="12">
        <f>VLOOKUP($B83,[2]ok!$AY$9:$CO$434,11,0)</f>
        <v>32</v>
      </c>
      <c r="T83" s="12">
        <f>VLOOKUP($B83,[2]ok!$AY$9:$CO$434,12,0)</f>
        <v>34</v>
      </c>
      <c r="U83" s="12">
        <f>VLOOKUP($B83,[2]ok!$AY$9:$CO$434,13,0)</f>
        <v>36</v>
      </c>
      <c r="V83" s="12">
        <f>VLOOKUP($B83,[2]ok!$AY$9:$CO$434,14,0)</f>
        <v>38</v>
      </c>
      <c r="W83" s="12">
        <f>VLOOKUP($B83,[2]ok!$AY$9:$CO$434,15,0)</f>
        <v>37</v>
      </c>
      <c r="X83" s="12">
        <f>VLOOKUP($B83,[2]ok!$AY$9:$CO$434,16,0)</f>
        <v>37</v>
      </c>
      <c r="Y83" s="12">
        <f>VLOOKUP($B83,[2]ok!$AY$9:$CO$434,17,0)</f>
        <v>36</v>
      </c>
      <c r="Z83" s="12">
        <f>VLOOKUP($B83,[2]ok!$AY$9:$CO$434,18,0)</f>
        <v>35</v>
      </c>
      <c r="AA83" s="12">
        <f>VLOOKUP($B83,[2]ok!$AY$9:$CO$434,19,0)</f>
        <v>34</v>
      </c>
      <c r="AB83" s="12">
        <f>VLOOKUP($B83,[2]ok!$AY$9:$CO$434,20,0)</f>
        <v>33</v>
      </c>
      <c r="AC83" s="12">
        <f>VLOOKUP($B83,[2]ok!$AY$9:$CO$434,21,0)</f>
        <v>32</v>
      </c>
      <c r="AD83" s="12">
        <f>VLOOKUP($B83,[2]ok!$AY$9:$CO$434,22,0)</f>
        <v>141</v>
      </c>
      <c r="AE83" s="12">
        <f>VLOOKUP($B83,[2]ok!$AY$9:$CO$434,23,0)</f>
        <v>127</v>
      </c>
      <c r="AF83" s="12">
        <f>VLOOKUP($B83,[2]ok!$AY$9:$CO$434,24,0)</f>
        <v>146</v>
      </c>
      <c r="AG83" s="12">
        <f>VLOOKUP($B83,[2]ok!$AY$9:$CO$434,25,0)</f>
        <v>114</v>
      </c>
      <c r="AH83" s="12">
        <f>VLOOKUP($B83,[2]ok!$AY$9:$CO$434,26,0)</f>
        <v>96</v>
      </c>
      <c r="AI83" s="12">
        <f>VLOOKUP($B83,[2]ok!$AY$9:$CO$434,27,0)</f>
        <v>91</v>
      </c>
      <c r="AJ83" s="12">
        <f>VLOOKUP($B83,[2]ok!$AY$9:$CO$434,28,0)</f>
        <v>73</v>
      </c>
      <c r="AK83" s="12">
        <f>VLOOKUP($B83,[2]ok!$AY$9:$CO$434,29,0)</f>
        <v>67</v>
      </c>
      <c r="AL83" s="12">
        <f>VLOOKUP($B83,[2]ok!$AY$9:$CO$434,30,0)</f>
        <v>49</v>
      </c>
      <c r="AM83" s="12">
        <f>VLOOKUP($B83,[2]ok!$AY$9:$CO$434,31,0)</f>
        <v>37</v>
      </c>
      <c r="AN83" s="12">
        <f>VLOOKUP($B83,[2]ok!$AY$9:$CO$434,32,0)</f>
        <v>27</v>
      </c>
      <c r="AO83" s="12">
        <f>VLOOKUP($B83,[2]ok!$AY$9:$CO$434,33,0)</f>
        <v>18</v>
      </c>
      <c r="AP83" s="12">
        <f>VLOOKUP($B83,[2]ok!$AY$9:$CO$434,34,0)</f>
        <v>11</v>
      </c>
      <c r="AQ83" s="12">
        <f>VLOOKUP($B83,[2]ok!$AY$9:$CO$434,39,0)</f>
        <v>874</v>
      </c>
      <c r="AR83" s="12">
        <f>VLOOKUP($B83,[2]ok!$AY$9:$CO$434,40,0)</f>
        <v>90</v>
      </c>
      <c r="AS83" s="12">
        <f>VLOOKUP($B83,[2]ok!$AY$9:$CO$434,41,0)</f>
        <v>89</v>
      </c>
      <c r="AT83" s="12">
        <f>VLOOKUP($B83,[2]ok!$AY$9:$CO$434,42,0)</f>
        <v>392</v>
      </c>
      <c r="AU83" s="12">
        <f>VLOOKUP($B83,[2]ok!$AY$9:$CO$434,43,0)</f>
        <v>28</v>
      </c>
    </row>
    <row r="84" spans="1:47" s="10" customFormat="1" ht="12">
      <c r="A84" s="58">
        <v>82</v>
      </c>
      <c r="B84" s="58">
        <v>9857</v>
      </c>
      <c r="C84" s="59" t="s">
        <v>352</v>
      </c>
      <c r="D84" s="59" t="s">
        <v>276</v>
      </c>
      <c r="E84" s="59" t="s">
        <v>290</v>
      </c>
      <c r="F84" s="59" t="s">
        <v>350</v>
      </c>
      <c r="G84" s="12" t="s">
        <v>266</v>
      </c>
      <c r="H84" s="14">
        <f t="shared" si="22"/>
        <v>9857</v>
      </c>
      <c r="I84" s="14">
        <f t="shared" si="20"/>
        <v>705</v>
      </c>
      <c r="J84" s="12">
        <f>VLOOKUP($B84,'[1]METAS 2019'!$D$4:$Q$843,5,0)</f>
        <v>10</v>
      </c>
      <c r="K84" s="12">
        <f>VLOOKUP($B84,'[1]METAS 2019'!$D$4:$Q$843,4,0)</f>
        <v>12</v>
      </c>
      <c r="L84" s="12">
        <f>VLOOKUP($B84,'[1]METAS 2019'!$D$4:$Q$843,11,0)</f>
        <v>27</v>
      </c>
      <c r="M84" s="12">
        <f>VLOOKUP($B84,'[1]METAS 2019'!$D$4:$Q$843,12,0)</f>
        <v>16</v>
      </c>
      <c r="N84" s="12">
        <f>VLOOKUP($B84,'[1]METAS 2019'!$D$4:$Q$843,13,0)</f>
        <v>34</v>
      </c>
      <c r="O84" s="12">
        <f>VLOOKUP($B84,'[1]METAS 2019'!$D$4:$Q$843,14,0)</f>
        <v>19</v>
      </c>
      <c r="P84" s="12">
        <f>VLOOKUP($B84,[2]ok!$AY$9:$CO$434,8,0)</f>
        <v>11</v>
      </c>
      <c r="Q84" s="12">
        <f>VLOOKUP($B84,[2]ok!$AY$9:$CO$434,9,0)</f>
        <v>12</v>
      </c>
      <c r="R84" s="12">
        <f>VLOOKUP($B84,[2]ok!$AY$9:$CO$434,10,0)</f>
        <v>12</v>
      </c>
      <c r="S84" s="12">
        <f>VLOOKUP($B84,[2]ok!$AY$9:$CO$434,11,0)</f>
        <v>13</v>
      </c>
      <c r="T84" s="12">
        <f>VLOOKUP($B84,[2]ok!$AY$9:$CO$434,12,0)</f>
        <v>14</v>
      </c>
      <c r="U84" s="12">
        <f>VLOOKUP($B84,[2]ok!$AY$9:$CO$434,13,0)</f>
        <v>14</v>
      </c>
      <c r="V84" s="12">
        <f>VLOOKUP($B84,[2]ok!$AY$9:$CO$434,14,0)</f>
        <v>15</v>
      </c>
      <c r="W84" s="12">
        <f>VLOOKUP($B84,[2]ok!$AY$9:$CO$434,15,0)</f>
        <v>15</v>
      </c>
      <c r="X84" s="12">
        <f>VLOOKUP($B84,[2]ok!$AY$9:$CO$434,16,0)</f>
        <v>15</v>
      </c>
      <c r="Y84" s="12">
        <f>VLOOKUP($B84,[2]ok!$AY$9:$CO$434,17,0)</f>
        <v>14</v>
      </c>
      <c r="Z84" s="12">
        <f>VLOOKUP($B84,[2]ok!$AY$9:$CO$434,18,0)</f>
        <v>14</v>
      </c>
      <c r="AA84" s="12">
        <f>VLOOKUP($B84,[2]ok!$AY$9:$CO$434,19,0)</f>
        <v>14</v>
      </c>
      <c r="AB84" s="12">
        <f>VLOOKUP($B84,[2]ok!$AY$9:$CO$434,20,0)</f>
        <v>13</v>
      </c>
      <c r="AC84" s="12">
        <f>VLOOKUP($B84,[2]ok!$AY$9:$CO$434,21,0)</f>
        <v>13</v>
      </c>
      <c r="AD84" s="12">
        <f>VLOOKUP($B84,[2]ok!$AY$9:$CO$434,22,0)</f>
        <v>56</v>
      </c>
      <c r="AE84" s="12">
        <f>VLOOKUP($B84,[2]ok!$AY$9:$CO$434,23,0)</f>
        <v>51</v>
      </c>
      <c r="AF84" s="12">
        <f>VLOOKUP($B84,[2]ok!$AY$9:$CO$434,24,0)</f>
        <v>58</v>
      </c>
      <c r="AG84" s="12">
        <f>VLOOKUP($B84,[2]ok!$AY$9:$CO$434,25,0)</f>
        <v>46</v>
      </c>
      <c r="AH84" s="12">
        <f>VLOOKUP($B84,[2]ok!$AY$9:$CO$434,26,0)</f>
        <v>38</v>
      </c>
      <c r="AI84" s="12">
        <f>VLOOKUP($B84,[2]ok!$AY$9:$CO$434,27,0)</f>
        <v>36</v>
      </c>
      <c r="AJ84" s="12">
        <f>VLOOKUP($B84,[2]ok!$AY$9:$CO$434,28,0)</f>
        <v>29</v>
      </c>
      <c r="AK84" s="12">
        <f>VLOOKUP($B84,[2]ok!$AY$9:$CO$434,29,0)</f>
        <v>27</v>
      </c>
      <c r="AL84" s="12">
        <f>VLOOKUP($B84,[2]ok!$AY$9:$CO$434,30,0)</f>
        <v>20</v>
      </c>
      <c r="AM84" s="12">
        <f>VLOOKUP($B84,[2]ok!$AY$9:$CO$434,31,0)</f>
        <v>15</v>
      </c>
      <c r="AN84" s="12">
        <f>VLOOKUP($B84,[2]ok!$AY$9:$CO$434,32,0)</f>
        <v>11</v>
      </c>
      <c r="AO84" s="12">
        <f>VLOOKUP($B84,[2]ok!$AY$9:$CO$434,33,0)</f>
        <v>7</v>
      </c>
      <c r="AP84" s="12">
        <f>VLOOKUP($B84,[2]ok!$AY$9:$CO$434,34,0)</f>
        <v>4</v>
      </c>
      <c r="AQ84" s="12">
        <f>VLOOKUP($B84,[2]ok!$AY$9:$CO$434,39,0)</f>
        <v>349</v>
      </c>
      <c r="AR84" s="12">
        <f>VLOOKUP($B84,[2]ok!$AY$9:$CO$434,40,0)</f>
        <v>36</v>
      </c>
      <c r="AS84" s="12">
        <f>VLOOKUP($B84,[2]ok!$AY$9:$CO$434,41,0)</f>
        <v>35</v>
      </c>
      <c r="AT84" s="12">
        <f>VLOOKUP($B84,[2]ok!$AY$9:$CO$434,42,0)</f>
        <v>157</v>
      </c>
      <c r="AU84" s="12">
        <f>VLOOKUP($B84,[2]ok!$AY$9:$CO$434,43,0)</f>
        <v>11</v>
      </c>
    </row>
    <row r="85" spans="1:47" s="10" customFormat="1" ht="12">
      <c r="A85" s="58">
        <v>83</v>
      </c>
      <c r="B85" s="58">
        <v>24669</v>
      </c>
      <c r="C85" s="59" t="s">
        <v>352</v>
      </c>
      <c r="D85" s="59" t="s">
        <v>276</v>
      </c>
      <c r="E85" s="59" t="s">
        <v>290</v>
      </c>
      <c r="F85" s="59" t="s">
        <v>435</v>
      </c>
      <c r="G85" s="12" t="s">
        <v>266</v>
      </c>
      <c r="H85" s="14">
        <f t="shared" si="22"/>
        <v>24669</v>
      </c>
      <c r="I85" s="14">
        <f t="shared" si="20"/>
        <v>567</v>
      </c>
      <c r="J85" s="12">
        <f>VLOOKUP($B85,'[1]METAS 2019'!$D$4:$Q$843,5,0)</f>
        <v>10</v>
      </c>
      <c r="K85" s="12">
        <f>VLOOKUP($B85,'[1]METAS 2019'!$D$4:$Q$843,4,0)</f>
        <v>0</v>
      </c>
      <c r="L85" s="12">
        <f>VLOOKUP($B85,'[1]METAS 2019'!$D$4:$Q$843,11,0)</f>
        <v>2</v>
      </c>
      <c r="M85" s="12">
        <f>VLOOKUP($B85,'[1]METAS 2019'!$D$4:$Q$843,12,0)</f>
        <v>0</v>
      </c>
      <c r="N85" s="12">
        <f>VLOOKUP($B85,'[1]METAS 2019'!$D$4:$Q$843,13,0)</f>
        <v>0</v>
      </c>
      <c r="O85" s="12">
        <f>VLOOKUP($B85,'[1]METAS 2019'!$D$4:$Q$843,14,0)</f>
        <v>1</v>
      </c>
      <c r="P85" s="12">
        <f>VLOOKUP($B85,[2]ok!$AY$9:$CO$434,8,0)</f>
        <v>9</v>
      </c>
      <c r="Q85" s="12">
        <f>VLOOKUP($B85,[2]ok!$AY$9:$CO$434,9,0)</f>
        <v>9</v>
      </c>
      <c r="R85" s="12">
        <f>VLOOKUP($B85,[2]ok!$AY$9:$CO$434,10,0)</f>
        <v>9</v>
      </c>
      <c r="S85" s="12">
        <f>VLOOKUP($B85,[2]ok!$AY$9:$CO$434,11,0)</f>
        <v>9</v>
      </c>
      <c r="T85" s="12">
        <f>VLOOKUP($B85,[2]ok!$AY$9:$CO$434,12,0)</f>
        <v>9</v>
      </c>
      <c r="U85" s="12">
        <f>VLOOKUP($B85,[2]ok!$AY$9:$CO$434,13,0)</f>
        <v>9</v>
      </c>
      <c r="V85" s="12">
        <f>VLOOKUP($B85,[2]ok!$AY$9:$CO$434,14,0)</f>
        <v>9</v>
      </c>
      <c r="W85" s="12">
        <f>VLOOKUP($B85,[2]ok!$AY$9:$CO$434,15,0)</f>
        <v>9</v>
      </c>
      <c r="X85" s="12">
        <f>VLOOKUP($B85,[2]ok!$AY$9:$CO$434,16,0)</f>
        <v>10</v>
      </c>
      <c r="Y85" s="12">
        <f>VLOOKUP($B85,[2]ok!$AY$9:$CO$434,17,0)</f>
        <v>10</v>
      </c>
      <c r="Z85" s="12">
        <f>VLOOKUP($B85,[2]ok!$AY$9:$CO$434,18,0)</f>
        <v>11</v>
      </c>
      <c r="AA85" s="12">
        <f>VLOOKUP($B85,[2]ok!$AY$9:$CO$434,19,0)</f>
        <v>11</v>
      </c>
      <c r="AB85" s="12">
        <f>VLOOKUP($B85,[2]ok!$AY$9:$CO$434,20,0)</f>
        <v>12</v>
      </c>
      <c r="AC85" s="12">
        <f>VLOOKUP($B85,[2]ok!$AY$9:$CO$434,21,0)</f>
        <v>12</v>
      </c>
      <c r="AD85" s="12">
        <f>VLOOKUP($B85,[2]ok!$AY$9:$CO$434,22,0)</f>
        <v>64</v>
      </c>
      <c r="AE85" s="12">
        <f>VLOOKUP($B85,[2]ok!$AY$9:$CO$434,23,0)</f>
        <v>62</v>
      </c>
      <c r="AF85" s="12">
        <f>VLOOKUP($B85,[2]ok!$AY$9:$CO$434,24,0)</f>
        <v>64</v>
      </c>
      <c r="AG85" s="12">
        <f>VLOOKUP($B85,[2]ok!$AY$9:$CO$434,25,0)</f>
        <v>49</v>
      </c>
      <c r="AH85" s="12">
        <f>VLOOKUP($B85,[2]ok!$AY$9:$CO$434,26,0)</f>
        <v>43</v>
      </c>
      <c r="AI85" s="12">
        <f>VLOOKUP($B85,[2]ok!$AY$9:$CO$434,27,0)</f>
        <v>37</v>
      </c>
      <c r="AJ85" s="12">
        <f>VLOOKUP($B85,[2]ok!$AY$9:$CO$434,28,0)</f>
        <v>30</v>
      </c>
      <c r="AK85" s="12">
        <f>VLOOKUP($B85,[2]ok!$AY$9:$CO$434,29,0)</f>
        <v>23</v>
      </c>
      <c r="AL85" s="12">
        <f>VLOOKUP($B85,[2]ok!$AY$9:$CO$434,30,0)</f>
        <v>16</v>
      </c>
      <c r="AM85" s="12">
        <f>VLOOKUP($B85,[2]ok!$AY$9:$CO$434,31,0)</f>
        <v>11</v>
      </c>
      <c r="AN85" s="12">
        <f>VLOOKUP($B85,[2]ok!$AY$9:$CO$434,32,0)</f>
        <v>7</v>
      </c>
      <c r="AO85" s="12">
        <f>VLOOKUP($B85,[2]ok!$AY$9:$CO$434,33,0)</f>
        <v>5</v>
      </c>
      <c r="AP85" s="12">
        <f>VLOOKUP($B85,[2]ok!$AY$9:$CO$434,34,0)</f>
        <v>5</v>
      </c>
      <c r="AQ85" s="12">
        <f>VLOOKUP($B85,[2]ok!$AY$9:$CO$434,39,0)</f>
        <v>319</v>
      </c>
      <c r="AR85" s="12">
        <f>VLOOKUP($B85,[2]ok!$AY$9:$CO$434,40,0)</f>
        <v>23</v>
      </c>
      <c r="AS85" s="12">
        <f>VLOOKUP($B85,[2]ok!$AY$9:$CO$434,41,0)</f>
        <v>28</v>
      </c>
      <c r="AT85" s="12">
        <f>VLOOKUP($B85,[2]ok!$AY$9:$CO$434,42,0)</f>
        <v>168</v>
      </c>
      <c r="AU85" s="12">
        <f>VLOOKUP($B85,[2]ok!$AY$9:$CO$434,43,0)</f>
        <v>11</v>
      </c>
    </row>
    <row r="86" spans="1:47" s="10" customFormat="1" ht="12">
      <c r="A86" s="54">
        <v>84</v>
      </c>
      <c r="B86" s="54"/>
      <c r="C86" s="55" t="s">
        <v>352</v>
      </c>
      <c r="D86" s="55" t="s">
        <v>276</v>
      </c>
      <c r="E86" s="55" t="s">
        <v>298</v>
      </c>
      <c r="F86" s="55" t="s">
        <v>298</v>
      </c>
      <c r="G86" s="11" t="s">
        <v>1214</v>
      </c>
      <c r="H86" s="29"/>
      <c r="I86" s="29">
        <f t="shared" si="20"/>
        <v>81821</v>
      </c>
      <c r="J86" s="11">
        <f t="shared" ref="J86:AU86" si="23">SUM(J87:J93)</f>
        <v>1329</v>
      </c>
      <c r="K86" s="11">
        <f t="shared" si="23"/>
        <v>1638</v>
      </c>
      <c r="L86" s="11">
        <f t="shared" si="23"/>
        <v>1427</v>
      </c>
      <c r="M86" s="11">
        <f t="shared" si="23"/>
        <v>1428</v>
      </c>
      <c r="N86" s="11">
        <f t="shared" si="23"/>
        <v>1275</v>
      </c>
      <c r="O86" s="11">
        <f t="shared" si="23"/>
        <v>1338</v>
      </c>
      <c r="P86" s="11">
        <f t="shared" si="23"/>
        <v>1239</v>
      </c>
      <c r="Q86" s="11">
        <f t="shared" si="23"/>
        <v>1216</v>
      </c>
      <c r="R86" s="11">
        <f t="shared" si="23"/>
        <v>1194</v>
      </c>
      <c r="S86" s="11">
        <f t="shared" si="23"/>
        <v>1186</v>
      </c>
      <c r="T86" s="11">
        <f t="shared" si="23"/>
        <v>1175</v>
      </c>
      <c r="U86" s="11">
        <f t="shared" si="23"/>
        <v>1157</v>
      </c>
      <c r="V86" s="11">
        <f t="shared" si="23"/>
        <v>1168</v>
      </c>
      <c r="W86" s="11">
        <f t="shared" si="23"/>
        <v>1216</v>
      </c>
      <c r="X86" s="11">
        <f t="shared" si="23"/>
        <v>1287</v>
      </c>
      <c r="Y86" s="11">
        <f t="shared" si="23"/>
        <v>1354</v>
      </c>
      <c r="Z86" s="11">
        <f t="shared" si="23"/>
        <v>1417</v>
      </c>
      <c r="AA86" s="11">
        <f t="shared" si="23"/>
        <v>1483</v>
      </c>
      <c r="AB86" s="11">
        <f t="shared" si="23"/>
        <v>1543</v>
      </c>
      <c r="AC86" s="11">
        <f t="shared" si="23"/>
        <v>1600</v>
      </c>
      <c r="AD86" s="11">
        <f t="shared" si="23"/>
        <v>8529</v>
      </c>
      <c r="AE86" s="11">
        <f t="shared" si="23"/>
        <v>8196</v>
      </c>
      <c r="AF86" s="11">
        <f t="shared" si="23"/>
        <v>8464</v>
      </c>
      <c r="AG86" s="11">
        <f t="shared" si="23"/>
        <v>6528</v>
      </c>
      <c r="AH86" s="11">
        <f t="shared" si="23"/>
        <v>5746</v>
      </c>
      <c r="AI86" s="11">
        <f t="shared" si="23"/>
        <v>4903</v>
      </c>
      <c r="AJ86" s="11">
        <f t="shared" si="23"/>
        <v>3942</v>
      </c>
      <c r="AK86" s="11">
        <f t="shared" si="23"/>
        <v>3084</v>
      </c>
      <c r="AL86" s="11">
        <f t="shared" si="23"/>
        <v>2087</v>
      </c>
      <c r="AM86" s="11">
        <f t="shared" si="23"/>
        <v>1422</v>
      </c>
      <c r="AN86" s="11">
        <f t="shared" si="23"/>
        <v>987</v>
      </c>
      <c r="AO86" s="11">
        <f t="shared" si="23"/>
        <v>656</v>
      </c>
      <c r="AP86" s="11">
        <f t="shared" si="23"/>
        <v>607</v>
      </c>
      <c r="AQ86" s="11">
        <f t="shared" si="23"/>
        <v>42339</v>
      </c>
      <c r="AR86" s="11">
        <f t="shared" si="23"/>
        <v>3017</v>
      </c>
      <c r="AS86" s="11">
        <f t="shared" si="23"/>
        <v>3777</v>
      </c>
      <c r="AT86" s="11">
        <f t="shared" si="23"/>
        <v>22329</v>
      </c>
      <c r="AU86" s="11">
        <f t="shared" si="23"/>
        <v>1327</v>
      </c>
    </row>
    <row r="87" spans="1:47" s="10" customFormat="1" ht="12">
      <c r="A87" s="58">
        <v>85</v>
      </c>
      <c r="B87" s="58">
        <v>4645</v>
      </c>
      <c r="C87" s="59" t="s">
        <v>352</v>
      </c>
      <c r="D87" s="59" t="s">
        <v>276</v>
      </c>
      <c r="E87" s="59" t="s">
        <v>298</v>
      </c>
      <c r="F87" s="59" t="s">
        <v>38</v>
      </c>
      <c r="G87" s="12" t="s">
        <v>283</v>
      </c>
      <c r="H87" s="14">
        <f t="shared" ref="H87:H93" si="24">B87</f>
        <v>4645</v>
      </c>
      <c r="I87" s="14">
        <f t="shared" si="20"/>
        <v>26383</v>
      </c>
      <c r="J87" s="12">
        <f>VLOOKUP($B87,'[1]METAS 2019'!$D$4:$Q$843,5,0)</f>
        <v>424</v>
      </c>
      <c r="K87" s="12">
        <f>VLOOKUP($B87,'[1]METAS 2019'!$D$4:$Q$843,4,0)</f>
        <v>530</v>
      </c>
      <c r="L87" s="12">
        <f>VLOOKUP($B87,'[1]METAS 2019'!$D$4:$Q$843,11,0)</f>
        <v>497</v>
      </c>
      <c r="M87" s="12">
        <f>VLOOKUP($B87,'[1]METAS 2019'!$D$4:$Q$843,12,0)</f>
        <v>516</v>
      </c>
      <c r="N87" s="12">
        <f>VLOOKUP($B87,'[1]METAS 2019'!$D$4:$Q$843,13,0)</f>
        <v>435</v>
      </c>
      <c r="O87" s="12">
        <f>VLOOKUP($B87,'[1]METAS 2019'!$D$4:$Q$843,14,0)</f>
        <v>567</v>
      </c>
      <c r="P87" s="12">
        <f>VLOOKUP($B87,[2]ok!$AY$9:$CO$434,8,0)</f>
        <v>395</v>
      </c>
      <c r="Q87" s="12">
        <f>VLOOKUP($B87,[2]ok!$AY$9:$CO$434,9,0)</f>
        <v>388</v>
      </c>
      <c r="R87" s="12">
        <f>VLOOKUP($B87,[2]ok!$AY$9:$CO$434,10,0)</f>
        <v>381</v>
      </c>
      <c r="S87" s="12">
        <f>VLOOKUP($B87,[2]ok!$AY$9:$CO$434,11,0)</f>
        <v>378</v>
      </c>
      <c r="T87" s="12">
        <f>VLOOKUP($B87,[2]ok!$AY$9:$CO$434,12,0)</f>
        <v>375</v>
      </c>
      <c r="U87" s="12">
        <f>VLOOKUP($B87,[2]ok!$AY$9:$CO$434,13,0)</f>
        <v>369</v>
      </c>
      <c r="V87" s="12">
        <f>VLOOKUP($B87,[2]ok!$AY$9:$CO$434,14,0)</f>
        <v>373</v>
      </c>
      <c r="W87" s="12">
        <f>VLOOKUP($B87,[2]ok!$AY$9:$CO$434,15,0)</f>
        <v>388</v>
      </c>
      <c r="X87" s="12">
        <f>VLOOKUP($B87,[2]ok!$AY$9:$CO$434,16,0)</f>
        <v>411</v>
      </c>
      <c r="Y87" s="12">
        <f>VLOOKUP($B87,[2]ok!$AY$9:$CO$434,17,0)</f>
        <v>432</v>
      </c>
      <c r="Z87" s="12">
        <f>VLOOKUP($B87,[2]ok!$AY$9:$CO$434,18,0)</f>
        <v>452</v>
      </c>
      <c r="AA87" s="12">
        <f>VLOOKUP($B87,[2]ok!$AY$9:$CO$434,19,0)</f>
        <v>473</v>
      </c>
      <c r="AB87" s="12">
        <f>VLOOKUP($B87,[2]ok!$AY$9:$CO$434,20,0)</f>
        <v>492</v>
      </c>
      <c r="AC87" s="12">
        <f>VLOOKUP($B87,[2]ok!$AY$9:$CO$434,21,0)</f>
        <v>511</v>
      </c>
      <c r="AD87" s="12">
        <f>VLOOKUP($B87,[2]ok!$AY$9:$CO$434,22,0)</f>
        <v>2721</v>
      </c>
      <c r="AE87" s="12">
        <f>VLOOKUP($B87,[2]ok!$AY$9:$CO$434,23,0)</f>
        <v>2615</v>
      </c>
      <c r="AF87" s="12">
        <f>VLOOKUP($B87,[2]ok!$AY$9:$CO$434,24,0)</f>
        <v>2700</v>
      </c>
      <c r="AG87" s="12">
        <f>VLOOKUP($B87,[2]ok!$AY$9:$CO$434,25,0)</f>
        <v>2083</v>
      </c>
      <c r="AH87" s="12">
        <f>VLOOKUP($B87,[2]ok!$AY$9:$CO$434,26,0)</f>
        <v>1833</v>
      </c>
      <c r="AI87" s="12">
        <f>VLOOKUP($B87,[2]ok!$AY$9:$CO$434,27,0)</f>
        <v>1564</v>
      </c>
      <c r="AJ87" s="12">
        <f>VLOOKUP($B87,[2]ok!$AY$9:$CO$434,28,0)</f>
        <v>1258</v>
      </c>
      <c r="AK87" s="12">
        <f>VLOOKUP($B87,[2]ok!$AY$9:$CO$434,29,0)</f>
        <v>984</v>
      </c>
      <c r="AL87" s="12">
        <f>VLOOKUP($B87,[2]ok!$AY$9:$CO$434,30,0)</f>
        <v>666</v>
      </c>
      <c r="AM87" s="12">
        <f>VLOOKUP($B87,[2]ok!$AY$9:$CO$434,31,0)</f>
        <v>454</v>
      </c>
      <c r="AN87" s="12">
        <f>VLOOKUP($B87,[2]ok!$AY$9:$CO$434,32,0)</f>
        <v>315</v>
      </c>
      <c r="AO87" s="12">
        <f>VLOOKUP($B87,[2]ok!$AY$9:$CO$434,33,0)</f>
        <v>209</v>
      </c>
      <c r="AP87" s="12">
        <f>VLOOKUP($B87,[2]ok!$AY$9:$CO$434,34,0)</f>
        <v>194</v>
      </c>
      <c r="AQ87" s="12">
        <f>VLOOKUP($B87,[2]ok!$AY$9:$CO$434,39,0)</f>
        <v>13508</v>
      </c>
      <c r="AR87" s="12">
        <f>VLOOKUP($B87,[2]ok!$AY$9:$CO$434,40,0)</f>
        <v>963</v>
      </c>
      <c r="AS87" s="12">
        <f>VLOOKUP($B87,[2]ok!$AY$9:$CO$434,41,0)</f>
        <v>1205</v>
      </c>
      <c r="AT87" s="12">
        <f>VLOOKUP($B87,[2]ok!$AY$9:$CO$434,42,0)</f>
        <v>7124</v>
      </c>
      <c r="AU87" s="12">
        <f>VLOOKUP($B87,[2]ok!$AY$9:$CO$434,43,0)</f>
        <v>405</v>
      </c>
    </row>
    <row r="88" spans="1:47" s="10" customFormat="1" ht="12">
      <c r="A88" s="58">
        <v>86</v>
      </c>
      <c r="B88" s="58">
        <v>4644</v>
      </c>
      <c r="C88" s="59" t="s">
        <v>352</v>
      </c>
      <c r="D88" s="59" t="s">
        <v>276</v>
      </c>
      <c r="E88" s="59" t="s">
        <v>298</v>
      </c>
      <c r="F88" s="59" t="s">
        <v>42</v>
      </c>
      <c r="G88" s="12" t="s">
        <v>266</v>
      </c>
      <c r="H88" s="14">
        <f t="shared" si="24"/>
        <v>4644</v>
      </c>
      <c r="I88" s="14">
        <f t="shared" si="20"/>
        <v>3406</v>
      </c>
      <c r="J88" s="12">
        <f>VLOOKUP($B88,'[1]METAS 2019'!$D$4:$Q$843,5,0)</f>
        <v>55</v>
      </c>
      <c r="K88" s="12">
        <f>VLOOKUP($B88,'[1]METAS 2019'!$D$4:$Q$843,4,0)</f>
        <v>56</v>
      </c>
      <c r="L88" s="12">
        <f>VLOOKUP($B88,'[1]METAS 2019'!$D$4:$Q$843,11,0)</f>
        <v>62</v>
      </c>
      <c r="M88" s="12">
        <f>VLOOKUP($B88,'[1]METAS 2019'!$D$4:$Q$843,12,0)</f>
        <v>77</v>
      </c>
      <c r="N88" s="12">
        <f>VLOOKUP($B88,'[1]METAS 2019'!$D$4:$Q$843,13,0)</f>
        <v>77</v>
      </c>
      <c r="O88" s="12">
        <f>VLOOKUP($B88,'[1]METAS 2019'!$D$4:$Q$843,14,0)</f>
        <v>44</v>
      </c>
      <c r="P88" s="12">
        <f>VLOOKUP($B88,[2]ok!$AY$9:$CO$434,8,0)</f>
        <v>51</v>
      </c>
      <c r="Q88" s="12">
        <f>VLOOKUP($B88,[2]ok!$AY$9:$CO$434,9,0)</f>
        <v>50</v>
      </c>
      <c r="R88" s="12">
        <f>VLOOKUP($B88,[2]ok!$AY$9:$CO$434,10,0)</f>
        <v>49</v>
      </c>
      <c r="S88" s="12">
        <f>VLOOKUP($B88,[2]ok!$AY$9:$CO$434,11,0)</f>
        <v>49</v>
      </c>
      <c r="T88" s="12">
        <f>VLOOKUP($B88,[2]ok!$AY$9:$CO$434,12,0)</f>
        <v>49</v>
      </c>
      <c r="U88" s="12">
        <f>VLOOKUP($B88,[2]ok!$AY$9:$CO$434,13,0)</f>
        <v>48</v>
      </c>
      <c r="V88" s="12">
        <f>VLOOKUP($B88,[2]ok!$AY$9:$CO$434,14,0)</f>
        <v>48</v>
      </c>
      <c r="W88" s="12">
        <f>VLOOKUP($B88,[2]ok!$AY$9:$CO$434,15,0)</f>
        <v>50</v>
      </c>
      <c r="X88" s="12">
        <f>VLOOKUP($B88,[2]ok!$AY$9:$CO$434,16,0)</f>
        <v>53</v>
      </c>
      <c r="Y88" s="12">
        <f>VLOOKUP($B88,[2]ok!$AY$9:$CO$434,17,0)</f>
        <v>56</v>
      </c>
      <c r="Z88" s="12">
        <f>VLOOKUP($B88,[2]ok!$AY$9:$CO$434,18,0)</f>
        <v>59</v>
      </c>
      <c r="AA88" s="12">
        <f>VLOOKUP($B88,[2]ok!$AY$9:$CO$434,19,0)</f>
        <v>61</v>
      </c>
      <c r="AB88" s="12">
        <f>VLOOKUP($B88,[2]ok!$AY$9:$CO$434,20,0)</f>
        <v>64</v>
      </c>
      <c r="AC88" s="12">
        <f>VLOOKUP($B88,[2]ok!$AY$9:$CO$434,21,0)</f>
        <v>66</v>
      </c>
      <c r="AD88" s="12">
        <f>VLOOKUP($B88,[2]ok!$AY$9:$CO$434,22,0)</f>
        <v>353</v>
      </c>
      <c r="AE88" s="12">
        <f>VLOOKUP($B88,[2]ok!$AY$9:$CO$434,23,0)</f>
        <v>339</v>
      </c>
      <c r="AF88" s="12">
        <f>VLOOKUP($B88,[2]ok!$AY$9:$CO$434,24,0)</f>
        <v>350</v>
      </c>
      <c r="AG88" s="12">
        <f>VLOOKUP($B88,[2]ok!$AY$9:$CO$434,25,0)</f>
        <v>270</v>
      </c>
      <c r="AH88" s="12">
        <f>VLOOKUP($B88,[2]ok!$AY$9:$CO$434,26,0)</f>
        <v>238</v>
      </c>
      <c r="AI88" s="12">
        <f>VLOOKUP($B88,[2]ok!$AY$9:$CO$434,27,0)</f>
        <v>203</v>
      </c>
      <c r="AJ88" s="12">
        <f>VLOOKUP($B88,[2]ok!$AY$9:$CO$434,28,0)</f>
        <v>163</v>
      </c>
      <c r="AK88" s="12">
        <f>VLOOKUP($B88,[2]ok!$AY$9:$CO$434,29,0)</f>
        <v>128</v>
      </c>
      <c r="AL88" s="12">
        <f>VLOOKUP($B88,[2]ok!$AY$9:$CO$434,30,0)</f>
        <v>86</v>
      </c>
      <c r="AM88" s="12">
        <f>VLOOKUP($B88,[2]ok!$AY$9:$CO$434,31,0)</f>
        <v>59</v>
      </c>
      <c r="AN88" s="12">
        <f>VLOOKUP($B88,[2]ok!$AY$9:$CO$434,32,0)</f>
        <v>41</v>
      </c>
      <c r="AO88" s="12">
        <f>VLOOKUP($B88,[2]ok!$AY$9:$CO$434,33,0)</f>
        <v>27</v>
      </c>
      <c r="AP88" s="12">
        <f>VLOOKUP($B88,[2]ok!$AY$9:$CO$434,34,0)</f>
        <v>25</v>
      </c>
      <c r="AQ88" s="12">
        <f>VLOOKUP($B88,[2]ok!$AY$9:$CO$434,39,0)</f>
        <v>1752</v>
      </c>
      <c r="AR88" s="12">
        <f>VLOOKUP($B88,[2]ok!$AY$9:$CO$434,40,0)</f>
        <v>125</v>
      </c>
      <c r="AS88" s="12">
        <f>VLOOKUP($B88,[2]ok!$AY$9:$CO$434,41,0)</f>
        <v>156</v>
      </c>
      <c r="AT88" s="12">
        <f>VLOOKUP($B88,[2]ok!$AY$9:$CO$434,42,0)</f>
        <v>924</v>
      </c>
      <c r="AU88" s="12">
        <f>VLOOKUP($B88,[2]ok!$AY$9:$CO$434,43,0)</f>
        <v>46</v>
      </c>
    </row>
    <row r="89" spans="1:47" s="10" customFormat="1" ht="12">
      <c r="A89" s="58">
        <v>87</v>
      </c>
      <c r="B89" s="58">
        <v>4641</v>
      </c>
      <c r="C89" s="59" t="s">
        <v>352</v>
      </c>
      <c r="D89" s="59" t="s">
        <v>276</v>
      </c>
      <c r="E89" s="59" t="s">
        <v>298</v>
      </c>
      <c r="F89" s="59" t="s">
        <v>45</v>
      </c>
      <c r="G89" s="12" t="s">
        <v>271</v>
      </c>
      <c r="H89" s="14">
        <f t="shared" si="24"/>
        <v>4641</v>
      </c>
      <c r="I89" s="14">
        <f t="shared" si="20"/>
        <v>12081</v>
      </c>
      <c r="J89" s="12">
        <f>VLOOKUP($B89,'[1]METAS 2019'!$D$4:$Q$843,5,0)</f>
        <v>197</v>
      </c>
      <c r="K89" s="12">
        <f>VLOOKUP($B89,'[1]METAS 2019'!$D$4:$Q$843,4,0)</f>
        <v>246</v>
      </c>
      <c r="L89" s="12">
        <f>VLOOKUP($B89,'[1]METAS 2019'!$D$4:$Q$843,11,0)</f>
        <v>203</v>
      </c>
      <c r="M89" s="12">
        <f>VLOOKUP($B89,'[1]METAS 2019'!$D$4:$Q$843,12,0)</f>
        <v>225</v>
      </c>
      <c r="N89" s="12">
        <f>VLOOKUP($B89,'[1]METAS 2019'!$D$4:$Q$843,13,0)</f>
        <v>164</v>
      </c>
      <c r="O89" s="12">
        <f>VLOOKUP($B89,'[1]METAS 2019'!$D$4:$Q$843,14,0)</f>
        <v>167</v>
      </c>
      <c r="P89" s="12">
        <f>VLOOKUP($B89,[2]ok!$AY$9:$CO$434,8,0)</f>
        <v>184</v>
      </c>
      <c r="Q89" s="12">
        <f>VLOOKUP($B89,[2]ok!$AY$9:$CO$434,9,0)</f>
        <v>180</v>
      </c>
      <c r="R89" s="12">
        <f>VLOOKUP($B89,[2]ok!$AY$9:$CO$434,10,0)</f>
        <v>177</v>
      </c>
      <c r="S89" s="12">
        <f>VLOOKUP($B89,[2]ok!$AY$9:$CO$434,11,0)</f>
        <v>176</v>
      </c>
      <c r="T89" s="12">
        <f>VLOOKUP($B89,[2]ok!$AY$9:$CO$434,12,0)</f>
        <v>174</v>
      </c>
      <c r="U89" s="12">
        <f>VLOOKUP($B89,[2]ok!$AY$9:$CO$434,13,0)</f>
        <v>171</v>
      </c>
      <c r="V89" s="12">
        <f>VLOOKUP($B89,[2]ok!$AY$9:$CO$434,14,0)</f>
        <v>173</v>
      </c>
      <c r="W89" s="12">
        <f>VLOOKUP($B89,[2]ok!$AY$9:$CO$434,15,0)</f>
        <v>180</v>
      </c>
      <c r="X89" s="12">
        <f>VLOOKUP($B89,[2]ok!$AY$9:$CO$434,16,0)</f>
        <v>191</v>
      </c>
      <c r="Y89" s="12">
        <f>VLOOKUP($B89,[2]ok!$AY$9:$CO$434,17,0)</f>
        <v>201</v>
      </c>
      <c r="Z89" s="12">
        <f>VLOOKUP($B89,[2]ok!$AY$9:$CO$434,18,0)</f>
        <v>210</v>
      </c>
      <c r="AA89" s="12">
        <f>VLOOKUP($B89,[2]ok!$AY$9:$CO$434,19,0)</f>
        <v>220</v>
      </c>
      <c r="AB89" s="12">
        <f>VLOOKUP($B89,[2]ok!$AY$9:$CO$434,20,0)</f>
        <v>229</v>
      </c>
      <c r="AC89" s="12">
        <f>VLOOKUP($B89,[2]ok!$AY$9:$CO$434,21,0)</f>
        <v>237</v>
      </c>
      <c r="AD89" s="12">
        <f>VLOOKUP($B89,[2]ok!$AY$9:$CO$434,22,0)</f>
        <v>1264</v>
      </c>
      <c r="AE89" s="12">
        <f>VLOOKUP($B89,[2]ok!$AY$9:$CO$434,23,0)</f>
        <v>1215</v>
      </c>
      <c r="AF89" s="12">
        <f>VLOOKUP($B89,[2]ok!$AY$9:$CO$434,24,0)</f>
        <v>1255</v>
      </c>
      <c r="AG89" s="12">
        <f>VLOOKUP($B89,[2]ok!$AY$9:$CO$434,25,0)</f>
        <v>968</v>
      </c>
      <c r="AH89" s="12">
        <f>VLOOKUP($B89,[2]ok!$AY$9:$CO$434,26,0)</f>
        <v>852</v>
      </c>
      <c r="AI89" s="12">
        <f>VLOOKUP($B89,[2]ok!$AY$9:$CO$434,27,0)</f>
        <v>727</v>
      </c>
      <c r="AJ89" s="12">
        <f>VLOOKUP($B89,[2]ok!$AY$9:$CO$434,28,0)</f>
        <v>584</v>
      </c>
      <c r="AK89" s="12">
        <f>VLOOKUP($B89,[2]ok!$AY$9:$CO$434,29,0)</f>
        <v>457</v>
      </c>
      <c r="AL89" s="12">
        <f>VLOOKUP($B89,[2]ok!$AY$9:$CO$434,30,0)</f>
        <v>310</v>
      </c>
      <c r="AM89" s="12">
        <f>VLOOKUP($B89,[2]ok!$AY$9:$CO$434,31,0)</f>
        <v>211</v>
      </c>
      <c r="AN89" s="12">
        <f>VLOOKUP($B89,[2]ok!$AY$9:$CO$434,32,0)</f>
        <v>146</v>
      </c>
      <c r="AO89" s="12">
        <f>VLOOKUP($B89,[2]ok!$AY$9:$CO$434,33,0)</f>
        <v>97</v>
      </c>
      <c r="AP89" s="12">
        <f>VLOOKUP($B89,[2]ok!$AY$9:$CO$434,34,0)</f>
        <v>90</v>
      </c>
      <c r="AQ89" s="12">
        <f>VLOOKUP($B89,[2]ok!$AY$9:$CO$434,39,0)</f>
        <v>6276</v>
      </c>
      <c r="AR89" s="12">
        <f>VLOOKUP($B89,[2]ok!$AY$9:$CO$434,40,0)</f>
        <v>447</v>
      </c>
      <c r="AS89" s="12">
        <f>VLOOKUP($B89,[2]ok!$AY$9:$CO$434,41,0)</f>
        <v>560</v>
      </c>
      <c r="AT89" s="12">
        <f>VLOOKUP($B89,[2]ok!$AY$9:$CO$434,42,0)</f>
        <v>3310</v>
      </c>
      <c r="AU89" s="12">
        <f>VLOOKUP($B89,[2]ok!$AY$9:$CO$434,43,0)</f>
        <v>173</v>
      </c>
    </row>
    <row r="90" spans="1:47" s="10" customFormat="1" ht="12">
      <c r="A90" s="58">
        <v>88</v>
      </c>
      <c r="B90" s="58">
        <v>4643</v>
      </c>
      <c r="C90" s="59" t="s">
        <v>352</v>
      </c>
      <c r="D90" s="59" t="s">
        <v>276</v>
      </c>
      <c r="E90" s="59" t="s">
        <v>298</v>
      </c>
      <c r="F90" s="59" t="s">
        <v>47</v>
      </c>
      <c r="G90" s="12" t="s">
        <v>266</v>
      </c>
      <c r="H90" s="14">
        <f t="shared" si="24"/>
        <v>4643</v>
      </c>
      <c r="I90" s="14">
        <f t="shared" si="20"/>
        <v>2518</v>
      </c>
      <c r="J90" s="12">
        <f>VLOOKUP($B90,'[1]METAS 2019'!$D$4:$Q$843,5,0)</f>
        <v>41</v>
      </c>
      <c r="K90" s="12">
        <f>VLOOKUP($B90,'[1]METAS 2019'!$D$4:$Q$843,4,0)</f>
        <v>51</v>
      </c>
      <c r="L90" s="12">
        <f>VLOOKUP($B90,'[1]METAS 2019'!$D$4:$Q$843,11,0)</f>
        <v>41</v>
      </c>
      <c r="M90" s="12">
        <f>VLOOKUP($B90,'[1]METAS 2019'!$D$4:$Q$843,12,0)</f>
        <v>38</v>
      </c>
      <c r="N90" s="12">
        <f>VLOOKUP($B90,'[1]METAS 2019'!$D$4:$Q$843,13,0)</f>
        <v>40</v>
      </c>
      <c r="O90" s="12">
        <f>VLOOKUP($B90,'[1]METAS 2019'!$D$4:$Q$843,14,0)</f>
        <v>42</v>
      </c>
      <c r="P90" s="12">
        <f>VLOOKUP($B90,[2]ok!$AY$9:$CO$434,8,0)</f>
        <v>38</v>
      </c>
      <c r="Q90" s="12">
        <f>VLOOKUP($B90,[2]ok!$AY$9:$CO$434,9,0)</f>
        <v>38</v>
      </c>
      <c r="R90" s="12">
        <f>VLOOKUP($B90,[2]ok!$AY$9:$CO$434,10,0)</f>
        <v>37</v>
      </c>
      <c r="S90" s="12">
        <f>VLOOKUP($B90,[2]ok!$AY$9:$CO$434,11,0)</f>
        <v>37</v>
      </c>
      <c r="T90" s="12">
        <f>VLOOKUP($B90,[2]ok!$AY$9:$CO$434,12,0)</f>
        <v>36</v>
      </c>
      <c r="U90" s="12">
        <f>VLOOKUP($B90,[2]ok!$AY$9:$CO$434,13,0)</f>
        <v>36</v>
      </c>
      <c r="V90" s="12">
        <f>VLOOKUP($B90,[2]ok!$AY$9:$CO$434,14,0)</f>
        <v>36</v>
      </c>
      <c r="W90" s="12">
        <f>VLOOKUP($B90,[2]ok!$AY$9:$CO$434,15,0)</f>
        <v>38</v>
      </c>
      <c r="X90" s="12">
        <f>VLOOKUP($B90,[2]ok!$AY$9:$CO$434,16,0)</f>
        <v>40</v>
      </c>
      <c r="Y90" s="12">
        <f>VLOOKUP($B90,[2]ok!$AY$9:$CO$434,17,0)</f>
        <v>42</v>
      </c>
      <c r="Z90" s="12">
        <f>VLOOKUP($B90,[2]ok!$AY$9:$CO$434,18,0)</f>
        <v>44</v>
      </c>
      <c r="AA90" s="12">
        <f>VLOOKUP($B90,[2]ok!$AY$9:$CO$434,19,0)</f>
        <v>46</v>
      </c>
      <c r="AB90" s="12">
        <f>VLOOKUP($B90,[2]ok!$AY$9:$CO$434,20,0)</f>
        <v>48</v>
      </c>
      <c r="AC90" s="12">
        <f>VLOOKUP($B90,[2]ok!$AY$9:$CO$434,21,0)</f>
        <v>49</v>
      </c>
      <c r="AD90" s="12">
        <f>VLOOKUP($B90,[2]ok!$AY$9:$CO$434,22,0)</f>
        <v>263</v>
      </c>
      <c r="AE90" s="12">
        <f>VLOOKUP($B90,[2]ok!$AY$9:$CO$434,23,0)</f>
        <v>253</v>
      </c>
      <c r="AF90" s="12">
        <f>VLOOKUP($B90,[2]ok!$AY$9:$CO$434,24,0)</f>
        <v>261</v>
      </c>
      <c r="AG90" s="12">
        <f>VLOOKUP($B90,[2]ok!$AY$9:$CO$434,25,0)</f>
        <v>201</v>
      </c>
      <c r="AH90" s="12">
        <f>VLOOKUP($B90,[2]ok!$AY$9:$CO$434,26,0)</f>
        <v>177</v>
      </c>
      <c r="AI90" s="12">
        <f>VLOOKUP($B90,[2]ok!$AY$9:$CO$434,27,0)</f>
        <v>151</v>
      </c>
      <c r="AJ90" s="12">
        <f>VLOOKUP($B90,[2]ok!$AY$9:$CO$434,28,0)</f>
        <v>122</v>
      </c>
      <c r="AK90" s="12">
        <f>VLOOKUP($B90,[2]ok!$AY$9:$CO$434,29,0)</f>
        <v>95</v>
      </c>
      <c r="AL90" s="12">
        <f>VLOOKUP($B90,[2]ok!$AY$9:$CO$434,30,0)</f>
        <v>64</v>
      </c>
      <c r="AM90" s="12">
        <f>VLOOKUP($B90,[2]ok!$AY$9:$CO$434,31,0)</f>
        <v>44</v>
      </c>
      <c r="AN90" s="12">
        <f>VLOOKUP($B90,[2]ok!$AY$9:$CO$434,32,0)</f>
        <v>30</v>
      </c>
      <c r="AO90" s="12">
        <f>VLOOKUP($B90,[2]ok!$AY$9:$CO$434,33,0)</f>
        <v>20</v>
      </c>
      <c r="AP90" s="12">
        <f>VLOOKUP($B90,[2]ok!$AY$9:$CO$434,34,0)</f>
        <v>19</v>
      </c>
      <c r="AQ90" s="12">
        <f>VLOOKUP($B90,[2]ok!$AY$9:$CO$434,39,0)</f>
        <v>1306</v>
      </c>
      <c r="AR90" s="12">
        <f>VLOOKUP($B90,[2]ok!$AY$9:$CO$434,40,0)</f>
        <v>93</v>
      </c>
      <c r="AS90" s="12">
        <f>VLOOKUP($B90,[2]ok!$AY$9:$CO$434,41,0)</f>
        <v>117</v>
      </c>
      <c r="AT90" s="12">
        <f>VLOOKUP($B90,[2]ok!$AY$9:$CO$434,42,0)</f>
        <v>689</v>
      </c>
      <c r="AU90" s="12">
        <f>VLOOKUP($B90,[2]ok!$AY$9:$CO$434,43,0)</f>
        <v>45</v>
      </c>
    </row>
    <row r="91" spans="1:47" s="10" customFormat="1" ht="12">
      <c r="A91" s="58">
        <v>89</v>
      </c>
      <c r="B91" s="58">
        <v>4642</v>
      </c>
      <c r="C91" s="59" t="s">
        <v>352</v>
      </c>
      <c r="D91" s="59" t="s">
        <v>276</v>
      </c>
      <c r="E91" s="59" t="s">
        <v>298</v>
      </c>
      <c r="F91" s="59" t="s">
        <v>49</v>
      </c>
      <c r="G91" s="12" t="s">
        <v>266</v>
      </c>
      <c r="H91" s="14">
        <f t="shared" si="24"/>
        <v>4642</v>
      </c>
      <c r="I91" s="14">
        <f t="shared" si="20"/>
        <v>2933</v>
      </c>
      <c r="J91" s="12">
        <f>VLOOKUP($B91,'[1]METAS 2019'!$D$4:$Q$843,5,0)</f>
        <v>48</v>
      </c>
      <c r="K91" s="12">
        <f>VLOOKUP($B91,'[1]METAS 2019'!$D$4:$Q$843,4,0)</f>
        <v>54</v>
      </c>
      <c r="L91" s="12">
        <f>VLOOKUP($B91,'[1]METAS 2019'!$D$4:$Q$843,11,0)</f>
        <v>48</v>
      </c>
      <c r="M91" s="12">
        <f>VLOOKUP($B91,'[1]METAS 2019'!$D$4:$Q$843,12,0)</f>
        <v>44</v>
      </c>
      <c r="N91" s="12">
        <f>VLOOKUP($B91,'[1]METAS 2019'!$D$4:$Q$843,13,0)</f>
        <v>54</v>
      </c>
      <c r="O91" s="12">
        <f>VLOOKUP($B91,'[1]METAS 2019'!$D$4:$Q$843,14,0)</f>
        <v>34</v>
      </c>
      <c r="P91" s="12">
        <f>VLOOKUP($B91,[2]ok!$AY$9:$CO$434,8,0)</f>
        <v>45</v>
      </c>
      <c r="Q91" s="12">
        <f>VLOOKUP($B91,[2]ok!$AY$9:$CO$434,9,0)</f>
        <v>44</v>
      </c>
      <c r="R91" s="12">
        <f>VLOOKUP($B91,[2]ok!$AY$9:$CO$434,10,0)</f>
        <v>43</v>
      </c>
      <c r="S91" s="12">
        <f>VLOOKUP($B91,[2]ok!$AY$9:$CO$434,11,0)</f>
        <v>43</v>
      </c>
      <c r="T91" s="12">
        <f>VLOOKUP($B91,[2]ok!$AY$9:$CO$434,12,0)</f>
        <v>42</v>
      </c>
      <c r="U91" s="12">
        <f>VLOOKUP($B91,[2]ok!$AY$9:$CO$434,13,0)</f>
        <v>42</v>
      </c>
      <c r="V91" s="12">
        <f>VLOOKUP($B91,[2]ok!$AY$9:$CO$434,14,0)</f>
        <v>42</v>
      </c>
      <c r="W91" s="12">
        <f>VLOOKUP($B91,[2]ok!$AY$9:$CO$434,15,0)</f>
        <v>44</v>
      </c>
      <c r="X91" s="12">
        <f>VLOOKUP($B91,[2]ok!$AY$9:$CO$434,16,0)</f>
        <v>46</v>
      </c>
      <c r="Y91" s="12">
        <f>VLOOKUP($B91,[2]ok!$AY$9:$CO$434,17,0)</f>
        <v>49</v>
      </c>
      <c r="Z91" s="12">
        <f>VLOOKUP($B91,[2]ok!$AY$9:$CO$434,18,0)</f>
        <v>51</v>
      </c>
      <c r="AA91" s="12">
        <f>VLOOKUP($B91,[2]ok!$AY$9:$CO$434,19,0)</f>
        <v>54</v>
      </c>
      <c r="AB91" s="12">
        <f>VLOOKUP($B91,[2]ok!$AY$9:$CO$434,20,0)</f>
        <v>56</v>
      </c>
      <c r="AC91" s="12">
        <f>VLOOKUP($B91,[2]ok!$AY$9:$CO$434,21,0)</f>
        <v>58</v>
      </c>
      <c r="AD91" s="12">
        <f>VLOOKUP($B91,[2]ok!$AY$9:$CO$434,22,0)</f>
        <v>308</v>
      </c>
      <c r="AE91" s="12">
        <f>VLOOKUP($B91,[2]ok!$AY$9:$CO$434,23,0)</f>
        <v>296</v>
      </c>
      <c r="AF91" s="12">
        <f>VLOOKUP($B91,[2]ok!$AY$9:$CO$434,24,0)</f>
        <v>306</v>
      </c>
      <c r="AG91" s="12">
        <f>VLOOKUP($B91,[2]ok!$AY$9:$CO$434,25,0)</f>
        <v>236</v>
      </c>
      <c r="AH91" s="12">
        <f>VLOOKUP($B91,[2]ok!$AY$9:$CO$434,26,0)</f>
        <v>208</v>
      </c>
      <c r="AI91" s="12">
        <f>VLOOKUP($B91,[2]ok!$AY$9:$CO$434,27,0)</f>
        <v>177</v>
      </c>
      <c r="AJ91" s="12">
        <f>VLOOKUP($B91,[2]ok!$AY$9:$CO$434,28,0)</f>
        <v>142</v>
      </c>
      <c r="AK91" s="12">
        <f>VLOOKUP($B91,[2]ok!$AY$9:$CO$434,29,0)</f>
        <v>111</v>
      </c>
      <c r="AL91" s="12">
        <f>VLOOKUP($B91,[2]ok!$AY$9:$CO$434,30,0)</f>
        <v>75</v>
      </c>
      <c r="AM91" s="12">
        <f>VLOOKUP($B91,[2]ok!$AY$9:$CO$434,31,0)</f>
        <v>51</v>
      </c>
      <c r="AN91" s="12">
        <f>VLOOKUP($B91,[2]ok!$AY$9:$CO$434,32,0)</f>
        <v>36</v>
      </c>
      <c r="AO91" s="12">
        <f>VLOOKUP($B91,[2]ok!$AY$9:$CO$434,33,0)</f>
        <v>24</v>
      </c>
      <c r="AP91" s="12">
        <f>VLOOKUP($B91,[2]ok!$AY$9:$CO$434,34,0)</f>
        <v>22</v>
      </c>
      <c r="AQ91" s="12">
        <f>VLOOKUP($B91,[2]ok!$AY$9:$CO$434,39,0)</f>
        <v>1529</v>
      </c>
      <c r="AR91" s="12">
        <f>VLOOKUP($B91,[2]ok!$AY$9:$CO$434,40,0)</f>
        <v>109</v>
      </c>
      <c r="AS91" s="12">
        <f>VLOOKUP($B91,[2]ok!$AY$9:$CO$434,41,0)</f>
        <v>136</v>
      </c>
      <c r="AT91" s="12">
        <f>VLOOKUP($B91,[2]ok!$AY$9:$CO$434,42,0)</f>
        <v>806</v>
      </c>
      <c r="AU91" s="12">
        <f>VLOOKUP($B91,[2]ok!$AY$9:$CO$434,43,0)</f>
        <v>41</v>
      </c>
    </row>
    <row r="92" spans="1:47" s="10" customFormat="1" ht="12">
      <c r="A92" s="58">
        <v>90</v>
      </c>
      <c r="B92" s="58">
        <v>4640</v>
      </c>
      <c r="C92" s="59" t="s">
        <v>352</v>
      </c>
      <c r="D92" s="59" t="s">
        <v>276</v>
      </c>
      <c r="E92" s="59" t="s">
        <v>298</v>
      </c>
      <c r="F92" s="59" t="s">
        <v>299</v>
      </c>
      <c r="G92" s="12" t="s">
        <v>283</v>
      </c>
      <c r="H92" s="14">
        <f t="shared" si="24"/>
        <v>4640</v>
      </c>
      <c r="I92" s="14">
        <f t="shared" si="20"/>
        <v>33230</v>
      </c>
      <c r="J92" s="12">
        <f>VLOOKUP($B92,'[1]METAS 2019'!$D$4:$Q$843,5,0)</f>
        <v>544</v>
      </c>
      <c r="K92" s="12">
        <f>VLOOKUP($B92,'[1]METAS 2019'!$D$4:$Q$843,4,0)</f>
        <v>663</v>
      </c>
      <c r="L92" s="12">
        <f>VLOOKUP($B92,'[1]METAS 2019'!$D$4:$Q$843,11,0)</f>
        <v>551</v>
      </c>
      <c r="M92" s="12">
        <f>VLOOKUP($B92,'[1]METAS 2019'!$D$4:$Q$843,12,0)</f>
        <v>495</v>
      </c>
      <c r="N92" s="12">
        <f>VLOOKUP($B92,'[1]METAS 2019'!$D$4:$Q$843,13,0)</f>
        <v>473</v>
      </c>
      <c r="O92" s="12">
        <f>VLOOKUP($B92,'[1]METAS 2019'!$D$4:$Q$843,14,0)</f>
        <v>462</v>
      </c>
      <c r="P92" s="12">
        <f>VLOOKUP($B92,[2]ok!$AY$9:$CO$434,8,0)</f>
        <v>507</v>
      </c>
      <c r="Q92" s="12">
        <f>VLOOKUP($B92,[2]ok!$AY$9:$CO$434,9,0)</f>
        <v>498</v>
      </c>
      <c r="R92" s="12">
        <f>VLOOKUP($B92,[2]ok!$AY$9:$CO$434,10,0)</f>
        <v>489</v>
      </c>
      <c r="S92" s="12">
        <f>VLOOKUP($B92,[2]ok!$AY$9:$CO$434,11,0)</f>
        <v>485</v>
      </c>
      <c r="T92" s="12">
        <f>VLOOKUP($B92,[2]ok!$AY$9:$CO$434,12,0)</f>
        <v>481</v>
      </c>
      <c r="U92" s="12">
        <f>VLOOKUP($B92,[2]ok!$AY$9:$CO$434,13,0)</f>
        <v>474</v>
      </c>
      <c r="V92" s="12">
        <f>VLOOKUP($B92,[2]ok!$AY$9:$CO$434,14,0)</f>
        <v>478</v>
      </c>
      <c r="W92" s="12">
        <f>VLOOKUP($B92,[2]ok!$AY$9:$CO$434,15,0)</f>
        <v>498</v>
      </c>
      <c r="X92" s="12">
        <f>VLOOKUP($B92,[2]ok!$AY$9:$CO$434,16,0)</f>
        <v>527</v>
      </c>
      <c r="Y92" s="12">
        <f>VLOOKUP($B92,[2]ok!$AY$9:$CO$434,17,0)</f>
        <v>554</v>
      </c>
      <c r="Z92" s="12">
        <f>VLOOKUP($B92,[2]ok!$AY$9:$CO$434,18,0)</f>
        <v>580</v>
      </c>
      <c r="AA92" s="12">
        <f>VLOOKUP($B92,[2]ok!$AY$9:$CO$434,19,0)</f>
        <v>607</v>
      </c>
      <c r="AB92" s="12">
        <f>VLOOKUP($B92,[2]ok!$AY$9:$CO$434,20,0)</f>
        <v>631</v>
      </c>
      <c r="AC92" s="12">
        <f>VLOOKUP($B92,[2]ok!$AY$9:$CO$434,21,0)</f>
        <v>655</v>
      </c>
      <c r="AD92" s="12">
        <f>VLOOKUP($B92,[2]ok!$AY$9:$CO$434,22,0)</f>
        <v>3492</v>
      </c>
      <c r="AE92" s="12">
        <f>VLOOKUP($B92,[2]ok!$AY$9:$CO$434,23,0)</f>
        <v>3355</v>
      </c>
      <c r="AF92" s="12">
        <f>VLOOKUP($B92,[2]ok!$AY$9:$CO$434,24,0)</f>
        <v>3465</v>
      </c>
      <c r="AG92" s="12">
        <f>VLOOKUP($B92,[2]ok!$AY$9:$CO$434,25,0)</f>
        <v>2672</v>
      </c>
      <c r="AH92" s="12">
        <f>VLOOKUP($B92,[2]ok!$AY$9:$CO$434,26,0)</f>
        <v>2352</v>
      </c>
      <c r="AI92" s="12">
        <f>VLOOKUP($B92,[2]ok!$AY$9:$CO$434,27,0)</f>
        <v>2007</v>
      </c>
      <c r="AJ92" s="12">
        <f>VLOOKUP($B92,[2]ok!$AY$9:$CO$434,28,0)</f>
        <v>1614</v>
      </c>
      <c r="AK92" s="12">
        <f>VLOOKUP($B92,[2]ok!$AY$9:$CO$434,29,0)</f>
        <v>1263</v>
      </c>
      <c r="AL92" s="12">
        <f>VLOOKUP($B92,[2]ok!$AY$9:$CO$434,30,0)</f>
        <v>855</v>
      </c>
      <c r="AM92" s="12">
        <f>VLOOKUP($B92,[2]ok!$AY$9:$CO$434,31,0)</f>
        <v>582</v>
      </c>
      <c r="AN92" s="12">
        <f>VLOOKUP($B92,[2]ok!$AY$9:$CO$434,32,0)</f>
        <v>404</v>
      </c>
      <c r="AO92" s="12">
        <f>VLOOKUP($B92,[2]ok!$AY$9:$CO$434,33,0)</f>
        <v>269</v>
      </c>
      <c r="AP92" s="12">
        <f>VLOOKUP($B92,[2]ok!$AY$9:$CO$434,34,0)</f>
        <v>248</v>
      </c>
      <c r="AQ92" s="12">
        <f>VLOOKUP($B92,[2]ok!$AY$9:$CO$434,39,0)</f>
        <v>17331</v>
      </c>
      <c r="AR92" s="12">
        <f>VLOOKUP($B92,[2]ok!$AY$9:$CO$434,40,0)</f>
        <v>1235</v>
      </c>
      <c r="AS92" s="12">
        <f>VLOOKUP($B92,[2]ok!$AY$9:$CO$434,41,0)</f>
        <v>1546</v>
      </c>
      <c r="AT92" s="12">
        <f>VLOOKUP($B92,[2]ok!$AY$9:$CO$434,42,0)</f>
        <v>9140</v>
      </c>
      <c r="AU92" s="12">
        <f>VLOOKUP($B92,[2]ok!$AY$9:$CO$434,43,0)</f>
        <v>597</v>
      </c>
    </row>
    <row r="93" spans="1:47" s="10" customFormat="1" ht="12">
      <c r="A93" s="58">
        <v>91</v>
      </c>
      <c r="B93" s="58">
        <v>12831</v>
      </c>
      <c r="C93" s="59" t="s">
        <v>352</v>
      </c>
      <c r="D93" s="59" t="s">
        <v>276</v>
      </c>
      <c r="E93" s="59" t="s">
        <v>298</v>
      </c>
      <c r="F93" s="59" t="s">
        <v>300</v>
      </c>
      <c r="G93" s="12" t="s">
        <v>266</v>
      </c>
      <c r="H93" s="14">
        <f t="shared" si="24"/>
        <v>12831</v>
      </c>
      <c r="I93" s="14">
        <f t="shared" si="20"/>
        <v>1270</v>
      </c>
      <c r="J93" s="12">
        <f>VLOOKUP($B93,'[1]METAS 2019'!$D$4:$Q$843,5,0)</f>
        <v>20</v>
      </c>
      <c r="K93" s="12">
        <f>VLOOKUP($B93,'[1]METAS 2019'!$D$4:$Q$843,4,0)</f>
        <v>38</v>
      </c>
      <c r="L93" s="12">
        <f>VLOOKUP($B93,'[1]METAS 2019'!$D$4:$Q$843,11,0)</f>
        <v>25</v>
      </c>
      <c r="M93" s="12">
        <f>VLOOKUP($B93,'[1]METAS 2019'!$D$4:$Q$843,12,0)</f>
        <v>33</v>
      </c>
      <c r="N93" s="12">
        <f>VLOOKUP($B93,'[1]METAS 2019'!$D$4:$Q$843,13,0)</f>
        <v>32</v>
      </c>
      <c r="O93" s="12">
        <f>VLOOKUP($B93,'[1]METAS 2019'!$D$4:$Q$843,14,0)</f>
        <v>22</v>
      </c>
      <c r="P93" s="12">
        <f>VLOOKUP($B93,[2]ok!$AY$9:$CO$434,8,0)</f>
        <v>19</v>
      </c>
      <c r="Q93" s="12">
        <f>VLOOKUP($B93,[2]ok!$AY$9:$CO$434,9,0)</f>
        <v>18</v>
      </c>
      <c r="R93" s="12">
        <f>VLOOKUP($B93,[2]ok!$AY$9:$CO$434,10,0)</f>
        <v>18</v>
      </c>
      <c r="S93" s="12">
        <f>VLOOKUP($B93,[2]ok!$AY$9:$CO$434,11,0)</f>
        <v>18</v>
      </c>
      <c r="T93" s="12">
        <f>VLOOKUP($B93,[2]ok!$AY$9:$CO$434,12,0)</f>
        <v>18</v>
      </c>
      <c r="U93" s="12">
        <f>VLOOKUP($B93,[2]ok!$AY$9:$CO$434,13,0)</f>
        <v>17</v>
      </c>
      <c r="V93" s="12">
        <f>VLOOKUP($B93,[2]ok!$AY$9:$CO$434,14,0)</f>
        <v>18</v>
      </c>
      <c r="W93" s="12">
        <f>VLOOKUP($B93,[2]ok!$AY$9:$CO$434,15,0)</f>
        <v>18</v>
      </c>
      <c r="X93" s="12">
        <f>VLOOKUP($B93,[2]ok!$AY$9:$CO$434,16,0)</f>
        <v>19</v>
      </c>
      <c r="Y93" s="12">
        <f>VLOOKUP($B93,[2]ok!$AY$9:$CO$434,17,0)</f>
        <v>20</v>
      </c>
      <c r="Z93" s="12">
        <f>VLOOKUP($B93,[2]ok!$AY$9:$CO$434,18,0)</f>
        <v>21</v>
      </c>
      <c r="AA93" s="12">
        <f>VLOOKUP($B93,[2]ok!$AY$9:$CO$434,19,0)</f>
        <v>22</v>
      </c>
      <c r="AB93" s="12">
        <f>VLOOKUP($B93,[2]ok!$AY$9:$CO$434,20,0)</f>
        <v>23</v>
      </c>
      <c r="AC93" s="12">
        <f>VLOOKUP($B93,[2]ok!$AY$9:$CO$434,21,0)</f>
        <v>24</v>
      </c>
      <c r="AD93" s="12">
        <f>VLOOKUP($B93,[2]ok!$AY$9:$CO$434,22,0)</f>
        <v>128</v>
      </c>
      <c r="AE93" s="12">
        <f>VLOOKUP($B93,[2]ok!$AY$9:$CO$434,23,0)</f>
        <v>123</v>
      </c>
      <c r="AF93" s="12">
        <f>VLOOKUP($B93,[2]ok!$AY$9:$CO$434,24,0)</f>
        <v>127</v>
      </c>
      <c r="AG93" s="12">
        <f>VLOOKUP($B93,[2]ok!$AY$9:$CO$434,25,0)</f>
        <v>98</v>
      </c>
      <c r="AH93" s="12">
        <f>VLOOKUP($B93,[2]ok!$AY$9:$CO$434,26,0)</f>
        <v>86</v>
      </c>
      <c r="AI93" s="12">
        <f>VLOOKUP($B93,[2]ok!$AY$9:$CO$434,27,0)</f>
        <v>74</v>
      </c>
      <c r="AJ93" s="12">
        <f>VLOOKUP($B93,[2]ok!$AY$9:$CO$434,28,0)</f>
        <v>59</v>
      </c>
      <c r="AK93" s="12">
        <f>VLOOKUP($B93,[2]ok!$AY$9:$CO$434,29,0)</f>
        <v>46</v>
      </c>
      <c r="AL93" s="12">
        <f>VLOOKUP($B93,[2]ok!$AY$9:$CO$434,30,0)</f>
        <v>31</v>
      </c>
      <c r="AM93" s="12">
        <f>VLOOKUP($B93,[2]ok!$AY$9:$CO$434,31,0)</f>
        <v>21</v>
      </c>
      <c r="AN93" s="12">
        <f>VLOOKUP($B93,[2]ok!$AY$9:$CO$434,32,0)</f>
        <v>15</v>
      </c>
      <c r="AO93" s="12">
        <f>VLOOKUP($B93,[2]ok!$AY$9:$CO$434,33,0)</f>
        <v>10</v>
      </c>
      <c r="AP93" s="12">
        <f>VLOOKUP($B93,[2]ok!$AY$9:$CO$434,34,0)</f>
        <v>9</v>
      </c>
      <c r="AQ93" s="12">
        <f>VLOOKUP($B93,[2]ok!$AY$9:$CO$434,39,0)</f>
        <v>637</v>
      </c>
      <c r="AR93" s="12">
        <f>VLOOKUP($B93,[2]ok!$AY$9:$CO$434,40,0)</f>
        <v>45</v>
      </c>
      <c r="AS93" s="12">
        <f>VLOOKUP($B93,[2]ok!$AY$9:$CO$434,41,0)</f>
        <v>57</v>
      </c>
      <c r="AT93" s="12">
        <f>VLOOKUP($B93,[2]ok!$AY$9:$CO$434,42,0)</f>
        <v>336</v>
      </c>
      <c r="AU93" s="12">
        <f>VLOOKUP($B93,[2]ok!$AY$9:$CO$434,43,0)</f>
        <v>20</v>
      </c>
    </row>
    <row r="94" spans="1:47" s="10" customFormat="1" ht="12">
      <c r="A94" s="54">
        <v>92</v>
      </c>
      <c r="B94" s="54"/>
      <c r="C94" s="55" t="s">
        <v>352</v>
      </c>
      <c r="D94" s="55" t="s">
        <v>276</v>
      </c>
      <c r="E94" s="55" t="s">
        <v>301</v>
      </c>
      <c r="F94" s="55" t="s">
        <v>301</v>
      </c>
      <c r="G94" s="11" t="s">
        <v>1214</v>
      </c>
      <c r="H94" s="29"/>
      <c r="I94" s="29">
        <f t="shared" si="20"/>
        <v>33999</v>
      </c>
      <c r="J94" s="11">
        <f t="shared" ref="J94:AU94" si="25">SUM(J95:J103)</f>
        <v>451</v>
      </c>
      <c r="K94" s="11">
        <f t="shared" si="25"/>
        <v>454</v>
      </c>
      <c r="L94" s="11">
        <f t="shared" si="25"/>
        <v>474</v>
      </c>
      <c r="M94" s="11">
        <f t="shared" si="25"/>
        <v>549</v>
      </c>
      <c r="N94" s="11">
        <f t="shared" si="25"/>
        <v>594</v>
      </c>
      <c r="O94" s="11">
        <f t="shared" si="25"/>
        <v>602</v>
      </c>
      <c r="P94" s="11">
        <f t="shared" si="25"/>
        <v>676</v>
      </c>
      <c r="Q94" s="11">
        <f t="shared" si="25"/>
        <v>688</v>
      </c>
      <c r="R94" s="11">
        <f t="shared" si="25"/>
        <v>704</v>
      </c>
      <c r="S94" s="11">
        <f t="shared" si="25"/>
        <v>713</v>
      </c>
      <c r="T94" s="11">
        <f t="shared" si="25"/>
        <v>731</v>
      </c>
      <c r="U94" s="11">
        <f t="shared" si="25"/>
        <v>744</v>
      </c>
      <c r="V94" s="11">
        <f t="shared" si="25"/>
        <v>754</v>
      </c>
      <c r="W94" s="11">
        <f t="shared" si="25"/>
        <v>745</v>
      </c>
      <c r="X94" s="11">
        <f t="shared" si="25"/>
        <v>735</v>
      </c>
      <c r="Y94" s="11">
        <f t="shared" si="25"/>
        <v>713</v>
      </c>
      <c r="Z94" s="11">
        <f t="shared" si="25"/>
        <v>700</v>
      </c>
      <c r="AA94" s="11">
        <f t="shared" si="25"/>
        <v>674</v>
      </c>
      <c r="AB94" s="11">
        <f t="shared" si="25"/>
        <v>638</v>
      </c>
      <c r="AC94" s="11">
        <f t="shared" si="25"/>
        <v>598</v>
      </c>
      <c r="AD94" s="11">
        <f t="shared" si="25"/>
        <v>2497</v>
      </c>
      <c r="AE94" s="11">
        <f t="shared" si="25"/>
        <v>2481</v>
      </c>
      <c r="AF94" s="11">
        <f t="shared" si="25"/>
        <v>2618</v>
      </c>
      <c r="AG94" s="11">
        <f t="shared" si="25"/>
        <v>2444</v>
      </c>
      <c r="AH94" s="11">
        <f t="shared" si="25"/>
        <v>2262</v>
      </c>
      <c r="AI94" s="11">
        <f t="shared" si="25"/>
        <v>1948</v>
      </c>
      <c r="AJ94" s="11">
        <f t="shared" si="25"/>
        <v>1558</v>
      </c>
      <c r="AK94" s="11">
        <f t="shared" si="25"/>
        <v>1317</v>
      </c>
      <c r="AL94" s="11">
        <f t="shared" si="25"/>
        <v>1191</v>
      </c>
      <c r="AM94" s="11">
        <f t="shared" si="25"/>
        <v>1046</v>
      </c>
      <c r="AN94" s="11">
        <f t="shared" si="25"/>
        <v>777</v>
      </c>
      <c r="AO94" s="11">
        <f t="shared" si="25"/>
        <v>515</v>
      </c>
      <c r="AP94" s="11">
        <f t="shared" si="25"/>
        <v>408</v>
      </c>
      <c r="AQ94" s="11">
        <f t="shared" si="25"/>
        <v>18034</v>
      </c>
      <c r="AR94" s="11">
        <f t="shared" si="25"/>
        <v>1871</v>
      </c>
      <c r="AS94" s="11">
        <f t="shared" si="25"/>
        <v>1638</v>
      </c>
      <c r="AT94" s="11">
        <f t="shared" si="25"/>
        <v>7552</v>
      </c>
      <c r="AU94" s="11">
        <f t="shared" si="25"/>
        <v>461</v>
      </c>
    </row>
    <row r="95" spans="1:47" s="10" customFormat="1" ht="12">
      <c r="A95" s="58">
        <v>93</v>
      </c>
      <c r="B95" s="58">
        <v>4634</v>
      </c>
      <c r="C95" s="59" t="s">
        <v>352</v>
      </c>
      <c r="D95" s="59" t="s">
        <v>276</v>
      </c>
      <c r="E95" s="59" t="s">
        <v>301</v>
      </c>
      <c r="F95" s="59" t="s">
        <v>83</v>
      </c>
      <c r="G95" s="12" t="s">
        <v>283</v>
      </c>
      <c r="H95" s="14">
        <f t="shared" ref="H95:H103" si="26">B95</f>
        <v>4634</v>
      </c>
      <c r="I95" s="14">
        <f t="shared" si="20"/>
        <v>5848</v>
      </c>
      <c r="J95" s="12">
        <f>VLOOKUP($B95,'[1]METAS 2019'!$D$4:$Q$843,5,0)</f>
        <v>97</v>
      </c>
      <c r="K95" s="12">
        <f>VLOOKUP($B95,'[1]METAS 2019'!$D$4:$Q$843,4,0)</f>
        <v>89</v>
      </c>
      <c r="L95" s="12">
        <f>VLOOKUP($B95,'[1]METAS 2019'!$D$4:$Q$843,11,0)</f>
        <v>97</v>
      </c>
      <c r="M95" s="12">
        <f>VLOOKUP($B95,'[1]METAS 2019'!$D$4:$Q$843,12,0)</f>
        <v>111</v>
      </c>
      <c r="N95" s="12">
        <f>VLOOKUP($B95,'[1]METAS 2019'!$D$4:$Q$843,13,0)</f>
        <v>124</v>
      </c>
      <c r="O95" s="12">
        <f>VLOOKUP($B95,'[1]METAS 2019'!$D$4:$Q$843,14,0)</f>
        <v>124</v>
      </c>
      <c r="P95" s="12">
        <f>VLOOKUP($B95,[2]ok!$AY$9:$CO$434,8,0)</f>
        <v>111</v>
      </c>
      <c r="Q95" s="12">
        <f>VLOOKUP($B95,[2]ok!$AY$9:$CO$434,9,0)</f>
        <v>111</v>
      </c>
      <c r="R95" s="12">
        <f>VLOOKUP($B95,[2]ok!$AY$9:$CO$434,10,0)</f>
        <v>111</v>
      </c>
      <c r="S95" s="12">
        <f>VLOOKUP($B95,[2]ok!$AY$9:$CO$434,11,0)</f>
        <v>111</v>
      </c>
      <c r="T95" s="12">
        <f>VLOOKUP($B95,[2]ok!$AY$9:$CO$434,12,0)</f>
        <v>113</v>
      </c>
      <c r="U95" s="12">
        <f>VLOOKUP($B95,[2]ok!$AY$9:$CO$434,13,0)</f>
        <v>114</v>
      </c>
      <c r="V95" s="12">
        <f>VLOOKUP($B95,[2]ok!$AY$9:$CO$434,14,0)</f>
        <v>117</v>
      </c>
      <c r="W95" s="12">
        <f>VLOOKUP($B95,[2]ok!$AY$9:$CO$434,15,0)</f>
        <v>117</v>
      </c>
      <c r="X95" s="12">
        <f>VLOOKUP($B95,[2]ok!$AY$9:$CO$434,16,0)</f>
        <v>119</v>
      </c>
      <c r="Y95" s="12">
        <f>VLOOKUP($B95,[2]ok!$AY$9:$CO$434,17,0)</f>
        <v>119</v>
      </c>
      <c r="Z95" s="12">
        <f>VLOOKUP($B95,[2]ok!$AY$9:$CO$434,18,0)</f>
        <v>120</v>
      </c>
      <c r="AA95" s="12">
        <f>VLOOKUP($B95,[2]ok!$AY$9:$CO$434,19,0)</f>
        <v>119</v>
      </c>
      <c r="AB95" s="12">
        <f>VLOOKUP($B95,[2]ok!$AY$9:$CO$434,20,0)</f>
        <v>116</v>
      </c>
      <c r="AC95" s="12">
        <f>VLOOKUP($B95,[2]ok!$AY$9:$CO$434,21,0)</f>
        <v>111</v>
      </c>
      <c r="AD95" s="12">
        <f>VLOOKUP($B95,[2]ok!$AY$9:$CO$434,22,0)</f>
        <v>479</v>
      </c>
      <c r="AE95" s="12">
        <f>VLOOKUP($B95,[2]ok!$AY$9:$CO$434,23,0)</f>
        <v>449</v>
      </c>
      <c r="AF95" s="12">
        <f>VLOOKUP($B95,[2]ok!$AY$9:$CO$434,24,0)</f>
        <v>449</v>
      </c>
      <c r="AG95" s="12">
        <f>VLOOKUP($B95,[2]ok!$AY$9:$CO$434,25,0)</f>
        <v>416</v>
      </c>
      <c r="AH95" s="12">
        <f>VLOOKUP($B95,[2]ok!$AY$9:$CO$434,26,0)</f>
        <v>409</v>
      </c>
      <c r="AI95" s="12">
        <f>VLOOKUP($B95,[2]ok!$AY$9:$CO$434,27,0)</f>
        <v>325</v>
      </c>
      <c r="AJ95" s="12">
        <f>VLOOKUP($B95,[2]ok!$AY$9:$CO$434,28,0)</f>
        <v>264</v>
      </c>
      <c r="AK95" s="12">
        <f>VLOOKUP($B95,[2]ok!$AY$9:$CO$434,29,0)</f>
        <v>221</v>
      </c>
      <c r="AL95" s="12">
        <f>VLOOKUP($B95,[2]ok!$AY$9:$CO$434,30,0)</f>
        <v>215</v>
      </c>
      <c r="AM95" s="12">
        <f>VLOOKUP($B95,[2]ok!$AY$9:$CO$434,31,0)</f>
        <v>131</v>
      </c>
      <c r="AN95" s="12">
        <f>VLOOKUP($B95,[2]ok!$AY$9:$CO$434,32,0)</f>
        <v>117</v>
      </c>
      <c r="AO95" s="12">
        <f>VLOOKUP($B95,[2]ok!$AY$9:$CO$434,33,0)</f>
        <v>70</v>
      </c>
      <c r="AP95" s="12">
        <f>VLOOKUP($B95,[2]ok!$AY$9:$CO$434,34,0)</f>
        <v>52</v>
      </c>
      <c r="AQ95" s="12">
        <f>VLOOKUP($B95,[2]ok!$AY$9:$CO$434,39,0)</f>
        <v>3051</v>
      </c>
      <c r="AR95" s="12">
        <f>VLOOKUP($B95,[2]ok!$AY$9:$CO$434,40,0)</f>
        <v>300</v>
      </c>
      <c r="AS95" s="12">
        <f>VLOOKUP($B95,[2]ok!$AY$9:$CO$434,41,0)</f>
        <v>303</v>
      </c>
      <c r="AT95" s="12">
        <f>VLOOKUP($B95,[2]ok!$AY$9:$CO$434,42,0)</f>
        <v>1343</v>
      </c>
      <c r="AU95" s="12">
        <f>VLOOKUP($B95,[2]ok!$AY$9:$CO$434,43,0)</f>
        <v>98</v>
      </c>
    </row>
    <row r="96" spans="1:47" s="10" customFormat="1" ht="11.25" customHeight="1">
      <c r="A96" s="58">
        <v>94</v>
      </c>
      <c r="B96" s="58">
        <v>4629</v>
      </c>
      <c r="C96" s="59" t="s">
        <v>352</v>
      </c>
      <c r="D96" s="59" t="s">
        <v>276</v>
      </c>
      <c r="E96" s="59" t="s">
        <v>301</v>
      </c>
      <c r="F96" s="59" t="s">
        <v>85</v>
      </c>
      <c r="G96" s="12" t="s">
        <v>271</v>
      </c>
      <c r="H96" s="14">
        <f t="shared" si="26"/>
        <v>4629</v>
      </c>
      <c r="I96" s="14">
        <f t="shared" si="20"/>
        <v>2222</v>
      </c>
      <c r="J96" s="12">
        <f>VLOOKUP($B96,'[1]METAS 2019'!$D$4:$Q$843,5,0)</f>
        <v>37</v>
      </c>
      <c r="K96" s="12">
        <f>VLOOKUP($B96,'[1]METAS 2019'!$D$4:$Q$843,4,0)</f>
        <v>32</v>
      </c>
      <c r="L96" s="12">
        <f>VLOOKUP($B96,'[1]METAS 2019'!$D$4:$Q$843,11,0)</f>
        <v>34</v>
      </c>
      <c r="M96" s="12">
        <f>VLOOKUP($B96,'[1]METAS 2019'!$D$4:$Q$843,12,0)</f>
        <v>39</v>
      </c>
      <c r="N96" s="12">
        <f>VLOOKUP($B96,'[1]METAS 2019'!$D$4:$Q$843,13,0)</f>
        <v>46</v>
      </c>
      <c r="O96" s="12">
        <f>VLOOKUP($B96,'[1]METAS 2019'!$D$4:$Q$843,14,0)</f>
        <v>50</v>
      </c>
      <c r="P96" s="12">
        <f>VLOOKUP($B96,[2]ok!$AY$9:$CO$434,8,0)</f>
        <v>43</v>
      </c>
      <c r="Q96" s="12">
        <f>VLOOKUP($B96,[2]ok!$AY$9:$CO$434,9,0)</f>
        <v>43</v>
      </c>
      <c r="R96" s="12">
        <f>VLOOKUP($B96,[2]ok!$AY$9:$CO$434,10,0)</f>
        <v>43</v>
      </c>
      <c r="S96" s="12">
        <f>VLOOKUP($B96,[2]ok!$AY$9:$CO$434,11,0)</f>
        <v>43</v>
      </c>
      <c r="T96" s="12">
        <f>VLOOKUP($B96,[2]ok!$AY$9:$CO$434,12,0)</f>
        <v>43</v>
      </c>
      <c r="U96" s="12">
        <f>VLOOKUP($B96,[2]ok!$AY$9:$CO$434,13,0)</f>
        <v>44</v>
      </c>
      <c r="V96" s="12">
        <f>VLOOKUP($B96,[2]ok!$AY$9:$CO$434,14,0)</f>
        <v>44</v>
      </c>
      <c r="W96" s="12">
        <f>VLOOKUP($B96,[2]ok!$AY$9:$CO$434,15,0)</f>
        <v>44</v>
      </c>
      <c r="X96" s="12">
        <f>VLOOKUP($B96,[2]ok!$AY$9:$CO$434,16,0)</f>
        <v>45</v>
      </c>
      <c r="Y96" s="12">
        <f>VLOOKUP($B96,[2]ok!$AY$9:$CO$434,17,0)</f>
        <v>45</v>
      </c>
      <c r="Z96" s="12">
        <f>VLOOKUP($B96,[2]ok!$AY$9:$CO$434,18,0)</f>
        <v>46</v>
      </c>
      <c r="AA96" s="12">
        <f>VLOOKUP($B96,[2]ok!$AY$9:$CO$434,19,0)</f>
        <v>46</v>
      </c>
      <c r="AB96" s="12">
        <f>VLOOKUP($B96,[2]ok!$AY$9:$CO$434,20,0)</f>
        <v>44</v>
      </c>
      <c r="AC96" s="12">
        <f>VLOOKUP($B96,[2]ok!$AY$9:$CO$434,21,0)</f>
        <v>42</v>
      </c>
      <c r="AD96" s="12">
        <f>VLOOKUP($B96,[2]ok!$AY$9:$CO$434,22,0)</f>
        <v>183</v>
      </c>
      <c r="AE96" s="12">
        <f>VLOOKUP($B96,[2]ok!$AY$9:$CO$434,23,0)</f>
        <v>171</v>
      </c>
      <c r="AF96" s="12">
        <f>VLOOKUP($B96,[2]ok!$AY$9:$CO$434,24,0)</f>
        <v>171</v>
      </c>
      <c r="AG96" s="12">
        <f>VLOOKUP($B96,[2]ok!$AY$9:$CO$434,25,0)</f>
        <v>159</v>
      </c>
      <c r="AH96" s="12">
        <f>VLOOKUP($B96,[2]ok!$AY$9:$CO$434,26,0)</f>
        <v>156</v>
      </c>
      <c r="AI96" s="12">
        <f>VLOOKUP($B96,[2]ok!$AY$9:$CO$434,27,0)</f>
        <v>123</v>
      </c>
      <c r="AJ96" s="12">
        <f>VLOOKUP($B96,[2]ok!$AY$9:$CO$434,28,0)</f>
        <v>101</v>
      </c>
      <c r="AK96" s="12">
        <f>VLOOKUP($B96,[2]ok!$AY$9:$CO$434,29,0)</f>
        <v>84</v>
      </c>
      <c r="AL96" s="12">
        <f>VLOOKUP($B96,[2]ok!$AY$9:$CO$434,30,0)</f>
        <v>82</v>
      </c>
      <c r="AM96" s="12">
        <f>VLOOKUP($B96,[2]ok!$AY$9:$CO$434,31,0)</f>
        <v>49</v>
      </c>
      <c r="AN96" s="12">
        <f>VLOOKUP($B96,[2]ok!$AY$9:$CO$434,32,0)</f>
        <v>44</v>
      </c>
      <c r="AO96" s="12">
        <f>VLOOKUP($B96,[2]ok!$AY$9:$CO$434,33,0)</f>
        <v>26</v>
      </c>
      <c r="AP96" s="12">
        <f>VLOOKUP($B96,[2]ok!$AY$9:$CO$434,34,0)</f>
        <v>20</v>
      </c>
      <c r="AQ96" s="12">
        <f>VLOOKUP($B96,[2]ok!$AY$9:$CO$434,39,0)</f>
        <v>1164</v>
      </c>
      <c r="AR96" s="12">
        <f>VLOOKUP($B96,[2]ok!$AY$9:$CO$434,40,0)</f>
        <v>115</v>
      </c>
      <c r="AS96" s="12">
        <f>VLOOKUP($B96,[2]ok!$AY$9:$CO$434,41,0)</f>
        <v>116</v>
      </c>
      <c r="AT96" s="12">
        <f>VLOOKUP($B96,[2]ok!$AY$9:$CO$434,42,0)</f>
        <v>513</v>
      </c>
      <c r="AU96" s="12">
        <f>VLOOKUP($B96,[2]ok!$AY$9:$CO$434,43,0)</f>
        <v>36</v>
      </c>
    </row>
    <row r="97" spans="1:47" s="10" customFormat="1" ht="12">
      <c r="A97" s="58">
        <v>95</v>
      </c>
      <c r="B97" s="58">
        <v>4625</v>
      </c>
      <c r="C97" s="59" t="s">
        <v>352</v>
      </c>
      <c r="D97" s="59" t="s">
        <v>276</v>
      </c>
      <c r="E97" s="59" t="s">
        <v>301</v>
      </c>
      <c r="F97" s="59" t="s">
        <v>302</v>
      </c>
      <c r="G97" s="12" t="s">
        <v>271</v>
      </c>
      <c r="H97" s="14">
        <f t="shared" si="26"/>
        <v>4625</v>
      </c>
      <c r="I97" s="14">
        <f t="shared" si="20"/>
        <v>8317</v>
      </c>
      <c r="J97" s="12">
        <f>VLOOKUP($B97,'[1]METAS 2019'!$D$4:$Q$843,5,0)</f>
        <v>79</v>
      </c>
      <c r="K97" s="12">
        <f>VLOOKUP($B97,'[1]METAS 2019'!$D$4:$Q$843,4,0)</f>
        <v>97</v>
      </c>
      <c r="L97" s="12">
        <f>VLOOKUP($B97,'[1]METAS 2019'!$D$4:$Q$843,11,0)</f>
        <v>91</v>
      </c>
      <c r="M97" s="12">
        <f>VLOOKUP($B97,'[1]METAS 2019'!$D$4:$Q$843,12,0)</f>
        <v>115</v>
      </c>
      <c r="N97" s="12">
        <f>VLOOKUP($B97,'[1]METAS 2019'!$D$4:$Q$843,13,0)</f>
        <v>132</v>
      </c>
      <c r="O97" s="12">
        <f>VLOOKUP($B97,'[1]METAS 2019'!$D$4:$Q$843,14,0)</f>
        <v>108</v>
      </c>
      <c r="P97" s="12">
        <f>VLOOKUP($B97,[2]ok!$AY$9:$CO$434,8,0)</f>
        <v>149</v>
      </c>
      <c r="Q97" s="12">
        <f>VLOOKUP($B97,[2]ok!$AY$9:$CO$434,9,0)</f>
        <v>153</v>
      </c>
      <c r="R97" s="12">
        <f>VLOOKUP($B97,[2]ok!$AY$9:$CO$434,10,0)</f>
        <v>160</v>
      </c>
      <c r="S97" s="12">
        <f>VLOOKUP($B97,[2]ok!$AY$9:$CO$434,11,0)</f>
        <v>163</v>
      </c>
      <c r="T97" s="12">
        <f>VLOOKUP($B97,[2]ok!$AY$9:$CO$434,12,0)</f>
        <v>172</v>
      </c>
      <c r="U97" s="12">
        <f>VLOOKUP($B97,[2]ok!$AY$9:$CO$434,13,0)</f>
        <v>179</v>
      </c>
      <c r="V97" s="12">
        <f>VLOOKUP($B97,[2]ok!$AY$9:$CO$434,14,0)</f>
        <v>182</v>
      </c>
      <c r="W97" s="12">
        <f>VLOOKUP($B97,[2]ok!$AY$9:$CO$434,15,0)</f>
        <v>183</v>
      </c>
      <c r="X97" s="12">
        <f>VLOOKUP($B97,[2]ok!$AY$9:$CO$434,16,0)</f>
        <v>179</v>
      </c>
      <c r="Y97" s="12">
        <f>VLOOKUP($B97,[2]ok!$AY$9:$CO$434,17,0)</f>
        <v>174</v>
      </c>
      <c r="Z97" s="12">
        <f>VLOOKUP($B97,[2]ok!$AY$9:$CO$434,18,0)</f>
        <v>171</v>
      </c>
      <c r="AA97" s="12">
        <f>VLOOKUP($B97,[2]ok!$AY$9:$CO$434,19,0)</f>
        <v>164</v>
      </c>
      <c r="AB97" s="12">
        <f>VLOOKUP($B97,[2]ok!$AY$9:$CO$434,20,0)</f>
        <v>157</v>
      </c>
      <c r="AC97" s="12">
        <f>VLOOKUP($B97,[2]ok!$AY$9:$CO$434,21,0)</f>
        <v>146</v>
      </c>
      <c r="AD97" s="12">
        <f>VLOOKUP($B97,[2]ok!$AY$9:$CO$434,22,0)</f>
        <v>614</v>
      </c>
      <c r="AE97" s="12">
        <f>VLOOKUP($B97,[2]ok!$AY$9:$CO$434,23,0)</f>
        <v>617</v>
      </c>
      <c r="AF97" s="12">
        <f>VLOOKUP($B97,[2]ok!$AY$9:$CO$434,24,0)</f>
        <v>619</v>
      </c>
      <c r="AG97" s="12">
        <f>VLOOKUP($B97,[2]ok!$AY$9:$CO$434,25,0)</f>
        <v>613</v>
      </c>
      <c r="AH97" s="12">
        <f>VLOOKUP($B97,[2]ok!$AY$9:$CO$434,26,0)</f>
        <v>572</v>
      </c>
      <c r="AI97" s="12">
        <f>VLOOKUP($B97,[2]ok!$AY$9:$CO$434,27,0)</f>
        <v>495</v>
      </c>
      <c r="AJ97" s="12">
        <f>VLOOKUP($B97,[2]ok!$AY$9:$CO$434,28,0)</f>
        <v>393</v>
      </c>
      <c r="AK97" s="12">
        <f>VLOOKUP($B97,[2]ok!$AY$9:$CO$434,29,0)</f>
        <v>308</v>
      </c>
      <c r="AL97" s="12">
        <f>VLOOKUP($B97,[2]ok!$AY$9:$CO$434,30,0)</f>
        <v>299</v>
      </c>
      <c r="AM97" s="12">
        <f>VLOOKUP($B97,[2]ok!$AY$9:$CO$434,31,0)</f>
        <v>332</v>
      </c>
      <c r="AN97" s="12">
        <f>VLOOKUP($B97,[2]ok!$AY$9:$CO$434,32,0)</f>
        <v>234</v>
      </c>
      <c r="AO97" s="12">
        <f>VLOOKUP($B97,[2]ok!$AY$9:$CO$434,33,0)</f>
        <v>150</v>
      </c>
      <c r="AP97" s="12">
        <f>VLOOKUP($B97,[2]ok!$AY$9:$CO$434,34,0)</f>
        <v>117</v>
      </c>
      <c r="AQ97" s="12">
        <f>VLOOKUP($B97,[2]ok!$AY$9:$CO$434,39,0)</f>
        <v>4554</v>
      </c>
      <c r="AR97" s="12">
        <f>VLOOKUP($B97,[2]ok!$AY$9:$CO$434,40,0)</f>
        <v>458</v>
      </c>
      <c r="AS97" s="12">
        <f>VLOOKUP($B97,[2]ok!$AY$9:$CO$434,41,0)</f>
        <v>397</v>
      </c>
      <c r="AT97" s="12">
        <f>VLOOKUP($B97,[2]ok!$AY$9:$CO$434,42,0)</f>
        <v>1916</v>
      </c>
      <c r="AU97" s="12">
        <f>VLOOKUP($B97,[2]ok!$AY$9:$CO$434,43,0)</f>
        <v>97</v>
      </c>
    </row>
    <row r="98" spans="1:47" s="10" customFormat="1" ht="12">
      <c r="A98" s="58">
        <v>96</v>
      </c>
      <c r="B98" s="58">
        <v>4623</v>
      </c>
      <c r="C98" s="59" t="s">
        <v>352</v>
      </c>
      <c r="D98" s="59" t="s">
        <v>276</v>
      </c>
      <c r="E98" s="59" t="s">
        <v>301</v>
      </c>
      <c r="F98" s="59" t="s">
        <v>58</v>
      </c>
      <c r="G98" s="12" t="s">
        <v>266</v>
      </c>
      <c r="H98" s="14">
        <f t="shared" si="26"/>
        <v>4623</v>
      </c>
      <c r="I98" s="14">
        <f t="shared" si="20"/>
        <v>2204</v>
      </c>
      <c r="J98" s="12">
        <f>VLOOKUP($B98,'[1]METAS 2019'!$D$4:$Q$843,5,0)</f>
        <v>21</v>
      </c>
      <c r="K98" s="12">
        <f>VLOOKUP($B98,'[1]METAS 2019'!$D$4:$Q$843,4,0)</f>
        <v>20</v>
      </c>
      <c r="L98" s="12">
        <f>VLOOKUP($B98,'[1]METAS 2019'!$D$4:$Q$843,11,0)</f>
        <v>27</v>
      </c>
      <c r="M98" s="12">
        <f>VLOOKUP($B98,'[1]METAS 2019'!$D$4:$Q$843,12,0)</f>
        <v>30</v>
      </c>
      <c r="N98" s="12">
        <f>VLOOKUP($B98,'[1]METAS 2019'!$D$4:$Q$843,13,0)</f>
        <v>33</v>
      </c>
      <c r="O98" s="12">
        <f>VLOOKUP($B98,'[1]METAS 2019'!$D$4:$Q$843,14,0)</f>
        <v>27</v>
      </c>
      <c r="P98" s="12">
        <f>VLOOKUP($B98,[2]ok!$AY$9:$CO$434,8,0)</f>
        <v>40</v>
      </c>
      <c r="Q98" s="12">
        <f>VLOOKUP($B98,[2]ok!$AY$9:$CO$434,9,0)</f>
        <v>41</v>
      </c>
      <c r="R98" s="12">
        <f>VLOOKUP($B98,[2]ok!$AY$9:$CO$434,10,0)</f>
        <v>42</v>
      </c>
      <c r="S98" s="12">
        <f>VLOOKUP($B98,[2]ok!$AY$9:$CO$434,11,0)</f>
        <v>44</v>
      </c>
      <c r="T98" s="12">
        <f>VLOOKUP($B98,[2]ok!$AY$9:$CO$434,12,0)</f>
        <v>46</v>
      </c>
      <c r="U98" s="12">
        <f>VLOOKUP($B98,[2]ok!$AY$9:$CO$434,13,0)</f>
        <v>47</v>
      </c>
      <c r="V98" s="12">
        <f>VLOOKUP($B98,[2]ok!$AY$9:$CO$434,14,0)</f>
        <v>49</v>
      </c>
      <c r="W98" s="12">
        <f>VLOOKUP($B98,[2]ok!$AY$9:$CO$434,15,0)</f>
        <v>48</v>
      </c>
      <c r="X98" s="12">
        <f>VLOOKUP($B98,[2]ok!$AY$9:$CO$434,16,0)</f>
        <v>48</v>
      </c>
      <c r="Y98" s="12">
        <f>VLOOKUP($B98,[2]ok!$AY$9:$CO$434,17,0)</f>
        <v>46</v>
      </c>
      <c r="Z98" s="12">
        <f>VLOOKUP($B98,[2]ok!$AY$9:$CO$434,18,0)</f>
        <v>46</v>
      </c>
      <c r="AA98" s="12">
        <f>VLOOKUP($B98,[2]ok!$AY$9:$CO$434,19,0)</f>
        <v>44</v>
      </c>
      <c r="AB98" s="12">
        <f>VLOOKUP($B98,[2]ok!$AY$9:$CO$434,20,0)</f>
        <v>41</v>
      </c>
      <c r="AC98" s="12">
        <f>VLOOKUP($B98,[2]ok!$AY$9:$CO$434,21,0)</f>
        <v>39</v>
      </c>
      <c r="AD98" s="12">
        <f>VLOOKUP($B98,[2]ok!$AY$9:$CO$434,22,0)</f>
        <v>163</v>
      </c>
      <c r="AE98" s="12">
        <f>VLOOKUP($B98,[2]ok!$AY$9:$CO$434,23,0)</f>
        <v>164</v>
      </c>
      <c r="AF98" s="12">
        <f>VLOOKUP($B98,[2]ok!$AY$9:$CO$434,24,0)</f>
        <v>164</v>
      </c>
      <c r="AG98" s="12">
        <f>VLOOKUP($B98,[2]ok!$AY$9:$CO$434,25,0)</f>
        <v>163</v>
      </c>
      <c r="AH98" s="12">
        <f>VLOOKUP($B98,[2]ok!$AY$9:$CO$434,26,0)</f>
        <v>152</v>
      </c>
      <c r="AI98" s="12">
        <f>VLOOKUP($B98,[2]ok!$AY$9:$CO$434,27,0)</f>
        <v>132</v>
      </c>
      <c r="AJ98" s="12">
        <f>VLOOKUP($B98,[2]ok!$AY$9:$CO$434,28,0)</f>
        <v>105</v>
      </c>
      <c r="AK98" s="12">
        <f>VLOOKUP($B98,[2]ok!$AY$9:$CO$434,29,0)</f>
        <v>82</v>
      </c>
      <c r="AL98" s="12">
        <f>VLOOKUP($B98,[2]ok!$AY$9:$CO$434,30,0)</f>
        <v>79</v>
      </c>
      <c r="AM98" s="12">
        <f>VLOOKUP($B98,[2]ok!$AY$9:$CO$434,31,0)</f>
        <v>88</v>
      </c>
      <c r="AN98" s="12">
        <f>VLOOKUP($B98,[2]ok!$AY$9:$CO$434,32,0)</f>
        <v>62</v>
      </c>
      <c r="AO98" s="12">
        <f>VLOOKUP($B98,[2]ok!$AY$9:$CO$434,33,0)</f>
        <v>40</v>
      </c>
      <c r="AP98" s="12">
        <f>VLOOKUP($B98,[2]ok!$AY$9:$CO$434,34,0)</f>
        <v>31</v>
      </c>
      <c r="AQ98" s="12">
        <f>VLOOKUP($B98,[2]ok!$AY$9:$CO$434,39,0)</f>
        <v>1211</v>
      </c>
      <c r="AR98" s="12">
        <f>VLOOKUP($B98,[2]ok!$AY$9:$CO$434,40,0)</f>
        <v>122</v>
      </c>
      <c r="AS98" s="12">
        <f>VLOOKUP($B98,[2]ok!$AY$9:$CO$434,41,0)</f>
        <v>106</v>
      </c>
      <c r="AT98" s="12">
        <f>VLOOKUP($B98,[2]ok!$AY$9:$CO$434,42,0)</f>
        <v>509</v>
      </c>
      <c r="AU98" s="12">
        <f>VLOOKUP($B98,[2]ok!$AY$9:$CO$434,43,0)</f>
        <v>18</v>
      </c>
    </row>
    <row r="99" spans="1:47" s="10" customFormat="1" ht="12">
      <c r="A99" s="58">
        <v>97</v>
      </c>
      <c r="B99" s="58">
        <v>4624</v>
      </c>
      <c r="C99" s="59" t="s">
        <v>352</v>
      </c>
      <c r="D99" s="59" t="s">
        <v>276</v>
      </c>
      <c r="E99" s="59" t="s">
        <v>301</v>
      </c>
      <c r="F99" s="59" t="s">
        <v>59</v>
      </c>
      <c r="G99" s="12" t="s">
        <v>266</v>
      </c>
      <c r="H99" s="14">
        <f t="shared" si="26"/>
        <v>4624</v>
      </c>
      <c r="I99" s="14">
        <f t="shared" si="20"/>
        <v>2485</v>
      </c>
      <c r="J99" s="12">
        <f>VLOOKUP($B99,'[1]METAS 2019'!$D$4:$Q$843,5,0)</f>
        <v>24</v>
      </c>
      <c r="K99" s="12">
        <f>VLOOKUP($B99,'[1]METAS 2019'!$D$4:$Q$843,4,0)</f>
        <v>30</v>
      </c>
      <c r="L99" s="12">
        <f>VLOOKUP($B99,'[1]METAS 2019'!$D$4:$Q$843,11,0)</f>
        <v>22</v>
      </c>
      <c r="M99" s="12">
        <f>VLOOKUP($B99,'[1]METAS 2019'!$D$4:$Q$843,12,0)</f>
        <v>21</v>
      </c>
      <c r="N99" s="12">
        <f>VLOOKUP($B99,'[1]METAS 2019'!$D$4:$Q$843,13,0)</f>
        <v>25</v>
      </c>
      <c r="O99" s="12">
        <f>VLOOKUP($B99,'[1]METAS 2019'!$D$4:$Q$843,14,0)</f>
        <v>26</v>
      </c>
      <c r="P99" s="12">
        <f>VLOOKUP($B99,[2]ok!$AY$9:$CO$434,8,0)</f>
        <v>45</v>
      </c>
      <c r="Q99" s="12">
        <f>VLOOKUP($B99,[2]ok!$AY$9:$CO$434,9,0)</f>
        <v>47</v>
      </c>
      <c r="R99" s="12">
        <f>VLOOKUP($B99,[2]ok!$AY$9:$CO$434,10,0)</f>
        <v>48</v>
      </c>
      <c r="S99" s="12">
        <f>VLOOKUP($B99,[2]ok!$AY$9:$CO$434,11,0)</f>
        <v>50</v>
      </c>
      <c r="T99" s="12">
        <f>VLOOKUP($B99,[2]ok!$AY$9:$CO$434,12,0)</f>
        <v>52</v>
      </c>
      <c r="U99" s="12">
        <f>VLOOKUP($B99,[2]ok!$AY$9:$CO$434,13,0)</f>
        <v>54</v>
      </c>
      <c r="V99" s="12">
        <f>VLOOKUP($B99,[2]ok!$AY$9:$CO$434,14,0)</f>
        <v>56</v>
      </c>
      <c r="W99" s="12">
        <f>VLOOKUP($B99,[2]ok!$AY$9:$CO$434,15,0)</f>
        <v>55</v>
      </c>
      <c r="X99" s="12">
        <f>VLOOKUP($B99,[2]ok!$AY$9:$CO$434,16,0)</f>
        <v>55</v>
      </c>
      <c r="Y99" s="12">
        <f>VLOOKUP($B99,[2]ok!$AY$9:$CO$434,17,0)</f>
        <v>53</v>
      </c>
      <c r="Z99" s="12">
        <f>VLOOKUP($B99,[2]ok!$AY$9:$CO$434,18,0)</f>
        <v>52</v>
      </c>
      <c r="AA99" s="12">
        <f>VLOOKUP($B99,[2]ok!$AY$9:$CO$434,19,0)</f>
        <v>50</v>
      </c>
      <c r="AB99" s="12">
        <f>VLOOKUP($B99,[2]ok!$AY$9:$CO$434,20,0)</f>
        <v>47</v>
      </c>
      <c r="AC99" s="12">
        <f>VLOOKUP($B99,[2]ok!$AY$9:$CO$434,21,0)</f>
        <v>44</v>
      </c>
      <c r="AD99" s="12">
        <f>VLOOKUP($B99,[2]ok!$AY$9:$CO$434,22,0)</f>
        <v>187</v>
      </c>
      <c r="AE99" s="12">
        <f>VLOOKUP($B99,[2]ok!$AY$9:$CO$434,23,0)</f>
        <v>188</v>
      </c>
      <c r="AF99" s="12">
        <f>VLOOKUP($B99,[2]ok!$AY$9:$CO$434,24,0)</f>
        <v>188</v>
      </c>
      <c r="AG99" s="12">
        <f>VLOOKUP($B99,[2]ok!$AY$9:$CO$434,25,0)</f>
        <v>186</v>
      </c>
      <c r="AH99" s="12">
        <f>VLOOKUP($B99,[2]ok!$AY$9:$CO$434,26,0)</f>
        <v>174</v>
      </c>
      <c r="AI99" s="12">
        <f>VLOOKUP($B99,[2]ok!$AY$9:$CO$434,27,0)</f>
        <v>150</v>
      </c>
      <c r="AJ99" s="12">
        <f>VLOOKUP($B99,[2]ok!$AY$9:$CO$434,28,0)</f>
        <v>120</v>
      </c>
      <c r="AK99" s="12">
        <f>VLOOKUP($B99,[2]ok!$AY$9:$CO$434,29,0)</f>
        <v>93</v>
      </c>
      <c r="AL99" s="12">
        <f>VLOOKUP($B99,[2]ok!$AY$9:$CO$434,30,0)</f>
        <v>91</v>
      </c>
      <c r="AM99" s="12">
        <f>VLOOKUP($B99,[2]ok!$AY$9:$CO$434,31,0)</f>
        <v>101</v>
      </c>
      <c r="AN99" s="12">
        <f>VLOOKUP($B99,[2]ok!$AY$9:$CO$434,32,0)</f>
        <v>71</v>
      </c>
      <c r="AO99" s="12">
        <f>VLOOKUP($B99,[2]ok!$AY$9:$CO$434,33,0)</f>
        <v>45</v>
      </c>
      <c r="AP99" s="12">
        <f>VLOOKUP($B99,[2]ok!$AY$9:$CO$434,34,0)</f>
        <v>35</v>
      </c>
      <c r="AQ99" s="12">
        <f>VLOOKUP($B99,[2]ok!$AY$9:$CO$434,39,0)</f>
        <v>1383</v>
      </c>
      <c r="AR99" s="12">
        <f>VLOOKUP($B99,[2]ok!$AY$9:$CO$434,40,0)</f>
        <v>139</v>
      </c>
      <c r="AS99" s="12">
        <f>VLOOKUP($B99,[2]ok!$AY$9:$CO$434,41,0)</f>
        <v>121</v>
      </c>
      <c r="AT99" s="12">
        <f>VLOOKUP($B99,[2]ok!$AY$9:$CO$434,42,0)</f>
        <v>582</v>
      </c>
      <c r="AU99" s="12">
        <f>VLOOKUP($B99,[2]ok!$AY$9:$CO$434,43,0)</f>
        <v>22</v>
      </c>
    </row>
    <row r="100" spans="1:47" s="10" customFormat="1" ht="12">
      <c r="A100" s="58">
        <v>98</v>
      </c>
      <c r="B100" s="58">
        <v>4633</v>
      </c>
      <c r="C100" s="59" t="s">
        <v>352</v>
      </c>
      <c r="D100" s="59" t="s">
        <v>276</v>
      </c>
      <c r="E100" s="59" t="s">
        <v>301</v>
      </c>
      <c r="F100" s="59" t="s">
        <v>93</v>
      </c>
      <c r="G100" s="12" t="s">
        <v>283</v>
      </c>
      <c r="H100" s="14">
        <f t="shared" si="26"/>
        <v>4633</v>
      </c>
      <c r="I100" s="14">
        <f t="shared" si="20"/>
        <v>5091</v>
      </c>
      <c r="J100" s="12">
        <f>VLOOKUP($B100,'[1]METAS 2019'!$D$4:$Q$843,5,0)</f>
        <v>61</v>
      </c>
      <c r="K100" s="12">
        <f>VLOOKUP($B100,'[1]METAS 2019'!$D$4:$Q$843,4,0)</f>
        <v>68</v>
      </c>
      <c r="L100" s="12">
        <f>VLOOKUP($B100,'[1]METAS 2019'!$D$4:$Q$843,11,0)</f>
        <v>73</v>
      </c>
      <c r="M100" s="12">
        <f>VLOOKUP($B100,'[1]METAS 2019'!$D$4:$Q$843,12,0)</f>
        <v>79</v>
      </c>
      <c r="N100" s="12">
        <f>VLOOKUP($B100,'[1]METAS 2019'!$D$4:$Q$843,13,0)</f>
        <v>88</v>
      </c>
      <c r="O100" s="12">
        <f>VLOOKUP($B100,'[1]METAS 2019'!$D$4:$Q$843,14,0)</f>
        <v>95</v>
      </c>
      <c r="P100" s="12">
        <f>VLOOKUP($B100,[2]ok!$AY$9:$CO$434,8,0)</f>
        <v>111</v>
      </c>
      <c r="Q100" s="12">
        <f>VLOOKUP($B100,[2]ok!$AY$9:$CO$434,9,0)</f>
        <v>111</v>
      </c>
      <c r="R100" s="12">
        <f>VLOOKUP($B100,[2]ok!$AY$9:$CO$434,10,0)</f>
        <v>114</v>
      </c>
      <c r="S100" s="12">
        <f>VLOOKUP($B100,[2]ok!$AY$9:$CO$434,11,0)</f>
        <v>113</v>
      </c>
      <c r="T100" s="12">
        <f>VLOOKUP($B100,[2]ok!$AY$9:$CO$434,12,0)</f>
        <v>115</v>
      </c>
      <c r="U100" s="12">
        <f>VLOOKUP($B100,[2]ok!$AY$9:$CO$434,13,0)</f>
        <v>115</v>
      </c>
      <c r="V100" s="12">
        <f>VLOOKUP($B100,[2]ok!$AY$9:$CO$434,14,0)</f>
        <v>116</v>
      </c>
      <c r="W100" s="12">
        <f>VLOOKUP($B100,[2]ok!$AY$9:$CO$434,15,0)</f>
        <v>114</v>
      </c>
      <c r="X100" s="12">
        <f>VLOOKUP($B100,[2]ok!$AY$9:$CO$434,16,0)</f>
        <v>114</v>
      </c>
      <c r="Y100" s="12">
        <f>VLOOKUP($B100,[2]ok!$AY$9:$CO$434,17,0)</f>
        <v>109</v>
      </c>
      <c r="Z100" s="12">
        <f>VLOOKUP($B100,[2]ok!$AY$9:$CO$434,18,0)</f>
        <v>106</v>
      </c>
      <c r="AA100" s="12">
        <f>VLOOKUP($B100,[2]ok!$AY$9:$CO$434,19,0)</f>
        <v>102</v>
      </c>
      <c r="AB100" s="12">
        <f>VLOOKUP($B100,[2]ok!$AY$9:$CO$434,20,0)</f>
        <v>95</v>
      </c>
      <c r="AC100" s="12">
        <f>VLOOKUP($B100,[2]ok!$AY$9:$CO$434,21,0)</f>
        <v>89</v>
      </c>
      <c r="AD100" s="12">
        <f>VLOOKUP($B100,[2]ok!$AY$9:$CO$434,22,0)</f>
        <v>354</v>
      </c>
      <c r="AE100" s="12">
        <f>VLOOKUP($B100,[2]ok!$AY$9:$CO$434,23,0)</f>
        <v>361</v>
      </c>
      <c r="AF100" s="12">
        <f>VLOOKUP($B100,[2]ok!$AY$9:$CO$434,24,0)</f>
        <v>431</v>
      </c>
      <c r="AG100" s="12">
        <f>VLOOKUP($B100,[2]ok!$AY$9:$CO$434,25,0)</f>
        <v>368</v>
      </c>
      <c r="AH100" s="12">
        <f>VLOOKUP($B100,[2]ok!$AY$9:$CO$434,26,0)</f>
        <v>315</v>
      </c>
      <c r="AI100" s="12">
        <f>VLOOKUP($B100,[2]ok!$AY$9:$CO$434,27,0)</f>
        <v>264</v>
      </c>
      <c r="AJ100" s="12">
        <f>VLOOKUP($B100,[2]ok!$AY$9:$CO$434,28,0)</f>
        <v>215</v>
      </c>
      <c r="AK100" s="12">
        <f>VLOOKUP($B100,[2]ok!$AY$9:$CO$434,29,0)</f>
        <v>219</v>
      </c>
      <c r="AL100" s="12">
        <f>VLOOKUP($B100,[2]ok!$AY$9:$CO$434,30,0)</f>
        <v>183</v>
      </c>
      <c r="AM100" s="12">
        <f>VLOOKUP($B100,[2]ok!$AY$9:$CO$434,31,0)</f>
        <v>149</v>
      </c>
      <c r="AN100" s="12">
        <f>VLOOKUP($B100,[2]ok!$AY$9:$CO$434,32,0)</f>
        <v>113</v>
      </c>
      <c r="AO100" s="12">
        <f>VLOOKUP($B100,[2]ok!$AY$9:$CO$434,33,0)</f>
        <v>67</v>
      </c>
      <c r="AP100" s="12">
        <f>VLOOKUP($B100,[2]ok!$AY$9:$CO$434,34,0)</f>
        <v>64</v>
      </c>
      <c r="AQ100" s="12">
        <f>VLOOKUP($B100,[2]ok!$AY$9:$CO$434,39,0)</f>
        <v>2670</v>
      </c>
      <c r="AR100" s="12">
        <f>VLOOKUP($B100,[2]ok!$AY$9:$CO$434,40,0)</f>
        <v>283</v>
      </c>
      <c r="AS100" s="12">
        <f>VLOOKUP($B100,[2]ok!$AY$9:$CO$434,41,0)</f>
        <v>231</v>
      </c>
      <c r="AT100" s="12">
        <f>VLOOKUP($B100,[2]ok!$AY$9:$CO$434,42,0)</f>
        <v>1103</v>
      </c>
      <c r="AU100" s="12">
        <f>VLOOKUP($B100,[2]ok!$AY$9:$CO$434,43,0)</f>
        <v>59</v>
      </c>
    </row>
    <row r="101" spans="1:47" s="10" customFormat="1" ht="12">
      <c r="A101" s="58">
        <v>99</v>
      </c>
      <c r="B101" s="58">
        <v>4627</v>
      </c>
      <c r="C101" s="59" t="s">
        <v>352</v>
      </c>
      <c r="D101" s="59" t="s">
        <v>276</v>
      </c>
      <c r="E101" s="59" t="s">
        <v>301</v>
      </c>
      <c r="F101" s="59" t="s">
        <v>61</v>
      </c>
      <c r="G101" s="12" t="s">
        <v>271</v>
      </c>
      <c r="H101" s="14">
        <f t="shared" si="26"/>
        <v>4627</v>
      </c>
      <c r="I101" s="14">
        <f t="shared" si="20"/>
        <v>4908</v>
      </c>
      <c r="J101" s="12">
        <f>VLOOKUP($B101,'[1]METAS 2019'!$D$4:$Q$843,5,0)</f>
        <v>82</v>
      </c>
      <c r="K101" s="12">
        <f>VLOOKUP($B101,'[1]METAS 2019'!$D$4:$Q$843,4,0)</f>
        <v>88</v>
      </c>
      <c r="L101" s="12">
        <f>VLOOKUP($B101,'[1]METAS 2019'!$D$4:$Q$843,11,0)</f>
        <v>93</v>
      </c>
      <c r="M101" s="12">
        <f>VLOOKUP($B101,'[1]METAS 2019'!$D$4:$Q$843,12,0)</f>
        <v>97</v>
      </c>
      <c r="N101" s="12">
        <f>VLOOKUP($B101,'[1]METAS 2019'!$D$4:$Q$843,13,0)</f>
        <v>94</v>
      </c>
      <c r="O101" s="12">
        <f>VLOOKUP($B101,'[1]METAS 2019'!$D$4:$Q$843,14,0)</f>
        <v>115</v>
      </c>
      <c r="P101" s="12">
        <f>VLOOKUP($B101,[2]ok!$AY$9:$CO$434,8,0)</f>
        <v>110</v>
      </c>
      <c r="Q101" s="12">
        <f>VLOOKUP($B101,[2]ok!$AY$9:$CO$434,9,0)</f>
        <v>113</v>
      </c>
      <c r="R101" s="12">
        <f>VLOOKUP($B101,[2]ok!$AY$9:$CO$434,10,0)</f>
        <v>116</v>
      </c>
      <c r="S101" s="12">
        <f>VLOOKUP($B101,[2]ok!$AY$9:$CO$434,11,0)</f>
        <v>118</v>
      </c>
      <c r="T101" s="12">
        <f>VLOOKUP($B101,[2]ok!$AY$9:$CO$434,12,0)</f>
        <v>118</v>
      </c>
      <c r="U101" s="12">
        <f>VLOOKUP($B101,[2]ok!$AY$9:$CO$434,13,0)</f>
        <v>119</v>
      </c>
      <c r="V101" s="12">
        <f>VLOOKUP($B101,[2]ok!$AY$9:$CO$434,14,0)</f>
        <v>118</v>
      </c>
      <c r="W101" s="12">
        <f>VLOOKUP($B101,[2]ok!$AY$9:$CO$434,15,0)</f>
        <v>114</v>
      </c>
      <c r="X101" s="12">
        <f>VLOOKUP($B101,[2]ok!$AY$9:$CO$434,16,0)</f>
        <v>109</v>
      </c>
      <c r="Y101" s="12">
        <f>VLOOKUP($B101,[2]ok!$AY$9:$CO$434,17,0)</f>
        <v>103</v>
      </c>
      <c r="Z101" s="12">
        <f>VLOOKUP($B101,[2]ok!$AY$9:$CO$434,18,0)</f>
        <v>99</v>
      </c>
      <c r="AA101" s="12">
        <f>VLOOKUP($B101,[2]ok!$AY$9:$CO$434,19,0)</f>
        <v>93</v>
      </c>
      <c r="AB101" s="12">
        <f>VLOOKUP($B101,[2]ok!$AY$9:$CO$434,20,0)</f>
        <v>86</v>
      </c>
      <c r="AC101" s="12">
        <f>VLOOKUP($B101,[2]ok!$AY$9:$CO$434,21,0)</f>
        <v>79</v>
      </c>
      <c r="AD101" s="12">
        <f>VLOOKUP($B101,[2]ok!$AY$9:$CO$434,22,0)</f>
        <v>321</v>
      </c>
      <c r="AE101" s="12">
        <f>VLOOKUP($B101,[2]ok!$AY$9:$CO$434,23,0)</f>
        <v>330</v>
      </c>
      <c r="AF101" s="12">
        <f>VLOOKUP($B101,[2]ok!$AY$9:$CO$434,24,0)</f>
        <v>370</v>
      </c>
      <c r="AG101" s="12">
        <f>VLOOKUP($B101,[2]ok!$AY$9:$CO$434,25,0)</f>
        <v>335</v>
      </c>
      <c r="AH101" s="12">
        <f>VLOOKUP($B101,[2]ok!$AY$9:$CO$434,26,0)</f>
        <v>300</v>
      </c>
      <c r="AI101" s="12">
        <f>VLOOKUP($B101,[2]ok!$AY$9:$CO$434,27,0)</f>
        <v>285</v>
      </c>
      <c r="AJ101" s="12">
        <f>VLOOKUP($B101,[2]ok!$AY$9:$CO$434,28,0)</f>
        <v>224</v>
      </c>
      <c r="AK101" s="12">
        <f>VLOOKUP($B101,[2]ok!$AY$9:$CO$434,29,0)</f>
        <v>193</v>
      </c>
      <c r="AL101" s="12">
        <f>VLOOKUP($B101,[2]ok!$AY$9:$CO$434,30,0)</f>
        <v>151</v>
      </c>
      <c r="AM101" s="12">
        <f>VLOOKUP($B101,[2]ok!$AY$9:$CO$434,31,0)</f>
        <v>122</v>
      </c>
      <c r="AN101" s="12">
        <f>VLOOKUP($B101,[2]ok!$AY$9:$CO$434,32,0)</f>
        <v>85</v>
      </c>
      <c r="AO101" s="12">
        <f>VLOOKUP($B101,[2]ok!$AY$9:$CO$434,33,0)</f>
        <v>73</v>
      </c>
      <c r="AP101" s="12">
        <f>VLOOKUP($B101,[2]ok!$AY$9:$CO$434,34,0)</f>
        <v>55</v>
      </c>
      <c r="AQ101" s="12">
        <f>VLOOKUP($B101,[2]ok!$AY$9:$CO$434,39,0)</f>
        <v>2486</v>
      </c>
      <c r="AR101" s="12">
        <f>VLOOKUP($B101,[2]ok!$AY$9:$CO$434,40,0)</f>
        <v>282</v>
      </c>
      <c r="AS101" s="12">
        <f>VLOOKUP($B101,[2]ok!$AY$9:$CO$434,41,0)</f>
        <v>226</v>
      </c>
      <c r="AT101" s="12">
        <f>VLOOKUP($B101,[2]ok!$AY$9:$CO$434,42,0)</f>
        <v>985</v>
      </c>
      <c r="AU101" s="12">
        <f>VLOOKUP($B101,[2]ok!$AY$9:$CO$434,43,0)</f>
        <v>78</v>
      </c>
    </row>
    <row r="102" spans="1:47" s="10" customFormat="1" ht="12">
      <c r="A102" s="58">
        <v>100</v>
      </c>
      <c r="B102" s="58">
        <v>4626</v>
      </c>
      <c r="C102" s="59" t="s">
        <v>352</v>
      </c>
      <c r="D102" s="59" t="s">
        <v>276</v>
      </c>
      <c r="E102" s="59" t="s">
        <v>301</v>
      </c>
      <c r="F102" s="59" t="s">
        <v>62</v>
      </c>
      <c r="G102" s="12" t="s">
        <v>266</v>
      </c>
      <c r="H102" s="14">
        <f t="shared" si="26"/>
        <v>4626</v>
      </c>
      <c r="I102" s="14">
        <f t="shared" si="20"/>
        <v>593</v>
      </c>
      <c r="J102" s="12">
        <f>VLOOKUP($B102,'[1]METAS 2019'!$D$4:$Q$843,5,0)</f>
        <v>10</v>
      </c>
      <c r="K102" s="12">
        <f>VLOOKUP($B102,'[1]METAS 2019'!$D$4:$Q$843,4,0)</f>
        <v>10</v>
      </c>
      <c r="L102" s="12">
        <f>VLOOKUP($B102,'[1]METAS 2019'!$D$4:$Q$843,11,0)</f>
        <v>8</v>
      </c>
      <c r="M102" s="12">
        <f>VLOOKUP($B102,'[1]METAS 2019'!$D$4:$Q$843,12,0)</f>
        <v>11</v>
      </c>
      <c r="N102" s="12">
        <f>VLOOKUP($B102,'[1]METAS 2019'!$D$4:$Q$843,13,0)</f>
        <v>14</v>
      </c>
      <c r="O102" s="12">
        <f>VLOOKUP($B102,'[1]METAS 2019'!$D$4:$Q$843,14,0)</f>
        <v>14</v>
      </c>
      <c r="P102" s="12">
        <f>VLOOKUP($B102,[2]ok!$AY$9:$CO$434,8,0)</f>
        <v>13</v>
      </c>
      <c r="Q102" s="12">
        <f>VLOOKUP($B102,[2]ok!$AY$9:$CO$434,9,0)</f>
        <v>14</v>
      </c>
      <c r="R102" s="12">
        <f>VLOOKUP($B102,[2]ok!$AY$9:$CO$434,10,0)</f>
        <v>14</v>
      </c>
      <c r="S102" s="12">
        <f>VLOOKUP($B102,[2]ok!$AY$9:$CO$434,11,0)</f>
        <v>14</v>
      </c>
      <c r="T102" s="12">
        <f>VLOOKUP($B102,[2]ok!$AY$9:$CO$434,12,0)</f>
        <v>14</v>
      </c>
      <c r="U102" s="12">
        <f>VLOOKUP($B102,[2]ok!$AY$9:$CO$434,13,0)</f>
        <v>14</v>
      </c>
      <c r="V102" s="12">
        <f>VLOOKUP($B102,[2]ok!$AY$9:$CO$434,14,0)</f>
        <v>14</v>
      </c>
      <c r="W102" s="12">
        <f>VLOOKUP($B102,[2]ok!$AY$9:$CO$434,15,0)</f>
        <v>14</v>
      </c>
      <c r="X102" s="12">
        <f>VLOOKUP($B102,[2]ok!$AY$9:$CO$434,16,0)</f>
        <v>13</v>
      </c>
      <c r="Y102" s="12">
        <f>VLOOKUP($B102,[2]ok!$AY$9:$CO$434,17,0)</f>
        <v>13</v>
      </c>
      <c r="Z102" s="12">
        <f>VLOOKUP($B102,[2]ok!$AY$9:$CO$434,18,0)</f>
        <v>12</v>
      </c>
      <c r="AA102" s="12">
        <f>VLOOKUP($B102,[2]ok!$AY$9:$CO$434,19,0)</f>
        <v>11</v>
      </c>
      <c r="AB102" s="12">
        <f>VLOOKUP($B102,[2]ok!$AY$9:$CO$434,20,0)</f>
        <v>10</v>
      </c>
      <c r="AC102" s="12">
        <f>VLOOKUP($B102,[2]ok!$AY$9:$CO$434,21,0)</f>
        <v>10</v>
      </c>
      <c r="AD102" s="12">
        <f>VLOOKUP($B102,[2]ok!$AY$9:$CO$434,22,0)</f>
        <v>39</v>
      </c>
      <c r="AE102" s="12">
        <f>VLOOKUP($B102,[2]ok!$AY$9:$CO$434,23,0)</f>
        <v>40</v>
      </c>
      <c r="AF102" s="12">
        <f>VLOOKUP($B102,[2]ok!$AY$9:$CO$434,24,0)</f>
        <v>45</v>
      </c>
      <c r="AG102" s="12">
        <f>VLOOKUP($B102,[2]ok!$AY$9:$CO$434,25,0)</f>
        <v>41</v>
      </c>
      <c r="AH102" s="12">
        <f>VLOOKUP($B102,[2]ok!$AY$9:$CO$434,26,0)</f>
        <v>37</v>
      </c>
      <c r="AI102" s="12">
        <f>VLOOKUP($B102,[2]ok!$AY$9:$CO$434,27,0)</f>
        <v>35</v>
      </c>
      <c r="AJ102" s="12">
        <f>VLOOKUP($B102,[2]ok!$AY$9:$CO$434,28,0)</f>
        <v>27</v>
      </c>
      <c r="AK102" s="12">
        <f>VLOOKUP($B102,[2]ok!$AY$9:$CO$434,29,0)</f>
        <v>23</v>
      </c>
      <c r="AL102" s="12">
        <f>VLOOKUP($B102,[2]ok!$AY$9:$CO$434,30,0)</f>
        <v>18</v>
      </c>
      <c r="AM102" s="12">
        <f>VLOOKUP($B102,[2]ok!$AY$9:$CO$434,31,0)</f>
        <v>15</v>
      </c>
      <c r="AN102" s="12">
        <f>VLOOKUP($B102,[2]ok!$AY$9:$CO$434,32,0)</f>
        <v>10</v>
      </c>
      <c r="AO102" s="12">
        <f>VLOOKUP($B102,[2]ok!$AY$9:$CO$434,33,0)</f>
        <v>9</v>
      </c>
      <c r="AP102" s="12">
        <f>VLOOKUP($B102,[2]ok!$AY$9:$CO$434,34,0)</f>
        <v>7</v>
      </c>
      <c r="AQ102" s="12">
        <f>VLOOKUP($B102,[2]ok!$AY$9:$CO$434,39,0)</f>
        <v>303</v>
      </c>
      <c r="AR102" s="12">
        <f>VLOOKUP($B102,[2]ok!$AY$9:$CO$434,40,0)</f>
        <v>34</v>
      </c>
      <c r="AS102" s="12">
        <f>VLOOKUP($B102,[2]ok!$AY$9:$CO$434,41,0)</f>
        <v>28</v>
      </c>
      <c r="AT102" s="12">
        <f>VLOOKUP($B102,[2]ok!$AY$9:$CO$434,42,0)</f>
        <v>120</v>
      </c>
      <c r="AU102" s="12">
        <f>VLOOKUP($B102,[2]ok!$AY$9:$CO$434,43,0)</f>
        <v>12</v>
      </c>
    </row>
    <row r="103" spans="1:47" s="10" customFormat="1" ht="12">
      <c r="A103" s="58">
        <v>101</v>
      </c>
      <c r="B103" s="58">
        <v>4628</v>
      </c>
      <c r="C103" s="59" t="s">
        <v>352</v>
      </c>
      <c r="D103" s="59" t="s">
        <v>276</v>
      </c>
      <c r="E103" s="59" t="s">
        <v>301</v>
      </c>
      <c r="F103" s="59" t="s">
        <v>63</v>
      </c>
      <c r="G103" s="12" t="s">
        <v>271</v>
      </c>
      <c r="H103" s="14">
        <f t="shared" si="26"/>
        <v>4628</v>
      </c>
      <c r="I103" s="14">
        <f t="shared" si="20"/>
        <v>2331</v>
      </c>
      <c r="J103" s="12">
        <f>VLOOKUP($B103,'[1]METAS 2019'!$D$4:$Q$843,5,0)</f>
        <v>40</v>
      </c>
      <c r="K103" s="12">
        <f>VLOOKUP($B103,'[1]METAS 2019'!$D$4:$Q$843,4,0)</f>
        <v>20</v>
      </c>
      <c r="L103" s="12">
        <f>VLOOKUP($B103,'[1]METAS 2019'!$D$4:$Q$843,11,0)</f>
        <v>29</v>
      </c>
      <c r="M103" s="12">
        <f>VLOOKUP($B103,'[1]METAS 2019'!$D$4:$Q$843,12,0)</f>
        <v>46</v>
      </c>
      <c r="N103" s="12">
        <f>VLOOKUP($B103,'[1]METAS 2019'!$D$4:$Q$843,13,0)</f>
        <v>38</v>
      </c>
      <c r="O103" s="12">
        <f>VLOOKUP($B103,'[1]METAS 2019'!$D$4:$Q$843,14,0)</f>
        <v>43</v>
      </c>
      <c r="P103" s="12">
        <f>VLOOKUP($B103,[2]ok!$AY$9:$CO$434,8,0)</f>
        <v>54</v>
      </c>
      <c r="Q103" s="12">
        <f>VLOOKUP($B103,[2]ok!$AY$9:$CO$434,9,0)</f>
        <v>55</v>
      </c>
      <c r="R103" s="12">
        <f>VLOOKUP($B103,[2]ok!$AY$9:$CO$434,10,0)</f>
        <v>56</v>
      </c>
      <c r="S103" s="12">
        <f>VLOOKUP($B103,[2]ok!$AY$9:$CO$434,11,0)</f>
        <v>57</v>
      </c>
      <c r="T103" s="12">
        <f>VLOOKUP($B103,[2]ok!$AY$9:$CO$434,12,0)</f>
        <v>58</v>
      </c>
      <c r="U103" s="12">
        <f>VLOOKUP($B103,[2]ok!$AY$9:$CO$434,13,0)</f>
        <v>58</v>
      </c>
      <c r="V103" s="12">
        <f>VLOOKUP($B103,[2]ok!$AY$9:$CO$434,14,0)</f>
        <v>58</v>
      </c>
      <c r="W103" s="12">
        <f>VLOOKUP($B103,[2]ok!$AY$9:$CO$434,15,0)</f>
        <v>56</v>
      </c>
      <c r="X103" s="12">
        <f>VLOOKUP($B103,[2]ok!$AY$9:$CO$434,16,0)</f>
        <v>53</v>
      </c>
      <c r="Y103" s="12">
        <f>VLOOKUP($B103,[2]ok!$AY$9:$CO$434,17,0)</f>
        <v>51</v>
      </c>
      <c r="Z103" s="12">
        <f>VLOOKUP($B103,[2]ok!$AY$9:$CO$434,18,0)</f>
        <v>48</v>
      </c>
      <c r="AA103" s="12">
        <f>VLOOKUP($B103,[2]ok!$AY$9:$CO$434,19,0)</f>
        <v>45</v>
      </c>
      <c r="AB103" s="12">
        <f>VLOOKUP($B103,[2]ok!$AY$9:$CO$434,20,0)</f>
        <v>42</v>
      </c>
      <c r="AC103" s="12">
        <f>VLOOKUP($B103,[2]ok!$AY$9:$CO$434,21,0)</f>
        <v>38</v>
      </c>
      <c r="AD103" s="12">
        <f>VLOOKUP($B103,[2]ok!$AY$9:$CO$434,22,0)</f>
        <v>157</v>
      </c>
      <c r="AE103" s="12">
        <f>VLOOKUP($B103,[2]ok!$AY$9:$CO$434,23,0)</f>
        <v>161</v>
      </c>
      <c r="AF103" s="12">
        <f>VLOOKUP($B103,[2]ok!$AY$9:$CO$434,24,0)</f>
        <v>181</v>
      </c>
      <c r="AG103" s="12">
        <f>VLOOKUP($B103,[2]ok!$AY$9:$CO$434,25,0)</f>
        <v>163</v>
      </c>
      <c r="AH103" s="12">
        <f>VLOOKUP($B103,[2]ok!$AY$9:$CO$434,26,0)</f>
        <v>147</v>
      </c>
      <c r="AI103" s="12">
        <f>VLOOKUP($B103,[2]ok!$AY$9:$CO$434,27,0)</f>
        <v>139</v>
      </c>
      <c r="AJ103" s="12">
        <f>VLOOKUP($B103,[2]ok!$AY$9:$CO$434,28,0)</f>
        <v>109</v>
      </c>
      <c r="AK103" s="12">
        <f>VLOOKUP($B103,[2]ok!$AY$9:$CO$434,29,0)</f>
        <v>94</v>
      </c>
      <c r="AL103" s="12">
        <f>VLOOKUP($B103,[2]ok!$AY$9:$CO$434,30,0)</f>
        <v>73</v>
      </c>
      <c r="AM103" s="12">
        <f>VLOOKUP($B103,[2]ok!$AY$9:$CO$434,31,0)</f>
        <v>59</v>
      </c>
      <c r="AN103" s="12">
        <f>VLOOKUP($B103,[2]ok!$AY$9:$CO$434,32,0)</f>
        <v>41</v>
      </c>
      <c r="AO103" s="12">
        <f>VLOOKUP($B103,[2]ok!$AY$9:$CO$434,33,0)</f>
        <v>35</v>
      </c>
      <c r="AP103" s="12">
        <f>VLOOKUP($B103,[2]ok!$AY$9:$CO$434,34,0)</f>
        <v>27</v>
      </c>
      <c r="AQ103" s="12">
        <f>VLOOKUP($B103,[2]ok!$AY$9:$CO$434,39,0)</f>
        <v>1212</v>
      </c>
      <c r="AR103" s="12">
        <f>VLOOKUP($B103,[2]ok!$AY$9:$CO$434,40,0)</f>
        <v>138</v>
      </c>
      <c r="AS103" s="12">
        <f>VLOOKUP($B103,[2]ok!$AY$9:$CO$434,41,0)</f>
        <v>110</v>
      </c>
      <c r="AT103" s="12">
        <f>VLOOKUP($B103,[2]ok!$AY$9:$CO$434,42,0)</f>
        <v>481</v>
      </c>
      <c r="AU103" s="12">
        <f>VLOOKUP($B103,[2]ok!$AY$9:$CO$434,43,0)</f>
        <v>41</v>
      </c>
    </row>
    <row r="104" spans="1:47" s="10" customFormat="1" ht="12">
      <c r="A104" s="54">
        <v>102</v>
      </c>
      <c r="B104" s="54"/>
      <c r="C104" s="55" t="s">
        <v>352</v>
      </c>
      <c r="D104" s="55" t="s">
        <v>276</v>
      </c>
      <c r="E104" s="55" t="s">
        <v>436</v>
      </c>
      <c r="F104" s="55" t="s">
        <v>436</v>
      </c>
      <c r="G104" s="11" t="s">
        <v>1214</v>
      </c>
      <c r="H104" s="29"/>
      <c r="I104" s="29">
        <f t="shared" si="20"/>
        <v>87036</v>
      </c>
      <c r="J104" s="11">
        <f t="shared" ref="J104:AU104" si="27">SUM(J105:J110)</f>
        <v>1446</v>
      </c>
      <c r="K104" s="11">
        <f t="shared" si="27"/>
        <v>1485</v>
      </c>
      <c r="L104" s="11">
        <f t="shared" si="27"/>
        <v>1463</v>
      </c>
      <c r="M104" s="11">
        <f t="shared" si="27"/>
        <v>1529</v>
      </c>
      <c r="N104" s="11">
        <f t="shared" si="27"/>
        <v>992</v>
      </c>
      <c r="O104" s="11">
        <f t="shared" si="27"/>
        <v>1357</v>
      </c>
      <c r="P104" s="11">
        <f t="shared" si="27"/>
        <v>1328</v>
      </c>
      <c r="Q104" s="11">
        <f t="shared" si="27"/>
        <v>1308</v>
      </c>
      <c r="R104" s="11">
        <f t="shared" si="27"/>
        <v>1285</v>
      </c>
      <c r="S104" s="11">
        <f t="shared" si="27"/>
        <v>1274</v>
      </c>
      <c r="T104" s="11">
        <f t="shared" si="27"/>
        <v>1264</v>
      </c>
      <c r="U104" s="11">
        <f t="shared" si="27"/>
        <v>1241</v>
      </c>
      <c r="V104" s="11">
        <f t="shared" si="27"/>
        <v>1253</v>
      </c>
      <c r="W104" s="11">
        <f t="shared" si="27"/>
        <v>1304</v>
      </c>
      <c r="X104" s="11">
        <f t="shared" si="27"/>
        <v>1382</v>
      </c>
      <c r="Y104" s="11">
        <f t="shared" si="27"/>
        <v>1451</v>
      </c>
      <c r="Z104" s="11">
        <f t="shared" si="27"/>
        <v>1523</v>
      </c>
      <c r="AA104" s="11">
        <f t="shared" si="27"/>
        <v>1589</v>
      </c>
      <c r="AB104" s="11">
        <f t="shared" si="27"/>
        <v>1655</v>
      </c>
      <c r="AC104" s="11">
        <f t="shared" si="27"/>
        <v>1718</v>
      </c>
      <c r="AD104" s="11">
        <f t="shared" si="27"/>
        <v>9155</v>
      </c>
      <c r="AE104" s="11">
        <f t="shared" si="27"/>
        <v>8795</v>
      </c>
      <c r="AF104" s="11">
        <f t="shared" si="27"/>
        <v>9081</v>
      </c>
      <c r="AG104" s="11">
        <f t="shared" si="27"/>
        <v>7005</v>
      </c>
      <c r="AH104" s="11">
        <f t="shared" si="27"/>
        <v>6164</v>
      </c>
      <c r="AI104" s="11">
        <f t="shared" si="27"/>
        <v>5261</v>
      </c>
      <c r="AJ104" s="11">
        <f t="shared" si="27"/>
        <v>4233</v>
      </c>
      <c r="AK104" s="11">
        <f t="shared" si="27"/>
        <v>3312</v>
      </c>
      <c r="AL104" s="11">
        <f t="shared" si="27"/>
        <v>2241</v>
      </c>
      <c r="AM104" s="11">
        <f t="shared" si="27"/>
        <v>1526</v>
      </c>
      <c r="AN104" s="11">
        <f t="shared" si="27"/>
        <v>1061</v>
      </c>
      <c r="AO104" s="11">
        <f t="shared" si="27"/>
        <v>704</v>
      </c>
      <c r="AP104" s="11">
        <f t="shared" si="27"/>
        <v>651</v>
      </c>
      <c r="AQ104" s="11">
        <f t="shared" si="27"/>
        <v>45428</v>
      </c>
      <c r="AR104" s="11">
        <f t="shared" si="27"/>
        <v>3240</v>
      </c>
      <c r="AS104" s="11">
        <f t="shared" si="27"/>
        <v>4053</v>
      </c>
      <c r="AT104" s="11">
        <f t="shared" si="27"/>
        <v>23958</v>
      </c>
      <c r="AU104" s="11">
        <f t="shared" si="27"/>
        <v>665</v>
      </c>
    </row>
    <row r="105" spans="1:47" s="10" customFormat="1" ht="12">
      <c r="A105" s="58">
        <v>103</v>
      </c>
      <c r="B105" s="58">
        <v>10272</v>
      </c>
      <c r="C105" s="59" t="s">
        <v>352</v>
      </c>
      <c r="D105" s="59" t="s">
        <v>276</v>
      </c>
      <c r="E105" s="59" t="s">
        <v>436</v>
      </c>
      <c r="F105" s="59" t="s">
        <v>304</v>
      </c>
      <c r="G105" s="12" t="s">
        <v>305</v>
      </c>
      <c r="H105" s="14">
        <f t="shared" ref="H105:H110" si="28">B105</f>
        <v>10272</v>
      </c>
      <c r="I105" s="14">
        <f t="shared" si="20"/>
        <v>41648</v>
      </c>
      <c r="J105" s="12">
        <v>690</v>
      </c>
      <c r="K105" s="12">
        <v>650</v>
      </c>
      <c r="L105" s="12">
        <v>600</v>
      </c>
      <c r="M105" s="12">
        <v>620</v>
      </c>
      <c r="N105" s="12">
        <v>323</v>
      </c>
      <c r="O105" s="12">
        <f>VLOOKUP($B105,[2]ok!$AY$9:$CO$434,7,0)</f>
        <v>657</v>
      </c>
      <c r="P105" s="12">
        <f>VLOOKUP($B105,[2]ok!$AY$9:$CO$434,8,0)</f>
        <v>643</v>
      </c>
      <c r="Q105" s="12">
        <f>VLOOKUP($B105,[2]ok!$AY$9:$CO$434,9,0)</f>
        <v>632</v>
      </c>
      <c r="R105" s="12">
        <f>VLOOKUP($B105,[2]ok!$AY$9:$CO$434,10,0)</f>
        <v>621</v>
      </c>
      <c r="S105" s="12">
        <f>VLOOKUP($B105,[2]ok!$AY$9:$CO$434,11,0)</f>
        <v>616</v>
      </c>
      <c r="T105" s="12">
        <f>VLOOKUP($B105,[2]ok!$AY$9:$CO$434,12,0)</f>
        <v>611</v>
      </c>
      <c r="U105" s="12">
        <f>VLOOKUP($B105,[2]ok!$AY$9:$CO$434,13,0)</f>
        <v>601</v>
      </c>
      <c r="V105" s="12">
        <f>VLOOKUP($B105,[2]ok!$AY$9:$CO$434,14,0)</f>
        <v>606</v>
      </c>
      <c r="W105" s="12">
        <f>VLOOKUP($B105,[2]ok!$AY$9:$CO$434,15,0)</f>
        <v>631</v>
      </c>
      <c r="X105" s="12">
        <f>VLOOKUP($B105,[2]ok!$AY$9:$CO$434,16,0)</f>
        <v>668</v>
      </c>
      <c r="Y105" s="12">
        <f>VLOOKUP($B105,[2]ok!$AY$9:$CO$434,17,0)</f>
        <v>703</v>
      </c>
      <c r="Z105" s="12">
        <f>VLOOKUP($B105,[2]ok!$AY$9:$CO$434,18,0)</f>
        <v>736</v>
      </c>
      <c r="AA105" s="12">
        <f>VLOOKUP($B105,[2]ok!$AY$9:$CO$434,19,0)</f>
        <v>770</v>
      </c>
      <c r="AB105" s="12">
        <f>VLOOKUP($B105,[2]ok!$AY$9:$CO$434,20,0)</f>
        <v>801</v>
      </c>
      <c r="AC105" s="12">
        <f>VLOOKUP($B105,[2]ok!$AY$9:$CO$434,21,0)</f>
        <v>831</v>
      </c>
      <c r="AD105" s="12">
        <f>VLOOKUP($B105,[2]ok!$AY$9:$CO$434,22,0)</f>
        <v>4429</v>
      </c>
      <c r="AE105" s="12">
        <f>VLOOKUP($B105,[2]ok!$AY$9:$CO$434,23,0)</f>
        <v>4256</v>
      </c>
      <c r="AF105" s="12">
        <f>VLOOKUP($B105,[2]ok!$AY$9:$CO$434,24,0)</f>
        <v>4395</v>
      </c>
      <c r="AG105" s="12">
        <f>VLOOKUP($B105,[2]ok!$AY$9:$CO$434,25,0)</f>
        <v>3390</v>
      </c>
      <c r="AH105" s="12">
        <f>VLOOKUP($B105,[2]ok!$AY$9:$CO$434,26,0)</f>
        <v>2983</v>
      </c>
      <c r="AI105" s="12">
        <f>VLOOKUP($B105,[2]ok!$AY$9:$CO$434,27,0)</f>
        <v>2545</v>
      </c>
      <c r="AJ105" s="12">
        <f>VLOOKUP($B105,[2]ok!$AY$9:$CO$434,28,0)</f>
        <v>2047</v>
      </c>
      <c r="AK105" s="12">
        <f>VLOOKUP($B105,[2]ok!$AY$9:$CO$434,29,0)</f>
        <v>1602</v>
      </c>
      <c r="AL105" s="12">
        <f>VLOOKUP($B105,[2]ok!$AY$9:$CO$434,30,0)</f>
        <v>1084</v>
      </c>
      <c r="AM105" s="12">
        <f>VLOOKUP($B105,[2]ok!$AY$9:$CO$434,31,0)</f>
        <v>738</v>
      </c>
      <c r="AN105" s="12">
        <f>VLOOKUP($B105,[2]ok!$AY$9:$CO$434,32,0)</f>
        <v>513</v>
      </c>
      <c r="AO105" s="12">
        <f>VLOOKUP($B105,[2]ok!$AY$9:$CO$434,33,0)</f>
        <v>341</v>
      </c>
      <c r="AP105" s="12">
        <f>VLOOKUP($B105,[2]ok!$AY$9:$CO$434,34,0)</f>
        <v>315</v>
      </c>
      <c r="AQ105" s="12">
        <f>VLOOKUP($B105,[2]ok!$AY$9:$CO$434,39,0)</f>
        <v>21982</v>
      </c>
      <c r="AR105" s="12">
        <f>VLOOKUP($B105,[2]ok!$AY$9:$CO$434,40,0)</f>
        <v>1567</v>
      </c>
      <c r="AS105" s="12">
        <f>VLOOKUP($B105,[2]ok!$AY$9:$CO$434,41,0)</f>
        <v>1961</v>
      </c>
      <c r="AT105" s="12">
        <f>VLOOKUP($B105,[2]ok!$AY$9:$CO$434,42,0)</f>
        <v>11593</v>
      </c>
      <c r="AU105" s="12">
        <f>VLOOKUP($B105,[2]ok!$AY$9:$CO$434,43,0)</f>
        <v>0</v>
      </c>
    </row>
    <row r="106" spans="1:47" s="10" customFormat="1" ht="12">
      <c r="A106" s="58">
        <v>104</v>
      </c>
      <c r="B106" s="58">
        <v>9296</v>
      </c>
      <c r="C106" s="59" t="s">
        <v>352</v>
      </c>
      <c r="D106" s="59" t="s">
        <v>276</v>
      </c>
      <c r="E106" s="59" t="s">
        <v>436</v>
      </c>
      <c r="F106" s="59" t="s">
        <v>306</v>
      </c>
      <c r="G106" s="12" t="s">
        <v>265</v>
      </c>
      <c r="H106" s="14">
        <f t="shared" si="28"/>
        <v>9296</v>
      </c>
      <c r="I106" s="14">
        <f t="shared" si="20"/>
        <v>0</v>
      </c>
      <c r="J106" s="12">
        <f>VLOOKUP($B106,[2]ok!$AY$9:$CO$434,2,0)</f>
        <v>0</v>
      </c>
      <c r="K106" s="12">
        <f>VLOOKUP($B106,[2]ok!$AY$9:$CO$434,3,0)</f>
        <v>0</v>
      </c>
      <c r="L106" s="12">
        <f>VLOOKUP($B106,[2]ok!$AY$9:$CO$434,4,0)</f>
        <v>0</v>
      </c>
      <c r="M106" s="12">
        <f>VLOOKUP($B106,[2]ok!$AY$9:$CO$434,5,0)</f>
        <v>0</v>
      </c>
      <c r="N106" s="12">
        <f>VLOOKUP($B106,[2]ok!$AY$9:$CO$434,6,0)</f>
        <v>0</v>
      </c>
      <c r="O106" s="12">
        <f>VLOOKUP($B106,[2]ok!$AY$9:$CO$434,6,0)</f>
        <v>0</v>
      </c>
      <c r="P106" s="12">
        <f>VLOOKUP($B106,[2]ok!$AY$9:$CO$434,8,0)</f>
        <v>0</v>
      </c>
      <c r="Q106" s="12">
        <f>VLOOKUP($B106,[2]ok!$AY$9:$CO$434,9,0)</f>
        <v>0</v>
      </c>
      <c r="R106" s="12">
        <f>VLOOKUP($B106,[2]ok!$AY$9:$CO$434,10,0)</f>
        <v>0</v>
      </c>
      <c r="S106" s="12">
        <f>VLOOKUP($B106,[2]ok!$AY$9:$CO$434,11,0)</f>
        <v>0</v>
      </c>
      <c r="T106" s="12">
        <f>VLOOKUP($B106,[2]ok!$AY$9:$CO$434,12,0)</f>
        <v>0</v>
      </c>
      <c r="U106" s="12">
        <f>VLOOKUP($B106,[2]ok!$AY$9:$CO$434,13,0)</f>
        <v>0</v>
      </c>
      <c r="V106" s="12">
        <f>VLOOKUP($B106,[2]ok!$AY$9:$CO$434,14,0)</f>
        <v>0</v>
      </c>
      <c r="W106" s="12">
        <f>VLOOKUP($B106,[2]ok!$AY$9:$CO$434,15,0)</f>
        <v>0</v>
      </c>
      <c r="X106" s="12">
        <f>VLOOKUP($B106,[2]ok!$AY$9:$CO$434,16,0)</f>
        <v>0</v>
      </c>
      <c r="Y106" s="12">
        <f>VLOOKUP($B106,[2]ok!$AY$9:$CO$434,17,0)</f>
        <v>0</v>
      </c>
      <c r="Z106" s="12">
        <f>VLOOKUP($B106,[2]ok!$AY$9:$CO$434,18,0)</f>
        <v>0</v>
      </c>
      <c r="AA106" s="12">
        <f>VLOOKUP($B106,[2]ok!$AY$9:$CO$434,19,0)</f>
        <v>0</v>
      </c>
      <c r="AB106" s="12">
        <f>VLOOKUP($B106,[2]ok!$AY$9:$CO$434,20,0)</f>
        <v>0</v>
      </c>
      <c r="AC106" s="12">
        <f>VLOOKUP($B106,[2]ok!$AY$9:$CO$434,21,0)</f>
        <v>0</v>
      </c>
      <c r="AD106" s="12">
        <f>VLOOKUP($B106,[2]ok!$AY$9:$CO$434,22,0)</f>
        <v>0</v>
      </c>
      <c r="AE106" s="12">
        <f>VLOOKUP($B106,[2]ok!$AY$9:$CO$434,23,0)</f>
        <v>0</v>
      </c>
      <c r="AF106" s="12">
        <f>VLOOKUP($B106,[2]ok!$AY$9:$CO$434,24,0)</f>
        <v>0</v>
      </c>
      <c r="AG106" s="12">
        <f>VLOOKUP($B106,[2]ok!$AY$9:$CO$434,25,0)</f>
        <v>0</v>
      </c>
      <c r="AH106" s="12">
        <f>VLOOKUP($B106,[2]ok!$AY$9:$CO$434,26,0)</f>
        <v>0</v>
      </c>
      <c r="AI106" s="12">
        <f>VLOOKUP($B106,[2]ok!$AY$9:$CO$434,27,0)</f>
        <v>0</v>
      </c>
      <c r="AJ106" s="12">
        <f>VLOOKUP($B106,[2]ok!$AY$9:$CO$434,28,0)</f>
        <v>0</v>
      </c>
      <c r="AK106" s="12">
        <f>VLOOKUP($B106,[2]ok!$AY$9:$CO$434,29,0)</f>
        <v>0</v>
      </c>
      <c r="AL106" s="12">
        <f>VLOOKUP($B106,[2]ok!$AY$9:$CO$434,30,0)</f>
        <v>0</v>
      </c>
      <c r="AM106" s="12">
        <f>VLOOKUP($B106,[2]ok!$AY$9:$CO$434,31,0)</f>
        <v>0</v>
      </c>
      <c r="AN106" s="12">
        <f>VLOOKUP($B106,[2]ok!$AY$9:$CO$434,32,0)</f>
        <v>0</v>
      </c>
      <c r="AO106" s="12">
        <f>VLOOKUP($B106,[2]ok!$AY$9:$CO$434,33,0)</f>
        <v>0</v>
      </c>
      <c r="AP106" s="12">
        <f>VLOOKUP($B106,[2]ok!$AY$9:$CO$434,34,0)</f>
        <v>0</v>
      </c>
      <c r="AQ106" s="12">
        <f>VLOOKUP($B106,[2]ok!$AY$9:$CO$434,39,0)</f>
        <v>0</v>
      </c>
      <c r="AR106" s="12">
        <f>VLOOKUP($B106,[2]ok!$AY$9:$CO$434,40,0)</f>
        <v>0</v>
      </c>
      <c r="AS106" s="12">
        <f>VLOOKUP($B106,[2]ok!$AY$9:$CO$434,41,0)</f>
        <v>0</v>
      </c>
      <c r="AT106" s="12">
        <f>VLOOKUP($B106,[2]ok!$AY$9:$CO$434,42,0)</f>
        <v>0</v>
      </c>
      <c r="AU106" s="12">
        <f>VLOOKUP($B106,[2]ok!$AY$9:$CO$434,43,0)</f>
        <v>0</v>
      </c>
    </row>
    <row r="107" spans="1:47" s="10" customFormat="1" ht="12">
      <c r="A107" s="58">
        <v>105</v>
      </c>
      <c r="B107" s="58">
        <v>13578</v>
      </c>
      <c r="C107" s="59" t="s">
        <v>352</v>
      </c>
      <c r="D107" s="59" t="s">
        <v>276</v>
      </c>
      <c r="E107" s="59" t="s">
        <v>436</v>
      </c>
      <c r="F107" s="59" t="s">
        <v>307</v>
      </c>
      <c r="G107" s="12" t="s">
        <v>283</v>
      </c>
      <c r="H107" s="14">
        <f t="shared" si="28"/>
        <v>13578</v>
      </c>
      <c r="I107" s="14">
        <f t="shared" si="20"/>
        <v>0</v>
      </c>
      <c r="J107" s="12">
        <f>VLOOKUP($B107,[2]ok!$AY$9:$CO$434,2,0)</f>
        <v>0</v>
      </c>
      <c r="K107" s="12">
        <f>VLOOKUP($B107,[2]ok!$AY$9:$CO$434,3,0)</f>
        <v>0</v>
      </c>
      <c r="L107" s="12">
        <f>VLOOKUP($B107,[2]ok!$AY$9:$CO$434,4,0)</f>
        <v>0</v>
      </c>
      <c r="M107" s="12">
        <f>VLOOKUP($B107,[2]ok!$AY$9:$CO$434,5,0)</f>
        <v>0</v>
      </c>
      <c r="N107" s="12">
        <f>VLOOKUP($B107,[2]ok!$AY$9:$CO$434,6,0)</f>
        <v>0</v>
      </c>
      <c r="O107" s="12">
        <f>VLOOKUP($B107,[2]ok!$AY$9:$CO$434,6,0)</f>
        <v>0</v>
      </c>
      <c r="P107" s="12">
        <f>VLOOKUP($B107,[2]ok!$AY$9:$CO$434,8,0)</f>
        <v>0</v>
      </c>
      <c r="Q107" s="12">
        <f>VLOOKUP($B107,[2]ok!$AY$9:$CO$434,9,0)</f>
        <v>0</v>
      </c>
      <c r="R107" s="12">
        <f>VLOOKUP($B107,[2]ok!$AY$9:$CO$434,10,0)</f>
        <v>0</v>
      </c>
      <c r="S107" s="12">
        <f>VLOOKUP($B107,[2]ok!$AY$9:$CO$434,11,0)</f>
        <v>0</v>
      </c>
      <c r="T107" s="12">
        <f>VLOOKUP($B107,[2]ok!$AY$9:$CO$434,12,0)</f>
        <v>0</v>
      </c>
      <c r="U107" s="12">
        <f>VLOOKUP($B107,[2]ok!$AY$9:$CO$434,13,0)</f>
        <v>0</v>
      </c>
      <c r="V107" s="12">
        <f>VLOOKUP($B107,[2]ok!$AY$9:$CO$434,14,0)</f>
        <v>0</v>
      </c>
      <c r="W107" s="12">
        <f>VLOOKUP($B107,[2]ok!$AY$9:$CO$434,15,0)</f>
        <v>0</v>
      </c>
      <c r="X107" s="12">
        <f>VLOOKUP($B107,[2]ok!$AY$9:$CO$434,16,0)</f>
        <v>0</v>
      </c>
      <c r="Y107" s="12">
        <f>VLOOKUP($B107,[2]ok!$AY$9:$CO$434,17,0)</f>
        <v>0</v>
      </c>
      <c r="Z107" s="12">
        <f>VLOOKUP($B107,[2]ok!$AY$9:$CO$434,18,0)</f>
        <v>0</v>
      </c>
      <c r="AA107" s="12">
        <f>VLOOKUP($B107,[2]ok!$AY$9:$CO$434,19,0)</f>
        <v>0</v>
      </c>
      <c r="AB107" s="12">
        <f>VLOOKUP($B107,[2]ok!$AY$9:$CO$434,20,0)</f>
        <v>0</v>
      </c>
      <c r="AC107" s="12">
        <f>VLOOKUP($B107,[2]ok!$AY$9:$CO$434,21,0)</f>
        <v>0</v>
      </c>
      <c r="AD107" s="12">
        <f>VLOOKUP($B107,[2]ok!$AY$9:$CO$434,22,0)</f>
        <v>0</v>
      </c>
      <c r="AE107" s="12">
        <f>VLOOKUP($B107,[2]ok!$AY$9:$CO$434,23,0)</f>
        <v>0</v>
      </c>
      <c r="AF107" s="12">
        <f>VLOOKUP($B107,[2]ok!$AY$9:$CO$434,24,0)</f>
        <v>0</v>
      </c>
      <c r="AG107" s="12">
        <f>VLOOKUP($B107,[2]ok!$AY$9:$CO$434,25,0)</f>
        <v>0</v>
      </c>
      <c r="AH107" s="12">
        <f>VLOOKUP($B107,[2]ok!$AY$9:$CO$434,26,0)</f>
        <v>0</v>
      </c>
      <c r="AI107" s="12">
        <f>VLOOKUP($B107,[2]ok!$AY$9:$CO$434,27,0)</f>
        <v>0</v>
      </c>
      <c r="AJ107" s="12">
        <f>VLOOKUP($B107,[2]ok!$AY$9:$CO$434,28,0)</f>
        <v>0</v>
      </c>
      <c r="AK107" s="12">
        <f>VLOOKUP($B107,[2]ok!$AY$9:$CO$434,29,0)</f>
        <v>0</v>
      </c>
      <c r="AL107" s="12">
        <f>VLOOKUP($B107,[2]ok!$AY$9:$CO$434,30,0)</f>
        <v>0</v>
      </c>
      <c r="AM107" s="12">
        <f>VLOOKUP($B107,[2]ok!$AY$9:$CO$434,31,0)</f>
        <v>0</v>
      </c>
      <c r="AN107" s="12">
        <f>VLOOKUP($B107,[2]ok!$AY$9:$CO$434,32,0)</f>
        <v>0</v>
      </c>
      <c r="AO107" s="12">
        <f>VLOOKUP($B107,[2]ok!$AY$9:$CO$434,33,0)</f>
        <v>0</v>
      </c>
      <c r="AP107" s="12">
        <f>VLOOKUP($B107,[2]ok!$AY$9:$CO$434,34,0)</f>
        <v>0</v>
      </c>
      <c r="AQ107" s="12">
        <f>VLOOKUP($B107,[2]ok!$AY$9:$CO$434,39,0)</f>
        <v>0</v>
      </c>
      <c r="AR107" s="12">
        <f>VLOOKUP($B107,[2]ok!$AY$9:$CO$434,40,0)</f>
        <v>0</v>
      </c>
      <c r="AS107" s="12">
        <f>VLOOKUP($B107,[2]ok!$AY$9:$CO$434,41,0)</f>
        <v>0</v>
      </c>
      <c r="AT107" s="12">
        <f>VLOOKUP($B107,[2]ok!$AY$9:$CO$434,42,0)</f>
        <v>0</v>
      </c>
      <c r="AU107" s="12">
        <f>VLOOKUP($B107,[2]ok!$AY$9:$CO$434,43,0)</f>
        <v>0</v>
      </c>
    </row>
    <row r="108" spans="1:47" s="10" customFormat="1" ht="12">
      <c r="A108" s="58">
        <v>106</v>
      </c>
      <c r="B108" s="58">
        <v>7686</v>
      </c>
      <c r="C108" s="59" t="s">
        <v>352</v>
      </c>
      <c r="D108" s="59" t="s">
        <v>276</v>
      </c>
      <c r="E108" s="59" t="s">
        <v>436</v>
      </c>
      <c r="F108" s="59" t="s">
        <v>36</v>
      </c>
      <c r="G108" s="12" t="s">
        <v>305</v>
      </c>
      <c r="H108" s="14">
        <f t="shared" si="28"/>
        <v>7686</v>
      </c>
      <c r="I108" s="14">
        <f t="shared" si="20"/>
        <v>61</v>
      </c>
      <c r="J108" s="106">
        <v>20</v>
      </c>
      <c r="K108" s="106">
        <v>25</v>
      </c>
      <c r="L108" s="106">
        <v>3</v>
      </c>
      <c r="M108" s="106">
        <v>7</v>
      </c>
      <c r="N108" s="106">
        <v>6</v>
      </c>
      <c r="O108" s="12">
        <f>VLOOKUP($B108,[2]ok!$AY$9:$CO$434,6,0)</f>
        <v>0</v>
      </c>
      <c r="P108" s="12">
        <f>VLOOKUP($B108,[2]ok!$AY$9:$CO$434,8,0)</f>
        <v>0</v>
      </c>
      <c r="Q108" s="12">
        <f>VLOOKUP($B108,[2]ok!$AY$9:$CO$434,9,0)</f>
        <v>0</v>
      </c>
      <c r="R108" s="12">
        <f>VLOOKUP($B108,[2]ok!$AY$9:$CO$434,10,0)</f>
        <v>0</v>
      </c>
      <c r="S108" s="12">
        <f>VLOOKUP($B108,[2]ok!$AY$9:$CO$434,11,0)</f>
        <v>0</v>
      </c>
      <c r="T108" s="12">
        <f>VLOOKUP($B108,[2]ok!$AY$9:$CO$434,12,0)</f>
        <v>0</v>
      </c>
      <c r="U108" s="12">
        <f>VLOOKUP($B108,[2]ok!$AY$9:$CO$434,13,0)</f>
        <v>0</v>
      </c>
      <c r="V108" s="12">
        <f>VLOOKUP($B108,[2]ok!$AY$9:$CO$434,14,0)</f>
        <v>0</v>
      </c>
      <c r="W108" s="12">
        <f>VLOOKUP($B108,[2]ok!$AY$9:$CO$434,15,0)</f>
        <v>0</v>
      </c>
      <c r="X108" s="12">
        <f>VLOOKUP($B108,[2]ok!$AY$9:$CO$434,16,0)</f>
        <v>0</v>
      </c>
      <c r="Y108" s="12">
        <f>VLOOKUP($B108,[2]ok!$AY$9:$CO$434,17,0)</f>
        <v>0</v>
      </c>
      <c r="Z108" s="12">
        <f>VLOOKUP($B108,[2]ok!$AY$9:$CO$434,18,0)</f>
        <v>0</v>
      </c>
      <c r="AA108" s="12">
        <f>VLOOKUP($B108,[2]ok!$AY$9:$CO$434,19,0)</f>
        <v>0</v>
      </c>
      <c r="AB108" s="12">
        <f>VLOOKUP($B108,[2]ok!$AY$9:$CO$434,20,0)</f>
        <v>0</v>
      </c>
      <c r="AC108" s="12">
        <f>VLOOKUP($B108,[2]ok!$AY$9:$CO$434,21,0)</f>
        <v>0</v>
      </c>
      <c r="AD108" s="12">
        <f>VLOOKUP($B108,[2]ok!$AY$9:$CO$434,22,0)</f>
        <v>0</v>
      </c>
      <c r="AE108" s="12">
        <f>VLOOKUP($B108,[2]ok!$AY$9:$CO$434,23,0)</f>
        <v>0</v>
      </c>
      <c r="AF108" s="12">
        <f>VLOOKUP($B108,[2]ok!$AY$9:$CO$434,24,0)</f>
        <v>0</v>
      </c>
      <c r="AG108" s="12">
        <f>VLOOKUP($B108,[2]ok!$AY$9:$CO$434,25,0)</f>
        <v>0</v>
      </c>
      <c r="AH108" s="12">
        <f>VLOOKUP($B108,[2]ok!$AY$9:$CO$434,26,0)</f>
        <v>0</v>
      </c>
      <c r="AI108" s="12">
        <f>VLOOKUP($B108,[2]ok!$AY$9:$CO$434,27,0)</f>
        <v>0</v>
      </c>
      <c r="AJ108" s="12">
        <f>VLOOKUP($B108,[2]ok!$AY$9:$CO$434,28,0)</f>
        <v>0</v>
      </c>
      <c r="AK108" s="12">
        <f>VLOOKUP($B108,[2]ok!$AY$9:$CO$434,29,0)</f>
        <v>0</v>
      </c>
      <c r="AL108" s="12">
        <f>VLOOKUP($B108,[2]ok!$AY$9:$CO$434,30,0)</f>
        <v>0</v>
      </c>
      <c r="AM108" s="12">
        <f>VLOOKUP($B108,[2]ok!$AY$9:$CO$434,31,0)</f>
        <v>0</v>
      </c>
      <c r="AN108" s="12">
        <f>VLOOKUP($B108,[2]ok!$AY$9:$CO$434,32,0)</f>
        <v>0</v>
      </c>
      <c r="AO108" s="12">
        <f>VLOOKUP($B108,[2]ok!$AY$9:$CO$434,33,0)</f>
        <v>0</v>
      </c>
      <c r="AP108" s="12">
        <f>VLOOKUP($B108,[2]ok!$AY$9:$CO$434,34,0)</f>
        <v>0</v>
      </c>
      <c r="AQ108" s="12">
        <f>VLOOKUP($B108,[2]ok!$AY$9:$CO$434,39,0)</f>
        <v>0</v>
      </c>
      <c r="AR108" s="12">
        <f>VLOOKUP($B108,[2]ok!$AY$9:$CO$434,40,0)</f>
        <v>0</v>
      </c>
      <c r="AS108" s="12">
        <f>VLOOKUP($B108,[2]ok!$AY$9:$CO$434,41,0)</f>
        <v>0</v>
      </c>
      <c r="AT108" s="12">
        <f>VLOOKUP($B108,[2]ok!$AY$9:$CO$434,42,0)</f>
        <v>0</v>
      </c>
      <c r="AU108" s="12">
        <f>VLOOKUP($B108,[2]ok!$AY$9:$CO$434,43,0)</f>
        <v>0</v>
      </c>
    </row>
    <row r="109" spans="1:47" s="10" customFormat="1" ht="12">
      <c r="A109" s="58">
        <v>107</v>
      </c>
      <c r="B109" s="58">
        <v>4655</v>
      </c>
      <c r="C109" s="59" t="s">
        <v>352</v>
      </c>
      <c r="D109" s="59" t="s">
        <v>276</v>
      </c>
      <c r="E109" s="59" t="s">
        <v>436</v>
      </c>
      <c r="F109" s="59" t="s">
        <v>288</v>
      </c>
      <c r="G109" s="12" t="s">
        <v>1215</v>
      </c>
      <c r="H109" s="14">
        <f t="shared" si="28"/>
        <v>4655</v>
      </c>
      <c r="I109" s="14">
        <f t="shared" si="20"/>
        <v>45327</v>
      </c>
      <c r="J109" s="12">
        <f>VLOOKUP($B109,'[1]METAS 2019'!$D$4:$Q$843,5,0)</f>
        <v>736</v>
      </c>
      <c r="K109" s="12">
        <f>VLOOKUP($B109,'[1]METAS 2019'!$D$4:$Q$843,4,0)</f>
        <v>810</v>
      </c>
      <c r="L109" s="12">
        <f>VLOOKUP($B109,'[1]METAS 2019'!$D$4:$Q$843,11,0)</f>
        <v>860</v>
      </c>
      <c r="M109" s="12">
        <f>VLOOKUP($B109,'[1]METAS 2019'!$D$4:$Q$843,12,0)</f>
        <v>902</v>
      </c>
      <c r="N109" s="12">
        <f>VLOOKUP($B109,'[1]METAS 2019'!$D$4:$Q$843,13,0)</f>
        <v>663</v>
      </c>
      <c r="O109" s="12">
        <f>VLOOKUP($B109,[2]ok!$AY$9:$CO$434,7,0)</f>
        <v>700</v>
      </c>
      <c r="P109" s="12">
        <f>VLOOKUP($B109,[2]ok!$AY$9:$CO$434,8,0)</f>
        <v>685</v>
      </c>
      <c r="Q109" s="12">
        <f>VLOOKUP($B109,[2]ok!$AY$9:$CO$434,9,0)</f>
        <v>676</v>
      </c>
      <c r="R109" s="12">
        <f>VLOOKUP($B109,[2]ok!$AY$9:$CO$434,10,0)</f>
        <v>664</v>
      </c>
      <c r="S109" s="12">
        <f>VLOOKUP($B109,[2]ok!$AY$9:$CO$434,11,0)</f>
        <v>658</v>
      </c>
      <c r="T109" s="12">
        <f>VLOOKUP($B109,[2]ok!$AY$9:$CO$434,12,0)</f>
        <v>653</v>
      </c>
      <c r="U109" s="12">
        <f>VLOOKUP($B109,[2]ok!$AY$9:$CO$434,13,0)</f>
        <v>640</v>
      </c>
      <c r="V109" s="12">
        <f>VLOOKUP($B109,[2]ok!$AY$9:$CO$434,14,0)</f>
        <v>647</v>
      </c>
      <c r="W109" s="12">
        <f>VLOOKUP($B109,[2]ok!$AY$9:$CO$434,15,0)</f>
        <v>673</v>
      </c>
      <c r="X109" s="12">
        <f>VLOOKUP($B109,[2]ok!$AY$9:$CO$434,16,0)</f>
        <v>714</v>
      </c>
      <c r="Y109" s="12">
        <f>VLOOKUP($B109,[2]ok!$AY$9:$CO$434,17,0)</f>
        <v>748</v>
      </c>
      <c r="Z109" s="12">
        <f>VLOOKUP($B109,[2]ok!$AY$9:$CO$434,18,0)</f>
        <v>787</v>
      </c>
      <c r="AA109" s="12">
        <f>VLOOKUP($B109,[2]ok!$AY$9:$CO$434,19,0)</f>
        <v>819</v>
      </c>
      <c r="AB109" s="12">
        <f>VLOOKUP($B109,[2]ok!$AY$9:$CO$434,20,0)</f>
        <v>854</v>
      </c>
      <c r="AC109" s="12">
        <f>VLOOKUP($B109,[2]ok!$AY$9:$CO$434,21,0)</f>
        <v>887</v>
      </c>
      <c r="AD109" s="12">
        <f>VLOOKUP($B109,[2]ok!$AY$9:$CO$434,22,0)</f>
        <v>4726</v>
      </c>
      <c r="AE109" s="12">
        <f>VLOOKUP($B109,[2]ok!$AY$9:$CO$434,23,0)</f>
        <v>4539</v>
      </c>
      <c r="AF109" s="12">
        <f>VLOOKUP($B109,[2]ok!$AY$9:$CO$434,24,0)</f>
        <v>4686</v>
      </c>
      <c r="AG109" s="12">
        <f>VLOOKUP($B109,[2]ok!$AY$9:$CO$434,25,0)</f>
        <v>3615</v>
      </c>
      <c r="AH109" s="12">
        <f>VLOOKUP($B109,[2]ok!$AY$9:$CO$434,26,0)</f>
        <v>3181</v>
      </c>
      <c r="AI109" s="12">
        <f>VLOOKUP($B109,[2]ok!$AY$9:$CO$434,27,0)</f>
        <v>2716</v>
      </c>
      <c r="AJ109" s="12">
        <f>VLOOKUP($B109,[2]ok!$AY$9:$CO$434,28,0)</f>
        <v>2186</v>
      </c>
      <c r="AK109" s="12">
        <f>VLOOKUP($B109,[2]ok!$AY$9:$CO$434,29,0)</f>
        <v>1710</v>
      </c>
      <c r="AL109" s="12">
        <f>VLOOKUP($B109,[2]ok!$AY$9:$CO$434,30,0)</f>
        <v>1157</v>
      </c>
      <c r="AM109" s="12">
        <f>VLOOKUP($B109,[2]ok!$AY$9:$CO$434,31,0)</f>
        <v>788</v>
      </c>
      <c r="AN109" s="12">
        <f>VLOOKUP($B109,[2]ok!$AY$9:$CO$434,32,0)</f>
        <v>548</v>
      </c>
      <c r="AO109" s="12">
        <f>VLOOKUP($B109,[2]ok!$AY$9:$CO$434,33,0)</f>
        <v>363</v>
      </c>
      <c r="AP109" s="12">
        <f>VLOOKUP($B109,[2]ok!$AY$9:$CO$434,34,0)</f>
        <v>336</v>
      </c>
      <c r="AQ109" s="12">
        <f>VLOOKUP($B109,[2]ok!$AY$9:$CO$434,39,0)</f>
        <v>23446</v>
      </c>
      <c r="AR109" s="12">
        <f>VLOOKUP($B109,[2]ok!$AY$9:$CO$434,40,0)</f>
        <v>1673</v>
      </c>
      <c r="AS109" s="12">
        <f>VLOOKUP($B109,[2]ok!$AY$9:$CO$434,41,0)</f>
        <v>2092</v>
      </c>
      <c r="AT109" s="12">
        <f>VLOOKUP($B109,[2]ok!$AY$9:$CO$434,42,0)</f>
        <v>12365</v>
      </c>
      <c r="AU109" s="12">
        <f>VLOOKUP($B109,[2]ok!$AY$9:$CO$434,43,0)</f>
        <v>665</v>
      </c>
    </row>
    <row r="110" spans="1:47" s="10" customFormat="1" ht="12">
      <c r="A110" s="58">
        <v>108</v>
      </c>
      <c r="B110" s="58">
        <v>9999016</v>
      </c>
      <c r="C110" s="59" t="s">
        <v>352</v>
      </c>
      <c r="D110" s="59" t="s">
        <v>276</v>
      </c>
      <c r="E110" s="59" t="s">
        <v>436</v>
      </c>
      <c r="F110" s="59" t="s">
        <v>437</v>
      </c>
      <c r="G110" s="12" t="s">
        <v>1214</v>
      </c>
      <c r="H110" s="14">
        <f t="shared" si="28"/>
        <v>9999016</v>
      </c>
      <c r="I110" s="14">
        <f t="shared" si="20"/>
        <v>0</v>
      </c>
      <c r="J110" s="12">
        <f>IFERROR(VLOOKUP($B110,[2]ok!$AY$9:$CO$434,2,0),0)</f>
        <v>0</v>
      </c>
      <c r="K110" s="12">
        <f>IFERROR(VLOOKUP($B110,[2]ok!$AY$9:$CO$434,2,0),0)</f>
        <v>0</v>
      </c>
      <c r="L110" s="12">
        <f>IFERROR(VLOOKUP($B110,[2]ok!$AY$9:$CO$434,2,0),0)</f>
        <v>0</v>
      </c>
      <c r="M110" s="12">
        <f>IFERROR(VLOOKUP($B110,[2]ok!$AY$9:$CO$434,2,0),0)</f>
        <v>0</v>
      </c>
      <c r="N110" s="12">
        <f>IFERROR(VLOOKUP($B110,[2]ok!$AY$9:$CO$434,2,0),0)</f>
        <v>0</v>
      </c>
      <c r="O110" s="12">
        <f>IFERROR(VLOOKUP($B110,[2]ok!$AY$9:$CO$434,2,0),0)</f>
        <v>0</v>
      </c>
      <c r="P110" s="12">
        <f>IFERROR(VLOOKUP($B110,[2]ok!$AY$9:$CO$434,2,0),0)</f>
        <v>0</v>
      </c>
      <c r="Q110" s="12">
        <f>IFERROR(VLOOKUP($B110,[2]ok!$AY$9:$CO$434,2,0),0)</f>
        <v>0</v>
      </c>
      <c r="R110" s="12">
        <f>IFERROR(VLOOKUP($B110,[2]ok!$AY$9:$CO$434,2,0),0)</f>
        <v>0</v>
      </c>
      <c r="S110" s="12">
        <f>IFERROR(VLOOKUP($B110,[2]ok!$AY$9:$CO$434,2,0),0)</f>
        <v>0</v>
      </c>
      <c r="T110" s="12">
        <f>IFERROR(VLOOKUP($B110,[2]ok!$AY$9:$CO$434,2,0),0)</f>
        <v>0</v>
      </c>
      <c r="U110" s="12">
        <f>IFERROR(VLOOKUP($B110,[2]ok!$AY$9:$CO$434,2,0),0)</f>
        <v>0</v>
      </c>
      <c r="V110" s="12">
        <f>IFERROR(VLOOKUP($B110,[2]ok!$AY$9:$CO$434,2,0),0)</f>
        <v>0</v>
      </c>
      <c r="W110" s="12">
        <f>IFERROR(VLOOKUP($B110,[2]ok!$AY$9:$CO$434,2,0),0)</f>
        <v>0</v>
      </c>
      <c r="X110" s="12">
        <f>IFERROR(VLOOKUP($B110,[2]ok!$AY$9:$CO$434,2,0),0)</f>
        <v>0</v>
      </c>
      <c r="Y110" s="12">
        <f>IFERROR(VLOOKUP($B110,[2]ok!$AY$9:$CO$434,2,0),0)</f>
        <v>0</v>
      </c>
      <c r="Z110" s="12">
        <f>IFERROR(VLOOKUP($B110,[2]ok!$AY$9:$CO$434,2,0),0)</f>
        <v>0</v>
      </c>
      <c r="AA110" s="12">
        <f>IFERROR(VLOOKUP($B110,[2]ok!$AY$9:$CO$434,2,0),0)</f>
        <v>0</v>
      </c>
      <c r="AB110" s="12">
        <f>IFERROR(VLOOKUP($B110,[2]ok!$AY$9:$CO$434,2,0),0)</f>
        <v>0</v>
      </c>
      <c r="AC110" s="12">
        <f>IFERROR(VLOOKUP($B110,[2]ok!$AY$9:$CO$434,2,0),0)</f>
        <v>0</v>
      </c>
      <c r="AD110" s="12">
        <f>IFERROR(VLOOKUP($B110,[2]ok!$AY$9:$CO$434,2,0),0)</f>
        <v>0</v>
      </c>
      <c r="AE110" s="12">
        <f>IFERROR(VLOOKUP($B110,[2]ok!$AY$9:$CO$434,2,0),0)</f>
        <v>0</v>
      </c>
      <c r="AF110" s="12">
        <f>IFERROR(VLOOKUP($B110,[2]ok!$AY$9:$CO$434,2,0),0)</f>
        <v>0</v>
      </c>
      <c r="AG110" s="12">
        <f>IFERROR(VLOOKUP($B110,[2]ok!$AY$9:$CO$434,2,0),0)</f>
        <v>0</v>
      </c>
      <c r="AH110" s="12">
        <f>IFERROR(VLOOKUP($B110,[2]ok!$AY$9:$CO$434,2,0),0)</f>
        <v>0</v>
      </c>
      <c r="AI110" s="12">
        <f>IFERROR(VLOOKUP($B110,[2]ok!$AY$9:$CO$434,2,0),0)</f>
        <v>0</v>
      </c>
      <c r="AJ110" s="12">
        <f>IFERROR(VLOOKUP($B110,[2]ok!$AY$9:$CO$434,2,0),0)</f>
        <v>0</v>
      </c>
      <c r="AK110" s="12">
        <f>IFERROR(VLOOKUP($B110,[2]ok!$AY$9:$CO$434,2,0),0)</f>
        <v>0</v>
      </c>
      <c r="AL110" s="12">
        <f>IFERROR(VLOOKUP($B110,[2]ok!$AY$9:$CO$434,2,0),0)</f>
        <v>0</v>
      </c>
      <c r="AM110" s="12">
        <f>IFERROR(VLOOKUP($B110,[2]ok!$AY$9:$CO$434,2,0),0)</f>
        <v>0</v>
      </c>
      <c r="AN110" s="12">
        <f>IFERROR(VLOOKUP($B110,[2]ok!$AY$9:$CO$434,2,0),0)</f>
        <v>0</v>
      </c>
      <c r="AO110" s="12">
        <f>IFERROR(VLOOKUP($B110,[2]ok!$AY$9:$CO$434,2,0),0)</f>
        <v>0</v>
      </c>
      <c r="AP110" s="12">
        <f>IFERROR(VLOOKUP($B110,[2]ok!$AY$9:$CO$434,2,0),0)</f>
        <v>0</v>
      </c>
      <c r="AQ110" s="12">
        <f>IFERROR(VLOOKUP($B110,[2]ok!$AY$9:$CO$434,2,0),0)</f>
        <v>0</v>
      </c>
      <c r="AR110" s="12">
        <f>IFERROR(VLOOKUP($B110,[2]ok!$AY$9:$CO$434,2,0),0)</f>
        <v>0</v>
      </c>
      <c r="AS110" s="12">
        <f>IFERROR(VLOOKUP($B110,[2]ok!$AY$9:$CO$434,2,0),0)</f>
        <v>0</v>
      </c>
      <c r="AT110" s="12">
        <f>IFERROR(VLOOKUP($B110,[2]ok!$AY$9:$CO$434,2,0),0)</f>
        <v>0</v>
      </c>
      <c r="AU110" s="12">
        <f>IFERROR(VLOOKUP($B110,[2]ok!$AY$9:$CO$434,2,0),0)</f>
        <v>0</v>
      </c>
    </row>
    <row r="111" spans="1:47" s="10" customFormat="1" ht="12">
      <c r="A111" s="52">
        <v>109</v>
      </c>
      <c r="B111" s="52"/>
      <c r="C111" s="84" t="s">
        <v>352</v>
      </c>
      <c r="D111" s="84" t="s">
        <v>308</v>
      </c>
      <c r="E111" s="84" t="s">
        <v>308</v>
      </c>
      <c r="F111" s="84" t="s">
        <v>308</v>
      </c>
      <c r="G111" s="9" t="s">
        <v>1214</v>
      </c>
      <c r="H111" s="28"/>
      <c r="I111" s="28">
        <f t="shared" si="20"/>
        <v>94879</v>
      </c>
      <c r="J111" s="62">
        <f t="shared" ref="J111:O111" si="29">J121+J112+J122+J129+J133+J141+J149+J156</f>
        <v>1415</v>
      </c>
      <c r="K111" s="62">
        <f t="shared" si="29"/>
        <v>1533</v>
      </c>
      <c r="L111" s="62">
        <f t="shared" si="29"/>
        <v>1575</v>
      </c>
      <c r="M111" s="62">
        <f t="shared" si="29"/>
        <v>1561</v>
      </c>
      <c r="N111" s="62">
        <f t="shared" si="29"/>
        <v>1713</v>
      </c>
      <c r="O111" s="62">
        <f t="shared" si="29"/>
        <v>1848</v>
      </c>
      <c r="P111" s="62">
        <f t="shared" ref="P111:AU111" si="30">P121+P112+P122+P129+P133+P141+P149+P156</f>
        <v>1940</v>
      </c>
      <c r="Q111" s="62">
        <f t="shared" si="30"/>
        <v>1997</v>
      </c>
      <c r="R111" s="62">
        <f t="shared" si="30"/>
        <v>2056</v>
      </c>
      <c r="S111" s="62">
        <f t="shared" si="30"/>
        <v>2097</v>
      </c>
      <c r="T111" s="62">
        <f t="shared" si="30"/>
        <v>2163</v>
      </c>
      <c r="U111" s="62">
        <f t="shared" si="30"/>
        <v>2224</v>
      </c>
      <c r="V111" s="62">
        <f t="shared" si="30"/>
        <v>2248</v>
      </c>
      <c r="W111" s="62">
        <f t="shared" si="30"/>
        <v>2184</v>
      </c>
      <c r="X111" s="62">
        <f t="shared" si="30"/>
        <v>2070</v>
      </c>
      <c r="Y111" s="62">
        <f t="shared" si="30"/>
        <v>1962</v>
      </c>
      <c r="Z111" s="62">
        <f t="shared" si="30"/>
        <v>1853</v>
      </c>
      <c r="AA111" s="62">
        <f t="shared" si="30"/>
        <v>1748</v>
      </c>
      <c r="AB111" s="62">
        <f t="shared" si="30"/>
        <v>1679</v>
      </c>
      <c r="AC111" s="62">
        <f t="shared" si="30"/>
        <v>1612</v>
      </c>
      <c r="AD111" s="62">
        <f t="shared" si="30"/>
        <v>7321</v>
      </c>
      <c r="AE111" s="62">
        <f t="shared" si="30"/>
        <v>6958</v>
      </c>
      <c r="AF111" s="62">
        <f t="shared" si="30"/>
        <v>7361</v>
      </c>
      <c r="AG111" s="62">
        <f t="shared" si="30"/>
        <v>6403</v>
      </c>
      <c r="AH111" s="62">
        <f t="shared" si="30"/>
        <v>6219</v>
      </c>
      <c r="AI111" s="62">
        <f t="shared" si="30"/>
        <v>5447</v>
      </c>
      <c r="AJ111" s="62">
        <f t="shared" si="30"/>
        <v>4272</v>
      </c>
      <c r="AK111" s="62">
        <f t="shared" si="30"/>
        <v>3550</v>
      </c>
      <c r="AL111" s="62">
        <f t="shared" si="30"/>
        <v>3114</v>
      </c>
      <c r="AM111" s="62">
        <f t="shared" si="30"/>
        <v>2537</v>
      </c>
      <c r="AN111" s="62">
        <f t="shared" si="30"/>
        <v>1851</v>
      </c>
      <c r="AO111" s="62">
        <f t="shared" si="30"/>
        <v>1281</v>
      </c>
      <c r="AP111" s="62">
        <f t="shared" si="30"/>
        <v>1087</v>
      </c>
      <c r="AQ111" s="62">
        <f t="shared" si="30"/>
        <v>49914</v>
      </c>
      <c r="AR111" s="62">
        <f t="shared" si="30"/>
        <v>5486</v>
      </c>
      <c r="AS111" s="62">
        <f t="shared" si="30"/>
        <v>4372</v>
      </c>
      <c r="AT111" s="62">
        <f t="shared" si="30"/>
        <v>21284</v>
      </c>
      <c r="AU111" s="62">
        <f t="shared" si="30"/>
        <v>1438</v>
      </c>
    </row>
    <row r="112" spans="1:47" s="10" customFormat="1" ht="12">
      <c r="A112" s="54">
        <v>110</v>
      </c>
      <c r="B112" s="54"/>
      <c r="C112" s="85" t="s">
        <v>352</v>
      </c>
      <c r="D112" s="85" t="s">
        <v>308</v>
      </c>
      <c r="E112" s="85" t="s">
        <v>309</v>
      </c>
      <c r="F112" s="85" t="s">
        <v>309</v>
      </c>
      <c r="G112" s="11" t="s">
        <v>1214</v>
      </c>
      <c r="H112" s="29"/>
      <c r="I112" s="29">
        <f t="shared" si="20"/>
        <v>26482</v>
      </c>
      <c r="J112" s="63">
        <f t="shared" ref="J112:O112" si="31">SUM(J113:J120)</f>
        <v>442</v>
      </c>
      <c r="K112" s="63">
        <f t="shared" si="31"/>
        <v>513</v>
      </c>
      <c r="L112" s="63">
        <f t="shared" si="31"/>
        <v>582</v>
      </c>
      <c r="M112" s="63">
        <f t="shared" si="31"/>
        <v>499</v>
      </c>
      <c r="N112" s="63">
        <f t="shared" si="31"/>
        <v>496</v>
      </c>
      <c r="O112" s="63">
        <f t="shared" si="31"/>
        <v>550</v>
      </c>
      <c r="P112" s="63">
        <f t="shared" ref="P112:AU112" si="32">SUM(P113:P120)</f>
        <v>459</v>
      </c>
      <c r="Q112" s="63">
        <f t="shared" si="32"/>
        <v>478</v>
      </c>
      <c r="R112" s="63">
        <f t="shared" si="32"/>
        <v>492</v>
      </c>
      <c r="S112" s="63">
        <f t="shared" si="32"/>
        <v>512</v>
      </c>
      <c r="T112" s="63">
        <f t="shared" si="32"/>
        <v>530</v>
      </c>
      <c r="U112" s="63">
        <f t="shared" si="32"/>
        <v>550</v>
      </c>
      <c r="V112" s="63">
        <f t="shared" si="32"/>
        <v>563</v>
      </c>
      <c r="W112" s="63">
        <f t="shared" si="32"/>
        <v>553</v>
      </c>
      <c r="X112" s="63">
        <f t="shared" si="32"/>
        <v>534</v>
      </c>
      <c r="Y112" s="63">
        <f t="shared" si="32"/>
        <v>515</v>
      </c>
      <c r="Z112" s="63">
        <f t="shared" si="32"/>
        <v>494</v>
      </c>
      <c r="AA112" s="63">
        <f t="shared" si="32"/>
        <v>475</v>
      </c>
      <c r="AB112" s="63">
        <f t="shared" si="32"/>
        <v>465</v>
      </c>
      <c r="AC112" s="63">
        <f t="shared" si="32"/>
        <v>454</v>
      </c>
      <c r="AD112" s="63">
        <f t="shared" si="32"/>
        <v>2135</v>
      </c>
      <c r="AE112" s="63">
        <f t="shared" si="32"/>
        <v>1898</v>
      </c>
      <c r="AF112" s="63">
        <f t="shared" si="32"/>
        <v>2049</v>
      </c>
      <c r="AG112" s="63">
        <f t="shared" si="32"/>
        <v>1748</v>
      </c>
      <c r="AH112" s="63">
        <f t="shared" si="32"/>
        <v>1765</v>
      </c>
      <c r="AI112" s="63">
        <f t="shared" si="32"/>
        <v>1555</v>
      </c>
      <c r="AJ112" s="63">
        <f t="shared" si="32"/>
        <v>1210</v>
      </c>
      <c r="AK112" s="63">
        <f t="shared" si="32"/>
        <v>1033</v>
      </c>
      <c r="AL112" s="63">
        <f t="shared" si="32"/>
        <v>876</v>
      </c>
      <c r="AM112" s="63">
        <f t="shared" si="32"/>
        <v>715</v>
      </c>
      <c r="AN112" s="63">
        <f t="shared" si="32"/>
        <v>578</v>
      </c>
      <c r="AO112" s="63">
        <f t="shared" si="32"/>
        <v>413</v>
      </c>
      <c r="AP112" s="63">
        <f t="shared" si="32"/>
        <v>351</v>
      </c>
      <c r="AQ112" s="63">
        <f t="shared" si="32"/>
        <v>13685</v>
      </c>
      <c r="AR112" s="63">
        <f t="shared" si="32"/>
        <v>1390</v>
      </c>
      <c r="AS112" s="63">
        <f t="shared" si="32"/>
        <v>1241</v>
      </c>
      <c r="AT112" s="63">
        <f t="shared" si="32"/>
        <v>5992</v>
      </c>
      <c r="AU112" s="63">
        <f t="shared" si="32"/>
        <v>486</v>
      </c>
    </row>
    <row r="113" spans="1:47" s="10" customFormat="1" ht="12">
      <c r="A113" s="58">
        <v>111</v>
      </c>
      <c r="B113" s="58">
        <v>4466</v>
      </c>
      <c r="C113" s="59" t="s">
        <v>352</v>
      </c>
      <c r="D113" s="59" t="s">
        <v>308</v>
      </c>
      <c r="E113" s="59" t="s">
        <v>309</v>
      </c>
      <c r="F113" s="59" t="s">
        <v>116</v>
      </c>
      <c r="G113" s="12" t="s">
        <v>310</v>
      </c>
      <c r="H113" s="14">
        <f t="shared" ref="H113:H121" si="33">B113</f>
        <v>4466</v>
      </c>
      <c r="I113" s="14">
        <f t="shared" si="20"/>
        <v>21667</v>
      </c>
      <c r="J113" s="12">
        <f>VLOOKUP($B113,'[1]METAS 2019'!$D$4:$Q$843,5,0)</f>
        <v>370</v>
      </c>
      <c r="K113" s="12">
        <f>VLOOKUP($B113,'[1]METAS 2019'!$D$4:$Q$843,4,0)</f>
        <v>436</v>
      </c>
      <c r="L113" s="12">
        <f>VLOOKUP($B113,'[1]METAS 2019'!$D$4:$Q$843,11,0)</f>
        <v>493</v>
      </c>
      <c r="M113" s="12">
        <f>VLOOKUP($B113,'[1]METAS 2019'!$D$4:$Q$843,12,0)</f>
        <v>424</v>
      </c>
      <c r="N113" s="12">
        <f>VLOOKUP($B113,'[1]METAS 2019'!$D$4:$Q$843,13,0)</f>
        <v>416</v>
      </c>
      <c r="O113" s="12">
        <f>VLOOKUP($B113,'[1]METAS 2019'!$D$4:$Q$843,14,0)</f>
        <v>443</v>
      </c>
      <c r="P113" s="12">
        <f>VLOOKUP($B113,[2]ok!$AY$9:$CO$434,8,0)</f>
        <v>364</v>
      </c>
      <c r="Q113" s="12">
        <f>VLOOKUP($B113,[2]ok!$AY$9:$CO$434,9,0)</f>
        <v>378</v>
      </c>
      <c r="R113" s="12">
        <f>VLOOKUP($B113,[2]ok!$AY$9:$CO$434,10,0)</f>
        <v>389</v>
      </c>
      <c r="S113" s="12">
        <f>VLOOKUP($B113,[2]ok!$AY$9:$CO$434,11,0)</f>
        <v>405</v>
      </c>
      <c r="T113" s="12">
        <f>VLOOKUP($B113,[2]ok!$AY$9:$CO$434,12,0)</f>
        <v>420</v>
      </c>
      <c r="U113" s="12">
        <f>VLOOKUP($B113,[2]ok!$AY$9:$CO$434,13,0)</f>
        <v>439</v>
      </c>
      <c r="V113" s="12">
        <f>VLOOKUP($B113,[2]ok!$AY$9:$CO$434,14,0)</f>
        <v>449</v>
      </c>
      <c r="W113" s="12">
        <f>VLOOKUP($B113,[2]ok!$AY$9:$CO$434,15,0)</f>
        <v>444</v>
      </c>
      <c r="X113" s="12">
        <f>VLOOKUP($B113,[2]ok!$AY$9:$CO$434,16,0)</f>
        <v>429</v>
      </c>
      <c r="Y113" s="12">
        <f>VLOOKUP($B113,[2]ok!$AY$9:$CO$434,17,0)</f>
        <v>417</v>
      </c>
      <c r="Z113" s="12">
        <f>VLOOKUP($B113,[2]ok!$AY$9:$CO$434,18,0)</f>
        <v>401</v>
      </c>
      <c r="AA113" s="12">
        <f>VLOOKUP($B113,[2]ok!$AY$9:$CO$434,19,0)</f>
        <v>388</v>
      </c>
      <c r="AB113" s="12">
        <f>VLOOKUP($B113,[2]ok!$AY$9:$CO$434,20,0)</f>
        <v>383</v>
      </c>
      <c r="AC113" s="12">
        <f>VLOOKUP($B113,[2]ok!$AY$9:$CO$434,21,0)</f>
        <v>377</v>
      </c>
      <c r="AD113" s="12">
        <f>VLOOKUP($B113,[2]ok!$AY$9:$CO$434,22,0)</f>
        <v>1772</v>
      </c>
      <c r="AE113" s="12">
        <f>VLOOKUP($B113,[2]ok!$AY$9:$CO$434,23,0)</f>
        <v>1558</v>
      </c>
      <c r="AF113" s="12">
        <f>VLOOKUP($B113,[2]ok!$AY$9:$CO$434,24,0)</f>
        <v>1680</v>
      </c>
      <c r="AG113" s="12">
        <f>VLOOKUP($B113,[2]ok!$AY$9:$CO$434,25,0)</f>
        <v>1413</v>
      </c>
      <c r="AH113" s="12">
        <f>VLOOKUP($B113,[2]ok!$AY$9:$CO$434,26,0)</f>
        <v>1447</v>
      </c>
      <c r="AI113" s="12">
        <f>VLOOKUP($B113,[2]ok!$AY$9:$CO$434,27,0)</f>
        <v>1260</v>
      </c>
      <c r="AJ113" s="12">
        <f>VLOOKUP($B113,[2]ok!$AY$9:$CO$434,28,0)</f>
        <v>998</v>
      </c>
      <c r="AK113" s="12">
        <f>VLOOKUP($B113,[2]ok!$AY$9:$CO$434,29,0)</f>
        <v>862</v>
      </c>
      <c r="AL113" s="12">
        <f>VLOOKUP($B113,[2]ok!$AY$9:$CO$434,30,0)</f>
        <v>724</v>
      </c>
      <c r="AM113" s="12">
        <f>VLOOKUP($B113,[2]ok!$AY$9:$CO$434,31,0)</f>
        <v>576</v>
      </c>
      <c r="AN113" s="12">
        <f>VLOOKUP($B113,[2]ok!$AY$9:$CO$434,32,0)</f>
        <v>477</v>
      </c>
      <c r="AO113" s="12">
        <f>VLOOKUP($B113,[2]ok!$AY$9:$CO$434,33,0)</f>
        <v>343</v>
      </c>
      <c r="AP113" s="12">
        <f>VLOOKUP($B113,[2]ok!$AY$9:$CO$434,34,0)</f>
        <v>292</v>
      </c>
      <c r="AQ113" s="12">
        <f>VLOOKUP($B113,[2]ok!$AY$9:$CO$434,39,0)</f>
        <v>11203</v>
      </c>
      <c r="AR113" s="12">
        <f>VLOOKUP($B113,[2]ok!$AY$9:$CO$434,40,0)</f>
        <v>1122</v>
      </c>
      <c r="AS113" s="12">
        <f>VLOOKUP($B113,[2]ok!$AY$9:$CO$434,41,0)</f>
        <v>1019</v>
      </c>
      <c r="AT113" s="12">
        <f>VLOOKUP($B113,[2]ok!$AY$9:$CO$434,42,0)</f>
        <v>4928</v>
      </c>
      <c r="AU113" s="12">
        <f>VLOOKUP($B113,[2]ok!$AY$9:$CO$434,43,0)</f>
        <v>418</v>
      </c>
    </row>
    <row r="114" spans="1:47" s="10" customFormat="1" ht="12">
      <c r="A114" s="58">
        <v>112</v>
      </c>
      <c r="B114" s="58">
        <v>17329</v>
      </c>
      <c r="C114" s="59" t="s">
        <v>352</v>
      </c>
      <c r="D114" s="59" t="s">
        <v>308</v>
      </c>
      <c r="E114" s="59" t="s">
        <v>309</v>
      </c>
      <c r="F114" s="59" t="s">
        <v>312</v>
      </c>
      <c r="G114" s="12" t="s">
        <v>266</v>
      </c>
      <c r="H114" s="14">
        <f t="shared" si="33"/>
        <v>17329</v>
      </c>
      <c r="I114" s="14">
        <f t="shared" si="20"/>
        <v>609</v>
      </c>
      <c r="J114" s="12">
        <f>VLOOKUP($B114,'[1]METAS 2019'!$D$4:$Q$843,5,0)</f>
        <v>8</v>
      </c>
      <c r="K114" s="12">
        <f>VLOOKUP($B114,'[1]METAS 2019'!$D$4:$Q$843,4,0)</f>
        <v>10</v>
      </c>
      <c r="L114" s="12">
        <f>VLOOKUP($B114,'[1]METAS 2019'!$D$4:$Q$843,11,0)</f>
        <v>8</v>
      </c>
      <c r="M114" s="12">
        <f>VLOOKUP($B114,'[1]METAS 2019'!$D$4:$Q$843,12,0)</f>
        <v>4</v>
      </c>
      <c r="N114" s="12">
        <f>VLOOKUP($B114,'[1]METAS 2019'!$D$4:$Q$843,13,0)</f>
        <v>14</v>
      </c>
      <c r="O114" s="12">
        <f>VLOOKUP($B114,'[1]METAS 2019'!$D$4:$Q$843,14,0)</f>
        <v>5</v>
      </c>
      <c r="P114" s="12">
        <f>VLOOKUP($B114,[2]ok!$AY$9:$CO$434,8,0)</f>
        <v>14</v>
      </c>
      <c r="Q114" s="12">
        <f>VLOOKUP($B114,[2]ok!$AY$9:$CO$434,9,0)</f>
        <v>15</v>
      </c>
      <c r="R114" s="12">
        <f>VLOOKUP($B114,[2]ok!$AY$9:$CO$434,10,0)</f>
        <v>15</v>
      </c>
      <c r="S114" s="12">
        <f>VLOOKUP($B114,[2]ok!$AY$9:$CO$434,11,0)</f>
        <v>15</v>
      </c>
      <c r="T114" s="12">
        <f>VLOOKUP($B114,[2]ok!$AY$9:$CO$434,12,0)</f>
        <v>15</v>
      </c>
      <c r="U114" s="12">
        <f>VLOOKUP($B114,[2]ok!$AY$9:$CO$434,13,0)</f>
        <v>15</v>
      </c>
      <c r="V114" s="12">
        <f>VLOOKUP($B114,[2]ok!$AY$9:$CO$434,14,0)</f>
        <v>15</v>
      </c>
      <c r="W114" s="12">
        <f>VLOOKUP($B114,[2]ok!$AY$9:$CO$434,15,0)</f>
        <v>15</v>
      </c>
      <c r="X114" s="12">
        <f>VLOOKUP($B114,[2]ok!$AY$9:$CO$434,16,0)</f>
        <v>14</v>
      </c>
      <c r="Y114" s="12">
        <f>VLOOKUP($B114,[2]ok!$AY$9:$CO$434,17,0)</f>
        <v>13</v>
      </c>
      <c r="Z114" s="12">
        <f>VLOOKUP($B114,[2]ok!$AY$9:$CO$434,18,0)</f>
        <v>12</v>
      </c>
      <c r="AA114" s="12">
        <f>VLOOKUP($B114,[2]ok!$AY$9:$CO$434,19,0)</f>
        <v>11</v>
      </c>
      <c r="AB114" s="12">
        <f>VLOOKUP($B114,[2]ok!$AY$9:$CO$434,20,0)</f>
        <v>11</v>
      </c>
      <c r="AC114" s="12">
        <f>VLOOKUP($B114,[2]ok!$AY$9:$CO$434,21,0)</f>
        <v>10</v>
      </c>
      <c r="AD114" s="12">
        <f>VLOOKUP($B114,[2]ok!$AY$9:$CO$434,22,0)</f>
        <v>50</v>
      </c>
      <c r="AE114" s="12">
        <f>VLOOKUP($B114,[2]ok!$AY$9:$CO$434,23,0)</f>
        <v>46</v>
      </c>
      <c r="AF114" s="12">
        <f>VLOOKUP($B114,[2]ok!$AY$9:$CO$434,24,0)</f>
        <v>46</v>
      </c>
      <c r="AG114" s="12">
        <f>VLOOKUP($B114,[2]ok!$AY$9:$CO$434,25,0)</f>
        <v>42</v>
      </c>
      <c r="AH114" s="12">
        <f>VLOOKUP($B114,[2]ok!$AY$9:$CO$434,26,0)</f>
        <v>37</v>
      </c>
      <c r="AI114" s="12">
        <f>VLOOKUP($B114,[2]ok!$AY$9:$CO$434,27,0)</f>
        <v>37</v>
      </c>
      <c r="AJ114" s="12">
        <f>VLOOKUP($B114,[2]ok!$AY$9:$CO$434,28,0)</f>
        <v>29</v>
      </c>
      <c r="AK114" s="12">
        <f>VLOOKUP($B114,[2]ok!$AY$9:$CO$434,29,0)</f>
        <v>22</v>
      </c>
      <c r="AL114" s="12">
        <f>VLOOKUP($B114,[2]ok!$AY$9:$CO$434,30,0)</f>
        <v>20</v>
      </c>
      <c r="AM114" s="12">
        <f>VLOOKUP($B114,[2]ok!$AY$9:$CO$434,31,0)</f>
        <v>16</v>
      </c>
      <c r="AN114" s="12">
        <f>VLOOKUP($B114,[2]ok!$AY$9:$CO$434,32,0)</f>
        <v>11</v>
      </c>
      <c r="AO114" s="12">
        <f>VLOOKUP($B114,[2]ok!$AY$9:$CO$434,33,0)</f>
        <v>8</v>
      </c>
      <c r="AP114" s="12">
        <f>VLOOKUP($B114,[2]ok!$AY$9:$CO$434,34,0)</f>
        <v>6</v>
      </c>
      <c r="AQ114" s="12">
        <f>VLOOKUP($B114,[2]ok!$AY$9:$CO$434,39,0)</f>
        <v>328</v>
      </c>
      <c r="AR114" s="12">
        <f>VLOOKUP($B114,[2]ok!$AY$9:$CO$434,40,0)</f>
        <v>37</v>
      </c>
      <c r="AS114" s="12">
        <f>VLOOKUP($B114,[2]ok!$AY$9:$CO$434,41,0)</f>
        <v>28</v>
      </c>
      <c r="AT114" s="12">
        <f>VLOOKUP($B114,[2]ok!$AY$9:$CO$434,42,0)</f>
        <v>138</v>
      </c>
      <c r="AU114" s="12">
        <f>VLOOKUP($B114,[2]ok!$AY$9:$CO$434,43,0)</f>
        <v>8</v>
      </c>
    </row>
    <row r="115" spans="1:47" s="10" customFormat="1" ht="12">
      <c r="A115" s="58">
        <v>113</v>
      </c>
      <c r="B115" s="58">
        <v>11153</v>
      </c>
      <c r="C115" s="59" t="s">
        <v>352</v>
      </c>
      <c r="D115" s="59" t="s">
        <v>308</v>
      </c>
      <c r="E115" s="59" t="s">
        <v>309</v>
      </c>
      <c r="F115" s="59" t="s">
        <v>118</v>
      </c>
      <c r="G115" s="12" t="s">
        <v>266</v>
      </c>
      <c r="H115" s="14">
        <f t="shared" si="33"/>
        <v>11153</v>
      </c>
      <c r="I115" s="14">
        <f t="shared" si="20"/>
        <v>672</v>
      </c>
      <c r="J115" s="12">
        <f>VLOOKUP($B115,'[1]METAS 2019'!$D$4:$Q$843,5,0)</f>
        <v>11</v>
      </c>
      <c r="K115" s="12">
        <f>VLOOKUP($B115,'[1]METAS 2019'!$D$4:$Q$843,4,0)</f>
        <v>6</v>
      </c>
      <c r="L115" s="12">
        <f>VLOOKUP($B115,'[1]METAS 2019'!$D$4:$Q$843,11,0)</f>
        <v>17</v>
      </c>
      <c r="M115" s="12">
        <f>VLOOKUP($B115,'[1]METAS 2019'!$D$4:$Q$843,12,0)</f>
        <v>20</v>
      </c>
      <c r="N115" s="12">
        <f>VLOOKUP($B115,'[1]METAS 2019'!$D$4:$Q$843,13,0)</f>
        <v>17</v>
      </c>
      <c r="O115" s="12">
        <f>VLOOKUP($B115,'[1]METAS 2019'!$D$4:$Q$843,14,0)</f>
        <v>33</v>
      </c>
      <c r="P115" s="12">
        <f>VLOOKUP($B115,[2]ok!$AY$9:$CO$434,8,0)</f>
        <v>11</v>
      </c>
      <c r="Q115" s="12">
        <f>VLOOKUP($B115,[2]ok!$AY$9:$CO$434,9,0)</f>
        <v>11</v>
      </c>
      <c r="R115" s="12">
        <f>VLOOKUP($B115,[2]ok!$AY$9:$CO$434,10,0)</f>
        <v>12</v>
      </c>
      <c r="S115" s="12">
        <f>VLOOKUP($B115,[2]ok!$AY$9:$CO$434,11,0)</f>
        <v>12</v>
      </c>
      <c r="T115" s="12">
        <f>VLOOKUP($B115,[2]ok!$AY$9:$CO$434,12,0)</f>
        <v>13</v>
      </c>
      <c r="U115" s="12">
        <f>VLOOKUP($B115,[2]ok!$AY$9:$CO$434,13,0)</f>
        <v>13</v>
      </c>
      <c r="V115" s="12">
        <f>VLOOKUP($B115,[2]ok!$AY$9:$CO$434,14,0)</f>
        <v>13</v>
      </c>
      <c r="W115" s="12">
        <f>VLOOKUP($B115,[2]ok!$AY$9:$CO$434,15,0)</f>
        <v>13</v>
      </c>
      <c r="X115" s="12">
        <f>VLOOKUP($B115,[2]ok!$AY$9:$CO$434,16,0)</f>
        <v>13</v>
      </c>
      <c r="Y115" s="12">
        <f>VLOOKUP($B115,[2]ok!$AY$9:$CO$434,17,0)</f>
        <v>12</v>
      </c>
      <c r="Z115" s="12">
        <f>VLOOKUP($B115,[2]ok!$AY$9:$CO$434,18,0)</f>
        <v>12</v>
      </c>
      <c r="AA115" s="12">
        <f>VLOOKUP($B115,[2]ok!$AY$9:$CO$434,19,0)</f>
        <v>12</v>
      </c>
      <c r="AB115" s="12">
        <f>VLOOKUP($B115,[2]ok!$AY$9:$CO$434,20,0)</f>
        <v>11</v>
      </c>
      <c r="AC115" s="12">
        <f>VLOOKUP($B115,[2]ok!$AY$9:$CO$434,21,0)</f>
        <v>11</v>
      </c>
      <c r="AD115" s="12">
        <f>VLOOKUP($B115,[2]ok!$AY$9:$CO$434,22,0)</f>
        <v>53</v>
      </c>
      <c r="AE115" s="12">
        <f>VLOOKUP($B115,[2]ok!$AY$9:$CO$434,23,0)</f>
        <v>46</v>
      </c>
      <c r="AF115" s="12">
        <f>VLOOKUP($B115,[2]ok!$AY$9:$CO$434,24,0)</f>
        <v>50</v>
      </c>
      <c r="AG115" s="12">
        <f>VLOOKUP($B115,[2]ok!$AY$9:$CO$434,25,0)</f>
        <v>42</v>
      </c>
      <c r="AH115" s="12">
        <f>VLOOKUP($B115,[2]ok!$AY$9:$CO$434,26,0)</f>
        <v>43</v>
      </c>
      <c r="AI115" s="12">
        <f>VLOOKUP($B115,[2]ok!$AY$9:$CO$434,27,0)</f>
        <v>37</v>
      </c>
      <c r="AJ115" s="12">
        <f>VLOOKUP($B115,[2]ok!$AY$9:$CO$434,28,0)</f>
        <v>30</v>
      </c>
      <c r="AK115" s="12">
        <f>VLOOKUP($B115,[2]ok!$AY$9:$CO$434,29,0)</f>
        <v>26</v>
      </c>
      <c r="AL115" s="12">
        <f>VLOOKUP($B115,[2]ok!$AY$9:$CO$434,30,0)</f>
        <v>22</v>
      </c>
      <c r="AM115" s="12">
        <f>VLOOKUP($B115,[2]ok!$AY$9:$CO$434,31,0)</f>
        <v>17</v>
      </c>
      <c r="AN115" s="12">
        <f>VLOOKUP($B115,[2]ok!$AY$9:$CO$434,32,0)</f>
        <v>14</v>
      </c>
      <c r="AO115" s="12">
        <f>VLOOKUP($B115,[2]ok!$AY$9:$CO$434,33,0)</f>
        <v>10</v>
      </c>
      <c r="AP115" s="12">
        <f>VLOOKUP($B115,[2]ok!$AY$9:$CO$434,34,0)</f>
        <v>9</v>
      </c>
      <c r="AQ115" s="12">
        <f>VLOOKUP($B115,[2]ok!$AY$9:$CO$434,39,0)</f>
        <v>333</v>
      </c>
      <c r="AR115" s="12">
        <f>VLOOKUP($B115,[2]ok!$AY$9:$CO$434,40,0)</f>
        <v>33</v>
      </c>
      <c r="AS115" s="12">
        <f>VLOOKUP($B115,[2]ok!$AY$9:$CO$434,41,0)</f>
        <v>30</v>
      </c>
      <c r="AT115" s="12">
        <f>VLOOKUP($B115,[2]ok!$AY$9:$CO$434,42,0)</f>
        <v>147</v>
      </c>
      <c r="AU115" s="12">
        <f>VLOOKUP($B115,[2]ok!$AY$9:$CO$434,43,0)</f>
        <v>12</v>
      </c>
    </row>
    <row r="116" spans="1:47" s="10" customFormat="1" ht="12">
      <c r="A116" s="58">
        <v>114</v>
      </c>
      <c r="B116" s="58">
        <v>9078</v>
      </c>
      <c r="C116" s="59" t="s">
        <v>352</v>
      </c>
      <c r="D116" s="59" t="s">
        <v>308</v>
      </c>
      <c r="E116" s="59" t="s">
        <v>309</v>
      </c>
      <c r="F116" s="59" t="s">
        <v>134</v>
      </c>
      <c r="G116" s="12" t="s">
        <v>266</v>
      </c>
      <c r="H116" s="14">
        <f t="shared" si="33"/>
        <v>9078</v>
      </c>
      <c r="I116" s="14">
        <f t="shared" si="20"/>
        <v>613</v>
      </c>
      <c r="J116" s="12">
        <f>VLOOKUP($B116,'[1]METAS 2019'!$D$4:$Q$843,5,0)</f>
        <v>8</v>
      </c>
      <c r="K116" s="12">
        <f>VLOOKUP($B116,'[1]METAS 2019'!$D$4:$Q$843,4,0)</f>
        <v>10</v>
      </c>
      <c r="L116" s="12">
        <f>VLOOKUP($B116,'[1]METAS 2019'!$D$4:$Q$843,11,0)</f>
        <v>11</v>
      </c>
      <c r="M116" s="12">
        <f>VLOOKUP($B116,'[1]METAS 2019'!$D$4:$Q$843,12,0)</f>
        <v>7</v>
      </c>
      <c r="N116" s="12">
        <f>VLOOKUP($B116,'[1]METAS 2019'!$D$4:$Q$843,13,0)</f>
        <v>5</v>
      </c>
      <c r="O116" s="12">
        <f>VLOOKUP($B116,'[1]METAS 2019'!$D$4:$Q$843,14,0)</f>
        <v>12</v>
      </c>
      <c r="P116" s="12">
        <f>VLOOKUP($B116,[2]ok!$AY$9:$CO$434,8,0)</f>
        <v>14</v>
      </c>
      <c r="Q116" s="12">
        <f>VLOOKUP($B116,[2]ok!$AY$9:$CO$434,9,0)</f>
        <v>15</v>
      </c>
      <c r="R116" s="12">
        <f>VLOOKUP($B116,[2]ok!$AY$9:$CO$434,10,0)</f>
        <v>15</v>
      </c>
      <c r="S116" s="12">
        <f>VLOOKUP($B116,[2]ok!$AY$9:$CO$434,11,0)</f>
        <v>15</v>
      </c>
      <c r="T116" s="12">
        <f>VLOOKUP($B116,[2]ok!$AY$9:$CO$434,12,0)</f>
        <v>15</v>
      </c>
      <c r="U116" s="12">
        <f>VLOOKUP($B116,[2]ok!$AY$9:$CO$434,13,0)</f>
        <v>15</v>
      </c>
      <c r="V116" s="12">
        <f>VLOOKUP($B116,[2]ok!$AY$9:$CO$434,14,0)</f>
        <v>15</v>
      </c>
      <c r="W116" s="12">
        <f>VLOOKUP($B116,[2]ok!$AY$9:$CO$434,15,0)</f>
        <v>15</v>
      </c>
      <c r="X116" s="12">
        <f>VLOOKUP($B116,[2]ok!$AY$9:$CO$434,16,0)</f>
        <v>14</v>
      </c>
      <c r="Y116" s="12">
        <f>VLOOKUP($B116,[2]ok!$AY$9:$CO$434,17,0)</f>
        <v>13</v>
      </c>
      <c r="Z116" s="12">
        <f>VLOOKUP($B116,[2]ok!$AY$9:$CO$434,18,0)</f>
        <v>12</v>
      </c>
      <c r="AA116" s="12">
        <f>VLOOKUP($B116,[2]ok!$AY$9:$CO$434,19,0)</f>
        <v>11</v>
      </c>
      <c r="AB116" s="12">
        <f>VLOOKUP($B116,[2]ok!$AY$9:$CO$434,20,0)</f>
        <v>11</v>
      </c>
      <c r="AC116" s="12">
        <f>VLOOKUP($B116,[2]ok!$AY$9:$CO$434,21,0)</f>
        <v>10</v>
      </c>
      <c r="AD116" s="12">
        <f>VLOOKUP($B116,[2]ok!$AY$9:$CO$434,22,0)</f>
        <v>50</v>
      </c>
      <c r="AE116" s="12">
        <f>VLOOKUP($B116,[2]ok!$AY$9:$CO$434,23,0)</f>
        <v>46</v>
      </c>
      <c r="AF116" s="12">
        <f>VLOOKUP($B116,[2]ok!$AY$9:$CO$434,24,0)</f>
        <v>46</v>
      </c>
      <c r="AG116" s="12">
        <f>VLOOKUP($B116,[2]ok!$AY$9:$CO$434,25,0)</f>
        <v>42</v>
      </c>
      <c r="AH116" s="12">
        <f>VLOOKUP($B116,[2]ok!$AY$9:$CO$434,26,0)</f>
        <v>37</v>
      </c>
      <c r="AI116" s="12">
        <f>VLOOKUP($B116,[2]ok!$AY$9:$CO$434,27,0)</f>
        <v>37</v>
      </c>
      <c r="AJ116" s="12">
        <f>VLOOKUP($B116,[2]ok!$AY$9:$CO$434,28,0)</f>
        <v>29</v>
      </c>
      <c r="AK116" s="12">
        <f>VLOOKUP($B116,[2]ok!$AY$9:$CO$434,29,0)</f>
        <v>22</v>
      </c>
      <c r="AL116" s="12">
        <f>VLOOKUP($B116,[2]ok!$AY$9:$CO$434,30,0)</f>
        <v>20</v>
      </c>
      <c r="AM116" s="12">
        <f>VLOOKUP($B116,[2]ok!$AY$9:$CO$434,31,0)</f>
        <v>16</v>
      </c>
      <c r="AN116" s="12">
        <f>VLOOKUP($B116,[2]ok!$AY$9:$CO$434,32,0)</f>
        <v>11</v>
      </c>
      <c r="AO116" s="12">
        <f>VLOOKUP($B116,[2]ok!$AY$9:$CO$434,33,0)</f>
        <v>8</v>
      </c>
      <c r="AP116" s="12">
        <f>VLOOKUP($B116,[2]ok!$AY$9:$CO$434,34,0)</f>
        <v>6</v>
      </c>
      <c r="AQ116" s="12">
        <f>VLOOKUP($B116,[2]ok!$AY$9:$CO$434,39,0)</f>
        <v>328</v>
      </c>
      <c r="AR116" s="12">
        <f>VLOOKUP($B116,[2]ok!$AY$9:$CO$434,40,0)</f>
        <v>37</v>
      </c>
      <c r="AS116" s="12">
        <f>VLOOKUP($B116,[2]ok!$AY$9:$CO$434,41,0)</f>
        <v>28</v>
      </c>
      <c r="AT116" s="12">
        <f>VLOOKUP($B116,[2]ok!$AY$9:$CO$434,42,0)</f>
        <v>138</v>
      </c>
      <c r="AU116" s="12">
        <f>VLOOKUP($B116,[2]ok!$AY$9:$CO$434,43,0)</f>
        <v>10</v>
      </c>
    </row>
    <row r="117" spans="1:47" s="10" customFormat="1" ht="12">
      <c r="A117" s="58">
        <v>115</v>
      </c>
      <c r="B117" s="58">
        <v>10951</v>
      </c>
      <c r="C117" s="59" t="s">
        <v>352</v>
      </c>
      <c r="D117" s="59" t="s">
        <v>308</v>
      </c>
      <c r="E117" s="59" t="s">
        <v>309</v>
      </c>
      <c r="F117" s="59" t="s">
        <v>136</v>
      </c>
      <c r="G117" s="12" t="s">
        <v>266</v>
      </c>
      <c r="H117" s="14">
        <f t="shared" si="33"/>
        <v>10951</v>
      </c>
      <c r="I117" s="14">
        <f t="shared" si="20"/>
        <v>329</v>
      </c>
      <c r="J117" s="12">
        <f>VLOOKUP($B117,'[1]METAS 2019'!$D$4:$Q$843,5,0)</f>
        <v>4</v>
      </c>
      <c r="K117" s="12">
        <f>VLOOKUP($B117,'[1]METAS 2019'!$D$4:$Q$843,4,0)</f>
        <v>9</v>
      </c>
      <c r="L117" s="12">
        <f>VLOOKUP($B117,'[1]METAS 2019'!$D$4:$Q$843,11,0)</f>
        <v>9</v>
      </c>
      <c r="M117" s="12">
        <f>VLOOKUP($B117,'[1]METAS 2019'!$D$4:$Q$843,12,0)</f>
        <v>8</v>
      </c>
      <c r="N117" s="12">
        <f>VLOOKUP($B117,'[1]METAS 2019'!$D$4:$Q$843,13,0)</f>
        <v>7</v>
      </c>
      <c r="O117" s="12">
        <f>VLOOKUP($B117,'[1]METAS 2019'!$D$4:$Q$843,14,0)</f>
        <v>10</v>
      </c>
      <c r="P117" s="12">
        <f>VLOOKUP($B117,[2]ok!$AY$9:$CO$434,8,0)</f>
        <v>7</v>
      </c>
      <c r="Q117" s="12">
        <f>VLOOKUP($B117,[2]ok!$AY$9:$CO$434,9,0)</f>
        <v>7</v>
      </c>
      <c r="R117" s="12">
        <f>VLOOKUP($B117,[2]ok!$AY$9:$CO$434,10,0)</f>
        <v>8</v>
      </c>
      <c r="S117" s="12">
        <f>VLOOKUP($B117,[2]ok!$AY$9:$CO$434,11,0)</f>
        <v>8</v>
      </c>
      <c r="T117" s="12">
        <f>VLOOKUP($B117,[2]ok!$AY$9:$CO$434,12,0)</f>
        <v>8</v>
      </c>
      <c r="U117" s="12">
        <f>VLOOKUP($B117,[2]ok!$AY$9:$CO$434,13,0)</f>
        <v>8</v>
      </c>
      <c r="V117" s="12">
        <f>VLOOKUP($B117,[2]ok!$AY$9:$CO$434,14,0)</f>
        <v>8</v>
      </c>
      <c r="W117" s="12">
        <f>VLOOKUP($B117,[2]ok!$AY$9:$CO$434,15,0)</f>
        <v>7</v>
      </c>
      <c r="X117" s="12">
        <f>VLOOKUP($B117,[2]ok!$AY$9:$CO$434,16,0)</f>
        <v>7</v>
      </c>
      <c r="Y117" s="12">
        <f>VLOOKUP($B117,[2]ok!$AY$9:$CO$434,17,0)</f>
        <v>6</v>
      </c>
      <c r="Z117" s="12">
        <f>VLOOKUP($B117,[2]ok!$AY$9:$CO$434,18,0)</f>
        <v>6</v>
      </c>
      <c r="AA117" s="12">
        <f>VLOOKUP($B117,[2]ok!$AY$9:$CO$434,19,0)</f>
        <v>6</v>
      </c>
      <c r="AB117" s="12">
        <f>VLOOKUP($B117,[2]ok!$AY$9:$CO$434,20,0)</f>
        <v>5</v>
      </c>
      <c r="AC117" s="12">
        <f>VLOOKUP($B117,[2]ok!$AY$9:$CO$434,21,0)</f>
        <v>5</v>
      </c>
      <c r="AD117" s="12">
        <f>VLOOKUP($B117,[2]ok!$AY$9:$CO$434,22,0)</f>
        <v>25</v>
      </c>
      <c r="AE117" s="12">
        <f>VLOOKUP($B117,[2]ok!$AY$9:$CO$434,23,0)</f>
        <v>23</v>
      </c>
      <c r="AF117" s="12">
        <f>VLOOKUP($B117,[2]ok!$AY$9:$CO$434,24,0)</f>
        <v>23</v>
      </c>
      <c r="AG117" s="12">
        <f>VLOOKUP($B117,[2]ok!$AY$9:$CO$434,25,0)</f>
        <v>21</v>
      </c>
      <c r="AH117" s="12">
        <f>VLOOKUP($B117,[2]ok!$AY$9:$CO$434,26,0)</f>
        <v>19</v>
      </c>
      <c r="AI117" s="12">
        <f>VLOOKUP($B117,[2]ok!$AY$9:$CO$434,27,0)</f>
        <v>18</v>
      </c>
      <c r="AJ117" s="12">
        <f>VLOOKUP($B117,[2]ok!$AY$9:$CO$434,28,0)</f>
        <v>15</v>
      </c>
      <c r="AK117" s="12">
        <f>VLOOKUP($B117,[2]ok!$AY$9:$CO$434,29,0)</f>
        <v>11</v>
      </c>
      <c r="AL117" s="12">
        <f>VLOOKUP($B117,[2]ok!$AY$9:$CO$434,30,0)</f>
        <v>10</v>
      </c>
      <c r="AM117" s="12">
        <f>VLOOKUP($B117,[2]ok!$AY$9:$CO$434,31,0)</f>
        <v>8</v>
      </c>
      <c r="AN117" s="12">
        <f>VLOOKUP($B117,[2]ok!$AY$9:$CO$434,32,0)</f>
        <v>6</v>
      </c>
      <c r="AO117" s="12">
        <f>VLOOKUP($B117,[2]ok!$AY$9:$CO$434,33,0)</f>
        <v>4</v>
      </c>
      <c r="AP117" s="12">
        <f>VLOOKUP($B117,[2]ok!$AY$9:$CO$434,34,0)</f>
        <v>3</v>
      </c>
      <c r="AQ117" s="12">
        <f>VLOOKUP($B117,[2]ok!$AY$9:$CO$434,39,0)</f>
        <v>164</v>
      </c>
      <c r="AR117" s="12">
        <f>VLOOKUP($B117,[2]ok!$AY$9:$CO$434,40,0)</f>
        <v>18</v>
      </c>
      <c r="AS117" s="12">
        <f>VLOOKUP($B117,[2]ok!$AY$9:$CO$434,41,0)</f>
        <v>14</v>
      </c>
      <c r="AT117" s="12">
        <f>VLOOKUP($B117,[2]ok!$AY$9:$CO$434,42,0)</f>
        <v>69</v>
      </c>
      <c r="AU117" s="12">
        <f>VLOOKUP($B117,[2]ok!$AY$9:$CO$434,43,0)</f>
        <v>5</v>
      </c>
    </row>
    <row r="118" spans="1:47" s="10" customFormat="1" ht="12">
      <c r="A118" s="58">
        <v>116</v>
      </c>
      <c r="B118" s="58">
        <v>4467</v>
      </c>
      <c r="C118" s="59" t="s">
        <v>352</v>
      </c>
      <c r="D118" s="59" t="s">
        <v>308</v>
      </c>
      <c r="E118" s="59" t="s">
        <v>309</v>
      </c>
      <c r="F118" s="59" t="s">
        <v>117</v>
      </c>
      <c r="G118" s="12" t="s">
        <v>266</v>
      </c>
      <c r="H118" s="14">
        <f t="shared" si="33"/>
        <v>4467</v>
      </c>
      <c r="I118" s="14">
        <f t="shared" si="20"/>
        <v>514</v>
      </c>
      <c r="J118" s="12">
        <f>VLOOKUP($B118,'[1]METAS 2019'!$D$4:$Q$843,5,0)</f>
        <v>9</v>
      </c>
      <c r="K118" s="12">
        <f>VLOOKUP($B118,'[1]METAS 2019'!$D$4:$Q$843,4,0)</f>
        <v>11</v>
      </c>
      <c r="L118" s="12">
        <f>VLOOKUP($B118,'[1]METAS 2019'!$D$4:$Q$843,11,0)</f>
        <v>10</v>
      </c>
      <c r="M118" s="12">
        <f>VLOOKUP($B118,'[1]METAS 2019'!$D$4:$Q$843,12,0)</f>
        <v>4</v>
      </c>
      <c r="N118" s="12">
        <f>VLOOKUP($B118,'[1]METAS 2019'!$D$4:$Q$843,13,0)</f>
        <v>10</v>
      </c>
      <c r="O118" s="12">
        <f>VLOOKUP($B118,'[1]METAS 2019'!$D$4:$Q$843,14,0)</f>
        <v>7</v>
      </c>
      <c r="P118" s="12">
        <f>VLOOKUP($B118,[2]ok!$AY$9:$CO$434,8,0)</f>
        <v>9</v>
      </c>
      <c r="Q118" s="12">
        <f>VLOOKUP($B118,[2]ok!$AY$9:$CO$434,9,0)</f>
        <v>9</v>
      </c>
      <c r="R118" s="12">
        <f>VLOOKUP($B118,[2]ok!$AY$9:$CO$434,10,0)</f>
        <v>9</v>
      </c>
      <c r="S118" s="12">
        <f>VLOOKUP($B118,[2]ok!$AY$9:$CO$434,11,0)</f>
        <v>10</v>
      </c>
      <c r="T118" s="12">
        <f>VLOOKUP($B118,[2]ok!$AY$9:$CO$434,12,0)</f>
        <v>10</v>
      </c>
      <c r="U118" s="12">
        <f>VLOOKUP($B118,[2]ok!$AY$9:$CO$434,13,0)</f>
        <v>11</v>
      </c>
      <c r="V118" s="12">
        <f>VLOOKUP($B118,[2]ok!$AY$9:$CO$434,14,0)</f>
        <v>11</v>
      </c>
      <c r="W118" s="12">
        <f>VLOOKUP($B118,[2]ok!$AY$9:$CO$434,15,0)</f>
        <v>11</v>
      </c>
      <c r="X118" s="12">
        <f>VLOOKUP($B118,[2]ok!$AY$9:$CO$434,16,0)</f>
        <v>10</v>
      </c>
      <c r="Y118" s="12">
        <f>VLOOKUP($B118,[2]ok!$AY$9:$CO$434,17,0)</f>
        <v>10</v>
      </c>
      <c r="Z118" s="12">
        <f>VLOOKUP($B118,[2]ok!$AY$9:$CO$434,18,0)</f>
        <v>10</v>
      </c>
      <c r="AA118" s="12">
        <f>VLOOKUP($B118,[2]ok!$AY$9:$CO$434,19,0)</f>
        <v>9</v>
      </c>
      <c r="AB118" s="12">
        <f>VLOOKUP($B118,[2]ok!$AY$9:$CO$434,20,0)</f>
        <v>9</v>
      </c>
      <c r="AC118" s="12">
        <f>VLOOKUP($B118,[2]ok!$AY$9:$CO$434,21,0)</f>
        <v>9</v>
      </c>
      <c r="AD118" s="12">
        <f>VLOOKUP($B118,[2]ok!$AY$9:$CO$434,22,0)</f>
        <v>43</v>
      </c>
      <c r="AE118" s="12">
        <f>VLOOKUP($B118,[2]ok!$AY$9:$CO$434,23,0)</f>
        <v>38</v>
      </c>
      <c r="AF118" s="12">
        <f>VLOOKUP($B118,[2]ok!$AY$9:$CO$434,24,0)</f>
        <v>41</v>
      </c>
      <c r="AG118" s="12">
        <f>VLOOKUP($B118,[2]ok!$AY$9:$CO$434,25,0)</f>
        <v>34</v>
      </c>
      <c r="AH118" s="12">
        <f>VLOOKUP($B118,[2]ok!$AY$9:$CO$434,26,0)</f>
        <v>35</v>
      </c>
      <c r="AI118" s="12">
        <f>VLOOKUP($B118,[2]ok!$AY$9:$CO$434,27,0)</f>
        <v>31</v>
      </c>
      <c r="AJ118" s="12">
        <f>VLOOKUP($B118,[2]ok!$AY$9:$CO$434,28,0)</f>
        <v>24</v>
      </c>
      <c r="AK118" s="12">
        <f>VLOOKUP($B118,[2]ok!$AY$9:$CO$434,29,0)</f>
        <v>21</v>
      </c>
      <c r="AL118" s="12">
        <f>VLOOKUP($B118,[2]ok!$AY$9:$CO$434,30,0)</f>
        <v>18</v>
      </c>
      <c r="AM118" s="12">
        <f>VLOOKUP($B118,[2]ok!$AY$9:$CO$434,31,0)</f>
        <v>14</v>
      </c>
      <c r="AN118" s="12">
        <f>VLOOKUP($B118,[2]ok!$AY$9:$CO$434,32,0)</f>
        <v>12</v>
      </c>
      <c r="AO118" s="12">
        <f>VLOOKUP($B118,[2]ok!$AY$9:$CO$434,33,0)</f>
        <v>8</v>
      </c>
      <c r="AP118" s="12">
        <f>VLOOKUP($B118,[2]ok!$AY$9:$CO$434,34,0)</f>
        <v>7</v>
      </c>
      <c r="AQ118" s="12">
        <f>VLOOKUP($B118,[2]ok!$AY$9:$CO$434,39,0)</f>
        <v>272</v>
      </c>
      <c r="AR118" s="12">
        <f>VLOOKUP($B118,[2]ok!$AY$9:$CO$434,40,0)</f>
        <v>27</v>
      </c>
      <c r="AS118" s="12">
        <f>VLOOKUP($B118,[2]ok!$AY$9:$CO$434,41,0)</f>
        <v>25</v>
      </c>
      <c r="AT118" s="12">
        <f>VLOOKUP($B118,[2]ok!$AY$9:$CO$434,42,0)</f>
        <v>120</v>
      </c>
      <c r="AU118" s="12">
        <f>VLOOKUP($B118,[2]ok!$AY$9:$CO$434,43,0)</f>
        <v>5</v>
      </c>
    </row>
    <row r="119" spans="1:47" s="10" customFormat="1" ht="12">
      <c r="A119" s="58">
        <v>117</v>
      </c>
      <c r="B119" s="58">
        <v>11250</v>
      </c>
      <c r="C119" s="59" t="s">
        <v>352</v>
      </c>
      <c r="D119" s="59" t="s">
        <v>308</v>
      </c>
      <c r="E119" s="59" t="s">
        <v>309</v>
      </c>
      <c r="F119" s="59" t="s">
        <v>259</v>
      </c>
      <c r="G119" s="12" t="s">
        <v>266</v>
      </c>
      <c r="H119" s="14">
        <f t="shared" si="33"/>
        <v>11250</v>
      </c>
      <c r="I119" s="14">
        <f t="shared" si="20"/>
        <v>717</v>
      </c>
      <c r="J119" s="12">
        <f>VLOOKUP($B119,'[1]METAS 2019'!$D$4:$Q$843,5,0)</f>
        <v>12</v>
      </c>
      <c r="K119" s="12">
        <f>VLOOKUP($B119,'[1]METAS 2019'!$D$4:$Q$843,4,0)</f>
        <v>14</v>
      </c>
      <c r="L119" s="12">
        <f>VLOOKUP($B119,'[1]METAS 2019'!$D$4:$Q$843,11,0)</f>
        <v>17</v>
      </c>
      <c r="M119" s="12">
        <f>VLOOKUP($B119,'[1]METAS 2019'!$D$4:$Q$843,12,0)</f>
        <v>15</v>
      </c>
      <c r="N119" s="12">
        <f>VLOOKUP($B119,'[1]METAS 2019'!$D$4:$Q$843,13,0)</f>
        <v>18</v>
      </c>
      <c r="O119" s="12">
        <f>VLOOKUP($B119,'[1]METAS 2019'!$D$4:$Q$843,14,0)</f>
        <v>20</v>
      </c>
      <c r="P119" s="12">
        <f>VLOOKUP($B119,[2]ok!$AY$9:$CO$434,8,0)</f>
        <v>12</v>
      </c>
      <c r="Q119" s="12">
        <f>VLOOKUP($B119,[2]ok!$AY$9:$CO$434,9,0)</f>
        <v>12</v>
      </c>
      <c r="R119" s="12">
        <f>VLOOKUP($B119,[2]ok!$AY$9:$CO$434,10,0)</f>
        <v>13</v>
      </c>
      <c r="S119" s="12">
        <f>VLOOKUP($B119,[2]ok!$AY$9:$CO$434,11,0)</f>
        <v>13</v>
      </c>
      <c r="T119" s="12">
        <f>VLOOKUP($B119,[2]ok!$AY$9:$CO$434,12,0)</f>
        <v>14</v>
      </c>
      <c r="U119" s="12">
        <f>VLOOKUP($B119,[2]ok!$AY$9:$CO$434,13,0)</f>
        <v>14</v>
      </c>
      <c r="V119" s="12">
        <f>VLOOKUP($B119,[2]ok!$AY$9:$CO$434,14,0)</f>
        <v>15</v>
      </c>
      <c r="W119" s="12">
        <f>VLOOKUP($B119,[2]ok!$AY$9:$CO$434,15,0)</f>
        <v>14</v>
      </c>
      <c r="X119" s="12">
        <f>VLOOKUP($B119,[2]ok!$AY$9:$CO$434,16,0)</f>
        <v>14</v>
      </c>
      <c r="Y119" s="12">
        <f>VLOOKUP($B119,[2]ok!$AY$9:$CO$434,17,0)</f>
        <v>14</v>
      </c>
      <c r="Z119" s="12">
        <f>VLOOKUP($B119,[2]ok!$AY$9:$CO$434,18,0)</f>
        <v>13</v>
      </c>
      <c r="AA119" s="12">
        <f>VLOOKUP($B119,[2]ok!$AY$9:$CO$434,19,0)</f>
        <v>13</v>
      </c>
      <c r="AB119" s="12">
        <f>VLOOKUP($B119,[2]ok!$AY$9:$CO$434,20,0)</f>
        <v>12</v>
      </c>
      <c r="AC119" s="12">
        <f>VLOOKUP($B119,[2]ok!$AY$9:$CO$434,21,0)</f>
        <v>12</v>
      </c>
      <c r="AD119" s="12">
        <f>VLOOKUP($B119,[2]ok!$AY$9:$CO$434,22,0)</f>
        <v>57</v>
      </c>
      <c r="AE119" s="12">
        <f>VLOOKUP($B119,[2]ok!$AY$9:$CO$434,23,0)</f>
        <v>51</v>
      </c>
      <c r="AF119" s="12">
        <f>VLOOKUP($B119,[2]ok!$AY$9:$CO$434,24,0)</f>
        <v>55</v>
      </c>
      <c r="AG119" s="12">
        <f>VLOOKUP($B119,[2]ok!$AY$9:$CO$434,25,0)</f>
        <v>46</v>
      </c>
      <c r="AH119" s="12">
        <f>VLOOKUP($B119,[2]ok!$AY$9:$CO$434,26,0)</f>
        <v>47</v>
      </c>
      <c r="AI119" s="12">
        <f>VLOOKUP($B119,[2]ok!$AY$9:$CO$434,27,0)</f>
        <v>41</v>
      </c>
      <c r="AJ119" s="12">
        <f>VLOOKUP($B119,[2]ok!$AY$9:$CO$434,28,0)</f>
        <v>32</v>
      </c>
      <c r="AK119" s="12">
        <f>VLOOKUP($B119,[2]ok!$AY$9:$CO$434,29,0)</f>
        <v>28</v>
      </c>
      <c r="AL119" s="12">
        <f>VLOOKUP($B119,[2]ok!$AY$9:$CO$434,30,0)</f>
        <v>24</v>
      </c>
      <c r="AM119" s="12">
        <f>VLOOKUP($B119,[2]ok!$AY$9:$CO$434,31,0)</f>
        <v>19</v>
      </c>
      <c r="AN119" s="12">
        <f>VLOOKUP($B119,[2]ok!$AY$9:$CO$434,32,0)</f>
        <v>15</v>
      </c>
      <c r="AO119" s="12">
        <f>VLOOKUP($B119,[2]ok!$AY$9:$CO$434,33,0)</f>
        <v>11</v>
      </c>
      <c r="AP119" s="12">
        <f>VLOOKUP($B119,[2]ok!$AY$9:$CO$434,34,0)</f>
        <v>10</v>
      </c>
      <c r="AQ119" s="12">
        <f>VLOOKUP($B119,[2]ok!$AY$9:$CO$434,39,0)</f>
        <v>363</v>
      </c>
      <c r="AR119" s="12">
        <f>VLOOKUP($B119,[2]ok!$AY$9:$CO$434,40,0)</f>
        <v>36</v>
      </c>
      <c r="AS119" s="12">
        <f>VLOOKUP($B119,[2]ok!$AY$9:$CO$434,41,0)</f>
        <v>33</v>
      </c>
      <c r="AT119" s="12">
        <f>VLOOKUP($B119,[2]ok!$AY$9:$CO$434,42,0)</f>
        <v>160</v>
      </c>
      <c r="AU119" s="12">
        <f>VLOOKUP($B119,[2]ok!$AY$9:$CO$434,43,0)</f>
        <v>14</v>
      </c>
    </row>
    <row r="120" spans="1:47" s="10" customFormat="1" ht="12">
      <c r="A120" s="58">
        <v>118</v>
      </c>
      <c r="B120" s="58">
        <v>4468</v>
      </c>
      <c r="C120" s="59" t="s">
        <v>352</v>
      </c>
      <c r="D120" s="59" t="s">
        <v>308</v>
      </c>
      <c r="E120" s="59" t="s">
        <v>309</v>
      </c>
      <c r="F120" s="59" t="s">
        <v>157</v>
      </c>
      <c r="G120" s="12" t="s">
        <v>266</v>
      </c>
      <c r="H120" s="14">
        <f t="shared" si="33"/>
        <v>4468</v>
      </c>
      <c r="I120" s="14">
        <f t="shared" si="20"/>
        <v>1361</v>
      </c>
      <c r="J120" s="12">
        <f>VLOOKUP($B120,'[1]METAS 2019'!$D$4:$Q$843,5,0)</f>
        <v>20</v>
      </c>
      <c r="K120" s="12">
        <f>VLOOKUP($B120,'[1]METAS 2019'!$D$4:$Q$843,4,0)</f>
        <v>17</v>
      </c>
      <c r="L120" s="12">
        <f>VLOOKUP($B120,'[1]METAS 2019'!$D$4:$Q$843,11,0)</f>
        <v>17</v>
      </c>
      <c r="M120" s="12">
        <f>VLOOKUP($B120,'[1]METAS 2019'!$D$4:$Q$843,12,0)</f>
        <v>17</v>
      </c>
      <c r="N120" s="12">
        <f>VLOOKUP($B120,'[1]METAS 2019'!$D$4:$Q$843,13,0)</f>
        <v>9</v>
      </c>
      <c r="O120" s="12">
        <f>VLOOKUP($B120,'[1]METAS 2019'!$D$4:$Q$843,14,0)</f>
        <v>20</v>
      </c>
      <c r="P120" s="12">
        <f>VLOOKUP($B120,[2]ok!$AY$9:$CO$434,8,0)</f>
        <v>28</v>
      </c>
      <c r="Q120" s="12">
        <f>VLOOKUP($B120,[2]ok!$AY$9:$CO$434,9,0)</f>
        <v>31</v>
      </c>
      <c r="R120" s="12">
        <f>VLOOKUP($B120,[2]ok!$AY$9:$CO$434,10,0)</f>
        <v>31</v>
      </c>
      <c r="S120" s="12">
        <f>VLOOKUP($B120,[2]ok!$AY$9:$CO$434,11,0)</f>
        <v>34</v>
      </c>
      <c r="T120" s="12">
        <f>VLOOKUP($B120,[2]ok!$AY$9:$CO$434,12,0)</f>
        <v>35</v>
      </c>
      <c r="U120" s="12">
        <f>VLOOKUP($B120,[2]ok!$AY$9:$CO$434,13,0)</f>
        <v>35</v>
      </c>
      <c r="V120" s="12">
        <f>VLOOKUP($B120,[2]ok!$AY$9:$CO$434,14,0)</f>
        <v>37</v>
      </c>
      <c r="W120" s="12">
        <f>VLOOKUP($B120,[2]ok!$AY$9:$CO$434,15,0)</f>
        <v>34</v>
      </c>
      <c r="X120" s="12">
        <f>VLOOKUP($B120,[2]ok!$AY$9:$CO$434,16,0)</f>
        <v>33</v>
      </c>
      <c r="Y120" s="12">
        <f>VLOOKUP($B120,[2]ok!$AY$9:$CO$434,17,0)</f>
        <v>30</v>
      </c>
      <c r="Z120" s="12">
        <f>VLOOKUP($B120,[2]ok!$AY$9:$CO$434,18,0)</f>
        <v>28</v>
      </c>
      <c r="AA120" s="12">
        <f>VLOOKUP($B120,[2]ok!$AY$9:$CO$434,19,0)</f>
        <v>25</v>
      </c>
      <c r="AB120" s="12">
        <f>VLOOKUP($B120,[2]ok!$AY$9:$CO$434,20,0)</f>
        <v>23</v>
      </c>
      <c r="AC120" s="12">
        <f>VLOOKUP($B120,[2]ok!$AY$9:$CO$434,21,0)</f>
        <v>20</v>
      </c>
      <c r="AD120" s="12">
        <f>VLOOKUP($B120,[2]ok!$AY$9:$CO$434,22,0)</f>
        <v>85</v>
      </c>
      <c r="AE120" s="12">
        <f>VLOOKUP($B120,[2]ok!$AY$9:$CO$434,23,0)</f>
        <v>90</v>
      </c>
      <c r="AF120" s="12">
        <f>VLOOKUP($B120,[2]ok!$AY$9:$CO$434,24,0)</f>
        <v>108</v>
      </c>
      <c r="AG120" s="12">
        <f>VLOOKUP($B120,[2]ok!$AY$9:$CO$434,25,0)</f>
        <v>108</v>
      </c>
      <c r="AH120" s="12">
        <f>VLOOKUP($B120,[2]ok!$AY$9:$CO$434,26,0)</f>
        <v>100</v>
      </c>
      <c r="AI120" s="12">
        <f>VLOOKUP($B120,[2]ok!$AY$9:$CO$434,27,0)</f>
        <v>94</v>
      </c>
      <c r="AJ120" s="12">
        <f>VLOOKUP($B120,[2]ok!$AY$9:$CO$434,28,0)</f>
        <v>53</v>
      </c>
      <c r="AK120" s="12">
        <f>VLOOKUP($B120,[2]ok!$AY$9:$CO$434,29,0)</f>
        <v>41</v>
      </c>
      <c r="AL120" s="12">
        <f>VLOOKUP($B120,[2]ok!$AY$9:$CO$434,30,0)</f>
        <v>38</v>
      </c>
      <c r="AM120" s="12">
        <f>VLOOKUP($B120,[2]ok!$AY$9:$CO$434,31,0)</f>
        <v>49</v>
      </c>
      <c r="AN120" s="12">
        <f>VLOOKUP($B120,[2]ok!$AY$9:$CO$434,32,0)</f>
        <v>32</v>
      </c>
      <c r="AO120" s="12">
        <f>VLOOKUP($B120,[2]ok!$AY$9:$CO$434,33,0)</f>
        <v>21</v>
      </c>
      <c r="AP120" s="12">
        <f>VLOOKUP($B120,[2]ok!$AY$9:$CO$434,34,0)</f>
        <v>18</v>
      </c>
      <c r="AQ120" s="12">
        <f>VLOOKUP($B120,[2]ok!$AY$9:$CO$434,39,0)</f>
        <v>694</v>
      </c>
      <c r="AR120" s="12">
        <f>VLOOKUP($B120,[2]ok!$AY$9:$CO$434,40,0)</f>
        <v>80</v>
      </c>
      <c r="AS120" s="12">
        <f>VLOOKUP($B120,[2]ok!$AY$9:$CO$434,41,0)</f>
        <v>64</v>
      </c>
      <c r="AT120" s="12">
        <f>VLOOKUP($B120,[2]ok!$AY$9:$CO$434,42,0)</f>
        <v>292</v>
      </c>
      <c r="AU120" s="12">
        <f>VLOOKUP($B120,[2]ok!$AY$9:$CO$434,43,0)</f>
        <v>14</v>
      </c>
    </row>
    <row r="121" spans="1:47" s="10" customFormat="1" ht="12">
      <c r="A121" s="58">
        <v>119</v>
      </c>
      <c r="B121" s="58">
        <v>10269</v>
      </c>
      <c r="C121" s="59" t="s">
        <v>352</v>
      </c>
      <c r="D121" s="59" t="s">
        <v>308</v>
      </c>
      <c r="E121" s="59" t="s">
        <v>309</v>
      </c>
      <c r="F121" s="59" t="s">
        <v>318</v>
      </c>
      <c r="G121" s="12" t="s">
        <v>283</v>
      </c>
      <c r="H121" s="14">
        <f t="shared" si="33"/>
        <v>10269</v>
      </c>
      <c r="I121" s="14">
        <f t="shared" si="20"/>
        <v>5033</v>
      </c>
      <c r="J121" s="12">
        <v>89</v>
      </c>
      <c r="K121" s="12">
        <v>98</v>
      </c>
      <c r="L121" s="12">
        <v>50</v>
      </c>
      <c r="M121" s="12">
        <v>55</v>
      </c>
      <c r="N121" s="12">
        <v>61</v>
      </c>
      <c r="O121" s="12">
        <f>VLOOKUP($B121,[2]ok!$AY$9:$CO$434,8,0)</f>
        <v>88</v>
      </c>
      <c r="P121" s="12">
        <f>VLOOKUP($B121,[2]ok!$AY$9:$CO$434,8,0)</f>
        <v>88</v>
      </c>
      <c r="Q121" s="12">
        <f>VLOOKUP($B121,[2]ok!$AY$9:$CO$434,9,0)</f>
        <v>91</v>
      </c>
      <c r="R121" s="12">
        <f>VLOOKUP($B121,[2]ok!$AY$9:$CO$434,10,0)</f>
        <v>94</v>
      </c>
      <c r="S121" s="12">
        <f>VLOOKUP($B121,[2]ok!$AY$9:$CO$434,11,0)</f>
        <v>98</v>
      </c>
      <c r="T121" s="12">
        <f>VLOOKUP($B121,[2]ok!$AY$9:$CO$434,12,0)</f>
        <v>101</v>
      </c>
      <c r="U121" s="12">
        <f>VLOOKUP($B121,[2]ok!$AY$9:$CO$434,13,0)</f>
        <v>105</v>
      </c>
      <c r="V121" s="12">
        <f>VLOOKUP($B121,[2]ok!$AY$9:$CO$434,14,0)</f>
        <v>108</v>
      </c>
      <c r="W121" s="12">
        <f>VLOOKUP($B121,[2]ok!$AY$9:$CO$434,15,0)</f>
        <v>107</v>
      </c>
      <c r="X121" s="12">
        <f>VLOOKUP($B121,[2]ok!$AY$9:$CO$434,16,0)</f>
        <v>103</v>
      </c>
      <c r="Y121" s="12">
        <f>VLOOKUP($B121,[2]ok!$AY$9:$CO$434,17,0)</f>
        <v>100</v>
      </c>
      <c r="Z121" s="12">
        <f>VLOOKUP($B121,[2]ok!$AY$9:$CO$434,18,0)</f>
        <v>97</v>
      </c>
      <c r="AA121" s="12">
        <f>VLOOKUP($B121,[2]ok!$AY$9:$CO$434,19,0)</f>
        <v>94</v>
      </c>
      <c r="AB121" s="12">
        <f>VLOOKUP($B121,[2]ok!$AY$9:$CO$434,20,0)</f>
        <v>92</v>
      </c>
      <c r="AC121" s="12">
        <f>VLOOKUP($B121,[2]ok!$AY$9:$CO$434,21,0)</f>
        <v>91</v>
      </c>
      <c r="AD121" s="12">
        <f>VLOOKUP($B121,[2]ok!$AY$9:$CO$434,22,0)</f>
        <v>426</v>
      </c>
      <c r="AE121" s="12">
        <f>VLOOKUP($B121,[2]ok!$AY$9:$CO$434,23,0)</f>
        <v>375</v>
      </c>
      <c r="AF121" s="12">
        <f>VLOOKUP($B121,[2]ok!$AY$9:$CO$434,24,0)</f>
        <v>404</v>
      </c>
      <c r="AG121" s="12">
        <f>VLOOKUP($B121,[2]ok!$AY$9:$CO$434,25,0)</f>
        <v>340</v>
      </c>
      <c r="AH121" s="12">
        <f>VLOOKUP($B121,[2]ok!$AY$9:$CO$434,26,0)</f>
        <v>348</v>
      </c>
      <c r="AI121" s="12">
        <f>VLOOKUP($B121,[2]ok!$AY$9:$CO$434,27,0)</f>
        <v>303</v>
      </c>
      <c r="AJ121" s="12">
        <f>VLOOKUP($B121,[2]ok!$AY$9:$CO$434,28,0)</f>
        <v>240</v>
      </c>
      <c r="AK121" s="12">
        <f>VLOOKUP($B121,[2]ok!$AY$9:$CO$434,29,0)</f>
        <v>207</v>
      </c>
      <c r="AL121" s="12">
        <f>VLOOKUP($B121,[2]ok!$AY$9:$CO$434,30,0)</f>
        <v>174</v>
      </c>
      <c r="AM121" s="12">
        <f>VLOOKUP($B121,[2]ok!$AY$9:$CO$434,31,0)</f>
        <v>138</v>
      </c>
      <c r="AN121" s="12">
        <f>VLOOKUP($B121,[2]ok!$AY$9:$CO$434,32,0)</f>
        <v>115</v>
      </c>
      <c r="AO121" s="12">
        <f>VLOOKUP($B121,[2]ok!$AY$9:$CO$434,33,0)</f>
        <v>82</v>
      </c>
      <c r="AP121" s="12">
        <f>VLOOKUP($B121,[2]ok!$AY$9:$CO$434,34,0)</f>
        <v>71</v>
      </c>
      <c r="AQ121" s="12">
        <f>VLOOKUP($B121,[2]ok!$AY$9:$CO$434,39,0)</f>
        <v>2695</v>
      </c>
      <c r="AR121" s="12">
        <f>VLOOKUP($B121,[2]ok!$AY$9:$CO$434,40,0)</f>
        <v>270</v>
      </c>
      <c r="AS121" s="12">
        <f>VLOOKUP($B121,[2]ok!$AY$9:$CO$434,41,0)</f>
        <v>245</v>
      </c>
      <c r="AT121" s="12">
        <f>VLOOKUP($B121,[2]ok!$AY$9:$CO$434,42,0)</f>
        <v>1185</v>
      </c>
      <c r="AU121" s="12">
        <f>VLOOKUP($B121,[2]ok!$AY$9:$CO$434,43,0)</f>
        <v>0</v>
      </c>
    </row>
    <row r="122" spans="1:47" s="10" customFormat="1" ht="12">
      <c r="A122" s="70">
        <v>120</v>
      </c>
      <c r="B122" s="70"/>
      <c r="C122" s="75" t="s">
        <v>352</v>
      </c>
      <c r="D122" s="75" t="s">
        <v>308</v>
      </c>
      <c r="E122" s="75" t="s">
        <v>438</v>
      </c>
      <c r="F122" s="75" t="s">
        <v>438</v>
      </c>
      <c r="G122" s="68" t="s">
        <v>1214</v>
      </c>
      <c r="H122" s="67"/>
      <c r="I122" s="67">
        <f t="shared" si="20"/>
        <v>11734</v>
      </c>
      <c r="J122" s="66">
        <f t="shared" ref="J122:AU122" si="34">SUM(J123:J128)</f>
        <v>152</v>
      </c>
      <c r="K122" s="66">
        <f t="shared" si="34"/>
        <v>162</v>
      </c>
      <c r="L122" s="66">
        <f t="shared" si="34"/>
        <v>169</v>
      </c>
      <c r="M122" s="66">
        <f t="shared" si="34"/>
        <v>174</v>
      </c>
      <c r="N122" s="66">
        <f t="shared" si="34"/>
        <v>197</v>
      </c>
      <c r="O122" s="66">
        <f t="shared" si="34"/>
        <v>214</v>
      </c>
      <c r="P122" s="66">
        <f t="shared" si="34"/>
        <v>276</v>
      </c>
      <c r="Q122" s="66">
        <f t="shared" si="34"/>
        <v>282</v>
      </c>
      <c r="R122" s="66">
        <f t="shared" si="34"/>
        <v>287</v>
      </c>
      <c r="S122" s="66">
        <f t="shared" si="34"/>
        <v>286</v>
      </c>
      <c r="T122" s="66">
        <f t="shared" si="34"/>
        <v>291</v>
      </c>
      <c r="U122" s="66">
        <f t="shared" si="34"/>
        <v>295</v>
      </c>
      <c r="V122" s="66">
        <f t="shared" si="34"/>
        <v>290</v>
      </c>
      <c r="W122" s="66">
        <f t="shared" si="34"/>
        <v>278</v>
      </c>
      <c r="X122" s="66">
        <f t="shared" si="34"/>
        <v>262</v>
      </c>
      <c r="Y122" s="66">
        <f t="shared" si="34"/>
        <v>243</v>
      </c>
      <c r="Z122" s="66">
        <f t="shared" si="34"/>
        <v>224</v>
      </c>
      <c r="AA122" s="66">
        <f t="shared" si="34"/>
        <v>209</v>
      </c>
      <c r="AB122" s="66">
        <f t="shared" si="34"/>
        <v>202</v>
      </c>
      <c r="AC122" s="66">
        <f t="shared" si="34"/>
        <v>200</v>
      </c>
      <c r="AD122" s="66">
        <f t="shared" si="34"/>
        <v>953</v>
      </c>
      <c r="AE122" s="66">
        <f t="shared" si="34"/>
        <v>877</v>
      </c>
      <c r="AF122" s="66">
        <f t="shared" si="34"/>
        <v>879</v>
      </c>
      <c r="AG122" s="66">
        <f t="shared" si="34"/>
        <v>789</v>
      </c>
      <c r="AH122" s="66">
        <f t="shared" si="34"/>
        <v>708</v>
      </c>
      <c r="AI122" s="66">
        <f t="shared" si="34"/>
        <v>694</v>
      </c>
      <c r="AJ122" s="66">
        <f t="shared" si="34"/>
        <v>555</v>
      </c>
      <c r="AK122" s="66">
        <f t="shared" si="34"/>
        <v>424</v>
      </c>
      <c r="AL122" s="66">
        <f t="shared" si="34"/>
        <v>386</v>
      </c>
      <c r="AM122" s="66">
        <f t="shared" si="34"/>
        <v>300</v>
      </c>
      <c r="AN122" s="66">
        <f t="shared" si="34"/>
        <v>218</v>
      </c>
      <c r="AO122" s="66">
        <f t="shared" si="34"/>
        <v>143</v>
      </c>
      <c r="AP122" s="66">
        <f t="shared" si="34"/>
        <v>115</v>
      </c>
      <c r="AQ122" s="66">
        <f t="shared" si="34"/>
        <v>6241</v>
      </c>
      <c r="AR122" s="66">
        <f t="shared" si="34"/>
        <v>699</v>
      </c>
      <c r="AS122" s="66">
        <f t="shared" si="34"/>
        <v>539</v>
      </c>
      <c r="AT122" s="66">
        <f t="shared" si="34"/>
        <v>2617</v>
      </c>
      <c r="AU122" s="66">
        <f t="shared" si="34"/>
        <v>156</v>
      </c>
    </row>
    <row r="123" spans="1:47" s="10" customFormat="1" ht="12">
      <c r="A123" s="58">
        <v>121</v>
      </c>
      <c r="B123" s="58">
        <v>7120</v>
      </c>
      <c r="C123" s="59" t="s">
        <v>352</v>
      </c>
      <c r="D123" s="59" t="s">
        <v>308</v>
      </c>
      <c r="E123" s="59" t="s">
        <v>438</v>
      </c>
      <c r="F123" s="59" t="s">
        <v>132</v>
      </c>
      <c r="G123" s="12" t="s">
        <v>266</v>
      </c>
      <c r="H123" s="14">
        <f t="shared" ref="H123:H128" si="35">B123</f>
        <v>7120</v>
      </c>
      <c r="I123" s="14">
        <f t="shared" si="20"/>
        <v>1165</v>
      </c>
      <c r="J123" s="12">
        <f>VLOOKUP($B123,'[1]METAS 2019'!$D$4:$Q$843,5,0)</f>
        <v>15</v>
      </c>
      <c r="K123" s="12">
        <f>VLOOKUP($B123,'[1]METAS 2019'!$D$4:$Q$843,4,0)</f>
        <v>18</v>
      </c>
      <c r="L123" s="12">
        <f>VLOOKUP($B123,'[1]METAS 2019'!$D$4:$Q$843,11,0)</f>
        <v>18</v>
      </c>
      <c r="M123" s="12">
        <f>VLOOKUP($B123,'[1]METAS 2019'!$D$4:$Q$843,12,0)</f>
        <v>23</v>
      </c>
      <c r="N123" s="12">
        <f>VLOOKUP($B123,'[1]METAS 2019'!$D$4:$Q$843,13,0)</f>
        <v>16</v>
      </c>
      <c r="O123" s="12">
        <f>VLOOKUP($B123,'[1]METAS 2019'!$D$4:$Q$843,14,0)</f>
        <v>21</v>
      </c>
      <c r="P123" s="12">
        <f>VLOOKUP($B123,[2]ok!$AY$9:$CO$434,8,0)</f>
        <v>27</v>
      </c>
      <c r="Q123" s="12">
        <f>VLOOKUP($B123,[2]ok!$AY$9:$CO$434,9,0)</f>
        <v>28</v>
      </c>
      <c r="R123" s="12">
        <f>VLOOKUP($B123,[2]ok!$AY$9:$CO$434,10,0)</f>
        <v>28</v>
      </c>
      <c r="S123" s="12">
        <f>VLOOKUP($B123,[2]ok!$AY$9:$CO$434,11,0)</f>
        <v>28</v>
      </c>
      <c r="T123" s="12">
        <f>VLOOKUP($B123,[2]ok!$AY$9:$CO$434,12,0)</f>
        <v>29</v>
      </c>
      <c r="U123" s="12">
        <f>VLOOKUP($B123,[2]ok!$AY$9:$CO$434,13,0)</f>
        <v>29</v>
      </c>
      <c r="V123" s="12">
        <f>VLOOKUP($B123,[2]ok!$AY$9:$CO$434,14,0)</f>
        <v>29</v>
      </c>
      <c r="W123" s="12">
        <f>VLOOKUP($B123,[2]ok!$AY$9:$CO$434,15,0)</f>
        <v>27</v>
      </c>
      <c r="X123" s="12">
        <f>VLOOKUP($B123,[2]ok!$AY$9:$CO$434,16,0)</f>
        <v>26</v>
      </c>
      <c r="Y123" s="12">
        <f>VLOOKUP($B123,[2]ok!$AY$9:$CO$434,17,0)</f>
        <v>24</v>
      </c>
      <c r="Z123" s="12">
        <f>VLOOKUP($B123,[2]ok!$AY$9:$CO$434,18,0)</f>
        <v>22</v>
      </c>
      <c r="AA123" s="12">
        <f>VLOOKUP($B123,[2]ok!$AY$9:$CO$434,19,0)</f>
        <v>21</v>
      </c>
      <c r="AB123" s="12">
        <f>VLOOKUP($B123,[2]ok!$AY$9:$CO$434,20,0)</f>
        <v>20</v>
      </c>
      <c r="AC123" s="12">
        <f>VLOOKUP($B123,[2]ok!$AY$9:$CO$434,21,0)</f>
        <v>20</v>
      </c>
      <c r="AD123" s="12">
        <f>VLOOKUP($B123,[2]ok!$AY$9:$CO$434,22,0)</f>
        <v>94</v>
      </c>
      <c r="AE123" s="12">
        <f>VLOOKUP($B123,[2]ok!$AY$9:$CO$434,23,0)</f>
        <v>87</v>
      </c>
      <c r="AF123" s="12">
        <f>VLOOKUP($B123,[2]ok!$AY$9:$CO$434,24,0)</f>
        <v>87</v>
      </c>
      <c r="AG123" s="12">
        <f>VLOOKUP($B123,[2]ok!$AY$9:$CO$434,25,0)</f>
        <v>78</v>
      </c>
      <c r="AH123" s="12">
        <f>VLOOKUP($B123,[2]ok!$AY$9:$CO$434,26,0)</f>
        <v>70</v>
      </c>
      <c r="AI123" s="12">
        <f>VLOOKUP($B123,[2]ok!$AY$9:$CO$434,27,0)</f>
        <v>69</v>
      </c>
      <c r="AJ123" s="12">
        <f>VLOOKUP($B123,[2]ok!$AY$9:$CO$434,28,0)</f>
        <v>55</v>
      </c>
      <c r="AK123" s="12">
        <f>VLOOKUP($B123,[2]ok!$AY$9:$CO$434,29,0)</f>
        <v>42</v>
      </c>
      <c r="AL123" s="12">
        <f>VLOOKUP($B123,[2]ok!$AY$9:$CO$434,30,0)</f>
        <v>38</v>
      </c>
      <c r="AM123" s="12">
        <f>VLOOKUP($B123,[2]ok!$AY$9:$CO$434,31,0)</f>
        <v>30</v>
      </c>
      <c r="AN123" s="12">
        <f>VLOOKUP($B123,[2]ok!$AY$9:$CO$434,32,0)</f>
        <v>21</v>
      </c>
      <c r="AO123" s="12">
        <f>VLOOKUP($B123,[2]ok!$AY$9:$CO$434,33,0)</f>
        <v>14</v>
      </c>
      <c r="AP123" s="12">
        <f>VLOOKUP($B123,[2]ok!$AY$9:$CO$434,34,0)</f>
        <v>11</v>
      </c>
      <c r="AQ123" s="12">
        <f>VLOOKUP($B123,[2]ok!$AY$9:$CO$434,39,0)</f>
        <v>616</v>
      </c>
      <c r="AR123" s="12">
        <f>VLOOKUP($B123,[2]ok!$AY$9:$CO$434,40,0)</f>
        <v>69</v>
      </c>
      <c r="AS123" s="12">
        <f>VLOOKUP($B123,[2]ok!$AY$9:$CO$434,41,0)</f>
        <v>53</v>
      </c>
      <c r="AT123" s="12">
        <f>VLOOKUP($B123,[2]ok!$AY$9:$CO$434,42,0)</f>
        <v>258</v>
      </c>
      <c r="AU123" s="12">
        <f>VLOOKUP($B123,[2]ok!$AY$9:$CO$434,43,0)</f>
        <v>15</v>
      </c>
    </row>
    <row r="124" spans="1:47" s="10" customFormat="1" ht="12">
      <c r="A124" s="58">
        <v>122</v>
      </c>
      <c r="B124" s="58">
        <v>4473</v>
      </c>
      <c r="C124" s="59" t="s">
        <v>352</v>
      </c>
      <c r="D124" s="59" t="s">
        <v>308</v>
      </c>
      <c r="E124" s="59" t="s">
        <v>438</v>
      </c>
      <c r="F124" s="59" t="s">
        <v>129</v>
      </c>
      <c r="G124" s="12" t="s">
        <v>271</v>
      </c>
      <c r="H124" s="14">
        <f t="shared" si="35"/>
        <v>4473</v>
      </c>
      <c r="I124" s="14">
        <f t="shared" si="20"/>
        <v>2239</v>
      </c>
      <c r="J124" s="12">
        <f>VLOOKUP($B124,'[1]METAS 2019'!$D$4:$Q$843,5,0)</f>
        <v>29</v>
      </c>
      <c r="K124" s="12">
        <f>VLOOKUP($B124,'[1]METAS 2019'!$D$4:$Q$843,4,0)</f>
        <v>34</v>
      </c>
      <c r="L124" s="12">
        <f>VLOOKUP($B124,'[1]METAS 2019'!$D$4:$Q$843,11,0)</f>
        <v>40</v>
      </c>
      <c r="M124" s="12">
        <f>VLOOKUP($B124,'[1]METAS 2019'!$D$4:$Q$843,12,0)</f>
        <v>37</v>
      </c>
      <c r="N124" s="12">
        <f>VLOOKUP($B124,'[1]METAS 2019'!$D$4:$Q$843,13,0)</f>
        <v>28</v>
      </c>
      <c r="O124" s="12">
        <f>VLOOKUP($B124,'[1]METAS 2019'!$D$4:$Q$843,14,0)</f>
        <v>36</v>
      </c>
      <c r="P124" s="12">
        <f>VLOOKUP($B124,[2]ok!$AY$9:$CO$434,8,0)</f>
        <v>52</v>
      </c>
      <c r="Q124" s="12">
        <f>VLOOKUP($B124,[2]ok!$AY$9:$CO$434,9,0)</f>
        <v>54</v>
      </c>
      <c r="R124" s="12">
        <f>VLOOKUP($B124,[2]ok!$AY$9:$CO$434,10,0)</f>
        <v>55</v>
      </c>
      <c r="S124" s="12">
        <f>VLOOKUP($B124,[2]ok!$AY$9:$CO$434,11,0)</f>
        <v>55</v>
      </c>
      <c r="T124" s="12">
        <f>VLOOKUP($B124,[2]ok!$AY$9:$CO$434,12,0)</f>
        <v>55</v>
      </c>
      <c r="U124" s="12">
        <f>VLOOKUP($B124,[2]ok!$AY$9:$CO$434,13,0)</f>
        <v>56</v>
      </c>
      <c r="V124" s="12">
        <f>VLOOKUP($B124,[2]ok!$AY$9:$CO$434,14,0)</f>
        <v>55</v>
      </c>
      <c r="W124" s="12">
        <f>VLOOKUP($B124,[2]ok!$AY$9:$CO$434,15,0)</f>
        <v>53</v>
      </c>
      <c r="X124" s="12">
        <f>VLOOKUP($B124,[2]ok!$AY$9:$CO$434,16,0)</f>
        <v>50</v>
      </c>
      <c r="Y124" s="12">
        <f>VLOOKUP($B124,[2]ok!$AY$9:$CO$434,17,0)</f>
        <v>46</v>
      </c>
      <c r="Z124" s="12">
        <f>VLOOKUP($B124,[2]ok!$AY$9:$CO$434,18,0)</f>
        <v>43</v>
      </c>
      <c r="AA124" s="12">
        <f>VLOOKUP($B124,[2]ok!$AY$9:$CO$434,19,0)</f>
        <v>40</v>
      </c>
      <c r="AB124" s="12">
        <f>VLOOKUP($B124,[2]ok!$AY$9:$CO$434,20,0)</f>
        <v>39</v>
      </c>
      <c r="AC124" s="12">
        <f>VLOOKUP($B124,[2]ok!$AY$9:$CO$434,21,0)</f>
        <v>38</v>
      </c>
      <c r="AD124" s="12">
        <f>VLOOKUP($B124,[2]ok!$AY$9:$CO$434,22,0)</f>
        <v>182</v>
      </c>
      <c r="AE124" s="12">
        <f>VLOOKUP($B124,[2]ok!$AY$9:$CO$434,23,0)</f>
        <v>167</v>
      </c>
      <c r="AF124" s="12">
        <f>VLOOKUP($B124,[2]ok!$AY$9:$CO$434,24,0)</f>
        <v>168</v>
      </c>
      <c r="AG124" s="12">
        <f>VLOOKUP($B124,[2]ok!$AY$9:$CO$434,25,0)</f>
        <v>151</v>
      </c>
      <c r="AH124" s="12">
        <f>VLOOKUP($B124,[2]ok!$AY$9:$CO$434,26,0)</f>
        <v>135</v>
      </c>
      <c r="AI124" s="12">
        <f>VLOOKUP($B124,[2]ok!$AY$9:$CO$434,27,0)</f>
        <v>133</v>
      </c>
      <c r="AJ124" s="12">
        <f>VLOOKUP($B124,[2]ok!$AY$9:$CO$434,28,0)</f>
        <v>106</v>
      </c>
      <c r="AK124" s="12">
        <f>VLOOKUP($B124,[2]ok!$AY$9:$CO$434,29,0)</f>
        <v>81</v>
      </c>
      <c r="AL124" s="12">
        <f>VLOOKUP($B124,[2]ok!$AY$9:$CO$434,30,0)</f>
        <v>74</v>
      </c>
      <c r="AM124" s="12">
        <f>VLOOKUP($B124,[2]ok!$AY$9:$CO$434,31,0)</f>
        <v>57</v>
      </c>
      <c r="AN124" s="12">
        <f>VLOOKUP($B124,[2]ok!$AY$9:$CO$434,32,0)</f>
        <v>41</v>
      </c>
      <c r="AO124" s="12">
        <f>VLOOKUP($B124,[2]ok!$AY$9:$CO$434,33,0)</f>
        <v>27</v>
      </c>
      <c r="AP124" s="12">
        <f>VLOOKUP($B124,[2]ok!$AY$9:$CO$434,34,0)</f>
        <v>22</v>
      </c>
      <c r="AQ124" s="12">
        <f>VLOOKUP($B124,[2]ok!$AY$9:$CO$434,39,0)</f>
        <v>1191</v>
      </c>
      <c r="AR124" s="12">
        <f>VLOOKUP($B124,[2]ok!$AY$9:$CO$434,40,0)</f>
        <v>133</v>
      </c>
      <c r="AS124" s="12">
        <f>VLOOKUP($B124,[2]ok!$AY$9:$CO$434,41,0)</f>
        <v>103</v>
      </c>
      <c r="AT124" s="12">
        <f>VLOOKUP($B124,[2]ok!$AY$9:$CO$434,42,0)</f>
        <v>499</v>
      </c>
      <c r="AU124" s="12">
        <f>VLOOKUP($B124,[2]ok!$AY$9:$CO$434,43,0)</f>
        <v>30</v>
      </c>
    </row>
    <row r="125" spans="1:47" s="10" customFormat="1" ht="12">
      <c r="A125" s="58">
        <v>123</v>
      </c>
      <c r="B125" s="58">
        <v>4472</v>
      </c>
      <c r="C125" s="59" t="s">
        <v>352</v>
      </c>
      <c r="D125" s="59" t="s">
        <v>308</v>
      </c>
      <c r="E125" s="59" t="s">
        <v>438</v>
      </c>
      <c r="F125" s="59" t="s">
        <v>130</v>
      </c>
      <c r="G125" s="12" t="s">
        <v>266</v>
      </c>
      <c r="H125" s="14">
        <f t="shared" si="35"/>
        <v>4472</v>
      </c>
      <c r="I125" s="14">
        <f t="shared" si="20"/>
        <v>1999</v>
      </c>
      <c r="J125" s="12">
        <f>VLOOKUP($B125,'[1]METAS 2019'!$D$4:$Q$843,5,0)</f>
        <v>26</v>
      </c>
      <c r="K125" s="12">
        <f>VLOOKUP($B125,'[1]METAS 2019'!$D$4:$Q$843,4,0)</f>
        <v>22</v>
      </c>
      <c r="L125" s="12">
        <f>VLOOKUP($B125,'[1]METAS 2019'!$D$4:$Q$843,11,0)</f>
        <v>27</v>
      </c>
      <c r="M125" s="12">
        <f>VLOOKUP($B125,'[1]METAS 2019'!$D$4:$Q$843,12,0)</f>
        <v>28</v>
      </c>
      <c r="N125" s="12">
        <f>VLOOKUP($B125,'[1]METAS 2019'!$D$4:$Q$843,13,0)</f>
        <v>31</v>
      </c>
      <c r="O125" s="12">
        <f>VLOOKUP($B125,'[1]METAS 2019'!$D$4:$Q$843,14,0)</f>
        <v>40</v>
      </c>
      <c r="P125" s="12">
        <f>VLOOKUP($B125,[2]ok!$AY$9:$CO$434,8,0)</f>
        <v>47</v>
      </c>
      <c r="Q125" s="12">
        <f>VLOOKUP($B125,[2]ok!$AY$9:$CO$434,9,0)</f>
        <v>48</v>
      </c>
      <c r="R125" s="12">
        <f>VLOOKUP($B125,[2]ok!$AY$9:$CO$434,10,0)</f>
        <v>49</v>
      </c>
      <c r="S125" s="12">
        <f>VLOOKUP($B125,[2]ok!$AY$9:$CO$434,11,0)</f>
        <v>49</v>
      </c>
      <c r="T125" s="12">
        <f>VLOOKUP($B125,[2]ok!$AY$9:$CO$434,12,0)</f>
        <v>50</v>
      </c>
      <c r="U125" s="12">
        <f>VLOOKUP($B125,[2]ok!$AY$9:$CO$434,13,0)</f>
        <v>50</v>
      </c>
      <c r="V125" s="12">
        <f>VLOOKUP($B125,[2]ok!$AY$9:$CO$434,14,0)</f>
        <v>50</v>
      </c>
      <c r="W125" s="12">
        <f>VLOOKUP($B125,[2]ok!$AY$9:$CO$434,15,0)</f>
        <v>48</v>
      </c>
      <c r="X125" s="12">
        <f>VLOOKUP($B125,[2]ok!$AY$9:$CO$434,16,0)</f>
        <v>45</v>
      </c>
      <c r="Y125" s="12">
        <f>VLOOKUP($B125,[2]ok!$AY$9:$CO$434,17,0)</f>
        <v>42</v>
      </c>
      <c r="Z125" s="12">
        <f>VLOOKUP($B125,[2]ok!$AY$9:$CO$434,18,0)</f>
        <v>38</v>
      </c>
      <c r="AA125" s="12">
        <f>VLOOKUP($B125,[2]ok!$AY$9:$CO$434,19,0)</f>
        <v>36</v>
      </c>
      <c r="AB125" s="12">
        <f>VLOOKUP($B125,[2]ok!$AY$9:$CO$434,20,0)</f>
        <v>35</v>
      </c>
      <c r="AC125" s="12">
        <f>VLOOKUP($B125,[2]ok!$AY$9:$CO$434,21,0)</f>
        <v>34</v>
      </c>
      <c r="AD125" s="12">
        <f>VLOOKUP($B125,[2]ok!$AY$9:$CO$434,22,0)</f>
        <v>163</v>
      </c>
      <c r="AE125" s="12">
        <f>VLOOKUP($B125,[2]ok!$AY$9:$CO$434,23,0)</f>
        <v>150</v>
      </c>
      <c r="AF125" s="12">
        <f>VLOOKUP($B125,[2]ok!$AY$9:$CO$434,24,0)</f>
        <v>150</v>
      </c>
      <c r="AG125" s="12">
        <f>VLOOKUP($B125,[2]ok!$AY$9:$CO$434,25,0)</f>
        <v>135</v>
      </c>
      <c r="AH125" s="12">
        <f>VLOOKUP($B125,[2]ok!$AY$9:$CO$434,26,0)</f>
        <v>121</v>
      </c>
      <c r="AI125" s="12">
        <f>VLOOKUP($B125,[2]ok!$AY$9:$CO$434,27,0)</f>
        <v>119</v>
      </c>
      <c r="AJ125" s="12">
        <f>VLOOKUP($B125,[2]ok!$AY$9:$CO$434,28,0)</f>
        <v>95</v>
      </c>
      <c r="AK125" s="12">
        <f>VLOOKUP($B125,[2]ok!$AY$9:$CO$434,29,0)</f>
        <v>72</v>
      </c>
      <c r="AL125" s="12">
        <f>VLOOKUP($B125,[2]ok!$AY$9:$CO$434,30,0)</f>
        <v>66</v>
      </c>
      <c r="AM125" s="12">
        <f>VLOOKUP($B125,[2]ok!$AY$9:$CO$434,31,0)</f>
        <v>51</v>
      </c>
      <c r="AN125" s="12">
        <f>VLOOKUP($B125,[2]ok!$AY$9:$CO$434,32,0)</f>
        <v>37</v>
      </c>
      <c r="AO125" s="12">
        <f>VLOOKUP($B125,[2]ok!$AY$9:$CO$434,33,0)</f>
        <v>25</v>
      </c>
      <c r="AP125" s="12">
        <f>VLOOKUP($B125,[2]ok!$AY$9:$CO$434,34,0)</f>
        <v>20</v>
      </c>
      <c r="AQ125" s="12">
        <f>VLOOKUP($B125,[2]ok!$AY$9:$CO$434,39,0)</f>
        <v>1067</v>
      </c>
      <c r="AR125" s="12">
        <f>VLOOKUP($B125,[2]ok!$AY$9:$CO$434,40,0)</f>
        <v>120</v>
      </c>
      <c r="AS125" s="12">
        <f>VLOOKUP($B125,[2]ok!$AY$9:$CO$434,41,0)</f>
        <v>92</v>
      </c>
      <c r="AT125" s="12">
        <f>VLOOKUP($B125,[2]ok!$AY$9:$CO$434,42,0)</f>
        <v>448</v>
      </c>
      <c r="AU125" s="12">
        <f>VLOOKUP($B125,[2]ok!$AY$9:$CO$434,43,0)</f>
        <v>26</v>
      </c>
    </row>
    <row r="126" spans="1:47" s="10" customFormat="1" ht="12">
      <c r="A126" s="58">
        <v>124</v>
      </c>
      <c r="B126" s="58">
        <v>7374</v>
      </c>
      <c r="C126" s="59" t="s">
        <v>352</v>
      </c>
      <c r="D126" s="59" t="s">
        <v>308</v>
      </c>
      <c r="E126" s="59" t="s">
        <v>438</v>
      </c>
      <c r="F126" s="59" t="s">
        <v>311</v>
      </c>
      <c r="G126" s="12" t="s">
        <v>266</v>
      </c>
      <c r="H126" s="14">
        <f t="shared" si="35"/>
        <v>7374</v>
      </c>
      <c r="I126" s="14">
        <f t="shared" si="20"/>
        <v>949</v>
      </c>
      <c r="J126" s="12">
        <f>VLOOKUP($B126,'[1]METAS 2019'!$D$4:$Q$843,5,0)</f>
        <v>12</v>
      </c>
      <c r="K126" s="12">
        <f>VLOOKUP($B126,'[1]METAS 2019'!$D$4:$Q$843,4,0)</f>
        <v>14</v>
      </c>
      <c r="L126" s="12">
        <f>VLOOKUP($B126,'[1]METAS 2019'!$D$4:$Q$843,11,0)</f>
        <v>12</v>
      </c>
      <c r="M126" s="12">
        <f>VLOOKUP($B126,'[1]METAS 2019'!$D$4:$Q$843,12,0)</f>
        <v>14</v>
      </c>
      <c r="N126" s="12">
        <f>VLOOKUP($B126,'[1]METAS 2019'!$D$4:$Q$843,13,0)</f>
        <v>20</v>
      </c>
      <c r="O126" s="12">
        <f>VLOOKUP($B126,'[1]METAS 2019'!$D$4:$Q$843,14,0)</f>
        <v>35</v>
      </c>
      <c r="P126" s="12">
        <f>VLOOKUP($B126,[2]ok!$AY$9:$CO$434,8,0)</f>
        <v>22</v>
      </c>
      <c r="Q126" s="12">
        <f>VLOOKUP($B126,[2]ok!$AY$9:$CO$434,9,0)</f>
        <v>22</v>
      </c>
      <c r="R126" s="12">
        <f>VLOOKUP($B126,[2]ok!$AY$9:$CO$434,10,0)</f>
        <v>23</v>
      </c>
      <c r="S126" s="12">
        <f>VLOOKUP($B126,[2]ok!$AY$9:$CO$434,11,0)</f>
        <v>23</v>
      </c>
      <c r="T126" s="12">
        <f>VLOOKUP($B126,[2]ok!$AY$9:$CO$434,12,0)</f>
        <v>23</v>
      </c>
      <c r="U126" s="12">
        <f>VLOOKUP($B126,[2]ok!$AY$9:$CO$434,13,0)</f>
        <v>23</v>
      </c>
      <c r="V126" s="12">
        <f>VLOOKUP($B126,[2]ok!$AY$9:$CO$434,14,0)</f>
        <v>23</v>
      </c>
      <c r="W126" s="12">
        <f>VLOOKUP($B126,[2]ok!$AY$9:$CO$434,15,0)</f>
        <v>22</v>
      </c>
      <c r="X126" s="12">
        <f>VLOOKUP($B126,[2]ok!$AY$9:$CO$434,16,0)</f>
        <v>21</v>
      </c>
      <c r="Y126" s="12">
        <f>VLOOKUP($B126,[2]ok!$AY$9:$CO$434,17,0)</f>
        <v>19</v>
      </c>
      <c r="Z126" s="12">
        <f>VLOOKUP($B126,[2]ok!$AY$9:$CO$434,18,0)</f>
        <v>18</v>
      </c>
      <c r="AA126" s="12">
        <f>VLOOKUP($B126,[2]ok!$AY$9:$CO$434,19,0)</f>
        <v>17</v>
      </c>
      <c r="AB126" s="12">
        <f>VLOOKUP($B126,[2]ok!$AY$9:$CO$434,20,0)</f>
        <v>16</v>
      </c>
      <c r="AC126" s="12">
        <f>VLOOKUP($B126,[2]ok!$AY$9:$CO$434,21,0)</f>
        <v>16</v>
      </c>
      <c r="AD126" s="12">
        <f>VLOOKUP($B126,[2]ok!$AY$9:$CO$434,22,0)</f>
        <v>75</v>
      </c>
      <c r="AE126" s="12">
        <f>VLOOKUP($B126,[2]ok!$AY$9:$CO$434,23,0)</f>
        <v>69</v>
      </c>
      <c r="AF126" s="12">
        <f>VLOOKUP($B126,[2]ok!$AY$9:$CO$434,24,0)</f>
        <v>69</v>
      </c>
      <c r="AG126" s="12">
        <f>VLOOKUP($B126,[2]ok!$AY$9:$CO$434,25,0)</f>
        <v>62</v>
      </c>
      <c r="AH126" s="12">
        <f>VLOOKUP($B126,[2]ok!$AY$9:$CO$434,26,0)</f>
        <v>56</v>
      </c>
      <c r="AI126" s="12">
        <f>VLOOKUP($B126,[2]ok!$AY$9:$CO$434,27,0)</f>
        <v>55</v>
      </c>
      <c r="AJ126" s="12">
        <f>VLOOKUP($B126,[2]ok!$AY$9:$CO$434,28,0)</f>
        <v>44</v>
      </c>
      <c r="AK126" s="12">
        <f>VLOOKUP($B126,[2]ok!$AY$9:$CO$434,29,0)</f>
        <v>33</v>
      </c>
      <c r="AL126" s="12">
        <f>VLOOKUP($B126,[2]ok!$AY$9:$CO$434,30,0)</f>
        <v>30</v>
      </c>
      <c r="AM126" s="12">
        <f>VLOOKUP($B126,[2]ok!$AY$9:$CO$434,31,0)</f>
        <v>24</v>
      </c>
      <c r="AN126" s="12">
        <f>VLOOKUP($B126,[2]ok!$AY$9:$CO$434,32,0)</f>
        <v>17</v>
      </c>
      <c r="AO126" s="12">
        <f>VLOOKUP($B126,[2]ok!$AY$9:$CO$434,33,0)</f>
        <v>11</v>
      </c>
      <c r="AP126" s="12">
        <f>VLOOKUP($B126,[2]ok!$AY$9:$CO$434,34,0)</f>
        <v>9</v>
      </c>
      <c r="AQ126" s="12">
        <f>VLOOKUP($B126,[2]ok!$AY$9:$CO$434,39,0)</f>
        <v>493</v>
      </c>
      <c r="AR126" s="12">
        <f>VLOOKUP($B126,[2]ok!$AY$9:$CO$434,40,0)</f>
        <v>55</v>
      </c>
      <c r="AS126" s="12">
        <f>VLOOKUP($B126,[2]ok!$AY$9:$CO$434,41,0)</f>
        <v>42</v>
      </c>
      <c r="AT126" s="12">
        <f>VLOOKUP($B126,[2]ok!$AY$9:$CO$434,42,0)</f>
        <v>207</v>
      </c>
      <c r="AU126" s="12">
        <f>VLOOKUP($B126,[2]ok!$AY$9:$CO$434,43,0)</f>
        <v>10</v>
      </c>
    </row>
    <row r="127" spans="1:47" s="10" customFormat="1" ht="12">
      <c r="A127" s="58">
        <v>125</v>
      </c>
      <c r="B127" s="58">
        <v>4471</v>
      </c>
      <c r="C127" s="59" t="s">
        <v>352</v>
      </c>
      <c r="D127" s="59" t="s">
        <v>308</v>
      </c>
      <c r="E127" s="59" t="s">
        <v>438</v>
      </c>
      <c r="F127" s="59" t="s">
        <v>131</v>
      </c>
      <c r="G127" s="12" t="s">
        <v>266</v>
      </c>
      <c r="H127" s="14">
        <f t="shared" si="35"/>
        <v>4471</v>
      </c>
      <c r="I127" s="14">
        <f t="shared" si="20"/>
        <v>3839</v>
      </c>
      <c r="J127" s="12">
        <f>VLOOKUP($B127,'[1]METAS 2019'!$D$4:$Q$843,5,0)</f>
        <v>50</v>
      </c>
      <c r="K127" s="12">
        <f>VLOOKUP($B127,'[1]METAS 2019'!$D$4:$Q$843,4,0)</f>
        <v>54</v>
      </c>
      <c r="L127" s="12">
        <f>VLOOKUP($B127,'[1]METAS 2019'!$D$4:$Q$843,11,0)</f>
        <v>48</v>
      </c>
      <c r="M127" s="12">
        <f>VLOOKUP($B127,'[1]METAS 2019'!$D$4:$Q$843,12,0)</f>
        <v>51</v>
      </c>
      <c r="N127" s="12">
        <f>VLOOKUP($B127,'[1]METAS 2019'!$D$4:$Q$843,13,0)</f>
        <v>76</v>
      </c>
      <c r="O127" s="12">
        <f>VLOOKUP($B127,'[1]METAS 2019'!$D$4:$Q$843,14,0)</f>
        <v>56</v>
      </c>
      <c r="P127" s="12">
        <f>VLOOKUP($B127,[2]ok!$AY$9:$CO$434,8,0)</f>
        <v>92</v>
      </c>
      <c r="Q127" s="12">
        <f>VLOOKUP($B127,[2]ok!$AY$9:$CO$434,9,0)</f>
        <v>93</v>
      </c>
      <c r="R127" s="12">
        <f>VLOOKUP($B127,[2]ok!$AY$9:$CO$434,10,0)</f>
        <v>94</v>
      </c>
      <c r="S127" s="12">
        <f>VLOOKUP($B127,[2]ok!$AY$9:$CO$434,11,0)</f>
        <v>93</v>
      </c>
      <c r="T127" s="12">
        <f>VLOOKUP($B127,[2]ok!$AY$9:$CO$434,12,0)</f>
        <v>96</v>
      </c>
      <c r="U127" s="12">
        <f>VLOOKUP($B127,[2]ok!$AY$9:$CO$434,13,0)</f>
        <v>98</v>
      </c>
      <c r="V127" s="12">
        <f>VLOOKUP($B127,[2]ok!$AY$9:$CO$434,14,0)</f>
        <v>95</v>
      </c>
      <c r="W127" s="12">
        <f>VLOOKUP($B127,[2]ok!$AY$9:$CO$434,15,0)</f>
        <v>91</v>
      </c>
      <c r="X127" s="12">
        <f>VLOOKUP($B127,[2]ok!$AY$9:$CO$434,16,0)</f>
        <v>85</v>
      </c>
      <c r="Y127" s="12">
        <f>VLOOKUP($B127,[2]ok!$AY$9:$CO$434,17,0)</f>
        <v>80</v>
      </c>
      <c r="Z127" s="12">
        <f>VLOOKUP($B127,[2]ok!$AY$9:$CO$434,18,0)</f>
        <v>73</v>
      </c>
      <c r="AA127" s="12">
        <f>VLOOKUP($B127,[2]ok!$AY$9:$CO$434,19,0)</f>
        <v>67</v>
      </c>
      <c r="AB127" s="12">
        <f>VLOOKUP($B127,[2]ok!$AY$9:$CO$434,20,0)</f>
        <v>65</v>
      </c>
      <c r="AC127" s="12">
        <f>VLOOKUP($B127,[2]ok!$AY$9:$CO$434,21,0)</f>
        <v>66</v>
      </c>
      <c r="AD127" s="12">
        <f>VLOOKUP($B127,[2]ok!$AY$9:$CO$434,22,0)</f>
        <v>314</v>
      </c>
      <c r="AE127" s="12">
        <f>VLOOKUP($B127,[2]ok!$AY$9:$CO$434,23,0)</f>
        <v>289</v>
      </c>
      <c r="AF127" s="12">
        <f>VLOOKUP($B127,[2]ok!$AY$9:$CO$434,24,0)</f>
        <v>289</v>
      </c>
      <c r="AG127" s="12">
        <f>VLOOKUP($B127,[2]ok!$AY$9:$CO$434,25,0)</f>
        <v>259</v>
      </c>
      <c r="AH127" s="12">
        <f>VLOOKUP($B127,[2]ok!$AY$9:$CO$434,26,0)</f>
        <v>233</v>
      </c>
      <c r="AI127" s="12">
        <f>VLOOKUP($B127,[2]ok!$AY$9:$CO$434,27,0)</f>
        <v>227</v>
      </c>
      <c r="AJ127" s="12">
        <f>VLOOKUP($B127,[2]ok!$AY$9:$CO$434,28,0)</f>
        <v>182</v>
      </c>
      <c r="AK127" s="12">
        <f>VLOOKUP($B127,[2]ok!$AY$9:$CO$434,29,0)</f>
        <v>140</v>
      </c>
      <c r="AL127" s="12">
        <f>VLOOKUP($B127,[2]ok!$AY$9:$CO$434,30,0)</f>
        <v>127</v>
      </c>
      <c r="AM127" s="12">
        <f>VLOOKUP($B127,[2]ok!$AY$9:$CO$434,31,0)</f>
        <v>98</v>
      </c>
      <c r="AN127" s="12">
        <f>VLOOKUP($B127,[2]ok!$AY$9:$CO$434,32,0)</f>
        <v>73</v>
      </c>
      <c r="AO127" s="12">
        <f>VLOOKUP($B127,[2]ok!$AY$9:$CO$434,33,0)</f>
        <v>47</v>
      </c>
      <c r="AP127" s="12">
        <f>VLOOKUP($B127,[2]ok!$AY$9:$CO$434,34,0)</f>
        <v>38</v>
      </c>
      <c r="AQ127" s="12">
        <f>VLOOKUP($B127,[2]ok!$AY$9:$CO$434,39,0)</f>
        <v>2053</v>
      </c>
      <c r="AR127" s="12">
        <f>VLOOKUP($B127,[2]ok!$AY$9:$CO$434,40,0)</f>
        <v>230</v>
      </c>
      <c r="AS127" s="12">
        <f>VLOOKUP($B127,[2]ok!$AY$9:$CO$434,41,0)</f>
        <v>178</v>
      </c>
      <c r="AT127" s="12">
        <f>VLOOKUP($B127,[2]ok!$AY$9:$CO$434,42,0)</f>
        <v>861</v>
      </c>
      <c r="AU127" s="12">
        <f>VLOOKUP($B127,[2]ok!$AY$9:$CO$434,43,0)</f>
        <v>50</v>
      </c>
    </row>
    <row r="128" spans="1:47" s="10" customFormat="1" ht="12">
      <c r="A128" s="58">
        <v>126</v>
      </c>
      <c r="B128" s="58">
        <v>9086</v>
      </c>
      <c r="C128" s="59" t="s">
        <v>352</v>
      </c>
      <c r="D128" s="59" t="s">
        <v>308</v>
      </c>
      <c r="E128" s="59" t="s">
        <v>438</v>
      </c>
      <c r="F128" s="59" t="s">
        <v>135</v>
      </c>
      <c r="G128" s="12" t="s">
        <v>266</v>
      </c>
      <c r="H128" s="14">
        <f t="shared" si="35"/>
        <v>9086</v>
      </c>
      <c r="I128" s="14">
        <f t="shared" si="20"/>
        <v>1543</v>
      </c>
      <c r="J128" s="12">
        <f>VLOOKUP($B128,'[1]METAS 2019'!$D$4:$Q$843,5,0)</f>
        <v>20</v>
      </c>
      <c r="K128" s="12">
        <f>VLOOKUP($B128,'[1]METAS 2019'!$D$4:$Q$843,4,0)</f>
        <v>20</v>
      </c>
      <c r="L128" s="12">
        <f>VLOOKUP($B128,'[1]METAS 2019'!$D$4:$Q$843,11,0)</f>
        <v>24</v>
      </c>
      <c r="M128" s="12">
        <f>VLOOKUP($B128,'[1]METAS 2019'!$D$4:$Q$843,12,0)</f>
        <v>21</v>
      </c>
      <c r="N128" s="12">
        <f>VLOOKUP($B128,'[1]METAS 2019'!$D$4:$Q$843,13,0)</f>
        <v>26</v>
      </c>
      <c r="O128" s="12">
        <f>VLOOKUP($B128,'[1]METAS 2019'!$D$4:$Q$843,14,0)</f>
        <v>26</v>
      </c>
      <c r="P128" s="12">
        <f>VLOOKUP($B128,[2]ok!$AY$9:$CO$434,8,0)</f>
        <v>36</v>
      </c>
      <c r="Q128" s="12">
        <f>VLOOKUP($B128,[2]ok!$AY$9:$CO$434,9,0)</f>
        <v>37</v>
      </c>
      <c r="R128" s="12">
        <f>VLOOKUP($B128,[2]ok!$AY$9:$CO$434,10,0)</f>
        <v>38</v>
      </c>
      <c r="S128" s="12">
        <f>VLOOKUP($B128,[2]ok!$AY$9:$CO$434,11,0)</f>
        <v>38</v>
      </c>
      <c r="T128" s="12">
        <f>VLOOKUP($B128,[2]ok!$AY$9:$CO$434,12,0)</f>
        <v>38</v>
      </c>
      <c r="U128" s="12">
        <f>VLOOKUP($B128,[2]ok!$AY$9:$CO$434,13,0)</f>
        <v>39</v>
      </c>
      <c r="V128" s="12">
        <f>VLOOKUP($B128,[2]ok!$AY$9:$CO$434,14,0)</f>
        <v>38</v>
      </c>
      <c r="W128" s="12">
        <f>VLOOKUP($B128,[2]ok!$AY$9:$CO$434,15,0)</f>
        <v>37</v>
      </c>
      <c r="X128" s="12">
        <f>VLOOKUP($B128,[2]ok!$AY$9:$CO$434,16,0)</f>
        <v>35</v>
      </c>
      <c r="Y128" s="12">
        <f>VLOOKUP($B128,[2]ok!$AY$9:$CO$434,17,0)</f>
        <v>32</v>
      </c>
      <c r="Z128" s="12">
        <f>VLOOKUP($B128,[2]ok!$AY$9:$CO$434,18,0)</f>
        <v>30</v>
      </c>
      <c r="AA128" s="12">
        <f>VLOOKUP($B128,[2]ok!$AY$9:$CO$434,19,0)</f>
        <v>28</v>
      </c>
      <c r="AB128" s="12">
        <f>VLOOKUP($B128,[2]ok!$AY$9:$CO$434,20,0)</f>
        <v>27</v>
      </c>
      <c r="AC128" s="12">
        <f>VLOOKUP($B128,[2]ok!$AY$9:$CO$434,21,0)</f>
        <v>26</v>
      </c>
      <c r="AD128" s="12">
        <f>VLOOKUP($B128,[2]ok!$AY$9:$CO$434,22,0)</f>
        <v>125</v>
      </c>
      <c r="AE128" s="12">
        <f>VLOOKUP($B128,[2]ok!$AY$9:$CO$434,23,0)</f>
        <v>115</v>
      </c>
      <c r="AF128" s="12">
        <f>VLOOKUP($B128,[2]ok!$AY$9:$CO$434,24,0)</f>
        <v>116</v>
      </c>
      <c r="AG128" s="12">
        <f>VLOOKUP($B128,[2]ok!$AY$9:$CO$434,25,0)</f>
        <v>104</v>
      </c>
      <c r="AH128" s="12">
        <f>VLOOKUP($B128,[2]ok!$AY$9:$CO$434,26,0)</f>
        <v>93</v>
      </c>
      <c r="AI128" s="12">
        <f>VLOOKUP($B128,[2]ok!$AY$9:$CO$434,27,0)</f>
        <v>91</v>
      </c>
      <c r="AJ128" s="12">
        <f>VLOOKUP($B128,[2]ok!$AY$9:$CO$434,28,0)</f>
        <v>73</v>
      </c>
      <c r="AK128" s="12">
        <f>VLOOKUP($B128,[2]ok!$AY$9:$CO$434,29,0)</f>
        <v>56</v>
      </c>
      <c r="AL128" s="12">
        <f>VLOOKUP($B128,[2]ok!$AY$9:$CO$434,30,0)</f>
        <v>51</v>
      </c>
      <c r="AM128" s="12">
        <f>VLOOKUP($B128,[2]ok!$AY$9:$CO$434,31,0)</f>
        <v>40</v>
      </c>
      <c r="AN128" s="12">
        <f>VLOOKUP($B128,[2]ok!$AY$9:$CO$434,32,0)</f>
        <v>29</v>
      </c>
      <c r="AO128" s="12">
        <f>VLOOKUP($B128,[2]ok!$AY$9:$CO$434,33,0)</f>
        <v>19</v>
      </c>
      <c r="AP128" s="12">
        <f>VLOOKUP($B128,[2]ok!$AY$9:$CO$434,34,0)</f>
        <v>15</v>
      </c>
      <c r="AQ128" s="12">
        <f>VLOOKUP($B128,[2]ok!$AY$9:$CO$434,39,0)</f>
        <v>821</v>
      </c>
      <c r="AR128" s="12">
        <f>VLOOKUP($B128,[2]ok!$AY$9:$CO$434,40,0)</f>
        <v>92</v>
      </c>
      <c r="AS128" s="12">
        <f>VLOOKUP($B128,[2]ok!$AY$9:$CO$434,41,0)</f>
        <v>71</v>
      </c>
      <c r="AT128" s="12">
        <f>VLOOKUP($B128,[2]ok!$AY$9:$CO$434,42,0)</f>
        <v>344</v>
      </c>
      <c r="AU128" s="12">
        <f>VLOOKUP($B128,[2]ok!$AY$9:$CO$434,43,0)</f>
        <v>25</v>
      </c>
    </row>
    <row r="129" spans="1:47" s="10" customFormat="1" ht="12">
      <c r="A129" s="70">
        <v>127</v>
      </c>
      <c r="B129" s="70"/>
      <c r="C129" s="73" t="s">
        <v>352</v>
      </c>
      <c r="D129" s="73" t="s">
        <v>308</v>
      </c>
      <c r="E129" s="73" t="s">
        <v>439</v>
      </c>
      <c r="F129" s="73" t="s">
        <v>439</v>
      </c>
      <c r="G129" s="68" t="s">
        <v>1214</v>
      </c>
      <c r="H129" s="67"/>
      <c r="I129" s="67">
        <f t="shared" si="20"/>
        <v>8807</v>
      </c>
      <c r="J129" s="68">
        <f t="shared" ref="J129:AU129" si="36">SUM(J130:J132)</f>
        <v>118</v>
      </c>
      <c r="K129" s="68">
        <f t="shared" si="36"/>
        <v>124</v>
      </c>
      <c r="L129" s="68">
        <f t="shared" si="36"/>
        <v>123</v>
      </c>
      <c r="M129" s="68">
        <f t="shared" si="36"/>
        <v>153</v>
      </c>
      <c r="N129" s="68">
        <f t="shared" si="36"/>
        <v>172</v>
      </c>
      <c r="O129" s="68">
        <f t="shared" si="36"/>
        <v>170</v>
      </c>
      <c r="P129" s="68">
        <f t="shared" si="36"/>
        <v>200</v>
      </c>
      <c r="Q129" s="68">
        <f t="shared" si="36"/>
        <v>203</v>
      </c>
      <c r="R129" s="68">
        <f t="shared" si="36"/>
        <v>208</v>
      </c>
      <c r="S129" s="68">
        <f t="shared" si="36"/>
        <v>207</v>
      </c>
      <c r="T129" s="68">
        <f t="shared" si="36"/>
        <v>212</v>
      </c>
      <c r="U129" s="68">
        <f t="shared" si="36"/>
        <v>214</v>
      </c>
      <c r="V129" s="68">
        <f t="shared" si="36"/>
        <v>214</v>
      </c>
      <c r="W129" s="68">
        <f t="shared" si="36"/>
        <v>210</v>
      </c>
      <c r="X129" s="68">
        <f t="shared" si="36"/>
        <v>203</v>
      </c>
      <c r="Y129" s="68">
        <f t="shared" si="36"/>
        <v>191</v>
      </c>
      <c r="Z129" s="68">
        <f t="shared" si="36"/>
        <v>182</v>
      </c>
      <c r="AA129" s="68">
        <f t="shared" si="36"/>
        <v>173</v>
      </c>
      <c r="AB129" s="68">
        <f t="shared" si="36"/>
        <v>168</v>
      </c>
      <c r="AC129" s="68">
        <f t="shared" si="36"/>
        <v>162</v>
      </c>
      <c r="AD129" s="68">
        <f t="shared" si="36"/>
        <v>717</v>
      </c>
      <c r="AE129" s="68">
        <f t="shared" si="36"/>
        <v>669</v>
      </c>
      <c r="AF129" s="68">
        <f t="shared" si="36"/>
        <v>690</v>
      </c>
      <c r="AG129" s="68">
        <f t="shared" si="36"/>
        <v>598</v>
      </c>
      <c r="AH129" s="68">
        <f t="shared" si="36"/>
        <v>577</v>
      </c>
      <c r="AI129" s="68">
        <f t="shared" si="36"/>
        <v>461</v>
      </c>
      <c r="AJ129" s="68">
        <f t="shared" si="36"/>
        <v>421</v>
      </c>
      <c r="AK129" s="68">
        <f t="shared" si="36"/>
        <v>284</v>
      </c>
      <c r="AL129" s="68">
        <f t="shared" si="36"/>
        <v>284</v>
      </c>
      <c r="AM129" s="68">
        <f t="shared" si="36"/>
        <v>199</v>
      </c>
      <c r="AN129" s="68">
        <f t="shared" si="36"/>
        <v>143</v>
      </c>
      <c r="AO129" s="68">
        <f t="shared" si="36"/>
        <v>87</v>
      </c>
      <c r="AP129" s="68">
        <f t="shared" si="36"/>
        <v>70</v>
      </c>
      <c r="AQ129" s="68">
        <f t="shared" si="36"/>
        <v>4673</v>
      </c>
      <c r="AR129" s="68">
        <f t="shared" si="36"/>
        <v>527</v>
      </c>
      <c r="AS129" s="68">
        <f t="shared" si="36"/>
        <v>426</v>
      </c>
      <c r="AT129" s="68">
        <f t="shared" si="36"/>
        <v>2016</v>
      </c>
      <c r="AU129" s="68">
        <f t="shared" si="36"/>
        <v>127</v>
      </c>
    </row>
    <row r="130" spans="1:47" s="10" customFormat="1" ht="12">
      <c r="A130" s="58">
        <v>128</v>
      </c>
      <c r="B130" s="58">
        <v>4481</v>
      </c>
      <c r="C130" s="59" t="s">
        <v>352</v>
      </c>
      <c r="D130" s="59" t="s">
        <v>308</v>
      </c>
      <c r="E130" s="59" t="s">
        <v>439</v>
      </c>
      <c r="F130" s="59" t="s">
        <v>158</v>
      </c>
      <c r="G130" s="12" t="s">
        <v>271</v>
      </c>
      <c r="H130" s="14">
        <f>B130</f>
        <v>4481</v>
      </c>
      <c r="I130" s="14">
        <f t="shared" si="20"/>
        <v>4172</v>
      </c>
      <c r="J130" s="12">
        <f>VLOOKUP($B130,'[1]METAS 2019'!$D$4:$Q$843,5,0)</f>
        <v>56</v>
      </c>
      <c r="K130" s="12">
        <f>VLOOKUP($B130,'[1]METAS 2019'!$D$4:$Q$843,4,0)</f>
        <v>68</v>
      </c>
      <c r="L130" s="12">
        <f>VLOOKUP($B130,'[1]METAS 2019'!$D$4:$Q$843,11,0)</f>
        <v>56</v>
      </c>
      <c r="M130" s="12">
        <f>VLOOKUP($B130,'[1]METAS 2019'!$D$4:$Q$843,12,0)</f>
        <v>61</v>
      </c>
      <c r="N130" s="12">
        <f>VLOOKUP($B130,'[1]METAS 2019'!$D$4:$Q$843,13,0)</f>
        <v>84</v>
      </c>
      <c r="O130" s="12">
        <f>VLOOKUP($B130,'[1]METAS 2019'!$D$4:$Q$843,14,0)</f>
        <v>76</v>
      </c>
      <c r="P130" s="12">
        <f>VLOOKUP($B130,[2]ok!$AY$9:$CO$434,8,0)</f>
        <v>95</v>
      </c>
      <c r="Q130" s="12">
        <f>VLOOKUP($B130,[2]ok!$AY$9:$CO$434,9,0)</f>
        <v>97</v>
      </c>
      <c r="R130" s="12">
        <f>VLOOKUP($B130,[2]ok!$AY$9:$CO$434,10,0)</f>
        <v>99</v>
      </c>
      <c r="S130" s="12">
        <f>VLOOKUP($B130,[2]ok!$AY$9:$CO$434,11,0)</f>
        <v>98</v>
      </c>
      <c r="T130" s="12">
        <f>VLOOKUP($B130,[2]ok!$AY$9:$CO$434,12,0)</f>
        <v>101</v>
      </c>
      <c r="U130" s="12">
        <f>VLOOKUP($B130,[2]ok!$AY$9:$CO$434,13,0)</f>
        <v>101</v>
      </c>
      <c r="V130" s="12">
        <f>VLOOKUP($B130,[2]ok!$AY$9:$CO$434,14,0)</f>
        <v>101</v>
      </c>
      <c r="W130" s="12">
        <f>VLOOKUP($B130,[2]ok!$AY$9:$CO$434,15,0)</f>
        <v>99</v>
      </c>
      <c r="X130" s="12">
        <f>VLOOKUP($B130,[2]ok!$AY$9:$CO$434,16,0)</f>
        <v>97</v>
      </c>
      <c r="Y130" s="12">
        <f>VLOOKUP($B130,[2]ok!$AY$9:$CO$434,17,0)</f>
        <v>90</v>
      </c>
      <c r="Z130" s="12">
        <f>VLOOKUP($B130,[2]ok!$AY$9:$CO$434,18,0)</f>
        <v>86</v>
      </c>
      <c r="AA130" s="12">
        <f>VLOOKUP($B130,[2]ok!$AY$9:$CO$434,19,0)</f>
        <v>82</v>
      </c>
      <c r="AB130" s="12">
        <f>VLOOKUP($B130,[2]ok!$AY$9:$CO$434,20,0)</f>
        <v>80</v>
      </c>
      <c r="AC130" s="12">
        <f>VLOOKUP($B130,[2]ok!$AY$9:$CO$434,21,0)</f>
        <v>77</v>
      </c>
      <c r="AD130" s="12">
        <f>VLOOKUP($B130,[2]ok!$AY$9:$CO$434,22,0)</f>
        <v>340</v>
      </c>
      <c r="AE130" s="12">
        <f>VLOOKUP($B130,[2]ok!$AY$9:$CO$434,23,0)</f>
        <v>318</v>
      </c>
      <c r="AF130" s="12">
        <f>VLOOKUP($B130,[2]ok!$AY$9:$CO$434,24,0)</f>
        <v>328</v>
      </c>
      <c r="AG130" s="12">
        <f>VLOOKUP($B130,[2]ok!$AY$9:$CO$434,25,0)</f>
        <v>283</v>
      </c>
      <c r="AH130" s="12">
        <f>VLOOKUP($B130,[2]ok!$AY$9:$CO$434,26,0)</f>
        <v>274</v>
      </c>
      <c r="AI130" s="12">
        <f>VLOOKUP($B130,[2]ok!$AY$9:$CO$434,27,0)</f>
        <v>219</v>
      </c>
      <c r="AJ130" s="12">
        <f>VLOOKUP($B130,[2]ok!$AY$9:$CO$434,28,0)</f>
        <v>199</v>
      </c>
      <c r="AK130" s="12">
        <f>VLOOKUP($B130,[2]ok!$AY$9:$CO$434,29,0)</f>
        <v>135</v>
      </c>
      <c r="AL130" s="12">
        <f>VLOOKUP($B130,[2]ok!$AY$9:$CO$434,30,0)</f>
        <v>135</v>
      </c>
      <c r="AM130" s="12">
        <f>VLOOKUP($B130,[2]ok!$AY$9:$CO$434,31,0)</f>
        <v>95</v>
      </c>
      <c r="AN130" s="12">
        <f>VLOOKUP($B130,[2]ok!$AY$9:$CO$434,32,0)</f>
        <v>68</v>
      </c>
      <c r="AO130" s="12">
        <f>VLOOKUP($B130,[2]ok!$AY$9:$CO$434,33,0)</f>
        <v>41</v>
      </c>
      <c r="AP130" s="12">
        <f>VLOOKUP($B130,[2]ok!$AY$9:$CO$434,34,0)</f>
        <v>33</v>
      </c>
      <c r="AQ130" s="12">
        <f>VLOOKUP($B130,[2]ok!$AY$9:$CO$434,39,0)</f>
        <v>2218</v>
      </c>
      <c r="AR130" s="12">
        <f>VLOOKUP($B130,[2]ok!$AY$9:$CO$434,40,0)</f>
        <v>250</v>
      </c>
      <c r="AS130" s="12">
        <f>VLOOKUP($B130,[2]ok!$AY$9:$CO$434,41,0)</f>
        <v>202</v>
      </c>
      <c r="AT130" s="12">
        <f>VLOOKUP($B130,[2]ok!$AY$9:$CO$434,42,0)</f>
        <v>957</v>
      </c>
      <c r="AU130" s="12">
        <f>VLOOKUP($B130,[2]ok!$AY$9:$CO$434,43,0)</f>
        <v>60</v>
      </c>
    </row>
    <row r="131" spans="1:47" s="10" customFormat="1" ht="12">
      <c r="A131" s="58">
        <v>129</v>
      </c>
      <c r="B131" s="58">
        <v>4480</v>
      </c>
      <c r="C131" s="59" t="s">
        <v>352</v>
      </c>
      <c r="D131" s="59" t="s">
        <v>308</v>
      </c>
      <c r="E131" s="59" t="s">
        <v>439</v>
      </c>
      <c r="F131" s="59" t="s">
        <v>159</v>
      </c>
      <c r="G131" s="12" t="s">
        <v>266</v>
      </c>
      <c r="H131" s="14">
        <f>B131</f>
        <v>4480</v>
      </c>
      <c r="I131" s="14">
        <f t="shared" si="20"/>
        <v>2846</v>
      </c>
      <c r="J131" s="12">
        <f>VLOOKUP($B131,'[1]METAS 2019'!$D$4:$Q$843,5,0)</f>
        <v>38</v>
      </c>
      <c r="K131" s="12">
        <f>VLOOKUP($B131,'[1]METAS 2019'!$D$4:$Q$843,4,0)</f>
        <v>32</v>
      </c>
      <c r="L131" s="12">
        <f>VLOOKUP($B131,'[1]METAS 2019'!$D$4:$Q$843,11,0)</f>
        <v>45</v>
      </c>
      <c r="M131" s="12">
        <f>VLOOKUP($B131,'[1]METAS 2019'!$D$4:$Q$843,12,0)</f>
        <v>60</v>
      </c>
      <c r="N131" s="12">
        <f>VLOOKUP($B131,'[1]METAS 2019'!$D$4:$Q$843,13,0)</f>
        <v>51</v>
      </c>
      <c r="O131" s="12">
        <f>VLOOKUP($B131,'[1]METAS 2019'!$D$4:$Q$843,14,0)</f>
        <v>61</v>
      </c>
      <c r="P131" s="12">
        <f>VLOOKUP($B131,[2]ok!$AY$9:$CO$434,8,0)</f>
        <v>64</v>
      </c>
      <c r="Q131" s="12">
        <f>VLOOKUP($B131,[2]ok!$AY$9:$CO$434,9,0)</f>
        <v>65</v>
      </c>
      <c r="R131" s="12">
        <f>VLOOKUP($B131,[2]ok!$AY$9:$CO$434,10,0)</f>
        <v>67</v>
      </c>
      <c r="S131" s="12">
        <f>VLOOKUP($B131,[2]ok!$AY$9:$CO$434,11,0)</f>
        <v>67</v>
      </c>
      <c r="T131" s="12">
        <f>VLOOKUP($B131,[2]ok!$AY$9:$CO$434,12,0)</f>
        <v>68</v>
      </c>
      <c r="U131" s="12">
        <f>VLOOKUP($B131,[2]ok!$AY$9:$CO$434,13,0)</f>
        <v>69</v>
      </c>
      <c r="V131" s="12">
        <f>VLOOKUP($B131,[2]ok!$AY$9:$CO$434,14,0)</f>
        <v>69</v>
      </c>
      <c r="W131" s="12">
        <f>VLOOKUP($B131,[2]ok!$AY$9:$CO$434,15,0)</f>
        <v>68</v>
      </c>
      <c r="X131" s="12">
        <f>VLOOKUP($B131,[2]ok!$AY$9:$CO$434,16,0)</f>
        <v>65</v>
      </c>
      <c r="Y131" s="12">
        <f>VLOOKUP($B131,[2]ok!$AY$9:$CO$434,17,0)</f>
        <v>62</v>
      </c>
      <c r="Z131" s="12">
        <f>VLOOKUP($B131,[2]ok!$AY$9:$CO$434,18,0)</f>
        <v>59</v>
      </c>
      <c r="AA131" s="12">
        <f>VLOOKUP($B131,[2]ok!$AY$9:$CO$434,19,0)</f>
        <v>56</v>
      </c>
      <c r="AB131" s="12">
        <f>VLOOKUP($B131,[2]ok!$AY$9:$CO$434,20,0)</f>
        <v>54</v>
      </c>
      <c r="AC131" s="12">
        <f>VLOOKUP($B131,[2]ok!$AY$9:$CO$434,21,0)</f>
        <v>52</v>
      </c>
      <c r="AD131" s="12">
        <f>VLOOKUP($B131,[2]ok!$AY$9:$CO$434,22,0)</f>
        <v>231</v>
      </c>
      <c r="AE131" s="12">
        <f>VLOOKUP($B131,[2]ok!$AY$9:$CO$434,23,0)</f>
        <v>215</v>
      </c>
      <c r="AF131" s="12">
        <f>VLOOKUP($B131,[2]ok!$AY$9:$CO$434,24,0)</f>
        <v>222</v>
      </c>
      <c r="AG131" s="12">
        <f>VLOOKUP($B131,[2]ok!$AY$9:$CO$434,25,0)</f>
        <v>193</v>
      </c>
      <c r="AH131" s="12">
        <f>VLOOKUP($B131,[2]ok!$AY$9:$CO$434,26,0)</f>
        <v>186</v>
      </c>
      <c r="AI131" s="12">
        <f>VLOOKUP($B131,[2]ok!$AY$9:$CO$434,27,0)</f>
        <v>148</v>
      </c>
      <c r="AJ131" s="12">
        <f>VLOOKUP($B131,[2]ok!$AY$9:$CO$434,28,0)</f>
        <v>136</v>
      </c>
      <c r="AK131" s="12">
        <f>VLOOKUP($B131,[2]ok!$AY$9:$CO$434,29,0)</f>
        <v>91</v>
      </c>
      <c r="AL131" s="12">
        <f>VLOOKUP($B131,[2]ok!$AY$9:$CO$434,30,0)</f>
        <v>91</v>
      </c>
      <c r="AM131" s="12">
        <f>VLOOKUP($B131,[2]ok!$AY$9:$CO$434,31,0)</f>
        <v>64</v>
      </c>
      <c r="AN131" s="12">
        <f>VLOOKUP($B131,[2]ok!$AY$9:$CO$434,32,0)</f>
        <v>46</v>
      </c>
      <c r="AO131" s="12">
        <f>VLOOKUP($B131,[2]ok!$AY$9:$CO$434,33,0)</f>
        <v>28</v>
      </c>
      <c r="AP131" s="12">
        <f>VLOOKUP($B131,[2]ok!$AY$9:$CO$434,34,0)</f>
        <v>23</v>
      </c>
      <c r="AQ131" s="12">
        <f>VLOOKUP($B131,[2]ok!$AY$9:$CO$434,39,0)</f>
        <v>1505</v>
      </c>
      <c r="AR131" s="12">
        <f>VLOOKUP($B131,[2]ok!$AY$9:$CO$434,40,0)</f>
        <v>170</v>
      </c>
      <c r="AS131" s="12">
        <f>VLOOKUP($B131,[2]ok!$AY$9:$CO$434,41,0)</f>
        <v>137</v>
      </c>
      <c r="AT131" s="12">
        <f>VLOOKUP($B131,[2]ok!$AY$9:$CO$434,42,0)</f>
        <v>649</v>
      </c>
      <c r="AU131" s="12">
        <f>VLOOKUP($B131,[2]ok!$AY$9:$CO$434,43,0)</f>
        <v>42</v>
      </c>
    </row>
    <row r="132" spans="1:47" s="10" customFormat="1" ht="12">
      <c r="A132" s="58">
        <v>130</v>
      </c>
      <c r="B132" s="58">
        <v>6756</v>
      </c>
      <c r="C132" s="59" t="s">
        <v>352</v>
      </c>
      <c r="D132" s="59" t="s">
        <v>308</v>
      </c>
      <c r="E132" s="59" t="s">
        <v>439</v>
      </c>
      <c r="F132" s="59" t="s">
        <v>160</v>
      </c>
      <c r="G132" s="12" t="s">
        <v>266</v>
      </c>
      <c r="H132" s="14">
        <f>B132</f>
        <v>6756</v>
      </c>
      <c r="I132" s="14">
        <f t="shared" ref="I132:I195" si="37">SUM(J132:AP132)</f>
        <v>1789</v>
      </c>
      <c r="J132" s="12">
        <f>VLOOKUP($B132,'[1]METAS 2019'!$D$4:$Q$843,5,0)</f>
        <v>24</v>
      </c>
      <c r="K132" s="12">
        <f>VLOOKUP($B132,'[1]METAS 2019'!$D$4:$Q$843,4,0)</f>
        <v>24</v>
      </c>
      <c r="L132" s="12">
        <f>VLOOKUP($B132,'[1]METAS 2019'!$D$4:$Q$843,11,0)</f>
        <v>22</v>
      </c>
      <c r="M132" s="12">
        <f>VLOOKUP($B132,'[1]METAS 2019'!$D$4:$Q$843,12,0)</f>
        <v>32</v>
      </c>
      <c r="N132" s="12">
        <f>VLOOKUP($B132,'[1]METAS 2019'!$D$4:$Q$843,13,0)</f>
        <v>37</v>
      </c>
      <c r="O132" s="12">
        <f>VLOOKUP($B132,'[1]METAS 2019'!$D$4:$Q$843,14,0)</f>
        <v>33</v>
      </c>
      <c r="P132" s="12">
        <f>VLOOKUP($B132,[2]ok!$AY$9:$CO$434,8,0)</f>
        <v>41</v>
      </c>
      <c r="Q132" s="12">
        <f>VLOOKUP($B132,[2]ok!$AY$9:$CO$434,9,0)</f>
        <v>41</v>
      </c>
      <c r="R132" s="12">
        <f>VLOOKUP($B132,[2]ok!$AY$9:$CO$434,10,0)</f>
        <v>42</v>
      </c>
      <c r="S132" s="12">
        <f>VLOOKUP($B132,[2]ok!$AY$9:$CO$434,11,0)</f>
        <v>42</v>
      </c>
      <c r="T132" s="12">
        <f>VLOOKUP($B132,[2]ok!$AY$9:$CO$434,12,0)</f>
        <v>43</v>
      </c>
      <c r="U132" s="12">
        <f>VLOOKUP($B132,[2]ok!$AY$9:$CO$434,13,0)</f>
        <v>44</v>
      </c>
      <c r="V132" s="12">
        <f>VLOOKUP($B132,[2]ok!$AY$9:$CO$434,14,0)</f>
        <v>44</v>
      </c>
      <c r="W132" s="12">
        <f>VLOOKUP($B132,[2]ok!$AY$9:$CO$434,15,0)</f>
        <v>43</v>
      </c>
      <c r="X132" s="12">
        <f>VLOOKUP($B132,[2]ok!$AY$9:$CO$434,16,0)</f>
        <v>41</v>
      </c>
      <c r="Y132" s="12">
        <f>VLOOKUP($B132,[2]ok!$AY$9:$CO$434,17,0)</f>
        <v>39</v>
      </c>
      <c r="Z132" s="12">
        <f>VLOOKUP($B132,[2]ok!$AY$9:$CO$434,18,0)</f>
        <v>37</v>
      </c>
      <c r="AA132" s="12">
        <f>VLOOKUP($B132,[2]ok!$AY$9:$CO$434,19,0)</f>
        <v>35</v>
      </c>
      <c r="AB132" s="12">
        <f>VLOOKUP($B132,[2]ok!$AY$9:$CO$434,20,0)</f>
        <v>34</v>
      </c>
      <c r="AC132" s="12">
        <f>VLOOKUP($B132,[2]ok!$AY$9:$CO$434,21,0)</f>
        <v>33</v>
      </c>
      <c r="AD132" s="12">
        <f>VLOOKUP($B132,[2]ok!$AY$9:$CO$434,22,0)</f>
        <v>146</v>
      </c>
      <c r="AE132" s="12">
        <f>VLOOKUP($B132,[2]ok!$AY$9:$CO$434,23,0)</f>
        <v>136</v>
      </c>
      <c r="AF132" s="12">
        <f>VLOOKUP($B132,[2]ok!$AY$9:$CO$434,24,0)</f>
        <v>140</v>
      </c>
      <c r="AG132" s="12">
        <f>VLOOKUP($B132,[2]ok!$AY$9:$CO$434,25,0)</f>
        <v>122</v>
      </c>
      <c r="AH132" s="12">
        <f>VLOOKUP($B132,[2]ok!$AY$9:$CO$434,26,0)</f>
        <v>117</v>
      </c>
      <c r="AI132" s="12">
        <f>VLOOKUP($B132,[2]ok!$AY$9:$CO$434,27,0)</f>
        <v>94</v>
      </c>
      <c r="AJ132" s="12">
        <f>VLOOKUP($B132,[2]ok!$AY$9:$CO$434,28,0)</f>
        <v>86</v>
      </c>
      <c r="AK132" s="12">
        <f>VLOOKUP($B132,[2]ok!$AY$9:$CO$434,29,0)</f>
        <v>58</v>
      </c>
      <c r="AL132" s="12">
        <f>VLOOKUP($B132,[2]ok!$AY$9:$CO$434,30,0)</f>
        <v>58</v>
      </c>
      <c r="AM132" s="12">
        <f>VLOOKUP($B132,[2]ok!$AY$9:$CO$434,31,0)</f>
        <v>40</v>
      </c>
      <c r="AN132" s="12">
        <f>VLOOKUP($B132,[2]ok!$AY$9:$CO$434,32,0)</f>
        <v>29</v>
      </c>
      <c r="AO132" s="12">
        <f>VLOOKUP($B132,[2]ok!$AY$9:$CO$434,33,0)</f>
        <v>18</v>
      </c>
      <c r="AP132" s="12">
        <f>VLOOKUP($B132,[2]ok!$AY$9:$CO$434,34,0)</f>
        <v>14</v>
      </c>
      <c r="AQ132" s="12">
        <f>VLOOKUP($B132,[2]ok!$AY$9:$CO$434,39,0)</f>
        <v>950</v>
      </c>
      <c r="AR132" s="12">
        <f>VLOOKUP($B132,[2]ok!$AY$9:$CO$434,40,0)</f>
        <v>107</v>
      </c>
      <c r="AS132" s="12">
        <f>VLOOKUP($B132,[2]ok!$AY$9:$CO$434,41,0)</f>
        <v>87</v>
      </c>
      <c r="AT132" s="12">
        <f>VLOOKUP($B132,[2]ok!$AY$9:$CO$434,42,0)</f>
        <v>410</v>
      </c>
      <c r="AU132" s="12">
        <f>VLOOKUP($B132,[2]ok!$AY$9:$CO$434,43,0)</f>
        <v>25</v>
      </c>
    </row>
    <row r="133" spans="1:47" s="10" customFormat="1" ht="12">
      <c r="A133" s="70">
        <v>131</v>
      </c>
      <c r="B133" s="70"/>
      <c r="C133" s="73" t="s">
        <v>352</v>
      </c>
      <c r="D133" s="73" t="s">
        <v>308</v>
      </c>
      <c r="E133" s="73" t="s">
        <v>441</v>
      </c>
      <c r="F133" s="73" t="s">
        <v>441</v>
      </c>
      <c r="G133" s="68" t="s">
        <v>1214</v>
      </c>
      <c r="H133" s="67"/>
      <c r="I133" s="67">
        <f t="shared" si="37"/>
        <v>9821</v>
      </c>
      <c r="J133" s="68">
        <f t="shared" ref="J133:AU133" si="38">SUM(J134:J140)</f>
        <v>111</v>
      </c>
      <c r="K133" s="68">
        <f t="shared" si="38"/>
        <v>116</v>
      </c>
      <c r="L133" s="68">
        <f t="shared" si="38"/>
        <v>122</v>
      </c>
      <c r="M133" s="68">
        <f t="shared" si="38"/>
        <v>144</v>
      </c>
      <c r="N133" s="68">
        <f t="shared" si="38"/>
        <v>150</v>
      </c>
      <c r="O133" s="68">
        <f t="shared" si="38"/>
        <v>165</v>
      </c>
      <c r="P133" s="68">
        <f t="shared" si="38"/>
        <v>165</v>
      </c>
      <c r="Q133" s="68">
        <f t="shared" si="38"/>
        <v>179</v>
      </c>
      <c r="R133" s="68">
        <f t="shared" si="38"/>
        <v>195</v>
      </c>
      <c r="S133" s="68">
        <f t="shared" si="38"/>
        <v>212</v>
      </c>
      <c r="T133" s="68">
        <f t="shared" si="38"/>
        <v>231</v>
      </c>
      <c r="U133" s="68">
        <f t="shared" si="38"/>
        <v>251</v>
      </c>
      <c r="V133" s="68">
        <f t="shared" si="38"/>
        <v>262</v>
      </c>
      <c r="W133" s="68">
        <f t="shared" si="38"/>
        <v>253</v>
      </c>
      <c r="X133" s="68">
        <f t="shared" si="38"/>
        <v>231</v>
      </c>
      <c r="Y133" s="68">
        <f t="shared" si="38"/>
        <v>214</v>
      </c>
      <c r="Z133" s="68">
        <f t="shared" si="38"/>
        <v>194</v>
      </c>
      <c r="AA133" s="68">
        <f t="shared" si="38"/>
        <v>177</v>
      </c>
      <c r="AB133" s="68">
        <f t="shared" si="38"/>
        <v>167</v>
      </c>
      <c r="AC133" s="68">
        <f t="shared" si="38"/>
        <v>159</v>
      </c>
      <c r="AD133" s="68">
        <f t="shared" si="38"/>
        <v>700</v>
      </c>
      <c r="AE133" s="68">
        <f t="shared" si="38"/>
        <v>662</v>
      </c>
      <c r="AF133" s="68">
        <f t="shared" si="38"/>
        <v>766</v>
      </c>
      <c r="AG133" s="68">
        <f t="shared" si="38"/>
        <v>766</v>
      </c>
      <c r="AH133" s="68">
        <f t="shared" si="38"/>
        <v>703</v>
      </c>
      <c r="AI133" s="68">
        <f t="shared" si="38"/>
        <v>564</v>
      </c>
      <c r="AJ133" s="68">
        <f t="shared" si="38"/>
        <v>474</v>
      </c>
      <c r="AK133" s="68">
        <f t="shared" si="38"/>
        <v>403</v>
      </c>
      <c r="AL133" s="68">
        <f t="shared" si="38"/>
        <v>327</v>
      </c>
      <c r="AM133" s="68">
        <f t="shared" si="38"/>
        <v>302</v>
      </c>
      <c r="AN133" s="68">
        <f t="shared" si="38"/>
        <v>217</v>
      </c>
      <c r="AO133" s="68">
        <f t="shared" si="38"/>
        <v>133</v>
      </c>
      <c r="AP133" s="68">
        <f t="shared" si="38"/>
        <v>106</v>
      </c>
      <c r="AQ133" s="68">
        <f t="shared" si="38"/>
        <v>5227</v>
      </c>
      <c r="AR133" s="68">
        <f t="shared" si="38"/>
        <v>642</v>
      </c>
      <c r="AS133" s="68">
        <f t="shared" si="38"/>
        <v>465</v>
      </c>
      <c r="AT133" s="68">
        <f t="shared" si="38"/>
        <v>2308</v>
      </c>
      <c r="AU133" s="68">
        <f t="shared" si="38"/>
        <v>120</v>
      </c>
    </row>
    <row r="134" spans="1:47" s="10" customFormat="1" ht="12">
      <c r="A134" s="58">
        <v>132</v>
      </c>
      <c r="B134" s="58">
        <v>11149</v>
      </c>
      <c r="C134" s="59" t="s">
        <v>352</v>
      </c>
      <c r="D134" s="59" t="s">
        <v>308</v>
      </c>
      <c r="E134" s="59" t="s">
        <v>441</v>
      </c>
      <c r="F134" s="59" t="s">
        <v>152</v>
      </c>
      <c r="G134" s="12" t="s">
        <v>266</v>
      </c>
      <c r="H134" s="14">
        <f t="shared" ref="H134:H140" si="39">B134</f>
        <v>11149</v>
      </c>
      <c r="I134" s="14">
        <f t="shared" si="37"/>
        <v>1242</v>
      </c>
      <c r="J134" s="12">
        <f>VLOOKUP($B134,'[1]METAS 2019'!$D$4:$Q$843,5,0)</f>
        <v>14</v>
      </c>
      <c r="K134" s="12">
        <f>VLOOKUP($B134,'[1]METAS 2019'!$D$4:$Q$843,4,0)</f>
        <v>14</v>
      </c>
      <c r="L134" s="12">
        <f>VLOOKUP($B134,'[1]METAS 2019'!$D$4:$Q$843,11,0)</f>
        <v>16</v>
      </c>
      <c r="M134" s="12">
        <f>VLOOKUP($B134,'[1]METAS 2019'!$D$4:$Q$843,12,0)</f>
        <v>21</v>
      </c>
      <c r="N134" s="12">
        <f>VLOOKUP($B134,'[1]METAS 2019'!$D$4:$Q$843,13,0)</f>
        <v>23</v>
      </c>
      <c r="O134" s="12">
        <f>VLOOKUP($B134,'[1]METAS 2019'!$D$4:$Q$843,14,0)</f>
        <v>17</v>
      </c>
      <c r="P134" s="12">
        <f>VLOOKUP($B134,[2]ok!$AY$9:$CO$434,8,0)</f>
        <v>21</v>
      </c>
      <c r="Q134" s="12">
        <f>VLOOKUP($B134,[2]ok!$AY$9:$CO$434,9,0)</f>
        <v>23</v>
      </c>
      <c r="R134" s="12">
        <f>VLOOKUP($B134,[2]ok!$AY$9:$CO$434,10,0)</f>
        <v>25</v>
      </c>
      <c r="S134" s="12">
        <f>VLOOKUP($B134,[2]ok!$AY$9:$CO$434,11,0)</f>
        <v>27</v>
      </c>
      <c r="T134" s="12">
        <f>VLOOKUP($B134,[2]ok!$AY$9:$CO$434,12,0)</f>
        <v>29</v>
      </c>
      <c r="U134" s="12">
        <f>VLOOKUP($B134,[2]ok!$AY$9:$CO$434,13,0)</f>
        <v>32</v>
      </c>
      <c r="V134" s="12">
        <f>VLOOKUP($B134,[2]ok!$AY$9:$CO$434,14,0)</f>
        <v>33</v>
      </c>
      <c r="W134" s="12">
        <f>VLOOKUP($B134,[2]ok!$AY$9:$CO$434,15,0)</f>
        <v>32</v>
      </c>
      <c r="X134" s="12">
        <f>VLOOKUP($B134,[2]ok!$AY$9:$CO$434,16,0)</f>
        <v>29</v>
      </c>
      <c r="Y134" s="12">
        <f>VLOOKUP($B134,[2]ok!$AY$9:$CO$434,17,0)</f>
        <v>27</v>
      </c>
      <c r="Z134" s="12">
        <f>VLOOKUP($B134,[2]ok!$AY$9:$CO$434,18,0)</f>
        <v>24</v>
      </c>
      <c r="AA134" s="12">
        <f>VLOOKUP($B134,[2]ok!$AY$9:$CO$434,19,0)</f>
        <v>22</v>
      </c>
      <c r="AB134" s="12">
        <f>VLOOKUP($B134,[2]ok!$AY$9:$CO$434,20,0)</f>
        <v>21</v>
      </c>
      <c r="AC134" s="12">
        <f>VLOOKUP($B134,[2]ok!$AY$9:$CO$434,21,0)</f>
        <v>20</v>
      </c>
      <c r="AD134" s="12">
        <f>VLOOKUP($B134,[2]ok!$AY$9:$CO$434,22,0)</f>
        <v>88</v>
      </c>
      <c r="AE134" s="12">
        <f>VLOOKUP($B134,[2]ok!$AY$9:$CO$434,23,0)</f>
        <v>83</v>
      </c>
      <c r="AF134" s="12">
        <f>VLOOKUP($B134,[2]ok!$AY$9:$CO$434,24,0)</f>
        <v>97</v>
      </c>
      <c r="AG134" s="12">
        <f>VLOOKUP($B134,[2]ok!$AY$9:$CO$434,25,0)</f>
        <v>97</v>
      </c>
      <c r="AH134" s="12">
        <f>VLOOKUP($B134,[2]ok!$AY$9:$CO$434,26,0)</f>
        <v>89</v>
      </c>
      <c r="AI134" s="12">
        <f>VLOOKUP($B134,[2]ok!$AY$9:$CO$434,27,0)</f>
        <v>71</v>
      </c>
      <c r="AJ134" s="12">
        <f>VLOOKUP($B134,[2]ok!$AY$9:$CO$434,28,0)</f>
        <v>60</v>
      </c>
      <c r="AK134" s="12">
        <f>VLOOKUP($B134,[2]ok!$AY$9:$CO$434,29,0)</f>
        <v>51</v>
      </c>
      <c r="AL134" s="12">
        <f>VLOOKUP($B134,[2]ok!$AY$9:$CO$434,30,0)</f>
        <v>41</v>
      </c>
      <c r="AM134" s="12">
        <f>VLOOKUP($B134,[2]ok!$AY$9:$CO$434,31,0)</f>
        <v>38</v>
      </c>
      <c r="AN134" s="12">
        <f>VLOOKUP($B134,[2]ok!$AY$9:$CO$434,32,0)</f>
        <v>27</v>
      </c>
      <c r="AO134" s="12">
        <f>VLOOKUP($B134,[2]ok!$AY$9:$CO$434,33,0)</f>
        <v>17</v>
      </c>
      <c r="AP134" s="12">
        <f>VLOOKUP($B134,[2]ok!$AY$9:$CO$434,34,0)</f>
        <v>13</v>
      </c>
      <c r="AQ134" s="12">
        <f>VLOOKUP($B134,[2]ok!$AY$9:$CO$434,39,0)</f>
        <v>659</v>
      </c>
      <c r="AR134" s="12">
        <f>VLOOKUP($B134,[2]ok!$AY$9:$CO$434,40,0)</f>
        <v>81</v>
      </c>
      <c r="AS134" s="12">
        <f>VLOOKUP($B134,[2]ok!$AY$9:$CO$434,41,0)</f>
        <v>59</v>
      </c>
      <c r="AT134" s="12">
        <f>VLOOKUP($B134,[2]ok!$AY$9:$CO$434,42,0)</f>
        <v>291</v>
      </c>
      <c r="AU134" s="12">
        <f>VLOOKUP($B134,[2]ok!$AY$9:$CO$434,43,0)</f>
        <v>17</v>
      </c>
    </row>
    <row r="135" spans="1:47" s="10" customFormat="1" ht="12">
      <c r="A135" s="58">
        <v>133</v>
      </c>
      <c r="B135" s="58">
        <v>4594</v>
      </c>
      <c r="C135" s="59" t="s">
        <v>352</v>
      </c>
      <c r="D135" s="59" t="s">
        <v>308</v>
      </c>
      <c r="E135" s="59" t="s">
        <v>441</v>
      </c>
      <c r="F135" s="59" t="s">
        <v>148</v>
      </c>
      <c r="G135" s="12" t="s">
        <v>266</v>
      </c>
      <c r="H135" s="14">
        <f t="shared" si="39"/>
        <v>4594</v>
      </c>
      <c r="I135" s="14">
        <f t="shared" si="37"/>
        <v>2789</v>
      </c>
      <c r="J135" s="12">
        <f>VLOOKUP($B135,'[1]METAS 2019'!$D$4:$Q$843,5,0)</f>
        <v>32</v>
      </c>
      <c r="K135" s="12">
        <f>VLOOKUP($B135,'[1]METAS 2019'!$D$4:$Q$843,4,0)</f>
        <v>29</v>
      </c>
      <c r="L135" s="12">
        <f>VLOOKUP($B135,'[1]METAS 2019'!$D$4:$Q$843,11,0)</f>
        <v>17</v>
      </c>
      <c r="M135" s="12">
        <f>VLOOKUP($B135,'[1]METAS 2019'!$D$4:$Q$843,12,0)</f>
        <v>37</v>
      </c>
      <c r="N135" s="12">
        <f>VLOOKUP($B135,'[1]METAS 2019'!$D$4:$Q$843,13,0)</f>
        <v>37</v>
      </c>
      <c r="O135" s="12">
        <f>VLOOKUP($B135,'[1]METAS 2019'!$D$4:$Q$843,14,0)</f>
        <v>39</v>
      </c>
      <c r="P135" s="12">
        <f>VLOOKUP($B135,[2]ok!$AY$9:$CO$434,8,0)</f>
        <v>47</v>
      </c>
      <c r="Q135" s="12">
        <f>VLOOKUP($B135,[2]ok!$AY$9:$CO$434,9,0)</f>
        <v>51</v>
      </c>
      <c r="R135" s="12">
        <f>VLOOKUP($B135,[2]ok!$AY$9:$CO$434,10,0)</f>
        <v>55</v>
      </c>
      <c r="S135" s="12">
        <f>VLOOKUP($B135,[2]ok!$AY$9:$CO$434,11,0)</f>
        <v>61</v>
      </c>
      <c r="T135" s="12">
        <f>VLOOKUP($B135,[2]ok!$AY$9:$CO$434,12,0)</f>
        <v>67</v>
      </c>
      <c r="U135" s="12">
        <f>VLOOKUP($B135,[2]ok!$AY$9:$CO$434,13,0)</f>
        <v>72</v>
      </c>
      <c r="V135" s="12">
        <f>VLOOKUP($B135,[2]ok!$AY$9:$CO$434,14,0)</f>
        <v>76</v>
      </c>
      <c r="W135" s="12">
        <f>VLOOKUP($B135,[2]ok!$AY$9:$CO$434,15,0)</f>
        <v>73</v>
      </c>
      <c r="X135" s="12">
        <f>VLOOKUP($B135,[2]ok!$AY$9:$CO$434,16,0)</f>
        <v>67</v>
      </c>
      <c r="Y135" s="12">
        <f>VLOOKUP($B135,[2]ok!$AY$9:$CO$434,17,0)</f>
        <v>62</v>
      </c>
      <c r="Z135" s="12">
        <f>VLOOKUP($B135,[2]ok!$AY$9:$CO$434,18,0)</f>
        <v>57</v>
      </c>
      <c r="AA135" s="12">
        <f>VLOOKUP($B135,[2]ok!$AY$9:$CO$434,19,0)</f>
        <v>51</v>
      </c>
      <c r="AB135" s="12">
        <f>VLOOKUP($B135,[2]ok!$AY$9:$CO$434,20,0)</f>
        <v>48</v>
      </c>
      <c r="AC135" s="12">
        <f>VLOOKUP($B135,[2]ok!$AY$9:$CO$434,21,0)</f>
        <v>46</v>
      </c>
      <c r="AD135" s="12">
        <f>VLOOKUP($B135,[2]ok!$AY$9:$CO$434,22,0)</f>
        <v>202</v>
      </c>
      <c r="AE135" s="12">
        <f>VLOOKUP($B135,[2]ok!$AY$9:$CO$434,23,0)</f>
        <v>191</v>
      </c>
      <c r="AF135" s="12">
        <f>VLOOKUP($B135,[2]ok!$AY$9:$CO$434,24,0)</f>
        <v>220</v>
      </c>
      <c r="AG135" s="12">
        <f>VLOOKUP($B135,[2]ok!$AY$9:$CO$434,25,0)</f>
        <v>220</v>
      </c>
      <c r="AH135" s="12">
        <f>VLOOKUP($B135,[2]ok!$AY$9:$CO$434,26,0)</f>
        <v>202</v>
      </c>
      <c r="AI135" s="12">
        <f>VLOOKUP($B135,[2]ok!$AY$9:$CO$434,27,0)</f>
        <v>163</v>
      </c>
      <c r="AJ135" s="12">
        <f>VLOOKUP($B135,[2]ok!$AY$9:$CO$434,28,0)</f>
        <v>136</v>
      </c>
      <c r="AK135" s="12">
        <f>VLOOKUP($B135,[2]ok!$AY$9:$CO$434,29,0)</f>
        <v>116</v>
      </c>
      <c r="AL135" s="12">
        <f>VLOOKUP($B135,[2]ok!$AY$9:$CO$434,30,0)</f>
        <v>95</v>
      </c>
      <c r="AM135" s="12">
        <f>VLOOKUP($B135,[2]ok!$AY$9:$CO$434,31,0)</f>
        <v>87</v>
      </c>
      <c r="AN135" s="12">
        <f>VLOOKUP($B135,[2]ok!$AY$9:$CO$434,32,0)</f>
        <v>64</v>
      </c>
      <c r="AO135" s="12">
        <f>VLOOKUP($B135,[2]ok!$AY$9:$CO$434,33,0)</f>
        <v>37</v>
      </c>
      <c r="AP135" s="12">
        <f>VLOOKUP($B135,[2]ok!$AY$9:$CO$434,34,0)</f>
        <v>32</v>
      </c>
      <c r="AQ135" s="12">
        <f>VLOOKUP($B135,[2]ok!$AY$9:$CO$434,39,0)</f>
        <v>1507</v>
      </c>
      <c r="AR135" s="12">
        <f>VLOOKUP($B135,[2]ok!$AY$9:$CO$434,40,0)</f>
        <v>186</v>
      </c>
      <c r="AS135" s="12">
        <f>VLOOKUP($B135,[2]ok!$AY$9:$CO$434,41,0)</f>
        <v>134</v>
      </c>
      <c r="AT135" s="12">
        <f>VLOOKUP($B135,[2]ok!$AY$9:$CO$434,42,0)</f>
        <v>666</v>
      </c>
      <c r="AU135" s="12">
        <f>VLOOKUP($B135,[2]ok!$AY$9:$CO$434,43,0)</f>
        <v>30</v>
      </c>
    </row>
    <row r="136" spans="1:47" s="10" customFormat="1" ht="12">
      <c r="A136" s="58">
        <v>134</v>
      </c>
      <c r="B136" s="58">
        <v>11152</v>
      </c>
      <c r="C136" s="59" t="s">
        <v>352</v>
      </c>
      <c r="D136" s="59" t="s">
        <v>308</v>
      </c>
      <c r="E136" s="59" t="s">
        <v>441</v>
      </c>
      <c r="F136" s="59" t="s">
        <v>153</v>
      </c>
      <c r="G136" s="12" t="s">
        <v>266</v>
      </c>
      <c r="H136" s="14">
        <f t="shared" si="39"/>
        <v>11152</v>
      </c>
      <c r="I136" s="14">
        <f t="shared" si="37"/>
        <v>720</v>
      </c>
      <c r="J136" s="12">
        <f>VLOOKUP($B136,'[1]METAS 2019'!$D$4:$Q$843,5,0)</f>
        <v>8</v>
      </c>
      <c r="K136" s="12">
        <f>VLOOKUP($B136,'[1]METAS 2019'!$D$4:$Q$843,4,0)</f>
        <v>10</v>
      </c>
      <c r="L136" s="12">
        <f>VLOOKUP($B136,'[1]METAS 2019'!$D$4:$Q$843,11,0)</f>
        <v>14</v>
      </c>
      <c r="M136" s="12">
        <f>VLOOKUP($B136,'[1]METAS 2019'!$D$4:$Q$843,12,0)</f>
        <v>14</v>
      </c>
      <c r="N136" s="12">
        <f>VLOOKUP($B136,'[1]METAS 2019'!$D$4:$Q$843,13,0)</f>
        <v>7</v>
      </c>
      <c r="O136" s="12">
        <f>VLOOKUP($B136,'[1]METAS 2019'!$D$4:$Q$843,14,0)</f>
        <v>16</v>
      </c>
      <c r="P136" s="12">
        <f>VLOOKUP($B136,[2]ok!$AY$9:$CO$434,8,0)</f>
        <v>12</v>
      </c>
      <c r="Q136" s="12">
        <f>VLOOKUP($B136,[2]ok!$AY$9:$CO$434,9,0)</f>
        <v>13</v>
      </c>
      <c r="R136" s="12">
        <f>VLOOKUP($B136,[2]ok!$AY$9:$CO$434,10,0)</f>
        <v>14</v>
      </c>
      <c r="S136" s="12">
        <f>VLOOKUP($B136,[2]ok!$AY$9:$CO$434,11,0)</f>
        <v>15</v>
      </c>
      <c r="T136" s="12">
        <f>VLOOKUP($B136,[2]ok!$AY$9:$CO$434,12,0)</f>
        <v>17</v>
      </c>
      <c r="U136" s="12">
        <f>VLOOKUP($B136,[2]ok!$AY$9:$CO$434,13,0)</f>
        <v>18</v>
      </c>
      <c r="V136" s="12">
        <f>VLOOKUP($B136,[2]ok!$AY$9:$CO$434,14,0)</f>
        <v>19</v>
      </c>
      <c r="W136" s="12">
        <f>VLOOKUP($B136,[2]ok!$AY$9:$CO$434,15,0)</f>
        <v>18</v>
      </c>
      <c r="X136" s="12">
        <f>VLOOKUP($B136,[2]ok!$AY$9:$CO$434,16,0)</f>
        <v>17</v>
      </c>
      <c r="Y136" s="12">
        <f>VLOOKUP($B136,[2]ok!$AY$9:$CO$434,17,0)</f>
        <v>15</v>
      </c>
      <c r="Z136" s="12">
        <f>VLOOKUP($B136,[2]ok!$AY$9:$CO$434,18,0)</f>
        <v>14</v>
      </c>
      <c r="AA136" s="12">
        <f>VLOOKUP($B136,[2]ok!$AY$9:$CO$434,19,0)</f>
        <v>13</v>
      </c>
      <c r="AB136" s="12">
        <f>VLOOKUP($B136,[2]ok!$AY$9:$CO$434,20,0)</f>
        <v>12</v>
      </c>
      <c r="AC136" s="12">
        <f>VLOOKUP($B136,[2]ok!$AY$9:$CO$434,21,0)</f>
        <v>11</v>
      </c>
      <c r="AD136" s="12">
        <f>VLOOKUP($B136,[2]ok!$AY$9:$CO$434,22,0)</f>
        <v>50</v>
      </c>
      <c r="AE136" s="12">
        <f>VLOOKUP($B136,[2]ok!$AY$9:$CO$434,23,0)</f>
        <v>48</v>
      </c>
      <c r="AF136" s="12">
        <f>VLOOKUP($B136,[2]ok!$AY$9:$CO$434,24,0)</f>
        <v>55</v>
      </c>
      <c r="AG136" s="12">
        <f>VLOOKUP($B136,[2]ok!$AY$9:$CO$434,25,0)</f>
        <v>55</v>
      </c>
      <c r="AH136" s="12">
        <f>VLOOKUP($B136,[2]ok!$AY$9:$CO$434,26,0)</f>
        <v>51</v>
      </c>
      <c r="AI136" s="12">
        <f>VLOOKUP($B136,[2]ok!$AY$9:$CO$434,27,0)</f>
        <v>41</v>
      </c>
      <c r="AJ136" s="12">
        <f>VLOOKUP($B136,[2]ok!$AY$9:$CO$434,28,0)</f>
        <v>34</v>
      </c>
      <c r="AK136" s="12">
        <f>VLOOKUP($B136,[2]ok!$AY$9:$CO$434,29,0)</f>
        <v>29</v>
      </c>
      <c r="AL136" s="12">
        <f>VLOOKUP($B136,[2]ok!$AY$9:$CO$434,30,0)</f>
        <v>24</v>
      </c>
      <c r="AM136" s="12">
        <f>VLOOKUP($B136,[2]ok!$AY$9:$CO$434,31,0)</f>
        <v>22</v>
      </c>
      <c r="AN136" s="12">
        <f>VLOOKUP($B136,[2]ok!$AY$9:$CO$434,32,0)</f>
        <v>16</v>
      </c>
      <c r="AO136" s="12">
        <f>VLOOKUP($B136,[2]ok!$AY$9:$CO$434,33,0)</f>
        <v>10</v>
      </c>
      <c r="AP136" s="12">
        <f>VLOOKUP($B136,[2]ok!$AY$9:$CO$434,34,0)</f>
        <v>8</v>
      </c>
      <c r="AQ136" s="12">
        <f>VLOOKUP($B136,[2]ok!$AY$9:$CO$434,39,0)</f>
        <v>377</v>
      </c>
      <c r="AR136" s="12">
        <f>VLOOKUP($B136,[2]ok!$AY$9:$CO$434,40,0)</f>
        <v>46</v>
      </c>
      <c r="AS136" s="12">
        <f>VLOOKUP($B136,[2]ok!$AY$9:$CO$434,41,0)</f>
        <v>34</v>
      </c>
      <c r="AT136" s="12">
        <f>VLOOKUP($B136,[2]ok!$AY$9:$CO$434,42,0)</f>
        <v>166</v>
      </c>
      <c r="AU136" s="12">
        <f>VLOOKUP($B136,[2]ok!$AY$9:$CO$434,43,0)</f>
        <v>10</v>
      </c>
    </row>
    <row r="137" spans="1:47" s="10" customFormat="1" ht="12">
      <c r="A137" s="58">
        <v>135</v>
      </c>
      <c r="B137" s="58">
        <v>4469</v>
      </c>
      <c r="C137" s="59" t="s">
        <v>352</v>
      </c>
      <c r="D137" s="59" t="s">
        <v>308</v>
      </c>
      <c r="E137" s="59" t="s">
        <v>441</v>
      </c>
      <c r="F137" s="59" t="s">
        <v>149</v>
      </c>
      <c r="G137" s="12" t="s">
        <v>266</v>
      </c>
      <c r="H137" s="14">
        <f t="shared" si="39"/>
        <v>4469</v>
      </c>
      <c r="I137" s="14">
        <f t="shared" si="37"/>
        <v>1076</v>
      </c>
      <c r="J137" s="12">
        <f>VLOOKUP($B137,'[1]METAS 2019'!$D$4:$Q$843,5,0)</f>
        <v>12</v>
      </c>
      <c r="K137" s="12">
        <f>VLOOKUP($B137,'[1]METAS 2019'!$D$4:$Q$843,4,0)</f>
        <v>12</v>
      </c>
      <c r="L137" s="12">
        <f>VLOOKUP($B137,'[1]METAS 2019'!$D$4:$Q$843,11,0)</f>
        <v>15</v>
      </c>
      <c r="M137" s="12">
        <f>VLOOKUP($B137,'[1]METAS 2019'!$D$4:$Q$843,12,0)</f>
        <v>21</v>
      </c>
      <c r="N137" s="12">
        <f>VLOOKUP($B137,'[1]METAS 2019'!$D$4:$Q$843,13,0)</f>
        <v>21</v>
      </c>
      <c r="O137" s="12">
        <f>VLOOKUP($B137,'[1]METAS 2019'!$D$4:$Q$843,14,0)</f>
        <v>22</v>
      </c>
      <c r="P137" s="12">
        <f>VLOOKUP($B137,[2]ok!$AY$9:$CO$434,8,0)</f>
        <v>18</v>
      </c>
      <c r="Q137" s="12">
        <f>VLOOKUP($B137,[2]ok!$AY$9:$CO$434,9,0)</f>
        <v>19</v>
      </c>
      <c r="R137" s="12">
        <f>VLOOKUP($B137,[2]ok!$AY$9:$CO$434,10,0)</f>
        <v>21</v>
      </c>
      <c r="S137" s="12">
        <f>VLOOKUP($B137,[2]ok!$AY$9:$CO$434,11,0)</f>
        <v>23</v>
      </c>
      <c r="T137" s="12">
        <f>VLOOKUP($B137,[2]ok!$AY$9:$CO$434,12,0)</f>
        <v>25</v>
      </c>
      <c r="U137" s="12">
        <f>VLOOKUP($B137,[2]ok!$AY$9:$CO$434,13,0)</f>
        <v>27</v>
      </c>
      <c r="V137" s="12">
        <f>VLOOKUP($B137,[2]ok!$AY$9:$CO$434,14,0)</f>
        <v>28</v>
      </c>
      <c r="W137" s="12">
        <f>VLOOKUP($B137,[2]ok!$AY$9:$CO$434,15,0)</f>
        <v>27</v>
      </c>
      <c r="X137" s="12">
        <f>VLOOKUP($B137,[2]ok!$AY$9:$CO$434,16,0)</f>
        <v>25</v>
      </c>
      <c r="Y137" s="12">
        <f>VLOOKUP($B137,[2]ok!$AY$9:$CO$434,17,0)</f>
        <v>23</v>
      </c>
      <c r="Z137" s="12">
        <f>VLOOKUP($B137,[2]ok!$AY$9:$CO$434,18,0)</f>
        <v>21</v>
      </c>
      <c r="AA137" s="12">
        <f>VLOOKUP($B137,[2]ok!$AY$9:$CO$434,19,0)</f>
        <v>19</v>
      </c>
      <c r="AB137" s="12">
        <f>VLOOKUP($B137,[2]ok!$AY$9:$CO$434,20,0)</f>
        <v>18</v>
      </c>
      <c r="AC137" s="12">
        <f>VLOOKUP($B137,[2]ok!$AY$9:$CO$434,21,0)</f>
        <v>17</v>
      </c>
      <c r="AD137" s="12">
        <f>VLOOKUP($B137,[2]ok!$AY$9:$CO$434,22,0)</f>
        <v>76</v>
      </c>
      <c r="AE137" s="12">
        <f>VLOOKUP($B137,[2]ok!$AY$9:$CO$434,23,0)</f>
        <v>72</v>
      </c>
      <c r="AF137" s="12">
        <f>VLOOKUP($B137,[2]ok!$AY$9:$CO$434,24,0)</f>
        <v>83</v>
      </c>
      <c r="AG137" s="12">
        <f>VLOOKUP($B137,[2]ok!$AY$9:$CO$434,25,0)</f>
        <v>83</v>
      </c>
      <c r="AH137" s="12">
        <f>VLOOKUP($B137,[2]ok!$AY$9:$CO$434,26,0)</f>
        <v>76</v>
      </c>
      <c r="AI137" s="12">
        <f>VLOOKUP($B137,[2]ok!$AY$9:$CO$434,27,0)</f>
        <v>61</v>
      </c>
      <c r="AJ137" s="12">
        <f>VLOOKUP($B137,[2]ok!$AY$9:$CO$434,28,0)</f>
        <v>51</v>
      </c>
      <c r="AK137" s="12">
        <f>VLOOKUP($B137,[2]ok!$AY$9:$CO$434,29,0)</f>
        <v>44</v>
      </c>
      <c r="AL137" s="12">
        <f>VLOOKUP($B137,[2]ok!$AY$9:$CO$434,30,0)</f>
        <v>35</v>
      </c>
      <c r="AM137" s="12">
        <f>VLOOKUP($B137,[2]ok!$AY$9:$CO$434,31,0)</f>
        <v>33</v>
      </c>
      <c r="AN137" s="12">
        <f>VLOOKUP($B137,[2]ok!$AY$9:$CO$434,32,0)</f>
        <v>23</v>
      </c>
      <c r="AO137" s="12">
        <f>VLOOKUP($B137,[2]ok!$AY$9:$CO$434,33,0)</f>
        <v>14</v>
      </c>
      <c r="AP137" s="12">
        <f>VLOOKUP($B137,[2]ok!$AY$9:$CO$434,34,0)</f>
        <v>11</v>
      </c>
      <c r="AQ137" s="12">
        <f>VLOOKUP($B137,[2]ok!$AY$9:$CO$434,39,0)</f>
        <v>565</v>
      </c>
      <c r="AR137" s="12">
        <f>VLOOKUP($B137,[2]ok!$AY$9:$CO$434,40,0)</f>
        <v>69</v>
      </c>
      <c r="AS137" s="12">
        <f>VLOOKUP($B137,[2]ok!$AY$9:$CO$434,41,0)</f>
        <v>50</v>
      </c>
      <c r="AT137" s="12">
        <f>VLOOKUP($B137,[2]ok!$AY$9:$CO$434,42,0)</f>
        <v>250</v>
      </c>
      <c r="AU137" s="12">
        <f>VLOOKUP($B137,[2]ok!$AY$9:$CO$434,43,0)</f>
        <v>15</v>
      </c>
    </row>
    <row r="138" spans="1:47" s="10" customFormat="1" ht="12">
      <c r="A138" s="58">
        <v>136</v>
      </c>
      <c r="B138" s="58">
        <v>9083</v>
      </c>
      <c r="C138" s="59" t="s">
        <v>352</v>
      </c>
      <c r="D138" s="59" t="s">
        <v>308</v>
      </c>
      <c r="E138" s="59" t="s">
        <v>441</v>
      </c>
      <c r="F138" s="59" t="s">
        <v>151</v>
      </c>
      <c r="G138" s="12" t="s">
        <v>266</v>
      </c>
      <c r="H138" s="14">
        <f t="shared" si="39"/>
        <v>9083</v>
      </c>
      <c r="I138" s="14">
        <f t="shared" si="37"/>
        <v>1228</v>
      </c>
      <c r="J138" s="12">
        <f>VLOOKUP($B138,'[1]METAS 2019'!$D$4:$Q$843,5,0)</f>
        <v>14</v>
      </c>
      <c r="K138" s="12">
        <f>VLOOKUP($B138,'[1]METAS 2019'!$D$4:$Q$843,4,0)</f>
        <v>17</v>
      </c>
      <c r="L138" s="12">
        <f>VLOOKUP($B138,'[1]METAS 2019'!$D$4:$Q$843,11,0)</f>
        <v>17</v>
      </c>
      <c r="M138" s="12">
        <f>VLOOKUP($B138,'[1]METAS 2019'!$D$4:$Q$843,12,0)</f>
        <v>15</v>
      </c>
      <c r="N138" s="12">
        <f>VLOOKUP($B138,'[1]METAS 2019'!$D$4:$Q$843,13,0)</f>
        <v>17</v>
      </c>
      <c r="O138" s="12">
        <f>VLOOKUP($B138,'[1]METAS 2019'!$D$4:$Q$843,14,0)</f>
        <v>11</v>
      </c>
      <c r="P138" s="12">
        <f>VLOOKUP($B138,[2]ok!$AY$9:$CO$434,8,0)</f>
        <v>21</v>
      </c>
      <c r="Q138" s="12">
        <f>VLOOKUP($B138,[2]ok!$AY$9:$CO$434,9,0)</f>
        <v>23</v>
      </c>
      <c r="R138" s="12">
        <f>VLOOKUP($B138,[2]ok!$AY$9:$CO$434,10,0)</f>
        <v>25</v>
      </c>
      <c r="S138" s="12">
        <f>VLOOKUP($B138,[2]ok!$AY$9:$CO$434,11,0)</f>
        <v>27</v>
      </c>
      <c r="T138" s="12">
        <f>VLOOKUP($B138,[2]ok!$AY$9:$CO$434,12,0)</f>
        <v>29</v>
      </c>
      <c r="U138" s="12">
        <f>VLOOKUP($B138,[2]ok!$AY$9:$CO$434,13,0)</f>
        <v>32</v>
      </c>
      <c r="V138" s="12">
        <f>VLOOKUP($B138,[2]ok!$AY$9:$CO$434,14,0)</f>
        <v>33</v>
      </c>
      <c r="W138" s="12">
        <f>VLOOKUP($B138,[2]ok!$AY$9:$CO$434,15,0)</f>
        <v>32</v>
      </c>
      <c r="X138" s="12">
        <f>VLOOKUP($B138,[2]ok!$AY$9:$CO$434,16,0)</f>
        <v>29</v>
      </c>
      <c r="Y138" s="12">
        <f>VLOOKUP($B138,[2]ok!$AY$9:$CO$434,17,0)</f>
        <v>27</v>
      </c>
      <c r="Z138" s="12">
        <f>VLOOKUP($B138,[2]ok!$AY$9:$CO$434,18,0)</f>
        <v>24</v>
      </c>
      <c r="AA138" s="12">
        <f>VLOOKUP($B138,[2]ok!$AY$9:$CO$434,19,0)</f>
        <v>22</v>
      </c>
      <c r="AB138" s="12">
        <f>VLOOKUP($B138,[2]ok!$AY$9:$CO$434,20,0)</f>
        <v>21</v>
      </c>
      <c r="AC138" s="12">
        <f>VLOOKUP($B138,[2]ok!$AY$9:$CO$434,21,0)</f>
        <v>20</v>
      </c>
      <c r="AD138" s="12">
        <f>VLOOKUP($B138,[2]ok!$AY$9:$CO$434,22,0)</f>
        <v>88</v>
      </c>
      <c r="AE138" s="12">
        <f>VLOOKUP($B138,[2]ok!$AY$9:$CO$434,23,0)</f>
        <v>83</v>
      </c>
      <c r="AF138" s="12">
        <f>VLOOKUP($B138,[2]ok!$AY$9:$CO$434,24,0)</f>
        <v>97</v>
      </c>
      <c r="AG138" s="12">
        <f>VLOOKUP($B138,[2]ok!$AY$9:$CO$434,25,0)</f>
        <v>97</v>
      </c>
      <c r="AH138" s="12">
        <f>VLOOKUP($B138,[2]ok!$AY$9:$CO$434,26,0)</f>
        <v>89</v>
      </c>
      <c r="AI138" s="12">
        <f>VLOOKUP($B138,[2]ok!$AY$9:$CO$434,27,0)</f>
        <v>71</v>
      </c>
      <c r="AJ138" s="12">
        <f>VLOOKUP($B138,[2]ok!$AY$9:$CO$434,28,0)</f>
        <v>60</v>
      </c>
      <c r="AK138" s="12">
        <f>VLOOKUP($B138,[2]ok!$AY$9:$CO$434,29,0)</f>
        <v>51</v>
      </c>
      <c r="AL138" s="12">
        <f>VLOOKUP($B138,[2]ok!$AY$9:$CO$434,30,0)</f>
        <v>41</v>
      </c>
      <c r="AM138" s="12">
        <f>VLOOKUP($B138,[2]ok!$AY$9:$CO$434,31,0)</f>
        <v>38</v>
      </c>
      <c r="AN138" s="12">
        <f>VLOOKUP($B138,[2]ok!$AY$9:$CO$434,32,0)</f>
        <v>27</v>
      </c>
      <c r="AO138" s="12">
        <f>VLOOKUP($B138,[2]ok!$AY$9:$CO$434,33,0)</f>
        <v>17</v>
      </c>
      <c r="AP138" s="12">
        <f>VLOOKUP($B138,[2]ok!$AY$9:$CO$434,34,0)</f>
        <v>13</v>
      </c>
      <c r="AQ138" s="12">
        <f>VLOOKUP($B138,[2]ok!$AY$9:$CO$434,39,0)</f>
        <v>659</v>
      </c>
      <c r="AR138" s="12">
        <f>VLOOKUP($B138,[2]ok!$AY$9:$CO$434,40,0)</f>
        <v>81</v>
      </c>
      <c r="AS138" s="12">
        <f>VLOOKUP($B138,[2]ok!$AY$9:$CO$434,41,0)</f>
        <v>59</v>
      </c>
      <c r="AT138" s="12">
        <f>VLOOKUP($B138,[2]ok!$AY$9:$CO$434,42,0)</f>
        <v>291</v>
      </c>
      <c r="AU138" s="12">
        <f>VLOOKUP($B138,[2]ok!$AY$9:$CO$434,43,0)</f>
        <v>15</v>
      </c>
    </row>
    <row r="139" spans="1:47" s="10" customFormat="1" ht="12">
      <c r="A139" s="58">
        <v>137</v>
      </c>
      <c r="B139" s="58">
        <v>4470</v>
      </c>
      <c r="C139" s="59" t="s">
        <v>352</v>
      </c>
      <c r="D139" s="59" t="s">
        <v>308</v>
      </c>
      <c r="E139" s="59" t="s">
        <v>441</v>
      </c>
      <c r="F139" s="59" t="s">
        <v>147</v>
      </c>
      <c r="G139" s="12" t="s">
        <v>271</v>
      </c>
      <c r="H139" s="14">
        <f t="shared" si="39"/>
        <v>4470</v>
      </c>
      <c r="I139" s="14">
        <f t="shared" si="37"/>
        <v>1607</v>
      </c>
      <c r="J139" s="12">
        <f>VLOOKUP($B139,'[1]METAS 2019'!$D$4:$Q$843,5,0)</f>
        <v>18</v>
      </c>
      <c r="K139" s="12">
        <f>VLOOKUP($B139,'[1]METAS 2019'!$D$4:$Q$843,4,0)</f>
        <v>18</v>
      </c>
      <c r="L139" s="12">
        <f>VLOOKUP($B139,'[1]METAS 2019'!$D$4:$Q$843,11,0)</f>
        <v>21</v>
      </c>
      <c r="M139" s="12">
        <f>VLOOKUP($B139,'[1]METAS 2019'!$D$4:$Q$843,12,0)</f>
        <v>20</v>
      </c>
      <c r="N139" s="12">
        <f>VLOOKUP($B139,'[1]METAS 2019'!$D$4:$Q$843,13,0)</f>
        <v>31</v>
      </c>
      <c r="O139" s="12">
        <f>VLOOKUP($B139,'[1]METAS 2019'!$D$4:$Q$843,14,0)</f>
        <v>39</v>
      </c>
      <c r="P139" s="12">
        <f>VLOOKUP($B139,[2]ok!$AY$9:$CO$434,8,0)</f>
        <v>27</v>
      </c>
      <c r="Q139" s="12">
        <f>VLOOKUP($B139,[2]ok!$AY$9:$CO$434,9,0)</f>
        <v>29</v>
      </c>
      <c r="R139" s="12">
        <f>VLOOKUP($B139,[2]ok!$AY$9:$CO$434,10,0)</f>
        <v>32</v>
      </c>
      <c r="S139" s="12">
        <f>VLOOKUP($B139,[2]ok!$AY$9:$CO$434,11,0)</f>
        <v>34</v>
      </c>
      <c r="T139" s="12">
        <f>VLOOKUP($B139,[2]ok!$AY$9:$CO$434,12,0)</f>
        <v>37</v>
      </c>
      <c r="U139" s="12">
        <f>VLOOKUP($B139,[2]ok!$AY$9:$CO$434,13,0)</f>
        <v>41</v>
      </c>
      <c r="V139" s="12">
        <f>VLOOKUP($B139,[2]ok!$AY$9:$CO$434,14,0)</f>
        <v>42</v>
      </c>
      <c r="W139" s="12">
        <f>VLOOKUP($B139,[2]ok!$AY$9:$CO$434,15,0)</f>
        <v>41</v>
      </c>
      <c r="X139" s="12">
        <f>VLOOKUP($B139,[2]ok!$AY$9:$CO$434,16,0)</f>
        <v>37</v>
      </c>
      <c r="Y139" s="12">
        <f>VLOOKUP($B139,[2]ok!$AY$9:$CO$434,17,0)</f>
        <v>35</v>
      </c>
      <c r="Z139" s="12">
        <f>VLOOKUP($B139,[2]ok!$AY$9:$CO$434,18,0)</f>
        <v>31</v>
      </c>
      <c r="AA139" s="12">
        <f>VLOOKUP($B139,[2]ok!$AY$9:$CO$434,19,0)</f>
        <v>29</v>
      </c>
      <c r="AB139" s="12">
        <f>VLOOKUP($B139,[2]ok!$AY$9:$CO$434,20,0)</f>
        <v>27</v>
      </c>
      <c r="AC139" s="12">
        <f>VLOOKUP($B139,[2]ok!$AY$9:$CO$434,21,0)</f>
        <v>26</v>
      </c>
      <c r="AD139" s="12">
        <f>VLOOKUP($B139,[2]ok!$AY$9:$CO$434,22,0)</f>
        <v>114</v>
      </c>
      <c r="AE139" s="12">
        <f>VLOOKUP($B139,[2]ok!$AY$9:$CO$434,23,0)</f>
        <v>107</v>
      </c>
      <c r="AF139" s="12">
        <f>VLOOKUP($B139,[2]ok!$AY$9:$CO$434,24,0)</f>
        <v>124</v>
      </c>
      <c r="AG139" s="12">
        <f>VLOOKUP($B139,[2]ok!$AY$9:$CO$434,25,0)</f>
        <v>124</v>
      </c>
      <c r="AH139" s="12">
        <f>VLOOKUP($B139,[2]ok!$AY$9:$CO$434,26,0)</f>
        <v>114</v>
      </c>
      <c r="AI139" s="12">
        <f>VLOOKUP($B139,[2]ok!$AY$9:$CO$434,27,0)</f>
        <v>91</v>
      </c>
      <c r="AJ139" s="12">
        <f>VLOOKUP($B139,[2]ok!$AY$9:$CO$434,28,0)</f>
        <v>77</v>
      </c>
      <c r="AK139" s="12">
        <f>VLOOKUP($B139,[2]ok!$AY$9:$CO$434,29,0)</f>
        <v>65</v>
      </c>
      <c r="AL139" s="12">
        <f>VLOOKUP($B139,[2]ok!$AY$9:$CO$434,30,0)</f>
        <v>53</v>
      </c>
      <c r="AM139" s="12">
        <f>VLOOKUP($B139,[2]ok!$AY$9:$CO$434,31,0)</f>
        <v>49</v>
      </c>
      <c r="AN139" s="12">
        <f>VLOOKUP($B139,[2]ok!$AY$9:$CO$434,32,0)</f>
        <v>35</v>
      </c>
      <c r="AO139" s="12">
        <f>VLOOKUP($B139,[2]ok!$AY$9:$CO$434,33,0)</f>
        <v>22</v>
      </c>
      <c r="AP139" s="12">
        <f>VLOOKUP($B139,[2]ok!$AY$9:$CO$434,34,0)</f>
        <v>17</v>
      </c>
      <c r="AQ139" s="12">
        <f>VLOOKUP($B139,[2]ok!$AY$9:$CO$434,39,0)</f>
        <v>848</v>
      </c>
      <c r="AR139" s="12">
        <f>VLOOKUP($B139,[2]ok!$AY$9:$CO$434,40,0)</f>
        <v>104</v>
      </c>
      <c r="AS139" s="12">
        <f>VLOOKUP($B139,[2]ok!$AY$9:$CO$434,41,0)</f>
        <v>75</v>
      </c>
      <c r="AT139" s="12">
        <f>VLOOKUP($B139,[2]ok!$AY$9:$CO$434,42,0)</f>
        <v>374</v>
      </c>
      <c r="AU139" s="12">
        <f>VLOOKUP($B139,[2]ok!$AY$9:$CO$434,43,0)</f>
        <v>22</v>
      </c>
    </row>
    <row r="140" spans="1:47" s="10" customFormat="1" ht="12">
      <c r="A140" s="58">
        <v>138</v>
      </c>
      <c r="B140" s="58">
        <v>9029</v>
      </c>
      <c r="C140" s="59" t="s">
        <v>352</v>
      </c>
      <c r="D140" s="59" t="s">
        <v>308</v>
      </c>
      <c r="E140" s="59" t="s">
        <v>441</v>
      </c>
      <c r="F140" s="59" t="s">
        <v>150</v>
      </c>
      <c r="G140" s="12" t="s">
        <v>266</v>
      </c>
      <c r="H140" s="14">
        <f t="shared" si="39"/>
        <v>9029</v>
      </c>
      <c r="I140" s="14">
        <f t="shared" si="37"/>
        <v>1159</v>
      </c>
      <c r="J140" s="12">
        <f>VLOOKUP($B140,'[1]METAS 2019'!$D$4:$Q$843,5,0)</f>
        <v>13</v>
      </c>
      <c r="K140" s="12">
        <f>VLOOKUP($B140,'[1]METAS 2019'!$D$4:$Q$843,4,0)</f>
        <v>16</v>
      </c>
      <c r="L140" s="12">
        <f>VLOOKUP($B140,'[1]METAS 2019'!$D$4:$Q$843,11,0)</f>
        <v>22</v>
      </c>
      <c r="M140" s="12">
        <f>VLOOKUP($B140,'[1]METAS 2019'!$D$4:$Q$843,12,0)</f>
        <v>16</v>
      </c>
      <c r="N140" s="12">
        <f>VLOOKUP($B140,'[1]METAS 2019'!$D$4:$Q$843,13,0)</f>
        <v>14</v>
      </c>
      <c r="O140" s="12">
        <f>VLOOKUP($B140,'[1]METAS 2019'!$D$4:$Q$843,14,0)</f>
        <v>21</v>
      </c>
      <c r="P140" s="12">
        <f>VLOOKUP($B140,[2]ok!$AY$9:$CO$434,8,0)</f>
        <v>19</v>
      </c>
      <c r="Q140" s="12">
        <f>VLOOKUP($B140,[2]ok!$AY$9:$CO$434,9,0)</f>
        <v>21</v>
      </c>
      <c r="R140" s="12">
        <f>VLOOKUP($B140,[2]ok!$AY$9:$CO$434,10,0)</f>
        <v>23</v>
      </c>
      <c r="S140" s="12">
        <f>VLOOKUP($B140,[2]ok!$AY$9:$CO$434,11,0)</f>
        <v>25</v>
      </c>
      <c r="T140" s="12">
        <f>VLOOKUP($B140,[2]ok!$AY$9:$CO$434,12,0)</f>
        <v>27</v>
      </c>
      <c r="U140" s="12">
        <f>VLOOKUP($B140,[2]ok!$AY$9:$CO$434,13,0)</f>
        <v>29</v>
      </c>
      <c r="V140" s="12">
        <f>VLOOKUP($B140,[2]ok!$AY$9:$CO$434,14,0)</f>
        <v>31</v>
      </c>
      <c r="W140" s="12">
        <f>VLOOKUP($B140,[2]ok!$AY$9:$CO$434,15,0)</f>
        <v>30</v>
      </c>
      <c r="X140" s="12">
        <f>VLOOKUP($B140,[2]ok!$AY$9:$CO$434,16,0)</f>
        <v>27</v>
      </c>
      <c r="Y140" s="12">
        <f>VLOOKUP($B140,[2]ok!$AY$9:$CO$434,17,0)</f>
        <v>25</v>
      </c>
      <c r="Z140" s="12">
        <f>VLOOKUP($B140,[2]ok!$AY$9:$CO$434,18,0)</f>
        <v>23</v>
      </c>
      <c r="AA140" s="12">
        <f>VLOOKUP($B140,[2]ok!$AY$9:$CO$434,19,0)</f>
        <v>21</v>
      </c>
      <c r="AB140" s="12">
        <f>VLOOKUP($B140,[2]ok!$AY$9:$CO$434,20,0)</f>
        <v>20</v>
      </c>
      <c r="AC140" s="12">
        <f>VLOOKUP($B140,[2]ok!$AY$9:$CO$434,21,0)</f>
        <v>19</v>
      </c>
      <c r="AD140" s="12">
        <f>VLOOKUP($B140,[2]ok!$AY$9:$CO$434,22,0)</f>
        <v>82</v>
      </c>
      <c r="AE140" s="12">
        <f>VLOOKUP($B140,[2]ok!$AY$9:$CO$434,23,0)</f>
        <v>78</v>
      </c>
      <c r="AF140" s="12">
        <f>VLOOKUP($B140,[2]ok!$AY$9:$CO$434,24,0)</f>
        <v>90</v>
      </c>
      <c r="AG140" s="12">
        <f>VLOOKUP($B140,[2]ok!$AY$9:$CO$434,25,0)</f>
        <v>90</v>
      </c>
      <c r="AH140" s="12">
        <f>VLOOKUP($B140,[2]ok!$AY$9:$CO$434,26,0)</f>
        <v>82</v>
      </c>
      <c r="AI140" s="12">
        <f>VLOOKUP($B140,[2]ok!$AY$9:$CO$434,27,0)</f>
        <v>66</v>
      </c>
      <c r="AJ140" s="12">
        <f>VLOOKUP($B140,[2]ok!$AY$9:$CO$434,28,0)</f>
        <v>56</v>
      </c>
      <c r="AK140" s="12">
        <f>VLOOKUP($B140,[2]ok!$AY$9:$CO$434,29,0)</f>
        <v>47</v>
      </c>
      <c r="AL140" s="12">
        <f>VLOOKUP($B140,[2]ok!$AY$9:$CO$434,30,0)</f>
        <v>38</v>
      </c>
      <c r="AM140" s="12">
        <f>VLOOKUP($B140,[2]ok!$AY$9:$CO$434,31,0)</f>
        <v>35</v>
      </c>
      <c r="AN140" s="12">
        <f>VLOOKUP($B140,[2]ok!$AY$9:$CO$434,32,0)</f>
        <v>25</v>
      </c>
      <c r="AO140" s="12">
        <f>VLOOKUP($B140,[2]ok!$AY$9:$CO$434,33,0)</f>
        <v>16</v>
      </c>
      <c r="AP140" s="12">
        <f>VLOOKUP($B140,[2]ok!$AY$9:$CO$434,34,0)</f>
        <v>12</v>
      </c>
      <c r="AQ140" s="12">
        <f>VLOOKUP($B140,[2]ok!$AY$9:$CO$434,39,0)</f>
        <v>612</v>
      </c>
      <c r="AR140" s="12">
        <f>VLOOKUP($B140,[2]ok!$AY$9:$CO$434,40,0)</f>
        <v>75</v>
      </c>
      <c r="AS140" s="12">
        <f>VLOOKUP($B140,[2]ok!$AY$9:$CO$434,41,0)</f>
        <v>54</v>
      </c>
      <c r="AT140" s="12">
        <f>VLOOKUP($B140,[2]ok!$AY$9:$CO$434,42,0)</f>
        <v>270</v>
      </c>
      <c r="AU140" s="12">
        <f>VLOOKUP($B140,[2]ok!$AY$9:$CO$434,43,0)</f>
        <v>11</v>
      </c>
    </row>
    <row r="141" spans="1:47" s="10" customFormat="1" ht="12">
      <c r="A141" s="54">
        <v>139</v>
      </c>
      <c r="B141" s="54"/>
      <c r="C141" s="85" t="s">
        <v>352</v>
      </c>
      <c r="D141" s="85" t="s">
        <v>308</v>
      </c>
      <c r="E141" s="85" t="s">
        <v>313</v>
      </c>
      <c r="F141" s="85" t="s">
        <v>313</v>
      </c>
      <c r="G141" s="11" t="s">
        <v>1214</v>
      </c>
      <c r="H141" s="29"/>
      <c r="I141" s="29">
        <f t="shared" si="37"/>
        <v>8330</v>
      </c>
      <c r="J141" s="63">
        <f t="shared" ref="J141:AU141" si="40">SUM(J142:J148)</f>
        <v>106</v>
      </c>
      <c r="K141" s="63">
        <f t="shared" si="40"/>
        <v>109</v>
      </c>
      <c r="L141" s="63">
        <f t="shared" si="40"/>
        <v>104</v>
      </c>
      <c r="M141" s="63">
        <f t="shared" si="40"/>
        <v>97</v>
      </c>
      <c r="N141" s="63">
        <f t="shared" si="40"/>
        <v>175</v>
      </c>
      <c r="O141" s="63">
        <f t="shared" si="40"/>
        <v>161</v>
      </c>
      <c r="P141" s="63">
        <f t="shared" si="40"/>
        <v>203</v>
      </c>
      <c r="Q141" s="63">
        <f t="shared" si="40"/>
        <v>202</v>
      </c>
      <c r="R141" s="63">
        <f t="shared" si="40"/>
        <v>204</v>
      </c>
      <c r="S141" s="63">
        <f t="shared" si="40"/>
        <v>203</v>
      </c>
      <c r="T141" s="63">
        <f t="shared" si="40"/>
        <v>205</v>
      </c>
      <c r="U141" s="63">
        <f t="shared" si="40"/>
        <v>207</v>
      </c>
      <c r="V141" s="63">
        <f t="shared" si="40"/>
        <v>208</v>
      </c>
      <c r="W141" s="63">
        <f t="shared" si="40"/>
        <v>202</v>
      </c>
      <c r="X141" s="63">
        <f t="shared" si="40"/>
        <v>193</v>
      </c>
      <c r="Y141" s="63">
        <f t="shared" si="40"/>
        <v>188</v>
      </c>
      <c r="Z141" s="63">
        <f t="shared" si="40"/>
        <v>182</v>
      </c>
      <c r="AA141" s="63">
        <f t="shared" si="40"/>
        <v>174</v>
      </c>
      <c r="AB141" s="63">
        <f t="shared" si="40"/>
        <v>165</v>
      </c>
      <c r="AC141" s="63">
        <f t="shared" si="40"/>
        <v>150</v>
      </c>
      <c r="AD141" s="63">
        <f t="shared" si="40"/>
        <v>652</v>
      </c>
      <c r="AE141" s="63">
        <f t="shared" si="40"/>
        <v>659</v>
      </c>
      <c r="AF141" s="63">
        <f t="shared" si="40"/>
        <v>638</v>
      </c>
      <c r="AG141" s="63">
        <f t="shared" si="40"/>
        <v>575</v>
      </c>
      <c r="AH141" s="63">
        <f t="shared" si="40"/>
        <v>541</v>
      </c>
      <c r="AI141" s="63">
        <f t="shared" si="40"/>
        <v>484</v>
      </c>
      <c r="AJ141" s="63">
        <f t="shared" si="40"/>
        <v>339</v>
      </c>
      <c r="AK141" s="63">
        <f t="shared" si="40"/>
        <v>301</v>
      </c>
      <c r="AL141" s="63">
        <f t="shared" si="40"/>
        <v>214</v>
      </c>
      <c r="AM141" s="63">
        <f t="shared" si="40"/>
        <v>192</v>
      </c>
      <c r="AN141" s="63">
        <f t="shared" si="40"/>
        <v>131</v>
      </c>
      <c r="AO141" s="63">
        <f t="shared" si="40"/>
        <v>90</v>
      </c>
      <c r="AP141" s="63">
        <f t="shared" si="40"/>
        <v>76</v>
      </c>
      <c r="AQ141" s="63">
        <f t="shared" si="40"/>
        <v>4491</v>
      </c>
      <c r="AR141" s="63">
        <f t="shared" si="40"/>
        <v>484</v>
      </c>
      <c r="AS141" s="63">
        <f t="shared" si="40"/>
        <v>397</v>
      </c>
      <c r="AT141" s="63">
        <f t="shared" si="40"/>
        <v>1875</v>
      </c>
      <c r="AU141" s="63">
        <f t="shared" si="40"/>
        <v>121</v>
      </c>
    </row>
    <row r="142" spans="1:47" s="10" customFormat="1" ht="12">
      <c r="A142" s="58">
        <v>140</v>
      </c>
      <c r="B142" s="58">
        <v>4478</v>
      </c>
      <c r="C142" s="59" t="s">
        <v>352</v>
      </c>
      <c r="D142" s="59" t="s">
        <v>308</v>
      </c>
      <c r="E142" s="59" t="s">
        <v>313</v>
      </c>
      <c r="F142" s="59" t="s">
        <v>314</v>
      </c>
      <c r="G142" s="12" t="s">
        <v>271</v>
      </c>
      <c r="H142" s="14">
        <f t="shared" ref="H142:H148" si="41">B142</f>
        <v>4478</v>
      </c>
      <c r="I142" s="14">
        <f t="shared" si="37"/>
        <v>1406</v>
      </c>
      <c r="J142" s="12">
        <f>VLOOKUP($B142,'[1]METAS 2019'!$D$4:$Q$843,5,0)</f>
        <v>19</v>
      </c>
      <c r="K142" s="12">
        <f>VLOOKUP($B142,'[1]METAS 2019'!$D$4:$Q$843,4,0)</f>
        <v>21</v>
      </c>
      <c r="L142" s="12">
        <f>VLOOKUP($B142,'[1]METAS 2019'!$D$4:$Q$843,11,0)</f>
        <v>25</v>
      </c>
      <c r="M142" s="12">
        <f>VLOOKUP($B142,'[1]METAS 2019'!$D$4:$Q$843,12,0)</f>
        <v>13</v>
      </c>
      <c r="N142" s="12">
        <f>VLOOKUP($B142,'[1]METAS 2019'!$D$4:$Q$843,13,0)</f>
        <v>38</v>
      </c>
      <c r="O142" s="12">
        <f>VLOOKUP($B142,'[1]METAS 2019'!$D$4:$Q$843,14,0)</f>
        <v>31</v>
      </c>
      <c r="P142" s="12">
        <f>VLOOKUP($B142,[2]ok!$AY$9:$CO$434,8,0)</f>
        <v>33</v>
      </c>
      <c r="Q142" s="12">
        <f>VLOOKUP($B142,[2]ok!$AY$9:$CO$434,9,0)</f>
        <v>33</v>
      </c>
      <c r="R142" s="12">
        <f>VLOOKUP($B142,[2]ok!$AY$9:$CO$434,10,0)</f>
        <v>33</v>
      </c>
      <c r="S142" s="12">
        <f>VLOOKUP($B142,[2]ok!$AY$9:$CO$434,11,0)</f>
        <v>33</v>
      </c>
      <c r="T142" s="12">
        <f>VLOOKUP($B142,[2]ok!$AY$9:$CO$434,12,0)</f>
        <v>33</v>
      </c>
      <c r="U142" s="12">
        <f>VLOOKUP($B142,[2]ok!$AY$9:$CO$434,13,0)</f>
        <v>33</v>
      </c>
      <c r="V142" s="12">
        <f>VLOOKUP($B142,[2]ok!$AY$9:$CO$434,14,0)</f>
        <v>33</v>
      </c>
      <c r="W142" s="12">
        <f>VLOOKUP($B142,[2]ok!$AY$9:$CO$434,15,0)</f>
        <v>33</v>
      </c>
      <c r="X142" s="12">
        <f>VLOOKUP($B142,[2]ok!$AY$9:$CO$434,16,0)</f>
        <v>32</v>
      </c>
      <c r="Y142" s="12">
        <f>VLOOKUP($B142,[2]ok!$AY$9:$CO$434,17,0)</f>
        <v>32</v>
      </c>
      <c r="Z142" s="12">
        <f>VLOOKUP($B142,[2]ok!$AY$9:$CO$434,18,0)</f>
        <v>32</v>
      </c>
      <c r="AA142" s="12">
        <f>VLOOKUP($B142,[2]ok!$AY$9:$CO$434,19,0)</f>
        <v>30</v>
      </c>
      <c r="AB142" s="12">
        <f>VLOOKUP($B142,[2]ok!$AY$9:$CO$434,20,0)</f>
        <v>29</v>
      </c>
      <c r="AC142" s="12">
        <f>VLOOKUP($B142,[2]ok!$AY$9:$CO$434,21,0)</f>
        <v>27</v>
      </c>
      <c r="AD142" s="12">
        <f>VLOOKUP($B142,[2]ok!$AY$9:$CO$434,22,0)</f>
        <v>116</v>
      </c>
      <c r="AE142" s="12">
        <f>VLOOKUP($B142,[2]ok!$AY$9:$CO$434,23,0)</f>
        <v>112</v>
      </c>
      <c r="AF142" s="12">
        <f>VLOOKUP($B142,[2]ok!$AY$9:$CO$434,24,0)</f>
        <v>110</v>
      </c>
      <c r="AG142" s="12">
        <f>VLOOKUP($B142,[2]ok!$AY$9:$CO$434,25,0)</f>
        <v>91</v>
      </c>
      <c r="AH142" s="12">
        <f>VLOOKUP($B142,[2]ok!$AY$9:$CO$434,26,0)</f>
        <v>88</v>
      </c>
      <c r="AI142" s="12">
        <f>VLOOKUP($B142,[2]ok!$AY$9:$CO$434,27,0)</f>
        <v>83</v>
      </c>
      <c r="AJ142" s="12">
        <f>VLOOKUP($B142,[2]ok!$AY$9:$CO$434,28,0)</f>
        <v>56</v>
      </c>
      <c r="AK142" s="12">
        <f>VLOOKUP($B142,[2]ok!$AY$9:$CO$434,29,0)</f>
        <v>46</v>
      </c>
      <c r="AL142" s="12">
        <f>VLOOKUP($B142,[2]ok!$AY$9:$CO$434,30,0)</f>
        <v>35</v>
      </c>
      <c r="AM142" s="12">
        <f>VLOOKUP($B142,[2]ok!$AY$9:$CO$434,31,0)</f>
        <v>30</v>
      </c>
      <c r="AN142" s="12">
        <f>VLOOKUP($B142,[2]ok!$AY$9:$CO$434,32,0)</f>
        <v>21</v>
      </c>
      <c r="AO142" s="12">
        <f>VLOOKUP($B142,[2]ok!$AY$9:$CO$434,33,0)</f>
        <v>14</v>
      </c>
      <c r="AP142" s="12">
        <f>VLOOKUP($B142,[2]ok!$AY$9:$CO$434,34,0)</f>
        <v>11</v>
      </c>
      <c r="AQ142" s="12">
        <f>VLOOKUP($B142,[2]ok!$AY$9:$CO$434,39,0)</f>
        <v>767</v>
      </c>
      <c r="AR142" s="12">
        <f>VLOOKUP($B142,[2]ok!$AY$9:$CO$434,40,0)</f>
        <v>83</v>
      </c>
      <c r="AS142" s="12">
        <f>VLOOKUP($B142,[2]ok!$AY$9:$CO$434,41,0)</f>
        <v>74</v>
      </c>
      <c r="AT142" s="12">
        <f>VLOOKUP($B142,[2]ok!$AY$9:$CO$434,42,0)</f>
        <v>326</v>
      </c>
      <c r="AU142" s="12">
        <f>VLOOKUP($B142,[2]ok!$AY$9:$CO$434,43,0)</f>
        <v>23</v>
      </c>
    </row>
    <row r="143" spans="1:47" s="10" customFormat="1" ht="12">
      <c r="A143" s="58">
        <v>141</v>
      </c>
      <c r="B143" s="58">
        <v>4479</v>
      </c>
      <c r="C143" s="59" t="s">
        <v>352</v>
      </c>
      <c r="D143" s="59" t="s">
        <v>308</v>
      </c>
      <c r="E143" s="59" t="s">
        <v>313</v>
      </c>
      <c r="F143" s="59" t="s">
        <v>121</v>
      </c>
      <c r="G143" s="12" t="s">
        <v>266</v>
      </c>
      <c r="H143" s="14">
        <f t="shared" si="41"/>
        <v>4479</v>
      </c>
      <c r="I143" s="14">
        <f t="shared" si="37"/>
        <v>1542</v>
      </c>
      <c r="J143" s="12">
        <f>VLOOKUP($B143,'[1]METAS 2019'!$D$4:$Q$843,5,0)</f>
        <v>17</v>
      </c>
      <c r="K143" s="12">
        <f>VLOOKUP($B143,'[1]METAS 2019'!$D$4:$Q$843,4,0)</f>
        <v>21</v>
      </c>
      <c r="L143" s="12">
        <f>VLOOKUP($B143,'[1]METAS 2019'!$D$4:$Q$843,11,0)</f>
        <v>16</v>
      </c>
      <c r="M143" s="12">
        <f>VLOOKUP($B143,'[1]METAS 2019'!$D$4:$Q$843,12,0)</f>
        <v>14</v>
      </c>
      <c r="N143" s="12">
        <f>VLOOKUP($B143,'[1]METAS 2019'!$D$4:$Q$843,13,0)</f>
        <v>33</v>
      </c>
      <c r="O143" s="12">
        <f>VLOOKUP($B143,'[1]METAS 2019'!$D$4:$Q$843,14,0)</f>
        <v>32</v>
      </c>
      <c r="P143" s="12">
        <f>VLOOKUP($B143,[2]ok!$AY$9:$CO$434,8,0)</f>
        <v>39</v>
      </c>
      <c r="Q143" s="12">
        <f>VLOOKUP($B143,[2]ok!$AY$9:$CO$434,9,0)</f>
        <v>38</v>
      </c>
      <c r="R143" s="12">
        <f>VLOOKUP($B143,[2]ok!$AY$9:$CO$434,10,0)</f>
        <v>39</v>
      </c>
      <c r="S143" s="12">
        <f>VLOOKUP($B143,[2]ok!$AY$9:$CO$434,11,0)</f>
        <v>40</v>
      </c>
      <c r="T143" s="12">
        <f>VLOOKUP($B143,[2]ok!$AY$9:$CO$434,12,0)</f>
        <v>40</v>
      </c>
      <c r="U143" s="12">
        <f>VLOOKUP($B143,[2]ok!$AY$9:$CO$434,13,0)</f>
        <v>41</v>
      </c>
      <c r="V143" s="12">
        <f>VLOOKUP($B143,[2]ok!$AY$9:$CO$434,14,0)</f>
        <v>41</v>
      </c>
      <c r="W143" s="12">
        <f>VLOOKUP($B143,[2]ok!$AY$9:$CO$434,15,0)</f>
        <v>40</v>
      </c>
      <c r="X143" s="12">
        <f>VLOOKUP($B143,[2]ok!$AY$9:$CO$434,16,0)</f>
        <v>36</v>
      </c>
      <c r="Y143" s="12">
        <f>VLOOKUP($B143,[2]ok!$AY$9:$CO$434,17,0)</f>
        <v>33</v>
      </c>
      <c r="Z143" s="12">
        <f>VLOOKUP($B143,[2]ok!$AY$9:$CO$434,18,0)</f>
        <v>32</v>
      </c>
      <c r="AA143" s="12">
        <f>VLOOKUP($B143,[2]ok!$AY$9:$CO$434,19,0)</f>
        <v>29</v>
      </c>
      <c r="AB143" s="12">
        <f>VLOOKUP($B143,[2]ok!$AY$9:$CO$434,20,0)</f>
        <v>27</v>
      </c>
      <c r="AC143" s="12">
        <f>VLOOKUP($B143,[2]ok!$AY$9:$CO$434,21,0)</f>
        <v>25</v>
      </c>
      <c r="AD143" s="12">
        <f>VLOOKUP($B143,[2]ok!$AY$9:$CO$434,22,0)</f>
        <v>108</v>
      </c>
      <c r="AE143" s="12">
        <f>VLOOKUP($B143,[2]ok!$AY$9:$CO$434,23,0)</f>
        <v>117</v>
      </c>
      <c r="AF143" s="12">
        <f>VLOOKUP($B143,[2]ok!$AY$9:$CO$434,24,0)</f>
        <v>111</v>
      </c>
      <c r="AG143" s="12">
        <f>VLOOKUP($B143,[2]ok!$AY$9:$CO$434,25,0)</f>
        <v>116</v>
      </c>
      <c r="AH143" s="12">
        <f>VLOOKUP($B143,[2]ok!$AY$9:$CO$434,26,0)</f>
        <v>103</v>
      </c>
      <c r="AI143" s="12">
        <f>VLOOKUP($B143,[2]ok!$AY$9:$CO$434,27,0)</f>
        <v>85</v>
      </c>
      <c r="AJ143" s="12">
        <f>VLOOKUP($B143,[2]ok!$AY$9:$CO$434,28,0)</f>
        <v>62</v>
      </c>
      <c r="AK143" s="12">
        <f>VLOOKUP($B143,[2]ok!$AY$9:$CO$434,29,0)</f>
        <v>65</v>
      </c>
      <c r="AL143" s="12">
        <f>VLOOKUP($B143,[2]ok!$AY$9:$CO$434,30,0)</f>
        <v>41</v>
      </c>
      <c r="AM143" s="12">
        <f>VLOOKUP($B143,[2]ok!$AY$9:$CO$434,31,0)</f>
        <v>40</v>
      </c>
      <c r="AN143" s="12">
        <f>VLOOKUP($B143,[2]ok!$AY$9:$CO$434,32,0)</f>
        <v>27</v>
      </c>
      <c r="AO143" s="12">
        <f>VLOOKUP($B143,[2]ok!$AY$9:$CO$434,33,0)</f>
        <v>18</v>
      </c>
      <c r="AP143" s="12">
        <f>VLOOKUP($B143,[2]ok!$AY$9:$CO$434,34,0)</f>
        <v>16</v>
      </c>
      <c r="AQ143" s="12">
        <f>VLOOKUP($B143,[2]ok!$AY$9:$CO$434,39,0)</f>
        <v>795</v>
      </c>
      <c r="AR143" s="12">
        <f>VLOOKUP($B143,[2]ok!$AY$9:$CO$434,40,0)</f>
        <v>86</v>
      </c>
      <c r="AS143" s="12">
        <f>VLOOKUP($B143,[2]ok!$AY$9:$CO$434,41,0)</f>
        <v>57</v>
      </c>
      <c r="AT143" s="12">
        <f>VLOOKUP($B143,[2]ok!$AY$9:$CO$434,42,0)</f>
        <v>321</v>
      </c>
      <c r="AU143" s="12">
        <f>VLOOKUP($B143,[2]ok!$AY$9:$CO$434,43,0)</f>
        <v>21</v>
      </c>
    </row>
    <row r="144" spans="1:47" s="10" customFormat="1" ht="12">
      <c r="A144" s="58">
        <v>142</v>
      </c>
      <c r="B144" s="58">
        <v>25042</v>
      </c>
      <c r="C144" s="59" t="s">
        <v>352</v>
      </c>
      <c r="D144" s="59" t="s">
        <v>308</v>
      </c>
      <c r="E144" s="59" t="s">
        <v>313</v>
      </c>
      <c r="F144" s="59" t="s">
        <v>440</v>
      </c>
      <c r="G144" s="12" t="s">
        <v>266</v>
      </c>
      <c r="H144" s="14">
        <f t="shared" si="41"/>
        <v>25042</v>
      </c>
      <c r="I144" s="14">
        <f t="shared" si="37"/>
        <v>435</v>
      </c>
      <c r="J144" s="12">
        <f>VLOOKUP($B144,'[1]METAS 2019'!$D$4:$Q$843,5,0)</f>
        <v>6</v>
      </c>
      <c r="K144" s="12">
        <f>VLOOKUP($B144,'[1]METAS 2019'!$D$4:$Q$843,4,0)</f>
        <v>5</v>
      </c>
      <c r="L144" s="106">
        <v>5</v>
      </c>
      <c r="M144" s="106">
        <v>3</v>
      </c>
      <c r="N144" s="106">
        <v>6</v>
      </c>
      <c r="O144" s="12">
        <f>VLOOKUP($B144,'[1]METAS 2019'!$D$4:$Q$843,14,0)</f>
        <v>11</v>
      </c>
      <c r="P144" s="12">
        <f>VLOOKUP($B144,[2]ok!$AY$9:$CO$434,8,0)</f>
        <v>11</v>
      </c>
      <c r="Q144" s="12">
        <f>VLOOKUP($B144,[2]ok!$AY$9:$CO$434,9,0)</f>
        <v>11</v>
      </c>
      <c r="R144" s="12">
        <f>VLOOKUP($B144,[2]ok!$AY$9:$CO$434,10,0)</f>
        <v>11</v>
      </c>
      <c r="S144" s="12">
        <f>VLOOKUP($B144,[2]ok!$AY$9:$CO$434,11,0)</f>
        <v>10</v>
      </c>
      <c r="T144" s="12">
        <f>VLOOKUP($B144,[2]ok!$AY$9:$CO$434,12,0)</f>
        <v>10</v>
      </c>
      <c r="U144" s="12">
        <f>VLOOKUP($B144,[2]ok!$AY$9:$CO$434,13,0)</f>
        <v>11</v>
      </c>
      <c r="V144" s="12">
        <f>VLOOKUP($B144,[2]ok!$AY$9:$CO$434,14,0)</f>
        <v>11</v>
      </c>
      <c r="W144" s="12">
        <f>VLOOKUP($B144,[2]ok!$AY$9:$CO$434,15,0)</f>
        <v>10</v>
      </c>
      <c r="X144" s="12">
        <f>VLOOKUP($B144,[2]ok!$AY$9:$CO$434,16,0)</f>
        <v>10</v>
      </c>
      <c r="Y144" s="12">
        <f>VLOOKUP($B144,[2]ok!$AY$9:$CO$434,17,0)</f>
        <v>10</v>
      </c>
      <c r="Z144" s="12">
        <f>VLOOKUP($B144,[2]ok!$AY$9:$CO$434,18,0)</f>
        <v>10</v>
      </c>
      <c r="AA144" s="12">
        <f>VLOOKUP($B144,[2]ok!$AY$9:$CO$434,19,0)</f>
        <v>10</v>
      </c>
      <c r="AB144" s="12">
        <f>VLOOKUP($B144,[2]ok!$AY$9:$CO$434,20,0)</f>
        <v>9</v>
      </c>
      <c r="AC144" s="12">
        <f>VLOOKUP($B144,[2]ok!$AY$9:$CO$434,21,0)</f>
        <v>8</v>
      </c>
      <c r="AD144" s="12">
        <f>VLOOKUP($B144,[2]ok!$AY$9:$CO$434,22,0)</f>
        <v>36</v>
      </c>
      <c r="AE144" s="12">
        <f>VLOOKUP($B144,[2]ok!$AY$9:$CO$434,23,0)</f>
        <v>36</v>
      </c>
      <c r="AF144" s="12">
        <f>VLOOKUP($B144,[2]ok!$AY$9:$CO$434,24,0)</f>
        <v>35</v>
      </c>
      <c r="AG144" s="12">
        <f>VLOOKUP($B144,[2]ok!$AY$9:$CO$434,25,0)</f>
        <v>29</v>
      </c>
      <c r="AH144" s="12">
        <f>VLOOKUP($B144,[2]ok!$AY$9:$CO$434,26,0)</f>
        <v>28</v>
      </c>
      <c r="AI144" s="12">
        <f>VLOOKUP($B144,[2]ok!$AY$9:$CO$434,27,0)</f>
        <v>26</v>
      </c>
      <c r="AJ144" s="12">
        <f>VLOOKUP($B144,[2]ok!$AY$9:$CO$434,28,0)</f>
        <v>18</v>
      </c>
      <c r="AK144" s="12">
        <f>VLOOKUP($B144,[2]ok!$AY$9:$CO$434,29,0)</f>
        <v>14</v>
      </c>
      <c r="AL144" s="12">
        <f>VLOOKUP($B144,[2]ok!$AY$9:$CO$434,30,0)</f>
        <v>11</v>
      </c>
      <c r="AM144" s="12">
        <f>VLOOKUP($B144,[2]ok!$AY$9:$CO$434,31,0)</f>
        <v>9</v>
      </c>
      <c r="AN144" s="12">
        <f>VLOOKUP($B144,[2]ok!$AY$9:$CO$434,32,0)</f>
        <v>6</v>
      </c>
      <c r="AO144" s="12">
        <f>VLOOKUP($B144,[2]ok!$AY$9:$CO$434,33,0)</f>
        <v>5</v>
      </c>
      <c r="AP144" s="12">
        <f>VLOOKUP($B144,[2]ok!$AY$9:$CO$434,34,0)</f>
        <v>4</v>
      </c>
      <c r="AQ144" s="12">
        <f>VLOOKUP($B144,[2]ok!$AY$9:$CO$434,39,0)</f>
        <v>242</v>
      </c>
      <c r="AR144" s="12">
        <f>VLOOKUP($B144,[2]ok!$AY$9:$CO$434,40,0)</f>
        <v>26</v>
      </c>
      <c r="AS144" s="12">
        <f>VLOOKUP($B144,[2]ok!$AY$9:$CO$434,41,0)</f>
        <v>24</v>
      </c>
      <c r="AT144" s="12">
        <f>VLOOKUP($B144,[2]ok!$AY$9:$CO$434,42,0)</f>
        <v>103</v>
      </c>
      <c r="AU144" s="12">
        <f>VLOOKUP($B144,[2]ok!$AY$9:$CO$434,43,0)</f>
        <v>7</v>
      </c>
    </row>
    <row r="145" spans="1:47" s="10" customFormat="1" ht="12">
      <c r="A145" s="58">
        <v>143</v>
      </c>
      <c r="B145" s="58">
        <v>11156</v>
      </c>
      <c r="C145" s="59" t="s">
        <v>352</v>
      </c>
      <c r="D145" s="59" t="s">
        <v>308</v>
      </c>
      <c r="E145" s="59" t="s">
        <v>313</v>
      </c>
      <c r="F145" s="59" t="s">
        <v>143</v>
      </c>
      <c r="G145" s="12" t="s">
        <v>266</v>
      </c>
      <c r="H145" s="14">
        <f t="shared" si="41"/>
        <v>11156</v>
      </c>
      <c r="I145" s="14">
        <f t="shared" si="37"/>
        <v>964</v>
      </c>
      <c r="J145" s="12">
        <f>VLOOKUP($B145,'[1]METAS 2019'!$D$4:$Q$843,5,0)</f>
        <v>13</v>
      </c>
      <c r="K145" s="12">
        <f>VLOOKUP($B145,'[1]METAS 2019'!$D$4:$Q$843,4,0)</f>
        <v>12</v>
      </c>
      <c r="L145" s="12">
        <f>VLOOKUP($B145,'[1]METAS 2019'!$D$4:$Q$843,11,0)</f>
        <v>17</v>
      </c>
      <c r="M145" s="12">
        <f>VLOOKUP($B145,'[1]METAS 2019'!$D$4:$Q$843,12,0)</f>
        <v>16</v>
      </c>
      <c r="N145" s="12">
        <f>VLOOKUP($B145,'[1]METAS 2019'!$D$4:$Q$843,13,0)</f>
        <v>25</v>
      </c>
      <c r="O145" s="12">
        <f>VLOOKUP($B145,'[1]METAS 2019'!$D$4:$Q$843,14,0)</f>
        <v>18</v>
      </c>
      <c r="P145" s="12">
        <f>VLOOKUP($B145,[2]ok!$AY$9:$CO$434,8,0)</f>
        <v>23</v>
      </c>
      <c r="Q145" s="12">
        <f>VLOOKUP($B145,[2]ok!$AY$9:$CO$434,9,0)</f>
        <v>23</v>
      </c>
      <c r="R145" s="12">
        <f>VLOOKUP($B145,[2]ok!$AY$9:$CO$434,10,0)</f>
        <v>23</v>
      </c>
      <c r="S145" s="12">
        <f>VLOOKUP($B145,[2]ok!$AY$9:$CO$434,11,0)</f>
        <v>22</v>
      </c>
      <c r="T145" s="12">
        <f>VLOOKUP($B145,[2]ok!$AY$9:$CO$434,12,0)</f>
        <v>23</v>
      </c>
      <c r="U145" s="12">
        <f>VLOOKUP($B145,[2]ok!$AY$9:$CO$434,13,0)</f>
        <v>23</v>
      </c>
      <c r="V145" s="12">
        <f>VLOOKUP($B145,[2]ok!$AY$9:$CO$434,14,0)</f>
        <v>23</v>
      </c>
      <c r="W145" s="12">
        <f>VLOOKUP($B145,[2]ok!$AY$9:$CO$434,15,0)</f>
        <v>22</v>
      </c>
      <c r="X145" s="12">
        <f>VLOOKUP($B145,[2]ok!$AY$9:$CO$434,16,0)</f>
        <v>22</v>
      </c>
      <c r="Y145" s="12">
        <f>VLOOKUP($B145,[2]ok!$AY$9:$CO$434,17,0)</f>
        <v>22</v>
      </c>
      <c r="Z145" s="12">
        <f>VLOOKUP($B145,[2]ok!$AY$9:$CO$434,18,0)</f>
        <v>21</v>
      </c>
      <c r="AA145" s="12">
        <f>VLOOKUP($B145,[2]ok!$AY$9:$CO$434,19,0)</f>
        <v>21</v>
      </c>
      <c r="AB145" s="12">
        <f>VLOOKUP($B145,[2]ok!$AY$9:$CO$434,20,0)</f>
        <v>20</v>
      </c>
      <c r="AC145" s="12">
        <f>VLOOKUP($B145,[2]ok!$AY$9:$CO$434,21,0)</f>
        <v>18</v>
      </c>
      <c r="AD145" s="12">
        <f>VLOOKUP($B145,[2]ok!$AY$9:$CO$434,22,0)</f>
        <v>79</v>
      </c>
      <c r="AE145" s="12">
        <f>VLOOKUP($B145,[2]ok!$AY$9:$CO$434,23,0)</f>
        <v>77</v>
      </c>
      <c r="AF145" s="12">
        <f>VLOOKUP($B145,[2]ok!$AY$9:$CO$434,24,0)</f>
        <v>75</v>
      </c>
      <c r="AG145" s="12">
        <f>VLOOKUP($B145,[2]ok!$AY$9:$CO$434,25,0)</f>
        <v>62</v>
      </c>
      <c r="AH145" s="12">
        <f>VLOOKUP($B145,[2]ok!$AY$9:$CO$434,26,0)</f>
        <v>61</v>
      </c>
      <c r="AI145" s="12">
        <f>VLOOKUP($B145,[2]ok!$AY$9:$CO$434,27,0)</f>
        <v>57</v>
      </c>
      <c r="AJ145" s="12">
        <f>VLOOKUP($B145,[2]ok!$AY$9:$CO$434,28,0)</f>
        <v>39</v>
      </c>
      <c r="AK145" s="12">
        <f>VLOOKUP($B145,[2]ok!$AY$9:$CO$434,29,0)</f>
        <v>31</v>
      </c>
      <c r="AL145" s="12">
        <f>VLOOKUP($B145,[2]ok!$AY$9:$CO$434,30,0)</f>
        <v>24</v>
      </c>
      <c r="AM145" s="12">
        <f>VLOOKUP($B145,[2]ok!$AY$9:$CO$434,31,0)</f>
        <v>20</v>
      </c>
      <c r="AN145" s="12">
        <f>VLOOKUP($B145,[2]ok!$AY$9:$CO$434,32,0)</f>
        <v>14</v>
      </c>
      <c r="AO145" s="12">
        <f>VLOOKUP($B145,[2]ok!$AY$9:$CO$434,33,0)</f>
        <v>10</v>
      </c>
      <c r="AP145" s="12">
        <f>VLOOKUP($B145,[2]ok!$AY$9:$CO$434,34,0)</f>
        <v>8</v>
      </c>
      <c r="AQ145" s="12">
        <f>VLOOKUP($B145,[2]ok!$AY$9:$CO$434,39,0)</f>
        <v>525</v>
      </c>
      <c r="AR145" s="12">
        <f>VLOOKUP($B145,[2]ok!$AY$9:$CO$434,40,0)</f>
        <v>56</v>
      </c>
      <c r="AS145" s="12">
        <f>VLOOKUP($B145,[2]ok!$AY$9:$CO$434,41,0)</f>
        <v>51</v>
      </c>
      <c r="AT145" s="12">
        <f>VLOOKUP($B145,[2]ok!$AY$9:$CO$434,42,0)</f>
        <v>223</v>
      </c>
      <c r="AU145" s="12">
        <f>VLOOKUP($B145,[2]ok!$AY$9:$CO$434,43,0)</f>
        <v>12</v>
      </c>
    </row>
    <row r="146" spans="1:47" s="10" customFormat="1" ht="12">
      <c r="A146" s="58">
        <v>144</v>
      </c>
      <c r="B146" s="58">
        <v>9085</v>
      </c>
      <c r="C146" s="59" t="s">
        <v>352</v>
      </c>
      <c r="D146" s="59" t="s">
        <v>308</v>
      </c>
      <c r="E146" s="59" t="s">
        <v>313</v>
      </c>
      <c r="F146" s="59" t="s">
        <v>142</v>
      </c>
      <c r="G146" s="12" t="s">
        <v>266</v>
      </c>
      <c r="H146" s="14">
        <f t="shared" si="41"/>
        <v>9085</v>
      </c>
      <c r="I146" s="14">
        <f t="shared" si="37"/>
        <v>1151</v>
      </c>
      <c r="J146" s="12">
        <f>VLOOKUP($B146,'[1]METAS 2019'!$D$4:$Q$843,5,0)</f>
        <v>16</v>
      </c>
      <c r="K146" s="12">
        <f>VLOOKUP($B146,'[1]METAS 2019'!$D$4:$Q$843,4,0)</f>
        <v>20</v>
      </c>
      <c r="L146" s="12">
        <f>VLOOKUP($B146,'[1]METAS 2019'!$D$4:$Q$843,11,0)</f>
        <v>13</v>
      </c>
      <c r="M146" s="12">
        <f>VLOOKUP($B146,'[1]METAS 2019'!$D$4:$Q$843,12,0)</f>
        <v>15</v>
      </c>
      <c r="N146" s="12">
        <f>VLOOKUP($B146,'[1]METAS 2019'!$D$4:$Q$843,13,0)</f>
        <v>19</v>
      </c>
      <c r="O146" s="12">
        <f>VLOOKUP($B146,'[1]METAS 2019'!$D$4:$Q$843,14,0)</f>
        <v>7</v>
      </c>
      <c r="P146" s="12">
        <f>VLOOKUP($B146,[2]ok!$AY$9:$CO$434,8,0)</f>
        <v>28</v>
      </c>
      <c r="Q146" s="12">
        <f>VLOOKUP($B146,[2]ok!$AY$9:$CO$434,9,0)</f>
        <v>28</v>
      </c>
      <c r="R146" s="12">
        <f>VLOOKUP($B146,[2]ok!$AY$9:$CO$434,10,0)</f>
        <v>28</v>
      </c>
      <c r="S146" s="12">
        <f>VLOOKUP($B146,[2]ok!$AY$9:$CO$434,11,0)</f>
        <v>28</v>
      </c>
      <c r="T146" s="12">
        <f>VLOOKUP($B146,[2]ok!$AY$9:$CO$434,12,0)</f>
        <v>28</v>
      </c>
      <c r="U146" s="12">
        <f>VLOOKUP($B146,[2]ok!$AY$9:$CO$434,13,0)</f>
        <v>28</v>
      </c>
      <c r="V146" s="12">
        <f>VLOOKUP($B146,[2]ok!$AY$9:$CO$434,14,0)</f>
        <v>28</v>
      </c>
      <c r="W146" s="12">
        <f>VLOOKUP($B146,[2]ok!$AY$9:$CO$434,15,0)</f>
        <v>27</v>
      </c>
      <c r="X146" s="12">
        <f>VLOOKUP($B146,[2]ok!$AY$9:$CO$434,16,0)</f>
        <v>27</v>
      </c>
      <c r="Y146" s="12">
        <f>VLOOKUP($B146,[2]ok!$AY$9:$CO$434,17,0)</f>
        <v>27</v>
      </c>
      <c r="Z146" s="12">
        <f>VLOOKUP($B146,[2]ok!$AY$9:$CO$434,18,0)</f>
        <v>26</v>
      </c>
      <c r="AA146" s="12">
        <f>VLOOKUP($B146,[2]ok!$AY$9:$CO$434,19,0)</f>
        <v>26</v>
      </c>
      <c r="AB146" s="12">
        <f>VLOOKUP($B146,[2]ok!$AY$9:$CO$434,20,0)</f>
        <v>25</v>
      </c>
      <c r="AC146" s="12">
        <f>VLOOKUP($B146,[2]ok!$AY$9:$CO$434,21,0)</f>
        <v>22</v>
      </c>
      <c r="AD146" s="12">
        <f>VLOOKUP($B146,[2]ok!$AY$9:$CO$434,22,0)</f>
        <v>97</v>
      </c>
      <c r="AE146" s="12">
        <f>VLOOKUP($B146,[2]ok!$AY$9:$CO$434,23,0)</f>
        <v>95</v>
      </c>
      <c r="AF146" s="12">
        <f>VLOOKUP($B146,[2]ok!$AY$9:$CO$434,24,0)</f>
        <v>92</v>
      </c>
      <c r="AG146" s="12">
        <f>VLOOKUP($B146,[2]ok!$AY$9:$CO$434,25,0)</f>
        <v>77</v>
      </c>
      <c r="AH146" s="12">
        <f>VLOOKUP($B146,[2]ok!$AY$9:$CO$434,26,0)</f>
        <v>75</v>
      </c>
      <c r="AI146" s="12">
        <f>VLOOKUP($B146,[2]ok!$AY$9:$CO$434,27,0)</f>
        <v>70</v>
      </c>
      <c r="AJ146" s="12">
        <f>VLOOKUP($B146,[2]ok!$AY$9:$CO$434,28,0)</f>
        <v>48</v>
      </c>
      <c r="AK146" s="12">
        <f>VLOOKUP($B146,[2]ok!$AY$9:$CO$434,29,0)</f>
        <v>38</v>
      </c>
      <c r="AL146" s="12">
        <f>VLOOKUP($B146,[2]ok!$AY$9:$CO$434,30,0)</f>
        <v>29</v>
      </c>
      <c r="AM146" s="12">
        <f>VLOOKUP($B146,[2]ok!$AY$9:$CO$434,31,0)</f>
        <v>25</v>
      </c>
      <c r="AN146" s="12">
        <f>VLOOKUP($B146,[2]ok!$AY$9:$CO$434,32,0)</f>
        <v>17</v>
      </c>
      <c r="AO146" s="12">
        <f>VLOOKUP($B146,[2]ok!$AY$9:$CO$434,33,0)</f>
        <v>12</v>
      </c>
      <c r="AP146" s="12">
        <f>VLOOKUP($B146,[2]ok!$AY$9:$CO$434,34,0)</f>
        <v>10</v>
      </c>
      <c r="AQ146" s="12">
        <f>VLOOKUP($B146,[2]ok!$AY$9:$CO$434,39,0)</f>
        <v>646</v>
      </c>
      <c r="AR146" s="12">
        <f>VLOOKUP($B146,[2]ok!$AY$9:$CO$434,40,0)</f>
        <v>69</v>
      </c>
      <c r="AS146" s="12">
        <f>VLOOKUP($B146,[2]ok!$AY$9:$CO$434,41,0)</f>
        <v>63</v>
      </c>
      <c r="AT146" s="12">
        <f>VLOOKUP($B146,[2]ok!$AY$9:$CO$434,42,0)</f>
        <v>274</v>
      </c>
      <c r="AU146" s="12">
        <f>VLOOKUP($B146,[2]ok!$AY$9:$CO$434,43,0)</f>
        <v>15</v>
      </c>
    </row>
    <row r="147" spans="1:47" s="10" customFormat="1" ht="12">
      <c r="A147" s="58">
        <v>145</v>
      </c>
      <c r="B147" s="58">
        <v>9088</v>
      </c>
      <c r="C147" s="59" t="s">
        <v>352</v>
      </c>
      <c r="D147" s="59" t="s">
        <v>308</v>
      </c>
      <c r="E147" s="59" t="s">
        <v>313</v>
      </c>
      <c r="F147" s="59" t="s">
        <v>141</v>
      </c>
      <c r="G147" s="12" t="s">
        <v>266</v>
      </c>
      <c r="H147" s="14">
        <f t="shared" si="41"/>
        <v>9088</v>
      </c>
      <c r="I147" s="14">
        <f t="shared" si="37"/>
        <v>1373</v>
      </c>
      <c r="J147" s="12">
        <f>VLOOKUP($B147,'[1]METAS 2019'!$D$4:$Q$843,5,0)</f>
        <v>19</v>
      </c>
      <c r="K147" s="12">
        <f>VLOOKUP($B147,'[1]METAS 2019'!$D$4:$Q$843,4,0)</f>
        <v>16</v>
      </c>
      <c r="L147" s="12">
        <f>VLOOKUP($B147,'[1]METAS 2019'!$D$4:$Q$843,11,0)</f>
        <v>8</v>
      </c>
      <c r="M147" s="12">
        <f>VLOOKUP($B147,'[1]METAS 2019'!$D$4:$Q$843,12,0)</f>
        <v>13</v>
      </c>
      <c r="N147" s="12">
        <f>VLOOKUP($B147,'[1]METAS 2019'!$D$4:$Q$843,13,0)</f>
        <v>27</v>
      </c>
      <c r="O147" s="12">
        <f>VLOOKUP($B147,'[1]METAS 2019'!$D$4:$Q$843,14,0)</f>
        <v>32</v>
      </c>
      <c r="P147" s="12">
        <f>VLOOKUP($B147,[2]ok!$AY$9:$CO$434,8,0)</f>
        <v>33</v>
      </c>
      <c r="Q147" s="12">
        <f>VLOOKUP($B147,[2]ok!$AY$9:$CO$434,9,0)</f>
        <v>33</v>
      </c>
      <c r="R147" s="12">
        <f>VLOOKUP($B147,[2]ok!$AY$9:$CO$434,10,0)</f>
        <v>33</v>
      </c>
      <c r="S147" s="12">
        <f>VLOOKUP($B147,[2]ok!$AY$9:$CO$434,11,0)</f>
        <v>33</v>
      </c>
      <c r="T147" s="12">
        <f>VLOOKUP($B147,[2]ok!$AY$9:$CO$434,12,0)</f>
        <v>33</v>
      </c>
      <c r="U147" s="12">
        <f>VLOOKUP($B147,[2]ok!$AY$9:$CO$434,13,0)</f>
        <v>33</v>
      </c>
      <c r="V147" s="12">
        <f>VLOOKUP($B147,[2]ok!$AY$9:$CO$434,14,0)</f>
        <v>33</v>
      </c>
      <c r="W147" s="12">
        <f>VLOOKUP($B147,[2]ok!$AY$9:$CO$434,15,0)</f>
        <v>33</v>
      </c>
      <c r="X147" s="12">
        <f>VLOOKUP($B147,[2]ok!$AY$9:$CO$434,16,0)</f>
        <v>32</v>
      </c>
      <c r="Y147" s="12">
        <f>VLOOKUP($B147,[2]ok!$AY$9:$CO$434,17,0)</f>
        <v>32</v>
      </c>
      <c r="Z147" s="12">
        <f>VLOOKUP($B147,[2]ok!$AY$9:$CO$434,18,0)</f>
        <v>31</v>
      </c>
      <c r="AA147" s="12">
        <f>VLOOKUP($B147,[2]ok!$AY$9:$CO$434,19,0)</f>
        <v>31</v>
      </c>
      <c r="AB147" s="12">
        <f>VLOOKUP($B147,[2]ok!$AY$9:$CO$434,20,0)</f>
        <v>29</v>
      </c>
      <c r="AC147" s="12">
        <f>VLOOKUP($B147,[2]ok!$AY$9:$CO$434,21,0)</f>
        <v>26</v>
      </c>
      <c r="AD147" s="12">
        <f>VLOOKUP($B147,[2]ok!$AY$9:$CO$434,22,0)</f>
        <v>115</v>
      </c>
      <c r="AE147" s="12">
        <f>VLOOKUP($B147,[2]ok!$AY$9:$CO$434,23,0)</f>
        <v>112</v>
      </c>
      <c r="AF147" s="12">
        <f>VLOOKUP($B147,[2]ok!$AY$9:$CO$434,24,0)</f>
        <v>110</v>
      </c>
      <c r="AG147" s="12">
        <f>VLOOKUP($B147,[2]ok!$AY$9:$CO$434,25,0)</f>
        <v>91</v>
      </c>
      <c r="AH147" s="12">
        <f>VLOOKUP($B147,[2]ok!$AY$9:$CO$434,26,0)</f>
        <v>89</v>
      </c>
      <c r="AI147" s="12">
        <f>VLOOKUP($B147,[2]ok!$AY$9:$CO$434,27,0)</f>
        <v>83</v>
      </c>
      <c r="AJ147" s="12">
        <f>VLOOKUP($B147,[2]ok!$AY$9:$CO$434,28,0)</f>
        <v>57</v>
      </c>
      <c r="AK147" s="12">
        <f>VLOOKUP($B147,[2]ok!$AY$9:$CO$434,29,0)</f>
        <v>45</v>
      </c>
      <c r="AL147" s="12">
        <f>VLOOKUP($B147,[2]ok!$AY$9:$CO$434,30,0)</f>
        <v>35</v>
      </c>
      <c r="AM147" s="12">
        <f>VLOOKUP($B147,[2]ok!$AY$9:$CO$434,31,0)</f>
        <v>30</v>
      </c>
      <c r="AN147" s="12">
        <f>VLOOKUP($B147,[2]ok!$AY$9:$CO$434,32,0)</f>
        <v>21</v>
      </c>
      <c r="AO147" s="12">
        <f>VLOOKUP($B147,[2]ok!$AY$9:$CO$434,33,0)</f>
        <v>14</v>
      </c>
      <c r="AP147" s="12">
        <f>VLOOKUP($B147,[2]ok!$AY$9:$CO$434,34,0)</f>
        <v>11</v>
      </c>
      <c r="AQ147" s="12">
        <f>VLOOKUP($B147,[2]ok!$AY$9:$CO$434,39,0)</f>
        <v>767</v>
      </c>
      <c r="AR147" s="12">
        <f>VLOOKUP($B147,[2]ok!$AY$9:$CO$434,40,0)</f>
        <v>83</v>
      </c>
      <c r="AS147" s="12">
        <f>VLOOKUP($B147,[2]ok!$AY$9:$CO$434,41,0)</f>
        <v>75</v>
      </c>
      <c r="AT147" s="12">
        <f>VLOOKUP($B147,[2]ok!$AY$9:$CO$434,42,0)</f>
        <v>326</v>
      </c>
      <c r="AU147" s="12">
        <f>VLOOKUP($B147,[2]ok!$AY$9:$CO$434,43,0)</f>
        <v>23</v>
      </c>
    </row>
    <row r="148" spans="1:47" s="10" customFormat="1" ht="12">
      <c r="A148" s="58">
        <v>146</v>
      </c>
      <c r="B148" s="58">
        <v>6759</v>
      </c>
      <c r="C148" s="59" t="s">
        <v>352</v>
      </c>
      <c r="D148" s="59" t="s">
        <v>308</v>
      </c>
      <c r="E148" s="59" t="s">
        <v>313</v>
      </c>
      <c r="F148" s="59" t="s">
        <v>122</v>
      </c>
      <c r="G148" s="12" t="s">
        <v>266</v>
      </c>
      <c r="H148" s="14">
        <f t="shared" si="41"/>
        <v>6759</v>
      </c>
      <c r="I148" s="14">
        <f t="shared" si="37"/>
        <v>1459</v>
      </c>
      <c r="J148" s="12">
        <f>VLOOKUP($B148,'[1]METAS 2019'!$D$4:$Q$843,5,0)</f>
        <v>16</v>
      </c>
      <c r="K148" s="12">
        <f>VLOOKUP($B148,'[1]METAS 2019'!$D$4:$Q$843,4,0)</f>
        <v>14</v>
      </c>
      <c r="L148" s="12">
        <f>VLOOKUP($B148,'[1]METAS 2019'!$D$4:$Q$843,11,0)</f>
        <v>20</v>
      </c>
      <c r="M148" s="12">
        <f>VLOOKUP($B148,'[1]METAS 2019'!$D$4:$Q$843,12,0)</f>
        <v>23</v>
      </c>
      <c r="N148" s="12">
        <f>VLOOKUP($B148,'[1]METAS 2019'!$D$4:$Q$843,13,0)</f>
        <v>27</v>
      </c>
      <c r="O148" s="12">
        <f>VLOOKUP($B148,'[1]METAS 2019'!$D$4:$Q$843,14,0)</f>
        <v>30</v>
      </c>
      <c r="P148" s="12">
        <f>VLOOKUP($B148,[2]ok!$AY$9:$CO$434,8,0)</f>
        <v>36</v>
      </c>
      <c r="Q148" s="12">
        <f>VLOOKUP($B148,[2]ok!$AY$9:$CO$434,9,0)</f>
        <v>36</v>
      </c>
      <c r="R148" s="12">
        <f>VLOOKUP($B148,[2]ok!$AY$9:$CO$434,10,0)</f>
        <v>37</v>
      </c>
      <c r="S148" s="12">
        <f>VLOOKUP($B148,[2]ok!$AY$9:$CO$434,11,0)</f>
        <v>37</v>
      </c>
      <c r="T148" s="12">
        <f>VLOOKUP($B148,[2]ok!$AY$9:$CO$434,12,0)</f>
        <v>38</v>
      </c>
      <c r="U148" s="12">
        <f>VLOOKUP($B148,[2]ok!$AY$9:$CO$434,13,0)</f>
        <v>38</v>
      </c>
      <c r="V148" s="12">
        <f>VLOOKUP($B148,[2]ok!$AY$9:$CO$434,14,0)</f>
        <v>39</v>
      </c>
      <c r="W148" s="12">
        <f>VLOOKUP($B148,[2]ok!$AY$9:$CO$434,15,0)</f>
        <v>37</v>
      </c>
      <c r="X148" s="12">
        <f>VLOOKUP($B148,[2]ok!$AY$9:$CO$434,16,0)</f>
        <v>34</v>
      </c>
      <c r="Y148" s="12">
        <f>VLOOKUP($B148,[2]ok!$AY$9:$CO$434,17,0)</f>
        <v>32</v>
      </c>
      <c r="Z148" s="12">
        <f>VLOOKUP($B148,[2]ok!$AY$9:$CO$434,18,0)</f>
        <v>30</v>
      </c>
      <c r="AA148" s="12">
        <f>VLOOKUP($B148,[2]ok!$AY$9:$CO$434,19,0)</f>
        <v>27</v>
      </c>
      <c r="AB148" s="12">
        <f>VLOOKUP($B148,[2]ok!$AY$9:$CO$434,20,0)</f>
        <v>26</v>
      </c>
      <c r="AC148" s="12">
        <f>VLOOKUP($B148,[2]ok!$AY$9:$CO$434,21,0)</f>
        <v>24</v>
      </c>
      <c r="AD148" s="12">
        <f>VLOOKUP($B148,[2]ok!$AY$9:$CO$434,22,0)</f>
        <v>101</v>
      </c>
      <c r="AE148" s="12">
        <f>VLOOKUP($B148,[2]ok!$AY$9:$CO$434,23,0)</f>
        <v>110</v>
      </c>
      <c r="AF148" s="12">
        <f>VLOOKUP($B148,[2]ok!$AY$9:$CO$434,24,0)</f>
        <v>105</v>
      </c>
      <c r="AG148" s="12">
        <f>VLOOKUP($B148,[2]ok!$AY$9:$CO$434,25,0)</f>
        <v>109</v>
      </c>
      <c r="AH148" s="12">
        <f>VLOOKUP($B148,[2]ok!$AY$9:$CO$434,26,0)</f>
        <v>97</v>
      </c>
      <c r="AI148" s="12">
        <f>VLOOKUP($B148,[2]ok!$AY$9:$CO$434,27,0)</f>
        <v>80</v>
      </c>
      <c r="AJ148" s="12">
        <f>VLOOKUP($B148,[2]ok!$AY$9:$CO$434,28,0)</f>
        <v>59</v>
      </c>
      <c r="AK148" s="12">
        <f>VLOOKUP($B148,[2]ok!$AY$9:$CO$434,29,0)</f>
        <v>62</v>
      </c>
      <c r="AL148" s="12">
        <f>VLOOKUP($B148,[2]ok!$AY$9:$CO$434,30,0)</f>
        <v>39</v>
      </c>
      <c r="AM148" s="12">
        <f>VLOOKUP($B148,[2]ok!$AY$9:$CO$434,31,0)</f>
        <v>38</v>
      </c>
      <c r="AN148" s="12">
        <f>VLOOKUP($B148,[2]ok!$AY$9:$CO$434,32,0)</f>
        <v>25</v>
      </c>
      <c r="AO148" s="12">
        <f>VLOOKUP($B148,[2]ok!$AY$9:$CO$434,33,0)</f>
        <v>17</v>
      </c>
      <c r="AP148" s="12">
        <f>VLOOKUP($B148,[2]ok!$AY$9:$CO$434,34,0)</f>
        <v>16</v>
      </c>
      <c r="AQ148" s="12">
        <f>VLOOKUP($B148,[2]ok!$AY$9:$CO$434,39,0)</f>
        <v>749</v>
      </c>
      <c r="AR148" s="12">
        <f>VLOOKUP($B148,[2]ok!$AY$9:$CO$434,40,0)</f>
        <v>81</v>
      </c>
      <c r="AS148" s="12">
        <f>VLOOKUP($B148,[2]ok!$AY$9:$CO$434,41,0)</f>
        <v>53</v>
      </c>
      <c r="AT148" s="12">
        <f>VLOOKUP($B148,[2]ok!$AY$9:$CO$434,42,0)</f>
        <v>302</v>
      </c>
      <c r="AU148" s="12">
        <f>VLOOKUP($B148,[2]ok!$AY$9:$CO$434,43,0)</f>
        <v>20</v>
      </c>
    </row>
    <row r="149" spans="1:47" s="10" customFormat="1" ht="12">
      <c r="A149" s="54">
        <v>147</v>
      </c>
      <c r="B149" s="54"/>
      <c r="C149" s="85" t="s">
        <v>352</v>
      </c>
      <c r="D149" s="85" t="s">
        <v>308</v>
      </c>
      <c r="E149" s="85" t="s">
        <v>315</v>
      </c>
      <c r="F149" s="85" t="s">
        <v>315</v>
      </c>
      <c r="G149" s="11" t="s">
        <v>1214</v>
      </c>
      <c r="H149" s="29"/>
      <c r="I149" s="29">
        <f t="shared" si="37"/>
        <v>8557</v>
      </c>
      <c r="J149" s="63">
        <f t="shared" ref="J149:AU149" si="42">SUM(J150:J155)</f>
        <v>129</v>
      </c>
      <c r="K149" s="63">
        <f t="shared" si="42"/>
        <v>151</v>
      </c>
      <c r="L149" s="63">
        <f t="shared" si="42"/>
        <v>160</v>
      </c>
      <c r="M149" s="63">
        <f t="shared" si="42"/>
        <v>166</v>
      </c>
      <c r="N149" s="63">
        <f t="shared" si="42"/>
        <v>175</v>
      </c>
      <c r="O149" s="63">
        <f t="shared" si="42"/>
        <v>166</v>
      </c>
      <c r="P149" s="63">
        <f t="shared" si="42"/>
        <v>224</v>
      </c>
      <c r="Q149" s="63">
        <f t="shared" si="42"/>
        <v>228</v>
      </c>
      <c r="R149" s="63">
        <f t="shared" si="42"/>
        <v>232</v>
      </c>
      <c r="S149" s="63">
        <f t="shared" si="42"/>
        <v>232</v>
      </c>
      <c r="T149" s="63">
        <f t="shared" si="42"/>
        <v>234</v>
      </c>
      <c r="U149" s="63">
        <f t="shared" si="42"/>
        <v>237</v>
      </c>
      <c r="V149" s="63">
        <f t="shared" si="42"/>
        <v>234</v>
      </c>
      <c r="W149" s="63">
        <f t="shared" si="42"/>
        <v>222</v>
      </c>
      <c r="X149" s="63">
        <f t="shared" si="42"/>
        <v>204</v>
      </c>
      <c r="Y149" s="63">
        <f t="shared" si="42"/>
        <v>188</v>
      </c>
      <c r="Z149" s="63">
        <f t="shared" si="42"/>
        <v>171</v>
      </c>
      <c r="AA149" s="63">
        <f t="shared" si="42"/>
        <v>156</v>
      </c>
      <c r="AB149" s="63">
        <f t="shared" si="42"/>
        <v>146</v>
      </c>
      <c r="AC149" s="63">
        <f t="shared" si="42"/>
        <v>141</v>
      </c>
      <c r="AD149" s="63">
        <f t="shared" si="42"/>
        <v>641</v>
      </c>
      <c r="AE149" s="63">
        <f t="shared" si="42"/>
        <v>656</v>
      </c>
      <c r="AF149" s="63">
        <f t="shared" si="42"/>
        <v>683</v>
      </c>
      <c r="AG149" s="63">
        <f t="shared" si="42"/>
        <v>510</v>
      </c>
      <c r="AH149" s="63">
        <f t="shared" si="42"/>
        <v>534</v>
      </c>
      <c r="AI149" s="63">
        <f t="shared" si="42"/>
        <v>466</v>
      </c>
      <c r="AJ149" s="63">
        <f t="shared" si="42"/>
        <v>309</v>
      </c>
      <c r="AK149" s="63">
        <f t="shared" si="42"/>
        <v>284</v>
      </c>
      <c r="AL149" s="63">
        <f t="shared" si="42"/>
        <v>242</v>
      </c>
      <c r="AM149" s="63">
        <f t="shared" si="42"/>
        <v>168</v>
      </c>
      <c r="AN149" s="63">
        <f t="shared" si="42"/>
        <v>117</v>
      </c>
      <c r="AO149" s="63">
        <f t="shared" si="42"/>
        <v>75</v>
      </c>
      <c r="AP149" s="63">
        <f t="shared" si="42"/>
        <v>76</v>
      </c>
      <c r="AQ149" s="63">
        <f t="shared" si="42"/>
        <v>4563</v>
      </c>
      <c r="AR149" s="63">
        <f t="shared" si="42"/>
        <v>590</v>
      </c>
      <c r="AS149" s="63">
        <f t="shared" si="42"/>
        <v>367</v>
      </c>
      <c r="AT149" s="63">
        <f t="shared" si="42"/>
        <v>1861</v>
      </c>
      <c r="AU149" s="63">
        <f t="shared" si="42"/>
        <v>143</v>
      </c>
    </row>
    <row r="150" spans="1:47" s="10" customFormat="1" ht="12">
      <c r="A150" s="58">
        <v>148</v>
      </c>
      <c r="B150" s="58">
        <v>4477</v>
      </c>
      <c r="C150" s="59" t="s">
        <v>352</v>
      </c>
      <c r="D150" s="59" t="s">
        <v>308</v>
      </c>
      <c r="E150" s="59" t="s">
        <v>315</v>
      </c>
      <c r="F150" s="59" t="s">
        <v>123</v>
      </c>
      <c r="G150" s="12" t="s">
        <v>283</v>
      </c>
      <c r="H150" s="14">
        <f t="shared" ref="H150:H155" si="43">B150</f>
        <v>4477</v>
      </c>
      <c r="I150" s="14">
        <f t="shared" si="37"/>
        <v>2134</v>
      </c>
      <c r="J150" s="12">
        <f>VLOOKUP($B150,'[1]METAS 2019'!$D$4:$Q$843,5,0)</f>
        <v>32</v>
      </c>
      <c r="K150" s="12">
        <f>VLOOKUP($B150,'[1]METAS 2019'!$D$4:$Q$843,4,0)</f>
        <v>40</v>
      </c>
      <c r="L150" s="12">
        <f>VLOOKUP($B150,'[1]METAS 2019'!$D$4:$Q$843,11,0)</f>
        <v>46</v>
      </c>
      <c r="M150" s="12">
        <f>VLOOKUP($B150,'[1]METAS 2019'!$D$4:$Q$843,12,0)</f>
        <v>45</v>
      </c>
      <c r="N150" s="12">
        <f>VLOOKUP($B150,'[1]METAS 2019'!$D$4:$Q$843,13,0)</f>
        <v>43</v>
      </c>
      <c r="O150" s="12">
        <f>VLOOKUP($B150,'[1]METAS 2019'!$D$4:$Q$843,14,0)</f>
        <v>41</v>
      </c>
      <c r="P150" s="12">
        <f>VLOOKUP($B150,[2]ok!$AY$9:$CO$434,8,0)</f>
        <v>55</v>
      </c>
      <c r="Q150" s="12">
        <f>VLOOKUP($B150,[2]ok!$AY$9:$CO$434,9,0)</f>
        <v>56</v>
      </c>
      <c r="R150" s="12">
        <f>VLOOKUP($B150,[2]ok!$AY$9:$CO$434,10,0)</f>
        <v>58</v>
      </c>
      <c r="S150" s="12">
        <f>VLOOKUP($B150,[2]ok!$AY$9:$CO$434,11,0)</f>
        <v>58</v>
      </c>
      <c r="T150" s="12">
        <f>VLOOKUP($B150,[2]ok!$AY$9:$CO$434,12,0)</f>
        <v>58</v>
      </c>
      <c r="U150" s="12">
        <f>VLOOKUP($B150,[2]ok!$AY$9:$CO$434,13,0)</f>
        <v>60</v>
      </c>
      <c r="V150" s="12">
        <f>VLOOKUP($B150,[2]ok!$AY$9:$CO$434,14,0)</f>
        <v>58</v>
      </c>
      <c r="W150" s="12">
        <f>VLOOKUP($B150,[2]ok!$AY$9:$CO$434,15,0)</f>
        <v>55</v>
      </c>
      <c r="X150" s="12">
        <f>VLOOKUP($B150,[2]ok!$AY$9:$CO$434,16,0)</f>
        <v>51</v>
      </c>
      <c r="Y150" s="12">
        <f>VLOOKUP($B150,[2]ok!$AY$9:$CO$434,17,0)</f>
        <v>45</v>
      </c>
      <c r="Z150" s="12">
        <f>VLOOKUP($B150,[2]ok!$AY$9:$CO$434,18,0)</f>
        <v>44</v>
      </c>
      <c r="AA150" s="12">
        <f>VLOOKUP($B150,[2]ok!$AY$9:$CO$434,19,0)</f>
        <v>38</v>
      </c>
      <c r="AB150" s="12">
        <f>VLOOKUP($B150,[2]ok!$AY$9:$CO$434,20,0)</f>
        <v>36</v>
      </c>
      <c r="AC150" s="12">
        <f>VLOOKUP($B150,[2]ok!$AY$9:$CO$434,21,0)</f>
        <v>35</v>
      </c>
      <c r="AD150" s="12">
        <f>VLOOKUP($B150,[2]ok!$AY$9:$CO$434,22,0)</f>
        <v>159</v>
      </c>
      <c r="AE150" s="12">
        <f>VLOOKUP($B150,[2]ok!$AY$9:$CO$434,23,0)</f>
        <v>163</v>
      </c>
      <c r="AF150" s="12">
        <f>VLOOKUP($B150,[2]ok!$AY$9:$CO$434,24,0)</f>
        <v>170</v>
      </c>
      <c r="AG150" s="12">
        <f>VLOOKUP($B150,[2]ok!$AY$9:$CO$434,25,0)</f>
        <v>125</v>
      </c>
      <c r="AH150" s="12">
        <f>VLOOKUP($B150,[2]ok!$AY$9:$CO$434,26,0)</f>
        <v>133</v>
      </c>
      <c r="AI150" s="12">
        <f>VLOOKUP($B150,[2]ok!$AY$9:$CO$434,27,0)</f>
        <v>116</v>
      </c>
      <c r="AJ150" s="12">
        <f>VLOOKUP($B150,[2]ok!$AY$9:$CO$434,28,0)</f>
        <v>76</v>
      </c>
      <c r="AK150" s="12">
        <f>VLOOKUP($B150,[2]ok!$AY$9:$CO$434,29,0)</f>
        <v>70</v>
      </c>
      <c r="AL150" s="12">
        <f>VLOOKUP($B150,[2]ok!$AY$9:$CO$434,30,0)</f>
        <v>59</v>
      </c>
      <c r="AM150" s="12">
        <f>VLOOKUP($B150,[2]ok!$AY$9:$CO$434,31,0)</f>
        <v>42</v>
      </c>
      <c r="AN150" s="12">
        <f>VLOOKUP($B150,[2]ok!$AY$9:$CO$434,32,0)</f>
        <v>29</v>
      </c>
      <c r="AO150" s="12">
        <f>VLOOKUP($B150,[2]ok!$AY$9:$CO$434,33,0)</f>
        <v>19</v>
      </c>
      <c r="AP150" s="12">
        <f>VLOOKUP($B150,[2]ok!$AY$9:$CO$434,34,0)</f>
        <v>19</v>
      </c>
      <c r="AQ150" s="12">
        <f>VLOOKUP($B150,[2]ok!$AY$9:$CO$434,39,0)</f>
        <v>1132</v>
      </c>
      <c r="AR150" s="12">
        <f>VLOOKUP($B150,[2]ok!$AY$9:$CO$434,40,0)</f>
        <v>147</v>
      </c>
      <c r="AS150" s="12">
        <f>VLOOKUP($B150,[2]ok!$AY$9:$CO$434,41,0)</f>
        <v>92</v>
      </c>
      <c r="AT150" s="12">
        <f>VLOOKUP($B150,[2]ok!$AY$9:$CO$434,42,0)</f>
        <v>461</v>
      </c>
      <c r="AU150" s="12">
        <f>VLOOKUP($B150,[2]ok!$AY$9:$CO$434,43,0)</f>
        <v>37</v>
      </c>
    </row>
    <row r="151" spans="1:47" s="10" customFormat="1" ht="12">
      <c r="A151" s="58">
        <v>149</v>
      </c>
      <c r="B151" s="58">
        <v>4475</v>
      </c>
      <c r="C151" s="59" t="s">
        <v>352</v>
      </c>
      <c r="D151" s="59" t="s">
        <v>308</v>
      </c>
      <c r="E151" s="59" t="s">
        <v>315</v>
      </c>
      <c r="F151" s="59" t="s">
        <v>124</v>
      </c>
      <c r="G151" s="12" t="s">
        <v>266</v>
      </c>
      <c r="H151" s="14">
        <f t="shared" si="43"/>
        <v>4475</v>
      </c>
      <c r="I151" s="14">
        <f t="shared" si="37"/>
        <v>279</v>
      </c>
      <c r="J151" s="12">
        <f>VLOOKUP($B151,'[1]METAS 2019'!$D$4:$Q$843,5,0)</f>
        <v>4</v>
      </c>
      <c r="K151" s="12">
        <f>VLOOKUP($B151,'[1]METAS 2019'!$D$4:$Q$843,4,0)</f>
        <v>9</v>
      </c>
      <c r="L151" s="12">
        <f>VLOOKUP($B151,'[1]METAS 2019'!$D$4:$Q$843,11,0)</f>
        <v>5</v>
      </c>
      <c r="M151" s="12">
        <f>VLOOKUP($B151,'[1]METAS 2019'!$D$4:$Q$843,12,0)</f>
        <v>3</v>
      </c>
      <c r="N151" s="12">
        <f>VLOOKUP($B151,'[1]METAS 2019'!$D$4:$Q$843,13,0)</f>
        <v>11</v>
      </c>
      <c r="O151" s="12">
        <f>VLOOKUP($B151,'[1]METAS 2019'!$D$4:$Q$843,14,0)</f>
        <v>12</v>
      </c>
      <c r="P151" s="12">
        <f>VLOOKUP($B151,[2]ok!$AY$9:$CO$434,8,0)</f>
        <v>7</v>
      </c>
      <c r="Q151" s="12">
        <f>VLOOKUP($B151,[2]ok!$AY$9:$CO$434,9,0)</f>
        <v>7</v>
      </c>
      <c r="R151" s="12">
        <f>VLOOKUP($B151,[2]ok!$AY$9:$CO$434,10,0)</f>
        <v>7</v>
      </c>
      <c r="S151" s="12">
        <f>VLOOKUP($B151,[2]ok!$AY$9:$CO$434,11,0)</f>
        <v>7</v>
      </c>
      <c r="T151" s="12">
        <f>VLOOKUP($B151,[2]ok!$AY$9:$CO$434,12,0)</f>
        <v>7</v>
      </c>
      <c r="U151" s="12">
        <f>VLOOKUP($B151,[2]ok!$AY$9:$CO$434,13,0)</f>
        <v>7</v>
      </c>
      <c r="V151" s="12">
        <f>VLOOKUP($B151,[2]ok!$AY$9:$CO$434,14,0)</f>
        <v>7</v>
      </c>
      <c r="W151" s="12">
        <f>VLOOKUP($B151,[2]ok!$AY$9:$CO$434,15,0)</f>
        <v>7</v>
      </c>
      <c r="X151" s="12">
        <f>VLOOKUP($B151,[2]ok!$AY$9:$CO$434,16,0)</f>
        <v>6</v>
      </c>
      <c r="Y151" s="12">
        <f>VLOOKUP($B151,[2]ok!$AY$9:$CO$434,17,0)</f>
        <v>6</v>
      </c>
      <c r="Z151" s="12">
        <f>VLOOKUP($B151,[2]ok!$AY$9:$CO$434,18,0)</f>
        <v>5</v>
      </c>
      <c r="AA151" s="12">
        <f>VLOOKUP($B151,[2]ok!$AY$9:$CO$434,19,0)</f>
        <v>5</v>
      </c>
      <c r="AB151" s="12">
        <f>VLOOKUP($B151,[2]ok!$AY$9:$CO$434,20,0)</f>
        <v>5</v>
      </c>
      <c r="AC151" s="12">
        <f>VLOOKUP($B151,[2]ok!$AY$9:$CO$434,21,0)</f>
        <v>4</v>
      </c>
      <c r="AD151" s="12">
        <f>VLOOKUP($B151,[2]ok!$AY$9:$CO$434,22,0)</f>
        <v>20</v>
      </c>
      <c r="AE151" s="12">
        <f>VLOOKUP($B151,[2]ok!$AY$9:$CO$434,23,0)</f>
        <v>20</v>
      </c>
      <c r="AF151" s="12">
        <f>VLOOKUP($B151,[2]ok!$AY$9:$CO$434,24,0)</f>
        <v>21</v>
      </c>
      <c r="AG151" s="12">
        <f>VLOOKUP($B151,[2]ok!$AY$9:$CO$434,25,0)</f>
        <v>16</v>
      </c>
      <c r="AH151" s="12">
        <f>VLOOKUP($B151,[2]ok!$AY$9:$CO$434,26,0)</f>
        <v>17</v>
      </c>
      <c r="AI151" s="12">
        <f>VLOOKUP($B151,[2]ok!$AY$9:$CO$434,27,0)</f>
        <v>14</v>
      </c>
      <c r="AJ151" s="12">
        <f>VLOOKUP($B151,[2]ok!$AY$9:$CO$434,28,0)</f>
        <v>10</v>
      </c>
      <c r="AK151" s="12">
        <f>VLOOKUP($B151,[2]ok!$AY$9:$CO$434,29,0)</f>
        <v>9</v>
      </c>
      <c r="AL151" s="12">
        <f>VLOOKUP($B151,[2]ok!$AY$9:$CO$434,30,0)</f>
        <v>8</v>
      </c>
      <c r="AM151" s="12">
        <f>VLOOKUP($B151,[2]ok!$AY$9:$CO$434,31,0)</f>
        <v>5</v>
      </c>
      <c r="AN151" s="12">
        <f>VLOOKUP($B151,[2]ok!$AY$9:$CO$434,32,0)</f>
        <v>4</v>
      </c>
      <c r="AO151" s="12">
        <f>VLOOKUP($B151,[2]ok!$AY$9:$CO$434,33,0)</f>
        <v>2</v>
      </c>
      <c r="AP151" s="12">
        <f>VLOOKUP($B151,[2]ok!$AY$9:$CO$434,34,0)</f>
        <v>2</v>
      </c>
      <c r="AQ151" s="12">
        <f>VLOOKUP($B151,[2]ok!$AY$9:$CO$434,39,0)</f>
        <v>141</v>
      </c>
      <c r="AR151" s="12">
        <f>VLOOKUP($B151,[2]ok!$AY$9:$CO$434,40,0)</f>
        <v>18</v>
      </c>
      <c r="AS151" s="12">
        <f>VLOOKUP($B151,[2]ok!$AY$9:$CO$434,41,0)</f>
        <v>11</v>
      </c>
      <c r="AT151" s="12">
        <f>VLOOKUP($B151,[2]ok!$AY$9:$CO$434,42,0)</f>
        <v>58</v>
      </c>
      <c r="AU151" s="12">
        <f>VLOOKUP($B151,[2]ok!$AY$9:$CO$434,43,0)</f>
        <v>5</v>
      </c>
    </row>
    <row r="152" spans="1:47" s="10" customFormat="1" ht="12">
      <c r="A152" s="58">
        <v>150</v>
      </c>
      <c r="B152" s="58">
        <v>4476</v>
      </c>
      <c r="C152" s="59" t="s">
        <v>352</v>
      </c>
      <c r="D152" s="59" t="s">
        <v>308</v>
      </c>
      <c r="E152" s="59" t="s">
        <v>315</v>
      </c>
      <c r="F152" s="59" t="s">
        <v>125</v>
      </c>
      <c r="G152" s="12" t="s">
        <v>266</v>
      </c>
      <c r="H152" s="14">
        <f t="shared" si="43"/>
        <v>4476</v>
      </c>
      <c r="I152" s="14">
        <f t="shared" si="37"/>
        <v>2090</v>
      </c>
      <c r="J152" s="12">
        <f>VLOOKUP($B152,'[1]METAS 2019'!$D$4:$Q$843,5,0)</f>
        <v>32</v>
      </c>
      <c r="K152" s="12">
        <f>VLOOKUP($B152,'[1]METAS 2019'!$D$4:$Q$843,4,0)</f>
        <v>39</v>
      </c>
      <c r="L152" s="12">
        <f>VLOOKUP($B152,'[1]METAS 2019'!$D$4:$Q$843,11,0)</f>
        <v>33</v>
      </c>
      <c r="M152" s="12">
        <f>VLOOKUP($B152,'[1]METAS 2019'!$D$4:$Q$843,12,0)</f>
        <v>39</v>
      </c>
      <c r="N152" s="12">
        <f>VLOOKUP($B152,'[1]METAS 2019'!$D$4:$Q$843,13,0)</f>
        <v>33</v>
      </c>
      <c r="O152" s="12">
        <f>VLOOKUP($B152,'[1]METAS 2019'!$D$4:$Q$843,14,0)</f>
        <v>23</v>
      </c>
      <c r="P152" s="12">
        <f>VLOOKUP($B152,[2]ok!$AY$9:$CO$434,8,0)</f>
        <v>56</v>
      </c>
      <c r="Q152" s="12">
        <f>VLOOKUP($B152,[2]ok!$AY$9:$CO$434,9,0)</f>
        <v>57</v>
      </c>
      <c r="R152" s="12">
        <f>VLOOKUP($B152,[2]ok!$AY$9:$CO$434,10,0)</f>
        <v>58</v>
      </c>
      <c r="S152" s="12">
        <f>VLOOKUP($B152,[2]ok!$AY$9:$CO$434,11,0)</f>
        <v>58</v>
      </c>
      <c r="T152" s="12">
        <f>VLOOKUP($B152,[2]ok!$AY$9:$CO$434,12,0)</f>
        <v>58</v>
      </c>
      <c r="U152" s="12">
        <f>VLOOKUP($B152,[2]ok!$AY$9:$CO$434,13,0)</f>
        <v>59</v>
      </c>
      <c r="V152" s="12">
        <f>VLOOKUP($B152,[2]ok!$AY$9:$CO$434,14,0)</f>
        <v>58</v>
      </c>
      <c r="W152" s="12">
        <f>VLOOKUP($B152,[2]ok!$AY$9:$CO$434,15,0)</f>
        <v>55</v>
      </c>
      <c r="X152" s="12">
        <f>VLOOKUP($B152,[2]ok!$AY$9:$CO$434,16,0)</f>
        <v>51</v>
      </c>
      <c r="Y152" s="12">
        <f>VLOOKUP($B152,[2]ok!$AY$9:$CO$434,17,0)</f>
        <v>47</v>
      </c>
      <c r="Z152" s="12">
        <f>VLOOKUP($B152,[2]ok!$AY$9:$CO$434,18,0)</f>
        <v>42</v>
      </c>
      <c r="AA152" s="12">
        <f>VLOOKUP($B152,[2]ok!$AY$9:$CO$434,19,0)</f>
        <v>39</v>
      </c>
      <c r="AB152" s="12">
        <f>VLOOKUP($B152,[2]ok!$AY$9:$CO$434,20,0)</f>
        <v>36</v>
      </c>
      <c r="AC152" s="12">
        <f>VLOOKUP($B152,[2]ok!$AY$9:$CO$434,21,0)</f>
        <v>35</v>
      </c>
      <c r="AD152" s="12">
        <f>VLOOKUP($B152,[2]ok!$AY$9:$CO$434,22,0)</f>
        <v>159</v>
      </c>
      <c r="AE152" s="12">
        <f>VLOOKUP($B152,[2]ok!$AY$9:$CO$434,23,0)</f>
        <v>163</v>
      </c>
      <c r="AF152" s="12">
        <f>VLOOKUP($B152,[2]ok!$AY$9:$CO$434,24,0)</f>
        <v>169</v>
      </c>
      <c r="AG152" s="12">
        <f>VLOOKUP($B152,[2]ok!$AY$9:$CO$434,25,0)</f>
        <v>127</v>
      </c>
      <c r="AH152" s="12">
        <f>VLOOKUP($B152,[2]ok!$AY$9:$CO$434,26,0)</f>
        <v>132</v>
      </c>
      <c r="AI152" s="12">
        <f>VLOOKUP($B152,[2]ok!$AY$9:$CO$434,27,0)</f>
        <v>116</v>
      </c>
      <c r="AJ152" s="12">
        <f>VLOOKUP($B152,[2]ok!$AY$9:$CO$434,28,0)</f>
        <v>77</v>
      </c>
      <c r="AK152" s="12">
        <f>VLOOKUP($B152,[2]ok!$AY$9:$CO$434,29,0)</f>
        <v>70</v>
      </c>
      <c r="AL152" s="12">
        <f>VLOOKUP($B152,[2]ok!$AY$9:$CO$434,30,0)</f>
        <v>60</v>
      </c>
      <c r="AM152" s="12">
        <f>VLOOKUP($B152,[2]ok!$AY$9:$CO$434,31,0)</f>
        <v>42</v>
      </c>
      <c r="AN152" s="12">
        <f>VLOOKUP($B152,[2]ok!$AY$9:$CO$434,32,0)</f>
        <v>29</v>
      </c>
      <c r="AO152" s="12">
        <f>VLOOKUP($B152,[2]ok!$AY$9:$CO$434,33,0)</f>
        <v>19</v>
      </c>
      <c r="AP152" s="12">
        <f>VLOOKUP($B152,[2]ok!$AY$9:$CO$434,34,0)</f>
        <v>19</v>
      </c>
      <c r="AQ152" s="12">
        <f>VLOOKUP($B152,[2]ok!$AY$9:$CO$434,39,0)</f>
        <v>1132</v>
      </c>
      <c r="AR152" s="12">
        <f>VLOOKUP($B152,[2]ok!$AY$9:$CO$434,40,0)</f>
        <v>146</v>
      </c>
      <c r="AS152" s="12">
        <f>VLOOKUP($B152,[2]ok!$AY$9:$CO$434,41,0)</f>
        <v>91</v>
      </c>
      <c r="AT152" s="12">
        <f>VLOOKUP($B152,[2]ok!$AY$9:$CO$434,42,0)</f>
        <v>462</v>
      </c>
      <c r="AU152" s="12">
        <f>VLOOKUP($B152,[2]ok!$AY$9:$CO$434,43,0)</f>
        <v>30</v>
      </c>
    </row>
    <row r="153" spans="1:47" s="10" customFormat="1" ht="12">
      <c r="A153" s="58">
        <v>151</v>
      </c>
      <c r="B153" s="58">
        <v>4474</v>
      </c>
      <c r="C153" s="59" t="s">
        <v>352</v>
      </c>
      <c r="D153" s="59" t="s">
        <v>308</v>
      </c>
      <c r="E153" s="59" t="s">
        <v>315</v>
      </c>
      <c r="F153" s="59" t="s">
        <v>126</v>
      </c>
      <c r="G153" s="12" t="s">
        <v>266</v>
      </c>
      <c r="H153" s="14">
        <f t="shared" si="43"/>
        <v>4474</v>
      </c>
      <c r="I153" s="14">
        <f t="shared" si="37"/>
        <v>1836</v>
      </c>
      <c r="J153" s="12">
        <f>VLOOKUP($B153,'[1]METAS 2019'!$D$4:$Q$843,5,0)</f>
        <v>28</v>
      </c>
      <c r="K153" s="12">
        <f>VLOOKUP($B153,'[1]METAS 2019'!$D$4:$Q$843,4,0)</f>
        <v>30</v>
      </c>
      <c r="L153" s="12">
        <f>VLOOKUP($B153,'[1]METAS 2019'!$D$4:$Q$843,11,0)</f>
        <v>33</v>
      </c>
      <c r="M153" s="12">
        <f>VLOOKUP($B153,'[1]METAS 2019'!$D$4:$Q$843,12,0)</f>
        <v>29</v>
      </c>
      <c r="N153" s="12">
        <f>VLOOKUP($B153,'[1]METAS 2019'!$D$4:$Q$843,13,0)</f>
        <v>34</v>
      </c>
      <c r="O153" s="12">
        <f>VLOOKUP($B153,'[1]METAS 2019'!$D$4:$Q$843,14,0)</f>
        <v>32</v>
      </c>
      <c r="P153" s="12">
        <f>VLOOKUP($B153,[2]ok!$AY$9:$CO$434,8,0)</f>
        <v>49</v>
      </c>
      <c r="Q153" s="12">
        <f>VLOOKUP($B153,[2]ok!$AY$9:$CO$434,9,0)</f>
        <v>49</v>
      </c>
      <c r="R153" s="12">
        <f>VLOOKUP($B153,[2]ok!$AY$9:$CO$434,10,0)</f>
        <v>50</v>
      </c>
      <c r="S153" s="12">
        <f>VLOOKUP($B153,[2]ok!$AY$9:$CO$434,11,0)</f>
        <v>50</v>
      </c>
      <c r="T153" s="12">
        <f>VLOOKUP($B153,[2]ok!$AY$9:$CO$434,12,0)</f>
        <v>51</v>
      </c>
      <c r="U153" s="12">
        <f>VLOOKUP($B153,[2]ok!$AY$9:$CO$434,13,0)</f>
        <v>51</v>
      </c>
      <c r="V153" s="12">
        <f>VLOOKUP($B153,[2]ok!$AY$9:$CO$434,14,0)</f>
        <v>51</v>
      </c>
      <c r="W153" s="12">
        <f>VLOOKUP($B153,[2]ok!$AY$9:$CO$434,15,0)</f>
        <v>48</v>
      </c>
      <c r="X153" s="12">
        <f>VLOOKUP($B153,[2]ok!$AY$9:$CO$434,16,0)</f>
        <v>44</v>
      </c>
      <c r="Y153" s="12">
        <f>VLOOKUP($B153,[2]ok!$AY$9:$CO$434,17,0)</f>
        <v>41</v>
      </c>
      <c r="Z153" s="12">
        <f>VLOOKUP($B153,[2]ok!$AY$9:$CO$434,18,0)</f>
        <v>37</v>
      </c>
      <c r="AA153" s="12">
        <f>VLOOKUP($B153,[2]ok!$AY$9:$CO$434,19,0)</f>
        <v>34</v>
      </c>
      <c r="AB153" s="12">
        <f>VLOOKUP($B153,[2]ok!$AY$9:$CO$434,20,0)</f>
        <v>32</v>
      </c>
      <c r="AC153" s="12">
        <f>VLOOKUP($B153,[2]ok!$AY$9:$CO$434,21,0)</f>
        <v>31</v>
      </c>
      <c r="AD153" s="12">
        <f>VLOOKUP($B153,[2]ok!$AY$9:$CO$434,22,0)</f>
        <v>139</v>
      </c>
      <c r="AE153" s="12">
        <f>VLOOKUP($B153,[2]ok!$AY$9:$CO$434,23,0)</f>
        <v>142</v>
      </c>
      <c r="AF153" s="12">
        <f>VLOOKUP($B153,[2]ok!$AY$9:$CO$434,24,0)</f>
        <v>148</v>
      </c>
      <c r="AG153" s="12">
        <f>VLOOKUP($B153,[2]ok!$AY$9:$CO$434,25,0)</f>
        <v>111</v>
      </c>
      <c r="AH153" s="12">
        <f>VLOOKUP($B153,[2]ok!$AY$9:$CO$434,26,0)</f>
        <v>116</v>
      </c>
      <c r="AI153" s="12">
        <f>VLOOKUP($B153,[2]ok!$AY$9:$CO$434,27,0)</f>
        <v>101</v>
      </c>
      <c r="AJ153" s="12">
        <f>VLOOKUP($B153,[2]ok!$AY$9:$CO$434,28,0)</f>
        <v>67</v>
      </c>
      <c r="AK153" s="12">
        <f>VLOOKUP($B153,[2]ok!$AY$9:$CO$434,29,0)</f>
        <v>62</v>
      </c>
      <c r="AL153" s="12">
        <f>VLOOKUP($B153,[2]ok!$AY$9:$CO$434,30,0)</f>
        <v>53</v>
      </c>
      <c r="AM153" s="12">
        <f>VLOOKUP($B153,[2]ok!$AY$9:$CO$434,31,0)</f>
        <v>36</v>
      </c>
      <c r="AN153" s="12">
        <f>VLOOKUP($B153,[2]ok!$AY$9:$CO$434,32,0)</f>
        <v>25</v>
      </c>
      <c r="AO153" s="12">
        <f>VLOOKUP($B153,[2]ok!$AY$9:$CO$434,33,0)</f>
        <v>16</v>
      </c>
      <c r="AP153" s="12">
        <f>VLOOKUP($B153,[2]ok!$AY$9:$CO$434,34,0)</f>
        <v>16</v>
      </c>
      <c r="AQ153" s="12">
        <f>VLOOKUP($B153,[2]ok!$AY$9:$CO$434,39,0)</f>
        <v>990</v>
      </c>
      <c r="AR153" s="12">
        <f>VLOOKUP($B153,[2]ok!$AY$9:$CO$434,40,0)</f>
        <v>128</v>
      </c>
      <c r="AS153" s="12">
        <f>VLOOKUP($B153,[2]ok!$AY$9:$CO$434,41,0)</f>
        <v>80</v>
      </c>
      <c r="AT153" s="12">
        <f>VLOOKUP($B153,[2]ok!$AY$9:$CO$434,42,0)</f>
        <v>404</v>
      </c>
      <c r="AU153" s="12">
        <f>VLOOKUP($B153,[2]ok!$AY$9:$CO$434,43,0)</f>
        <v>33</v>
      </c>
    </row>
    <row r="154" spans="1:47" s="10" customFormat="1" ht="12">
      <c r="A154" s="58">
        <v>152</v>
      </c>
      <c r="B154" s="58">
        <v>6757</v>
      </c>
      <c r="C154" s="59" t="s">
        <v>352</v>
      </c>
      <c r="D154" s="59" t="s">
        <v>308</v>
      </c>
      <c r="E154" s="59" t="s">
        <v>315</v>
      </c>
      <c r="F154" s="59" t="s">
        <v>127</v>
      </c>
      <c r="G154" s="12" t="s">
        <v>266</v>
      </c>
      <c r="H154" s="14">
        <f t="shared" si="43"/>
        <v>6757</v>
      </c>
      <c r="I154" s="14">
        <f t="shared" si="37"/>
        <v>1559</v>
      </c>
      <c r="J154" s="12">
        <f>VLOOKUP($B154,'[1]METAS 2019'!$D$4:$Q$843,5,0)</f>
        <v>23</v>
      </c>
      <c r="K154" s="12">
        <f>VLOOKUP($B154,'[1]METAS 2019'!$D$4:$Q$843,4,0)</f>
        <v>25</v>
      </c>
      <c r="L154" s="12">
        <f>VLOOKUP($B154,'[1]METAS 2019'!$D$4:$Q$843,11,0)</f>
        <v>37</v>
      </c>
      <c r="M154" s="12">
        <f>VLOOKUP($B154,'[1]METAS 2019'!$D$4:$Q$843,12,0)</f>
        <v>34</v>
      </c>
      <c r="N154" s="12">
        <f>VLOOKUP($B154,'[1]METAS 2019'!$D$4:$Q$843,13,0)</f>
        <v>41</v>
      </c>
      <c r="O154" s="12">
        <f>VLOOKUP($B154,'[1]METAS 2019'!$D$4:$Q$843,14,0)</f>
        <v>42</v>
      </c>
      <c r="P154" s="12">
        <f>VLOOKUP($B154,[2]ok!$AY$9:$CO$434,8,0)</f>
        <v>40</v>
      </c>
      <c r="Q154" s="12">
        <f>VLOOKUP($B154,[2]ok!$AY$9:$CO$434,9,0)</f>
        <v>41</v>
      </c>
      <c r="R154" s="12">
        <f>VLOOKUP($B154,[2]ok!$AY$9:$CO$434,10,0)</f>
        <v>41</v>
      </c>
      <c r="S154" s="12">
        <f>VLOOKUP($B154,[2]ok!$AY$9:$CO$434,11,0)</f>
        <v>41</v>
      </c>
      <c r="T154" s="12">
        <f>VLOOKUP($B154,[2]ok!$AY$9:$CO$434,12,0)</f>
        <v>42</v>
      </c>
      <c r="U154" s="12">
        <f>VLOOKUP($B154,[2]ok!$AY$9:$CO$434,13,0)</f>
        <v>42</v>
      </c>
      <c r="V154" s="12">
        <f>VLOOKUP($B154,[2]ok!$AY$9:$CO$434,14,0)</f>
        <v>42</v>
      </c>
      <c r="W154" s="12">
        <f>VLOOKUP($B154,[2]ok!$AY$9:$CO$434,15,0)</f>
        <v>40</v>
      </c>
      <c r="X154" s="12">
        <f>VLOOKUP($B154,[2]ok!$AY$9:$CO$434,16,0)</f>
        <v>36</v>
      </c>
      <c r="Y154" s="12">
        <f>VLOOKUP($B154,[2]ok!$AY$9:$CO$434,17,0)</f>
        <v>34</v>
      </c>
      <c r="Z154" s="12">
        <f>VLOOKUP($B154,[2]ok!$AY$9:$CO$434,18,0)</f>
        <v>30</v>
      </c>
      <c r="AA154" s="12">
        <f>VLOOKUP($B154,[2]ok!$AY$9:$CO$434,19,0)</f>
        <v>28</v>
      </c>
      <c r="AB154" s="12">
        <f>VLOOKUP($B154,[2]ok!$AY$9:$CO$434,20,0)</f>
        <v>26</v>
      </c>
      <c r="AC154" s="12">
        <f>VLOOKUP($B154,[2]ok!$AY$9:$CO$434,21,0)</f>
        <v>25</v>
      </c>
      <c r="AD154" s="12">
        <f>VLOOKUP($B154,[2]ok!$AY$9:$CO$434,22,0)</f>
        <v>114</v>
      </c>
      <c r="AE154" s="12">
        <f>VLOOKUP($B154,[2]ok!$AY$9:$CO$434,23,0)</f>
        <v>117</v>
      </c>
      <c r="AF154" s="12">
        <f>VLOOKUP($B154,[2]ok!$AY$9:$CO$434,24,0)</f>
        <v>122</v>
      </c>
      <c r="AG154" s="12">
        <f>VLOOKUP($B154,[2]ok!$AY$9:$CO$434,25,0)</f>
        <v>91</v>
      </c>
      <c r="AH154" s="12">
        <f>VLOOKUP($B154,[2]ok!$AY$9:$CO$434,26,0)</f>
        <v>95</v>
      </c>
      <c r="AI154" s="12">
        <f>VLOOKUP($B154,[2]ok!$AY$9:$CO$434,27,0)</f>
        <v>83</v>
      </c>
      <c r="AJ154" s="12">
        <f>VLOOKUP($B154,[2]ok!$AY$9:$CO$434,28,0)</f>
        <v>55</v>
      </c>
      <c r="AK154" s="12">
        <f>VLOOKUP($B154,[2]ok!$AY$9:$CO$434,29,0)</f>
        <v>51</v>
      </c>
      <c r="AL154" s="12">
        <f>VLOOKUP($B154,[2]ok!$AY$9:$CO$434,30,0)</f>
        <v>43</v>
      </c>
      <c r="AM154" s="12">
        <f>VLOOKUP($B154,[2]ok!$AY$9:$CO$434,31,0)</f>
        <v>30</v>
      </c>
      <c r="AN154" s="12">
        <f>VLOOKUP($B154,[2]ok!$AY$9:$CO$434,32,0)</f>
        <v>21</v>
      </c>
      <c r="AO154" s="12">
        <f>VLOOKUP($B154,[2]ok!$AY$9:$CO$434,33,0)</f>
        <v>13</v>
      </c>
      <c r="AP154" s="12">
        <f>VLOOKUP($B154,[2]ok!$AY$9:$CO$434,34,0)</f>
        <v>14</v>
      </c>
      <c r="AQ154" s="12">
        <f>VLOOKUP($B154,[2]ok!$AY$9:$CO$434,39,0)</f>
        <v>814</v>
      </c>
      <c r="AR154" s="12">
        <f>VLOOKUP($B154,[2]ok!$AY$9:$CO$434,40,0)</f>
        <v>105</v>
      </c>
      <c r="AS154" s="12">
        <f>VLOOKUP($B154,[2]ok!$AY$9:$CO$434,41,0)</f>
        <v>65</v>
      </c>
      <c r="AT154" s="12">
        <f>VLOOKUP($B154,[2]ok!$AY$9:$CO$434,42,0)</f>
        <v>332</v>
      </c>
      <c r="AU154" s="12">
        <f>VLOOKUP($B154,[2]ok!$AY$9:$CO$434,43,0)</f>
        <v>28</v>
      </c>
    </row>
    <row r="155" spans="1:47" s="10" customFormat="1" ht="12">
      <c r="A155" s="58">
        <v>153</v>
      </c>
      <c r="B155" s="58">
        <v>6758</v>
      </c>
      <c r="C155" s="59" t="s">
        <v>352</v>
      </c>
      <c r="D155" s="59" t="s">
        <v>308</v>
      </c>
      <c r="E155" s="59" t="s">
        <v>315</v>
      </c>
      <c r="F155" s="59" t="s">
        <v>128</v>
      </c>
      <c r="G155" s="12" t="s">
        <v>266</v>
      </c>
      <c r="H155" s="14">
        <f t="shared" si="43"/>
        <v>6758</v>
      </c>
      <c r="I155" s="14">
        <f t="shared" si="37"/>
        <v>659</v>
      </c>
      <c r="J155" s="12">
        <f>VLOOKUP($B155,'[1]METAS 2019'!$D$4:$Q$843,5,0)</f>
        <v>10</v>
      </c>
      <c r="K155" s="12">
        <f>VLOOKUP($B155,'[1]METAS 2019'!$D$4:$Q$843,4,0)</f>
        <v>8</v>
      </c>
      <c r="L155" s="12">
        <f>VLOOKUP($B155,'[1]METAS 2019'!$D$4:$Q$843,11,0)</f>
        <v>6</v>
      </c>
      <c r="M155" s="12">
        <f>VLOOKUP($B155,'[1]METAS 2019'!$D$4:$Q$843,12,0)</f>
        <v>16</v>
      </c>
      <c r="N155" s="12">
        <f>VLOOKUP($B155,'[1]METAS 2019'!$D$4:$Q$843,13,0)</f>
        <v>13</v>
      </c>
      <c r="O155" s="12">
        <f>VLOOKUP($B155,'[1]METAS 2019'!$D$4:$Q$843,14,0)</f>
        <v>16</v>
      </c>
      <c r="P155" s="12">
        <f>VLOOKUP($B155,[2]ok!$AY$9:$CO$434,8,0)</f>
        <v>17</v>
      </c>
      <c r="Q155" s="12">
        <f>VLOOKUP($B155,[2]ok!$AY$9:$CO$434,9,0)</f>
        <v>18</v>
      </c>
      <c r="R155" s="12">
        <f>VLOOKUP($B155,[2]ok!$AY$9:$CO$434,10,0)</f>
        <v>18</v>
      </c>
      <c r="S155" s="12">
        <f>VLOOKUP($B155,[2]ok!$AY$9:$CO$434,11,0)</f>
        <v>18</v>
      </c>
      <c r="T155" s="12">
        <f>VLOOKUP($B155,[2]ok!$AY$9:$CO$434,12,0)</f>
        <v>18</v>
      </c>
      <c r="U155" s="12">
        <f>VLOOKUP($B155,[2]ok!$AY$9:$CO$434,13,0)</f>
        <v>18</v>
      </c>
      <c r="V155" s="12">
        <f>VLOOKUP($B155,[2]ok!$AY$9:$CO$434,14,0)</f>
        <v>18</v>
      </c>
      <c r="W155" s="12">
        <f>VLOOKUP($B155,[2]ok!$AY$9:$CO$434,15,0)</f>
        <v>17</v>
      </c>
      <c r="X155" s="12">
        <f>VLOOKUP($B155,[2]ok!$AY$9:$CO$434,16,0)</f>
        <v>16</v>
      </c>
      <c r="Y155" s="12">
        <f>VLOOKUP($B155,[2]ok!$AY$9:$CO$434,17,0)</f>
        <v>15</v>
      </c>
      <c r="Z155" s="12">
        <f>VLOOKUP($B155,[2]ok!$AY$9:$CO$434,18,0)</f>
        <v>13</v>
      </c>
      <c r="AA155" s="12">
        <f>VLOOKUP($B155,[2]ok!$AY$9:$CO$434,19,0)</f>
        <v>12</v>
      </c>
      <c r="AB155" s="12">
        <f>VLOOKUP($B155,[2]ok!$AY$9:$CO$434,20,0)</f>
        <v>11</v>
      </c>
      <c r="AC155" s="12">
        <f>VLOOKUP($B155,[2]ok!$AY$9:$CO$434,21,0)</f>
        <v>11</v>
      </c>
      <c r="AD155" s="12">
        <f>VLOOKUP($B155,[2]ok!$AY$9:$CO$434,22,0)</f>
        <v>50</v>
      </c>
      <c r="AE155" s="12">
        <f>VLOOKUP($B155,[2]ok!$AY$9:$CO$434,23,0)</f>
        <v>51</v>
      </c>
      <c r="AF155" s="12">
        <f>VLOOKUP($B155,[2]ok!$AY$9:$CO$434,24,0)</f>
        <v>53</v>
      </c>
      <c r="AG155" s="12">
        <f>VLOOKUP($B155,[2]ok!$AY$9:$CO$434,25,0)</f>
        <v>40</v>
      </c>
      <c r="AH155" s="12">
        <f>VLOOKUP($B155,[2]ok!$AY$9:$CO$434,26,0)</f>
        <v>41</v>
      </c>
      <c r="AI155" s="12">
        <f>VLOOKUP($B155,[2]ok!$AY$9:$CO$434,27,0)</f>
        <v>36</v>
      </c>
      <c r="AJ155" s="12">
        <f>VLOOKUP($B155,[2]ok!$AY$9:$CO$434,28,0)</f>
        <v>24</v>
      </c>
      <c r="AK155" s="12">
        <f>VLOOKUP($B155,[2]ok!$AY$9:$CO$434,29,0)</f>
        <v>22</v>
      </c>
      <c r="AL155" s="12">
        <f>VLOOKUP($B155,[2]ok!$AY$9:$CO$434,30,0)</f>
        <v>19</v>
      </c>
      <c r="AM155" s="12">
        <f>VLOOKUP($B155,[2]ok!$AY$9:$CO$434,31,0)</f>
        <v>13</v>
      </c>
      <c r="AN155" s="12">
        <f>VLOOKUP($B155,[2]ok!$AY$9:$CO$434,32,0)</f>
        <v>9</v>
      </c>
      <c r="AO155" s="12">
        <f>VLOOKUP($B155,[2]ok!$AY$9:$CO$434,33,0)</f>
        <v>6</v>
      </c>
      <c r="AP155" s="12">
        <f>VLOOKUP($B155,[2]ok!$AY$9:$CO$434,34,0)</f>
        <v>6</v>
      </c>
      <c r="AQ155" s="12">
        <f>VLOOKUP($B155,[2]ok!$AY$9:$CO$434,39,0)</f>
        <v>354</v>
      </c>
      <c r="AR155" s="12">
        <f>VLOOKUP($B155,[2]ok!$AY$9:$CO$434,40,0)</f>
        <v>46</v>
      </c>
      <c r="AS155" s="12">
        <f>VLOOKUP($B155,[2]ok!$AY$9:$CO$434,41,0)</f>
        <v>28</v>
      </c>
      <c r="AT155" s="12">
        <f>VLOOKUP($B155,[2]ok!$AY$9:$CO$434,42,0)</f>
        <v>144</v>
      </c>
      <c r="AU155" s="12">
        <f>VLOOKUP($B155,[2]ok!$AY$9:$CO$434,43,0)</f>
        <v>10</v>
      </c>
    </row>
    <row r="156" spans="1:47" s="10" customFormat="1" ht="12">
      <c r="A156" s="54">
        <v>154</v>
      </c>
      <c r="B156" s="54"/>
      <c r="C156" s="85" t="s">
        <v>352</v>
      </c>
      <c r="D156" s="85" t="s">
        <v>308</v>
      </c>
      <c r="E156" s="85" t="s">
        <v>316</v>
      </c>
      <c r="F156" s="85" t="s">
        <v>316</v>
      </c>
      <c r="G156" s="11" t="s">
        <v>1214</v>
      </c>
      <c r="H156" s="29"/>
      <c r="I156" s="29">
        <f t="shared" si="37"/>
        <v>16115</v>
      </c>
      <c r="J156" s="63">
        <f t="shared" ref="J156:AU156" si="44">SUM(J157:J167)</f>
        <v>268</v>
      </c>
      <c r="K156" s="63">
        <f t="shared" si="44"/>
        <v>260</v>
      </c>
      <c r="L156" s="63">
        <f t="shared" si="44"/>
        <v>265</v>
      </c>
      <c r="M156" s="63">
        <f t="shared" si="44"/>
        <v>273</v>
      </c>
      <c r="N156" s="63">
        <f t="shared" si="44"/>
        <v>287</v>
      </c>
      <c r="O156" s="63">
        <f t="shared" si="44"/>
        <v>334</v>
      </c>
      <c r="P156" s="63">
        <f t="shared" si="44"/>
        <v>325</v>
      </c>
      <c r="Q156" s="63">
        <f t="shared" si="44"/>
        <v>334</v>
      </c>
      <c r="R156" s="63">
        <f t="shared" si="44"/>
        <v>344</v>
      </c>
      <c r="S156" s="63">
        <f t="shared" si="44"/>
        <v>347</v>
      </c>
      <c r="T156" s="63">
        <f t="shared" si="44"/>
        <v>359</v>
      </c>
      <c r="U156" s="63">
        <f t="shared" si="44"/>
        <v>365</v>
      </c>
      <c r="V156" s="63">
        <f t="shared" si="44"/>
        <v>369</v>
      </c>
      <c r="W156" s="63">
        <f t="shared" si="44"/>
        <v>359</v>
      </c>
      <c r="X156" s="63">
        <f t="shared" si="44"/>
        <v>340</v>
      </c>
      <c r="Y156" s="63">
        <f t="shared" si="44"/>
        <v>323</v>
      </c>
      <c r="Z156" s="63">
        <f t="shared" si="44"/>
        <v>309</v>
      </c>
      <c r="AA156" s="63">
        <f t="shared" si="44"/>
        <v>290</v>
      </c>
      <c r="AB156" s="63">
        <f t="shared" si="44"/>
        <v>274</v>
      </c>
      <c r="AC156" s="63">
        <f t="shared" si="44"/>
        <v>255</v>
      </c>
      <c r="AD156" s="63">
        <f t="shared" si="44"/>
        <v>1097</v>
      </c>
      <c r="AE156" s="63">
        <f t="shared" si="44"/>
        <v>1162</v>
      </c>
      <c r="AF156" s="63">
        <f t="shared" si="44"/>
        <v>1252</v>
      </c>
      <c r="AG156" s="63">
        <f t="shared" si="44"/>
        <v>1077</v>
      </c>
      <c r="AH156" s="63">
        <f t="shared" si="44"/>
        <v>1043</v>
      </c>
      <c r="AI156" s="63">
        <f t="shared" si="44"/>
        <v>920</v>
      </c>
      <c r="AJ156" s="63">
        <f t="shared" si="44"/>
        <v>724</v>
      </c>
      <c r="AK156" s="63">
        <f t="shared" si="44"/>
        <v>614</v>
      </c>
      <c r="AL156" s="63">
        <f t="shared" si="44"/>
        <v>611</v>
      </c>
      <c r="AM156" s="63">
        <f t="shared" si="44"/>
        <v>523</v>
      </c>
      <c r="AN156" s="63">
        <f t="shared" si="44"/>
        <v>332</v>
      </c>
      <c r="AO156" s="63">
        <f t="shared" si="44"/>
        <v>258</v>
      </c>
      <c r="AP156" s="63">
        <f t="shared" si="44"/>
        <v>222</v>
      </c>
      <c r="AQ156" s="63">
        <f t="shared" si="44"/>
        <v>8339</v>
      </c>
      <c r="AR156" s="63">
        <f t="shared" si="44"/>
        <v>884</v>
      </c>
      <c r="AS156" s="63">
        <f t="shared" si="44"/>
        <v>692</v>
      </c>
      <c r="AT156" s="63">
        <f t="shared" si="44"/>
        <v>3430</v>
      </c>
      <c r="AU156" s="63">
        <f t="shared" si="44"/>
        <v>285</v>
      </c>
    </row>
    <row r="157" spans="1:47" s="10" customFormat="1" ht="12">
      <c r="A157" s="58">
        <v>155</v>
      </c>
      <c r="B157" s="58">
        <v>4482</v>
      </c>
      <c r="C157" s="59" t="s">
        <v>352</v>
      </c>
      <c r="D157" s="59" t="s">
        <v>308</v>
      </c>
      <c r="E157" s="59" t="s">
        <v>316</v>
      </c>
      <c r="F157" s="59" t="s">
        <v>154</v>
      </c>
      <c r="G157" s="12" t="s">
        <v>283</v>
      </c>
      <c r="H157" s="14">
        <f t="shared" ref="H157:H167" si="45">B157</f>
        <v>4482</v>
      </c>
      <c r="I157" s="14">
        <f t="shared" si="37"/>
        <v>2997</v>
      </c>
      <c r="J157" s="12">
        <f>VLOOKUP($B157,'[1]METAS 2019'!$D$4:$Q$843,5,0)</f>
        <v>51</v>
      </c>
      <c r="K157" s="12">
        <f>VLOOKUP($B157,'[1]METAS 2019'!$D$4:$Q$843,4,0)</f>
        <v>50</v>
      </c>
      <c r="L157" s="12">
        <f>VLOOKUP($B157,'[1]METAS 2019'!$D$4:$Q$843,11,0)</f>
        <v>46</v>
      </c>
      <c r="M157" s="12">
        <f>VLOOKUP($B157,'[1]METAS 2019'!$D$4:$Q$843,12,0)</f>
        <v>49</v>
      </c>
      <c r="N157" s="12">
        <f>VLOOKUP($B157,'[1]METAS 2019'!$D$4:$Q$843,13,0)</f>
        <v>38</v>
      </c>
      <c r="O157" s="12">
        <f>VLOOKUP($B157,'[1]METAS 2019'!$D$4:$Q$843,14,0)</f>
        <v>44</v>
      </c>
      <c r="P157" s="12">
        <f>VLOOKUP($B157,[2]ok!$AY$9:$CO$434,8,0)</f>
        <v>68</v>
      </c>
      <c r="Q157" s="12">
        <f>VLOOKUP($B157,[2]ok!$AY$9:$CO$434,9,0)</f>
        <v>69</v>
      </c>
      <c r="R157" s="12">
        <f>VLOOKUP($B157,[2]ok!$AY$9:$CO$434,10,0)</f>
        <v>69</v>
      </c>
      <c r="S157" s="12">
        <f>VLOOKUP($B157,[2]ok!$AY$9:$CO$434,11,0)</f>
        <v>67</v>
      </c>
      <c r="T157" s="12">
        <f>VLOOKUP($B157,[2]ok!$AY$9:$CO$434,12,0)</f>
        <v>68</v>
      </c>
      <c r="U157" s="12">
        <f>VLOOKUP($B157,[2]ok!$AY$9:$CO$434,13,0)</f>
        <v>67</v>
      </c>
      <c r="V157" s="12">
        <f>VLOOKUP($B157,[2]ok!$AY$9:$CO$434,14,0)</f>
        <v>65</v>
      </c>
      <c r="W157" s="12">
        <f>VLOOKUP($B157,[2]ok!$AY$9:$CO$434,15,0)</f>
        <v>64</v>
      </c>
      <c r="X157" s="12">
        <f>VLOOKUP($B157,[2]ok!$AY$9:$CO$434,16,0)</f>
        <v>61</v>
      </c>
      <c r="Y157" s="12">
        <f>VLOOKUP($B157,[2]ok!$AY$9:$CO$434,17,0)</f>
        <v>59</v>
      </c>
      <c r="Z157" s="12">
        <f>VLOOKUP($B157,[2]ok!$AY$9:$CO$434,18,0)</f>
        <v>56</v>
      </c>
      <c r="AA157" s="12">
        <f>VLOOKUP($B157,[2]ok!$AY$9:$CO$434,19,0)</f>
        <v>53</v>
      </c>
      <c r="AB157" s="12">
        <f>VLOOKUP($B157,[2]ok!$AY$9:$CO$434,20,0)</f>
        <v>50</v>
      </c>
      <c r="AC157" s="12">
        <f>VLOOKUP($B157,[2]ok!$AY$9:$CO$434,21,0)</f>
        <v>48</v>
      </c>
      <c r="AD157" s="12">
        <f>VLOOKUP($B157,[2]ok!$AY$9:$CO$434,22,0)</f>
        <v>210</v>
      </c>
      <c r="AE157" s="12">
        <f>VLOOKUP($B157,[2]ok!$AY$9:$CO$434,23,0)</f>
        <v>218</v>
      </c>
      <c r="AF157" s="12">
        <f>VLOOKUP($B157,[2]ok!$AY$9:$CO$434,24,0)</f>
        <v>220</v>
      </c>
      <c r="AG157" s="12">
        <f>VLOOKUP($B157,[2]ok!$AY$9:$CO$434,25,0)</f>
        <v>209</v>
      </c>
      <c r="AH157" s="12">
        <f>VLOOKUP($B157,[2]ok!$AY$9:$CO$434,26,0)</f>
        <v>191</v>
      </c>
      <c r="AI157" s="12">
        <f>VLOOKUP($B157,[2]ok!$AY$9:$CO$434,27,0)</f>
        <v>194</v>
      </c>
      <c r="AJ157" s="12">
        <f>VLOOKUP($B157,[2]ok!$AY$9:$CO$434,28,0)</f>
        <v>135</v>
      </c>
      <c r="AK157" s="12">
        <f>VLOOKUP($B157,[2]ok!$AY$9:$CO$434,29,0)</f>
        <v>112</v>
      </c>
      <c r="AL157" s="12">
        <f>VLOOKUP($B157,[2]ok!$AY$9:$CO$434,30,0)</f>
        <v>116</v>
      </c>
      <c r="AM157" s="12">
        <f>VLOOKUP($B157,[2]ok!$AY$9:$CO$434,31,0)</f>
        <v>97</v>
      </c>
      <c r="AN157" s="12">
        <f>VLOOKUP($B157,[2]ok!$AY$9:$CO$434,32,0)</f>
        <v>62</v>
      </c>
      <c r="AO157" s="12">
        <f>VLOOKUP($B157,[2]ok!$AY$9:$CO$434,33,0)</f>
        <v>48</v>
      </c>
      <c r="AP157" s="12">
        <f>VLOOKUP($B157,[2]ok!$AY$9:$CO$434,34,0)</f>
        <v>43</v>
      </c>
      <c r="AQ157" s="12">
        <f>VLOOKUP($B157,[2]ok!$AY$9:$CO$434,39,0)</f>
        <v>1594</v>
      </c>
      <c r="AR157" s="12">
        <f>VLOOKUP($B157,[2]ok!$AY$9:$CO$434,40,0)</f>
        <v>173</v>
      </c>
      <c r="AS157" s="12">
        <f>VLOOKUP($B157,[2]ok!$AY$9:$CO$434,41,0)</f>
        <v>123</v>
      </c>
      <c r="AT157" s="12">
        <f>VLOOKUP($B157,[2]ok!$AY$9:$CO$434,42,0)</f>
        <v>651</v>
      </c>
      <c r="AU157" s="12">
        <f>VLOOKUP($B157,[2]ok!$AY$9:$CO$434,43,0)</f>
        <v>50</v>
      </c>
    </row>
    <row r="158" spans="1:47" s="10" customFormat="1" ht="12">
      <c r="A158" s="58">
        <v>156</v>
      </c>
      <c r="B158" s="58">
        <v>4485</v>
      </c>
      <c r="C158" s="59" t="s">
        <v>352</v>
      </c>
      <c r="D158" s="59" t="s">
        <v>308</v>
      </c>
      <c r="E158" s="59" t="s">
        <v>316</v>
      </c>
      <c r="F158" s="59" t="s">
        <v>155</v>
      </c>
      <c r="G158" s="12" t="s">
        <v>266</v>
      </c>
      <c r="H158" s="14">
        <f t="shared" si="45"/>
        <v>4485</v>
      </c>
      <c r="I158" s="14">
        <f t="shared" si="37"/>
        <v>1803</v>
      </c>
      <c r="J158" s="12">
        <f>VLOOKUP($B158,'[1]METAS 2019'!$D$4:$Q$843,5,0)</f>
        <v>30</v>
      </c>
      <c r="K158" s="12">
        <f>VLOOKUP($B158,'[1]METAS 2019'!$D$4:$Q$843,4,0)</f>
        <v>25</v>
      </c>
      <c r="L158" s="12">
        <f>VLOOKUP($B158,'[1]METAS 2019'!$D$4:$Q$843,11,0)</f>
        <v>27</v>
      </c>
      <c r="M158" s="12">
        <f>VLOOKUP($B158,'[1]METAS 2019'!$D$4:$Q$843,12,0)</f>
        <v>45</v>
      </c>
      <c r="N158" s="12">
        <f>VLOOKUP($B158,'[1]METAS 2019'!$D$4:$Q$843,13,0)</f>
        <v>36</v>
      </c>
      <c r="O158" s="12">
        <f>VLOOKUP($B158,'[1]METAS 2019'!$D$4:$Q$843,14,0)</f>
        <v>41</v>
      </c>
      <c r="P158" s="12">
        <f>VLOOKUP($B158,[2]ok!$AY$9:$CO$434,8,0)</f>
        <v>40</v>
      </c>
      <c r="Q158" s="12">
        <f>VLOOKUP($B158,[2]ok!$AY$9:$CO$434,8,0)</f>
        <v>40</v>
      </c>
      <c r="R158" s="12">
        <f>VLOOKUP($B158,[2]ok!$AY$9:$CO$434,10,0)</f>
        <v>40</v>
      </c>
      <c r="S158" s="12">
        <f>VLOOKUP($B158,[2]ok!$AY$9:$CO$434,11,0)</f>
        <v>40</v>
      </c>
      <c r="T158" s="12">
        <f>VLOOKUP($B158,[2]ok!$AY$9:$CO$434,12,0)</f>
        <v>40</v>
      </c>
      <c r="U158" s="12">
        <f>VLOOKUP($B158,[2]ok!$AY$9:$CO$434,13,0)</f>
        <v>39</v>
      </c>
      <c r="V158" s="12">
        <f>VLOOKUP($B158,[2]ok!$AY$9:$CO$434,14,0)</f>
        <v>39</v>
      </c>
      <c r="W158" s="12">
        <f>VLOOKUP($B158,[2]ok!$AY$9:$CO$434,15,0)</f>
        <v>37</v>
      </c>
      <c r="X158" s="12">
        <f>VLOOKUP($B158,[2]ok!$AY$9:$CO$434,16,0)</f>
        <v>37</v>
      </c>
      <c r="Y158" s="12">
        <f>VLOOKUP($B158,[2]ok!$AY$9:$CO$434,17,0)</f>
        <v>34</v>
      </c>
      <c r="Z158" s="12">
        <f>VLOOKUP($B158,[2]ok!$AY$9:$CO$434,18,0)</f>
        <v>33</v>
      </c>
      <c r="AA158" s="12">
        <f>VLOOKUP($B158,[2]ok!$AY$9:$CO$434,19,0)</f>
        <v>31</v>
      </c>
      <c r="AB158" s="12">
        <f>VLOOKUP($B158,[2]ok!$AY$9:$CO$434,20,0)</f>
        <v>29</v>
      </c>
      <c r="AC158" s="12">
        <f>VLOOKUP($B158,[2]ok!$AY$9:$CO$434,21,0)</f>
        <v>28</v>
      </c>
      <c r="AD158" s="12">
        <f>VLOOKUP($B158,[2]ok!$AY$9:$CO$434,22,0)</f>
        <v>124</v>
      </c>
      <c r="AE158" s="12">
        <f>VLOOKUP($B158,[2]ok!$AY$9:$CO$434,23,0)</f>
        <v>129</v>
      </c>
      <c r="AF158" s="12">
        <f>VLOOKUP($B158,[2]ok!$AY$9:$CO$434,24,0)</f>
        <v>130</v>
      </c>
      <c r="AG158" s="12">
        <f>VLOOKUP($B158,[2]ok!$AY$9:$CO$434,25,0)</f>
        <v>123</v>
      </c>
      <c r="AH158" s="12">
        <f>VLOOKUP($B158,[2]ok!$AY$9:$CO$434,26,0)</f>
        <v>112</v>
      </c>
      <c r="AI158" s="12">
        <f>VLOOKUP($B158,[2]ok!$AY$9:$CO$434,27,0)</f>
        <v>113</v>
      </c>
      <c r="AJ158" s="12">
        <f>VLOOKUP($B158,[2]ok!$AY$9:$CO$434,28,0)</f>
        <v>80</v>
      </c>
      <c r="AK158" s="12">
        <f>VLOOKUP($B158,[2]ok!$AY$9:$CO$434,29,0)</f>
        <v>67</v>
      </c>
      <c r="AL158" s="12">
        <f>VLOOKUP($B158,[2]ok!$AY$9:$CO$434,30,0)</f>
        <v>68</v>
      </c>
      <c r="AM158" s="12">
        <f>VLOOKUP($B158,[2]ok!$AY$9:$CO$434,31,0)</f>
        <v>56</v>
      </c>
      <c r="AN158" s="12">
        <f>VLOOKUP($B158,[2]ok!$AY$9:$CO$434,32,0)</f>
        <v>37</v>
      </c>
      <c r="AO158" s="12">
        <f>VLOOKUP($B158,[2]ok!$AY$9:$CO$434,33,0)</f>
        <v>28</v>
      </c>
      <c r="AP158" s="12">
        <f>VLOOKUP($B158,[2]ok!$AY$9:$CO$434,34,0)</f>
        <v>25</v>
      </c>
      <c r="AQ158" s="12">
        <f>VLOOKUP($B158,[2]ok!$AY$9:$CO$434,39,0)</f>
        <v>937</v>
      </c>
      <c r="AR158" s="12">
        <f>VLOOKUP($B158,[2]ok!$AY$9:$CO$434,40,0)</f>
        <v>102</v>
      </c>
      <c r="AS158" s="12">
        <f>VLOOKUP($B158,[2]ok!$AY$9:$CO$434,41,0)</f>
        <v>72</v>
      </c>
      <c r="AT158" s="12">
        <f>VLOOKUP($B158,[2]ok!$AY$9:$CO$434,42,0)</f>
        <v>383</v>
      </c>
      <c r="AU158" s="12">
        <f>VLOOKUP($B158,[2]ok!$AY$9:$CO$434,43,0)</f>
        <v>30</v>
      </c>
    </row>
    <row r="159" spans="1:47" s="10" customFormat="1" ht="12">
      <c r="A159" s="58">
        <v>157</v>
      </c>
      <c r="B159" s="58">
        <v>25043</v>
      </c>
      <c r="C159" s="59" t="s">
        <v>352</v>
      </c>
      <c r="D159" s="59" t="s">
        <v>308</v>
      </c>
      <c r="E159" s="59" t="s">
        <v>316</v>
      </c>
      <c r="F159" s="59" t="s">
        <v>432</v>
      </c>
      <c r="G159" s="12" t="s">
        <v>266</v>
      </c>
      <c r="H159" s="14">
        <f t="shared" si="45"/>
        <v>25043</v>
      </c>
      <c r="I159" s="14">
        <f t="shared" si="37"/>
        <v>409</v>
      </c>
      <c r="J159" s="12">
        <f>VLOOKUP($B159,'[1]METAS 2019'!$D$4:$Q$843,5,0)</f>
        <v>7</v>
      </c>
      <c r="K159" s="12">
        <f>VLOOKUP($B159,'[1]METAS 2019'!$D$4:$Q$843,4,0)</f>
        <v>4</v>
      </c>
      <c r="L159" s="12">
        <v>6</v>
      </c>
      <c r="M159" s="12">
        <v>2</v>
      </c>
      <c r="N159" s="12">
        <v>5</v>
      </c>
      <c r="O159" s="12">
        <f>VLOOKUP($B159,'[1]METAS 2019'!$D$4:$Q$843,14,0)</f>
        <v>11</v>
      </c>
      <c r="P159" s="12">
        <f>VLOOKUP($B159,[2]ok!$AY$9:$CO$434,8,0)</f>
        <v>9</v>
      </c>
      <c r="Q159" s="12">
        <f>VLOOKUP($B159,[2]ok!$AY$9:$CO$434,8,0)</f>
        <v>9</v>
      </c>
      <c r="R159" s="12">
        <f>VLOOKUP($B159,[2]ok!$AY$9:$CO$434,10,0)</f>
        <v>9</v>
      </c>
      <c r="S159" s="12">
        <f>VLOOKUP($B159,[2]ok!$AY$9:$CO$434,11,0)</f>
        <v>9</v>
      </c>
      <c r="T159" s="12">
        <f>VLOOKUP($B159,[2]ok!$AY$9:$CO$434,12,0)</f>
        <v>9</v>
      </c>
      <c r="U159" s="12">
        <f>VLOOKUP($B159,[2]ok!$AY$9:$CO$434,13,0)</f>
        <v>9</v>
      </c>
      <c r="V159" s="12">
        <f>VLOOKUP($B159,[2]ok!$AY$9:$CO$434,14,0)</f>
        <v>9</v>
      </c>
      <c r="W159" s="12">
        <f>VLOOKUP($B159,[2]ok!$AY$9:$CO$434,15,0)</f>
        <v>9</v>
      </c>
      <c r="X159" s="12">
        <f>VLOOKUP($B159,[2]ok!$AY$9:$CO$434,16,0)</f>
        <v>9</v>
      </c>
      <c r="Y159" s="12">
        <f>VLOOKUP($B159,[2]ok!$AY$9:$CO$434,17,0)</f>
        <v>8</v>
      </c>
      <c r="Z159" s="12">
        <f>VLOOKUP($B159,[2]ok!$AY$9:$CO$434,18,0)</f>
        <v>8</v>
      </c>
      <c r="AA159" s="12">
        <f>VLOOKUP($B159,[2]ok!$AY$9:$CO$434,19,0)</f>
        <v>7</v>
      </c>
      <c r="AB159" s="12">
        <f>VLOOKUP($B159,[2]ok!$AY$9:$CO$434,20,0)</f>
        <v>7</v>
      </c>
      <c r="AC159" s="12">
        <f>VLOOKUP($B159,[2]ok!$AY$9:$CO$434,21,0)</f>
        <v>7</v>
      </c>
      <c r="AD159" s="12">
        <f>VLOOKUP($B159,[2]ok!$AY$9:$CO$434,22,0)</f>
        <v>29</v>
      </c>
      <c r="AE159" s="12">
        <f>VLOOKUP($B159,[2]ok!$AY$9:$CO$434,23,0)</f>
        <v>30</v>
      </c>
      <c r="AF159" s="12">
        <f>VLOOKUP($B159,[2]ok!$AY$9:$CO$434,24,0)</f>
        <v>30</v>
      </c>
      <c r="AG159" s="12">
        <f>VLOOKUP($B159,[2]ok!$AY$9:$CO$434,25,0)</f>
        <v>29</v>
      </c>
      <c r="AH159" s="12">
        <f>VLOOKUP($B159,[2]ok!$AY$9:$CO$434,26,0)</f>
        <v>26</v>
      </c>
      <c r="AI159" s="12">
        <f>VLOOKUP($B159,[2]ok!$AY$9:$CO$434,27,0)</f>
        <v>26</v>
      </c>
      <c r="AJ159" s="12">
        <f>VLOOKUP($B159,[2]ok!$AY$9:$CO$434,28,0)</f>
        <v>19</v>
      </c>
      <c r="AK159" s="12">
        <f>VLOOKUP($B159,[2]ok!$AY$9:$CO$434,29,0)</f>
        <v>16</v>
      </c>
      <c r="AL159" s="12">
        <f>VLOOKUP($B159,[2]ok!$AY$9:$CO$434,30,0)</f>
        <v>16</v>
      </c>
      <c r="AM159" s="12">
        <f>VLOOKUP($B159,[2]ok!$AY$9:$CO$434,31,0)</f>
        <v>13</v>
      </c>
      <c r="AN159" s="12">
        <f>VLOOKUP($B159,[2]ok!$AY$9:$CO$434,32,0)</f>
        <v>9</v>
      </c>
      <c r="AO159" s="12">
        <f>VLOOKUP($B159,[2]ok!$AY$9:$CO$434,33,0)</f>
        <v>7</v>
      </c>
      <c r="AP159" s="12">
        <f>VLOOKUP($B159,[2]ok!$AY$9:$CO$434,34,0)</f>
        <v>6</v>
      </c>
      <c r="AQ159" s="12">
        <f>VLOOKUP($B159,[2]ok!$AY$9:$CO$434,39,0)</f>
        <v>219</v>
      </c>
      <c r="AR159" s="12">
        <f>VLOOKUP($B159,[2]ok!$AY$9:$CO$434,40,0)</f>
        <v>24</v>
      </c>
      <c r="AS159" s="12">
        <f>VLOOKUP($B159,[2]ok!$AY$9:$CO$434,41,0)</f>
        <v>17</v>
      </c>
      <c r="AT159" s="12">
        <f>VLOOKUP($B159,[2]ok!$AY$9:$CO$434,42,0)</f>
        <v>89</v>
      </c>
      <c r="AU159" s="12">
        <f>VLOOKUP($B159,[2]ok!$AY$9:$CO$434,43,0)</f>
        <v>8</v>
      </c>
    </row>
    <row r="160" spans="1:47" s="10" customFormat="1" ht="12">
      <c r="A160" s="58">
        <v>158</v>
      </c>
      <c r="B160" s="58">
        <v>4487</v>
      </c>
      <c r="C160" s="59" t="s">
        <v>352</v>
      </c>
      <c r="D160" s="59" t="s">
        <v>308</v>
      </c>
      <c r="E160" s="59" t="s">
        <v>316</v>
      </c>
      <c r="F160" s="59" t="s">
        <v>138</v>
      </c>
      <c r="G160" s="12" t="s">
        <v>266</v>
      </c>
      <c r="H160" s="14">
        <f t="shared" si="45"/>
        <v>4487</v>
      </c>
      <c r="I160" s="14">
        <f t="shared" si="37"/>
        <v>600</v>
      </c>
      <c r="J160" s="12">
        <f>VLOOKUP($B160,'[1]METAS 2019'!$D$4:$Q$843,5,0)</f>
        <v>5</v>
      </c>
      <c r="K160" s="12">
        <f>VLOOKUP($B160,'[1]METAS 2019'!$D$4:$Q$843,4,0)</f>
        <v>8</v>
      </c>
      <c r="L160" s="12">
        <f>VLOOKUP($B160,'[1]METAS 2019'!$D$4:$Q$843,11,0)</f>
        <v>8</v>
      </c>
      <c r="M160" s="12">
        <f>VLOOKUP($B160,'[1]METAS 2019'!$D$4:$Q$843,12,0)</f>
        <v>6</v>
      </c>
      <c r="N160" s="12">
        <f>VLOOKUP($B160,'[1]METAS 2019'!$D$4:$Q$843,13,0)</f>
        <v>9</v>
      </c>
      <c r="O160" s="12">
        <f>VLOOKUP($B160,'[1]METAS 2019'!$D$4:$Q$843,14,0)</f>
        <v>9</v>
      </c>
      <c r="P160" s="12">
        <f>VLOOKUP($B160,[2]ok!$AY$9:$CO$434,8,0)</f>
        <v>7</v>
      </c>
      <c r="Q160" s="12">
        <f>VLOOKUP($B160,[2]ok!$AY$9:$CO$434,9,0)</f>
        <v>9</v>
      </c>
      <c r="R160" s="12">
        <f>VLOOKUP($B160,[2]ok!$AY$9:$CO$434,10,0)</f>
        <v>10</v>
      </c>
      <c r="S160" s="12">
        <f>VLOOKUP($B160,[2]ok!$AY$9:$CO$434,11,0)</f>
        <v>11</v>
      </c>
      <c r="T160" s="12">
        <f>VLOOKUP($B160,[2]ok!$AY$9:$CO$434,12,0)</f>
        <v>12</v>
      </c>
      <c r="U160" s="12">
        <f>VLOOKUP($B160,[2]ok!$AY$9:$CO$434,13,0)</f>
        <v>13</v>
      </c>
      <c r="V160" s="12">
        <f>VLOOKUP($B160,[2]ok!$AY$9:$CO$434,14,0)</f>
        <v>14</v>
      </c>
      <c r="W160" s="12">
        <f>VLOOKUP($B160,[2]ok!$AY$9:$CO$434,15,0)</f>
        <v>14</v>
      </c>
      <c r="X160" s="12">
        <f>VLOOKUP($B160,[2]ok!$AY$9:$CO$434,16,0)</f>
        <v>12</v>
      </c>
      <c r="Y160" s="12">
        <f>VLOOKUP($B160,[2]ok!$AY$9:$CO$434,17,0)</f>
        <v>12</v>
      </c>
      <c r="Z160" s="12">
        <f>VLOOKUP($B160,[2]ok!$AY$9:$CO$434,18,0)</f>
        <v>13</v>
      </c>
      <c r="AA160" s="12">
        <f>VLOOKUP($B160,[2]ok!$AY$9:$CO$434,19,0)</f>
        <v>13</v>
      </c>
      <c r="AB160" s="12">
        <f>VLOOKUP($B160,[2]ok!$AY$9:$CO$434,20,0)</f>
        <v>12</v>
      </c>
      <c r="AC160" s="12">
        <f>VLOOKUP($B160,[2]ok!$AY$9:$CO$434,21,0)</f>
        <v>11</v>
      </c>
      <c r="AD160" s="12">
        <f>VLOOKUP($B160,[2]ok!$AY$9:$CO$434,22,0)</f>
        <v>38</v>
      </c>
      <c r="AE160" s="12">
        <f>VLOOKUP($B160,[2]ok!$AY$9:$CO$434,23,0)</f>
        <v>24</v>
      </c>
      <c r="AF160" s="12">
        <f>VLOOKUP($B160,[2]ok!$AY$9:$CO$434,24,0)</f>
        <v>41</v>
      </c>
      <c r="AG160" s="12">
        <f>VLOOKUP($B160,[2]ok!$AY$9:$CO$434,25,0)</f>
        <v>35</v>
      </c>
      <c r="AH160" s="12">
        <f>VLOOKUP($B160,[2]ok!$AY$9:$CO$434,26,0)</f>
        <v>47</v>
      </c>
      <c r="AI160" s="12">
        <f>VLOOKUP($B160,[2]ok!$AY$9:$CO$434,27,0)</f>
        <v>50</v>
      </c>
      <c r="AJ160" s="12">
        <f>VLOOKUP($B160,[2]ok!$AY$9:$CO$434,28,0)</f>
        <v>36</v>
      </c>
      <c r="AK160" s="12">
        <f>VLOOKUP($B160,[2]ok!$AY$9:$CO$434,29,0)</f>
        <v>31</v>
      </c>
      <c r="AL160" s="12">
        <f>VLOOKUP($B160,[2]ok!$AY$9:$CO$434,30,0)</f>
        <v>16</v>
      </c>
      <c r="AM160" s="12">
        <f>VLOOKUP($B160,[2]ok!$AY$9:$CO$434,31,0)</f>
        <v>31</v>
      </c>
      <c r="AN160" s="12">
        <f>VLOOKUP($B160,[2]ok!$AY$9:$CO$434,32,0)</f>
        <v>15</v>
      </c>
      <c r="AO160" s="12">
        <f>VLOOKUP($B160,[2]ok!$AY$9:$CO$434,33,0)</f>
        <v>14</v>
      </c>
      <c r="AP160" s="12">
        <f>VLOOKUP($B160,[2]ok!$AY$9:$CO$434,34,0)</f>
        <v>14</v>
      </c>
      <c r="AQ160" s="12">
        <f>VLOOKUP($B160,[2]ok!$AY$9:$CO$434,39,0)</f>
        <v>312</v>
      </c>
      <c r="AR160" s="12">
        <f>VLOOKUP($B160,[2]ok!$AY$9:$CO$434,40,0)</f>
        <v>28</v>
      </c>
      <c r="AS160" s="12">
        <f>VLOOKUP($B160,[2]ok!$AY$9:$CO$434,41,0)</f>
        <v>29</v>
      </c>
      <c r="AT160" s="12">
        <f>VLOOKUP($B160,[2]ok!$AY$9:$CO$434,42,0)</f>
        <v>133</v>
      </c>
      <c r="AU160" s="12">
        <f>VLOOKUP($B160,[2]ok!$AY$9:$CO$434,43,0)</f>
        <v>6</v>
      </c>
    </row>
    <row r="161" spans="1:47" s="10" customFormat="1" ht="12">
      <c r="A161" s="58">
        <v>159</v>
      </c>
      <c r="B161" s="58">
        <v>4486</v>
      </c>
      <c r="C161" s="59" t="s">
        <v>352</v>
      </c>
      <c r="D161" s="59" t="s">
        <v>308</v>
      </c>
      <c r="E161" s="59" t="s">
        <v>316</v>
      </c>
      <c r="F161" s="59" t="s">
        <v>140</v>
      </c>
      <c r="G161" s="12" t="s">
        <v>266</v>
      </c>
      <c r="H161" s="14">
        <f t="shared" si="45"/>
        <v>4486</v>
      </c>
      <c r="I161" s="14">
        <f t="shared" si="37"/>
        <v>316</v>
      </c>
      <c r="J161" s="12">
        <f>VLOOKUP($B161,'[1]METAS 2019'!$D$4:$Q$843,5,0)</f>
        <v>5</v>
      </c>
      <c r="K161" s="12">
        <f>VLOOKUP($B161,'[1]METAS 2019'!$D$4:$Q$843,4,0)</f>
        <v>5</v>
      </c>
      <c r="L161" s="12">
        <f>VLOOKUP($B161,'[1]METAS 2019'!$D$4:$Q$843,11,0)</f>
        <v>12</v>
      </c>
      <c r="M161" s="12">
        <f>VLOOKUP($B161,'[1]METAS 2019'!$D$4:$Q$843,12,0)</f>
        <v>8</v>
      </c>
      <c r="N161" s="12">
        <f>VLOOKUP($B161,'[1]METAS 2019'!$D$4:$Q$843,13,0)</f>
        <v>11</v>
      </c>
      <c r="O161" s="12">
        <f>VLOOKUP($B161,'[1]METAS 2019'!$D$4:$Q$843,14,0)</f>
        <v>10</v>
      </c>
      <c r="P161" s="12">
        <f>VLOOKUP($B161,[2]ok!$AY$9:$CO$434,8,0)</f>
        <v>4</v>
      </c>
      <c r="Q161" s="12">
        <f>VLOOKUP($B161,[2]ok!$AY$9:$CO$434,9,0)</f>
        <v>4</v>
      </c>
      <c r="R161" s="12">
        <f>VLOOKUP($B161,[2]ok!$AY$9:$CO$434,10,0)</f>
        <v>5</v>
      </c>
      <c r="S161" s="12">
        <f>VLOOKUP($B161,[2]ok!$AY$9:$CO$434,11,0)</f>
        <v>5</v>
      </c>
      <c r="T161" s="12">
        <f>VLOOKUP($B161,[2]ok!$AY$9:$CO$434,12,0)</f>
        <v>5</v>
      </c>
      <c r="U161" s="12">
        <f>VLOOKUP($B161,[2]ok!$AY$9:$CO$434,13,0)</f>
        <v>6</v>
      </c>
      <c r="V161" s="12">
        <f>VLOOKUP($B161,[2]ok!$AY$9:$CO$434,14,0)</f>
        <v>6</v>
      </c>
      <c r="W161" s="12">
        <f>VLOOKUP($B161,[2]ok!$AY$9:$CO$434,15,0)</f>
        <v>6</v>
      </c>
      <c r="X161" s="12">
        <f>VLOOKUP($B161,[2]ok!$AY$9:$CO$434,16,0)</f>
        <v>6</v>
      </c>
      <c r="Y161" s="12">
        <f>VLOOKUP($B161,[2]ok!$AY$9:$CO$434,17,0)</f>
        <v>6</v>
      </c>
      <c r="Z161" s="12">
        <f>VLOOKUP($B161,[2]ok!$AY$9:$CO$434,18,0)</f>
        <v>6</v>
      </c>
      <c r="AA161" s="12">
        <f>VLOOKUP($B161,[2]ok!$AY$9:$CO$434,19,0)</f>
        <v>5</v>
      </c>
      <c r="AB161" s="12">
        <f>VLOOKUP($B161,[2]ok!$AY$9:$CO$434,20,0)</f>
        <v>5</v>
      </c>
      <c r="AC161" s="12">
        <f>VLOOKUP($B161,[2]ok!$AY$9:$CO$434,21,0)</f>
        <v>5</v>
      </c>
      <c r="AD161" s="12">
        <f>VLOOKUP($B161,[2]ok!$AY$9:$CO$434,22,0)</f>
        <v>20</v>
      </c>
      <c r="AE161" s="12">
        <f>VLOOKUP($B161,[2]ok!$AY$9:$CO$434,23,0)</f>
        <v>18</v>
      </c>
      <c r="AF161" s="12">
        <f>VLOOKUP($B161,[2]ok!$AY$9:$CO$434,24,0)</f>
        <v>17</v>
      </c>
      <c r="AG161" s="12">
        <f>VLOOKUP($B161,[2]ok!$AY$9:$CO$434,25,0)</f>
        <v>19</v>
      </c>
      <c r="AH161" s="12">
        <f>VLOOKUP($B161,[2]ok!$AY$9:$CO$434,26,0)</f>
        <v>19</v>
      </c>
      <c r="AI161" s="12">
        <f>VLOOKUP($B161,[2]ok!$AY$9:$CO$434,27,0)</f>
        <v>17</v>
      </c>
      <c r="AJ161" s="12">
        <f>VLOOKUP($B161,[2]ok!$AY$9:$CO$434,28,0)</f>
        <v>16</v>
      </c>
      <c r="AK161" s="12">
        <f>VLOOKUP($B161,[2]ok!$AY$9:$CO$434,29,0)</f>
        <v>14</v>
      </c>
      <c r="AL161" s="12">
        <f>VLOOKUP($B161,[2]ok!$AY$9:$CO$434,30,0)</f>
        <v>16</v>
      </c>
      <c r="AM161" s="12">
        <f>VLOOKUP($B161,[2]ok!$AY$9:$CO$434,31,0)</f>
        <v>13</v>
      </c>
      <c r="AN161" s="12">
        <f>VLOOKUP($B161,[2]ok!$AY$9:$CO$434,32,0)</f>
        <v>8</v>
      </c>
      <c r="AO161" s="12">
        <f>VLOOKUP($B161,[2]ok!$AY$9:$CO$434,33,0)</f>
        <v>7</v>
      </c>
      <c r="AP161" s="12">
        <f>VLOOKUP($B161,[2]ok!$AY$9:$CO$434,34,0)</f>
        <v>7</v>
      </c>
      <c r="AQ161" s="12">
        <f>VLOOKUP($B161,[2]ok!$AY$9:$CO$434,39,0)</f>
        <v>153</v>
      </c>
      <c r="AR161" s="12">
        <f>VLOOKUP($B161,[2]ok!$AY$9:$CO$434,40,0)</f>
        <v>15</v>
      </c>
      <c r="AS161" s="12">
        <f>VLOOKUP($B161,[2]ok!$AY$9:$CO$434,41,0)</f>
        <v>14</v>
      </c>
      <c r="AT161" s="12">
        <f>VLOOKUP($B161,[2]ok!$AY$9:$CO$434,42,0)</f>
        <v>59</v>
      </c>
      <c r="AU161" s="12">
        <f>VLOOKUP($B161,[2]ok!$AY$9:$CO$434,43,0)</f>
        <v>6</v>
      </c>
    </row>
    <row r="162" spans="1:47" s="10" customFormat="1" ht="12">
      <c r="A162" s="58">
        <v>160</v>
      </c>
      <c r="B162" s="58">
        <v>4488</v>
      </c>
      <c r="C162" s="59" t="s">
        <v>352</v>
      </c>
      <c r="D162" s="59" t="s">
        <v>308</v>
      </c>
      <c r="E162" s="59" t="s">
        <v>316</v>
      </c>
      <c r="F162" s="59" t="s">
        <v>139</v>
      </c>
      <c r="G162" s="12" t="s">
        <v>271</v>
      </c>
      <c r="H162" s="14">
        <f t="shared" si="45"/>
        <v>4488</v>
      </c>
      <c r="I162" s="14">
        <f t="shared" si="37"/>
        <v>2293</v>
      </c>
      <c r="J162" s="12">
        <f>VLOOKUP($B162,'[1]METAS 2019'!$D$4:$Q$843,5,0)</f>
        <v>39</v>
      </c>
      <c r="K162" s="12">
        <f>VLOOKUP($B162,'[1]METAS 2019'!$D$4:$Q$843,4,0)</f>
        <v>39</v>
      </c>
      <c r="L162" s="12">
        <f>VLOOKUP($B162,'[1]METAS 2019'!$D$4:$Q$843,11,0)</f>
        <v>41</v>
      </c>
      <c r="M162" s="12">
        <f>VLOOKUP($B162,'[1]METAS 2019'!$D$4:$Q$843,12,0)</f>
        <v>31</v>
      </c>
      <c r="N162" s="12">
        <f>VLOOKUP($B162,'[1]METAS 2019'!$D$4:$Q$843,13,0)</f>
        <v>37</v>
      </c>
      <c r="O162" s="12">
        <f>VLOOKUP($B162,'[1]METAS 2019'!$D$4:$Q$843,14,0)</f>
        <v>41</v>
      </c>
      <c r="P162" s="12">
        <f>VLOOKUP($B162,[2]ok!$AY$9:$CO$434,8,0)</f>
        <v>31</v>
      </c>
      <c r="Q162" s="12">
        <f>VLOOKUP($B162,[2]ok!$AY$9:$CO$434,9,0)</f>
        <v>33</v>
      </c>
      <c r="R162" s="12">
        <f>VLOOKUP($B162,[2]ok!$AY$9:$CO$434,10,0)</f>
        <v>36</v>
      </c>
      <c r="S162" s="12">
        <f>VLOOKUP($B162,[2]ok!$AY$9:$CO$434,11,0)</f>
        <v>37</v>
      </c>
      <c r="T162" s="12">
        <f>VLOOKUP($B162,[2]ok!$AY$9:$CO$434,12,0)</f>
        <v>43</v>
      </c>
      <c r="U162" s="12">
        <f>VLOOKUP($B162,[2]ok!$AY$9:$CO$434,13,0)</f>
        <v>45</v>
      </c>
      <c r="V162" s="12">
        <f>VLOOKUP($B162,[2]ok!$AY$9:$CO$434,14,0)</f>
        <v>49</v>
      </c>
      <c r="W162" s="12">
        <f>VLOOKUP($B162,[2]ok!$AY$9:$CO$434,15,0)</f>
        <v>49</v>
      </c>
      <c r="X162" s="12">
        <f>VLOOKUP($B162,[2]ok!$AY$9:$CO$434,16,0)</f>
        <v>44</v>
      </c>
      <c r="Y162" s="12">
        <f>VLOOKUP($B162,[2]ok!$AY$9:$CO$434,17,0)</f>
        <v>44</v>
      </c>
      <c r="Z162" s="12">
        <f>VLOOKUP($B162,[2]ok!$AY$9:$CO$434,18,0)</f>
        <v>44</v>
      </c>
      <c r="AA162" s="12">
        <f>VLOOKUP($B162,[2]ok!$AY$9:$CO$434,19,0)</f>
        <v>41</v>
      </c>
      <c r="AB162" s="12">
        <f>VLOOKUP($B162,[2]ok!$AY$9:$CO$434,20,0)</f>
        <v>40</v>
      </c>
      <c r="AC162" s="12">
        <f>VLOOKUP($B162,[2]ok!$AY$9:$CO$434,21,0)</f>
        <v>36</v>
      </c>
      <c r="AD162" s="12">
        <f>VLOOKUP($B162,[2]ok!$AY$9:$CO$434,22,0)</f>
        <v>153</v>
      </c>
      <c r="AE162" s="12">
        <f>VLOOKUP($B162,[2]ok!$AY$9:$CO$434,23,0)</f>
        <v>141</v>
      </c>
      <c r="AF162" s="12">
        <f>VLOOKUP($B162,[2]ok!$AY$9:$CO$434,24,0)</f>
        <v>131</v>
      </c>
      <c r="AG162" s="12">
        <f>VLOOKUP($B162,[2]ok!$AY$9:$CO$434,25,0)</f>
        <v>151</v>
      </c>
      <c r="AH162" s="12">
        <f>VLOOKUP($B162,[2]ok!$AY$9:$CO$434,26,0)</f>
        <v>149</v>
      </c>
      <c r="AI162" s="12">
        <f>VLOOKUP($B162,[2]ok!$AY$9:$CO$434,27,0)</f>
        <v>131</v>
      </c>
      <c r="AJ162" s="12">
        <f>VLOOKUP($B162,[2]ok!$AY$9:$CO$434,28,0)</f>
        <v>129</v>
      </c>
      <c r="AK162" s="12">
        <f>VLOOKUP($B162,[2]ok!$AY$9:$CO$434,29,0)</f>
        <v>108</v>
      </c>
      <c r="AL162" s="12">
        <f>VLOOKUP($B162,[2]ok!$AY$9:$CO$434,30,0)</f>
        <v>128</v>
      </c>
      <c r="AM162" s="12">
        <f>VLOOKUP($B162,[2]ok!$AY$9:$CO$434,31,0)</f>
        <v>98</v>
      </c>
      <c r="AN162" s="12">
        <f>VLOOKUP($B162,[2]ok!$AY$9:$CO$434,32,0)</f>
        <v>64</v>
      </c>
      <c r="AO162" s="12">
        <f>VLOOKUP($B162,[2]ok!$AY$9:$CO$434,33,0)</f>
        <v>54</v>
      </c>
      <c r="AP162" s="12">
        <f>VLOOKUP($B162,[2]ok!$AY$9:$CO$434,34,0)</f>
        <v>56</v>
      </c>
      <c r="AQ162" s="12">
        <f>VLOOKUP($B162,[2]ok!$AY$9:$CO$434,39,0)</f>
        <v>1192</v>
      </c>
      <c r="AR162" s="12">
        <f>VLOOKUP($B162,[2]ok!$AY$9:$CO$434,40,0)</f>
        <v>113</v>
      </c>
      <c r="AS162" s="12">
        <f>VLOOKUP($B162,[2]ok!$AY$9:$CO$434,41,0)</f>
        <v>105</v>
      </c>
      <c r="AT162" s="12">
        <f>VLOOKUP($B162,[2]ok!$AY$9:$CO$434,42,0)</f>
        <v>458</v>
      </c>
      <c r="AU162" s="12">
        <f>VLOOKUP($B162,[2]ok!$AY$9:$CO$434,43,0)</f>
        <v>40</v>
      </c>
    </row>
    <row r="163" spans="1:47" s="10" customFormat="1" ht="12">
      <c r="A163" s="58">
        <v>161</v>
      </c>
      <c r="B163" s="58">
        <v>9049</v>
      </c>
      <c r="C163" s="59" t="s">
        <v>352</v>
      </c>
      <c r="D163" s="59" t="s">
        <v>308</v>
      </c>
      <c r="E163" s="59" t="s">
        <v>316</v>
      </c>
      <c r="F163" s="59" t="s">
        <v>146</v>
      </c>
      <c r="G163" s="12" t="s">
        <v>266</v>
      </c>
      <c r="H163" s="14">
        <f t="shared" si="45"/>
        <v>9049</v>
      </c>
      <c r="I163" s="14">
        <f t="shared" si="37"/>
        <v>767</v>
      </c>
      <c r="J163" s="12">
        <f>VLOOKUP($B163,'[1]METAS 2019'!$D$4:$Q$843,5,0)</f>
        <v>13</v>
      </c>
      <c r="K163" s="12">
        <f>VLOOKUP($B163,'[1]METAS 2019'!$D$4:$Q$843,4,0)</f>
        <v>14</v>
      </c>
      <c r="L163" s="12">
        <f>VLOOKUP($B163,'[1]METAS 2019'!$D$4:$Q$843,11,0)</f>
        <v>11</v>
      </c>
      <c r="M163" s="12">
        <f>VLOOKUP($B163,'[1]METAS 2019'!$D$4:$Q$843,12,0)</f>
        <v>12</v>
      </c>
      <c r="N163" s="12">
        <f>VLOOKUP($B163,'[1]METAS 2019'!$D$4:$Q$843,13,0)</f>
        <v>17</v>
      </c>
      <c r="O163" s="12">
        <f>VLOOKUP($B163,'[1]METAS 2019'!$D$4:$Q$843,14,0)</f>
        <v>22</v>
      </c>
      <c r="P163" s="12">
        <f>VLOOKUP($B163,[2]ok!$AY$9:$CO$434,8,0)</f>
        <v>16</v>
      </c>
      <c r="Q163" s="12">
        <f>VLOOKUP($B163,[2]ok!$AY$9:$CO$434,9,0)</f>
        <v>17</v>
      </c>
      <c r="R163" s="12">
        <f>VLOOKUP($B163,[2]ok!$AY$9:$CO$434,10,0)</f>
        <v>17</v>
      </c>
      <c r="S163" s="12">
        <f>VLOOKUP($B163,[2]ok!$AY$9:$CO$434,11,0)</f>
        <v>18</v>
      </c>
      <c r="T163" s="12">
        <f>VLOOKUP($B163,[2]ok!$AY$9:$CO$434,12,0)</f>
        <v>18</v>
      </c>
      <c r="U163" s="12">
        <f>VLOOKUP($B163,[2]ok!$AY$9:$CO$434,13,0)</f>
        <v>19</v>
      </c>
      <c r="V163" s="12">
        <f>VLOOKUP($B163,[2]ok!$AY$9:$CO$434,14,0)</f>
        <v>19</v>
      </c>
      <c r="W163" s="12">
        <f>VLOOKUP($B163,[2]ok!$AY$9:$CO$434,15,0)</f>
        <v>18</v>
      </c>
      <c r="X163" s="12">
        <f>VLOOKUP($B163,[2]ok!$AY$9:$CO$434,16,0)</f>
        <v>17</v>
      </c>
      <c r="Y163" s="12">
        <f>VLOOKUP($B163,[2]ok!$AY$9:$CO$434,17,0)</f>
        <v>16</v>
      </c>
      <c r="Z163" s="12">
        <f>VLOOKUP($B163,[2]ok!$AY$9:$CO$434,18,0)</f>
        <v>15</v>
      </c>
      <c r="AA163" s="12">
        <f>VLOOKUP($B163,[2]ok!$AY$9:$CO$434,19,0)</f>
        <v>14</v>
      </c>
      <c r="AB163" s="12">
        <f>VLOOKUP($B163,[2]ok!$AY$9:$CO$434,20,0)</f>
        <v>13</v>
      </c>
      <c r="AC163" s="12">
        <f>VLOOKUP($B163,[2]ok!$AY$9:$CO$434,21,0)</f>
        <v>12</v>
      </c>
      <c r="AD163" s="12">
        <f>VLOOKUP($B163,[2]ok!$AY$9:$CO$434,22,0)</f>
        <v>52</v>
      </c>
      <c r="AE163" s="12">
        <f>VLOOKUP($B163,[2]ok!$AY$9:$CO$434,23,0)</f>
        <v>60</v>
      </c>
      <c r="AF163" s="12">
        <f>VLOOKUP($B163,[2]ok!$AY$9:$CO$434,24,0)</f>
        <v>69</v>
      </c>
      <c r="AG163" s="12">
        <f>VLOOKUP($B163,[2]ok!$AY$9:$CO$434,25,0)</f>
        <v>50</v>
      </c>
      <c r="AH163" s="12">
        <f>VLOOKUP($B163,[2]ok!$AY$9:$CO$434,26,0)</f>
        <v>50</v>
      </c>
      <c r="AI163" s="12">
        <f>VLOOKUP($B163,[2]ok!$AY$9:$CO$434,27,0)</f>
        <v>37</v>
      </c>
      <c r="AJ163" s="12">
        <f>VLOOKUP($B163,[2]ok!$AY$9:$CO$434,28,0)</f>
        <v>30</v>
      </c>
      <c r="AK163" s="12">
        <f>VLOOKUP($B163,[2]ok!$AY$9:$CO$434,29,0)</f>
        <v>26</v>
      </c>
      <c r="AL163" s="12">
        <f>VLOOKUP($B163,[2]ok!$AY$9:$CO$434,30,0)</f>
        <v>24</v>
      </c>
      <c r="AM163" s="12">
        <f>VLOOKUP($B163,[2]ok!$AY$9:$CO$434,31,0)</f>
        <v>21</v>
      </c>
      <c r="AN163" s="12">
        <f>VLOOKUP($B163,[2]ok!$AY$9:$CO$434,32,0)</f>
        <v>13</v>
      </c>
      <c r="AO163" s="12">
        <f>VLOOKUP($B163,[2]ok!$AY$9:$CO$434,33,0)</f>
        <v>10</v>
      </c>
      <c r="AP163" s="12">
        <f>VLOOKUP($B163,[2]ok!$AY$9:$CO$434,34,0)</f>
        <v>7</v>
      </c>
      <c r="AQ163" s="12">
        <f>VLOOKUP($B163,[2]ok!$AY$9:$CO$434,39,0)</f>
        <v>388</v>
      </c>
      <c r="AR163" s="12">
        <f>VLOOKUP($B163,[2]ok!$AY$9:$CO$434,40,0)</f>
        <v>42</v>
      </c>
      <c r="AS163" s="12">
        <f>VLOOKUP($B163,[2]ok!$AY$9:$CO$434,41,0)</f>
        <v>33</v>
      </c>
      <c r="AT163" s="12">
        <f>VLOOKUP($B163,[2]ok!$AY$9:$CO$434,42,0)</f>
        <v>164</v>
      </c>
      <c r="AU163" s="12">
        <f>VLOOKUP($B163,[2]ok!$AY$9:$CO$434,43,0)</f>
        <v>12</v>
      </c>
    </row>
    <row r="164" spans="1:47" s="10" customFormat="1" ht="12">
      <c r="A164" s="58">
        <v>162</v>
      </c>
      <c r="B164" s="58">
        <v>9046</v>
      </c>
      <c r="C164" s="59" t="s">
        <v>352</v>
      </c>
      <c r="D164" s="59" t="s">
        <v>308</v>
      </c>
      <c r="E164" s="59" t="s">
        <v>316</v>
      </c>
      <c r="F164" s="59" t="s">
        <v>317</v>
      </c>
      <c r="G164" s="12" t="s">
        <v>266</v>
      </c>
      <c r="H164" s="14">
        <f t="shared" si="45"/>
        <v>9046</v>
      </c>
      <c r="I164" s="14">
        <f t="shared" si="37"/>
        <v>1350</v>
      </c>
      <c r="J164" s="12">
        <f>VLOOKUP($B164,'[1]METAS 2019'!$D$4:$Q$843,5,0)</f>
        <v>23</v>
      </c>
      <c r="K164" s="12">
        <f>VLOOKUP($B164,'[1]METAS 2019'!$D$4:$Q$843,4,0)</f>
        <v>24</v>
      </c>
      <c r="L164" s="12">
        <f>VLOOKUP($B164,'[1]METAS 2019'!$D$4:$Q$843,11,0)</f>
        <v>20</v>
      </c>
      <c r="M164" s="12">
        <f>VLOOKUP($B164,'[1]METAS 2019'!$D$4:$Q$843,12,0)</f>
        <v>33</v>
      </c>
      <c r="N164" s="12">
        <f>VLOOKUP($B164,'[1]METAS 2019'!$D$4:$Q$843,13,0)</f>
        <v>24</v>
      </c>
      <c r="O164" s="12">
        <f>VLOOKUP($B164,'[1]METAS 2019'!$D$4:$Q$843,14,0)</f>
        <v>27</v>
      </c>
      <c r="P164" s="12">
        <f>VLOOKUP($B164,[2]ok!$AY$9:$CO$434,8,0)</f>
        <v>29</v>
      </c>
      <c r="Q164" s="12">
        <f>VLOOKUP($B164,[2]ok!$AY$9:$CO$434,9,0)</f>
        <v>30</v>
      </c>
      <c r="R164" s="12">
        <f>VLOOKUP($B164,[2]ok!$AY$9:$CO$434,10,0)</f>
        <v>31</v>
      </c>
      <c r="S164" s="12">
        <f>VLOOKUP($B164,[2]ok!$AY$9:$CO$434,11,0)</f>
        <v>31</v>
      </c>
      <c r="T164" s="12">
        <f>VLOOKUP($B164,[2]ok!$AY$9:$CO$434,12,0)</f>
        <v>32</v>
      </c>
      <c r="U164" s="12">
        <f>VLOOKUP($B164,[2]ok!$AY$9:$CO$434,13,0)</f>
        <v>33</v>
      </c>
      <c r="V164" s="12">
        <f>VLOOKUP($B164,[2]ok!$AY$9:$CO$434,14,0)</f>
        <v>33</v>
      </c>
      <c r="W164" s="12">
        <f>VLOOKUP($B164,[2]ok!$AY$9:$CO$434,15,0)</f>
        <v>32</v>
      </c>
      <c r="X164" s="12">
        <f>VLOOKUP($B164,[2]ok!$AY$9:$CO$434,16,0)</f>
        <v>30</v>
      </c>
      <c r="Y164" s="12">
        <f>VLOOKUP($B164,[2]ok!$AY$9:$CO$434,17,0)</f>
        <v>28</v>
      </c>
      <c r="Z164" s="12">
        <f>VLOOKUP($B164,[2]ok!$AY$9:$CO$434,18,0)</f>
        <v>26</v>
      </c>
      <c r="AA164" s="12">
        <f>VLOOKUP($B164,[2]ok!$AY$9:$CO$434,19,0)</f>
        <v>25</v>
      </c>
      <c r="AB164" s="12">
        <f>VLOOKUP($B164,[2]ok!$AY$9:$CO$434,20,0)</f>
        <v>23</v>
      </c>
      <c r="AC164" s="12">
        <f>VLOOKUP($B164,[2]ok!$AY$9:$CO$434,21,0)</f>
        <v>21</v>
      </c>
      <c r="AD164" s="12">
        <f>VLOOKUP($B164,[2]ok!$AY$9:$CO$434,22,0)</f>
        <v>91</v>
      </c>
      <c r="AE164" s="12">
        <f>VLOOKUP($B164,[2]ok!$AY$9:$CO$434,23,0)</f>
        <v>106</v>
      </c>
      <c r="AF164" s="12">
        <f>VLOOKUP($B164,[2]ok!$AY$9:$CO$434,24,0)</f>
        <v>122</v>
      </c>
      <c r="AG164" s="12">
        <f>VLOOKUP($B164,[2]ok!$AY$9:$CO$434,25,0)</f>
        <v>89</v>
      </c>
      <c r="AH164" s="12">
        <f>VLOOKUP($B164,[2]ok!$AY$9:$CO$434,26,0)</f>
        <v>88</v>
      </c>
      <c r="AI164" s="12">
        <f>VLOOKUP($B164,[2]ok!$AY$9:$CO$434,27,0)</f>
        <v>66</v>
      </c>
      <c r="AJ164" s="12">
        <f>VLOOKUP($B164,[2]ok!$AY$9:$CO$434,28,0)</f>
        <v>54</v>
      </c>
      <c r="AK164" s="12">
        <f>VLOOKUP($B164,[2]ok!$AY$9:$CO$434,29,0)</f>
        <v>46</v>
      </c>
      <c r="AL164" s="12">
        <f>VLOOKUP($B164,[2]ok!$AY$9:$CO$434,30,0)</f>
        <v>43</v>
      </c>
      <c r="AM164" s="12">
        <f>VLOOKUP($B164,[2]ok!$AY$9:$CO$434,31,0)</f>
        <v>37</v>
      </c>
      <c r="AN164" s="12">
        <f>VLOOKUP($B164,[2]ok!$AY$9:$CO$434,32,0)</f>
        <v>24</v>
      </c>
      <c r="AO164" s="12">
        <f>VLOOKUP($B164,[2]ok!$AY$9:$CO$434,33,0)</f>
        <v>17</v>
      </c>
      <c r="AP164" s="12">
        <f>VLOOKUP($B164,[2]ok!$AY$9:$CO$434,34,0)</f>
        <v>12</v>
      </c>
      <c r="AQ164" s="12">
        <f>VLOOKUP($B164,[2]ok!$AY$9:$CO$434,39,0)</f>
        <v>687</v>
      </c>
      <c r="AR164" s="12">
        <f>VLOOKUP($B164,[2]ok!$AY$9:$CO$434,40,0)</f>
        <v>75</v>
      </c>
      <c r="AS164" s="12">
        <f>VLOOKUP($B164,[2]ok!$AY$9:$CO$434,41,0)</f>
        <v>59</v>
      </c>
      <c r="AT164" s="12">
        <f>VLOOKUP($B164,[2]ok!$AY$9:$CO$434,42,0)</f>
        <v>291</v>
      </c>
      <c r="AU164" s="12">
        <f>VLOOKUP($B164,[2]ok!$AY$9:$CO$434,43,0)</f>
        <v>25</v>
      </c>
    </row>
    <row r="165" spans="1:47" s="10" customFormat="1" ht="12">
      <c r="A165" s="58">
        <v>163</v>
      </c>
      <c r="B165" s="58">
        <v>4484</v>
      </c>
      <c r="C165" s="59" t="s">
        <v>352</v>
      </c>
      <c r="D165" s="59" t="s">
        <v>308</v>
      </c>
      <c r="E165" s="59" t="s">
        <v>316</v>
      </c>
      <c r="F165" s="59" t="s">
        <v>144</v>
      </c>
      <c r="G165" s="12" t="s">
        <v>271</v>
      </c>
      <c r="H165" s="14">
        <f t="shared" si="45"/>
        <v>4484</v>
      </c>
      <c r="I165" s="14">
        <f t="shared" si="37"/>
        <v>2118</v>
      </c>
      <c r="J165" s="12">
        <f>VLOOKUP($B165,'[1]METAS 2019'!$D$4:$Q$843,5,0)</f>
        <v>36</v>
      </c>
      <c r="K165" s="12">
        <f>VLOOKUP($B165,'[1]METAS 2019'!$D$4:$Q$843,4,0)</f>
        <v>30</v>
      </c>
      <c r="L165" s="12">
        <f>VLOOKUP($B165,'[1]METAS 2019'!$D$4:$Q$843,11,0)</f>
        <v>37</v>
      </c>
      <c r="M165" s="12">
        <f>VLOOKUP($B165,'[1]METAS 2019'!$D$4:$Q$843,12,0)</f>
        <v>34</v>
      </c>
      <c r="N165" s="12">
        <f>VLOOKUP($B165,'[1]METAS 2019'!$D$4:$Q$843,13,0)</f>
        <v>40</v>
      </c>
      <c r="O165" s="12">
        <f>VLOOKUP($B165,'[1]METAS 2019'!$D$4:$Q$843,14,0)</f>
        <v>60</v>
      </c>
      <c r="P165" s="12">
        <f>VLOOKUP($B165,[2]ok!$AY$9:$CO$434,8,0)</f>
        <v>45</v>
      </c>
      <c r="Q165" s="12">
        <f>VLOOKUP($B165,[2]ok!$AY$9:$CO$434,9,0)</f>
        <v>47</v>
      </c>
      <c r="R165" s="12">
        <f>VLOOKUP($B165,[2]ok!$AY$9:$CO$434,10,0)</f>
        <v>48</v>
      </c>
      <c r="S165" s="12">
        <f>VLOOKUP($B165,[2]ok!$AY$9:$CO$434,11,0)</f>
        <v>49</v>
      </c>
      <c r="T165" s="12">
        <f>VLOOKUP($B165,[2]ok!$AY$9:$CO$434,12,0)</f>
        <v>50</v>
      </c>
      <c r="U165" s="12">
        <f>VLOOKUP($B165,[2]ok!$AY$9:$CO$434,13,0)</f>
        <v>52</v>
      </c>
      <c r="V165" s="12">
        <f>VLOOKUP($B165,[2]ok!$AY$9:$CO$434,14,0)</f>
        <v>52</v>
      </c>
      <c r="W165" s="12">
        <f>VLOOKUP($B165,[2]ok!$AY$9:$CO$434,15,0)</f>
        <v>50</v>
      </c>
      <c r="X165" s="12">
        <f>VLOOKUP($B165,[2]ok!$AY$9:$CO$434,16,0)</f>
        <v>47</v>
      </c>
      <c r="Y165" s="12">
        <f>VLOOKUP($B165,[2]ok!$AY$9:$CO$434,17,0)</f>
        <v>44</v>
      </c>
      <c r="Z165" s="12">
        <f>VLOOKUP($B165,[2]ok!$AY$9:$CO$434,18,0)</f>
        <v>41</v>
      </c>
      <c r="AA165" s="12">
        <f>VLOOKUP($B165,[2]ok!$AY$9:$CO$434,19,0)</f>
        <v>38</v>
      </c>
      <c r="AB165" s="12">
        <f>VLOOKUP($B165,[2]ok!$AY$9:$CO$434,20,0)</f>
        <v>36</v>
      </c>
      <c r="AC165" s="12">
        <f>VLOOKUP($B165,[2]ok!$AY$9:$CO$434,21,0)</f>
        <v>33</v>
      </c>
      <c r="AD165" s="12">
        <f>VLOOKUP($B165,[2]ok!$AY$9:$CO$434,22,0)</f>
        <v>143</v>
      </c>
      <c r="AE165" s="12">
        <f>VLOOKUP($B165,[2]ok!$AY$9:$CO$434,23,0)</f>
        <v>167</v>
      </c>
      <c r="AF165" s="12">
        <f>VLOOKUP($B165,[2]ok!$AY$9:$CO$434,24,0)</f>
        <v>192</v>
      </c>
      <c r="AG165" s="12">
        <f>VLOOKUP($B165,[2]ok!$AY$9:$CO$434,25,0)</f>
        <v>140</v>
      </c>
      <c r="AH165" s="12">
        <f>VLOOKUP($B165,[2]ok!$AY$9:$CO$434,26,0)</f>
        <v>137</v>
      </c>
      <c r="AI165" s="12">
        <f>VLOOKUP($B165,[2]ok!$AY$9:$CO$434,27,0)</f>
        <v>104</v>
      </c>
      <c r="AJ165" s="12">
        <f>VLOOKUP($B165,[2]ok!$AY$9:$CO$434,28,0)</f>
        <v>84</v>
      </c>
      <c r="AK165" s="12">
        <f>VLOOKUP($B165,[2]ok!$AY$9:$CO$434,29,0)</f>
        <v>73</v>
      </c>
      <c r="AL165" s="12">
        <f>VLOOKUP($B165,[2]ok!$AY$9:$CO$434,30,0)</f>
        <v>68</v>
      </c>
      <c r="AM165" s="12">
        <f>VLOOKUP($B165,[2]ok!$AY$9:$CO$434,31,0)</f>
        <v>59</v>
      </c>
      <c r="AN165" s="12">
        <f>VLOOKUP($B165,[2]ok!$AY$9:$CO$434,32,0)</f>
        <v>37</v>
      </c>
      <c r="AO165" s="12">
        <f>VLOOKUP($B165,[2]ok!$AY$9:$CO$434,33,0)</f>
        <v>27</v>
      </c>
      <c r="AP165" s="12">
        <f>VLOOKUP($B165,[2]ok!$AY$9:$CO$434,34,0)</f>
        <v>18</v>
      </c>
      <c r="AQ165" s="12">
        <f>VLOOKUP($B165,[2]ok!$AY$9:$CO$434,39,0)</f>
        <v>1076</v>
      </c>
      <c r="AR165" s="12">
        <f>VLOOKUP($B165,[2]ok!$AY$9:$CO$434,40,0)</f>
        <v>118</v>
      </c>
      <c r="AS165" s="12">
        <f>VLOOKUP($B165,[2]ok!$AY$9:$CO$434,41,0)</f>
        <v>92</v>
      </c>
      <c r="AT165" s="12">
        <f>VLOOKUP($B165,[2]ok!$AY$9:$CO$434,42,0)</f>
        <v>455</v>
      </c>
      <c r="AU165" s="12">
        <f>VLOOKUP($B165,[2]ok!$AY$9:$CO$434,43,0)</f>
        <v>40</v>
      </c>
    </row>
    <row r="166" spans="1:47" s="10" customFormat="1" ht="12">
      <c r="A166" s="58">
        <v>164</v>
      </c>
      <c r="B166" s="58">
        <v>4483</v>
      </c>
      <c r="C166" s="59" t="s">
        <v>352</v>
      </c>
      <c r="D166" s="59" t="s">
        <v>308</v>
      </c>
      <c r="E166" s="59" t="s">
        <v>316</v>
      </c>
      <c r="F166" s="59" t="s">
        <v>145</v>
      </c>
      <c r="G166" s="12" t="s">
        <v>271</v>
      </c>
      <c r="H166" s="14">
        <f t="shared" si="45"/>
        <v>4483</v>
      </c>
      <c r="I166" s="14">
        <f t="shared" si="37"/>
        <v>2673</v>
      </c>
      <c r="J166" s="12">
        <f>VLOOKUP($B166,'[1]METAS 2019'!$D$4:$Q$843,5,0)</f>
        <v>46</v>
      </c>
      <c r="K166" s="12">
        <f>VLOOKUP($B166,'[1]METAS 2019'!$D$4:$Q$843,4,0)</f>
        <v>45</v>
      </c>
      <c r="L166" s="12">
        <f>VLOOKUP($B166,'[1]METAS 2019'!$D$4:$Q$843,11,0)</f>
        <v>44</v>
      </c>
      <c r="M166" s="12">
        <f>VLOOKUP($B166,'[1]METAS 2019'!$D$4:$Q$843,12,0)</f>
        <v>32</v>
      </c>
      <c r="N166" s="12">
        <f>VLOOKUP($B166,'[1]METAS 2019'!$D$4:$Q$843,13,0)</f>
        <v>59</v>
      </c>
      <c r="O166" s="12">
        <f>VLOOKUP($B166,'[1]METAS 2019'!$D$4:$Q$843,14,0)</f>
        <v>46</v>
      </c>
      <c r="P166" s="12">
        <f>VLOOKUP($B166,[2]ok!$AY$9:$CO$434,8,0)</f>
        <v>59</v>
      </c>
      <c r="Q166" s="12">
        <f>VLOOKUP($B166,[2]ok!$AY$9:$CO$434,9,0)</f>
        <v>59</v>
      </c>
      <c r="R166" s="12">
        <f>VLOOKUP($B166,[2]ok!$AY$9:$CO$434,10,0)</f>
        <v>61</v>
      </c>
      <c r="S166" s="12">
        <f>VLOOKUP($B166,[2]ok!$AY$9:$CO$434,11,0)</f>
        <v>63</v>
      </c>
      <c r="T166" s="12">
        <f>VLOOKUP($B166,[2]ok!$AY$9:$CO$434,12,0)</f>
        <v>65</v>
      </c>
      <c r="U166" s="12">
        <f>VLOOKUP($B166,[2]ok!$AY$9:$CO$434,13,0)</f>
        <v>65</v>
      </c>
      <c r="V166" s="12">
        <f>VLOOKUP($B166,[2]ok!$AY$9:$CO$434,14,0)</f>
        <v>66</v>
      </c>
      <c r="W166" s="12">
        <f>VLOOKUP($B166,[2]ok!$AY$9:$CO$434,15,0)</f>
        <v>64</v>
      </c>
      <c r="X166" s="12">
        <f>VLOOKUP($B166,[2]ok!$AY$9:$CO$434,16,0)</f>
        <v>61</v>
      </c>
      <c r="Y166" s="12">
        <f>VLOOKUP($B166,[2]ok!$AY$9:$CO$434,17,0)</f>
        <v>57</v>
      </c>
      <c r="Z166" s="12">
        <f>VLOOKUP($B166,[2]ok!$AY$9:$CO$434,18,0)</f>
        <v>53</v>
      </c>
      <c r="AA166" s="12">
        <f>VLOOKUP($B166,[2]ok!$AY$9:$CO$434,19,0)</f>
        <v>49</v>
      </c>
      <c r="AB166" s="12">
        <f>VLOOKUP($B166,[2]ok!$AY$9:$CO$434,20,0)</f>
        <v>46</v>
      </c>
      <c r="AC166" s="12">
        <f>VLOOKUP($B166,[2]ok!$AY$9:$CO$434,21,0)</f>
        <v>42</v>
      </c>
      <c r="AD166" s="12">
        <f>VLOOKUP($B166,[2]ok!$AY$9:$CO$434,22,0)</f>
        <v>183</v>
      </c>
      <c r="AE166" s="12">
        <f>VLOOKUP($B166,[2]ok!$AY$9:$CO$434,23,0)</f>
        <v>213</v>
      </c>
      <c r="AF166" s="12">
        <f>VLOOKUP($B166,[2]ok!$AY$9:$CO$434,24,0)</f>
        <v>244</v>
      </c>
      <c r="AG166" s="12">
        <f>VLOOKUP($B166,[2]ok!$AY$9:$CO$434,25,0)</f>
        <v>179</v>
      </c>
      <c r="AH166" s="12">
        <f>VLOOKUP($B166,[2]ok!$AY$9:$CO$434,26,0)</f>
        <v>175</v>
      </c>
      <c r="AI166" s="12">
        <f>VLOOKUP($B166,[2]ok!$AY$9:$CO$434,27,0)</f>
        <v>133</v>
      </c>
      <c r="AJ166" s="12">
        <f>VLOOKUP($B166,[2]ok!$AY$9:$CO$434,28,0)</f>
        <v>107</v>
      </c>
      <c r="AK166" s="12">
        <f>VLOOKUP($B166,[2]ok!$AY$9:$CO$434,29,0)</f>
        <v>92</v>
      </c>
      <c r="AL166" s="12">
        <f>VLOOKUP($B166,[2]ok!$AY$9:$CO$434,30,0)</f>
        <v>87</v>
      </c>
      <c r="AM166" s="12">
        <f>VLOOKUP($B166,[2]ok!$AY$9:$CO$434,31,0)</f>
        <v>74</v>
      </c>
      <c r="AN166" s="12">
        <f>VLOOKUP($B166,[2]ok!$AY$9:$CO$434,32,0)</f>
        <v>47</v>
      </c>
      <c r="AO166" s="12">
        <f>VLOOKUP($B166,[2]ok!$AY$9:$CO$434,33,0)</f>
        <v>34</v>
      </c>
      <c r="AP166" s="12">
        <f>VLOOKUP($B166,[2]ok!$AY$9:$CO$434,34,0)</f>
        <v>23</v>
      </c>
      <c r="AQ166" s="12">
        <f>VLOOKUP($B166,[2]ok!$AY$9:$CO$434,39,0)</f>
        <v>1375</v>
      </c>
      <c r="AR166" s="12">
        <f>VLOOKUP($B166,[2]ok!$AY$9:$CO$434,40,0)</f>
        <v>150</v>
      </c>
      <c r="AS166" s="12">
        <f>VLOOKUP($B166,[2]ok!$AY$9:$CO$434,41,0)</f>
        <v>117</v>
      </c>
      <c r="AT166" s="12">
        <f>VLOOKUP($B166,[2]ok!$AY$9:$CO$434,42,0)</f>
        <v>581</v>
      </c>
      <c r="AU166" s="12">
        <f>VLOOKUP($B166,[2]ok!$AY$9:$CO$434,43,0)</f>
        <v>57</v>
      </c>
    </row>
    <row r="167" spans="1:47" s="10" customFormat="1" ht="12">
      <c r="A167" s="58">
        <v>165</v>
      </c>
      <c r="B167" s="58">
        <v>9084</v>
      </c>
      <c r="C167" s="59" t="s">
        <v>352</v>
      </c>
      <c r="D167" s="59" t="s">
        <v>308</v>
      </c>
      <c r="E167" s="59" t="s">
        <v>316</v>
      </c>
      <c r="F167" s="59" t="s">
        <v>156</v>
      </c>
      <c r="G167" s="12" t="s">
        <v>266</v>
      </c>
      <c r="H167" s="14">
        <f t="shared" si="45"/>
        <v>9084</v>
      </c>
      <c r="I167" s="14">
        <f t="shared" si="37"/>
        <v>789</v>
      </c>
      <c r="J167" s="12">
        <f>VLOOKUP($B167,'[1]METAS 2019'!$D$4:$Q$843,5,0)</f>
        <v>13</v>
      </c>
      <c r="K167" s="12">
        <f>VLOOKUP($B167,'[1]METAS 2019'!$D$4:$Q$843,4,0)</f>
        <v>16</v>
      </c>
      <c r="L167" s="12">
        <f>VLOOKUP($B167,'[1]METAS 2019'!$D$4:$Q$843,11,0)</f>
        <v>13</v>
      </c>
      <c r="M167" s="12">
        <f>VLOOKUP($B167,'[1]METAS 2019'!$D$4:$Q$843,12,0)</f>
        <v>21</v>
      </c>
      <c r="N167" s="12">
        <f>VLOOKUP($B167,'[1]METAS 2019'!$D$4:$Q$843,13,0)</f>
        <v>11</v>
      </c>
      <c r="O167" s="12">
        <f>VLOOKUP($B167,'[1]METAS 2019'!$D$4:$Q$843,14,0)</f>
        <v>23</v>
      </c>
      <c r="P167" s="12">
        <f>VLOOKUP($B167,[2]ok!$AY$9:$CO$434,8,0)</f>
        <v>17</v>
      </c>
      <c r="Q167" s="12">
        <f>VLOOKUP($B167,[2]ok!$AY$9:$CO$434,9,0)</f>
        <v>17</v>
      </c>
      <c r="R167" s="12">
        <f>VLOOKUP($B167,[2]ok!$AY$9:$CO$434,10,0)</f>
        <v>18</v>
      </c>
      <c r="S167" s="12">
        <f>VLOOKUP($B167,[2]ok!$AY$9:$CO$434,11,0)</f>
        <v>17</v>
      </c>
      <c r="T167" s="12">
        <f>VLOOKUP($B167,[2]ok!$AY$9:$CO$434,12,0)</f>
        <v>17</v>
      </c>
      <c r="U167" s="12">
        <f>VLOOKUP($B167,[2]ok!$AY$9:$CO$434,13,0)</f>
        <v>17</v>
      </c>
      <c r="V167" s="12">
        <f>VLOOKUP($B167,[2]ok!$AY$9:$CO$434,14,0)</f>
        <v>17</v>
      </c>
      <c r="W167" s="12">
        <f>VLOOKUP($B167,[2]ok!$AY$9:$CO$434,15,0)</f>
        <v>16</v>
      </c>
      <c r="X167" s="12">
        <f>VLOOKUP($B167,[2]ok!$AY$9:$CO$434,16,0)</f>
        <v>16</v>
      </c>
      <c r="Y167" s="12">
        <f>VLOOKUP($B167,[2]ok!$AY$9:$CO$434,17,0)</f>
        <v>15</v>
      </c>
      <c r="Z167" s="12">
        <f>VLOOKUP($B167,[2]ok!$AY$9:$CO$434,18,0)</f>
        <v>14</v>
      </c>
      <c r="AA167" s="12">
        <f>VLOOKUP($B167,[2]ok!$AY$9:$CO$434,19,0)</f>
        <v>14</v>
      </c>
      <c r="AB167" s="12">
        <f>VLOOKUP($B167,[2]ok!$AY$9:$CO$434,20,0)</f>
        <v>13</v>
      </c>
      <c r="AC167" s="12">
        <f>VLOOKUP($B167,[2]ok!$AY$9:$CO$434,21,0)</f>
        <v>12</v>
      </c>
      <c r="AD167" s="12">
        <f>VLOOKUP($B167,[2]ok!$AY$9:$CO$434,22,0)</f>
        <v>54</v>
      </c>
      <c r="AE167" s="12">
        <f>VLOOKUP($B167,[2]ok!$AY$9:$CO$434,23,0)</f>
        <v>56</v>
      </c>
      <c r="AF167" s="12">
        <f>VLOOKUP($B167,[2]ok!$AY$9:$CO$434,24,0)</f>
        <v>56</v>
      </c>
      <c r="AG167" s="12">
        <f>VLOOKUP($B167,[2]ok!$AY$9:$CO$434,25,0)</f>
        <v>53</v>
      </c>
      <c r="AH167" s="12">
        <f>VLOOKUP($B167,[2]ok!$AY$9:$CO$434,26,0)</f>
        <v>49</v>
      </c>
      <c r="AI167" s="12">
        <f>VLOOKUP($B167,[2]ok!$AY$9:$CO$434,27,0)</f>
        <v>49</v>
      </c>
      <c r="AJ167" s="12">
        <f>VLOOKUP($B167,[2]ok!$AY$9:$CO$434,28,0)</f>
        <v>34</v>
      </c>
      <c r="AK167" s="12">
        <f>VLOOKUP($B167,[2]ok!$AY$9:$CO$434,29,0)</f>
        <v>29</v>
      </c>
      <c r="AL167" s="12">
        <f>VLOOKUP($B167,[2]ok!$AY$9:$CO$434,30,0)</f>
        <v>29</v>
      </c>
      <c r="AM167" s="12">
        <f>VLOOKUP($B167,[2]ok!$AY$9:$CO$434,31,0)</f>
        <v>24</v>
      </c>
      <c r="AN167" s="12">
        <f>VLOOKUP($B167,[2]ok!$AY$9:$CO$434,32,0)</f>
        <v>16</v>
      </c>
      <c r="AO167" s="12">
        <f>VLOOKUP($B167,[2]ok!$AY$9:$CO$434,33,0)</f>
        <v>12</v>
      </c>
      <c r="AP167" s="12">
        <f>VLOOKUP($B167,[2]ok!$AY$9:$CO$434,34,0)</f>
        <v>11</v>
      </c>
      <c r="AQ167" s="12">
        <f>VLOOKUP($B167,[2]ok!$AY$9:$CO$434,39,0)</f>
        <v>406</v>
      </c>
      <c r="AR167" s="12">
        <f>VLOOKUP($B167,[2]ok!$AY$9:$CO$434,40,0)</f>
        <v>44</v>
      </c>
      <c r="AS167" s="12">
        <f>VLOOKUP($B167,[2]ok!$AY$9:$CO$434,41,0)</f>
        <v>31</v>
      </c>
      <c r="AT167" s="12">
        <f>VLOOKUP($B167,[2]ok!$AY$9:$CO$434,42,0)</f>
        <v>166</v>
      </c>
      <c r="AU167" s="12">
        <f>VLOOKUP($B167,[2]ok!$AY$9:$CO$434,43,0)</f>
        <v>11</v>
      </c>
    </row>
    <row r="168" spans="1:47" s="10" customFormat="1" ht="12">
      <c r="A168" s="52">
        <v>166</v>
      </c>
      <c r="B168" s="52"/>
      <c r="C168" s="84" t="s">
        <v>352</v>
      </c>
      <c r="D168" s="84" t="s">
        <v>319</v>
      </c>
      <c r="E168" s="84" t="s">
        <v>319</v>
      </c>
      <c r="F168" s="84" t="s">
        <v>319</v>
      </c>
      <c r="G168" s="9" t="s">
        <v>1214</v>
      </c>
      <c r="H168" s="28"/>
      <c r="I168" s="28">
        <f t="shared" si="37"/>
        <v>55138</v>
      </c>
      <c r="J168" s="62">
        <f t="shared" ref="J168:O168" si="46">J169+J180+J181+J188</f>
        <v>934</v>
      </c>
      <c r="K168" s="62">
        <f t="shared" si="46"/>
        <v>975</v>
      </c>
      <c r="L168" s="62">
        <f t="shared" si="46"/>
        <v>1030</v>
      </c>
      <c r="M168" s="62">
        <f t="shared" si="46"/>
        <v>978</v>
      </c>
      <c r="N168" s="62">
        <f t="shared" si="46"/>
        <v>1008</v>
      </c>
      <c r="O168" s="62">
        <f t="shared" si="46"/>
        <v>1042</v>
      </c>
      <c r="P168" s="62">
        <f t="shared" ref="P168:AU168" si="47">P169+P180+P181+P188</f>
        <v>990</v>
      </c>
      <c r="Q168" s="62">
        <f t="shared" si="47"/>
        <v>1009</v>
      </c>
      <c r="R168" s="62">
        <f t="shared" si="47"/>
        <v>1033</v>
      </c>
      <c r="S168" s="62">
        <f t="shared" si="47"/>
        <v>1048</v>
      </c>
      <c r="T168" s="62">
        <f t="shared" si="47"/>
        <v>1077</v>
      </c>
      <c r="U168" s="62">
        <f t="shared" si="47"/>
        <v>1101</v>
      </c>
      <c r="V168" s="62">
        <f t="shared" si="47"/>
        <v>1113</v>
      </c>
      <c r="W168" s="62">
        <f t="shared" si="47"/>
        <v>1104</v>
      </c>
      <c r="X168" s="62">
        <f t="shared" si="47"/>
        <v>1081</v>
      </c>
      <c r="Y168" s="62">
        <f t="shared" si="47"/>
        <v>1064</v>
      </c>
      <c r="Z168" s="62">
        <f t="shared" si="47"/>
        <v>1043</v>
      </c>
      <c r="AA168" s="62">
        <f t="shared" si="47"/>
        <v>1018</v>
      </c>
      <c r="AB168" s="62">
        <f t="shared" si="47"/>
        <v>976</v>
      </c>
      <c r="AC168" s="62">
        <f t="shared" si="47"/>
        <v>923</v>
      </c>
      <c r="AD168" s="62">
        <f t="shared" si="47"/>
        <v>4032</v>
      </c>
      <c r="AE168" s="62">
        <f t="shared" si="47"/>
        <v>4065</v>
      </c>
      <c r="AF168" s="62">
        <f t="shared" si="47"/>
        <v>4548</v>
      </c>
      <c r="AG168" s="62">
        <f t="shared" si="47"/>
        <v>4005</v>
      </c>
      <c r="AH168" s="62">
        <f t="shared" si="47"/>
        <v>3814</v>
      </c>
      <c r="AI168" s="62">
        <f t="shared" si="47"/>
        <v>3342</v>
      </c>
      <c r="AJ168" s="62">
        <f t="shared" si="47"/>
        <v>2625</v>
      </c>
      <c r="AK168" s="62">
        <f t="shared" si="47"/>
        <v>2246</v>
      </c>
      <c r="AL168" s="62">
        <f t="shared" si="47"/>
        <v>1926</v>
      </c>
      <c r="AM168" s="62">
        <f t="shared" si="47"/>
        <v>1490</v>
      </c>
      <c r="AN168" s="62">
        <f t="shared" si="47"/>
        <v>1071</v>
      </c>
      <c r="AO168" s="62">
        <f t="shared" si="47"/>
        <v>796</v>
      </c>
      <c r="AP168" s="62">
        <f t="shared" si="47"/>
        <v>631</v>
      </c>
      <c r="AQ168" s="62">
        <f t="shared" si="47"/>
        <v>27938</v>
      </c>
      <c r="AR168" s="62">
        <f t="shared" si="47"/>
        <v>2726</v>
      </c>
      <c r="AS168" s="62">
        <f t="shared" si="47"/>
        <v>2368</v>
      </c>
      <c r="AT168" s="62">
        <f t="shared" si="47"/>
        <v>12467</v>
      </c>
      <c r="AU168" s="62">
        <f t="shared" si="47"/>
        <v>849</v>
      </c>
    </row>
    <row r="169" spans="1:47" s="10" customFormat="1" ht="12">
      <c r="A169" s="54">
        <v>167</v>
      </c>
      <c r="B169" s="54"/>
      <c r="C169" s="86" t="s">
        <v>352</v>
      </c>
      <c r="D169" s="86" t="s">
        <v>319</v>
      </c>
      <c r="E169" s="86" t="s">
        <v>320</v>
      </c>
      <c r="F169" s="86" t="s">
        <v>320</v>
      </c>
      <c r="G169" s="11" t="s">
        <v>1214</v>
      </c>
      <c r="H169" s="29"/>
      <c r="I169" s="29">
        <f t="shared" si="37"/>
        <v>26076</v>
      </c>
      <c r="J169" s="64">
        <f t="shared" ref="J169:O169" si="48">SUM(J170:J179)</f>
        <v>374</v>
      </c>
      <c r="K169" s="64">
        <f t="shared" si="48"/>
        <v>376</v>
      </c>
      <c r="L169" s="64">
        <f t="shared" si="48"/>
        <v>402</v>
      </c>
      <c r="M169" s="64">
        <f t="shared" si="48"/>
        <v>410</v>
      </c>
      <c r="N169" s="64">
        <f t="shared" si="48"/>
        <v>416</v>
      </c>
      <c r="O169" s="64">
        <f t="shared" si="48"/>
        <v>437</v>
      </c>
      <c r="P169" s="64">
        <f t="shared" ref="P169:AU169" si="49">SUM(P170:P179)</f>
        <v>394</v>
      </c>
      <c r="Q169" s="64">
        <f t="shared" si="49"/>
        <v>404</v>
      </c>
      <c r="R169" s="64">
        <f t="shared" si="49"/>
        <v>417</v>
      </c>
      <c r="S169" s="64">
        <f t="shared" si="49"/>
        <v>434</v>
      </c>
      <c r="T169" s="64">
        <f t="shared" si="49"/>
        <v>448</v>
      </c>
      <c r="U169" s="64">
        <f t="shared" si="49"/>
        <v>464</v>
      </c>
      <c r="V169" s="64">
        <f t="shared" si="49"/>
        <v>476</v>
      </c>
      <c r="W169" s="64">
        <f t="shared" si="49"/>
        <v>484</v>
      </c>
      <c r="X169" s="64">
        <f t="shared" si="49"/>
        <v>485</v>
      </c>
      <c r="Y169" s="64">
        <f t="shared" si="49"/>
        <v>486</v>
      </c>
      <c r="Z169" s="64">
        <f t="shared" si="49"/>
        <v>488</v>
      </c>
      <c r="AA169" s="64">
        <f t="shared" si="49"/>
        <v>482</v>
      </c>
      <c r="AB169" s="64">
        <f t="shared" si="49"/>
        <v>464</v>
      </c>
      <c r="AC169" s="64">
        <f t="shared" si="49"/>
        <v>435</v>
      </c>
      <c r="AD169" s="64">
        <f t="shared" si="49"/>
        <v>1875</v>
      </c>
      <c r="AE169" s="64">
        <f t="shared" si="49"/>
        <v>1917</v>
      </c>
      <c r="AF169" s="64">
        <f t="shared" si="49"/>
        <v>2186</v>
      </c>
      <c r="AG169" s="64">
        <f t="shared" si="49"/>
        <v>2075</v>
      </c>
      <c r="AH169" s="64">
        <f t="shared" si="49"/>
        <v>1964</v>
      </c>
      <c r="AI169" s="64">
        <f t="shared" si="49"/>
        <v>1655</v>
      </c>
      <c r="AJ169" s="64">
        <f t="shared" si="49"/>
        <v>1333</v>
      </c>
      <c r="AK169" s="64">
        <f t="shared" si="49"/>
        <v>1140</v>
      </c>
      <c r="AL169" s="64">
        <f t="shared" si="49"/>
        <v>999</v>
      </c>
      <c r="AM169" s="64">
        <f t="shared" si="49"/>
        <v>793</v>
      </c>
      <c r="AN169" s="64">
        <f t="shared" si="49"/>
        <v>559</v>
      </c>
      <c r="AO169" s="64">
        <f t="shared" si="49"/>
        <v>448</v>
      </c>
      <c r="AP169" s="64">
        <f t="shared" si="49"/>
        <v>356</v>
      </c>
      <c r="AQ169" s="64">
        <f t="shared" si="49"/>
        <v>13273</v>
      </c>
      <c r="AR169" s="64">
        <f t="shared" si="49"/>
        <v>1182</v>
      </c>
      <c r="AS169" s="64">
        <f t="shared" si="49"/>
        <v>1093</v>
      </c>
      <c r="AT169" s="64">
        <f t="shared" si="49"/>
        <v>6134</v>
      </c>
      <c r="AU169" s="64">
        <f t="shared" si="49"/>
        <v>385</v>
      </c>
    </row>
    <row r="170" spans="1:47" s="10" customFormat="1" ht="12">
      <c r="A170" s="58">
        <v>168</v>
      </c>
      <c r="B170" s="58">
        <v>4501</v>
      </c>
      <c r="C170" s="59" t="s">
        <v>352</v>
      </c>
      <c r="D170" s="59" t="s">
        <v>319</v>
      </c>
      <c r="E170" s="59" t="s">
        <v>320</v>
      </c>
      <c r="F170" s="59" t="s">
        <v>181</v>
      </c>
      <c r="G170" s="12" t="s">
        <v>265</v>
      </c>
      <c r="H170" s="14">
        <f t="shared" ref="H170:H180" si="50">B170</f>
        <v>4501</v>
      </c>
      <c r="I170" s="14">
        <f t="shared" si="37"/>
        <v>13478</v>
      </c>
      <c r="J170" s="12">
        <f>VLOOKUP($B170,'[1]METAS 2019'!$D$4:$Q$843,5,0)</f>
        <v>200</v>
      </c>
      <c r="K170" s="12">
        <f>VLOOKUP($B170,'[1]METAS 2019'!$D$4:$Q$843,4,0)</f>
        <v>212</v>
      </c>
      <c r="L170" s="12">
        <f>VLOOKUP($B170,'[1]METAS 2019'!$D$4:$Q$843,11,0)</f>
        <v>212</v>
      </c>
      <c r="M170" s="12">
        <f>VLOOKUP($B170,'[1]METAS 2019'!$D$4:$Q$843,12,0)</f>
        <v>224</v>
      </c>
      <c r="N170" s="12">
        <f>VLOOKUP($B170,'[1]METAS 2019'!$D$4:$Q$843,13,0)</f>
        <v>230</v>
      </c>
      <c r="O170" s="12">
        <f>VLOOKUP($B170,'[1]METAS 2019'!$D$4:$Q$843,14,0)</f>
        <v>235</v>
      </c>
      <c r="P170" s="12">
        <f>VLOOKUP($B170,[2]ok!$AY$9:$CO$434,8,0)</f>
        <v>196</v>
      </c>
      <c r="Q170" s="12">
        <f>VLOOKUP($B170,[2]ok!$AY$9:$CO$434,9,0)</f>
        <v>200</v>
      </c>
      <c r="R170" s="12">
        <f>VLOOKUP($B170,[2]ok!$AY$9:$CO$434,10,0)</f>
        <v>205</v>
      </c>
      <c r="S170" s="12">
        <f>VLOOKUP($B170,[2]ok!$AY$9:$CO$434,11,0)</f>
        <v>208</v>
      </c>
      <c r="T170" s="12">
        <f>VLOOKUP($B170,[2]ok!$AY$9:$CO$434,12,0)</f>
        <v>213</v>
      </c>
      <c r="U170" s="12">
        <f>VLOOKUP($B170,[2]ok!$AY$9:$CO$434,13,0)</f>
        <v>215</v>
      </c>
      <c r="V170" s="12">
        <f>VLOOKUP($B170,[2]ok!$AY$9:$CO$434,14,0)</f>
        <v>220</v>
      </c>
      <c r="W170" s="12">
        <f>VLOOKUP($B170,[2]ok!$AY$9:$CO$434,15,0)</f>
        <v>228</v>
      </c>
      <c r="X170" s="12">
        <f>VLOOKUP($B170,[2]ok!$AY$9:$CO$434,16,0)</f>
        <v>235</v>
      </c>
      <c r="Y170" s="12">
        <f>VLOOKUP($B170,[2]ok!$AY$9:$CO$434,17,0)</f>
        <v>241</v>
      </c>
      <c r="Z170" s="12">
        <f>VLOOKUP($B170,[2]ok!$AY$9:$CO$434,18,0)</f>
        <v>248</v>
      </c>
      <c r="AA170" s="12">
        <f>VLOOKUP($B170,[2]ok!$AY$9:$CO$434,19,0)</f>
        <v>249</v>
      </c>
      <c r="AB170" s="12">
        <f>VLOOKUP($B170,[2]ok!$AY$9:$CO$434,20,0)</f>
        <v>244</v>
      </c>
      <c r="AC170" s="12">
        <f>VLOOKUP($B170,[2]ok!$AY$9:$CO$434,21,0)</f>
        <v>230</v>
      </c>
      <c r="AD170" s="12">
        <f>VLOOKUP($B170,[2]ok!$AY$9:$CO$434,22,0)</f>
        <v>1006</v>
      </c>
      <c r="AE170" s="12">
        <f>VLOOKUP($B170,[2]ok!$AY$9:$CO$434,23,0)</f>
        <v>1040</v>
      </c>
      <c r="AF170" s="12">
        <f>VLOOKUP($B170,[2]ok!$AY$9:$CO$434,24,0)</f>
        <v>1153</v>
      </c>
      <c r="AG170" s="12">
        <f>VLOOKUP($B170,[2]ok!$AY$9:$CO$434,25,0)</f>
        <v>1112</v>
      </c>
      <c r="AH170" s="12">
        <f>VLOOKUP($B170,[2]ok!$AY$9:$CO$434,26,0)</f>
        <v>1020</v>
      </c>
      <c r="AI170" s="12">
        <f>VLOOKUP($B170,[2]ok!$AY$9:$CO$434,27,0)</f>
        <v>858</v>
      </c>
      <c r="AJ170" s="12">
        <f>VLOOKUP($B170,[2]ok!$AY$9:$CO$434,28,0)</f>
        <v>672</v>
      </c>
      <c r="AK170" s="12">
        <f>VLOOKUP($B170,[2]ok!$AY$9:$CO$434,29,0)</f>
        <v>592</v>
      </c>
      <c r="AL170" s="12">
        <f>VLOOKUP($B170,[2]ok!$AY$9:$CO$434,30,0)</f>
        <v>499</v>
      </c>
      <c r="AM170" s="12">
        <f>VLOOKUP($B170,[2]ok!$AY$9:$CO$434,31,0)</f>
        <v>412</v>
      </c>
      <c r="AN170" s="12">
        <f>VLOOKUP($B170,[2]ok!$AY$9:$CO$434,32,0)</f>
        <v>266</v>
      </c>
      <c r="AO170" s="12">
        <f>VLOOKUP($B170,[2]ok!$AY$9:$CO$434,33,0)</f>
        <v>224</v>
      </c>
      <c r="AP170" s="12">
        <f>VLOOKUP($B170,[2]ok!$AY$9:$CO$434,34,0)</f>
        <v>179</v>
      </c>
      <c r="AQ170" s="12">
        <f>VLOOKUP($B170,[2]ok!$AY$9:$CO$434,39,0)</f>
        <v>6798</v>
      </c>
      <c r="AR170" s="12">
        <f>VLOOKUP($B170,[2]ok!$AY$9:$CO$434,40,0)</f>
        <v>546</v>
      </c>
      <c r="AS170" s="12">
        <f>VLOOKUP($B170,[2]ok!$AY$9:$CO$434,41,0)</f>
        <v>576</v>
      </c>
      <c r="AT170" s="12">
        <f>VLOOKUP($B170,[2]ok!$AY$9:$CO$434,42,0)</f>
        <v>3233</v>
      </c>
      <c r="AU170" s="12">
        <f>VLOOKUP($B170,[2]ok!$AY$9:$CO$434,43,0)</f>
        <v>215</v>
      </c>
    </row>
    <row r="171" spans="1:47" s="10" customFormat="1" ht="12">
      <c r="A171" s="58">
        <v>169</v>
      </c>
      <c r="B171" s="58">
        <v>4510</v>
      </c>
      <c r="C171" s="59" t="s">
        <v>352</v>
      </c>
      <c r="D171" s="59" t="s">
        <v>319</v>
      </c>
      <c r="E171" s="59" t="s">
        <v>320</v>
      </c>
      <c r="F171" s="59" t="s">
        <v>182</v>
      </c>
      <c r="G171" s="12" t="s">
        <v>266</v>
      </c>
      <c r="H171" s="14">
        <f t="shared" si="50"/>
        <v>4510</v>
      </c>
      <c r="I171" s="14">
        <f t="shared" si="37"/>
        <v>2357</v>
      </c>
      <c r="J171" s="12">
        <f>VLOOKUP($B171,'[1]METAS 2019'!$D$4:$Q$843,5,0)</f>
        <v>35</v>
      </c>
      <c r="K171" s="12">
        <f>VLOOKUP($B171,'[1]METAS 2019'!$D$4:$Q$843,4,0)</f>
        <v>36</v>
      </c>
      <c r="L171" s="12">
        <f>VLOOKUP($B171,'[1]METAS 2019'!$D$4:$Q$843,11,0)</f>
        <v>42</v>
      </c>
      <c r="M171" s="12">
        <f>VLOOKUP($B171,'[1]METAS 2019'!$D$4:$Q$843,12,0)</f>
        <v>31</v>
      </c>
      <c r="N171" s="12">
        <f>VLOOKUP($B171,'[1]METAS 2019'!$D$4:$Q$843,13,0)</f>
        <v>44</v>
      </c>
      <c r="O171" s="12">
        <f>VLOOKUP($B171,'[1]METAS 2019'!$D$4:$Q$843,14,0)</f>
        <v>38</v>
      </c>
      <c r="P171" s="12">
        <f>VLOOKUP($B171,[2]ok!$AY$9:$CO$434,8,0)</f>
        <v>35</v>
      </c>
      <c r="Q171" s="12">
        <f>VLOOKUP($B171,[2]ok!$AY$9:$CO$434,9,0)</f>
        <v>35</v>
      </c>
      <c r="R171" s="12">
        <f>VLOOKUP($B171,[2]ok!$AY$9:$CO$434,10,0)</f>
        <v>36</v>
      </c>
      <c r="S171" s="12">
        <f>VLOOKUP($B171,[2]ok!$AY$9:$CO$434,11,0)</f>
        <v>36</v>
      </c>
      <c r="T171" s="12">
        <f>VLOOKUP($B171,[2]ok!$AY$9:$CO$434,12,0)</f>
        <v>37</v>
      </c>
      <c r="U171" s="12">
        <f>VLOOKUP($B171,[2]ok!$AY$9:$CO$434,13,0)</f>
        <v>38</v>
      </c>
      <c r="V171" s="12">
        <f>VLOOKUP($B171,[2]ok!$AY$9:$CO$434,14,0)</f>
        <v>39</v>
      </c>
      <c r="W171" s="12">
        <f>VLOOKUP($B171,[2]ok!$AY$9:$CO$434,15,0)</f>
        <v>40</v>
      </c>
      <c r="X171" s="12">
        <f>VLOOKUP($B171,[2]ok!$AY$9:$CO$434,16,0)</f>
        <v>41</v>
      </c>
      <c r="Y171" s="12">
        <f>VLOOKUP($B171,[2]ok!$AY$9:$CO$434,17,0)</f>
        <v>42</v>
      </c>
      <c r="Z171" s="12">
        <f>VLOOKUP($B171,[2]ok!$AY$9:$CO$434,18,0)</f>
        <v>44</v>
      </c>
      <c r="AA171" s="12">
        <f>VLOOKUP($B171,[2]ok!$AY$9:$CO$434,19,0)</f>
        <v>44</v>
      </c>
      <c r="AB171" s="12">
        <f>VLOOKUP($B171,[2]ok!$AY$9:$CO$434,20,0)</f>
        <v>43</v>
      </c>
      <c r="AC171" s="12">
        <f>VLOOKUP($B171,[2]ok!$AY$9:$CO$434,21,0)</f>
        <v>40</v>
      </c>
      <c r="AD171" s="12">
        <f>VLOOKUP($B171,[2]ok!$AY$9:$CO$434,22,0)</f>
        <v>176</v>
      </c>
      <c r="AE171" s="12">
        <f>VLOOKUP($B171,[2]ok!$AY$9:$CO$434,23,0)</f>
        <v>182</v>
      </c>
      <c r="AF171" s="12">
        <f>VLOOKUP($B171,[2]ok!$AY$9:$CO$434,24,0)</f>
        <v>202</v>
      </c>
      <c r="AG171" s="12">
        <f>VLOOKUP($B171,[2]ok!$AY$9:$CO$434,25,0)</f>
        <v>195</v>
      </c>
      <c r="AH171" s="12">
        <f>VLOOKUP($B171,[2]ok!$AY$9:$CO$434,26,0)</f>
        <v>179</v>
      </c>
      <c r="AI171" s="12">
        <f>VLOOKUP($B171,[2]ok!$AY$9:$CO$434,27,0)</f>
        <v>150</v>
      </c>
      <c r="AJ171" s="12">
        <f>VLOOKUP($B171,[2]ok!$AY$9:$CO$434,28,0)</f>
        <v>117</v>
      </c>
      <c r="AK171" s="12">
        <f>VLOOKUP($B171,[2]ok!$AY$9:$CO$434,29,0)</f>
        <v>103</v>
      </c>
      <c r="AL171" s="12">
        <f>VLOOKUP($B171,[2]ok!$AY$9:$CO$434,30,0)</f>
        <v>88</v>
      </c>
      <c r="AM171" s="12">
        <f>VLOOKUP($B171,[2]ok!$AY$9:$CO$434,31,0)</f>
        <v>72</v>
      </c>
      <c r="AN171" s="12">
        <f>VLOOKUP($B171,[2]ok!$AY$9:$CO$434,32,0)</f>
        <v>47</v>
      </c>
      <c r="AO171" s="12">
        <f>VLOOKUP($B171,[2]ok!$AY$9:$CO$434,33,0)</f>
        <v>39</v>
      </c>
      <c r="AP171" s="12">
        <f>VLOOKUP($B171,[2]ok!$AY$9:$CO$434,34,0)</f>
        <v>31</v>
      </c>
      <c r="AQ171" s="12">
        <f>VLOOKUP($B171,[2]ok!$AY$9:$CO$434,39,0)</f>
        <v>1190</v>
      </c>
      <c r="AR171" s="12">
        <f>VLOOKUP($B171,[2]ok!$AY$9:$CO$434,40,0)</f>
        <v>96</v>
      </c>
      <c r="AS171" s="12">
        <f>VLOOKUP($B171,[2]ok!$AY$9:$CO$434,41,0)</f>
        <v>101</v>
      </c>
      <c r="AT171" s="12">
        <f>VLOOKUP($B171,[2]ok!$AY$9:$CO$434,42,0)</f>
        <v>566</v>
      </c>
      <c r="AU171" s="12">
        <f>VLOOKUP($B171,[2]ok!$AY$9:$CO$434,43,0)</f>
        <v>33</v>
      </c>
    </row>
    <row r="172" spans="1:47" s="10" customFormat="1" ht="12">
      <c r="A172" s="58">
        <v>170</v>
      </c>
      <c r="B172" s="58">
        <v>4509</v>
      </c>
      <c r="C172" s="59" t="s">
        <v>352</v>
      </c>
      <c r="D172" s="59" t="s">
        <v>319</v>
      </c>
      <c r="E172" s="59" t="s">
        <v>320</v>
      </c>
      <c r="F172" s="59" t="s">
        <v>183</v>
      </c>
      <c r="G172" s="12" t="s">
        <v>266</v>
      </c>
      <c r="H172" s="14">
        <f t="shared" si="50"/>
        <v>4509</v>
      </c>
      <c r="I172" s="14">
        <f t="shared" si="37"/>
        <v>999</v>
      </c>
      <c r="J172" s="12">
        <f>VLOOKUP($B172,'[1]METAS 2019'!$D$4:$Q$843,5,0)</f>
        <v>15</v>
      </c>
      <c r="K172" s="12">
        <f>VLOOKUP($B172,'[1]METAS 2019'!$D$4:$Q$843,4,0)</f>
        <v>13</v>
      </c>
      <c r="L172" s="12">
        <f>VLOOKUP($B172,'[1]METAS 2019'!$D$4:$Q$843,11,0)</f>
        <v>13</v>
      </c>
      <c r="M172" s="12">
        <f>VLOOKUP($B172,'[1]METAS 2019'!$D$4:$Q$843,12,0)</f>
        <v>15</v>
      </c>
      <c r="N172" s="12">
        <f>VLOOKUP($B172,'[1]METAS 2019'!$D$4:$Q$843,13,0)</f>
        <v>14</v>
      </c>
      <c r="O172" s="12">
        <f>VLOOKUP($B172,'[1]METAS 2019'!$D$4:$Q$843,14,0)</f>
        <v>16</v>
      </c>
      <c r="P172" s="12">
        <f>VLOOKUP($B172,[2]ok!$AY$9:$CO$434,8,0)</f>
        <v>15</v>
      </c>
      <c r="Q172" s="12">
        <f>VLOOKUP($B172,[2]ok!$AY$9:$CO$434,9,0)</f>
        <v>15</v>
      </c>
      <c r="R172" s="12">
        <f>VLOOKUP($B172,[2]ok!$AY$9:$CO$434,10,0)</f>
        <v>15</v>
      </c>
      <c r="S172" s="12">
        <f>VLOOKUP($B172,[2]ok!$AY$9:$CO$434,11,0)</f>
        <v>16</v>
      </c>
      <c r="T172" s="12">
        <f>VLOOKUP($B172,[2]ok!$AY$9:$CO$434,12,0)</f>
        <v>16</v>
      </c>
      <c r="U172" s="12">
        <f>VLOOKUP($B172,[2]ok!$AY$9:$CO$434,13,0)</f>
        <v>16</v>
      </c>
      <c r="V172" s="12">
        <f>VLOOKUP($B172,[2]ok!$AY$9:$CO$434,14,0)</f>
        <v>17</v>
      </c>
      <c r="W172" s="12">
        <f>VLOOKUP($B172,[2]ok!$AY$9:$CO$434,15,0)</f>
        <v>17</v>
      </c>
      <c r="X172" s="12">
        <f>VLOOKUP($B172,[2]ok!$AY$9:$CO$434,16,0)</f>
        <v>18</v>
      </c>
      <c r="Y172" s="12">
        <f>VLOOKUP($B172,[2]ok!$AY$9:$CO$434,17,0)</f>
        <v>18</v>
      </c>
      <c r="Z172" s="12">
        <f>VLOOKUP($B172,[2]ok!$AY$9:$CO$434,18,0)</f>
        <v>19</v>
      </c>
      <c r="AA172" s="12">
        <f>VLOOKUP($B172,[2]ok!$AY$9:$CO$434,19,0)</f>
        <v>19</v>
      </c>
      <c r="AB172" s="12">
        <f>VLOOKUP($B172,[2]ok!$AY$9:$CO$434,20,0)</f>
        <v>18</v>
      </c>
      <c r="AC172" s="12">
        <f>VLOOKUP($B172,[2]ok!$AY$9:$CO$434,21,0)</f>
        <v>17</v>
      </c>
      <c r="AD172" s="12">
        <f>VLOOKUP($B172,[2]ok!$AY$9:$CO$434,22,0)</f>
        <v>76</v>
      </c>
      <c r="AE172" s="12">
        <f>VLOOKUP($B172,[2]ok!$AY$9:$CO$434,23,0)</f>
        <v>78</v>
      </c>
      <c r="AF172" s="12">
        <f>VLOOKUP($B172,[2]ok!$AY$9:$CO$434,24,0)</f>
        <v>86</v>
      </c>
      <c r="AG172" s="12">
        <f>VLOOKUP($B172,[2]ok!$AY$9:$CO$434,25,0)</f>
        <v>83</v>
      </c>
      <c r="AH172" s="12">
        <f>VLOOKUP($B172,[2]ok!$AY$9:$CO$434,26,0)</f>
        <v>77</v>
      </c>
      <c r="AI172" s="12">
        <f>VLOOKUP($B172,[2]ok!$AY$9:$CO$434,27,0)</f>
        <v>64</v>
      </c>
      <c r="AJ172" s="12">
        <f>VLOOKUP($B172,[2]ok!$AY$9:$CO$434,28,0)</f>
        <v>50</v>
      </c>
      <c r="AK172" s="12">
        <f>VLOOKUP($B172,[2]ok!$AY$9:$CO$434,29,0)</f>
        <v>44</v>
      </c>
      <c r="AL172" s="12">
        <f>VLOOKUP($B172,[2]ok!$AY$9:$CO$434,30,0)</f>
        <v>38</v>
      </c>
      <c r="AM172" s="12">
        <f>VLOOKUP($B172,[2]ok!$AY$9:$CO$434,31,0)</f>
        <v>31</v>
      </c>
      <c r="AN172" s="12">
        <f>VLOOKUP($B172,[2]ok!$AY$9:$CO$434,32,0)</f>
        <v>20</v>
      </c>
      <c r="AO172" s="12">
        <f>VLOOKUP($B172,[2]ok!$AY$9:$CO$434,33,0)</f>
        <v>17</v>
      </c>
      <c r="AP172" s="12">
        <f>VLOOKUP($B172,[2]ok!$AY$9:$CO$434,34,0)</f>
        <v>13</v>
      </c>
      <c r="AQ172" s="12">
        <f>VLOOKUP($B172,[2]ok!$AY$9:$CO$434,39,0)</f>
        <v>510</v>
      </c>
      <c r="AR172" s="12">
        <f>VLOOKUP($B172,[2]ok!$AY$9:$CO$434,40,0)</f>
        <v>41</v>
      </c>
      <c r="AS172" s="12">
        <f>VLOOKUP($B172,[2]ok!$AY$9:$CO$434,41,0)</f>
        <v>43</v>
      </c>
      <c r="AT172" s="12">
        <f>VLOOKUP($B172,[2]ok!$AY$9:$CO$434,42,0)</f>
        <v>242</v>
      </c>
      <c r="AU172" s="12">
        <f>VLOOKUP($B172,[2]ok!$AY$9:$CO$434,43,0)</f>
        <v>13</v>
      </c>
    </row>
    <row r="173" spans="1:47" s="10" customFormat="1" ht="12">
      <c r="A173" s="58">
        <v>171</v>
      </c>
      <c r="B173" s="58">
        <v>4505</v>
      </c>
      <c r="C173" s="59" t="s">
        <v>352</v>
      </c>
      <c r="D173" s="59" t="s">
        <v>319</v>
      </c>
      <c r="E173" s="59" t="s">
        <v>320</v>
      </c>
      <c r="F173" s="59" t="s">
        <v>184</v>
      </c>
      <c r="G173" s="12" t="s">
        <v>266</v>
      </c>
      <c r="H173" s="14">
        <f t="shared" si="50"/>
        <v>4505</v>
      </c>
      <c r="I173" s="14">
        <f t="shared" si="37"/>
        <v>1345</v>
      </c>
      <c r="J173" s="12">
        <f>VLOOKUP($B173,'[1]METAS 2019'!$D$4:$Q$843,5,0)</f>
        <v>20</v>
      </c>
      <c r="K173" s="12">
        <f>VLOOKUP($B173,'[1]METAS 2019'!$D$4:$Q$843,4,0)</f>
        <v>19</v>
      </c>
      <c r="L173" s="12">
        <f>VLOOKUP($B173,'[1]METAS 2019'!$D$4:$Q$843,11,0)</f>
        <v>24</v>
      </c>
      <c r="M173" s="12">
        <f>VLOOKUP($B173,'[1]METAS 2019'!$D$4:$Q$843,12,0)</f>
        <v>20</v>
      </c>
      <c r="N173" s="12">
        <f>VLOOKUP($B173,'[1]METAS 2019'!$D$4:$Q$843,13,0)</f>
        <v>22</v>
      </c>
      <c r="O173" s="12">
        <f>VLOOKUP($B173,'[1]METAS 2019'!$D$4:$Q$843,14,0)</f>
        <v>24</v>
      </c>
      <c r="P173" s="12">
        <f>VLOOKUP($B173,[2]ok!$AY$9:$CO$434,8,0)</f>
        <v>20</v>
      </c>
      <c r="Q173" s="12">
        <f>VLOOKUP($B173,[2]ok!$AY$9:$CO$434,9,0)</f>
        <v>20</v>
      </c>
      <c r="R173" s="12">
        <f>VLOOKUP($B173,[2]ok!$AY$9:$CO$434,10,0)</f>
        <v>20</v>
      </c>
      <c r="S173" s="12">
        <f>VLOOKUP($B173,[2]ok!$AY$9:$CO$434,11,0)</f>
        <v>21</v>
      </c>
      <c r="T173" s="12">
        <f>VLOOKUP($B173,[2]ok!$AY$9:$CO$434,12,0)</f>
        <v>21</v>
      </c>
      <c r="U173" s="12">
        <f>VLOOKUP($B173,[2]ok!$AY$9:$CO$434,13,0)</f>
        <v>22</v>
      </c>
      <c r="V173" s="12">
        <f>VLOOKUP($B173,[2]ok!$AY$9:$CO$434,14,0)</f>
        <v>22</v>
      </c>
      <c r="W173" s="12">
        <f>VLOOKUP($B173,[2]ok!$AY$9:$CO$434,15,0)</f>
        <v>23</v>
      </c>
      <c r="X173" s="12">
        <f>VLOOKUP($B173,[2]ok!$AY$9:$CO$434,16,0)</f>
        <v>23</v>
      </c>
      <c r="Y173" s="12">
        <f>VLOOKUP($B173,[2]ok!$AY$9:$CO$434,17,0)</f>
        <v>24</v>
      </c>
      <c r="Z173" s="12">
        <f>VLOOKUP($B173,[2]ok!$AY$9:$CO$434,18,0)</f>
        <v>25</v>
      </c>
      <c r="AA173" s="12">
        <f>VLOOKUP($B173,[2]ok!$AY$9:$CO$434,19,0)</f>
        <v>25</v>
      </c>
      <c r="AB173" s="12">
        <f>VLOOKUP($B173,[2]ok!$AY$9:$CO$434,20,0)</f>
        <v>24</v>
      </c>
      <c r="AC173" s="12">
        <f>VLOOKUP($B173,[2]ok!$AY$9:$CO$434,21,0)</f>
        <v>23</v>
      </c>
      <c r="AD173" s="12">
        <f>VLOOKUP($B173,[2]ok!$AY$9:$CO$434,22,0)</f>
        <v>101</v>
      </c>
      <c r="AE173" s="12">
        <f>VLOOKUP($B173,[2]ok!$AY$9:$CO$434,23,0)</f>
        <v>104</v>
      </c>
      <c r="AF173" s="12">
        <f>VLOOKUP($B173,[2]ok!$AY$9:$CO$434,24,0)</f>
        <v>115</v>
      </c>
      <c r="AG173" s="12">
        <f>VLOOKUP($B173,[2]ok!$AY$9:$CO$434,25,0)</f>
        <v>111</v>
      </c>
      <c r="AH173" s="12">
        <f>VLOOKUP($B173,[2]ok!$AY$9:$CO$434,26,0)</f>
        <v>102</v>
      </c>
      <c r="AI173" s="12">
        <f>VLOOKUP($B173,[2]ok!$AY$9:$CO$434,27,0)</f>
        <v>86</v>
      </c>
      <c r="AJ173" s="12">
        <f>VLOOKUP($B173,[2]ok!$AY$9:$CO$434,28,0)</f>
        <v>67</v>
      </c>
      <c r="AK173" s="12">
        <f>VLOOKUP($B173,[2]ok!$AY$9:$CO$434,29,0)</f>
        <v>59</v>
      </c>
      <c r="AL173" s="12">
        <f>VLOOKUP($B173,[2]ok!$AY$9:$CO$434,30,0)</f>
        <v>50</v>
      </c>
      <c r="AM173" s="12">
        <f>VLOOKUP($B173,[2]ok!$AY$9:$CO$434,31,0)</f>
        <v>41</v>
      </c>
      <c r="AN173" s="12">
        <f>VLOOKUP($B173,[2]ok!$AY$9:$CO$434,32,0)</f>
        <v>27</v>
      </c>
      <c r="AO173" s="12">
        <f>VLOOKUP($B173,[2]ok!$AY$9:$CO$434,33,0)</f>
        <v>22</v>
      </c>
      <c r="AP173" s="12">
        <f>VLOOKUP($B173,[2]ok!$AY$9:$CO$434,34,0)</f>
        <v>18</v>
      </c>
      <c r="AQ173" s="12">
        <f>VLOOKUP($B173,[2]ok!$AY$9:$CO$434,39,0)</f>
        <v>680</v>
      </c>
      <c r="AR173" s="12">
        <f>VLOOKUP($B173,[2]ok!$AY$9:$CO$434,40,0)</f>
        <v>55</v>
      </c>
      <c r="AS173" s="12">
        <f>VLOOKUP($B173,[2]ok!$AY$9:$CO$434,41,0)</f>
        <v>58</v>
      </c>
      <c r="AT173" s="12">
        <f>VLOOKUP($B173,[2]ok!$AY$9:$CO$434,42,0)</f>
        <v>323</v>
      </c>
      <c r="AU173" s="12">
        <f>VLOOKUP($B173,[2]ok!$AY$9:$CO$434,43,0)</f>
        <v>25</v>
      </c>
    </row>
    <row r="174" spans="1:47" s="10" customFormat="1" ht="12">
      <c r="A174" s="58">
        <v>172</v>
      </c>
      <c r="B174" s="58">
        <v>4508</v>
      </c>
      <c r="C174" s="59" t="s">
        <v>352</v>
      </c>
      <c r="D174" s="59" t="s">
        <v>319</v>
      </c>
      <c r="E174" s="59" t="s">
        <v>320</v>
      </c>
      <c r="F174" s="59" t="s">
        <v>191</v>
      </c>
      <c r="G174" s="12" t="s">
        <v>271</v>
      </c>
      <c r="H174" s="14">
        <f t="shared" si="50"/>
        <v>4508</v>
      </c>
      <c r="I174" s="14">
        <f t="shared" si="37"/>
        <v>1479</v>
      </c>
      <c r="J174" s="12">
        <f>VLOOKUP($B174,'[1]METAS 2019'!$D$4:$Q$843,5,0)</f>
        <v>19</v>
      </c>
      <c r="K174" s="12">
        <f>VLOOKUP($B174,'[1]METAS 2019'!$D$4:$Q$843,4,0)</f>
        <v>17</v>
      </c>
      <c r="L174" s="12">
        <f>VLOOKUP($B174,'[1]METAS 2019'!$D$4:$Q$843,11,0)</f>
        <v>16</v>
      </c>
      <c r="M174" s="12">
        <f>VLOOKUP($B174,'[1]METAS 2019'!$D$4:$Q$843,12,0)</f>
        <v>27</v>
      </c>
      <c r="N174" s="12">
        <f>VLOOKUP($B174,'[1]METAS 2019'!$D$4:$Q$843,13,0)</f>
        <v>20</v>
      </c>
      <c r="O174" s="12">
        <f>VLOOKUP($B174,'[1]METAS 2019'!$D$4:$Q$843,14,0)</f>
        <v>20</v>
      </c>
      <c r="P174" s="12">
        <f>VLOOKUP($B174,[2]ok!$AY$9:$CO$434,8,0)</f>
        <v>24</v>
      </c>
      <c r="Q174" s="12">
        <f>VLOOKUP($B174,[2]ok!$AY$9:$CO$434,9,0)</f>
        <v>26</v>
      </c>
      <c r="R174" s="12">
        <f>VLOOKUP($B174,[2]ok!$AY$9:$CO$434,10,0)</f>
        <v>27</v>
      </c>
      <c r="S174" s="12">
        <f>VLOOKUP($B174,[2]ok!$AY$9:$CO$434,11,0)</f>
        <v>30</v>
      </c>
      <c r="T174" s="12">
        <f>VLOOKUP($B174,[2]ok!$AY$9:$CO$434,12,0)</f>
        <v>32</v>
      </c>
      <c r="U174" s="12">
        <f>VLOOKUP($B174,[2]ok!$AY$9:$CO$434,13,0)</f>
        <v>34</v>
      </c>
      <c r="V174" s="12">
        <f>VLOOKUP($B174,[2]ok!$AY$9:$CO$434,14,0)</f>
        <v>35</v>
      </c>
      <c r="W174" s="12">
        <f>VLOOKUP($B174,[2]ok!$AY$9:$CO$434,15,0)</f>
        <v>34</v>
      </c>
      <c r="X174" s="12">
        <f>VLOOKUP($B174,[2]ok!$AY$9:$CO$434,16,0)</f>
        <v>33</v>
      </c>
      <c r="Y174" s="12">
        <f>VLOOKUP($B174,[2]ok!$AY$9:$CO$434,17,0)</f>
        <v>31</v>
      </c>
      <c r="Z174" s="12">
        <f>VLOOKUP($B174,[2]ok!$AY$9:$CO$434,18,0)</f>
        <v>29</v>
      </c>
      <c r="AA174" s="12">
        <f>VLOOKUP($B174,[2]ok!$AY$9:$CO$434,19,0)</f>
        <v>27</v>
      </c>
      <c r="AB174" s="12">
        <f>VLOOKUP($B174,[2]ok!$AY$9:$CO$434,20,0)</f>
        <v>25</v>
      </c>
      <c r="AC174" s="12">
        <f>VLOOKUP($B174,[2]ok!$AY$9:$CO$434,21,0)</f>
        <v>23</v>
      </c>
      <c r="AD174" s="12">
        <f>VLOOKUP($B174,[2]ok!$AY$9:$CO$434,22,0)</f>
        <v>94</v>
      </c>
      <c r="AE174" s="12">
        <f>VLOOKUP($B174,[2]ok!$AY$9:$CO$434,23,0)</f>
        <v>93</v>
      </c>
      <c r="AF174" s="12">
        <f>VLOOKUP($B174,[2]ok!$AY$9:$CO$434,24,0)</f>
        <v>116</v>
      </c>
      <c r="AG174" s="12">
        <f>VLOOKUP($B174,[2]ok!$AY$9:$CO$434,25,0)</f>
        <v>105</v>
      </c>
      <c r="AH174" s="12">
        <f>VLOOKUP($B174,[2]ok!$AY$9:$CO$434,26,0)</f>
        <v>109</v>
      </c>
      <c r="AI174" s="12">
        <f>VLOOKUP($B174,[2]ok!$AY$9:$CO$434,27,0)</f>
        <v>93</v>
      </c>
      <c r="AJ174" s="12">
        <f>VLOOKUP($B174,[2]ok!$AY$9:$CO$434,28,0)</f>
        <v>81</v>
      </c>
      <c r="AK174" s="12">
        <f>VLOOKUP($B174,[2]ok!$AY$9:$CO$434,29,0)</f>
        <v>64</v>
      </c>
      <c r="AL174" s="12">
        <f>VLOOKUP($B174,[2]ok!$AY$9:$CO$434,30,0)</f>
        <v>62</v>
      </c>
      <c r="AM174" s="12">
        <f>VLOOKUP($B174,[2]ok!$AY$9:$CO$434,31,0)</f>
        <v>44</v>
      </c>
      <c r="AN174" s="12">
        <f>VLOOKUP($B174,[2]ok!$AY$9:$CO$434,32,0)</f>
        <v>39</v>
      </c>
      <c r="AO174" s="12">
        <f>VLOOKUP($B174,[2]ok!$AY$9:$CO$434,33,0)</f>
        <v>28</v>
      </c>
      <c r="AP174" s="12">
        <f>VLOOKUP($B174,[2]ok!$AY$9:$CO$434,34,0)</f>
        <v>22</v>
      </c>
      <c r="AQ174" s="12">
        <f>VLOOKUP($B174,[2]ok!$AY$9:$CO$434,39,0)</f>
        <v>771</v>
      </c>
      <c r="AR174" s="12">
        <f>VLOOKUP($B174,[2]ok!$AY$9:$CO$434,40,0)</f>
        <v>88</v>
      </c>
      <c r="AS174" s="12">
        <f>VLOOKUP($B174,[2]ok!$AY$9:$CO$434,41,0)</f>
        <v>58</v>
      </c>
      <c r="AT174" s="12">
        <f>VLOOKUP($B174,[2]ok!$AY$9:$CO$434,42,0)</f>
        <v>327</v>
      </c>
      <c r="AU174" s="12">
        <f>VLOOKUP($B174,[2]ok!$AY$9:$CO$434,43,0)</f>
        <v>18</v>
      </c>
    </row>
    <row r="175" spans="1:47" s="10" customFormat="1" ht="12">
      <c r="A175" s="58">
        <v>173</v>
      </c>
      <c r="B175" s="58">
        <v>4507</v>
      </c>
      <c r="C175" s="59" t="s">
        <v>352</v>
      </c>
      <c r="D175" s="59" t="s">
        <v>319</v>
      </c>
      <c r="E175" s="59" t="s">
        <v>320</v>
      </c>
      <c r="F175" s="59" t="s">
        <v>192</v>
      </c>
      <c r="G175" s="12" t="s">
        <v>271</v>
      </c>
      <c r="H175" s="14">
        <f t="shared" si="50"/>
        <v>4507</v>
      </c>
      <c r="I175" s="14">
        <f t="shared" si="37"/>
        <v>1649</v>
      </c>
      <c r="J175" s="12">
        <f>VLOOKUP($B175,'[1]METAS 2019'!$D$4:$Q$843,5,0)</f>
        <v>21</v>
      </c>
      <c r="K175" s="12">
        <f>VLOOKUP($B175,'[1]METAS 2019'!$D$4:$Q$843,4,0)</f>
        <v>18</v>
      </c>
      <c r="L175" s="12">
        <f>VLOOKUP($B175,'[1]METAS 2019'!$D$4:$Q$843,11,0)</f>
        <v>21</v>
      </c>
      <c r="M175" s="12">
        <f>VLOOKUP($B175,'[1]METAS 2019'!$D$4:$Q$843,12,0)</f>
        <v>27</v>
      </c>
      <c r="N175" s="12">
        <f>VLOOKUP($B175,'[1]METAS 2019'!$D$4:$Q$843,13,0)</f>
        <v>17</v>
      </c>
      <c r="O175" s="12">
        <f>VLOOKUP($B175,'[1]METAS 2019'!$D$4:$Q$843,14,0)</f>
        <v>43</v>
      </c>
      <c r="P175" s="12">
        <f>VLOOKUP($B175,[2]ok!$AY$9:$CO$434,8,0)</f>
        <v>28</v>
      </c>
      <c r="Q175" s="12">
        <f>VLOOKUP($B175,[2]ok!$AY$9:$CO$434,9,0)</f>
        <v>29</v>
      </c>
      <c r="R175" s="12">
        <f>VLOOKUP($B175,[2]ok!$AY$9:$CO$434,10,0)</f>
        <v>30</v>
      </c>
      <c r="S175" s="12">
        <f>VLOOKUP($B175,[2]ok!$AY$9:$CO$434,11,0)</f>
        <v>33</v>
      </c>
      <c r="T175" s="12">
        <f>VLOOKUP($B175,[2]ok!$AY$9:$CO$434,12,0)</f>
        <v>34</v>
      </c>
      <c r="U175" s="12">
        <f>VLOOKUP($B175,[2]ok!$AY$9:$CO$434,13,0)</f>
        <v>38</v>
      </c>
      <c r="V175" s="12">
        <f>VLOOKUP($B175,[2]ok!$AY$9:$CO$434,14,0)</f>
        <v>39</v>
      </c>
      <c r="W175" s="12">
        <f>VLOOKUP($B175,[2]ok!$AY$9:$CO$434,15,0)</f>
        <v>38</v>
      </c>
      <c r="X175" s="12">
        <f>VLOOKUP($B175,[2]ok!$AY$9:$CO$434,16,0)</f>
        <v>35</v>
      </c>
      <c r="Y175" s="12">
        <f>VLOOKUP($B175,[2]ok!$AY$9:$CO$434,17,0)</f>
        <v>35</v>
      </c>
      <c r="Z175" s="12">
        <f>VLOOKUP($B175,[2]ok!$AY$9:$CO$434,18,0)</f>
        <v>31</v>
      </c>
      <c r="AA175" s="12">
        <f>VLOOKUP($B175,[2]ok!$AY$9:$CO$434,19,0)</f>
        <v>30</v>
      </c>
      <c r="AB175" s="12">
        <f>VLOOKUP($B175,[2]ok!$AY$9:$CO$434,20,0)</f>
        <v>27</v>
      </c>
      <c r="AC175" s="12">
        <f>VLOOKUP($B175,[2]ok!$AY$9:$CO$434,21,0)</f>
        <v>25</v>
      </c>
      <c r="AD175" s="12">
        <f>VLOOKUP($B175,[2]ok!$AY$9:$CO$434,22,0)</f>
        <v>104</v>
      </c>
      <c r="AE175" s="12">
        <f>VLOOKUP($B175,[2]ok!$AY$9:$CO$434,23,0)</f>
        <v>102</v>
      </c>
      <c r="AF175" s="12">
        <f>VLOOKUP($B175,[2]ok!$AY$9:$CO$434,24,0)</f>
        <v>129</v>
      </c>
      <c r="AG175" s="12">
        <f>VLOOKUP($B175,[2]ok!$AY$9:$CO$434,25,0)</f>
        <v>115</v>
      </c>
      <c r="AH175" s="12">
        <f>VLOOKUP($B175,[2]ok!$AY$9:$CO$434,26,0)</f>
        <v>121</v>
      </c>
      <c r="AI175" s="12">
        <f>VLOOKUP($B175,[2]ok!$AY$9:$CO$434,27,0)</f>
        <v>103</v>
      </c>
      <c r="AJ175" s="12">
        <f>VLOOKUP($B175,[2]ok!$AY$9:$CO$434,28,0)</f>
        <v>90</v>
      </c>
      <c r="AK175" s="12">
        <f>VLOOKUP($B175,[2]ok!$AY$9:$CO$434,29,0)</f>
        <v>71</v>
      </c>
      <c r="AL175" s="12">
        <f>VLOOKUP($B175,[2]ok!$AY$9:$CO$434,30,0)</f>
        <v>68</v>
      </c>
      <c r="AM175" s="12">
        <f>VLOOKUP($B175,[2]ok!$AY$9:$CO$434,31,0)</f>
        <v>49</v>
      </c>
      <c r="AN175" s="12">
        <f>VLOOKUP($B175,[2]ok!$AY$9:$CO$434,32,0)</f>
        <v>43</v>
      </c>
      <c r="AO175" s="12">
        <f>VLOOKUP($B175,[2]ok!$AY$9:$CO$434,33,0)</f>
        <v>31</v>
      </c>
      <c r="AP175" s="12">
        <f>VLOOKUP($B175,[2]ok!$AY$9:$CO$434,34,0)</f>
        <v>24</v>
      </c>
      <c r="AQ175" s="12">
        <f>VLOOKUP($B175,[2]ok!$AY$9:$CO$434,39,0)</f>
        <v>852</v>
      </c>
      <c r="AR175" s="12">
        <f>VLOOKUP($B175,[2]ok!$AY$9:$CO$434,40,0)</f>
        <v>97</v>
      </c>
      <c r="AS175" s="12">
        <f>VLOOKUP($B175,[2]ok!$AY$9:$CO$434,41,0)</f>
        <v>64</v>
      </c>
      <c r="AT175" s="12">
        <f>VLOOKUP($B175,[2]ok!$AY$9:$CO$434,42,0)</f>
        <v>361</v>
      </c>
      <c r="AU175" s="12">
        <f>VLOOKUP($B175,[2]ok!$AY$9:$CO$434,43,0)</f>
        <v>18</v>
      </c>
    </row>
    <row r="176" spans="1:47" s="10" customFormat="1" ht="12">
      <c r="A176" s="58">
        <v>174</v>
      </c>
      <c r="B176" s="58">
        <v>4506</v>
      </c>
      <c r="C176" s="59" t="s">
        <v>352</v>
      </c>
      <c r="D176" s="59" t="s">
        <v>319</v>
      </c>
      <c r="E176" s="59" t="s">
        <v>320</v>
      </c>
      <c r="F176" s="59" t="s">
        <v>193</v>
      </c>
      <c r="G176" s="12" t="s">
        <v>266</v>
      </c>
      <c r="H176" s="14">
        <f t="shared" si="50"/>
        <v>4506</v>
      </c>
      <c r="I176" s="14">
        <f t="shared" si="37"/>
        <v>936</v>
      </c>
      <c r="J176" s="12">
        <f>VLOOKUP($B176,'[1]METAS 2019'!$D$4:$Q$843,5,0)</f>
        <v>12</v>
      </c>
      <c r="K176" s="12">
        <f>VLOOKUP($B176,'[1]METAS 2019'!$D$4:$Q$843,4,0)</f>
        <v>9</v>
      </c>
      <c r="L176" s="12">
        <f>VLOOKUP($B176,'[1]METAS 2019'!$D$4:$Q$843,11,0)</f>
        <v>13</v>
      </c>
      <c r="M176" s="12">
        <f>VLOOKUP($B176,'[1]METAS 2019'!$D$4:$Q$843,12,0)</f>
        <v>12</v>
      </c>
      <c r="N176" s="12">
        <f>VLOOKUP($B176,'[1]METAS 2019'!$D$4:$Q$843,13,0)</f>
        <v>18</v>
      </c>
      <c r="O176" s="12">
        <f>VLOOKUP($B176,'[1]METAS 2019'!$D$4:$Q$843,14,0)</f>
        <v>15</v>
      </c>
      <c r="P176" s="12">
        <f>VLOOKUP($B176,[2]ok!$AY$9:$CO$434,8,0)</f>
        <v>15</v>
      </c>
      <c r="Q176" s="12">
        <f>VLOOKUP($B176,[2]ok!$AY$9:$CO$434,9,0)</f>
        <v>16</v>
      </c>
      <c r="R176" s="12">
        <f>VLOOKUP($B176,[2]ok!$AY$9:$CO$434,10,0)</f>
        <v>17</v>
      </c>
      <c r="S176" s="12">
        <f>VLOOKUP($B176,[2]ok!$AY$9:$CO$434,11,0)</f>
        <v>19</v>
      </c>
      <c r="T176" s="12">
        <f>VLOOKUP($B176,[2]ok!$AY$9:$CO$434,12,0)</f>
        <v>20</v>
      </c>
      <c r="U176" s="12">
        <f>VLOOKUP($B176,[2]ok!$AY$9:$CO$434,13,0)</f>
        <v>21</v>
      </c>
      <c r="V176" s="12">
        <f>VLOOKUP($B176,[2]ok!$AY$9:$CO$434,14,0)</f>
        <v>22</v>
      </c>
      <c r="W176" s="12">
        <f>VLOOKUP($B176,[2]ok!$AY$9:$CO$434,15,0)</f>
        <v>22</v>
      </c>
      <c r="X176" s="12">
        <f>VLOOKUP($B176,[2]ok!$AY$9:$CO$434,16,0)</f>
        <v>21</v>
      </c>
      <c r="Y176" s="12">
        <f>VLOOKUP($B176,[2]ok!$AY$9:$CO$434,17,0)</f>
        <v>19</v>
      </c>
      <c r="Z176" s="12">
        <f>VLOOKUP($B176,[2]ok!$AY$9:$CO$434,18,0)</f>
        <v>18</v>
      </c>
      <c r="AA176" s="12">
        <f>VLOOKUP($B176,[2]ok!$AY$9:$CO$434,19,0)</f>
        <v>17</v>
      </c>
      <c r="AB176" s="12">
        <f>VLOOKUP($B176,[2]ok!$AY$9:$CO$434,20,0)</f>
        <v>16</v>
      </c>
      <c r="AC176" s="12">
        <f>VLOOKUP($B176,[2]ok!$AY$9:$CO$434,21,0)</f>
        <v>15</v>
      </c>
      <c r="AD176" s="12">
        <f>VLOOKUP($B176,[2]ok!$AY$9:$CO$434,22,0)</f>
        <v>59</v>
      </c>
      <c r="AE176" s="12">
        <f>VLOOKUP($B176,[2]ok!$AY$9:$CO$434,23,0)</f>
        <v>58</v>
      </c>
      <c r="AF176" s="12">
        <f>VLOOKUP($B176,[2]ok!$AY$9:$CO$434,24,0)</f>
        <v>74</v>
      </c>
      <c r="AG176" s="12">
        <f>VLOOKUP($B176,[2]ok!$AY$9:$CO$434,25,0)</f>
        <v>66</v>
      </c>
      <c r="AH176" s="12">
        <f>VLOOKUP($B176,[2]ok!$AY$9:$CO$434,26,0)</f>
        <v>69</v>
      </c>
      <c r="AI176" s="12">
        <f>VLOOKUP($B176,[2]ok!$AY$9:$CO$434,27,0)</f>
        <v>59</v>
      </c>
      <c r="AJ176" s="12">
        <f>VLOOKUP($B176,[2]ok!$AY$9:$CO$434,28,0)</f>
        <v>51</v>
      </c>
      <c r="AK176" s="12">
        <f>VLOOKUP($B176,[2]ok!$AY$9:$CO$434,29,0)</f>
        <v>40</v>
      </c>
      <c r="AL176" s="12">
        <f>VLOOKUP($B176,[2]ok!$AY$9:$CO$434,30,0)</f>
        <v>39</v>
      </c>
      <c r="AM176" s="12">
        <f>VLOOKUP($B176,[2]ok!$AY$9:$CO$434,31,0)</f>
        <v>28</v>
      </c>
      <c r="AN176" s="12">
        <f>VLOOKUP($B176,[2]ok!$AY$9:$CO$434,32,0)</f>
        <v>24</v>
      </c>
      <c r="AO176" s="12">
        <f>VLOOKUP($B176,[2]ok!$AY$9:$CO$434,33,0)</f>
        <v>18</v>
      </c>
      <c r="AP176" s="12">
        <f>VLOOKUP($B176,[2]ok!$AY$9:$CO$434,34,0)</f>
        <v>14</v>
      </c>
      <c r="AQ176" s="12">
        <f>VLOOKUP($B176,[2]ok!$AY$9:$CO$434,39,0)</f>
        <v>487</v>
      </c>
      <c r="AR176" s="12">
        <f>VLOOKUP($B176,[2]ok!$AY$9:$CO$434,40,0)</f>
        <v>55</v>
      </c>
      <c r="AS176" s="12">
        <f>VLOOKUP($B176,[2]ok!$AY$9:$CO$434,41,0)</f>
        <v>37</v>
      </c>
      <c r="AT176" s="12">
        <f>VLOOKUP($B176,[2]ok!$AY$9:$CO$434,42,0)</f>
        <v>207</v>
      </c>
      <c r="AU176" s="12">
        <f>VLOOKUP($B176,[2]ok!$AY$9:$CO$434,43,0)</f>
        <v>14</v>
      </c>
    </row>
    <row r="177" spans="1:47" s="10" customFormat="1" ht="12">
      <c r="A177" s="58">
        <v>175</v>
      </c>
      <c r="B177" s="58">
        <v>4504</v>
      </c>
      <c r="C177" s="59" t="s">
        <v>352</v>
      </c>
      <c r="D177" s="59" t="s">
        <v>319</v>
      </c>
      <c r="E177" s="59" t="s">
        <v>320</v>
      </c>
      <c r="F177" s="59" t="s">
        <v>185</v>
      </c>
      <c r="G177" s="12" t="s">
        <v>266</v>
      </c>
      <c r="H177" s="14">
        <f t="shared" si="50"/>
        <v>4504</v>
      </c>
      <c r="I177" s="14">
        <f t="shared" si="37"/>
        <v>1287</v>
      </c>
      <c r="J177" s="12">
        <f>VLOOKUP($B177,'[1]METAS 2019'!$D$4:$Q$843,5,0)</f>
        <v>19</v>
      </c>
      <c r="K177" s="12">
        <f>VLOOKUP($B177,'[1]METAS 2019'!$D$4:$Q$843,4,0)</f>
        <v>16</v>
      </c>
      <c r="L177" s="12">
        <f>VLOOKUP($B177,'[1]METAS 2019'!$D$4:$Q$843,11,0)</f>
        <v>27</v>
      </c>
      <c r="M177" s="12">
        <f>VLOOKUP($B177,'[1]METAS 2019'!$D$4:$Q$843,12,0)</f>
        <v>26</v>
      </c>
      <c r="N177" s="12">
        <f>VLOOKUP($B177,'[1]METAS 2019'!$D$4:$Q$843,13,0)</f>
        <v>22</v>
      </c>
      <c r="O177" s="12">
        <f>VLOOKUP($B177,'[1]METAS 2019'!$D$4:$Q$843,14,0)</f>
        <v>20</v>
      </c>
      <c r="P177" s="12">
        <f>VLOOKUP($B177,[2]ok!$AY$9:$CO$434,8,0)</f>
        <v>19</v>
      </c>
      <c r="Q177" s="12">
        <f>VLOOKUP($B177,[2]ok!$AY$9:$CO$434,9,0)</f>
        <v>19</v>
      </c>
      <c r="R177" s="12">
        <f>VLOOKUP($B177,[2]ok!$AY$9:$CO$434,10,0)</f>
        <v>19</v>
      </c>
      <c r="S177" s="12">
        <f>VLOOKUP($B177,[2]ok!$AY$9:$CO$434,11,0)</f>
        <v>20</v>
      </c>
      <c r="T177" s="12">
        <f>VLOOKUP($B177,[2]ok!$AY$9:$CO$434,12,0)</f>
        <v>20</v>
      </c>
      <c r="U177" s="12">
        <f>VLOOKUP($B177,[2]ok!$AY$9:$CO$434,13,0)</f>
        <v>21</v>
      </c>
      <c r="V177" s="12">
        <f>VLOOKUP($B177,[2]ok!$AY$9:$CO$434,14,0)</f>
        <v>21</v>
      </c>
      <c r="W177" s="12">
        <f>VLOOKUP($B177,[2]ok!$AY$9:$CO$434,15,0)</f>
        <v>22</v>
      </c>
      <c r="X177" s="12">
        <f>VLOOKUP($B177,[2]ok!$AY$9:$CO$434,16,0)</f>
        <v>22</v>
      </c>
      <c r="Y177" s="12">
        <f>VLOOKUP($B177,[2]ok!$AY$9:$CO$434,17,0)</f>
        <v>23</v>
      </c>
      <c r="Z177" s="12">
        <f>VLOOKUP($B177,[2]ok!$AY$9:$CO$434,18,0)</f>
        <v>24</v>
      </c>
      <c r="AA177" s="12">
        <f>VLOOKUP($B177,[2]ok!$AY$9:$CO$434,19,0)</f>
        <v>24</v>
      </c>
      <c r="AB177" s="12">
        <f>VLOOKUP($B177,[2]ok!$AY$9:$CO$434,20,0)</f>
        <v>23</v>
      </c>
      <c r="AC177" s="12">
        <f>VLOOKUP($B177,[2]ok!$AY$9:$CO$434,21,0)</f>
        <v>22</v>
      </c>
      <c r="AD177" s="12">
        <f>VLOOKUP($B177,[2]ok!$AY$9:$CO$434,22,0)</f>
        <v>96</v>
      </c>
      <c r="AE177" s="12">
        <f>VLOOKUP($B177,[2]ok!$AY$9:$CO$434,23,0)</f>
        <v>99</v>
      </c>
      <c r="AF177" s="12">
        <f>VLOOKUP($B177,[2]ok!$AY$9:$CO$434,24,0)</f>
        <v>109</v>
      </c>
      <c r="AG177" s="12">
        <f>VLOOKUP($B177,[2]ok!$AY$9:$CO$434,25,0)</f>
        <v>106</v>
      </c>
      <c r="AH177" s="12">
        <f>VLOOKUP($B177,[2]ok!$AY$9:$CO$434,26,0)</f>
        <v>97</v>
      </c>
      <c r="AI177" s="12">
        <f>VLOOKUP($B177,[2]ok!$AY$9:$CO$434,27,0)</f>
        <v>81</v>
      </c>
      <c r="AJ177" s="12">
        <f>VLOOKUP($B177,[2]ok!$AY$9:$CO$434,28,0)</f>
        <v>64</v>
      </c>
      <c r="AK177" s="12">
        <f>VLOOKUP($B177,[2]ok!$AY$9:$CO$434,29,0)</f>
        <v>56</v>
      </c>
      <c r="AL177" s="12">
        <f>VLOOKUP($B177,[2]ok!$AY$9:$CO$434,30,0)</f>
        <v>48</v>
      </c>
      <c r="AM177" s="12">
        <f>VLOOKUP($B177,[2]ok!$AY$9:$CO$434,31,0)</f>
        <v>39</v>
      </c>
      <c r="AN177" s="12">
        <f>VLOOKUP($B177,[2]ok!$AY$9:$CO$434,32,0)</f>
        <v>25</v>
      </c>
      <c r="AO177" s="12">
        <f>VLOOKUP($B177,[2]ok!$AY$9:$CO$434,33,0)</f>
        <v>21</v>
      </c>
      <c r="AP177" s="12">
        <f>VLOOKUP($B177,[2]ok!$AY$9:$CO$434,34,0)</f>
        <v>17</v>
      </c>
      <c r="AQ177" s="12">
        <f>VLOOKUP($B177,[2]ok!$AY$9:$CO$434,39,0)</f>
        <v>646</v>
      </c>
      <c r="AR177" s="12">
        <f>VLOOKUP($B177,[2]ok!$AY$9:$CO$434,40,0)</f>
        <v>52</v>
      </c>
      <c r="AS177" s="12">
        <f>VLOOKUP($B177,[2]ok!$AY$9:$CO$434,41,0)</f>
        <v>55</v>
      </c>
      <c r="AT177" s="12">
        <f>VLOOKUP($B177,[2]ok!$AY$9:$CO$434,42,0)</f>
        <v>307</v>
      </c>
      <c r="AU177" s="12">
        <f>VLOOKUP($B177,[2]ok!$AY$9:$CO$434,43,0)</f>
        <v>21</v>
      </c>
    </row>
    <row r="178" spans="1:47" s="10" customFormat="1" ht="12">
      <c r="A178" s="58">
        <v>176</v>
      </c>
      <c r="B178" s="58">
        <v>4503</v>
      </c>
      <c r="C178" s="59" t="s">
        <v>352</v>
      </c>
      <c r="D178" s="59" t="s">
        <v>319</v>
      </c>
      <c r="E178" s="59" t="s">
        <v>320</v>
      </c>
      <c r="F178" s="59" t="s">
        <v>194</v>
      </c>
      <c r="G178" s="12" t="s">
        <v>266</v>
      </c>
      <c r="H178" s="14">
        <f t="shared" si="50"/>
        <v>4503</v>
      </c>
      <c r="I178" s="14">
        <f t="shared" si="37"/>
        <v>1398</v>
      </c>
      <c r="J178" s="12">
        <f>VLOOKUP($B178,'[1]METAS 2019'!$D$4:$Q$843,5,0)</f>
        <v>18</v>
      </c>
      <c r="K178" s="12">
        <f>VLOOKUP($B178,'[1]METAS 2019'!$D$4:$Q$843,4,0)</f>
        <v>18</v>
      </c>
      <c r="L178" s="12">
        <f>VLOOKUP($B178,'[1]METAS 2019'!$D$4:$Q$843,11,0)</f>
        <v>22</v>
      </c>
      <c r="M178" s="12">
        <f>VLOOKUP($B178,'[1]METAS 2019'!$D$4:$Q$843,12,0)</f>
        <v>13</v>
      </c>
      <c r="N178" s="12">
        <f>VLOOKUP($B178,'[1]METAS 2019'!$D$4:$Q$843,13,0)</f>
        <v>20</v>
      </c>
      <c r="O178" s="12">
        <f>VLOOKUP($B178,'[1]METAS 2019'!$D$4:$Q$843,14,0)</f>
        <v>19</v>
      </c>
      <c r="P178" s="12">
        <f>VLOOKUP($B178,[2]ok!$AY$9:$CO$434,8,0)</f>
        <v>23</v>
      </c>
      <c r="Q178" s="12">
        <f>VLOOKUP($B178,[2]ok!$AY$9:$CO$434,9,0)</f>
        <v>24</v>
      </c>
      <c r="R178" s="12">
        <f>VLOOKUP($B178,[2]ok!$AY$9:$CO$434,10,0)</f>
        <v>26</v>
      </c>
      <c r="S178" s="12">
        <f>VLOOKUP($B178,[2]ok!$AY$9:$CO$434,11,0)</f>
        <v>28</v>
      </c>
      <c r="T178" s="12">
        <f>VLOOKUP($B178,[2]ok!$AY$9:$CO$434,12,0)</f>
        <v>30</v>
      </c>
      <c r="U178" s="12">
        <f>VLOOKUP($B178,[2]ok!$AY$9:$CO$434,13,0)</f>
        <v>32</v>
      </c>
      <c r="V178" s="12">
        <f>VLOOKUP($B178,[2]ok!$AY$9:$CO$434,14,0)</f>
        <v>33</v>
      </c>
      <c r="W178" s="12">
        <f>VLOOKUP($B178,[2]ok!$AY$9:$CO$434,15,0)</f>
        <v>33</v>
      </c>
      <c r="X178" s="12">
        <f>VLOOKUP($B178,[2]ok!$AY$9:$CO$434,16,0)</f>
        <v>31</v>
      </c>
      <c r="Y178" s="12">
        <f>VLOOKUP($B178,[2]ok!$AY$9:$CO$434,17,0)</f>
        <v>29</v>
      </c>
      <c r="Z178" s="12">
        <f>VLOOKUP($B178,[2]ok!$AY$9:$CO$434,18,0)</f>
        <v>27</v>
      </c>
      <c r="AA178" s="12">
        <f>VLOOKUP($B178,[2]ok!$AY$9:$CO$434,19,0)</f>
        <v>26</v>
      </c>
      <c r="AB178" s="12">
        <f>VLOOKUP($B178,[2]ok!$AY$9:$CO$434,20,0)</f>
        <v>24</v>
      </c>
      <c r="AC178" s="12">
        <f>VLOOKUP($B178,[2]ok!$AY$9:$CO$434,21,0)</f>
        <v>22</v>
      </c>
      <c r="AD178" s="12">
        <f>VLOOKUP($B178,[2]ok!$AY$9:$CO$434,22,0)</f>
        <v>89</v>
      </c>
      <c r="AE178" s="12">
        <f>VLOOKUP($B178,[2]ok!$AY$9:$CO$434,23,0)</f>
        <v>88</v>
      </c>
      <c r="AF178" s="12">
        <f>VLOOKUP($B178,[2]ok!$AY$9:$CO$434,24,0)</f>
        <v>110</v>
      </c>
      <c r="AG178" s="12">
        <f>VLOOKUP($B178,[2]ok!$AY$9:$CO$434,25,0)</f>
        <v>99</v>
      </c>
      <c r="AH178" s="12">
        <f>VLOOKUP($B178,[2]ok!$AY$9:$CO$434,26,0)</f>
        <v>104</v>
      </c>
      <c r="AI178" s="12">
        <f>VLOOKUP($B178,[2]ok!$AY$9:$CO$434,27,0)</f>
        <v>88</v>
      </c>
      <c r="AJ178" s="12">
        <f>VLOOKUP($B178,[2]ok!$AY$9:$CO$434,28,0)</f>
        <v>77</v>
      </c>
      <c r="AK178" s="12">
        <f>VLOOKUP($B178,[2]ok!$AY$9:$CO$434,29,0)</f>
        <v>61</v>
      </c>
      <c r="AL178" s="12">
        <f>VLOOKUP($B178,[2]ok!$AY$9:$CO$434,30,0)</f>
        <v>58</v>
      </c>
      <c r="AM178" s="12">
        <f>VLOOKUP($B178,[2]ok!$AY$9:$CO$434,31,0)</f>
        <v>42</v>
      </c>
      <c r="AN178" s="12">
        <f>VLOOKUP($B178,[2]ok!$AY$9:$CO$434,32,0)</f>
        <v>37</v>
      </c>
      <c r="AO178" s="12">
        <f>VLOOKUP($B178,[2]ok!$AY$9:$CO$434,33,0)</f>
        <v>26</v>
      </c>
      <c r="AP178" s="12">
        <f>VLOOKUP($B178,[2]ok!$AY$9:$CO$434,34,0)</f>
        <v>21</v>
      </c>
      <c r="AQ178" s="12">
        <f>VLOOKUP($B178,[2]ok!$AY$9:$CO$434,39,0)</f>
        <v>730</v>
      </c>
      <c r="AR178" s="12">
        <f>VLOOKUP($B178,[2]ok!$AY$9:$CO$434,40,0)</f>
        <v>83</v>
      </c>
      <c r="AS178" s="12">
        <f>VLOOKUP($B178,[2]ok!$AY$9:$CO$434,41,0)</f>
        <v>55</v>
      </c>
      <c r="AT178" s="12">
        <f>VLOOKUP($B178,[2]ok!$AY$9:$CO$434,42,0)</f>
        <v>310</v>
      </c>
      <c r="AU178" s="12">
        <f>VLOOKUP($B178,[2]ok!$AY$9:$CO$434,43,0)</f>
        <v>15</v>
      </c>
    </row>
    <row r="179" spans="1:47" s="10" customFormat="1" ht="12">
      <c r="A179" s="58">
        <v>177</v>
      </c>
      <c r="B179" s="58">
        <v>4502</v>
      </c>
      <c r="C179" s="59" t="s">
        <v>352</v>
      </c>
      <c r="D179" s="59" t="s">
        <v>319</v>
      </c>
      <c r="E179" s="59" t="s">
        <v>320</v>
      </c>
      <c r="F179" s="59" t="s">
        <v>195</v>
      </c>
      <c r="G179" s="12" t="s">
        <v>266</v>
      </c>
      <c r="H179" s="14">
        <f t="shared" si="50"/>
        <v>4502</v>
      </c>
      <c r="I179" s="14">
        <f t="shared" si="37"/>
        <v>1148</v>
      </c>
      <c r="J179" s="12">
        <f>VLOOKUP($B179,'[1]METAS 2019'!$D$4:$Q$843,5,0)</f>
        <v>15</v>
      </c>
      <c r="K179" s="12">
        <f>VLOOKUP($B179,'[1]METAS 2019'!$D$4:$Q$843,4,0)</f>
        <v>18</v>
      </c>
      <c r="L179" s="12">
        <f>VLOOKUP($B179,'[1]METAS 2019'!$D$4:$Q$843,11,0)</f>
        <v>12</v>
      </c>
      <c r="M179" s="12">
        <f>VLOOKUP($B179,'[1]METAS 2019'!$D$4:$Q$843,12,0)</f>
        <v>15</v>
      </c>
      <c r="N179" s="12">
        <f>VLOOKUP($B179,'[1]METAS 2019'!$D$4:$Q$843,13,0)</f>
        <v>9</v>
      </c>
      <c r="O179" s="12">
        <f>VLOOKUP($B179,'[1]METAS 2019'!$D$4:$Q$843,14,0)</f>
        <v>7</v>
      </c>
      <c r="P179" s="12">
        <f>VLOOKUP($B179,[2]ok!$AY$9:$CO$434,8,0)</f>
        <v>19</v>
      </c>
      <c r="Q179" s="12">
        <f>VLOOKUP($B179,[2]ok!$AY$9:$CO$434,9,0)</f>
        <v>20</v>
      </c>
      <c r="R179" s="12">
        <f>VLOOKUP($B179,[2]ok!$AY$9:$CO$434,10,0)</f>
        <v>22</v>
      </c>
      <c r="S179" s="12">
        <f>VLOOKUP($B179,[2]ok!$AY$9:$CO$434,11,0)</f>
        <v>23</v>
      </c>
      <c r="T179" s="12">
        <f>VLOOKUP($B179,[2]ok!$AY$9:$CO$434,12,0)</f>
        <v>25</v>
      </c>
      <c r="U179" s="12">
        <f>VLOOKUP($B179,[2]ok!$AY$9:$CO$434,13,0)</f>
        <v>27</v>
      </c>
      <c r="V179" s="12">
        <f>VLOOKUP($B179,[2]ok!$AY$9:$CO$434,14,0)</f>
        <v>28</v>
      </c>
      <c r="W179" s="12">
        <f>VLOOKUP($B179,[2]ok!$AY$9:$CO$434,15,0)</f>
        <v>27</v>
      </c>
      <c r="X179" s="12">
        <f>VLOOKUP($B179,[2]ok!$AY$9:$CO$434,16,0)</f>
        <v>26</v>
      </c>
      <c r="Y179" s="12">
        <f>VLOOKUP($B179,[2]ok!$AY$9:$CO$434,17,0)</f>
        <v>24</v>
      </c>
      <c r="Z179" s="12">
        <f>VLOOKUP($B179,[2]ok!$AY$9:$CO$434,18,0)</f>
        <v>23</v>
      </c>
      <c r="AA179" s="12">
        <f>VLOOKUP($B179,[2]ok!$AY$9:$CO$434,19,0)</f>
        <v>21</v>
      </c>
      <c r="AB179" s="12">
        <f>VLOOKUP($B179,[2]ok!$AY$9:$CO$434,20,0)</f>
        <v>20</v>
      </c>
      <c r="AC179" s="12">
        <f>VLOOKUP($B179,[2]ok!$AY$9:$CO$434,21,0)</f>
        <v>18</v>
      </c>
      <c r="AD179" s="12">
        <f>VLOOKUP($B179,[2]ok!$AY$9:$CO$434,22,0)</f>
        <v>74</v>
      </c>
      <c r="AE179" s="12">
        <f>VLOOKUP($B179,[2]ok!$AY$9:$CO$434,23,0)</f>
        <v>73</v>
      </c>
      <c r="AF179" s="12">
        <f>VLOOKUP($B179,[2]ok!$AY$9:$CO$434,24,0)</f>
        <v>92</v>
      </c>
      <c r="AG179" s="12">
        <f>VLOOKUP($B179,[2]ok!$AY$9:$CO$434,25,0)</f>
        <v>83</v>
      </c>
      <c r="AH179" s="12">
        <f>VLOOKUP($B179,[2]ok!$AY$9:$CO$434,26,0)</f>
        <v>86</v>
      </c>
      <c r="AI179" s="12">
        <f>VLOOKUP($B179,[2]ok!$AY$9:$CO$434,27,0)</f>
        <v>73</v>
      </c>
      <c r="AJ179" s="12">
        <f>VLOOKUP($B179,[2]ok!$AY$9:$CO$434,28,0)</f>
        <v>64</v>
      </c>
      <c r="AK179" s="12">
        <f>VLOOKUP($B179,[2]ok!$AY$9:$CO$434,29,0)</f>
        <v>50</v>
      </c>
      <c r="AL179" s="12">
        <f>VLOOKUP($B179,[2]ok!$AY$9:$CO$434,30,0)</f>
        <v>49</v>
      </c>
      <c r="AM179" s="12">
        <f>VLOOKUP($B179,[2]ok!$AY$9:$CO$434,31,0)</f>
        <v>35</v>
      </c>
      <c r="AN179" s="12">
        <f>VLOOKUP($B179,[2]ok!$AY$9:$CO$434,32,0)</f>
        <v>31</v>
      </c>
      <c r="AO179" s="12">
        <f>VLOOKUP($B179,[2]ok!$AY$9:$CO$434,33,0)</f>
        <v>22</v>
      </c>
      <c r="AP179" s="12">
        <f>VLOOKUP($B179,[2]ok!$AY$9:$CO$434,34,0)</f>
        <v>17</v>
      </c>
      <c r="AQ179" s="12">
        <f>VLOOKUP($B179,[2]ok!$AY$9:$CO$434,39,0)</f>
        <v>609</v>
      </c>
      <c r="AR179" s="12">
        <f>VLOOKUP($B179,[2]ok!$AY$9:$CO$434,40,0)</f>
        <v>69</v>
      </c>
      <c r="AS179" s="12">
        <f>VLOOKUP($B179,[2]ok!$AY$9:$CO$434,41,0)</f>
        <v>46</v>
      </c>
      <c r="AT179" s="12">
        <f>VLOOKUP($B179,[2]ok!$AY$9:$CO$434,42,0)</f>
        <v>258</v>
      </c>
      <c r="AU179" s="12">
        <f>VLOOKUP($B179,[2]ok!$AY$9:$CO$434,43,0)</f>
        <v>13</v>
      </c>
    </row>
    <row r="180" spans="1:47" s="10" customFormat="1" ht="12">
      <c r="A180" s="58">
        <v>178</v>
      </c>
      <c r="B180" s="58">
        <v>10275</v>
      </c>
      <c r="C180" s="59" t="s">
        <v>352</v>
      </c>
      <c r="D180" s="59" t="s">
        <v>319</v>
      </c>
      <c r="E180" s="59" t="s">
        <v>320</v>
      </c>
      <c r="F180" s="59" t="s">
        <v>186</v>
      </c>
      <c r="G180" s="12" t="s">
        <v>271</v>
      </c>
      <c r="H180" s="14">
        <f t="shared" si="50"/>
        <v>10275</v>
      </c>
      <c r="I180" s="14">
        <f t="shared" si="37"/>
        <v>2270</v>
      </c>
      <c r="J180" s="12">
        <v>34</v>
      </c>
      <c r="K180" s="12">
        <v>42</v>
      </c>
      <c r="L180" s="12">
        <v>25</v>
      </c>
      <c r="M180" s="12">
        <v>30</v>
      </c>
      <c r="N180" s="12">
        <v>35</v>
      </c>
      <c r="O180" s="12">
        <f>VLOOKUP($B180,[2]ok!$AY$9:$CO$434,8,0)</f>
        <v>34</v>
      </c>
      <c r="P180" s="12">
        <f>VLOOKUP($B180,[2]ok!$AY$9:$CO$434,8,0)</f>
        <v>34</v>
      </c>
      <c r="Q180" s="12">
        <f>VLOOKUP($B180,[2]ok!$AY$9:$CO$434,9,0)</f>
        <v>34</v>
      </c>
      <c r="R180" s="12">
        <f>VLOOKUP($B180,[2]ok!$AY$9:$CO$434,10,0)</f>
        <v>35</v>
      </c>
      <c r="S180" s="12">
        <f>VLOOKUP($B180,[2]ok!$AY$9:$CO$434,11,0)</f>
        <v>35</v>
      </c>
      <c r="T180" s="12">
        <f>VLOOKUP($B180,[2]ok!$AY$9:$CO$434,12,0)</f>
        <v>36</v>
      </c>
      <c r="U180" s="12">
        <f>VLOOKUP($B180,[2]ok!$AY$9:$CO$434,13,0)</f>
        <v>37</v>
      </c>
      <c r="V180" s="12">
        <f>VLOOKUP($B180,[2]ok!$AY$9:$CO$434,14,0)</f>
        <v>38</v>
      </c>
      <c r="W180" s="12">
        <f>VLOOKUP($B180,[2]ok!$AY$9:$CO$434,15,0)</f>
        <v>39</v>
      </c>
      <c r="X180" s="12">
        <f>VLOOKUP($B180,[2]ok!$AY$9:$CO$434,16,0)</f>
        <v>40</v>
      </c>
      <c r="Y180" s="12">
        <f>VLOOKUP($B180,[2]ok!$AY$9:$CO$434,17,0)</f>
        <v>41</v>
      </c>
      <c r="Z180" s="12">
        <f>VLOOKUP($B180,[2]ok!$AY$9:$CO$434,18,0)</f>
        <v>42</v>
      </c>
      <c r="AA180" s="12">
        <f>VLOOKUP($B180,[2]ok!$AY$9:$CO$434,19,0)</f>
        <v>43</v>
      </c>
      <c r="AB180" s="12">
        <f>VLOOKUP($B180,[2]ok!$AY$9:$CO$434,20,0)</f>
        <v>41</v>
      </c>
      <c r="AC180" s="12">
        <f>VLOOKUP($B180,[2]ok!$AY$9:$CO$434,21,0)</f>
        <v>39</v>
      </c>
      <c r="AD180" s="12">
        <f>VLOOKUP($B180,[2]ok!$AY$9:$CO$434,22,0)</f>
        <v>171</v>
      </c>
      <c r="AE180" s="12">
        <f>VLOOKUP($B180,[2]ok!$AY$9:$CO$434,23,0)</f>
        <v>177</v>
      </c>
      <c r="AF180" s="12">
        <f>VLOOKUP($B180,[2]ok!$AY$9:$CO$434,24,0)</f>
        <v>196</v>
      </c>
      <c r="AG180" s="12">
        <f>VLOOKUP($B180,[2]ok!$AY$9:$CO$434,25,0)</f>
        <v>189</v>
      </c>
      <c r="AH180" s="12">
        <f>VLOOKUP($B180,[2]ok!$AY$9:$CO$434,26,0)</f>
        <v>174</v>
      </c>
      <c r="AI180" s="12">
        <f>VLOOKUP($B180,[2]ok!$AY$9:$CO$434,27,0)</f>
        <v>146</v>
      </c>
      <c r="AJ180" s="12">
        <f>VLOOKUP($B180,[2]ok!$AY$9:$CO$434,28,0)</f>
        <v>114</v>
      </c>
      <c r="AK180" s="12">
        <f>VLOOKUP($B180,[2]ok!$AY$9:$CO$434,29,0)</f>
        <v>101</v>
      </c>
      <c r="AL180" s="12">
        <f>VLOOKUP($B180,[2]ok!$AY$9:$CO$434,30,0)</f>
        <v>85</v>
      </c>
      <c r="AM180" s="12">
        <f>VLOOKUP($B180,[2]ok!$AY$9:$CO$434,31,0)</f>
        <v>70</v>
      </c>
      <c r="AN180" s="12">
        <f>VLOOKUP($B180,[2]ok!$AY$9:$CO$434,32,0)</f>
        <v>45</v>
      </c>
      <c r="AO180" s="12">
        <f>VLOOKUP($B180,[2]ok!$AY$9:$CO$434,33,0)</f>
        <v>38</v>
      </c>
      <c r="AP180" s="12">
        <f>VLOOKUP($B180,[2]ok!$AY$9:$CO$434,34,0)</f>
        <v>30</v>
      </c>
      <c r="AQ180" s="12">
        <f>VLOOKUP($B180,[2]ok!$AY$9:$CO$434,39,0)</f>
        <v>1156</v>
      </c>
      <c r="AR180" s="12">
        <f>VLOOKUP($B180,[2]ok!$AY$9:$CO$434,40,0)</f>
        <v>93</v>
      </c>
      <c r="AS180" s="12">
        <f>VLOOKUP($B180,[2]ok!$AY$9:$CO$434,41,0)</f>
        <v>98</v>
      </c>
      <c r="AT180" s="12">
        <f>VLOOKUP($B180,[2]ok!$AY$9:$CO$434,42,0)</f>
        <v>549</v>
      </c>
      <c r="AU180" s="12">
        <f>VLOOKUP($B180,[2]ok!$AY$9:$CO$434,43,0)</f>
        <v>0</v>
      </c>
    </row>
    <row r="181" spans="1:47" s="10" customFormat="1" ht="12">
      <c r="A181" s="54">
        <v>179</v>
      </c>
      <c r="B181" s="54"/>
      <c r="C181" s="55" t="s">
        <v>352</v>
      </c>
      <c r="D181" s="55" t="s">
        <v>319</v>
      </c>
      <c r="E181" s="55" t="s">
        <v>321</v>
      </c>
      <c r="F181" s="55" t="s">
        <v>321</v>
      </c>
      <c r="G181" s="11" t="s">
        <v>1214</v>
      </c>
      <c r="H181" s="29"/>
      <c r="I181" s="29">
        <f t="shared" si="37"/>
        <v>11420</v>
      </c>
      <c r="J181" s="11">
        <f t="shared" ref="J181:AU181" si="51">SUM(J182:J187)</f>
        <v>190</v>
      </c>
      <c r="K181" s="11">
        <f t="shared" si="51"/>
        <v>188</v>
      </c>
      <c r="L181" s="11">
        <f t="shared" si="51"/>
        <v>209</v>
      </c>
      <c r="M181" s="11">
        <f t="shared" si="51"/>
        <v>186</v>
      </c>
      <c r="N181" s="11">
        <f t="shared" si="51"/>
        <v>227</v>
      </c>
      <c r="O181" s="11">
        <f t="shared" si="51"/>
        <v>218</v>
      </c>
      <c r="P181" s="11">
        <f t="shared" si="51"/>
        <v>203</v>
      </c>
      <c r="Q181" s="11">
        <f t="shared" si="51"/>
        <v>205</v>
      </c>
      <c r="R181" s="11">
        <f t="shared" si="51"/>
        <v>211</v>
      </c>
      <c r="S181" s="11">
        <f t="shared" si="51"/>
        <v>208</v>
      </c>
      <c r="T181" s="11">
        <f t="shared" si="51"/>
        <v>216</v>
      </c>
      <c r="U181" s="11">
        <f t="shared" si="51"/>
        <v>219</v>
      </c>
      <c r="V181" s="11">
        <f t="shared" si="51"/>
        <v>220</v>
      </c>
      <c r="W181" s="11">
        <f t="shared" si="51"/>
        <v>213</v>
      </c>
      <c r="X181" s="11">
        <f t="shared" si="51"/>
        <v>203</v>
      </c>
      <c r="Y181" s="11">
        <f t="shared" si="51"/>
        <v>196</v>
      </c>
      <c r="Z181" s="11">
        <f t="shared" si="51"/>
        <v>186</v>
      </c>
      <c r="AA181" s="11">
        <f t="shared" si="51"/>
        <v>181</v>
      </c>
      <c r="AB181" s="11">
        <f t="shared" si="51"/>
        <v>172</v>
      </c>
      <c r="AC181" s="11">
        <f t="shared" si="51"/>
        <v>164</v>
      </c>
      <c r="AD181" s="11">
        <f t="shared" si="51"/>
        <v>722</v>
      </c>
      <c r="AE181" s="11">
        <f t="shared" si="51"/>
        <v>752</v>
      </c>
      <c r="AF181" s="11">
        <f t="shared" si="51"/>
        <v>918</v>
      </c>
      <c r="AG181" s="11">
        <f t="shared" si="51"/>
        <v>746</v>
      </c>
      <c r="AH181" s="11">
        <f t="shared" si="51"/>
        <v>748</v>
      </c>
      <c r="AI181" s="11">
        <f t="shared" si="51"/>
        <v>711</v>
      </c>
      <c r="AJ181" s="11">
        <f t="shared" si="51"/>
        <v>653</v>
      </c>
      <c r="AK181" s="11">
        <f t="shared" si="51"/>
        <v>561</v>
      </c>
      <c r="AL181" s="11">
        <f t="shared" si="51"/>
        <v>479</v>
      </c>
      <c r="AM181" s="11">
        <f t="shared" si="51"/>
        <v>403</v>
      </c>
      <c r="AN181" s="11">
        <f t="shared" si="51"/>
        <v>313</v>
      </c>
      <c r="AO181" s="11">
        <f t="shared" si="51"/>
        <v>219</v>
      </c>
      <c r="AP181" s="11">
        <f t="shared" si="51"/>
        <v>180</v>
      </c>
      <c r="AQ181" s="11">
        <f t="shared" si="51"/>
        <v>5860</v>
      </c>
      <c r="AR181" s="11">
        <f t="shared" si="51"/>
        <v>534</v>
      </c>
      <c r="AS181" s="11">
        <f t="shared" si="51"/>
        <v>416</v>
      </c>
      <c r="AT181" s="11">
        <f t="shared" si="51"/>
        <v>2415</v>
      </c>
      <c r="AU181" s="11">
        <f t="shared" si="51"/>
        <v>151</v>
      </c>
    </row>
    <row r="182" spans="1:47" s="10" customFormat="1" ht="12">
      <c r="A182" s="58">
        <v>180</v>
      </c>
      <c r="B182" s="58">
        <v>4489</v>
      </c>
      <c r="C182" s="59" t="s">
        <v>352</v>
      </c>
      <c r="D182" s="59" t="s">
        <v>319</v>
      </c>
      <c r="E182" s="59" t="s">
        <v>321</v>
      </c>
      <c r="F182" s="59" t="s">
        <v>196</v>
      </c>
      <c r="G182" s="12" t="s">
        <v>283</v>
      </c>
      <c r="H182" s="14">
        <f t="shared" ref="H182:H187" si="52">B182</f>
        <v>4489</v>
      </c>
      <c r="I182" s="14">
        <f t="shared" si="37"/>
        <v>1711</v>
      </c>
      <c r="J182" s="12">
        <f>VLOOKUP($B182,'[1]METAS 2019'!$D$4:$Q$843,5,0)</f>
        <v>21</v>
      </c>
      <c r="K182" s="12">
        <f>VLOOKUP($B182,'[1]METAS 2019'!$D$4:$Q$843,4,0)</f>
        <v>22</v>
      </c>
      <c r="L182" s="12">
        <f>VLOOKUP($B182,'[1]METAS 2019'!$D$4:$Q$843,11,0)</f>
        <v>29</v>
      </c>
      <c r="M182" s="12">
        <f>VLOOKUP($B182,'[1]METAS 2019'!$D$4:$Q$843,12,0)</f>
        <v>30</v>
      </c>
      <c r="N182" s="12">
        <f>VLOOKUP($B182,'[1]METAS 2019'!$D$4:$Q$843,13,0)</f>
        <v>31</v>
      </c>
      <c r="O182" s="12">
        <f>VLOOKUP($B182,'[1]METAS 2019'!$D$4:$Q$843,14,0)</f>
        <v>23</v>
      </c>
      <c r="P182" s="12">
        <f>VLOOKUP($B182,[2]ok!$AY$9:$CO$434,8,0)</f>
        <v>22</v>
      </c>
      <c r="Q182" s="12">
        <f>VLOOKUP($B182,[2]ok!$AY$9:$CO$434,9,0)</f>
        <v>21</v>
      </c>
      <c r="R182" s="12">
        <f>VLOOKUP($B182,[2]ok!$AY$9:$CO$434,10,0)</f>
        <v>23</v>
      </c>
      <c r="S182" s="12">
        <f>VLOOKUP($B182,[2]ok!$AY$9:$CO$434,11,0)</f>
        <v>22</v>
      </c>
      <c r="T182" s="12">
        <f>VLOOKUP($B182,[2]ok!$AY$9:$CO$434,12,0)</f>
        <v>25</v>
      </c>
      <c r="U182" s="12">
        <f>VLOOKUP($B182,[2]ok!$AY$9:$CO$434,13,0)</f>
        <v>25</v>
      </c>
      <c r="V182" s="12">
        <f>VLOOKUP($B182,[2]ok!$AY$9:$CO$434,14,0)</f>
        <v>26</v>
      </c>
      <c r="W182" s="12">
        <f>VLOOKUP($B182,[2]ok!$AY$9:$CO$434,15,0)</f>
        <v>26</v>
      </c>
      <c r="X182" s="12">
        <f>VLOOKUP($B182,[2]ok!$AY$9:$CO$434,16,0)</f>
        <v>29</v>
      </c>
      <c r="Y182" s="12">
        <f>VLOOKUP($B182,[2]ok!$AY$9:$CO$434,17,0)</f>
        <v>27</v>
      </c>
      <c r="Z182" s="12">
        <f>VLOOKUP($B182,[2]ok!$AY$9:$CO$434,18,0)</f>
        <v>25</v>
      </c>
      <c r="AA182" s="12">
        <f>VLOOKUP($B182,[2]ok!$AY$9:$CO$434,19,0)</f>
        <v>26</v>
      </c>
      <c r="AB182" s="12">
        <f>VLOOKUP($B182,[2]ok!$AY$9:$CO$434,20,0)</f>
        <v>26</v>
      </c>
      <c r="AC182" s="12">
        <f>VLOOKUP($B182,[2]ok!$AY$9:$CO$434,21,0)</f>
        <v>24</v>
      </c>
      <c r="AD182" s="12">
        <f>VLOOKUP($B182,[2]ok!$AY$9:$CO$434,22,0)</f>
        <v>120</v>
      </c>
      <c r="AE182" s="12">
        <f>VLOOKUP($B182,[2]ok!$AY$9:$CO$434,23,0)</f>
        <v>115</v>
      </c>
      <c r="AF182" s="12">
        <f>VLOOKUP($B182,[2]ok!$AY$9:$CO$434,24,0)</f>
        <v>134</v>
      </c>
      <c r="AG182" s="12">
        <f>VLOOKUP($B182,[2]ok!$AY$9:$CO$434,25,0)</f>
        <v>94</v>
      </c>
      <c r="AH182" s="12">
        <f>VLOOKUP($B182,[2]ok!$AY$9:$CO$434,26,0)</f>
        <v>114</v>
      </c>
      <c r="AI182" s="12">
        <f>VLOOKUP($B182,[2]ok!$AY$9:$CO$434,27,0)</f>
        <v>113</v>
      </c>
      <c r="AJ182" s="12">
        <f>VLOOKUP($B182,[2]ok!$AY$9:$CO$434,28,0)</f>
        <v>118</v>
      </c>
      <c r="AK182" s="12">
        <f>VLOOKUP($B182,[2]ok!$AY$9:$CO$434,29,0)</f>
        <v>99</v>
      </c>
      <c r="AL182" s="12">
        <f>VLOOKUP($B182,[2]ok!$AY$9:$CO$434,30,0)</f>
        <v>87</v>
      </c>
      <c r="AM182" s="12">
        <f>VLOOKUP($B182,[2]ok!$AY$9:$CO$434,31,0)</f>
        <v>63</v>
      </c>
      <c r="AN182" s="12">
        <f>VLOOKUP($B182,[2]ok!$AY$9:$CO$434,32,0)</f>
        <v>71</v>
      </c>
      <c r="AO182" s="12">
        <f>VLOOKUP($B182,[2]ok!$AY$9:$CO$434,33,0)</f>
        <v>41</v>
      </c>
      <c r="AP182" s="12">
        <f>VLOOKUP($B182,[2]ok!$AY$9:$CO$434,34,0)</f>
        <v>39</v>
      </c>
      <c r="AQ182" s="12">
        <f>VLOOKUP($B182,[2]ok!$AY$9:$CO$434,39,0)</f>
        <v>891</v>
      </c>
      <c r="AR182" s="12">
        <f>VLOOKUP($B182,[2]ok!$AY$9:$CO$434,40,0)</f>
        <v>65</v>
      </c>
      <c r="AS182" s="12">
        <f>VLOOKUP($B182,[2]ok!$AY$9:$CO$434,41,0)</f>
        <v>64</v>
      </c>
      <c r="AT182" s="12">
        <f>VLOOKUP($B182,[2]ok!$AY$9:$CO$434,42,0)</f>
        <v>356</v>
      </c>
      <c r="AU182" s="12">
        <f>VLOOKUP($B182,[2]ok!$AY$9:$CO$434,43,0)</f>
        <v>13</v>
      </c>
    </row>
    <row r="183" spans="1:47" s="10" customFormat="1" ht="12">
      <c r="A183" s="58">
        <v>181</v>
      </c>
      <c r="B183" s="58">
        <v>4491</v>
      </c>
      <c r="C183" s="59" t="s">
        <v>352</v>
      </c>
      <c r="D183" s="59" t="s">
        <v>319</v>
      </c>
      <c r="E183" s="59" t="s">
        <v>321</v>
      </c>
      <c r="F183" s="59" t="s">
        <v>187</v>
      </c>
      <c r="G183" s="12" t="s">
        <v>266</v>
      </c>
      <c r="H183" s="14">
        <f t="shared" si="52"/>
        <v>4491</v>
      </c>
      <c r="I183" s="14">
        <f t="shared" si="37"/>
        <v>1702</v>
      </c>
      <c r="J183" s="12">
        <f>VLOOKUP($B183,'[1]METAS 2019'!$D$4:$Q$843,5,0)</f>
        <v>30</v>
      </c>
      <c r="K183" s="12">
        <f>VLOOKUP($B183,'[1]METAS 2019'!$D$4:$Q$843,4,0)</f>
        <v>29</v>
      </c>
      <c r="L183" s="12">
        <f>VLOOKUP($B183,'[1]METAS 2019'!$D$4:$Q$843,11,0)</f>
        <v>29</v>
      </c>
      <c r="M183" s="12">
        <f>VLOOKUP($B183,'[1]METAS 2019'!$D$4:$Q$843,12,0)</f>
        <v>31</v>
      </c>
      <c r="N183" s="12">
        <f>VLOOKUP($B183,'[1]METAS 2019'!$D$4:$Q$843,13,0)</f>
        <v>29</v>
      </c>
      <c r="O183" s="12">
        <f>VLOOKUP($B183,'[1]METAS 2019'!$D$4:$Q$843,14,0)</f>
        <v>32</v>
      </c>
      <c r="P183" s="12">
        <f>VLOOKUP($B183,[2]ok!$AY$9:$CO$434,8,0)</f>
        <v>34</v>
      </c>
      <c r="Q183" s="12">
        <f>VLOOKUP($B183,[2]ok!$AY$9:$CO$434,9,0)</f>
        <v>34</v>
      </c>
      <c r="R183" s="12">
        <f>VLOOKUP($B183,[2]ok!$AY$9:$CO$434,10,0)</f>
        <v>35</v>
      </c>
      <c r="S183" s="12">
        <f>VLOOKUP($B183,[2]ok!$AY$9:$CO$434,11,0)</f>
        <v>34</v>
      </c>
      <c r="T183" s="12">
        <f>VLOOKUP($B183,[2]ok!$AY$9:$CO$434,12,0)</f>
        <v>34</v>
      </c>
      <c r="U183" s="12">
        <f>VLOOKUP($B183,[2]ok!$AY$9:$CO$434,13,0)</f>
        <v>34</v>
      </c>
      <c r="V183" s="12">
        <f>VLOOKUP($B183,[2]ok!$AY$9:$CO$434,14,0)</f>
        <v>34</v>
      </c>
      <c r="W183" s="12">
        <f>VLOOKUP($B183,[2]ok!$AY$9:$CO$434,15,0)</f>
        <v>32</v>
      </c>
      <c r="X183" s="12">
        <f>VLOOKUP($B183,[2]ok!$AY$9:$CO$434,16,0)</f>
        <v>29</v>
      </c>
      <c r="Y183" s="12">
        <f>VLOOKUP($B183,[2]ok!$AY$9:$CO$434,17,0)</f>
        <v>28</v>
      </c>
      <c r="Z183" s="12">
        <f>VLOOKUP($B183,[2]ok!$AY$9:$CO$434,18,0)</f>
        <v>26</v>
      </c>
      <c r="AA183" s="12">
        <f>VLOOKUP($B183,[2]ok!$AY$9:$CO$434,19,0)</f>
        <v>25</v>
      </c>
      <c r="AB183" s="12">
        <f>VLOOKUP($B183,[2]ok!$AY$9:$CO$434,20,0)</f>
        <v>23</v>
      </c>
      <c r="AC183" s="12">
        <f>VLOOKUP($B183,[2]ok!$AY$9:$CO$434,21,0)</f>
        <v>22</v>
      </c>
      <c r="AD183" s="12">
        <f>VLOOKUP($B183,[2]ok!$AY$9:$CO$434,22,0)</f>
        <v>102</v>
      </c>
      <c r="AE183" s="12">
        <f>VLOOKUP($B183,[2]ok!$AY$9:$CO$434,23,0)</f>
        <v>118</v>
      </c>
      <c r="AF183" s="12">
        <f>VLOOKUP($B183,[2]ok!$AY$9:$CO$434,24,0)</f>
        <v>137</v>
      </c>
      <c r="AG183" s="12">
        <f>VLOOKUP($B183,[2]ok!$AY$9:$CO$434,25,0)</f>
        <v>121</v>
      </c>
      <c r="AH183" s="12">
        <f>VLOOKUP($B183,[2]ok!$AY$9:$CO$434,26,0)</f>
        <v>106</v>
      </c>
      <c r="AI183" s="12">
        <f>VLOOKUP($B183,[2]ok!$AY$9:$CO$434,27,0)</f>
        <v>100</v>
      </c>
      <c r="AJ183" s="12">
        <f>VLOOKUP($B183,[2]ok!$AY$9:$CO$434,28,0)</f>
        <v>97</v>
      </c>
      <c r="AK183" s="12">
        <f>VLOOKUP($B183,[2]ok!$AY$9:$CO$434,29,0)</f>
        <v>78</v>
      </c>
      <c r="AL183" s="12">
        <f>VLOOKUP($B183,[2]ok!$AY$9:$CO$434,30,0)</f>
        <v>70</v>
      </c>
      <c r="AM183" s="12">
        <f>VLOOKUP($B183,[2]ok!$AY$9:$CO$434,31,0)</f>
        <v>53</v>
      </c>
      <c r="AN183" s="12">
        <f>VLOOKUP($B183,[2]ok!$AY$9:$CO$434,32,0)</f>
        <v>50</v>
      </c>
      <c r="AO183" s="12">
        <f>VLOOKUP($B183,[2]ok!$AY$9:$CO$434,33,0)</f>
        <v>36</v>
      </c>
      <c r="AP183" s="12">
        <f>VLOOKUP($B183,[2]ok!$AY$9:$CO$434,34,0)</f>
        <v>30</v>
      </c>
      <c r="AQ183" s="12">
        <f>VLOOKUP($B183,[2]ok!$AY$9:$CO$434,39,0)</f>
        <v>878</v>
      </c>
      <c r="AR183" s="12">
        <f>VLOOKUP($B183,[2]ok!$AY$9:$CO$434,40,0)</f>
        <v>78</v>
      </c>
      <c r="AS183" s="12">
        <f>VLOOKUP($B183,[2]ok!$AY$9:$CO$434,41,0)</f>
        <v>54</v>
      </c>
      <c r="AT183" s="12">
        <f>VLOOKUP($B183,[2]ok!$AY$9:$CO$434,42,0)</f>
        <v>368</v>
      </c>
      <c r="AU183" s="12">
        <f>VLOOKUP($B183,[2]ok!$AY$9:$CO$434,43,0)</f>
        <v>28</v>
      </c>
    </row>
    <row r="184" spans="1:47" s="10" customFormat="1" ht="12">
      <c r="A184" s="58">
        <v>182</v>
      </c>
      <c r="B184" s="58">
        <v>4493</v>
      </c>
      <c r="C184" s="59" t="s">
        <v>352</v>
      </c>
      <c r="D184" s="59" t="s">
        <v>319</v>
      </c>
      <c r="E184" s="59" t="s">
        <v>321</v>
      </c>
      <c r="F184" s="59" t="s">
        <v>188</v>
      </c>
      <c r="G184" s="12" t="s">
        <v>266</v>
      </c>
      <c r="H184" s="14">
        <f t="shared" si="52"/>
        <v>4493</v>
      </c>
      <c r="I184" s="14">
        <f t="shared" si="37"/>
        <v>525</v>
      </c>
      <c r="J184" s="12">
        <f>VLOOKUP($B184,'[1]METAS 2019'!$D$4:$Q$843,5,0)</f>
        <v>9</v>
      </c>
      <c r="K184" s="12">
        <f>VLOOKUP($B184,'[1]METAS 2019'!$D$4:$Q$843,4,0)</f>
        <v>11</v>
      </c>
      <c r="L184" s="12">
        <f>VLOOKUP($B184,'[1]METAS 2019'!$D$4:$Q$843,11,0)</f>
        <v>12</v>
      </c>
      <c r="M184" s="12">
        <f>VLOOKUP($B184,'[1]METAS 2019'!$D$4:$Q$843,12,0)</f>
        <v>12</v>
      </c>
      <c r="N184" s="12">
        <f>VLOOKUP($B184,'[1]METAS 2019'!$D$4:$Q$843,13,0)</f>
        <v>14</v>
      </c>
      <c r="O184" s="12">
        <f>VLOOKUP($B184,'[1]METAS 2019'!$D$4:$Q$843,14,0)</f>
        <v>11</v>
      </c>
      <c r="P184" s="12">
        <f>VLOOKUP($B184,[2]ok!$AY$9:$CO$434,8,0)</f>
        <v>10</v>
      </c>
      <c r="Q184" s="12">
        <f>VLOOKUP($B184,[2]ok!$AY$9:$CO$434,9,0)</f>
        <v>10</v>
      </c>
      <c r="R184" s="12">
        <f>VLOOKUP($B184,[2]ok!$AY$9:$CO$434,10,0)</f>
        <v>10</v>
      </c>
      <c r="S184" s="12">
        <f>VLOOKUP($B184,[2]ok!$AY$9:$CO$434,11,0)</f>
        <v>10</v>
      </c>
      <c r="T184" s="12">
        <f>VLOOKUP($B184,[2]ok!$AY$9:$CO$434,12,0)</f>
        <v>10</v>
      </c>
      <c r="U184" s="12">
        <f>VLOOKUP($B184,[2]ok!$AY$9:$CO$434,13,0)</f>
        <v>10</v>
      </c>
      <c r="V184" s="12">
        <f>VLOOKUP($B184,[2]ok!$AY$9:$CO$434,14,0)</f>
        <v>10</v>
      </c>
      <c r="W184" s="12">
        <f>VLOOKUP($B184,[2]ok!$AY$9:$CO$434,15,0)</f>
        <v>10</v>
      </c>
      <c r="X184" s="12">
        <f>VLOOKUP($B184,[2]ok!$AY$9:$CO$434,16,0)</f>
        <v>9</v>
      </c>
      <c r="Y184" s="12">
        <f>VLOOKUP($B184,[2]ok!$AY$9:$CO$434,17,0)</f>
        <v>8</v>
      </c>
      <c r="Z184" s="12">
        <f>VLOOKUP($B184,[2]ok!$AY$9:$CO$434,18,0)</f>
        <v>8</v>
      </c>
      <c r="AA184" s="12">
        <f>VLOOKUP($B184,[2]ok!$AY$9:$CO$434,19,0)</f>
        <v>7</v>
      </c>
      <c r="AB184" s="12">
        <f>VLOOKUP($B184,[2]ok!$AY$9:$CO$434,20,0)</f>
        <v>7</v>
      </c>
      <c r="AC184" s="12">
        <f>VLOOKUP($B184,[2]ok!$AY$9:$CO$434,21,0)</f>
        <v>7</v>
      </c>
      <c r="AD184" s="12">
        <f>VLOOKUP($B184,[2]ok!$AY$9:$CO$434,22,0)</f>
        <v>31</v>
      </c>
      <c r="AE184" s="12">
        <f>VLOOKUP($B184,[2]ok!$AY$9:$CO$434,23,0)</f>
        <v>36</v>
      </c>
      <c r="AF184" s="12">
        <f>VLOOKUP($B184,[2]ok!$AY$9:$CO$434,24,0)</f>
        <v>41</v>
      </c>
      <c r="AG184" s="12">
        <f>VLOOKUP($B184,[2]ok!$AY$9:$CO$434,25,0)</f>
        <v>36</v>
      </c>
      <c r="AH184" s="12">
        <f>VLOOKUP($B184,[2]ok!$AY$9:$CO$434,26,0)</f>
        <v>32</v>
      </c>
      <c r="AI184" s="12">
        <f>VLOOKUP($B184,[2]ok!$AY$9:$CO$434,27,0)</f>
        <v>30</v>
      </c>
      <c r="AJ184" s="12">
        <f>VLOOKUP($B184,[2]ok!$AY$9:$CO$434,28,0)</f>
        <v>29</v>
      </c>
      <c r="AK184" s="12">
        <f>VLOOKUP($B184,[2]ok!$AY$9:$CO$434,29,0)</f>
        <v>23</v>
      </c>
      <c r="AL184" s="12">
        <f>VLOOKUP($B184,[2]ok!$AY$9:$CO$434,30,0)</f>
        <v>21</v>
      </c>
      <c r="AM184" s="12">
        <f>VLOOKUP($B184,[2]ok!$AY$9:$CO$434,31,0)</f>
        <v>16</v>
      </c>
      <c r="AN184" s="12">
        <f>VLOOKUP($B184,[2]ok!$AY$9:$CO$434,32,0)</f>
        <v>15</v>
      </c>
      <c r="AO184" s="12">
        <f>VLOOKUP($B184,[2]ok!$AY$9:$CO$434,33,0)</f>
        <v>11</v>
      </c>
      <c r="AP184" s="12">
        <f>VLOOKUP($B184,[2]ok!$AY$9:$CO$434,34,0)</f>
        <v>9</v>
      </c>
      <c r="AQ184" s="12">
        <f>VLOOKUP($B184,[2]ok!$AY$9:$CO$434,39,0)</f>
        <v>264</v>
      </c>
      <c r="AR184" s="12">
        <f>VLOOKUP($B184,[2]ok!$AY$9:$CO$434,40,0)</f>
        <v>24</v>
      </c>
      <c r="AS184" s="12">
        <f>VLOOKUP($B184,[2]ok!$AY$9:$CO$434,41,0)</f>
        <v>16</v>
      </c>
      <c r="AT184" s="12">
        <f>VLOOKUP($B184,[2]ok!$AY$9:$CO$434,42,0)</f>
        <v>110</v>
      </c>
      <c r="AU184" s="12">
        <f>VLOOKUP($B184,[2]ok!$AY$9:$CO$434,43,0)</f>
        <v>11</v>
      </c>
    </row>
    <row r="185" spans="1:47" s="10" customFormat="1" ht="12">
      <c r="A185" s="58">
        <v>183</v>
      </c>
      <c r="B185" s="58">
        <v>4492</v>
      </c>
      <c r="C185" s="59" t="s">
        <v>352</v>
      </c>
      <c r="D185" s="59" t="s">
        <v>319</v>
      </c>
      <c r="E185" s="59" t="s">
        <v>321</v>
      </c>
      <c r="F185" s="59" t="s">
        <v>190</v>
      </c>
      <c r="G185" s="12" t="s">
        <v>271</v>
      </c>
      <c r="H185" s="14">
        <f t="shared" si="52"/>
        <v>4492</v>
      </c>
      <c r="I185" s="14">
        <f t="shared" si="37"/>
        <v>2404</v>
      </c>
      <c r="J185" s="12">
        <f>VLOOKUP($B185,'[1]METAS 2019'!$D$4:$Q$843,5,0)</f>
        <v>55</v>
      </c>
      <c r="K185" s="12">
        <f>VLOOKUP($B185,'[1]METAS 2019'!$D$4:$Q$843,4,0)</f>
        <v>54</v>
      </c>
      <c r="L185" s="12">
        <f>VLOOKUP($B185,'[1]METAS 2019'!$D$4:$Q$843,11,0)</f>
        <v>59</v>
      </c>
      <c r="M185" s="12">
        <f>VLOOKUP($B185,'[1]METAS 2019'!$D$4:$Q$843,12,0)</f>
        <v>37</v>
      </c>
      <c r="N185" s="12">
        <f>VLOOKUP($B185,'[1]METAS 2019'!$D$4:$Q$843,13,0)</f>
        <v>54</v>
      </c>
      <c r="O185" s="12">
        <f>VLOOKUP($B185,'[1]METAS 2019'!$D$4:$Q$843,14,0)</f>
        <v>50</v>
      </c>
      <c r="P185" s="12">
        <f>VLOOKUP($B185,[2]ok!$AY$9:$CO$434,8,0)</f>
        <v>37</v>
      </c>
      <c r="Q185" s="12">
        <f>VLOOKUP($B185,[2]ok!$AY$9:$CO$434,9,0)</f>
        <v>39</v>
      </c>
      <c r="R185" s="12">
        <f>VLOOKUP($B185,[2]ok!$AY$9:$CO$434,10,0)</f>
        <v>40</v>
      </c>
      <c r="S185" s="12">
        <f>VLOOKUP($B185,[2]ok!$AY$9:$CO$434,11,0)</f>
        <v>43</v>
      </c>
      <c r="T185" s="12">
        <f>VLOOKUP($B185,[2]ok!$AY$9:$CO$434,12,0)</f>
        <v>42</v>
      </c>
      <c r="U185" s="12">
        <f>VLOOKUP($B185,[2]ok!$AY$9:$CO$434,13,0)</f>
        <v>44</v>
      </c>
      <c r="V185" s="12">
        <f>VLOOKUP($B185,[2]ok!$AY$9:$CO$434,14,0)</f>
        <v>44</v>
      </c>
      <c r="W185" s="12">
        <f>VLOOKUP($B185,[2]ok!$AY$9:$CO$434,15,0)</f>
        <v>42</v>
      </c>
      <c r="X185" s="12">
        <f>VLOOKUP($B185,[2]ok!$AY$9:$CO$434,16,0)</f>
        <v>40</v>
      </c>
      <c r="Y185" s="12">
        <f>VLOOKUP($B185,[2]ok!$AY$9:$CO$434,17,0)</f>
        <v>39</v>
      </c>
      <c r="Z185" s="12">
        <f>VLOOKUP($B185,[2]ok!$AY$9:$CO$434,18,0)</f>
        <v>38</v>
      </c>
      <c r="AA185" s="12">
        <f>VLOOKUP($B185,[2]ok!$AY$9:$CO$434,19,0)</f>
        <v>36</v>
      </c>
      <c r="AB185" s="12">
        <f>VLOOKUP($B185,[2]ok!$AY$9:$CO$434,20,0)</f>
        <v>34</v>
      </c>
      <c r="AC185" s="12">
        <f>VLOOKUP($B185,[2]ok!$AY$9:$CO$434,21,0)</f>
        <v>36</v>
      </c>
      <c r="AD185" s="12">
        <f>VLOOKUP($B185,[2]ok!$AY$9:$CO$434,22,0)</f>
        <v>140</v>
      </c>
      <c r="AE185" s="12">
        <f>VLOOKUP($B185,[2]ok!$AY$9:$CO$434,23,0)</f>
        <v>159</v>
      </c>
      <c r="AF185" s="12">
        <f>VLOOKUP($B185,[2]ok!$AY$9:$CO$434,24,0)</f>
        <v>189</v>
      </c>
      <c r="AG185" s="12">
        <f>VLOOKUP($B185,[2]ok!$AY$9:$CO$434,25,0)</f>
        <v>169</v>
      </c>
      <c r="AH185" s="12">
        <f>VLOOKUP($B185,[2]ok!$AY$9:$CO$434,26,0)</f>
        <v>180</v>
      </c>
      <c r="AI185" s="12">
        <f>VLOOKUP($B185,[2]ok!$AY$9:$CO$434,27,0)</f>
        <v>141</v>
      </c>
      <c r="AJ185" s="12">
        <f>VLOOKUP($B185,[2]ok!$AY$9:$CO$434,28,0)</f>
        <v>144</v>
      </c>
      <c r="AK185" s="12">
        <f>VLOOKUP($B185,[2]ok!$AY$9:$CO$434,29,0)</f>
        <v>105</v>
      </c>
      <c r="AL185" s="12">
        <f>VLOOKUP($B185,[2]ok!$AY$9:$CO$434,30,0)</f>
        <v>94</v>
      </c>
      <c r="AM185" s="12">
        <f>VLOOKUP($B185,[2]ok!$AY$9:$CO$434,31,0)</f>
        <v>87</v>
      </c>
      <c r="AN185" s="12">
        <f>VLOOKUP($B185,[2]ok!$AY$9:$CO$434,32,0)</f>
        <v>49</v>
      </c>
      <c r="AO185" s="12">
        <f>VLOOKUP($B185,[2]ok!$AY$9:$CO$434,33,0)</f>
        <v>43</v>
      </c>
      <c r="AP185" s="12">
        <f>VLOOKUP($B185,[2]ok!$AY$9:$CO$434,34,0)</f>
        <v>41</v>
      </c>
      <c r="AQ185" s="12">
        <f>VLOOKUP($B185,[2]ok!$AY$9:$CO$434,39,0)</f>
        <v>1182</v>
      </c>
      <c r="AR185" s="12">
        <f>VLOOKUP($B185,[2]ok!$AY$9:$CO$434,40,0)</f>
        <v>110</v>
      </c>
      <c r="AS185" s="12">
        <f>VLOOKUP($B185,[2]ok!$AY$9:$CO$434,41,0)</f>
        <v>82</v>
      </c>
      <c r="AT185" s="12">
        <f>VLOOKUP($B185,[2]ok!$AY$9:$CO$434,42,0)</f>
        <v>501</v>
      </c>
      <c r="AU185" s="12">
        <f>VLOOKUP($B185,[2]ok!$AY$9:$CO$434,43,0)</f>
        <v>38</v>
      </c>
    </row>
    <row r="186" spans="1:47" s="10" customFormat="1" ht="12">
      <c r="A186" s="58">
        <v>184</v>
      </c>
      <c r="B186" s="58">
        <v>4494</v>
      </c>
      <c r="C186" s="59" t="s">
        <v>352</v>
      </c>
      <c r="D186" s="59" t="s">
        <v>319</v>
      </c>
      <c r="E186" s="59" t="s">
        <v>321</v>
      </c>
      <c r="F186" s="59" t="s">
        <v>197</v>
      </c>
      <c r="G186" s="12" t="s">
        <v>271</v>
      </c>
      <c r="H186" s="14">
        <f t="shared" si="52"/>
        <v>4494</v>
      </c>
      <c r="I186" s="14">
        <f t="shared" si="37"/>
        <v>3936</v>
      </c>
      <c r="J186" s="12">
        <f>VLOOKUP($B186,'[1]METAS 2019'!$D$4:$Q$843,5,0)</f>
        <v>55</v>
      </c>
      <c r="K186" s="12">
        <f>VLOOKUP($B186,'[1]METAS 2019'!$D$4:$Q$843,4,0)</f>
        <v>52</v>
      </c>
      <c r="L186" s="12">
        <f>VLOOKUP($B186,'[1]METAS 2019'!$D$4:$Q$843,11,0)</f>
        <v>57</v>
      </c>
      <c r="M186" s="12">
        <f>VLOOKUP($B186,'[1]METAS 2019'!$D$4:$Q$843,12,0)</f>
        <v>53</v>
      </c>
      <c r="N186" s="12">
        <f>VLOOKUP($B186,'[1]METAS 2019'!$D$4:$Q$843,13,0)</f>
        <v>81</v>
      </c>
      <c r="O186" s="12">
        <f>VLOOKUP($B186,'[1]METAS 2019'!$D$4:$Q$843,14,0)</f>
        <v>79</v>
      </c>
      <c r="P186" s="12">
        <f>VLOOKUP($B186,[2]ok!$AY$9:$CO$434,8,0)</f>
        <v>77</v>
      </c>
      <c r="Q186" s="12">
        <f>VLOOKUP($B186,[2]ok!$AY$9:$CO$434,9,0)</f>
        <v>79</v>
      </c>
      <c r="R186" s="12">
        <f>VLOOKUP($B186,[2]ok!$AY$9:$CO$434,10,0)</f>
        <v>80</v>
      </c>
      <c r="S186" s="12">
        <f>VLOOKUP($B186,[2]ok!$AY$9:$CO$434,11,0)</f>
        <v>77</v>
      </c>
      <c r="T186" s="12">
        <f>VLOOKUP($B186,[2]ok!$AY$9:$CO$434,12,0)</f>
        <v>82</v>
      </c>
      <c r="U186" s="12">
        <f>VLOOKUP($B186,[2]ok!$AY$9:$CO$434,13,0)</f>
        <v>83</v>
      </c>
      <c r="V186" s="12">
        <f>VLOOKUP($B186,[2]ok!$AY$9:$CO$434,14,0)</f>
        <v>83</v>
      </c>
      <c r="W186" s="12">
        <f>VLOOKUP($B186,[2]ok!$AY$9:$CO$434,15,0)</f>
        <v>81</v>
      </c>
      <c r="X186" s="12">
        <f>VLOOKUP($B186,[2]ok!$AY$9:$CO$434,16,0)</f>
        <v>77</v>
      </c>
      <c r="Y186" s="12">
        <f>VLOOKUP($B186,[2]ok!$AY$9:$CO$434,17,0)</f>
        <v>75</v>
      </c>
      <c r="Z186" s="12">
        <f>VLOOKUP($B186,[2]ok!$AY$9:$CO$434,18,0)</f>
        <v>72</v>
      </c>
      <c r="AA186" s="12">
        <f>VLOOKUP($B186,[2]ok!$AY$9:$CO$434,19,0)</f>
        <v>70</v>
      </c>
      <c r="AB186" s="12">
        <f>VLOOKUP($B186,[2]ok!$AY$9:$CO$434,20,0)</f>
        <v>66</v>
      </c>
      <c r="AC186" s="12">
        <f>VLOOKUP($B186,[2]ok!$AY$9:$CO$434,21,0)</f>
        <v>60</v>
      </c>
      <c r="AD186" s="12">
        <f>VLOOKUP($B186,[2]ok!$AY$9:$CO$434,22,0)</f>
        <v>261</v>
      </c>
      <c r="AE186" s="12">
        <f>VLOOKUP($B186,[2]ok!$AY$9:$CO$434,23,0)</f>
        <v>245</v>
      </c>
      <c r="AF186" s="12">
        <f>VLOOKUP($B186,[2]ok!$AY$9:$CO$434,24,0)</f>
        <v>325</v>
      </c>
      <c r="AG186" s="12">
        <f>VLOOKUP($B186,[2]ok!$AY$9:$CO$434,25,0)</f>
        <v>246</v>
      </c>
      <c r="AH186" s="12">
        <f>VLOOKUP($B186,[2]ok!$AY$9:$CO$434,26,0)</f>
        <v>245</v>
      </c>
      <c r="AI186" s="12">
        <f>VLOOKUP($B186,[2]ok!$AY$9:$CO$434,27,0)</f>
        <v>261</v>
      </c>
      <c r="AJ186" s="12">
        <f>VLOOKUP($B186,[2]ok!$AY$9:$CO$434,28,0)</f>
        <v>201</v>
      </c>
      <c r="AK186" s="12">
        <f>VLOOKUP($B186,[2]ok!$AY$9:$CO$434,29,0)</f>
        <v>204</v>
      </c>
      <c r="AL186" s="12">
        <f>VLOOKUP($B186,[2]ok!$AY$9:$CO$434,30,0)</f>
        <v>160</v>
      </c>
      <c r="AM186" s="12">
        <f>VLOOKUP($B186,[2]ok!$AY$9:$CO$434,31,0)</f>
        <v>149</v>
      </c>
      <c r="AN186" s="12">
        <f>VLOOKUP($B186,[2]ok!$AY$9:$CO$434,32,0)</f>
        <v>95</v>
      </c>
      <c r="AO186" s="12">
        <f>VLOOKUP($B186,[2]ok!$AY$9:$CO$434,33,0)</f>
        <v>64</v>
      </c>
      <c r="AP186" s="12">
        <f>VLOOKUP($B186,[2]ok!$AY$9:$CO$434,34,0)</f>
        <v>41</v>
      </c>
      <c r="AQ186" s="12">
        <f>VLOOKUP($B186,[2]ok!$AY$9:$CO$434,39,0)</f>
        <v>2059</v>
      </c>
      <c r="AR186" s="12">
        <f>VLOOKUP($B186,[2]ok!$AY$9:$CO$434,40,0)</f>
        <v>204</v>
      </c>
      <c r="AS186" s="12">
        <f>VLOOKUP($B186,[2]ok!$AY$9:$CO$434,41,0)</f>
        <v>164</v>
      </c>
      <c r="AT186" s="12">
        <f>VLOOKUP($B186,[2]ok!$AY$9:$CO$434,42,0)</f>
        <v>835</v>
      </c>
      <c r="AU186" s="12">
        <f>VLOOKUP($B186,[2]ok!$AY$9:$CO$434,43,0)</f>
        <v>48</v>
      </c>
    </row>
    <row r="187" spans="1:47" s="10" customFormat="1" ht="12">
      <c r="A187" s="58">
        <v>185</v>
      </c>
      <c r="B187" s="58">
        <v>4490</v>
      </c>
      <c r="C187" s="59" t="s">
        <v>352</v>
      </c>
      <c r="D187" s="59" t="s">
        <v>319</v>
      </c>
      <c r="E187" s="59" t="s">
        <v>321</v>
      </c>
      <c r="F187" s="59" t="s">
        <v>189</v>
      </c>
      <c r="G187" s="12" t="s">
        <v>266</v>
      </c>
      <c r="H187" s="14">
        <f t="shared" si="52"/>
        <v>4490</v>
      </c>
      <c r="I187" s="14">
        <f t="shared" si="37"/>
        <v>1142</v>
      </c>
      <c r="J187" s="12">
        <f>VLOOKUP($B187,'[1]METAS 2019'!$D$4:$Q$843,5,0)</f>
        <v>20</v>
      </c>
      <c r="K187" s="12">
        <f>VLOOKUP($B187,'[1]METAS 2019'!$D$4:$Q$843,4,0)</f>
        <v>20</v>
      </c>
      <c r="L187" s="12">
        <f>VLOOKUP($B187,'[1]METAS 2019'!$D$4:$Q$843,11,0)</f>
        <v>23</v>
      </c>
      <c r="M187" s="12">
        <f>VLOOKUP($B187,'[1]METAS 2019'!$D$4:$Q$843,12,0)</f>
        <v>23</v>
      </c>
      <c r="N187" s="12">
        <f>VLOOKUP($B187,'[1]METAS 2019'!$D$4:$Q$843,13,0)</f>
        <v>18</v>
      </c>
      <c r="O187" s="12">
        <f>VLOOKUP($B187,'[1]METAS 2019'!$D$4:$Q$843,14,0)</f>
        <v>23</v>
      </c>
      <c r="P187" s="12">
        <f>VLOOKUP($B187,[2]ok!$AY$9:$CO$434,8,0)</f>
        <v>23</v>
      </c>
      <c r="Q187" s="12">
        <f>VLOOKUP($B187,[2]ok!$AY$9:$CO$434,9,0)</f>
        <v>22</v>
      </c>
      <c r="R187" s="12">
        <f>VLOOKUP($B187,[2]ok!$AY$9:$CO$434,10,0)</f>
        <v>23</v>
      </c>
      <c r="S187" s="12">
        <f>VLOOKUP($B187,[2]ok!$AY$9:$CO$434,11,0)</f>
        <v>22</v>
      </c>
      <c r="T187" s="12">
        <f>VLOOKUP($B187,[2]ok!$AY$9:$CO$434,12,0)</f>
        <v>23</v>
      </c>
      <c r="U187" s="12">
        <f>VLOOKUP($B187,[2]ok!$AY$9:$CO$434,13,0)</f>
        <v>23</v>
      </c>
      <c r="V187" s="12">
        <f>VLOOKUP($B187,[2]ok!$AY$9:$CO$434,14,0)</f>
        <v>23</v>
      </c>
      <c r="W187" s="12">
        <f>VLOOKUP($B187,[2]ok!$AY$9:$CO$434,15,0)</f>
        <v>22</v>
      </c>
      <c r="X187" s="12">
        <f>VLOOKUP($B187,[2]ok!$AY$9:$CO$434,16,0)</f>
        <v>19</v>
      </c>
      <c r="Y187" s="12">
        <f>VLOOKUP($B187,[2]ok!$AY$9:$CO$434,17,0)</f>
        <v>19</v>
      </c>
      <c r="Z187" s="12">
        <f>VLOOKUP($B187,[2]ok!$AY$9:$CO$434,18,0)</f>
        <v>17</v>
      </c>
      <c r="AA187" s="12">
        <f>VLOOKUP($B187,[2]ok!$AY$9:$CO$434,19,0)</f>
        <v>17</v>
      </c>
      <c r="AB187" s="12">
        <f>VLOOKUP($B187,[2]ok!$AY$9:$CO$434,20,0)</f>
        <v>16</v>
      </c>
      <c r="AC187" s="12">
        <f>VLOOKUP($B187,[2]ok!$AY$9:$CO$434,21,0)</f>
        <v>15</v>
      </c>
      <c r="AD187" s="12">
        <f>VLOOKUP($B187,[2]ok!$AY$9:$CO$434,22,0)</f>
        <v>68</v>
      </c>
      <c r="AE187" s="12">
        <f>VLOOKUP($B187,[2]ok!$AY$9:$CO$434,23,0)</f>
        <v>79</v>
      </c>
      <c r="AF187" s="12">
        <f>VLOOKUP($B187,[2]ok!$AY$9:$CO$434,24,0)</f>
        <v>92</v>
      </c>
      <c r="AG187" s="12">
        <f>VLOOKUP($B187,[2]ok!$AY$9:$CO$434,25,0)</f>
        <v>80</v>
      </c>
      <c r="AH187" s="12">
        <f>VLOOKUP($B187,[2]ok!$AY$9:$CO$434,26,0)</f>
        <v>71</v>
      </c>
      <c r="AI187" s="12">
        <f>VLOOKUP($B187,[2]ok!$AY$9:$CO$434,27,0)</f>
        <v>66</v>
      </c>
      <c r="AJ187" s="12">
        <f>VLOOKUP($B187,[2]ok!$AY$9:$CO$434,28,0)</f>
        <v>64</v>
      </c>
      <c r="AK187" s="12">
        <f>VLOOKUP($B187,[2]ok!$AY$9:$CO$434,29,0)</f>
        <v>52</v>
      </c>
      <c r="AL187" s="12">
        <f>VLOOKUP($B187,[2]ok!$AY$9:$CO$434,30,0)</f>
        <v>47</v>
      </c>
      <c r="AM187" s="12">
        <f>VLOOKUP($B187,[2]ok!$AY$9:$CO$434,31,0)</f>
        <v>35</v>
      </c>
      <c r="AN187" s="12">
        <f>VLOOKUP($B187,[2]ok!$AY$9:$CO$434,32,0)</f>
        <v>33</v>
      </c>
      <c r="AO187" s="12">
        <f>VLOOKUP($B187,[2]ok!$AY$9:$CO$434,33,0)</f>
        <v>24</v>
      </c>
      <c r="AP187" s="12">
        <f>VLOOKUP($B187,[2]ok!$AY$9:$CO$434,34,0)</f>
        <v>20</v>
      </c>
      <c r="AQ187" s="12">
        <f>VLOOKUP($B187,[2]ok!$AY$9:$CO$434,39,0)</f>
        <v>586</v>
      </c>
      <c r="AR187" s="12">
        <f>VLOOKUP($B187,[2]ok!$AY$9:$CO$434,40,0)</f>
        <v>53</v>
      </c>
      <c r="AS187" s="12">
        <f>VLOOKUP($B187,[2]ok!$AY$9:$CO$434,41,0)</f>
        <v>36</v>
      </c>
      <c r="AT187" s="12">
        <f>VLOOKUP($B187,[2]ok!$AY$9:$CO$434,42,0)</f>
        <v>245</v>
      </c>
      <c r="AU187" s="12">
        <f>VLOOKUP($B187,[2]ok!$AY$9:$CO$434,43,0)</f>
        <v>13</v>
      </c>
    </row>
    <row r="188" spans="1:47" s="10" customFormat="1" ht="12">
      <c r="A188" s="54">
        <v>186</v>
      </c>
      <c r="B188" s="54"/>
      <c r="C188" s="55" t="s">
        <v>352</v>
      </c>
      <c r="D188" s="55" t="s">
        <v>319</v>
      </c>
      <c r="E188" s="55" t="s">
        <v>322</v>
      </c>
      <c r="F188" s="55" t="s">
        <v>322</v>
      </c>
      <c r="G188" s="11" t="s">
        <v>1214</v>
      </c>
      <c r="H188" s="29"/>
      <c r="I188" s="29">
        <f t="shared" si="37"/>
        <v>15372</v>
      </c>
      <c r="J188" s="11">
        <f t="shared" ref="J188:AU188" si="53">SUM(J189:J194)</f>
        <v>336</v>
      </c>
      <c r="K188" s="11">
        <f t="shared" si="53"/>
        <v>369</v>
      </c>
      <c r="L188" s="11">
        <f t="shared" si="53"/>
        <v>394</v>
      </c>
      <c r="M188" s="11">
        <f t="shared" si="53"/>
        <v>352</v>
      </c>
      <c r="N188" s="11">
        <f t="shared" si="53"/>
        <v>330</v>
      </c>
      <c r="O188" s="11">
        <f t="shared" si="53"/>
        <v>353</v>
      </c>
      <c r="P188" s="11">
        <f t="shared" si="53"/>
        <v>359</v>
      </c>
      <c r="Q188" s="11">
        <f t="shared" si="53"/>
        <v>366</v>
      </c>
      <c r="R188" s="11">
        <f t="shared" si="53"/>
        <v>370</v>
      </c>
      <c r="S188" s="11">
        <f t="shared" si="53"/>
        <v>371</v>
      </c>
      <c r="T188" s="11">
        <f t="shared" si="53"/>
        <v>377</v>
      </c>
      <c r="U188" s="11">
        <f t="shared" si="53"/>
        <v>381</v>
      </c>
      <c r="V188" s="11">
        <f t="shared" si="53"/>
        <v>379</v>
      </c>
      <c r="W188" s="11">
        <f t="shared" si="53"/>
        <v>368</v>
      </c>
      <c r="X188" s="11">
        <f t="shared" si="53"/>
        <v>353</v>
      </c>
      <c r="Y188" s="11">
        <f t="shared" si="53"/>
        <v>341</v>
      </c>
      <c r="Z188" s="11">
        <f t="shared" si="53"/>
        <v>327</v>
      </c>
      <c r="AA188" s="11">
        <f t="shared" si="53"/>
        <v>312</v>
      </c>
      <c r="AB188" s="11">
        <f t="shared" si="53"/>
        <v>299</v>
      </c>
      <c r="AC188" s="11">
        <f t="shared" si="53"/>
        <v>285</v>
      </c>
      <c r="AD188" s="11">
        <f t="shared" si="53"/>
        <v>1264</v>
      </c>
      <c r="AE188" s="11">
        <f t="shared" si="53"/>
        <v>1219</v>
      </c>
      <c r="AF188" s="11">
        <f t="shared" si="53"/>
        <v>1248</v>
      </c>
      <c r="AG188" s="11">
        <f t="shared" si="53"/>
        <v>995</v>
      </c>
      <c r="AH188" s="11">
        <f t="shared" si="53"/>
        <v>928</v>
      </c>
      <c r="AI188" s="11">
        <f t="shared" si="53"/>
        <v>830</v>
      </c>
      <c r="AJ188" s="11">
        <f t="shared" si="53"/>
        <v>525</v>
      </c>
      <c r="AK188" s="11">
        <f t="shared" si="53"/>
        <v>444</v>
      </c>
      <c r="AL188" s="11">
        <f t="shared" si="53"/>
        <v>363</v>
      </c>
      <c r="AM188" s="11">
        <f t="shared" si="53"/>
        <v>224</v>
      </c>
      <c r="AN188" s="11">
        <f t="shared" si="53"/>
        <v>154</v>
      </c>
      <c r="AO188" s="11">
        <f t="shared" si="53"/>
        <v>91</v>
      </c>
      <c r="AP188" s="11">
        <f t="shared" si="53"/>
        <v>65</v>
      </c>
      <c r="AQ188" s="11">
        <f t="shared" si="53"/>
        <v>7649</v>
      </c>
      <c r="AR188" s="11">
        <f t="shared" si="53"/>
        <v>917</v>
      </c>
      <c r="AS188" s="11">
        <f t="shared" si="53"/>
        <v>761</v>
      </c>
      <c r="AT188" s="11">
        <f t="shared" si="53"/>
        <v>3369</v>
      </c>
      <c r="AU188" s="11">
        <f t="shared" si="53"/>
        <v>313</v>
      </c>
    </row>
    <row r="189" spans="1:47" s="10" customFormat="1" ht="12">
      <c r="A189" s="58">
        <v>187</v>
      </c>
      <c r="B189" s="58">
        <v>4500</v>
      </c>
      <c r="C189" s="59" t="s">
        <v>352</v>
      </c>
      <c r="D189" s="59" t="s">
        <v>319</v>
      </c>
      <c r="E189" s="59" t="s">
        <v>322</v>
      </c>
      <c r="F189" s="59" t="s">
        <v>198</v>
      </c>
      <c r="G189" s="12" t="s">
        <v>283</v>
      </c>
      <c r="H189" s="14">
        <f t="shared" ref="H189:H194" si="54">B189</f>
        <v>4500</v>
      </c>
      <c r="I189" s="14">
        <f t="shared" si="37"/>
        <v>4990</v>
      </c>
      <c r="J189" s="12">
        <f>VLOOKUP($B189,'[1]METAS 2019'!$D$4:$Q$843,5,0)</f>
        <v>110</v>
      </c>
      <c r="K189" s="12">
        <f>VLOOKUP($B189,'[1]METAS 2019'!$D$4:$Q$843,4,0)</f>
        <v>120</v>
      </c>
      <c r="L189" s="12">
        <f>VLOOKUP($B189,'[1]METAS 2019'!$D$4:$Q$843,11,0)</f>
        <v>118</v>
      </c>
      <c r="M189" s="12">
        <f>VLOOKUP($B189,'[1]METAS 2019'!$D$4:$Q$843,12,0)</f>
        <v>98</v>
      </c>
      <c r="N189" s="12">
        <f>VLOOKUP($B189,'[1]METAS 2019'!$D$4:$Q$843,13,0)</f>
        <v>110</v>
      </c>
      <c r="O189" s="12">
        <f>VLOOKUP($B189,'[1]METAS 2019'!$D$4:$Q$843,14,0)</f>
        <v>103</v>
      </c>
      <c r="P189" s="12">
        <f>VLOOKUP($B189,[2]ok!$AY$9:$CO$434,8,0)</f>
        <v>118</v>
      </c>
      <c r="Q189" s="12">
        <f>VLOOKUP($B189,[2]ok!$AY$9:$CO$434,9,0)</f>
        <v>120</v>
      </c>
      <c r="R189" s="12">
        <f>VLOOKUP($B189,[2]ok!$AY$9:$CO$434,10,0)</f>
        <v>122</v>
      </c>
      <c r="S189" s="12">
        <f>VLOOKUP($B189,[2]ok!$AY$9:$CO$434,11,0)</f>
        <v>122</v>
      </c>
      <c r="T189" s="12">
        <f>VLOOKUP($B189,[2]ok!$AY$9:$CO$434,12,0)</f>
        <v>123</v>
      </c>
      <c r="U189" s="12">
        <f>VLOOKUP($B189,[2]ok!$AY$9:$CO$434,13,0)</f>
        <v>125</v>
      </c>
      <c r="V189" s="12">
        <f>VLOOKUP($B189,[2]ok!$AY$9:$CO$434,14,0)</f>
        <v>124</v>
      </c>
      <c r="W189" s="12">
        <f>VLOOKUP($B189,[2]ok!$AY$9:$CO$434,15,0)</f>
        <v>121</v>
      </c>
      <c r="X189" s="12">
        <f>VLOOKUP($B189,[2]ok!$AY$9:$CO$434,16,0)</f>
        <v>114</v>
      </c>
      <c r="Y189" s="12">
        <f>VLOOKUP($B189,[2]ok!$AY$9:$CO$434,17,0)</f>
        <v>112</v>
      </c>
      <c r="Z189" s="12">
        <f>VLOOKUP($B189,[2]ok!$AY$9:$CO$434,18,0)</f>
        <v>107</v>
      </c>
      <c r="AA189" s="12">
        <f>VLOOKUP($B189,[2]ok!$AY$9:$CO$434,19,0)</f>
        <v>102</v>
      </c>
      <c r="AB189" s="12">
        <f>VLOOKUP($B189,[2]ok!$AY$9:$CO$434,20,0)</f>
        <v>99</v>
      </c>
      <c r="AC189" s="12">
        <f>VLOOKUP($B189,[2]ok!$AY$9:$CO$434,21,0)</f>
        <v>93</v>
      </c>
      <c r="AD189" s="12">
        <f>VLOOKUP($B189,[2]ok!$AY$9:$CO$434,22,0)</f>
        <v>414</v>
      </c>
      <c r="AE189" s="12">
        <f>VLOOKUP($B189,[2]ok!$AY$9:$CO$434,23,0)</f>
        <v>398</v>
      </c>
      <c r="AF189" s="12">
        <f>VLOOKUP($B189,[2]ok!$AY$9:$CO$434,24,0)</f>
        <v>408</v>
      </c>
      <c r="AG189" s="12">
        <f>VLOOKUP($B189,[2]ok!$AY$9:$CO$434,25,0)</f>
        <v>326</v>
      </c>
      <c r="AH189" s="12">
        <f>VLOOKUP($B189,[2]ok!$AY$9:$CO$434,26,0)</f>
        <v>304</v>
      </c>
      <c r="AI189" s="12">
        <f>VLOOKUP($B189,[2]ok!$AY$9:$CO$434,27,0)</f>
        <v>271</v>
      </c>
      <c r="AJ189" s="12">
        <f>VLOOKUP($B189,[2]ok!$AY$9:$CO$434,28,0)</f>
        <v>172</v>
      </c>
      <c r="AK189" s="12">
        <f>VLOOKUP($B189,[2]ok!$AY$9:$CO$434,29,0)</f>
        <v>144</v>
      </c>
      <c r="AL189" s="12">
        <f>VLOOKUP($B189,[2]ok!$AY$9:$CO$434,30,0)</f>
        <v>118</v>
      </c>
      <c r="AM189" s="12">
        <f>VLOOKUP($B189,[2]ok!$AY$9:$CO$434,31,0)</f>
        <v>73</v>
      </c>
      <c r="AN189" s="12">
        <f>VLOOKUP($B189,[2]ok!$AY$9:$CO$434,32,0)</f>
        <v>51</v>
      </c>
      <c r="AO189" s="12">
        <f>VLOOKUP($B189,[2]ok!$AY$9:$CO$434,33,0)</f>
        <v>29</v>
      </c>
      <c r="AP189" s="12">
        <f>VLOOKUP($B189,[2]ok!$AY$9:$CO$434,34,0)</f>
        <v>21</v>
      </c>
      <c r="AQ189" s="12">
        <f>VLOOKUP($B189,[2]ok!$AY$9:$CO$434,39,0)</f>
        <v>2503</v>
      </c>
      <c r="AR189" s="12">
        <f>VLOOKUP($B189,[2]ok!$AY$9:$CO$434,40,0)</f>
        <v>301</v>
      </c>
      <c r="AS189" s="12">
        <f>VLOOKUP($B189,[2]ok!$AY$9:$CO$434,41,0)</f>
        <v>248</v>
      </c>
      <c r="AT189" s="12">
        <f>VLOOKUP($B189,[2]ok!$AY$9:$CO$434,42,0)</f>
        <v>1103</v>
      </c>
      <c r="AU189" s="12">
        <f>VLOOKUP($B189,[2]ok!$AY$9:$CO$434,43,0)</f>
        <v>103</v>
      </c>
    </row>
    <row r="190" spans="1:47" s="10" customFormat="1" ht="12">
      <c r="A190" s="58">
        <v>188</v>
      </c>
      <c r="B190" s="58">
        <v>4499</v>
      </c>
      <c r="C190" s="59" t="s">
        <v>352</v>
      </c>
      <c r="D190" s="59" t="s">
        <v>319</v>
      </c>
      <c r="E190" s="59" t="s">
        <v>322</v>
      </c>
      <c r="F190" s="59" t="s">
        <v>199</v>
      </c>
      <c r="G190" s="12" t="s">
        <v>266</v>
      </c>
      <c r="H190" s="14">
        <f t="shared" si="54"/>
        <v>4499</v>
      </c>
      <c r="I190" s="14">
        <f t="shared" si="37"/>
        <v>641</v>
      </c>
      <c r="J190" s="12">
        <f>VLOOKUP($B190,'[1]METAS 2019'!$D$4:$Q$843,5,0)</f>
        <v>14</v>
      </c>
      <c r="K190" s="12">
        <f>VLOOKUP($B190,'[1]METAS 2019'!$D$4:$Q$843,4,0)</f>
        <v>12</v>
      </c>
      <c r="L190" s="12">
        <f>VLOOKUP($B190,'[1]METAS 2019'!$D$4:$Q$843,11,0)</f>
        <v>12</v>
      </c>
      <c r="M190" s="12">
        <f>VLOOKUP($B190,'[1]METAS 2019'!$D$4:$Q$843,12,0)</f>
        <v>17</v>
      </c>
      <c r="N190" s="12">
        <f>VLOOKUP($B190,'[1]METAS 2019'!$D$4:$Q$843,13,0)</f>
        <v>13</v>
      </c>
      <c r="O190" s="12">
        <f>VLOOKUP($B190,'[1]METAS 2019'!$D$4:$Q$843,14,0)</f>
        <v>21</v>
      </c>
      <c r="P190" s="12">
        <f>VLOOKUP($B190,[2]ok!$AY$9:$CO$434,8,0)</f>
        <v>15</v>
      </c>
      <c r="Q190" s="12">
        <f>VLOOKUP($B190,[2]ok!$AY$9:$CO$434,9,0)</f>
        <v>15</v>
      </c>
      <c r="R190" s="12">
        <f>VLOOKUP($B190,[2]ok!$AY$9:$CO$434,10,0)</f>
        <v>15</v>
      </c>
      <c r="S190" s="12">
        <f>VLOOKUP($B190,[2]ok!$AY$9:$CO$434,11,0)</f>
        <v>15</v>
      </c>
      <c r="T190" s="12">
        <f>VLOOKUP($B190,[2]ok!$AY$9:$CO$434,12,0)</f>
        <v>16</v>
      </c>
      <c r="U190" s="12">
        <f>VLOOKUP($B190,[2]ok!$AY$9:$CO$434,13,0)</f>
        <v>16</v>
      </c>
      <c r="V190" s="12">
        <f>VLOOKUP($B190,[2]ok!$AY$9:$CO$434,14,0)</f>
        <v>16</v>
      </c>
      <c r="W190" s="12">
        <f>VLOOKUP($B190,[2]ok!$AY$9:$CO$434,15,0)</f>
        <v>15</v>
      </c>
      <c r="X190" s="12">
        <f>VLOOKUP($B190,[2]ok!$AY$9:$CO$434,16,0)</f>
        <v>15</v>
      </c>
      <c r="Y190" s="12">
        <f>VLOOKUP($B190,[2]ok!$AY$9:$CO$434,17,0)</f>
        <v>14</v>
      </c>
      <c r="Z190" s="12">
        <f>VLOOKUP($B190,[2]ok!$AY$9:$CO$434,18,0)</f>
        <v>14</v>
      </c>
      <c r="AA190" s="12">
        <f>VLOOKUP($B190,[2]ok!$AY$9:$CO$434,19,0)</f>
        <v>13</v>
      </c>
      <c r="AB190" s="12">
        <f>VLOOKUP($B190,[2]ok!$AY$9:$CO$434,20,0)</f>
        <v>12</v>
      </c>
      <c r="AC190" s="12">
        <f>VLOOKUP($B190,[2]ok!$AY$9:$CO$434,21,0)</f>
        <v>12</v>
      </c>
      <c r="AD190" s="12">
        <f>VLOOKUP($B190,[2]ok!$AY$9:$CO$434,22,0)</f>
        <v>53</v>
      </c>
      <c r="AE190" s="12">
        <f>VLOOKUP($B190,[2]ok!$AY$9:$CO$434,23,0)</f>
        <v>51</v>
      </c>
      <c r="AF190" s="12">
        <f>VLOOKUP($B190,[2]ok!$AY$9:$CO$434,24,0)</f>
        <v>52</v>
      </c>
      <c r="AG190" s="12">
        <f>VLOOKUP($B190,[2]ok!$AY$9:$CO$434,25,0)</f>
        <v>41</v>
      </c>
      <c r="AH190" s="12">
        <f>VLOOKUP($B190,[2]ok!$AY$9:$CO$434,26,0)</f>
        <v>39</v>
      </c>
      <c r="AI190" s="12">
        <f>VLOOKUP($B190,[2]ok!$AY$9:$CO$434,27,0)</f>
        <v>35</v>
      </c>
      <c r="AJ190" s="12">
        <f>VLOOKUP($B190,[2]ok!$AY$9:$CO$434,28,0)</f>
        <v>22</v>
      </c>
      <c r="AK190" s="12">
        <f>VLOOKUP($B190,[2]ok!$AY$9:$CO$434,29,0)</f>
        <v>19</v>
      </c>
      <c r="AL190" s="12">
        <f>VLOOKUP($B190,[2]ok!$AY$9:$CO$434,30,0)</f>
        <v>15</v>
      </c>
      <c r="AM190" s="12">
        <f>VLOOKUP($B190,[2]ok!$AY$9:$CO$434,31,0)</f>
        <v>9</v>
      </c>
      <c r="AN190" s="12">
        <f>VLOOKUP($B190,[2]ok!$AY$9:$CO$434,32,0)</f>
        <v>6</v>
      </c>
      <c r="AO190" s="12">
        <f>VLOOKUP($B190,[2]ok!$AY$9:$CO$434,33,0)</f>
        <v>4</v>
      </c>
      <c r="AP190" s="12">
        <f>VLOOKUP($B190,[2]ok!$AY$9:$CO$434,34,0)</f>
        <v>3</v>
      </c>
      <c r="AQ190" s="12">
        <f>VLOOKUP($B190,[2]ok!$AY$9:$CO$434,39,0)</f>
        <v>319</v>
      </c>
      <c r="AR190" s="12">
        <f>VLOOKUP($B190,[2]ok!$AY$9:$CO$434,40,0)</f>
        <v>38</v>
      </c>
      <c r="AS190" s="12">
        <f>VLOOKUP($B190,[2]ok!$AY$9:$CO$434,41,0)</f>
        <v>32</v>
      </c>
      <c r="AT190" s="12">
        <f>VLOOKUP($B190,[2]ok!$AY$9:$CO$434,42,0)</f>
        <v>140</v>
      </c>
      <c r="AU190" s="12">
        <f>VLOOKUP($B190,[2]ok!$AY$9:$CO$434,43,0)</f>
        <v>17</v>
      </c>
    </row>
    <row r="191" spans="1:47" s="10" customFormat="1" ht="12">
      <c r="A191" s="58">
        <v>189</v>
      </c>
      <c r="B191" s="58">
        <v>4496</v>
      </c>
      <c r="C191" s="59" t="s">
        <v>352</v>
      </c>
      <c r="D191" s="59" t="s">
        <v>319</v>
      </c>
      <c r="E191" s="59" t="s">
        <v>322</v>
      </c>
      <c r="F191" s="59" t="s">
        <v>200</v>
      </c>
      <c r="G191" s="12" t="s">
        <v>266</v>
      </c>
      <c r="H191" s="14">
        <f t="shared" si="54"/>
        <v>4496</v>
      </c>
      <c r="I191" s="14">
        <f t="shared" si="37"/>
        <v>3222</v>
      </c>
      <c r="J191" s="12">
        <f>VLOOKUP($B191,'[1]METAS 2019'!$D$4:$Q$843,5,0)</f>
        <v>70</v>
      </c>
      <c r="K191" s="12">
        <f>VLOOKUP($B191,'[1]METAS 2019'!$D$4:$Q$843,4,0)</f>
        <v>86</v>
      </c>
      <c r="L191" s="12">
        <f>VLOOKUP($B191,'[1]METAS 2019'!$D$4:$Q$843,11,0)</f>
        <v>93</v>
      </c>
      <c r="M191" s="12">
        <f>VLOOKUP($B191,'[1]METAS 2019'!$D$4:$Q$843,12,0)</f>
        <v>86</v>
      </c>
      <c r="N191" s="12">
        <f>VLOOKUP($B191,'[1]METAS 2019'!$D$4:$Q$843,13,0)</f>
        <v>66</v>
      </c>
      <c r="O191" s="12">
        <f>VLOOKUP($B191,'[1]METAS 2019'!$D$4:$Q$843,14,0)</f>
        <v>63</v>
      </c>
      <c r="P191" s="12">
        <f>VLOOKUP($B191,[2]ok!$AY$9:$CO$434,8,0)</f>
        <v>75</v>
      </c>
      <c r="Q191" s="12">
        <f>VLOOKUP($B191,[2]ok!$AY$9:$CO$434,9,0)</f>
        <v>76</v>
      </c>
      <c r="R191" s="12">
        <f>VLOOKUP($B191,[2]ok!$AY$9:$CO$434,10,0)</f>
        <v>77</v>
      </c>
      <c r="S191" s="12">
        <f>VLOOKUP($B191,[2]ok!$AY$9:$CO$434,11,0)</f>
        <v>77</v>
      </c>
      <c r="T191" s="12">
        <f>VLOOKUP($B191,[2]ok!$AY$9:$CO$434,12,0)</f>
        <v>79</v>
      </c>
      <c r="U191" s="12">
        <f>VLOOKUP($B191,[2]ok!$AY$9:$CO$434,13,0)</f>
        <v>79</v>
      </c>
      <c r="V191" s="12">
        <f>VLOOKUP($B191,[2]ok!$AY$9:$CO$434,14,0)</f>
        <v>79</v>
      </c>
      <c r="W191" s="12">
        <f>VLOOKUP($B191,[2]ok!$AY$9:$CO$434,15,0)</f>
        <v>77</v>
      </c>
      <c r="X191" s="12">
        <f>VLOOKUP($B191,[2]ok!$AY$9:$CO$434,16,0)</f>
        <v>74</v>
      </c>
      <c r="Y191" s="12">
        <f>VLOOKUP($B191,[2]ok!$AY$9:$CO$434,17,0)</f>
        <v>71</v>
      </c>
      <c r="Z191" s="12">
        <f>VLOOKUP($B191,[2]ok!$AY$9:$CO$434,18,0)</f>
        <v>68</v>
      </c>
      <c r="AA191" s="12">
        <f>VLOOKUP($B191,[2]ok!$AY$9:$CO$434,19,0)</f>
        <v>65</v>
      </c>
      <c r="AB191" s="12">
        <f>VLOOKUP($B191,[2]ok!$AY$9:$CO$434,20,0)</f>
        <v>62</v>
      </c>
      <c r="AC191" s="12">
        <f>VLOOKUP($B191,[2]ok!$AY$9:$CO$434,21,0)</f>
        <v>59</v>
      </c>
      <c r="AD191" s="12">
        <f>VLOOKUP($B191,[2]ok!$AY$9:$CO$434,22,0)</f>
        <v>263</v>
      </c>
      <c r="AE191" s="12">
        <f>VLOOKUP($B191,[2]ok!$AY$9:$CO$434,23,0)</f>
        <v>254</v>
      </c>
      <c r="AF191" s="12">
        <f>VLOOKUP($B191,[2]ok!$AY$9:$CO$434,24,0)</f>
        <v>260</v>
      </c>
      <c r="AG191" s="12">
        <f>VLOOKUP($B191,[2]ok!$AY$9:$CO$434,25,0)</f>
        <v>207</v>
      </c>
      <c r="AH191" s="12">
        <f>VLOOKUP($B191,[2]ok!$AY$9:$CO$434,26,0)</f>
        <v>193</v>
      </c>
      <c r="AI191" s="12">
        <f>VLOOKUP($B191,[2]ok!$AY$9:$CO$434,27,0)</f>
        <v>173</v>
      </c>
      <c r="AJ191" s="12">
        <f>VLOOKUP($B191,[2]ok!$AY$9:$CO$434,28,0)</f>
        <v>109</v>
      </c>
      <c r="AK191" s="12">
        <f>VLOOKUP($B191,[2]ok!$AY$9:$CO$434,29,0)</f>
        <v>93</v>
      </c>
      <c r="AL191" s="12">
        <f>VLOOKUP($B191,[2]ok!$AY$9:$CO$434,30,0)</f>
        <v>76</v>
      </c>
      <c r="AM191" s="12">
        <f>VLOOKUP($B191,[2]ok!$AY$9:$CO$434,31,0)</f>
        <v>47</v>
      </c>
      <c r="AN191" s="12">
        <f>VLOOKUP($B191,[2]ok!$AY$9:$CO$434,32,0)</f>
        <v>32</v>
      </c>
      <c r="AO191" s="12">
        <f>VLOOKUP($B191,[2]ok!$AY$9:$CO$434,33,0)</f>
        <v>19</v>
      </c>
      <c r="AP191" s="12">
        <f>VLOOKUP($B191,[2]ok!$AY$9:$CO$434,34,0)</f>
        <v>14</v>
      </c>
      <c r="AQ191" s="12">
        <f>VLOOKUP($B191,[2]ok!$AY$9:$CO$434,39,0)</f>
        <v>1594</v>
      </c>
      <c r="AR191" s="12">
        <f>VLOOKUP($B191,[2]ok!$AY$9:$CO$434,40,0)</f>
        <v>191</v>
      </c>
      <c r="AS191" s="12">
        <f>VLOOKUP($B191,[2]ok!$AY$9:$CO$434,41,0)</f>
        <v>159</v>
      </c>
      <c r="AT191" s="12">
        <f>VLOOKUP($B191,[2]ok!$AY$9:$CO$434,42,0)</f>
        <v>702</v>
      </c>
      <c r="AU191" s="12">
        <f>VLOOKUP($B191,[2]ok!$AY$9:$CO$434,43,0)</f>
        <v>59</v>
      </c>
    </row>
    <row r="192" spans="1:47" s="10" customFormat="1" ht="12">
      <c r="A192" s="58">
        <v>190</v>
      </c>
      <c r="B192" s="58">
        <v>4497</v>
      </c>
      <c r="C192" s="59" t="s">
        <v>352</v>
      </c>
      <c r="D192" s="59" t="s">
        <v>319</v>
      </c>
      <c r="E192" s="59" t="s">
        <v>322</v>
      </c>
      <c r="F192" s="59" t="s">
        <v>201</v>
      </c>
      <c r="G192" s="12" t="s">
        <v>271</v>
      </c>
      <c r="H192" s="14">
        <f t="shared" si="54"/>
        <v>4497</v>
      </c>
      <c r="I192" s="14">
        <f t="shared" si="37"/>
        <v>3374</v>
      </c>
      <c r="J192" s="12">
        <f>VLOOKUP($B192,'[1]METAS 2019'!$D$4:$Q$843,5,0)</f>
        <v>73</v>
      </c>
      <c r="K192" s="12">
        <f>VLOOKUP($B192,'[1]METAS 2019'!$D$4:$Q$843,4,0)</f>
        <v>70</v>
      </c>
      <c r="L192" s="12">
        <f>VLOOKUP($B192,'[1]METAS 2019'!$D$4:$Q$843,11,0)</f>
        <v>103</v>
      </c>
      <c r="M192" s="12">
        <f>VLOOKUP($B192,'[1]METAS 2019'!$D$4:$Q$843,12,0)</f>
        <v>86</v>
      </c>
      <c r="N192" s="12">
        <f>VLOOKUP($B192,'[1]METAS 2019'!$D$4:$Q$843,13,0)</f>
        <v>74</v>
      </c>
      <c r="O192" s="12">
        <f>VLOOKUP($B192,'[1]METAS 2019'!$D$4:$Q$843,14,0)</f>
        <v>91</v>
      </c>
      <c r="P192" s="12">
        <f>VLOOKUP($B192,[2]ok!$AY$9:$CO$434,8,0)</f>
        <v>78</v>
      </c>
      <c r="Q192" s="12">
        <f>VLOOKUP($B192,[2]ok!$AY$9:$CO$434,9,0)</f>
        <v>80</v>
      </c>
      <c r="R192" s="12">
        <f>VLOOKUP($B192,[2]ok!$AY$9:$CO$434,10,0)</f>
        <v>80</v>
      </c>
      <c r="S192" s="12">
        <f>VLOOKUP($B192,[2]ok!$AY$9:$CO$434,11,0)</f>
        <v>81</v>
      </c>
      <c r="T192" s="12">
        <f>VLOOKUP($B192,[2]ok!$AY$9:$CO$434,12,0)</f>
        <v>82</v>
      </c>
      <c r="U192" s="12">
        <f>VLOOKUP($B192,[2]ok!$AY$9:$CO$434,13,0)</f>
        <v>83</v>
      </c>
      <c r="V192" s="12">
        <f>VLOOKUP($B192,[2]ok!$AY$9:$CO$434,14,0)</f>
        <v>82</v>
      </c>
      <c r="W192" s="12">
        <f>VLOOKUP($B192,[2]ok!$AY$9:$CO$434,15,0)</f>
        <v>80</v>
      </c>
      <c r="X192" s="12">
        <f>VLOOKUP($B192,[2]ok!$AY$9:$CO$434,16,0)</f>
        <v>77</v>
      </c>
      <c r="Y192" s="12">
        <f>VLOOKUP($B192,[2]ok!$AY$9:$CO$434,17,0)</f>
        <v>74</v>
      </c>
      <c r="Z192" s="12">
        <f>VLOOKUP($B192,[2]ok!$AY$9:$CO$434,18,0)</f>
        <v>71</v>
      </c>
      <c r="AA192" s="12">
        <f>VLOOKUP($B192,[2]ok!$AY$9:$CO$434,19,0)</f>
        <v>68</v>
      </c>
      <c r="AB192" s="12">
        <f>VLOOKUP($B192,[2]ok!$AY$9:$CO$434,20,0)</f>
        <v>65</v>
      </c>
      <c r="AC192" s="12">
        <f>VLOOKUP($B192,[2]ok!$AY$9:$CO$434,21,0)</f>
        <v>62</v>
      </c>
      <c r="AD192" s="12">
        <f>VLOOKUP($B192,[2]ok!$AY$9:$CO$434,22,0)</f>
        <v>275</v>
      </c>
      <c r="AE192" s="12">
        <f>VLOOKUP($B192,[2]ok!$AY$9:$CO$434,23,0)</f>
        <v>265</v>
      </c>
      <c r="AF192" s="12">
        <f>VLOOKUP($B192,[2]ok!$AY$9:$CO$434,24,0)</f>
        <v>271</v>
      </c>
      <c r="AG192" s="12">
        <f>VLOOKUP($B192,[2]ok!$AY$9:$CO$434,25,0)</f>
        <v>216</v>
      </c>
      <c r="AH192" s="12">
        <f>VLOOKUP($B192,[2]ok!$AY$9:$CO$434,26,0)</f>
        <v>202</v>
      </c>
      <c r="AI192" s="12">
        <f>VLOOKUP($B192,[2]ok!$AY$9:$CO$434,27,0)</f>
        <v>180</v>
      </c>
      <c r="AJ192" s="12">
        <f>VLOOKUP($B192,[2]ok!$AY$9:$CO$434,28,0)</f>
        <v>114</v>
      </c>
      <c r="AK192" s="12">
        <f>VLOOKUP($B192,[2]ok!$AY$9:$CO$434,29,0)</f>
        <v>96</v>
      </c>
      <c r="AL192" s="12">
        <f>VLOOKUP($B192,[2]ok!$AY$9:$CO$434,30,0)</f>
        <v>79</v>
      </c>
      <c r="AM192" s="12">
        <f>VLOOKUP($B192,[2]ok!$AY$9:$CO$434,31,0)</f>
        <v>49</v>
      </c>
      <c r="AN192" s="12">
        <f>VLOOKUP($B192,[2]ok!$AY$9:$CO$434,32,0)</f>
        <v>33</v>
      </c>
      <c r="AO192" s="12">
        <f>VLOOKUP($B192,[2]ok!$AY$9:$CO$434,33,0)</f>
        <v>20</v>
      </c>
      <c r="AP192" s="12">
        <f>VLOOKUP($B192,[2]ok!$AY$9:$CO$434,34,0)</f>
        <v>14</v>
      </c>
      <c r="AQ192" s="12">
        <f>VLOOKUP($B192,[2]ok!$AY$9:$CO$434,39,0)</f>
        <v>1662</v>
      </c>
      <c r="AR192" s="12">
        <f>VLOOKUP($B192,[2]ok!$AY$9:$CO$434,40,0)</f>
        <v>199</v>
      </c>
      <c r="AS192" s="12">
        <f>VLOOKUP($B192,[2]ok!$AY$9:$CO$434,41,0)</f>
        <v>165</v>
      </c>
      <c r="AT192" s="12">
        <f>VLOOKUP($B192,[2]ok!$AY$9:$CO$434,42,0)</f>
        <v>732</v>
      </c>
      <c r="AU192" s="12">
        <f>VLOOKUP($B192,[2]ok!$AY$9:$CO$434,43,0)</f>
        <v>75</v>
      </c>
    </row>
    <row r="193" spans="1:47" s="10" customFormat="1" ht="12">
      <c r="A193" s="58">
        <v>191</v>
      </c>
      <c r="B193" s="58">
        <v>4498</v>
      </c>
      <c r="C193" s="59" t="s">
        <v>352</v>
      </c>
      <c r="D193" s="59" t="s">
        <v>319</v>
      </c>
      <c r="E193" s="59" t="s">
        <v>322</v>
      </c>
      <c r="F193" s="59" t="s">
        <v>202</v>
      </c>
      <c r="G193" s="12" t="s">
        <v>271</v>
      </c>
      <c r="H193" s="14">
        <f t="shared" si="54"/>
        <v>4498</v>
      </c>
      <c r="I193" s="14">
        <f t="shared" si="37"/>
        <v>1651</v>
      </c>
      <c r="J193" s="12">
        <f>VLOOKUP($B193,'[1]METAS 2019'!$D$4:$Q$843,5,0)</f>
        <v>36</v>
      </c>
      <c r="K193" s="12">
        <f>VLOOKUP($B193,'[1]METAS 2019'!$D$4:$Q$843,4,0)</f>
        <v>40</v>
      </c>
      <c r="L193" s="12">
        <f>VLOOKUP($B193,'[1]METAS 2019'!$D$4:$Q$843,11,0)</f>
        <v>36</v>
      </c>
      <c r="M193" s="12">
        <f>VLOOKUP($B193,'[1]METAS 2019'!$D$4:$Q$843,12,0)</f>
        <v>36</v>
      </c>
      <c r="N193" s="12">
        <f>VLOOKUP($B193,'[1]METAS 2019'!$D$4:$Q$843,13,0)</f>
        <v>42</v>
      </c>
      <c r="O193" s="12">
        <f>VLOOKUP($B193,'[1]METAS 2019'!$D$4:$Q$843,14,0)</f>
        <v>41</v>
      </c>
      <c r="P193" s="12">
        <f>VLOOKUP($B193,[2]ok!$AY$9:$CO$434,8,0)</f>
        <v>38</v>
      </c>
      <c r="Q193" s="12">
        <f>VLOOKUP($B193,[2]ok!$AY$9:$CO$434,9,0)</f>
        <v>39</v>
      </c>
      <c r="R193" s="12">
        <f>VLOOKUP($B193,[2]ok!$AY$9:$CO$434,10,0)</f>
        <v>40</v>
      </c>
      <c r="S193" s="12">
        <f>VLOOKUP($B193,[2]ok!$AY$9:$CO$434,11,0)</f>
        <v>40</v>
      </c>
      <c r="T193" s="12">
        <f>VLOOKUP($B193,[2]ok!$AY$9:$CO$434,12,0)</f>
        <v>40</v>
      </c>
      <c r="U193" s="12">
        <f>VLOOKUP($B193,[2]ok!$AY$9:$CO$434,13,0)</f>
        <v>41</v>
      </c>
      <c r="V193" s="12">
        <f>VLOOKUP($B193,[2]ok!$AY$9:$CO$434,14,0)</f>
        <v>41</v>
      </c>
      <c r="W193" s="12">
        <f>VLOOKUP($B193,[2]ok!$AY$9:$CO$434,15,0)</f>
        <v>39</v>
      </c>
      <c r="X193" s="12">
        <f>VLOOKUP($B193,[2]ok!$AY$9:$CO$434,16,0)</f>
        <v>38</v>
      </c>
      <c r="Y193" s="12">
        <f>VLOOKUP($B193,[2]ok!$AY$9:$CO$434,17,0)</f>
        <v>37</v>
      </c>
      <c r="Z193" s="12">
        <f>VLOOKUP($B193,[2]ok!$AY$9:$CO$434,18,0)</f>
        <v>35</v>
      </c>
      <c r="AA193" s="12">
        <f>VLOOKUP($B193,[2]ok!$AY$9:$CO$434,19,0)</f>
        <v>33</v>
      </c>
      <c r="AB193" s="12">
        <f>VLOOKUP($B193,[2]ok!$AY$9:$CO$434,20,0)</f>
        <v>32</v>
      </c>
      <c r="AC193" s="12">
        <f>VLOOKUP($B193,[2]ok!$AY$9:$CO$434,21,0)</f>
        <v>31</v>
      </c>
      <c r="AD193" s="12">
        <f>VLOOKUP($B193,[2]ok!$AY$9:$CO$434,22,0)</f>
        <v>135</v>
      </c>
      <c r="AE193" s="12">
        <f>VLOOKUP($B193,[2]ok!$AY$9:$CO$434,23,0)</f>
        <v>131</v>
      </c>
      <c r="AF193" s="12">
        <f>VLOOKUP($B193,[2]ok!$AY$9:$CO$434,24,0)</f>
        <v>134</v>
      </c>
      <c r="AG193" s="12">
        <f>VLOOKUP($B193,[2]ok!$AY$9:$CO$434,25,0)</f>
        <v>107</v>
      </c>
      <c r="AH193" s="12">
        <f>VLOOKUP($B193,[2]ok!$AY$9:$CO$434,26,0)</f>
        <v>99</v>
      </c>
      <c r="AI193" s="12">
        <f>VLOOKUP($B193,[2]ok!$AY$9:$CO$434,27,0)</f>
        <v>89</v>
      </c>
      <c r="AJ193" s="12">
        <f>VLOOKUP($B193,[2]ok!$AY$9:$CO$434,28,0)</f>
        <v>56</v>
      </c>
      <c r="AK193" s="12">
        <f>VLOOKUP($B193,[2]ok!$AY$9:$CO$434,29,0)</f>
        <v>48</v>
      </c>
      <c r="AL193" s="12">
        <f>VLOOKUP($B193,[2]ok!$AY$9:$CO$434,30,0)</f>
        <v>39</v>
      </c>
      <c r="AM193" s="12">
        <f>VLOOKUP($B193,[2]ok!$AY$9:$CO$434,31,0)</f>
        <v>24</v>
      </c>
      <c r="AN193" s="12">
        <f>VLOOKUP($B193,[2]ok!$AY$9:$CO$434,32,0)</f>
        <v>17</v>
      </c>
      <c r="AO193" s="12">
        <f>VLOOKUP($B193,[2]ok!$AY$9:$CO$434,33,0)</f>
        <v>10</v>
      </c>
      <c r="AP193" s="12">
        <f>VLOOKUP($B193,[2]ok!$AY$9:$CO$434,34,0)</f>
        <v>7</v>
      </c>
      <c r="AQ193" s="12">
        <f>VLOOKUP($B193,[2]ok!$AY$9:$CO$434,39,0)</f>
        <v>820</v>
      </c>
      <c r="AR193" s="12">
        <f>VLOOKUP($B193,[2]ok!$AY$9:$CO$434,40,0)</f>
        <v>98</v>
      </c>
      <c r="AS193" s="12">
        <f>VLOOKUP($B193,[2]ok!$AY$9:$CO$434,41,0)</f>
        <v>82</v>
      </c>
      <c r="AT193" s="12">
        <f>VLOOKUP($B193,[2]ok!$AY$9:$CO$434,42,0)</f>
        <v>361</v>
      </c>
      <c r="AU193" s="12">
        <f>VLOOKUP($B193,[2]ok!$AY$9:$CO$434,43,0)</f>
        <v>31</v>
      </c>
    </row>
    <row r="194" spans="1:47" s="10" customFormat="1" ht="12">
      <c r="A194" s="58">
        <v>192</v>
      </c>
      <c r="B194" s="58">
        <v>4495</v>
      </c>
      <c r="C194" s="59" t="s">
        <v>352</v>
      </c>
      <c r="D194" s="59" t="s">
        <v>319</v>
      </c>
      <c r="E194" s="59" t="s">
        <v>322</v>
      </c>
      <c r="F194" s="59" t="s">
        <v>203</v>
      </c>
      <c r="G194" s="12" t="s">
        <v>266</v>
      </c>
      <c r="H194" s="14">
        <f t="shared" si="54"/>
        <v>4495</v>
      </c>
      <c r="I194" s="14">
        <f t="shared" si="37"/>
        <v>1494</v>
      </c>
      <c r="J194" s="12">
        <f>VLOOKUP($B194,'[1]METAS 2019'!$D$4:$Q$843,5,0)</f>
        <v>33</v>
      </c>
      <c r="K194" s="12">
        <f>VLOOKUP($B194,'[1]METAS 2019'!$D$4:$Q$843,4,0)</f>
        <v>41</v>
      </c>
      <c r="L194" s="12">
        <f>VLOOKUP($B194,'[1]METAS 2019'!$D$4:$Q$843,11,0)</f>
        <v>32</v>
      </c>
      <c r="M194" s="12">
        <f>VLOOKUP($B194,'[1]METAS 2019'!$D$4:$Q$843,12,0)</f>
        <v>29</v>
      </c>
      <c r="N194" s="12">
        <f>VLOOKUP($B194,'[1]METAS 2019'!$D$4:$Q$843,13,0)</f>
        <v>25</v>
      </c>
      <c r="O194" s="12">
        <f>VLOOKUP($B194,'[1]METAS 2019'!$D$4:$Q$843,14,0)</f>
        <v>34</v>
      </c>
      <c r="P194" s="12">
        <f>VLOOKUP($B194,[2]ok!$AY$9:$CO$434,8,0)</f>
        <v>35</v>
      </c>
      <c r="Q194" s="12">
        <f>VLOOKUP($B194,[2]ok!$AY$9:$CO$434,9,0)</f>
        <v>36</v>
      </c>
      <c r="R194" s="12">
        <f>VLOOKUP($B194,[2]ok!$AY$9:$CO$434,10,0)</f>
        <v>36</v>
      </c>
      <c r="S194" s="12">
        <f>VLOOKUP($B194,[2]ok!$AY$9:$CO$434,11,0)</f>
        <v>36</v>
      </c>
      <c r="T194" s="12">
        <f>VLOOKUP($B194,[2]ok!$AY$9:$CO$434,12,0)</f>
        <v>37</v>
      </c>
      <c r="U194" s="12">
        <f>VLOOKUP($B194,[2]ok!$AY$9:$CO$434,13,0)</f>
        <v>37</v>
      </c>
      <c r="V194" s="12">
        <f>VLOOKUP($B194,[2]ok!$AY$9:$CO$434,14,0)</f>
        <v>37</v>
      </c>
      <c r="W194" s="12">
        <f>VLOOKUP($B194,[2]ok!$AY$9:$CO$434,15,0)</f>
        <v>36</v>
      </c>
      <c r="X194" s="12">
        <f>VLOOKUP($B194,[2]ok!$AY$9:$CO$434,16,0)</f>
        <v>35</v>
      </c>
      <c r="Y194" s="12">
        <f>VLOOKUP($B194,[2]ok!$AY$9:$CO$434,17,0)</f>
        <v>33</v>
      </c>
      <c r="Z194" s="12">
        <f>VLOOKUP($B194,[2]ok!$AY$9:$CO$434,18,0)</f>
        <v>32</v>
      </c>
      <c r="AA194" s="12">
        <f>VLOOKUP($B194,[2]ok!$AY$9:$CO$434,19,0)</f>
        <v>31</v>
      </c>
      <c r="AB194" s="12">
        <f>VLOOKUP($B194,[2]ok!$AY$9:$CO$434,20,0)</f>
        <v>29</v>
      </c>
      <c r="AC194" s="12">
        <f>VLOOKUP($B194,[2]ok!$AY$9:$CO$434,21,0)</f>
        <v>28</v>
      </c>
      <c r="AD194" s="12">
        <f>VLOOKUP($B194,[2]ok!$AY$9:$CO$434,22,0)</f>
        <v>124</v>
      </c>
      <c r="AE194" s="12">
        <f>VLOOKUP($B194,[2]ok!$AY$9:$CO$434,23,0)</f>
        <v>120</v>
      </c>
      <c r="AF194" s="12">
        <f>VLOOKUP($B194,[2]ok!$AY$9:$CO$434,24,0)</f>
        <v>123</v>
      </c>
      <c r="AG194" s="12">
        <f>VLOOKUP($B194,[2]ok!$AY$9:$CO$434,25,0)</f>
        <v>98</v>
      </c>
      <c r="AH194" s="12">
        <f>VLOOKUP($B194,[2]ok!$AY$9:$CO$434,26,0)</f>
        <v>91</v>
      </c>
      <c r="AI194" s="12">
        <f>VLOOKUP($B194,[2]ok!$AY$9:$CO$434,27,0)</f>
        <v>82</v>
      </c>
      <c r="AJ194" s="12">
        <f>VLOOKUP($B194,[2]ok!$AY$9:$CO$434,28,0)</f>
        <v>52</v>
      </c>
      <c r="AK194" s="12">
        <f>VLOOKUP($B194,[2]ok!$AY$9:$CO$434,29,0)</f>
        <v>44</v>
      </c>
      <c r="AL194" s="12">
        <f>VLOOKUP($B194,[2]ok!$AY$9:$CO$434,30,0)</f>
        <v>36</v>
      </c>
      <c r="AM194" s="12">
        <f>VLOOKUP($B194,[2]ok!$AY$9:$CO$434,31,0)</f>
        <v>22</v>
      </c>
      <c r="AN194" s="12">
        <f>VLOOKUP($B194,[2]ok!$AY$9:$CO$434,32,0)</f>
        <v>15</v>
      </c>
      <c r="AO194" s="12">
        <f>VLOOKUP($B194,[2]ok!$AY$9:$CO$434,33,0)</f>
        <v>9</v>
      </c>
      <c r="AP194" s="12">
        <f>VLOOKUP($B194,[2]ok!$AY$9:$CO$434,34,0)</f>
        <v>6</v>
      </c>
      <c r="AQ194" s="12">
        <f>VLOOKUP($B194,[2]ok!$AY$9:$CO$434,39,0)</f>
        <v>751</v>
      </c>
      <c r="AR194" s="12">
        <f>VLOOKUP($B194,[2]ok!$AY$9:$CO$434,40,0)</f>
        <v>90</v>
      </c>
      <c r="AS194" s="12">
        <f>VLOOKUP($B194,[2]ok!$AY$9:$CO$434,41,0)</f>
        <v>75</v>
      </c>
      <c r="AT194" s="12">
        <f>VLOOKUP($B194,[2]ok!$AY$9:$CO$434,42,0)</f>
        <v>331</v>
      </c>
      <c r="AU194" s="12">
        <f>VLOOKUP($B194,[2]ok!$AY$9:$CO$434,43,0)</f>
        <v>28</v>
      </c>
    </row>
    <row r="195" spans="1:47" s="10" customFormat="1" ht="12">
      <c r="A195" s="52">
        <v>193</v>
      </c>
      <c r="B195" s="52"/>
      <c r="C195" s="84" t="s">
        <v>1216</v>
      </c>
      <c r="D195" s="84" t="s">
        <v>323</v>
      </c>
      <c r="E195" s="84" t="s">
        <v>323</v>
      </c>
      <c r="F195" s="84" t="s">
        <v>323</v>
      </c>
      <c r="G195" s="9" t="s">
        <v>1214</v>
      </c>
      <c r="H195" s="28"/>
      <c r="I195" s="28">
        <f t="shared" si="37"/>
        <v>81502</v>
      </c>
      <c r="J195" s="9">
        <f>J196+J204+J205+J212+J219</f>
        <v>1699</v>
      </c>
      <c r="K195" s="9">
        <f t="shared" ref="K195:AU195" si="55">K196+K204+K205+K212+K219</f>
        <v>1782</v>
      </c>
      <c r="L195" s="9">
        <f t="shared" si="55"/>
        <v>1762</v>
      </c>
      <c r="M195" s="9">
        <f t="shared" si="55"/>
        <v>1836</v>
      </c>
      <c r="N195" s="9">
        <f t="shared" si="55"/>
        <v>1826</v>
      </c>
      <c r="O195" s="9">
        <f t="shared" si="55"/>
        <v>1935</v>
      </c>
      <c r="P195" s="9">
        <f t="shared" si="55"/>
        <v>1731</v>
      </c>
      <c r="Q195" s="9">
        <f t="shared" si="55"/>
        <v>1742</v>
      </c>
      <c r="R195" s="9">
        <f t="shared" si="55"/>
        <v>1744</v>
      </c>
      <c r="S195" s="9">
        <f t="shared" si="55"/>
        <v>1748</v>
      </c>
      <c r="T195" s="9">
        <f t="shared" si="55"/>
        <v>1745</v>
      </c>
      <c r="U195" s="9">
        <f t="shared" si="55"/>
        <v>1746</v>
      </c>
      <c r="V195" s="9">
        <f t="shared" si="55"/>
        <v>1726</v>
      </c>
      <c r="W195" s="9">
        <f t="shared" si="55"/>
        <v>1677</v>
      </c>
      <c r="X195" s="9">
        <f t="shared" si="55"/>
        <v>1608</v>
      </c>
      <c r="Y195" s="9">
        <f t="shared" si="55"/>
        <v>1538</v>
      </c>
      <c r="Z195" s="9">
        <f t="shared" si="55"/>
        <v>1467</v>
      </c>
      <c r="AA195" s="9">
        <f t="shared" si="55"/>
        <v>1405</v>
      </c>
      <c r="AB195" s="9">
        <f t="shared" si="55"/>
        <v>1353</v>
      </c>
      <c r="AC195" s="9">
        <f t="shared" si="55"/>
        <v>1312</v>
      </c>
      <c r="AD195" s="9">
        <f t="shared" si="55"/>
        <v>5992</v>
      </c>
      <c r="AE195" s="9">
        <f t="shared" si="55"/>
        <v>5623</v>
      </c>
      <c r="AF195" s="9">
        <f t="shared" si="55"/>
        <v>6115</v>
      </c>
      <c r="AG195" s="9">
        <f t="shared" si="55"/>
        <v>5473</v>
      </c>
      <c r="AH195" s="9">
        <f t="shared" si="55"/>
        <v>5212</v>
      </c>
      <c r="AI195" s="9">
        <f t="shared" si="55"/>
        <v>4621</v>
      </c>
      <c r="AJ195" s="9">
        <f t="shared" si="55"/>
        <v>3685</v>
      </c>
      <c r="AK195" s="9">
        <f t="shared" si="55"/>
        <v>3120</v>
      </c>
      <c r="AL195" s="9">
        <f t="shared" si="55"/>
        <v>2529</v>
      </c>
      <c r="AM195" s="9">
        <f t="shared" si="55"/>
        <v>2037</v>
      </c>
      <c r="AN195" s="9">
        <f t="shared" si="55"/>
        <v>1552</v>
      </c>
      <c r="AO195" s="9">
        <f t="shared" si="55"/>
        <v>1173</v>
      </c>
      <c r="AP195" s="9">
        <f t="shared" si="55"/>
        <v>988</v>
      </c>
      <c r="AQ195" s="9">
        <f t="shared" si="55"/>
        <v>41047</v>
      </c>
      <c r="AR195" s="9">
        <f t="shared" si="55"/>
        <v>4191</v>
      </c>
      <c r="AS195" s="9">
        <f t="shared" si="55"/>
        <v>3478</v>
      </c>
      <c r="AT195" s="9">
        <f t="shared" si="55"/>
        <v>16930</v>
      </c>
      <c r="AU195" s="9">
        <f t="shared" si="55"/>
        <v>1649</v>
      </c>
    </row>
    <row r="196" spans="1:47" s="10" customFormat="1" ht="12">
      <c r="A196" s="54">
        <v>194</v>
      </c>
      <c r="B196" s="54"/>
      <c r="C196" s="55" t="s">
        <v>352</v>
      </c>
      <c r="D196" s="55" t="s">
        <v>323</v>
      </c>
      <c r="E196" s="55" t="s">
        <v>324</v>
      </c>
      <c r="F196" s="55" t="s">
        <v>324</v>
      </c>
      <c r="G196" s="11" t="s">
        <v>1214</v>
      </c>
      <c r="H196" s="29"/>
      <c r="I196" s="29">
        <f t="shared" ref="I196:I258" si="56">SUM(J196:AP196)</f>
        <v>37258</v>
      </c>
      <c r="J196" s="11">
        <f t="shared" ref="J196:O196" si="57">SUM(J197:J203)</f>
        <v>754</v>
      </c>
      <c r="K196" s="11">
        <f t="shared" si="57"/>
        <v>754</v>
      </c>
      <c r="L196" s="11">
        <f t="shared" si="57"/>
        <v>737</v>
      </c>
      <c r="M196" s="11">
        <f t="shared" si="57"/>
        <v>802</v>
      </c>
      <c r="N196" s="11">
        <f t="shared" si="57"/>
        <v>774</v>
      </c>
      <c r="O196" s="11">
        <f t="shared" si="57"/>
        <v>792</v>
      </c>
      <c r="P196" s="11">
        <f t="shared" ref="P196:AU196" si="58">SUM(P197:P203)</f>
        <v>726</v>
      </c>
      <c r="Q196" s="11">
        <f t="shared" si="58"/>
        <v>732</v>
      </c>
      <c r="R196" s="11">
        <f t="shared" si="58"/>
        <v>737</v>
      </c>
      <c r="S196" s="11">
        <f t="shared" si="58"/>
        <v>744</v>
      </c>
      <c r="T196" s="11">
        <f t="shared" si="58"/>
        <v>748</v>
      </c>
      <c r="U196" s="11">
        <f t="shared" si="58"/>
        <v>753</v>
      </c>
      <c r="V196" s="11">
        <f t="shared" si="58"/>
        <v>749</v>
      </c>
      <c r="W196" s="11">
        <f t="shared" si="58"/>
        <v>735</v>
      </c>
      <c r="X196" s="11">
        <f t="shared" si="58"/>
        <v>715</v>
      </c>
      <c r="Y196" s="11">
        <f t="shared" si="58"/>
        <v>692</v>
      </c>
      <c r="Z196" s="11">
        <f t="shared" si="58"/>
        <v>672</v>
      </c>
      <c r="AA196" s="11">
        <f t="shared" si="58"/>
        <v>651</v>
      </c>
      <c r="AB196" s="11">
        <f t="shared" si="58"/>
        <v>629</v>
      </c>
      <c r="AC196" s="11">
        <f t="shared" si="58"/>
        <v>607</v>
      </c>
      <c r="AD196" s="11">
        <f t="shared" si="58"/>
        <v>2759</v>
      </c>
      <c r="AE196" s="11">
        <f t="shared" si="58"/>
        <v>2587</v>
      </c>
      <c r="AF196" s="11">
        <f t="shared" si="58"/>
        <v>2781</v>
      </c>
      <c r="AG196" s="11">
        <f t="shared" si="58"/>
        <v>2577</v>
      </c>
      <c r="AH196" s="11">
        <f t="shared" si="58"/>
        <v>2507</v>
      </c>
      <c r="AI196" s="11">
        <f t="shared" si="58"/>
        <v>2157</v>
      </c>
      <c r="AJ196" s="11">
        <f t="shared" si="58"/>
        <v>1789</v>
      </c>
      <c r="AK196" s="11">
        <f t="shared" si="58"/>
        <v>1496</v>
      </c>
      <c r="AL196" s="11">
        <f t="shared" si="58"/>
        <v>1236</v>
      </c>
      <c r="AM196" s="11">
        <f t="shared" si="58"/>
        <v>1010</v>
      </c>
      <c r="AN196" s="11">
        <f t="shared" si="58"/>
        <v>771</v>
      </c>
      <c r="AO196" s="11">
        <f t="shared" si="58"/>
        <v>566</v>
      </c>
      <c r="AP196" s="11">
        <f t="shared" si="58"/>
        <v>519</v>
      </c>
      <c r="AQ196" s="11">
        <f t="shared" si="58"/>
        <v>19323</v>
      </c>
      <c r="AR196" s="11">
        <f t="shared" si="58"/>
        <v>1828</v>
      </c>
      <c r="AS196" s="11">
        <f t="shared" si="58"/>
        <v>1601</v>
      </c>
      <c r="AT196" s="11">
        <f t="shared" si="58"/>
        <v>8311</v>
      </c>
      <c r="AU196" s="11">
        <f t="shared" si="58"/>
        <v>763</v>
      </c>
    </row>
    <row r="197" spans="1:47" s="10" customFormat="1" ht="12">
      <c r="A197" s="58">
        <v>195</v>
      </c>
      <c r="B197" s="58">
        <v>4511</v>
      </c>
      <c r="C197" s="59" t="s">
        <v>352</v>
      </c>
      <c r="D197" s="59" t="s">
        <v>323</v>
      </c>
      <c r="E197" s="59" t="s">
        <v>324</v>
      </c>
      <c r="F197" s="59" t="s">
        <v>94</v>
      </c>
      <c r="G197" s="12" t="s">
        <v>310</v>
      </c>
      <c r="H197" s="14">
        <f t="shared" ref="H197:H204" si="59">B197</f>
        <v>4511</v>
      </c>
      <c r="I197" s="14">
        <f t="shared" si="56"/>
        <v>19738</v>
      </c>
      <c r="J197" s="12">
        <f>VLOOKUP($B197,'[1]METAS 2019'!$D$4:$Q$843,5,0)</f>
        <v>400</v>
      </c>
      <c r="K197" s="12">
        <f>VLOOKUP($B197,'[1]METAS 2019'!$D$4:$Q$843,4,0)</f>
        <v>379</v>
      </c>
      <c r="L197" s="12">
        <f>VLOOKUP($B197,'[1]METAS 2019'!$D$4:$Q$843,11,0)</f>
        <v>400</v>
      </c>
      <c r="M197" s="12">
        <f>VLOOKUP($B197,'[1]METAS 2019'!$D$4:$Q$843,12,0)</f>
        <v>417</v>
      </c>
      <c r="N197" s="12">
        <f>VLOOKUP($B197,'[1]METAS 2019'!$D$4:$Q$843,13,0)</f>
        <v>362</v>
      </c>
      <c r="O197" s="12">
        <f>VLOOKUP($B197,'[1]METAS 2019'!$D$4:$Q$843,14,0)</f>
        <v>370</v>
      </c>
      <c r="P197" s="12">
        <f>VLOOKUP($B197,[2]ok!$AY$9:$CO$434,8,0)</f>
        <v>384</v>
      </c>
      <c r="Q197" s="12">
        <f>VLOOKUP($B197,[2]ok!$AY$9:$CO$434,9,0)</f>
        <v>389</v>
      </c>
      <c r="R197" s="12">
        <f>VLOOKUP($B197,[2]ok!$AY$9:$CO$434,10,0)</f>
        <v>390</v>
      </c>
      <c r="S197" s="12">
        <f>VLOOKUP($B197,[2]ok!$AY$9:$CO$434,11,0)</f>
        <v>393</v>
      </c>
      <c r="T197" s="12">
        <f>VLOOKUP($B197,[2]ok!$AY$9:$CO$434,12,0)</f>
        <v>395</v>
      </c>
      <c r="U197" s="12">
        <f>VLOOKUP($B197,[2]ok!$AY$9:$CO$434,13,0)</f>
        <v>396</v>
      </c>
      <c r="V197" s="12">
        <f>VLOOKUP($B197,[2]ok!$AY$9:$CO$434,14,0)</f>
        <v>392</v>
      </c>
      <c r="W197" s="12">
        <f>VLOOKUP($B197,[2]ok!$AY$9:$CO$434,15,0)</f>
        <v>389</v>
      </c>
      <c r="X197" s="12">
        <f>VLOOKUP($B197,[2]ok!$AY$9:$CO$434,16,0)</f>
        <v>378</v>
      </c>
      <c r="Y197" s="12">
        <f>VLOOKUP($B197,[2]ok!$AY$9:$CO$434,17,0)</f>
        <v>368</v>
      </c>
      <c r="Z197" s="12">
        <f>VLOOKUP($B197,[2]ok!$AY$9:$CO$434,18,0)</f>
        <v>359</v>
      </c>
      <c r="AA197" s="12">
        <f>VLOOKUP($B197,[2]ok!$AY$9:$CO$434,19,0)</f>
        <v>348</v>
      </c>
      <c r="AB197" s="12">
        <f>VLOOKUP($B197,[2]ok!$AY$9:$CO$434,20,0)</f>
        <v>337</v>
      </c>
      <c r="AC197" s="12">
        <f>VLOOKUP($B197,[2]ok!$AY$9:$CO$434,21,0)</f>
        <v>323</v>
      </c>
      <c r="AD197" s="12">
        <f>VLOOKUP($B197,[2]ok!$AY$9:$CO$434,22,0)</f>
        <v>1456</v>
      </c>
      <c r="AE197" s="12">
        <f>VLOOKUP($B197,[2]ok!$AY$9:$CO$434,23,0)</f>
        <v>1368</v>
      </c>
      <c r="AF197" s="12">
        <f>VLOOKUP($B197,[2]ok!$AY$9:$CO$434,24,0)</f>
        <v>1497</v>
      </c>
      <c r="AG197" s="12">
        <f>VLOOKUP($B197,[2]ok!$AY$9:$CO$434,25,0)</f>
        <v>1360</v>
      </c>
      <c r="AH197" s="12">
        <f>VLOOKUP($B197,[2]ok!$AY$9:$CO$434,26,0)</f>
        <v>1362</v>
      </c>
      <c r="AI197" s="12">
        <f>VLOOKUP($B197,[2]ok!$AY$9:$CO$434,27,0)</f>
        <v>1167</v>
      </c>
      <c r="AJ197" s="12">
        <f>VLOOKUP($B197,[2]ok!$AY$9:$CO$434,28,0)</f>
        <v>957</v>
      </c>
      <c r="AK197" s="12">
        <f>VLOOKUP($B197,[2]ok!$AY$9:$CO$434,29,0)</f>
        <v>814</v>
      </c>
      <c r="AL197" s="12">
        <f>VLOOKUP($B197,[2]ok!$AY$9:$CO$434,30,0)</f>
        <v>646</v>
      </c>
      <c r="AM197" s="12">
        <f>VLOOKUP($B197,[2]ok!$AY$9:$CO$434,31,0)</f>
        <v>538</v>
      </c>
      <c r="AN197" s="12">
        <f>VLOOKUP($B197,[2]ok!$AY$9:$CO$434,32,0)</f>
        <v>410</v>
      </c>
      <c r="AO197" s="12">
        <f>VLOOKUP($B197,[2]ok!$AY$9:$CO$434,33,0)</f>
        <v>310</v>
      </c>
      <c r="AP197" s="12">
        <f>VLOOKUP($B197,[2]ok!$AY$9:$CO$434,34,0)</f>
        <v>284</v>
      </c>
      <c r="AQ197" s="12">
        <f>VLOOKUP($B197,[2]ok!$AY$9:$CO$434,39,0)</f>
        <v>10289</v>
      </c>
      <c r="AR197" s="12">
        <f>VLOOKUP($B197,[2]ok!$AY$9:$CO$434,40,0)</f>
        <v>963</v>
      </c>
      <c r="AS197" s="12">
        <f>VLOOKUP($B197,[2]ok!$AY$9:$CO$434,41,0)</f>
        <v>854</v>
      </c>
      <c r="AT197" s="12">
        <f>VLOOKUP($B197,[2]ok!$AY$9:$CO$434,42,0)</f>
        <v>4451</v>
      </c>
      <c r="AU197" s="12">
        <f>VLOOKUP($B197,[2]ok!$AY$9:$CO$434,43,0)</f>
        <v>417</v>
      </c>
    </row>
    <row r="198" spans="1:47" s="10" customFormat="1" ht="12">
      <c r="A198" s="58">
        <v>196</v>
      </c>
      <c r="B198" s="58">
        <v>7649</v>
      </c>
      <c r="C198" s="59" t="s">
        <v>352</v>
      </c>
      <c r="D198" s="59" t="s">
        <v>323</v>
      </c>
      <c r="E198" s="59" t="s">
        <v>324</v>
      </c>
      <c r="F198" s="59" t="s">
        <v>442</v>
      </c>
      <c r="G198" s="12" t="s">
        <v>271</v>
      </c>
      <c r="H198" s="14">
        <f t="shared" si="59"/>
        <v>7649</v>
      </c>
      <c r="I198" s="14">
        <f t="shared" si="56"/>
        <v>4201</v>
      </c>
      <c r="J198" s="12">
        <f>VLOOKUP($B198,'[1]METAS 2019'!$D$4:$Q$843,5,0)</f>
        <v>85</v>
      </c>
      <c r="K198" s="12">
        <f>VLOOKUP($B198,'[1]METAS 2019'!$D$4:$Q$843,4,0)</f>
        <v>78</v>
      </c>
      <c r="L198" s="12">
        <f>VLOOKUP($B198,'[1]METAS 2019'!$D$4:$Q$843,11,0)</f>
        <v>71</v>
      </c>
      <c r="M198" s="12">
        <f>VLOOKUP($B198,'[1]METAS 2019'!$D$4:$Q$843,12,0)</f>
        <v>94</v>
      </c>
      <c r="N198" s="12">
        <f>VLOOKUP($B198,'[1]METAS 2019'!$D$4:$Q$843,13,0)</f>
        <v>89</v>
      </c>
      <c r="O198" s="12">
        <f>VLOOKUP($B198,'[1]METAS 2019'!$D$4:$Q$843,14,0)</f>
        <v>87</v>
      </c>
      <c r="P198" s="12">
        <f>VLOOKUP($B198,[2]ok!$AY$9:$CO$434,8,0)</f>
        <v>81</v>
      </c>
      <c r="Q198" s="12">
        <f>VLOOKUP($B198,[2]ok!$AY$9:$CO$434,9,0)</f>
        <v>82</v>
      </c>
      <c r="R198" s="12">
        <f>VLOOKUP($B198,[2]ok!$AY$9:$CO$434,10,0)</f>
        <v>83</v>
      </c>
      <c r="S198" s="12">
        <f>VLOOKUP($B198,[2]ok!$AY$9:$CO$434,11,0)</f>
        <v>84</v>
      </c>
      <c r="T198" s="12">
        <f>VLOOKUP($B198,[2]ok!$AY$9:$CO$434,12,0)</f>
        <v>84</v>
      </c>
      <c r="U198" s="12">
        <f>VLOOKUP($B198,[2]ok!$AY$9:$CO$434,13,0)</f>
        <v>84</v>
      </c>
      <c r="V198" s="12">
        <f>VLOOKUP($B198,[2]ok!$AY$9:$CO$434,14,0)</f>
        <v>84</v>
      </c>
      <c r="W198" s="12">
        <f>VLOOKUP($B198,[2]ok!$AY$9:$CO$434,15,0)</f>
        <v>82</v>
      </c>
      <c r="X198" s="12">
        <f>VLOOKUP($B198,[2]ok!$AY$9:$CO$434,16,0)</f>
        <v>80</v>
      </c>
      <c r="Y198" s="12">
        <f>VLOOKUP($B198,[2]ok!$AY$9:$CO$434,17,0)</f>
        <v>78</v>
      </c>
      <c r="Z198" s="12">
        <f>VLOOKUP($B198,[2]ok!$AY$9:$CO$434,18,0)</f>
        <v>76</v>
      </c>
      <c r="AA198" s="12">
        <f>VLOOKUP($B198,[2]ok!$AY$9:$CO$434,19,0)</f>
        <v>74</v>
      </c>
      <c r="AB198" s="12">
        <f>VLOOKUP($B198,[2]ok!$AY$9:$CO$434,20,0)</f>
        <v>71</v>
      </c>
      <c r="AC198" s="12">
        <f>VLOOKUP($B198,[2]ok!$AY$9:$CO$434,21,0)</f>
        <v>69</v>
      </c>
      <c r="AD198" s="12">
        <f>VLOOKUP($B198,[2]ok!$AY$9:$CO$434,22,0)</f>
        <v>310</v>
      </c>
      <c r="AE198" s="12">
        <f>VLOOKUP($B198,[2]ok!$AY$9:$CO$434,23,0)</f>
        <v>291</v>
      </c>
      <c r="AF198" s="12">
        <f>VLOOKUP($B198,[2]ok!$AY$9:$CO$434,24,0)</f>
        <v>318</v>
      </c>
      <c r="AG198" s="12">
        <f>VLOOKUP($B198,[2]ok!$AY$9:$CO$434,25,0)</f>
        <v>289</v>
      </c>
      <c r="AH198" s="12">
        <f>VLOOKUP($B198,[2]ok!$AY$9:$CO$434,26,0)</f>
        <v>289</v>
      </c>
      <c r="AI198" s="12">
        <f>VLOOKUP($B198,[2]ok!$AY$9:$CO$434,27,0)</f>
        <v>248</v>
      </c>
      <c r="AJ198" s="12">
        <f>VLOOKUP($B198,[2]ok!$AY$9:$CO$434,28,0)</f>
        <v>203</v>
      </c>
      <c r="AK198" s="12">
        <f>VLOOKUP($B198,[2]ok!$AY$9:$CO$434,29,0)</f>
        <v>173</v>
      </c>
      <c r="AL198" s="12">
        <f>VLOOKUP($B198,[2]ok!$AY$9:$CO$434,30,0)</f>
        <v>137</v>
      </c>
      <c r="AM198" s="12">
        <f>VLOOKUP($B198,[2]ok!$AY$9:$CO$434,31,0)</f>
        <v>114</v>
      </c>
      <c r="AN198" s="12">
        <f>VLOOKUP($B198,[2]ok!$AY$9:$CO$434,32,0)</f>
        <v>87</v>
      </c>
      <c r="AO198" s="12">
        <f>VLOOKUP($B198,[2]ok!$AY$9:$CO$434,33,0)</f>
        <v>66</v>
      </c>
      <c r="AP198" s="12">
        <f>VLOOKUP($B198,[2]ok!$AY$9:$CO$434,34,0)</f>
        <v>60</v>
      </c>
      <c r="AQ198" s="12">
        <f>VLOOKUP($B198,[2]ok!$AY$9:$CO$434,39,0)</f>
        <v>2186</v>
      </c>
      <c r="AR198" s="12">
        <f>VLOOKUP($B198,[2]ok!$AY$9:$CO$434,40,0)</f>
        <v>205</v>
      </c>
      <c r="AS198" s="12">
        <f>VLOOKUP($B198,[2]ok!$AY$9:$CO$434,41,0)</f>
        <v>182</v>
      </c>
      <c r="AT198" s="12">
        <f>VLOOKUP($B198,[2]ok!$AY$9:$CO$434,42,0)</f>
        <v>946</v>
      </c>
      <c r="AU198" s="12">
        <f>VLOOKUP($B198,[2]ok!$AY$9:$CO$434,43,0)</f>
        <v>102</v>
      </c>
    </row>
    <row r="199" spans="1:47" s="10" customFormat="1" ht="12">
      <c r="A199" s="58">
        <v>197</v>
      </c>
      <c r="B199" s="58">
        <v>7650</v>
      </c>
      <c r="C199" s="59" t="s">
        <v>352</v>
      </c>
      <c r="D199" s="59" t="s">
        <v>323</v>
      </c>
      <c r="E199" s="59" t="s">
        <v>324</v>
      </c>
      <c r="F199" s="59" t="s">
        <v>95</v>
      </c>
      <c r="G199" s="12" t="s">
        <v>271</v>
      </c>
      <c r="H199" s="14">
        <f t="shared" si="59"/>
        <v>7650</v>
      </c>
      <c r="I199" s="14">
        <f t="shared" si="56"/>
        <v>2396</v>
      </c>
      <c r="J199" s="12">
        <f>VLOOKUP($B199,'[1]METAS 2019'!$D$4:$Q$843,5,0)</f>
        <v>48</v>
      </c>
      <c r="K199" s="12">
        <f>VLOOKUP($B199,'[1]METAS 2019'!$D$4:$Q$843,4,0)</f>
        <v>55</v>
      </c>
      <c r="L199" s="12">
        <f>VLOOKUP($B199,'[1]METAS 2019'!$D$4:$Q$843,11,0)</f>
        <v>50</v>
      </c>
      <c r="M199" s="12">
        <f>VLOOKUP($B199,'[1]METAS 2019'!$D$4:$Q$843,12,0)</f>
        <v>55</v>
      </c>
      <c r="N199" s="12">
        <f>VLOOKUP($B199,'[1]METAS 2019'!$D$4:$Q$843,13,0)</f>
        <v>44</v>
      </c>
      <c r="O199" s="12">
        <f>VLOOKUP($B199,'[1]METAS 2019'!$D$4:$Q$843,14,0)</f>
        <v>58</v>
      </c>
      <c r="P199" s="12">
        <f>VLOOKUP($B199,[2]ok!$AY$9:$CO$434,8,0)</f>
        <v>46</v>
      </c>
      <c r="Q199" s="12">
        <f>VLOOKUP($B199,[2]ok!$AY$9:$CO$434,9,0)</f>
        <v>46</v>
      </c>
      <c r="R199" s="12">
        <f>VLOOKUP($B199,[2]ok!$AY$9:$CO$434,10,0)</f>
        <v>47</v>
      </c>
      <c r="S199" s="12">
        <f>VLOOKUP($B199,[2]ok!$AY$9:$CO$434,11,0)</f>
        <v>47</v>
      </c>
      <c r="T199" s="12">
        <f>VLOOKUP($B199,[2]ok!$AY$9:$CO$434,12,0)</f>
        <v>47</v>
      </c>
      <c r="U199" s="12">
        <f>VLOOKUP($B199,[2]ok!$AY$9:$CO$434,13,0)</f>
        <v>47</v>
      </c>
      <c r="V199" s="12">
        <f>VLOOKUP($B199,[2]ok!$AY$9:$CO$434,14,0)</f>
        <v>47</v>
      </c>
      <c r="W199" s="12">
        <f>VLOOKUP($B199,[2]ok!$AY$9:$CO$434,15,0)</f>
        <v>46</v>
      </c>
      <c r="X199" s="12">
        <f>VLOOKUP($B199,[2]ok!$AY$9:$CO$434,16,0)</f>
        <v>45</v>
      </c>
      <c r="Y199" s="12">
        <f>VLOOKUP($B199,[2]ok!$AY$9:$CO$434,17,0)</f>
        <v>44</v>
      </c>
      <c r="Z199" s="12">
        <f>VLOOKUP($B199,[2]ok!$AY$9:$CO$434,18,0)</f>
        <v>43</v>
      </c>
      <c r="AA199" s="12">
        <f>VLOOKUP($B199,[2]ok!$AY$9:$CO$434,19,0)</f>
        <v>42</v>
      </c>
      <c r="AB199" s="12">
        <f>VLOOKUP($B199,[2]ok!$AY$9:$CO$434,20,0)</f>
        <v>40</v>
      </c>
      <c r="AC199" s="12">
        <f>VLOOKUP($B199,[2]ok!$AY$9:$CO$434,21,0)</f>
        <v>39</v>
      </c>
      <c r="AD199" s="12">
        <f>VLOOKUP($B199,[2]ok!$AY$9:$CO$434,22,0)</f>
        <v>175</v>
      </c>
      <c r="AE199" s="12">
        <f>VLOOKUP($B199,[2]ok!$AY$9:$CO$434,23,0)</f>
        <v>164</v>
      </c>
      <c r="AF199" s="12">
        <f>VLOOKUP($B199,[2]ok!$AY$9:$CO$434,24,0)</f>
        <v>180</v>
      </c>
      <c r="AG199" s="12">
        <f>VLOOKUP($B199,[2]ok!$AY$9:$CO$434,25,0)</f>
        <v>163</v>
      </c>
      <c r="AH199" s="12">
        <f>VLOOKUP($B199,[2]ok!$AY$9:$CO$434,26,0)</f>
        <v>163</v>
      </c>
      <c r="AI199" s="12">
        <f>VLOOKUP($B199,[2]ok!$AY$9:$CO$434,27,0)</f>
        <v>140</v>
      </c>
      <c r="AJ199" s="12">
        <f>VLOOKUP($B199,[2]ok!$AY$9:$CO$434,28,0)</f>
        <v>115</v>
      </c>
      <c r="AK199" s="12">
        <f>VLOOKUP($B199,[2]ok!$AY$9:$CO$434,29,0)</f>
        <v>98</v>
      </c>
      <c r="AL199" s="12">
        <f>VLOOKUP($B199,[2]ok!$AY$9:$CO$434,30,0)</f>
        <v>78</v>
      </c>
      <c r="AM199" s="12">
        <f>VLOOKUP($B199,[2]ok!$AY$9:$CO$434,31,0)</f>
        <v>64</v>
      </c>
      <c r="AN199" s="12">
        <f>VLOOKUP($B199,[2]ok!$AY$9:$CO$434,32,0)</f>
        <v>49</v>
      </c>
      <c r="AO199" s="12">
        <f>VLOOKUP($B199,[2]ok!$AY$9:$CO$434,33,0)</f>
        <v>37</v>
      </c>
      <c r="AP199" s="12">
        <f>VLOOKUP($B199,[2]ok!$AY$9:$CO$434,34,0)</f>
        <v>34</v>
      </c>
      <c r="AQ199" s="12">
        <f>VLOOKUP($B199,[2]ok!$AY$9:$CO$434,39,0)</f>
        <v>1235</v>
      </c>
      <c r="AR199" s="12">
        <f>VLOOKUP($B199,[2]ok!$AY$9:$CO$434,40,0)</f>
        <v>116</v>
      </c>
      <c r="AS199" s="12">
        <f>VLOOKUP($B199,[2]ok!$AY$9:$CO$434,41,0)</f>
        <v>103</v>
      </c>
      <c r="AT199" s="12">
        <f>VLOOKUP($B199,[2]ok!$AY$9:$CO$434,42,0)</f>
        <v>534</v>
      </c>
      <c r="AU199" s="12">
        <f>VLOOKUP($B199,[2]ok!$AY$9:$CO$434,43,0)</f>
        <v>49</v>
      </c>
    </row>
    <row r="200" spans="1:47" s="10" customFormat="1" ht="12">
      <c r="A200" s="58">
        <v>198</v>
      </c>
      <c r="B200" s="58">
        <v>7651</v>
      </c>
      <c r="C200" s="59" t="s">
        <v>352</v>
      </c>
      <c r="D200" s="59" t="s">
        <v>323</v>
      </c>
      <c r="E200" s="59" t="s">
        <v>324</v>
      </c>
      <c r="F200" s="59" t="s">
        <v>327</v>
      </c>
      <c r="G200" s="12" t="s">
        <v>266</v>
      </c>
      <c r="H200" s="14">
        <f t="shared" si="59"/>
        <v>7651</v>
      </c>
      <c r="I200" s="14">
        <f t="shared" si="56"/>
        <v>823</v>
      </c>
      <c r="J200" s="12">
        <f>VLOOKUP($B200,'[1]METAS 2019'!$D$4:$Q$843,5,0)</f>
        <v>16</v>
      </c>
      <c r="K200" s="12">
        <f>VLOOKUP($B200,'[1]METAS 2019'!$D$4:$Q$843,4,0)</f>
        <v>15</v>
      </c>
      <c r="L200" s="12">
        <f>VLOOKUP($B200,'[1]METAS 2019'!$D$4:$Q$843,11,0)</f>
        <v>20</v>
      </c>
      <c r="M200" s="12">
        <f>VLOOKUP($B200,'[1]METAS 2019'!$D$4:$Q$843,12,0)</f>
        <v>28</v>
      </c>
      <c r="N200" s="12">
        <f>VLOOKUP($B200,'[1]METAS 2019'!$D$4:$Q$843,13,0)</f>
        <v>21</v>
      </c>
      <c r="O200" s="12">
        <f>VLOOKUP($B200,'[1]METAS 2019'!$D$4:$Q$843,14,0)</f>
        <v>29</v>
      </c>
      <c r="P200" s="12">
        <f>VLOOKUP($B200,[2]ok!$AY$9:$CO$434,8,0)</f>
        <v>15</v>
      </c>
      <c r="Q200" s="12">
        <f>VLOOKUP($B200,[2]ok!$AY$9:$CO$434,9,0)</f>
        <v>15</v>
      </c>
      <c r="R200" s="12">
        <f>VLOOKUP($B200,[2]ok!$AY$9:$CO$434,10,0)</f>
        <v>16</v>
      </c>
      <c r="S200" s="12">
        <f>VLOOKUP($B200,[2]ok!$AY$9:$CO$434,11,0)</f>
        <v>16</v>
      </c>
      <c r="T200" s="12">
        <f>VLOOKUP($B200,[2]ok!$AY$9:$CO$434,12,0)</f>
        <v>16</v>
      </c>
      <c r="U200" s="12">
        <f>VLOOKUP($B200,[2]ok!$AY$9:$CO$434,13,0)</f>
        <v>16</v>
      </c>
      <c r="V200" s="12">
        <f>VLOOKUP($B200,[2]ok!$AY$9:$CO$434,14,0)</f>
        <v>16</v>
      </c>
      <c r="W200" s="12">
        <f>VLOOKUP($B200,[2]ok!$AY$9:$CO$434,15,0)</f>
        <v>15</v>
      </c>
      <c r="X200" s="12">
        <f>VLOOKUP($B200,[2]ok!$AY$9:$CO$434,16,0)</f>
        <v>15</v>
      </c>
      <c r="Y200" s="12">
        <f>VLOOKUP($B200,[2]ok!$AY$9:$CO$434,17,0)</f>
        <v>15</v>
      </c>
      <c r="Z200" s="12">
        <f>VLOOKUP($B200,[2]ok!$AY$9:$CO$434,18,0)</f>
        <v>14</v>
      </c>
      <c r="AA200" s="12">
        <f>VLOOKUP($B200,[2]ok!$AY$9:$CO$434,19,0)</f>
        <v>14</v>
      </c>
      <c r="AB200" s="12">
        <f>VLOOKUP($B200,[2]ok!$AY$9:$CO$434,20,0)</f>
        <v>13</v>
      </c>
      <c r="AC200" s="12">
        <f>VLOOKUP($B200,[2]ok!$AY$9:$CO$434,21,0)</f>
        <v>13</v>
      </c>
      <c r="AD200" s="12">
        <f>VLOOKUP($B200,[2]ok!$AY$9:$CO$434,22,0)</f>
        <v>58</v>
      </c>
      <c r="AE200" s="12">
        <f>VLOOKUP($B200,[2]ok!$AY$9:$CO$434,23,0)</f>
        <v>55</v>
      </c>
      <c r="AF200" s="12">
        <f>VLOOKUP($B200,[2]ok!$AY$9:$CO$434,24,0)</f>
        <v>60</v>
      </c>
      <c r="AG200" s="12">
        <f>VLOOKUP($B200,[2]ok!$AY$9:$CO$434,25,0)</f>
        <v>54</v>
      </c>
      <c r="AH200" s="12">
        <f>VLOOKUP($B200,[2]ok!$AY$9:$CO$434,26,0)</f>
        <v>54</v>
      </c>
      <c r="AI200" s="12">
        <f>VLOOKUP($B200,[2]ok!$AY$9:$CO$434,27,0)</f>
        <v>47</v>
      </c>
      <c r="AJ200" s="12">
        <f>VLOOKUP($B200,[2]ok!$AY$9:$CO$434,28,0)</f>
        <v>38</v>
      </c>
      <c r="AK200" s="12">
        <f>VLOOKUP($B200,[2]ok!$AY$9:$CO$434,29,0)</f>
        <v>33</v>
      </c>
      <c r="AL200" s="12">
        <f>VLOOKUP($B200,[2]ok!$AY$9:$CO$434,30,0)</f>
        <v>26</v>
      </c>
      <c r="AM200" s="12">
        <f>VLOOKUP($B200,[2]ok!$AY$9:$CO$434,31,0)</f>
        <v>21</v>
      </c>
      <c r="AN200" s="12">
        <f>VLOOKUP($B200,[2]ok!$AY$9:$CO$434,32,0)</f>
        <v>16</v>
      </c>
      <c r="AO200" s="12">
        <f>VLOOKUP($B200,[2]ok!$AY$9:$CO$434,33,0)</f>
        <v>12</v>
      </c>
      <c r="AP200" s="12">
        <f>VLOOKUP($B200,[2]ok!$AY$9:$CO$434,34,0)</f>
        <v>11</v>
      </c>
      <c r="AQ200" s="12">
        <f>VLOOKUP($B200,[2]ok!$AY$9:$CO$434,39,0)</f>
        <v>412</v>
      </c>
      <c r="AR200" s="12">
        <f>VLOOKUP($B200,[2]ok!$AY$9:$CO$434,40,0)</f>
        <v>39</v>
      </c>
      <c r="AS200" s="12">
        <f>VLOOKUP($B200,[2]ok!$AY$9:$CO$434,41,0)</f>
        <v>34</v>
      </c>
      <c r="AT200" s="12">
        <f>VLOOKUP($B200,[2]ok!$AY$9:$CO$434,42,0)</f>
        <v>178</v>
      </c>
      <c r="AU200" s="12">
        <f>VLOOKUP($B200,[2]ok!$AY$9:$CO$434,43,0)</f>
        <v>18</v>
      </c>
    </row>
    <row r="201" spans="1:47" s="10" customFormat="1" ht="12">
      <c r="A201" s="58">
        <v>199</v>
      </c>
      <c r="B201" s="58">
        <v>4518</v>
      </c>
      <c r="C201" s="59" t="s">
        <v>352</v>
      </c>
      <c r="D201" s="59" t="s">
        <v>323</v>
      </c>
      <c r="E201" s="59" t="s">
        <v>324</v>
      </c>
      <c r="F201" s="59" t="s">
        <v>108</v>
      </c>
      <c r="G201" s="12" t="s">
        <v>271</v>
      </c>
      <c r="H201" s="14">
        <f t="shared" si="59"/>
        <v>4518</v>
      </c>
      <c r="I201" s="14">
        <f t="shared" si="56"/>
        <v>4222</v>
      </c>
      <c r="J201" s="12">
        <f>VLOOKUP($B201,'[1]METAS 2019'!$D$4:$Q$843,5,0)</f>
        <v>86</v>
      </c>
      <c r="K201" s="12">
        <f>VLOOKUP($B201,'[1]METAS 2019'!$D$4:$Q$843,4,0)</f>
        <v>90</v>
      </c>
      <c r="L201" s="12">
        <f>VLOOKUP($B201,'[1]METAS 2019'!$D$4:$Q$843,11,0)</f>
        <v>91</v>
      </c>
      <c r="M201" s="12">
        <f>VLOOKUP($B201,'[1]METAS 2019'!$D$4:$Q$843,12,0)</f>
        <v>87</v>
      </c>
      <c r="N201" s="12">
        <f>VLOOKUP($B201,'[1]METAS 2019'!$D$4:$Q$843,13,0)</f>
        <v>96</v>
      </c>
      <c r="O201" s="12">
        <f>VLOOKUP($B201,'[1]METAS 2019'!$D$4:$Q$843,14,0)</f>
        <v>99</v>
      </c>
      <c r="P201" s="12">
        <f>VLOOKUP($B201,[2]ok!$AY$9:$CO$434,8,0)</f>
        <v>84</v>
      </c>
      <c r="Q201" s="12">
        <f>VLOOKUP($B201,[2]ok!$AY$9:$CO$434,9,0)</f>
        <v>83</v>
      </c>
      <c r="R201" s="12">
        <f>VLOOKUP($B201,[2]ok!$AY$9:$CO$434,10,0)</f>
        <v>84</v>
      </c>
      <c r="S201" s="12">
        <f>VLOOKUP($B201,[2]ok!$AY$9:$CO$434,11,0)</f>
        <v>85</v>
      </c>
      <c r="T201" s="12">
        <f>VLOOKUP($B201,[2]ok!$AY$9:$CO$434,12,0)</f>
        <v>87</v>
      </c>
      <c r="U201" s="12">
        <f>VLOOKUP($B201,[2]ok!$AY$9:$CO$434,13,0)</f>
        <v>89</v>
      </c>
      <c r="V201" s="12">
        <f>VLOOKUP($B201,[2]ok!$AY$9:$CO$434,14,0)</f>
        <v>88</v>
      </c>
      <c r="W201" s="12">
        <f>VLOOKUP($B201,[2]ok!$AY$9:$CO$434,15,0)</f>
        <v>84</v>
      </c>
      <c r="X201" s="12">
        <f>VLOOKUP($B201,[2]ok!$AY$9:$CO$434,16,0)</f>
        <v>83</v>
      </c>
      <c r="Y201" s="12">
        <f>VLOOKUP($B201,[2]ok!$AY$9:$CO$434,17,0)</f>
        <v>79</v>
      </c>
      <c r="Z201" s="12">
        <f>VLOOKUP($B201,[2]ok!$AY$9:$CO$434,18,0)</f>
        <v>76</v>
      </c>
      <c r="AA201" s="12">
        <f>VLOOKUP($B201,[2]ok!$AY$9:$CO$434,19,0)</f>
        <v>73</v>
      </c>
      <c r="AB201" s="12">
        <f>VLOOKUP($B201,[2]ok!$AY$9:$CO$434,20,0)</f>
        <v>71</v>
      </c>
      <c r="AC201" s="12">
        <f>VLOOKUP($B201,[2]ok!$AY$9:$CO$434,21,0)</f>
        <v>68</v>
      </c>
      <c r="AD201" s="12">
        <f>VLOOKUP($B201,[2]ok!$AY$9:$CO$434,22,0)</f>
        <v>319</v>
      </c>
      <c r="AE201" s="12">
        <f>VLOOKUP($B201,[2]ok!$AY$9:$CO$434,23,0)</f>
        <v>298</v>
      </c>
      <c r="AF201" s="12">
        <f>VLOOKUP($B201,[2]ok!$AY$9:$CO$434,24,0)</f>
        <v>304</v>
      </c>
      <c r="AG201" s="12">
        <f>VLOOKUP($B201,[2]ok!$AY$9:$CO$434,25,0)</f>
        <v>298</v>
      </c>
      <c r="AH201" s="12">
        <f>VLOOKUP($B201,[2]ok!$AY$9:$CO$434,26,0)</f>
        <v>267</v>
      </c>
      <c r="AI201" s="12">
        <f>VLOOKUP($B201,[2]ok!$AY$9:$CO$434,27,0)</f>
        <v>233</v>
      </c>
      <c r="AJ201" s="12">
        <f>VLOOKUP($B201,[2]ok!$AY$9:$CO$434,28,0)</f>
        <v>199</v>
      </c>
      <c r="AK201" s="12">
        <f>VLOOKUP($B201,[2]ok!$AY$9:$CO$434,29,0)</f>
        <v>159</v>
      </c>
      <c r="AL201" s="12">
        <f>VLOOKUP($B201,[2]ok!$AY$9:$CO$434,30,0)</f>
        <v>146</v>
      </c>
      <c r="AM201" s="12">
        <f>VLOOKUP($B201,[2]ok!$AY$9:$CO$434,31,0)</f>
        <v>115</v>
      </c>
      <c r="AN201" s="12">
        <f>VLOOKUP($B201,[2]ok!$AY$9:$CO$434,32,0)</f>
        <v>88</v>
      </c>
      <c r="AO201" s="12">
        <f>VLOOKUP($B201,[2]ok!$AY$9:$CO$434,33,0)</f>
        <v>59</v>
      </c>
      <c r="AP201" s="12">
        <f>VLOOKUP($B201,[2]ok!$AY$9:$CO$434,34,0)</f>
        <v>54</v>
      </c>
      <c r="AQ201" s="12">
        <f>VLOOKUP($B201,[2]ok!$AY$9:$CO$434,39,0)</f>
        <v>2182</v>
      </c>
      <c r="AR201" s="12">
        <f>VLOOKUP($B201,[2]ok!$AY$9:$CO$434,40,0)</f>
        <v>212</v>
      </c>
      <c r="AS201" s="12">
        <f>VLOOKUP($B201,[2]ok!$AY$9:$CO$434,41,0)</f>
        <v>179</v>
      </c>
      <c r="AT201" s="12">
        <f>VLOOKUP($B201,[2]ok!$AY$9:$CO$434,42,0)</f>
        <v>924</v>
      </c>
      <c r="AU201" s="12">
        <f>VLOOKUP($B201,[2]ok!$AY$9:$CO$434,43,0)</f>
        <v>79</v>
      </c>
    </row>
    <row r="202" spans="1:47" s="10" customFormat="1" ht="12">
      <c r="A202" s="58">
        <v>200</v>
      </c>
      <c r="B202" s="58">
        <v>4516</v>
      </c>
      <c r="C202" s="59" t="s">
        <v>352</v>
      </c>
      <c r="D202" s="59" t="s">
        <v>323</v>
      </c>
      <c r="E202" s="59" t="s">
        <v>324</v>
      </c>
      <c r="F202" s="59" t="s">
        <v>109</v>
      </c>
      <c r="G202" s="12" t="s">
        <v>266</v>
      </c>
      <c r="H202" s="14">
        <f t="shared" si="59"/>
        <v>4516</v>
      </c>
      <c r="I202" s="14">
        <f t="shared" si="56"/>
        <v>3156</v>
      </c>
      <c r="J202" s="12">
        <f>VLOOKUP($B202,'[1]METAS 2019'!$D$4:$Q$843,5,0)</f>
        <v>64</v>
      </c>
      <c r="K202" s="12">
        <f>VLOOKUP($B202,'[1]METAS 2019'!$D$4:$Q$843,4,0)</f>
        <v>80</v>
      </c>
      <c r="L202" s="12">
        <f>VLOOKUP($B202,'[1]METAS 2019'!$D$4:$Q$843,11,0)</f>
        <v>55</v>
      </c>
      <c r="M202" s="12">
        <f>VLOOKUP($B202,'[1]METAS 2019'!$D$4:$Q$843,12,0)</f>
        <v>60</v>
      </c>
      <c r="N202" s="12">
        <f>VLOOKUP($B202,'[1]METAS 2019'!$D$4:$Q$843,13,0)</f>
        <v>80</v>
      </c>
      <c r="O202" s="12">
        <f>VLOOKUP($B202,'[1]METAS 2019'!$D$4:$Q$843,14,0)</f>
        <v>83</v>
      </c>
      <c r="P202" s="12">
        <f>VLOOKUP($B202,[2]ok!$AY$9:$CO$434,8,0)</f>
        <v>62</v>
      </c>
      <c r="Q202" s="12">
        <f>VLOOKUP($B202,[2]ok!$AY$9:$CO$434,9,0)</f>
        <v>63</v>
      </c>
      <c r="R202" s="12">
        <f>VLOOKUP($B202,[2]ok!$AY$9:$CO$434,10,0)</f>
        <v>63</v>
      </c>
      <c r="S202" s="12">
        <f>VLOOKUP($B202,[2]ok!$AY$9:$CO$434,11,0)</f>
        <v>64</v>
      </c>
      <c r="T202" s="12">
        <f>VLOOKUP($B202,[2]ok!$AY$9:$CO$434,12,0)</f>
        <v>64</v>
      </c>
      <c r="U202" s="12">
        <f>VLOOKUP($B202,[2]ok!$AY$9:$CO$434,13,0)</f>
        <v>65</v>
      </c>
      <c r="V202" s="12">
        <f>VLOOKUP($B202,[2]ok!$AY$9:$CO$434,14,0)</f>
        <v>66</v>
      </c>
      <c r="W202" s="12">
        <f>VLOOKUP($B202,[2]ok!$AY$9:$CO$434,15,0)</f>
        <v>64</v>
      </c>
      <c r="X202" s="12">
        <f>VLOOKUP($B202,[2]ok!$AY$9:$CO$434,16,0)</f>
        <v>61</v>
      </c>
      <c r="Y202" s="12">
        <f>VLOOKUP($B202,[2]ok!$AY$9:$CO$434,17,0)</f>
        <v>58</v>
      </c>
      <c r="Z202" s="12">
        <f>VLOOKUP($B202,[2]ok!$AY$9:$CO$434,18,0)</f>
        <v>56</v>
      </c>
      <c r="AA202" s="12">
        <f>VLOOKUP($B202,[2]ok!$AY$9:$CO$434,19,0)</f>
        <v>54</v>
      </c>
      <c r="AB202" s="12">
        <f>VLOOKUP($B202,[2]ok!$AY$9:$CO$434,20,0)</f>
        <v>52</v>
      </c>
      <c r="AC202" s="12">
        <f>VLOOKUP($B202,[2]ok!$AY$9:$CO$434,21,0)</f>
        <v>51</v>
      </c>
      <c r="AD202" s="12">
        <f>VLOOKUP($B202,[2]ok!$AY$9:$CO$434,22,0)</f>
        <v>237</v>
      </c>
      <c r="AE202" s="12">
        <f>VLOOKUP($B202,[2]ok!$AY$9:$CO$434,23,0)</f>
        <v>221</v>
      </c>
      <c r="AF202" s="12">
        <f>VLOOKUP($B202,[2]ok!$AY$9:$CO$434,24,0)</f>
        <v>227</v>
      </c>
      <c r="AG202" s="12">
        <f>VLOOKUP($B202,[2]ok!$AY$9:$CO$434,25,0)</f>
        <v>222</v>
      </c>
      <c r="AH202" s="12">
        <f>VLOOKUP($B202,[2]ok!$AY$9:$CO$434,26,0)</f>
        <v>200</v>
      </c>
      <c r="AI202" s="12">
        <f>VLOOKUP($B202,[2]ok!$AY$9:$CO$434,27,0)</f>
        <v>173</v>
      </c>
      <c r="AJ202" s="12">
        <f>VLOOKUP($B202,[2]ok!$AY$9:$CO$434,28,0)</f>
        <v>149</v>
      </c>
      <c r="AK202" s="12">
        <f>VLOOKUP($B202,[2]ok!$AY$9:$CO$434,29,0)</f>
        <v>118</v>
      </c>
      <c r="AL202" s="12">
        <f>VLOOKUP($B202,[2]ok!$AY$9:$CO$434,30,0)</f>
        <v>109</v>
      </c>
      <c r="AM202" s="12">
        <f>VLOOKUP($B202,[2]ok!$AY$9:$CO$434,31,0)</f>
        <v>85</v>
      </c>
      <c r="AN202" s="12">
        <f>VLOOKUP($B202,[2]ok!$AY$9:$CO$434,32,0)</f>
        <v>65</v>
      </c>
      <c r="AO202" s="12">
        <f>VLOOKUP($B202,[2]ok!$AY$9:$CO$434,33,0)</f>
        <v>44</v>
      </c>
      <c r="AP202" s="12">
        <f>VLOOKUP($B202,[2]ok!$AY$9:$CO$434,34,0)</f>
        <v>41</v>
      </c>
      <c r="AQ202" s="12">
        <f>VLOOKUP($B202,[2]ok!$AY$9:$CO$434,39,0)</f>
        <v>1624</v>
      </c>
      <c r="AR202" s="12">
        <f>VLOOKUP($B202,[2]ok!$AY$9:$CO$434,40,0)</f>
        <v>158</v>
      </c>
      <c r="AS202" s="12">
        <f>VLOOKUP($B202,[2]ok!$AY$9:$CO$434,41,0)</f>
        <v>134</v>
      </c>
      <c r="AT202" s="12">
        <f>VLOOKUP($B202,[2]ok!$AY$9:$CO$434,42,0)</f>
        <v>687</v>
      </c>
      <c r="AU202" s="12">
        <f>VLOOKUP($B202,[2]ok!$AY$9:$CO$434,43,0)</f>
        <v>44</v>
      </c>
    </row>
    <row r="203" spans="1:47" s="10" customFormat="1" ht="12">
      <c r="A203" s="58">
        <v>201</v>
      </c>
      <c r="B203" s="58">
        <v>4517</v>
      </c>
      <c r="C203" s="59" t="s">
        <v>352</v>
      </c>
      <c r="D203" s="59" t="s">
        <v>323</v>
      </c>
      <c r="E203" s="59" t="s">
        <v>324</v>
      </c>
      <c r="F203" s="59" t="s">
        <v>326</v>
      </c>
      <c r="G203" s="12" t="s">
        <v>271</v>
      </c>
      <c r="H203" s="14">
        <f t="shared" si="59"/>
        <v>4517</v>
      </c>
      <c r="I203" s="14">
        <f t="shared" si="56"/>
        <v>2722</v>
      </c>
      <c r="J203" s="12">
        <f>VLOOKUP($B203,'[1]METAS 2019'!$D$4:$Q$843,5,0)</f>
        <v>55</v>
      </c>
      <c r="K203" s="12">
        <f>VLOOKUP($B203,'[1]METAS 2019'!$D$4:$Q$843,4,0)</f>
        <v>57</v>
      </c>
      <c r="L203" s="12">
        <f>VLOOKUP($B203,'[1]METAS 2019'!$D$4:$Q$843,11,0)</f>
        <v>50</v>
      </c>
      <c r="M203" s="12">
        <f>VLOOKUP($B203,'[1]METAS 2019'!$D$4:$Q$843,12,0)</f>
        <v>61</v>
      </c>
      <c r="N203" s="12">
        <f>VLOOKUP($B203,'[1]METAS 2019'!$D$4:$Q$843,13,0)</f>
        <v>82</v>
      </c>
      <c r="O203" s="12">
        <f>VLOOKUP($B203,'[1]METAS 2019'!$D$4:$Q$843,14,0)</f>
        <v>66</v>
      </c>
      <c r="P203" s="12">
        <f>VLOOKUP($B203,[2]ok!$AY$9:$CO$434,8,0)</f>
        <v>54</v>
      </c>
      <c r="Q203" s="12">
        <f>VLOOKUP($B203,[2]ok!$AY$9:$CO$434,9,0)</f>
        <v>54</v>
      </c>
      <c r="R203" s="12">
        <f>VLOOKUP($B203,[2]ok!$AY$9:$CO$434,10,0)</f>
        <v>54</v>
      </c>
      <c r="S203" s="12">
        <f>VLOOKUP($B203,[2]ok!$AY$9:$CO$434,11,0)</f>
        <v>55</v>
      </c>
      <c r="T203" s="12">
        <f>VLOOKUP($B203,[2]ok!$AY$9:$CO$434,12,0)</f>
        <v>55</v>
      </c>
      <c r="U203" s="12">
        <f>VLOOKUP($B203,[2]ok!$AY$9:$CO$434,13,0)</f>
        <v>56</v>
      </c>
      <c r="V203" s="12">
        <f>VLOOKUP($B203,[2]ok!$AY$9:$CO$434,14,0)</f>
        <v>56</v>
      </c>
      <c r="W203" s="12">
        <f>VLOOKUP($B203,[2]ok!$AY$9:$CO$434,15,0)</f>
        <v>55</v>
      </c>
      <c r="X203" s="12">
        <f>VLOOKUP($B203,[2]ok!$AY$9:$CO$434,16,0)</f>
        <v>53</v>
      </c>
      <c r="Y203" s="12">
        <f>VLOOKUP($B203,[2]ok!$AY$9:$CO$434,17,0)</f>
        <v>50</v>
      </c>
      <c r="Z203" s="12">
        <f>VLOOKUP($B203,[2]ok!$AY$9:$CO$434,18,0)</f>
        <v>48</v>
      </c>
      <c r="AA203" s="12">
        <f>VLOOKUP($B203,[2]ok!$AY$9:$CO$434,19,0)</f>
        <v>46</v>
      </c>
      <c r="AB203" s="12">
        <f>VLOOKUP($B203,[2]ok!$AY$9:$CO$434,20,0)</f>
        <v>45</v>
      </c>
      <c r="AC203" s="12">
        <f>VLOOKUP($B203,[2]ok!$AY$9:$CO$434,21,0)</f>
        <v>44</v>
      </c>
      <c r="AD203" s="12">
        <f>VLOOKUP($B203,[2]ok!$AY$9:$CO$434,22,0)</f>
        <v>204</v>
      </c>
      <c r="AE203" s="12">
        <f>VLOOKUP($B203,[2]ok!$AY$9:$CO$434,23,0)</f>
        <v>190</v>
      </c>
      <c r="AF203" s="12">
        <f>VLOOKUP($B203,[2]ok!$AY$9:$CO$434,24,0)</f>
        <v>195</v>
      </c>
      <c r="AG203" s="12">
        <f>VLOOKUP($B203,[2]ok!$AY$9:$CO$434,25,0)</f>
        <v>191</v>
      </c>
      <c r="AH203" s="12">
        <f>VLOOKUP($B203,[2]ok!$AY$9:$CO$434,26,0)</f>
        <v>172</v>
      </c>
      <c r="AI203" s="12">
        <f>VLOOKUP($B203,[2]ok!$AY$9:$CO$434,27,0)</f>
        <v>149</v>
      </c>
      <c r="AJ203" s="12">
        <f>VLOOKUP($B203,[2]ok!$AY$9:$CO$434,28,0)</f>
        <v>128</v>
      </c>
      <c r="AK203" s="12">
        <f>VLOOKUP($B203,[2]ok!$AY$9:$CO$434,29,0)</f>
        <v>101</v>
      </c>
      <c r="AL203" s="12">
        <f>VLOOKUP($B203,[2]ok!$AY$9:$CO$434,30,0)</f>
        <v>94</v>
      </c>
      <c r="AM203" s="12">
        <f>VLOOKUP($B203,[2]ok!$AY$9:$CO$434,31,0)</f>
        <v>73</v>
      </c>
      <c r="AN203" s="12">
        <f>VLOOKUP($B203,[2]ok!$AY$9:$CO$434,32,0)</f>
        <v>56</v>
      </c>
      <c r="AO203" s="12">
        <f>VLOOKUP($B203,[2]ok!$AY$9:$CO$434,33,0)</f>
        <v>38</v>
      </c>
      <c r="AP203" s="12">
        <f>VLOOKUP($B203,[2]ok!$AY$9:$CO$434,34,0)</f>
        <v>35</v>
      </c>
      <c r="AQ203" s="12">
        <f>VLOOKUP($B203,[2]ok!$AY$9:$CO$434,39,0)</f>
        <v>1395</v>
      </c>
      <c r="AR203" s="12">
        <f>VLOOKUP($B203,[2]ok!$AY$9:$CO$434,40,0)</f>
        <v>135</v>
      </c>
      <c r="AS203" s="12">
        <f>VLOOKUP($B203,[2]ok!$AY$9:$CO$434,41,0)</f>
        <v>115</v>
      </c>
      <c r="AT203" s="12">
        <f>VLOOKUP($B203,[2]ok!$AY$9:$CO$434,42,0)</f>
        <v>591</v>
      </c>
      <c r="AU203" s="12">
        <f>VLOOKUP($B203,[2]ok!$AY$9:$CO$434,43,0)</f>
        <v>54</v>
      </c>
    </row>
    <row r="204" spans="1:47" s="10" customFormat="1" ht="12">
      <c r="A204" s="58">
        <v>202</v>
      </c>
      <c r="B204" s="58">
        <v>10278</v>
      </c>
      <c r="C204" s="59" t="s">
        <v>352</v>
      </c>
      <c r="D204" s="59" t="s">
        <v>323</v>
      </c>
      <c r="E204" s="59" t="s">
        <v>324</v>
      </c>
      <c r="F204" s="59" t="s">
        <v>333</v>
      </c>
      <c r="G204" s="12" t="s">
        <v>283</v>
      </c>
      <c r="H204" s="14">
        <f t="shared" si="59"/>
        <v>10278</v>
      </c>
      <c r="I204" s="14">
        <f t="shared" si="56"/>
        <v>4034</v>
      </c>
      <c r="J204" s="12">
        <v>82</v>
      </c>
      <c r="K204" s="12">
        <v>88</v>
      </c>
      <c r="L204" s="12">
        <v>72</v>
      </c>
      <c r="M204" s="12">
        <v>75</v>
      </c>
      <c r="N204" s="12">
        <v>71</v>
      </c>
      <c r="O204" s="12">
        <f>VLOOKUP($B204,[2]ok!$AY$9:$CO$434,8,0)</f>
        <v>78</v>
      </c>
      <c r="P204" s="12">
        <f>VLOOKUP($B204,[2]ok!$AY$9:$CO$434,8,0)</f>
        <v>78</v>
      </c>
      <c r="Q204" s="12">
        <f>VLOOKUP($B204,[2]ok!$AY$9:$CO$434,9,0)</f>
        <v>79</v>
      </c>
      <c r="R204" s="12">
        <f>VLOOKUP($B204,[2]ok!$AY$9:$CO$434,10,0)</f>
        <v>80</v>
      </c>
      <c r="S204" s="12">
        <f>VLOOKUP($B204,[2]ok!$AY$9:$CO$434,11,0)</f>
        <v>81</v>
      </c>
      <c r="T204" s="12">
        <f>VLOOKUP($B204,[2]ok!$AY$9:$CO$434,12,0)</f>
        <v>81</v>
      </c>
      <c r="U204" s="12">
        <f>VLOOKUP($B204,[2]ok!$AY$9:$CO$434,13,0)</f>
        <v>81</v>
      </c>
      <c r="V204" s="12">
        <f>VLOOKUP($B204,[2]ok!$AY$9:$CO$434,14,0)</f>
        <v>81</v>
      </c>
      <c r="W204" s="12">
        <f>VLOOKUP($B204,[2]ok!$AY$9:$CO$434,15,0)</f>
        <v>79</v>
      </c>
      <c r="X204" s="12">
        <f>VLOOKUP($B204,[2]ok!$AY$9:$CO$434,16,0)</f>
        <v>77</v>
      </c>
      <c r="Y204" s="12">
        <f>VLOOKUP($B204,[2]ok!$AY$9:$CO$434,17,0)</f>
        <v>76</v>
      </c>
      <c r="Z204" s="12">
        <f>VLOOKUP($B204,[2]ok!$AY$9:$CO$434,18,0)</f>
        <v>74</v>
      </c>
      <c r="AA204" s="12">
        <f>VLOOKUP($B204,[2]ok!$AY$9:$CO$434,19,0)</f>
        <v>71</v>
      </c>
      <c r="AB204" s="12">
        <f>VLOOKUP($B204,[2]ok!$AY$9:$CO$434,20,0)</f>
        <v>69</v>
      </c>
      <c r="AC204" s="12">
        <f>VLOOKUP($B204,[2]ok!$AY$9:$CO$434,21,0)</f>
        <v>66</v>
      </c>
      <c r="AD204" s="12">
        <f>VLOOKUP($B204,[2]ok!$AY$9:$CO$434,22,0)</f>
        <v>299</v>
      </c>
      <c r="AE204" s="12">
        <f>VLOOKUP($B204,[2]ok!$AY$9:$CO$434,23,0)</f>
        <v>280</v>
      </c>
      <c r="AF204" s="12">
        <f>VLOOKUP($B204,[2]ok!$AY$9:$CO$434,24,0)</f>
        <v>307</v>
      </c>
      <c r="AG204" s="12">
        <f>VLOOKUP($B204,[2]ok!$AY$9:$CO$434,25,0)</f>
        <v>279</v>
      </c>
      <c r="AH204" s="12">
        <f>VLOOKUP($B204,[2]ok!$AY$9:$CO$434,26,0)</f>
        <v>279</v>
      </c>
      <c r="AI204" s="12">
        <f>VLOOKUP($B204,[2]ok!$AY$9:$CO$434,27,0)</f>
        <v>239</v>
      </c>
      <c r="AJ204" s="12">
        <f>VLOOKUP($B204,[2]ok!$AY$9:$CO$434,28,0)</f>
        <v>196</v>
      </c>
      <c r="AK204" s="12">
        <f>VLOOKUP($B204,[2]ok!$AY$9:$CO$434,29,0)</f>
        <v>167</v>
      </c>
      <c r="AL204" s="12">
        <f>VLOOKUP($B204,[2]ok!$AY$9:$CO$434,30,0)</f>
        <v>133</v>
      </c>
      <c r="AM204" s="12">
        <f>VLOOKUP($B204,[2]ok!$AY$9:$CO$434,31,0)</f>
        <v>110</v>
      </c>
      <c r="AN204" s="12">
        <f>VLOOKUP($B204,[2]ok!$AY$9:$CO$434,32,0)</f>
        <v>84</v>
      </c>
      <c r="AO204" s="12">
        <f>VLOOKUP($B204,[2]ok!$AY$9:$CO$434,33,0)</f>
        <v>64</v>
      </c>
      <c r="AP204" s="12">
        <f>VLOOKUP($B204,[2]ok!$AY$9:$CO$434,34,0)</f>
        <v>58</v>
      </c>
      <c r="AQ204" s="12">
        <f>VLOOKUP($B204,[2]ok!$AY$9:$CO$434,39,0)</f>
        <v>2109</v>
      </c>
      <c r="AR204" s="12">
        <f>VLOOKUP($B204,[2]ok!$AY$9:$CO$434,40,0)</f>
        <v>198</v>
      </c>
      <c r="AS204" s="12">
        <f>VLOOKUP($B204,[2]ok!$AY$9:$CO$434,41,0)</f>
        <v>175</v>
      </c>
      <c r="AT204" s="12">
        <f>VLOOKUP($B204,[2]ok!$AY$9:$CO$434,42,0)</f>
        <v>913</v>
      </c>
      <c r="AU204" s="12">
        <f>VLOOKUP($B204,[2]ok!$AY$9:$CO$434,43,0)</f>
        <v>0</v>
      </c>
    </row>
    <row r="205" spans="1:47" s="10" customFormat="1" ht="12">
      <c r="A205" s="54">
        <v>203</v>
      </c>
      <c r="B205" s="54"/>
      <c r="C205" s="86" t="s">
        <v>352</v>
      </c>
      <c r="D205" s="86" t="s">
        <v>323</v>
      </c>
      <c r="E205" s="86" t="s">
        <v>329</v>
      </c>
      <c r="F205" s="86" t="s">
        <v>329</v>
      </c>
      <c r="G205" s="11" t="s">
        <v>1214</v>
      </c>
      <c r="H205" s="29"/>
      <c r="I205" s="29">
        <f t="shared" si="56"/>
        <v>16176</v>
      </c>
      <c r="J205" s="64">
        <f t="shared" ref="J205:AU205" si="60">SUM(J206:J211)</f>
        <v>339</v>
      </c>
      <c r="K205" s="64">
        <f t="shared" si="60"/>
        <v>391</v>
      </c>
      <c r="L205" s="64">
        <f t="shared" si="60"/>
        <v>380</v>
      </c>
      <c r="M205" s="64">
        <f t="shared" si="60"/>
        <v>382</v>
      </c>
      <c r="N205" s="64">
        <f t="shared" si="60"/>
        <v>352</v>
      </c>
      <c r="O205" s="64">
        <f t="shared" si="60"/>
        <v>417</v>
      </c>
      <c r="P205" s="64">
        <f t="shared" si="60"/>
        <v>366</v>
      </c>
      <c r="Q205" s="64">
        <f t="shared" si="60"/>
        <v>368</v>
      </c>
      <c r="R205" s="64">
        <f t="shared" si="60"/>
        <v>366</v>
      </c>
      <c r="S205" s="64">
        <f t="shared" si="60"/>
        <v>366</v>
      </c>
      <c r="T205" s="64">
        <f t="shared" si="60"/>
        <v>362</v>
      </c>
      <c r="U205" s="64">
        <f t="shared" si="60"/>
        <v>361</v>
      </c>
      <c r="V205" s="64">
        <f t="shared" si="60"/>
        <v>355</v>
      </c>
      <c r="W205" s="64">
        <f t="shared" si="60"/>
        <v>343</v>
      </c>
      <c r="X205" s="64">
        <f t="shared" si="60"/>
        <v>327</v>
      </c>
      <c r="Y205" s="64">
        <f t="shared" si="60"/>
        <v>311</v>
      </c>
      <c r="Z205" s="64">
        <f t="shared" si="60"/>
        <v>294</v>
      </c>
      <c r="AA205" s="64">
        <f t="shared" si="60"/>
        <v>280</v>
      </c>
      <c r="AB205" s="64">
        <f t="shared" si="60"/>
        <v>270</v>
      </c>
      <c r="AC205" s="64">
        <f t="shared" si="60"/>
        <v>266</v>
      </c>
      <c r="AD205" s="64">
        <f t="shared" si="60"/>
        <v>1229</v>
      </c>
      <c r="AE205" s="64">
        <f t="shared" si="60"/>
        <v>1137</v>
      </c>
      <c r="AF205" s="64">
        <f t="shared" si="60"/>
        <v>1185</v>
      </c>
      <c r="AG205" s="64">
        <f t="shared" si="60"/>
        <v>1064</v>
      </c>
      <c r="AH205" s="64">
        <f t="shared" si="60"/>
        <v>972</v>
      </c>
      <c r="AI205" s="64">
        <f t="shared" si="60"/>
        <v>907</v>
      </c>
      <c r="AJ205" s="64">
        <f t="shared" si="60"/>
        <v>692</v>
      </c>
      <c r="AK205" s="64">
        <f t="shared" si="60"/>
        <v>569</v>
      </c>
      <c r="AL205" s="64">
        <f t="shared" si="60"/>
        <v>487</v>
      </c>
      <c r="AM205" s="64">
        <f t="shared" si="60"/>
        <v>370</v>
      </c>
      <c r="AN205" s="64">
        <f t="shared" si="60"/>
        <v>279</v>
      </c>
      <c r="AO205" s="64">
        <f t="shared" si="60"/>
        <v>216</v>
      </c>
      <c r="AP205" s="64">
        <f t="shared" si="60"/>
        <v>173</v>
      </c>
      <c r="AQ205" s="64">
        <f t="shared" si="60"/>
        <v>7885</v>
      </c>
      <c r="AR205" s="64">
        <f t="shared" si="60"/>
        <v>852</v>
      </c>
      <c r="AS205" s="64">
        <f t="shared" si="60"/>
        <v>683</v>
      </c>
      <c r="AT205" s="64">
        <f t="shared" si="60"/>
        <v>3138</v>
      </c>
      <c r="AU205" s="64">
        <f t="shared" si="60"/>
        <v>343</v>
      </c>
    </row>
    <row r="206" spans="1:47" s="10" customFormat="1" ht="12">
      <c r="A206" s="58">
        <v>204</v>
      </c>
      <c r="B206" s="58">
        <v>4531</v>
      </c>
      <c r="C206" s="59" t="s">
        <v>352</v>
      </c>
      <c r="D206" s="59" t="s">
        <v>323</v>
      </c>
      <c r="E206" s="59" t="s">
        <v>329</v>
      </c>
      <c r="F206" s="59" t="s">
        <v>107</v>
      </c>
      <c r="G206" s="12" t="s">
        <v>283</v>
      </c>
      <c r="H206" s="14">
        <f t="shared" ref="H206:H211" si="61">B206</f>
        <v>4531</v>
      </c>
      <c r="I206" s="14">
        <f t="shared" si="56"/>
        <v>3236</v>
      </c>
      <c r="J206" s="12">
        <f>VLOOKUP($B206,'[1]METAS 2019'!$D$4:$Q$843,5,0)</f>
        <v>66</v>
      </c>
      <c r="K206" s="12">
        <f>VLOOKUP($B206,'[1]METAS 2019'!$D$4:$Q$843,4,0)</f>
        <v>70</v>
      </c>
      <c r="L206" s="12">
        <f>VLOOKUP($B206,'[1]METAS 2019'!$D$4:$Q$843,11,0)</f>
        <v>67</v>
      </c>
      <c r="M206" s="12">
        <f>VLOOKUP($B206,'[1]METAS 2019'!$D$4:$Q$843,12,0)</f>
        <v>66</v>
      </c>
      <c r="N206" s="12">
        <f>VLOOKUP($B206,'[1]METAS 2019'!$D$4:$Q$843,13,0)</f>
        <v>68</v>
      </c>
      <c r="O206" s="12">
        <f>VLOOKUP($B206,'[1]METAS 2019'!$D$4:$Q$843,14,0)</f>
        <v>81</v>
      </c>
      <c r="P206" s="12">
        <f>VLOOKUP($B206,[2]ok!$AY$9:$CO$434,8,0)</f>
        <v>64</v>
      </c>
      <c r="Q206" s="12">
        <f>VLOOKUP($B206,[2]ok!$AY$9:$CO$434,9,0)</f>
        <v>65</v>
      </c>
      <c r="R206" s="12">
        <f>VLOOKUP($B206,[2]ok!$AY$9:$CO$434,10,0)</f>
        <v>65</v>
      </c>
      <c r="S206" s="12">
        <f>VLOOKUP($B206,[2]ok!$AY$9:$CO$434,11,0)</f>
        <v>66</v>
      </c>
      <c r="T206" s="12">
        <f>VLOOKUP($B206,[2]ok!$AY$9:$CO$434,12,0)</f>
        <v>66</v>
      </c>
      <c r="U206" s="12">
        <f>VLOOKUP($B206,[2]ok!$AY$9:$CO$434,13,0)</f>
        <v>67</v>
      </c>
      <c r="V206" s="12">
        <f>VLOOKUP($B206,[2]ok!$AY$9:$CO$434,14,0)</f>
        <v>68</v>
      </c>
      <c r="W206" s="12">
        <f>VLOOKUP($B206,[2]ok!$AY$9:$CO$434,15,0)</f>
        <v>66</v>
      </c>
      <c r="X206" s="12">
        <f>VLOOKUP($B206,[2]ok!$AY$9:$CO$434,16,0)</f>
        <v>63</v>
      </c>
      <c r="Y206" s="12">
        <f>VLOOKUP($B206,[2]ok!$AY$9:$CO$434,17,0)</f>
        <v>60</v>
      </c>
      <c r="Z206" s="12">
        <f>VLOOKUP($B206,[2]ok!$AY$9:$CO$434,18,0)</f>
        <v>58</v>
      </c>
      <c r="AA206" s="12">
        <f>VLOOKUP($B206,[2]ok!$AY$9:$CO$434,19,0)</f>
        <v>56</v>
      </c>
      <c r="AB206" s="12">
        <f>VLOOKUP($B206,[2]ok!$AY$9:$CO$434,20,0)</f>
        <v>54</v>
      </c>
      <c r="AC206" s="12">
        <f>VLOOKUP($B206,[2]ok!$AY$9:$CO$434,21,0)</f>
        <v>52</v>
      </c>
      <c r="AD206" s="12">
        <f>VLOOKUP($B206,[2]ok!$AY$9:$CO$434,22,0)</f>
        <v>244</v>
      </c>
      <c r="AE206" s="12">
        <f>VLOOKUP($B206,[2]ok!$AY$9:$CO$434,23,0)</f>
        <v>228</v>
      </c>
      <c r="AF206" s="12">
        <f>VLOOKUP($B206,[2]ok!$AY$9:$CO$434,24,0)</f>
        <v>234</v>
      </c>
      <c r="AG206" s="12">
        <f>VLOOKUP($B206,[2]ok!$AY$9:$CO$434,25,0)</f>
        <v>229</v>
      </c>
      <c r="AH206" s="12">
        <f>VLOOKUP($B206,[2]ok!$AY$9:$CO$434,26,0)</f>
        <v>206</v>
      </c>
      <c r="AI206" s="12">
        <f>VLOOKUP($B206,[2]ok!$AY$9:$CO$434,27,0)</f>
        <v>178</v>
      </c>
      <c r="AJ206" s="12">
        <f>VLOOKUP($B206,[2]ok!$AY$9:$CO$434,28,0)</f>
        <v>153</v>
      </c>
      <c r="AK206" s="12">
        <f>VLOOKUP($B206,[2]ok!$AY$9:$CO$434,29,0)</f>
        <v>122</v>
      </c>
      <c r="AL206" s="12">
        <f>VLOOKUP($B206,[2]ok!$AY$9:$CO$434,30,0)</f>
        <v>112</v>
      </c>
      <c r="AM206" s="12">
        <f>VLOOKUP($B206,[2]ok!$AY$9:$CO$434,31,0)</f>
        <v>88</v>
      </c>
      <c r="AN206" s="12">
        <f>VLOOKUP($B206,[2]ok!$AY$9:$CO$434,32,0)</f>
        <v>67</v>
      </c>
      <c r="AO206" s="12">
        <f>VLOOKUP($B206,[2]ok!$AY$9:$CO$434,33,0)</f>
        <v>45</v>
      </c>
      <c r="AP206" s="12">
        <f>VLOOKUP($B206,[2]ok!$AY$9:$CO$434,34,0)</f>
        <v>42</v>
      </c>
      <c r="AQ206" s="12">
        <f>VLOOKUP($B206,[2]ok!$AY$9:$CO$434,39,0)</f>
        <v>1674</v>
      </c>
      <c r="AR206" s="12">
        <f>VLOOKUP($B206,[2]ok!$AY$9:$CO$434,40,0)</f>
        <v>163</v>
      </c>
      <c r="AS206" s="12">
        <f>VLOOKUP($B206,[2]ok!$AY$9:$CO$434,41,0)</f>
        <v>138</v>
      </c>
      <c r="AT206" s="12">
        <f>VLOOKUP($B206,[2]ok!$AY$9:$CO$434,42,0)</f>
        <v>709</v>
      </c>
      <c r="AU206" s="12">
        <f>VLOOKUP($B206,[2]ok!$AY$9:$CO$434,43,0)</f>
        <v>69</v>
      </c>
    </row>
    <row r="207" spans="1:47" s="10" customFormat="1" ht="12">
      <c r="A207" s="58">
        <v>205</v>
      </c>
      <c r="B207" s="58">
        <v>4526</v>
      </c>
      <c r="C207" s="59" t="s">
        <v>352</v>
      </c>
      <c r="D207" s="59" t="s">
        <v>323</v>
      </c>
      <c r="E207" s="59" t="s">
        <v>329</v>
      </c>
      <c r="F207" s="59" t="s">
        <v>110</v>
      </c>
      <c r="G207" s="12" t="s">
        <v>266</v>
      </c>
      <c r="H207" s="14">
        <f t="shared" si="61"/>
        <v>4526</v>
      </c>
      <c r="I207" s="14">
        <f t="shared" si="56"/>
        <v>765</v>
      </c>
      <c r="J207" s="12">
        <f>VLOOKUP($B207,'[1]METAS 2019'!$D$4:$Q$843,5,0)</f>
        <v>16</v>
      </c>
      <c r="K207" s="12">
        <f>VLOOKUP($B207,'[1]METAS 2019'!$D$4:$Q$843,4,0)</f>
        <v>14</v>
      </c>
      <c r="L207" s="12">
        <f>VLOOKUP($B207,'[1]METAS 2019'!$D$4:$Q$843,11,0)</f>
        <v>19</v>
      </c>
      <c r="M207" s="12">
        <f>VLOOKUP($B207,'[1]METAS 2019'!$D$4:$Q$843,12,0)</f>
        <v>7</v>
      </c>
      <c r="N207" s="12">
        <f>VLOOKUP($B207,'[1]METAS 2019'!$D$4:$Q$843,13,0)</f>
        <v>14</v>
      </c>
      <c r="O207" s="12">
        <f>VLOOKUP($B207,'[1]METAS 2019'!$D$4:$Q$843,14,0)</f>
        <v>14</v>
      </c>
      <c r="P207" s="12">
        <f>VLOOKUP($B207,[2]ok!$AY$9:$CO$434,8,0)</f>
        <v>16</v>
      </c>
      <c r="Q207" s="12">
        <f>VLOOKUP($B207,[2]ok!$AY$9:$CO$434,9,0)</f>
        <v>16</v>
      </c>
      <c r="R207" s="12">
        <f>VLOOKUP($B207,[2]ok!$AY$9:$CO$434,10,0)</f>
        <v>16</v>
      </c>
      <c r="S207" s="12">
        <f>VLOOKUP($B207,[2]ok!$AY$9:$CO$434,11,0)</f>
        <v>16</v>
      </c>
      <c r="T207" s="12">
        <f>VLOOKUP($B207,[2]ok!$AY$9:$CO$434,12,0)</f>
        <v>16</v>
      </c>
      <c r="U207" s="12">
        <f>VLOOKUP($B207,[2]ok!$AY$9:$CO$434,13,0)</f>
        <v>16</v>
      </c>
      <c r="V207" s="12">
        <f>VLOOKUP($B207,[2]ok!$AY$9:$CO$434,14,0)</f>
        <v>16</v>
      </c>
      <c r="W207" s="12">
        <f>VLOOKUP($B207,[2]ok!$AY$9:$CO$434,15,0)</f>
        <v>16</v>
      </c>
      <c r="X207" s="12">
        <f>VLOOKUP($B207,[2]ok!$AY$9:$CO$434,16,0)</f>
        <v>15</v>
      </c>
      <c r="Y207" s="12">
        <f>VLOOKUP($B207,[2]ok!$AY$9:$CO$434,17,0)</f>
        <v>15</v>
      </c>
      <c r="Z207" s="12">
        <f>VLOOKUP($B207,[2]ok!$AY$9:$CO$434,18,0)</f>
        <v>14</v>
      </c>
      <c r="AA207" s="12">
        <f>VLOOKUP($B207,[2]ok!$AY$9:$CO$434,19,0)</f>
        <v>13</v>
      </c>
      <c r="AB207" s="12">
        <f>VLOOKUP($B207,[2]ok!$AY$9:$CO$434,20,0)</f>
        <v>13</v>
      </c>
      <c r="AC207" s="12">
        <f>VLOOKUP($B207,[2]ok!$AY$9:$CO$434,21,0)</f>
        <v>13</v>
      </c>
      <c r="AD207" s="12">
        <f>VLOOKUP($B207,[2]ok!$AY$9:$CO$434,22,0)</f>
        <v>59</v>
      </c>
      <c r="AE207" s="12">
        <f>VLOOKUP($B207,[2]ok!$AY$9:$CO$434,23,0)</f>
        <v>55</v>
      </c>
      <c r="AF207" s="12">
        <f>VLOOKUP($B207,[2]ok!$AY$9:$CO$434,24,0)</f>
        <v>57</v>
      </c>
      <c r="AG207" s="12">
        <f>VLOOKUP($B207,[2]ok!$AY$9:$CO$434,25,0)</f>
        <v>55</v>
      </c>
      <c r="AH207" s="12">
        <f>VLOOKUP($B207,[2]ok!$AY$9:$CO$434,26,0)</f>
        <v>50</v>
      </c>
      <c r="AI207" s="12">
        <f>VLOOKUP($B207,[2]ok!$AY$9:$CO$434,27,0)</f>
        <v>43</v>
      </c>
      <c r="AJ207" s="12">
        <f>VLOOKUP($B207,[2]ok!$AY$9:$CO$434,28,0)</f>
        <v>37</v>
      </c>
      <c r="AK207" s="12">
        <f>VLOOKUP($B207,[2]ok!$AY$9:$CO$434,29,0)</f>
        <v>29</v>
      </c>
      <c r="AL207" s="12">
        <f>VLOOKUP($B207,[2]ok!$AY$9:$CO$434,30,0)</f>
        <v>27</v>
      </c>
      <c r="AM207" s="12">
        <f>VLOOKUP($B207,[2]ok!$AY$9:$CO$434,31,0)</f>
        <v>21</v>
      </c>
      <c r="AN207" s="12">
        <f>VLOOKUP($B207,[2]ok!$AY$9:$CO$434,32,0)</f>
        <v>16</v>
      </c>
      <c r="AO207" s="12">
        <f>VLOOKUP($B207,[2]ok!$AY$9:$CO$434,33,0)</f>
        <v>11</v>
      </c>
      <c r="AP207" s="12">
        <f>VLOOKUP($B207,[2]ok!$AY$9:$CO$434,34,0)</f>
        <v>10</v>
      </c>
      <c r="AQ207" s="12">
        <f>VLOOKUP($B207,[2]ok!$AY$9:$CO$434,39,0)</f>
        <v>406</v>
      </c>
      <c r="AR207" s="12">
        <f>VLOOKUP($B207,[2]ok!$AY$9:$CO$434,40,0)</f>
        <v>39</v>
      </c>
      <c r="AS207" s="12">
        <f>VLOOKUP($B207,[2]ok!$AY$9:$CO$434,41,0)</f>
        <v>33</v>
      </c>
      <c r="AT207" s="12">
        <f>VLOOKUP($B207,[2]ok!$AY$9:$CO$434,42,0)</f>
        <v>172</v>
      </c>
      <c r="AU207" s="12">
        <f>VLOOKUP($B207,[2]ok!$AY$9:$CO$434,43,0)</f>
        <v>20</v>
      </c>
    </row>
    <row r="208" spans="1:47" s="10" customFormat="1" ht="12">
      <c r="A208" s="58">
        <v>206</v>
      </c>
      <c r="B208" s="58">
        <v>4528</v>
      </c>
      <c r="C208" s="59" t="s">
        <v>352</v>
      </c>
      <c r="D208" s="59" t="s">
        <v>323</v>
      </c>
      <c r="E208" s="59" t="s">
        <v>329</v>
      </c>
      <c r="F208" s="59" t="s">
        <v>330</v>
      </c>
      <c r="G208" s="12" t="s">
        <v>283</v>
      </c>
      <c r="H208" s="14">
        <f t="shared" si="61"/>
        <v>4528</v>
      </c>
      <c r="I208" s="14">
        <f t="shared" si="56"/>
        <v>4537</v>
      </c>
      <c r="J208" s="12">
        <f>VLOOKUP($B208,'[1]METAS 2019'!$D$4:$Q$843,5,0)</f>
        <v>95</v>
      </c>
      <c r="K208" s="12">
        <f>VLOOKUP($B208,'[1]METAS 2019'!$D$4:$Q$843,4,0)</f>
        <v>114</v>
      </c>
      <c r="L208" s="12">
        <f>VLOOKUP($B208,'[1]METAS 2019'!$D$4:$Q$843,11,0)</f>
        <v>110</v>
      </c>
      <c r="M208" s="12">
        <f>VLOOKUP($B208,'[1]METAS 2019'!$D$4:$Q$843,12,0)</f>
        <v>120</v>
      </c>
      <c r="N208" s="12">
        <f>VLOOKUP($B208,'[1]METAS 2019'!$D$4:$Q$843,13,0)</f>
        <v>122</v>
      </c>
      <c r="O208" s="12">
        <f>VLOOKUP($B208,'[1]METAS 2019'!$D$4:$Q$843,14,0)</f>
        <v>120</v>
      </c>
      <c r="P208" s="12">
        <f>VLOOKUP($B208,[2]ok!$AY$9:$CO$434,8,0)</f>
        <v>106</v>
      </c>
      <c r="Q208" s="12">
        <f>VLOOKUP($B208,[2]ok!$AY$9:$CO$434,9,0)</f>
        <v>107</v>
      </c>
      <c r="R208" s="12">
        <f>VLOOKUP($B208,[2]ok!$AY$9:$CO$434,10,0)</f>
        <v>105</v>
      </c>
      <c r="S208" s="12">
        <f>VLOOKUP($B208,[2]ok!$AY$9:$CO$434,11,0)</f>
        <v>107</v>
      </c>
      <c r="T208" s="12">
        <f>VLOOKUP($B208,[2]ok!$AY$9:$CO$434,12,0)</f>
        <v>104</v>
      </c>
      <c r="U208" s="12">
        <f>VLOOKUP($B208,[2]ok!$AY$9:$CO$434,13,0)</f>
        <v>103</v>
      </c>
      <c r="V208" s="12">
        <f>VLOOKUP($B208,[2]ok!$AY$9:$CO$434,14,0)</f>
        <v>99</v>
      </c>
      <c r="W208" s="12">
        <f>VLOOKUP($B208,[2]ok!$AY$9:$CO$434,15,0)</f>
        <v>95</v>
      </c>
      <c r="X208" s="12">
        <f>VLOOKUP($B208,[2]ok!$AY$9:$CO$434,16,0)</f>
        <v>92</v>
      </c>
      <c r="Y208" s="12">
        <f>VLOOKUP($B208,[2]ok!$AY$9:$CO$434,17,0)</f>
        <v>88</v>
      </c>
      <c r="Z208" s="12">
        <f>VLOOKUP($B208,[2]ok!$AY$9:$CO$434,18,0)</f>
        <v>82</v>
      </c>
      <c r="AA208" s="12">
        <f>VLOOKUP($B208,[2]ok!$AY$9:$CO$434,19,0)</f>
        <v>78</v>
      </c>
      <c r="AB208" s="12">
        <f>VLOOKUP($B208,[2]ok!$AY$9:$CO$434,20,0)</f>
        <v>74</v>
      </c>
      <c r="AC208" s="12">
        <f>VLOOKUP($B208,[2]ok!$AY$9:$CO$434,21,0)</f>
        <v>75</v>
      </c>
      <c r="AD208" s="12">
        <f>VLOOKUP($B208,[2]ok!$AY$9:$CO$434,22,0)</f>
        <v>342</v>
      </c>
      <c r="AE208" s="12">
        <f>VLOOKUP($B208,[2]ok!$AY$9:$CO$434,23,0)</f>
        <v>316</v>
      </c>
      <c r="AF208" s="12">
        <f>VLOOKUP($B208,[2]ok!$AY$9:$CO$434,24,0)</f>
        <v>331</v>
      </c>
      <c r="AG208" s="12">
        <f>VLOOKUP($B208,[2]ok!$AY$9:$CO$434,25,0)</f>
        <v>289</v>
      </c>
      <c r="AH208" s="12">
        <f>VLOOKUP($B208,[2]ok!$AY$9:$CO$434,26,0)</f>
        <v>266</v>
      </c>
      <c r="AI208" s="12">
        <f>VLOOKUP($B208,[2]ok!$AY$9:$CO$434,27,0)</f>
        <v>254</v>
      </c>
      <c r="AJ208" s="12">
        <f>VLOOKUP($B208,[2]ok!$AY$9:$CO$434,28,0)</f>
        <v>186</v>
      </c>
      <c r="AK208" s="12">
        <f>VLOOKUP($B208,[2]ok!$AY$9:$CO$434,29,0)</f>
        <v>155</v>
      </c>
      <c r="AL208" s="12">
        <f>VLOOKUP($B208,[2]ok!$AY$9:$CO$434,30,0)</f>
        <v>128</v>
      </c>
      <c r="AM208" s="12">
        <f>VLOOKUP($B208,[2]ok!$AY$9:$CO$434,31,0)</f>
        <v>97</v>
      </c>
      <c r="AN208" s="12">
        <f>VLOOKUP($B208,[2]ok!$AY$9:$CO$434,32,0)</f>
        <v>72</v>
      </c>
      <c r="AO208" s="12">
        <f>VLOOKUP($B208,[2]ok!$AY$9:$CO$434,33,0)</f>
        <v>59</v>
      </c>
      <c r="AP208" s="12">
        <f>VLOOKUP($B208,[2]ok!$AY$9:$CO$434,34,0)</f>
        <v>46</v>
      </c>
      <c r="AQ208" s="12">
        <f>VLOOKUP($B208,[2]ok!$AY$9:$CO$434,39,0)</f>
        <v>2146</v>
      </c>
      <c r="AR208" s="12">
        <f>VLOOKUP($B208,[2]ok!$AY$9:$CO$434,40,0)</f>
        <v>239</v>
      </c>
      <c r="AS208" s="12">
        <f>VLOOKUP($B208,[2]ok!$AY$9:$CO$434,41,0)</f>
        <v>188</v>
      </c>
      <c r="AT208" s="12">
        <f>VLOOKUP($B208,[2]ok!$AY$9:$CO$434,42,0)</f>
        <v>835</v>
      </c>
      <c r="AU208" s="12">
        <f>VLOOKUP($B208,[2]ok!$AY$9:$CO$434,43,0)</f>
        <v>96</v>
      </c>
    </row>
    <row r="209" spans="1:47" s="10" customFormat="1" ht="12">
      <c r="A209" s="58">
        <v>207</v>
      </c>
      <c r="B209" s="58">
        <v>4530</v>
      </c>
      <c r="C209" s="59" t="s">
        <v>352</v>
      </c>
      <c r="D209" s="59" t="s">
        <v>323</v>
      </c>
      <c r="E209" s="59" t="s">
        <v>329</v>
      </c>
      <c r="F209" s="59" t="s">
        <v>100</v>
      </c>
      <c r="G209" s="12" t="s">
        <v>266</v>
      </c>
      <c r="H209" s="14">
        <f t="shared" si="61"/>
        <v>4530</v>
      </c>
      <c r="I209" s="14">
        <f t="shared" si="56"/>
        <v>2112</v>
      </c>
      <c r="J209" s="12">
        <f>VLOOKUP($B209,'[1]METAS 2019'!$D$4:$Q$843,5,0)</f>
        <v>45</v>
      </c>
      <c r="K209" s="12">
        <f>VLOOKUP($B209,'[1]METAS 2019'!$D$4:$Q$843,4,0)</f>
        <v>54</v>
      </c>
      <c r="L209" s="12">
        <f>VLOOKUP($B209,'[1]METAS 2019'!$D$4:$Q$843,11,0)</f>
        <v>51</v>
      </c>
      <c r="M209" s="12">
        <f>VLOOKUP($B209,'[1]METAS 2019'!$D$4:$Q$843,12,0)</f>
        <v>56</v>
      </c>
      <c r="N209" s="12">
        <f>VLOOKUP($B209,'[1]METAS 2019'!$D$4:$Q$843,13,0)</f>
        <v>35</v>
      </c>
      <c r="O209" s="12">
        <f>VLOOKUP($B209,'[1]METAS 2019'!$D$4:$Q$843,14,0)</f>
        <v>48</v>
      </c>
      <c r="P209" s="12">
        <f>VLOOKUP($B209,[2]ok!$AY$9:$CO$434,8,0)</f>
        <v>50</v>
      </c>
      <c r="Q209" s="12">
        <f>VLOOKUP($B209,[2]ok!$AY$9:$CO$434,9,0)</f>
        <v>50</v>
      </c>
      <c r="R209" s="12">
        <f>VLOOKUP($B209,[2]ok!$AY$9:$CO$434,10,0)</f>
        <v>50</v>
      </c>
      <c r="S209" s="12">
        <f>VLOOKUP($B209,[2]ok!$AY$9:$CO$434,11,0)</f>
        <v>49</v>
      </c>
      <c r="T209" s="12">
        <f>VLOOKUP($B209,[2]ok!$AY$9:$CO$434,12,0)</f>
        <v>49</v>
      </c>
      <c r="U209" s="12">
        <f>VLOOKUP($B209,[2]ok!$AY$9:$CO$434,13,0)</f>
        <v>49</v>
      </c>
      <c r="V209" s="12">
        <f>VLOOKUP($B209,[2]ok!$AY$9:$CO$434,14,0)</f>
        <v>48</v>
      </c>
      <c r="W209" s="12">
        <f>VLOOKUP($B209,[2]ok!$AY$9:$CO$434,15,0)</f>
        <v>46</v>
      </c>
      <c r="X209" s="12">
        <f>VLOOKUP($B209,[2]ok!$AY$9:$CO$434,16,0)</f>
        <v>44</v>
      </c>
      <c r="Y209" s="12">
        <f>VLOOKUP($B209,[2]ok!$AY$9:$CO$434,17,0)</f>
        <v>41</v>
      </c>
      <c r="Z209" s="12">
        <f>VLOOKUP($B209,[2]ok!$AY$9:$CO$434,18,0)</f>
        <v>39</v>
      </c>
      <c r="AA209" s="12">
        <f>VLOOKUP($B209,[2]ok!$AY$9:$CO$434,19,0)</f>
        <v>37</v>
      </c>
      <c r="AB209" s="12">
        <f>VLOOKUP($B209,[2]ok!$AY$9:$CO$434,20,0)</f>
        <v>36</v>
      </c>
      <c r="AC209" s="12">
        <f>VLOOKUP($B209,[2]ok!$AY$9:$CO$434,21,0)</f>
        <v>35</v>
      </c>
      <c r="AD209" s="12">
        <f>VLOOKUP($B209,[2]ok!$AY$9:$CO$434,22,0)</f>
        <v>162</v>
      </c>
      <c r="AE209" s="12">
        <f>VLOOKUP($B209,[2]ok!$AY$9:$CO$434,23,0)</f>
        <v>150</v>
      </c>
      <c r="AF209" s="12">
        <f>VLOOKUP($B209,[2]ok!$AY$9:$CO$434,24,0)</f>
        <v>156</v>
      </c>
      <c r="AG209" s="12">
        <f>VLOOKUP($B209,[2]ok!$AY$9:$CO$434,25,0)</f>
        <v>136</v>
      </c>
      <c r="AH209" s="12">
        <f>VLOOKUP($B209,[2]ok!$AY$9:$CO$434,26,0)</f>
        <v>125</v>
      </c>
      <c r="AI209" s="12">
        <f>VLOOKUP($B209,[2]ok!$AY$9:$CO$434,27,0)</f>
        <v>120</v>
      </c>
      <c r="AJ209" s="12">
        <f>VLOOKUP($B209,[2]ok!$AY$9:$CO$434,28,0)</f>
        <v>88</v>
      </c>
      <c r="AK209" s="12">
        <f>VLOOKUP($B209,[2]ok!$AY$9:$CO$434,29,0)</f>
        <v>73</v>
      </c>
      <c r="AL209" s="12">
        <f>VLOOKUP($B209,[2]ok!$AY$9:$CO$434,30,0)</f>
        <v>61</v>
      </c>
      <c r="AM209" s="12">
        <f>VLOOKUP($B209,[2]ok!$AY$9:$CO$434,31,0)</f>
        <v>46</v>
      </c>
      <c r="AN209" s="12">
        <f>VLOOKUP($B209,[2]ok!$AY$9:$CO$434,32,0)</f>
        <v>34</v>
      </c>
      <c r="AO209" s="12">
        <f>VLOOKUP($B209,[2]ok!$AY$9:$CO$434,33,0)</f>
        <v>28</v>
      </c>
      <c r="AP209" s="12">
        <f>VLOOKUP($B209,[2]ok!$AY$9:$CO$434,34,0)</f>
        <v>21</v>
      </c>
      <c r="AQ209" s="12">
        <f>VLOOKUP($B209,[2]ok!$AY$9:$CO$434,39,0)</f>
        <v>1016</v>
      </c>
      <c r="AR209" s="12">
        <f>VLOOKUP($B209,[2]ok!$AY$9:$CO$434,40,0)</f>
        <v>114</v>
      </c>
      <c r="AS209" s="12">
        <f>VLOOKUP($B209,[2]ok!$AY$9:$CO$434,41,0)</f>
        <v>90</v>
      </c>
      <c r="AT209" s="12">
        <f>VLOOKUP($B209,[2]ok!$AY$9:$CO$434,42,0)</f>
        <v>395</v>
      </c>
      <c r="AU209" s="12">
        <f>VLOOKUP($B209,[2]ok!$AY$9:$CO$434,43,0)</f>
        <v>51</v>
      </c>
    </row>
    <row r="210" spans="1:47" s="10" customFormat="1" ht="12">
      <c r="A210" s="58">
        <v>208</v>
      </c>
      <c r="B210" s="58">
        <v>4527</v>
      </c>
      <c r="C210" s="59" t="s">
        <v>352</v>
      </c>
      <c r="D210" s="59" t="s">
        <v>323</v>
      </c>
      <c r="E210" s="59" t="s">
        <v>329</v>
      </c>
      <c r="F210" s="59" t="s">
        <v>103</v>
      </c>
      <c r="G210" s="12" t="s">
        <v>271</v>
      </c>
      <c r="H210" s="14">
        <f t="shared" si="61"/>
        <v>4527</v>
      </c>
      <c r="I210" s="14">
        <f t="shared" si="56"/>
        <v>3891</v>
      </c>
      <c r="J210" s="12">
        <f>VLOOKUP($B210,'[1]METAS 2019'!$D$4:$Q$843,5,0)</f>
        <v>82</v>
      </c>
      <c r="K210" s="12">
        <f>VLOOKUP($B210,'[1]METAS 2019'!$D$4:$Q$843,4,0)</f>
        <v>96</v>
      </c>
      <c r="L210" s="12">
        <f>VLOOKUP($B210,'[1]METAS 2019'!$D$4:$Q$843,11,0)</f>
        <v>101</v>
      </c>
      <c r="M210" s="12">
        <f>VLOOKUP($B210,'[1]METAS 2019'!$D$4:$Q$843,12,0)</f>
        <v>104</v>
      </c>
      <c r="N210" s="12">
        <f>VLOOKUP($B210,'[1]METAS 2019'!$D$4:$Q$843,13,0)</f>
        <v>80</v>
      </c>
      <c r="O210" s="12">
        <f>VLOOKUP($B210,'[1]METAS 2019'!$D$4:$Q$843,14,0)</f>
        <v>108</v>
      </c>
      <c r="P210" s="12">
        <f>VLOOKUP($B210,[2]ok!$AY$9:$CO$434,8,0)</f>
        <v>91</v>
      </c>
      <c r="Q210" s="12">
        <f>VLOOKUP($B210,[2]ok!$AY$9:$CO$434,9,0)</f>
        <v>91</v>
      </c>
      <c r="R210" s="12">
        <f>VLOOKUP($B210,[2]ok!$AY$9:$CO$434,10,0)</f>
        <v>91</v>
      </c>
      <c r="S210" s="12">
        <f>VLOOKUP($B210,[2]ok!$AY$9:$CO$434,11,0)</f>
        <v>90</v>
      </c>
      <c r="T210" s="12">
        <f>VLOOKUP($B210,[2]ok!$AY$9:$CO$434,12,0)</f>
        <v>89</v>
      </c>
      <c r="U210" s="12">
        <f>VLOOKUP($B210,[2]ok!$AY$9:$CO$434,13,0)</f>
        <v>88</v>
      </c>
      <c r="V210" s="12">
        <f>VLOOKUP($B210,[2]ok!$AY$9:$CO$434,14,0)</f>
        <v>87</v>
      </c>
      <c r="W210" s="12">
        <f>VLOOKUP($B210,[2]ok!$AY$9:$CO$434,15,0)</f>
        <v>84</v>
      </c>
      <c r="X210" s="12">
        <f>VLOOKUP($B210,[2]ok!$AY$9:$CO$434,16,0)</f>
        <v>79</v>
      </c>
      <c r="Y210" s="12">
        <f>VLOOKUP($B210,[2]ok!$AY$9:$CO$434,17,0)</f>
        <v>75</v>
      </c>
      <c r="Z210" s="12">
        <f>VLOOKUP($B210,[2]ok!$AY$9:$CO$434,18,0)</f>
        <v>71</v>
      </c>
      <c r="AA210" s="12">
        <f>VLOOKUP($B210,[2]ok!$AY$9:$CO$434,19,0)</f>
        <v>67</v>
      </c>
      <c r="AB210" s="12">
        <f>VLOOKUP($B210,[2]ok!$AY$9:$CO$434,20,0)</f>
        <v>65</v>
      </c>
      <c r="AC210" s="12">
        <f>VLOOKUP($B210,[2]ok!$AY$9:$CO$434,21,0)</f>
        <v>64</v>
      </c>
      <c r="AD210" s="12">
        <f>VLOOKUP($B210,[2]ok!$AY$9:$CO$434,22,0)</f>
        <v>296</v>
      </c>
      <c r="AE210" s="12">
        <f>VLOOKUP($B210,[2]ok!$AY$9:$CO$434,23,0)</f>
        <v>272</v>
      </c>
      <c r="AF210" s="12">
        <f>VLOOKUP($B210,[2]ok!$AY$9:$CO$434,24,0)</f>
        <v>285</v>
      </c>
      <c r="AG210" s="12">
        <f>VLOOKUP($B210,[2]ok!$AY$9:$CO$434,25,0)</f>
        <v>249</v>
      </c>
      <c r="AH210" s="12">
        <f>VLOOKUP($B210,[2]ok!$AY$9:$CO$434,26,0)</f>
        <v>228</v>
      </c>
      <c r="AI210" s="12">
        <f>VLOOKUP($B210,[2]ok!$AY$9:$CO$434,27,0)</f>
        <v>219</v>
      </c>
      <c r="AJ210" s="12">
        <f>VLOOKUP($B210,[2]ok!$AY$9:$CO$434,28,0)</f>
        <v>160</v>
      </c>
      <c r="AK210" s="12">
        <f>VLOOKUP($B210,[2]ok!$AY$9:$CO$434,29,0)</f>
        <v>133</v>
      </c>
      <c r="AL210" s="12">
        <f>VLOOKUP($B210,[2]ok!$AY$9:$CO$434,30,0)</f>
        <v>111</v>
      </c>
      <c r="AM210" s="12">
        <f>VLOOKUP($B210,[2]ok!$AY$9:$CO$434,31,0)</f>
        <v>83</v>
      </c>
      <c r="AN210" s="12">
        <f>VLOOKUP($B210,[2]ok!$AY$9:$CO$434,32,0)</f>
        <v>63</v>
      </c>
      <c r="AO210" s="12">
        <f>VLOOKUP($B210,[2]ok!$AY$9:$CO$434,33,0)</f>
        <v>51</v>
      </c>
      <c r="AP210" s="12">
        <f>VLOOKUP($B210,[2]ok!$AY$9:$CO$434,34,0)</f>
        <v>38</v>
      </c>
      <c r="AQ210" s="12">
        <f>VLOOKUP($B210,[2]ok!$AY$9:$CO$434,39,0)</f>
        <v>1852</v>
      </c>
      <c r="AR210" s="12">
        <f>VLOOKUP($B210,[2]ok!$AY$9:$CO$434,40,0)</f>
        <v>208</v>
      </c>
      <c r="AS210" s="12">
        <f>VLOOKUP($B210,[2]ok!$AY$9:$CO$434,41,0)</f>
        <v>164</v>
      </c>
      <c r="AT210" s="12">
        <f>VLOOKUP($B210,[2]ok!$AY$9:$CO$434,42,0)</f>
        <v>720</v>
      </c>
      <c r="AU210" s="12">
        <f>VLOOKUP($B210,[2]ok!$AY$9:$CO$434,43,0)</f>
        <v>77</v>
      </c>
    </row>
    <row r="211" spans="1:47" s="10" customFormat="1" ht="12">
      <c r="A211" s="58">
        <v>209</v>
      </c>
      <c r="B211" s="58">
        <v>4529</v>
      </c>
      <c r="C211" s="59" t="s">
        <v>352</v>
      </c>
      <c r="D211" s="59" t="s">
        <v>323</v>
      </c>
      <c r="E211" s="59" t="s">
        <v>329</v>
      </c>
      <c r="F211" s="59" t="s">
        <v>105</v>
      </c>
      <c r="G211" s="12" t="s">
        <v>266</v>
      </c>
      <c r="H211" s="14">
        <f t="shared" si="61"/>
        <v>4529</v>
      </c>
      <c r="I211" s="14">
        <f t="shared" si="56"/>
        <v>1635</v>
      </c>
      <c r="J211" s="12">
        <f>VLOOKUP($B211,'[1]METAS 2019'!$D$4:$Q$843,5,0)</f>
        <v>35</v>
      </c>
      <c r="K211" s="12">
        <f>VLOOKUP($B211,'[1]METAS 2019'!$D$4:$Q$843,4,0)</f>
        <v>43</v>
      </c>
      <c r="L211" s="12">
        <f>VLOOKUP($B211,'[1]METAS 2019'!$D$4:$Q$843,11,0)</f>
        <v>32</v>
      </c>
      <c r="M211" s="12">
        <f>VLOOKUP($B211,'[1]METAS 2019'!$D$4:$Q$843,12,0)</f>
        <v>29</v>
      </c>
      <c r="N211" s="12">
        <f>VLOOKUP($B211,'[1]METAS 2019'!$D$4:$Q$843,13,0)</f>
        <v>33</v>
      </c>
      <c r="O211" s="12">
        <f>VLOOKUP($B211,'[1]METAS 2019'!$D$4:$Q$843,14,0)</f>
        <v>46</v>
      </c>
      <c r="P211" s="12">
        <f>VLOOKUP($B211,[2]ok!$AY$9:$CO$434,8,0)</f>
        <v>39</v>
      </c>
      <c r="Q211" s="12">
        <f>VLOOKUP($B211,[2]ok!$AY$9:$CO$434,9,0)</f>
        <v>39</v>
      </c>
      <c r="R211" s="12">
        <f>VLOOKUP($B211,[2]ok!$AY$9:$CO$434,10,0)</f>
        <v>39</v>
      </c>
      <c r="S211" s="12">
        <f>VLOOKUP($B211,[2]ok!$AY$9:$CO$434,11,0)</f>
        <v>38</v>
      </c>
      <c r="T211" s="12">
        <f>VLOOKUP($B211,[2]ok!$AY$9:$CO$434,12,0)</f>
        <v>38</v>
      </c>
      <c r="U211" s="12">
        <f>VLOOKUP($B211,[2]ok!$AY$9:$CO$434,13,0)</f>
        <v>38</v>
      </c>
      <c r="V211" s="12">
        <f>VLOOKUP($B211,[2]ok!$AY$9:$CO$434,14,0)</f>
        <v>37</v>
      </c>
      <c r="W211" s="12">
        <f>VLOOKUP($B211,[2]ok!$AY$9:$CO$434,15,0)</f>
        <v>36</v>
      </c>
      <c r="X211" s="12">
        <f>VLOOKUP($B211,[2]ok!$AY$9:$CO$434,16,0)</f>
        <v>34</v>
      </c>
      <c r="Y211" s="12">
        <f>VLOOKUP($B211,[2]ok!$AY$9:$CO$434,17,0)</f>
        <v>32</v>
      </c>
      <c r="Z211" s="12">
        <f>VLOOKUP($B211,[2]ok!$AY$9:$CO$434,18,0)</f>
        <v>30</v>
      </c>
      <c r="AA211" s="12">
        <f>VLOOKUP($B211,[2]ok!$AY$9:$CO$434,19,0)</f>
        <v>29</v>
      </c>
      <c r="AB211" s="12">
        <f>VLOOKUP($B211,[2]ok!$AY$9:$CO$434,20,0)</f>
        <v>28</v>
      </c>
      <c r="AC211" s="12">
        <f>VLOOKUP($B211,[2]ok!$AY$9:$CO$434,21,0)</f>
        <v>27</v>
      </c>
      <c r="AD211" s="12">
        <f>VLOOKUP($B211,[2]ok!$AY$9:$CO$434,22,0)</f>
        <v>126</v>
      </c>
      <c r="AE211" s="12">
        <f>VLOOKUP($B211,[2]ok!$AY$9:$CO$434,23,0)</f>
        <v>116</v>
      </c>
      <c r="AF211" s="12">
        <f>VLOOKUP($B211,[2]ok!$AY$9:$CO$434,24,0)</f>
        <v>122</v>
      </c>
      <c r="AG211" s="12">
        <f>VLOOKUP($B211,[2]ok!$AY$9:$CO$434,25,0)</f>
        <v>106</v>
      </c>
      <c r="AH211" s="12">
        <f>VLOOKUP($B211,[2]ok!$AY$9:$CO$434,26,0)</f>
        <v>97</v>
      </c>
      <c r="AI211" s="12">
        <f>VLOOKUP($B211,[2]ok!$AY$9:$CO$434,27,0)</f>
        <v>93</v>
      </c>
      <c r="AJ211" s="12">
        <f>VLOOKUP($B211,[2]ok!$AY$9:$CO$434,28,0)</f>
        <v>68</v>
      </c>
      <c r="AK211" s="12">
        <f>VLOOKUP($B211,[2]ok!$AY$9:$CO$434,29,0)</f>
        <v>57</v>
      </c>
      <c r="AL211" s="12">
        <f>VLOOKUP($B211,[2]ok!$AY$9:$CO$434,30,0)</f>
        <v>48</v>
      </c>
      <c r="AM211" s="12">
        <f>VLOOKUP($B211,[2]ok!$AY$9:$CO$434,31,0)</f>
        <v>35</v>
      </c>
      <c r="AN211" s="12">
        <f>VLOOKUP($B211,[2]ok!$AY$9:$CO$434,32,0)</f>
        <v>27</v>
      </c>
      <c r="AO211" s="12">
        <f>VLOOKUP($B211,[2]ok!$AY$9:$CO$434,33,0)</f>
        <v>22</v>
      </c>
      <c r="AP211" s="12">
        <f>VLOOKUP($B211,[2]ok!$AY$9:$CO$434,34,0)</f>
        <v>16</v>
      </c>
      <c r="AQ211" s="12">
        <f>VLOOKUP($B211,[2]ok!$AY$9:$CO$434,39,0)</f>
        <v>791</v>
      </c>
      <c r="AR211" s="12">
        <f>VLOOKUP($B211,[2]ok!$AY$9:$CO$434,40,0)</f>
        <v>89</v>
      </c>
      <c r="AS211" s="12">
        <f>VLOOKUP($B211,[2]ok!$AY$9:$CO$434,41,0)</f>
        <v>70</v>
      </c>
      <c r="AT211" s="12">
        <f>VLOOKUP($B211,[2]ok!$AY$9:$CO$434,42,0)</f>
        <v>307</v>
      </c>
      <c r="AU211" s="12">
        <f>VLOOKUP($B211,[2]ok!$AY$9:$CO$434,43,0)</f>
        <v>30</v>
      </c>
    </row>
    <row r="212" spans="1:47" s="10" customFormat="1" ht="12">
      <c r="A212" s="54">
        <v>211</v>
      </c>
      <c r="B212" s="54"/>
      <c r="C212" s="55" t="s">
        <v>352</v>
      </c>
      <c r="D212" s="55" t="s">
        <v>323</v>
      </c>
      <c r="E212" s="55" t="s">
        <v>331</v>
      </c>
      <c r="F212" s="55" t="s">
        <v>331</v>
      </c>
      <c r="G212" s="11" t="s">
        <v>1214</v>
      </c>
      <c r="H212" s="29"/>
      <c r="I212" s="29">
        <f t="shared" si="56"/>
        <v>8993</v>
      </c>
      <c r="J212" s="11">
        <f t="shared" ref="J212:AU212" si="62">SUM(J213:J218)</f>
        <v>207</v>
      </c>
      <c r="K212" s="11">
        <f t="shared" si="62"/>
        <v>216</v>
      </c>
      <c r="L212" s="11">
        <f t="shared" si="62"/>
        <v>223</v>
      </c>
      <c r="M212" s="11">
        <f t="shared" si="62"/>
        <v>203</v>
      </c>
      <c r="N212" s="11">
        <f t="shared" si="62"/>
        <v>227</v>
      </c>
      <c r="O212" s="11">
        <f t="shared" si="62"/>
        <v>221</v>
      </c>
      <c r="P212" s="11">
        <f t="shared" si="62"/>
        <v>209</v>
      </c>
      <c r="Q212" s="11">
        <f t="shared" si="62"/>
        <v>210</v>
      </c>
      <c r="R212" s="11">
        <f t="shared" si="62"/>
        <v>209</v>
      </c>
      <c r="S212" s="11">
        <f t="shared" si="62"/>
        <v>210</v>
      </c>
      <c r="T212" s="11">
        <f t="shared" si="62"/>
        <v>209</v>
      </c>
      <c r="U212" s="11">
        <f t="shared" si="62"/>
        <v>210</v>
      </c>
      <c r="V212" s="11">
        <f t="shared" si="62"/>
        <v>205</v>
      </c>
      <c r="W212" s="11">
        <f t="shared" si="62"/>
        <v>196</v>
      </c>
      <c r="X212" s="11">
        <f t="shared" si="62"/>
        <v>182</v>
      </c>
      <c r="Y212" s="11">
        <f t="shared" si="62"/>
        <v>169</v>
      </c>
      <c r="Z212" s="11">
        <f t="shared" si="62"/>
        <v>154</v>
      </c>
      <c r="AA212" s="11">
        <f t="shared" si="62"/>
        <v>143</v>
      </c>
      <c r="AB212" s="11">
        <f t="shared" si="62"/>
        <v>134</v>
      </c>
      <c r="AC212" s="11">
        <f t="shared" si="62"/>
        <v>127</v>
      </c>
      <c r="AD212" s="11">
        <f t="shared" si="62"/>
        <v>560</v>
      </c>
      <c r="AE212" s="11">
        <f t="shared" si="62"/>
        <v>566</v>
      </c>
      <c r="AF212" s="11">
        <f t="shared" si="62"/>
        <v>740</v>
      </c>
      <c r="AG212" s="11">
        <f t="shared" si="62"/>
        <v>592</v>
      </c>
      <c r="AH212" s="11">
        <f t="shared" si="62"/>
        <v>572</v>
      </c>
      <c r="AI212" s="11">
        <f t="shared" si="62"/>
        <v>474</v>
      </c>
      <c r="AJ212" s="11">
        <f t="shared" si="62"/>
        <v>390</v>
      </c>
      <c r="AK212" s="11">
        <f t="shared" si="62"/>
        <v>372</v>
      </c>
      <c r="AL212" s="11">
        <f t="shared" si="62"/>
        <v>242</v>
      </c>
      <c r="AM212" s="11">
        <f t="shared" si="62"/>
        <v>226</v>
      </c>
      <c r="AN212" s="11">
        <f t="shared" si="62"/>
        <v>175</v>
      </c>
      <c r="AO212" s="11">
        <f t="shared" si="62"/>
        <v>129</v>
      </c>
      <c r="AP212" s="11">
        <f t="shared" si="62"/>
        <v>91</v>
      </c>
      <c r="AQ212" s="11">
        <f t="shared" si="62"/>
        <v>4569</v>
      </c>
      <c r="AR212" s="11">
        <f t="shared" si="62"/>
        <v>509</v>
      </c>
      <c r="AS212" s="11">
        <f t="shared" si="62"/>
        <v>385</v>
      </c>
      <c r="AT212" s="11">
        <f t="shared" si="62"/>
        <v>1785</v>
      </c>
      <c r="AU212" s="11">
        <f t="shared" si="62"/>
        <v>210</v>
      </c>
    </row>
    <row r="213" spans="1:47" s="10" customFormat="1" ht="12">
      <c r="A213" s="58">
        <v>212</v>
      </c>
      <c r="B213" s="58">
        <v>4524</v>
      </c>
      <c r="C213" s="59" t="s">
        <v>352</v>
      </c>
      <c r="D213" s="59" t="s">
        <v>323</v>
      </c>
      <c r="E213" s="59" t="s">
        <v>331</v>
      </c>
      <c r="F213" s="59" t="s">
        <v>111</v>
      </c>
      <c r="G213" s="12" t="s">
        <v>283</v>
      </c>
      <c r="H213" s="14">
        <f t="shared" ref="H213:H218" si="63">B213</f>
        <v>4524</v>
      </c>
      <c r="I213" s="14">
        <f t="shared" si="56"/>
        <v>3480</v>
      </c>
      <c r="J213" s="12">
        <f>VLOOKUP($B213,'[1]METAS 2019'!$D$4:$Q$843,5,0)</f>
        <v>80</v>
      </c>
      <c r="K213" s="12">
        <f>VLOOKUP($B213,'[1]METAS 2019'!$D$4:$Q$843,4,0)</f>
        <v>86</v>
      </c>
      <c r="L213" s="12">
        <f>VLOOKUP($B213,'[1]METAS 2019'!$D$4:$Q$843,11,0)</f>
        <v>90</v>
      </c>
      <c r="M213" s="12">
        <f>VLOOKUP($B213,'[1]METAS 2019'!$D$4:$Q$843,12,0)</f>
        <v>62</v>
      </c>
      <c r="N213" s="12">
        <f>VLOOKUP($B213,'[1]METAS 2019'!$D$4:$Q$843,13,0)</f>
        <v>97</v>
      </c>
      <c r="O213" s="12">
        <f>VLOOKUP($B213,'[1]METAS 2019'!$D$4:$Q$843,14,0)</f>
        <v>82</v>
      </c>
      <c r="P213" s="12">
        <f>VLOOKUP($B213,[2]ok!$AY$9:$CO$434,8,0)</f>
        <v>82</v>
      </c>
      <c r="Q213" s="12">
        <f>VLOOKUP($B213,[2]ok!$AY$9:$CO$434,9,0)</f>
        <v>82</v>
      </c>
      <c r="R213" s="12">
        <f>VLOOKUP($B213,[2]ok!$AY$9:$CO$434,10,0)</f>
        <v>82</v>
      </c>
      <c r="S213" s="12">
        <f>VLOOKUP($B213,[2]ok!$AY$9:$CO$434,11,0)</f>
        <v>82</v>
      </c>
      <c r="T213" s="12">
        <f>VLOOKUP($B213,[2]ok!$AY$9:$CO$434,12,0)</f>
        <v>82</v>
      </c>
      <c r="U213" s="12">
        <f>VLOOKUP($B213,[2]ok!$AY$9:$CO$434,13,0)</f>
        <v>82</v>
      </c>
      <c r="V213" s="12">
        <f>VLOOKUP($B213,[2]ok!$AY$9:$CO$434,14,0)</f>
        <v>78</v>
      </c>
      <c r="W213" s="12">
        <f>VLOOKUP($B213,[2]ok!$AY$9:$CO$434,15,0)</f>
        <v>77</v>
      </c>
      <c r="X213" s="12">
        <f>VLOOKUP($B213,[2]ok!$AY$9:$CO$434,16,0)</f>
        <v>71</v>
      </c>
      <c r="Y213" s="12">
        <f>VLOOKUP($B213,[2]ok!$AY$9:$CO$434,17,0)</f>
        <v>66</v>
      </c>
      <c r="Z213" s="12">
        <f>VLOOKUP($B213,[2]ok!$AY$9:$CO$434,18,0)</f>
        <v>60</v>
      </c>
      <c r="AA213" s="12">
        <f>VLOOKUP($B213,[2]ok!$AY$9:$CO$434,19,0)</f>
        <v>55</v>
      </c>
      <c r="AB213" s="12">
        <f>VLOOKUP($B213,[2]ok!$AY$9:$CO$434,20,0)</f>
        <v>53</v>
      </c>
      <c r="AC213" s="12">
        <f>VLOOKUP($B213,[2]ok!$AY$9:$CO$434,21,0)</f>
        <v>50</v>
      </c>
      <c r="AD213" s="12">
        <f>VLOOKUP($B213,[2]ok!$AY$9:$CO$434,22,0)</f>
        <v>217</v>
      </c>
      <c r="AE213" s="12">
        <f>VLOOKUP($B213,[2]ok!$AY$9:$CO$434,23,0)</f>
        <v>218</v>
      </c>
      <c r="AF213" s="12">
        <f>VLOOKUP($B213,[2]ok!$AY$9:$CO$434,24,0)</f>
        <v>287</v>
      </c>
      <c r="AG213" s="12">
        <f>VLOOKUP($B213,[2]ok!$AY$9:$CO$434,25,0)</f>
        <v>228</v>
      </c>
      <c r="AH213" s="12">
        <f>VLOOKUP($B213,[2]ok!$AY$9:$CO$434,26,0)</f>
        <v>221</v>
      </c>
      <c r="AI213" s="12">
        <f>VLOOKUP($B213,[2]ok!$AY$9:$CO$434,27,0)</f>
        <v>183</v>
      </c>
      <c r="AJ213" s="12">
        <f>VLOOKUP($B213,[2]ok!$AY$9:$CO$434,28,0)</f>
        <v>150</v>
      </c>
      <c r="AK213" s="12">
        <f>VLOOKUP($B213,[2]ok!$AY$9:$CO$434,29,0)</f>
        <v>143</v>
      </c>
      <c r="AL213" s="12">
        <f>VLOOKUP($B213,[2]ok!$AY$9:$CO$434,30,0)</f>
        <v>93</v>
      </c>
      <c r="AM213" s="12">
        <f>VLOOKUP($B213,[2]ok!$AY$9:$CO$434,31,0)</f>
        <v>87</v>
      </c>
      <c r="AN213" s="12">
        <f>VLOOKUP($B213,[2]ok!$AY$9:$CO$434,32,0)</f>
        <v>68</v>
      </c>
      <c r="AO213" s="12">
        <f>VLOOKUP($B213,[2]ok!$AY$9:$CO$434,33,0)</f>
        <v>50</v>
      </c>
      <c r="AP213" s="12">
        <f>VLOOKUP($B213,[2]ok!$AY$9:$CO$434,34,0)</f>
        <v>36</v>
      </c>
      <c r="AQ213" s="12">
        <f>VLOOKUP($B213,[2]ok!$AY$9:$CO$434,39,0)</f>
        <v>1766</v>
      </c>
      <c r="AR213" s="12">
        <f>VLOOKUP($B213,[2]ok!$AY$9:$CO$434,40,0)</f>
        <v>196</v>
      </c>
      <c r="AS213" s="12">
        <f>VLOOKUP($B213,[2]ok!$AY$9:$CO$434,41,0)</f>
        <v>148</v>
      </c>
      <c r="AT213" s="12">
        <f>VLOOKUP($B213,[2]ok!$AY$9:$CO$434,42,0)</f>
        <v>690</v>
      </c>
      <c r="AU213" s="12">
        <f>VLOOKUP($B213,[2]ok!$AY$9:$CO$434,43,0)</f>
        <v>88</v>
      </c>
    </row>
    <row r="214" spans="1:47" s="10" customFormat="1" ht="12">
      <c r="A214" s="58">
        <v>213</v>
      </c>
      <c r="B214" s="58">
        <v>4521</v>
      </c>
      <c r="C214" s="59" t="s">
        <v>352</v>
      </c>
      <c r="D214" s="59" t="s">
        <v>323</v>
      </c>
      <c r="E214" s="59" t="s">
        <v>331</v>
      </c>
      <c r="F214" s="59" t="s">
        <v>112</v>
      </c>
      <c r="G214" s="12" t="s">
        <v>266</v>
      </c>
      <c r="H214" s="14">
        <f t="shared" si="63"/>
        <v>4521</v>
      </c>
      <c r="I214" s="14">
        <f t="shared" si="56"/>
        <v>526</v>
      </c>
      <c r="J214" s="12">
        <f>VLOOKUP($B214,'[1]METAS 2019'!$D$4:$Q$843,5,0)</f>
        <v>12</v>
      </c>
      <c r="K214" s="12">
        <f>VLOOKUP($B214,'[1]METAS 2019'!$D$4:$Q$843,4,0)</f>
        <v>15</v>
      </c>
      <c r="L214" s="12">
        <f>VLOOKUP($B214,'[1]METAS 2019'!$D$4:$Q$843,11,0)</f>
        <v>11</v>
      </c>
      <c r="M214" s="12">
        <f>VLOOKUP($B214,'[1]METAS 2019'!$D$4:$Q$843,12,0)</f>
        <v>15</v>
      </c>
      <c r="N214" s="12">
        <f>VLOOKUP($B214,'[1]METAS 2019'!$D$4:$Q$843,13,0)</f>
        <v>18</v>
      </c>
      <c r="O214" s="12">
        <f>VLOOKUP($B214,'[1]METAS 2019'!$D$4:$Q$843,14,0)</f>
        <v>11</v>
      </c>
      <c r="P214" s="12">
        <f>VLOOKUP($B214,[2]ok!$AY$9:$CO$434,8,0)</f>
        <v>12</v>
      </c>
      <c r="Q214" s="12">
        <f>VLOOKUP($B214,[2]ok!$AY$9:$CO$434,9,0)</f>
        <v>12</v>
      </c>
      <c r="R214" s="12">
        <f>VLOOKUP($B214,[2]ok!$AY$9:$CO$434,10,0)</f>
        <v>12</v>
      </c>
      <c r="S214" s="12">
        <f>VLOOKUP($B214,[2]ok!$AY$9:$CO$434,11,0)</f>
        <v>12</v>
      </c>
      <c r="T214" s="12">
        <f>VLOOKUP($B214,[2]ok!$AY$9:$CO$434,12,0)</f>
        <v>12</v>
      </c>
      <c r="U214" s="12">
        <f>VLOOKUP($B214,[2]ok!$AY$9:$CO$434,13,0)</f>
        <v>12</v>
      </c>
      <c r="V214" s="12">
        <f>VLOOKUP($B214,[2]ok!$AY$9:$CO$434,14,0)</f>
        <v>12</v>
      </c>
      <c r="W214" s="12">
        <f>VLOOKUP($B214,[2]ok!$AY$9:$CO$434,15,0)</f>
        <v>11</v>
      </c>
      <c r="X214" s="12">
        <f>VLOOKUP($B214,[2]ok!$AY$9:$CO$434,16,0)</f>
        <v>11</v>
      </c>
      <c r="Y214" s="12">
        <f>VLOOKUP($B214,[2]ok!$AY$9:$CO$434,17,0)</f>
        <v>10</v>
      </c>
      <c r="Z214" s="12">
        <f>VLOOKUP($B214,[2]ok!$AY$9:$CO$434,18,0)</f>
        <v>9</v>
      </c>
      <c r="AA214" s="12">
        <f>VLOOKUP($B214,[2]ok!$AY$9:$CO$434,19,0)</f>
        <v>8</v>
      </c>
      <c r="AB214" s="12">
        <f>VLOOKUP($B214,[2]ok!$AY$9:$CO$434,20,0)</f>
        <v>8</v>
      </c>
      <c r="AC214" s="12">
        <f>VLOOKUP($B214,[2]ok!$AY$9:$CO$434,21,0)</f>
        <v>7</v>
      </c>
      <c r="AD214" s="12">
        <f>VLOOKUP($B214,[2]ok!$AY$9:$CO$434,22,0)</f>
        <v>32</v>
      </c>
      <c r="AE214" s="12">
        <f>VLOOKUP($B214,[2]ok!$AY$9:$CO$434,23,0)</f>
        <v>33</v>
      </c>
      <c r="AF214" s="12">
        <f>VLOOKUP($B214,[2]ok!$AY$9:$CO$434,24,0)</f>
        <v>43</v>
      </c>
      <c r="AG214" s="12">
        <f>VLOOKUP($B214,[2]ok!$AY$9:$CO$434,25,0)</f>
        <v>34</v>
      </c>
      <c r="AH214" s="12">
        <f>VLOOKUP($B214,[2]ok!$AY$9:$CO$434,26,0)</f>
        <v>33</v>
      </c>
      <c r="AI214" s="12">
        <f>VLOOKUP($B214,[2]ok!$AY$9:$CO$434,27,0)</f>
        <v>27</v>
      </c>
      <c r="AJ214" s="12">
        <f>VLOOKUP($B214,[2]ok!$AY$9:$CO$434,28,0)</f>
        <v>23</v>
      </c>
      <c r="AK214" s="12">
        <f>VLOOKUP($B214,[2]ok!$AY$9:$CO$434,29,0)</f>
        <v>22</v>
      </c>
      <c r="AL214" s="12">
        <f>VLOOKUP($B214,[2]ok!$AY$9:$CO$434,30,0)</f>
        <v>14</v>
      </c>
      <c r="AM214" s="12">
        <f>VLOOKUP($B214,[2]ok!$AY$9:$CO$434,31,0)</f>
        <v>13</v>
      </c>
      <c r="AN214" s="12">
        <f>VLOOKUP($B214,[2]ok!$AY$9:$CO$434,32,0)</f>
        <v>10</v>
      </c>
      <c r="AO214" s="12">
        <f>VLOOKUP($B214,[2]ok!$AY$9:$CO$434,33,0)</f>
        <v>7</v>
      </c>
      <c r="AP214" s="12">
        <f>VLOOKUP($B214,[2]ok!$AY$9:$CO$434,34,0)</f>
        <v>5</v>
      </c>
      <c r="AQ214" s="12">
        <f>VLOOKUP($B214,[2]ok!$AY$9:$CO$434,39,0)</f>
        <v>265</v>
      </c>
      <c r="AR214" s="12">
        <f>VLOOKUP($B214,[2]ok!$AY$9:$CO$434,40,0)</f>
        <v>30</v>
      </c>
      <c r="AS214" s="12">
        <f>VLOOKUP($B214,[2]ok!$AY$9:$CO$434,41,0)</f>
        <v>22</v>
      </c>
      <c r="AT214" s="12">
        <f>VLOOKUP($B214,[2]ok!$AY$9:$CO$434,42,0)</f>
        <v>103</v>
      </c>
      <c r="AU214" s="12">
        <f>VLOOKUP($B214,[2]ok!$AY$9:$CO$434,43,0)</f>
        <v>12</v>
      </c>
    </row>
    <row r="215" spans="1:47" s="10" customFormat="1" ht="12">
      <c r="A215" s="58">
        <v>214</v>
      </c>
      <c r="B215" s="58">
        <v>4523</v>
      </c>
      <c r="C215" s="59" t="s">
        <v>352</v>
      </c>
      <c r="D215" s="59" t="s">
        <v>323</v>
      </c>
      <c r="E215" s="59" t="s">
        <v>331</v>
      </c>
      <c r="F215" s="59" t="s">
        <v>332</v>
      </c>
      <c r="G215" s="12" t="s">
        <v>266</v>
      </c>
      <c r="H215" s="14">
        <f t="shared" si="63"/>
        <v>4523</v>
      </c>
      <c r="I215" s="14">
        <f t="shared" si="56"/>
        <v>1299</v>
      </c>
      <c r="J215" s="12">
        <f>VLOOKUP($B215,'[1]METAS 2019'!$D$4:$Q$843,5,0)</f>
        <v>30</v>
      </c>
      <c r="K215" s="12">
        <f>VLOOKUP($B215,'[1]METAS 2019'!$D$4:$Q$843,4,0)</f>
        <v>27</v>
      </c>
      <c r="L215" s="12">
        <f>VLOOKUP($B215,'[1]METAS 2019'!$D$4:$Q$843,11,0)</f>
        <v>36</v>
      </c>
      <c r="M215" s="12">
        <f>VLOOKUP($B215,'[1]METAS 2019'!$D$4:$Q$843,12,0)</f>
        <v>34</v>
      </c>
      <c r="N215" s="12">
        <f>VLOOKUP($B215,'[1]METAS 2019'!$D$4:$Q$843,13,0)</f>
        <v>30</v>
      </c>
      <c r="O215" s="12">
        <f>VLOOKUP($B215,'[1]METAS 2019'!$D$4:$Q$843,14,0)</f>
        <v>30</v>
      </c>
      <c r="P215" s="12">
        <f>VLOOKUP($B215,[2]ok!$AY$9:$CO$434,8,0)</f>
        <v>30</v>
      </c>
      <c r="Q215" s="12">
        <f>VLOOKUP($B215,[2]ok!$AY$9:$CO$434,9,0)</f>
        <v>30</v>
      </c>
      <c r="R215" s="12">
        <f>VLOOKUP($B215,[2]ok!$AY$9:$CO$434,10,0)</f>
        <v>30</v>
      </c>
      <c r="S215" s="12">
        <f>VLOOKUP($B215,[2]ok!$AY$9:$CO$434,11,0)</f>
        <v>30</v>
      </c>
      <c r="T215" s="12">
        <f>VLOOKUP($B215,[2]ok!$AY$9:$CO$434,12,0)</f>
        <v>30</v>
      </c>
      <c r="U215" s="12">
        <f>VLOOKUP($B215,[2]ok!$AY$9:$CO$434,13,0)</f>
        <v>30</v>
      </c>
      <c r="V215" s="12">
        <f>VLOOKUP($B215,[2]ok!$AY$9:$CO$434,14,0)</f>
        <v>30</v>
      </c>
      <c r="W215" s="12">
        <f>VLOOKUP($B215,[2]ok!$AY$9:$CO$434,15,0)</f>
        <v>28</v>
      </c>
      <c r="X215" s="12">
        <f>VLOOKUP($B215,[2]ok!$AY$9:$CO$434,16,0)</f>
        <v>26</v>
      </c>
      <c r="Y215" s="12">
        <f>VLOOKUP($B215,[2]ok!$AY$9:$CO$434,17,0)</f>
        <v>24</v>
      </c>
      <c r="Z215" s="12">
        <f>VLOOKUP($B215,[2]ok!$AY$9:$CO$434,18,0)</f>
        <v>22</v>
      </c>
      <c r="AA215" s="12">
        <f>VLOOKUP($B215,[2]ok!$AY$9:$CO$434,19,0)</f>
        <v>21</v>
      </c>
      <c r="AB215" s="12">
        <f>VLOOKUP($B215,[2]ok!$AY$9:$CO$434,20,0)</f>
        <v>19</v>
      </c>
      <c r="AC215" s="12">
        <f>VLOOKUP($B215,[2]ok!$AY$9:$CO$434,21,0)</f>
        <v>18</v>
      </c>
      <c r="AD215" s="12">
        <f>VLOOKUP($B215,[2]ok!$AY$9:$CO$434,22,0)</f>
        <v>81</v>
      </c>
      <c r="AE215" s="12">
        <f>VLOOKUP($B215,[2]ok!$AY$9:$CO$434,23,0)</f>
        <v>82</v>
      </c>
      <c r="AF215" s="12">
        <f>VLOOKUP($B215,[2]ok!$AY$9:$CO$434,24,0)</f>
        <v>107</v>
      </c>
      <c r="AG215" s="12">
        <f>VLOOKUP($B215,[2]ok!$AY$9:$CO$434,25,0)</f>
        <v>86</v>
      </c>
      <c r="AH215" s="12">
        <f>VLOOKUP($B215,[2]ok!$AY$9:$CO$434,26,0)</f>
        <v>83</v>
      </c>
      <c r="AI215" s="12">
        <f>VLOOKUP($B215,[2]ok!$AY$9:$CO$434,27,0)</f>
        <v>69</v>
      </c>
      <c r="AJ215" s="12">
        <f>VLOOKUP($B215,[2]ok!$AY$9:$CO$434,28,0)</f>
        <v>57</v>
      </c>
      <c r="AK215" s="12">
        <f>VLOOKUP($B215,[2]ok!$AY$9:$CO$434,29,0)</f>
        <v>54</v>
      </c>
      <c r="AL215" s="12">
        <f>VLOOKUP($B215,[2]ok!$AY$9:$CO$434,30,0)</f>
        <v>35</v>
      </c>
      <c r="AM215" s="12">
        <f>VLOOKUP($B215,[2]ok!$AY$9:$CO$434,31,0)</f>
        <v>33</v>
      </c>
      <c r="AN215" s="12">
        <f>VLOOKUP($B215,[2]ok!$AY$9:$CO$434,32,0)</f>
        <v>25</v>
      </c>
      <c r="AO215" s="12">
        <f>VLOOKUP($B215,[2]ok!$AY$9:$CO$434,33,0)</f>
        <v>19</v>
      </c>
      <c r="AP215" s="12">
        <f>VLOOKUP($B215,[2]ok!$AY$9:$CO$434,34,0)</f>
        <v>13</v>
      </c>
      <c r="AQ215" s="12">
        <f>VLOOKUP($B215,[2]ok!$AY$9:$CO$434,39,0)</f>
        <v>662</v>
      </c>
      <c r="AR215" s="12">
        <f>VLOOKUP($B215,[2]ok!$AY$9:$CO$434,40,0)</f>
        <v>74</v>
      </c>
      <c r="AS215" s="12">
        <f>VLOOKUP($B215,[2]ok!$AY$9:$CO$434,41,0)</f>
        <v>56</v>
      </c>
      <c r="AT215" s="12">
        <f>VLOOKUP($B215,[2]ok!$AY$9:$CO$434,42,0)</f>
        <v>259</v>
      </c>
      <c r="AU215" s="12">
        <f>VLOOKUP($B215,[2]ok!$AY$9:$CO$434,43,0)</f>
        <v>31</v>
      </c>
    </row>
    <row r="216" spans="1:47" s="10" customFormat="1" ht="12">
      <c r="A216" s="58">
        <v>215</v>
      </c>
      <c r="B216" s="58">
        <v>4520</v>
      </c>
      <c r="C216" s="59" t="s">
        <v>352</v>
      </c>
      <c r="D216" s="59" t="s">
        <v>323</v>
      </c>
      <c r="E216" s="59" t="s">
        <v>331</v>
      </c>
      <c r="F216" s="59" t="s">
        <v>113</v>
      </c>
      <c r="G216" s="12" t="s">
        <v>266</v>
      </c>
      <c r="H216" s="14">
        <f t="shared" si="63"/>
        <v>4520</v>
      </c>
      <c r="I216" s="14">
        <f t="shared" si="56"/>
        <v>1688</v>
      </c>
      <c r="J216" s="12">
        <f>VLOOKUP($B216,'[1]METAS 2019'!$D$4:$Q$843,5,0)</f>
        <v>39</v>
      </c>
      <c r="K216" s="12">
        <f>VLOOKUP($B216,'[1]METAS 2019'!$D$4:$Q$843,4,0)</f>
        <v>43</v>
      </c>
      <c r="L216" s="12">
        <f>VLOOKUP($B216,'[1]METAS 2019'!$D$4:$Q$843,11,0)</f>
        <v>39</v>
      </c>
      <c r="M216" s="12">
        <f>VLOOKUP($B216,'[1]METAS 2019'!$D$4:$Q$843,12,0)</f>
        <v>46</v>
      </c>
      <c r="N216" s="12">
        <f>VLOOKUP($B216,'[1]METAS 2019'!$D$4:$Q$843,13,0)</f>
        <v>35</v>
      </c>
      <c r="O216" s="12">
        <f>VLOOKUP($B216,'[1]METAS 2019'!$D$4:$Q$843,14,0)</f>
        <v>35</v>
      </c>
      <c r="P216" s="12">
        <f>VLOOKUP($B216,[2]ok!$AY$9:$CO$434,8,0)</f>
        <v>39</v>
      </c>
      <c r="Q216" s="12">
        <f>VLOOKUP($B216,[2]ok!$AY$9:$CO$434,9,0)</f>
        <v>40</v>
      </c>
      <c r="R216" s="12">
        <f>VLOOKUP($B216,[2]ok!$AY$9:$CO$434,10,0)</f>
        <v>39</v>
      </c>
      <c r="S216" s="12">
        <f>VLOOKUP($B216,[2]ok!$AY$9:$CO$434,11,0)</f>
        <v>40</v>
      </c>
      <c r="T216" s="12">
        <f>VLOOKUP($B216,[2]ok!$AY$9:$CO$434,12,0)</f>
        <v>39</v>
      </c>
      <c r="U216" s="12">
        <f>VLOOKUP($B216,[2]ok!$AY$9:$CO$434,13,0)</f>
        <v>40</v>
      </c>
      <c r="V216" s="12">
        <f>VLOOKUP($B216,[2]ok!$AY$9:$CO$434,14,0)</f>
        <v>39</v>
      </c>
      <c r="W216" s="12">
        <f>VLOOKUP($B216,[2]ok!$AY$9:$CO$434,15,0)</f>
        <v>37</v>
      </c>
      <c r="X216" s="12">
        <f>VLOOKUP($B216,[2]ok!$AY$9:$CO$434,16,0)</f>
        <v>34</v>
      </c>
      <c r="Y216" s="12">
        <f>VLOOKUP($B216,[2]ok!$AY$9:$CO$434,17,0)</f>
        <v>32</v>
      </c>
      <c r="Z216" s="12">
        <f>VLOOKUP($B216,[2]ok!$AY$9:$CO$434,18,0)</f>
        <v>29</v>
      </c>
      <c r="AA216" s="12">
        <f>VLOOKUP($B216,[2]ok!$AY$9:$CO$434,19,0)</f>
        <v>27</v>
      </c>
      <c r="AB216" s="12">
        <f>VLOOKUP($B216,[2]ok!$AY$9:$CO$434,20,0)</f>
        <v>25</v>
      </c>
      <c r="AC216" s="12">
        <f>VLOOKUP($B216,[2]ok!$AY$9:$CO$434,21,0)</f>
        <v>24</v>
      </c>
      <c r="AD216" s="12">
        <f>VLOOKUP($B216,[2]ok!$AY$9:$CO$434,22,0)</f>
        <v>106</v>
      </c>
      <c r="AE216" s="12">
        <f>VLOOKUP($B216,[2]ok!$AY$9:$CO$434,23,0)</f>
        <v>107</v>
      </c>
      <c r="AF216" s="12">
        <f>VLOOKUP($B216,[2]ok!$AY$9:$CO$434,24,0)</f>
        <v>139</v>
      </c>
      <c r="AG216" s="12">
        <f>VLOOKUP($B216,[2]ok!$AY$9:$CO$434,25,0)</f>
        <v>112</v>
      </c>
      <c r="AH216" s="12">
        <f>VLOOKUP($B216,[2]ok!$AY$9:$CO$434,26,0)</f>
        <v>108</v>
      </c>
      <c r="AI216" s="12">
        <f>VLOOKUP($B216,[2]ok!$AY$9:$CO$434,27,0)</f>
        <v>89</v>
      </c>
      <c r="AJ216" s="12">
        <f>VLOOKUP($B216,[2]ok!$AY$9:$CO$434,28,0)</f>
        <v>73</v>
      </c>
      <c r="AK216" s="12">
        <f>VLOOKUP($B216,[2]ok!$AY$9:$CO$434,29,0)</f>
        <v>70</v>
      </c>
      <c r="AL216" s="12">
        <f>VLOOKUP($B216,[2]ok!$AY$9:$CO$434,30,0)</f>
        <v>46</v>
      </c>
      <c r="AM216" s="12">
        <f>VLOOKUP($B216,[2]ok!$AY$9:$CO$434,31,0)</f>
        <v>43</v>
      </c>
      <c r="AN216" s="12">
        <f>VLOOKUP($B216,[2]ok!$AY$9:$CO$434,32,0)</f>
        <v>33</v>
      </c>
      <c r="AO216" s="12">
        <f>VLOOKUP($B216,[2]ok!$AY$9:$CO$434,33,0)</f>
        <v>24</v>
      </c>
      <c r="AP216" s="12">
        <f>VLOOKUP($B216,[2]ok!$AY$9:$CO$434,34,0)</f>
        <v>17</v>
      </c>
      <c r="AQ216" s="12">
        <f>VLOOKUP($B216,[2]ok!$AY$9:$CO$434,39,0)</f>
        <v>861</v>
      </c>
      <c r="AR216" s="12">
        <f>VLOOKUP($B216,[2]ok!$AY$9:$CO$434,40,0)</f>
        <v>96</v>
      </c>
      <c r="AS216" s="12">
        <f>VLOOKUP($B216,[2]ok!$AY$9:$CO$434,41,0)</f>
        <v>73</v>
      </c>
      <c r="AT216" s="12">
        <f>VLOOKUP($B216,[2]ok!$AY$9:$CO$434,42,0)</f>
        <v>336</v>
      </c>
      <c r="AU216" s="12">
        <f>VLOOKUP($B216,[2]ok!$AY$9:$CO$434,43,0)</f>
        <v>33</v>
      </c>
    </row>
    <row r="217" spans="1:47" s="10" customFormat="1" ht="12">
      <c r="A217" s="58">
        <v>216</v>
      </c>
      <c r="B217" s="58">
        <v>4522</v>
      </c>
      <c r="C217" s="59" t="s">
        <v>352</v>
      </c>
      <c r="D217" s="59" t="s">
        <v>323</v>
      </c>
      <c r="E217" s="59" t="s">
        <v>331</v>
      </c>
      <c r="F217" s="59" t="s">
        <v>114</v>
      </c>
      <c r="G217" s="12" t="s">
        <v>266</v>
      </c>
      <c r="H217" s="14">
        <f t="shared" si="63"/>
        <v>4522</v>
      </c>
      <c r="I217" s="14">
        <f t="shared" si="56"/>
        <v>698</v>
      </c>
      <c r="J217" s="12">
        <f>VLOOKUP($B217,'[1]METAS 2019'!$D$4:$Q$843,5,0)</f>
        <v>16</v>
      </c>
      <c r="K217" s="12">
        <f>VLOOKUP($B217,'[1]METAS 2019'!$D$4:$Q$843,4,0)</f>
        <v>14</v>
      </c>
      <c r="L217" s="12">
        <f>VLOOKUP($B217,'[1]METAS 2019'!$D$4:$Q$843,11,0)</f>
        <v>12</v>
      </c>
      <c r="M217" s="12">
        <f>VLOOKUP($B217,'[1]METAS 2019'!$D$4:$Q$843,12,0)</f>
        <v>23</v>
      </c>
      <c r="N217" s="12">
        <f>VLOOKUP($B217,'[1]METAS 2019'!$D$4:$Q$843,13,0)</f>
        <v>16</v>
      </c>
      <c r="O217" s="12">
        <f>VLOOKUP($B217,'[1]METAS 2019'!$D$4:$Q$843,14,0)</f>
        <v>23</v>
      </c>
      <c r="P217" s="12">
        <f>VLOOKUP($B217,[2]ok!$AY$9:$CO$434,8,0)</f>
        <v>16</v>
      </c>
      <c r="Q217" s="12">
        <f>VLOOKUP($B217,[2]ok!$AY$9:$CO$434,9,0)</f>
        <v>16</v>
      </c>
      <c r="R217" s="12">
        <f>VLOOKUP($B217,[2]ok!$AY$9:$CO$434,10,0)</f>
        <v>16</v>
      </c>
      <c r="S217" s="12">
        <f>VLOOKUP($B217,[2]ok!$AY$9:$CO$434,11,0)</f>
        <v>16</v>
      </c>
      <c r="T217" s="12">
        <f>VLOOKUP($B217,[2]ok!$AY$9:$CO$434,12,0)</f>
        <v>16</v>
      </c>
      <c r="U217" s="12">
        <f>VLOOKUP($B217,[2]ok!$AY$9:$CO$434,13,0)</f>
        <v>16</v>
      </c>
      <c r="V217" s="12">
        <f>VLOOKUP($B217,[2]ok!$AY$9:$CO$434,14,0)</f>
        <v>16</v>
      </c>
      <c r="W217" s="12">
        <f>VLOOKUP($B217,[2]ok!$AY$9:$CO$434,15,0)</f>
        <v>15</v>
      </c>
      <c r="X217" s="12">
        <f>VLOOKUP($B217,[2]ok!$AY$9:$CO$434,16,0)</f>
        <v>14</v>
      </c>
      <c r="Y217" s="12">
        <f>VLOOKUP($B217,[2]ok!$AY$9:$CO$434,17,0)</f>
        <v>13</v>
      </c>
      <c r="Z217" s="12">
        <f>VLOOKUP($B217,[2]ok!$AY$9:$CO$434,18,0)</f>
        <v>12</v>
      </c>
      <c r="AA217" s="12">
        <f>VLOOKUP($B217,[2]ok!$AY$9:$CO$434,19,0)</f>
        <v>11</v>
      </c>
      <c r="AB217" s="12">
        <f>VLOOKUP($B217,[2]ok!$AY$9:$CO$434,20,0)</f>
        <v>10</v>
      </c>
      <c r="AC217" s="12">
        <f>VLOOKUP($B217,[2]ok!$AY$9:$CO$434,21,0)</f>
        <v>10</v>
      </c>
      <c r="AD217" s="12">
        <f>VLOOKUP($B217,[2]ok!$AY$9:$CO$434,22,0)</f>
        <v>43</v>
      </c>
      <c r="AE217" s="12">
        <f>VLOOKUP($B217,[2]ok!$AY$9:$CO$434,23,0)</f>
        <v>44</v>
      </c>
      <c r="AF217" s="12">
        <f>VLOOKUP($B217,[2]ok!$AY$9:$CO$434,24,0)</f>
        <v>57</v>
      </c>
      <c r="AG217" s="12">
        <f>VLOOKUP($B217,[2]ok!$AY$9:$CO$434,25,0)</f>
        <v>46</v>
      </c>
      <c r="AH217" s="12">
        <f>VLOOKUP($B217,[2]ok!$AY$9:$CO$434,26,0)</f>
        <v>44</v>
      </c>
      <c r="AI217" s="12">
        <f>VLOOKUP($B217,[2]ok!$AY$9:$CO$434,27,0)</f>
        <v>37</v>
      </c>
      <c r="AJ217" s="12">
        <f>VLOOKUP($B217,[2]ok!$AY$9:$CO$434,28,0)</f>
        <v>30</v>
      </c>
      <c r="AK217" s="12">
        <f>VLOOKUP($B217,[2]ok!$AY$9:$CO$434,29,0)</f>
        <v>29</v>
      </c>
      <c r="AL217" s="12">
        <f>VLOOKUP($B217,[2]ok!$AY$9:$CO$434,30,0)</f>
        <v>19</v>
      </c>
      <c r="AM217" s="12">
        <f>VLOOKUP($B217,[2]ok!$AY$9:$CO$434,31,0)</f>
        <v>17</v>
      </c>
      <c r="AN217" s="12">
        <f>VLOOKUP($B217,[2]ok!$AY$9:$CO$434,32,0)</f>
        <v>14</v>
      </c>
      <c r="AO217" s="12">
        <f>VLOOKUP($B217,[2]ok!$AY$9:$CO$434,33,0)</f>
        <v>10</v>
      </c>
      <c r="AP217" s="12">
        <f>VLOOKUP($B217,[2]ok!$AY$9:$CO$434,34,0)</f>
        <v>7</v>
      </c>
      <c r="AQ217" s="12">
        <f>VLOOKUP($B217,[2]ok!$AY$9:$CO$434,39,0)</f>
        <v>353</v>
      </c>
      <c r="AR217" s="12">
        <f>VLOOKUP($B217,[2]ok!$AY$9:$CO$434,40,0)</f>
        <v>39</v>
      </c>
      <c r="AS217" s="12">
        <f>VLOOKUP($B217,[2]ok!$AY$9:$CO$434,41,0)</f>
        <v>30</v>
      </c>
      <c r="AT217" s="12">
        <f>VLOOKUP($B217,[2]ok!$AY$9:$CO$434,42,0)</f>
        <v>138</v>
      </c>
      <c r="AU217" s="12">
        <f>VLOOKUP($B217,[2]ok!$AY$9:$CO$434,43,0)</f>
        <v>20</v>
      </c>
    </row>
    <row r="218" spans="1:47" s="10" customFormat="1" ht="12" customHeight="1">
      <c r="A218" s="58">
        <v>217</v>
      </c>
      <c r="B218" s="58">
        <v>4519</v>
      </c>
      <c r="C218" s="59" t="s">
        <v>352</v>
      </c>
      <c r="D218" s="59" t="s">
        <v>323</v>
      </c>
      <c r="E218" s="59" t="s">
        <v>331</v>
      </c>
      <c r="F218" s="59" t="s">
        <v>115</v>
      </c>
      <c r="G218" s="12" t="s">
        <v>266</v>
      </c>
      <c r="H218" s="14">
        <f t="shared" si="63"/>
        <v>4519</v>
      </c>
      <c r="I218" s="14">
        <f t="shared" si="56"/>
        <v>1302</v>
      </c>
      <c r="J218" s="12">
        <f>VLOOKUP($B218,'[1]METAS 2019'!$D$4:$Q$843,5,0)</f>
        <v>30</v>
      </c>
      <c r="K218" s="12">
        <f>VLOOKUP($B218,'[1]METAS 2019'!$D$4:$Q$843,4,0)</f>
        <v>31</v>
      </c>
      <c r="L218" s="12">
        <f>VLOOKUP($B218,'[1]METAS 2019'!$D$4:$Q$843,11,0)</f>
        <v>35</v>
      </c>
      <c r="M218" s="12">
        <f>VLOOKUP($B218,'[1]METAS 2019'!$D$4:$Q$843,12,0)</f>
        <v>23</v>
      </c>
      <c r="N218" s="12">
        <f>VLOOKUP($B218,'[1]METAS 2019'!$D$4:$Q$843,13,0)</f>
        <v>31</v>
      </c>
      <c r="O218" s="12">
        <f>VLOOKUP($B218,'[1]METAS 2019'!$D$4:$Q$843,14,0)</f>
        <v>40</v>
      </c>
      <c r="P218" s="12">
        <f>VLOOKUP($B218,[2]ok!$AY$9:$CO$434,8,0)</f>
        <v>30</v>
      </c>
      <c r="Q218" s="12">
        <f>VLOOKUP($B218,[2]ok!$AY$9:$CO$434,9,0)</f>
        <v>30</v>
      </c>
      <c r="R218" s="12">
        <f>VLOOKUP($B218,[2]ok!$AY$9:$CO$434,10,0)</f>
        <v>30</v>
      </c>
      <c r="S218" s="12">
        <f>VLOOKUP($B218,[2]ok!$AY$9:$CO$434,11,0)</f>
        <v>30</v>
      </c>
      <c r="T218" s="12">
        <f>VLOOKUP($B218,[2]ok!$AY$9:$CO$434,12,0)</f>
        <v>30</v>
      </c>
      <c r="U218" s="12">
        <f>VLOOKUP($B218,[2]ok!$AY$9:$CO$434,13,0)</f>
        <v>30</v>
      </c>
      <c r="V218" s="12">
        <f>VLOOKUP($B218,[2]ok!$AY$9:$CO$434,14,0)</f>
        <v>30</v>
      </c>
      <c r="W218" s="12">
        <f>VLOOKUP($B218,[2]ok!$AY$9:$CO$434,15,0)</f>
        <v>28</v>
      </c>
      <c r="X218" s="12">
        <f>VLOOKUP($B218,[2]ok!$AY$9:$CO$434,16,0)</f>
        <v>26</v>
      </c>
      <c r="Y218" s="12">
        <f>VLOOKUP($B218,[2]ok!$AY$9:$CO$434,17,0)</f>
        <v>24</v>
      </c>
      <c r="Z218" s="12">
        <f>VLOOKUP($B218,[2]ok!$AY$9:$CO$434,18,0)</f>
        <v>22</v>
      </c>
      <c r="AA218" s="12">
        <f>VLOOKUP($B218,[2]ok!$AY$9:$CO$434,19,0)</f>
        <v>21</v>
      </c>
      <c r="AB218" s="12">
        <f>VLOOKUP($B218,[2]ok!$AY$9:$CO$434,20,0)</f>
        <v>19</v>
      </c>
      <c r="AC218" s="12">
        <f>VLOOKUP($B218,[2]ok!$AY$9:$CO$434,21,0)</f>
        <v>18</v>
      </c>
      <c r="AD218" s="12">
        <f>VLOOKUP($B218,[2]ok!$AY$9:$CO$434,22,0)</f>
        <v>81</v>
      </c>
      <c r="AE218" s="12">
        <f>VLOOKUP($B218,[2]ok!$AY$9:$CO$434,23,0)</f>
        <v>82</v>
      </c>
      <c r="AF218" s="12">
        <f>VLOOKUP($B218,[2]ok!$AY$9:$CO$434,24,0)</f>
        <v>107</v>
      </c>
      <c r="AG218" s="12">
        <f>VLOOKUP($B218,[2]ok!$AY$9:$CO$434,25,0)</f>
        <v>86</v>
      </c>
      <c r="AH218" s="12">
        <f>VLOOKUP($B218,[2]ok!$AY$9:$CO$434,26,0)</f>
        <v>83</v>
      </c>
      <c r="AI218" s="12">
        <f>VLOOKUP($B218,[2]ok!$AY$9:$CO$434,27,0)</f>
        <v>69</v>
      </c>
      <c r="AJ218" s="12">
        <f>VLOOKUP($B218,[2]ok!$AY$9:$CO$434,28,0)</f>
        <v>57</v>
      </c>
      <c r="AK218" s="12">
        <f>VLOOKUP($B218,[2]ok!$AY$9:$CO$434,29,0)</f>
        <v>54</v>
      </c>
      <c r="AL218" s="12">
        <f>VLOOKUP($B218,[2]ok!$AY$9:$CO$434,30,0)</f>
        <v>35</v>
      </c>
      <c r="AM218" s="12">
        <f>VLOOKUP($B218,[2]ok!$AY$9:$CO$434,31,0)</f>
        <v>33</v>
      </c>
      <c r="AN218" s="12">
        <f>VLOOKUP($B218,[2]ok!$AY$9:$CO$434,32,0)</f>
        <v>25</v>
      </c>
      <c r="AO218" s="12">
        <f>VLOOKUP($B218,[2]ok!$AY$9:$CO$434,33,0)</f>
        <v>19</v>
      </c>
      <c r="AP218" s="12">
        <f>VLOOKUP($B218,[2]ok!$AY$9:$CO$434,34,0)</f>
        <v>13</v>
      </c>
      <c r="AQ218" s="12">
        <f>VLOOKUP($B218,[2]ok!$AY$9:$CO$434,39,0)</f>
        <v>662</v>
      </c>
      <c r="AR218" s="12">
        <f>VLOOKUP($B218,[2]ok!$AY$9:$CO$434,40,0)</f>
        <v>74</v>
      </c>
      <c r="AS218" s="12">
        <f>VLOOKUP($B218,[2]ok!$AY$9:$CO$434,41,0)</f>
        <v>56</v>
      </c>
      <c r="AT218" s="12">
        <f>VLOOKUP($B218,[2]ok!$AY$9:$CO$434,42,0)</f>
        <v>259</v>
      </c>
      <c r="AU218" s="12">
        <f>VLOOKUP($B218,[2]ok!$AY$9:$CO$434,43,0)</f>
        <v>26</v>
      </c>
    </row>
    <row r="219" spans="1:47" s="10" customFormat="1" ht="12" customHeight="1">
      <c r="A219" s="70">
        <v>218</v>
      </c>
      <c r="B219" s="70"/>
      <c r="C219" s="69" t="s">
        <v>352</v>
      </c>
      <c r="D219" s="69" t="s">
        <v>323</v>
      </c>
      <c r="E219" s="69" t="s">
        <v>1213</v>
      </c>
      <c r="F219" s="69" t="s">
        <v>1213</v>
      </c>
      <c r="G219" s="73" t="s">
        <v>1214</v>
      </c>
      <c r="H219" s="70"/>
      <c r="I219" s="70">
        <f t="shared" si="56"/>
        <v>15041</v>
      </c>
      <c r="J219" s="69">
        <f t="shared" ref="J219:AU219" si="64">SUM(J220:J224)</f>
        <v>317</v>
      </c>
      <c r="K219" s="69">
        <f t="shared" si="64"/>
        <v>333</v>
      </c>
      <c r="L219" s="69">
        <f t="shared" si="64"/>
        <v>350</v>
      </c>
      <c r="M219" s="69">
        <f t="shared" si="64"/>
        <v>374</v>
      </c>
      <c r="N219" s="69">
        <f t="shared" si="64"/>
        <v>402</v>
      </c>
      <c r="O219" s="69">
        <f t="shared" si="64"/>
        <v>427</v>
      </c>
      <c r="P219" s="69">
        <f t="shared" si="64"/>
        <v>352</v>
      </c>
      <c r="Q219" s="69">
        <f t="shared" si="64"/>
        <v>353</v>
      </c>
      <c r="R219" s="69">
        <f t="shared" si="64"/>
        <v>352</v>
      </c>
      <c r="S219" s="69">
        <f t="shared" si="64"/>
        <v>347</v>
      </c>
      <c r="T219" s="69">
        <f t="shared" si="64"/>
        <v>345</v>
      </c>
      <c r="U219" s="69">
        <f t="shared" si="64"/>
        <v>341</v>
      </c>
      <c r="V219" s="69">
        <f t="shared" si="64"/>
        <v>336</v>
      </c>
      <c r="W219" s="69">
        <f t="shared" si="64"/>
        <v>324</v>
      </c>
      <c r="X219" s="69">
        <f t="shared" si="64"/>
        <v>307</v>
      </c>
      <c r="Y219" s="69">
        <f t="shared" si="64"/>
        <v>290</v>
      </c>
      <c r="Z219" s="69">
        <f t="shared" si="64"/>
        <v>273</v>
      </c>
      <c r="AA219" s="69">
        <f t="shared" si="64"/>
        <v>260</v>
      </c>
      <c r="AB219" s="69">
        <f t="shared" si="64"/>
        <v>251</v>
      </c>
      <c r="AC219" s="69">
        <f t="shared" si="64"/>
        <v>246</v>
      </c>
      <c r="AD219" s="69">
        <f t="shared" si="64"/>
        <v>1145</v>
      </c>
      <c r="AE219" s="69">
        <f t="shared" si="64"/>
        <v>1053</v>
      </c>
      <c r="AF219" s="69">
        <f t="shared" si="64"/>
        <v>1102</v>
      </c>
      <c r="AG219" s="69">
        <f t="shared" si="64"/>
        <v>961</v>
      </c>
      <c r="AH219" s="69">
        <f t="shared" si="64"/>
        <v>882</v>
      </c>
      <c r="AI219" s="69">
        <f t="shared" si="64"/>
        <v>844</v>
      </c>
      <c r="AJ219" s="69">
        <f t="shared" si="64"/>
        <v>618</v>
      </c>
      <c r="AK219" s="69">
        <f t="shared" si="64"/>
        <v>516</v>
      </c>
      <c r="AL219" s="69">
        <f t="shared" si="64"/>
        <v>431</v>
      </c>
      <c r="AM219" s="69">
        <f t="shared" si="64"/>
        <v>321</v>
      </c>
      <c r="AN219" s="69">
        <f t="shared" si="64"/>
        <v>243</v>
      </c>
      <c r="AO219" s="69">
        <f t="shared" si="64"/>
        <v>198</v>
      </c>
      <c r="AP219" s="69">
        <f t="shared" si="64"/>
        <v>147</v>
      </c>
      <c r="AQ219" s="69">
        <f t="shared" si="64"/>
        <v>7161</v>
      </c>
      <c r="AR219" s="69">
        <f t="shared" si="64"/>
        <v>804</v>
      </c>
      <c r="AS219" s="69">
        <f t="shared" si="64"/>
        <v>634</v>
      </c>
      <c r="AT219" s="69">
        <f t="shared" si="64"/>
        <v>2783</v>
      </c>
      <c r="AU219" s="69">
        <f t="shared" si="64"/>
        <v>333</v>
      </c>
    </row>
    <row r="220" spans="1:47" s="10" customFormat="1" ht="12">
      <c r="A220" s="58">
        <v>219</v>
      </c>
      <c r="B220" s="58">
        <v>4514</v>
      </c>
      <c r="C220" s="59" t="s">
        <v>352</v>
      </c>
      <c r="D220" s="59" t="s">
        <v>323</v>
      </c>
      <c r="E220" s="59" t="s">
        <v>1213</v>
      </c>
      <c r="F220" s="59" t="s">
        <v>101</v>
      </c>
      <c r="G220" s="12" t="s">
        <v>271</v>
      </c>
      <c r="H220" s="14">
        <f>B220</f>
        <v>4514</v>
      </c>
      <c r="I220" s="14">
        <f t="shared" si="56"/>
        <v>3089</v>
      </c>
      <c r="J220" s="12">
        <f>VLOOKUP($B220,'[1]METAS 2019'!$D$4:$Q$843,5,0)</f>
        <v>65</v>
      </c>
      <c r="K220" s="12">
        <f>VLOOKUP($B220,'[1]METAS 2019'!$D$4:$Q$843,4,0)</f>
        <v>65</v>
      </c>
      <c r="L220" s="12">
        <f>VLOOKUP($B220,'[1]METAS 2019'!$D$4:$Q$843,11,0)</f>
        <v>78</v>
      </c>
      <c r="M220" s="12">
        <f>VLOOKUP($B220,'[1]METAS 2019'!$D$4:$Q$843,12,0)</f>
        <v>78</v>
      </c>
      <c r="N220" s="12">
        <f>VLOOKUP($B220,'[1]METAS 2019'!$D$4:$Q$843,13,0)</f>
        <v>85</v>
      </c>
      <c r="O220" s="12">
        <f>VLOOKUP($B220,'[1]METAS 2019'!$D$4:$Q$843,14,0)</f>
        <v>85</v>
      </c>
      <c r="P220" s="12">
        <f>VLOOKUP($B220,[2]ok!$AY$9:$CO$434,8,0)</f>
        <v>72</v>
      </c>
      <c r="Q220" s="12">
        <f>VLOOKUP($B220,[2]ok!$AY$9:$CO$434,9,0)</f>
        <v>72</v>
      </c>
      <c r="R220" s="12">
        <f>VLOOKUP($B220,[2]ok!$AY$9:$CO$434,10,0)</f>
        <v>72</v>
      </c>
      <c r="S220" s="12">
        <f>VLOOKUP($B220,[2]ok!$AY$9:$CO$434,11,0)</f>
        <v>71</v>
      </c>
      <c r="T220" s="12">
        <f>VLOOKUP($B220,[2]ok!$AY$9:$CO$434,12,0)</f>
        <v>71</v>
      </c>
      <c r="U220" s="12">
        <f>VLOOKUP($B220,[2]ok!$AY$9:$CO$434,13,0)</f>
        <v>70</v>
      </c>
      <c r="V220" s="12">
        <f>VLOOKUP($B220,[2]ok!$AY$9:$CO$434,14,0)</f>
        <v>69</v>
      </c>
      <c r="W220" s="12">
        <f>VLOOKUP($B220,[2]ok!$AY$9:$CO$434,15,0)</f>
        <v>66</v>
      </c>
      <c r="X220" s="12">
        <f>VLOOKUP($B220,[2]ok!$AY$9:$CO$434,16,0)</f>
        <v>63</v>
      </c>
      <c r="Y220" s="12">
        <f>VLOOKUP($B220,[2]ok!$AY$9:$CO$434,17,0)</f>
        <v>60</v>
      </c>
      <c r="Z220" s="12">
        <f>VLOOKUP($B220,[2]ok!$AY$9:$CO$434,18,0)</f>
        <v>56</v>
      </c>
      <c r="AA220" s="12">
        <f>VLOOKUP($B220,[2]ok!$AY$9:$CO$434,19,0)</f>
        <v>53</v>
      </c>
      <c r="AB220" s="12">
        <f>VLOOKUP($B220,[2]ok!$AY$9:$CO$434,20,0)</f>
        <v>51</v>
      </c>
      <c r="AC220" s="12">
        <f>VLOOKUP($B220,[2]ok!$AY$9:$CO$434,21,0)</f>
        <v>51</v>
      </c>
      <c r="AD220" s="12">
        <f>VLOOKUP($B220,[2]ok!$AY$9:$CO$434,22,0)</f>
        <v>235</v>
      </c>
      <c r="AE220" s="12">
        <f>VLOOKUP($B220,[2]ok!$AY$9:$CO$434,23,0)</f>
        <v>216</v>
      </c>
      <c r="AF220" s="12">
        <f>VLOOKUP($B220,[2]ok!$AY$9:$CO$434,24,0)</f>
        <v>226</v>
      </c>
      <c r="AG220" s="12">
        <f>VLOOKUP($B220,[2]ok!$AY$9:$CO$434,25,0)</f>
        <v>197</v>
      </c>
      <c r="AH220" s="12">
        <f>VLOOKUP($B220,[2]ok!$AY$9:$CO$434,26,0)</f>
        <v>181</v>
      </c>
      <c r="AI220" s="12">
        <f>VLOOKUP($B220,[2]ok!$AY$9:$CO$434,27,0)</f>
        <v>173</v>
      </c>
      <c r="AJ220" s="12">
        <f>VLOOKUP($B220,[2]ok!$AY$9:$CO$434,28,0)</f>
        <v>127</v>
      </c>
      <c r="AK220" s="12">
        <f>VLOOKUP($B220,[2]ok!$AY$9:$CO$434,29,0)</f>
        <v>106</v>
      </c>
      <c r="AL220" s="12">
        <f>VLOOKUP($B220,[2]ok!$AY$9:$CO$434,30,0)</f>
        <v>88</v>
      </c>
      <c r="AM220" s="12">
        <f>VLOOKUP($B220,[2]ok!$AY$9:$CO$434,31,0)</f>
        <v>66</v>
      </c>
      <c r="AN220" s="12">
        <f>VLOOKUP($B220,[2]ok!$AY$9:$CO$434,32,0)</f>
        <v>50</v>
      </c>
      <c r="AO220" s="12">
        <f>VLOOKUP($B220,[2]ok!$AY$9:$CO$434,33,0)</f>
        <v>41</v>
      </c>
      <c r="AP220" s="12">
        <f>VLOOKUP($B220,[2]ok!$AY$9:$CO$434,34,0)</f>
        <v>30</v>
      </c>
      <c r="AQ220" s="12">
        <f>VLOOKUP($B220,[2]ok!$AY$9:$CO$434,39,0)</f>
        <v>1468</v>
      </c>
      <c r="AR220" s="12">
        <f>VLOOKUP($B220,[2]ok!$AY$9:$CO$434,40,0)</f>
        <v>165</v>
      </c>
      <c r="AS220" s="12">
        <f>VLOOKUP($B220,[2]ok!$AY$9:$CO$434,41,0)</f>
        <v>130</v>
      </c>
      <c r="AT220" s="12">
        <f>VLOOKUP($B220,[2]ok!$AY$9:$CO$434,42,0)</f>
        <v>571</v>
      </c>
      <c r="AU220" s="12">
        <f>VLOOKUP($B220,[2]ok!$AY$9:$CO$434,43,0)</f>
        <v>65</v>
      </c>
    </row>
    <row r="221" spans="1:47" s="10" customFormat="1" ht="12">
      <c r="A221" s="58">
        <v>220</v>
      </c>
      <c r="B221" s="58">
        <v>4513</v>
      </c>
      <c r="C221" s="59" t="s">
        <v>352</v>
      </c>
      <c r="D221" s="59" t="s">
        <v>323</v>
      </c>
      <c r="E221" s="59" t="s">
        <v>1213</v>
      </c>
      <c r="F221" s="59" t="s">
        <v>102</v>
      </c>
      <c r="G221" s="12" t="s">
        <v>271</v>
      </c>
      <c r="H221" s="14">
        <f>B221</f>
        <v>4513</v>
      </c>
      <c r="I221" s="14">
        <f t="shared" si="56"/>
        <v>3841</v>
      </c>
      <c r="J221" s="12">
        <f>VLOOKUP($B221,'[1]METAS 2019'!$D$4:$Q$843,5,0)</f>
        <v>80</v>
      </c>
      <c r="K221" s="12">
        <f>VLOOKUP($B221,'[1]METAS 2019'!$D$4:$Q$843,4,0)</f>
        <v>88</v>
      </c>
      <c r="L221" s="12">
        <f>VLOOKUP($B221,'[1]METAS 2019'!$D$4:$Q$843,11,0)</f>
        <v>94</v>
      </c>
      <c r="M221" s="12">
        <f>VLOOKUP($B221,'[1]METAS 2019'!$D$4:$Q$843,12,0)</f>
        <v>112</v>
      </c>
      <c r="N221" s="12">
        <f>VLOOKUP($B221,'[1]METAS 2019'!$D$4:$Q$843,13,0)</f>
        <v>108</v>
      </c>
      <c r="O221" s="12">
        <f>VLOOKUP($B221,'[1]METAS 2019'!$D$4:$Q$843,14,0)</f>
        <v>118</v>
      </c>
      <c r="P221" s="12">
        <f>VLOOKUP($B221,[2]ok!$AY$9:$CO$434,8,0)</f>
        <v>89</v>
      </c>
      <c r="Q221" s="12">
        <f>VLOOKUP($B221,[2]ok!$AY$9:$CO$434,9,0)</f>
        <v>89</v>
      </c>
      <c r="R221" s="12">
        <f>VLOOKUP($B221,[2]ok!$AY$9:$CO$434,10,0)</f>
        <v>89</v>
      </c>
      <c r="S221" s="12">
        <f>VLOOKUP($B221,[2]ok!$AY$9:$CO$434,11,0)</f>
        <v>88</v>
      </c>
      <c r="T221" s="12">
        <f>VLOOKUP($B221,[2]ok!$AY$9:$CO$434,12,0)</f>
        <v>87</v>
      </c>
      <c r="U221" s="12">
        <f>VLOOKUP($B221,[2]ok!$AY$9:$CO$434,13,0)</f>
        <v>86</v>
      </c>
      <c r="V221" s="12">
        <f>VLOOKUP($B221,[2]ok!$AY$9:$CO$434,14,0)</f>
        <v>85</v>
      </c>
      <c r="W221" s="12">
        <f>VLOOKUP($B221,[2]ok!$AY$9:$CO$434,15,0)</f>
        <v>82</v>
      </c>
      <c r="X221" s="12">
        <f>VLOOKUP($B221,[2]ok!$AY$9:$CO$434,16,0)</f>
        <v>77</v>
      </c>
      <c r="Y221" s="12">
        <f>VLOOKUP($B221,[2]ok!$AY$9:$CO$434,17,0)</f>
        <v>73</v>
      </c>
      <c r="Z221" s="12">
        <f>VLOOKUP($B221,[2]ok!$AY$9:$CO$434,18,0)</f>
        <v>69</v>
      </c>
      <c r="AA221" s="12">
        <f>VLOOKUP($B221,[2]ok!$AY$9:$CO$434,19,0)</f>
        <v>66</v>
      </c>
      <c r="AB221" s="12">
        <f>VLOOKUP($B221,[2]ok!$AY$9:$CO$434,20,0)</f>
        <v>63</v>
      </c>
      <c r="AC221" s="12">
        <f>VLOOKUP($B221,[2]ok!$AY$9:$CO$434,21,0)</f>
        <v>62</v>
      </c>
      <c r="AD221" s="12">
        <f>VLOOKUP($B221,[2]ok!$AY$9:$CO$434,22,0)</f>
        <v>289</v>
      </c>
      <c r="AE221" s="12">
        <f>VLOOKUP($B221,[2]ok!$AY$9:$CO$434,23,0)</f>
        <v>266</v>
      </c>
      <c r="AF221" s="12">
        <f>VLOOKUP($B221,[2]ok!$AY$9:$CO$434,24,0)</f>
        <v>278</v>
      </c>
      <c r="AG221" s="12">
        <f>VLOOKUP($B221,[2]ok!$AY$9:$CO$434,25,0)</f>
        <v>243</v>
      </c>
      <c r="AH221" s="12">
        <f>VLOOKUP($B221,[2]ok!$AY$9:$CO$434,26,0)</f>
        <v>223</v>
      </c>
      <c r="AI221" s="12">
        <f>VLOOKUP($B221,[2]ok!$AY$9:$CO$434,27,0)</f>
        <v>213</v>
      </c>
      <c r="AJ221" s="12">
        <f>VLOOKUP($B221,[2]ok!$AY$9:$CO$434,28,0)</f>
        <v>156</v>
      </c>
      <c r="AK221" s="12">
        <f>VLOOKUP($B221,[2]ok!$AY$9:$CO$434,29,0)</f>
        <v>130</v>
      </c>
      <c r="AL221" s="12">
        <f>VLOOKUP($B221,[2]ok!$AY$9:$CO$434,30,0)</f>
        <v>109</v>
      </c>
      <c r="AM221" s="12">
        <f>VLOOKUP($B221,[2]ok!$AY$9:$CO$434,31,0)</f>
        <v>81</v>
      </c>
      <c r="AN221" s="12">
        <f>VLOOKUP($B221,[2]ok!$AY$9:$CO$434,32,0)</f>
        <v>61</v>
      </c>
      <c r="AO221" s="12">
        <f>VLOOKUP($B221,[2]ok!$AY$9:$CO$434,33,0)</f>
        <v>50</v>
      </c>
      <c r="AP221" s="12">
        <f>VLOOKUP($B221,[2]ok!$AY$9:$CO$434,34,0)</f>
        <v>37</v>
      </c>
      <c r="AQ221" s="12">
        <f>VLOOKUP($B221,[2]ok!$AY$9:$CO$434,39,0)</f>
        <v>1807</v>
      </c>
      <c r="AR221" s="12">
        <f>VLOOKUP($B221,[2]ok!$AY$9:$CO$434,40,0)</f>
        <v>203</v>
      </c>
      <c r="AS221" s="12">
        <f>VLOOKUP($B221,[2]ok!$AY$9:$CO$434,41,0)</f>
        <v>160</v>
      </c>
      <c r="AT221" s="12">
        <f>VLOOKUP($B221,[2]ok!$AY$9:$CO$434,42,0)</f>
        <v>702</v>
      </c>
      <c r="AU221" s="12">
        <f>VLOOKUP($B221,[2]ok!$AY$9:$CO$434,43,0)</f>
        <v>82</v>
      </c>
    </row>
    <row r="222" spans="1:47" s="10" customFormat="1" ht="12">
      <c r="A222" s="58">
        <v>221</v>
      </c>
      <c r="B222" s="58">
        <v>4515</v>
      </c>
      <c r="C222" s="59" t="s">
        <v>352</v>
      </c>
      <c r="D222" s="59" t="s">
        <v>323</v>
      </c>
      <c r="E222" s="59" t="s">
        <v>1213</v>
      </c>
      <c r="F222" s="59" t="s">
        <v>325</v>
      </c>
      <c r="G222" s="12" t="s">
        <v>283</v>
      </c>
      <c r="H222" s="14">
        <f>B222</f>
        <v>4515</v>
      </c>
      <c r="I222" s="14">
        <f t="shared" si="56"/>
        <v>4330</v>
      </c>
      <c r="J222" s="12">
        <f>VLOOKUP($B222,'[1]METAS 2019'!$D$4:$Q$843,5,0)</f>
        <v>93</v>
      </c>
      <c r="K222" s="12">
        <f>VLOOKUP($B222,'[1]METAS 2019'!$D$4:$Q$843,4,0)</f>
        <v>86</v>
      </c>
      <c r="L222" s="12">
        <f>VLOOKUP($B222,'[1]METAS 2019'!$D$4:$Q$843,11,0)</f>
        <v>94</v>
      </c>
      <c r="M222" s="12">
        <f>VLOOKUP($B222,'[1]METAS 2019'!$D$4:$Q$843,12,0)</f>
        <v>91</v>
      </c>
      <c r="N222" s="12">
        <f>VLOOKUP($B222,'[1]METAS 2019'!$D$4:$Q$843,13,0)</f>
        <v>87</v>
      </c>
      <c r="O222" s="12">
        <f>VLOOKUP($B222,'[1]METAS 2019'!$D$4:$Q$843,14,0)</f>
        <v>115</v>
      </c>
      <c r="P222" s="12">
        <f>VLOOKUP($B222,[2]ok!$AY$9:$CO$434,8,0)</f>
        <v>103</v>
      </c>
      <c r="Q222" s="12">
        <f>VLOOKUP($B222,[2]ok!$AY$9:$CO$434,9,0)</f>
        <v>104</v>
      </c>
      <c r="R222" s="12">
        <f>VLOOKUP($B222,[2]ok!$AY$9:$CO$434,10,0)</f>
        <v>103</v>
      </c>
      <c r="S222" s="12">
        <f>VLOOKUP($B222,[2]ok!$AY$9:$CO$434,11,0)</f>
        <v>102</v>
      </c>
      <c r="T222" s="12">
        <f>VLOOKUP($B222,[2]ok!$AY$9:$CO$434,12,0)</f>
        <v>101</v>
      </c>
      <c r="U222" s="12">
        <f>VLOOKUP($B222,[2]ok!$AY$9:$CO$434,13,0)</f>
        <v>100</v>
      </c>
      <c r="V222" s="12">
        <f>VLOOKUP($B222,[2]ok!$AY$9:$CO$434,14,0)</f>
        <v>98</v>
      </c>
      <c r="W222" s="12">
        <f>VLOOKUP($B222,[2]ok!$AY$9:$CO$434,15,0)</f>
        <v>95</v>
      </c>
      <c r="X222" s="12">
        <f>VLOOKUP($B222,[2]ok!$AY$9:$CO$434,16,0)</f>
        <v>90</v>
      </c>
      <c r="Y222" s="12">
        <f>VLOOKUP($B222,[2]ok!$AY$9:$CO$434,17,0)</f>
        <v>85</v>
      </c>
      <c r="Z222" s="12">
        <f>VLOOKUP($B222,[2]ok!$AY$9:$CO$434,18,0)</f>
        <v>80</v>
      </c>
      <c r="AA222" s="12">
        <f>VLOOKUP($B222,[2]ok!$AY$9:$CO$434,19,0)</f>
        <v>76</v>
      </c>
      <c r="AB222" s="12">
        <f>VLOOKUP($B222,[2]ok!$AY$9:$CO$434,20,0)</f>
        <v>74</v>
      </c>
      <c r="AC222" s="12">
        <f>VLOOKUP($B222,[2]ok!$AY$9:$CO$434,21,0)</f>
        <v>72</v>
      </c>
      <c r="AD222" s="12">
        <f>VLOOKUP($B222,[2]ok!$AY$9:$CO$434,22,0)</f>
        <v>336</v>
      </c>
      <c r="AE222" s="12">
        <f>VLOOKUP($B222,[2]ok!$AY$9:$CO$434,23,0)</f>
        <v>309</v>
      </c>
      <c r="AF222" s="12">
        <f>VLOOKUP($B222,[2]ok!$AY$9:$CO$434,24,0)</f>
        <v>323</v>
      </c>
      <c r="AG222" s="12">
        <f>VLOOKUP($B222,[2]ok!$AY$9:$CO$434,25,0)</f>
        <v>282</v>
      </c>
      <c r="AH222" s="12">
        <f>VLOOKUP($B222,[2]ok!$AY$9:$CO$434,26,0)</f>
        <v>259</v>
      </c>
      <c r="AI222" s="12">
        <f>VLOOKUP($B222,[2]ok!$AY$9:$CO$434,27,0)</f>
        <v>248</v>
      </c>
      <c r="AJ222" s="12">
        <f>VLOOKUP($B222,[2]ok!$AY$9:$CO$434,28,0)</f>
        <v>181</v>
      </c>
      <c r="AK222" s="12">
        <f>VLOOKUP($B222,[2]ok!$AY$9:$CO$434,29,0)</f>
        <v>151</v>
      </c>
      <c r="AL222" s="12">
        <f>VLOOKUP($B222,[2]ok!$AY$9:$CO$434,30,0)</f>
        <v>126</v>
      </c>
      <c r="AM222" s="12">
        <f>VLOOKUP($B222,[2]ok!$AY$9:$CO$434,31,0)</f>
        <v>94</v>
      </c>
      <c r="AN222" s="12">
        <f>VLOOKUP($B222,[2]ok!$AY$9:$CO$434,32,0)</f>
        <v>71</v>
      </c>
      <c r="AO222" s="12">
        <f>VLOOKUP($B222,[2]ok!$AY$9:$CO$434,33,0)</f>
        <v>58</v>
      </c>
      <c r="AP222" s="12">
        <f>VLOOKUP($B222,[2]ok!$AY$9:$CO$434,34,0)</f>
        <v>43</v>
      </c>
      <c r="AQ222" s="12">
        <f>VLOOKUP($B222,[2]ok!$AY$9:$CO$434,39,0)</f>
        <v>2101</v>
      </c>
      <c r="AR222" s="12">
        <f>VLOOKUP($B222,[2]ok!$AY$9:$CO$434,40,0)</f>
        <v>236</v>
      </c>
      <c r="AS222" s="12">
        <f>VLOOKUP($B222,[2]ok!$AY$9:$CO$434,41,0)</f>
        <v>186</v>
      </c>
      <c r="AT222" s="12">
        <f>VLOOKUP($B222,[2]ok!$AY$9:$CO$434,42,0)</f>
        <v>817</v>
      </c>
      <c r="AU222" s="12">
        <f>VLOOKUP($B222,[2]ok!$AY$9:$CO$434,43,0)</f>
        <v>107</v>
      </c>
    </row>
    <row r="223" spans="1:47" s="10" customFormat="1" ht="12">
      <c r="A223" s="58">
        <v>222</v>
      </c>
      <c r="B223" s="58">
        <v>4512</v>
      </c>
      <c r="C223" s="59" t="s">
        <v>352</v>
      </c>
      <c r="D223" s="59" t="s">
        <v>323</v>
      </c>
      <c r="E223" s="59" t="s">
        <v>1213</v>
      </c>
      <c r="F223" s="59" t="s">
        <v>106</v>
      </c>
      <c r="G223" s="12" t="s">
        <v>266</v>
      </c>
      <c r="H223" s="14">
        <f>B223</f>
        <v>4512</v>
      </c>
      <c r="I223" s="14">
        <f t="shared" si="56"/>
        <v>2114</v>
      </c>
      <c r="J223" s="12">
        <f>VLOOKUP($B223,'[1]METAS 2019'!$D$4:$Q$843,5,0)</f>
        <v>44</v>
      </c>
      <c r="K223" s="12">
        <f>VLOOKUP($B223,'[1]METAS 2019'!$D$4:$Q$843,4,0)</f>
        <v>55</v>
      </c>
      <c r="L223" s="12">
        <f>VLOOKUP($B223,'[1]METAS 2019'!$D$4:$Q$843,11,0)</f>
        <v>52</v>
      </c>
      <c r="M223" s="12">
        <f>VLOOKUP($B223,'[1]METAS 2019'!$D$4:$Q$843,12,0)</f>
        <v>48</v>
      </c>
      <c r="N223" s="12">
        <f>VLOOKUP($B223,'[1]METAS 2019'!$D$4:$Q$843,13,0)</f>
        <v>71</v>
      </c>
      <c r="O223" s="12">
        <f>VLOOKUP($B223,'[1]METAS 2019'!$D$4:$Q$843,14,0)</f>
        <v>61</v>
      </c>
      <c r="P223" s="12">
        <f>VLOOKUP($B223,[2]ok!$AY$9:$CO$434,8,0)</f>
        <v>49</v>
      </c>
      <c r="Q223" s="12">
        <f>VLOOKUP($B223,[2]ok!$AY$9:$CO$434,9,0)</f>
        <v>49</v>
      </c>
      <c r="R223" s="12">
        <f>VLOOKUP($B223,[2]ok!$AY$9:$CO$434,10,0)</f>
        <v>49</v>
      </c>
      <c r="S223" s="12">
        <f>VLOOKUP($B223,[2]ok!$AY$9:$CO$434,11,0)</f>
        <v>48</v>
      </c>
      <c r="T223" s="12">
        <f>VLOOKUP($B223,[2]ok!$AY$9:$CO$434,12,0)</f>
        <v>48</v>
      </c>
      <c r="U223" s="12">
        <f>VLOOKUP($B223,[2]ok!$AY$9:$CO$434,13,0)</f>
        <v>47</v>
      </c>
      <c r="V223" s="12">
        <f>VLOOKUP($B223,[2]ok!$AY$9:$CO$434,14,0)</f>
        <v>47</v>
      </c>
      <c r="W223" s="12">
        <f>VLOOKUP($B223,[2]ok!$AY$9:$CO$434,15,0)</f>
        <v>45</v>
      </c>
      <c r="X223" s="12">
        <f>VLOOKUP($B223,[2]ok!$AY$9:$CO$434,16,0)</f>
        <v>43</v>
      </c>
      <c r="Y223" s="12">
        <f>VLOOKUP($B223,[2]ok!$AY$9:$CO$434,17,0)</f>
        <v>40</v>
      </c>
      <c r="Z223" s="12">
        <f>VLOOKUP($B223,[2]ok!$AY$9:$CO$434,18,0)</f>
        <v>38</v>
      </c>
      <c r="AA223" s="12">
        <f>VLOOKUP($B223,[2]ok!$AY$9:$CO$434,19,0)</f>
        <v>36</v>
      </c>
      <c r="AB223" s="12">
        <f>VLOOKUP($B223,[2]ok!$AY$9:$CO$434,20,0)</f>
        <v>35</v>
      </c>
      <c r="AC223" s="12">
        <f>VLOOKUP($B223,[2]ok!$AY$9:$CO$434,21,0)</f>
        <v>34</v>
      </c>
      <c r="AD223" s="12">
        <f>VLOOKUP($B223,[2]ok!$AY$9:$CO$434,22,0)</f>
        <v>159</v>
      </c>
      <c r="AE223" s="12">
        <f>VLOOKUP($B223,[2]ok!$AY$9:$CO$434,23,0)</f>
        <v>146</v>
      </c>
      <c r="AF223" s="12">
        <f>VLOOKUP($B223,[2]ok!$AY$9:$CO$434,24,0)</f>
        <v>153</v>
      </c>
      <c r="AG223" s="12">
        <f>VLOOKUP($B223,[2]ok!$AY$9:$CO$434,25,0)</f>
        <v>133</v>
      </c>
      <c r="AH223" s="12">
        <f>VLOOKUP($B223,[2]ok!$AY$9:$CO$434,26,0)</f>
        <v>122</v>
      </c>
      <c r="AI223" s="12">
        <f>VLOOKUP($B223,[2]ok!$AY$9:$CO$434,27,0)</f>
        <v>117</v>
      </c>
      <c r="AJ223" s="12">
        <f>VLOOKUP($B223,[2]ok!$AY$9:$CO$434,28,0)</f>
        <v>86</v>
      </c>
      <c r="AK223" s="12">
        <f>VLOOKUP($B223,[2]ok!$AY$9:$CO$434,29,0)</f>
        <v>72</v>
      </c>
      <c r="AL223" s="12">
        <f>VLOOKUP($B223,[2]ok!$AY$9:$CO$434,30,0)</f>
        <v>60</v>
      </c>
      <c r="AM223" s="12">
        <f>VLOOKUP($B223,[2]ok!$AY$9:$CO$434,31,0)</f>
        <v>45</v>
      </c>
      <c r="AN223" s="12">
        <f>VLOOKUP($B223,[2]ok!$AY$9:$CO$434,32,0)</f>
        <v>34</v>
      </c>
      <c r="AO223" s="12">
        <f>VLOOKUP($B223,[2]ok!$AY$9:$CO$434,33,0)</f>
        <v>27</v>
      </c>
      <c r="AP223" s="12">
        <f>VLOOKUP($B223,[2]ok!$AY$9:$CO$434,34,0)</f>
        <v>21</v>
      </c>
      <c r="AQ223" s="12">
        <f>VLOOKUP($B223,[2]ok!$AY$9:$CO$434,39,0)</f>
        <v>994</v>
      </c>
      <c r="AR223" s="12">
        <f>VLOOKUP($B223,[2]ok!$AY$9:$CO$434,40,0)</f>
        <v>111</v>
      </c>
      <c r="AS223" s="12">
        <f>VLOOKUP($B223,[2]ok!$AY$9:$CO$434,41,0)</f>
        <v>88</v>
      </c>
      <c r="AT223" s="12">
        <f>VLOOKUP($B223,[2]ok!$AY$9:$CO$434,42,0)</f>
        <v>386</v>
      </c>
      <c r="AU223" s="12">
        <f>VLOOKUP($B223,[2]ok!$AY$9:$CO$434,43,0)</f>
        <v>37</v>
      </c>
    </row>
    <row r="224" spans="1:47" s="10" customFormat="1" ht="12">
      <c r="A224" s="58">
        <v>223</v>
      </c>
      <c r="B224" s="58">
        <v>18165</v>
      </c>
      <c r="C224" s="59" t="s">
        <v>352</v>
      </c>
      <c r="D224" s="59" t="s">
        <v>323</v>
      </c>
      <c r="E224" s="59" t="s">
        <v>1213</v>
      </c>
      <c r="F224" s="59" t="s">
        <v>328</v>
      </c>
      <c r="G224" s="12" t="s">
        <v>266</v>
      </c>
      <c r="H224" s="14">
        <f>B224</f>
        <v>18165</v>
      </c>
      <c r="I224" s="14">
        <f t="shared" si="56"/>
        <v>1667</v>
      </c>
      <c r="J224" s="12">
        <f>VLOOKUP($B224,'[1]METAS 2019'!$D$4:$Q$843,5,0)</f>
        <v>35</v>
      </c>
      <c r="K224" s="12">
        <f>VLOOKUP($B224,'[1]METAS 2019'!$D$4:$Q$843,4,0)</f>
        <v>39</v>
      </c>
      <c r="L224" s="12">
        <f>VLOOKUP($B224,'[1]METAS 2019'!$D$4:$Q$843,11,0)</f>
        <v>32</v>
      </c>
      <c r="M224" s="12">
        <f>VLOOKUP($B224,'[1]METAS 2019'!$D$4:$Q$843,12,0)</f>
        <v>45</v>
      </c>
      <c r="N224" s="12">
        <f>VLOOKUP($B224,'[1]METAS 2019'!$D$4:$Q$843,13,0)</f>
        <v>51</v>
      </c>
      <c r="O224" s="12">
        <f>VLOOKUP($B224,'[1]METAS 2019'!$D$4:$Q$843,14,0)</f>
        <v>48</v>
      </c>
      <c r="P224" s="12">
        <f>VLOOKUP($B224,[2]ok!$AY$9:$CO$434,8,0)</f>
        <v>39</v>
      </c>
      <c r="Q224" s="12">
        <f>VLOOKUP($B224,[2]ok!$AY$9:$CO$434,9,0)</f>
        <v>39</v>
      </c>
      <c r="R224" s="12">
        <f>VLOOKUP($B224,[2]ok!$AY$9:$CO$434,10,0)</f>
        <v>39</v>
      </c>
      <c r="S224" s="12">
        <f>VLOOKUP($B224,[2]ok!$AY$9:$CO$434,11,0)</f>
        <v>38</v>
      </c>
      <c r="T224" s="12">
        <f>VLOOKUP($B224,[2]ok!$AY$9:$CO$434,12,0)</f>
        <v>38</v>
      </c>
      <c r="U224" s="12">
        <f>VLOOKUP($B224,[2]ok!$AY$9:$CO$434,13,0)</f>
        <v>38</v>
      </c>
      <c r="V224" s="12">
        <f>VLOOKUP($B224,[2]ok!$AY$9:$CO$434,14,0)</f>
        <v>37</v>
      </c>
      <c r="W224" s="12">
        <f>VLOOKUP($B224,[2]ok!$AY$9:$CO$434,15,0)</f>
        <v>36</v>
      </c>
      <c r="X224" s="12">
        <f>VLOOKUP($B224,[2]ok!$AY$9:$CO$434,16,0)</f>
        <v>34</v>
      </c>
      <c r="Y224" s="12">
        <f>VLOOKUP($B224,[2]ok!$AY$9:$CO$434,17,0)</f>
        <v>32</v>
      </c>
      <c r="Z224" s="12">
        <f>VLOOKUP($B224,[2]ok!$AY$9:$CO$434,18,0)</f>
        <v>30</v>
      </c>
      <c r="AA224" s="12">
        <f>VLOOKUP($B224,[2]ok!$AY$9:$CO$434,19,0)</f>
        <v>29</v>
      </c>
      <c r="AB224" s="12">
        <f>VLOOKUP($B224,[2]ok!$AY$9:$CO$434,20,0)</f>
        <v>28</v>
      </c>
      <c r="AC224" s="12">
        <f>VLOOKUP($B224,[2]ok!$AY$9:$CO$434,21,0)</f>
        <v>27</v>
      </c>
      <c r="AD224" s="12">
        <f>VLOOKUP($B224,[2]ok!$AY$9:$CO$434,22,0)</f>
        <v>126</v>
      </c>
      <c r="AE224" s="12">
        <f>VLOOKUP($B224,[2]ok!$AY$9:$CO$434,23,0)</f>
        <v>116</v>
      </c>
      <c r="AF224" s="12">
        <f>VLOOKUP($B224,[2]ok!$AY$9:$CO$434,24,0)</f>
        <v>122</v>
      </c>
      <c r="AG224" s="12">
        <f>VLOOKUP($B224,[2]ok!$AY$9:$CO$434,25,0)</f>
        <v>106</v>
      </c>
      <c r="AH224" s="12">
        <f>VLOOKUP($B224,[2]ok!$AY$9:$CO$434,26,0)</f>
        <v>97</v>
      </c>
      <c r="AI224" s="12">
        <f>VLOOKUP($B224,[2]ok!$AY$9:$CO$434,27,0)</f>
        <v>93</v>
      </c>
      <c r="AJ224" s="12">
        <f>VLOOKUP($B224,[2]ok!$AY$9:$CO$434,28,0)</f>
        <v>68</v>
      </c>
      <c r="AK224" s="12">
        <f>VLOOKUP($B224,[2]ok!$AY$9:$CO$434,29,0)</f>
        <v>57</v>
      </c>
      <c r="AL224" s="12">
        <f>VLOOKUP($B224,[2]ok!$AY$9:$CO$434,30,0)</f>
        <v>48</v>
      </c>
      <c r="AM224" s="12">
        <f>VLOOKUP($B224,[2]ok!$AY$9:$CO$434,31,0)</f>
        <v>35</v>
      </c>
      <c r="AN224" s="12">
        <f>VLOOKUP($B224,[2]ok!$AY$9:$CO$434,32,0)</f>
        <v>27</v>
      </c>
      <c r="AO224" s="12">
        <f>VLOOKUP($B224,[2]ok!$AY$9:$CO$434,33,0)</f>
        <v>22</v>
      </c>
      <c r="AP224" s="12">
        <f>VLOOKUP($B224,[2]ok!$AY$9:$CO$434,34,0)</f>
        <v>16</v>
      </c>
      <c r="AQ224" s="12">
        <f>VLOOKUP($B224,[2]ok!$AY$9:$CO$434,39,0)</f>
        <v>791</v>
      </c>
      <c r="AR224" s="12">
        <f>VLOOKUP($B224,[2]ok!$AY$9:$CO$434,40,0)</f>
        <v>89</v>
      </c>
      <c r="AS224" s="12">
        <f>VLOOKUP($B224,[2]ok!$AY$9:$CO$434,41,0)</f>
        <v>70</v>
      </c>
      <c r="AT224" s="12">
        <f>VLOOKUP($B224,[2]ok!$AY$9:$CO$434,42,0)</f>
        <v>307</v>
      </c>
      <c r="AU224" s="12">
        <f>VLOOKUP($B224,[2]ok!$AY$9:$CO$434,43,0)</f>
        <v>42</v>
      </c>
    </row>
    <row r="225" spans="1:47" s="10" customFormat="1" ht="12">
      <c r="A225" s="52">
        <v>224</v>
      </c>
      <c r="B225" s="52"/>
      <c r="C225" s="53" t="s">
        <v>352</v>
      </c>
      <c r="D225" s="53" t="s">
        <v>334</v>
      </c>
      <c r="E225" s="53" t="s">
        <v>334</v>
      </c>
      <c r="F225" s="53" t="s">
        <v>334</v>
      </c>
      <c r="G225" s="9" t="s">
        <v>1214</v>
      </c>
      <c r="H225" s="28"/>
      <c r="I225" s="28">
        <f t="shared" si="56"/>
        <v>55421</v>
      </c>
      <c r="J225" s="9">
        <f t="shared" ref="J225:O225" si="65">J226+J234+J240+J248+J267+J278</f>
        <v>662</v>
      </c>
      <c r="K225" s="9">
        <f t="shared" si="65"/>
        <v>697</v>
      </c>
      <c r="L225" s="9">
        <f t="shared" si="65"/>
        <v>667</v>
      </c>
      <c r="M225" s="9">
        <f t="shared" si="65"/>
        <v>746</v>
      </c>
      <c r="N225" s="9">
        <f t="shared" si="65"/>
        <v>846</v>
      </c>
      <c r="O225" s="9">
        <f t="shared" si="65"/>
        <v>824</v>
      </c>
      <c r="P225" s="9">
        <f t="shared" ref="P225:AU225" si="66">P226+P234+P240+P248+P267+P278</f>
        <v>912</v>
      </c>
      <c r="Q225" s="9">
        <f t="shared" si="66"/>
        <v>937</v>
      </c>
      <c r="R225" s="9">
        <f t="shared" si="66"/>
        <v>967</v>
      </c>
      <c r="S225" s="9">
        <f t="shared" si="66"/>
        <v>1000</v>
      </c>
      <c r="T225" s="9">
        <f t="shared" si="66"/>
        <v>1021</v>
      </c>
      <c r="U225" s="9">
        <f t="shared" si="66"/>
        <v>1054</v>
      </c>
      <c r="V225" s="9">
        <f t="shared" si="66"/>
        <v>1072</v>
      </c>
      <c r="W225" s="9">
        <f t="shared" si="66"/>
        <v>1055</v>
      </c>
      <c r="X225" s="9">
        <f t="shared" si="66"/>
        <v>1037</v>
      </c>
      <c r="Y225" s="9">
        <f t="shared" si="66"/>
        <v>1005</v>
      </c>
      <c r="Z225" s="9">
        <f t="shared" si="66"/>
        <v>981</v>
      </c>
      <c r="AA225" s="9">
        <f t="shared" si="66"/>
        <v>951</v>
      </c>
      <c r="AB225" s="9">
        <f t="shared" si="66"/>
        <v>907</v>
      </c>
      <c r="AC225" s="9">
        <f t="shared" si="66"/>
        <v>856</v>
      </c>
      <c r="AD225" s="9">
        <f t="shared" si="66"/>
        <v>3850</v>
      </c>
      <c r="AE225" s="9">
        <f t="shared" si="66"/>
        <v>4026</v>
      </c>
      <c r="AF225" s="9">
        <f t="shared" si="66"/>
        <v>4603</v>
      </c>
      <c r="AG225" s="9">
        <f t="shared" si="66"/>
        <v>4358</v>
      </c>
      <c r="AH225" s="9">
        <f t="shared" si="66"/>
        <v>3993</v>
      </c>
      <c r="AI225" s="9">
        <f t="shared" si="66"/>
        <v>3669</v>
      </c>
      <c r="AJ225" s="9">
        <f t="shared" si="66"/>
        <v>3015</v>
      </c>
      <c r="AK225" s="9">
        <f t="shared" si="66"/>
        <v>2462</v>
      </c>
      <c r="AL225" s="9">
        <f t="shared" si="66"/>
        <v>2106</v>
      </c>
      <c r="AM225" s="9">
        <f t="shared" si="66"/>
        <v>1841</v>
      </c>
      <c r="AN225" s="9">
        <f t="shared" si="66"/>
        <v>1451</v>
      </c>
      <c r="AO225" s="9">
        <f t="shared" si="66"/>
        <v>954</v>
      </c>
      <c r="AP225" s="9">
        <f t="shared" si="66"/>
        <v>896</v>
      </c>
      <c r="AQ225" s="9">
        <f t="shared" si="66"/>
        <v>28987</v>
      </c>
      <c r="AR225" s="9">
        <f t="shared" si="66"/>
        <v>2521</v>
      </c>
      <c r="AS225" s="9">
        <f t="shared" si="66"/>
        <v>2264</v>
      </c>
      <c r="AT225" s="9">
        <f t="shared" si="66"/>
        <v>12991</v>
      </c>
      <c r="AU225" s="9">
        <f t="shared" si="66"/>
        <v>619</v>
      </c>
    </row>
    <row r="226" spans="1:47" s="7" customFormat="1" ht="12">
      <c r="A226" s="70">
        <v>225</v>
      </c>
      <c r="B226" s="70"/>
      <c r="C226" s="75" t="s">
        <v>352</v>
      </c>
      <c r="D226" s="75" t="s">
        <v>334</v>
      </c>
      <c r="E226" s="75" t="s">
        <v>443</v>
      </c>
      <c r="F226" s="75" t="s">
        <v>443</v>
      </c>
      <c r="G226" s="68" t="s">
        <v>1214</v>
      </c>
      <c r="H226" s="67"/>
      <c r="I226" s="67">
        <f t="shared" si="56"/>
        <v>9331</v>
      </c>
      <c r="J226" s="66">
        <f t="shared" ref="J226:O226" si="67">SUM(J227:J233)</f>
        <v>104</v>
      </c>
      <c r="K226" s="66">
        <f t="shared" si="67"/>
        <v>112</v>
      </c>
      <c r="L226" s="66">
        <f t="shared" si="67"/>
        <v>107</v>
      </c>
      <c r="M226" s="66">
        <f t="shared" si="67"/>
        <v>106</v>
      </c>
      <c r="N226" s="66">
        <f t="shared" si="67"/>
        <v>145</v>
      </c>
      <c r="O226" s="66">
        <f t="shared" si="67"/>
        <v>154</v>
      </c>
      <c r="P226" s="66">
        <f t="shared" ref="P226:AU226" si="68">SUM(P227:P233)</f>
        <v>163</v>
      </c>
      <c r="Q226" s="66">
        <f t="shared" si="68"/>
        <v>170</v>
      </c>
      <c r="R226" s="66">
        <f t="shared" si="68"/>
        <v>180</v>
      </c>
      <c r="S226" s="66">
        <f t="shared" si="68"/>
        <v>187</v>
      </c>
      <c r="T226" s="66">
        <f t="shared" si="68"/>
        <v>194</v>
      </c>
      <c r="U226" s="66">
        <f t="shared" si="68"/>
        <v>207</v>
      </c>
      <c r="V226" s="66">
        <f t="shared" si="68"/>
        <v>210</v>
      </c>
      <c r="W226" s="66">
        <f t="shared" si="68"/>
        <v>205</v>
      </c>
      <c r="X226" s="66">
        <f t="shared" si="68"/>
        <v>191</v>
      </c>
      <c r="Y226" s="66">
        <f t="shared" si="68"/>
        <v>183</v>
      </c>
      <c r="Z226" s="66">
        <f t="shared" si="68"/>
        <v>173</v>
      </c>
      <c r="AA226" s="66">
        <f t="shared" si="68"/>
        <v>164</v>
      </c>
      <c r="AB226" s="66">
        <f t="shared" si="68"/>
        <v>155</v>
      </c>
      <c r="AC226" s="66">
        <f t="shared" si="68"/>
        <v>150</v>
      </c>
      <c r="AD226" s="66">
        <f t="shared" si="68"/>
        <v>719</v>
      </c>
      <c r="AE226" s="66">
        <f t="shared" si="68"/>
        <v>773</v>
      </c>
      <c r="AF226" s="66">
        <f t="shared" si="68"/>
        <v>900</v>
      </c>
      <c r="AG226" s="66">
        <f t="shared" si="68"/>
        <v>743</v>
      </c>
      <c r="AH226" s="66">
        <f t="shared" si="68"/>
        <v>665</v>
      </c>
      <c r="AI226" s="66">
        <f t="shared" si="68"/>
        <v>560</v>
      </c>
      <c r="AJ226" s="66">
        <f t="shared" si="68"/>
        <v>472</v>
      </c>
      <c r="AK226" s="66">
        <f t="shared" si="68"/>
        <v>373</v>
      </c>
      <c r="AL226" s="66">
        <f t="shared" si="68"/>
        <v>290</v>
      </c>
      <c r="AM226" s="66">
        <f t="shared" si="68"/>
        <v>207</v>
      </c>
      <c r="AN226" s="66">
        <f t="shared" si="68"/>
        <v>180</v>
      </c>
      <c r="AO226" s="66">
        <f t="shared" si="68"/>
        <v>86</v>
      </c>
      <c r="AP226" s="66">
        <f t="shared" si="68"/>
        <v>103</v>
      </c>
      <c r="AQ226" s="66">
        <f t="shared" si="68"/>
        <v>4843</v>
      </c>
      <c r="AR226" s="66">
        <f t="shared" si="68"/>
        <v>503</v>
      </c>
      <c r="AS226" s="66">
        <f t="shared" si="68"/>
        <v>394</v>
      </c>
      <c r="AT226" s="66">
        <f t="shared" si="68"/>
        <v>2307</v>
      </c>
      <c r="AU226" s="66">
        <f t="shared" si="68"/>
        <v>99</v>
      </c>
    </row>
    <row r="227" spans="1:47" s="10" customFormat="1" ht="12">
      <c r="A227" s="58">
        <v>226</v>
      </c>
      <c r="B227" s="58">
        <v>4621</v>
      </c>
      <c r="C227" s="59" t="s">
        <v>352</v>
      </c>
      <c r="D227" s="59" t="s">
        <v>334</v>
      </c>
      <c r="E227" s="59" t="s">
        <v>443</v>
      </c>
      <c r="F227" s="59" t="s">
        <v>218</v>
      </c>
      <c r="G227" s="12" t="s">
        <v>283</v>
      </c>
      <c r="H227" s="14">
        <f t="shared" ref="H227:H233" si="69">B227</f>
        <v>4621</v>
      </c>
      <c r="I227" s="14">
        <f t="shared" si="56"/>
        <v>2313</v>
      </c>
      <c r="J227" s="12">
        <f>VLOOKUP($B227,'[1]METAS 2019'!$D$4:$Q$843,5,0)</f>
        <v>35</v>
      </c>
      <c r="K227" s="12">
        <f>VLOOKUP($B227,'[1]METAS 2019'!$D$4:$Q$843,4,0)</f>
        <v>35</v>
      </c>
      <c r="L227" s="12">
        <f>VLOOKUP($B227,'[1]METAS 2019'!$D$4:$Q$843,11,0)</f>
        <v>35</v>
      </c>
      <c r="M227" s="12">
        <f>VLOOKUP($B227,'[1]METAS 2019'!$D$4:$Q$843,12,0)</f>
        <v>23</v>
      </c>
      <c r="N227" s="12">
        <f>VLOOKUP($B227,'[1]METAS 2019'!$D$4:$Q$843,13,0)</f>
        <v>33</v>
      </c>
      <c r="O227" s="12">
        <f>VLOOKUP($B227,'[1]METAS 2019'!$D$4:$Q$843,14,0)</f>
        <v>44</v>
      </c>
      <c r="P227" s="12">
        <f>VLOOKUP($B227,[2]ok!$AY$9:$CO$434,8,0)</f>
        <v>40</v>
      </c>
      <c r="Q227" s="12">
        <f>VLOOKUP($B227,[2]ok!$AY$9:$CO$434,9,0)</f>
        <v>41</v>
      </c>
      <c r="R227" s="12">
        <f>VLOOKUP($B227,[2]ok!$AY$9:$CO$434,10,0)</f>
        <v>42</v>
      </c>
      <c r="S227" s="12">
        <f>VLOOKUP($B227,[2]ok!$AY$9:$CO$434,11,0)</f>
        <v>42</v>
      </c>
      <c r="T227" s="12">
        <f>VLOOKUP($B227,[2]ok!$AY$9:$CO$434,12,0)</f>
        <v>44</v>
      </c>
      <c r="U227" s="12">
        <f>VLOOKUP($B227,[2]ok!$AY$9:$CO$434,13,0)</f>
        <v>46</v>
      </c>
      <c r="V227" s="12">
        <f>VLOOKUP($B227,[2]ok!$AY$9:$CO$434,14,0)</f>
        <v>47</v>
      </c>
      <c r="W227" s="12">
        <f>VLOOKUP($B227,[2]ok!$AY$9:$CO$434,15,0)</f>
        <v>46</v>
      </c>
      <c r="X227" s="12">
        <f>VLOOKUP($B227,[2]ok!$AY$9:$CO$434,16,0)</f>
        <v>43</v>
      </c>
      <c r="Y227" s="12">
        <f>VLOOKUP($B227,[2]ok!$AY$9:$CO$434,17,0)</f>
        <v>43</v>
      </c>
      <c r="Z227" s="12">
        <f>VLOOKUP($B227,[2]ok!$AY$9:$CO$434,18,0)</f>
        <v>42</v>
      </c>
      <c r="AA227" s="12">
        <f>VLOOKUP($B227,[2]ok!$AY$9:$CO$434,19,0)</f>
        <v>40</v>
      </c>
      <c r="AB227" s="12">
        <f>VLOOKUP($B227,[2]ok!$AY$9:$CO$434,20,0)</f>
        <v>39</v>
      </c>
      <c r="AC227" s="12">
        <f>VLOOKUP($B227,[2]ok!$AY$9:$CO$434,21,0)</f>
        <v>36</v>
      </c>
      <c r="AD227" s="12">
        <f>VLOOKUP($B227,[2]ok!$AY$9:$CO$434,22,0)</f>
        <v>183</v>
      </c>
      <c r="AE227" s="12">
        <f>VLOOKUP($B227,[2]ok!$AY$9:$CO$434,23,0)</f>
        <v>206</v>
      </c>
      <c r="AF227" s="12">
        <f>VLOOKUP($B227,[2]ok!$AY$9:$CO$434,24,0)</f>
        <v>236</v>
      </c>
      <c r="AG227" s="12">
        <f>VLOOKUP($B227,[2]ok!$AY$9:$CO$434,25,0)</f>
        <v>185</v>
      </c>
      <c r="AH227" s="12">
        <f>VLOOKUP($B227,[2]ok!$AY$9:$CO$434,26,0)</f>
        <v>152</v>
      </c>
      <c r="AI227" s="12">
        <f>VLOOKUP($B227,[2]ok!$AY$9:$CO$434,27,0)</f>
        <v>149</v>
      </c>
      <c r="AJ227" s="12">
        <f>VLOOKUP($B227,[2]ok!$AY$9:$CO$434,28,0)</f>
        <v>119</v>
      </c>
      <c r="AK227" s="12">
        <f>VLOOKUP($B227,[2]ok!$AY$9:$CO$434,29,0)</f>
        <v>100</v>
      </c>
      <c r="AL227" s="12">
        <f>VLOOKUP($B227,[2]ok!$AY$9:$CO$434,30,0)</f>
        <v>65</v>
      </c>
      <c r="AM227" s="12">
        <f>VLOOKUP($B227,[2]ok!$AY$9:$CO$434,31,0)</f>
        <v>48</v>
      </c>
      <c r="AN227" s="12">
        <f>VLOOKUP($B227,[2]ok!$AY$9:$CO$434,32,0)</f>
        <v>34</v>
      </c>
      <c r="AO227" s="12">
        <f>VLOOKUP($B227,[2]ok!$AY$9:$CO$434,33,0)</f>
        <v>17</v>
      </c>
      <c r="AP227" s="12">
        <f>VLOOKUP($B227,[2]ok!$AY$9:$CO$434,34,0)</f>
        <v>23</v>
      </c>
      <c r="AQ227" s="12">
        <f>VLOOKUP($B227,[2]ok!$AY$9:$CO$434,39,0)</f>
        <v>1201</v>
      </c>
      <c r="AR227" s="12">
        <f>VLOOKUP($B227,[2]ok!$AY$9:$CO$434,40,0)</f>
        <v>106</v>
      </c>
      <c r="AS227" s="12">
        <f>VLOOKUP($B227,[2]ok!$AY$9:$CO$434,41,0)</f>
        <v>93</v>
      </c>
      <c r="AT227" s="12">
        <f>VLOOKUP($B227,[2]ok!$AY$9:$CO$434,42,0)</f>
        <v>592</v>
      </c>
      <c r="AU227" s="12">
        <f>VLOOKUP($B227,[2]ok!$AY$9:$CO$434,43,0)</f>
        <v>33</v>
      </c>
    </row>
    <row r="228" spans="1:47" s="10" customFormat="1" ht="12">
      <c r="A228" s="58">
        <v>227</v>
      </c>
      <c r="B228" s="58">
        <v>4607</v>
      </c>
      <c r="C228" s="59" t="s">
        <v>352</v>
      </c>
      <c r="D228" s="59" t="s">
        <v>334</v>
      </c>
      <c r="E228" s="59" t="s">
        <v>443</v>
      </c>
      <c r="F228" s="59" t="s">
        <v>294</v>
      </c>
      <c r="G228" s="12" t="s">
        <v>283</v>
      </c>
      <c r="H228" s="14">
        <f t="shared" si="69"/>
        <v>4607</v>
      </c>
      <c r="I228" s="14">
        <f t="shared" si="56"/>
        <v>4052</v>
      </c>
      <c r="J228" s="12">
        <f>VLOOKUP($B228,'[1]METAS 2019'!$D$4:$Q$843,5,0)</f>
        <v>34</v>
      </c>
      <c r="K228" s="12">
        <f>VLOOKUP($B228,'[1]METAS 2019'!$D$4:$Q$843,4,0)</f>
        <v>42</v>
      </c>
      <c r="L228" s="12">
        <f>VLOOKUP($B228,'[1]METAS 2019'!$D$4:$Q$843,11,0)</f>
        <v>40</v>
      </c>
      <c r="M228" s="12">
        <f>VLOOKUP($B228,'[1]METAS 2019'!$D$4:$Q$843,12,0)</f>
        <v>35</v>
      </c>
      <c r="N228" s="12">
        <f>VLOOKUP($B228,'[1]METAS 2019'!$D$4:$Q$843,13,0)</f>
        <v>43</v>
      </c>
      <c r="O228" s="12">
        <f>VLOOKUP($B228,'[1]METAS 2019'!$D$4:$Q$843,14,0)</f>
        <v>47</v>
      </c>
      <c r="P228" s="12">
        <f>VLOOKUP($B228,[2]ok!$AY$9:$CO$434,8,0)</f>
        <v>74</v>
      </c>
      <c r="Q228" s="12">
        <f>VLOOKUP($B228,[2]ok!$AY$9:$CO$434,9,0)</f>
        <v>79</v>
      </c>
      <c r="R228" s="12">
        <f>VLOOKUP($B228,[2]ok!$AY$9:$CO$434,10,0)</f>
        <v>85</v>
      </c>
      <c r="S228" s="12">
        <f>VLOOKUP($B228,[2]ok!$AY$9:$CO$434,11,0)</f>
        <v>91</v>
      </c>
      <c r="T228" s="12">
        <f>VLOOKUP($B228,[2]ok!$AY$9:$CO$434,12,0)</f>
        <v>94</v>
      </c>
      <c r="U228" s="12">
        <f>VLOOKUP($B228,[2]ok!$AY$9:$CO$434,13,0)</f>
        <v>100</v>
      </c>
      <c r="V228" s="12">
        <f>VLOOKUP($B228,[2]ok!$AY$9:$CO$434,14,0)</f>
        <v>102</v>
      </c>
      <c r="W228" s="12">
        <f>VLOOKUP($B228,[2]ok!$AY$9:$CO$434,15,0)</f>
        <v>98</v>
      </c>
      <c r="X228" s="12">
        <f>VLOOKUP($B228,[2]ok!$AY$9:$CO$434,16,0)</f>
        <v>91</v>
      </c>
      <c r="Y228" s="12">
        <f>VLOOKUP($B228,[2]ok!$AY$9:$CO$434,17,0)</f>
        <v>84</v>
      </c>
      <c r="Z228" s="12">
        <f>VLOOKUP($B228,[2]ok!$AY$9:$CO$434,18,0)</f>
        <v>77</v>
      </c>
      <c r="AA228" s="12">
        <f>VLOOKUP($B228,[2]ok!$AY$9:$CO$434,19,0)</f>
        <v>72</v>
      </c>
      <c r="AB228" s="12">
        <f>VLOOKUP($B228,[2]ok!$AY$9:$CO$434,20,0)</f>
        <v>67</v>
      </c>
      <c r="AC228" s="12">
        <f>VLOOKUP($B228,[2]ok!$AY$9:$CO$434,21,0)</f>
        <v>66</v>
      </c>
      <c r="AD228" s="12">
        <f>VLOOKUP($B228,[2]ok!$AY$9:$CO$434,22,0)</f>
        <v>307</v>
      </c>
      <c r="AE228" s="12">
        <f>VLOOKUP($B228,[2]ok!$AY$9:$CO$434,23,0)</f>
        <v>322</v>
      </c>
      <c r="AF228" s="12">
        <f>VLOOKUP($B228,[2]ok!$AY$9:$CO$434,24,0)</f>
        <v>387</v>
      </c>
      <c r="AG228" s="12">
        <f>VLOOKUP($B228,[2]ok!$AY$9:$CO$434,25,0)</f>
        <v>327</v>
      </c>
      <c r="AH228" s="12">
        <f>VLOOKUP($B228,[2]ok!$AY$9:$CO$434,26,0)</f>
        <v>309</v>
      </c>
      <c r="AI228" s="12">
        <f>VLOOKUP($B228,[2]ok!$AY$9:$CO$434,27,0)</f>
        <v>224</v>
      </c>
      <c r="AJ228" s="12">
        <f>VLOOKUP($B228,[2]ok!$AY$9:$CO$434,28,0)</f>
        <v>205</v>
      </c>
      <c r="AK228" s="12">
        <f>VLOOKUP($B228,[2]ok!$AY$9:$CO$434,29,0)</f>
        <v>152</v>
      </c>
      <c r="AL228" s="12">
        <f>VLOOKUP($B228,[2]ok!$AY$9:$CO$434,30,0)</f>
        <v>134</v>
      </c>
      <c r="AM228" s="12">
        <f>VLOOKUP($B228,[2]ok!$AY$9:$CO$434,31,0)</f>
        <v>90</v>
      </c>
      <c r="AN228" s="12">
        <f>VLOOKUP($B228,[2]ok!$AY$9:$CO$434,32,0)</f>
        <v>89</v>
      </c>
      <c r="AO228" s="12">
        <f>VLOOKUP($B228,[2]ok!$AY$9:$CO$434,33,0)</f>
        <v>37</v>
      </c>
      <c r="AP228" s="12">
        <f>VLOOKUP($B228,[2]ok!$AY$9:$CO$434,34,0)</f>
        <v>48</v>
      </c>
      <c r="AQ228" s="12">
        <f>VLOOKUP($B228,[2]ok!$AY$9:$CO$434,39,0)</f>
        <v>2116</v>
      </c>
      <c r="AR228" s="12">
        <f>VLOOKUP($B228,[2]ok!$AY$9:$CO$434,40,0)</f>
        <v>248</v>
      </c>
      <c r="AS228" s="12">
        <f>VLOOKUP($B228,[2]ok!$AY$9:$CO$434,41,0)</f>
        <v>174</v>
      </c>
      <c r="AT228" s="12">
        <f>VLOOKUP($B228,[2]ok!$AY$9:$CO$434,42,0)</f>
        <v>988</v>
      </c>
      <c r="AU228" s="12">
        <f>VLOOKUP($B228,[2]ok!$AY$9:$CO$434,43,0)</f>
        <v>33</v>
      </c>
    </row>
    <row r="229" spans="1:47" s="10" customFormat="1" ht="12">
      <c r="A229" s="58">
        <v>228</v>
      </c>
      <c r="B229" s="58">
        <v>4569</v>
      </c>
      <c r="C229" s="59" t="s">
        <v>352</v>
      </c>
      <c r="D229" s="59" t="s">
        <v>334</v>
      </c>
      <c r="E229" s="59" t="s">
        <v>443</v>
      </c>
      <c r="F229" s="59" t="s">
        <v>295</v>
      </c>
      <c r="G229" s="12" t="s">
        <v>266</v>
      </c>
      <c r="H229" s="14">
        <f t="shared" si="69"/>
        <v>4569</v>
      </c>
      <c r="I229" s="14">
        <f t="shared" si="56"/>
        <v>531</v>
      </c>
      <c r="J229" s="12">
        <f>VLOOKUP($B229,'[1]METAS 2019'!$D$4:$Q$843,5,0)</f>
        <v>6</v>
      </c>
      <c r="K229" s="12">
        <f>VLOOKUP($B229,'[1]METAS 2019'!$D$4:$Q$843,4,0)</f>
        <v>2</v>
      </c>
      <c r="L229" s="12">
        <f>VLOOKUP($B229,'[1]METAS 2019'!$D$4:$Q$843,11,0)</f>
        <v>5</v>
      </c>
      <c r="M229" s="12">
        <f>VLOOKUP($B229,'[1]METAS 2019'!$D$4:$Q$843,12,0)</f>
        <v>7</v>
      </c>
      <c r="N229" s="12">
        <f>VLOOKUP($B229,'[1]METAS 2019'!$D$4:$Q$843,13,0)</f>
        <v>11</v>
      </c>
      <c r="O229" s="12">
        <f>VLOOKUP($B229,'[1]METAS 2019'!$D$4:$Q$843,14,0)</f>
        <v>7</v>
      </c>
      <c r="P229" s="12">
        <f>VLOOKUP($B229,[2]ok!$AY$9:$CO$434,8,0)</f>
        <v>8</v>
      </c>
      <c r="Q229" s="12">
        <f>VLOOKUP($B229,[2]ok!$AY$9:$CO$434,9,0)</f>
        <v>8</v>
      </c>
      <c r="R229" s="12">
        <f>VLOOKUP($B229,[2]ok!$AY$9:$CO$434,10,0)</f>
        <v>9</v>
      </c>
      <c r="S229" s="12">
        <f>VLOOKUP($B229,[2]ok!$AY$9:$CO$434,11,0)</f>
        <v>9</v>
      </c>
      <c r="T229" s="12">
        <f>VLOOKUP($B229,[2]ok!$AY$9:$CO$434,12,0)</f>
        <v>9</v>
      </c>
      <c r="U229" s="12">
        <f>VLOOKUP($B229,[2]ok!$AY$9:$CO$434,13,0)</f>
        <v>10</v>
      </c>
      <c r="V229" s="12">
        <f>VLOOKUP($B229,[2]ok!$AY$9:$CO$434,14,0)</f>
        <v>10</v>
      </c>
      <c r="W229" s="12">
        <f>VLOOKUP($B229,[2]ok!$AY$9:$CO$434,15,0)</f>
        <v>10</v>
      </c>
      <c r="X229" s="12">
        <f>VLOOKUP($B229,[2]ok!$AY$9:$CO$434,16,0)</f>
        <v>10</v>
      </c>
      <c r="Y229" s="12">
        <f>VLOOKUP($B229,[2]ok!$AY$9:$CO$434,17,0)</f>
        <v>10</v>
      </c>
      <c r="Z229" s="12">
        <f>VLOOKUP($B229,[2]ok!$AY$9:$CO$434,18,0)</f>
        <v>10</v>
      </c>
      <c r="AA229" s="12">
        <f>VLOOKUP($B229,[2]ok!$AY$9:$CO$434,19,0)</f>
        <v>10</v>
      </c>
      <c r="AB229" s="12">
        <f>VLOOKUP($B229,[2]ok!$AY$9:$CO$434,20,0)</f>
        <v>9</v>
      </c>
      <c r="AC229" s="12">
        <f>VLOOKUP($B229,[2]ok!$AY$9:$CO$434,21,0)</f>
        <v>9</v>
      </c>
      <c r="AD229" s="12">
        <f>VLOOKUP($B229,[2]ok!$AY$9:$CO$434,22,0)</f>
        <v>43</v>
      </c>
      <c r="AE229" s="12">
        <f>VLOOKUP($B229,[2]ok!$AY$9:$CO$434,23,0)</f>
        <v>44</v>
      </c>
      <c r="AF229" s="12">
        <f>VLOOKUP($B229,[2]ok!$AY$9:$CO$434,24,0)</f>
        <v>47</v>
      </c>
      <c r="AG229" s="12">
        <f>VLOOKUP($B229,[2]ok!$AY$9:$CO$434,25,0)</f>
        <v>42</v>
      </c>
      <c r="AH229" s="12">
        <f>VLOOKUP($B229,[2]ok!$AY$9:$CO$434,26,0)</f>
        <v>38</v>
      </c>
      <c r="AI229" s="12">
        <f>VLOOKUP($B229,[2]ok!$AY$9:$CO$434,27,0)</f>
        <v>38</v>
      </c>
      <c r="AJ229" s="12">
        <f>VLOOKUP($B229,[2]ok!$AY$9:$CO$434,28,0)</f>
        <v>27</v>
      </c>
      <c r="AK229" s="12">
        <f>VLOOKUP($B229,[2]ok!$AY$9:$CO$434,29,0)</f>
        <v>23</v>
      </c>
      <c r="AL229" s="12">
        <f>VLOOKUP($B229,[2]ok!$AY$9:$CO$434,30,0)</f>
        <v>18</v>
      </c>
      <c r="AM229" s="12">
        <f>VLOOKUP($B229,[2]ok!$AY$9:$CO$434,31,0)</f>
        <v>15</v>
      </c>
      <c r="AN229" s="12">
        <f>VLOOKUP($B229,[2]ok!$AY$9:$CO$434,32,0)</f>
        <v>12</v>
      </c>
      <c r="AO229" s="12">
        <f>VLOOKUP($B229,[2]ok!$AY$9:$CO$434,33,0)</f>
        <v>9</v>
      </c>
      <c r="AP229" s="12">
        <f>VLOOKUP($B229,[2]ok!$AY$9:$CO$434,34,0)</f>
        <v>6</v>
      </c>
      <c r="AQ229" s="12">
        <f>VLOOKUP($B229,[2]ok!$AY$9:$CO$434,39,0)</f>
        <v>284</v>
      </c>
      <c r="AR229" s="12">
        <f>VLOOKUP($B229,[2]ok!$AY$9:$CO$434,40,0)</f>
        <v>27</v>
      </c>
      <c r="AS229" s="12">
        <f>VLOOKUP($B229,[2]ok!$AY$9:$CO$434,41,0)</f>
        <v>26</v>
      </c>
      <c r="AT229" s="12">
        <f>VLOOKUP($B229,[2]ok!$AY$9:$CO$434,42,0)</f>
        <v>133</v>
      </c>
      <c r="AU229" s="12">
        <f>VLOOKUP($B229,[2]ok!$AY$9:$CO$434,43,0)</f>
        <v>6</v>
      </c>
    </row>
    <row r="230" spans="1:47" s="10" customFormat="1" ht="12">
      <c r="A230" s="58">
        <v>229</v>
      </c>
      <c r="B230" s="58">
        <v>8751</v>
      </c>
      <c r="C230" s="59" t="s">
        <v>352</v>
      </c>
      <c r="D230" s="59" t="s">
        <v>334</v>
      </c>
      <c r="E230" s="59" t="s">
        <v>443</v>
      </c>
      <c r="F230" s="59" t="s">
        <v>244</v>
      </c>
      <c r="G230" s="12" t="s">
        <v>266</v>
      </c>
      <c r="H230" s="14">
        <f t="shared" si="69"/>
        <v>8751</v>
      </c>
      <c r="I230" s="14">
        <f t="shared" si="56"/>
        <v>482</v>
      </c>
      <c r="J230" s="12">
        <f>VLOOKUP($B230,'[1]METAS 2019'!$D$4:$Q$843,5,0)</f>
        <v>4</v>
      </c>
      <c r="K230" s="12">
        <f>VLOOKUP($B230,'[1]METAS 2019'!$D$4:$Q$843,4,0)</f>
        <v>5</v>
      </c>
      <c r="L230" s="12">
        <f>VLOOKUP($B230,'[1]METAS 2019'!$D$4:$Q$843,11,0)</f>
        <v>4</v>
      </c>
      <c r="M230" s="12">
        <f>VLOOKUP($B230,'[1]METAS 2019'!$D$4:$Q$843,12,0)</f>
        <v>3</v>
      </c>
      <c r="N230" s="12">
        <f>VLOOKUP($B230,'[1]METAS 2019'!$D$4:$Q$843,13,0)</f>
        <v>9</v>
      </c>
      <c r="O230" s="12">
        <f>VLOOKUP($B230,'[1]METAS 2019'!$D$4:$Q$843,14,0)</f>
        <v>7</v>
      </c>
      <c r="P230" s="12">
        <f>VLOOKUP($B230,[2]ok!$AY$9:$CO$434,8,0)</f>
        <v>9</v>
      </c>
      <c r="Q230" s="12">
        <f>VLOOKUP($B230,[2]ok!$AY$9:$CO$434,9,0)</f>
        <v>9</v>
      </c>
      <c r="R230" s="12">
        <f>VLOOKUP($B230,[2]ok!$AY$9:$CO$434,10,0)</f>
        <v>10</v>
      </c>
      <c r="S230" s="12">
        <f>VLOOKUP($B230,[2]ok!$AY$9:$CO$434,11,0)</f>
        <v>11</v>
      </c>
      <c r="T230" s="12">
        <f>VLOOKUP($B230,[2]ok!$AY$9:$CO$434,12,0)</f>
        <v>11</v>
      </c>
      <c r="U230" s="12">
        <f>VLOOKUP($B230,[2]ok!$AY$9:$CO$434,13,0)</f>
        <v>12</v>
      </c>
      <c r="V230" s="12">
        <f>VLOOKUP($B230,[2]ok!$AY$9:$CO$434,14,0)</f>
        <v>12</v>
      </c>
      <c r="W230" s="12">
        <f>VLOOKUP($B230,[2]ok!$AY$9:$CO$434,15,0)</f>
        <v>12</v>
      </c>
      <c r="X230" s="12">
        <f>VLOOKUP($B230,[2]ok!$AY$9:$CO$434,16,0)</f>
        <v>11</v>
      </c>
      <c r="Y230" s="12">
        <f>VLOOKUP($B230,[2]ok!$AY$9:$CO$434,17,0)</f>
        <v>10</v>
      </c>
      <c r="Z230" s="12">
        <f>VLOOKUP($B230,[2]ok!$AY$9:$CO$434,18,0)</f>
        <v>9</v>
      </c>
      <c r="AA230" s="12">
        <f>VLOOKUP($B230,[2]ok!$AY$9:$CO$434,19,0)</f>
        <v>8</v>
      </c>
      <c r="AB230" s="12">
        <f>VLOOKUP($B230,[2]ok!$AY$9:$CO$434,20,0)</f>
        <v>8</v>
      </c>
      <c r="AC230" s="12">
        <f>VLOOKUP($B230,[2]ok!$AY$9:$CO$434,21,0)</f>
        <v>8</v>
      </c>
      <c r="AD230" s="12">
        <f>VLOOKUP($B230,[2]ok!$AY$9:$CO$434,22,0)</f>
        <v>36</v>
      </c>
      <c r="AE230" s="12">
        <f>VLOOKUP($B230,[2]ok!$AY$9:$CO$434,23,0)</f>
        <v>38</v>
      </c>
      <c r="AF230" s="12">
        <f>VLOOKUP($B230,[2]ok!$AY$9:$CO$434,24,0)</f>
        <v>46</v>
      </c>
      <c r="AG230" s="12">
        <f>VLOOKUP($B230,[2]ok!$AY$9:$CO$434,25,0)</f>
        <v>38</v>
      </c>
      <c r="AH230" s="12">
        <f>VLOOKUP($B230,[2]ok!$AY$9:$CO$434,26,0)</f>
        <v>36</v>
      </c>
      <c r="AI230" s="12">
        <f>VLOOKUP($B230,[2]ok!$AY$9:$CO$434,27,0)</f>
        <v>26</v>
      </c>
      <c r="AJ230" s="12">
        <f>VLOOKUP($B230,[2]ok!$AY$9:$CO$434,28,0)</f>
        <v>24</v>
      </c>
      <c r="AK230" s="12">
        <f>VLOOKUP($B230,[2]ok!$AY$9:$CO$434,29,0)</f>
        <v>18</v>
      </c>
      <c r="AL230" s="12">
        <f>VLOOKUP($B230,[2]ok!$AY$9:$CO$434,30,0)</f>
        <v>16</v>
      </c>
      <c r="AM230" s="12">
        <f>VLOOKUP($B230,[2]ok!$AY$9:$CO$434,31,0)</f>
        <v>11</v>
      </c>
      <c r="AN230" s="12">
        <f>VLOOKUP($B230,[2]ok!$AY$9:$CO$434,32,0)</f>
        <v>11</v>
      </c>
      <c r="AO230" s="12">
        <f>VLOOKUP($B230,[2]ok!$AY$9:$CO$434,33,0)</f>
        <v>4</v>
      </c>
      <c r="AP230" s="12">
        <f>VLOOKUP($B230,[2]ok!$AY$9:$CO$434,34,0)</f>
        <v>6</v>
      </c>
      <c r="AQ230" s="12">
        <f>VLOOKUP($B230,[2]ok!$AY$9:$CO$434,39,0)</f>
        <v>249</v>
      </c>
      <c r="AR230" s="12">
        <f>VLOOKUP($B230,[2]ok!$AY$9:$CO$434,40,0)</f>
        <v>29</v>
      </c>
      <c r="AS230" s="12">
        <f>VLOOKUP($B230,[2]ok!$AY$9:$CO$434,41,0)</f>
        <v>20</v>
      </c>
      <c r="AT230" s="12">
        <f>VLOOKUP($B230,[2]ok!$AY$9:$CO$434,42,0)</f>
        <v>116</v>
      </c>
      <c r="AU230" s="12">
        <f>VLOOKUP($B230,[2]ok!$AY$9:$CO$434,43,0)</f>
        <v>4</v>
      </c>
    </row>
    <row r="231" spans="1:47" s="10" customFormat="1" ht="12">
      <c r="A231" s="58">
        <v>230</v>
      </c>
      <c r="B231" s="58">
        <v>7085</v>
      </c>
      <c r="C231" s="59" t="s">
        <v>352</v>
      </c>
      <c r="D231" s="59" t="s">
        <v>334</v>
      </c>
      <c r="E231" s="59" t="s">
        <v>443</v>
      </c>
      <c r="F231" s="59" t="s">
        <v>296</v>
      </c>
      <c r="G231" s="12" t="s">
        <v>266</v>
      </c>
      <c r="H231" s="14">
        <f t="shared" si="69"/>
        <v>7085</v>
      </c>
      <c r="I231" s="14">
        <f t="shared" si="56"/>
        <v>251</v>
      </c>
      <c r="J231" s="12">
        <f>VLOOKUP($B231,'[1]METAS 2019'!$D$4:$Q$843,5,0)</f>
        <v>2</v>
      </c>
      <c r="K231" s="12">
        <f>VLOOKUP($B231,'[1]METAS 2019'!$D$4:$Q$843,4,0)</f>
        <v>3</v>
      </c>
      <c r="L231" s="12">
        <f>VLOOKUP($B231,'[1]METAS 2019'!$D$4:$Q$843,11,0)</f>
        <v>3</v>
      </c>
      <c r="M231" s="12">
        <f>VLOOKUP($B231,'[1]METAS 2019'!$D$4:$Q$843,12,0)</f>
        <v>3</v>
      </c>
      <c r="N231" s="12">
        <f>VLOOKUP($B231,'[1]METAS 2019'!$D$4:$Q$843,13,0)</f>
        <v>8</v>
      </c>
      <c r="O231" s="12">
        <f>VLOOKUP($B231,'[1]METAS 2019'!$D$4:$Q$843,14,0)</f>
        <v>8</v>
      </c>
      <c r="P231" s="12">
        <f>VLOOKUP($B231,[2]ok!$AY$9:$CO$434,8,0)</f>
        <v>4</v>
      </c>
      <c r="Q231" s="12">
        <f>VLOOKUP($B231,[2]ok!$AY$9:$CO$434,9,0)</f>
        <v>5</v>
      </c>
      <c r="R231" s="12">
        <f>VLOOKUP($B231,[2]ok!$AY$9:$CO$434,10,0)</f>
        <v>5</v>
      </c>
      <c r="S231" s="12">
        <f>VLOOKUP($B231,[2]ok!$AY$9:$CO$434,11,0)</f>
        <v>5</v>
      </c>
      <c r="T231" s="12">
        <f>VLOOKUP($B231,[2]ok!$AY$9:$CO$434,12,0)</f>
        <v>6</v>
      </c>
      <c r="U231" s="12">
        <f>VLOOKUP($B231,[2]ok!$AY$9:$CO$434,13,0)</f>
        <v>6</v>
      </c>
      <c r="V231" s="12">
        <f>VLOOKUP($B231,[2]ok!$AY$9:$CO$434,14,0)</f>
        <v>6</v>
      </c>
      <c r="W231" s="12">
        <f>VLOOKUP($B231,[2]ok!$AY$9:$CO$434,15,0)</f>
        <v>6</v>
      </c>
      <c r="X231" s="12">
        <f>VLOOKUP($B231,[2]ok!$AY$9:$CO$434,16,0)</f>
        <v>5</v>
      </c>
      <c r="Y231" s="12">
        <f>VLOOKUP($B231,[2]ok!$AY$9:$CO$434,17,0)</f>
        <v>5</v>
      </c>
      <c r="Z231" s="12">
        <f>VLOOKUP($B231,[2]ok!$AY$9:$CO$434,18,0)</f>
        <v>5</v>
      </c>
      <c r="AA231" s="12">
        <f>VLOOKUP($B231,[2]ok!$AY$9:$CO$434,19,0)</f>
        <v>4</v>
      </c>
      <c r="AB231" s="12">
        <f>VLOOKUP($B231,[2]ok!$AY$9:$CO$434,20,0)</f>
        <v>4</v>
      </c>
      <c r="AC231" s="12">
        <f>VLOOKUP($B231,[2]ok!$AY$9:$CO$434,21,0)</f>
        <v>4</v>
      </c>
      <c r="AD231" s="12">
        <f>VLOOKUP($B231,[2]ok!$AY$9:$CO$434,22,0)</f>
        <v>18</v>
      </c>
      <c r="AE231" s="12">
        <f>VLOOKUP($B231,[2]ok!$AY$9:$CO$434,23,0)</f>
        <v>19</v>
      </c>
      <c r="AF231" s="12">
        <f>VLOOKUP($B231,[2]ok!$AY$9:$CO$434,24,0)</f>
        <v>23</v>
      </c>
      <c r="AG231" s="12">
        <f>VLOOKUP($B231,[2]ok!$AY$9:$CO$434,25,0)</f>
        <v>19</v>
      </c>
      <c r="AH231" s="12">
        <f>VLOOKUP($B231,[2]ok!$AY$9:$CO$434,26,0)</f>
        <v>18</v>
      </c>
      <c r="AI231" s="12">
        <f>VLOOKUP($B231,[2]ok!$AY$9:$CO$434,27,0)</f>
        <v>13</v>
      </c>
      <c r="AJ231" s="12">
        <f>VLOOKUP($B231,[2]ok!$AY$9:$CO$434,28,0)</f>
        <v>12</v>
      </c>
      <c r="AK231" s="12">
        <f>VLOOKUP($B231,[2]ok!$AY$9:$CO$434,29,0)</f>
        <v>9</v>
      </c>
      <c r="AL231" s="12">
        <f>VLOOKUP($B231,[2]ok!$AY$9:$CO$434,30,0)</f>
        <v>8</v>
      </c>
      <c r="AM231" s="12">
        <f>VLOOKUP($B231,[2]ok!$AY$9:$CO$434,31,0)</f>
        <v>5</v>
      </c>
      <c r="AN231" s="12">
        <f>VLOOKUP($B231,[2]ok!$AY$9:$CO$434,32,0)</f>
        <v>5</v>
      </c>
      <c r="AO231" s="12">
        <f>VLOOKUP($B231,[2]ok!$AY$9:$CO$434,33,0)</f>
        <v>2</v>
      </c>
      <c r="AP231" s="12">
        <f>VLOOKUP($B231,[2]ok!$AY$9:$CO$434,34,0)</f>
        <v>3</v>
      </c>
      <c r="AQ231" s="12">
        <f>VLOOKUP($B231,[2]ok!$AY$9:$CO$434,39,0)</f>
        <v>125</v>
      </c>
      <c r="AR231" s="12">
        <f>VLOOKUP($B231,[2]ok!$AY$9:$CO$434,40,0)</f>
        <v>15</v>
      </c>
      <c r="AS231" s="12">
        <f>VLOOKUP($B231,[2]ok!$AY$9:$CO$434,41,0)</f>
        <v>10</v>
      </c>
      <c r="AT231" s="12">
        <f>VLOOKUP($B231,[2]ok!$AY$9:$CO$434,42,0)</f>
        <v>58</v>
      </c>
      <c r="AU231" s="12">
        <f>VLOOKUP($B231,[2]ok!$AY$9:$CO$434,43,0)</f>
        <v>2</v>
      </c>
    </row>
    <row r="232" spans="1:47" s="10" customFormat="1" ht="12">
      <c r="A232" s="58">
        <v>231</v>
      </c>
      <c r="B232" s="58">
        <v>4608</v>
      </c>
      <c r="C232" s="59" t="s">
        <v>352</v>
      </c>
      <c r="D232" s="59" t="s">
        <v>334</v>
      </c>
      <c r="E232" s="59" t="s">
        <v>443</v>
      </c>
      <c r="F232" s="59" t="s">
        <v>240</v>
      </c>
      <c r="G232" s="12" t="s">
        <v>266</v>
      </c>
      <c r="H232" s="14">
        <f t="shared" si="69"/>
        <v>4608</v>
      </c>
      <c r="I232" s="14">
        <f t="shared" si="56"/>
        <v>548</v>
      </c>
      <c r="J232" s="12">
        <f>VLOOKUP($B232,'[1]METAS 2019'!$D$4:$Q$843,5,0)</f>
        <v>6</v>
      </c>
      <c r="K232" s="12">
        <f>VLOOKUP($B232,'[1]METAS 2019'!$D$4:$Q$843,4,0)</f>
        <v>4</v>
      </c>
      <c r="L232" s="12">
        <f>VLOOKUP($B232,'[1]METAS 2019'!$D$4:$Q$843,11,0)</f>
        <v>6</v>
      </c>
      <c r="M232" s="12">
        <f>VLOOKUP($B232,'[1]METAS 2019'!$D$4:$Q$843,12,0)</f>
        <v>8</v>
      </c>
      <c r="N232" s="12">
        <f>VLOOKUP($B232,'[1]METAS 2019'!$D$4:$Q$843,13,0)</f>
        <v>15</v>
      </c>
      <c r="O232" s="12">
        <f>VLOOKUP($B232,'[1]METAS 2019'!$D$4:$Q$843,14,0)</f>
        <v>16</v>
      </c>
      <c r="P232" s="12">
        <f>VLOOKUP($B232,[2]ok!$AY$9:$CO$434,8,0)</f>
        <v>8</v>
      </c>
      <c r="Q232" s="12">
        <f>VLOOKUP($B232,[2]ok!$AY$9:$CO$434,9,0)</f>
        <v>8</v>
      </c>
      <c r="R232" s="12">
        <f>VLOOKUP($B232,[2]ok!$AY$9:$CO$434,10,0)</f>
        <v>9</v>
      </c>
      <c r="S232" s="12">
        <f>VLOOKUP($B232,[2]ok!$AY$9:$CO$434,11,0)</f>
        <v>9</v>
      </c>
      <c r="T232" s="12">
        <f>VLOOKUP($B232,[2]ok!$AY$9:$CO$434,12,0)</f>
        <v>9</v>
      </c>
      <c r="U232" s="12">
        <f>VLOOKUP($B232,[2]ok!$AY$9:$CO$434,13,0)</f>
        <v>10</v>
      </c>
      <c r="V232" s="12">
        <f>VLOOKUP($B232,[2]ok!$AY$9:$CO$434,14,0)</f>
        <v>10</v>
      </c>
      <c r="W232" s="12">
        <f>VLOOKUP($B232,[2]ok!$AY$9:$CO$434,15,0)</f>
        <v>10</v>
      </c>
      <c r="X232" s="12">
        <f>VLOOKUP($B232,[2]ok!$AY$9:$CO$434,16,0)</f>
        <v>10</v>
      </c>
      <c r="Y232" s="12">
        <f>VLOOKUP($B232,[2]ok!$AY$9:$CO$434,17,0)</f>
        <v>10</v>
      </c>
      <c r="Z232" s="12">
        <f>VLOOKUP($B232,[2]ok!$AY$9:$CO$434,18,0)</f>
        <v>10</v>
      </c>
      <c r="AA232" s="12">
        <f>VLOOKUP($B232,[2]ok!$AY$9:$CO$434,19,0)</f>
        <v>10</v>
      </c>
      <c r="AB232" s="12">
        <f>VLOOKUP($B232,[2]ok!$AY$9:$CO$434,20,0)</f>
        <v>9</v>
      </c>
      <c r="AC232" s="12">
        <f>VLOOKUP($B232,[2]ok!$AY$9:$CO$434,21,0)</f>
        <v>9</v>
      </c>
      <c r="AD232" s="12">
        <f>VLOOKUP($B232,[2]ok!$AY$9:$CO$434,22,0)</f>
        <v>43</v>
      </c>
      <c r="AE232" s="12">
        <f>VLOOKUP($B232,[2]ok!$AY$9:$CO$434,23,0)</f>
        <v>44</v>
      </c>
      <c r="AF232" s="12">
        <f>VLOOKUP($B232,[2]ok!$AY$9:$CO$434,24,0)</f>
        <v>47</v>
      </c>
      <c r="AG232" s="12">
        <f>VLOOKUP($B232,[2]ok!$AY$9:$CO$434,25,0)</f>
        <v>42</v>
      </c>
      <c r="AH232" s="12">
        <f>VLOOKUP($B232,[2]ok!$AY$9:$CO$434,26,0)</f>
        <v>38</v>
      </c>
      <c r="AI232" s="12">
        <f>VLOOKUP($B232,[2]ok!$AY$9:$CO$434,27,0)</f>
        <v>38</v>
      </c>
      <c r="AJ232" s="12">
        <f>VLOOKUP($B232,[2]ok!$AY$9:$CO$434,28,0)</f>
        <v>27</v>
      </c>
      <c r="AK232" s="12">
        <f>VLOOKUP($B232,[2]ok!$AY$9:$CO$434,29,0)</f>
        <v>23</v>
      </c>
      <c r="AL232" s="12">
        <f>VLOOKUP($B232,[2]ok!$AY$9:$CO$434,30,0)</f>
        <v>18</v>
      </c>
      <c r="AM232" s="12">
        <f>VLOOKUP($B232,[2]ok!$AY$9:$CO$434,31,0)</f>
        <v>15</v>
      </c>
      <c r="AN232" s="12">
        <f>VLOOKUP($B232,[2]ok!$AY$9:$CO$434,32,0)</f>
        <v>12</v>
      </c>
      <c r="AO232" s="12">
        <f>VLOOKUP($B232,[2]ok!$AY$9:$CO$434,33,0)</f>
        <v>9</v>
      </c>
      <c r="AP232" s="12">
        <f>VLOOKUP($B232,[2]ok!$AY$9:$CO$434,34,0)</f>
        <v>6</v>
      </c>
      <c r="AQ232" s="12">
        <f>VLOOKUP($B232,[2]ok!$AY$9:$CO$434,39,0)</f>
        <v>284</v>
      </c>
      <c r="AR232" s="12">
        <f>VLOOKUP($B232,[2]ok!$AY$9:$CO$434,40,0)</f>
        <v>27</v>
      </c>
      <c r="AS232" s="12">
        <f>VLOOKUP($B232,[2]ok!$AY$9:$CO$434,41,0)</f>
        <v>26</v>
      </c>
      <c r="AT232" s="12">
        <f>VLOOKUP($B232,[2]ok!$AY$9:$CO$434,42,0)</f>
        <v>133</v>
      </c>
      <c r="AU232" s="12">
        <f>VLOOKUP($B232,[2]ok!$AY$9:$CO$434,43,0)</f>
        <v>6</v>
      </c>
    </row>
    <row r="233" spans="1:47" s="10" customFormat="1" ht="12">
      <c r="A233" s="58">
        <v>232</v>
      </c>
      <c r="B233" s="58">
        <v>4606</v>
      </c>
      <c r="C233" s="59" t="s">
        <v>352</v>
      </c>
      <c r="D233" s="59" t="s">
        <v>334</v>
      </c>
      <c r="E233" s="59" t="s">
        <v>443</v>
      </c>
      <c r="F233" s="59" t="s">
        <v>219</v>
      </c>
      <c r="G233" s="12" t="s">
        <v>266</v>
      </c>
      <c r="H233" s="14">
        <f t="shared" si="69"/>
        <v>4606</v>
      </c>
      <c r="I233" s="14">
        <f t="shared" si="56"/>
        <v>1154</v>
      </c>
      <c r="J233" s="12">
        <f>VLOOKUP($B233,'[1]METAS 2019'!$D$4:$Q$843,5,0)</f>
        <v>17</v>
      </c>
      <c r="K233" s="12">
        <f>VLOOKUP($B233,'[1]METAS 2019'!$D$4:$Q$843,4,0)</f>
        <v>21</v>
      </c>
      <c r="L233" s="12">
        <f>VLOOKUP($B233,'[1]METAS 2019'!$D$4:$Q$843,11,0)</f>
        <v>14</v>
      </c>
      <c r="M233" s="12">
        <f>VLOOKUP($B233,'[1]METAS 2019'!$D$4:$Q$843,12,0)</f>
        <v>27</v>
      </c>
      <c r="N233" s="12">
        <f>VLOOKUP($B233,'[1]METAS 2019'!$D$4:$Q$843,13,0)</f>
        <v>26</v>
      </c>
      <c r="O233" s="12">
        <f>VLOOKUP($B233,'[1]METAS 2019'!$D$4:$Q$843,14,0)</f>
        <v>25</v>
      </c>
      <c r="P233" s="12">
        <f>VLOOKUP($B233,[2]ok!$AY$9:$CO$434,8,0)</f>
        <v>20</v>
      </c>
      <c r="Q233" s="12">
        <f>VLOOKUP($B233,[2]ok!$AY$9:$CO$434,9,0)</f>
        <v>20</v>
      </c>
      <c r="R233" s="12">
        <f>VLOOKUP($B233,[2]ok!$AY$9:$CO$434,10,0)</f>
        <v>20</v>
      </c>
      <c r="S233" s="12">
        <f>VLOOKUP($B233,[2]ok!$AY$9:$CO$434,11,0)</f>
        <v>20</v>
      </c>
      <c r="T233" s="12">
        <f>VLOOKUP($B233,[2]ok!$AY$9:$CO$434,12,0)</f>
        <v>21</v>
      </c>
      <c r="U233" s="12">
        <f>VLOOKUP($B233,[2]ok!$AY$9:$CO$434,13,0)</f>
        <v>23</v>
      </c>
      <c r="V233" s="12">
        <f>VLOOKUP($B233,[2]ok!$AY$9:$CO$434,14,0)</f>
        <v>23</v>
      </c>
      <c r="W233" s="12">
        <f>VLOOKUP($B233,[2]ok!$AY$9:$CO$434,15,0)</f>
        <v>23</v>
      </c>
      <c r="X233" s="12">
        <f>VLOOKUP($B233,[2]ok!$AY$9:$CO$434,16,0)</f>
        <v>21</v>
      </c>
      <c r="Y233" s="12">
        <f>VLOOKUP($B233,[2]ok!$AY$9:$CO$434,17,0)</f>
        <v>21</v>
      </c>
      <c r="Z233" s="12">
        <f>VLOOKUP($B233,[2]ok!$AY$9:$CO$434,18,0)</f>
        <v>20</v>
      </c>
      <c r="AA233" s="12">
        <f>VLOOKUP($B233,[2]ok!$AY$9:$CO$434,19,0)</f>
        <v>20</v>
      </c>
      <c r="AB233" s="12">
        <f>VLOOKUP($B233,[2]ok!$AY$9:$CO$434,20,0)</f>
        <v>19</v>
      </c>
      <c r="AC233" s="12">
        <f>VLOOKUP($B233,[2]ok!$AY$9:$CO$434,21,0)</f>
        <v>18</v>
      </c>
      <c r="AD233" s="12">
        <f>VLOOKUP($B233,[2]ok!$AY$9:$CO$434,22,0)</f>
        <v>89</v>
      </c>
      <c r="AE233" s="12">
        <f>VLOOKUP($B233,[2]ok!$AY$9:$CO$434,23,0)</f>
        <v>100</v>
      </c>
      <c r="AF233" s="12">
        <f>VLOOKUP($B233,[2]ok!$AY$9:$CO$434,24,0)</f>
        <v>114</v>
      </c>
      <c r="AG233" s="12">
        <f>VLOOKUP($B233,[2]ok!$AY$9:$CO$434,25,0)</f>
        <v>90</v>
      </c>
      <c r="AH233" s="12">
        <f>VLOOKUP($B233,[2]ok!$AY$9:$CO$434,26,0)</f>
        <v>74</v>
      </c>
      <c r="AI233" s="12">
        <f>VLOOKUP($B233,[2]ok!$AY$9:$CO$434,27,0)</f>
        <v>72</v>
      </c>
      <c r="AJ233" s="12">
        <f>VLOOKUP($B233,[2]ok!$AY$9:$CO$434,28,0)</f>
        <v>58</v>
      </c>
      <c r="AK233" s="12">
        <f>VLOOKUP($B233,[2]ok!$AY$9:$CO$434,29,0)</f>
        <v>48</v>
      </c>
      <c r="AL233" s="12">
        <f>VLOOKUP($B233,[2]ok!$AY$9:$CO$434,30,0)</f>
        <v>31</v>
      </c>
      <c r="AM233" s="12">
        <f>VLOOKUP($B233,[2]ok!$AY$9:$CO$434,31,0)</f>
        <v>23</v>
      </c>
      <c r="AN233" s="12">
        <f>VLOOKUP($B233,[2]ok!$AY$9:$CO$434,32,0)</f>
        <v>17</v>
      </c>
      <c r="AO233" s="12">
        <f>VLOOKUP($B233,[2]ok!$AY$9:$CO$434,33,0)</f>
        <v>8</v>
      </c>
      <c r="AP233" s="12">
        <f>VLOOKUP($B233,[2]ok!$AY$9:$CO$434,34,0)</f>
        <v>11</v>
      </c>
      <c r="AQ233" s="12">
        <f>VLOOKUP($B233,[2]ok!$AY$9:$CO$434,39,0)</f>
        <v>584</v>
      </c>
      <c r="AR233" s="12">
        <f>VLOOKUP($B233,[2]ok!$AY$9:$CO$434,40,0)</f>
        <v>51</v>
      </c>
      <c r="AS233" s="12">
        <f>VLOOKUP($B233,[2]ok!$AY$9:$CO$434,41,0)</f>
        <v>45</v>
      </c>
      <c r="AT233" s="12">
        <f>VLOOKUP($B233,[2]ok!$AY$9:$CO$434,42,0)</f>
        <v>287</v>
      </c>
      <c r="AU233" s="12">
        <f>VLOOKUP($B233,[2]ok!$AY$9:$CO$434,43,0)</f>
        <v>15</v>
      </c>
    </row>
    <row r="234" spans="1:47" s="10" customFormat="1" ht="12">
      <c r="A234" s="70">
        <v>233</v>
      </c>
      <c r="B234" s="70"/>
      <c r="C234" s="73" t="s">
        <v>352</v>
      </c>
      <c r="D234" s="73" t="s">
        <v>334</v>
      </c>
      <c r="E234" s="73" t="s">
        <v>335</v>
      </c>
      <c r="F234" s="73" t="s">
        <v>335</v>
      </c>
      <c r="G234" s="68" t="s">
        <v>1214</v>
      </c>
      <c r="H234" s="67"/>
      <c r="I234" s="67">
        <f t="shared" si="56"/>
        <v>6159</v>
      </c>
      <c r="J234" s="68">
        <f t="shared" ref="J234:AU234" si="70">SUM(J235:J239)</f>
        <v>69</v>
      </c>
      <c r="K234" s="68">
        <f t="shared" si="70"/>
        <v>57</v>
      </c>
      <c r="L234" s="68">
        <f t="shared" si="70"/>
        <v>76</v>
      </c>
      <c r="M234" s="68">
        <f t="shared" si="70"/>
        <v>91</v>
      </c>
      <c r="N234" s="68">
        <f t="shared" si="70"/>
        <v>75</v>
      </c>
      <c r="O234" s="68">
        <f t="shared" si="70"/>
        <v>75</v>
      </c>
      <c r="P234" s="68">
        <f t="shared" si="70"/>
        <v>104</v>
      </c>
      <c r="Q234" s="68">
        <f t="shared" si="70"/>
        <v>106</v>
      </c>
      <c r="R234" s="68">
        <f t="shared" si="70"/>
        <v>109</v>
      </c>
      <c r="S234" s="68">
        <f t="shared" si="70"/>
        <v>109</v>
      </c>
      <c r="T234" s="68">
        <f t="shared" si="70"/>
        <v>110</v>
      </c>
      <c r="U234" s="68">
        <f t="shared" si="70"/>
        <v>113</v>
      </c>
      <c r="V234" s="68">
        <f t="shared" si="70"/>
        <v>114</v>
      </c>
      <c r="W234" s="68">
        <f t="shared" si="70"/>
        <v>108</v>
      </c>
      <c r="X234" s="68">
        <f t="shared" si="70"/>
        <v>106</v>
      </c>
      <c r="Y234" s="68">
        <f t="shared" si="70"/>
        <v>97</v>
      </c>
      <c r="Z234" s="68">
        <f t="shared" si="70"/>
        <v>93</v>
      </c>
      <c r="AA234" s="68">
        <f t="shared" si="70"/>
        <v>87</v>
      </c>
      <c r="AB234" s="68">
        <f t="shared" si="70"/>
        <v>82</v>
      </c>
      <c r="AC234" s="68">
        <f t="shared" si="70"/>
        <v>75</v>
      </c>
      <c r="AD234" s="68">
        <f t="shared" si="70"/>
        <v>322</v>
      </c>
      <c r="AE234" s="68">
        <f t="shared" si="70"/>
        <v>401</v>
      </c>
      <c r="AF234" s="68">
        <f t="shared" si="70"/>
        <v>492</v>
      </c>
      <c r="AG234" s="68">
        <f t="shared" si="70"/>
        <v>434</v>
      </c>
      <c r="AH234" s="68">
        <f t="shared" si="70"/>
        <v>453</v>
      </c>
      <c r="AI234" s="68">
        <f t="shared" si="70"/>
        <v>446</v>
      </c>
      <c r="AJ234" s="68">
        <f t="shared" si="70"/>
        <v>381</v>
      </c>
      <c r="AK234" s="68">
        <f t="shared" si="70"/>
        <v>298</v>
      </c>
      <c r="AL234" s="68">
        <f t="shared" si="70"/>
        <v>293</v>
      </c>
      <c r="AM234" s="68">
        <f t="shared" si="70"/>
        <v>273</v>
      </c>
      <c r="AN234" s="68">
        <f t="shared" si="70"/>
        <v>217</v>
      </c>
      <c r="AO234" s="68">
        <f t="shared" si="70"/>
        <v>151</v>
      </c>
      <c r="AP234" s="68">
        <f t="shared" si="70"/>
        <v>142</v>
      </c>
      <c r="AQ234" s="68">
        <f t="shared" si="70"/>
        <v>3252</v>
      </c>
      <c r="AR234" s="68">
        <f t="shared" si="70"/>
        <v>278</v>
      </c>
      <c r="AS234" s="68">
        <f t="shared" si="70"/>
        <v>209</v>
      </c>
      <c r="AT234" s="68">
        <f t="shared" si="70"/>
        <v>1306</v>
      </c>
      <c r="AU234" s="68">
        <f t="shared" si="70"/>
        <v>72</v>
      </c>
    </row>
    <row r="235" spans="1:47" s="10" customFormat="1" ht="12">
      <c r="A235" s="58">
        <v>234</v>
      </c>
      <c r="B235" s="58">
        <v>4556</v>
      </c>
      <c r="C235" s="59" t="s">
        <v>352</v>
      </c>
      <c r="D235" s="59" t="s">
        <v>334</v>
      </c>
      <c r="E235" s="59" t="s">
        <v>335</v>
      </c>
      <c r="F235" s="59" t="s">
        <v>221</v>
      </c>
      <c r="G235" s="12" t="s">
        <v>283</v>
      </c>
      <c r="H235" s="14">
        <f>B235</f>
        <v>4556</v>
      </c>
      <c r="I235" s="14">
        <f t="shared" si="56"/>
        <v>2174</v>
      </c>
      <c r="J235" s="12">
        <f>VLOOKUP($B235,'[1]METAS 2019'!$D$4:$Q$843,5,0)</f>
        <v>18</v>
      </c>
      <c r="K235" s="12">
        <f>VLOOKUP($B235,'[1]METAS 2019'!$D$4:$Q$843,4,0)</f>
        <v>15</v>
      </c>
      <c r="L235" s="12">
        <f>VLOOKUP($B235,'[1]METAS 2019'!$D$4:$Q$843,11,0)</f>
        <v>26</v>
      </c>
      <c r="M235" s="12">
        <f>VLOOKUP($B235,'[1]METAS 2019'!$D$4:$Q$843,12,0)</f>
        <v>31</v>
      </c>
      <c r="N235" s="12">
        <f>VLOOKUP($B235,'[1]METAS 2019'!$D$4:$Q$843,13,0)</f>
        <v>31</v>
      </c>
      <c r="O235" s="12">
        <f>VLOOKUP($B235,'[1]METAS 2019'!$D$4:$Q$843,14,0)</f>
        <v>21</v>
      </c>
      <c r="P235" s="12">
        <f>VLOOKUP($B235,[2]ok!$AY$9:$CO$434,8,0)</f>
        <v>33</v>
      </c>
      <c r="Q235" s="12">
        <f>VLOOKUP($B235,[2]ok!$AY$9:$CO$434,9,0)</f>
        <v>34</v>
      </c>
      <c r="R235" s="12">
        <f>VLOOKUP($B235,[2]ok!$AY$9:$CO$434,10,0)</f>
        <v>36</v>
      </c>
      <c r="S235" s="12">
        <f>VLOOKUP($B235,[2]ok!$AY$9:$CO$434,11,0)</f>
        <v>33</v>
      </c>
      <c r="T235" s="12">
        <f>VLOOKUP($B235,[2]ok!$AY$9:$CO$434,12,0)</f>
        <v>36</v>
      </c>
      <c r="U235" s="12">
        <f>VLOOKUP($B235,[2]ok!$AY$9:$CO$434,13,0)</f>
        <v>37</v>
      </c>
      <c r="V235" s="12">
        <f>VLOOKUP($B235,[2]ok!$AY$9:$CO$434,14,0)</f>
        <v>39</v>
      </c>
      <c r="W235" s="12">
        <f>VLOOKUP($B235,[2]ok!$AY$9:$CO$434,15,0)</f>
        <v>36</v>
      </c>
      <c r="X235" s="12">
        <f>VLOOKUP($B235,[2]ok!$AY$9:$CO$434,16,0)</f>
        <v>36</v>
      </c>
      <c r="Y235" s="12">
        <f>VLOOKUP($B235,[2]ok!$AY$9:$CO$434,17,0)</f>
        <v>32</v>
      </c>
      <c r="Z235" s="12">
        <f>VLOOKUP($B235,[2]ok!$AY$9:$CO$434,18,0)</f>
        <v>32</v>
      </c>
      <c r="AA235" s="12">
        <f>VLOOKUP($B235,[2]ok!$AY$9:$CO$434,19,0)</f>
        <v>30</v>
      </c>
      <c r="AB235" s="12">
        <f>VLOOKUP($B235,[2]ok!$AY$9:$CO$434,20,0)</f>
        <v>28</v>
      </c>
      <c r="AC235" s="12">
        <f>VLOOKUP($B235,[2]ok!$AY$9:$CO$434,21,0)</f>
        <v>25</v>
      </c>
      <c r="AD235" s="12">
        <f>VLOOKUP($B235,[2]ok!$AY$9:$CO$434,22,0)</f>
        <v>117</v>
      </c>
      <c r="AE235" s="12">
        <f>VLOOKUP($B235,[2]ok!$AY$9:$CO$434,23,0)</f>
        <v>136</v>
      </c>
      <c r="AF235" s="12">
        <f>VLOOKUP($B235,[2]ok!$AY$9:$CO$434,24,0)</f>
        <v>190</v>
      </c>
      <c r="AG235" s="12">
        <f>VLOOKUP($B235,[2]ok!$AY$9:$CO$434,25,0)</f>
        <v>160</v>
      </c>
      <c r="AH235" s="12">
        <f>VLOOKUP($B235,[2]ok!$AY$9:$CO$434,26,0)</f>
        <v>183</v>
      </c>
      <c r="AI235" s="12">
        <f>VLOOKUP($B235,[2]ok!$AY$9:$CO$434,27,0)</f>
        <v>182</v>
      </c>
      <c r="AJ235" s="12">
        <f>VLOOKUP($B235,[2]ok!$AY$9:$CO$434,28,0)</f>
        <v>133</v>
      </c>
      <c r="AK235" s="12">
        <f>VLOOKUP($B235,[2]ok!$AY$9:$CO$434,29,0)</f>
        <v>102</v>
      </c>
      <c r="AL235" s="12">
        <f>VLOOKUP($B235,[2]ok!$AY$9:$CO$434,30,0)</f>
        <v>85</v>
      </c>
      <c r="AM235" s="12">
        <f>VLOOKUP($B235,[2]ok!$AY$9:$CO$434,31,0)</f>
        <v>103</v>
      </c>
      <c r="AN235" s="12">
        <f>VLOOKUP($B235,[2]ok!$AY$9:$CO$434,32,0)</f>
        <v>81</v>
      </c>
      <c r="AO235" s="12">
        <f>VLOOKUP($B235,[2]ok!$AY$9:$CO$434,33,0)</f>
        <v>51</v>
      </c>
      <c r="AP235" s="12">
        <f>VLOOKUP($B235,[2]ok!$AY$9:$CO$434,34,0)</f>
        <v>42</v>
      </c>
      <c r="AQ235" s="12">
        <f>VLOOKUP($B235,[2]ok!$AY$9:$CO$434,39,0)</f>
        <v>1099</v>
      </c>
      <c r="AR235" s="12">
        <f>VLOOKUP($B235,[2]ok!$AY$9:$CO$434,40,0)</f>
        <v>93</v>
      </c>
      <c r="AS235" s="12">
        <f>VLOOKUP($B235,[2]ok!$AY$9:$CO$434,41,0)</f>
        <v>73</v>
      </c>
      <c r="AT235" s="12">
        <f>VLOOKUP($B235,[2]ok!$AY$9:$CO$434,42,0)</f>
        <v>459</v>
      </c>
      <c r="AU235" s="12">
        <f>VLOOKUP($B235,[2]ok!$AY$9:$CO$434,43,0)</f>
        <v>22</v>
      </c>
    </row>
    <row r="236" spans="1:47" s="10" customFormat="1" ht="12">
      <c r="A236" s="58">
        <v>235</v>
      </c>
      <c r="B236" s="58">
        <v>4557</v>
      </c>
      <c r="C236" s="59" t="s">
        <v>352</v>
      </c>
      <c r="D236" s="59" t="s">
        <v>334</v>
      </c>
      <c r="E236" s="59" t="s">
        <v>335</v>
      </c>
      <c r="F236" s="59" t="s">
        <v>336</v>
      </c>
      <c r="G236" s="12" t="s">
        <v>271</v>
      </c>
      <c r="H236" s="14">
        <f>B236</f>
        <v>4557</v>
      </c>
      <c r="I236" s="14">
        <f t="shared" si="56"/>
        <v>1880</v>
      </c>
      <c r="J236" s="12">
        <f>VLOOKUP($B236,'[1]METAS 2019'!$D$4:$Q$843,5,0)</f>
        <v>24</v>
      </c>
      <c r="K236" s="12">
        <f>VLOOKUP($B236,'[1]METAS 2019'!$D$4:$Q$843,4,0)</f>
        <v>21</v>
      </c>
      <c r="L236" s="12">
        <f>VLOOKUP($B236,'[1]METAS 2019'!$D$4:$Q$843,11,0)</f>
        <v>27</v>
      </c>
      <c r="M236" s="12">
        <f>VLOOKUP($B236,'[1]METAS 2019'!$D$4:$Q$843,12,0)</f>
        <v>24</v>
      </c>
      <c r="N236" s="12">
        <f>VLOOKUP($B236,'[1]METAS 2019'!$D$4:$Q$843,13,0)</f>
        <v>21</v>
      </c>
      <c r="O236" s="12">
        <f>VLOOKUP($B236,'[1]METAS 2019'!$D$4:$Q$843,14,0)</f>
        <v>31</v>
      </c>
      <c r="P236" s="12">
        <f>VLOOKUP($B236,[2]ok!$AY$9:$CO$434,8,0)</f>
        <v>33</v>
      </c>
      <c r="Q236" s="12">
        <f>VLOOKUP($B236,[2]ok!$AY$9:$CO$434,9,0)</f>
        <v>33</v>
      </c>
      <c r="R236" s="12">
        <f>VLOOKUP($B236,[2]ok!$AY$9:$CO$434,10,0)</f>
        <v>34</v>
      </c>
      <c r="S236" s="12">
        <f>VLOOKUP($B236,[2]ok!$AY$9:$CO$434,11,0)</f>
        <v>36</v>
      </c>
      <c r="T236" s="12">
        <f>VLOOKUP($B236,[2]ok!$AY$9:$CO$434,12,0)</f>
        <v>35</v>
      </c>
      <c r="U236" s="12">
        <f>VLOOKUP($B236,[2]ok!$AY$9:$CO$434,13,0)</f>
        <v>36</v>
      </c>
      <c r="V236" s="12">
        <f>VLOOKUP($B236,[2]ok!$AY$9:$CO$434,14,0)</f>
        <v>35</v>
      </c>
      <c r="W236" s="12">
        <f>VLOOKUP($B236,[2]ok!$AY$9:$CO$434,15,0)</f>
        <v>33</v>
      </c>
      <c r="X236" s="12">
        <f>VLOOKUP($B236,[2]ok!$AY$9:$CO$434,16,0)</f>
        <v>34</v>
      </c>
      <c r="Y236" s="12">
        <f>VLOOKUP($B236,[2]ok!$AY$9:$CO$434,17,0)</f>
        <v>31</v>
      </c>
      <c r="Z236" s="12">
        <f>VLOOKUP($B236,[2]ok!$AY$9:$CO$434,18,0)</f>
        <v>28</v>
      </c>
      <c r="AA236" s="12">
        <f>VLOOKUP($B236,[2]ok!$AY$9:$CO$434,19,0)</f>
        <v>27</v>
      </c>
      <c r="AB236" s="12">
        <f>VLOOKUP($B236,[2]ok!$AY$9:$CO$434,20,0)</f>
        <v>25</v>
      </c>
      <c r="AC236" s="12">
        <f>VLOOKUP($B236,[2]ok!$AY$9:$CO$434,21,0)</f>
        <v>23</v>
      </c>
      <c r="AD236" s="12">
        <f>VLOOKUP($B236,[2]ok!$AY$9:$CO$434,22,0)</f>
        <v>97</v>
      </c>
      <c r="AE236" s="12">
        <f>VLOOKUP($B236,[2]ok!$AY$9:$CO$434,23,0)</f>
        <v>124</v>
      </c>
      <c r="AF236" s="12">
        <f>VLOOKUP($B236,[2]ok!$AY$9:$CO$434,24,0)</f>
        <v>142</v>
      </c>
      <c r="AG236" s="12">
        <f>VLOOKUP($B236,[2]ok!$AY$9:$CO$434,25,0)</f>
        <v>130</v>
      </c>
      <c r="AH236" s="12">
        <f>VLOOKUP($B236,[2]ok!$AY$9:$CO$434,26,0)</f>
        <v>127</v>
      </c>
      <c r="AI236" s="12">
        <f>VLOOKUP($B236,[2]ok!$AY$9:$CO$434,27,0)</f>
        <v>124</v>
      </c>
      <c r="AJ236" s="12">
        <f>VLOOKUP($B236,[2]ok!$AY$9:$CO$434,28,0)</f>
        <v>117</v>
      </c>
      <c r="AK236" s="12">
        <f>VLOOKUP($B236,[2]ok!$AY$9:$CO$434,29,0)</f>
        <v>92</v>
      </c>
      <c r="AL236" s="12">
        <f>VLOOKUP($B236,[2]ok!$AY$9:$CO$434,30,0)</f>
        <v>98</v>
      </c>
      <c r="AM236" s="12">
        <f>VLOOKUP($B236,[2]ok!$AY$9:$CO$434,31,0)</f>
        <v>80</v>
      </c>
      <c r="AN236" s="12">
        <f>VLOOKUP($B236,[2]ok!$AY$9:$CO$434,32,0)</f>
        <v>64</v>
      </c>
      <c r="AO236" s="12">
        <f>VLOOKUP($B236,[2]ok!$AY$9:$CO$434,33,0)</f>
        <v>47</v>
      </c>
      <c r="AP236" s="12">
        <f>VLOOKUP($B236,[2]ok!$AY$9:$CO$434,34,0)</f>
        <v>47</v>
      </c>
      <c r="AQ236" s="12">
        <f>VLOOKUP($B236,[2]ok!$AY$9:$CO$434,39,0)</f>
        <v>1013</v>
      </c>
      <c r="AR236" s="12">
        <f>VLOOKUP($B236,[2]ok!$AY$9:$CO$434,40,0)</f>
        <v>86</v>
      </c>
      <c r="AS236" s="12">
        <f>VLOOKUP($B236,[2]ok!$AY$9:$CO$434,41,0)</f>
        <v>64</v>
      </c>
      <c r="AT236" s="12">
        <f>VLOOKUP($B236,[2]ok!$AY$9:$CO$434,42,0)</f>
        <v>399</v>
      </c>
      <c r="AU236" s="12">
        <f>VLOOKUP($B236,[2]ok!$AY$9:$CO$434,43,0)</f>
        <v>22</v>
      </c>
    </row>
    <row r="237" spans="1:47" s="10" customFormat="1" ht="12">
      <c r="A237" s="58">
        <v>236</v>
      </c>
      <c r="B237" s="58">
        <v>4559</v>
      </c>
      <c r="C237" s="59" t="s">
        <v>352</v>
      </c>
      <c r="D237" s="59" t="s">
        <v>334</v>
      </c>
      <c r="E237" s="59" t="s">
        <v>335</v>
      </c>
      <c r="F237" s="59" t="s">
        <v>232</v>
      </c>
      <c r="G237" s="12" t="s">
        <v>266</v>
      </c>
      <c r="H237" s="14">
        <f>B237</f>
        <v>4559</v>
      </c>
      <c r="I237" s="14">
        <f t="shared" si="56"/>
        <v>315</v>
      </c>
      <c r="J237" s="12">
        <f>VLOOKUP($B237,'[1]METAS 2019'!$D$4:$Q$843,5,0)</f>
        <v>4</v>
      </c>
      <c r="K237" s="12">
        <f>VLOOKUP($B237,'[1]METAS 2019'!$D$4:$Q$843,4,0)</f>
        <v>4</v>
      </c>
      <c r="L237" s="12">
        <f>VLOOKUP($B237,'[1]METAS 2019'!$D$4:$Q$843,11,0)</f>
        <v>4</v>
      </c>
      <c r="M237" s="12">
        <f>VLOOKUP($B237,'[1]METAS 2019'!$D$4:$Q$843,12,0)</f>
        <v>5</v>
      </c>
      <c r="N237" s="12">
        <f>VLOOKUP($B237,'[1]METAS 2019'!$D$4:$Q$843,13,0)</f>
        <v>3</v>
      </c>
      <c r="O237" s="12">
        <f>VLOOKUP($B237,'[1]METAS 2019'!$D$4:$Q$843,14,0)</f>
        <v>6</v>
      </c>
      <c r="P237" s="12">
        <f>VLOOKUP($B237,[2]ok!$AY$9:$CO$434,8,0)</f>
        <v>6</v>
      </c>
      <c r="Q237" s="12">
        <f>VLOOKUP($B237,[2]ok!$AY$9:$CO$434,9,0)</f>
        <v>6</v>
      </c>
      <c r="R237" s="12">
        <f>VLOOKUP($B237,[2]ok!$AY$9:$CO$434,10,0)</f>
        <v>6</v>
      </c>
      <c r="S237" s="12">
        <f>VLOOKUP($B237,[2]ok!$AY$9:$CO$434,11,0)</f>
        <v>6</v>
      </c>
      <c r="T237" s="12">
        <f>VLOOKUP($B237,[2]ok!$AY$9:$CO$434,12,0)</f>
        <v>6</v>
      </c>
      <c r="U237" s="12">
        <f>VLOOKUP($B237,[2]ok!$AY$9:$CO$434,13,0)</f>
        <v>6</v>
      </c>
      <c r="V237" s="12">
        <f>VLOOKUP($B237,[2]ok!$AY$9:$CO$434,14,0)</f>
        <v>6</v>
      </c>
      <c r="W237" s="12">
        <f>VLOOKUP($B237,[2]ok!$AY$9:$CO$434,15,0)</f>
        <v>6</v>
      </c>
      <c r="X237" s="12">
        <f>VLOOKUP($B237,[2]ok!$AY$9:$CO$434,16,0)</f>
        <v>5</v>
      </c>
      <c r="Y237" s="12">
        <f>VLOOKUP($B237,[2]ok!$AY$9:$CO$434,17,0)</f>
        <v>5</v>
      </c>
      <c r="Z237" s="12">
        <f>VLOOKUP($B237,[2]ok!$AY$9:$CO$434,18,0)</f>
        <v>5</v>
      </c>
      <c r="AA237" s="12">
        <f>VLOOKUP($B237,[2]ok!$AY$9:$CO$434,19,0)</f>
        <v>4</v>
      </c>
      <c r="AB237" s="12">
        <f>VLOOKUP($B237,[2]ok!$AY$9:$CO$434,20,0)</f>
        <v>4</v>
      </c>
      <c r="AC237" s="12">
        <f>VLOOKUP($B237,[2]ok!$AY$9:$CO$434,21,0)</f>
        <v>4</v>
      </c>
      <c r="AD237" s="12">
        <f>VLOOKUP($B237,[2]ok!$AY$9:$CO$434,22,0)</f>
        <v>16</v>
      </c>
      <c r="AE237" s="12">
        <f>VLOOKUP($B237,[2]ok!$AY$9:$CO$434,23,0)</f>
        <v>21</v>
      </c>
      <c r="AF237" s="12">
        <f>VLOOKUP($B237,[2]ok!$AY$9:$CO$434,24,0)</f>
        <v>24</v>
      </c>
      <c r="AG237" s="12">
        <f>VLOOKUP($B237,[2]ok!$AY$9:$CO$434,25,0)</f>
        <v>21</v>
      </c>
      <c r="AH237" s="12">
        <f>VLOOKUP($B237,[2]ok!$AY$9:$CO$434,26,0)</f>
        <v>21</v>
      </c>
      <c r="AI237" s="12">
        <f>VLOOKUP($B237,[2]ok!$AY$9:$CO$434,27,0)</f>
        <v>21</v>
      </c>
      <c r="AJ237" s="12">
        <f>VLOOKUP($B237,[2]ok!$AY$9:$CO$434,28,0)</f>
        <v>19</v>
      </c>
      <c r="AK237" s="12">
        <f>VLOOKUP($B237,[2]ok!$AY$9:$CO$434,29,0)</f>
        <v>15</v>
      </c>
      <c r="AL237" s="12">
        <f>VLOOKUP($B237,[2]ok!$AY$9:$CO$434,30,0)</f>
        <v>16</v>
      </c>
      <c r="AM237" s="12">
        <f>VLOOKUP($B237,[2]ok!$AY$9:$CO$434,31,0)</f>
        <v>13</v>
      </c>
      <c r="AN237" s="12">
        <f>VLOOKUP($B237,[2]ok!$AY$9:$CO$434,32,0)</f>
        <v>11</v>
      </c>
      <c r="AO237" s="12">
        <f>VLOOKUP($B237,[2]ok!$AY$9:$CO$434,33,0)</f>
        <v>8</v>
      </c>
      <c r="AP237" s="12">
        <f>VLOOKUP($B237,[2]ok!$AY$9:$CO$434,34,0)</f>
        <v>8</v>
      </c>
      <c r="AQ237" s="12">
        <f>VLOOKUP($B237,[2]ok!$AY$9:$CO$434,39,0)</f>
        <v>169</v>
      </c>
      <c r="AR237" s="12">
        <f>VLOOKUP($B237,[2]ok!$AY$9:$CO$434,40,0)</f>
        <v>15</v>
      </c>
      <c r="AS237" s="12">
        <f>VLOOKUP($B237,[2]ok!$AY$9:$CO$434,41,0)</f>
        <v>11</v>
      </c>
      <c r="AT237" s="12">
        <f>VLOOKUP($B237,[2]ok!$AY$9:$CO$434,42,0)</f>
        <v>66</v>
      </c>
      <c r="AU237" s="12">
        <f>VLOOKUP($B237,[2]ok!$AY$9:$CO$434,43,0)</f>
        <v>4</v>
      </c>
    </row>
    <row r="238" spans="1:47" s="10" customFormat="1" ht="12">
      <c r="A238" s="58">
        <v>237</v>
      </c>
      <c r="B238" s="58">
        <v>4560</v>
      </c>
      <c r="C238" s="59" t="s">
        <v>352</v>
      </c>
      <c r="D238" s="59" t="s">
        <v>334</v>
      </c>
      <c r="E238" s="59" t="s">
        <v>335</v>
      </c>
      <c r="F238" s="59" t="s">
        <v>233</v>
      </c>
      <c r="G238" s="12" t="s">
        <v>266</v>
      </c>
      <c r="H238" s="14">
        <f>B238</f>
        <v>4560</v>
      </c>
      <c r="I238" s="14">
        <f t="shared" si="56"/>
        <v>691</v>
      </c>
      <c r="J238" s="12">
        <f>VLOOKUP($B238,'[1]METAS 2019'!$D$4:$Q$843,5,0)</f>
        <v>9</v>
      </c>
      <c r="K238" s="12">
        <f>VLOOKUP($B238,'[1]METAS 2019'!$D$4:$Q$843,4,0)</f>
        <v>4</v>
      </c>
      <c r="L238" s="12">
        <f>VLOOKUP($B238,'[1]METAS 2019'!$D$4:$Q$843,11,0)</f>
        <v>5</v>
      </c>
      <c r="M238" s="12">
        <f>VLOOKUP($B238,'[1]METAS 2019'!$D$4:$Q$843,12,0)</f>
        <v>7</v>
      </c>
      <c r="N238" s="12">
        <f>VLOOKUP($B238,'[1]METAS 2019'!$D$4:$Q$843,13,0)</f>
        <v>8</v>
      </c>
      <c r="O238" s="12">
        <f>VLOOKUP($B238,'[1]METAS 2019'!$D$4:$Q$843,14,0)</f>
        <v>6</v>
      </c>
      <c r="P238" s="12">
        <f>VLOOKUP($B238,[2]ok!$AY$9:$CO$434,8,0)</f>
        <v>13</v>
      </c>
      <c r="Q238" s="12">
        <f>VLOOKUP($B238,[2]ok!$AY$9:$CO$434,9,0)</f>
        <v>13</v>
      </c>
      <c r="R238" s="12">
        <f>VLOOKUP($B238,[2]ok!$AY$9:$CO$434,10,0)</f>
        <v>13</v>
      </c>
      <c r="S238" s="12">
        <f>VLOOKUP($B238,[2]ok!$AY$9:$CO$434,11,0)</f>
        <v>13</v>
      </c>
      <c r="T238" s="12">
        <f>VLOOKUP($B238,[2]ok!$AY$9:$CO$434,12,0)</f>
        <v>13</v>
      </c>
      <c r="U238" s="12">
        <f>VLOOKUP($B238,[2]ok!$AY$9:$CO$434,13,0)</f>
        <v>13</v>
      </c>
      <c r="V238" s="12">
        <f>VLOOKUP($B238,[2]ok!$AY$9:$CO$434,14,0)</f>
        <v>13</v>
      </c>
      <c r="W238" s="12">
        <f>VLOOKUP($B238,[2]ok!$AY$9:$CO$434,15,0)</f>
        <v>13</v>
      </c>
      <c r="X238" s="12">
        <f>VLOOKUP($B238,[2]ok!$AY$9:$CO$434,16,0)</f>
        <v>12</v>
      </c>
      <c r="Y238" s="12">
        <f>VLOOKUP($B238,[2]ok!$AY$9:$CO$434,17,0)</f>
        <v>11</v>
      </c>
      <c r="Z238" s="12">
        <f>VLOOKUP($B238,[2]ok!$AY$9:$CO$434,18,0)</f>
        <v>11</v>
      </c>
      <c r="AA238" s="12">
        <f>VLOOKUP($B238,[2]ok!$AY$9:$CO$434,19,0)</f>
        <v>10</v>
      </c>
      <c r="AB238" s="12">
        <f>VLOOKUP($B238,[2]ok!$AY$9:$CO$434,20,0)</f>
        <v>10</v>
      </c>
      <c r="AC238" s="12">
        <f>VLOOKUP($B238,[2]ok!$AY$9:$CO$434,21,0)</f>
        <v>9</v>
      </c>
      <c r="AD238" s="12">
        <f>VLOOKUP($B238,[2]ok!$AY$9:$CO$434,22,0)</f>
        <v>36</v>
      </c>
      <c r="AE238" s="12">
        <f>VLOOKUP($B238,[2]ok!$AY$9:$CO$434,23,0)</f>
        <v>47</v>
      </c>
      <c r="AF238" s="12">
        <f>VLOOKUP($B238,[2]ok!$AY$9:$CO$434,24,0)</f>
        <v>53</v>
      </c>
      <c r="AG238" s="12">
        <f>VLOOKUP($B238,[2]ok!$AY$9:$CO$434,25,0)</f>
        <v>48</v>
      </c>
      <c r="AH238" s="12">
        <f>VLOOKUP($B238,[2]ok!$AY$9:$CO$434,26,0)</f>
        <v>48</v>
      </c>
      <c r="AI238" s="12">
        <f>VLOOKUP($B238,[2]ok!$AY$9:$CO$434,27,0)</f>
        <v>47</v>
      </c>
      <c r="AJ238" s="12">
        <f>VLOOKUP($B238,[2]ok!$AY$9:$CO$434,28,0)</f>
        <v>44</v>
      </c>
      <c r="AK238" s="12">
        <f>VLOOKUP($B238,[2]ok!$AY$9:$CO$434,29,0)</f>
        <v>35</v>
      </c>
      <c r="AL238" s="12">
        <f>VLOOKUP($B238,[2]ok!$AY$9:$CO$434,30,0)</f>
        <v>37</v>
      </c>
      <c r="AM238" s="12">
        <f>VLOOKUP($B238,[2]ok!$AY$9:$CO$434,31,0)</f>
        <v>30</v>
      </c>
      <c r="AN238" s="12">
        <f>VLOOKUP($B238,[2]ok!$AY$9:$CO$434,32,0)</f>
        <v>24</v>
      </c>
      <c r="AO238" s="12">
        <f>VLOOKUP($B238,[2]ok!$AY$9:$CO$434,33,0)</f>
        <v>18</v>
      </c>
      <c r="AP238" s="12">
        <f>VLOOKUP($B238,[2]ok!$AY$9:$CO$434,34,0)</f>
        <v>18</v>
      </c>
      <c r="AQ238" s="12">
        <f>VLOOKUP($B238,[2]ok!$AY$9:$CO$434,39,0)</f>
        <v>380</v>
      </c>
      <c r="AR238" s="12">
        <f>VLOOKUP($B238,[2]ok!$AY$9:$CO$434,40,0)</f>
        <v>33</v>
      </c>
      <c r="AS238" s="12">
        <f>VLOOKUP($B238,[2]ok!$AY$9:$CO$434,41,0)</f>
        <v>24</v>
      </c>
      <c r="AT238" s="12">
        <f>VLOOKUP($B238,[2]ok!$AY$9:$CO$434,42,0)</f>
        <v>149</v>
      </c>
      <c r="AU238" s="12">
        <f>VLOOKUP($B238,[2]ok!$AY$9:$CO$434,43,0)</f>
        <v>8</v>
      </c>
    </row>
    <row r="239" spans="1:47" s="10" customFormat="1" ht="12">
      <c r="A239" s="58">
        <v>238</v>
      </c>
      <c r="B239" s="58">
        <v>4558</v>
      </c>
      <c r="C239" s="59" t="s">
        <v>352</v>
      </c>
      <c r="D239" s="59" t="s">
        <v>334</v>
      </c>
      <c r="E239" s="59" t="s">
        <v>335</v>
      </c>
      <c r="F239" s="59" t="s">
        <v>234</v>
      </c>
      <c r="G239" s="12" t="s">
        <v>266</v>
      </c>
      <c r="H239" s="14">
        <f>B239</f>
        <v>4558</v>
      </c>
      <c r="I239" s="14">
        <f t="shared" si="56"/>
        <v>1099</v>
      </c>
      <c r="J239" s="12">
        <f>VLOOKUP($B239,'[1]METAS 2019'!$D$4:$Q$843,5,0)</f>
        <v>14</v>
      </c>
      <c r="K239" s="12">
        <f>VLOOKUP($B239,'[1]METAS 2019'!$D$4:$Q$843,4,0)</f>
        <v>13</v>
      </c>
      <c r="L239" s="12">
        <f>VLOOKUP($B239,'[1]METAS 2019'!$D$4:$Q$843,11,0)</f>
        <v>14</v>
      </c>
      <c r="M239" s="12">
        <f>VLOOKUP($B239,'[1]METAS 2019'!$D$4:$Q$843,12,0)</f>
        <v>24</v>
      </c>
      <c r="N239" s="12">
        <f>VLOOKUP($B239,'[1]METAS 2019'!$D$4:$Q$843,13,0)</f>
        <v>12</v>
      </c>
      <c r="O239" s="12">
        <f>VLOOKUP($B239,'[1]METAS 2019'!$D$4:$Q$843,14,0)</f>
        <v>11</v>
      </c>
      <c r="P239" s="12">
        <f>VLOOKUP($B239,[2]ok!$AY$9:$CO$434,8,0)</f>
        <v>19</v>
      </c>
      <c r="Q239" s="12">
        <f>VLOOKUP($B239,[2]ok!$AY$9:$CO$434,9,0)</f>
        <v>20</v>
      </c>
      <c r="R239" s="12">
        <f>VLOOKUP($B239,[2]ok!$AY$9:$CO$434,10,0)</f>
        <v>20</v>
      </c>
      <c r="S239" s="12">
        <f>VLOOKUP($B239,[2]ok!$AY$9:$CO$434,11,0)</f>
        <v>21</v>
      </c>
      <c r="T239" s="12">
        <f>VLOOKUP($B239,[2]ok!$AY$9:$CO$434,12,0)</f>
        <v>20</v>
      </c>
      <c r="U239" s="12">
        <f>VLOOKUP($B239,[2]ok!$AY$9:$CO$434,13,0)</f>
        <v>21</v>
      </c>
      <c r="V239" s="12">
        <f>VLOOKUP($B239,[2]ok!$AY$9:$CO$434,14,0)</f>
        <v>21</v>
      </c>
      <c r="W239" s="12">
        <f>VLOOKUP($B239,[2]ok!$AY$9:$CO$434,15,0)</f>
        <v>20</v>
      </c>
      <c r="X239" s="12">
        <f>VLOOKUP($B239,[2]ok!$AY$9:$CO$434,16,0)</f>
        <v>19</v>
      </c>
      <c r="Y239" s="12">
        <f>VLOOKUP($B239,[2]ok!$AY$9:$CO$434,17,0)</f>
        <v>18</v>
      </c>
      <c r="Z239" s="12">
        <f>VLOOKUP($B239,[2]ok!$AY$9:$CO$434,18,0)</f>
        <v>17</v>
      </c>
      <c r="AA239" s="12">
        <f>VLOOKUP($B239,[2]ok!$AY$9:$CO$434,19,0)</f>
        <v>16</v>
      </c>
      <c r="AB239" s="12">
        <f>VLOOKUP($B239,[2]ok!$AY$9:$CO$434,20,0)</f>
        <v>15</v>
      </c>
      <c r="AC239" s="12">
        <f>VLOOKUP($B239,[2]ok!$AY$9:$CO$434,21,0)</f>
        <v>14</v>
      </c>
      <c r="AD239" s="12">
        <f>VLOOKUP($B239,[2]ok!$AY$9:$CO$434,22,0)</f>
        <v>56</v>
      </c>
      <c r="AE239" s="12">
        <f>VLOOKUP($B239,[2]ok!$AY$9:$CO$434,23,0)</f>
        <v>73</v>
      </c>
      <c r="AF239" s="12">
        <f>VLOOKUP($B239,[2]ok!$AY$9:$CO$434,24,0)</f>
        <v>83</v>
      </c>
      <c r="AG239" s="12">
        <f>VLOOKUP($B239,[2]ok!$AY$9:$CO$434,25,0)</f>
        <v>75</v>
      </c>
      <c r="AH239" s="12">
        <f>VLOOKUP($B239,[2]ok!$AY$9:$CO$434,26,0)</f>
        <v>74</v>
      </c>
      <c r="AI239" s="12">
        <f>VLOOKUP($B239,[2]ok!$AY$9:$CO$434,27,0)</f>
        <v>72</v>
      </c>
      <c r="AJ239" s="12">
        <f>VLOOKUP($B239,[2]ok!$AY$9:$CO$434,28,0)</f>
        <v>68</v>
      </c>
      <c r="AK239" s="12">
        <f>VLOOKUP($B239,[2]ok!$AY$9:$CO$434,29,0)</f>
        <v>54</v>
      </c>
      <c r="AL239" s="12">
        <f>VLOOKUP($B239,[2]ok!$AY$9:$CO$434,30,0)</f>
        <v>57</v>
      </c>
      <c r="AM239" s="12">
        <f>VLOOKUP($B239,[2]ok!$AY$9:$CO$434,31,0)</f>
        <v>47</v>
      </c>
      <c r="AN239" s="12">
        <f>VLOOKUP($B239,[2]ok!$AY$9:$CO$434,32,0)</f>
        <v>37</v>
      </c>
      <c r="AO239" s="12">
        <f>VLOOKUP($B239,[2]ok!$AY$9:$CO$434,33,0)</f>
        <v>27</v>
      </c>
      <c r="AP239" s="12">
        <f>VLOOKUP($B239,[2]ok!$AY$9:$CO$434,34,0)</f>
        <v>27</v>
      </c>
      <c r="AQ239" s="12">
        <f>VLOOKUP($B239,[2]ok!$AY$9:$CO$434,39,0)</f>
        <v>591</v>
      </c>
      <c r="AR239" s="12">
        <f>VLOOKUP($B239,[2]ok!$AY$9:$CO$434,40,0)</f>
        <v>51</v>
      </c>
      <c r="AS239" s="12">
        <f>VLOOKUP($B239,[2]ok!$AY$9:$CO$434,41,0)</f>
        <v>37</v>
      </c>
      <c r="AT239" s="12">
        <f>VLOOKUP($B239,[2]ok!$AY$9:$CO$434,42,0)</f>
        <v>233</v>
      </c>
      <c r="AU239" s="12">
        <f>VLOOKUP($B239,[2]ok!$AY$9:$CO$434,43,0)</f>
        <v>16</v>
      </c>
    </row>
    <row r="240" spans="1:47" s="10" customFormat="1" ht="12">
      <c r="A240" s="70">
        <v>239</v>
      </c>
      <c r="B240" s="70"/>
      <c r="C240" s="73" t="s">
        <v>352</v>
      </c>
      <c r="D240" s="73" t="s">
        <v>334</v>
      </c>
      <c r="E240" s="73" t="s">
        <v>337</v>
      </c>
      <c r="F240" s="73" t="s">
        <v>337</v>
      </c>
      <c r="G240" s="68" t="s">
        <v>1214</v>
      </c>
      <c r="H240" s="67"/>
      <c r="I240" s="67">
        <f t="shared" si="56"/>
        <v>5321</v>
      </c>
      <c r="J240" s="68">
        <f t="shared" ref="J240:AU240" si="71">SUM(J241:J247)</f>
        <v>60</v>
      </c>
      <c r="K240" s="68">
        <f t="shared" si="71"/>
        <v>66</v>
      </c>
      <c r="L240" s="68">
        <f t="shared" si="71"/>
        <v>66</v>
      </c>
      <c r="M240" s="68">
        <f t="shared" si="71"/>
        <v>82</v>
      </c>
      <c r="N240" s="68">
        <f t="shared" si="71"/>
        <v>75</v>
      </c>
      <c r="O240" s="68">
        <f t="shared" si="71"/>
        <v>74</v>
      </c>
      <c r="P240" s="68">
        <f t="shared" si="71"/>
        <v>76</v>
      </c>
      <c r="Q240" s="68">
        <f t="shared" si="71"/>
        <v>79</v>
      </c>
      <c r="R240" s="68">
        <f t="shared" si="71"/>
        <v>83</v>
      </c>
      <c r="S240" s="68">
        <f t="shared" si="71"/>
        <v>91</v>
      </c>
      <c r="T240" s="68">
        <f t="shared" si="71"/>
        <v>88</v>
      </c>
      <c r="U240" s="68">
        <f t="shared" si="71"/>
        <v>93</v>
      </c>
      <c r="V240" s="68">
        <f t="shared" si="71"/>
        <v>97</v>
      </c>
      <c r="W240" s="68">
        <f t="shared" si="71"/>
        <v>95</v>
      </c>
      <c r="X240" s="68">
        <f t="shared" si="71"/>
        <v>97</v>
      </c>
      <c r="Y240" s="68">
        <f t="shared" si="71"/>
        <v>92</v>
      </c>
      <c r="Z240" s="68">
        <f t="shared" si="71"/>
        <v>91</v>
      </c>
      <c r="AA240" s="68">
        <f t="shared" si="71"/>
        <v>89</v>
      </c>
      <c r="AB240" s="68">
        <f t="shared" si="71"/>
        <v>82</v>
      </c>
      <c r="AC240" s="68">
        <f t="shared" si="71"/>
        <v>75</v>
      </c>
      <c r="AD240" s="68">
        <f t="shared" si="71"/>
        <v>328</v>
      </c>
      <c r="AE240" s="68">
        <f t="shared" si="71"/>
        <v>371</v>
      </c>
      <c r="AF240" s="68">
        <f t="shared" si="71"/>
        <v>434</v>
      </c>
      <c r="AG240" s="68">
        <f t="shared" si="71"/>
        <v>407</v>
      </c>
      <c r="AH240" s="68">
        <f t="shared" si="71"/>
        <v>378</v>
      </c>
      <c r="AI240" s="68">
        <f t="shared" si="71"/>
        <v>341</v>
      </c>
      <c r="AJ240" s="68">
        <f t="shared" si="71"/>
        <v>310</v>
      </c>
      <c r="AK240" s="68">
        <f t="shared" si="71"/>
        <v>262</v>
      </c>
      <c r="AL240" s="68">
        <f t="shared" si="71"/>
        <v>230</v>
      </c>
      <c r="AM240" s="68">
        <f t="shared" si="71"/>
        <v>251</v>
      </c>
      <c r="AN240" s="68">
        <f t="shared" si="71"/>
        <v>158</v>
      </c>
      <c r="AO240" s="68">
        <f t="shared" si="71"/>
        <v>96</v>
      </c>
      <c r="AP240" s="68">
        <f t="shared" si="71"/>
        <v>104</v>
      </c>
      <c r="AQ240" s="68">
        <f t="shared" si="71"/>
        <v>2640</v>
      </c>
      <c r="AR240" s="68">
        <f t="shared" si="71"/>
        <v>224</v>
      </c>
      <c r="AS240" s="68">
        <f t="shared" si="71"/>
        <v>201</v>
      </c>
      <c r="AT240" s="68">
        <f t="shared" si="71"/>
        <v>1116</v>
      </c>
      <c r="AU240" s="68">
        <f t="shared" si="71"/>
        <v>55</v>
      </c>
    </row>
    <row r="241" spans="1:47" s="10" customFormat="1" ht="12">
      <c r="A241" s="58">
        <v>240</v>
      </c>
      <c r="B241" s="58">
        <v>4532</v>
      </c>
      <c r="C241" s="59" t="s">
        <v>352</v>
      </c>
      <c r="D241" s="59" t="s">
        <v>334</v>
      </c>
      <c r="E241" s="59" t="s">
        <v>337</v>
      </c>
      <c r="F241" s="59" t="s">
        <v>229</v>
      </c>
      <c r="G241" s="12" t="s">
        <v>283</v>
      </c>
      <c r="H241" s="14">
        <f t="shared" ref="H241:H247" si="72">B241</f>
        <v>4532</v>
      </c>
      <c r="I241" s="14">
        <f t="shared" si="56"/>
        <v>1133</v>
      </c>
      <c r="J241" s="12">
        <f>VLOOKUP($B241,'[1]METAS 2019'!$D$4:$Q$843,5,0)</f>
        <v>12</v>
      </c>
      <c r="K241" s="12">
        <f>VLOOKUP($B241,'[1]METAS 2019'!$D$4:$Q$843,4,0)</f>
        <v>14</v>
      </c>
      <c r="L241" s="12">
        <f>VLOOKUP($B241,'[1]METAS 2019'!$D$4:$Q$843,11,0)</f>
        <v>9</v>
      </c>
      <c r="M241" s="12">
        <f>VLOOKUP($B241,'[1]METAS 2019'!$D$4:$Q$843,12,0)</f>
        <v>11</v>
      </c>
      <c r="N241" s="12">
        <f>VLOOKUP($B241,'[1]METAS 2019'!$D$4:$Q$843,13,0)</f>
        <v>15</v>
      </c>
      <c r="O241" s="12">
        <f>VLOOKUP($B241,'[1]METAS 2019'!$D$4:$Q$843,14,0)</f>
        <v>16</v>
      </c>
      <c r="P241" s="12">
        <f>VLOOKUP($B241,[2]ok!$AY$9:$CO$434,8,0)</f>
        <v>18</v>
      </c>
      <c r="Q241" s="12">
        <f>VLOOKUP($B241,[2]ok!$AY$9:$CO$434,9,0)</f>
        <v>18</v>
      </c>
      <c r="R241" s="12">
        <f>VLOOKUP($B241,[2]ok!$AY$9:$CO$434,10,0)</f>
        <v>18</v>
      </c>
      <c r="S241" s="12">
        <f>VLOOKUP($B241,[2]ok!$AY$9:$CO$434,11,0)</f>
        <v>19</v>
      </c>
      <c r="T241" s="12">
        <f>VLOOKUP($B241,[2]ok!$AY$9:$CO$434,12,0)</f>
        <v>17</v>
      </c>
      <c r="U241" s="12">
        <f>VLOOKUP($B241,[2]ok!$AY$9:$CO$434,13,0)</f>
        <v>18</v>
      </c>
      <c r="V241" s="12">
        <f>VLOOKUP($B241,[2]ok!$AY$9:$CO$434,14,0)</f>
        <v>18</v>
      </c>
      <c r="W241" s="12">
        <f>VLOOKUP($B241,[2]ok!$AY$9:$CO$434,15,0)</f>
        <v>17</v>
      </c>
      <c r="X241" s="12">
        <f>VLOOKUP($B241,[2]ok!$AY$9:$CO$434,16,0)</f>
        <v>19</v>
      </c>
      <c r="Y241" s="12">
        <f>VLOOKUP($B241,[2]ok!$AY$9:$CO$434,17,0)</f>
        <v>19</v>
      </c>
      <c r="Z241" s="12">
        <f>VLOOKUP($B241,[2]ok!$AY$9:$CO$434,18,0)</f>
        <v>20</v>
      </c>
      <c r="AA241" s="12">
        <f>VLOOKUP($B241,[2]ok!$AY$9:$CO$434,19,0)</f>
        <v>20</v>
      </c>
      <c r="AB241" s="12">
        <f>VLOOKUP($B241,[2]ok!$AY$9:$CO$434,20,0)</f>
        <v>19</v>
      </c>
      <c r="AC241" s="12">
        <f>VLOOKUP($B241,[2]ok!$AY$9:$CO$434,21,0)</f>
        <v>16</v>
      </c>
      <c r="AD241" s="12">
        <f>VLOOKUP($B241,[2]ok!$AY$9:$CO$434,22,0)</f>
        <v>67</v>
      </c>
      <c r="AE241" s="12">
        <f>VLOOKUP($B241,[2]ok!$AY$9:$CO$434,23,0)</f>
        <v>94</v>
      </c>
      <c r="AF241" s="12">
        <f>VLOOKUP($B241,[2]ok!$AY$9:$CO$434,24,0)</f>
        <v>101</v>
      </c>
      <c r="AG241" s="12">
        <f>VLOOKUP($B241,[2]ok!$AY$9:$CO$434,25,0)</f>
        <v>94</v>
      </c>
      <c r="AH241" s="12">
        <f>VLOOKUP($B241,[2]ok!$AY$9:$CO$434,26,0)</f>
        <v>82</v>
      </c>
      <c r="AI241" s="12">
        <f>VLOOKUP($B241,[2]ok!$AY$9:$CO$434,27,0)</f>
        <v>68</v>
      </c>
      <c r="AJ241" s="12">
        <f>VLOOKUP($B241,[2]ok!$AY$9:$CO$434,28,0)</f>
        <v>60</v>
      </c>
      <c r="AK241" s="12">
        <f>VLOOKUP($B241,[2]ok!$AY$9:$CO$434,29,0)</f>
        <v>64</v>
      </c>
      <c r="AL241" s="12">
        <f>VLOOKUP($B241,[2]ok!$AY$9:$CO$434,30,0)</f>
        <v>46</v>
      </c>
      <c r="AM241" s="12">
        <f>VLOOKUP($B241,[2]ok!$AY$9:$CO$434,31,0)</f>
        <v>60</v>
      </c>
      <c r="AN241" s="12">
        <f>VLOOKUP($B241,[2]ok!$AY$9:$CO$434,32,0)</f>
        <v>30</v>
      </c>
      <c r="AO241" s="12">
        <f>VLOOKUP($B241,[2]ok!$AY$9:$CO$434,33,0)</f>
        <v>15</v>
      </c>
      <c r="AP241" s="12">
        <f>VLOOKUP($B241,[2]ok!$AY$9:$CO$434,34,0)</f>
        <v>19</v>
      </c>
      <c r="AQ241" s="12">
        <f>VLOOKUP($B241,[2]ok!$AY$9:$CO$434,39,0)</f>
        <v>587</v>
      </c>
      <c r="AR241" s="12">
        <f>VLOOKUP($B241,[2]ok!$AY$9:$CO$434,40,0)</f>
        <v>46</v>
      </c>
      <c r="AS241" s="12">
        <f>VLOOKUP($B241,[2]ok!$AY$9:$CO$434,41,0)</f>
        <v>41</v>
      </c>
      <c r="AT241" s="12">
        <f>VLOOKUP($B241,[2]ok!$AY$9:$CO$434,42,0)</f>
        <v>256</v>
      </c>
      <c r="AU241" s="12">
        <f>VLOOKUP($B241,[2]ok!$AY$9:$CO$434,43,0)</f>
        <v>10</v>
      </c>
    </row>
    <row r="242" spans="1:47" s="10" customFormat="1" ht="12">
      <c r="A242" s="58">
        <v>241</v>
      </c>
      <c r="B242" s="58">
        <v>4533</v>
      </c>
      <c r="C242" s="59" t="s">
        <v>352</v>
      </c>
      <c r="D242" s="59" t="s">
        <v>334</v>
      </c>
      <c r="E242" s="59" t="s">
        <v>337</v>
      </c>
      <c r="F242" s="59" t="s">
        <v>230</v>
      </c>
      <c r="G242" s="12" t="s">
        <v>266</v>
      </c>
      <c r="H242" s="14">
        <f t="shared" si="72"/>
        <v>4533</v>
      </c>
      <c r="I242" s="14">
        <f t="shared" si="56"/>
        <v>385</v>
      </c>
      <c r="J242" s="12">
        <f>VLOOKUP($B242,'[1]METAS 2019'!$D$4:$Q$843,5,0)</f>
        <v>4</v>
      </c>
      <c r="K242" s="12">
        <f>VLOOKUP($B242,'[1]METAS 2019'!$D$4:$Q$843,4,0)</f>
        <v>7</v>
      </c>
      <c r="L242" s="12">
        <f>VLOOKUP($B242,'[1]METAS 2019'!$D$4:$Q$843,11,0)</f>
        <v>1</v>
      </c>
      <c r="M242" s="12">
        <f>VLOOKUP($B242,'[1]METAS 2019'!$D$4:$Q$843,12,0)</f>
        <v>4</v>
      </c>
      <c r="N242" s="12">
        <f>VLOOKUP($B242,'[1]METAS 2019'!$D$4:$Q$843,13,0)</f>
        <v>7</v>
      </c>
      <c r="O242" s="12">
        <f>VLOOKUP($B242,'[1]METAS 2019'!$D$4:$Q$843,14,0)</f>
        <v>6</v>
      </c>
      <c r="P242" s="12">
        <f>VLOOKUP($B242,[2]ok!$AY$9:$CO$434,8,0)</f>
        <v>6</v>
      </c>
      <c r="Q242" s="12">
        <f>VLOOKUP($B242,[2]ok!$AY$9:$CO$434,9,0)</f>
        <v>6</v>
      </c>
      <c r="R242" s="12">
        <f>VLOOKUP($B242,[2]ok!$AY$9:$CO$434,10,0)</f>
        <v>6</v>
      </c>
      <c r="S242" s="12">
        <f>VLOOKUP($B242,[2]ok!$AY$9:$CO$434,11,0)</f>
        <v>7</v>
      </c>
      <c r="T242" s="12">
        <f>VLOOKUP($B242,[2]ok!$AY$9:$CO$434,12,0)</f>
        <v>6</v>
      </c>
      <c r="U242" s="12">
        <f>VLOOKUP($B242,[2]ok!$AY$9:$CO$434,13,0)</f>
        <v>6</v>
      </c>
      <c r="V242" s="12">
        <f>VLOOKUP($B242,[2]ok!$AY$9:$CO$434,14,0)</f>
        <v>6</v>
      </c>
      <c r="W242" s="12">
        <f>VLOOKUP($B242,[2]ok!$AY$9:$CO$434,15,0)</f>
        <v>6</v>
      </c>
      <c r="X242" s="12">
        <f>VLOOKUP($B242,[2]ok!$AY$9:$CO$434,16,0)</f>
        <v>6</v>
      </c>
      <c r="Y242" s="12">
        <f>VLOOKUP($B242,[2]ok!$AY$9:$CO$434,17,0)</f>
        <v>7</v>
      </c>
      <c r="Z242" s="12">
        <f>VLOOKUP($B242,[2]ok!$AY$9:$CO$434,18,0)</f>
        <v>7</v>
      </c>
      <c r="AA242" s="12">
        <f>VLOOKUP($B242,[2]ok!$AY$9:$CO$434,19,0)</f>
        <v>7</v>
      </c>
      <c r="AB242" s="12">
        <f>VLOOKUP($B242,[2]ok!$AY$9:$CO$434,20,0)</f>
        <v>6</v>
      </c>
      <c r="AC242" s="12">
        <f>VLOOKUP($B242,[2]ok!$AY$9:$CO$434,21,0)</f>
        <v>5</v>
      </c>
      <c r="AD242" s="12">
        <f>VLOOKUP($B242,[2]ok!$AY$9:$CO$434,22,0)</f>
        <v>23</v>
      </c>
      <c r="AE242" s="12">
        <f>VLOOKUP($B242,[2]ok!$AY$9:$CO$434,23,0)</f>
        <v>31</v>
      </c>
      <c r="AF242" s="12">
        <f>VLOOKUP($B242,[2]ok!$AY$9:$CO$434,24,0)</f>
        <v>34</v>
      </c>
      <c r="AG242" s="12">
        <f>VLOOKUP($B242,[2]ok!$AY$9:$CO$434,25,0)</f>
        <v>31</v>
      </c>
      <c r="AH242" s="12">
        <f>VLOOKUP($B242,[2]ok!$AY$9:$CO$434,26,0)</f>
        <v>27</v>
      </c>
      <c r="AI242" s="12">
        <f>VLOOKUP($B242,[2]ok!$AY$9:$CO$434,27,0)</f>
        <v>23</v>
      </c>
      <c r="AJ242" s="12">
        <f>VLOOKUP($B242,[2]ok!$AY$9:$CO$434,28,0)</f>
        <v>20</v>
      </c>
      <c r="AK242" s="12">
        <f>VLOOKUP($B242,[2]ok!$AY$9:$CO$434,29,0)</f>
        <v>22</v>
      </c>
      <c r="AL242" s="12">
        <f>VLOOKUP($B242,[2]ok!$AY$9:$CO$434,30,0)</f>
        <v>16</v>
      </c>
      <c r="AM242" s="12">
        <f>VLOOKUP($B242,[2]ok!$AY$9:$CO$434,31,0)</f>
        <v>20</v>
      </c>
      <c r="AN242" s="12">
        <f>VLOOKUP($B242,[2]ok!$AY$9:$CO$434,32,0)</f>
        <v>10</v>
      </c>
      <c r="AO242" s="12">
        <f>VLOOKUP($B242,[2]ok!$AY$9:$CO$434,33,0)</f>
        <v>5</v>
      </c>
      <c r="AP242" s="12">
        <f>VLOOKUP($B242,[2]ok!$AY$9:$CO$434,34,0)</f>
        <v>7</v>
      </c>
      <c r="AQ242" s="12">
        <f>VLOOKUP($B242,[2]ok!$AY$9:$CO$434,39,0)</f>
        <v>196</v>
      </c>
      <c r="AR242" s="12">
        <f>VLOOKUP($B242,[2]ok!$AY$9:$CO$434,40,0)</f>
        <v>15</v>
      </c>
      <c r="AS242" s="12">
        <f>VLOOKUP($B242,[2]ok!$AY$9:$CO$434,41,0)</f>
        <v>14</v>
      </c>
      <c r="AT242" s="12">
        <f>VLOOKUP($B242,[2]ok!$AY$9:$CO$434,42,0)</f>
        <v>86</v>
      </c>
      <c r="AU242" s="12">
        <f>VLOOKUP($B242,[2]ok!$AY$9:$CO$434,43,0)</f>
        <v>4</v>
      </c>
    </row>
    <row r="243" spans="1:47" s="10" customFormat="1" ht="12">
      <c r="A243" s="58">
        <v>242</v>
      </c>
      <c r="B243" s="58">
        <v>4534</v>
      </c>
      <c r="C243" s="59" t="s">
        <v>352</v>
      </c>
      <c r="D243" s="59" t="s">
        <v>334</v>
      </c>
      <c r="E243" s="59" t="s">
        <v>337</v>
      </c>
      <c r="F243" s="59" t="s">
        <v>214</v>
      </c>
      <c r="G243" s="12" t="s">
        <v>271</v>
      </c>
      <c r="H243" s="14">
        <f t="shared" si="72"/>
        <v>4534</v>
      </c>
      <c r="I243" s="14">
        <f t="shared" si="56"/>
        <v>1261</v>
      </c>
      <c r="J243" s="12">
        <f>VLOOKUP($B243,'[1]METAS 2019'!$D$4:$Q$843,5,0)</f>
        <v>11</v>
      </c>
      <c r="K243" s="12">
        <f>VLOOKUP($B243,'[1]METAS 2019'!$D$4:$Q$843,4,0)</f>
        <v>13</v>
      </c>
      <c r="L243" s="12">
        <f>VLOOKUP($B243,'[1]METAS 2019'!$D$4:$Q$843,11,0)</f>
        <v>23</v>
      </c>
      <c r="M243" s="12">
        <f>VLOOKUP($B243,'[1]METAS 2019'!$D$4:$Q$843,12,0)</f>
        <v>20</v>
      </c>
      <c r="N243" s="12">
        <f>VLOOKUP($B243,'[1]METAS 2019'!$D$4:$Q$843,13,0)</f>
        <v>15</v>
      </c>
      <c r="O243" s="12">
        <f>VLOOKUP($B243,'[1]METAS 2019'!$D$4:$Q$843,14,0)</f>
        <v>15</v>
      </c>
      <c r="P243" s="12">
        <f>VLOOKUP($B243,[2]ok!$AY$9:$CO$434,8,0)</f>
        <v>16</v>
      </c>
      <c r="Q243" s="12">
        <f>VLOOKUP($B243,[2]ok!$AY$9:$CO$434,9,0)</f>
        <v>17</v>
      </c>
      <c r="R243" s="12">
        <f>VLOOKUP($B243,[2]ok!$AY$9:$CO$434,10,0)</f>
        <v>19</v>
      </c>
      <c r="S243" s="12">
        <f>VLOOKUP($B243,[2]ok!$AY$9:$CO$434,11,0)</f>
        <v>21</v>
      </c>
      <c r="T243" s="12">
        <f>VLOOKUP($B243,[2]ok!$AY$9:$CO$434,12,0)</f>
        <v>21</v>
      </c>
      <c r="U243" s="12">
        <f>VLOOKUP($B243,[2]ok!$AY$9:$CO$434,13,0)</f>
        <v>23</v>
      </c>
      <c r="V243" s="12">
        <f>VLOOKUP($B243,[2]ok!$AY$9:$CO$434,14,0)</f>
        <v>24</v>
      </c>
      <c r="W243" s="12">
        <f>VLOOKUP($B243,[2]ok!$AY$9:$CO$434,15,0)</f>
        <v>25</v>
      </c>
      <c r="X243" s="12">
        <f>VLOOKUP($B243,[2]ok!$AY$9:$CO$434,16,0)</f>
        <v>25</v>
      </c>
      <c r="Y243" s="12">
        <f>VLOOKUP($B243,[2]ok!$AY$9:$CO$434,17,0)</f>
        <v>21</v>
      </c>
      <c r="Z243" s="12">
        <f>VLOOKUP($B243,[2]ok!$AY$9:$CO$434,18,0)</f>
        <v>20</v>
      </c>
      <c r="AA243" s="12">
        <f>VLOOKUP($B243,[2]ok!$AY$9:$CO$434,19,0)</f>
        <v>20</v>
      </c>
      <c r="AB243" s="12">
        <f>VLOOKUP($B243,[2]ok!$AY$9:$CO$434,20,0)</f>
        <v>18</v>
      </c>
      <c r="AC243" s="12">
        <f>VLOOKUP($B243,[2]ok!$AY$9:$CO$434,21,0)</f>
        <v>19</v>
      </c>
      <c r="AD243" s="12">
        <f>VLOOKUP($B243,[2]ok!$AY$9:$CO$434,22,0)</f>
        <v>76</v>
      </c>
      <c r="AE243" s="12">
        <f>VLOOKUP($B243,[2]ok!$AY$9:$CO$434,23,0)</f>
        <v>71</v>
      </c>
      <c r="AF243" s="12">
        <f>VLOOKUP($B243,[2]ok!$AY$9:$CO$434,24,0)</f>
        <v>97</v>
      </c>
      <c r="AG243" s="12">
        <f>VLOOKUP($B243,[2]ok!$AY$9:$CO$434,25,0)</f>
        <v>91</v>
      </c>
      <c r="AH243" s="12">
        <f>VLOOKUP($B243,[2]ok!$AY$9:$CO$434,26,0)</f>
        <v>89</v>
      </c>
      <c r="AI243" s="12">
        <f>VLOOKUP($B243,[2]ok!$AY$9:$CO$434,27,0)</f>
        <v>92</v>
      </c>
      <c r="AJ243" s="12">
        <f>VLOOKUP($B243,[2]ok!$AY$9:$CO$434,28,0)</f>
        <v>80</v>
      </c>
      <c r="AK243" s="12">
        <f>VLOOKUP($B243,[2]ok!$AY$9:$CO$434,29,0)</f>
        <v>68</v>
      </c>
      <c r="AL243" s="12">
        <f>VLOOKUP($B243,[2]ok!$AY$9:$CO$434,30,0)</f>
        <v>63</v>
      </c>
      <c r="AM243" s="12">
        <f>VLOOKUP($B243,[2]ok!$AY$9:$CO$434,31,0)</f>
        <v>54</v>
      </c>
      <c r="AN243" s="12">
        <f>VLOOKUP($B243,[2]ok!$AY$9:$CO$434,32,0)</f>
        <v>36</v>
      </c>
      <c r="AO243" s="12">
        <f>VLOOKUP($B243,[2]ok!$AY$9:$CO$434,33,0)</f>
        <v>28</v>
      </c>
      <c r="AP243" s="12">
        <f>VLOOKUP($B243,[2]ok!$AY$9:$CO$434,34,0)</f>
        <v>30</v>
      </c>
      <c r="AQ243" s="12">
        <f>VLOOKUP($B243,[2]ok!$AY$9:$CO$434,39,0)</f>
        <v>634</v>
      </c>
      <c r="AR243" s="12">
        <f>VLOOKUP($B243,[2]ok!$AY$9:$CO$434,40,0)</f>
        <v>54</v>
      </c>
      <c r="AS243" s="12">
        <f>VLOOKUP($B243,[2]ok!$AY$9:$CO$434,41,0)</f>
        <v>52</v>
      </c>
      <c r="AT243" s="12">
        <f>VLOOKUP($B243,[2]ok!$AY$9:$CO$434,42,0)</f>
        <v>267</v>
      </c>
      <c r="AU243" s="12">
        <f>VLOOKUP($B243,[2]ok!$AY$9:$CO$434,43,0)</f>
        <v>10</v>
      </c>
    </row>
    <row r="244" spans="1:47" s="10" customFormat="1" ht="12">
      <c r="A244" s="58">
        <v>243</v>
      </c>
      <c r="B244" s="58">
        <v>4536</v>
      </c>
      <c r="C244" s="59" t="s">
        <v>352</v>
      </c>
      <c r="D244" s="59" t="s">
        <v>334</v>
      </c>
      <c r="E244" s="59" t="s">
        <v>337</v>
      </c>
      <c r="F244" s="59" t="s">
        <v>235</v>
      </c>
      <c r="G244" s="12" t="s">
        <v>266</v>
      </c>
      <c r="H244" s="14">
        <f t="shared" si="72"/>
        <v>4536</v>
      </c>
      <c r="I244" s="14">
        <f t="shared" si="56"/>
        <v>369</v>
      </c>
      <c r="J244" s="12">
        <f>VLOOKUP($B244,'[1]METAS 2019'!$D$4:$Q$843,5,0)</f>
        <v>5</v>
      </c>
      <c r="K244" s="12">
        <f>VLOOKUP($B244,'[1]METAS 2019'!$D$4:$Q$843,4,0)</f>
        <v>4</v>
      </c>
      <c r="L244" s="12">
        <f>VLOOKUP($B244,'[1]METAS 2019'!$D$4:$Q$843,11,0)</f>
        <v>6</v>
      </c>
      <c r="M244" s="12">
        <f>VLOOKUP($B244,'[1]METAS 2019'!$D$4:$Q$843,12,0)</f>
        <v>6</v>
      </c>
      <c r="N244" s="12">
        <f>VLOOKUP($B244,'[1]METAS 2019'!$D$4:$Q$843,13,0)</f>
        <v>5</v>
      </c>
      <c r="O244" s="12">
        <f>VLOOKUP($B244,'[1]METAS 2019'!$D$4:$Q$843,14,0)</f>
        <v>4</v>
      </c>
      <c r="P244" s="12">
        <f>VLOOKUP($B244,[2]ok!$AY$9:$CO$434,8,0)</f>
        <v>5</v>
      </c>
      <c r="Q244" s="12">
        <f>VLOOKUP($B244,[2]ok!$AY$9:$CO$434,9,0)</f>
        <v>6</v>
      </c>
      <c r="R244" s="12">
        <f>VLOOKUP($B244,[2]ok!$AY$9:$CO$434,10,0)</f>
        <v>6</v>
      </c>
      <c r="S244" s="12">
        <f>VLOOKUP($B244,[2]ok!$AY$9:$CO$434,11,0)</f>
        <v>6</v>
      </c>
      <c r="T244" s="12">
        <f>VLOOKUP($B244,[2]ok!$AY$9:$CO$434,12,0)</f>
        <v>6</v>
      </c>
      <c r="U244" s="12">
        <f>VLOOKUP($B244,[2]ok!$AY$9:$CO$434,13,0)</f>
        <v>7</v>
      </c>
      <c r="V244" s="12">
        <f>VLOOKUP($B244,[2]ok!$AY$9:$CO$434,14,0)</f>
        <v>7</v>
      </c>
      <c r="W244" s="12">
        <f>VLOOKUP($B244,[2]ok!$AY$9:$CO$434,15,0)</f>
        <v>7</v>
      </c>
      <c r="X244" s="12">
        <f>VLOOKUP($B244,[2]ok!$AY$9:$CO$434,16,0)</f>
        <v>7</v>
      </c>
      <c r="Y244" s="12">
        <f>VLOOKUP($B244,[2]ok!$AY$9:$CO$434,17,0)</f>
        <v>7</v>
      </c>
      <c r="Z244" s="12">
        <f>VLOOKUP($B244,[2]ok!$AY$9:$CO$434,18,0)</f>
        <v>6</v>
      </c>
      <c r="AA244" s="12">
        <f>VLOOKUP($B244,[2]ok!$AY$9:$CO$434,19,0)</f>
        <v>6</v>
      </c>
      <c r="AB244" s="12">
        <f>VLOOKUP($B244,[2]ok!$AY$9:$CO$434,20,0)</f>
        <v>6</v>
      </c>
      <c r="AC244" s="12">
        <f>VLOOKUP($B244,[2]ok!$AY$9:$CO$434,21,0)</f>
        <v>5</v>
      </c>
      <c r="AD244" s="12">
        <f>VLOOKUP($B244,[2]ok!$AY$9:$CO$434,22,0)</f>
        <v>24</v>
      </c>
      <c r="AE244" s="12">
        <f>VLOOKUP($B244,[2]ok!$AY$9:$CO$434,23,0)</f>
        <v>26</v>
      </c>
      <c r="AF244" s="12">
        <f>VLOOKUP($B244,[2]ok!$AY$9:$CO$434,24,0)</f>
        <v>30</v>
      </c>
      <c r="AG244" s="12">
        <f>VLOOKUP($B244,[2]ok!$AY$9:$CO$434,25,0)</f>
        <v>28</v>
      </c>
      <c r="AH244" s="12">
        <f>VLOOKUP($B244,[2]ok!$AY$9:$CO$434,26,0)</f>
        <v>26</v>
      </c>
      <c r="AI244" s="12">
        <f>VLOOKUP($B244,[2]ok!$AY$9:$CO$434,27,0)</f>
        <v>23</v>
      </c>
      <c r="AJ244" s="12">
        <f>VLOOKUP($B244,[2]ok!$AY$9:$CO$434,28,0)</f>
        <v>22</v>
      </c>
      <c r="AK244" s="12">
        <f>VLOOKUP($B244,[2]ok!$AY$9:$CO$434,29,0)</f>
        <v>15</v>
      </c>
      <c r="AL244" s="12">
        <f>VLOOKUP($B244,[2]ok!$AY$9:$CO$434,30,0)</f>
        <v>15</v>
      </c>
      <c r="AM244" s="12">
        <f>VLOOKUP($B244,[2]ok!$AY$9:$CO$434,31,0)</f>
        <v>17</v>
      </c>
      <c r="AN244" s="12">
        <f>VLOOKUP($B244,[2]ok!$AY$9:$CO$434,32,0)</f>
        <v>12</v>
      </c>
      <c r="AO244" s="12">
        <f>VLOOKUP($B244,[2]ok!$AY$9:$CO$434,33,0)</f>
        <v>7</v>
      </c>
      <c r="AP244" s="12">
        <f>VLOOKUP($B244,[2]ok!$AY$9:$CO$434,34,0)</f>
        <v>7</v>
      </c>
      <c r="AQ244" s="12">
        <f>VLOOKUP($B244,[2]ok!$AY$9:$CO$434,39,0)</f>
        <v>179</v>
      </c>
      <c r="AR244" s="12">
        <f>VLOOKUP($B244,[2]ok!$AY$9:$CO$434,40,0)</f>
        <v>16</v>
      </c>
      <c r="AS244" s="12">
        <f>VLOOKUP($B244,[2]ok!$AY$9:$CO$434,41,0)</f>
        <v>14</v>
      </c>
      <c r="AT244" s="12">
        <f>VLOOKUP($B244,[2]ok!$AY$9:$CO$434,42,0)</f>
        <v>74</v>
      </c>
      <c r="AU244" s="12">
        <f>VLOOKUP($B244,[2]ok!$AY$9:$CO$434,43,0)</f>
        <v>6</v>
      </c>
    </row>
    <row r="245" spans="1:47" s="10" customFormat="1" ht="12">
      <c r="A245" s="58">
        <v>244</v>
      </c>
      <c r="B245" s="58">
        <v>4537</v>
      </c>
      <c r="C245" s="59" t="s">
        <v>352</v>
      </c>
      <c r="D245" s="59" t="s">
        <v>334</v>
      </c>
      <c r="E245" s="59" t="s">
        <v>337</v>
      </c>
      <c r="F245" s="59" t="s">
        <v>236</v>
      </c>
      <c r="G245" s="12" t="s">
        <v>271</v>
      </c>
      <c r="H245" s="14">
        <f t="shared" si="72"/>
        <v>4537</v>
      </c>
      <c r="I245" s="14">
        <f t="shared" si="56"/>
        <v>1568</v>
      </c>
      <c r="J245" s="12">
        <f>VLOOKUP($B245,'[1]METAS 2019'!$D$4:$Q$843,5,0)</f>
        <v>21</v>
      </c>
      <c r="K245" s="12">
        <f>VLOOKUP($B245,'[1]METAS 2019'!$D$4:$Q$843,4,0)</f>
        <v>19</v>
      </c>
      <c r="L245" s="12">
        <f>VLOOKUP($B245,'[1]METAS 2019'!$D$4:$Q$843,11,0)</f>
        <v>18</v>
      </c>
      <c r="M245" s="12">
        <f>VLOOKUP($B245,'[1]METAS 2019'!$D$4:$Q$843,12,0)</f>
        <v>30</v>
      </c>
      <c r="N245" s="12">
        <f>VLOOKUP($B245,'[1]METAS 2019'!$D$4:$Q$843,13,0)</f>
        <v>23</v>
      </c>
      <c r="O245" s="12">
        <f>VLOOKUP($B245,'[1]METAS 2019'!$D$4:$Q$843,14,0)</f>
        <v>26</v>
      </c>
      <c r="P245" s="12">
        <f>VLOOKUP($B245,[2]ok!$AY$9:$CO$434,8,0)</f>
        <v>23</v>
      </c>
      <c r="Q245" s="12">
        <f>VLOOKUP($B245,[2]ok!$AY$9:$CO$434,9,0)</f>
        <v>23</v>
      </c>
      <c r="R245" s="12">
        <f>VLOOKUP($B245,[2]ok!$AY$9:$CO$434,10,0)</f>
        <v>24</v>
      </c>
      <c r="S245" s="12">
        <f>VLOOKUP($B245,[2]ok!$AY$9:$CO$434,11,0)</f>
        <v>28</v>
      </c>
      <c r="T245" s="12">
        <f>VLOOKUP($B245,[2]ok!$AY$9:$CO$434,12,0)</f>
        <v>28</v>
      </c>
      <c r="U245" s="12">
        <f>VLOOKUP($B245,[2]ok!$AY$9:$CO$434,13,0)</f>
        <v>28</v>
      </c>
      <c r="V245" s="12">
        <f>VLOOKUP($B245,[2]ok!$AY$9:$CO$434,14,0)</f>
        <v>31</v>
      </c>
      <c r="W245" s="12">
        <f>VLOOKUP($B245,[2]ok!$AY$9:$CO$434,15,0)</f>
        <v>29</v>
      </c>
      <c r="X245" s="12">
        <f>VLOOKUP($B245,[2]ok!$AY$9:$CO$434,16,0)</f>
        <v>29</v>
      </c>
      <c r="Y245" s="12">
        <f>VLOOKUP($B245,[2]ok!$AY$9:$CO$434,17,0)</f>
        <v>27</v>
      </c>
      <c r="Z245" s="12">
        <f>VLOOKUP($B245,[2]ok!$AY$9:$CO$434,18,0)</f>
        <v>28</v>
      </c>
      <c r="AA245" s="12">
        <f>VLOOKUP($B245,[2]ok!$AY$9:$CO$434,19,0)</f>
        <v>26</v>
      </c>
      <c r="AB245" s="12">
        <f>VLOOKUP($B245,[2]ok!$AY$9:$CO$434,20,0)</f>
        <v>24</v>
      </c>
      <c r="AC245" s="12">
        <f>VLOOKUP($B245,[2]ok!$AY$9:$CO$434,21,0)</f>
        <v>21</v>
      </c>
      <c r="AD245" s="12">
        <f>VLOOKUP($B245,[2]ok!$AY$9:$CO$434,22,0)</f>
        <v>100</v>
      </c>
      <c r="AE245" s="12">
        <f>VLOOKUP($B245,[2]ok!$AY$9:$CO$434,23,0)</f>
        <v>110</v>
      </c>
      <c r="AF245" s="12">
        <f>VLOOKUP($B245,[2]ok!$AY$9:$CO$434,24,0)</f>
        <v>124</v>
      </c>
      <c r="AG245" s="12">
        <f>VLOOKUP($B245,[2]ok!$AY$9:$CO$434,25,0)</f>
        <v>118</v>
      </c>
      <c r="AH245" s="12">
        <f>VLOOKUP($B245,[2]ok!$AY$9:$CO$434,26,0)</f>
        <v>112</v>
      </c>
      <c r="AI245" s="12">
        <f>VLOOKUP($B245,[2]ok!$AY$9:$CO$434,27,0)</f>
        <v>95</v>
      </c>
      <c r="AJ245" s="12">
        <f>VLOOKUP($B245,[2]ok!$AY$9:$CO$434,28,0)</f>
        <v>92</v>
      </c>
      <c r="AK245" s="12">
        <f>VLOOKUP($B245,[2]ok!$AY$9:$CO$434,29,0)</f>
        <v>66</v>
      </c>
      <c r="AL245" s="12">
        <f>VLOOKUP($B245,[2]ok!$AY$9:$CO$434,30,0)</f>
        <v>63</v>
      </c>
      <c r="AM245" s="12">
        <f>VLOOKUP($B245,[2]ok!$AY$9:$CO$434,31,0)</f>
        <v>73</v>
      </c>
      <c r="AN245" s="12">
        <f>VLOOKUP($B245,[2]ok!$AY$9:$CO$434,32,0)</f>
        <v>51</v>
      </c>
      <c r="AO245" s="12">
        <f>VLOOKUP($B245,[2]ok!$AY$9:$CO$434,33,0)</f>
        <v>29</v>
      </c>
      <c r="AP245" s="12">
        <f>VLOOKUP($B245,[2]ok!$AY$9:$CO$434,34,0)</f>
        <v>29</v>
      </c>
      <c r="AQ245" s="12">
        <f>VLOOKUP($B245,[2]ok!$AY$9:$CO$434,39,0)</f>
        <v>750</v>
      </c>
      <c r="AR245" s="12">
        <f>VLOOKUP($B245,[2]ok!$AY$9:$CO$434,40,0)</f>
        <v>67</v>
      </c>
      <c r="AS245" s="12">
        <f>VLOOKUP($B245,[2]ok!$AY$9:$CO$434,41,0)</f>
        <v>57</v>
      </c>
      <c r="AT245" s="12">
        <f>VLOOKUP($B245,[2]ok!$AY$9:$CO$434,42,0)</f>
        <v>311</v>
      </c>
      <c r="AU245" s="12">
        <f>VLOOKUP($B245,[2]ok!$AY$9:$CO$434,43,0)</f>
        <v>18</v>
      </c>
    </row>
    <row r="246" spans="1:47" s="10" customFormat="1" ht="12">
      <c r="A246" s="58">
        <v>245</v>
      </c>
      <c r="B246" s="58">
        <v>4535</v>
      </c>
      <c r="C246" s="59" t="s">
        <v>352</v>
      </c>
      <c r="D246" s="59" t="s">
        <v>334</v>
      </c>
      <c r="E246" s="59" t="s">
        <v>337</v>
      </c>
      <c r="F246" s="59" t="s">
        <v>237</v>
      </c>
      <c r="G246" s="12" t="s">
        <v>266</v>
      </c>
      <c r="H246" s="14">
        <f t="shared" si="72"/>
        <v>4535</v>
      </c>
      <c r="I246" s="14">
        <f t="shared" si="56"/>
        <v>374</v>
      </c>
      <c r="J246" s="12">
        <f>VLOOKUP($B246,'[1]METAS 2019'!$D$4:$Q$843,5,0)</f>
        <v>5</v>
      </c>
      <c r="K246" s="12">
        <f>VLOOKUP($B246,'[1]METAS 2019'!$D$4:$Q$843,4,0)</f>
        <v>7</v>
      </c>
      <c r="L246" s="12">
        <f>VLOOKUP($B246,'[1]METAS 2019'!$D$4:$Q$843,11,0)</f>
        <v>7</v>
      </c>
      <c r="M246" s="12">
        <f>VLOOKUP($B246,'[1]METAS 2019'!$D$4:$Q$843,12,0)</f>
        <v>5</v>
      </c>
      <c r="N246" s="12">
        <f>VLOOKUP($B246,'[1]METAS 2019'!$D$4:$Q$843,13,0)</f>
        <v>5</v>
      </c>
      <c r="O246" s="12">
        <f>VLOOKUP($B246,'[1]METAS 2019'!$D$4:$Q$843,14,0)</f>
        <v>6</v>
      </c>
      <c r="P246" s="12">
        <f>VLOOKUP($B246,[2]ok!$AY$9:$CO$434,8,0)</f>
        <v>5</v>
      </c>
      <c r="Q246" s="12">
        <f>VLOOKUP($B246,[2]ok!$AY$9:$CO$434,9,0)</f>
        <v>6</v>
      </c>
      <c r="R246" s="12">
        <f>VLOOKUP($B246,[2]ok!$AY$9:$CO$434,10,0)</f>
        <v>6</v>
      </c>
      <c r="S246" s="12">
        <f>VLOOKUP($B246,[2]ok!$AY$9:$CO$434,11,0)</f>
        <v>6</v>
      </c>
      <c r="T246" s="12">
        <f>VLOOKUP($B246,[2]ok!$AY$9:$CO$434,12,0)</f>
        <v>6</v>
      </c>
      <c r="U246" s="12">
        <f>VLOOKUP($B246,[2]ok!$AY$9:$CO$434,13,0)</f>
        <v>7</v>
      </c>
      <c r="V246" s="12">
        <f>VLOOKUP($B246,[2]ok!$AY$9:$CO$434,14,0)</f>
        <v>7</v>
      </c>
      <c r="W246" s="12">
        <f>VLOOKUP($B246,[2]ok!$AY$9:$CO$434,15,0)</f>
        <v>7</v>
      </c>
      <c r="X246" s="12">
        <f>VLOOKUP($B246,[2]ok!$AY$9:$CO$434,16,0)</f>
        <v>7</v>
      </c>
      <c r="Y246" s="12">
        <f>VLOOKUP($B246,[2]ok!$AY$9:$CO$434,17,0)</f>
        <v>7</v>
      </c>
      <c r="Z246" s="12">
        <f>VLOOKUP($B246,[2]ok!$AY$9:$CO$434,18,0)</f>
        <v>6</v>
      </c>
      <c r="AA246" s="12">
        <f>VLOOKUP($B246,[2]ok!$AY$9:$CO$434,19,0)</f>
        <v>6</v>
      </c>
      <c r="AB246" s="12">
        <f>VLOOKUP($B246,[2]ok!$AY$9:$CO$434,20,0)</f>
        <v>6</v>
      </c>
      <c r="AC246" s="12">
        <f>VLOOKUP($B246,[2]ok!$AY$9:$CO$434,21,0)</f>
        <v>5</v>
      </c>
      <c r="AD246" s="12">
        <f>VLOOKUP($B246,[2]ok!$AY$9:$CO$434,22,0)</f>
        <v>24</v>
      </c>
      <c r="AE246" s="12">
        <f>VLOOKUP($B246,[2]ok!$AY$9:$CO$434,23,0)</f>
        <v>26</v>
      </c>
      <c r="AF246" s="12">
        <f>VLOOKUP($B246,[2]ok!$AY$9:$CO$434,24,0)</f>
        <v>30</v>
      </c>
      <c r="AG246" s="12">
        <f>VLOOKUP($B246,[2]ok!$AY$9:$CO$434,25,0)</f>
        <v>28</v>
      </c>
      <c r="AH246" s="12">
        <f>VLOOKUP($B246,[2]ok!$AY$9:$CO$434,26,0)</f>
        <v>26</v>
      </c>
      <c r="AI246" s="12">
        <f>VLOOKUP($B246,[2]ok!$AY$9:$CO$434,27,0)</f>
        <v>23</v>
      </c>
      <c r="AJ246" s="12">
        <f>VLOOKUP($B246,[2]ok!$AY$9:$CO$434,28,0)</f>
        <v>22</v>
      </c>
      <c r="AK246" s="12">
        <f>VLOOKUP($B246,[2]ok!$AY$9:$CO$434,29,0)</f>
        <v>15</v>
      </c>
      <c r="AL246" s="12">
        <f>VLOOKUP($B246,[2]ok!$AY$9:$CO$434,30,0)</f>
        <v>15</v>
      </c>
      <c r="AM246" s="12">
        <f>VLOOKUP($B246,[2]ok!$AY$9:$CO$434,31,0)</f>
        <v>17</v>
      </c>
      <c r="AN246" s="12">
        <f>VLOOKUP($B246,[2]ok!$AY$9:$CO$434,32,0)</f>
        <v>12</v>
      </c>
      <c r="AO246" s="12">
        <f>VLOOKUP($B246,[2]ok!$AY$9:$CO$434,33,0)</f>
        <v>7</v>
      </c>
      <c r="AP246" s="12">
        <f>VLOOKUP($B246,[2]ok!$AY$9:$CO$434,34,0)</f>
        <v>7</v>
      </c>
      <c r="AQ246" s="12">
        <f>VLOOKUP($B246,[2]ok!$AY$9:$CO$434,39,0)</f>
        <v>179</v>
      </c>
      <c r="AR246" s="12">
        <f>VLOOKUP($B246,[2]ok!$AY$9:$CO$434,40,0)</f>
        <v>16</v>
      </c>
      <c r="AS246" s="12">
        <f>VLOOKUP($B246,[2]ok!$AY$9:$CO$434,41,0)</f>
        <v>14</v>
      </c>
      <c r="AT246" s="12">
        <f>VLOOKUP($B246,[2]ok!$AY$9:$CO$434,42,0)</f>
        <v>74</v>
      </c>
      <c r="AU246" s="12">
        <f>VLOOKUP($B246,[2]ok!$AY$9:$CO$434,43,0)</f>
        <v>5</v>
      </c>
    </row>
    <row r="247" spans="1:47" s="10" customFormat="1" ht="12">
      <c r="A247" s="58">
        <v>246</v>
      </c>
      <c r="B247" s="58">
        <v>7405</v>
      </c>
      <c r="C247" s="59" t="s">
        <v>352</v>
      </c>
      <c r="D247" s="59" t="s">
        <v>334</v>
      </c>
      <c r="E247" s="59" t="s">
        <v>337</v>
      </c>
      <c r="F247" s="59" t="s">
        <v>215</v>
      </c>
      <c r="G247" s="12" t="s">
        <v>266</v>
      </c>
      <c r="H247" s="14">
        <f t="shared" si="72"/>
        <v>7405</v>
      </c>
      <c r="I247" s="14">
        <f t="shared" si="56"/>
        <v>231</v>
      </c>
      <c r="J247" s="12">
        <f>VLOOKUP($B247,'[1]METAS 2019'!$D$4:$Q$843,5,0)</f>
        <v>2</v>
      </c>
      <c r="K247" s="12">
        <f>VLOOKUP($B247,'[1]METAS 2019'!$D$4:$Q$843,4,0)</f>
        <v>2</v>
      </c>
      <c r="L247" s="12">
        <f>VLOOKUP($B247,'[1]METAS 2019'!$D$4:$Q$843,11,0)</f>
        <v>2</v>
      </c>
      <c r="M247" s="12">
        <f>VLOOKUP($B247,'[1]METAS 2019'!$D$4:$Q$843,12,0)</f>
        <v>6</v>
      </c>
      <c r="N247" s="12">
        <f>VLOOKUP($B247,'[1]METAS 2019'!$D$4:$Q$843,13,0)</f>
        <v>5</v>
      </c>
      <c r="O247" s="12">
        <f>VLOOKUP($B247,'[1]METAS 2019'!$D$4:$Q$843,14,0)</f>
        <v>1</v>
      </c>
      <c r="P247" s="12">
        <f>VLOOKUP($B247,[2]ok!$AY$9:$CO$434,8,0)</f>
        <v>3</v>
      </c>
      <c r="Q247" s="12">
        <f>VLOOKUP($B247,[2]ok!$AY$9:$CO$434,9,0)</f>
        <v>3</v>
      </c>
      <c r="R247" s="12">
        <f>VLOOKUP($B247,[2]ok!$AY$9:$CO$434,10,0)</f>
        <v>4</v>
      </c>
      <c r="S247" s="12">
        <f>VLOOKUP($B247,[2]ok!$AY$9:$CO$434,11,0)</f>
        <v>4</v>
      </c>
      <c r="T247" s="12">
        <f>VLOOKUP($B247,[2]ok!$AY$9:$CO$434,12,0)</f>
        <v>4</v>
      </c>
      <c r="U247" s="12">
        <f>VLOOKUP($B247,[2]ok!$AY$9:$CO$434,13,0)</f>
        <v>4</v>
      </c>
      <c r="V247" s="12">
        <f>VLOOKUP($B247,[2]ok!$AY$9:$CO$434,14,0)</f>
        <v>4</v>
      </c>
      <c r="W247" s="12">
        <f>VLOOKUP($B247,[2]ok!$AY$9:$CO$434,15,0)</f>
        <v>4</v>
      </c>
      <c r="X247" s="12">
        <f>VLOOKUP($B247,[2]ok!$AY$9:$CO$434,16,0)</f>
        <v>4</v>
      </c>
      <c r="Y247" s="12">
        <f>VLOOKUP($B247,[2]ok!$AY$9:$CO$434,17,0)</f>
        <v>4</v>
      </c>
      <c r="Z247" s="12">
        <f>VLOOKUP($B247,[2]ok!$AY$9:$CO$434,18,0)</f>
        <v>4</v>
      </c>
      <c r="AA247" s="12">
        <f>VLOOKUP($B247,[2]ok!$AY$9:$CO$434,19,0)</f>
        <v>4</v>
      </c>
      <c r="AB247" s="12">
        <f>VLOOKUP($B247,[2]ok!$AY$9:$CO$434,20,0)</f>
        <v>3</v>
      </c>
      <c r="AC247" s="12">
        <f>VLOOKUP($B247,[2]ok!$AY$9:$CO$434,21,0)</f>
        <v>4</v>
      </c>
      <c r="AD247" s="12">
        <f>VLOOKUP($B247,[2]ok!$AY$9:$CO$434,22,0)</f>
        <v>14</v>
      </c>
      <c r="AE247" s="12">
        <f>VLOOKUP($B247,[2]ok!$AY$9:$CO$434,23,0)</f>
        <v>13</v>
      </c>
      <c r="AF247" s="12">
        <f>VLOOKUP($B247,[2]ok!$AY$9:$CO$434,24,0)</f>
        <v>18</v>
      </c>
      <c r="AG247" s="12">
        <f>VLOOKUP($B247,[2]ok!$AY$9:$CO$434,25,0)</f>
        <v>17</v>
      </c>
      <c r="AH247" s="12">
        <f>VLOOKUP($B247,[2]ok!$AY$9:$CO$434,26,0)</f>
        <v>16</v>
      </c>
      <c r="AI247" s="12">
        <f>VLOOKUP($B247,[2]ok!$AY$9:$CO$434,27,0)</f>
        <v>17</v>
      </c>
      <c r="AJ247" s="12">
        <f>VLOOKUP($B247,[2]ok!$AY$9:$CO$434,28,0)</f>
        <v>14</v>
      </c>
      <c r="AK247" s="12">
        <f>VLOOKUP($B247,[2]ok!$AY$9:$CO$434,29,0)</f>
        <v>12</v>
      </c>
      <c r="AL247" s="12">
        <f>VLOOKUP($B247,[2]ok!$AY$9:$CO$434,30,0)</f>
        <v>12</v>
      </c>
      <c r="AM247" s="12">
        <f>VLOOKUP($B247,[2]ok!$AY$9:$CO$434,31,0)</f>
        <v>10</v>
      </c>
      <c r="AN247" s="12">
        <f>VLOOKUP($B247,[2]ok!$AY$9:$CO$434,32,0)</f>
        <v>7</v>
      </c>
      <c r="AO247" s="12">
        <f>VLOOKUP($B247,[2]ok!$AY$9:$CO$434,33,0)</f>
        <v>5</v>
      </c>
      <c r="AP247" s="12">
        <f>VLOOKUP($B247,[2]ok!$AY$9:$CO$434,34,0)</f>
        <v>5</v>
      </c>
      <c r="AQ247" s="12">
        <f>VLOOKUP($B247,[2]ok!$AY$9:$CO$434,39,0)</f>
        <v>115</v>
      </c>
      <c r="AR247" s="12">
        <f>VLOOKUP($B247,[2]ok!$AY$9:$CO$434,40,0)</f>
        <v>10</v>
      </c>
      <c r="AS247" s="12">
        <f>VLOOKUP($B247,[2]ok!$AY$9:$CO$434,41,0)</f>
        <v>9</v>
      </c>
      <c r="AT247" s="12">
        <f>VLOOKUP($B247,[2]ok!$AY$9:$CO$434,42,0)</f>
        <v>48</v>
      </c>
      <c r="AU247" s="12">
        <f>VLOOKUP($B247,[2]ok!$AY$9:$CO$434,43,0)</f>
        <v>2</v>
      </c>
    </row>
    <row r="248" spans="1:47" s="10" customFormat="1" ht="12">
      <c r="A248" s="70">
        <v>247</v>
      </c>
      <c r="B248" s="70"/>
      <c r="C248" s="73" t="s">
        <v>352</v>
      </c>
      <c r="D248" s="73" t="s">
        <v>334</v>
      </c>
      <c r="E248" s="73" t="s">
        <v>338</v>
      </c>
      <c r="F248" s="73" t="s">
        <v>338</v>
      </c>
      <c r="G248" s="68" t="s">
        <v>1214</v>
      </c>
      <c r="H248" s="67"/>
      <c r="I248" s="67">
        <f t="shared" si="56"/>
        <v>25567</v>
      </c>
      <c r="J248" s="68">
        <f t="shared" ref="J248:AU248" si="73">SUM(J249:J266)</f>
        <v>324</v>
      </c>
      <c r="K248" s="68">
        <f t="shared" si="73"/>
        <v>339</v>
      </c>
      <c r="L248" s="68">
        <f t="shared" si="73"/>
        <v>316</v>
      </c>
      <c r="M248" s="68">
        <f t="shared" si="73"/>
        <v>361</v>
      </c>
      <c r="N248" s="68">
        <f t="shared" si="73"/>
        <v>408</v>
      </c>
      <c r="O248" s="68">
        <f t="shared" si="73"/>
        <v>388</v>
      </c>
      <c r="P248" s="68">
        <f t="shared" si="73"/>
        <v>417</v>
      </c>
      <c r="Q248" s="68">
        <f t="shared" si="73"/>
        <v>430</v>
      </c>
      <c r="R248" s="68">
        <f t="shared" si="73"/>
        <v>442</v>
      </c>
      <c r="S248" s="68">
        <f t="shared" si="73"/>
        <v>457</v>
      </c>
      <c r="T248" s="68">
        <f t="shared" si="73"/>
        <v>468</v>
      </c>
      <c r="U248" s="68">
        <f t="shared" si="73"/>
        <v>480</v>
      </c>
      <c r="V248" s="68">
        <f t="shared" si="73"/>
        <v>485</v>
      </c>
      <c r="W248" s="68">
        <f t="shared" si="73"/>
        <v>482</v>
      </c>
      <c r="X248" s="68">
        <f t="shared" si="73"/>
        <v>478</v>
      </c>
      <c r="Y248" s="68">
        <f t="shared" si="73"/>
        <v>467</v>
      </c>
      <c r="Z248" s="68">
        <f t="shared" si="73"/>
        <v>457</v>
      </c>
      <c r="AA248" s="68">
        <f t="shared" si="73"/>
        <v>446</v>
      </c>
      <c r="AB248" s="68">
        <f t="shared" si="73"/>
        <v>425</v>
      </c>
      <c r="AC248" s="68">
        <f t="shared" si="73"/>
        <v>405</v>
      </c>
      <c r="AD248" s="68">
        <f t="shared" si="73"/>
        <v>1782</v>
      </c>
      <c r="AE248" s="68">
        <f t="shared" si="73"/>
        <v>1801</v>
      </c>
      <c r="AF248" s="68">
        <f t="shared" si="73"/>
        <v>2032</v>
      </c>
      <c r="AG248" s="68">
        <f t="shared" si="73"/>
        <v>2061</v>
      </c>
      <c r="AH248" s="68">
        <f t="shared" si="73"/>
        <v>1851</v>
      </c>
      <c r="AI248" s="68">
        <f t="shared" si="73"/>
        <v>1715</v>
      </c>
      <c r="AJ248" s="68">
        <f t="shared" si="73"/>
        <v>1384</v>
      </c>
      <c r="AK248" s="68">
        <f t="shared" si="73"/>
        <v>1122</v>
      </c>
      <c r="AL248" s="68">
        <f t="shared" si="73"/>
        <v>957</v>
      </c>
      <c r="AM248" s="68">
        <f t="shared" si="73"/>
        <v>826</v>
      </c>
      <c r="AN248" s="68">
        <f t="shared" si="73"/>
        <v>673</v>
      </c>
      <c r="AO248" s="68">
        <f t="shared" si="73"/>
        <v>467</v>
      </c>
      <c r="AP248" s="68">
        <f t="shared" si="73"/>
        <v>421</v>
      </c>
      <c r="AQ248" s="68">
        <f t="shared" si="73"/>
        <v>13413</v>
      </c>
      <c r="AR248" s="68">
        <f t="shared" si="73"/>
        <v>1108</v>
      </c>
      <c r="AS248" s="68">
        <f t="shared" si="73"/>
        <v>1065</v>
      </c>
      <c r="AT248" s="68">
        <f t="shared" si="73"/>
        <v>6044</v>
      </c>
      <c r="AU248" s="68">
        <f t="shared" si="73"/>
        <v>307</v>
      </c>
    </row>
    <row r="249" spans="1:47" s="10" customFormat="1" ht="12">
      <c r="A249" s="58">
        <v>248</v>
      </c>
      <c r="B249" s="58">
        <v>4561</v>
      </c>
      <c r="C249" s="59" t="s">
        <v>352</v>
      </c>
      <c r="D249" s="59" t="s">
        <v>334</v>
      </c>
      <c r="E249" s="59" t="s">
        <v>338</v>
      </c>
      <c r="F249" s="59" t="s">
        <v>204</v>
      </c>
      <c r="G249" s="12" t="s">
        <v>265</v>
      </c>
      <c r="H249" s="14">
        <f t="shared" ref="H249:H266" si="74">B249</f>
        <v>4561</v>
      </c>
      <c r="I249" s="14">
        <f t="shared" si="56"/>
        <v>7828</v>
      </c>
      <c r="J249" s="12">
        <f>VLOOKUP($B249,'[1]METAS 2019'!$D$4:$Q$843,5,0)</f>
        <v>100</v>
      </c>
      <c r="K249" s="12">
        <f>VLOOKUP($B249,'[1]METAS 2019'!$D$4:$Q$843,4,0)</f>
        <v>106</v>
      </c>
      <c r="L249" s="12">
        <f>VLOOKUP($B249,'[1]METAS 2019'!$D$4:$Q$843,11,0)</f>
        <v>98</v>
      </c>
      <c r="M249" s="12">
        <f>VLOOKUP($B249,'[1]METAS 2019'!$D$4:$Q$843,12,0)</f>
        <v>125</v>
      </c>
      <c r="N249" s="12">
        <f>VLOOKUP($B249,'[1]METAS 2019'!$D$4:$Q$843,13,0)</f>
        <v>146</v>
      </c>
      <c r="O249" s="12">
        <f>VLOOKUP($B249,'[1]METAS 2019'!$D$4:$Q$843,14,0)</f>
        <v>133</v>
      </c>
      <c r="P249" s="12">
        <f>VLOOKUP($B249,[2]ok!$AY$9:$CO$434,8,0)</f>
        <v>124</v>
      </c>
      <c r="Q249" s="12">
        <f>VLOOKUP($B249,[2]ok!$AY$9:$CO$434,9,0)</f>
        <v>130</v>
      </c>
      <c r="R249" s="12">
        <f>VLOOKUP($B249,[2]ok!$AY$9:$CO$434,10,0)</f>
        <v>133</v>
      </c>
      <c r="S249" s="12">
        <f>VLOOKUP($B249,[2]ok!$AY$9:$CO$434,11,0)</f>
        <v>134</v>
      </c>
      <c r="T249" s="12">
        <f>VLOOKUP($B249,[2]ok!$AY$9:$CO$434,12,0)</f>
        <v>137</v>
      </c>
      <c r="U249" s="12">
        <f>VLOOKUP($B249,[2]ok!$AY$9:$CO$434,13,0)</f>
        <v>139</v>
      </c>
      <c r="V249" s="12">
        <f>VLOOKUP($B249,[2]ok!$AY$9:$CO$434,14,0)</f>
        <v>140</v>
      </c>
      <c r="W249" s="12">
        <f>VLOOKUP($B249,[2]ok!$AY$9:$CO$434,15,0)</f>
        <v>140</v>
      </c>
      <c r="X249" s="12">
        <f>VLOOKUP($B249,[2]ok!$AY$9:$CO$434,16,0)</f>
        <v>138</v>
      </c>
      <c r="Y249" s="12">
        <f>VLOOKUP($B249,[2]ok!$AY$9:$CO$434,17,0)</f>
        <v>136</v>
      </c>
      <c r="Z249" s="12">
        <f>VLOOKUP($B249,[2]ok!$AY$9:$CO$434,18,0)</f>
        <v>137</v>
      </c>
      <c r="AA249" s="12">
        <f>VLOOKUP($B249,[2]ok!$AY$9:$CO$434,19,0)</f>
        <v>134</v>
      </c>
      <c r="AB249" s="12">
        <f>VLOOKUP($B249,[2]ok!$AY$9:$CO$434,20,0)</f>
        <v>128</v>
      </c>
      <c r="AC249" s="12">
        <f>VLOOKUP($B249,[2]ok!$AY$9:$CO$434,21,0)</f>
        <v>123</v>
      </c>
      <c r="AD249" s="12">
        <f>VLOOKUP($B249,[2]ok!$AY$9:$CO$434,22,0)</f>
        <v>539</v>
      </c>
      <c r="AE249" s="12">
        <f>VLOOKUP($B249,[2]ok!$AY$9:$CO$434,23,0)</f>
        <v>548</v>
      </c>
      <c r="AF249" s="12">
        <f>VLOOKUP($B249,[2]ok!$AY$9:$CO$434,24,0)</f>
        <v>616</v>
      </c>
      <c r="AG249" s="12">
        <f>VLOOKUP($B249,[2]ok!$AY$9:$CO$434,25,0)</f>
        <v>644</v>
      </c>
      <c r="AH249" s="12">
        <f>VLOOKUP($B249,[2]ok!$AY$9:$CO$434,26,0)</f>
        <v>563</v>
      </c>
      <c r="AI249" s="12">
        <f>VLOOKUP($B249,[2]ok!$AY$9:$CO$434,27,0)</f>
        <v>522</v>
      </c>
      <c r="AJ249" s="12">
        <f>VLOOKUP($B249,[2]ok!$AY$9:$CO$434,28,0)</f>
        <v>422</v>
      </c>
      <c r="AK249" s="12">
        <f>VLOOKUP($B249,[2]ok!$AY$9:$CO$434,29,0)</f>
        <v>339</v>
      </c>
      <c r="AL249" s="12">
        <f>VLOOKUP($B249,[2]ok!$AY$9:$CO$434,30,0)</f>
        <v>307</v>
      </c>
      <c r="AM249" s="12">
        <f>VLOOKUP($B249,[2]ok!$AY$9:$CO$434,31,0)</f>
        <v>246</v>
      </c>
      <c r="AN249" s="12">
        <f>VLOOKUP($B249,[2]ok!$AY$9:$CO$434,32,0)</f>
        <v>222</v>
      </c>
      <c r="AO249" s="12">
        <f>VLOOKUP($B249,[2]ok!$AY$9:$CO$434,33,0)</f>
        <v>144</v>
      </c>
      <c r="AP249" s="12">
        <f>VLOOKUP($B249,[2]ok!$AY$9:$CO$434,34,0)</f>
        <v>135</v>
      </c>
      <c r="AQ249" s="12">
        <f>VLOOKUP($B249,[2]ok!$AY$9:$CO$434,39,0)</f>
        <v>4074</v>
      </c>
      <c r="AR249" s="12">
        <f>VLOOKUP($B249,[2]ok!$AY$9:$CO$434,40,0)</f>
        <v>323</v>
      </c>
      <c r="AS249" s="12">
        <f>VLOOKUP($B249,[2]ok!$AY$9:$CO$434,41,0)</f>
        <v>320</v>
      </c>
      <c r="AT249" s="12">
        <f>VLOOKUP($B249,[2]ok!$AY$9:$CO$434,42,0)</f>
        <v>1863</v>
      </c>
      <c r="AU249" s="12">
        <f>VLOOKUP($B249,[2]ok!$AY$9:$CO$434,43,0)</f>
        <v>102</v>
      </c>
    </row>
    <row r="250" spans="1:47" s="10" customFormat="1" ht="12">
      <c r="A250" s="58">
        <v>249</v>
      </c>
      <c r="B250" s="58">
        <v>4546</v>
      </c>
      <c r="C250" s="59" t="s">
        <v>352</v>
      </c>
      <c r="D250" s="59" t="s">
        <v>334</v>
      </c>
      <c r="E250" s="59" t="s">
        <v>338</v>
      </c>
      <c r="F250" s="59" t="s">
        <v>339</v>
      </c>
      <c r="G250" s="12" t="s">
        <v>271</v>
      </c>
      <c r="H250" s="14">
        <f t="shared" si="74"/>
        <v>4546</v>
      </c>
      <c r="I250" s="14">
        <f t="shared" si="56"/>
        <v>1877</v>
      </c>
      <c r="J250" s="12">
        <f>VLOOKUP($B250,'[1]METAS 2019'!$D$4:$Q$843,5,0)</f>
        <v>28</v>
      </c>
      <c r="K250" s="12">
        <f>VLOOKUP($B250,'[1]METAS 2019'!$D$4:$Q$843,4,0)</f>
        <v>30</v>
      </c>
      <c r="L250" s="12">
        <f>VLOOKUP($B250,'[1]METAS 2019'!$D$4:$Q$843,11,0)</f>
        <v>21</v>
      </c>
      <c r="M250" s="12">
        <f>VLOOKUP($B250,'[1]METAS 2019'!$D$4:$Q$843,12,0)</f>
        <v>24</v>
      </c>
      <c r="N250" s="12">
        <f>VLOOKUP($B250,'[1]METAS 2019'!$D$4:$Q$843,13,0)</f>
        <v>26</v>
      </c>
      <c r="O250" s="12">
        <f>VLOOKUP($B250,'[1]METAS 2019'!$D$4:$Q$843,14,0)</f>
        <v>27</v>
      </c>
      <c r="P250" s="12">
        <f>VLOOKUP($B250,[2]ok!$AY$9:$CO$434,8,0)</f>
        <v>30</v>
      </c>
      <c r="Q250" s="12">
        <f>VLOOKUP($B250,[2]ok!$AY$9:$CO$434,9,0)</f>
        <v>32</v>
      </c>
      <c r="R250" s="12">
        <f>VLOOKUP($B250,[2]ok!$AY$9:$CO$434,10,0)</f>
        <v>33</v>
      </c>
      <c r="S250" s="12">
        <f>VLOOKUP($B250,[2]ok!$AY$9:$CO$434,11,0)</f>
        <v>34</v>
      </c>
      <c r="T250" s="12">
        <f>VLOOKUP($B250,[2]ok!$AY$9:$CO$434,12,0)</f>
        <v>35</v>
      </c>
      <c r="U250" s="12">
        <f>VLOOKUP($B250,[2]ok!$AY$9:$CO$434,13,0)</f>
        <v>37</v>
      </c>
      <c r="V250" s="12">
        <f>VLOOKUP($B250,[2]ok!$AY$9:$CO$434,14,0)</f>
        <v>38</v>
      </c>
      <c r="W250" s="12">
        <f>VLOOKUP($B250,[2]ok!$AY$9:$CO$434,15,0)</f>
        <v>38</v>
      </c>
      <c r="X250" s="12">
        <f>VLOOKUP($B250,[2]ok!$AY$9:$CO$434,16,0)</f>
        <v>37</v>
      </c>
      <c r="Y250" s="12">
        <f>VLOOKUP($B250,[2]ok!$AY$9:$CO$434,17,0)</f>
        <v>35</v>
      </c>
      <c r="Z250" s="12">
        <f>VLOOKUP($B250,[2]ok!$AY$9:$CO$434,18,0)</f>
        <v>34</v>
      </c>
      <c r="AA250" s="12">
        <f>VLOOKUP($B250,[2]ok!$AY$9:$CO$434,19,0)</f>
        <v>34</v>
      </c>
      <c r="AB250" s="12">
        <f>VLOOKUP($B250,[2]ok!$AY$9:$CO$434,20,0)</f>
        <v>31</v>
      </c>
      <c r="AC250" s="12">
        <f>VLOOKUP($B250,[2]ok!$AY$9:$CO$434,21,0)</f>
        <v>30</v>
      </c>
      <c r="AD250" s="12">
        <f>VLOOKUP($B250,[2]ok!$AY$9:$CO$434,22,0)</f>
        <v>127</v>
      </c>
      <c r="AE250" s="12">
        <f>VLOOKUP($B250,[2]ok!$AY$9:$CO$434,23,0)</f>
        <v>142</v>
      </c>
      <c r="AF250" s="12">
        <f>VLOOKUP($B250,[2]ok!$AY$9:$CO$434,24,0)</f>
        <v>156</v>
      </c>
      <c r="AG250" s="12">
        <f>VLOOKUP($B250,[2]ok!$AY$9:$CO$434,25,0)</f>
        <v>142</v>
      </c>
      <c r="AH250" s="12">
        <f>VLOOKUP($B250,[2]ok!$AY$9:$CO$434,26,0)</f>
        <v>142</v>
      </c>
      <c r="AI250" s="12">
        <f>VLOOKUP($B250,[2]ok!$AY$9:$CO$434,27,0)</f>
        <v>127</v>
      </c>
      <c r="AJ250" s="12">
        <f>VLOOKUP($B250,[2]ok!$AY$9:$CO$434,28,0)</f>
        <v>100</v>
      </c>
      <c r="AK250" s="12">
        <f>VLOOKUP($B250,[2]ok!$AY$9:$CO$434,29,0)</f>
        <v>79</v>
      </c>
      <c r="AL250" s="12">
        <f>VLOOKUP($B250,[2]ok!$AY$9:$CO$434,30,0)</f>
        <v>67</v>
      </c>
      <c r="AM250" s="12">
        <f>VLOOKUP($B250,[2]ok!$AY$9:$CO$434,31,0)</f>
        <v>65</v>
      </c>
      <c r="AN250" s="12">
        <f>VLOOKUP($B250,[2]ok!$AY$9:$CO$434,32,0)</f>
        <v>38</v>
      </c>
      <c r="AO250" s="12">
        <f>VLOOKUP($B250,[2]ok!$AY$9:$CO$434,33,0)</f>
        <v>32</v>
      </c>
      <c r="AP250" s="12">
        <f>VLOOKUP($B250,[2]ok!$AY$9:$CO$434,34,0)</f>
        <v>26</v>
      </c>
      <c r="AQ250" s="12">
        <f>VLOOKUP($B250,[2]ok!$AY$9:$CO$434,39,0)</f>
        <v>957</v>
      </c>
      <c r="AR250" s="12">
        <f>VLOOKUP($B250,[2]ok!$AY$9:$CO$434,40,0)</f>
        <v>87</v>
      </c>
      <c r="AS250" s="12">
        <f>VLOOKUP($B250,[2]ok!$AY$9:$CO$434,41,0)</f>
        <v>74</v>
      </c>
      <c r="AT250" s="12">
        <f>VLOOKUP($B250,[2]ok!$AY$9:$CO$434,42,0)</f>
        <v>429</v>
      </c>
      <c r="AU250" s="12">
        <f>VLOOKUP($B250,[2]ok!$AY$9:$CO$434,43,0)</f>
        <v>24</v>
      </c>
    </row>
    <row r="251" spans="1:47" s="10" customFormat="1" ht="12">
      <c r="A251" s="58">
        <v>250</v>
      </c>
      <c r="B251" s="58">
        <v>4576</v>
      </c>
      <c r="C251" s="59" t="s">
        <v>352</v>
      </c>
      <c r="D251" s="59" t="s">
        <v>334</v>
      </c>
      <c r="E251" s="59" t="s">
        <v>338</v>
      </c>
      <c r="F251" s="59" t="s">
        <v>216</v>
      </c>
      <c r="G251" s="12" t="s">
        <v>271</v>
      </c>
      <c r="H251" s="14">
        <f t="shared" si="74"/>
        <v>4576</v>
      </c>
      <c r="I251" s="14">
        <f t="shared" si="56"/>
        <v>2575</v>
      </c>
      <c r="J251" s="12">
        <f>VLOOKUP($B251,'[1]METAS 2019'!$D$4:$Q$843,5,0)</f>
        <v>27</v>
      </c>
      <c r="K251" s="12">
        <f>VLOOKUP($B251,'[1]METAS 2019'!$D$4:$Q$843,4,0)</f>
        <v>30</v>
      </c>
      <c r="L251" s="12">
        <f>VLOOKUP($B251,'[1]METAS 2019'!$D$4:$Q$843,11,0)</f>
        <v>29</v>
      </c>
      <c r="M251" s="12">
        <f>VLOOKUP($B251,'[1]METAS 2019'!$D$4:$Q$843,12,0)</f>
        <v>35</v>
      </c>
      <c r="N251" s="12">
        <f>VLOOKUP($B251,'[1]METAS 2019'!$D$4:$Q$843,13,0)</f>
        <v>45</v>
      </c>
      <c r="O251" s="12">
        <f>VLOOKUP($B251,'[1]METAS 2019'!$D$4:$Q$843,14,0)</f>
        <v>32</v>
      </c>
      <c r="P251" s="12">
        <f>VLOOKUP($B251,[2]ok!$AY$9:$CO$434,8,0)</f>
        <v>44</v>
      </c>
      <c r="Q251" s="12">
        <f>VLOOKUP($B251,[2]ok!$AY$9:$CO$434,9,0)</f>
        <v>47</v>
      </c>
      <c r="R251" s="12">
        <f>VLOOKUP($B251,[2]ok!$AY$9:$CO$434,10,0)</f>
        <v>50</v>
      </c>
      <c r="S251" s="12">
        <f>VLOOKUP($B251,[2]ok!$AY$9:$CO$434,11,0)</f>
        <v>52</v>
      </c>
      <c r="T251" s="12">
        <f>VLOOKUP($B251,[2]ok!$AY$9:$CO$434,12,0)</f>
        <v>55</v>
      </c>
      <c r="U251" s="12">
        <f>VLOOKUP($B251,[2]ok!$AY$9:$CO$434,13,0)</f>
        <v>57</v>
      </c>
      <c r="V251" s="12">
        <f>VLOOKUP($B251,[2]ok!$AY$9:$CO$434,14,0)</f>
        <v>58</v>
      </c>
      <c r="W251" s="12">
        <f>VLOOKUP($B251,[2]ok!$AY$9:$CO$434,15,0)</f>
        <v>57</v>
      </c>
      <c r="X251" s="12">
        <f>VLOOKUP($B251,[2]ok!$AY$9:$CO$434,16,0)</f>
        <v>55</v>
      </c>
      <c r="Y251" s="12">
        <f>VLOOKUP($B251,[2]ok!$AY$9:$CO$434,17,0)</f>
        <v>53</v>
      </c>
      <c r="Z251" s="12">
        <f>VLOOKUP($B251,[2]ok!$AY$9:$CO$434,18,0)</f>
        <v>51</v>
      </c>
      <c r="AA251" s="12">
        <f>VLOOKUP($B251,[2]ok!$AY$9:$CO$434,19,0)</f>
        <v>48</v>
      </c>
      <c r="AB251" s="12">
        <f>VLOOKUP($B251,[2]ok!$AY$9:$CO$434,20,0)</f>
        <v>45</v>
      </c>
      <c r="AC251" s="12">
        <f>VLOOKUP($B251,[2]ok!$AY$9:$CO$434,21,0)</f>
        <v>43</v>
      </c>
      <c r="AD251" s="12">
        <f>VLOOKUP($B251,[2]ok!$AY$9:$CO$434,22,0)</f>
        <v>184</v>
      </c>
      <c r="AE251" s="12">
        <f>VLOOKUP($B251,[2]ok!$AY$9:$CO$434,23,0)</f>
        <v>173</v>
      </c>
      <c r="AF251" s="12">
        <f>VLOOKUP($B251,[2]ok!$AY$9:$CO$434,24,0)</f>
        <v>196</v>
      </c>
      <c r="AG251" s="12">
        <f>VLOOKUP($B251,[2]ok!$AY$9:$CO$434,25,0)</f>
        <v>206</v>
      </c>
      <c r="AH251" s="12">
        <f>VLOOKUP($B251,[2]ok!$AY$9:$CO$434,26,0)</f>
        <v>174</v>
      </c>
      <c r="AI251" s="12">
        <f>VLOOKUP($B251,[2]ok!$AY$9:$CO$434,27,0)</f>
        <v>171</v>
      </c>
      <c r="AJ251" s="12">
        <f>VLOOKUP($B251,[2]ok!$AY$9:$CO$434,28,0)</f>
        <v>137</v>
      </c>
      <c r="AK251" s="12">
        <f>VLOOKUP($B251,[2]ok!$AY$9:$CO$434,29,0)</f>
        <v>112</v>
      </c>
      <c r="AL251" s="12">
        <f>VLOOKUP($B251,[2]ok!$AY$9:$CO$434,30,0)</f>
        <v>84</v>
      </c>
      <c r="AM251" s="12">
        <f>VLOOKUP($B251,[2]ok!$AY$9:$CO$434,31,0)</f>
        <v>78</v>
      </c>
      <c r="AN251" s="12">
        <f>VLOOKUP($B251,[2]ok!$AY$9:$CO$434,32,0)</f>
        <v>60</v>
      </c>
      <c r="AO251" s="12">
        <f>VLOOKUP($B251,[2]ok!$AY$9:$CO$434,33,0)</f>
        <v>44</v>
      </c>
      <c r="AP251" s="12">
        <f>VLOOKUP($B251,[2]ok!$AY$9:$CO$434,34,0)</f>
        <v>43</v>
      </c>
      <c r="AQ251" s="12">
        <f>VLOOKUP($B251,[2]ok!$AY$9:$CO$434,39,0)</f>
        <v>1387</v>
      </c>
      <c r="AR251" s="12">
        <f>VLOOKUP($B251,[2]ok!$AY$9:$CO$434,40,0)</f>
        <v>128</v>
      </c>
      <c r="AS251" s="12">
        <f>VLOOKUP($B251,[2]ok!$AY$9:$CO$434,41,0)</f>
        <v>124</v>
      </c>
      <c r="AT251" s="12">
        <f>VLOOKUP($B251,[2]ok!$AY$9:$CO$434,42,0)</f>
        <v>594</v>
      </c>
      <c r="AU251" s="12">
        <f>VLOOKUP($B251,[2]ok!$AY$9:$CO$434,43,0)</f>
        <v>27</v>
      </c>
    </row>
    <row r="252" spans="1:47" s="10" customFormat="1" ht="12">
      <c r="A252" s="58">
        <v>251</v>
      </c>
      <c r="B252" s="58">
        <v>19285</v>
      </c>
      <c r="C252" s="59" t="s">
        <v>352</v>
      </c>
      <c r="D252" s="59" t="s">
        <v>334</v>
      </c>
      <c r="E252" s="59" t="s">
        <v>338</v>
      </c>
      <c r="F252" s="59" t="s">
        <v>341</v>
      </c>
      <c r="G252" s="12" t="s">
        <v>266</v>
      </c>
      <c r="H252" s="14">
        <f t="shared" si="74"/>
        <v>19285</v>
      </c>
      <c r="I252" s="14">
        <f t="shared" si="56"/>
        <v>538</v>
      </c>
      <c r="J252" s="12">
        <f>VLOOKUP($B252,'[1]METAS 2019'!$D$4:$Q$843,5,0)</f>
        <v>7</v>
      </c>
      <c r="K252" s="12">
        <f>VLOOKUP($B252,'[1]METAS 2019'!$D$4:$Q$843,4,0)</f>
        <v>9</v>
      </c>
      <c r="L252" s="12">
        <f>VLOOKUP($B252,'[1]METAS 2019'!$D$4:$Q$843,11,0)</f>
        <v>6</v>
      </c>
      <c r="M252" s="12">
        <f>VLOOKUP($B252,'[1]METAS 2019'!$D$4:$Q$843,12,0)</f>
        <v>8</v>
      </c>
      <c r="N252" s="12">
        <f>VLOOKUP($B252,'[1]METAS 2019'!$D$4:$Q$843,13,0)</f>
        <v>9</v>
      </c>
      <c r="O252" s="12">
        <f>VLOOKUP($B252,'[1]METAS 2019'!$D$4:$Q$843,14,0)</f>
        <v>1</v>
      </c>
      <c r="P252" s="12">
        <f>VLOOKUP($B252,[2]ok!$AY$9:$CO$434,8,0)</f>
        <v>9</v>
      </c>
      <c r="Q252" s="12">
        <f>VLOOKUP($B252,[2]ok!$AY$9:$CO$434,9,0)</f>
        <v>9</v>
      </c>
      <c r="R252" s="12">
        <f>VLOOKUP($B252,[2]ok!$AY$9:$CO$434,10,0)</f>
        <v>9</v>
      </c>
      <c r="S252" s="12">
        <f>VLOOKUP($B252,[2]ok!$AY$9:$CO$434,11,0)</f>
        <v>9</v>
      </c>
      <c r="T252" s="12">
        <f>VLOOKUP($B252,[2]ok!$AY$9:$CO$434,12,0)</f>
        <v>10</v>
      </c>
      <c r="U252" s="12">
        <f>VLOOKUP($B252,[2]ok!$AY$9:$CO$434,13,0)</f>
        <v>10</v>
      </c>
      <c r="V252" s="12">
        <f>VLOOKUP($B252,[2]ok!$AY$9:$CO$434,14,0)</f>
        <v>10</v>
      </c>
      <c r="W252" s="12">
        <f>VLOOKUP($B252,[2]ok!$AY$9:$CO$434,15,0)</f>
        <v>10</v>
      </c>
      <c r="X252" s="12">
        <f>VLOOKUP($B252,[2]ok!$AY$9:$CO$434,16,0)</f>
        <v>10</v>
      </c>
      <c r="Y252" s="12">
        <f>VLOOKUP($B252,[2]ok!$AY$9:$CO$434,17,0)</f>
        <v>10</v>
      </c>
      <c r="Z252" s="12">
        <f>VLOOKUP($B252,[2]ok!$AY$9:$CO$434,18,0)</f>
        <v>9</v>
      </c>
      <c r="AA252" s="12">
        <f>VLOOKUP($B252,[2]ok!$AY$9:$CO$434,19,0)</f>
        <v>9</v>
      </c>
      <c r="AB252" s="12">
        <f>VLOOKUP($B252,[2]ok!$AY$9:$CO$434,20,0)</f>
        <v>9</v>
      </c>
      <c r="AC252" s="12">
        <f>VLOOKUP($B252,[2]ok!$AY$9:$CO$434,21,0)</f>
        <v>9</v>
      </c>
      <c r="AD252" s="12">
        <f>VLOOKUP($B252,[2]ok!$AY$9:$CO$434,22,0)</f>
        <v>38</v>
      </c>
      <c r="AE252" s="12">
        <f>VLOOKUP($B252,[2]ok!$AY$9:$CO$434,23,0)</f>
        <v>38</v>
      </c>
      <c r="AF252" s="12">
        <f>VLOOKUP($B252,[2]ok!$AY$9:$CO$434,24,0)</f>
        <v>43</v>
      </c>
      <c r="AG252" s="12">
        <f>VLOOKUP($B252,[2]ok!$AY$9:$CO$434,25,0)</f>
        <v>45</v>
      </c>
      <c r="AH252" s="12">
        <f>VLOOKUP($B252,[2]ok!$AY$9:$CO$434,26,0)</f>
        <v>39</v>
      </c>
      <c r="AI252" s="12">
        <f>VLOOKUP($B252,[2]ok!$AY$9:$CO$434,27,0)</f>
        <v>37</v>
      </c>
      <c r="AJ252" s="12">
        <f>VLOOKUP($B252,[2]ok!$AY$9:$CO$434,28,0)</f>
        <v>30</v>
      </c>
      <c r="AK252" s="12">
        <f>VLOOKUP($B252,[2]ok!$AY$9:$CO$434,29,0)</f>
        <v>24</v>
      </c>
      <c r="AL252" s="12">
        <f>VLOOKUP($B252,[2]ok!$AY$9:$CO$434,30,0)</f>
        <v>21</v>
      </c>
      <c r="AM252" s="12">
        <f>VLOOKUP($B252,[2]ok!$AY$9:$CO$434,31,0)</f>
        <v>17</v>
      </c>
      <c r="AN252" s="12">
        <f>VLOOKUP($B252,[2]ok!$AY$9:$CO$434,32,0)</f>
        <v>15</v>
      </c>
      <c r="AO252" s="12">
        <f>VLOOKUP($B252,[2]ok!$AY$9:$CO$434,33,0)</f>
        <v>10</v>
      </c>
      <c r="AP252" s="12">
        <f>VLOOKUP($B252,[2]ok!$AY$9:$CO$434,34,0)</f>
        <v>9</v>
      </c>
      <c r="AQ252" s="12">
        <f>VLOOKUP($B252,[2]ok!$AY$9:$CO$434,39,0)</f>
        <v>285</v>
      </c>
      <c r="AR252" s="12">
        <f>VLOOKUP($B252,[2]ok!$AY$9:$CO$434,40,0)</f>
        <v>23</v>
      </c>
      <c r="AS252" s="12">
        <f>VLOOKUP($B252,[2]ok!$AY$9:$CO$434,41,0)</f>
        <v>22</v>
      </c>
      <c r="AT252" s="12">
        <f>VLOOKUP($B252,[2]ok!$AY$9:$CO$434,42,0)</f>
        <v>130</v>
      </c>
      <c r="AU252" s="12">
        <f>VLOOKUP($B252,[2]ok!$AY$9:$CO$434,43,0)</f>
        <v>6</v>
      </c>
    </row>
    <row r="253" spans="1:47" s="10" customFormat="1" ht="12">
      <c r="A253" s="58">
        <v>252</v>
      </c>
      <c r="B253" s="58">
        <v>8996</v>
      </c>
      <c r="C253" s="59" t="s">
        <v>352</v>
      </c>
      <c r="D253" s="59" t="s">
        <v>334</v>
      </c>
      <c r="E253" s="59" t="s">
        <v>338</v>
      </c>
      <c r="F253" s="59" t="s">
        <v>209</v>
      </c>
      <c r="G253" s="12" t="s">
        <v>266</v>
      </c>
      <c r="H253" s="14">
        <f t="shared" si="74"/>
        <v>8996</v>
      </c>
      <c r="I253" s="14">
        <f t="shared" si="56"/>
        <v>1155</v>
      </c>
      <c r="J253" s="12">
        <f>VLOOKUP($B253,'[1]METAS 2019'!$D$4:$Q$843,5,0)</f>
        <v>15</v>
      </c>
      <c r="K253" s="12">
        <f>VLOOKUP($B253,'[1]METAS 2019'!$D$4:$Q$843,4,0)</f>
        <v>15</v>
      </c>
      <c r="L253" s="12">
        <f>VLOOKUP($B253,'[1]METAS 2019'!$D$4:$Q$843,11,0)</f>
        <v>9</v>
      </c>
      <c r="M253" s="12">
        <f>VLOOKUP($B253,'[1]METAS 2019'!$D$4:$Q$843,12,0)</f>
        <v>14</v>
      </c>
      <c r="N253" s="12">
        <f>VLOOKUP($B253,'[1]METAS 2019'!$D$4:$Q$843,13,0)</f>
        <v>15</v>
      </c>
      <c r="O253" s="12">
        <f>VLOOKUP($B253,'[1]METAS 2019'!$D$4:$Q$843,14,0)</f>
        <v>21</v>
      </c>
      <c r="P253" s="12">
        <f>VLOOKUP($B253,[2]ok!$AY$9:$CO$434,8,0)</f>
        <v>19</v>
      </c>
      <c r="Q253" s="12">
        <f>VLOOKUP($B253,[2]ok!$AY$9:$CO$434,9,0)</f>
        <v>19</v>
      </c>
      <c r="R253" s="12">
        <f>VLOOKUP($B253,[2]ok!$AY$9:$CO$434,10,0)</f>
        <v>20</v>
      </c>
      <c r="S253" s="12">
        <f>VLOOKUP($B253,[2]ok!$AY$9:$CO$434,11,0)</f>
        <v>20</v>
      </c>
      <c r="T253" s="12">
        <f>VLOOKUP($B253,[2]ok!$AY$9:$CO$434,12,0)</f>
        <v>20</v>
      </c>
      <c r="U253" s="12">
        <f>VLOOKUP($B253,[2]ok!$AY$9:$CO$434,13,0)</f>
        <v>21</v>
      </c>
      <c r="V253" s="12">
        <f>VLOOKUP($B253,[2]ok!$AY$9:$CO$434,14,0)</f>
        <v>21</v>
      </c>
      <c r="W253" s="12">
        <f>VLOOKUP($B253,[2]ok!$AY$9:$CO$434,15,0)</f>
        <v>21</v>
      </c>
      <c r="X253" s="12">
        <f>VLOOKUP($B253,[2]ok!$AY$9:$CO$434,16,0)</f>
        <v>21</v>
      </c>
      <c r="Y253" s="12">
        <f>VLOOKUP($B253,[2]ok!$AY$9:$CO$434,17,0)</f>
        <v>21</v>
      </c>
      <c r="Z253" s="12">
        <f>VLOOKUP($B253,[2]ok!$AY$9:$CO$434,18,0)</f>
        <v>20</v>
      </c>
      <c r="AA253" s="12">
        <f>VLOOKUP($B253,[2]ok!$AY$9:$CO$434,19,0)</f>
        <v>20</v>
      </c>
      <c r="AB253" s="12">
        <f>VLOOKUP($B253,[2]ok!$AY$9:$CO$434,20,0)</f>
        <v>19</v>
      </c>
      <c r="AC253" s="12">
        <f>VLOOKUP($B253,[2]ok!$AY$9:$CO$434,21,0)</f>
        <v>18</v>
      </c>
      <c r="AD253" s="12">
        <f>VLOOKUP($B253,[2]ok!$AY$9:$CO$434,22,0)</f>
        <v>81</v>
      </c>
      <c r="AE253" s="12">
        <f>VLOOKUP($B253,[2]ok!$AY$9:$CO$434,23,0)</f>
        <v>82</v>
      </c>
      <c r="AF253" s="12">
        <f>VLOOKUP($B253,[2]ok!$AY$9:$CO$434,24,0)</f>
        <v>93</v>
      </c>
      <c r="AG253" s="12">
        <f>VLOOKUP($B253,[2]ok!$AY$9:$CO$434,25,0)</f>
        <v>96</v>
      </c>
      <c r="AH253" s="12">
        <f>VLOOKUP($B253,[2]ok!$AY$9:$CO$434,26,0)</f>
        <v>84</v>
      </c>
      <c r="AI253" s="12">
        <f>VLOOKUP($B253,[2]ok!$AY$9:$CO$434,27,0)</f>
        <v>78</v>
      </c>
      <c r="AJ253" s="12">
        <f>VLOOKUP($B253,[2]ok!$AY$9:$CO$434,28,0)</f>
        <v>63</v>
      </c>
      <c r="AK253" s="12">
        <f>VLOOKUP($B253,[2]ok!$AY$9:$CO$434,29,0)</f>
        <v>51</v>
      </c>
      <c r="AL253" s="12">
        <f>VLOOKUP($B253,[2]ok!$AY$9:$CO$434,30,0)</f>
        <v>46</v>
      </c>
      <c r="AM253" s="12">
        <f>VLOOKUP($B253,[2]ok!$AY$9:$CO$434,31,0)</f>
        <v>37</v>
      </c>
      <c r="AN253" s="12">
        <f>VLOOKUP($B253,[2]ok!$AY$9:$CO$434,32,0)</f>
        <v>33</v>
      </c>
      <c r="AO253" s="12">
        <f>VLOOKUP($B253,[2]ok!$AY$9:$CO$434,33,0)</f>
        <v>22</v>
      </c>
      <c r="AP253" s="12">
        <f>VLOOKUP($B253,[2]ok!$AY$9:$CO$434,34,0)</f>
        <v>20</v>
      </c>
      <c r="AQ253" s="12">
        <f>VLOOKUP($B253,[2]ok!$AY$9:$CO$434,39,0)</f>
        <v>611</v>
      </c>
      <c r="AR253" s="12">
        <f>VLOOKUP($B253,[2]ok!$AY$9:$CO$434,40,0)</f>
        <v>48</v>
      </c>
      <c r="AS253" s="12">
        <f>VLOOKUP($B253,[2]ok!$AY$9:$CO$434,41,0)</f>
        <v>48</v>
      </c>
      <c r="AT253" s="12">
        <f>VLOOKUP($B253,[2]ok!$AY$9:$CO$434,42,0)</f>
        <v>279</v>
      </c>
      <c r="AU253" s="12">
        <f>VLOOKUP($B253,[2]ok!$AY$9:$CO$434,43,0)</f>
        <v>13</v>
      </c>
    </row>
    <row r="254" spans="1:47" s="10" customFormat="1" ht="12">
      <c r="A254" s="58">
        <v>253</v>
      </c>
      <c r="B254" s="58">
        <v>4540</v>
      </c>
      <c r="C254" s="59" t="s">
        <v>352</v>
      </c>
      <c r="D254" s="59" t="s">
        <v>334</v>
      </c>
      <c r="E254" s="59" t="s">
        <v>338</v>
      </c>
      <c r="F254" s="59" t="s">
        <v>220</v>
      </c>
      <c r="G254" s="12" t="s">
        <v>266</v>
      </c>
      <c r="H254" s="14">
        <f t="shared" si="74"/>
        <v>4540</v>
      </c>
      <c r="I254" s="14">
        <f t="shared" si="56"/>
        <v>396</v>
      </c>
      <c r="J254" s="12">
        <f>VLOOKUP($B254,'[1]METAS 2019'!$D$4:$Q$843,5,0)</f>
        <v>5</v>
      </c>
      <c r="K254" s="12">
        <f>VLOOKUP($B254,'[1]METAS 2019'!$D$4:$Q$843,4,0)</f>
        <v>3</v>
      </c>
      <c r="L254" s="12">
        <f>VLOOKUP($B254,'[1]METAS 2019'!$D$4:$Q$843,11,0)</f>
        <v>6</v>
      </c>
      <c r="M254" s="12">
        <f>VLOOKUP($B254,'[1]METAS 2019'!$D$4:$Q$843,12,0)</f>
        <v>11</v>
      </c>
      <c r="N254" s="12">
        <f>VLOOKUP($B254,'[1]METAS 2019'!$D$4:$Q$843,13,0)</f>
        <v>5</v>
      </c>
      <c r="O254" s="12">
        <f>VLOOKUP($B254,'[1]METAS 2019'!$D$4:$Q$843,14,0)</f>
        <v>6</v>
      </c>
      <c r="P254" s="12">
        <f>VLOOKUP($B254,[2]ok!$AY$9:$CO$434,8,0)</f>
        <v>6</v>
      </c>
      <c r="Q254" s="12">
        <f>VLOOKUP($B254,[2]ok!$AY$9:$CO$434,9,0)</f>
        <v>6</v>
      </c>
      <c r="R254" s="12">
        <f>VLOOKUP($B254,[2]ok!$AY$9:$CO$434,10,0)</f>
        <v>6</v>
      </c>
      <c r="S254" s="12">
        <f>VLOOKUP($B254,[2]ok!$AY$9:$CO$434,11,0)</f>
        <v>7</v>
      </c>
      <c r="T254" s="12">
        <f>VLOOKUP($B254,[2]ok!$AY$9:$CO$434,12,0)</f>
        <v>6</v>
      </c>
      <c r="U254" s="12">
        <f>VLOOKUP($B254,[2]ok!$AY$9:$CO$434,13,0)</f>
        <v>6</v>
      </c>
      <c r="V254" s="12">
        <f>VLOOKUP($B254,[2]ok!$AY$9:$CO$434,14,0)</f>
        <v>6</v>
      </c>
      <c r="W254" s="12">
        <f>VLOOKUP($B254,[2]ok!$AY$9:$CO$434,15,0)</f>
        <v>6</v>
      </c>
      <c r="X254" s="12">
        <f>VLOOKUP($B254,[2]ok!$AY$9:$CO$434,16,0)</f>
        <v>7</v>
      </c>
      <c r="Y254" s="12">
        <f>VLOOKUP($B254,[2]ok!$AY$9:$CO$434,17,0)</f>
        <v>6</v>
      </c>
      <c r="Z254" s="12">
        <f>VLOOKUP($B254,[2]ok!$AY$9:$CO$434,18,0)</f>
        <v>6</v>
      </c>
      <c r="AA254" s="12">
        <f>VLOOKUP($B254,[2]ok!$AY$9:$CO$434,19,0)</f>
        <v>6</v>
      </c>
      <c r="AB254" s="12">
        <f>VLOOKUP($B254,[2]ok!$AY$9:$CO$434,20,0)</f>
        <v>6</v>
      </c>
      <c r="AC254" s="12">
        <f>VLOOKUP($B254,[2]ok!$AY$9:$CO$434,21,0)</f>
        <v>6</v>
      </c>
      <c r="AD254" s="12">
        <f>VLOOKUP($B254,[2]ok!$AY$9:$CO$434,22,0)</f>
        <v>27</v>
      </c>
      <c r="AE254" s="12">
        <f>VLOOKUP($B254,[2]ok!$AY$9:$CO$434,23,0)</f>
        <v>26</v>
      </c>
      <c r="AF254" s="12">
        <f>VLOOKUP($B254,[2]ok!$AY$9:$CO$434,24,0)</f>
        <v>33</v>
      </c>
      <c r="AG254" s="12">
        <f>VLOOKUP($B254,[2]ok!$AY$9:$CO$434,25,0)</f>
        <v>30</v>
      </c>
      <c r="AH254" s="12">
        <f>VLOOKUP($B254,[2]ok!$AY$9:$CO$434,26,0)</f>
        <v>31</v>
      </c>
      <c r="AI254" s="12">
        <f>VLOOKUP($B254,[2]ok!$AY$9:$CO$434,27,0)</f>
        <v>28</v>
      </c>
      <c r="AJ254" s="12">
        <f>VLOOKUP($B254,[2]ok!$AY$9:$CO$434,28,0)</f>
        <v>23</v>
      </c>
      <c r="AK254" s="12">
        <f>VLOOKUP($B254,[2]ok!$AY$9:$CO$434,29,0)</f>
        <v>19</v>
      </c>
      <c r="AL254" s="12">
        <f>VLOOKUP($B254,[2]ok!$AY$9:$CO$434,30,0)</f>
        <v>14</v>
      </c>
      <c r="AM254" s="12">
        <f>VLOOKUP($B254,[2]ok!$AY$9:$CO$434,31,0)</f>
        <v>16</v>
      </c>
      <c r="AN254" s="12">
        <f>VLOOKUP($B254,[2]ok!$AY$9:$CO$434,32,0)</f>
        <v>12</v>
      </c>
      <c r="AO254" s="12">
        <f>VLOOKUP($B254,[2]ok!$AY$9:$CO$434,33,0)</f>
        <v>9</v>
      </c>
      <c r="AP254" s="12">
        <f>VLOOKUP($B254,[2]ok!$AY$9:$CO$434,34,0)</f>
        <v>6</v>
      </c>
      <c r="AQ254" s="12">
        <f>VLOOKUP($B254,[2]ok!$AY$9:$CO$434,39,0)</f>
        <v>203</v>
      </c>
      <c r="AR254" s="12">
        <f>VLOOKUP($B254,[2]ok!$AY$9:$CO$434,40,0)</f>
        <v>15</v>
      </c>
      <c r="AS254" s="12">
        <f>VLOOKUP($B254,[2]ok!$AY$9:$CO$434,41,0)</f>
        <v>13</v>
      </c>
      <c r="AT254" s="12">
        <f>VLOOKUP($B254,[2]ok!$AY$9:$CO$434,42,0)</f>
        <v>94</v>
      </c>
      <c r="AU254" s="12">
        <f>VLOOKUP($B254,[2]ok!$AY$9:$CO$434,43,0)</f>
        <v>5</v>
      </c>
    </row>
    <row r="255" spans="1:47" s="10" customFormat="1" ht="12">
      <c r="A255" s="58">
        <v>254</v>
      </c>
      <c r="B255" s="58">
        <v>4575</v>
      </c>
      <c r="C255" s="59" t="s">
        <v>352</v>
      </c>
      <c r="D255" s="59" t="s">
        <v>334</v>
      </c>
      <c r="E255" s="59" t="s">
        <v>338</v>
      </c>
      <c r="F255" s="59" t="s">
        <v>180</v>
      </c>
      <c r="G255" s="12" t="s">
        <v>271</v>
      </c>
      <c r="H255" s="14">
        <f t="shared" si="74"/>
        <v>4575</v>
      </c>
      <c r="I255" s="14">
        <f t="shared" si="56"/>
        <v>1005</v>
      </c>
      <c r="J255" s="12">
        <f>VLOOKUP($B255,'[1]METAS 2019'!$D$4:$Q$843,5,0)</f>
        <v>13</v>
      </c>
      <c r="K255" s="12">
        <f>VLOOKUP($B255,'[1]METAS 2019'!$D$4:$Q$843,4,0)</f>
        <v>12</v>
      </c>
      <c r="L255" s="12">
        <f>VLOOKUP($B255,'[1]METAS 2019'!$D$4:$Q$843,11,0)</f>
        <v>11</v>
      </c>
      <c r="M255" s="12">
        <f>VLOOKUP($B255,'[1]METAS 2019'!$D$4:$Q$843,12,0)</f>
        <v>13</v>
      </c>
      <c r="N255" s="12">
        <f>VLOOKUP($B255,'[1]METAS 2019'!$D$4:$Q$843,13,0)</f>
        <v>12</v>
      </c>
      <c r="O255" s="12">
        <f>VLOOKUP($B255,'[1]METAS 2019'!$D$4:$Q$843,14,0)</f>
        <v>15</v>
      </c>
      <c r="P255" s="12">
        <f>VLOOKUP($B255,[2]ok!$AY$9:$CO$434,8,0)</f>
        <v>15</v>
      </c>
      <c r="Q255" s="12">
        <f>VLOOKUP($B255,[2]ok!$AY$9:$CO$434,9,0)</f>
        <v>15</v>
      </c>
      <c r="R255" s="12">
        <f>VLOOKUP($B255,[2]ok!$AY$9:$CO$434,10,0)</f>
        <v>15</v>
      </c>
      <c r="S255" s="12">
        <f>VLOOKUP($B255,[2]ok!$AY$9:$CO$434,11,0)</f>
        <v>18</v>
      </c>
      <c r="T255" s="12">
        <f>VLOOKUP($B255,[2]ok!$AY$9:$CO$434,12,0)</f>
        <v>17</v>
      </c>
      <c r="U255" s="12">
        <f>VLOOKUP($B255,[2]ok!$AY$9:$CO$434,13,0)</f>
        <v>15</v>
      </c>
      <c r="V255" s="12">
        <f>VLOOKUP($B255,[2]ok!$AY$9:$CO$434,14,0)</f>
        <v>15</v>
      </c>
      <c r="W255" s="12">
        <f>VLOOKUP($B255,[2]ok!$AY$9:$CO$434,15,0)</f>
        <v>15</v>
      </c>
      <c r="X255" s="12">
        <f>VLOOKUP($B255,[2]ok!$AY$9:$CO$434,16,0)</f>
        <v>17</v>
      </c>
      <c r="Y255" s="12">
        <f>VLOOKUP($B255,[2]ok!$AY$9:$CO$434,17,0)</f>
        <v>16</v>
      </c>
      <c r="Z255" s="12">
        <f>VLOOKUP($B255,[2]ok!$AY$9:$CO$434,18,0)</f>
        <v>16</v>
      </c>
      <c r="AA255" s="12">
        <f>VLOOKUP($B255,[2]ok!$AY$9:$CO$434,19,0)</f>
        <v>16</v>
      </c>
      <c r="AB255" s="12">
        <f>VLOOKUP($B255,[2]ok!$AY$9:$CO$434,20,0)</f>
        <v>15</v>
      </c>
      <c r="AC255" s="12">
        <f>VLOOKUP($B255,[2]ok!$AY$9:$CO$434,21,0)</f>
        <v>14</v>
      </c>
      <c r="AD255" s="12">
        <f>VLOOKUP($B255,[2]ok!$AY$9:$CO$434,22,0)</f>
        <v>69</v>
      </c>
      <c r="AE255" s="12">
        <f>VLOOKUP($B255,[2]ok!$AY$9:$CO$434,23,0)</f>
        <v>69</v>
      </c>
      <c r="AF255" s="12">
        <f>VLOOKUP($B255,[2]ok!$AY$9:$CO$434,24,0)</f>
        <v>84</v>
      </c>
      <c r="AG255" s="12">
        <f>VLOOKUP($B255,[2]ok!$AY$9:$CO$434,25,0)</f>
        <v>77</v>
      </c>
      <c r="AH255" s="12">
        <f>VLOOKUP($B255,[2]ok!$AY$9:$CO$434,26,0)</f>
        <v>82</v>
      </c>
      <c r="AI255" s="12">
        <f>VLOOKUP($B255,[2]ok!$AY$9:$CO$434,27,0)</f>
        <v>71</v>
      </c>
      <c r="AJ255" s="12">
        <f>VLOOKUP($B255,[2]ok!$AY$9:$CO$434,28,0)</f>
        <v>61</v>
      </c>
      <c r="AK255" s="12">
        <f>VLOOKUP($B255,[2]ok!$AY$9:$CO$434,29,0)</f>
        <v>51</v>
      </c>
      <c r="AL255" s="12">
        <f>VLOOKUP($B255,[2]ok!$AY$9:$CO$434,30,0)</f>
        <v>35</v>
      </c>
      <c r="AM255" s="12">
        <f>VLOOKUP($B255,[2]ok!$AY$9:$CO$434,31,0)</f>
        <v>41</v>
      </c>
      <c r="AN255" s="12">
        <f>VLOOKUP($B255,[2]ok!$AY$9:$CO$434,32,0)</f>
        <v>30</v>
      </c>
      <c r="AO255" s="12">
        <f>VLOOKUP($B255,[2]ok!$AY$9:$CO$434,33,0)</f>
        <v>24</v>
      </c>
      <c r="AP255" s="12">
        <f>VLOOKUP($B255,[2]ok!$AY$9:$CO$434,34,0)</f>
        <v>16</v>
      </c>
      <c r="AQ255" s="12">
        <f>VLOOKUP($B255,[2]ok!$AY$9:$CO$434,39,0)</f>
        <v>529</v>
      </c>
      <c r="AR255" s="12">
        <f>VLOOKUP($B255,[2]ok!$AY$9:$CO$434,40,0)</f>
        <v>38</v>
      </c>
      <c r="AS255" s="12">
        <f>VLOOKUP($B255,[2]ok!$AY$9:$CO$434,41,0)</f>
        <v>34</v>
      </c>
      <c r="AT255" s="12">
        <f>VLOOKUP($B255,[2]ok!$AY$9:$CO$434,42,0)</f>
        <v>243</v>
      </c>
      <c r="AU255" s="12">
        <f>VLOOKUP($B255,[2]ok!$AY$9:$CO$434,43,0)</f>
        <v>11</v>
      </c>
    </row>
    <row r="256" spans="1:47" s="10" customFormat="1" ht="12">
      <c r="A256" s="58">
        <v>255</v>
      </c>
      <c r="B256" s="58">
        <v>19286</v>
      </c>
      <c r="C256" s="59" t="s">
        <v>352</v>
      </c>
      <c r="D256" s="59" t="s">
        <v>334</v>
      </c>
      <c r="E256" s="59" t="s">
        <v>338</v>
      </c>
      <c r="F256" s="59" t="s">
        <v>342</v>
      </c>
      <c r="G256" s="12" t="s">
        <v>266</v>
      </c>
      <c r="H256" s="14">
        <f t="shared" si="74"/>
        <v>19286</v>
      </c>
      <c r="I256" s="14">
        <f t="shared" si="56"/>
        <v>392</v>
      </c>
      <c r="J256" s="12">
        <f>VLOOKUP($B256,'[1]METAS 2019'!$D$4:$Q$843,5,0)</f>
        <v>4</v>
      </c>
      <c r="K256" s="12">
        <f>VLOOKUP($B256,'[1]METAS 2019'!$D$4:$Q$843,4,0)</f>
        <v>5</v>
      </c>
      <c r="L256" s="12">
        <f>VLOOKUP($B256,'[1]METAS 2019'!$D$4:$Q$843,11,0)</f>
        <v>10</v>
      </c>
      <c r="M256" s="12">
        <f>VLOOKUP($B256,'[1]METAS 2019'!$D$4:$Q$843,12,0)</f>
        <v>6</v>
      </c>
      <c r="N256" s="12">
        <f>VLOOKUP($B256,'[1]METAS 2019'!$D$4:$Q$843,13,0)</f>
        <v>8</v>
      </c>
      <c r="O256" s="12">
        <f>VLOOKUP($B256,'[1]METAS 2019'!$D$4:$Q$843,14,0)</f>
        <v>8</v>
      </c>
      <c r="P256" s="12">
        <f>VLOOKUP($B256,[2]ok!$AY$9:$CO$434,8,0)</f>
        <v>7</v>
      </c>
      <c r="Q256" s="12">
        <f>VLOOKUP($B256,[2]ok!$AY$9:$CO$434,9,0)</f>
        <v>7</v>
      </c>
      <c r="R256" s="12">
        <f>VLOOKUP($B256,[2]ok!$AY$9:$CO$434,10,0)</f>
        <v>7</v>
      </c>
      <c r="S256" s="12">
        <f>VLOOKUP($B256,[2]ok!$AY$9:$CO$434,11,0)</f>
        <v>8</v>
      </c>
      <c r="T256" s="12">
        <f>VLOOKUP($B256,[2]ok!$AY$9:$CO$434,12,0)</f>
        <v>8</v>
      </c>
      <c r="U256" s="12">
        <f>VLOOKUP($B256,[2]ok!$AY$9:$CO$434,13,0)</f>
        <v>8</v>
      </c>
      <c r="V256" s="12">
        <f>VLOOKUP($B256,[2]ok!$AY$9:$CO$434,14,0)</f>
        <v>9</v>
      </c>
      <c r="W256" s="12">
        <f>VLOOKUP($B256,[2]ok!$AY$9:$CO$434,15,0)</f>
        <v>8</v>
      </c>
      <c r="X256" s="12">
        <f>VLOOKUP($B256,[2]ok!$AY$9:$CO$434,16,0)</f>
        <v>8</v>
      </c>
      <c r="Y256" s="12">
        <f>VLOOKUP($B256,[2]ok!$AY$9:$CO$434,17,0)</f>
        <v>8</v>
      </c>
      <c r="Z256" s="12">
        <f>VLOOKUP($B256,[2]ok!$AY$9:$CO$434,18,0)</f>
        <v>7</v>
      </c>
      <c r="AA256" s="12">
        <f>VLOOKUP($B256,[2]ok!$AY$9:$CO$434,19,0)</f>
        <v>7</v>
      </c>
      <c r="AB256" s="12">
        <f>VLOOKUP($B256,[2]ok!$AY$9:$CO$434,20,0)</f>
        <v>7</v>
      </c>
      <c r="AC256" s="12">
        <f>VLOOKUP($B256,[2]ok!$AY$9:$CO$434,21,0)</f>
        <v>6</v>
      </c>
      <c r="AD256" s="12">
        <f>VLOOKUP($B256,[2]ok!$AY$9:$CO$434,22,0)</f>
        <v>27</v>
      </c>
      <c r="AE256" s="12">
        <f>VLOOKUP($B256,[2]ok!$AY$9:$CO$434,23,0)</f>
        <v>26</v>
      </c>
      <c r="AF256" s="12">
        <f>VLOOKUP($B256,[2]ok!$AY$9:$CO$434,24,0)</f>
        <v>29</v>
      </c>
      <c r="AG256" s="12">
        <f>VLOOKUP($B256,[2]ok!$AY$9:$CO$434,25,0)</f>
        <v>31</v>
      </c>
      <c r="AH256" s="12">
        <f>VLOOKUP($B256,[2]ok!$AY$9:$CO$434,26,0)</f>
        <v>26</v>
      </c>
      <c r="AI256" s="12">
        <f>VLOOKUP($B256,[2]ok!$AY$9:$CO$434,27,0)</f>
        <v>25</v>
      </c>
      <c r="AJ256" s="12">
        <f>VLOOKUP($B256,[2]ok!$AY$9:$CO$434,28,0)</f>
        <v>20</v>
      </c>
      <c r="AK256" s="12">
        <f>VLOOKUP($B256,[2]ok!$AY$9:$CO$434,29,0)</f>
        <v>17</v>
      </c>
      <c r="AL256" s="12">
        <f>VLOOKUP($B256,[2]ok!$AY$9:$CO$434,30,0)</f>
        <v>13</v>
      </c>
      <c r="AM256" s="12">
        <f>VLOOKUP($B256,[2]ok!$AY$9:$CO$434,31,0)</f>
        <v>11</v>
      </c>
      <c r="AN256" s="12">
        <f>VLOOKUP($B256,[2]ok!$AY$9:$CO$434,32,0)</f>
        <v>9</v>
      </c>
      <c r="AO256" s="12">
        <f>VLOOKUP($B256,[2]ok!$AY$9:$CO$434,33,0)</f>
        <v>6</v>
      </c>
      <c r="AP256" s="12">
        <f>VLOOKUP($B256,[2]ok!$AY$9:$CO$434,34,0)</f>
        <v>6</v>
      </c>
      <c r="AQ256" s="12">
        <f>VLOOKUP($B256,[2]ok!$AY$9:$CO$434,39,0)</f>
        <v>205</v>
      </c>
      <c r="AR256" s="12">
        <f>VLOOKUP($B256,[2]ok!$AY$9:$CO$434,40,0)</f>
        <v>19</v>
      </c>
      <c r="AS256" s="12">
        <f>VLOOKUP($B256,[2]ok!$AY$9:$CO$434,41,0)</f>
        <v>18</v>
      </c>
      <c r="AT256" s="12">
        <f>VLOOKUP($B256,[2]ok!$AY$9:$CO$434,42,0)</f>
        <v>88</v>
      </c>
      <c r="AU256" s="12">
        <f>VLOOKUP($B256,[2]ok!$AY$9:$CO$434,43,0)</f>
        <v>4</v>
      </c>
    </row>
    <row r="257" spans="1:47" s="10" customFormat="1" ht="12">
      <c r="A257" s="58">
        <v>256</v>
      </c>
      <c r="B257" s="58">
        <v>4573</v>
      </c>
      <c r="C257" s="59" t="s">
        <v>352</v>
      </c>
      <c r="D257" s="59" t="s">
        <v>334</v>
      </c>
      <c r="E257" s="59" t="s">
        <v>338</v>
      </c>
      <c r="F257" s="59" t="s">
        <v>211</v>
      </c>
      <c r="G257" s="12" t="s">
        <v>271</v>
      </c>
      <c r="H257" s="14">
        <f t="shared" si="74"/>
        <v>4573</v>
      </c>
      <c r="I257" s="14">
        <f t="shared" si="56"/>
        <v>2241</v>
      </c>
      <c r="J257" s="12">
        <f>VLOOKUP($B257,'[1]METAS 2019'!$D$4:$Q$843,5,0)</f>
        <v>29</v>
      </c>
      <c r="K257" s="12">
        <f>VLOOKUP($B257,'[1]METAS 2019'!$D$4:$Q$843,4,0)</f>
        <v>32</v>
      </c>
      <c r="L257" s="12">
        <f>VLOOKUP($B257,'[1]METAS 2019'!$D$4:$Q$843,11,0)</f>
        <v>31</v>
      </c>
      <c r="M257" s="12">
        <f>VLOOKUP($B257,'[1]METAS 2019'!$D$4:$Q$843,12,0)</f>
        <v>29</v>
      </c>
      <c r="N257" s="12">
        <f>VLOOKUP($B257,'[1]METAS 2019'!$D$4:$Q$843,13,0)</f>
        <v>30</v>
      </c>
      <c r="O257" s="12">
        <f>VLOOKUP($B257,'[1]METAS 2019'!$D$4:$Q$843,14,0)</f>
        <v>29</v>
      </c>
      <c r="P257" s="12">
        <f>VLOOKUP($B257,[2]ok!$AY$9:$CO$434,8,0)</f>
        <v>36</v>
      </c>
      <c r="Q257" s="12">
        <f>VLOOKUP($B257,[2]ok!$AY$9:$CO$434,9,0)</f>
        <v>37</v>
      </c>
      <c r="R257" s="12">
        <f>VLOOKUP($B257,[2]ok!$AY$9:$CO$434,10,0)</f>
        <v>38</v>
      </c>
      <c r="S257" s="12">
        <f>VLOOKUP($B257,[2]ok!$AY$9:$CO$434,11,0)</f>
        <v>39</v>
      </c>
      <c r="T257" s="12">
        <f>VLOOKUP($B257,[2]ok!$AY$9:$CO$434,12,0)</f>
        <v>40</v>
      </c>
      <c r="U257" s="12">
        <f>VLOOKUP($B257,[2]ok!$AY$9:$CO$434,13,0)</f>
        <v>41</v>
      </c>
      <c r="V257" s="12">
        <f>VLOOKUP($B257,[2]ok!$AY$9:$CO$434,14,0)</f>
        <v>41</v>
      </c>
      <c r="W257" s="12">
        <f>VLOOKUP($B257,[2]ok!$AY$9:$CO$434,15,0)</f>
        <v>41</v>
      </c>
      <c r="X257" s="12">
        <f>VLOOKUP($B257,[2]ok!$AY$9:$CO$434,16,0)</f>
        <v>40</v>
      </c>
      <c r="Y257" s="12">
        <f>VLOOKUP($B257,[2]ok!$AY$9:$CO$434,17,0)</f>
        <v>40</v>
      </c>
      <c r="Z257" s="12">
        <f>VLOOKUP($B257,[2]ok!$AY$9:$CO$434,18,0)</f>
        <v>39</v>
      </c>
      <c r="AA257" s="12">
        <f>VLOOKUP($B257,[2]ok!$AY$9:$CO$434,19,0)</f>
        <v>38</v>
      </c>
      <c r="AB257" s="12">
        <f>VLOOKUP($B257,[2]ok!$AY$9:$CO$434,20,0)</f>
        <v>37</v>
      </c>
      <c r="AC257" s="12">
        <f>VLOOKUP($B257,[2]ok!$AY$9:$CO$434,21,0)</f>
        <v>35</v>
      </c>
      <c r="AD257" s="12">
        <f>VLOOKUP($B257,[2]ok!$AY$9:$CO$434,22,0)</f>
        <v>156</v>
      </c>
      <c r="AE257" s="12">
        <f>VLOOKUP($B257,[2]ok!$AY$9:$CO$434,23,0)</f>
        <v>159</v>
      </c>
      <c r="AF257" s="12">
        <f>VLOOKUP($B257,[2]ok!$AY$9:$CO$434,24,0)</f>
        <v>179</v>
      </c>
      <c r="AG257" s="12">
        <f>VLOOKUP($B257,[2]ok!$AY$9:$CO$434,25,0)</f>
        <v>186</v>
      </c>
      <c r="AH257" s="12">
        <f>VLOOKUP($B257,[2]ok!$AY$9:$CO$434,26,0)</f>
        <v>163</v>
      </c>
      <c r="AI257" s="12">
        <f>VLOOKUP($B257,[2]ok!$AY$9:$CO$434,27,0)</f>
        <v>151</v>
      </c>
      <c r="AJ257" s="12">
        <f>VLOOKUP($B257,[2]ok!$AY$9:$CO$434,28,0)</f>
        <v>122</v>
      </c>
      <c r="AK257" s="12">
        <f>VLOOKUP($B257,[2]ok!$AY$9:$CO$434,29,0)</f>
        <v>98</v>
      </c>
      <c r="AL257" s="12">
        <f>VLOOKUP($B257,[2]ok!$AY$9:$CO$434,30,0)</f>
        <v>89</v>
      </c>
      <c r="AM257" s="12">
        <f>VLOOKUP($B257,[2]ok!$AY$9:$CO$434,31,0)</f>
        <v>71</v>
      </c>
      <c r="AN257" s="12">
        <f>VLOOKUP($B257,[2]ok!$AY$9:$CO$434,32,0)</f>
        <v>64</v>
      </c>
      <c r="AO257" s="12">
        <f>VLOOKUP($B257,[2]ok!$AY$9:$CO$434,33,0)</f>
        <v>42</v>
      </c>
      <c r="AP257" s="12">
        <f>VLOOKUP($B257,[2]ok!$AY$9:$CO$434,34,0)</f>
        <v>39</v>
      </c>
      <c r="AQ257" s="12">
        <f>VLOOKUP($B257,[2]ok!$AY$9:$CO$434,39,0)</f>
        <v>1182</v>
      </c>
      <c r="AR257" s="12">
        <f>VLOOKUP($B257,[2]ok!$AY$9:$CO$434,40,0)</f>
        <v>94</v>
      </c>
      <c r="AS257" s="12">
        <f>VLOOKUP($B257,[2]ok!$AY$9:$CO$434,41,0)</f>
        <v>93</v>
      </c>
      <c r="AT257" s="12">
        <f>VLOOKUP($B257,[2]ok!$AY$9:$CO$434,42,0)</f>
        <v>540</v>
      </c>
      <c r="AU257" s="12">
        <f>VLOOKUP($B257,[2]ok!$AY$9:$CO$434,43,0)</f>
        <v>25</v>
      </c>
    </row>
    <row r="258" spans="1:47" s="10" customFormat="1" ht="12">
      <c r="A258" s="58">
        <v>257</v>
      </c>
      <c r="B258" s="58">
        <v>8995</v>
      </c>
      <c r="C258" s="59" t="s">
        <v>352</v>
      </c>
      <c r="D258" s="59" t="s">
        <v>334</v>
      </c>
      <c r="E258" s="59" t="s">
        <v>338</v>
      </c>
      <c r="F258" s="59" t="s">
        <v>340</v>
      </c>
      <c r="G258" s="12" t="s">
        <v>266</v>
      </c>
      <c r="H258" s="14">
        <f t="shared" si="74"/>
        <v>8995</v>
      </c>
      <c r="I258" s="14">
        <f t="shared" si="56"/>
        <v>86</v>
      </c>
      <c r="J258" s="12">
        <f>VLOOKUP($B258,'[1]METAS 2019'!$D$4:$Q$843,5,0)</f>
        <v>1</v>
      </c>
      <c r="K258" s="12">
        <f>VLOOKUP($B258,'[1]METAS 2019'!$D$4:$Q$843,4,0)</f>
        <v>2</v>
      </c>
      <c r="L258" s="12">
        <f>VLOOKUP($B258,'[1]METAS 2019'!$D$4:$Q$843,11,0)</f>
        <v>5</v>
      </c>
      <c r="M258" s="12">
        <f>VLOOKUP($B258,'[1]METAS 2019'!$D$4:$Q$843,12,0)</f>
        <v>5</v>
      </c>
      <c r="N258" s="12">
        <f>VLOOKUP($B258,'[1]METAS 2019'!$D$4:$Q$843,13,0)</f>
        <v>8</v>
      </c>
      <c r="O258" s="12">
        <f>VLOOKUP($B258,'[1]METAS 2019'!$D$4:$Q$843,14,0)</f>
        <v>2</v>
      </c>
      <c r="P258" s="12">
        <f>VLOOKUP($B258,[2]ok!$AY$9:$CO$434,8,0)</f>
        <v>1</v>
      </c>
      <c r="Q258" s="12">
        <f>VLOOKUP($B258,[2]ok!$AY$9:$CO$434,9,0)</f>
        <v>1</v>
      </c>
      <c r="R258" s="12">
        <f>VLOOKUP($B258,[2]ok!$AY$9:$CO$434,10,0)</f>
        <v>1</v>
      </c>
      <c r="S258" s="12">
        <f>VLOOKUP($B258,[2]ok!$AY$9:$CO$434,11,0)</f>
        <v>1</v>
      </c>
      <c r="T258" s="12">
        <f>VLOOKUP($B258,[2]ok!$AY$9:$CO$434,12,0)</f>
        <v>1</v>
      </c>
      <c r="U258" s="12">
        <f>VLOOKUP($B258,[2]ok!$AY$9:$CO$434,13,0)</f>
        <v>1</v>
      </c>
      <c r="V258" s="12">
        <f>VLOOKUP($B258,[2]ok!$AY$9:$CO$434,14,0)</f>
        <v>1</v>
      </c>
      <c r="W258" s="12">
        <f>VLOOKUP($B258,[2]ok!$AY$9:$CO$434,15,0)</f>
        <v>1</v>
      </c>
      <c r="X258" s="12">
        <f>VLOOKUP($B258,[2]ok!$AY$9:$CO$434,16,0)</f>
        <v>1</v>
      </c>
      <c r="Y258" s="12">
        <f>VLOOKUP($B258,[2]ok!$AY$9:$CO$434,17,0)</f>
        <v>1</v>
      </c>
      <c r="Z258" s="12">
        <f>VLOOKUP($B258,[2]ok!$AY$9:$CO$434,18,0)</f>
        <v>1</v>
      </c>
      <c r="AA258" s="12">
        <f>VLOOKUP($B258,[2]ok!$AY$9:$CO$434,19,0)</f>
        <v>1</v>
      </c>
      <c r="AB258" s="12">
        <f>VLOOKUP($B258,[2]ok!$AY$9:$CO$434,20,0)</f>
        <v>1</v>
      </c>
      <c r="AC258" s="12">
        <f>VLOOKUP($B258,[2]ok!$AY$9:$CO$434,21,0)</f>
        <v>1</v>
      </c>
      <c r="AD258" s="12">
        <f>VLOOKUP($B258,[2]ok!$AY$9:$CO$434,22,0)</f>
        <v>5</v>
      </c>
      <c r="AE258" s="12">
        <f>VLOOKUP($B258,[2]ok!$AY$9:$CO$434,23,0)</f>
        <v>5</v>
      </c>
      <c r="AF258" s="12">
        <f>VLOOKUP($B258,[2]ok!$AY$9:$CO$434,24,0)</f>
        <v>6</v>
      </c>
      <c r="AG258" s="12">
        <f>VLOOKUP($B258,[2]ok!$AY$9:$CO$434,25,0)</f>
        <v>6</v>
      </c>
      <c r="AH258" s="12">
        <f>VLOOKUP($B258,[2]ok!$AY$9:$CO$434,26,0)</f>
        <v>6</v>
      </c>
      <c r="AI258" s="12">
        <f>VLOOKUP($B258,[2]ok!$AY$9:$CO$434,27,0)</f>
        <v>5</v>
      </c>
      <c r="AJ258" s="12">
        <f>VLOOKUP($B258,[2]ok!$AY$9:$CO$434,28,0)</f>
        <v>4</v>
      </c>
      <c r="AK258" s="12">
        <f>VLOOKUP($B258,[2]ok!$AY$9:$CO$434,29,0)</f>
        <v>3</v>
      </c>
      <c r="AL258" s="12">
        <f>VLOOKUP($B258,[2]ok!$AY$9:$CO$434,30,0)</f>
        <v>3</v>
      </c>
      <c r="AM258" s="12">
        <f>VLOOKUP($B258,[2]ok!$AY$9:$CO$434,31,0)</f>
        <v>2</v>
      </c>
      <c r="AN258" s="12">
        <f>VLOOKUP($B258,[2]ok!$AY$9:$CO$434,32,0)</f>
        <v>2</v>
      </c>
      <c r="AO258" s="12">
        <f>VLOOKUP($B258,[2]ok!$AY$9:$CO$434,33,0)</f>
        <v>1</v>
      </c>
      <c r="AP258" s="12">
        <f>VLOOKUP($B258,[2]ok!$AY$9:$CO$434,34,0)</f>
        <v>1</v>
      </c>
      <c r="AQ258" s="12">
        <f>VLOOKUP($B258,[2]ok!$AY$9:$CO$434,39,0)</f>
        <v>41</v>
      </c>
      <c r="AR258" s="12">
        <f>VLOOKUP($B258,[2]ok!$AY$9:$CO$434,40,0)</f>
        <v>3</v>
      </c>
      <c r="AS258" s="12">
        <f>VLOOKUP($B258,[2]ok!$AY$9:$CO$434,41,0)</f>
        <v>3</v>
      </c>
      <c r="AT258" s="12">
        <f>VLOOKUP($B258,[2]ok!$AY$9:$CO$434,42,0)</f>
        <v>19</v>
      </c>
      <c r="AU258" s="12">
        <f>VLOOKUP($B258,[2]ok!$AY$9:$CO$434,43,0)</f>
        <v>1</v>
      </c>
    </row>
    <row r="259" spans="1:47" s="10" customFormat="1" ht="12">
      <c r="A259" s="58">
        <v>258</v>
      </c>
      <c r="B259" s="58">
        <v>4543</v>
      </c>
      <c r="C259" s="59" t="s">
        <v>352</v>
      </c>
      <c r="D259" s="59" t="s">
        <v>334</v>
      </c>
      <c r="E259" s="59" t="s">
        <v>338</v>
      </c>
      <c r="F259" s="59" t="s">
        <v>246</v>
      </c>
      <c r="G259" s="12" t="s">
        <v>266</v>
      </c>
      <c r="H259" s="14">
        <f t="shared" si="74"/>
        <v>4543</v>
      </c>
      <c r="I259" s="14">
        <f t="shared" ref="I259:I314" si="75">SUM(J259:AP259)</f>
        <v>1640</v>
      </c>
      <c r="J259" s="12">
        <f>VLOOKUP($B259,'[1]METAS 2019'!$D$4:$Q$843,5,0)</f>
        <v>25</v>
      </c>
      <c r="K259" s="12">
        <f>VLOOKUP($B259,'[1]METAS 2019'!$D$4:$Q$843,4,0)</f>
        <v>21</v>
      </c>
      <c r="L259" s="12">
        <f>VLOOKUP($B259,'[1]METAS 2019'!$D$4:$Q$843,11,0)</f>
        <v>15</v>
      </c>
      <c r="M259" s="12">
        <f>VLOOKUP($B259,'[1]METAS 2019'!$D$4:$Q$843,12,0)</f>
        <v>12</v>
      </c>
      <c r="N259" s="12">
        <f>VLOOKUP($B259,'[1]METAS 2019'!$D$4:$Q$843,13,0)</f>
        <v>13</v>
      </c>
      <c r="O259" s="12">
        <f>VLOOKUP($B259,'[1]METAS 2019'!$D$4:$Q$843,14,0)</f>
        <v>16</v>
      </c>
      <c r="P259" s="12">
        <f>VLOOKUP($B259,[2]ok!$AY$9:$CO$434,8,0)</f>
        <v>27</v>
      </c>
      <c r="Q259" s="12">
        <f>VLOOKUP($B259,[2]ok!$AY$9:$CO$434,9,0)</f>
        <v>28</v>
      </c>
      <c r="R259" s="12">
        <f>VLOOKUP($B259,[2]ok!$AY$9:$CO$434,10,0)</f>
        <v>29</v>
      </c>
      <c r="S259" s="12">
        <f>VLOOKUP($B259,[2]ok!$AY$9:$CO$434,11,0)</f>
        <v>31</v>
      </c>
      <c r="T259" s="12">
        <f>VLOOKUP($B259,[2]ok!$AY$9:$CO$434,12,0)</f>
        <v>32</v>
      </c>
      <c r="U259" s="12">
        <f>VLOOKUP($B259,[2]ok!$AY$9:$CO$434,13,0)</f>
        <v>33</v>
      </c>
      <c r="V259" s="12">
        <f>VLOOKUP($B259,[2]ok!$AY$9:$CO$434,14,0)</f>
        <v>34</v>
      </c>
      <c r="W259" s="12">
        <f>VLOOKUP($B259,[2]ok!$AY$9:$CO$434,15,0)</f>
        <v>33</v>
      </c>
      <c r="X259" s="12">
        <f>VLOOKUP($B259,[2]ok!$AY$9:$CO$434,16,0)</f>
        <v>33</v>
      </c>
      <c r="Y259" s="12">
        <f>VLOOKUP($B259,[2]ok!$AY$9:$CO$434,17,0)</f>
        <v>32</v>
      </c>
      <c r="Z259" s="12">
        <f>VLOOKUP($B259,[2]ok!$AY$9:$CO$434,18,0)</f>
        <v>31</v>
      </c>
      <c r="AA259" s="12">
        <f>VLOOKUP($B259,[2]ok!$AY$9:$CO$434,19,0)</f>
        <v>30</v>
      </c>
      <c r="AB259" s="12">
        <f>VLOOKUP($B259,[2]ok!$AY$9:$CO$434,20,0)</f>
        <v>28</v>
      </c>
      <c r="AC259" s="12">
        <f>VLOOKUP($B259,[2]ok!$AY$9:$CO$434,21,0)</f>
        <v>26</v>
      </c>
      <c r="AD259" s="12">
        <f>VLOOKUP($B259,[2]ok!$AY$9:$CO$434,22,0)</f>
        <v>114</v>
      </c>
      <c r="AE259" s="12">
        <f>VLOOKUP($B259,[2]ok!$AY$9:$CO$434,23,0)</f>
        <v>127</v>
      </c>
      <c r="AF259" s="12">
        <f>VLOOKUP($B259,[2]ok!$AY$9:$CO$434,24,0)</f>
        <v>139</v>
      </c>
      <c r="AG259" s="12">
        <f>VLOOKUP($B259,[2]ok!$AY$9:$CO$434,25,0)</f>
        <v>126</v>
      </c>
      <c r="AH259" s="12">
        <f>VLOOKUP($B259,[2]ok!$AY$9:$CO$434,26,0)</f>
        <v>127</v>
      </c>
      <c r="AI259" s="12">
        <f>VLOOKUP($B259,[2]ok!$AY$9:$CO$434,27,0)</f>
        <v>114</v>
      </c>
      <c r="AJ259" s="12">
        <f>VLOOKUP($B259,[2]ok!$AY$9:$CO$434,28,0)</f>
        <v>90</v>
      </c>
      <c r="AK259" s="12">
        <f>VLOOKUP($B259,[2]ok!$AY$9:$CO$434,29,0)</f>
        <v>70</v>
      </c>
      <c r="AL259" s="12">
        <f>VLOOKUP($B259,[2]ok!$AY$9:$CO$434,30,0)</f>
        <v>59</v>
      </c>
      <c r="AM259" s="12">
        <f>VLOOKUP($B259,[2]ok!$AY$9:$CO$434,31,0)</f>
        <v>58</v>
      </c>
      <c r="AN259" s="12">
        <f>VLOOKUP($B259,[2]ok!$AY$9:$CO$434,32,0)</f>
        <v>34</v>
      </c>
      <c r="AO259" s="12">
        <f>VLOOKUP($B259,[2]ok!$AY$9:$CO$434,33,0)</f>
        <v>29</v>
      </c>
      <c r="AP259" s="12">
        <f>VLOOKUP($B259,[2]ok!$AY$9:$CO$434,34,0)</f>
        <v>24</v>
      </c>
      <c r="AQ259" s="12">
        <f>VLOOKUP($B259,[2]ok!$AY$9:$CO$434,39,0)</f>
        <v>855</v>
      </c>
      <c r="AR259" s="12">
        <f>VLOOKUP($B259,[2]ok!$AY$9:$CO$434,40,0)</f>
        <v>77</v>
      </c>
      <c r="AS259" s="12">
        <f>VLOOKUP($B259,[2]ok!$AY$9:$CO$434,41,0)</f>
        <v>66</v>
      </c>
      <c r="AT259" s="12">
        <f>VLOOKUP($B259,[2]ok!$AY$9:$CO$434,42,0)</f>
        <v>383</v>
      </c>
      <c r="AU259" s="12">
        <f>VLOOKUP($B259,[2]ok!$AY$9:$CO$434,43,0)</f>
        <v>21</v>
      </c>
    </row>
    <row r="260" spans="1:47" s="10" customFormat="1" ht="12">
      <c r="A260" s="58">
        <v>259</v>
      </c>
      <c r="B260" s="58">
        <v>4571</v>
      </c>
      <c r="C260" s="59" t="s">
        <v>352</v>
      </c>
      <c r="D260" s="59" t="s">
        <v>334</v>
      </c>
      <c r="E260" s="59" t="s">
        <v>338</v>
      </c>
      <c r="F260" s="59" t="s">
        <v>207</v>
      </c>
      <c r="G260" s="12" t="s">
        <v>266</v>
      </c>
      <c r="H260" s="14">
        <f t="shared" si="74"/>
        <v>4571</v>
      </c>
      <c r="I260" s="14">
        <f t="shared" si="75"/>
        <v>315</v>
      </c>
      <c r="J260" s="12">
        <f>VLOOKUP($B260,'[1]METAS 2019'!$D$4:$Q$843,5,0)</f>
        <v>4</v>
      </c>
      <c r="K260" s="12">
        <f>VLOOKUP($B260,'[1]METAS 2019'!$D$4:$Q$843,4,0)</f>
        <v>2</v>
      </c>
      <c r="L260" s="12">
        <f>VLOOKUP($B260,'[1]METAS 2019'!$D$4:$Q$843,11,0)</f>
        <v>6</v>
      </c>
      <c r="M260" s="12">
        <f>VLOOKUP($B260,'[1]METAS 2019'!$D$4:$Q$843,12,0)</f>
        <v>6</v>
      </c>
      <c r="N260" s="12">
        <f>VLOOKUP($B260,'[1]METAS 2019'!$D$4:$Q$843,13,0)</f>
        <v>4</v>
      </c>
      <c r="O260" s="12">
        <f>VLOOKUP($B260,'[1]METAS 2019'!$D$4:$Q$843,14,0)</f>
        <v>6</v>
      </c>
      <c r="P260" s="12">
        <f>VLOOKUP($B260,[2]ok!$AY$9:$CO$434,8,0)</f>
        <v>5</v>
      </c>
      <c r="Q260" s="12">
        <f>VLOOKUP($B260,[2]ok!$AY$9:$CO$434,9,0)</f>
        <v>5</v>
      </c>
      <c r="R260" s="12">
        <f>VLOOKUP($B260,[2]ok!$AY$9:$CO$434,10,0)</f>
        <v>5</v>
      </c>
      <c r="S260" s="12">
        <f>VLOOKUP($B260,[2]ok!$AY$9:$CO$434,11,0)</f>
        <v>5</v>
      </c>
      <c r="T260" s="12">
        <f>VLOOKUP($B260,[2]ok!$AY$9:$CO$434,12,0)</f>
        <v>5</v>
      </c>
      <c r="U260" s="12">
        <f>VLOOKUP($B260,[2]ok!$AY$9:$CO$434,13,0)</f>
        <v>6</v>
      </c>
      <c r="V260" s="12">
        <f>VLOOKUP($B260,[2]ok!$AY$9:$CO$434,14,0)</f>
        <v>6</v>
      </c>
      <c r="W260" s="12">
        <f>VLOOKUP($B260,[2]ok!$AY$9:$CO$434,15,0)</f>
        <v>6</v>
      </c>
      <c r="X260" s="12">
        <f>VLOOKUP($B260,[2]ok!$AY$9:$CO$434,16,0)</f>
        <v>6</v>
      </c>
      <c r="Y260" s="12">
        <f>VLOOKUP($B260,[2]ok!$AY$9:$CO$434,17,0)</f>
        <v>6</v>
      </c>
      <c r="Z260" s="12">
        <f>VLOOKUP($B260,[2]ok!$AY$9:$CO$434,18,0)</f>
        <v>5</v>
      </c>
      <c r="AA260" s="12">
        <f>VLOOKUP($B260,[2]ok!$AY$9:$CO$434,19,0)</f>
        <v>5</v>
      </c>
      <c r="AB260" s="12">
        <f>VLOOKUP($B260,[2]ok!$AY$9:$CO$434,20,0)</f>
        <v>5</v>
      </c>
      <c r="AC260" s="12">
        <f>VLOOKUP($B260,[2]ok!$AY$9:$CO$434,21,0)</f>
        <v>5</v>
      </c>
      <c r="AD260" s="12">
        <f>VLOOKUP($B260,[2]ok!$AY$9:$CO$434,22,0)</f>
        <v>22</v>
      </c>
      <c r="AE260" s="12">
        <f>VLOOKUP($B260,[2]ok!$AY$9:$CO$434,23,0)</f>
        <v>22</v>
      </c>
      <c r="AF260" s="12">
        <f>VLOOKUP($B260,[2]ok!$AY$9:$CO$434,24,0)</f>
        <v>25</v>
      </c>
      <c r="AG260" s="12">
        <f>VLOOKUP($B260,[2]ok!$AY$9:$CO$434,25,0)</f>
        <v>26</v>
      </c>
      <c r="AH260" s="12">
        <f>VLOOKUP($B260,[2]ok!$AY$9:$CO$434,26,0)</f>
        <v>23</v>
      </c>
      <c r="AI260" s="12">
        <f>VLOOKUP($B260,[2]ok!$AY$9:$CO$434,27,0)</f>
        <v>21</v>
      </c>
      <c r="AJ260" s="12">
        <f>VLOOKUP($B260,[2]ok!$AY$9:$CO$434,28,0)</f>
        <v>17</v>
      </c>
      <c r="AK260" s="12">
        <f>VLOOKUP($B260,[2]ok!$AY$9:$CO$434,29,0)</f>
        <v>14</v>
      </c>
      <c r="AL260" s="12">
        <f>VLOOKUP($B260,[2]ok!$AY$9:$CO$434,30,0)</f>
        <v>12</v>
      </c>
      <c r="AM260" s="12">
        <f>VLOOKUP($B260,[2]ok!$AY$9:$CO$434,31,0)</f>
        <v>10</v>
      </c>
      <c r="AN260" s="12">
        <f>VLOOKUP($B260,[2]ok!$AY$9:$CO$434,32,0)</f>
        <v>9</v>
      </c>
      <c r="AO260" s="12">
        <f>VLOOKUP($B260,[2]ok!$AY$9:$CO$434,33,0)</f>
        <v>6</v>
      </c>
      <c r="AP260" s="12">
        <f>VLOOKUP($B260,[2]ok!$AY$9:$CO$434,34,0)</f>
        <v>5</v>
      </c>
      <c r="AQ260" s="12">
        <f>VLOOKUP($B260,[2]ok!$AY$9:$CO$434,39,0)</f>
        <v>163</v>
      </c>
      <c r="AR260" s="12">
        <f>VLOOKUP($B260,[2]ok!$AY$9:$CO$434,40,0)</f>
        <v>13</v>
      </c>
      <c r="AS260" s="12">
        <f>VLOOKUP($B260,[2]ok!$AY$9:$CO$434,41,0)</f>
        <v>13</v>
      </c>
      <c r="AT260" s="12">
        <f>VLOOKUP($B260,[2]ok!$AY$9:$CO$434,42,0)</f>
        <v>74</v>
      </c>
      <c r="AU260" s="12">
        <f>VLOOKUP($B260,[2]ok!$AY$9:$CO$434,43,0)</f>
        <v>4</v>
      </c>
    </row>
    <row r="261" spans="1:47" s="10" customFormat="1" ht="12">
      <c r="A261" s="58">
        <v>260</v>
      </c>
      <c r="B261" s="58">
        <v>6809</v>
      </c>
      <c r="C261" s="59" t="s">
        <v>352</v>
      </c>
      <c r="D261" s="59" t="s">
        <v>334</v>
      </c>
      <c r="E261" s="59" t="s">
        <v>338</v>
      </c>
      <c r="F261" s="59" t="s">
        <v>227</v>
      </c>
      <c r="G261" s="12" t="s">
        <v>266</v>
      </c>
      <c r="H261" s="14">
        <f t="shared" si="74"/>
        <v>6809</v>
      </c>
      <c r="I261" s="14">
        <f t="shared" si="75"/>
        <v>1102</v>
      </c>
      <c r="J261" s="12">
        <f>VLOOKUP($B261,'[1]METAS 2019'!$D$4:$Q$843,5,0)</f>
        <v>13</v>
      </c>
      <c r="K261" s="12">
        <f>VLOOKUP($B261,'[1]METAS 2019'!$D$4:$Q$843,4,0)</f>
        <v>11</v>
      </c>
      <c r="L261" s="12">
        <f>VLOOKUP($B261,'[1]METAS 2019'!$D$4:$Q$843,11,0)</f>
        <v>8</v>
      </c>
      <c r="M261" s="12">
        <f>VLOOKUP($B261,'[1]METAS 2019'!$D$4:$Q$843,12,0)</f>
        <v>11</v>
      </c>
      <c r="N261" s="12">
        <f>VLOOKUP($B261,'[1]METAS 2019'!$D$4:$Q$843,13,0)</f>
        <v>11</v>
      </c>
      <c r="O261" s="12">
        <f>VLOOKUP($B261,'[1]METAS 2019'!$D$4:$Q$843,14,0)</f>
        <v>12</v>
      </c>
      <c r="P261" s="12">
        <f>VLOOKUP($B261,[2]ok!$AY$9:$CO$434,8,0)</f>
        <v>20</v>
      </c>
      <c r="Q261" s="12">
        <f>VLOOKUP($B261,[2]ok!$AY$9:$CO$434,9,0)</f>
        <v>19</v>
      </c>
      <c r="R261" s="12">
        <f>VLOOKUP($B261,[2]ok!$AY$9:$CO$434,10,0)</f>
        <v>20</v>
      </c>
      <c r="S261" s="12">
        <f>VLOOKUP($B261,[2]ok!$AY$9:$CO$434,11,0)</f>
        <v>20</v>
      </c>
      <c r="T261" s="12">
        <f>VLOOKUP($B261,[2]ok!$AY$9:$CO$434,12,0)</f>
        <v>20</v>
      </c>
      <c r="U261" s="12">
        <f>VLOOKUP($B261,[2]ok!$AY$9:$CO$434,13,0)</f>
        <v>20</v>
      </c>
      <c r="V261" s="12">
        <f>VLOOKUP($B261,[2]ok!$AY$9:$CO$434,14,0)</f>
        <v>20</v>
      </c>
      <c r="W261" s="12">
        <f>VLOOKUP($B261,[2]ok!$AY$9:$CO$434,15,0)</f>
        <v>21</v>
      </c>
      <c r="X261" s="12">
        <f>VLOOKUP($B261,[2]ok!$AY$9:$CO$434,16,0)</f>
        <v>21</v>
      </c>
      <c r="Y261" s="12">
        <f>VLOOKUP($B261,[2]ok!$AY$9:$CO$434,17,0)</f>
        <v>21</v>
      </c>
      <c r="Z261" s="12">
        <f>VLOOKUP($B261,[2]ok!$AY$9:$CO$434,18,0)</f>
        <v>21</v>
      </c>
      <c r="AA261" s="12">
        <f>VLOOKUP($B261,[2]ok!$AY$9:$CO$434,19,0)</f>
        <v>21</v>
      </c>
      <c r="AB261" s="12">
        <f>VLOOKUP($B261,[2]ok!$AY$9:$CO$434,20,0)</f>
        <v>20</v>
      </c>
      <c r="AC261" s="12">
        <f>VLOOKUP($B261,[2]ok!$AY$9:$CO$434,21,0)</f>
        <v>19</v>
      </c>
      <c r="AD261" s="12">
        <f>VLOOKUP($B261,[2]ok!$AY$9:$CO$434,22,0)</f>
        <v>86</v>
      </c>
      <c r="AE261" s="12">
        <f>VLOOKUP($B261,[2]ok!$AY$9:$CO$434,23,0)</f>
        <v>79</v>
      </c>
      <c r="AF261" s="12">
        <f>VLOOKUP($B261,[2]ok!$AY$9:$CO$434,24,0)</f>
        <v>89</v>
      </c>
      <c r="AG261" s="12">
        <f>VLOOKUP($B261,[2]ok!$AY$9:$CO$434,25,0)</f>
        <v>88</v>
      </c>
      <c r="AH261" s="12">
        <f>VLOOKUP($B261,[2]ok!$AY$9:$CO$434,26,0)</f>
        <v>80</v>
      </c>
      <c r="AI261" s="12">
        <f>VLOOKUP($B261,[2]ok!$AY$9:$CO$434,27,0)</f>
        <v>72</v>
      </c>
      <c r="AJ261" s="12">
        <f>VLOOKUP($B261,[2]ok!$AY$9:$CO$434,28,0)</f>
        <v>59</v>
      </c>
      <c r="AK261" s="12">
        <f>VLOOKUP($B261,[2]ok!$AY$9:$CO$434,29,0)</f>
        <v>53</v>
      </c>
      <c r="AL261" s="12">
        <f>VLOOKUP($B261,[2]ok!$AY$9:$CO$434,30,0)</f>
        <v>43</v>
      </c>
      <c r="AM261" s="12">
        <f>VLOOKUP($B261,[2]ok!$AY$9:$CO$434,31,0)</f>
        <v>39</v>
      </c>
      <c r="AN261" s="12">
        <f>VLOOKUP($B261,[2]ok!$AY$9:$CO$434,32,0)</f>
        <v>28</v>
      </c>
      <c r="AO261" s="12">
        <f>VLOOKUP($B261,[2]ok!$AY$9:$CO$434,33,0)</f>
        <v>20</v>
      </c>
      <c r="AP261" s="12">
        <f>VLOOKUP($B261,[2]ok!$AY$9:$CO$434,34,0)</f>
        <v>17</v>
      </c>
      <c r="AQ261" s="12">
        <f>VLOOKUP($B261,[2]ok!$AY$9:$CO$434,39,0)</f>
        <v>601</v>
      </c>
      <c r="AR261" s="12">
        <f>VLOOKUP($B261,[2]ok!$AY$9:$CO$434,40,0)</f>
        <v>47</v>
      </c>
      <c r="AS261" s="12">
        <f>VLOOKUP($B261,[2]ok!$AY$9:$CO$434,41,0)</f>
        <v>46</v>
      </c>
      <c r="AT261" s="12">
        <f>VLOOKUP($B261,[2]ok!$AY$9:$CO$434,42,0)</f>
        <v>271</v>
      </c>
      <c r="AU261" s="12">
        <f>VLOOKUP($B261,[2]ok!$AY$9:$CO$434,43,0)</f>
        <v>11</v>
      </c>
    </row>
    <row r="262" spans="1:47" s="10" customFormat="1" ht="12">
      <c r="A262" s="58">
        <v>261</v>
      </c>
      <c r="B262" s="58">
        <v>4542</v>
      </c>
      <c r="C262" s="59" t="s">
        <v>352</v>
      </c>
      <c r="D262" s="59" t="s">
        <v>334</v>
      </c>
      <c r="E262" s="59" t="s">
        <v>338</v>
      </c>
      <c r="F262" s="59" t="s">
        <v>212</v>
      </c>
      <c r="G262" s="12" t="s">
        <v>266</v>
      </c>
      <c r="H262" s="14">
        <f t="shared" si="74"/>
        <v>4542</v>
      </c>
      <c r="I262" s="14">
        <f t="shared" si="75"/>
        <v>1091</v>
      </c>
      <c r="J262" s="12">
        <f>VLOOKUP($B262,'[1]METAS 2019'!$D$4:$Q$843,5,0)</f>
        <v>14</v>
      </c>
      <c r="K262" s="12">
        <f>VLOOKUP($B262,'[1]METAS 2019'!$D$4:$Q$843,4,0)</f>
        <v>13</v>
      </c>
      <c r="L262" s="12">
        <f>VLOOKUP($B262,'[1]METAS 2019'!$D$4:$Q$843,11,0)</f>
        <v>10</v>
      </c>
      <c r="M262" s="12">
        <f>VLOOKUP($B262,'[1]METAS 2019'!$D$4:$Q$843,12,0)</f>
        <v>13</v>
      </c>
      <c r="N262" s="12">
        <f>VLOOKUP($B262,'[1]METAS 2019'!$D$4:$Q$843,13,0)</f>
        <v>25</v>
      </c>
      <c r="O262" s="12">
        <f>VLOOKUP($B262,'[1]METAS 2019'!$D$4:$Q$843,14,0)</f>
        <v>20</v>
      </c>
      <c r="P262" s="12">
        <f>VLOOKUP($B262,[2]ok!$AY$9:$CO$434,8,0)</f>
        <v>18</v>
      </c>
      <c r="Q262" s="12">
        <f>VLOOKUP($B262,[2]ok!$AY$9:$CO$434,9,0)</f>
        <v>18</v>
      </c>
      <c r="R262" s="12">
        <f>VLOOKUP($B262,[2]ok!$AY$9:$CO$434,10,0)</f>
        <v>18</v>
      </c>
      <c r="S262" s="12">
        <f>VLOOKUP($B262,[2]ok!$AY$9:$CO$434,11,0)</f>
        <v>19</v>
      </c>
      <c r="T262" s="12">
        <f>VLOOKUP($B262,[2]ok!$AY$9:$CO$434,12,0)</f>
        <v>19</v>
      </c>
      <c r="U262" s="12">
        <f>VLOOKUP($B262,[2]ok!$AY$9:$CO$434,13,0)</f>
        <v>20</v>
      </c>
      <c r="V262" s="12">
        <f>VLOOKUP($B262,[2]ok!$AY$9:$CO$434,14,0)</f>
        <v>20</v>
      </c>
      <c r="W262" s="12">
        <f>VLOOKUP($B262,[2]ok!$AY$9:$CO$434,15,0)</f>
        <v>20</v>
      </c>
      <c r="X262" s="12">
        <f>VLOOKUP($B262,[2]ok!$AY$9:$CO$434,16,0)</f>
        <v>19</v>
      </c>
      <c r="Y262" s="12">
        <f>VLOOKUP($B262,[2]ok!$AY$9:$CO$434,17,0)</f>
        <v>19</v>
      </c>
      <c r="Z262" s="12">
        <f>VLOOKUP($B262,[2]ok!$AY$9:$CO$434,18,0)</f>
        <v>19</v>
      </c>
      <c r="AA262" s="12">
        <f>VLOOKUP($B262,[2]ok!$AY$9:$CO$434,19,0)</f>
        <v>19</v>
      </c>
      <c r="AB262" s="12">
        <f>VLOOKUP($B262,[2]ok!$AY$9:$CO$434,20,0)</f>
        <v>18</v>
      </c>
      <c r="AC262" s="12">
        <f>VLOOKUP($B262,[2]ok!$AY$9:$CO$434,21,0)</f>
        <v>17</v>
      </c>
      <c r="AD262" s="12">
        <f>VLOOKUP($B262,[2]ok!$AY$9:$CO$434,22,0)</f>
        <v>75</v>
      </c>
      <c r="AE262" s="12">
        <f>VLOOKUP($B262,[2]ok!$AY$9:$CO$434,23,0)</f>
        <v>77</v>
      </c>
      <c r="AF262" s="12">
        <f>VLOOKUP($B262,[2]ok!$AY$9:$CO$434,24,0)</f>
        <v>86</v>
      </c>
      <c r="AG262" s="12">
        <f>VLOOKUP($B262,[2]ok!$AY$9:$CO$434,25,0)</f>
        <v>90</v>
      </c>
      <c r="AH262" s="12">
        <f>VLOOKUP($B262,[2]ok!$AY$9:$CO$434,26,0)</f>
        <v>79</v>
      </c>
      <c r="AI262" s="12">
        <f>VLOOKUP($B262,[2]ok!$AY$9:$CO$434,27,0)</f>
        <v>73</v>
      </c>
      <c r="AJ262" s="12">
        <f>VLOOKUP($B262,[2]ok!$AY$9:$CO$434,28,0)</f>
        <v>59</v>
      </c>
      <c r="AK262" s="12">
        <f>VLOOKUP($B262,[2]ok!$AY$9:$CO$434,29,0)</f>
        <v>47</v>
      </c>
      <c r="AL262" s="12">
        <f>VLOOKUP($B262,[2]ok!$AY$9:$CO$434,30,0)</f>
        <v>43</v>
      </c>
      <c r="AM262" s="12">
        <f>VLOOKUP($B262,[2]ok!$AY$9:$CO$434,31,0)</f>
        <v>34</v>
      </c>
      <c r="AN262" s="12">
        <f>VLOOKUP($B262,[2]ok!$AY$9:$CO$434,32,0)</f>
        <v>31</v>
      </c>
      <c r="AO262" s="12">
        <f>VLOOKUP($B262,[2]ok!$AY$9:$CO$434,33,0)</f>
        <v>20</v>
      </c>
      <c r="AP262" s="12">
        <f>VLOOKUP($B262,[2]ok!$AY$9:$CO$434,34,0)</f>
        <v>19</v>
      </c>
      <c r="AQ262" s="12">
        <f>VLOOKUP($B262,[2]ok!$AY$9:$CO$434,39,0)</f>
        <v>571</v>
      </c>
      <c r="AR262" s="12">
        <f>VLOOKUP($B262,[2]ok!$AY$9:$CO$434,40,0)</f>
        <v>45</v>
      </c>
      <c r="AS262" s="12">
        <f>VLOOKUP($B262,[2]ok!$AY$9:$CO$434,41,0)</f>
        <v>45</v>
      </c>
      <c r="AT262" s="12">
        <f>VLOOKUP($B262,[2]ok!$AY$9:$CO$434,42,0)</f>
        <v>261</v>
      </c>
      <c r="AU262" s="12">
        <f>VLOOKUP($B262,[2]ok!$AY$9:$CO$434,43,0)</f>
        <v>12</v>
      </c>
    </row>
    <row r="263" spans="1:47" s="10" customFormat="1" ht="12">
      <c r="A263" s="58">
        <v>262</v>
      </c>
      <c r="B263" s="58">
        <v>4572</v>
      </c>
      <c r="C263" s="59" t="s">
        <v>352</v>
      </c>
      <c r="D263" s="59" t="s">
        <v>334</v>
      </c>
      <c r="E263" s="59" t="s">
        <v>338</v>
      </c>
      <c r="F263" s="59" t="s">
        <v>208</v>
      </c>
      <c r="G263" s="12" t="s">
        <v>266</v>
      </c>
      <c r="H263" s="14">
        <f t="shared" si="74"/>
        <v>4572</v>
      </c>
      <c r="I263" s="14">
        <f t="shared" si="75"/>
        <v>784</v>
      </c>
      <c r="J263" s="12">
        <f>VLOOKUP($B263,'[1]METAS 2019'!$D$4:$Q$843,5,0)</f>
        <v>10</v>
      </c>
      <c r="K263" s="12">
        <f>VLOOKUP($B263,'[1]METAS 2019'!$D$4:$Q$843,4,0)</f>
        <v>7</v>
      </c>
      <c r="L263" s="12">
        <f>VLOOKUP($B263,'[1]METAS 2019'!$D$4:$Q$843,11,0)</f>
        <v>10</v>
      </c>
      <c r="M263" s="12">
        <f>VLOOKUP($B263,'[1]METAS 2019'!$D$4:$Q$843,12,0)</f>
        <v>17</v>
      </c>
      <c r="N263" s="12">
        <f>VLOOKUP($B263,'[1]METAS 2019'!$D$4:$Q$843,13,0)</f>
        <v>12</v>
      </c>
      <c r="O263" s="12">
        <f>VLOOKUP($B263,'[1]METAS 2019'!$D$4:$Q$843,14,0)</f>
        <v>17</v>
      </c>
      <c r="P263" s="12">
        <f>VLOOKUP($B263,[2]ok!$AY$9:$CO$434,8,0)</f>
        <v>13</v>
      </c>
      <c r="Q263" s="12">
        <f>VLOOKUP($B263,[2]ok!$AY$9:$CO$434,9,0)</f>
        <v>13</v>
      </c>
      <c r="R263" s="12">
        <f>VLOOKUP($B263,[2]ok!$AY$9:$CO$434,10,0)</f>
        <v>13</v>
      </c>
      <c r="S263" s="12">
        <f>VLOOKUP($B263,[2]ok!$AY$9:$CO$434,11,0)</f>
        <v>13</v>
      </c>
      <c r="T263" s="12">
        <f>VLOOKUP($B263,[2]ok!$AY$9:$CO$434,12,0)</f>
        <v>14</v>
      </c>
      <c r="U263" s="12">
        <f>VLOOKUP($B263,[2]ok!$AY$9:$CO$434,13,0)</f>
        <v>14</v>
      </c>
      <c r="V263" s="12">
        <f>VLOOKUP($B263,[2]ok!$AY$9:$CO$434,14,0)</f>
        <v>14</v>
      </c>
      <c r="W263" s="12">
        <f>VLOOKUP($B263,[2]ok!$AY$9:$CO$434,15,0)</f>
        <v>14</v>
      </c>
      <c r="X263" s="12">
        <f>VLOOKUP($B263,[2]ok!$AY$9:$CO$434,16,0)</f>
        <v>14</v>
      </c>
      <c r="Y263" s="12">
        <f>VLOOKUP($B263,[2]ok!$AY$9:$CO$434,17,0)</f>
        <v>14</v>
      </c>
      <c r="Z263" s="12">
        <f>VLOOKUP($B263,[2]ok!$AY$9:$CO$434,18,0)</f>
        <v>14</v>
      </c>
      <c r="AA263" s="12">
        <f>VLOOKUP($B263,[2]ok!$AY$9:$CO$434,19,0)</f>
        <v>13</v>
      </c>
      <c r="AB263" s="12">
        <f>VLOOKUP($B263,[2]ok!$AY$9:$CO$434,20,0)</f>
        <v>13</v>
      </c>
      <c r="AC263" s="12">
        <f>VLOOKUP($B263,[2]ok!$AY$9:$CO$434,21,0)</f>
        <v>12</v>
      </c>
      <c r="AD263" s="12">
        <f>VLOOKUP($B263,[2]ok!$AY$9:$CO$434,22,0)</f>
        <v>54</v>
      </c>
      <c r="AE263" s="12">
        <f>VLOOKUP($B263,[2]ok!$AY$9:$CO$434,23,0)</f>
        <v>55</v>
      </c>
      <c r="AF263" s="12">
        <f>VLOOKUP($B263,[2]ok!$AY$9:$CO$434,24,0)</f>
        <v>62</v>
      </c>
      <c r="AG263" s="12">
        <f>VLOOKUP($B263,[2]ok!$AY$9:$CO$434,25,0)</f>
        <v>64</v>
      </c>
      <c r="AH263" s="12">
        <f>VLOOKUP($B263,[2]ok!$AY$9:$CO$434,26,0)</f>
        <v>56</v>
      </c>
      <c r="AI263" s="12">
        <f>VLOOKUP($B263,[2]ok!$AY$9:$CO$434,27,0)</f>
        <v>52</v>
      </c>
      <c r="AJ263" s="12">
        <f>VLOOKUP($B263,[2]ok!$AY$9:$CO$434,28,0)</f>
        <v>42</v>
      </c>
      <c r="AK263" s="12">
        <f>VLOOKUP($B263,[2]ok!$AY$9:$CO$434,29,0)</f>
        <v>34</v>
      </c>
      <c r="AL263" s="12">
        <f>VLOOKUP($B263,[2]ok!$AY$9:$CO$434,30,0)</f>
        <v>31</v>
      </c>
      <c r="AM263" s="12">
        <f>VLOOKUP($B263,[2]ok!$AY$9:$CO$434,31,0)</f>
        <v>24</v>
      </c>
      <c r="AN263" s="12">
        <f>VLOOKUP($B263,[2]ok!$AY$9:$CO$434,32,0)</f>
        <v>22</v>
      </c>
      <c r="AO263" s="12">
        <f>VLOOKUP($B263,[2]ok!$AY$9:$CO$434,33,0)</f>
        <v>14</v>
      </c>
      <c r="AP263" s="12">
        <f>VLOOKUP($B263,[2]ok!$AY$9:$CO$434,34,0)</f>
        <v>13</v>
      </c>
      <c r="AQ263" s="12">
        <f>VLOOKUP($B263,[2]ok!$AY$9:$CO$434,39,0)</f>
        <v>408</v>
      </c>
      <c r="AR263" s="12">
        <f>VLOOKUP($B263,[2]ok!$AY$9:$CO$434,40,0)</f>
        <v>32</v>
      </c>
      <c r="AS263" s="12">
        <f>VLOOKUP($B263,[2]ok!$AY$9:$CO$434,41,0)</f>
        <v>32</v>
      </c>
      <c r="AT263" s="12">
        <f>VLOOKUP($B263,[2]ok!$AY$9:$CO$434,42,0)</f>
        <v>186</v>
      </c>
      <c r="AU263" s="12">
        <f>VLOOKUP($B263,[2]ok!$AY$9:$CO$434,43,0)</f>
        <v>10</v>
      </c>
    </row>
    <row r="264" spans="1:47" s="10" customFormat="1" ht="12">
      <c r="A264" s="58">
        <v>263</v>
      </c>
      <c r="B264" s="58">
        <v>4541</v>
      </c>
      <c r="C264" s="59" t="s">
        <v>352</v>
      </c>
      <c r="D264" s="59" t="s">
        <v>334</v>
      </c>
      <c r="E264" s="59" t="s">
        <v>338</v>
      </c>
      <c r="F264" s="59" t="s">
        <v>205</v>
      </c>
      <c r="G264" s="12" t="s">
        <v>266</v>
      </c>
      <c r="H264" s="14">
        <f t="shared" si="74"/>
        <v>4541</v>
      </c>
      <c r="I264" s="14">
        <f t="shared" si="75"/>
        <v>327</v>
      </c>
      <c r="J264" s="12">
        <f>VLOOKUP($B264,'[1]METAS 2019'!$D$4:$Q$843,5,0)</f>
        <v>4</v>
      </c>
      <c r="K264" s="12">
        <f>VLOOKUP($B264,'[1]METAS 2019'!$D$4:$Q$843,4,0)</f>
        <v>11</v>
      </c>
      <c r="L264" s="12">
        <f>VLOOKUP($B264,'[1]METAS 2019'!$D$4:$Q$843,11,0)</f>
        <v>9</v>
      </c>
      <c r="M264" s="12">
        <f>VLOOKUP($B264,'[1]METAS 2019'!$D$4:$Q$843,12,0)</f>
        <v>6</v>
      </c>
      <c r="N264" s="12">
        <f>VLOOKUP($B264,'[1]METAS 2019'!$D$4:$Q$843,13,0)</f>
        <v>4</v>
      </c>
      <c r="O264" s="12">
        <f>VLOOKUP($B264,'[1]METAS 2019'!$D$4:$Q$843,14,0)</f>
        <v>6</v>
      </c>
      <c r="P264" s="12">
        <f>VLOOKUP($B264,[2]ok!$AY$9:$CO$434,8,0)</f>
        <v>5</v>
      </c>
      <c r="Q264" s="12">
        <f>VLOOKUP($B264,[2]ok!$AY$9:$CO$434,9,0)</f>
        <v>5</v>
      </c>
      <c r="R264" s="12">
        <f>VLOOKUP($B264,[2]ok!$AY$9:$CO$434,10,0)</f>
        <v>5</v>
      </c>
      <c r="S264" s="12">
        <f>VLOOKUP($B264,[2]ok!$AY$9:$CO$434,11,0)</f>
        <v>5</v>
      </c>
      <c r="T264" s="12">
        <f>VLOOKUP($B264,[2]ok!$AY$9:$CO$434,12,0)</f>
        <v>5</v>
      </c>
      <c r="U264" s="12">
        <f>VLOOKUP($B264,[2]ok!$AY$9:$CO$434,13,0)</f>
        <v>6</v>
      </c>
      <c r="V264" s="12">
        <f>VLOOKUP($B264,[2]ok!$AY$9:$CO$434,14,0)</f>
        <v>6</v>
      </c>
      <c r="W264" s="12">
        <f>VLOOKUP($B264,[2]ok!$AY$9:$CO$434,15,0)</f>
        <v>6</v>
      </c>
      <c r="X264" s="12">
        <f>VLOOKUP($B264,[2]ok!$AY$9:$CO$434,16,0)</f>
        <v>6</v>
      </c>
      <c r="Y264" s="12">
        <f>VLOOKUP($B264,[2]ok!$AY$9:$CO$434,17,0)</f>
        <v>6</v>
      </c>
      <c r="Z264" s="12">
        <f>VLOOKUP($B264,[2]ok!$AY$9:$CO$434,18,0)</f>
        <v>5</v>
      </c>
      <c r="AA264" s="12">
        <f>VLOOKUP($B264,[2]ok!$AY$9:$CO$434,19,0)</f>
        <v>5</v>
      </c>
      <c r="AB264" s="12">
        <f>VLOOKUP($B264,[2]ok!$AY$9:$CO$434,20,0)</f>
        <v>5</v>
      </c>
      <c r="AC264" s="12">
        <f>VLOOKUP($B264,[2]ok!$AY$9:$CO$434,21,0)</f>
        <v>5</v>
      </c>
      <c r="AD264" s="12">
        <f>VLOOKUP($B264,[2]ok!$AY$9:$CO$434,22,0)</f>
        <v>22</v>
      </c>
      <c r="AE264" s="12">
        <f>VLOOKUP($B264,[2]ok!$AY$9:$CO$434,23,0)</f>
        <v>22</v>
      </c>
      <c r="AF264" s="12">
        <f>VLOOKUP($B264,[2]ok!$AY$9:$CO$434,24,0)</f>
        <v>25</v>
      </c>
      <c r="AG264" s="12">
        <f>VLOOKUP($B264,[2]ok!$AY$9:$CO$434,25,0)</f>
        <v>26</v>
      </c>
      <c r="AH264" s="12">
        <f>VLOOKUP($B264,[2]ok!$AY$9:$CO$434,26,0)</f>
        <v>23</v>
      </c>
      <c r="AI264" s="12">
        <f>VLOOKUP($B264,[2]ok!$AY$9:$CO$434,27,0)</f>
        <v>21</v>
      </c>
      <c r="AJ264" s="12">
        <f>VLOOKUP($B264,[2]ok!$AY$9:$CO$434,28,0)</f>
        <v>17</v>
      </c>
      <c r="AK264" s="12">
        <f>VLOOKUP($B264,[2]ok!$AY$9:$CO$434,29,0)</f>
        <v>14</v>
      </c>
      <c r="AL264" s="12">
        <f>VLOOKUP($B264,[2]ok!$AY$9:$CO$434,30,0)</f>
        <v>12</v>
      </c>
      <c r="AM264" s="12">
        <f>VLOOKUP($B264,[2]ok!$AY$9:$CO$434,31,0)</f>
        <v>10</v>
      </c>
      <c r="AN264" s="12">
        <f>VLOOKUP($B264,[2]ok!$AY$9:$CO$434,32,0)</f>
        <v>9</v>
      </c>
      <c r="AO264" s="12">
        <f>VLOOKUP($B264,[2]ok!$AY$9:$CO$434,33,0)</f>
        <v>6</v>
      </c>
      <c r="AP264" s="12">
        <f>VLOOKUP($B264,[2]ok!$AY$9:$CO$434,34,0)</f>
        <v>5</v>
      </c>
      <c r="AQ264" s="12">
        <f>VLOOKUP($B264,[2]ok!$AY$9:$CO$434,39,0)</f>
        <v>163</v>
      </c>
      <c r="AR264" s="12">
        <f>VLOOKUP($B264,[2]ok!$AY$9:$CO$434,40,0)</f>
        <v>13</v>
      </c>
      <c r="AS264" s="12">
        <f>VLOOKUP($B264,[2]ok!$AY$9:$CO$434,41,0)</f>
        <v>13</v>
      </c>
      <c r="AT264" s="12">
        <f>VLOOKUP($B264,[2]ok!$AY$9:$CO$434,42,0)</f>
        <v>74</v>
      </c>
      <c r="AU264" s="12">
        <v>4</v>
      </c>
    </row>
    <row r="265" spans="1:47" s="10" customFormat="1" ht="12">
      <c r="A265" s="58">
        <v>264</v>
      </c>
      <c r="B265" s="58">
        <v>4570</v>
      </c>
      <c r="C265" s="59" t="s">
        <v>352</v>
      </c>
      <c r="D265" s="59" t="s">
        <v>334</v>
      </c>
      <c r="E265" s="59" t="s">
        <v>338</v>
      </c>
      <c r="F265" s="59" t="s">
        <v>217</v>
      </c>
      <c r="G265" s="12" t="s">
        <v>266</v>
      </c>
      <c r="H265" s="14">
        <f t="shared" si="74"/>
        <v>4570</v>
      </c>
      <c r="I265" s="14">
        <f t="shared" si="75"/>
        <v>1435</v>
      </c>
      <c r="J265" s="12">
        <f>VLOOKUP($B265,'[1]METAS 2019'!$D$4:$Q$843,5,0)</f>
        <v>15</v>
      </c>
      <c r="K265" s="12">
        <f>VLOOKUP($B265,'[1]METAS 2019'!$D$4:$Q$843,4,0)</f>
        <v>18</v>
      </c>
      <c r="L265" s="12">
        <f>VLOOKUP($B265,'[1]METAS 2019'!$D$4:$Q$843,11,0)</f>
        <v>20</v>
      </c>
      <c r="M265" s="12">
        <f>VLOOKUP($B265,'[1]METAS 2019'!$D$4:$Q$843,12,0)</f>
        <v>16</v>
      </c>
      <c r="N265" s="12">
        <f>VLOOKUP($B265,'[1]METAS 2019'!$D$4:$Q$843,13,0)</f>
        <v>22</v>
      </c>
      <c r="O265" s="12">
        <f>VLOOKUP($B265,'[1]METAS 2019'!$D$4:$Q$843,14,0)</f>
        <v>25</v>
      </c>
      <c r="P265" s="12">
        <f>VLOOKUP($B265,[2]ok!$AY$9:$CO$434,8,0)</f>
        <v>25</v>
      </c>
      <c r="Q265" s="12">
        <f>VLOOKUP($B265,[2]ok!$AY$9:$CO$434,9,0)</f>
        <v>26</v>
      </c>
      <c r="R265" s="12">
        <f>VLOOKUP($B265,[2]ok!$AY$9:$CO$434,10,0)</f>
        <v>27</v>
      </c>
      <c r="S265" s="12">
        <f>VLOOKUP($B265,[2]ok!$AY$9:$CO$434,11,0)</f>
        <v>29</v>
      </c>
      <c r="T265" s="12">
        <f>VLOOKUP($B265,[2]ok!$AY$9:$CO$434,12,0)</f>
        <v>30</v>
      </c>
      <c r="U265" s="12">
        <f>VLOOKUP($B265,[2]ok!$AY$9:$CO$434,13,0)</f>
        <v>32</v>
      </c>
      <c r="V265" s="12">
        <f>VLOOKUP($B265,[2]ok!$AY$9:$CO$434,14,0)</f>
        <v>32</v>
      </c>
      <c r="W265" s="12">
        <f>VLOOKUP($B265,[2]ok!$AY$9:$CO$434,15,0)</f>
        <v>31</v>
      </c>
      <c r="X265" s="12">
        <f>VLOOKUP($B265,[2]ok!$AY$9:$CO$434,16,0)</f>
        <v>31</v>
      </c>
      <c r="Y265" s="12">
        <f>VLOOKUP($B265,[2]ok!$AY$9:$CO$434,17,0)</f>
        <v>29</v>
      </c>
      <c r="Z265" s="12">
        <f>VLOOKUP($B265,[2]ok!$AY$9:$CO$434,18,0)</f>
        <v>28</v>
      </c>
      <c r="AA265" s="12">
        <f>VLOOKUP($B265,[2]ok!$AY$9:$CO$434,19,0)</f>
        <v>27</v>
      </c>
      <c r="AB265" s="12">
        <f>VLOOKUP($B265,[2]ok!$AY$9:$CO$434,20,0)</f>
        <v>25</v>
      </c>
      <c r="AC265" s="12">
        <f>VLOOKUP($B265,[2]ok!$AY$9:$CO$434,21,0)</f>
        <v>24</v>
      </c>
      <c r="AD265" s="12">
        <f>VLOOKUP($B265,[2]ok!$AY$9:$CO$434,22,0)</f>
        <v>102</v>
      </c>
      <c r="AE265" s="12">
        <f>VLOOKUP($B265,[2]ok!$AY$9:$CO$434,23,0)</f>
        <v>96</v>
      </c>
      <c r="AF265" s="12">
        <f>VLOOKUP($B265,[2]ok!$AY$9:$CO$434,24,0)</f>
        <v>109</v>
      </c>
      <c r="AG265" s="12">
        <f>VLOOKUP($B265,[2]ok!$AY$9:$CO$434,25,0)</f>
        <v>114</v>
      </c>
      <c r="AH265" s="12">
        <f>VLOOKUP($B265,[2]ok!$AY$9:$CO$434,26,0)</f>
        <v>97</v>
      </c>
      <c r="AI265" s="12">
        <f>VLOOKUP($B265,[2]ok!$AY$9:$CO$434,27,0)</f>
        <v>95</v>
      </c>
      <c r="AJ265" s="12">
        <f>VLOOKUP($B265,[2]ok!$AY$9:$CO$434,28,0)</f>
        <v>76</v>
      </c>
      <c r="AK265" s="12">
        <f>VLOOKUP($B265,[2]ok!$AY$9:$CO$434,29,0)</f>
        <v>63</v>
      </c>
      <c r="AL265" s="12">
        <f>VLOOKUP($B265,[2]ok!$AY$9:$CO$434,30,0)</f>
        <v>47</v>
      </c>
      <c r="AM265" s="12">
        <f>VLOOKUP($B265,[2]ok!$AY$9:$CO$434,31,0)</f>
        <v>43</v>
      </c>
      <c r="AN265" s="12">
        <f>VLOOKUP($B265,[2]ok!$AY$9:$CO$434,32,0)</f>
        <v>33</v>
      </c>
      <c r="AO265" s="12">
        <f>VLOOKUP($B265,[2]ok!$AY$9:$CO$434,33,0)</f>
        <v>24</v>
      </c>
      <c r="AP265" s="12">
        <f>VLOOKUP($B265,[2]ok!$AY$9:$CO$434,34,0)</f>
        <v>24</v>
      </c>
      <c r="AQ265" s="12">
        <f>VLOOKUP($B265,[2]ok!$AY$9:$CO$434,39,0)</f>
        <v>770</v>
      </c>
      <c r="AR265" s="12">
        <f>VLOOKUP($B265,[2]ok!$AY$9:$CO$434,40,0)</f>
        <v>71</v>
      </c>
      <c r="AS265" s="12">
        <f>VLOOKUP($B265,[2]ok!$AY$9:$CO$434,41,0)</f>
        <v>69</v>
      </c>
      <c r="AT265" s="12">
        <f>VLOOKUP($B265,[2]ok!$AY$9:$CO$434,42,0)</f>
        <v>330</v>
      </c>
      <c r="AU265" s="12">
        <f>VLOOKUP($B265,[2]ok!$AY$9:$CO$434,43,0)</f>
        <v>17</v>
      </c>
    </row>
    <row r="266" spans="1:47" s="10" customFormat="1" ht="12">
      <c r="A266" s="58">
        <v>265</v>
      </c>
      <c r="B266" s="58">
        <v>4574</v>
      </c>
      <c r="C266" s="59" t="s">
        <v>352</v>
      </c>
      <c r="D266" s="59" t="s">
        <v>334</v>
      </c>
      <c r="E266" s="59" t="s">
        <v>338</v>
      </c>
      <c r="F266" s="59" t="s">
        <v>206</v>
      </c>
      <c r="G266" s="12" t="s">
        <v>266</v>
      </c>
      <c r="H266" s="14">
        <f t="shared" si="74"/>
        <v>4574</v>
      </c>
      <c r="I266" s="14">
        <f t="shared" si="75"/>
        <v>780</v>
      </c>
      <c r="J266" s="12">
        <f>VLOOKUP($B266,'[1]METAS 2019'!$D$4:$Q$843,5,0)</f>
        <v>10</v>
      </c>
      <c r="K266" s="12">
        <f>VLOOKUP($B266,'[1]METAS 2019'!$D$4:$Q$843,4,0)</f>
        <v>12</v>
      </c>
      <c r="L266" s="12">
        <f>VLOOKUP($B266,'[1]METAS 2019'!$D$4:$Q$843,11,0)</f>
        <v>12</v>
      </c>
      <c r="M266" s="12">
        <f>VLOOKUP($B266,'[1]METAS 2019'!$D$4:$Q$843,12,0)</f>
        <v>10</v>
      </c>
      <c r="N266" s="12">
        <f>VLOOKUP($B266,'[1]METAS 2019'!$D$4:$Q$843,13,0)</f>
        <v>13</v>
      </c>
      <c r="O266" s="12">
        <f>VLOOKUP($B266,'[1]METAS 2019'!$D$4:$Q$843,14,0)</f>
        <v>12</v>
      </c>
      <c r="P266" s="12">
        <f>VLOOKUP($B266,[2]ok!$AY$9:$CO$434,8,0)</f>
        <v>13</v>
      </c>
      <c r="Q266" s="12">
        <f>VLOOKUP($B266,[2]ok!$AY$9:$CO$434,9,0)</f>
        <v>13</v>
      </c>
      <c r="R266" s="12">
        <f>VLOOKUP($B266,[2]ok!$AY$9:$CO$434,10,0)</f>
        <v>13</v>
      </c>
      <c r="S266" s="12">
        <f>VLOOKUP($B266,[2]ok!$AY$9:$CO$434,11,0)</f>
        <v>13</v>
      </c>
      <c r="T266" s="12">
        <f>VLOOKUP($B266,[2]ok!$AY$9:$CO$434,12,0)</f>
        <v>14</v>
      </c>
      <c r="U266" s="12">
        <f>VLOOKUP($B266,[2]ok!$AY$9:$CO$434,13,0)</f>
        <v>14</v>
      </c>
      <c r="V266" s="12">
        <f>VLOOKUP($B266,[2]ok!$AY$9:$CO$434,14,0)</f>
        <v>14</v>
      </c>
      <c r="W266" s="12">
        <f>VLOOKUP($B266,[2]ok!$AY$9:$CO$434,15,0)</f>
        <v>14</v>
      </c>
      <c r="X266" s="12">
        <f>VLOOKUP($B266,[2]ok!$AY$9:$CO$434,16,0)</f>
        <v>14</v>
      </c>
      <c r="Y266" s="12">
        <f>VLOOKUP($B266,[2]ok!$AY$9:$CO$434,17,0)</f>
        <v>14</v>
      </c>
      <c r="Z266" s="12">
        <f>VLOOKUP($B266,[2]ok!$AY$9:$CO$434,18,0)</f>
        <v>14</v>
      </c>
      <c r="AA266" s="12">
        <f>VLOOKUP($B266,[2]ok!$AY$9:$CO$434,19,0)</f>
        <v>13</v>
      </c>
      <c r="AB266" s="12">
        <f>VLOOKUP($B266,[2]ok!$AY$9:$CO$434,20,0)</f>
        <v>13</v>
      </c>
      <c r="AC266" s="12">
        <f>VLOOKUP($B266,[2]ok!$AY$9:$CO$434,21,0)</f>
        <v>12</v>
      </c>
      <c r="AD266" s="12">
        <f>VLOOKUP($B266,[2]ok!$AY$9:$CO$434,22,0)</f>
        <v>54</v>
      </c>
      <c r="AE266" s="12">
        <f>VLOOKUP($B266,[2]ok!$AY$9:$CO$434,23,0)</f>
        <v>55</v>
      </c>
      <c r="AF266" s="12">
        <f>VLOOKUP($B266,[2]ok!$AY$9:$CO$434,24,0)</f>
        <v>62</v>
      </c>
      <c r="AG266" s="12">
        <f>VLOOKUP($B266,[2]ok!$AY$9:$CO$434,25,0)</f>
        <v>64</v>
      </c>
      <c r="AH266" s="12">
        <f>VLOOKUP($B266,[2]ok!$AY$9:$CO$434,26,0)</f>
        <v>56</v>
      </c>
      <c r="AI266" s="12">
        <f>VLOOKUP($B266,[2]ok!$AY$9:$CO$434,27,0)</f>
        <v>52</v>
      </c>
      <c r="AJ266" s="12">
        <f>VLOOKUP($B266,[2]ok!$AY$9:$CO$434,28,0)</f>
        <v>42</v>
      </c>
      <c r="AK266" s="12">
        <f>VLOOKUP($B266,[2]ok!$AY$9:$CO$434,29,0)</f>
        <v>34</v>
      </c>
      <c r="AL266" s="12">
        <f>VLOOKUP($B266,[2]ok!$AY$9:$CO$434,30,0)</f>
        <v>31</v>
      </c>
      <c r="AM266" s="12">
        <f>VLOOKUP($B266,[2]ok!$AY$9:$CO$434,31,0)</f>
        <v>24</v>
      </c>
      <c r="AN266" s="12">
        <f>VLOOKUP($B266,[2]ok!$AY$9:$CO$434,32,0)</f>
        <v>22</v>
      </c>
      <c r="AO266" s="12">
        <f>VLOOKUP($B266,[2]ok!$AY$9:$CO$434,33,0)</f>
        <v>14</v>
      </c>
      <c r="AP266" s="12">
        <f>VLOOKUP($B266,[2]ok!$AY$9:$CO$434,34,0)</f>
        <v>13</v>
      </c>
      <c r="AQ266" s="12">
        <f>VLOOKUP($B266,[2]ok!$AY$9:$CO$434,39,0)</f>
        <v>408</v>
      </c>
      <c r="AR266" s="12">
        <f>VLOOKUP($B266,[2]ok!$AY$9:$CO$434,40,0)</f>
        <v>32</v>
      </c>
      <c r="AS266" s="12">
        <f>VLOOKUP($B266,[2]ok!$AY$9:$CO$434,41,0)</f>
        <v>32</v>
      </c>
      <c r="AT266" s="12">
        <f>VLOOKUP($B266,[2]ok!$AY$9:$CO$434,42,0)</f>
        <v>186</v>
      </c>
      <c r="AU266" s="12">
        <f>VLOOKUP($B266,[2]ok!$AY$9:$CO$434,43,0)</f>
        <v>10</v>
      </c>
    </row>
    <row r="267" spans="1:47" s="10" customFormat="1" ht="12">
      <c r="A267" s="70">
        <v>266</v>
      </c>
      <c r="B267" s="70"/>
      <c r="C267" s="73" t="s">
        <v>352</v>
      </c>
      <c r="D267" s="73" t="s">
        <v>334</v>
      </c>
      <c r="E267" s="73" t="s">
        <v>343</v>
      </c>
      <c r="F267" s="73" t="s">
        <v>343</v>
      </c>
      <c r="G267" s="68" t="s">
        <v>1214</v>
      </c>
      <c r="H267" s="67"/>
      <c r="I267" s="67">
        <f t="shared" si="75"/>
        <v>8178</v>
      </c>
      <c r="J267" s="68">
        <f t="shared" ref="J267:AU267" si="76">SUM(J268:J277)</f>
        <v>94</v>
      </c>
      <c r="K267" s="68">
        <f t="shared" si="76"/>
        <v>102</v>
      </c>
      <c r="L267" s="68">
        <f t="shared" si="76"/>
        <v>92</v>
      </c>
      <c r="M267" s="68">
        <f t="shared" si="76"/>
        <v>98</v>
      </c>
      <c r="N267" s="68">
        <f t="shared" si="76"/>
        <v>123</v>
      </c>
      <c r="O267" s="68">
        <f t="shared" si="76"/>
        <v>119</v>
      </c>
      <c r="P267" s="68">
        <f t="shared" si="76"/>
        <v>138</v>
      </c>
      <c r="Q267" s="68">
        <f t="shared" si="76"/>
        <v>138</v>
      </c>
      <c r="R267" s="68">
        <f t="shared" si="76"/>
        <v>139</v>
      </c>
      <c r="S267" s="68">
        <f t="shared" si="76"/>
        <v>141</v>
      </c>
      <c r="T267" s="68">
        <f t="shared" si="76"/>
        <v>146</v>
      </c>
      <c r="U267" s="68">
        <f t="shared" si="76"/>
        <v>146</v>
      </c>
      <c r="V267" s="68">
        <f t="shared" si="76"/>
        <v>150</v>
      </c>
      <c r="W267" s="68">
        <f t="shared" si="76"/>
        <v>150</v>
      </c>
      <c r="X267" s="68">
        <f t="shared" si="76"/>
        <v>150</v>
      </c>
      <c r="Y267" s="68">
        <f t="shared" si="76"/>
        <v>151</v>
      </c>
      <c r="Z267" s="68">
        <f t="shared" si="76"/>
        <v>152</v>
      </c>
      <c r="AA267" s="68">
        <f t="shared" si="76"/>
        <v>150</v>
      </c>
      <c r="AB267" s="68">
        <f t="shared" si="76"/>
        <v>149</v>
      </c>
      <c r="AC267" s="68">
        <f t="shared" si="76"/>
        <v>138</v>
      </c>
      <c r="AD267" s="68">
        <f t="shared" si="76"/>
        <v>640</v>
      </c>
      <c r="AE267" s="68">
        <f t="shared" si="76"/>
        <v>620</v>
      </c>
      <c r="AF267" s="68">
        <f t="shared" si="76"/>
        <v>677</v>
      </c>
      <c r="AG267" s="68">
        <f t="shared" si="76"/>
        <v>642</v>
      </c>
      <c r="AH267" s="68">
        <f t="shared" si="76"/>
        <v>584</v>
      </c>
      <c r="AI267" s="68">
        <f t="shared" si="76"/>
        <v>550</v>
      </c>
      <c r="AJ267" s="68">
        <f t="shared" si="76"/>
        <v>422</v>
      </c>
      <c r="AK267" s="68">
        <f t="shared" si="76"/>
        <v>370</v>
      </c>
      <c r="AL267" s="68">
        <f t="shared" si="76"/>
        <v>302</v>
      </c>
      <c r="AM267" s="68">
        <f t="shared" si="76"/>
        <v>257</v>
      </c>
      <c r="AN267" s="68">
        <f t="shared" si="76"/>
        <v>199</v>
      </c>
      <c r="AO267" s="68">
        <f t="shared" si="76"/>
        <v>138</v>
      </c>
      <c r="AP267" s="68">
        <f t="shared" si="76"/>
        <v>111</v>
      </c>
      <c r="AQ267" s="68">
        <f t="shared" si="76"/>
        <v>4391</v>
      </c>
      <c r="AR267" s="68">
        <f t="shared" si="76"/>
        <v>373</v>
      </c>
      <c r="AS267" s="68">
        <f t="shared" si="76"/>
        <v>360</v>
      </c>
      <c r="AT267" s="68">
        <f t="shared" si="76"/>
        <v>2013</v>
      </c>
      <c r="AU267" s="68">
        <f t="shared" si="76"/>
        <v>86</v>
      </c>
    </row>
    <row r="268" spans="1:47" s="10" customFormat="1" ht="12">
      <c r="A268" s="58">
        <v>267</v>
      </c>
      <c r="B268" s="58">
        <v>4562</v>
      </c>
      <c r="C268" s="59" t="s">
        <v>352</v>
      </c>
      <c r="D268" s="59" t="s">
        <v>334</v>
      </c>
      <c r="E268" s="59" t="s">
        <v>343</v>
      </c>
      <c r="F268" s="59" t="s">
        <v>222</v>
      </c>
      <c r="G268" s="12" t="s">
        <v>283</v>
      </c>
      <c r="H268" s="14">
        <f t="shared" ref="H268:H278" si="77">B268</f>
        <v>4562</v>
      </c>
      <c r="I268" s="14">
        <f t="shared" si="75"/>
        <v>3081</v>
      </c>
      <c r="J268" s="12">
        <f>VLOOKUP($B268,'[1]METAS 2019'!$D$4:$Q$843,5,0)</f>
        <v>36</v>
      </c>
      <c r="K268" s="12">
        <f>VLOOKUP($B268,'[1]METAS 2019'!$D$4:$Q$843,4,0)</f>
        <v>36</v>
      </c>
      <c r="L268" s="12">
        <f>VLOOKUP($B268,'[1]METAS 2019'!$D$4:$Q$843,11,0)</f>
        <v>38</v>
      </c>
      <c r="M268" s="12">
        <f>VLOOKUP($B268,'[1]METAS 2019'!$D$4:$Q$843,12,0)</f>
        <v>34</v>
      </c>
      <c r="N268" s="12">
        <f>VLOOKUP($B268,'[1]METAS 2019'!$D$4:$Q$843,13,0)</f>
        <v>41</v>
      </c>
      <c r="O268" s="12">
        <f>VLOOKUP($B268,'[1]METAS 2019'!$D$4:$Q$843,14,0)</f>
        <v>33</v>
      </c>
      <c r="P268" s="12">
        <f>VLOOKUP($B268,[2]ok!$AY$9:$CO$434,8,0)</f>
        <v>53</v>
      </c>
      <c r="Q268" s="12">
        <f>VLOOKUP($B268,[2]ok!$AY$9:$CO$434,9,0)</f>
        <v>55</v>
      </c>
      <c r="R268" s="12">
        <f>VLOOKUP($B268,[2]ok!$AY$9:$CO$434,10,0)</f>
        <v>54</v>
      </c>
      <c r="S268" s="12">
        <f>VLOOKUP($B268,[2]ok!$AY$9:$CO$434,11,0)</f>
        <v>54</v>
      </c>
      <c r="T268" s="12">
        <f>VLOOKUP($B268,[2]ok!$AY$9:$CO$434,12,0)</f>
        <v>55</v>
      </c>
      <c r="U268" s="12">
        <f>VLOOKUP($B268,[2]ok!$AY$9:$CO$434,13,0)</f>
        <v>55</v>
      </c>
      <c r="V268" s="12">
        <f>VLOOKUP($B268,[2]ok!$AY$9:$CO$434,14,0)</f>
        <v>57</v>
      </c>
      <c r="W268" s="12">
        <f>VLOOKUP($B268,[2]ok!$AY$9:$CO$434,15,0)</f>
        <v>57</v>
      </c>
      <c r="X268" s="12">
        <f>VLOOKUP($B268,[2]ok!$AY$9:$CO$434,16,0)</f>
        <v>57</v>
      </c>
      <c r="Y268" s="12">
        <f>VLOOKUP($B268,[2]ok!$AY$9:$CO$434,17,0)</f>
        <v>59</v>
      </c>
      <c r="Z268" s="12">
        <f>VLOOKUP($B268,[2]ok!$AY$9:$CO$434,18,0)</f>
        <v>60</v>
      </c>
      <c r="AA268" s="12">
        <f>VLOOKUP($B268,[2]ok!$AY$9:$CO$434,19,0)</f>
        <v>58</v>
      </c>
      <c r="AB268" s="12">
        <f>VLOOKUP($B268,[2]ok!$AY$9:$CO$434,20,0)</f>
        <v>57</v>
      </c>
      <c r="AC268" s="12">
        <f>VLOOKUP($B268,[2]ok!$AY$9:$CO$434,21,0)</f>
        <v>54</v>
      </c>
      <c r="AD268" s="12">
        <f>VLOOKUP($B268,[2]ok!$AY$9:$CO$434,22,0)</f>
        <v>238</v>
      </c>
      <c r="AE268" s="12">
        <f>VLOOKUP($B268,[2]ok!$AY$9:$CO$434,23,0)</f>
        <v>219</v>
      </c>
      <c r="AF268" s="12">
        <f>VLOOKUP($B268,[2]ok!$AY$9:$CO$434,24,0)</f>
        <v>246</v>
      </c>
      <c r="AG268" s="12">
        <f>VLOOKUP($B268,[2]ok!$AY$9:$CO$434,25,0)</f>
        <v>242</v>
      </c>
      <c r="AH268" s="12">
        <f>VLOOKUP($B268,[2]ok!$AY$9:$CO$434,26,0)</f>
        <v>221</v>
      </c>
      <c r="AI268" s="12">
        <f>VLOOKUP($B268,[2]ok!$AY$9:$CO$434,27,0)</f>
        <v>200</v>
      </c>
      <c r="AJ268" s="12">
        <f>VLOOKUP($B268,[2]ok!$AY$9:$CO$434,28,0)</f>
        <v>163</v>
      </c>
      <c r="AK268" s="12">
        <f>VLOOKUP($B268,[2]ok!$AY$9:$CO$434,29,0)</f>
        <v>147</v>
      </c>
      <c r="AL268" s="12">
        <f>VLOOKUP($B268,[2]ok!$AY$9:$CO$434,30,0)</f>
        <v>119</v>
      </c>
      <c r="AM268" s="12">
        <f>VLOOKUP($B268,[2]ok!$AY$9:$CO$434,31,0)</f>
        <v>106</v>
      </c>
      <c r="AN268" s="12">
        <f>VLOOKUP($B268,[2]ok!$AY$9:$CO$434,32,0)</f>
        <v>76</v>
      </c>
      <c r="AO268" s="12">
        <f>VLOOKUP($B268,[2]ok!$AY$9:$CO$434,33,0)</f>
        <v>53</v>
      </c>
      <c r="AP268" s="12">
        <f>VLOOKUP($B268,[2]ok!$AY$9:$CO$434,34,0)</f>
        <v>48</v>
      </c>
      <c r="AQ268" s="12">
        <f>VLOOKUP($B268,[2]ok!$AY$9:$CO$434,39,0)</f>
        <v>1666</v>
      </c>
      <c r="AR268" s="12">
        <f>VLOOKUP($B268,[2]ok!$AY$9:$CO$434,40,0)</f>
        <v>132</v>
      </c>
      <c r="AS268" s="12">
        <f>VLOOKUP($B268,[2]ok!$AY$9:$CO$434,41,0)</f>
        <v>126</v>
      </c>
      <c r="AT268" s="12">
        <f>VLOOKUP($B268,[2]ok!$AY$9:$CO$434,42,0)</f>
        <v>753</v>
      </c>
      <c r="AU268" s="12">
        <f>VLOOKUP($B268,[2]ok!$AY$9:$CO$434,43,0)</f>
        <v>30</v>
      </c>
    </row>
    <row r="269" spans="1:47" s="10" customFormat="1" ht="12">
      <c r="A269" s="58">
        <v>268</v>
      </c>
      <c r="B269" s="58">
        <v>4567</v>
      </c>
      <c r="C269" s="59" t="s">
        <v>352</v>
      </c>
      <c r="D269" s="59" t="s">
        <v>334</v>
      </c>
      <c r="E269" s="59" t="s">
        <v>343</v>
      </c>
      <c r="F269" s="59" t="s">
        <v>223</v>
      </c>
      <c r="G269" s="12" t="s">
        <v>266</v>
      </c>
      <c r="H269" s="14">
        <f t="shared" si="77"/>
        <v>4567</v>
      </c>
      <c r="I269" s="14">
        <f t="shared" si="75"/>
        <v>340</v>
      </c>
      <c r="J269" s="12">
        <f>VLOOKUP($B269,'[1]METAS 2019'!$D$4:$Q$843,5,0)</f>
        <v>4</v>
      </c>
      <c r="K269" s="12">
        <f>VLOOKUP($B269,'[1]METAS 2019'!$D$4:$Q$843,4,0)</f>
        <v>4</v>
      </c>
      <c r="L269" s="12">
        <f>VLOOKUP($B269,'[1]METAS 2019'!$D$4:$Q$843,11,0)</f>
        <v>2</v>
      </c>
      <c r="M269" s="12">
        <f>VLOOKUP($B269,'[1]METAS 2019'!$D$4:$Q$843,12,0)</f>
        <v>4</v>
      </c>
      <c r="N269" s="12">
        <f>VLOOKUP($B269,'[1]METAS 2019'!$D$4:$Q$843,13,0)</f>
        <v>4</v>
      </c>
      <c r="O269" s="12">
        <f>VLOOKUP($B269,'[1]METAS 2019'!$D$4:$Q$843,14,0)</f>
        <v>9</v>
      </c>
      <c r="P269" s="12">
        <f>VLOOKUP($B269,[2]ok!$AY$9:$CO$434,8,0)</f>
        <v>6</v>
      </c>
      <c r="Q269" s="12">
        <f>VLOOKUP($B269,[2]ok!$AY$9:$CO$434,9,0)</f>
        <v>6</v>
      </c>
      <c r="R269" s="12">
        <f>VLOOKUP($B269,[2]ok!$AY$9:$CO$434,10,0)</f>
        <v>6</v>
      </c>
      <c r="S269" s="12">
        <f>VLOOKUP($B269,[2]ok!$AY$9:$CO$434,11,0)</f>
        <v>6</v>
      </c>
      <c r="T269" s="12">
        <f>VLOOKUP($B269,[2]ok!$AY$9:$CO$434,12,0)</f>
        <v>6</v>
      </c>
      <c r="U269" s="12">
        <f>VLOOKUP($B269,[2]ok!$AY$9:$CO$434,13,0)</f>
        <v>6</v>
      </c>
      <c r="V269" s="12">
        <f>VLOOKUP($B269,[2]ok!$AY$9:$CO$434,14,0)</f>
        <v>6</v>
      </c>
      <c r="W269" s="12">
        <f>VLOOKUP($B269,[2]ok!$AY$9:$CO$434,15,0)</f>
        <v>6</v>
      </c>
      <c r="X269" s="12">
        <f>VLOOKUP($B269,[2]ok!$AY$9:$CO$434,16,0)</f>
        <v>6</v>
      </c>
      <c r="Y269" s="12">
        <f>VLOOKUP($B269,[2]ok!$AY$9:$CO$434,17,0)</f>
        <v>6</v>
      </c>
      <c r="Z269" s="12">
        <f>VLOOKUP($B269,[2]ok!$AY$9:$CO$434,18,0)</f>
        <v>6</v>
      </c>
      <c r="AA269" s="12">
        <f>VLOOKUP($B269,[2]ok!$AY$9:$CO$434,19,0)</f>
        <v>6</v>
      </c>
      <c r="AB269" s="12">
        <f>VLOOKUP($B269,[2]ok!$AY$9:$CO$434,20,0)</f>
        <v>6</v>
      </c>
      <c r="AC269" s="12">
        <f>VLOOKUP($B269,[2]ok!$AY$9:$CO$434,21,0)</f>
        <v>6</v>
      </c>
      <c r="AD269" s="12">
        <f>VLOOKUP($B269,[2]ok!$AY$9:$CO$434,22,0)</f>
        <v>26</v>
      </c>
      <c r="AE269" s="12">
        <f>VLOOKUP($B269,[2]ok!$AY$9:$CO$434,23,0)</f>
        <v>24</v>
      </c>
      <c r="AF269" s="12">
        <f>VLOOKUP($B269,[2]ok!$AY$9:$CO$434,24,0)</f>
        <v>27</v>
      </c>
      <c r="AG269" s="12">
        <f>VLOOKUP($B269,[2]ok!$AY$9:$CO$434,25,0)</f>
        <v>27</v>
      </c>
      <c r="AH269" s="12">
        <f>VLOOKUP($B269,[2]ok!$AY$9:$CO$434,26,0)</f>
        <v>24</v>
      </c>
      <c r="AI269" s="12">
        <f>VLOOKUP($B269,[2]ok!$AY$9:$CO$434,27,0)</f>
        <v>22</v>
      </c>
      <c r="AJ269" s="12">
        <f>VLOOKUP($B269,[2]ok!$AY$9:$CO$434,28,0)</f>
        <v>18</v>
      </c>
      <c r="AK269" s="12">
        <f>VLOOKUP($B269,[2]ok!$AY$9:$CO$434,29,0)</f>
        <v>16</v>
      </c>
      <c r="AL269" s="12">
        <f>VLOOKUP($B269,[2]ok!$AY$9:$CO$434,30,0)</f>
        <v>13</v>
      </c>
      <c r="AM269" s="12">
        <f>VLOOKUP($B269,[2]ok!$AY$9:$CO$434,31,0)</f>
        <v>12</v>
      </c>
      <c r="AN269" s="12">
        <f>VLOOKUP($B269,[2]ok!$AY$9:$CO$434,32,0)</f>
        <v>9</v>
      </c>
      <c r="AO269" s="12">
        <f>VLOOKUP($B269,[2]ok!$AY$9:$CO$434,33,0)</f>
        <v>6</v>
      </c>
      <c r="AP269" s="12">
        <f>VLOOKUP($B269,[2]ok!$AY$9:$CO$434,34,0)</f>
        <v>5</v>
      </c>
      <c r="AQ269" s="12">
        <f>VLOOKUP($B269,[2]ok!$AY$9:$CO$434,39,0)</f>
        <v>185</v>
      </c>
      <c r="AR269" s="12">
        <f>VLOOKUP($B269,[2]ok!$AY$9:$CO$434,40,0)</f>
        <v>14</v>
      </c>
      <c r="AS269" s="12">
        <f>VLOOKUP($B269,[2]ok!$AY$9:$CO$434,41,0)</f>
        <v>14</v>
      </c>
      <c r="AT269" s="12">
        <f>VLOOKUP($B269,[2]ok!$AY$9:$CO$434,42,0)</f>
        <v>83</v>
      </c>
      <c r="AU269" s="12">
        <f>VLOOKUP($B269,[2]ok!$AY$9:$CO$434,43,0)</f>
        <v>4</v>
      </c>
    </row>
    <row r="270" spans="1:47" s="10" customFormat="1" ht="12">
      <c r="A270" s="58">
        <v>269</v>
      </c>
      <c r="B270" s="58">
        <v>4565</v>
      </c>
      <c r="C270" s="59" t="s">
        <v>352</v>
      </c>
      <c r="D270" s="59" t="s">
        <v>334</v>
      </c>
      <c r="E270" s="59" t="s">
        <v>343</v>
      </c>
      <c r="F270" s="59" t="s">
        <v>224</v>
      </c>
      <c r="G270" s="12" t="s">
        <v>266</v>
      </c>
      <c r="H270" s="14">
        <f t="shared" si="77"/>
        <v>4565</v>
      </c>
      <c r="I270" s="14">
        <f t="shared" si="75"/>
        <v>603</v>
      </c>
      <c r="J270" s="12">
        <f>VLOOKUP($B270,'[1]METAS 2019'!$D$4:$Q$843,5,0)</f>
        <v>7</v>
      </c>
      <c r="K270" s="12">
        <f>VLOOKUP($B270,'[1]METAS 2019'!$D$4:$Q$843,4,0)</f>
        <v>9</v>
      </c>
      <c r="L270" s="12">
        <f>VLOOKUP($B270,'[1]METAS 2019'!$D$4:$Q$843,11,0)</f>
        <v>5</v>
      </c>
      <c r="M270" s="12">
        <f>VLOOKUP($B270,'[1]METAS 2019'!$D$4:$Q$843,12,0)</f>
        <v>5</v>
      </c>
      <c r="N270" s="12">
        <f>VLOOKUP($B270,'[1]METAS 2019'!$D$4:$Q$843,13,0)</f>
        <v>7</v>
      </c>
      <c r="O270" s="12">
        <f>VLOOKUP($B270,'[1]METAS 2019'!$D$4:$Q$843,14,0)</f>
        <v>14</v>
      </c>
      <c r="P270" s="12">
        <f>VLOOKUP($B270,[2]ok!$AY$9:$CO$434,8,0)</f>
        <v>11</v>
      </c>
      <c r="Q270" s="12">
        <f>VLOOKUP($B270,[2]ok!$AY$9:$CO$434,9,0)</f>
        <v>10</v>
      </c>
      <c r="R270" s="12">
        <f>VLOOKUP($B270,[2]ok!$AY$9:$CO$434,10,0)</f>
        <v>11</v>
      </c>
      <c r="S270" s="12">
        <f>VLOOKUP($B270,[2]ok!$AY$9:$CO$434,11,0)</f>
        <v>11</v>
      </c>
      <c r="T270" s="12">
        <f>VLOOKUP($B270,[2]ok!$AY$9:$CO$434,12,0)</f>
        <v>11</v>
      </c>
      <c r="U270" s="12">
        <f>VLOOKUP($B270,[2]ok!$AY$9:$CO$434,13,0)</f>
        <v>11</v>
      </c>
      <c r="V270" s="12">
        <f>VLOOKUP($B270,[2]ok!$AY$9:$CO$434,14,0)</f>
        <v>11</v>
      </c>
      <c r="W270" s="12">
        <f>VLOOKUP($B270,[2]ok!$AY$9:$CO$434,15,0)</f>
        <v>11</v>
      </c>
      <c r="X270" s="12">
        <f>VLOOKUP($B270,[2]ok!$AY$9:$CO$434,16,0)</f>
        <v>11</v>
      </c>
      <c r="Y270" s="12">
        <f>VLOOKUP($B270,[2]ok!$AY$9:$CO$434,17,0)</f>
        <v>11</v>
      </c>
      <c r="Z270" s="12">
        <f>VLOOKUP($B270,[2]ok!$AY$9:$CO$434,18,0)</f>
        <v>11</v>
      </c>
      <c r="AA270" s="12">
        <f>VLOOKUP($B270,[2]ok!$AY$9:$CO$434,19,0)</f>
        <v>11</v>
      </c>
      <c r="AB270" s="12">
        <f>VLOOKUP($B270,[2]ok!$AY$9:$CO$434,20,0)</f>
        <v>11</v>
      </c>
      <c r="AC270" s="12">
        <f>VLOOKUP($B270,[2]ok!$AY$9:$CO$434,21,0)</f>
        <v>10</v>
      </c>
      <c r="AD270" s="12">
        <f>VLOOKUP($B270,[2]ok!$AY$9:$CO$434,22,0)</f>
        <v>46</v>
      </c>
      <c r="AE270" s="12">
        <f>VLOOKUP($B270,[2]ok!$AY$9:$CO$434,23,0)</f>
        <v>42</v>
      </c>
      <c r="AF270" s="12">
        <f>VLOOKUP($B270,[2]ok!$AY$9:$CO$434,24,0)</f>
        <v>48</v>
      </c>
      <c r="AG270" s="12">
        <f>VLOOKUP($B270,[2]ok!$AY$9:$CO$434,25,0)</f>
        <v>47</v>
      </c>
      <c r="AH270" s="12">
        <f>VLOOKUP($B270,[2]ok!$AY$9:$CO$434,26,0)</f>
        <v>43</v>
      </c>
      <c r="AI270" s="12">
        <f>VLOOKUP($B270,[2]ok!$AY$9:$CO$434,27,0)</f>
        <v>39</v>
      </c>
      <c r="AJ270" s="12">
        <f>VLOOKUP($B270,[2]ok!$AY$9:$CO$434,28,0)</f>
        <v>32</v>
      </c>
      <c r="AK270" s="12">
        <f>VLOOKUP($B270,[2]ok!$AY$9:$CO$434,29,0)</f>
        <v>28</v>
      </c>
      <c r="AL270" s="12">
        <f>VLOOKUP($B270,[2]ok!$AY$9:$CO$434,30,0)</f>
        <v>23</v>
      </c>
      <c r="AM270" s="12">
        <f>VLOOKUP($B270,[2]ok!$AY$9:$CO$434,31,0)</f>
        <v>21</v>
      </c>
      <c r="AN270" s="12">
        <f>VLOOKUP($B270,[2]ok!$AY$9:$CO$434,32,0)</f>
        <v>15</v>
      </c>
      <c r="AO270" s="12">
        <f>VLOOKUP($B270,[2]ok!$AY$9:$CO$434,33,0)</f>
        <v>11</v>
      </c>
      <c r="AP270" s="12">
        <f>VLOOKUP($B270,[2]ok!$AY$9:$CO$434,34,0)</f>
        <v>9</v>
      </c>
      <c r="AQ270" s="12">
        <f>VLOOKUP($B270,[2]ok!$AY$9:$CO$434,39,0)</f>
        <v>324</v>
      </c>
      <c r="AR270" s="12">
        <f>VLOOKUP($B270,[2]ok!$AY$9:$CO$434,40,0)</f>
        <v>25</v>
      </c>
      <c r="AS270" s="12">
        <f>VLOOKUP($B270,[2]ok!$AY$9:$CO$434,41,0)</f>
        <v>25</v>
      </c>
      <c r="AT270" s="12">
        <f>VLOOKUP($B270,[2]ok!$AY$9:$CO$434,42,0)</f>
        <v>146</v>
      </c>
      <c r="AU270" s="12">
        <f>VLOOKUP($B270,[2]ok!$AY$9:$CO$434,43,0)</f>
        <v>6</v>
      </c>
    </row>
    <row r="271" spans="1:47" s="10" customFormat="1" ht="12">
      <c r="A271" s="58">
        <v>270</v>
      </c>
      <c r="B271" s="58">
        <v>4609</v>
      </c>
      <c r="C271" s="59" t="s">
        <v>352</v>
      </c>
      <c r="D271" s="59" t="s">
        <v>334</v>
      </c>
      <c r="E271" s="59" t="s">
        <v>343</v>
      </c>
      <c r="F271" s="59" t="s">
        <v>225</v>
      </c>
      <c r="G271" s="12" t="s">
        <v>266</v>
      </c>
      <c r="H271" s="14">
        <f t="shared" si="77"/>
        <v>4609</v>
      </c>
      <c r="I271" s="14">
        <f t="shared" si="75"/>
        <v>349</v>
      </c>
      <c r="J271" s="12">
        <f>VLOOKUP($B271,'[1]METAS 2019'!$D$4:$Q$843,5,0)</f>
        <v>4</v>
      </c>
      <c r="K271" s="12">
        <f>VLOOKUP($B271,'[1]METAS 2019'!$D$4:$Q$843,4,0)</f>
        <v>4</v>
      </c>
      <c r="L271" s="12">
        <f>VLOOKUP($B271,'[1]METAS 2019'!$D$4:$Q$843,11,0)</f>
        <v>6</v>
      </c>
      <c r="M271" s="12">
        <f>VLOOKUP($B271,'[1]METAS 2019'!$D$4:$Q$843,12,0)</f>
        <v>8</v>
      </c>
      <c r="N271" s="12">
        <f>VLOOKUP($B271,'[1]METAS 2019'!$D$4:$Q$843,13,0)</f>
        <v>5</v>
      </c>
      <c r="O271" s="12">
        <f>VLOOKUP($B271,'[1]METAS 2019'!$D$4:$Q$843,14,0)</f>
        <v>9</v>
      </c>
      <c r="P271" s="12">
        <f>VLOOKUP($B271,[2]ok!$AY$9:$CO$434,8,0)</f>
        <v>6</v>
      </c>
      <c r="Q271" s="12">
        <f>VLOOKUP($B271,[2]ok!$AY$9:$CO$434,9,0)</f>
        <v>6</v>
      </c>
      <c r="R271" s="12">
        <f>VLOOKUP($B271,[2]ok!$AY$9:$CO$434,10,0)</f>
        <v>6</v>
      </c>
      <c r="S271" s="12">
        <f>VLOOKUP($B271,[2]ok!$AY$9:$CO$434,11,0)</f>
        <v>6</v>
      </c>
      <c r="T271" s="12">
        <f>VLOOKUP($B271,[2]ok!$AY$9:$CO$434,12,0)</f>
        <v>6</v>
      </c>
      <c r="U271" s="12">
        <f>VLOOKUP($B271,[2]ok!$AY$9:$CO$434,13,0)</f>
        <v>6</v>
      </c>
      <c r="V271" s="12">
        <f>VLOOKUP($B271,[2]ok!$AY$9:$CO$434,14,0)</f>
        <v>6</v>
      </c>
      <c r="W271" s="12">
        <f>VLOOKUP($B271,[2]ok!$AY$9:$CO$434,15,0)</f>
        <v>6</v>
      </c>
      <c r="X271" s="12">
        <f>VLOOKUP($B271,[2]ok!$AY$9:$CO$434,16,0)</f>
        <v>6</v>
      </c>
      <c r="Y271" s="12">
        <f>VLOOKUP($B271,[2]ok!$AY$9:$CO$434,17,0)</f>
        <v>6</v>
      </c>
      <c r="Z271" s="12">
        <f>VLOOKUP($B271,[2]ok!$AY$9:$CO$434,18,0)</f>
        <v>6</v>
      </c>
      <c r="AA271" s="12">
        <f>VLOOKUP($B271,[2]ok!$AY$9:$CO$434,19,0)</f>
        <v>6</v>
      </c>
      <c r="AB271" s="12">
        <f>VLOOKUP($B271,[2]ok!$AY$9:$CO$434,20,0)</f>
        <v>6</v>
      </c>
      <c r="AC271" s="12">
        <f>VLOOKUP($B271,[2]ok!$AY$9:$CO$434,21,0)</f>
        <v>6</v>
      </c>
      <c r="AD271" s="12">
        <f>VLOOKUP($B271,[2]ok!$AY$9:$CO$434,22,0)</f>
        <v>26</v>
      </c>
      <c r="AE271" s="12">
        <f>VLOOKUP($B271,[2]ok!$AY$9:$CO$434,23,0)</f>
        <v>24</v>
      </c>
      <c r="AF271" s="12">
        <f>VLOOKUP($B271,[2]ok!$AY$9:$CO$434,24,0)</f>
        <v>27</v>
      </c>
      <c r="AG271" s="12">
        <f>VLOOKUP($B271,[2]ok!$AY$9:$CO$434,25,0)</f>
        <v>27</v>
      </c>
      <c r="AH271" s="12">
        <f>VLOOKUP($B271,[2]ok!$AY$9:$CO$434,26,0)</f>
        <v>24</v>
      </c>
      <c r="AI271" s="12">
        <f>VLOOKUP($B271,[2]ok!$AY$9:$CO$434,27,0)</f>
        <v>22</v>
      </c>
      <c r="AJ271" s="12">
        <f>VLOOKUP($B271,[2]ok!$AY$9:$CO$434,28,0)</f>
        <v>18</v>
      </c>
      <c r="AK271" s="12">
        <f>VLOOKUP($B271,[2]ok!$AY$9:$CO$434,29,0)</f>
        <v>16</v>
      </c>
      <c r="AL271" s="12">
        <f>VLOOKUP($B271,[2]ok!$AY$9:$CO$434,30,0)</f>
        <v>13</v>
      </c>
      <c r="AM271" s="12">
        <f>VLOOKUP($B271,[2]ok!$AY$9:$CO$434,31,0)</f>
        <v>12</v>
      </c>
      <c r="AN271" s="12">
        <f>VLOOKUP($B271,[2]ok!$AY$9:$CO$434,32,0)</f>
        <v>9</v>
      </c>
      <c r="AO271" s="12">
        <f>VLOOKUP($B271,[2]ok!$AY$9:$CO$434,33,0)</f>
        <v>6</v>
      </c>
      <c r="AP271" s="12">
        <f>VLOOKUP($B271,[2]ok!$AY$9:$CO$434,34,0)</f>
        <v>5</v>
      </c>
      <c r="AQ271" s="12">
        <f>VLOOKUP($B271,[2]ok!$AY$9:$CO$434,39,0)</f>
        <v>185</v>
      </c>
      <c r="AR271" s="12">
        <f>VLOOKUP($B271,[2]ok!$AY$9:$CO$434,40,0)</f>
        <v>14</v>
      </c>
      <c r="AS271" s="12">
        <f>VLOOKUP($B271,[2]ok!$AY$9:$CO$434,41,0)</f>
        <v>14</v>
      </c>
      <c r="AT271" s="12">
        <f>VLOOKUP($B271,[2]ok!$AY$9:$CO$434,42,0)</f>
        <v>83</v>
      </c>
      <c r="AU271" s="12">
        <f>VLOOKUP($B271,[2]ok!$AY$9:$CO$434,43,0)</f>
        <v>4</v>
      </c>
    </row>
    <row r="272" spans="1:47" s="10" customFormat="1" ht="12">
      <c r="A272" s="58">
        <v>271</v>
      </c>
      <c r="B272" s="58">
        <v>4564</v>
      </c>
      <c r="C272" s="59" t="s">
        <v>352</v>
      </c>
      <c r="D272" s="59" t="s">
        <v>334</v>
      </c>
      <c r="E272" s="59" t="s">
        <v>343</v>
      </c>
      <c r="F272" s="59" t="s">
        <v>226</v>
      </c>
      <c r="G272" s="12" t="s">
        <v>266</v>
      </c>
      <c r="H272" s="14">
        <f t="shared" si="77"/>
        <v>4564</v>
      </c>
      <c r="I272" s="14">
        <f t="shared" si="75"/>
        <v>351</v>
      </c>
      <c r="J272" s="12">
        <f>VLOOKUP($B272,'[1]METAS 2019'!$D$4:$Q$843,5,0)</f>
        <v>4</v>
      </c>
      <c r="K272" s="12">
        <f>VLOOKUP($B272,'[1]METAS 2019'!$D$4:$Q$843,4,0)</f>
        <v>5</v>
      </c>
      <c r="L272" s="12">
        <f>VLOOKUP($B272,'[1]METAS 2019'!$D$4:$Q$843,11,0)</f>
        <v>5</v>
      </c>
      <c r="M272" s="12">
        <f>VLOOKUP($B272,'[1]METAS 2019'!$D$4:$Q$843,12,0)</f>
        <v>8</v>
      </c>
      <c r="N272" s="12">
        <f>VLOOKUP($B272,'[1]METAS 2019'!$D$4:$Q$843,13,0)</f>
        <v>9</v>
      </c>
      <c r="O272" s="12">
        <f>VLOOKUP($B272,'[1]METAS 2019'!$D$4:$Q$843,14,0)</f>
        <v>7</v>
      </c>
      <c r="P272" s="12">
        <f>VLOOKUP($B272,[2]ok!$AY$9:$CO$434,8,0)</f>
        <v>6</v>
      </c>
      <c r="Q272" s="12">
        <f>VLOOKUP($B272,[2]ok!$AY$9:$CO$434,9,0)</f>
        <v>6</v>
      </c>
      <c r="R272" s="12">
        <f>VLOOKUP($B272,[2]ok!$AY$9:$CO$434,10,0)</f>
        <v>6</v>
      </c>
      <c r="S272" s="12">
        <f>VLOOKUP($B272,[2]ok!$AY$9:$CO$434,11,0)</f>
        <v>6</v>
      </c>
      <c r="T272" s="12">
        <f>VLOOKUP($B272,[2]ok!$AY$9:$CO$434,12,0)</f>
        <v>6</v>
      </c>
      <c r="U272" s="12">
        <f>VLOOKUP($B272,[2]ok!$AY$9:$CO$434,13,0)</f>
        <v>6</v>
      </c>
      <c r="V272" s="12">
        <f>VLOOKUP($B272,[2]ok!$AY$9:$CO$434,14,0)</f>
        <v>6</v>
      </c>
      <c r="W272" s="12">
        <f>VLOOKUP($B272,[2]ok!$AY$9:$CO$434,15,0)</f>
        <v>6</v>
      </c>
      <c r="X272" s="12">
        <f>VLOOKUP($B272,[2]ok!$AY$9:$CO$434,16,0)</f>
        <v>6</v>
      </c>
      <c r="Y272" s="12">
        <f>VLOOKUP($B272,[2]ok!$AY$9:$CO$434,17,0)</f>
        <v>6</v>
      </c>
      <c r="Z272" s="12">
        <f>VLOOKUP($B272,[2]ok!$AY$9:$CO$434,18,0)</f>
        <v>6</v>
      </c>
      <c r="AA272" s="12">
        <f>VLOOKUP($B272,[2]ok!$AY$9:$CO$434,19,0)</f>
        <v>6</v>
      </c>
      <c r="AB272" s="12">
        <f>VLOOKUP($B272,[2]ok!$AY$9:$CO$434,20,0)</f>
        <v>6</v>
      </c>
      <c r="AC272" s="12">
        <f>VLOOKUP($B272,[2]ok!$AY$9:$CO$434,21,0)</f>
        <v>6</v>
      </c>
      <c r="AD272" s="12">
        <f>VLOOKUP($B272,[2]ok!$AY$9:$CO$434,22,0)</f>
        <v>26</v>
      </c>
      <c r="AE272" s="12">
        <f>VLOOKUP($B272,[2]ok!$AY$9:$CO$434,23,0)</f>
        <v>24</v>
      </c>
      <c r="AF272" s="12">
        <f>VLOOKUP($B272,[2]ok!$AY$9:$CO$434,24,0)</f>
        <v>27</v>
      </c>
      <c r="AG272" s="12">
        <f>VLOOKUP($B272,[2]ok!$AY$9:$CO$434,25,0)</f>
        <v>27</v>
      </c>
      <c r="AH272" s="12">
        <f>VLOOKUP($B272,[2]ok!$AY$9:$CO$434,26,0)</f>
        <v>24</v>
      </c>
      <c r="AI272" s="12">
        <f>VLOOKUP($B272,[2]ok!$AY$9:$CO$434,27,0)</f>
        <v>22</v>
      </c>
      <c r="AJ272" s="12">
        <f>VLOOKUP($B272,[2]ok!$AY$9:$CO$434,28,0)</f>
        <v>18</v>
      </c>
      <c r="AK272" s="12">
        <f>VLOOKUP($B272,[2]ok!$AY$9:$CO$434,29,0)</f>
        <v>16</v>
      </c>
      <c r="AL272" s="12">
        <f>VLOOKUP($B272,[2]ok!$AY$9:$CO$434,30,0)</f>
        <v>13</v>
      </c>
      <c r="AM272" s="12">
        <f>VLOOKUP($B272,[2]ok!$AY$9:$CO$434,31,0)</f>
        <v>12</v>
      </c>
      <c r="AN272" s="12">
        <f>VLOOKUP($B272,[2]ok!$AY$9:$CO$434,32,0)</f>
        <v>9</v>
      </c>
      <c r="AO272" s="12">
        <f>VLOOKUP($B272,[2]ok!$AY$9:$CO$434,33,0)</f>
        <v>6</v>
      </c>
      <c r="AP272" s="12">
        <f>VLOOKUP($B272,[2]ok!$AY$9:$CO$434,34,0)</f>
        <v>5</v>
      </c>
      <c r="AQ272" s="12">
        <f>VLOOKUP($B272,[2]ok!$AY$9:$CO$434,39,0)</f>
        <v>185</v>
      </c>
      <c r="AR272" s="12">
        <f>VLOOKUP($B272,[2]ok!$AY$9:$CO$434,40,0)</f>
        <v>14</v>
      </c>
      <c r="AS272" s="12">
        <f>VLOOKUP($B272,[2]ok!$AY$9:$CO$434,41,0)</f>
        <v>14</v>
      </c>
      <c r="AT272" s="12">
        <f>VLOOKUP($B272,[2]ok!$AY$9:$CO$434,42,0)</f>
        <v>83</v>
      </c>
      <c r="AU272" s="12">
        <f>VLOOKUP($B272,[2]ok!$AY$9:$CO$434,43,0)</f>
        <v>4</v>
      </c>
    </row>
    <row r="273" spans="1:47" s="10" customFormat="1" ht="12">
      <c r="A273" s="58">
        <v>272</v>
      </c>
      <c r="B273" s="58">
        <v>4568</v>
      </c>
      <c r="C273" s="59" t="s">
        <v>352</v>
      </c>
      <c r="D273" s="59" t="s">
        <v>334</v>
      </c>
      <c r="E273" s="59" t="s">
        <v>343</v>
      </c>
      <c r="F273" s="59" t="s">
        <v>238</v>
      </c>
      <c r="G273" s="12" t="s">
        <v>271</v>
      </c>
      <c r="H273" s="14">
        <f t="shared" si="77"/>
        <v>4568</v>
      </c>
      <c r="I273" s="14">
        <f t="shared" si="75"/>
        <v>1417</v>
      </c>
      <c r="J273" s="12">
        <f>VLOOKUP($B273,'[1]METAS 2019'!$D$4:$Q$843,5,0)</f>
        <v>16</v>
      </c>
      <c r="K273" s="12">
        <f>VLOOKUP($B273,'[1]METAS 2019'!$D$4:$Q$843,4,0)</f>
        <v>20</v>
      </c>
      <c r="L273" s="12">
        <f>VLOOKUP($B273,'[1]METAS 2019'!$D$4:$Q$843,11,0)</f>
        <v>12</v>
      </c>
      <c r="M273" s="12">
        <f>VLOOKUP($B273,'[1]METAS 2019'!$D$4:$Q$843,12,0)</f>
        <v>14</v>
      </c>
      <c r="N273" s="12">
        <f>VLOOKUP($B273,'[1]METAS 2019'!$D$4:$Q$843,13,0)</f>
        <v>28</v>
      </c>
      <c r="O273" s="12">
        <f>VLOOKUP($B273,'[1]METAS 2019'!$D$4:$Q$843,14,0)</f>
        <v>23</v>
      </c>
      <c r="P273" s="12">
        <f>VLOOKUP($B273,[2]ok!$AY$9:$CO$434,8,0)</f>
        <v>22</v>
      </c>
      <c r="Q273" s="12">
        <f>VLOOKUP($B273,[2]ok!$AY$9:$CO$434,9,0)</f>
        <v>22</v>
      </c>
      <c r="R273" s="12">
        <f>VLOOKUP($B273,[2]ok!$AY$9:$CO$434,10,0)</f>
        <v>22</v>
      </c>
      <c r="S273" s="12">
        <f>VLOOKUP($B273,[2]ok!$AY$9:$CO$434,11,0)</f>
        <v>23</v>
      </c>
      <c r="T273" s="12">
        <f>VLOOKUP($B273,[2]ok!$AY$9:$CO$434,12,0)</f>
        <v>26</v>
      </c>
      <c r="U273" s="12">
        <f>VLOOKUP($B273,[2]ok!$AY$9:$CO$434,13,0)</f>
        <v>26</v>
      </c>
      <c r="V273" s="12">
        <f>VLOOKUP($B273,[2]ok!$AY$9:$CO$434,14,0)</f>
        <v>25</v>
      </c>
      <c r="W273" s="12">
        <f>VLOOKUP($B273,[2]ok!$AY$9:$CO$434,15,0)</f>
        <v>25</v>
      </c>
      <c r="X273" s="12">
        <f>VLOOKUP($B273,[2]ok!$AY$9:$CO$434,16,0)</f>
        <v>25</v>
      </c>
      <c r="Y273" s="12">
        <f>VLOOKUP($B273,[2]ok!$AY$9:$CO$434,17,0)</f>
        <v>26</v>
      </c>
      <c r="Z273" s="12">
        <f>VLOOKUP($B273,[2]ok!$AY$9:$CO$434,18,0)</f>
        <v>26</v>
      </c>
      <c r="AA273" s="12">
        <f>VLOOKUP($B273,[2]ok!$AY$9:$CO$434,19,0)</f>
        <v>26</v>
      </c>
      <c r="AB273" s="12">
        <f>VLOOKUP($B273,[2]ok!$AY$9:$CO$434,20,0)</f>
        <v>27</v>
      </c>
      <c r="AC273" s="12">
        <f>VLOOKUP($B273,[2]ok!$AY$9:$CO$434,21,0)</f>
        <v>23</v>
      </c>
      <c r="AD273" s="12">
        <f>VLOOKUP($B273,[2]ok!$AY$9:$CO$434,22,0)</f>
        <v>113</v>
      </c>
      <c r="AE273" s="12">
        <f>VLOOKUP($B273,[2]ok!$AY$9:$CO$434,23,0)</f>
        <v>118</v>
      </c>
      <c r="AF273" s="12">
        <f>VLOOKUP($B273,[2]ok!$AY$9:$CO$434,24,0)</f>
        <v>124</v>
      </c>
      <c r="AG273" s="12">
        <f>VLOOKUP($B273,[2]ok!$AY$9:$CO$434,25,0)</f>
        <v>111</v>
      </c>
      <c r="AH273" s="12">
        <f>VLOOKUP($B273,[2]ok!$AY$9:$CO$434,26,0)</f>
        <v>103</v>
      </c>
      <c r="AI273" s="12">
        <f>VLOOKUP($B273,[2]ok!$AY$9:$CO$434,27,0)</f>
        <v>101</v>
      </c>
      <c r="AJ273" s="12">
        <f>VLOOKUP($B273,[2]ok!$AY$9:$CO$434,28,0)</f>
        <v>70</v>
      </c>
      <c r="AK273" s="12">
        <f>VLOOKUP($B273,[2]ok!$AY$9:$CO$434,29,0)</f>
        <v>60</v>
      </c>
      <c r="AL273" s="12">
        <f>VLOOKUP($B273,[2]ok!$AY$9:$CO$434,30,0)</f>
        <v>51</v>
      </c>
      <c r="AM273" s="12">
        <f>VLOOKUP($B273,[2]ok!$AY$9:$CO$434,31,0)</f>
        <v>37</v>
      </c>
      <c r="AN273" s="12">
        <f>VLOOKUP($B273,[2]ok!$AY$9:$CO$434,32,0)</f>
        <v>34</v>
      </c>
      <c r="AO273" s="12">
        <f>VLOOKUP($B273,[2]ok!$AY$9:$CO$434,33,0)</f>
        <v>22</v>
      </c>
      <c r="AP273" s="12">
        <f>VLOOKUP($B273,[2]ok!$AY$9:$CO$434,34,0)</f>
        <v>16</v>
      </c>
      <c r="AQ273" s="12">
        <f>VLOOKUP($B273,[2]ok!$AY$9:$CO$434,39,0)</f>
        <v>759</v>
      </c>
      <c r="AR273" s="12">
        <f>VLOOKUP($B273,[2]ok!$AY$9:$CO$434,40,0)</f>
        <v>71</v>
      </c>
      <c r="AS273" s="12">
        <f>VLOOKUP($B273,[2]ok!$AY$9:$CO$434,41,0)</f>
        <v>69</v>
      </c>
      <c r="AT273" s="12">
        <f>VLOOKUP($B273,[2]ok!$AY$9:$CO$434,42,0)</f>
        <v>355</v>
      </c>
      <c r="AU273" s="12">
        <f>VLOOKUP($B273,[2]ok!$AY$9:$CO$434,43,0)</f>
        <v>15</v>
      </c>
    </row>
    <row r="274" spans="1:47" s="10" customFormat="1" ht="12">
      <c r="A274" s="58">
        <v>273</v>
      </c>
      <c r="B274" s="58">
        <v>4566</v>
      </c>
      <c r="C274" s="59" t="s">
        <v>352</v>
      </c>
      <c r="D274" s="59" t="s">
        <v>334</v>
      </c>
      <c r="E274" s="59" t="s">
        <v>343</v>
      </c>
      <c r="F274" s="59" t="s">
        <v>239</v>
      </c>
      <c r="G274" s="12" t="s">
        <v>266</v>
      </c>
      <c r="H274" s="14">
        <f t="shared" si="77"/>
        <v>4566</v>
      </c>
      <c r="I274" s="14">
        <f t="shared" si="75"/>
        <v>1228</v>
      </c>
      <c r="J274" s="12">
        <f>VLOOKUP($B274,'[1]METAS 2019'!$D$4:$Q$843,5,0)</f>
        <v>14</v>
      </c>
      <c r="K274" s="12">
        <f>VLOOKUP($B274,'[1]METAS 2019'!$D$4:$Q$843,4,0)</f>
        <v>14</v>
      </c>
      <c r="L274" s="12">
        <f>VLOOKUP($B274,'[1]METAS 2019'!$D$4:$Q$843,11,0)</f>
        <v>11</v>
      </c>
      <c r="M274" s="12">
        <f>VLOOKUP($B274,'[1]METAS 2019'!$D$4:$Q$843,12,0)</f>
        <v>10</v>
      </c>
      <c r="N274" s="12">
        <f>VLOOKUP($B274,'[1]METAS 2019'!$D$4:$Q$843,13,0)</f>
        <v>19</v>
      </c>
      <c r="O274" s="12">
        <f>VLOOKUP($B274,'[1]METAS 2019'!$D$4:$Q$843,14,0)</f>
        <v>13</v>
      </c>
      <c r="P274" s="12">
        <f>VLOOKUP($B274,[2]ok!$AY$9:$CO$434,8,0)</f>
        <v>20</v>
      </c>
      <c r="Q274" s="12">
        <f>VLOOKUP($B274,[2]ok!$AY$9:$CO$434,9,0)</f>
        <v>20</v>
      </c>
      <c r="R274" s="12">
        <f>VLOOKUP($B274,[2]ok!$AY$9:$CO$434,10,0)</f>
        <v>20</v>
      </c>
      <c r="S274" s="12">
        <f>VLOOKUP($B274,[2]ok!$AY$9:$CO$434,11,0)</f>
        <v>21</v>
      </c>
      <c r="T274" s="12">
        <f>VLOOKUP($B274,[2]ok!$AY$9:$CO$434,12,0)</f>
        <v>22</v>
      </c>
      <c r="U274" s="12">
        <f>VLOOKUP($B274,[2]ok!$AY$9:$CO$434,13,0)</f>
        <v>22</v>
      </c>
      <c r="V274" s="12">
        <f>VLOOKUP($B274,[2]ok!$AY$9:$CO$434,14,0)</f>
        <v>23</v>
      </c>
      <c r="W274" s="12">
        <f>VLOOKUP($B274,[2]ok!$AY$9:$CO$434,15,0)</f>
        <v>23</v>
      </c>
      <c r="X274" s="12">
        <f>VLOOKUP($B274,[2]ok!$AY$9:$CO$434,16,0)</f>
        <v>23</v>
      </c>
      <c r="Y274" s="12">
        <f>VLOOKUP($B274,[2]ok!$AY$9:$CO$434,17,0)</f>
        <v>23</v>
      </c>
      <c r="Z274" s="12">
        <f>VLOOKUP($B274,[2]ok!$AY$9:$CO$434,18,0)</f>
        <v>23</v>
      </c>
      <c r="AA274" s="12">
        <f>VLOOKUP($B274,[2]ok!$AY$9:$CO$434,19,0)</f>
        <v>23</v>
      </c>
      <c r="AB274" s="12">
        <f>VLOOKUP($B274,[2]ok!$AY$9:$CO$434,20,0)</f>
        <v>22</v>
      </c>
      <c r="AC274" s="12">
        <f>VLOOKUP($B274,[2]ok!$AY$9:$CO$434,21,0)</f>
        <v>20</v>
      </c>
      <c r="AD274" s="12">
        <f>VLOOKUP($B274,[2]ok!$AY$9:$CO$434,22,0)</f>
        <v>100</v>
      </c>
      <c r="AE274" s="12">
        <f>VLOOKUP($B274,[2]ok!$AY$9:$CO$434,23,0)</f>
        <v>103</v>
      </c>
      <c r="AF274" s="12">
        <f>VLOOKUP($B274,[2]ok!$AY$9:$CO$434,24,0)</f>
        <v>109</v>
      </c>
      <c r="AG274" s="12">
        <f>VLOOKUP($B274,[2]ok!$AY$9:$CO$434,25,0)</f>
        <v>98</v>
      </c>
      <c r="AH274" s="12">
        <f>VLOOKUP($B274,[2]ok!$AY$9:$CO$434,26,0)</f>
        <v>89</v>
      </c>
      <c r="AI274" s="12">
        <f>VLOOKUP($B274,[2]ok!$AY$9:$CO$434,27,0)</f>
        <v>88</v>
      </c>
      <c r="AJ274" s="12">
        <f>VLOOKUP($B274,[2]ok!$AY$9:$CO$434,28,0)</f>
        <v>62</v>
      </c>
      <c r="AK274" s="12">
        <f>VLOOKUP($B274,[2]ok!$AY$9:$CO$434,29,0)</f>
        <v>53</v>
      </c>
      <c r="AL274" s="12">
        <f>VLOOKUP($B274,[2]ok!$AY$9:$CO$434,30,0)</f>
        <v>43</v>
      </c>
      <c r="AM274" s="12">
        <f>VLOOKUP($B274,[2]ok!$AY$9:$CO$434,31,0)</f>
        <v>34</v>
      </c>
      <c r="AN274" s="12">
        <f>VLOOKUP($B274,[2]ok!$AY$9:$CO$434,32,0)</f>
        <v>29</v>
      </c>
      <c r="AO274" s="12">
        <f>VLOOKUP($B274,[2]ok!$AY$9:$CO$434,33,0)</f>
        <v>20</v>
      </c>
      <c r="AP274" s="12">
        <f>VLOOKUP($B274,[2]ok!$AY$9:$CO$434,34,0)</f>
        <v>14</v>
      </c>
      <c r="AQ274" s="12">
        <f>VLOOKUP($B274,[2]ok!$AY$9:$CO$434,39,0)</f>
        <v>663</v>
      </c>
      <c r="AR274" s="12">
        <f>VLOOKUP($B274,[2]ok!$AY$9:$CO$434,40,0)</f>
        <v>63</v>
      </c>
      <c r="AS274" s="12">
        <f>VLOOKUP($B274,[2]ok!$AY$9:$CO$434,41,0)</f>
        <v>60</v>
      </c>
      <c r="AT274" s="12">
        <f>VLOOKUP($B274,[2]ok!$AY$9:$CO$434,42,0)</f>
        <v>311</v>
      </c>
      <c r="AU274" s="12">
        <f>VLOOKUP($B274,[2]ok!$AY$9:$CO$434,43,0)</f>
        <v>14</v>
      </c>
    </row>
    <row r="275" spans="1:47" s="10" customFormat="1" ht="12">
      <c r="A275" s="58">
        <v>274</v>
      </c>
      <c r="B275" s="58">
        <v>4563</v>
      </c>
      <c r="C275" s="59" t="s">
        <v>352</v>
      </c>
      <c r="D275" s="59" t="s">
        <v>334</v>
      </c>
      <c r="E275" s="59" t="s">
        <v>343</v>
      </c>
      <c r="F275" s="59" t="s">
        <v>241</v>
      </c>
      <c r="G275" s="12" t="s">
        <v>266</v>
      </c>
      <c r="H275" s="14">
        <f t="shared" si="77"/>
        <v>4563</v>
      </c>
      <c r="I275" s="14">
        <f t="shared" si="75"/>
        <v>360</v>
      </c>
      <c r="J275" s="12">
        <f>VLOOKUP($B275,'[1]METAS 2019'!$D$4:$Q$843,5,0)</f>
        <v>4</v>
      </c>
      <c r="K275" s="12">
        <f>VLOOKUP($B275,'[1]METAS 2019'!$D$4:$Q$843,4,0)</f>
        <v>4</v>
      </c>
      <c r="L275" s="12">
        <f>VLOOKUP($B275,'[1]METAS 2019'!$D$4:$Q$843,11,0)</f>
        <v>6</v>
      </c>
      <c r="M275" s="12">
        <f>VLOOKUP($B275,'[1]METAS 2019'!$D$4:$Q$843,12,0)</f>
        <v>9</v>
      </c>
      <c r="N275" s="12">
        <f>VLOOKUP($B275,'[1]METAS 2019'!$D$4:$Q$843,13,0)</f>
        <v>4</v>
      </c>
      <c r="O275" s="12">
        <f>VLOOKUP($B275,'[1]METAS 2019'!$D$4:$Q$843,14,0)</f>
        <v>5</v>
      </c>
      <c r="P275" s="12">
        <f>VLOOKUP($B275,[2]ok!$AY$9:$CO$434,8,0)</f>
        <v>6</v>
      </c>
      <c r="Q275" s="12">
        <f>VLOOKUP($B275,[2]ok!$AY$9:$CO$434,9,0)</f>
        <v>6</v>
      </c>
      <c r="R275" s="12">
        <f>VLOOKUP($B275,[2]ok!$AY$9:$CO$434,10,0)</f>
        <v>6</v>
      </c>
      <c r="S275" s="12">
        <f>VLOOKUP($B275,[2]ok!$AY$9:$CO$434,11,0)</f>
        <v>6</v>
      </c>
      <c r="T275" s="12">
        <f>VLOOKUP($B275,[2]ok!$AY$9:$CO$434,12,0)</f>
        <v>6</v>
      </c>
      <c r="U275" s="12">
        <f>VLOOKUP($B275,[2]ok!$AY$9:$CO$434,13,0)</f>
        <v>6</v>
      </c>
      <c r="V275" s="12">
        <f>VLOOKUP($B275,[2]ok!$AY$9:$CO$434,14,0)</f>
        <v>7</v>
      </c>
      <c r="W275" s="12">
        <f>VLOOKUP($B275,[2]ok!$AY$9:$CO$434,15,0)</f>
        <v>7</v>
      </c>
      <c r="X275" s="12">
        <f>VLOOKUP($B275,[2]ok!$AY$9:$CO$434,16,0)</f>
        <v>7</v>
      </c>
      <c r="Y275" s="12">
        <f>VLOOKUP($B275,[2]ok!$AY$9:$CO$434,17,0)</f>
        <v>6</v>
      </c>
      <c r="Z275" s="12">
        <f>VLOOKUP($B275,[2]ok!$AY$9:$CO$434,18,0)</f>
        <v>6</v>
      </c>
      <c r="AA275" s="12">
        <f>VLOOKUP($B275,[2]ok!$AY$9:$CO$434,19,0)</f>
        <v>6</v>
      </c>
      <c r="AB275" s="12">
        <f>VLOOKUP($B275,[2]ok!$AY$9:$CO$434,20,0)</f>
        <v>6</v>
      </c>
      <c r="AC275" s="12">
        <f>VLOOKUP($B275,[2]ok!$AY$9:$CO$434,21,0)</f>
        <v>6</v>
      </c>
      <c r="AD275" s="12">
        <f>VLOOKUP($B275,[2]ok!$AY$9:$CO$434,22,0)</f>
        <v>29</v>
      </c>
      <c r="AE275" s="12">
        <f>VLOOKUP($B275,[2]ok!$AY$9:$CO$434,23,0)</f>
        <v>30</v>
      </c>
      <c r="AF275" s="12">
        <f>VLOOKUP($B275,[2]ok!$AY$9:$CO$434,24,0)</f>
        <v>31</v>
      </c>
      <c r="AG275" s="12">
        <f>VLOOKUP($B275,[2]ok!$AY$9:$CO$434,25,0)</f>
        <v>28</v>
      </c>
      <c r="AH275" s="12">
        <f>VLOOKUP($B275,[2]ok!$AY$9:$CO$434,26,0)</f>
        <v>25</v>
      </c>
      <c r="AI275" s="12">
        <f>VLOOKUP($B275,[2]ok!$AY$9:$CO$434,27,0)</f>
        <v>25</v>
      </c>
      <c r="AJ275" s="12">
        <f>VLOOKUP($B275,[2]ok!$AY$9:$CO$434,28,0)</f>
        <v>18</v>
      </c>
      <c r="AK275" s="12">
        <f>VLOOKUP($B275,[2]ok!$AY$9:$CO$434,29,0)</f>
        <v>15</v>
      </c>
      <c r="AL275" s="12">
        <f>VLOOKUP($B275,[2]ok!$AY$9:$CO$434,30,0)</f>
        <v>12</v>
      </c>
      <c r="AM275" s="12">
        <f>VLOOKUP($B275,[2]ok!$AY$9:$CO$434,31,0)</f>
        <v>10</v>
      </c>
      <c r="AN275" s="12">
        <f>VLOOKUP($B275,[2]ok!$AY$9:$CO$434,32,0)</f>
        <v>8</v>
      </c>
      <c r="AO275" s="12">
        <f>VLOOKUP($B275,[2]ok!$AY$9:$CO$434,33,0)</f>
        <v>6</v>
      </c>
      <c r="AP275" s="12">
        <f>VLOOKUP($B275,[2]ok!$AY$9:$CO$434,34,0)</f>
        <v>4</v>
      </c>
      <c r="AQ275" s="12">
        <f>VLOOKUP($B275,[2]ok!$AY$9:$CO$434,39,0)</f>
        <v>189</v>
      </c>
      <c r="AR275" s="12">
        <f>VLOOKUP($B275,[2]ok!$AY$9:$CO$434,40,0)</f>
        <v>18</v>
      </c>
      <c r="AS275" s="12">
        <f>VLOOKUP($B275,[2]ok!$AY$9:$CO$434,41,0)</f>
        <v>17</v>
      </c>
      <c r="AT275" s="12">
        <f>VLOOKUP($B275,[2]ok!$AY$9:$CO$434,42,0)</f>
        <v>89</v>
      </c>
      <c r="AU275" s="12">
        <f>VLOOKUP($B275,[2]ok!$AY$9:$CO$434,43,0)</f>
        <v>4</v>
      </c>
    </row>
    <row r="276" spans="1:47" s="10" customFormat="1" ht="12">
      <c r="A276" s="58">
        <v>275</v>
      </c>
      <c r="B276" s="58">
        <v>7084</v>
      </c>
      <c r="C276" s="59" t="s">
        <v>352</v>
      </c>
      <c r="D276" s="59" t="s">
        <v>334</v>
      </c>
      <c r="E276" s="59" t="s">
        <v>343</v>
      </c>
      <c r="F276" s="59" t="s">
        <v>242</v>
      </c>
      <c r="G276" s="12" t="s">
        <v>266</v>
      </c>
      <c r="H276" s="14">
        <f t="shared" si="77"/>
        <v>7084</v>
      </c>
      <c r="I276" s="14">
        <f t="shared" si="75"/>
        <v>348</v>
      </c>
      <c r="J276" s="12">
        <f>VLOOKUP($B276,'[1]METAS 2019'!$D$4:$Q$843,5,0)</f>
        <v>4</v>
      </c>
      <c r="K276" s="12">
        <f>VLOOKUP($B276,'[1]METAS 2019'!$D$4:$Q$843,4,0)</f>
        <v>5</v>
      </c>
      <c r="L276" s="12">
        <f>VLOOKUP($B276,'[1]METAS 2019'!$D$4:$Q$843,11,0)</f>
        <v>1</v>
      </c>
      <c r="M276" s="12">
        <f>VLOOKUP($B276,'[1]METAS 2019'!$D$4:$Q$843,12,0)</f>
        <v>3</v>
      </c>
      <c r="N276" s="12">
        <f>VLOOKUP($B276,'[1]METAS 2019'!$D$4:$Q$843,13,0)</f>
        <v>4</v>
      </c>
      <c r="O276" s="12">
        <f>VLOOKUP($B276,'[1]METAS 2019'!$D$4:$Q$843,14,0)</f>
        <v>3</v>
      </c>
      <c r="P276" s="12">
        <f>VLOOKUP($B276,[2]ok!$AY$9:$CO$434,8,0)</f>
        <v>6</v>
      </c>
      <c r="Q276" s="12">
        <f>VLOOKUP($B276,[2]ok!$AY$9:$CO$434,9,0)</f>
        <v>6</v>
      </c>
      <c r="R276" s="12">
        <f>VLOOKUP($B276,[2]ok!$AY$9:$CO$434,10,0)</f>
        <v>6</v>
      </c>
      <c r="S276" s="12">
        <f>VLOOKUP($B276,[2]ok!$AY$9:$CO$434,11,0)</f>
        <v>6</v>
      </c>
      <c r="T276" s="12">
        <f>VLOOKUP($B276,[2]ok!$AY$9:$CO$434,12,0)</f>
        <v>6</v>
      </c>
      <c r="U276" s="12">
        <f>VLOOKUP($B276,[2]ok!$AY$9:$CO$434,13,0)</f>
        <v>6</v>
      </c>
      <c r="V276" s="12">
        <f>VLOOKUP($B276,[2]ok!$AY$9:$CO$434,14,0)</f>
        <v>7</v>
      </c>
      <c r="W276" s="12">
        <f>VLOOKUP($B276,[2]ok!$AY$9:$CO$434,15,0)</f>
        <v>7</v>
      </c>
      <c r="X276" s="12">
        <f>VLOOKUP($B276,[2]ok!$AY$9:$CO$434,16,0)</f>
        <v>7</v>
      </c>
      <c r="Y276" s="12">
        <f>VLOOKUP($B276,[2]ok!$AY$9:$CO$434,17,0)</f>
        <v>6</v>
      </c>
      <c r="Z276" s="12">
        <f>VLOOKUP($B276,[2]ok!$AY$9:$CO$434,18,0)</f>
        <v>6</v>
      </c>
      <c r="AA276" s="12">
        <f>VLOOKUP($B276,[2]ok!$AY$9:$CO$434,19,0)</f>
        <v>6</v>
      </c>
      <c r="AB276" s="12">
        <f>VLOOKUP($B276,[2]ok!$AY$9:$CO$434,20,0)</f>
        <v>6</v>
      </c>
      <c r="AC276" s="12">
        <f>VLOOKUP($B276,[2]ok!$AY$9:$CO$434,21,0)</f>
        <v>6</v>
      </c>
      <c r="AD276" s="12">
        <f>VLOOKUP($B276,[2]ok!$AY$9:$CO$434,22,0)</f>
        <v>29</v>
      </c>
      <c r="AE276" s="12">
        <f>VLOOKUP($B276,[2]ok!$AY$9:$CO$434,23,0)</f>
        <v>30</v>
      </c>
      <c r="AF276" s="12">
        <f>VLOOKUP($B276,[2]ok!$AY$9:$CO$434,24,0)</f>
        <v>31</v>
      </c>
      <c r="AG276" s="12">
        <f>VLOOKUP($B276,[2]ok!$AY$9:$CO$434,25,0)</f>
        <v>28</v>
      </c>
      <c r="AH276" s="12">
        <f>VLOOKUP($B276,[2]ok!$AY$9:$CO$434,26,0)</f>
        <v>25</v>
      </c>
      <c r="AI276" s="12">
        <f>VLOOKUP($B276,[2]ok!$AY$9:$CO$434,27,0)</f>
        <v>25</v>
      </c>
      <c r="AJ276" s="12">
        <f>VLOOKUP($B276,[2]ok!$AY$9:$CO$434,28,0)</f>
        <v>18</v>
      </c>
      <c r="AK276" s="12">
        <f>VLOOKUP($B276,[2]ok!$AY$9:$CO$434,29,0)</f>
        <v>15</v>
      </c>
      <c r="AL276" s="12">
        <f>VLOOKUP($B276,[2]ok!$AY$9:$CO$434,30,0)</f>
        <v>12</v>
      </c>
      <c r="AM276" s="12">
        <f>VLOOKUP($B276,[2]ok!$AY$9:$CO$434,31,0)</f>
        <v>10</v>
      </c>
      <c r="AN276" s="12">
        <f>VLOOKUP($B276,[2]ok!$AY$9:$CO$434,32,0)</f>
        <v>8</v>
      </c>
      <c r="AO276" s="12">
        <f>VLOOKUP($B276,[2]ok!$AY$9:$CO$434,33,0)</f>
        <v>6</v>
      </c>
      <c r="AP276" s="12">
        <f>VLOOKUP($B276,[2]ok!$AY$9:$CO$434,34,0)</f>
        <v>4</v>
      </c>
      <c r="AQ276" s="12">
        <f>VLOOKUP($B276,[2]ok!$AY$9:$CO$434,39,0)</f>
        <v>189</v>
      </c>
      <c r="AR276" s="12">
        <f>VLOOKUP($B276,[2]ok!$AY$9:$CO$434,40,0)</f>
        <v>18</v>
      </c>
      <c r="AS276" s="12">
        <f>VLOOKUP($B276,[2]ok!$AY$9:$CO$434,41,0)</f>
        <v>17</v>
      </c>
      <c r="AT276" s="12">
        <f>VLOOKUP($B276,[2]ok!$AY$9:$CO$434,42,0)</f>
        <v>89</v>
      </c>
      <c r="AU276" s="12">
        <f>VLOOKUP($B276,[2]ok!$AY$9:$CO$434,43,0)</f>
        <v>4</v>
      </c>
    </row>
    <row r="277" spans="1:47" s="10" customFormat="1" ht="12">
      <c r="A277" s="58">
        <v>276</v>
      </c>
      <c r="B277" s="58">
        <v>7083</v>
      </c>
      <c r="C277" s="59" t="s">
        <v>352</v>
      </c>
      <c r="D277" s="59" t="s">
        <v>334</v>
      </c>
      <c r="E277" s="59" t="s">
        <v>343</v>
      </c>
      <c r="F277" s="59" t="s">
        <v>228</v>
      </c>
      <c r="G277" s="12" t="s">
        <v>266</v>
      </c>
      <c r="H277" s="14">
        <f t="shared" si="77"/>
        <v>7083</v>
      </c>
      <c r="I277" s="14">
        <f t="shared" si="75"/>
        <v>101</v>
      </c>
      <c r="J277" s="12">
        <f>VLOOKUP($B277,'[1]METAS 2019'!$D$4:$Q$843,5,0)</f>
        <v>1</v>
      </c>
      <c r="K277" s="12">
        <f>VLOOKUP($B277,'[1]METAS 2019'!$D$4:$Q$843,4,0)</f>
        <v>1</v>
      </c>
      <c r="L277" s="12">
        <f>VLOOKUP($B277,'[1]METAS 2019'!$D$4:$Q$843,11,0)</f>
        <v>6</v>
      </c>
      <c r="M277" s="12">
        <f>VLOOKUP($B277,'[1]METAS 2019'!$D$4:$Q$843,12,0)</f>
        <v>3</v>
      </c>
      <c r="N277" s="12">
        <f>VLOOKUP($B277,'[1]METAS 2019'!$D$4:$Q$843,13,0)</f>
        <v>2</v>
      </c>
      <c r="O277" s="12">
        <f>VLOOKUP($B277,'[1]METAS 2019'!$D$4:$Q$843,14,0)</f>
        <v>3</v>
      </c>
      <c r="P277" s="12">
        <f>VLOOKUP($B277,[2]ok!$AY$9:$CO$434,8,0)</f>
        <v>2</v>
      </c>
      <c r="Q277" s="12">
        <f>VLOOKUP($B277,[2]ok!$AY$9:$CO$434,9,0)</f>
        <v>1</v>
      </c>
      <c r="R277" s="12">
        <f>VLOOKUP($B277,[2]ok!$AY$9:$CO$434,10,0)</f>
        <v>2</v>
      </c>
      <c r="S277" s="12">
        <f>VLOOKUP($B277,[2]ok!$AY$9:$CO$434,11,0)</f>
        <v>2</v>
      </c>
      <c r="T277" s="12">
        <f>VLOOKUP($B277,[2]ok!$AY$9:$CO$434,12,0)</f>
        <v>2</v>
      </c>
      <c r="U277" s="12">
        <f>VLOOKUP($B277,[2]ok!$AY$9:$CO$434,13,0)</f>
        <v>2</v>
      </c>
      <c r="V277" s="12">
        <f>VLOOKUP($B277,[2]ok!$AY$9:$CO$434,14,0)</f>
        <v>2</v>
      </c>
      <c r="W277" s="12">
        <f>VLOOKUP($B277,[2]ok!$AY$9:$CO$434,15,0)</f>
        <v>2</v>
      </c>
      <c r="X277" s="12">
        <f>VLOOKUP($B277,[2]ok!$AY$9:$CO$434,16,0)</f>
        <v>2</v>
      </c>
      <c r="Y277" s="12">
        <f>VLOOKUP($B277,[2]ok!$AY$9:$CO$434,17,0)</f>
        <v>2</v>
      </c>
      <c r="Z277" s="12">
        <f>VLOOKUP($B277,[2]ok!$AY$9:$CO$434,18,0)</f>
        <v>2</v>
      </c>
      <c r="AA277" s="12">
        <f>VLOOKUP($B277,[2]ok!$AY$9:$CO$434,19,0)</f>
        <v>2</v>
      </c>
      <c r="AB277" s="12">
        <f>VLOOKUP($B277,[2]ok!$AY$9:$CO$434,20,0)</f>
        <v>2</v>
      </c>
      <c r="AC277" s="12">
        <f>VLOOKUP($B277,[2]ok!$AY$9:$CO$434,21,0)</f>
        <v>1</v>
      </c>
      <c r="AD277" s="12">
        <f>VLOOKUP($B277,[2]ok!$AY$9:$CO$434,22,0)</f>
        <v>7</v>
      </c>
      <c r="AE277" s="12">
        <f>VLOOKUP($B277,[2]ok!$AY$9:$CO$434,23,0)</f>
        <v>6</v>
      </c>
      <c r="AF277" s="12">
        <f>VLOOKUP($B277,[2]ok!$AY$9:$CO$434,24,0)</f>
        <v>7</v>
      </c>
      <c r="AG277" s="12">
        <f>VLOOKUP($B277,[2]ok!$AY$9:$CO$434,25,0)</f>
        <v>7</v>
      </c>
      <c r="AH277" s="12">
        <f>VLOOKUP($B277,[2]ok!$AY$9:$CO$434,26,0)</f>
        <v>6</v>
      </c>
      <c r="AI277" s="12">
        <f>VLOOKUP($B277,[2]ok!$AY$9:$CO$434,27,0)</f>
        <v>6</v>
      </c>
      <c r="AJ277" s="12">
        <f>VLOOKUP($B277,[2]ok!$AY$9:$CO$434,28,0)</f>
        <v>5</v>
      </c>
      <c r="AK277" s="12">
        <f>VLOOKUP($B277,[2]ok!$AY$9:$CO$434,29,0)</f>
        <v>4</v>
      </c>
      <c r="AL277" s="12">
        <f>VLOOKUP($B277,[2]ok!$AY$9:$CO$434,30,0)</f>
        <v>3</v>
      </c>
      <c r="AM277" s="12">
        <f>VLOOKUP($B277,[2]ok!$AY$9:$CO$434,31,0)</f>
        <v>3</v>
      </c>
      <c r="AN277" s="12">
        <f>VLOOKUP($B277,[2]ok!$AY$9:$CO$434,32,0)</f>
        <v>2</v>
      </c>
      <c r="AO277" s="12">
        <f>VLOOKUP($B277,[2]ok!$AY$9:$CO$434,33,0)</f>
        <v>2</v>
      </c>
      <c r="AP277" s="12">
        <f>VLOOKUP($B277,[2]ok!$AY$9:$CO$434,34,0)</f>
        <v>1</v>
      </c>
      <c r="AQ277" s="12">
        <f>VLOOKUP($B277,[2]ok!$AY$9:$CO$434,39,0)</f>
        <v>46</v>
      </c>
      <c r="AR277" s="12">
        <f>VLOOKUP($B277,[2]ok!$AY$9:$CO$434,40,0)</f>
        <v>4</v>
      </c>
      <c r="AS277" s="12">
        <f>VLOOKUP($B277,[2]ok!$AY$9:$CO$434,41,0)</f>
        <v>4</v>
      </c>
      <c r="AT277" s="12">
        <f>VLOOKUP($B277,[2]ok!$AY$9:$CO$434,42,0)</f>
        <v>21</v>
      </c>
      <c r="AU277" s="12">
        <f>VLOOKUP($B277,[2]ok!$AY$9:$CO$434,43,0)</f>
        <v>1</v>
      </c>
    </row>
    <row r="278" spans="1:47" s="10" customFormat="1" ht="12">
      <c r="A278" s="56">
        <v>277</v>
      </c>
      <c r="B278" s="56">
        <v>10273</v>
      </c>
      <c r="C278" s="57" t="s">
        <v>352</v>
      </c>
      <c r="D278" s="57" t="s">
        <v>334</v>
      </c>
      <c r="E278" s="57" t="s">
        <v>338</v>
      </c>
      <c r="F278" s="57" t="s">
        <v>344</v>
      </c>
      <c r="G278" s="22" t="s">
        <v>271</v>
      </c>
      <c r="H278" s="13">
        <f t="shared" si="77"/>
        <v>10273</v>
      </c>
      <c r="I278" s="13">
        <f t="shared" si="75"/>
        <v>865</v>
      </c>
      <c r="J278" s="22">
        <v>11</v>
      </c>
      <c r="K278" s="22">
        <v>21</v>
      </c>
      <c r="L278" s="22">
        <v>10</v>
      </c>
      <c r="M278" s="22">
        <v>8</v>
      </c>
      <c r="N278" s="22">
        <v>20</v>
      </c>
      <c r="O278" s="12">
        <f>VLOOKUP($B278,[2]ok!$AY$9:$CO$434,8,0)</f>
        <v>14</v>
      </c>
      <c r="P278" s="12">
        <f>VLOOKUP($B278,[2]ok!$AY$9:$CO$434,8,0)</f>
        <v>14</v>
      </c>
      <c r="Q278" s="12">
        <f>VLOOKUP($B278,[2]ok!$AY$9:$CO$434,9,0)</f>
        <v>14</v>
      </c>
      <c r="R278" s="12">
        <f>VLOOKUP($B278,[2]ok!$AY$9:$CO$434,10,0)</f>
        <v>14</v>
      </c>
      <c r="S278" s="12">
        <f>VLOOKUP($B278,[2]ok!$AY$9:$CO$434,11,0)</f>
        <v>15</v>
      </c>
      <c r="T278" s="12">
        <f>VLOOKUP($B278,[2]ok!$AY$9:$CO$434,12,0)</f>
        <v>15</v>
      </c>
      <c r="U278" s="12">
        <f>VLOOKUP($B278,[2]ok!$AY$9:$CO$434,13,0)</f>
        <v>15</v>
      </c>
      <c r="V278" s="12">
        <f>VLOOKUP($B278,[2]ok!$AY$9:$CO$434,14,0)</f>
        <v>16</v>
      </c>
      <c r="W278" s="12">
        <f>VLOOKUP($B278,[2]ok!$AY$9:$CO$434,15,0)</f>
        <v>15</v>
      </c>
      <c r="X278" s="12">
        <f>VLOOKUP($B278,[2]ok!$AY$9:$CO$434,16,0)</f>
        <v>15</v>
      </c>
      <c r="Y278" s="12">
        <f>VLOOKUP($B278,[2]ok!$AY$9:$CO$434,17,0)</f>
        <v>15</v>
      </c>
      <c r="Z278" s="12">
        <f>VLOOKUP($B278,[2]ok!$AY$9:$CO$434,18,0)</f>
        <v>15</v>
      </c>
      <c r="AA278" s="12">
        <f>VLOOKUP($B278,[2]ok!$AY$9:$CO$434,19,0)</f>
        <v>15</v>
      </c>
      <c r="AB278" s="12">
        <f>VLOOKUP($B278,[2]ok!$AY$9:$CO$434,20,0)</f>
        <v>14</v>
      </c>
      <c r="AC278" s="12">
        <f>VLOOKUP($B278,[2]ok!$AY$9:$CO$434,21,0)</f>
        <v>13</v>
      </c>
      <c r="AD278" s="12">
        <f>VLOOKUP($B278,[2]ok!$AY$9:$CO$434,22,0)</f>
        <v>59</v>
      </c>
      <c r="AE278" s="12">
        <f>VLOOKUP($B278,[2]ok!$AY$9:$CO$434,23,0)</f>
        <v>60</v>
      </c>
      <c r="AF278" s="12">
        <f>VLOOKUP($B278,[2]ok!$AY$9:$CO$434,24,0)</f>
        <v>68</v>
      </c>
      <c r="AG278" s="12">
        <f>VLOOKUP($B278,[2]ok!$AY$9:$CO$434,25,0)</f>
        <v>71</v>
      </c>
      <c r="AH278" s="12">
        <f>VLOOKUP($B278,[2]ok!$AY$9:$CO$434,26,0)</f>
        <v>62</v>
      </c>
      <c r="AI278" s="12">
        <f>VLOOKUP($B278,[2]ok!$AY$9:$CO$434,27,0)</f>
        <v>57</v>
      </c>
      <c r="AJ278" s="12">
        <f>VLOOKUP($B278,[2]ok!$AY$9:$CO$434,28,0)</f>
        <v>46</v>
      </c>
      <c r="AK278" s="12">
        <f>VLOOKUP($B278,[2]ok!$AY$9:$CO$434,29,0)</f>
        <v>37</v>
      </c>
      <c r="AL278" s="12">
        <f>VLOOKUP($B278,[2]ok!$AY$9:$CO$434,30,0)</f>
        <v>34</v>
      </c>
      <c r="AM278" s="12">
        <f>VLOOKUP($B278,[2]ok!$AY$9:$CO$434,31,0)</f>
        <v>27</v>
      </c>
      <c r="AN278" s="12">
        <f>VLOOKUP($B278,[2]ok!$AY$9:$CO$434,32,0)</f>
        <v>24</v>
      </c>
      <c r="AO278" s="12">
        <f>VLOOKUP($B278,[2]ok!$AY$9:$CO$434,33,0)</f>
        <v>16</v>
      </c>
      <c r="AP278" s="12">
        <f>VLOOKUP($B278,[2]ok!$AY$9:$CO$434,34,0)</f>
        <v>15</v>
      </c>
      <c r="AQ278" s="12">
        <f>VLOOKUP($B278,[2]ok!$AY$9:$CO$434,39,0)</f>
        <v>448</v>
      </c>
      <c r="AR278" s="12">
        <f>VLOOKUP($B278,[2]ok!$AY$9:$CO$434,40,0)</f>
        <v>35</v>
      </c>
      <c r="AS278" s="12">
        <f>VLOOKUP($B278,[2]ok!$AY$9:$CO$434,41,0)</f>
        <v>35</v>
      </c>
      <c r="AT278" s="12">
        <f>VLOOKUP($B278,[2]ok!$AY$9:$CO$434,42,0)</f>
        <v>205</v>
      </c>
      <c r="AU278" s="12">
        <f>VLOOKUP($B278,[2]ok!$AY$9:$CO$434,43,0)</f>
        <v>0</v>
      </c>
    </row>
    <row r="279" spans="1:47" s="10" customFormat="1" ht="12">
      <c r="A279" s="52">
        <v>278</v>
      </c>
      <c r="B279" s="52"/>
      <c r="C279" s="53" t="s">
        <v>352</v>
      </c>
      <c r="D279" s="53" t="s">
        <v>345</v>
      </c>
      <c r="E279" s="53" t="s">
        <v>345</v>
      </c>
      <c r="F279" s="53" t="s">
        <v>345</v>
      </c>
      <c r="G279" s="9" t="s">
        <v>1214</v>
      </c>
      <c r="H279" s="28"/>
      <c r="I279" s="28">
        <f t="shared" si="75"/>
        <v>23017</v>
      </c>
      <c r="J279" s="9">
        <f t="shared" ref="J279:O279" si="78">J280+J286+J291+J296</f>
        <v>326</v>
      </c>
      <c r="K279" s="9">
        <f t="shared" si="78"/>
        <v>332</v>
      </c>
      <c r="L279" s="9">
        <f t="shared" si="78"/>
        <v>383</v>
      </c>
      <c r="M279" s="9">
        <f t="shared" si="78"/>
        <v>391</v>
      </c>
      <c r="N279" s="9">
        <f t="shared" si="78"/>
        <v>406</v>
      </c>
      <c r="O279" s="9">
        <f t="shared" si="78"/>
        <v>382</v>
      </c>
      <c r="P279" s="9">
        <f t="shared" ref="P279:AU279" si="79">P280+P286+P291+P296</f>
        <v>402</v>
      </c>
      <c r="Q279" s="9">
        <f t="shared" si="79"/>
        <v>408</v>
      </c>
      <c r="R279" s="9">
        <f t="shared" si="79"/>
        <v>420</v>
      </c>
      <c r="S279" s="9">
        <f t="shared" si="79"/>
        <v>438</v>
      </c>
      <c r="T279" s="9">
        <f t="shared" si="79"/>
        <v>453</v>
      </c>
      <c r="U279" s="9">
        <f t="shared" si="79"/>
        <v>476</v>
      </c>
      <c r="V279" s="9">
        <f t="shared" si="79"/>
        <v>488</v>
      </c>
      <c r="W279" s="9">
        <f t="shared" si="79"/>
        <v>482</v>
      </c>
      <c r="X279" s="9">
        <f t="shared" si="79"/>
        <v>464</v>
      </c>
      <c r="Y279" s="9">
        <f t="shared" si="79"/>
        <v>450</v>
      </c>
      <c r="Z279" s="9">
        <f t="shared" si="79"/>
        <v>437</v>
      </c>
      <c r="AA279" s="9">
        <f t="shared" si="79"/>
        <v>422</v>
      </c>
      <c r="AB279" s="9">
        <f t="shared" si="79"/>
        <v>408</v>
      </c>
      <c r="AC279" s="9">
        <f t="shared" si="79"/>
        <v>396</v>
      </c>
      <c r="AD279" s="9">
        <f t="shared" si="79"/>
        <v>1772</v>
      </c>
      <c r="AE279" s="9">
        <f t="shared" si="79"/>
        <v>1659</v>
      </c>
      <c r="AF279" s="9">
        <f t="shared" si="79"/>
        <v>1903</v>
      </c>
      <c r="AG279" s="9">
        <f t="shared" si="79"/>
        <v>1717</v>
      </c>
      <c r="AH279" s="9">
        <f t="shared" si="79"/>
        <v>1529</v>
      </c>
      <c r="AI279" s="9">
        <f t="shared" si="79"/>
        <v>1418</v>
      </c>
      <c r="AJ279" s="9">
        <f t="shared" si="79"/>
        <v>1057</v>
      </c>
      <c r="AK279" s="9">
        <f t="shared" si="79"/>
        <v>918</v>
      </c>
      <c r="AL279" s="9">
        <f t="shared" si="79"/>
        <v>821</v>
      </c>
      <c r="AM279" s="9">
        <f t="shared" si="79"/>
        <v>667</v>
      </c>
      <c r="AN279" s="9">
        <f t="shared" si="79"/>
        <v>531</v>
      </c>
      <c r="AO279" s="9">
        <f t="shared" si="79"/>
        <v>375</v>
      </c>
      <c r="AP279" s="9">
        <f t="shared" si="79"/>
        <v>286</v>
      </c>
      <c r="AQ279" s="9">
        <f t="shared" si="79"/>
        <v>12330</v>
      </c>
      <c r="AR279" s="9">
        <f t="shared" si="79"/>
        <v>1149</v>
      </c>
      <c r="AS279" s="9">
        <f t="shared" si="79"/>
        <v>1079</v>
      </c>
      <c r="AT279" s="9">
        <f t="shared" si="79"/>
        <v>5432</v>
      </c>
      <c r="AU279" s="9">
        <f t="shared" si="79"/>
        <v>298</v>
      </c>
    </row>
    <row r="280" spans="1:47" s="10" customFormat="1" ht="12">
      <c r="A280" s="54">
        <v>279</v>
      </c>
      <c r="B280" s="54"/>
      <c r="C280" s="86" t="s">
        <v>352</v>
      </c>
      <c r="D280" s="86" t="s">
        <v>345</v>
      </c>
      <c r="E280" s="86" t="s">
        <v>346</v>
      </c>
      <c r="F280" s="86" t="s">
        <v>346</v>
      </c>
      <c r="G280" s="11" t="s">
        <v>1214</v>
      </c>
      <c r="H280" s="29"/>
      <c r="I280" s="29">
        <f t="shared" si="75"/>
        <v>13820</v>
      </c>
      <c r="J280" s="64">
        <f t="shared" ref="J280:O280" si="80">SUM(J281:J285)</f>
        <v>203</v>
      </c>
      <c r="K280" s="64">
        <f t="shared" si="80"/>
        <v>202</v>
      </c>
      <c r="L280" s="64">
        <f t="shared" si="80"/>
        <v>244</v>
      </c>
      <c r="M280" s="64">
        <f t="shared" si="80"/>
        <v>257</v>
      </c>
      <c r="N280" s="64">
        <f t="shared" si="80"/>
        <v>252</v>
      </c>
      <c r="O280" s="64">
        <f t="shared" si="80"/>
        <v>230</v>
      </c>
      <c r="P280" s="64">
        <f t="shared" ref="P280:AU280" si="81">SUM(P281:P285)</f>
        <v>238</v>
      </c>
      <c r="Q280" s="64">
        <f t="shared" si="81"/>
        <v>242</v>
      </c>
      <c r="R280" s="64">
        <f t="shared" si="81"/>
        <v>249</v>
      </c>
      <c r="S280" s="64">
        <f t="shared" si="81"/>
        <v>261</v>
      </c>
      <c r="T280" s="64">
        <f t="shared" si="81"/>
        <v>269</v>
      </c>
      <c r="U280" s="64">
        <f t="shared" si="81"/>
        <v>283</v>
      </c>
      <c r="V280" s="64">
        <f t="shared" si="81"/>
        <v>291</v>
      </c>
      <c r="W280" s="64">
        <f t="shared" si="81"/>
        <v>288</v>
      </c>
      <c r="X280" s="64">
        <f t="shared" si="81"/>
        <v>276</v>
      </c>
      <c r="Y280" s="64">
        <f t="shared" si="81"/>
        <v>268</v>
      </c>
      <c r="Z280" s="64">
        <f t="shared" si="81"/>
        <v>258</v>
      </c>
      <c r="AA280" s="64">
        <f t="shared" si="81"/>
        <v>250</v>
      </c>
      <c r="AB280" s="64">
        <f t="shared" si="81"/>
        <v>239</v>
      </c>
      <c r="AC280" s="64">
        <f t="shared" si="81"/>
        <v>232</v>
      </c>
      <c r="AD280" s="64">
        <f t="shared" si="81"/>
        <v>1033</v>
      </c>
      <c r="AE280" s="64">
        <f t="shared" si="81"/>
        <v>1004</v>
      </c>
      <c r="AF280" s="64">
        <f t="shared" si="81"/>
        <v>1131</v>
      </c>
      <c r="AG280" s="64">
        <f t="shared" si="81"/>
        <v>1058</v>
      </c>
      <c r="AH280" s="64">
        <f t="shared" si="81"/>
        <v>908</v>
      </c>
      <c r="AI280" s="64">
        <f t="shared" si="81"/>
        <v>846</v>
      </c>
      <c r="AJ280" s="64">
        <f t="shared" si="81"/>
        <v>632</v>
      </c>
      <c r="AK280" s="64">
        <f t="shared" si="81"/>
        <v>546</v>
      </c>
      <c r="AL280" s="64">
        <f t="shared" si="81"/>
        <v>485</v>
      </c>
      <c r="AM280" s="64">
        <f t="shared" si="81"/>
        <v>413</v>
      </c>
      <c r="AN280" s="64">
        <f t="shared" si="81"/>
        <v>336</v>
      </c>
      <c r="AO280" s="64">
        <f t="shared" si="81"/>
        <v>227</v>
      </c>
      <c r="AP280" s="64">
        <f t="shared" si="81"/>
        <v>169</v>
      </c>
      <c r="AQ280" s="64">
        <f t="shared" si="81"/>
        <v>7412</v>
      </c>
      <c r="AR280" s="64">
        <f t="shared" si="81"/>
        <v>680</v>
      </c>
      <c r="AS280" s="64">
        <f t="shared" si="81"/>
        <v>638</v>
      </c>
      <c r="AT280" s="64">
        <f t="shared" si="81"/>
        <v>3276</v>
      </c>
      <c r="AU280" s="64">
        <f t="shared" si="81"/>
        <v>199</v>
      </c>
    </row>
    <row r="281" spans="1:47" s="10" customFormat="1" ht="12">
      <c r="A281" s="58">
        <v>280</v>
      </c>
      <c r="B281" s="58">
        <v>4577</v>
      </c>
      <c r="C281" s="59" t="s">
        <v>352</v>
      </c>
      <c r="D281" s="59" t="s">
        <v>345</v>
      </c>
      <c r="E281" s="59" t="s">
        <v>346</v>
      </c>
      <c r="F281" s="59" t="s">
        <v>247</v>
      </c>
      <c r="G281" s="12" t="s">
        <v>265</v>
      </c>
      <c r="H281" s="14">
        <f>B281</f>
        <v>4577</v>
      </c>
      <c r="I281" s="14">
        <f t="shared" si="75"/>
        <v>6403</v>
      </c>
      <c r="J281" s="12">
        <f>VLOOKUP($B281,'[1]METAS 2019'!$D$4:$Q$843,5,0)</f>
        <v>100</v>
      </c>
      <c r="K281" s="12">
        <f>VLOOKUP($B281,'[1]METAS 2019'!$D$4:$Q$843,4,0)</f>
        <v>91</v>
      </c>
      <c r="L281" s="12">
        <f>VLOOKUP($B281,'[1]METAS 2019'!$D$4:$Q$843,11,0)</f>
        <v>101</v>
      </c>
      <c r="M281" s="12">
        <f>VLOOKUP($B281,'[1]METAS 2019'!$D$4:$Q$843,12,0)</f>
        <v>132</v>
      </c>
      <c r="N281" s="12">
        <f>VLOOKUP($B281,'[1]METAS 2019'!$D$4:$Q$843,13,0)</f>
        <v>104</v>
      </c>
      <c r="O281" s="12">
        <f>VLOOKUP($B281,'[1]METAS 2019'!$D$4:$Q$843,14,0)</f>
        <v>106</v>
      </c>
      <c r="P281" s="12">
        <f>VLOOKUP($B281,[2]ok!$AY$9:$CO$434,8,0)</f>
        <v>109</v>
      </c>
      <c r="Q281" s="12">
        <f>VLOOKUP($B281,[2]ok!$AY$9:$CO$434,9,0)</f>
        <v>112</v>
      </c>
      <c r="R281" s="12">
        <f>VLOOKUP($B281,[2]ok!$AY$9:$CO$434,10,0)</f>
        <v>114</v>
      </c>
      <c r="S281" s="12">
        <f>VLOOKUP($B281,[2]ok!$AY$9:$CO$434,11,0)</f>
        <v>120</v>
      </c>
      <c r="T281" s="12">
        <f>VLOOKUP($B281,[2]ok!$AY$9:$CO$434,12,0)</f>
        <v>124</v>
      </c>
      <c r="U281" s="12">
        <f>VLOOKUP($B281,[2]ok!$AY$9:$CO$434,13,0)</f>
        <v>130</v>
      </c>
      <c r="V281" s="12">
        <f>VLOOKUP($B281,[2]ok!$AY$9:$CO$434,14,0)</f>
        <v>134</v>
      </c>
      <c r="W281" s="12">
        <f>VLOOKUP($B281,[2]ok!$AY$9:$CO$434,15,0)</f>
        <v>132</v>
      </c>
      <c r="X281" s="12">
        <f>VLOOKUP($B281,[2]ok!$AY$9:$CO$434,16,0)</f>
        <v>126</v>
      </c>
      <c r="Y281" s="12">
        <f>VLOOKUP($B281,[2]ok!$AY$9:$CO$434,17,0)</f>
        <v>122</v>
      </c>
      <c r="Z281" s="12">
        <f>VLOOKUP($B281,[2]ok!$AY$9:$CO$434,18,0)</f>
        <v>118</v>
      </c>
      <c r="AA281" s="12">
        <f>VLOOKUP($B281,[2]ok!$AY$9:$CO$434,19,0)</f>
        <v>114</v>
      </c>
      <c r="AB281" s="12">
        <f>VLOOKUP($B281,[2]ok!$AY$9:$CO$434,20,0)</f>
        <v>109</v>
      </c>
      <c r="AC281" s="12">
        <f>VLOOKUP($B281,[2]ok!$AY$9:$CO$434,21,0)</f>
        <v>106</v>
      </c>
      <c r="AD281" s="12">
        <f>VLOOKUP($B281,[2]ok!$AY$9:$CO$434,22,0)</f>
        <v>479</v>
      </c>
      <c r="AE281" s="12">
        <f>VLOOKUP($B281,[2]ok!$AY$9:$CO$434,23,0)</f>
        <v>474</v>
      </c>
      <c r="AF281" s="12">
        <f>VLOOKUP($B281,[2]ok!$AY$9:$CO$434,24,0)</f>
        <v>521</v>
      </c>
      <c r="AG281" s="12">
        <f>VLOOKUP($B281,[2]ok!$AY$9:$CO$434,25,0)</f>
        <v>503</v>
      </c>
      <c r="AH281" s="12">
        <f>VLOOKUP($B281,[2]ok!$AY$9:$CO$434,26,0)</f>
        <v>408</v>
      </c>
      <c r="AI281" s="12">
        <f>VLOOKUP($B281,[2]ok!$AY$9:$CO$434,27,0)</f>
        <v>390</v>
      </c>
      <c r="AJ281" s="12">
        <f>VLOOKUP($B281,[2]ok!$AY$9:$CO$434,28,0)</f>
        <v>297</v>
      </c>
      <c r="AK281" s="12">
        <f>VLOOKUP($B281,[2]ok!$AY$9:$CO$434,29,0)</f>
        <v>258</v>
      </c>
      <c r="AL281" s="12">
        <f>VLOOKUP($B281,[2]ok!$AY$9:$CO$434,30,0)</f>
        <v>227</v>
      </c>
      <c r="AM281" s="12">
        <f>VLOOKUP($B281,[2]ok!$AY$9:$CO$434,31,0)</f>
        <v>196</v>
      </c>
      <c r="AN281" s="12">
        <f>VLOOKUP($B281,[2]ok!$AY$9:$CO$434,32,0)</f>
        <v>160</v>
      </c>
      <c r="AO281" s="12">
        <f>VLOOKUP($B281,[2]ok!$AY$9:$CO$434,33,0)</f>
        <v>108</v>
      </c>
      <c r="AP281" s="12">
        <f>VLOOKUP($B281,[2]ok!$AY$9:$CO$434,34,0)</f>
        <v>78</v>
      </c>
      <c r="AQ281" s="12">
        <f>VLOOKUP($B281,[2]ok!$AY$9:$CO$434,39,0)</f>
        <v>3475</v>
      </c>
      <c r="AR281" s="12">
        <f>VLOOKUP($B281,[2]ok!$AY$9:$CO$434,40,0)</f>
        <v>311</v>
      </c>
      <c r="AS281" s="12">
        <f>VLOOKUP($B281,[2]ok!$AY$9:$CO$434,41,0)</f>
        <v>294</v>
      </c>
      <c r="AT281" s="12">
        <f>VLOOKUP($B281,[2]ok!$AY$9:$CO$434,42,0)</f>
        <v>1536</v>
      </c>
      <c r="AU281" s="12">
        <f>VLOOKUP($B281,[2]ok!$AY$9:$CO$434,43,0)</f>
        <v>91</v>
      </c>
    </row>
    <row r="282" spans="1:47" s="10" customFormat="1" ht="12">
      <c r="A282" s="58">
        <v>281</v>
      </c>
      <c r="B282" s="58">
        <v>4586</v>
      </c>
      <c r="C282" s="59" t="s">
        <v>352</v>
      </c>
      <c r="D282" s="59" t="s">
        <v>345</v>
      </c>
      <c r="E282" s="59" t="s">
        <v>346</v>
      </c>
      <c r="F282" s="59" t="s">
        <v>248</v>
      </c>
      <c r="G282" s="12" t="s">
        <v>266</v>
      </c>
      <c r="H282" s="14">
        <f>B282</f>
        <v>4586</v>
      </c>
      <c r="I282" s="14">
        <f t="shared" si="75"/>
        <v>1198</v>
      </c>
      <c r="J282" s="12">
        <f>VLOOKUP($B282,'[1]METAS 2019'!$D$4:$Q$843,5,0)</f>
        <v>18</v>
      </c>
      <c r="K282" s="12">
        <f>VLOOKUP($B282,'[1]METAS 2019'!$D$4:$Q$843,4,0)</f>
        <v>15</v>
      </c>
      <c r="L282" s="12">
        <f>VLOOKUP($B282,'[1]METAS 2019'!$D$4:$Q$843,11,0)</f>
        <v>32</v>
      </c>
      <c r="M282" s="12">
        <f>VLOOKUP($B282,'[1]METAS 2019'!$D$4:$Q$843,12,0)</f>
        <v>29</v>
      </c>
      <c r="N282" s="12">
        <f>VLOOKUP($B282,'[1]METAS 2019'!$D$4:$Q$843,13,0)</f>
        <v>41</v>
      </c>
      <c r="O282" s="12">
        <f>VLOOKUP($B282,'[1]METAS 2019'!$D$4:$Q$843,14,0)</f>
        <v>26</v>
      </c>
      <c r="P282" s="12">
        <f>VLOOKUP($B282,[2]ok!$AY$9:$CO$434,8,0)</f>
        <v>20</v>
      </c>
      <c r="Q282" s="12">
        <f>VLOOKUP($B282,[2]ok!$AY$9:$CO$434,9,0)</f>
        <v>20</v>
      </c>
      <c r="R282" s="12">
        <f>VLOOKUP($B282,[2]ok!$AY$9:$CO$434,10,0)</f>
        <v>21</v>
      </c>
      <c r="S282" s="12">
        <f>VLOOKUP($B282,[2]ok!$AY$9:$CO$434,11,0)</f>
        <v>22</v>
      </c>
      <c r="T282" s="12">
        <f>VLOOKUP($B282,[2]ok!$AY$9:$CO$434,12,0)</f>
        <v>22</v>
      </c>
      <c r="U282" s="12">
        <f>VLOOKUP($B282,[2]ok!$AY$9:$CO$434,13,0)</f>
        <v>23</v>
      </c>
      <c r="V282" s="12">
        <f>VLOOKUP($B282,[2]ok!$AY$9:$CO$434,14,0)</f>
        <v>24</v>
      </c>
      <c r="W282" s="12">
        <f>VLOOKUP($B282,[2]ok!$AY$9:$CO$434,15,0)</f>
        <v>24</v>
      </c>
      <c r="X282" s="12">
        <f>VLOOKUP($B282,[2]ok!$AY$9:$CO$434,16,0)</f>
        <v>23</v>
      </c>
      <c r="Y282" s="12">
        <f>VLOOKUP($B282,[2]ok!$AY$9:$CO$434,17,0)</f>
        <v>22</v>
      </c>
      <c r="Z282" s="12">
        <f>VLOOKUP($B282,[2]ok!$AY$9:$CO$434,18,0)</f>
        <v>21</v>
      </c>
      <c r="AA282" s="12">
        <f>VLOOKUP($B282,[2]ok!$AY$9:$CO$434,19,0)</f>
        <v>20</v>
      </c>
      <c r="AB282" s="12">
        <f>VLOOKUP($B282,[2]ok!$AY$9:$CO$434,20,0)</f>
        <v>20</v>
      </c>
      <c r="AC282" s="12">
        <f>VLOOKUP($B282,[2]ok!$AY$9:$CO$434,21,0)</f>
        <v>19</v>
      </c>
      <c r="AD282" s="12">
        <f>VLOOKUP($B282,[2]ok!$AY$9:$CO$434,22,0)</f>
        <v>86</v>
      </c>
      <c r="AE282" s="12">
        <f>VLOOKUP($B282,[2]ok!$AY$9:$CO$434,23,0)</f>
        <v>85</v>
      </c>
      <c r="AF282" s="12">
        <f>VLOOKUP($B282,[2]ok!$AY$9:$CO$434,24,0)</f>
        <v>94</v>
      </c>
      <c r="AG282" s="12">
        <f>VLOOKUP($B282,[2]ok!$AY$9:$CO$434,25,0)</f>
        <v>90</v>
      </c>
      <c r="AH282" s="12">
        <f>VLOOKUP($B282,[2]ok!$AY$9:$CO$434,26,0)</f>
        <v>73</v>
      </c>
      <c r="AI282" s="12">
        <f>VLOOKUP($B282,[2]ok!$AY$9:$CO$434,27,0)</f>
        <v>70</v>
      </c>
      <c r="AJ282" s="12">
        <f>VLOOKUP($B282,[2]ok!$AY$9:$CO$434,28,0)</f>
        <v>53</v>
      </c>
      <c r="AK282" s="12">
        <f>VLOOKUP($B282,[2]ok!$AY$9:$CO$434,29,0)</f>
        <v>46</v>
      </c>
      <c r="AL282" s="12">
        <f>VLOOKUP($B282,[2]ok!$AY$9:$CO$434,30,0)</f>
        <v>41</v>
      </c>
      <c r="AM282" s="12">
        <f>VLOOKUP($B282,[2]ok!$AY$9:$CO$434,31,0)</f>
        <v>35</v>
      </c>
      <c r="AN282" s="12">
        <f>VLOOKUP($B282,[2]ok!$AY$9:$CO$434,32,0)</f>
        <v>29</v>
      </c>
      <c r="AO282" s="12">
        <f>VLOOKUP($B282,[2]ok!$AY$9:$CO$434,33,0)</f>
        <v>20</v>
      </c>
      <c r="AP282" s="12">
        <f>VLOOKUP($B282,[2]ok!$AY$9:$CO$434,34,0)</f>
        <v>14</v>
      </c>
      <c r="AQ282" s="12">
        <f>VLOOKUP($B282,[2]ok!$AY$9:$CO$434,39,0)</f>
        <v>625</v>
      </c>
      <c r="AR282" s="12">
        <f>VLOOKUP($B282,[2]ok!$AY$9:$CO$434,40,0)</f>
        <v>56</v>
      </c>
      <c r="AS282" s="12">
        <f>VLOOKUP($B282,[2]ok!$AY$9:$CO$434,41,0)</f>
        <v>53</v>
      </c>
      <c r="AT282" s="12">
        <f>VLOOKUP($B282,[2]ok!$AY$9:$CO$434,42,0)</f>
        <v>276</v>
      </c>
      <c r="AU282" s="12">
        <f>VLOOKUP($B282,[2]ok!$AY$9:$CO$434,43,0)</f>
        <v>27</v>
      </c>
    </row>
    <row r="283" spans="1:47" s="10" customFormat="1" ht="12">
      <c r="A283" s="58">
        <v>282</v>
      </c>
      <c r="B283" s="58">
        <v>4581</v>
      </c>
      <c r="C283" s="59" t="s">
        <v>352</v>
      </c>
      <c r="D283" s="59" t="s">
        <v>345</v>
      </c>
      <c r="E283" s="59" t="s">
        <v>346</v>
      </c>
      <c r="F283" s="59" t="s">
        <v>249</v>
      </c>
      <c r="G283" s="12" t="s">
        <v>271</v>
      </c>
      <c r="H283" s="14">
        <f>B283</f>
        <v>4581</v>
      </c>
      <c r="I283" s="14">
        <f t="shared" si="75"/>
        <v>2262</v>
      </c>
      <c r="J283" s="12">
        <f>VLOOKUP($B283,'[1]METAS 2019'!$D$4:$Q$843,5,0)</f>
        <v>35</v>
      </c>
      <c r="K283" s="12">
        <f>VLOOKUP($B283,'[1]METAS 2019'!$D$4:$Q$843,4,0)</f>
        <v>41</v>
      </c>
      <c r="L283" s="12">
        <f>VLOOKUP($B283,'[1]METAS 2019'!$D$4:$Q$843,11,0)</f>
        <v>40</v>
      </c>
      <c r="M283" s="12">
        <f>VLOOKUP($B283,'[1]METAS 2019'!$D$4:$Q$843,12,0)</f>
        <v>45</v>
      </c>
      <c r="N283" s="12">
        <f>VLOOKUP($B283,'[1]METAS 2019'!$D$4:$Q$843,13,0)</f>
        <v>36</v>
      </c>
      <c r="O283" s="12">
        <f>VLOOKUP($B283,'[1]METAS 2019'!$D$4:$Q$843,14,0)</f>
        <v>44</v>
      </c>
      <c r="P283" s="12">
        <f>VLOOKUP($B283,[2]ok!$AY$9:$CO$434,8,0)</f>
        <v>39</v>
      </c>
      <c r="Q283" s="12">
        <f>VLOOKUP($B283,[2]ok!$AY$9:$CO$434,9,0)</f>
        <v>39</v>
      </c>
      <c r="R283" s="12">
        <f>VLOOKUP($B283,[2]ok!$AY$9:$CO$434,10,0)</f>
        <v>40</v>
      </c>
      <c r="S283" s="12">
        <f>VLOOKUP($B283,[2]ok!$AY$9:$CO$434,11,0)</f>
        <v>42</v>
      </c>
      <c r="T283" s="12">
        <f>VLOOKUP($B283,[2]ok!$AY$9:$CO$434,12,0)</f>
        <v>43</v>
      </c>
      <c r="U283" s="12">
        <f>VLOOKUP($B283,[2]ok!$AY$9:$CO$434,13,0)</f>
        <v>46</v>
      </c>
      <c r="V283" s="12">
        <f>VLOOKUP($B283,[2]ok!$AY$9:$CO$434,14,0)</f>
        <v>47</v>
      </c>
      <c r="W283" s="12">
        <f>VLOOKUP($B283,[2]ok!$AY$9:$CO$434,15,0)</f>
        <v>46</v>
      </c>
      <c r="X283" s="12">
        <f>VLOOKUP($B283,[2]ok!$AY$9:$CO$434,16,0)</f>
        <v>44</v>
      </c>
      <c r="Y283" s="12">
        <f>VLOOKUP($B283,[2]ok!$AY$9:$CO$434,17,0)</f>
        <v>43</v>
      </c>
      <c r="Z283" s="12">
        <f>VLOOKUP($B283,[2]ok!$AY$9:$CO$434,18,0)</f>
        <v>41</v>
      </c>
      <c r="AA283" s="12">
        <f>VLOOKUP($B283,[2]ok!$AY$9:$CO$434,19,0)</f>
        <v>40</v>
      </c>
      <c r="AB283" s="12">
        <f>VLOOKUP($B283,[2]ok!$AY$9:$CO$434,20,0)</f>
        <v>38</v>
      </c>
      <c r="AC283" s="12">
        <f>VLOOKUP($B283,[2]ok!$AY$9:$CO$434,21,0)</f>
        <v>37</v>
      </c>
      <c r="AD283" s="12">
        <f>VLOOKUP($B283,[2]ok!$AY$9:$CO$434,22,0)</f>
        <v>168</v>
      </c>
      <c r="AE283" s="12">
        <f>VLOOKUP($B283,[2]ok!$AY$9:$CO$434,23,0)</f>
        <v>166</v>
      </c>
      <c r="AF283" s="12">
        <f>VLOOKUP($B283,[2]ok!$AY$9:$CO$434,24,0)</f>
        <v>183</v>
      </c>
      <c r="AG283" s="12">
        <f>VLOOKUP($B283,[2]ok!$AY$9:$CO$434,25,0)</f>
        <v>176</v>
      </c>
      <c r="AH283" s="12">
        <f>VLOOKUP($B283,[2]ok!$AY$9:$CO$434,26,0)</f>
        <v>143</v>
      </c>
      <c r="AI283" s="12">
        <f>VLOOKUP($B283,[2]ok!$AY$9:$CO$434,27,0)</f>
        <v>136</v>
      </c>
      <c r="AJ283" s="12">
        <f>VLOOKUP($B283,[2]ok!$AY$9:$CO$434,28,0)</f>
        <v>104</v>
      </c>
      <c r="AK283" s="12">
        <f>VLOOKUP($B283,[2]ok!$AY$9:$CO$434,29,0)</f>
        <v>90</v>
      </c>
      <c r="AL283" s="12">
        <f>VLOOKUP($B283,[2]ok!$AY$9:$CO$434,30,0)</f>
        <v>80</v>
      </c>
      <c r="AM283" s="12">
        <f>VLOOKUP($B283,[2]ok!$AY$9:$CO$434,31,0)</f>
        <v>69</v>
      </c>
      <c r="AN283" s="12">
        <f>VLOOKUP($B283,[2]ok!$AY$9:$CO$434,32,0)</f>
        <v>56</v>
      </c>
      <c r="AO283" s="12">
        <f>VLOOKUP($B283,[2]ok!$AY$9:$CO$434,33,0)</f>
        <v>38</v>
      </c>
      <c r="AP283" s="12">
        <f>VLOOKUP($B283,[2]ok!$AY$9:$CO$434,34,0)</f>
        <v>27</v>
      </c>
      <c r="AQ283" s="12">
        <f>VLOOKUP($B283,[2]ok!$AY$9:$CO$434,39,0)</f>
        <v>1216</v>
      </c>
      <c r="AR283" s="12">
        <f>VLOOKUP($B283,[2]ok!$AY$9:$CO$434,40,0)</f>
        <v>109</v>
      </c>
      <c r="AS283" s="12">
        <f>VLOOKUP($B283,[2]ok!$AY$9:$CO$434,41,0)</f>
        <v>103</v>
      </c>
      <c r="AT283" s="12">
        <f>VLOOKUP($B283,[2]ok!$AY$9:$CO$434,42,0)</f>
        <v>537</v>
      </c>
      <c r="AU283" s="12">
        <f>VLOOKUP($B283,[2]ok!$AY$9:$CO$434,43,0)</f>
        <v>36</v>
      </c>
    </row>
    <row r="284" spans="1:47" s="10" customFormat="1" ht="12">
      <c r="A284" s="58">
        <v>283</v>
      </c>
      <c r="B284" s="58">
        <v>4578</v>
      </c>
      <c r="C284" s="59" t="s">
        <v>352</v>
      </c>
      <c r="D284" s="59" t="s">
        <v>345</v>
      </c>
      <c r="E284" s="59" t="s">
        <v>346</v>
      </c>
      <c r="F284" s="59" t="s">
        <v>250</v>
      </c>
      <c r="G284" s="12" t="s">
        <v>271</v>
      </c>
      <c r="H284" s="14">
        <f>B284</f>
        <v>4578</v>
      </c>
      <c r="I284" s="14">
        <f t="shared" si="75"/>
        <v>1621</v>
      </c>
      <c r="J284" s="12">
        <f>VLOOKUP($B284,'[1]METAS 2019'!$D$4:$Q$843,5,0)</f>
        <v>25</v>
      </c>
      <c r="K284" s="12">
        <f>VLOOKUP($B284,'[1]METAS 2019'!$D$4:$Q$843,4,0)</f>
        <v>31</v>
      </c>
      <c r="L284" s="12">
        <f>VLOOKUP($B284,'[1]METAS 2019'!$D$4:$Q$843,11,0)</f>
        <v>36</v>
      </c>
      <c r="M284" s="12">
        <f>VLOOKUP($B284,'[1]METAS 2019'!$D$4:$Q$843,12,0)</f>
        <v>24</v>
      </c>
      <c r="N284" s="12">
        <f>VLOOKUP($B284,'[1]METAS 2019'!$D$4:$Q$843,13,0)</f>
        <v>34</v>
      </c>
      <c r="O284" s="12">
        <f>VLOOKUP($B284,'[1]METAS 2019'!$D$4:$Q$843,14,0)</f>
        <v>29</v>
      </c>
      <c r="P284" s="12">
        <f>VLOOKUP($B284,[2]ok!$AY$9:$CO$434,8,0)</f>
        <v>28</v>
      </c>
      <c r="Q284" s="12">
        <f>VLOOKUP($B284,[2]ok!$AY$9:$CO$434,9,0)</f>
        <v>28</v>
      </c>
      <c r="R284" s="12">
        <f>VLOOKUP($B284,[2]ok!$AY$9:$CO$434,10,0)</f>
        <v>29</v>
      </c>
      <c r="S284" s="12">
        <f>VLOOKUP($B284,[2]ok!$AY$9:$CO$434,11,0)</f>
        <v>30</v>
      </c>
      <c r="T284" s="12">
        <f>VLOOKUP($B284,[2]ok!$AY$9:$CO$434,12,0)</f>
        <v>31</v>
      </c>
      <c r="U284" s="12">
        <f>VLOOKUP($B284,[2]ok!$AY$9:$CO$434,13,0)</f>
        <v>33</v>
      </c>
      <c r="V284" s="12">
        <f>VLOOKUP($B284,[2]ok!$AY$9:$CO$434,14,0)</f>
        <v>33</v>
      </c>
      <c r="W284" s="12">
        <f>VLOOKUP($B284,[2]ok!$AY$9:$CO$434,15,0)</f>
        <v>33</v>
      </c>
      <c r="X284" s="12">
        <f>VLOOKUP($B284,[2]ok!$AY$9:$CO$434,16,0)</f>
        <v>32</v>
      </c>
      <c r="Y284" s="12">
        <f>VLOOKUP($B284,[2]ok!$AY$9:$CO$434,17,0)</f>
        <v>30</v>
      </c>
      <c r="Z284" s="12">
        <f>VLOOKUP($B284,[2]ok!$AY$9:$CO$434,18,0)</f>
        <v>29</v>
      </c>
      <c r="AA284" s="12">
        <f>VLOOKUP($B284,[2]ok!$AY$9:$CO$434,19,0)</f>
        <v>28</v>
      </c>
      <c r="AB284" s="12">
        <f>VLOOKUP($B284,[2]ok!$AY$9:$CO$434,20,0)</f>
        <v>27</v>
      </c>
      <c r="AC284" s="12">
        <f>VLOOKUP($B284,[2]ok!$AY$9:$CO$434,21,0)</f>
        <v>27</v>
      </c>
      <c r="AD284" s="12">
        <f>VLOOKUP($B284,[2]ok!$AY$9:$CO$434,22,0)</f>
        <v>120</v>
      </c>
      <c r="AE284" s="12">
        <f>VLOOKUP($B284,[2]ok!$AY$9:$CO$434,23,0)</f>
        <v>118</v>
      </c>
      <c r="AF284" s="12">
        <f>VLOOKUP($B284,[2]ok!$AY$9:$CO$434,24,0)</f>
        <v>130</v>
      </c>
      <c r="AG284" s="12">
        <f>VLOOKUP($B284,[2]ok!$AY$9:$CO$434,25,0)</f>
        <v>125</v>
      </c>
      <c r="AH284" s="12">
        <f>VLOOKUP($B284,[2]ok!$AY$9:$CO$434,26,0)</f>
        <v>102</v>
      </c>
      <c r="AI284" s="12">
        <f>VLOOKUP($B284,[2]ok!$AY$9:$CO$434,27,0)</f>
        <v>97</v>
      </c>
      <c r="AJ284" s="12">
        <f>VLOOKUP($B284,[2]ok!$AY$9:$CO$434,28,0)</f>
        <v>74</v>
      </c>
      <c r="AK284" s="12">
        <f>VLOOKUP($B284,[2]ok!$AY$9:$CO$434,29,0)</f>
        <v>65</v>
      </c>
      <c r="AL284" s="12">
        <f>VLOOKUP($B284,[2]ok!$AY$9:$CO$434,30,0)</f>
        <v>57</v>
      </c>
      <c r="AM284" s="12">
        <f>VLOOKUP($B284,[2]ok!$AY$9:$CO$434,31,0)</f>
        <v>49</v>
      </c>
      <c r="AN284" s="12">
        <f>VLOOKUP($B284,[2]ok!$AY$9:$CO$434,32,0)</f>
        <v>40</v>
      </c>
      <c r="AO284" s="12">
        <f>VLOOKUP($B284,[2]ok!$AY$9:$CO$434,33,0)</f>
        <v>27</v>
      </c>
      <c r="AP284" s="12">
        <f>VLOOKUP($B284,[2]ok!$AY$9:$CO$434,34,0)</f>
        <v>20</v>
      </c>
      <c r="AQ284" s="12">
        <f>VLOOKUP($B284,[2]ok!$AY$9:$CO$434,39,0)</f>
        <v>869</v>
      </c>
      <c r="AR284" s="12">
        <f>VLOOKUP($B284,[2]ok!$AY$9:$CO$434,40,0)</f>
        <v>78</v>
      </c>
      <c r="AS284" s="12">
        <f>VLOOKUP($B284,[2]ok!$AY$9:$CO$434,41,0)</f>
        <v>74</v>
      </c>
      <c r="AT284" s="12">
        <f>VLOOKUP($B284,[2]ok!$AY$9:$CO$434,42,0)</f>
        <v>384</v>
      </c>
      <c r="AU284" s="12">
        <f>VLOOKUP($B284,[2]ok!$AY$9:$CO$434,43,0)</f>
        <v>21</v>
      </c>
    </row>
    <row r="285" spans="1:47" s="10" customFormat="1" ht="12">
      <c r="A285" s="58">
        <v>284</v>
      </c>
      <c r="B285" s="58">
        <v>4579</v>
      </c>
      <c r="C285" s="59" t="s">
        <v>352</v>
      </c>
      <c r="D285" s="59" t="s">
        <v>345</v>
      </c>
      <c r="E285" s="59" t="s">
        <v>346</v>
      </c>
      <c r="F285" s="59" t="s">
        <v>253</v>
      </c>
      <c r="G285" s="12" t="s">
        <v>266</v>
      </c>
      <c r="H285" s="14">
        <f>B285</f>
        <v>4579</v>
      </c>
      <c r="I285" s="14">
        <f t="shared" si="75"/>
        <v>2336</v>
      </c>
      <c r="J285" s="12">
        <f>VLOOKUP($B285,'[1]METAS 2019'!$D$4:$Q$843,5,0)</f>
        <v>25</v>
      </c>
      <c r="K285" s="12">
        <f>VLOOKUP($B285,'[1]METAS 2019'!$D$4:$Q$843,4,0)</f>
        <v>24</v>
      </c>
      <c r="L285" s="12">
        <f>VLOOKUP($B285,'[1]METAS 2019'!$D$4:$Q$843,11,0)</f>
        <v>35</v>
      </c>
      <c r="M285" s="12">
        <f>VLOOKUP($B285,'[1]METAS 2019'!$D$4:$Q$843,12,0)</f>
        <v>27</v>
      </c>
      <c r="N285" s="12">
        <f>VLOOKUP($B285,'[1]METAS 2019'!$D$4:$Q$843,13,0)</f>
        <v>37</v>
      </c>
      <c r="O285" s="12">
        <f>VLOOKUP($B285,'[1]METAS 2019'!$D$4:$Q$843,14,0)</f>
        <v>25</v>
      </c>
      <c r="P285" s="12">
        <f>VLOOKUP($B285,[2]ok!$AY$9:$CO$434,8,0)</f>
        <v>42</v>
      </c>
      <c r="Q285" s="12">
        <f>VLOOKUP($B285,[2]ok!$AY$9:$CO$434,9,0)</f>
        <v>43</v>
      </c>
      <c r="R285" s="12">
        <f>VLOOKUP($B285,[2]ok!$AY$9:$CO$434,10,0)</f>
        <v>45</v>
      </c>
      <c r="S285" s="12">
        <f>VLOOKUP($B285,[2]ok!$AY$9:$CO$434,11,0)</f>
        <v>47</v>
      </c>
      <c r="T285" s="12">
        <f>VLOOKUP($B285,[2]ok!$AY$9:$CO$434,12,0)</f>
        <v>49</v>
      </c>
      <c r="U285" s="12">
        <f>VLOOKUP($B285,[2]ok!$AY$9:$CO$434,13,0)</f>
        <v>51</v>
      </c>
      <c r="V285" s="12">
        <f>VLOOKUP($B285,[2]ok!$AY$9:$CO$434,14,0)</f>
        <v>53</v>
      </c>
      <c r="W285" s="12">
        <f>VLOOKUP($B285,[2]ok!$AY$9:$CO$434,15,0)</f>
        <v>53</v>
      </c>
      <c r="X285" s="12">
        <f>VLOOKUP($B285,[2]ok!$AY$9:$CO$434,16,0)</f>
        <v>51</v>
      </c>
      <c r="Y285" s="12">
        <f>VLOOKUP($B285,[2]ok!$AY$9:$CO$434,17,0)</f>
        <v>51</v>
      </c>
      <c r="Z285" s="12">
        <f>VLOOKUP($B285,[2]ok!$AY$9:$CO$434,18,0)</f>
        <v>49</v>
      </c>
      <c r="AA285" s="12">
        <f>VLOOKUP($B285,[2]ok!$AY$9:$CO$434,19,0)</f>
        <v>48</v>
      </c>
      <c r="AB285" s="12">
        <f>VLOOKUP($B285,[2]ok!$AY$9:$CO$434,20,0)</f>
        <v>45</v>
      </c>
      <c r="AC285" s="12">
        <f>VLOOKUP($B285,[2]ok!$AY$9:$CO$434,21,0)</f>
        <v>43</v>
      </c>
      <c r="AD285" s="12">
        <f>VLOOKUP($B285,[2]ok!$AY$9:$CO$434,22,0)</f>
        <v>180</v>
      </c>
      <c r="AE285" s="12">
        <f>VLOOKUP($B285,[2]ok!$AY$9:$CO$434,23,0)</f>
        <v>161</v>
      </c>
      <c r="AF285" s="12">
        <f>VLOOKUP($B285,[2]ok!$AY$9:$CO$434,24,0)</f>
        <v>203</v>
      </c>
      <c r="AG285" s="12">
        <f>VLOOKUP($B285,[2]ok!$AY$9:$CO$434,25,0)</f>
        <v>164</v>
      </c>
      <c r="AH285" s="12">
        <f>VLOOKUP($B285,[2]ok!$AY$9:$CO$434,26,0)</f>
        <v>182</v>
      </c>
      <c r="AI285" s="12">
        <f>VLOOKUP($B285,[2]ok!$AY$9:$CO$434,27,0)</f>
        <v>153</v>
      </c>
      <c r="AJ285" s="12">
        <f>VLOOKUP($B285,[2]ok!$AY$9:$CO$434,28,0)</f>
        <v>104</v>
      </c>
      <c r="AK285" s="12">
        <f>VLOOKUP($B285,[2]ok!$AY$9:$CO$434,29,0)</f>
        <v>87</v>
      </c>
      <c r="AL285" s="12">
        <f>VLOOKUP($B285,[2]ok!$AY$9:$CO$434,30,0)</f>
        <v>80</v>
      </c>
      <c r="AM285" s="12">
        <f>VLOOKUP($B285,[2]ok!$AY$9:$CO$434,31,0)</f>
        <v>64</v>
      </c>
      <c r="AN285" s="12">
        <f>VLOOKUP($B285,[2]ok!$AY$9:$CO$434,32,0)</f>
        <v>51</v>
      </c>
      <c r="AO285" s="12">
        <f>VLOOKUP($B285,[2]ok!$AY$9:$CO$434,33,0)</f>
        <v>34</v>
      </c>
      <c r="AP285" s="12">
        <f>VLOOKUP($B285,[2]ok!$AY$9:$CO$434,34,0)</f>
        <v>30</v>
      </c>
      <c r="AQ285" s="12">
        <f>VLOOKUP($B285,[2]ok!$AY$9:$CO$434,39,0)</f>
        <v>1227</v>
      </c>
      <c r="AR285" s="12">
        <f>VLOOKUP($B285,[2]ok!$AY$9:$CO$434,40,0)</f>
        <v>126</v>
      </c>
      <c r="AS285" s="12">
        <f>VLOOKUP($B285,[2]ok!$AY$9:$CO$434,41,0)</f>
        <v>114</v>
      </c>
      <c r="AT285" s="12">
        <f>VLOOKUP($B285,[2]ok!$AY$9:$CO$434,42,0)</f>
        <v>543</v>
      </c>
      <c r="AU285" s="12">
        <f>VLOOKUP($B285,[2]ok!$AY$9:$CO$434,43,0)</f>
        <v>24</v>
      </c>
    </row>
    <row r="286" spans="1:47" s="10" customFormat="1" ht="12">
      <c r="A286" s="54">
        <v>285</v>
      </c>
      <c r="B286" s="54"/>
      <c r="C286" s="55" t="s">
        <v>352</v>
      </c>
      <c r="D286" s="55" t="s">
        <v>345</v>
      </c>
      <c r="E286" s="55" t="s">
        <v>347</v>
      </c>
      <c r="F286" s="55" t="s">
        <v>347</v>
      </c>
      <c r="G286" s="11" t="s">
        <v>1214</v>
      </c>
      <c r="H286" s="29"/>
      <c r="I286" s="29">
        <f t="shared" si="75"/>
        <v>3593</v>
      </c>
      <c r="J286" s="11">
        <f t="shared" ref="J286:AU286" si="82">SUM(J287:J290)</f>
        <v>34</v>
      </c>
      <c r="K286" s="11">
        <f t="shared" si="82"/>
        <v>31</v>
      </c>
      <c r="L286" s="11">
        <f t="shared" si="82"/>
        <v>49</v>
      </c>
      <c r="M286" s="11">
        <f t="shared" si="82"/>
        <v>44</v>
      </c>
      <c r="N286" s="11">
        <f t="shared" si="82"/>
        <v>57</v>
      </c>
      <c r="O286" s="11">
        <f t="shared" si="82"/>
        <v>57</v>
      </c>
      <c r="P286" s="11">
        <f t="shared" si="82"/>
        <v>60</v>
      </c>
      <c r="Q286" s="11">
        <f t="shared" si="82"/>
        <v>61</v>
      </c>
      <c r="R286" s="11">
        <f t="shared" si="82"/>
        <v>61</v>
      </c>
      <c r="S286" s="11">
        <f t="shared" si="82"/>
        <v>65</v>
      </c>
      <c r="T286" s="11">
        <f t="shared" si="82"/>
        <v>68</v>
      </c>
      <c r="U286" s="11">
        <f t="shared" si="82"/>
        <v>73</v>
      </c>
      <c r="V286" s="11">
        <f t="shared" si="82"/>
        <v>75</v>
      </c>
      <c r="W286" s="11">
        <f t="shared" si="82"/>
        <v>74</v>
      </c>
      <c r="X286" s="11">
        <f t="shared" si="82"/>
        <v>70</v>
      </c>
      <c r="Y286" s="11">
        <f t="shared" si="82"/>
        <v>68</v>
      </c>
      <c r="Z286" s="11">
        <f t="shared" si="82"/>
        <v>67</v>
      </c>
      <c r="AA286" s="11">
        <f t="shared" si="82"/>
        <v>63</v>
      </c>
      <c r="AB286" s="11">
        <f t="shared" si="82"/>
        <v>64</v>
      </c>
      <c r="AC286" s="11">
        <f t="shared" si="82"/>
        <v>64</v>
      </c>
      <c r="AD286" s="11">
        <f t="shared" si="82"/>
        <v>304</v>
      </c>
      <c r="AE286" s="11">
        <f t="shared" si="82"/>
        <v>249</v>
      </c>
      <c r="AF286" s="11">
        <f t="shared" si="82"/>
        <v>307</v>
      </c>
      <c r="AG286" s="11">
        <f t="shared" si="82"/>
        <v>233</v>
      </c>
      <c r="AH286" s="11">
        <f t="shared" si="82"/>
        <v>267</v>
      </c>
      <c r="AI286" s="11">
        <f t="shared" si="82"/>
        <v>237</v>
      </c>
      <c r="AJ286" s="11">
        <f t="shared" si="82"/>
        <v>176</v>
      </c>
      <c r="AK286" s="11">
        <f t="shared" si="82"/>
        <v>157</v>
      </c>
      <c r="AL286" s="11">
        <f t="shared" si="82"/>
        <v>153</v>
      </c>
      <c r="AM286" s="11">
        <f t="shared" si="82"/>
        <v>105</v>
      </c>
      <c r="AN286" s="11">
        <f t="shared" si="82"/>
        <v>85</v>
      </c>
      <c r="AO286" s="11">
        <f t="shared" si="82"/>
        <v>61</v>
      </c>
      <c r="AP286" s="11">
        <f t="shared" si="82"/>
        <v>54</v>
      </c>
      <c r="AQ286" s="11">
        <f t="shared" si="82"/>
        <v>1865</v>
      </c>
      <c r="AR286" s="11">
        <f t="shared" si="82"/>
        <v>177</v>
      </c>
      <c r="AS286" s="11">
        <f t="shared" si="82"/>
        <v>153</v>
      </c>
      <c r="AT286" s="11">
        <f t="shared" si="82"/>
        <v>824</v>
      </c>
      <c r="AU286" s="11">
        <f t="shared" si="82"/>
        <v>36</v>
      </c>
    </row>
    <row r="287" spans="1:47" s="10" customFormat="1" ht="12">
      <c r="A287" s="58">
        <v>286</v>
      </c>
      <c r="B287" s="58">
        <v>4585</v>
      </c>
      <c r="C287" s="59" t="s">
        <v>352</v>
      </c>
      <c r="D287" s="59" t="s">
        <v>345</v>
      </c>
      <c r="E287" s="59" t="s">
        <v>347</v>
      </c>
      <c r="F287" s="59" t="s">
        <v>254</v>
      </c>
      <c r="G287" s="12" t="s">
        <v>266</v>
      </c>
      <c r="H287" s="14">
        <f>B287</f>
        <v>4585</v>
      </c>
      <c r="I287" s="14">
        <f t="shared" si="75"/>
        <v>673</v>
      </c>
      <c r="J287" s="12">
        <f>VLOOKUP($B287,'[1]METAS 2019'!$D$4:$Q$843,5,0)</f>
        <v>5</v>
      </c>
      <c r="K287" s="12">
        <f>VLOOKUP($B287,'[1]METAS 2019'!$D$4:$Q$843,4,0)</f>
        <v>1</v>
      </c>
      <c r="L287" s="12">
        <f>VLOOKUP($B287,'[1]METAS 2019'!$D$4:$Q$843,11,0)</f>
        <v>6</v>
      </c>
      <c r="M287" s="12">
        <f>VLOOKUP($B287,'[1]METAS 2019'!$D$4:$Q$843,12,0)</f>
        <v>4</v>
      </c>
      <c r="N287" s="12">
        <f>VLOOKUP($B287,'[1]METAS 2019'!$D$4:$Q$843,13,0)</f>
        <v>13</v>
      </c>
      <c r="O287" s="12">
        <f>VLOOKUP($B287,'[1]METAS 2019'!$D$4:$Q$843,14,0)</f>
        <v>4</v>
      </c>
      <c r="P287" s="12">
        <f>VLOOKUP($B287,[2]ok!$AY$9:$CO$434,8,0)</f>
        <v>10</v>
      </c>
      <c r="Q287" s="12">
        <f>VLOOKUP($B287,[2]ok!$AY$9:$CO$434,9,0)</f>
        <v>10</v>
      </c>
      <c r="R287" s="12">
        <f>VLOOKUP($B287,[2]ok!$AY$9:$CO$434,10,0)</f>
        <v>9</v>
      </c>
      <c r="S287" s="12">
        <f>VLOOKUP($B287,[2]ok!$AY$9:$CO$434,11,0)</f>
        <v>11</v>
      </c>
      <c r="T287" s="12">
        <f>VLOOKUP($B287,[2]ok!$AY$9:$CO$434,12,0)</f>
        <v>11</v>
      </c>
      <c r="U287" s="12">
        <f>VLOOKUP($B287,[2]ok!$AY$9:$CO$434,13,0)</f>
        <v>12</v>
      </c>
      <c r="V287" s="12">
        <f>VLOOKUP($B287,[2]ok!$AY$9:$CO$434,14,0)</f>
        <v>12</v>
      </c>
      <c r="W287" s="12">
        <f>VLOOKUP($B287,[2]ok!$AY$9:$CO$434,15,0)</f>
        <v>12</v>
      </c>
      <c r="X287" s="12">
        <f>VLOOKUP($B287,[2]ok!$AY$9:$CO$434,16,0)</f>
        <v>10</v>
      </c>
      <c r="Y287" s="12">
        <f>VLOOKUP($B287,[2]ok!$AY$9:$CO$434,17,0)</f>
        <v>10</v>
      </c>
      <c r="Z287" s="12">
        <f>VLOOKUP($B287,[2]ok!$AY$9:$CO$434,18,0)</f>
        <v>9</v>
      </c>
      <c r="AA287" s="12">
        <f>VLOOKUP($B287,[2]ok!$AY$9:$CO$434,19,0)</f>
        <v>8</v>
      </c>
      <c r="AB287" s="12">
        <f>VLOOKUP($B287,[2]ok!$AY$9:$CO$434,20,0)</f>
        <v>10</v>
      </c>
      <c r="AC287" s="12">
        <f>VLOOKUP($B287,[2]ok!$AY$9:$CO$434,21,0)</f>
        <v>12</v>
      </c>
      <c r="AD287" s="12">
        <f>VLOOKUP($B287,[2]ok!$AY$9:$CO$434,22,0)</f>
        <v>69</v>
      </c>
      <c r="AE287" s="12">
        <f>VLOOKUP($B287,[2]ok!$AY$9:$CO$434,23,0)</f>
        <v>49</v>
      </c>
      <c r="AF287" s="12">
        <f>VLOOKUP($B287,[2]ok!$AY$9:$CO$434,24,0)</f>
        <v>58</v>
      </c>
      <c r="AG287" s="12">
        <f>VLOOKUP($B287,[2]ok!$AY$9:$CO$434,25,0)</f>
        <v>38</v>
      </c>
      <c r="AH287" s="12">
        <f>VLOOKUP($B287,[2]ok!$AY$9:$CO$434,26,0)</f>
        <v>47</v>
      </c>
      <c r="AI287" s="12">
        <f>VLOOKUP($B287,[2]ok!$AY$9:$CO$434,27,0)</f>
        <v>47</v>
      </c>
      <c r="AJ287" s="12">
        <f>VLOOKUP($B287,[2]ok!$AY$9:$CO$434,28,0)</f>
        <v>40</v>
      </c>
      <c r="AK287" s="12">
        <f>VLOOKUP($B287,[2]ok!$AY$9:$CO$434,29,0)</f>
        <v>38</v>
      </c>
      <c r="AL287" s="12">
        <f>VLOOKUP($B287,[2]ok!$AY$9:$CO$434,30,0)</f>
        <v>41</v>
      </c>
      <c r="AM287" s="12">
        <f>VLOOKUP($B287,[2]ok!$AY$9:$CO$434,31,0)</f>
        <v>22</v>
      </c>
      <c r="AN287" s="12">
        <f>VLOOKUP($B287,[2]ok!$AY$9:$CO$434,32,0)</f>
        <v>18</v>
      </c>
      <c r="AO287" s="12">
        <f>VLOOKUP($B287,[2]ok!$AY$9:$CO$434,33,0)</f>
        <v>14</v>
      </c>
      <c r="AP287" s="12">
        <f>VLOOKUP($B287,[2]ok!$AY$9:$CO$434,34,0)</f>
        <v>13</v>
      </c>
      <c r="AQ287" s="12">
        <f>VLOOKUP($B287,[2]ok!$AY$9:$CO$434,39,0)</f>
        <v>354</v>
      </c>
      <c r="AR287" s="12">
        <f>VLOOKUP($B287,[2]ok!$AY$9:$CO$434,40,0)</f>
        <v>28</v>
      </c>
      <c r="AS287" s="12">
        <f>VLOOKUP($B287,[2]ok!$AY$9:$CO$434,41,0)</f>
        <v>21</v>
      </c>
      <c r="AT287" s="12">
        <f>VLOOKUP($B287,[2]ok!$AY$9:$CO$434,42,0)</f>
        <v>157</v>
      </c>
      <c r="AU287" s="12">
        <f>VLOOKUP($B287,[2]ok!$AY$9:$CO$434,43,0)</f>
        <v>5</v>
      </c>
    </row>
    <row r="288" spans="1:47" s="10" customFormat="1" ht="12">
      <c r="A288" s="58">
        <v>287</v>
      </c>
      <c r="B288" s="58">
        <v>4584</v>
      </c>
      <c r="C288" s="59" t="s">
        <v>352</v>
      </c>
      <c r="D288" s="59" t="s">
        <v>345</v>
      </c>
      <c r="E288" s="59" t="s">
        <v>347</v>
      </c>
      <c r="F288" s="59" t="s">
        <v>255</v>
      </c>
      <c r="G288" s="12" t="s">
        <v>266</v>
      </c>
      <c r="H288" s="14">
        <f>B288</f>
        <v>4584</v>
      </c>
      <c r="I288" s="14">
        <f t="shared" si="75"/>
        <v>562</v>
      </c>
      <c r="J288" s="12">
        <f>VLOOKUP($B288,'[1]METAS 2019'!$D$4:$Q$843,5,0)</f>
        <v>4</v>
      </c>
      <c r="K288" s="12">
        <f>VLOOKUP($B288,'[1]METAS 2019'!$D$4:$Q$843,4,0)</f>
        <v>4</v>
      </c>
      <c r="L288" s="12">
        <f>VLOOKUP($B288,'[1]METAS 2019'!$D$4:$Q$843,11,0)</f>
        <v>9</v>
      </c>
      <c r="M288" s="12">
        <f>VLOOKUP($B288,'[1]METAS 2019'!$D$4:$Q$843,12,0)</f>
        <v>7</v>
      </c>
      <c r="N288" s="12">
        <f>VLOOKUP($B288,'[1]METAS 2019'!$D$4:$Q$843,13,0)</f>
        <v>12</v>
      </c>
      <c r="O288" s="12">
        <f>VLOOKUP($B288,'[1]METAS 2019'!$D$4:$Q$843,14,0)</f>
        <v>9</v>
      </c>
      <c r="P288" s="12">
        <f>VLOOKUP($B288,[2]ok!$AY$9:$CO$434,8,0)</f>
        <v>8</v>
      </c>
      <c r="Q288" s="12">
        <f>VLOOKUP($B288,[2]ok!$AY$9:$CO$434,9,0)</f>
        <v>8</v>
      </c>
      <c r="R288" s="12">
        <f>VLOOKUP($B288,[2]ok!$AY$9:$CO$434,10,0)</f>
        <v>8</v>
      </c>
      <c r="S288" s="12">
        <f>VLOOKUP($B288,[2]ok!$AY$9:$CO$434,11,0)</f>
        <v>8</v>
      </c>
      <c r="T288" s="12">
        <f>VLOOKUP($B288,[2]ok!$AY$9:$CO$434,12,0)</f>
        <v>9</v>
      </c>
      <c r="U288" s="12">
        <f>VLOOKUP($B288,[2]ok!$AY$9:$CO$434,13,0)</f>
        <v>9</v>
      </c>
      <c r="V288" s="12">
        <f>VLOOKUP($B288,[2]ok!$AY$9:$CO$434,14,0)</f>
        <v>10</v>
      </c>
      <c r="W288" s="12">
        <f>VLOOKUP($B288,[2]ok!$AY$9:$CO$434,15,0)</f>
        <v>9</v>
      </c>
      <c r="X288" s="12">
        <f>VLOOKUP($B288,[2]ok!$AY$9:$CO$434,16,0)</f>
        <v>8</v>
      </c>
      <c r="Y288" s="12">
        <f>VLOOKUP($B288,[2]ok!$AY$9:$CO$434,17,0)</f>
        <v>8</v>
      </c>
      <c r="Z288" s="12">
        <f>VLOOKUP($B288,[2]ok!$AY$9:$CO$434,18,0)</f>
        <v>8</v>
      </c>
      <c r="AA288" s="12">
        <f>VLOOKUP($B288,[2]ok!$AY$9:$CO$434,19,0)</f>
        <v>7</v>
      </c>
      <c r="AB288" s="12">
        <f>VLOOKUP($B288,[2]ok!$AY$9:$CO$434,20,0)</f>
        <v>8</v>
      </c>
      <c r="AC288" s="12">
        <f>VLOOKUP($B288,[2]ok!$AY$9:$CO$434,21,0)</f>
        <v>9</v>
      </c>
      <c r="AD288" s="12">
        <f>VLOOKUP($B288,[2]ok!$AY$9:$CO$434,22,0)</f>
        <v>56</v>
      </c>
      <c r="AE288" s="12">
        <f>VLOOKUP($B288,[2]ok!$AY$9:$CO$434,23,0)</f>
        <v>40</v>
      </c>
      <c r="AF288" s="12">
        <f>VLOOKUP($B288,[2]ok!$AY$9:$CO$434,24,0)</f>
        <v>47</v>
      </c>
      <c r="AG288" s="12">
        <f>VLOOKUP($B288,[2]ok!$AY$9:$CO$434,25,0)</f>
        <v>30</v>
      </c>
      <c r="AH288" s="12">
        <f>VLOOKUP($B288,[2]ok!$AY$9:$CO$434,26,0)</f>
        <v>38</v>
      </c>
      <c r="AI288" s="12">
        <f>VLOOKUP($B288,[2]ok!$AY$9:$CO$434,27,0)</f>
        <v>38</v>
      </c>
      <c r="AJ288" s="12">
        <f>VLOOKUP($B288,[2]ok!$AY$9:$CO$434,28,0)</f>
        <v>32</v>
      </c>
      <c r="AK288" s="12">
        <f>VLOOKUP($B288,[2]ok!$AY$9:$CO$434,29,0)</f>
        <v>31</v>
      </c>
      <c r="AL288" s="12">
        <f>VLOOKUP($B288,[2]ok!$AY$9:$CO$434,30,0)</f>
        <v>32</v>
      </c>
      <c r="AM288" s="12">
        <f>VLOOKUP($B288,[2]ok!$AY$9:$CO$434,31,0)</f>
        <v>18</v>
      </c>
      <c r="AN288" s="12">
        <f>VLOOKUP($B288,[2]ok!$AY$9:$CO$434,32,0)</f>
        <v>15</v>
      </c>
      <c r="AO288" s="12">
        <f>VLOOKUP($B288,[2]ok!$AY$9:$CO$434,33,0)</f>
        <v>12</v>
      </c>
      <c r="AP288" s="12">
        <f>VLOOKUP($B288,[2]ok!$AY$9:$CO$434,34,0)</f>
        <v>11</v>
      </c>
      <c r="AQ288" s="12">
        <f>VLOOKUP($B288,[2]ok!$AY$9:$CO$434,39,0)</f>
        <v>284</v>
      </c>
      <c r="AR288" s="12">
        <f>VLOOKUP($B288,[2]ok!$AY$9:$CO$434,40,0)</f>
        <v>23</v>
      </c>
      <c r="AS288" s="12">
        <f>VLOOKUP($B288,[2]ok!$AY$9:$CO$434,41,0)</f>
        <v>17</v>
      </c>
      <c r="AT288" s="12">
        <f>VLOOKUP($B288,[2]ok!$AY$9:$CO$434,42,0)</f>
        <v>125</v>
      </c>
      <c r="AU288" s="12">
        <f>VLOOKUP($B288,[2]ok!$AY$9:$CO$434,43,0)</f>
        <v>5</v>
      </c>
    </row>
    <row r="289" spans="1:47" s="10" customFormat="1" ht="12">
      <c r="A289" s="58">
        <v>288</v>
      </c>
      <c r="B289" s="58">
        <v>4580</v>
      </c>
      <c r="C289" s="59" t="s">
        <v>352</v>
      </c>
      <c r="D289" s="59" t="s">
        <v>345</v>
      </c>
      <c r="E289" s="59" t="s">
        <v>347</v>
      </c>
      <c r="F289" s="59" t="s">
        <v>252</v>
      </c>
      <c r="G289" s="12" t="s">
        <v>271</v>
      </c>
      <c r="H289" s="14">
        <f>B289</f>
        <v>4580</v>
      </c>
      <c r="I289" s="14">
        <f t="shared" si="75"/>
        <v>1130</v>
      </c>
      <c r="J289" s="12">
        <f>VLOOKUP($B289,'[1]METAS 2019'!$D$4:$Q$843,5,0)</f>
        <v>12</v>
      </c>
      <c r="K289" s="12">
        <f>VLOOKUP($B289,'[1]METAS 2019'!$D$4:$Q$843,4,0)</f>
        <v>14</v>
      </c>
      <c r="L289" s="12">
        <f>VLOOKUP($B289,'[1]METAS 2019'!$D$4:$Q$843,11,0)</f>
        <v>15</v>
      </c>
      <c r="M289" s="12">
        <f>VLOOKUP($B289,'[1]METAS 2019'!$D$4:$Q$843,12,0)</f>
        <v>14</v>
      </c>
      <c r="N289" s="12">
        <f>VLOOKUP($B289,'[1]METAS 2019'!$D$4:$Q$843,13,0)</f>
        <v>18</v>
      </c>
      <c r="O289" s="12">
        <f>VLOOKUP($B289,'[1]METAS 2019'!$D$4:$Q$843,14,0)</f>
        <v>20</v>
      </c>
      <c r="P289" s="12">
        <f>VLOOKUP($B289,[2]ok!$AY$9:$CO$434,8,0)</f>
        <v>20</v>
      </c>
      <c r="Q289" s="12">
        <f>VLOOKUP($B289,[2]ok!$AY$9:$CO$434,9,0)</f>
        <v>21</v>
      </c>
      <c r="R289" s="12">
        <f>VLOOKUP($B289,[2]ok!$AY$9:$CO$434,10,0)</f>
        <v>21</v>
      </c>
      <c r="S289" s="12">
        <f>VLOOKUP($B289,[2]ok!$AY$9:$CO$434,11,0)</f>
        <v>22</v>
      </c>
      <c r="T289" s="12">
        <f>VLOOKUP($B289,[2]ok!$AY$9:$CO$434,12,0)</f>
        <v>23</v>
      </c>
      <c r="U289" s="12">
        <f>VLOOKUP($B289,[2]ok!$AY$9:$CO$434,13,0)</f>
        <v>25</v>
      </c>
      <c r="V289" s="12">
        <f>VLOOKUP($B289,[2]ok!$AY$9:$CO$434,14,0)</f>
        <v>25</v>
      </c>
      <c r="W289" s="12">
        <f>VLOOKUP($B289,[2]ok!$AY$9:$CO$434,15,0)</f>
        <v>25</v>
      </c>
      <c r="X289" s="12">
        <f>VLOOKUP($B289,[2]ok!$AY$9:$CO$434,16,0)</f>
        <v>25</v>
      </c>
      <c r="Y289" s="12">
        <f>VLOOKUP($B289,[2]ok!$AY$9:$CO$434,17,0)</f>
        <v>24</v>
      </c>
      <c r="Z289" s="12">
        <f>VLOOKUP($B289,[2]ok!$AY$9:$CO$434,18,0)</f>
        <v>24</v>
      </c>
      <c r="AA289" s="12">
        <f>VLOOKUP($B289,[2]ok!$AY$9:$CO$434,19,0)</f>
        <v>23</v>
      </c>
      <c r="AB289" s="12">
        <f>VLOOKUP($B289,[2]ok!$AY$9:$CO$434,20,0)</f>
        <v>22</v>
      </c>
      <c r="AC289" s="12">
        <f>VLOOKUP($B289,[2]ok!$AY$9:$CO$434,21,0)</f>
        <v>21</v>
      </c>
      <c r="AD289" s="12">
        <f>VLOOKUP($B289,[2]ok!$AY$9:$CO$434,22,0)</f>
        <v>86</v>
      </c>
      <c r="AE289" s="12">
        <f>VLOOKUP($B289,[2]ok!$AY$9:$CO$434,23,0)</f>
        <v>77</v>
      </c>
      <c r="AF289" s="12">
        <f>VLOOKUP($B289,[2]ok!$AY$9:$CO$434,24,0)</f>
        <v>97</v>
      </c>
      <c r="AG289" s="12">
        <f>VLOOKUP($B289,[2]ok!$AY$9:$CO$434,25,0)</f>
        <v>79</v>
      </c>
      <c r="AH289" s="12">
        <f>VLOOKUP($B289,[2]ok!$AY$9:$CO$434,26,0)</f>
        <v>87</v>
      </c>
      <c r="AI289" s="12">
        <f>VLOOKUP($B289,[2]ok!$AY$9:$CO$434,27,0)</f>
        <v>73</v>
      </c>
      <c r="AJ289" s="12">
        <f>VLOOKUP($B289,[2]ok!$AY$9:$CO$434,28,0)</f>
        <v>50</v>
      </c>
      <c r="AK289" s="12">
        <f>VLOOKUP($B289,[2]ok!$AY$9:$CO$434,29,0)</f>
        <v>42</v>
      </c>
      <c r="AL289" s="12">
        <f>VLOOKUP($B289,[2]ok!$AY$9:$CO$434,30,0)</f>
        <v>38</v>
      </c>
      <c r="AM289" s="12">
        <f>VLOOKUP($B289,[2]ok!$AY$9:$CO$434,31,0)</f>
        <v>31</v>
      </c>
      <c r="AN289" s="12">
        <f>VLOOKUP($B289,[2]ok!$AY$9:$CO$434,32,0)</f>
        <v>25</v>
      </c>
      <c r="AO289" s="12">
        <f>VLOOKUP($B289,[2]ok!$AY$9:$CO$434,33,0)</f>
        <v>17</v>
      </c>
      <c r="AP289" s="12">
        <f>VLOOKUP($B289,[2]ok!$AY$9:$CO$434,34,0)</f>
        <v>14</v>
      </c>
      <c r="AQ289" s="12">
        <f>VLOOKUP($B289,[2]ok!$AY$9:$CO$434,39,0)</f>
        <v>589</v>
      </c>
      <c r="AR289" s="12">
        <f>VLOOKUP($B289,[2]ok!$AY$9:$CO$434,40,0)</f>
        <v>60</v>
      </c>
      <c r="AS289" s="12">
        <f>VLOOKUP($B289,[2]ok!$AY$9:$CO$434,41,0)</f>
        <v>55</v>
      </c>
      <c r="AT289" s="12">
        <f>VLOOKUP($B289,[2]ok!$AY$9:$CO$434,42,0)</f>
        <v>260</v>
      </c>
      <c r="AU289" s="12">
        <f>VLOOKUP($B289,[2]ok!$AY$9:$CO$434,43,0)</f>
        <v>11</v>
      </c>
    </row>
    <row r="290" spans="1:47" s="10" customFormat="1" ht="12">
      <c r="A290" s="58">
        <v>289</v>
      </c>
      <c r="B290" s="58">
        <v>4539</v>
      </c>
      <c r="C290" s="59" t="s">
        <v>352</v>
      </c>
      <c r="D290" s="59" t="s">
        <v>345</v>
      </c>
      <c r="E290" s="59" t="s">
        <v>347</v>
      </c>
      <c r="F290" s="59" t="s">
        <v>268</v>
      </c>
      <c r="G290" s="12" t="s">
        <v>266</v>
      </c>
      <c r="H290" s="14">
        <f>B290</f>
        <v>4539</v>
      </c>
      <c r="I290" s="14">
        <f t="shared" si="75"/>
        <v>1228</v>
      </c>
      <c r="J290" s="12">
        <f>VLOOKUP($B290,'[1]METAS 2019'!$D$4:$Q$843,5,0)</f>
        <v>13</v>
      </c>
      <c r="K290" s="12">
        <f>VLOOKUP($B290,'[1]METAS 2019'!$D$4:$Q$843,4,0)</f>
        <v>12</v>
      </c>
      <c r="L290" s="12">
        <f>VLOOKUP($B290,'[1]METAS 2019'!$D$4:$Q$843,11,0)</f>
        <v>19</v>
      </c>
      <c r="M290" s="12">
        <f>VLOOKUP($B290,'[1]METAS 2019'!$D$4:$Q$843,12,0)</f>
        <v>19</v>
      </c>
      <c r="N290" s="12">
        <f>VLOOKUP($B290,'[1]METAS 2019'!$D$4:$Q$843,13,0)</f>
        <v>14</v>
      </c>
      <c r="O290" s="12">
        <f>VLOOKUP($B290,'[1]METAS 2019'!$D$4:$Q$843,14,0)</f>
        <v>24</v>
      </c>
      <c r="P290" s="12">
        <f>VLOOKUP($B290,[2]ok!$AY$9:$CO$434,8,0)</f>
        <v>22</v>
      </c>
      <c r="Q290" s="12">
        <f>VLOOKUP($B290,[2]ok!$AY$9:$CO$434,9,0)</f>
        <v>22</v>
      </c>
      <c r="R290" s="12">
        <f>VLOOKUP($B290,[2]ok!$AY$9:$CO$434,10,0)</f>
        <v>23</v>
      </c>
      <c r="S290" s="12">
        <f>VLOOKUP($B290,[2]ok!$AY$9:$CO$434,11,0)</f>
        <v>24</v>
      </c>
      <c r="T290" s="12">
        <f>VLOOKUP($B290,[2]ok!$AY$9:$CO$434,12,0)</f>
        <v>25</v>
      </c>
      <c r="U290" s="12">
        <f>VLOOKUP($B290,[2]ok!$AY$9:$CO$434,13,0)</f>
        <v>27</v>
      </c>
      <c r="V290" s="12">
        <f>VLOOKUP($B290,[2]ok!$AY$9:$CO$434,14,0)</f>
        <v>28</v>
      </c>
      <c r="W290" s="12">
        <f>VLOOKUP($B290,[2]ok!$AY$9:$CO$434,15,0)</f>
        <v>28</v>
      </c>
      <c r="X290" s="12">
        <f>VLOOKUP($B290,[2]ok!$AY$9:$CO$434,16,0)</f>
        <v>27</v>
      </c>
      <c r="Y290" s="12">
        <f>VLOOKUP($B290,[2]ok!$AY$9:$CO$434,17,0)</f>
        <v>26</v>
      </c>
      <c r="Z290" s="12">
        <f>VLOOKUP($B290,[2]ok!$AY$9:$CO$434,18,0)</f>
        <v>26</v>
      </c>
      <c r="AA290" s="12">
        <f>VLOOKUP($B290,[2]ok!$AY$9:$CO$434,19,0)</f>
        <v>25</v>
      </c>
      <c r="AB290" s="12">
        <f>VLOOKUP($B290,[2]ok!$AY$9:$CO$434,20,0)</f>
        <v>24</v>
      </c>
      <c r="AC290" s="12">
        <f>VLOOKUP($B290,[2]ok!$AY$9:$CO$434,21,0)</f>
        <v>22</v>
      </c>
      <c r="AD290" s="12">
        <f>VLOOKUP($B290,[2]ok!$AY$9:$CO$434,22,0)</f>
        <v>93</v>
      </c>
      <c r="AE290" s="12">
        <f>VLOOKUP($B290,[2]ok!$AY$9:$CO$434,23,0)</f>
        <v>83</v>
      </c>
      <c r="AF290" s="12">
        <f>VLOOKUP($B290,[2]ok!$AY$9:$CO$434,24,0)</f>
        <v>105</v>
      </c>
      <c r="AG290" s="12">
        <f>VLOOKUP($B290,[2]ok!$AY$9:$CO$434,25,0)</f>
        <v>86</v>
      </c>
      <c r="AH290" s="12">
        <f>VLOOKUP($B290,[2]ok!$AY$9:$CO$434,26,0)</f>
        <v>95</v>
      </c>
      <c r="AI290" s="12">
        <f>VLOOKUP($B290,[2]ok!$AY$9:$CO$434,27,0)</f>
        <v>79</v>
      </c>
      <c r="AJ290" s="12">
        <f>VLOOKUP($B290,[2]ok!$AY$9:$CO$434,28,0)</f>
        <v>54</v>
      </c>
      <c r="AK290" s="12">
        <f>VLOOKUP($B290,[2]ok!$AY$9:$CO$434,29,0)</f>
        <v>46</v>
      </c>
      <c r="AL290" s="12">
        <f>VLOOKUP($B290,[2]ok!$AY$9:$CO$434,30,0)</f>
        <v>42</v>
      </c>
      <c r="AM290" s="12">
        <f>VLOOKUP($B290,[2]ok!$AY$9:$CO$434,31,0)</f>
        <v>34</v>
      </c>
      <c r="AN290" s="12">
        <f>VLOOKUP($B290,[2]ok!$AY$9:$CO$434,32,0)</f>
        <v>27</v>
      </c>
      <c r="AO290" s="12">
        <f>VLOOKUP($B290,[2]ok!$AY$9:$CO$434,33,0)</f>
        <v>18</v>
      </c>
      <c r="AP290" s="12">
        <f>VLOOKUP($B290,[2]ok!$AY$9:$CO$434,34,0)</f>
        <v>16</v>
      </c>
      <c r="AQ290" s="12">
        <f>VLOOKUP($B290,[2]ok!$AY$9:$CO$434,39,0)</f>
        <v>638</v>
      </c>
      <c r="AR290" s="12">
        <f>VLOOKUP($B290,[2]ok!$AY$9:$CO$434,40,0)</f>
        <v>66</v>
      </c>
      <c r="AS290" s="12">
        <f>VLOOKUP($B290,[2]ok!$AY$9:$CO$434,41,0)</f>
        <v>60</v>
      </c>
      <c r="AT290" s="12">
        <f>VLOOKUP($B290,[2]ok!$AY$9:$CO$434,42,0)</f>
        <v>282</v>
      </c>
      <c r="AU290" s="12">
        <f>VLOOKUP($B290,[2]ok!$AY$9:$CO$434,43,0)</f>
        <v>15</v>
      </c>
    </row>
    <row r="291" spans="1:47" s="10" customFormat="1" ht="12">
      <c r="A291" s="54">
        <v>290</v>
      </c>
      <c r="B291" s="54"/>
      <c r="C291" s="55" t="s">
        <v>352</v>
      </c>
      <c r="D291" s="55" t="s">
        <v>345</v>
      </c>
      <c r="E291" s="55" t="s">
        <v>348</v>
      </c>
      <c r="F291" s="55" t="s">
        <v>348</v>
      </c>
      <c r="G291" s="11" t="s">
        <v>1214</v>
      </c>
      <c r="H291" s="29"/>
      <c r="I291" s="29">
        <f t="shared" si="75"/>
        <v>4343</v>
      </c>
      <c r="J291" s="11">
        <f t="shared" ref="J291:AU291" si="83">SUM(J292:J295)</f>
        <v>69</v>
      </c>
      <c r="K291" s="11">
        <f t="shared" si="83"/>
        <v>73</v>
      </c>
      <c r="L291" s="11">
        <f t="shared" si="83"/>
        <v>78</v>
      </c>
      <c r="M291" s="11">
        <f t="shared" si="83"/>
        <v>75</v>
      </c>
      <c r="N291" s="11">
        <f t="shared" si="83"/>
        <v>85</v>
      </c>
      <c r="O291" s="11">
        <f t="shared" si="83"/>
        <v>73</v>
      </c>
      <c r="P291" s="11">
        <f t="shared" si="83"/>
        <v>82</v>
      </c>
      <c r="Q291" s="11">
        <f t="shared" si="83"/>
        <v>83</v>
      </c>
      <c r="R291" s="11">
        <f t="shared" si="83"/>
        <v>87</v>
      </c>
      <c r="S291" s="11">
        <f t="shared" si="83"/>
        <v>88</v>
      </c>
      <c r="T291" s="11">
        <f t="shared" si="83"/>
        <v>91</v>
      </c>
      <c r="U291" s="11">
        <f t="shared" si="83"/>
        <v>94</v>
      </c>
      <c r="V291" s="11">
        <f t="shared" si="83"/>
        <v>95</v>
      </c>
      <c r="W291" s="11">
        <f t="shared" si="83"/>
        <v>94</v>
      </c>
      <c r="X291" s="11">
        <f t="shared" si="83"/>
        <v>93</v>
      </c>
      <c r="Y291" s="11">
        <f t="shared" si="83"/>
        <v>90</v>
      </c>
      <c r="Z291" s="11">
        <f t="shared" si="83"/>
        <v>88</v>
      </c>
      <c r="AA291" s="11">
        <f t="shared" si="83"/>
        <v>86</v>
      </c>
      <c r="AB291" s="11">
        <f t="shared" si="83"/>
        <v>83</v>
      </c>
      <c r="AC291" s="11">
        <f t="shared" si="83"/>
        <v>79</v>
      </c>
      <c r="AD291" s="11">
        <f t="shared" si="83"/>
        <v>339</v>
      </c>
      <c r="AE291" s="11">
        <f t="shared" si="83"/>
        <v>311</v>
      </c>
      <c r="AF291" s="11">
        <f t="shared" si="83"/>
        <v>361</v>
      </c>
      <c r="AG291" s="11">
        <f t="shared" si="83"/>
        <v>326</v>
      </c>
      <c r="AH291" s="11">
        <f t="shared" si="83"/>
        <v>272</v>
      </c>
      <c r="AI291" s="11">
        <f t="shared" si="83"/>
        <v>257</v>
      </c>
      <c r="AJ291" s="11">
        <f t="shared" si="83"/>
        <v>190</v>
      </c>
      <c r="AK291" s="11">
        <f t="shared" si="83"/>
        <v>163</v>
      </c>
      <c r="AL291" s="11">
        <f t="shared" si="83"/>
        <v>138</v>
      </c>
      <c r="AM291" s="11">
        <f t="shared" si="83"/>
        <v>110</v>
      </c>
      <c r="AN291" s="11">
        <f t="shared" si="83"/>
        <v>78</v>
      </c>
      <c r="AO291" s="11">
        <f t="shared" si="83"/>
        <v>65</v>
      </c>
      <c r="AP291" s="11">
        <f t="shared" si="83"/>
        <v>47</v>
      </c>
      <c r="AQ291" s="11">
        <f t="shared" si="83"/>
        <v>2358</v>
      </c>
      <c r="AR291" s="11">
        <f t="shared" si="83"/>
        <v>230</v>
      </c>
      <c r="AS291" s="11">
        <f t="shared" si="83"/>
        <v>229</v>
      </c>
      <c r="AT291" s="11">
        <f t="shared" si="83"/>
        <v>1025</v>
      </c>
      <c r="AU291" s="11">
        <f t="shared" si="83"/>
        <v>63</v>
      </c>
    </row>
    <row r="292" spans="1:47" s="10" customFormat="1" ht="12">
      <c r="A292" s="58">
        <v>291</v>
      </c>
      <c r="B292" s="58">
        <v>4582</v>
      </c>
      <c r="C292" s="59" t="s">
        <v>352</v>
      </c>
      <c r="D292" s="59" t="s">
        <v>345</v>
      </c>
      <c r="E292" s="59" t="s">
        <v>348</v>
      </c>
      <c r="F292" s="59" t="s">
        <v>256</v>
      </c>
      <c r="G292" s="12" t="s">
        <v>266</v>
      </c>
      <c r="H292" s="14">
        <f>B292</f>
        <v>4582</v>
      </c>
      <c r="I292" s="14">
        <f t="shared" si="75"/>
        <v>819</v>
      </c>
      <c r="J292" s="12">
        <f>VLOOKUP($B292,'[1]METAS 2019'!$D$4:$Q$843,5,0)</f>
        <v>13</v>
      </c>
      <c r="K292" s="12">
        <f>VLOOKUP($B292,'[1]METAS 2019'!$D$4:$Q$843,4,0)</f>
        <v>15</v>
      </c>
      <c r="L292" s="12">
        <f>VLOOKUP($B292,'[1]METAS 2019'!$D$4:$Q$843,11,0)</f>
        <v>14</v>
      </c>
      <c r="M292" s="12">
        <f>VLOOKUP($B292,'[1]METAS 2019'!$D$4:$Q$843,12,0)</f>
        <v>13</v>
      </c>
      <c r="N292" s="12">
        <f>VLOOKUP($B292,'[1]METAS 2019'!$D$4:$Q$843,13,0)</f>
        <v>19</v>
      </c>
      <c r="O292" s="12">
        <f>VLOOKUP($B292,'[1]METAS 2019'!$D$4:$Q$843,14,0)</f>
        <v>15</v>
      </c>
      <c r="P292" s="12">
        <f>VLOOKUP($B292,[2]ok!$AY$9:$CO$434,8,0)</f>
        <v>16</v>
      </c>
      <c r="Q292" s="12">
        <f>VLOOKUP($B292,[2]ok!$AY$9:$CO$434,9,0)</f>
        <v>16</v>
      </c>
      <c r="R292" s="12">
        <f>VLOOKUP($B292,[2]ok!$AY$9:$CO$434,10,0)</f>
        <v>17</v>
      </c>
      <c r="S292" s="12">
        <f>VLOOKUP($B292,[2]ok!$AY$9:$CO$434,11,0)</f>
        <v>17</v>
      </c>
      <c r="T292" s="12">
        <f>VLOOKUP($B292,[2]ok!$AY$9:$CO$434,12,0)</f>
        <v>17</v>
      </c>
      <c r="U292" s="12">
        <f>VLOOKUP($B292,[2]ok!$AY$9:$CO$434,13,0)</f>
        <v>18</v>
      </c>
      <c r="V292" s="12">
        <f>VLOOKUP($B292,[2]ok!$AY$9:$CO$434,14,0)</f>
        <v>18</v>
      </c>
      <c r="W292" s="12">
        <f>VLOOKUP($B292,[2]ok!$AY$9:$CO$434,15,0)</f>
        <v>18</v>
      </c>
      <c r="X292" s="12">
        <f>VLOOKUP($B292,[2]ok!$AY$9:$CO$434,16,0)</f>
        <v>18</v>
      </c>
      <c r="Y292" s="12">
        <f>VLOOKUP($B292,[2]ok!$AY$9:$CO$434,17,0)</f>
        <v>17</v>
      </c>
      <c r="Z292" s="12">
        <f>VLOOKUP($B292,[2]ok!$AY$9:$CO$434,18,0)</f>
        <v>17</v>
      </c>
      <c r="AA292" s="12">
        <f>VLOOKUP($B292,[2]ok!$AY$9:$CO$434,19,0)</f>
        <v>16</v>
      </c>
      <c r="AB292" s="12">
        <f>VLOOKUP($B292,[2]ok!$AY$9:$CO$434,20,0)</f>
        <v>16</v>
      </c>
      <c r="AC292" s="12">
        <f>VLOOKUP($B292,[2]ok!$AY$9:$CO$434,21,0)</f>
        <v>15</v>
      </c>
      <c r="AD292" s="12">
        <f>VLOOKUP($B292,[2]ok!$AY$9:$CO$434,22,0)</f>
        <v>64</v>
      </c>
      <c r="AE292" s="12">
        <f>VLOOKUP($B292,[2]ok!$AY$9:$CO$434,23,0)</f>
        <v>58</v>
      </c>
      <c r="AF292" s="12">
        <f>VLOOKUP($B292,[2]ok!$AY$9:$CO$434,24,0)</f>
        <v>68</v>
      </c>
      <c r="AG292" s="12">
        <f>VLOOKUP($B292,[2]ok!$AY$9:$CO$434,25,0)</f>
        <v>61</v>
      </c>
      <c r="AH292" s="12">
        <f>VLOOKUP($B292,[2]ok!$AY$9:$CO$434,26,0)</f>
        <v>51</v>
      </c>
      <c r="AI292" s="12">
        <f>VLOOKUP($B292,[2]ok!$AY$9:$CO$434,27,0)</f>
        <v>48</v>
      </c>
      <c r="AJ292" s="12">
        <f>VLOOKUP($B292,[2]ok!$AY$9:$CO$434,28,0)</f>
        <v>35</v>
      </c>
      <c r="AK292" s="12">
        <f>VLOOKUP($B292,[2]ok!$AY$9:$CO$434,29,0)</f>
        <v>30</v>
      </c>
      <c r="AL292" s="12">
        <f>VLOOKUP($B292,[2]ok!$AY$9:$CO$434,30,0)</f>
        <v>25</v>
      </c>
      <c r="AM292" s="12">
        <f>VLOOKUP($B292,[2]ok!$AY$9:$CO$434,31,0)</f>
        <v>20</v>
      </c>
      <c r="AN292" s="12">
        <f>VLOOKUP($B292,[2]ok!$AY$9:$CO$434,32,0)</f>
        <v>13</v>
      </c>
      <c r="AO292" s="12">
        <f>VLOOKUP($B292,[2]ok!$AY$9:$CO$434,33,0)</f>
        <v>12</v>
      </c>
      <c r="AP292" s="12">
        <f>VLOOKUP($B292,[2]ok!$AY$9:$CO$434,34,0)</f>
        <v>9</v>
      </c>
      <c r="AQ292" s="12">
        <f>VLOOKUP($B292,[2]ok!$AY$9:$CO$434,39,0)</f>
        <v>443</v>
      </c>
      <c r="AR292" s="12">
        <f>VLOOKUP($B292,[2]ok!$AY$9:$CO$434,40,0)</f>
        <v>44</v>
      </c>
      <c r="AS292" s="12">
        <f>VLOOKUP($B292,[2]ok!$AY$9:$CO$434,41,0)</f>
        <v>44</v>
      </c>
      <c r="AT292" s="12">
        <f>VLOOKUP($B292,[2]ok!$AY$9:$CO$434,42,0)</f>
        <v>192</v>
      </c>
      <c r="AU292" s="12">
        <f>VLOOKUP($B292,[2]ok!$AY$9:$CO$434,43,0)</f>
        <v>11</v>
      </c>
    </row>
    <row r="293" spans="1:47" s="10" customFormat="1" ht="12">
      <c r="A293" s="58">
        <v>292</v>
      </c>
      <c r="B293" s="58">
        <v>4583</v>
      </c>
      <c r="C293" s="59" t="s">
        <v>352</v>
      </c>
      <c r="D293" s="59" t="s">
        <v>345</v>
      </c>
      <c r="E293" s="59" t="s">
        <v>348</v>
      </c>
      <c r="F293" s="59" t="s">
        <v>257</v>
      </c>
      <c r="G293" s="12" t="s">
        <v>271</v>
      </c>
      <c r="H293" s="14">
        <f>B293</f>
        <v>4583</v>
      </c>
      <c r="I293" s="14">
        <f t="shared" si="75"/>
        <v>1989</v>
      </c>
      <c r="J293" s="12">
        <f>VLOOKUP($B293,'[1]METAS 2019'!$D$4:$Q$843,5,0)</f>
        <v>32</v>
      </c>
      <c r="K293" s="12">
        <f>VLOOKUP($B293,'[1]METAS 2019'!$D$4:$Q$843,4,0)</f>
        <v>30</v>
      </c>
      <c r="L293" s="12">
        <f>VLOOKUP($B293,'[1]METAS 2019'!$D$4:$Q$843,11,0)</f>
        <v>38</v>
      </c>
      <c r="M293" s="12">
        <f>VLOOKUP($B293,'[1]METAS 2019'!$D$4:$Q$843,12,0)</f>
        <v>28</v>
      </c>
      <c r="N293" s="12">
        <f>VLOOKUP($B293,'[1]METAS 2019'!$D$4:$Q$843,13,0)</f>
        <v>40</v>
      </c>
      <c r="O293" s="12">
        <f>VLOOKUP($B293,'[1]METAS 2019'!$D$4:$Q$843,14,0)</f>
        <v>25</v>
      </c>
      <c r="P293" s="12">
        <f>VLOOKUP($B293,[2]ok!$AY$9:$CO$434,8,0)</f>
        <v>38</v>
      </c>
      <c r="Q293" s="12">
        <f>VLOOKUP($B293,[2]ok!$AY$9:$CO$434,9,0)</f>
        <v>39</v>
      </c>
      <c r="R293" s="12">
        <f>VLOOKUP($B293,[2]ok!$AY$9:$CO$434,10,0)</f>
        <v>41</v>
      </c>
      <c r="S293" s="12">
        <f>VLOOKUP($B293,[2]ok!$AY$9:$CO$434,11,0)</f>
        <v>41</v>
      </c>
      <c r="T293" s="12">
        <f>VLOOKUP($B293,[2]ok!$AY$9:$CO$434,12,0)</f>
        <v>43</v>
      </c>
      <c r="U293" s="12">
        <f>VLOOKUP($B293,[2]ok!$AY$9:$CO$434,13,0)</f>
        <v>44</v>
      </c>
      <c r="V293" s="12">
        <f>VLOOKUP($B293,[2]ok!$AY$9:$CO$434,14,0)</f>
        <v>44</v>
      </c>
      <c r="W293" s="12">
        <f>VLOOKUP($B293,[2]ok!$AY$9:$CO$434,15,0)</f>
        <v>44</v>
      </c>
      <c r="X293" s="12">
        <f>VLOOKUP($B293,[2]ok!$AY$9:$CO$434,16,0)</f>
        <v>44</v>
      </c>
      <c r="Y293" s="12">
        <f>VLOOKUP($B293,[2]ok!$AY$9:$CO$434,17,0)</f>
        <v>42</v>
      </c>
      <c r="Z293" s="12">
        <f>VLOOKUP($B293,[2]ok!$AY$9:$CO$434,18,0)</f>
        <v>41</v>
      </c>
      <c r="AA293" s="12">
        <f>VLOOKUP($B293,[2]ok!$AY$9:$CO$434,19,0)</f>
        <v>41</v>
      </c>
      <c r="AB293" s="12">
        <f>VLOOKUP($B293,[2]ok!$AY$9:$CO$434,20,0)</f>
        <v>39</v>
      </c>
      <c r="AC293" s="12">
        <f>VLOOKUP($B293,[2]ok!$AY$9:$CO$434,21,0)</f>
        <v>37</v>
      </c>
      <c r="AD293" s="12">
        <f>VLOOKUP($B293,[2]ok!$AY$9:$CO$434,22,0)</f>
        <v>159</v>
      </c>
      <c r="AE293" s="12">
        <f>VLOOKUP($B293,[2]ok!$AY$9:$CO$434,23,0)</f>
        <v>143</v>
      </c>
      <c r="AF293" s="12">
        <f>VLOOKUP($B293,[2]ok!$AY$9:$CO$434,24,0)</f>
        <v>167</v>
      </c>
      <c r="AG293" s="12">
        <f>VLOOKUP($B293,[2]ok!$AY$9:$CO$434,25,0)</f>
        <v>149</v>
      </c>
      <c r="AH293" s="12">
        <f>VLOOKUP($B293,[2]ok!$AY$9:$CO$434,26,0)</f>
        <v>125</v>
      </c>
      <c r="AI293" s="12">
        <f>VLOOKUP($B293,[2]ok!$AY$9:$CO$434,27,0)</f>
        <v>118</v>
      </c>
      <c r="AJ293" s="12">
        <f>VLOOKUP($B293,[2]ok!$AY$9:$CO$434,28,0)</f>
        <v>87</v>
      </c>
      <c r="AK293" s="12">
        <f>VLOOKUP($B293,[2]ok!$AY$9:$CO$434,29,0)</f>
        <v>74</v>
      </c>
      <c r="AL293" s="12">
        <f>VLOOKUP($B293,[2]ok!$AY$9:$CO$434,30,0)</f>
        <v>63</v>
      </c>
      <c r="AM293" s="12">
        <f>VLOOKUP($B293,[2]ok!$AY$9:$CO$434,31,0)</f>
        <v>49</v>
      </c>
      <c r="AN293" s="12">
        <f>VLOOKUP($B293,[2]ok!$AY$9:$CO$434,32,0)</f>
        <v>34</v>
      </c>
      <c r="AO293" s="12">
        <f>VLOOKUP($B293,[2]ok!$AY$9:$CO$434,33,0)</f>
        <v>29</v>
      </c>
      <c r="AP293" s="12">
        <f>VLOOKUP($B293,[2]ok!$AY$9:$CO$434,34,0)</f>
        <v>21</v>
      </c>
      <c r="AQ293" s="12">
        <f>VLOOKUP($B293,[2]ok!$AY$9:$CO$434,39,0)</f>
        <v>1089</v>
      </c>
      <c r="AR293" s="12">
        <f>VLOOKUP($B293,[2]ok!$AY$9:$CO$434,40,0)</f>
        <v>108</v>
      </c>
      <c r="AS293" s="12">
        <f>VLOOKUP($B293,[2]ok!$AY$9:$CO$434,41,0)</f>
        <v>109</v>
      </c>
      <c r="AT293" s="12">
        <f>VLOOKUP($B293,[2]ok!$AY$9:$CO$434,42,0)</f>
        <v>472</v>
      </c>
      <c r="AU293" s="12">
        <f>VLOOKUP($B293,[2]ok!$AY$9:$CO$434,43,0)</f>
        <v>27</v>
      </c>
    </row>
    <row r="294" spans="1:47" s="10" customFormat="1" ht="12">
      <c r="A294" s="58">
        <v>293</v>
      </c>
      <c r="B294" s="58">
        <v>4611</v>
      </c>
      <c r="C294" s="59" t="s">
        <v>352</v>
      </c>
      <c r="D294" s="59" t="s">
        <v>345</v>
      </c>
      <c r="E294" s="59" t="s">
        <v>348</v>
      </c>
      <c r="F294" s="59" t="s">
        <v>292</v>
      </c>
      <c r="G294" s="12" t="s">
        <v>266</v>
      </c>
      <c r="H294" s="14">
        <f>B294</f>
        <v>4611</v>
      </c>
      <c r="I294" s="14">
        <f t="shared" si="75"/>
        <v>770</v>
      </c>
      <c r="J294" s="12">
        <f>VLOOKUP($B294,'[1]METAS 2019'!$D$4:$Q$843,5,0)</f>
        <v>12</v>
      </c>
      <c r="K294" s="12">
        <f>VLOOKUP($B294,'[1]METAS 2019'!$D$4:$Q$843,4,0)</f>
        <v>14</v>
      </c>
      <c r="L294" s="12">
        <f>VLOOKUP($B294,'[1]METAS 2019'!$D$4:$Q$843,11,0)</f>
        <v>11</v>
      </c>
      <c r="M294" s="12">
        <f>VLOOKUP($B294,'[1]METAS 2019'!$D$4:$Q$843,12,0)</f>
        <v>11</v>
      </c>
      <c r="N294" s="12">
        <f>VLOOKUP($B294,'[1]METAS 2019'!$D$4:$Q$843,13,0)</f>
        <v>16</v>
      </c>
      <c r="O294" s="12">
        <f>VLOOKUP($B294,'[1]METAS 2019'!$D$4:$Q$843,14,0)</f>
        <v>14</v>
      </c>
      <c r="P294" s="12">
        <f>VLOOKUP($B294,[2]ok!$AY$9:$CO$434,8,0)</f>
        <v>13</v>
      </c>
      <c r="Q294" s="12">
        <f>VLOOKUP($B294,[2]ok!$AY$9:$CO$434,9,0)</f>
        <v>13</v>
      </c>
      <c r="R294" s="12">
        <f>VLOOKUP($B294,[2]ok!$AY$9:$CO$434,10,0)</f>
        <v>14</v>
      </c>
      <c r="S294" s="12">
        <f>VLOOKUP($B294,[2]ok!$AY$9:$CO$434,11,0)</f>
        <v>14</v>
      </c>
      <c r="T294" s="12">
        <f>VLOOKUP($B294,[2]ok!$AY$9:$CO$434,12,0)</f>
        <v>15</v>
      </c>
      <c r="U294" s="12">
        <f>VLOOKUP($B294,[2]ok!$AY$9:$CO$434,13,0)</f>
        <v>16</v>
      </c>
      <c r="V294" s="12">
        <f>VLOOKUP($B294,[2]ok!$AY$9:$CO$434,14,0)</f>
        <v>16</v>
      </c>
      <c r="W294" s="12">
        <f>VLOOKUP($B294,[2]ok!$AY$9:$CO$434,15,0)</f>
        <v>16</v>
      </c>
      <c r="X294" s="12">
        <f>VLOOKUP($B294,[2]ok!$AY$9:$CO$434,16,0)</f>
        <v>15</v>
      </c>
      <c r="Y294" s="12">
        <f>VLOOKUP($B294,[2]ok!$AY$9:$CO$434,17,0)</f>
        <v>15</v>
      </c>
      <c r="Z294" s="12">
        <f>VLOOKUP($B294,[2]ok!$AY$9:$CO$434,18,0)</f>
        <v>14</v>
      </c>
      <c r="AA294" s="12">
        <f>VLOOKUP($B294,[2]ok!$AY$9:$CO$434,19,0)</f>
        <v>14</v>
      </c>
      <c r="AB294" s="12">
        <f>VLOOKUP($B294,[2]ok!$AY$9:$CO$434,20,0)</f>
        <v>13</v>
      </c>
      <c r="AC294" s="12">
        <f>VLOOKUP($B294,[2]ok!$AY$9:$CO$434,21,0)</f>
        <v>13</v>
      </c>
      <c r="AD294" s="12">
        <f>VLOOKUP($B294,[2]ok!$AY$9:$CO$434,22,0)</f>
        <v>57</v>
      </c>
      <c r="AE294" s="12">
        <f>VLOOKUP($B294,[2]ok!$AY$9:$CO$434,23,0)</f>
        <v>57</v>
      </c>
      <c r="AF294" s="12">
        <f>VLOOKUP($B294,[2]ok!$AY$9:$CO$434,24,0)</f>
        <v>63</v>
      </c>
      <c r="AG294" s="12">
        <f>VLOOKUP($B294,[2]ok!$AY$9:$CO$434,25,0)</f>
        <v>60</v>
      </c>
      <c r="AH294" s="12">
        <f>VLOOKUP($B294,[2]ok!$AY$9:$CO$434,26,0)</f>
        <v>49</v>
      </c>
      <c r="AI294" s="12">
        <f>VLOOKUP($B294,[2]ok!$AY$9:$CO$434,27,0)</f>
        <v>47</v>
      </c>
      <c r="AJ294" s="12">
        <f>VLOOKUP($B294,[2]ok!$AY$9:$CO$434,28,0)</f>
        <v>36</v>
      </c>
      <c r="AK294" s="12">
        <f>VLOOKUP($B294,[2]ok!$AY$9:$CO$434,29,0)</f>
        <v>31</v>
      </c>
      <c r="AL294" s="12">
        <f>VLOOKUP($B294,[2]ok!$AY$9:$CO$434,30,0)</f>
        <v>27</v>
      </c>
      <c r="AM294" s="12">
        <f>VLOOKUP($B294,[2]ok!$AY$9:$CO$434,31,0)</f>
        <v>23</v>
      </c>
      <c r="AN294" s="12">
        <f>VLOOKUP($B294,[2]ok!$AY$9:$CO$434,32,0)</f>
        <v>19</v>
      </c>
      <c r="AO294" s="12">
        <f>VLOOKUP($B294,[2]ok!$AY$9:$CO$434,33,0)</f>
        <v>13</v>
      </c>
      <c r="AP294" s="12">
        <f>VLOOKUP($B294,[2]ok!$AY$9:$CO$434,34,0)</f>
        <v>9</v>
      </c>
      <c r="AQ294" s="12">
        <f>VLOOKUP($B294,[2]ok!$AY$9:$CO$434,39,0)</f>
        <v>417</v>
      </c>
      <c r="AR294" s="12">
        <f>VLOOKUP($B294,[2]ok!$AY$9:$CO$434,40,0)</f>
        <v>37</v>
      </c>
      <c r="AS294" s="12">
        <f>VLOOKUP($B294,[2]ok!$AY$9:$CO$434,41,0)</f>
        <v>35</v>
      </c>
      <c r="AT294" s="12">
        <f>VLOOKUP($B294,[2]ok!$AY$9:$CO$434,42,0)</f>
        <v>184</v>
      </c>
      <c r="AU294" s="12">
        <f>VLOOKUP($B294,[2]ok!$AY$9:$CO$434,43,0)</f>
        <v>10</v>
      </c>
    </row>
    <row r="295" spans="1:47" s="10" customFormat="1" ht="12">
      <c r="A295" s="58">
        <v>294</v>
      </c>
      <c r="B295" s="58">
        <v>4610</v>
      </c>
      <c r="C295" s="59" t="s">
        <v>352</v>
      </c>
      <c r="D295" s="59" t="s">
        <v>345</v>
      </c>
      <c r="E295" s="59" t="s">
        <v>348</v>
      </c>
      <c r="F295" s="59" t="s">
        <v>258</v>
      </c>
      <c r="G295" s="12" t="s">
        <v>266</v>
      </c>
      <c r="H295" s="14">
        <f>B295</f>
        <v>4610</v>
      </c>
      <c r="I295" s="14">
        <f t="shared" si="75"/>
        <v>765</v>
      </c>
      <c r="J295" s="12">
        <f>VLOOKUP($B295,'[1]METAS 2019'!$D$4:$Q$843,5,0)</f>
        <v>12</v>
      </c>
      <c r="K295" s="12">
        <f>VLOOKUP($B295,'[1]METAS 2019'!$D$4:$Q$843,4,0)</f>
        <v>14</v>
      </c>
      <c r="L295" s="12">
        <f>VLOOKUP($B295,'[1]METAS 2019'!$D$4:$Q$843,11,0)</f>
        <v>15</v>
      </c>
      <c r="M295" s="12">
        <f>VLOOKUP($B295,'[1]METAS 2019'!$D$4:$Q$843,12,0)</f>
        <v>23</v>
      </c>
      <c r="N295" s="12">
        <f>VLOOKUP($B295,'[1]METAS 2019'!$D$4:$Q$843,13,0)</f>
        <v>10</v>
      </c>
      <c r="O295" s="12">
        <f>VLOOKUP($B295,'[1]METAS 2019'!$D$4:$Q$843,14,0)</f>
        <v>19</v>
      </c>
      <c r="P295" s="12">
        <f>VLOOKUP($B295,[2]ok!$AY$9:$CO$434,8,0)</f>
        <v>15</v>
      </c>
      <c r="Q295" s="12">
        <f>VLOOKUP($B295,[2]ok!$AY$9:$CO$434,9,0)</f>
        <v>15</v>
      </c>
      <c r="R295" s="12">
        <f>VLOOKUP($B295,[2]ok!$AY$9:$CO$434,10,0)</f>
        <v>15</v>
      </c>
      <c r="S295" s="12">
        <f>VLOOKUP($B295,[2]ok!$AY$9:$CO$434,11,0)</f>
        <v>16</v>
      </c>
      <c r="T295" s="12">
        <f>VLOOKUP($B295,[2]ok!$AY$9:$CO$434,12,0)</f>
        <v>16</v>
      </c>
      <c r="U295" s="12">
        <f>VLOOKUP($B295,[2]ok!$AY$9:$CO$434,13,0)</f>
        <v>16</v>
      </c>
      <c r="V295" s="12">
        <f>VLOOKUP($B295,[2]ok!$AY$9:$CO$434,14,0)</f>
        <v>17</v>
      </c>
      <c r="W295" s="12">
        <f>VLOOKUP($B295,[2]ok!$AY$9:$CO$434,15,0)</f>
        <v>16</v>
      </c>
      <c r="X295" s="12">
        <f>VLOOKUP($B295,[2]ok!$AY$9:$CO$434,16,0)</f>
        <v>16</v>
      </c>
      <c r="Y295" s="12">
        <f>VLOOKUP($B295,[2]ok!$AY$9:$CO$434,17,0)</f>
        <v>16</v>
      </c>
      <c r="Z295" s="12">
        <f>VLOOKUP($B295,[2]ok!$AY$9:$CO$434,18,0)</f>
        <v>16</v>
      </c>
      <c r="AA295" s="12">
        <f>VLOOKUP($B295,[2]ok!$AY$9:$CO$434,19,0)</f>
        <v>15</v>
      </c>
      <c r="AB295" s="12">
        <f>VLOOKUP($B295,[2]ok!$AY$9:$CO$434,20,0)</f>
        <v>15</v>
      </c>
      <c r="AC295" s="12">
        <f>VLOOKUP($B295,[2]ok!$AY$9:$CO$434,21,0)</f>
        <v>14</v>
      </c>
      <c r="AD295" s="12">
        <f>VLOOKUP($B295,[2]ok!$AY$9:$CO$434,22,0)</f>
        <v>59</v>
      </c>
      <c r="AE295" s="12">
        <f>VLOOKUP($B295,[2]ok!$AY$9:$CO$434,23,0)</f>
        <v>53</v>
      </c>
      <c r="AF295" s="12">
        <f>VLOOKUP($B295,[2]ok!$AY$9:$CO$434,24,0)</f>
        <v>63</v>
      </c>
      <c r="AG295" s="12">
        <f>VLOOKUP($B295,[2]ok!$AY$9:$CO$434,25,0)</f>
        <v>56</v>
      </c>
      <c r="AH295" s="12">
        <f>VLOOKUP($B295,[2]ok!$AY$9:$CO$434,26,0)</f>
        <v>47</v>
      </c>
      <c r="AI295" s="12">
        <f>VLOOKUP($B295,[2]ok!$AY$9:$CO$434,27,0)</f>
        <v>44</v>
      </c>
      <c r="AJ295" s="12">
        <f>VLOOKUP($B295,[2]ok!$AY$9:$CO$434,28,0)</f>
        <v>32</v>
      </c>
      <c r="AK295" s="12">
        <f>VLOOKUP($B295,[2]ok!$AY$9:$CO$434,29,0)</f>
        <v>28</v>
      </c>
      <c r="AL295" s="12">
        <f>VLOOKUP($B295,[2]ok!$AY$9:$CO$434,30,0)</f>
        <v>23</v>
      </c>
      <c r="AM295" s="12">
        <f>VLOOKUP($B295,[2]ok!$AY$9:$CO$434,31,0)</f>
        <v>18</v>
      </c>
      <c r="AN295" s="12">
        <f>VLOOKUP($B295,[2]ok!$AY$9:$CO$434,32,0)</f>
        <v>12</v>
      </c>
      <c r="AO295" s="12">
        <f>VLOOKUP($B295,[2]ok!$AY$9:$CO$434,33,0)</f>
        <v>11</v>
      </c>
      <c r="AP295" s="12">
        <f>VLOOKUP($B295,[2]ok!$AY$9:$CO$434,34,0)</f>
        <v>8</v>
      </c>
      <c r="AQ295" s="12">
        <f>VLOOKUP($B295,[2]ok!$AY$9:$CO$434,39,0)</f>
        <v>409</v>
      </c>
      <c r="AR295" s="12">
        <f>VLOOKUP($B295,[2]ok!$AY$9:$CO$434,40,0)</f>
        <v>41</v>
      </c>
      <c r="AS295" s="12">
        <f>VLOOKUP($B295,[2]ok!$AY$9:$CO$434,41,0)</f>
        <v>41</v>
      </c>
      <c r="AT295" s="12">
        <f>VLOOKUP($B295,[2]ok!$AY$9:$CO$434,42,0)</f>
        <v>177</v>
      </c>
      <c r="AU295" s="12">
        <f>VLOOKUP($B295,[2]ok!$AY$9:$CO$434,43,0)</f>
        <v>15</v>
      </c>
    </row>
    <row r="296" spans="1:47" s="10" customFormat="1" ht="12">
      <c r="A296" s="58">
        <v>295</v>
      </c>
      <c r="B296" s="58">
        <v>10271</v>
      </c>
      <c r="C296" s="59" t="s">
        <v>352</v>
      </c>
      <c r="D296" s="59" t="s">
        <v>345</v>
      </c>
      <c r="E296" s="59" t="s">
        <v>346</v>
      </c>
      <c r="F296" s="59" t="s">
        <v>349</v>
      </c>
      <c r="G296" s="12" t="s">
        <v>266</v>
      </c>
      <c r="H296" s="14">
        <f>B296</f>
        <v>10271</v>
      </c>
      <c r="I296" s="14">
        <f t="shared" si="75"/>
        <v>1261</v>
      </c>
      <c r="J296" s="12">
        <v>20</v>
      </c>
      <c r="K296" s="12">
        <v>26</v>
      </c>
      <c r="L296" s="12">
        <v>12</v>
      </c>
      <c r="M296" s="12">
        <v>15</v>
      </c>
      <c r="N296" s="12">
        <v>12</v>
      </c>
      <c r="O296" s="12">
        <f>VLOOKUP($B296,[2]ok!$AY$9:$CO$434,8,0)</f>
        <v>22</v>
      </c>
      <c r="P296" s="12">
        <f>VLOOKUP($B296,[2]ok!$AY$9:$CO$434,8,0)</f>
        <v>22</v>
      </c>
      <c r="Q296" s="12">
        <f>VLOOKUP($B296,[2]ok!$AY$9:$CO$434,9,0)</f>
        <v>22</v>
      </c>
      <c r="R296" s="12">
        <f>VLOOKUP($B296,[2]ok!$AY$9:$CO$434,10,0)</f>
        <v>23</v>
      </c>
      <c r="S296" s="12">
        <f>VLOOKUP($B296,[2]ok!$AY$9:$CO$434,11,0)</f>
        <v>24</v>
      </c>
      <c r="T296" s="12">
        <f>VLOOKUP($B296,[2]ok!$AY$9:$CO$434,12,0)</f>
        <v>25</v>
      </c>
      <c r="U296" s="12">
        <f>VLOOKUP($B296,[2]ok!$AY$9:$CO$434,13,0)</f>
        <v>26</v>
      </c>
      <c r="V296" s="12">
        <f>VLOOKUP($B296,[2]ok!$AY$9:$CO$434,14,0)</f>
        <v>27</v>
      </c>
      <c r="W296" s="12">
        <f>VLOOKUP($B296,[2]ok!$AY$9:$CO$434,15,0)</f>
        <v>26</v>
      </c>
      <c r="X296" s="12">
        <f>VLOOKUP($B296,[2]ok!$AY$9:$CO$434,16,0)</f>
        <v>25</v>
      </c>
      <c r="Y296" s="12">
        <f>VLOOKUP($B296,[2]ok!$AY$9:$CO$434,17,0)</f>
        <v>24</v>
      </c>
      <c r="Z296" s="12">
        <f>VLOOKUP($B296,[2]ok!$AY$9:$CO$434,18,0)</f>
        <v>24</v>
      </c>
      <c r="AA296" s="12">
        <f>VLOOKUP($B296,[2]ok!$AY$9:$CO$434,19,0)</f>
        <v>23</v>
      </c>
      <c r="AB296" s="12">
        <f>VLOOKUP($B296,[2]ok!$AY$9:$CO$434,20,0)</f>
        <v>22</v>
      </c>
      <c r="AC296" s="12">
        <f>VLOOKUP($B296,[2]ok!$AY$9:$CO$434,21,0)</f>
        <v>21</v>
      </c>
      <c r="AD296" s="12">
        <f>VLOOKUP($B296,[2]ok!$AY$9:$CO$434,22,0)</f>
        <v>96</v>
      </c>
      <c r="AE296" s="12">
        <f>VLOOKUP($B296,[2]ok!$AY$9:$CO$434,23,0)</f>
        <v>95</v>
      </c>
      <c r="AF296" s="12">
        <f>VLOOKUP($B296,[2]ok!$AY$9:$CO$434,24,0)</f>
        <v>104</v>
      </c>
      <c r="AG296" s="12">
        <f>VLOOKUP($B296,[2]ok!$AY$9:$CO$434,25,0)</f>
        <v>100</v>
      </c>
      <c r="AH296" s="12">
        <f>VLOOKUP($B296,[2]ok!$AY$9:$CO$434,26,0)</f>
        <v>82</v>
      </c>
      <c r="AI296" s="12">
        <f>VLOOKUP($B296,[2]ok!$AY$9:$CO$434,27,0)</f>
        <v>78</v>
      </c>
      <c r="AJ296" s="12">
        <f>VLOOKUP($B296,[2]ok!$AY$9:$CO$434,28,0)</f>
        <v>59</v>
      </c>
      <c r="AK296" s="12">
        <f>VLOOKUP($B296,[2]ok!$AY$9:$CO$434,29,0)</f>
        <v>52</v>
      </c>
      <c r="AL296" s="12">
        <f>VLOOKUP($B296,[2]ok!$AY$9:$CO$434,30,0)</f>
        <v>45</v>
      </c>
      <c r="AM296" s="12">
        <f>VLOOKUP($B296,[2]ok!$AY$9:$CO$434,31,0)</f>
        <v>39</v>
      </c>
      <c r="AN296" s="12">
        <f>VLOOKUP($B296,[2]ok!$AY$9:$CO$434,32,0)</f>
        <v>32</v>
      </c>
      <c r="AO296" s="12">
        <f>VLOOKUP($B296,[2]ok!$AY$9:$CO$434,33,0)</f>
        <v>22</v>
      </c>
      <c r="AP296" s="12">
        <f>VLOOKUP($B296,[2]ok!$AY$9:$CO$434,34,0)</f>
        <v>16</v>
      </c>
      <c r="AQ296" s="12">
        <f>VLOOKUP($B296,[2]ok!$AY$9:$CO$434,39,0)</f>
        <v>695</v>
      </c>
      <c r="AR296" s="12">
        <f>VLOOKUP($B296,[2]ok!$AY$9:$CO$434,40,0)</f>
        <v>62</v>
      </c>
      <c r="AS296" s="12">
        <f>VLOOKUP($B296,[2]ok!$AY$9:$CO$434,41,0)</f>
        <v>59</v>
      </c>
      <c r="AT296" s="12">
        <f>VLOOKUP($B296,[2]ok!$AY$9:$CO$434,42,0)</f>
        <v>307</v>
      </c>
      <c r="AU296" s="12">
        <f>VLOOKUP($B296,[2]ok!$AY$9:$CO$434,43,0)</f>
        <v>0</v>
      </c>
    </row>
    <row r="297" spans="1:47" s="10" customFormat="1" ht="12">
      <c r="A297" s="72">
        <v>296</v>
      </c>
      <c r="B297" s="72"/>
      <c r="C297" s="71" t="s">
        <v>1130</v>
      </c>
      <c r="D297" s="71" t="s">
        <v>1130</v>
      </c>
      <c r="E297" s="71" t="s">
        <v>1130</v>
      </c>
      <c r="F297" s="71" t="s">
        <v>1130</v>
      </c>
      <c r="G297" s="104" t="s">
        <v>1214</v>
      </c>
      <c r="H297" s="72"/>
      <c r="I297" s="72">
        <f t="shared" si="75"/>
        <v>141012</v>
      </c>
      <c r="J297" s="71">
        <f t="shared" ref="J297:O297" si="84">J298+J426</f>
        <v>2002</v>
      </c>
      <c r="K297" s="71">
        <f t="shared" si="84"/>
        <v>2105</v>
      </c>
      <c r="L297" s="71">
        <f t="shared" si="84"/>
        <v>2007</v>
      </c>
      <c r="M297" s="71">
        <f t="shared" si="84"/>
        <v>2134</v>
      </c>
      <c r="N297" s="71">
        <f t="shared" si="84"/>
        <v>2237</v>
      </c>
      <c r="O297" s="71">
        <f t="shared" si="84"/>
        <v>2375</v>
      </c>
      <c r="P297" s="71">
        <f t="shared" ref="P297:AU297" si="85">P298+P426</f>
        <v>2426</v>
      </c>
      <c r="Q297" s="71">
        <f t="shared" si="85"/>
        <v>2653</v>
      </c>
      <c r="R297" s="71">
        <f t="shared" si="85"/>
        <v>2615</v>
      </c>
      <c r="S297" s="71">
        <f t="shared" si="85"/>
        <v>2654</v>
      </c>
      <c r="T297" s="71">
        <f t="shared" si="85"/>
        <v>2780</v>
      </c>
      <c r="U297" s="71">
        <f t="shared" si="85"/>
        <v>2646</v>
      </c>
      <c r="V297" s="71">
        <f t="shared" si="85"/>
        <v>3047</v>
      </c>
      <c r="W297" s="71">
        <f t="shared" si="85"/>
        <v>3171</v>
      </c>
      <c r="X297" s="71">
        <f t="shared" si="85"/>
        <v>3007</v>
      </c>
      <c r="Y297" s="71">
        <f t="shared" si="85"/>
        <v>3006</v>
      </c>
      <c r="Z297" s="71">
        <f t="shared" si="85"/>
        <v>2921</v>
      </c>
      <c r="AA297" s="71">
        <f t="shared" si="85"/>
        <v>2841</v>
      </c>
      <c r="AB297" s="71">
        <f t="shared" si="85"/>
        <v>2843</v>
      </c>
      <c r="AC297" s="71">
        <f t="shared" si="85"/>
        <v>2755</v>
      </c>
      <c r="AD297" s="71">
        <f t="shared" si="85"/>
        <v>12731</v>
      </c>
      <c r="AE297" s="71">
        <f t="shared" si="85"/>
        <v>10295</v>
      </c>
      <c r="AF297" s="71">
        <f t="shared" si="85"/>
        <v>9799</v>
      </c>
      <c r="AG297" s="71">
        <f t="shared" si="85"/>
        <v>9527</v>
      </c>
      <c r="AH297" s="71">
        <f t="shared" si="85"/>
        <v>8898</v>
      </c>
      <c r="AI297" s="71">
        <f t="shared" si="85"/>
        <v>7800</v>
      </c>
      <c r="AJ297" s="71">
        <f t="shared" si="85"/>
        <v>6978</v>
      </c>
      <c r="AK297" s="71">
        <f t="shared" si="85"/>
        <v>5638</v>
      </c>
      <c r="AL297" s="71">
        <f t="shared" si="85"/>
        <v>4607</v>
      </c>
      <c r="AM297" s="71">
        <f t="shared" si="85"/>
        <v>3735</v>
      </c>
      <c r="AN297" s="71">
        <f t="shared" si="85"/>
        <v>3072</v>
      </c>
      <c r="AO297" s="71">
        <f t="shared" si="85"/>
        <v>2400</v>
      </c>
      <c r="AP297" s="71">
        <f t="shared" si="85"/>
        <v>3307</v>
      </c>
      <c r="AQ297" s="71">
        <f t="shared" si="85"/>
        <v>71912</v>
      </c>
      <c r="AR297" s="71">
        <f t="shared" si="85"/>
        <v>7471</v>
      </c>
      <c r="AS297" s="71">
        <f t="shared" si="85"/>
        <v>7323</v>
      </c>
      <c r="AT297" s="71">
        <f t="shared" si="85"/>
        <v>30120</v>
      </c>
      <c r="AU297" s="71">
        <f t="shared" si="85"/>
        <v>2022</v>
      </c>
    </row>
    <row r="298" spans="1:47" s="10" customFormat="1" ht="12">
      <c r="A298" s="31">
        <v>297</v>
      </c>
      <c r="B298" s="31"/>
      <c r="C298" s="8" t="s">
        <v>1130</v>
      </c>
      <c r="D298" s="8" t="s">
        <v>723</v>
      </c>
      <c r="E298" s="8" t="s">
        <v>723</v>
      </c>
      <c r="F298" s="8" t="s">
        <v>723</v>
      </c>
      <c r="G298" s="37" t="s">
        <v>1214</v>
      </c>
      <c r="H298" s="31"/>
      <c r="I298" s="31">
        <f t="shared" si="75"/>
        <v>97456</v>
      </c>
      <c r="J298" s="8">
        <f t="shared" ref="J298:O298" si="86">J299+J301+J303+J314+J336+J349+J370+J386+J412</f>
        <v>1421</v>
      </c>
      <c r="K298" s="8">
        <f t="shared" si="86"/>
        <v>1492</v>
      </c>
      <c r="L298" s="8">
        <f t="shared" si="86"/>
        <v>1386</v>
      </c>
      <c r="M298" s="8">
        <f t="shared" si="86"/>
        <v>1534</v>
      </c>
      <c r="N298" s="8">
        <f t="shared" si="86"/>
        <v>1552</v>
      </c>
      <c r="O298" s="8">
        <f t="shared" si="86"/>
        <v>1695</v>
      </c>
      <c r="P298" s="8">
        <f t="shared" ref="P298:AU298" si="87">P299+P301+P303+P314+P336+P349+P370+P386+P412</f>
        <v>1744</v>
      </c>
      <c r="Q298" s="8">
        <f t="shared" si="87"/>
        <v>1825</v>
      </c>
      <c r="R298" s="8">
        <f t="shared" si="87"/>
        <v>1816</v>
      </c>
      <c r="S298" s="8">
        <f t="shared" si="87"/>
        <v>1793</v>
      </c>
      <c r="T298" s="8">
        <f t="shared" si="87"/>
        <v>1897</v>
      </c>
      <c r="U298" s="8">
        <f t="shared" si="87"/>
        <v>1806</v>
      </c>
      <c r="V298" s="8">
        <f t="shared" si="87"/>
        <v>2096</v>
      </c>
      <c r="W298" s="8">
        <f t="shared" si="87"/>
        <v>2160</v>
      </c>
      <c r="X298" s="8">
        <f t="shared" si="87"/>
        <v>2047</v>
      </c>
      <c r="Y298" s="8">
        <f t="shared" si="87"/>
        <v>2013</v>
      </c>
      <c r="Z298" s="8">
        <f t="shared" si="87"/>
        <v>1992</v>
      </c>
      <c r="AA298" s="8">
        <f t="shared" si="87"/>
        <v>1923</v>
      </c>
      <c r="AB298" s="8">
        <f t="shared" si="87"/>
        <v>1939</v>
      </c>
      <c r="AC298" s="8">
        <f t="shared" si="87"/>
        <v>1876</v>
      </c>
      <c r="AD298" s="8">
        <f t="shared" si="87"/>
        <v>8943</v>
      </c>
      <c r="AE298" s="8">
        <f t="shared" si="87"/>
        <v>7517</v>
      </c>
      <c r="AF298" s="8">
        <f t="shared" si="87"/>
        <v>6925</v>
      </c>
      <c r="AG298" s="8">
        <f t="shared" si="87"/>
        <v>6757</v>
      </c>
      <c r="AH298" s="8">
        <f t="shared" si="87"/>
        <v>6166</v>
      </c>
      <c r="AI298" s="8">
        <f t="shared" si="87"/>
        <v>5274</v>
      </c>
      <c r="AJ298" s="8">
        <f t="shared" si="87"/>
        <v>4674</v>
      </c>
      <c r="AK298" s="8">
        <f t="shared" si="87"/>
        <v>3799</v>
      </c>
      <c r="AL298" s="8">
        <f t="shared" si="87"/>
        <v>3035</v>
      </c>
      <c r="AM298" s="8">
        <f t="shared" si="87"/>
        <v>2485</v>
      </c>
      <c r="AN298" s="8">
        <f t="shared" si="87"/>
        <v>2064</v>
      </c>
      <c r="AO298" s="8">
        <f t="shared" si="87"/>
        <v>1605</v>
      </c>
      <c r="AP298" s="8">
        <f t="shared" si="87"/>
        <v>2205</v>
      </c>
      <c r="AQ298" s="8">
        <f t="shared" si="87"/>
        <v>49703</v>
      </c>
      <c r="AR298" s="8">
        <f t="shared" si="87"/>
        <v>5102</v>
      </c>
      <c r="AS298" s="8">
        <f t="shared" si="87"/>
        <v>4966</v>
      </c>
      <c r="AT298" s="8">
        <f t="shared" si="87"/>
        <v>21205</v>
      </c>
      <c r="AU298" s="8">
        <f t="shared" si="87"/>
        <v>1410</v>
      </c>
    </row>
    <row r="299" spans="1:47" s="10" customFormat="1" ht="12">
      <c r="A299" s="70">
        <v>298</v>
      </c>
      <c r="B299" s="70"/>
      <c r="C299" s="73" t="s">
        <v>1130</v>
      </c>
      <c r="D299" s="73" t="s">
        <v>723</v>
      </c>
      <c r="E299" s="73" t="s">
        <v>436</v>
      </c>
      <c r="F299" s="73" t="s">
        <v>436</v>
      </c>
      <c r="G299" s="73" t="s">
        <v>1214</v>
      </c>
      <c r="H299" s="70"/>
      <c r="I299" s="70">
        <f t="shared" si="75"/>
        <v>14735</v>
      </c>
      <c r="J299" s="73">
        <f>SUM(J300)</f>
        <v>143</v>
      </c>
      <c r="K299" s="73">
        <f t="shared" ref="K299:AU299" si="88">SUM(K300)</f>
        <v>169</v>
      </c>
      <c r="L299" s="73">
        <f t="shared" si="88"/>
        <v>173</v>
      </c>
      <c r="M299" s="73">
        <f t="shared" si="88"/>
        <v>197</v>
      </c>
      <c r="N299" s="73">
        <f t="shared" si="88"/>
        <v>188</v>
      </c>
      <c r="O299" s="73">
        <f t="shared" si="88"/>
        <v>216</v>
      </c>
      <c r="P299" s="73">
        <f t="shared" si="88"/>
        <v>215</v>
      </c>
      <c r="Q299" s="73">
        <f t="shared" si="88"/>
        <v>215</v>
      </c>
      <c r="R299" s="73">
        <f t="shared" si="88"/>
        <v>211</v>
      </c>
      <c r="S299" s="73">
        <f t="shared" si="88"/>
        <v>207</v>
      </c>
      <c r="T299" s="73">
        <f t="shared" si="88"/>
        <v>198</v>
      </c>
      <c r="U299" s="73">
        <f t="shared" si="88"/>
        <v>152</v>
      </c>
      <c r="V299" s="73">
        <f t="shared" si="88"/>
        <v>152</v>
      </c>
      <c r="W299" s="73">
        <f t="shared" si="88"/>
        <v>152</v>
      </c>
      <c r="X299" s="73">
        <f t="shared" si="88"/>
        <v>152</v>
      </c>
      <c r="Y299" s="73">
        <f t="shared" si="88"/>
        <v>203</v>
      </c>
      <c r="Z299" s="73">
        <f t="shared" si="88"/>
        <v>203</v>
      </c>
      <c r="AA299" s="73">
        <f t="shared" si="88"/>
        <v>203</v>
      </c>
      <c r="AB299" s="73">
        <f t="shared" si="88"/>
        <v>244</v>
      </c>
      <c r="AC299" s="73">
        <f t="shared" si="88"/>
        <v>241</v>
      </c>
      <c r="AD299" s="73">
        <f t="shared" si="88"/>
        <v>1653</v>
      </c>
      <c r="AE299" s="73">
        <f t="shared" si="88"/>
        <v>1658</v>
      </c>
      <c r="AF299" s="73">
        <f t="shared" si="88"/>
        <v>1495</v>
      </c>
      <c r="AG299" s="73">
        <f t="shared" si="88"/>
        <v>1495</v>
      </c>
      <c r="AH299" s="73">
        <f t="shared" si="88"/>
        <v>1160</v>
      </c>
      <c r="AI299" s="73">
        <f t="shared" si="88"/>
        <v>1160</v>
      </c>
      <c r="AJ299" s="73">
        <f t="shared" si="88"/>
        <v>710</v>
      </c>
      <c r="AK299" s="73">
        <f t="shared" si="88"/>
        <v>710</v>
      </c>
      <c r="AL299" s="73">
        <f t="shared" si="88"/>
        <v>320</v>
      </c>
      <c r="AM299" s="73">
        <f t="shared" si="88"/>
        <v>184</v>
      </c>
      <c r="AN299" s="73">
        <f t="shared" si="88"/>
        <v>160</v>
      </c>
      <c r="AO299" s="73">
        <f t="shared" si="88"/>
        <v>70</v>
      </c>
      <c r="AP299" s="73">
        <f t="shared" si="88"/>
        <v>126</v>
      </c>
      <c r="AQ299" s="73">
        <f t="shared" si="88"/>
        <v>7515</v>
      </c>
      <c r="AR299" s="73">
        <f t="shared" si="88"/>
        <v>411</v>
      </c>
      <c r="AS299" s="73">
        <f t="shared" si="88"/>
        <v>558</v>
      </c>
      <c r="AT299" s="73">
        <f t="shared" si="88"/>
        <v>4397</v>
      </c>
      <c r="AU299" s="73">
        <f t="shared" si="88"/>
        <v>0</v>
      </c>
    </row>
    <row r="300" spans="1:47" s="23" customFormat="1" ht="12">
      <c r="A300" s="58">
        <v>299</v>
      </c>
      <c r="B300" s="58">
        <v>15233</v>
      </c>
      <c r="C300" s="59" t="s">
        <v>1130</v>
      </c>
      <c r="D300" s="59" t="s">
        <v>723</v>
      </c>
      <c r="E300" s="59" t="s">
        <v>436</v>
      </c>
      <c r="F300" s="59" t="s">
        <v>1113</v>
      </c>
      <c r="G300" s="12" t="s">
        <v>283</v>
      </c>
      <c r="H300" s="14">
        <f>B300</f>
        <v>15233</v>
      </c>
      <c r="I300" s="14">
        <f t="shared" si="75"/>
        <v>14735</v>
      </c>
      <c r="J300" s="12">
        <f>VLOOKUP($B300,'[3]POBLAC SIN ESSALUD CUADRO MANDO'!$G$3:$DY$188,2,0)</f>
        <v>143</v>
      </c>
      <c r="K300" s="12">
        <f>VLOOKUP($B300,'[3]POBLAC SIN ESSALUD CUADRO MANDO'!$G$3:$DY$188,3,0)</f>
        <v>169</v>
      </c>
      <c r="L300" s="12">
        <f>VLOOKUP($B300,'[3]POBLAC SIN ESSALUD CUADRO MANDO'!$G$3:$DY$188,4,0)</f>
        <v>173</v>
      </c>
      <c r="M300" s="12">
        <f>VLOOKUP($B300,'[3]POBLAC SIN ESSALUD CUADRO MANDO'!$G$3:$DY$188,5,0)</f>
        <v>197</v>
      </c>
      <c r="N300" s="12">
        <f>VLOOKUP($B300,'[3]POBLAC SIN ESSALUD CUADRO MANDO'!$G$3:$DY$188,6,0)</f>
        <v>188</v>
      </c>
      <c r="O300" s="12">
        <f>VLOOKUP($B300,'[3]POBLAC SIN ESSALUD CUADRO MANDO'!$G$3:$DY$188,7,0)</f>
        <v>216</v>
      </c>
      <c r="P300" s="12">
        <f>VLOOKUP($B300,'[3]POBLAC SIN ESSALUD CUADRO MANDO'!$G$3:$DY$188,8,0)</f>
        <v>215</v>
      </c>
      <c r="Q300" s="12">
        <f>VLOOKUP($B300,'[3]POBLAC SIN ESSALUD CUADRO MANDO'!$G$3:$DY$188,9,0)</f>
        <v>215</v>
      </c>
      <c r="R300" s="12">
        <f>VLOOKUP($B300,'[3]POBLAC SIN ESSALUD CUADRO MANDO'!$G$3:$DY$188,10,0)</f>
        <v>211</v>
      </c>
      <c r="S300" s="12">
        <f>VLOOKUP($B300,'[3]POBLAC SIN ESSALUD CUADRO MANDO'!$G$3:$DY$188,11,0)</f>
        <v>207</v>
      </c>
      <c r="T300" s="12">
        <f>VLOOKUP($B300,'[3]POBLAC SIN ESSALUD CUADRO MANDO'!$G$3:$DY$188,12,0)</f>
        <v>198</v>
      </c>
      <c r="U300" s="12">
        <f>VLOOKUP($B300,'[3]POBLAC SIN ESSALUD CUADRO MANDO'!$G$3:$DY$188,13,0)</f>
        <v>152</v>
      </c>
      <c r="V300" s="12">
        <f>VLOOKUP($B300,'[3]POBLAC SIN ESSALUD CUADRO MANDO'!$G$3:$DY$188,14,0)</f>
        <v>152</v>
      </c>
      <c r="W300" s="12">
        <f>VLOOKUP($B300,'[3]POBLAC SIN ESSALUD CUADRO MANDO'!$G$3:$DY$188,15,0)</f>
        <v>152</v>
      </c>
      <c r="X300" s="12">
        <f>VLOOKUP($B300,'[3]POBLAC SIN ESSALUD CUADRO MANDO'!$G$3:$DY$188,16,0)</f>
        <v>152</v>
      </c>
      <c r="Y300" s="12">
        <f>VLOOKUP($B300,'[3]POBLAC SIN ESSALUD CUADRO MANDO'!$G$3:$DY$188,17,0)</f>
        <v>203</v>
      </c>
      <c r="Z300" s="12">
        <f>VLOOKUP($B300,'[3]POBLAC SIN ESSALUD CUADRO MANDO'!$G$3:$DY$188,18,0)</f>
        <v>203</v>
      </c>
      <c r="AA300" s="12">
        <f>VLOOKUP($B300,'[3]POBLAC SIN ESSALUD CUADRO MANDO'!$G$3:$DY$188,19,0)</f>
        <v>203</v>
      </c>
      <c r="AB300" s="12">
        <f>VLOOKUP($B300,'[3]POBLAC SIN ESSALUD CUADRO MANDO'!$G$3:$DY$188,20,0)</f>
        <v>244</v>
      </c>
      <c r="AC300" s="12">
        <f>VLOOKUP($B300,'[3]POBLAC SIN ESSALUD CUADRO MANDO'!$G$3:$DY$188,21,0)</f>
        <v>241</v>
      </c>
      <c r="AD300" s="12">
        <f>VLOOKUP($B300,'[3]POBLAC SIN ESSALUD CUADRO MANDO'!$G$3:$DY$188,110,0)</f>
        <v>1653</v>
      </c>
      <c r="AE300" s="12">
        <f>VLOOKUP($B300,'[3]POBLAC SIN ESSALUD CUADRO MANDO'!$G$3:$DY$188,111,0)</f>
        <v>1658</v>
      </c>
      <c r="AF300" s="12">
        <f>VLOOKUP($B300,'[3]POBLAC SIN ESSALUD CUADRO MANDO'!$G$3:$DY$188,112,0)</f>
        <v>1495</v>
      </c>
      <c r="AG300" s="12">
        <f>VLOOKUP($B300,'[3]POBLAC SIN ESSALUD CUADRO MANDO'!$G$3:$DY$188,113,0)</f>
        <v>1495</v>
      </c>
      <c r="AH300" s="12">
        <f>VLOOKUP($B300,'[3]POBLAC SIN ESSALUD CUADRO MANDO'!$G$3:$DY$188,114,0)</f>
        <v>1160</v>
      </c>
      <c r="AI300" s="12">
        <f>VLOOKUP($B300,'[3]POBLAC SIN ESSALUD CUADRO MANDO'!$G$3:$DY$188,115,0)</f>
        <v>1160</v>
      </c>
      <c r="AJ300" s="12">
        <f>VLOOKUP($B300,'[3]POBLAC SIN ESSALUD CUADRO MANDO'!$G$3:$DY$188,116,0)</f>
        <v>710</v>
      </c>
      <c r="AK300" s="12">
        <f>VLOOKUP($B300,'[3]POBLAC SIN ESSALUD CUADRO MANDO'!$G$3:$DY$188,117,0)</f>
        <v>710</v>
      </c>
      <c r="AL300" s="12">
        <f>VLOOKUP($B300,'[3]POBLAC SIN ESSALUD CUADRO MANDO'!$G$3:$DY$188,118,0)</f>
        <v>320</v>
      </c>
      <c r="AM300" s="12">
        <f>VLOOKUP($B300,'[3]POBLAC SIN ESSALUD CUADRO MANDO'!$G$3:$DY$188,119,0)</f>
        <v>184</v>
      </c>
      <c r="AN300" s="12">
        <f>VLOOKUP($B300,'[3]POBLAC SIN ESSALUD CUADRO MANDO'!$G$3:$DY$188,120,0)</f>
        <v>160</v>
      </c>
      <c r="AO300" s="12">
        <f>VLOOKUP($B300,'[3]POBLAC SIN ESSALUD CUADRO MANDO'!$G$3:$DY$188,121,0)</f>
        <v>70</v>
      </c>
      <c r="AP300" s="12">
        <f>VLOOKUP($B300,'[3]POBLAC SIN ESSALUD CUADRO MANDO'!$G$3:$DY$188,122,0)</f>
        <v>126</v>
      </c>
      <c r="AQ300" s="74">
        <f>VLOOKUP($B300,'[4]POB-2019'!$K$6:$BD$190,42,0)</f>
        <v>7515</v>
      </c>
      <c r="AR300" s="74">
        <f>VLOOKUP($B300,'[4]POB-2019'!$K$6:$BD$190,43,0)</f>
        <v>411</v>
      </c>
      <c r="AS300" s="74">
        <f>VLOOKUP($B300,'[4]POB-2019'!$K$6:$BD$190,44,0)</f>
        <v>558</v>
      </c>
      <c r="AT300" s="74">
        <f>VLOOKUP($B300,'[4]POB-2019'!$K$6:$BD$190,45,0)</f>
        <v>4397</v>
      </c>
      <c r="AU300" s="12">
        <f>VLOOKUP($B300,'[3]POBLAC SIN ESSALUD CUADRO MANDO'!$G$3:$DY$188,123,0)</f>
        <v>0</v>
      </c>
    </row>
    <row r="301" spans="1:47" s="10" customFormat="1" ht="12">
      <c r="A301" s="70">
        <v>300</v>
      </c>
      <c r="B301" s="70"/>
      <c r="C301" s="75" t="s">
        <v>1130</v>
      </c>
      <c r="D301" s="75" t="s">
        <v>723</v>
      </c>
      <c r="E301" s="75" t="s">
        <v>436</v>
      </c>
      <c r="F301" s="75" t="s">
        <v>436</v>
      </c>
      <c r="G301" s="73" t="s">
        <v>1214</v>
      </c>
      <c r="H301" s="70"/>
      <c r="I301" s="70">
        <f t="shared" si="75"/>
        <v>6512</v>
      </c>
      <c r="J301" s="75">
        <f>SUM(J302)</f>
        <v>226</v>
      </c>
      <c r="K301" s="75">
        <f t="shared" ref="K301:AU301" si="89">SUM(K302)</f>
        <v>192</v>
      </c>
      <c r="L301" s="75">
        <f t="shared" si="89"/>
        <v>94</v>
      </c>
      <c r="M301" s="75">
        <f t="shared" si="89"/>
        <v>113</v>
      </c>
      <c r="N301" s="75">
        <f t="shared" si="89"/>
        <v>102</v>
      </c>
      <c r="O301" s="75">
        <f t="shared" si="89"/>
        <v>123</v>
      </c>
      <c r="P301" s="75">
        <f t="shared" si="89"/>
        <v>130</v>
      </c>
      <c r="Q301" s="75">
        <f t="shared" si="89"/>
        <v>147</v>
      </c>
      <c r="R301" s="75">
        <f t="shared" si="89"/>
        <v>130</v>
      </c>
      <c r="S301" s="75">
        <f t="shared" si="89"/>
        <v>140</v>
      </c>
      <c r="T301" s="75">
        <f t="shared" si="89"/>
        <v>150</v>
      </c>
      <c r="U301" s="75">
        <f t="shared" si="89"/>
        <v>177</v>
      </c>
      <c r="V301" s="75">
        <f t="shared" si="89"/>
        <v>220</v>
      </c>
      <c r="W301" s="75">
        <f t="shared" si="89"/>
        <v>232</v>
      </c>
      <c r="X301" s="75">
        <f t="shared" si="89"/>
        <v>202</v>
      </c>
      <c r="Y301" s="75">
        <f t="shared" si="89"/>
        <v>160</v>
      </c>
      <c r="Z301" s="75">
        <f t="shared" si="89"/>
        <v>162</v>
      </c>
      <c r="AA301" s="75">
        <f t="shared" si="89"/>
        <v>158</v>
      </c>
      <c r="AB301" s="75">
        <f t="shared" si="89"/>
        <v>193</v>
      </c>
      <c r="AC301" s="75">
        <f t="shared" si="89"/>
        <v>175</v>
      </c>
      <c r="AD301" s="75">
        <f t="shared" si="89"/>
        <v>609</v>
      </c>
      <c r="AE301" s="75">
        <f t="shared" si="89"/>
        <v>471</v>
      </c>
      <c r="AF301" s="75">
        <f t="shared" si="89"/>
        <v>180</v>
      </c>
      <c r="AG301" s="75">
        <f t="shared" si="89"/>
        <v>147</v>
      </c>
      <c r="AH301" s="75">
        <f t="shared" si="89"/>
        <v>184</v>
      </c>
      <c r="AI301" s="75">
        <f t="shared" si="89"/>
        <v>52</v>
      </c>
      <c r="AJ301" s="75">
        <f t="shared" si="89"/>
        <v>278</v>
      </c>
      <c r="AK301" s="75">
        <f t="shared" si="89"/>
        <v>139</v>
      </c>
      <c r="AL301" s="75">
        <f t="shared" si="89"/>
        <v>267</v>
      </c>
      <c r="AM301" s="75">
        <f t="shared" si="89"/>
        <v>258</v>
      </c>
      <c r="AN301" s="75">
        <f t="shared" si="89"/>
        <v>209</v>
      </c>
      <c r="AO301" s="75">
        <f t="shared" si="89"/>
        <v>126</v>
      </c>
      <c r="AP301" s="75">
        <f t="shared" si="89"/>
        <v>366</v>
      </c>
      <c r="AQ301" s="75">
        <f t="shared" si="89"/>
        <v>3321</v>
      </c>
      <c r="AR301" s="75">
        <f t="shared" si="89"/>
        <v>500</v>
      </c>
      <c r="AS301" s="75">
        <f t="shared" si="89"/>
        <v>432</v>
      </c>
      <c r="AT301" s="75">
        <f t="shared" si="89"/>
        <v>838</v>
      </c>
      <c r="AU301" s="75">
        <f t="shared" si="89"/>
        <v>335</v>
      </c>
    </row>
    <row r="302" spans="1:47" s="23" customFormat="1" ht="12">
      <c r="A302" s="58">
        <v>301</v>
      </c>
      <c r="B302" s="58">
        <v>4981</v>
      </c>
      <c r="C302" s="59" t="s">
        <v>1130</v>
      </c>
      <c r="D302" s="59" t="s">
        <v>723</v>
      </c>
      <c r="E302" s="59" t="s">
        <v>436</v>
      </c>
      <c r="F302" s="59" t="s">
        <v>725</v>
      </c>
      <c r="G302" s="12" t="s">
        <v>310</v>
      </c>
      <c r="H302" s="14">
        <f>B302</f>
        <v>4981</v>
      </c>
      <c r="I302" s="14">
        <f t="shared" ref="I302" si="90">SUM(J302:AP302)</f>
        <v>6512</v>
      </c>
      <c r="J302" s="12">
        <f>VLOOKUP($B302,'[3]POBLAC SIN ESSALUD CUADRO MANDO'!$G$3:$DY$188,2,0)</f>
        <v>226</v>
      </c>
      <c r="K302" s="12">
        <f>VLOOKUP($B302,'[3]POBLAC SIN ESSALUD CUADRO MANDO'!$G$3:$DY$188,3,0)</f>
        <v>192</v>
      </c>
      <c r="L302" s="12">
        <f>VLOOKUP($B302,'[3]POBLAC SIN ESSALUD CUADRO MANDO'!$G$3:$DY$188,4,0)</f>
        <v>94</v>
      </c>
      <c r="M302" s="12">
        <f>VLOOKUP($B302,'[3]POBLAC SIN ESSALUD CUADRO MANDO'!$G$3:$DY$188,5,0)</f>
        <v>113</v>
      </c>
      <c r="N302" s="12">
        <f>VLOOKUP($B302,'[3]POBLAC SIN ESSALUD CUADRO MANDO'!$G$3:$DY$188,6,0)</f>
        <v>102</v>
      </c>
      <c r="O302" s="12">
        <f>VLOOKUP($B302,'[3]POBLAC SIN ESSALUD CUADRO MANDO'!$G$3:$DY$188,7,0)</f>
        <v>123</v>
      </c>
      <c r="P302" s="12">
        <f>VLOOKUP($B302,'[3]POBLAC SIN ESSALUD CUADRO MANDO'!$G$3:$DY$188,8,0)</f>
        <v>130</v>
      </c>
      <c r="Q302" s="12">
        <f>VLOOKUP($B302,'[3]POBLAC SIN ESSALUD CUADRO MANDO'!$G$3:$DY$188,9,0)</f>
        <v>147</v>
      </c>
      <c r="R302" s="12">
        <f>VLOOKUP($B302,'[3]POBLAC SIN ESSALUD CUADRO MANDO'!$G$3:$DY$188,10,0)</f>
        <v>130</v>
      </c>
      <c r="S302" s="12">
        <f>VLOOKUP($B302,'[3]POBLAC SIN ESSALUD CUADRO MANDO'!$G$3:$DY$188,11,0)</f>
        <v>140</v>
      </c>
      <c r="T302" s="12">
        <f>VLOOKUP($B302,'[3]POBLAC SIN ESSALUD CUADRO MANDO'!$G$3:$DY$188,12,0)</f>
        <v>150</v>
      </c>
      <c r="U302" s="12">
        <f>VLOOKUP($B302,'[3]POBLAC SIN ESSALUD CUADRO MANDO'!$G$3:$DY$188,13,0)</f>
        <v>177</v>
      </c>
      <c r="V302" s="12">
        <f>VLOOKUP($B302,'[3]POBLAC SIN ESSALUD CUADRO MANDO'!$G$3:$DY$188,14,0)</f>
        <v>220</v>
      </c>
      <c r="W302" s="12">
        <f>VLOOKUP($B302,'[3]POBLAC SIN ESSALUD CUADRO MANDO'!$G$3:$DY$188,15,0)</f>
        <v>232</v>
      </c>
      <c r="X302" s="12">
        <f>VLOOKUP($B302,'[3]POBLAC SIN ESSALUD CUADRO MANDO'!$G$3:$DY$188,16,0)</f>
        <v>202</v>
      </c>
      <c r="Y302" s="12">
        <f>VLOOKUP($B302,'[3]POBLAC SIN ESSALUD CUADRO MANDO'!$G$3:$DY$188,17,0)</f>
        <v>160</v>
      </c>
      <c r="Z302" s="12">
        <f>VLOOKUP($B302,'[3]POBLAC SIN ESSALUD CUADRO MANDO'!$G$3:$DY$188,18,0)</f>
        <v>162</v>
      </c>
      <c r="AA302" s="12">
        <f>VLOOKUP($B302,'[3]POBLAC SIN ESSALUD CUADRO MANDO'!$G$3:$DY$188,19,0)</f>
        <v>158</v>
      </c>
      <c r="AB302" s="12">
        <f>VLOOKUP($B302,'[3]POBLAC SIN ESSALUD CUADRO MANDO'!$G$3:$DY$188,20,0)</f>
        <v>193</v>
      </c>
      <c r="AC302" s="12">
        <f>VLOOKUP($B302,'[3]POBLAC SIN ESSALUD CUADRO MANDO'!$G$3:$DY$188,21,0)</f>
        <v>175</v>
      </c>
      <c r="AD302" s="12">
        <f>VLOOKUP($B302,'[3]POBLAC SIN ESSALUD CUADRO MANDO'!$G$3:$DY$188,110,0)</f>
        <v>609</v>
      </c>
      <c r="AE302" s="12">
        <f>VLOOKUP($B302,'[3]POBLAC SIN ESSALUD CUADRO MANDO'!$G$3:$DY$188,111,0)</f>
        <v>471</v>
      </c>
      <c r="AF302" s="12">
        <f>VLOOKUP($B302,'[3]POBLAC SIN ESSALUD CUADRO MANDO'!$G$3:$DY$188,112,0)</f>
        <v>180</v>
      </c>
      <c r="AG302" s="12">
        <f>VLOOKUP($B302,'[3]POBLAC SIN ESSALUD CUADRO MANDO'!$G$3:$DY$188,113,0)</f>
        <v>147</v>
      </c>
      <c r="AH302" s="12">
        <f>VLOOKUP($B302,'[3]POBLAC SIN ESSALUD CUADRO MANDO'!$G$3:$DY$188,114,0)</f>
        <v>184</v>
      </c>
      <c r="AI302" s="12">
        <f>VLOOKUP($B302,'[3]POBLAC SIN ESSALUD CUADRO MANDO'!$G$3:$DY$188,115,0)</f>
        <v>52</v>
      </c>
      <c r="AJ302" s="12">
        <f>VLOOKUP($B302,'[3]POBLAC SIN ESSALUD CUADRO MANDO'!$G$3:$DY$188,116,0)</f>
        <v>278</v>
      </c>
      <c r="AK302" s="12">
        <f>VLOOKUP($B302,'[3]POBLAC SIN ESSALUD CUADRO MANDO'!$G$3:$DY$188,117,0)</f>
        <v>139</v>
      </c>
      <c r="AL302" s="12">
        <f>VLOOKUP($B302,'[3]POBLAC SIN ESSALUD CUADRO MANDO'!$G$3:$DY$188,118,0)</f>
        <v>267</v>
      </c>
      <c r="AM302" s="12">
        <f>VLOOKUP($B302,'[3]POBLAC SIN ESSALUD CUADRO MANDO'!$G$3:$DY$188,119,0)</f>
        <v>258</v>
      </c>
      <c r="AN302" s="12">
        <f>VLOOKUP($B302,'[3]POBLAC SIN ESSALUD CUADRO MANDO'!$G$3:$DY$188,120,0)</f>
        <v>209</v>
      </c>
      <c r="AO302" s="12">
        <f>VLOOKUP($B302,'[3]POBLAC SIN ESSALUD CUADRO MANDO'!$G$3:$DY$188,121,0)</f>
        <v>126</v>
      </c>
      <c r="AP302" s="12">
        <f>VLOOKUP($B302,'[3]POBLAC SIN ESSALUD CUADRO MANDO'!$G$3:$DY$188,122,0)</f>
        <v>366</v>
      </c>
      <c r="AQ302" s="74">
        <f>VLOOKUP($B302,'[4]POB-2019'!$K$6:$BD$190,42,0)</f>
        <v>3321</v>
      </c>
      <c r="AR302" s="74">
        <f>VLOOKUP($B302,'[4]POB-2019'!$K$6:$BD$190,43,0)</f>
        <v>500</v>
      </c>
      <c r="AS302" s="74">
        <f>VLOOKUP($B302,'[4]POB-2019'!$K$6:$BD$190,44,0)</f>
        <v>432</v>
      </c>
      <c r="AT302" s="74">
        <f>VLOOKUP($B302,'[4]POB-2019'!$K$6:$BD$190,45,0)</f>
        <v>838</v>
      </c>
      <c r="AU302" s="12">
        <f>VLOOKUP($B302,'[3]POBLAC SIN ESSALUD CUADRO MANDO'!$G$3:$DY$188,123,0)</f>
        <v>335</v>
      </c>
    </row>
    <row r="303" spans="1:47" s="23" customFormat="1" ht="12">
      <c r="A303" s="70">
        <v>302</v>
      </c>
      <c r="B303" s="70"/>
      <c r="C303" s="75" t="s">
        <v>1130</v>
      </c>
      <c r="D303" s="75" t="s">
        <v>723</v>
      </c>
      <c r="E303" s="75" t="s">
        <v>726</v>
      </c>
      <c r="F303" s="75" t="s">
        <v>726</v>
      </c>
      <c r="G303" s="73" t="s">
        <v>1214</v>
      </c>
      <c r="H303" s="70"/>
      <c r="I303" s="70">
        <f t="shared" si="75"/>
        <v>4663</v>
      </c>
      <c r="J303" s="73">
        <f>SUM(J304:J313)</f>
        <v>89</v>
      </c>
      <c r="K303" s="73">
        <f t="shared" ref="K303:AU303" si="91">SUM(K304:K313)</f>
        <v>87</v>
      </c>
      <c r="L303" s="73">
        <f t="shared" si="91"/>
        <v>91</v>
      </c>
      <c r="M303" s="73">
        <f t="shared" si="91"/>
        <v>81</v>
      </c>
      <c r="N303" s="73">
        <f t="shared" si="91"/>
        <v>90</v>
      </c>
      <c r="O303" s="73">
        <f t="shared" si="91"/>
        <v>95</v>
      </c>
      <c r="P303" s="73">
        <f t="shared" si="91"/>
        <v>94</v>
      </c>
      <c r="Q303" s="73">
        <f t="shared" si="91"/>
        <v>97</v>
      </c>
      <c r="R303" s="73">
        <f t="shared" si="91"/>
        <v>98</v>
      </c>
      <c r="S303" s="73">
        <f t="shared" si="91"/>
        <v>90</v>
      </c>
      <c r="T303" s="73">
        <f t="shared" si="91"/>
        <v>109</v>
      </c>
      <c r="U303" s="73">
        <f t="shared" si="91"/>
        <v>93</v>
      </c>
      <c r="V303" s="73">
        <f t="shared" si="91"/>
        <v>112</v>
      </c>
      <c r="W303" s="73">
        <f t="shared" si="91"/>
        <v>129</v>
      </c>
      <c r="X303" s="73">
        <f t="shared" si="91"/>
        <v>124</v>
      </c>
      <c r="Y303" s="73">
        <f t="shared" si="91"/>
        <v>108</v>
      </c>
      <c r="Z303" s="73">
        <f t="shared" si="91"/>
        <v>111</v>
      </c>
      <c r="AA303" s="73">
        <f t="shared" si="91"/>
        <v>106</v>
      </c>
      <c r="AB303" s="73">
        <f t="shared" si="91"/>
        <v>88</v>
      </c>
      <c r="AC303" s="73">
        <f t="shared" si="91"/>
        <v>81</v>
      </c>
      <c r="AD303" s="73">
        <f t="shared" si="91"/>
        <v>417</v>
      </c>
      <c r="AE303" s="73">
        <f t="shared" si="91"/>
        <v>307</v>
      </c>
      <c r="AF303" s="73">
        <f t="shared" si="91"/>
        <v>312</v>
      </c>
      <c r="AG303" s="73">
        <f t="shared" si="91"/>
        <v>280</v>
      </c>
      <c r="AH303" s="73">
        <f t="shared" si="91"/>
        <v>265</v>
      </c>
      <c r="AI303" s="73">
        <f t="shared" si="91"/>
        <v>207</v>
      </c>
      <c r="AJ303" s="73">
        <f t="shared" si="91"/>
        <v>219</v>
      </c>
      <c r="AK303" s="73">
        <f t="shared" si="91"/>
        <v>167</v>
      </c>
      <c r="AL303" s="73">
        <f t="shared" si="91"/>
        <v>130</v>
      </c>
      <c r="AM303" s="73">
        <f t="shared" si="91"/>
        <v>103</v>
      </c>
      <c r="AN303" s="73">
        <f t="shared" si="91"/>
        <v>91</v>
      </c>
      <c r="AO303" s="73">
        <f t="shared" si="91"/>
        <v>91</v>
      </c>
      <c r="AP303" s="73">
        <f t="shared" si="91"/>
        <v>101</v>
      </c>
      <c r="AQ303" s="73">
        <f t="shared" si="91"/>
        <v>2379</v>
      </c>
      <c r="AR303" s="73">
        <f t="shared" si="91"/>
        <v>289</v>
      </c>
      <c r="AS303" s="73">
        <f t="shared" si="91"/>
        <v>252</v>
      </c>
      <c r="AT303" s="73">
        <f t="shared" si="91"/>
        <v>912</v>
      </c>
      <c r="AU303" s="73">
        <f t="shared" si="91"/>
        <v>94</v>
      </c>
    </row>
    <row r="304" spans="1:47" s="23" customFormat="1" ht="12">
      <c r="A304" s="58">
        <v>303</v>
      </c>
      <c r="B304" s="58">
        <v>4959</v>
      </c>
      <c r="C304" s="59" t="s">
        <v>1130</v>
      </c>
      <c r="D304" s="59" t="s">
        <v>723</v>
      </c>
      <c r="E304" s="59" t="s">
        <v>726</v>
      </c>
      <c r="F304" s="59" t="s">
        <v>727</v>
      </c>
      <c r="G304" s="12" t="s">
        <v>283</v>
      </c>
      <c r="H304" s="14">
        <f t="shared" ref="H304:H313" si="92">B304</f>
        <v>4959</v>
      </c>
      <c r="I304" s="14">
        <f t="shared" ref="I304:I313" si="93">SUM(J304:AP304)</f>
        <v>1264</v>
      </c>
      <c r="J304" s="12">
        <f>VLOOKUP($B304,'[3]POBLAC SIN ESSALUD CUADRO MANDO'!$G$3:$DY$188,2,0)</f>
        <v>31</v>
      </c>
      <c r="K304" s="12">
        <f>VLOOKUP($B304,'[3]POBLAC SIN ESSALUD CUADRO MANDO'!$G$3:$DY$188,3,0)</f>
        <v>26</v>
      </c>
      <c r="L304" s="12">
        <f>VLOOKUP($B304,'[3]POBLAC SIN ESSALUD CUADRO MANDO'!$G$3:$DY$188,4,0)</f>
        <v>33</v>
      </c>
      <c r="M304" s="12">
        <f>VLOOKUP($B304,'[3]POBLAC SIN ESSALUD CUADRO MANDO'!$G$3:$DY$188,5,0)</f>
        <v>23</v>
      </c>
      <c r="N304" s="12">
        <f>VLOOKUP($B304,'[3]POBLAC SIN ESSALUD CUADRO MANDO'!$G$3:$DY$188,6,0)</f>
        <v>33</v>
      </c>
      <c r="O304" s="12">
        <f>VLOOKUP($B304,'[3]POBLAC SIN ESSALUD CUADRO MANDO'!$G$3:$DY$188,7,0)</f>
        <v>29</v>
      </c>
      <c r="P304" s="12">
        <f>VLOOKUP($B304,'[3]POBLAC SIN ESSALUD CUADRO MANDO'!$G$3:$DY$188,8,0)</f>
        <v>28</v>
      </c>
      <c r="Q304" s="12">
        <f>VLOOKUP($B304,'[3]POBLAC SIN ESSALUD CUADRO MANDO'!$G$3:$DY$188,9,0)</f>
        <v>29</v>
      </c>
      <c r="R304" s="12">
        <f>VLOOKUP($B304,'[3]POBLAC SIN ESSALUD CUADRO MANDO'!$G$3:$DY$188,10,0)</f>
        <v>30</v>
      </c>
      <c r="S304" s="12">
        <f>VLOOKUP($B304,'[3]POBLAC SIN ESSALUD CUADRO MANDO'!$G$3:$DY$188,11,0)</f>
        <v>27</v>
      </c>
      <c r="T304" s="12">
        <f>VLOOKUP($B304,'[3]POBLAC SIN ESSALUD CUADRO MANDO'!$G$3:$DY$188,12,0)</f>
        <v>33</v>
      </c>
      <c r="U304" s="12">
        <f>VLOOKUP($B304,'[3]POBLAC SIN ESSALUD CUADRO MANDO'!$G$3:$DY$188,13,0)</f>
        <v>28</v>
      </c>
      <c r="V304" s="12">
        <f>VLOOKUP($B304,'[3]POBLAC SIN ESSALUD CUADRO MANDO'!$G$3:$DY$188,14,0)</f>
        <v>34</v>
      </c>
      <c r="W304" s="12">
        <f>VLOOKUP($B304,'[3]POBLAC SIN ESSALUD CUADRO MANDO'!$G$3:$DY$188,15,0)</f>
        <v>39</v>
      </c>
      <c r="X304" s="12">
        <f>VLOOKUP($B304,'[3]POBLAC SIN ESSALUD CUADRO MANDO'!$G$3:$DY$188,16,0)</f>
        <v>38</v>
      </c>
      <c r="Y304" s="12">
        <f>VLOOKUP($B304,'[3]POBLAC SIN ESSALUD CUADRO MANDO'!$G$3:$DY$188,17,0)</f>
        <v>32</v>
      </c>
      <c r="Z304" s="12">
        <f>VLOOKUP($B304,'[3]POBLAC SIN ESSALUD CUADRO MANDO'!$G$3:$DY$188,18,0)</f>
        <v>33</v>
      </c>
      <c r="AA304" s="12">
        <f>VLOOKUP($B304,'[3]POBLAC SIN ESSALUD CUADRO MANDO'!$G$3:$DY$188,19,0)</f>
        <v>31</v>
      </c>
      <c r="AB304" s="12">
        <f>VLOOKUP($B304,'[3]POBLAC SIN ESSALUD CUADRO MANDO'!$G$3:$DY$188,20,0)</f>
        <v>24</v>
      </c>
      <c r="AC304" s="12">
        <f>VLOOKUP($B304,'[3]POBLAC SIN ESSALUD CUADRO MANDO'!$G$3:$DY$188,21,0)</f>
        <v>22</v>
      </c>
      <c r="AD304" s="12">
        <f>VLOOKUP($B304,'[3]POBLAC SIN ESSALUD CUADRO MANDO'!$G$3:$DY$188,110,0)</f>
        <v>74</v>
      </c>
      <c r="AE304" s="12">
        <f>VLOOKUP($B304,'[3]POBLAC SIN ESSALUD CUADRO MANDO'!$G$3:$DY$188,111,0)</f>
        <v>42</v>
      </c>
      <c r="AF304" s="12">
        <f>VLOOKUP($B304,'[3]POBLAC SIN ESSALUD CUADRO MANDO'!$G$3:$DY$188,112,0)</f>
        <v>80</v>
      </c>
      <c r="AG304" s="12">
        <f>VLOOKUP($B304,'[3]POBLAC SIN ESSALUD CUADRO MANDO'!$G$3:$DY$188,113,0)</f>
        <v>71</v>
      </c>
      <c r="AH304" s="12">
        <f>VLOOKUP($B304,'[3]POBLAC SIN ESSALUD CUADRO MANDO'!$G$3:$DY$188,114,0)</f>
        <v>68</v>
      </c>
      <c r="AI304" s="12">
        <f>VLOOKUP($B304,'[3]POBLAC SIN ESSALUD CUADRO MANDO'!$G$3:$DY$188,115,0)</f>
        <v>50</v>
      </c>
      <c r="AJ304" s="12">
        <f>VLOOKUP($B304,'[3]POBLAC SIN ESSALUD CUADRO MANDO'!$G$3:$DY$188,116,0)</f>
        <v>63</v>
      </c>
      <c r="AK304" s="12">
        <f>VLOOKUP($B304,'[3]POBLAC SIN ESSALUD CUADRO MANDO'!$G$3:$DY$188,117,0)</f>
        <v>47</v>
      </c>
      <c r="AL304" s="12">
        <f>VLOOKUP($B304,'[3]POBLAC SIN ESSALUD CUADRO MANDO'!$G$3:$DY$188,118,0)</f>
        <v>41</v>
      </c>
      <c r="AM304" s="12">
        <f>VLOOKUP($B304,'[3]POBLAC SIN ESSALUD CUADRO MANDO'!$G$3:$DY$188,119,0)</f>
        <v>34</v>
      </c>
      <c r="AN304" s="12">
        <f>VLOOKUP($B304,'[3]POBLAC SIN ESSALUD CUADRO MANDO'!$G$3:$DY$188,120,0)</f>
        <v>27</v>
      </c>
      <c r="AO304" s="12">
        <f>VLOOKUP($B304,'[3]POBLAC SIN ESSALUD CUADRO MANDO'!$G$3:$DY$188,121,0)</f>
        <v>27</v>
      </c>
      <c r="AP304" s="12">
        <f>VLOOKUP($B304,'[3]POBLAC SIN ESSALUD CUADRO MANDO'!$G$3:$DY$188,122,0)</f>
        <v>37</v>
      </c>
      <c r="AQ304" s="74">
        <f>VLOOKUP($B304,'[4]POB-2019'!$K$6:$BD$190,42,0)</f>
        <v>645</v>
      </c>
      <c r="AR304" s="74">
        <f>VLOOKUP($B304,'[4]POB-2019'!$K$6:$BD$190,43,0)</f>
        <v>88</v>
      </c>
      <c r="AS304" s="74">
        <f>VLOOKUP($B304,'[4]POB-2019'!$K$6:$BD$190,44,0)</f>
        <v>72</v>
      </c>
      <c r="AT304" s="74">
        <f>VLOOKUP($B304,'[4]POB-2019'!$K$6:$BD$190,45,0)</f>
        <v>196</v>
      </c>
      <c r="AU304" s="12">
        <f>VLOOKUP($B304,'[3]POBLAC SIN ESSALUD CUADRO MANDO'!$G$3:$DY$188,123,0)</f>
        <v>35</v>
      </c>
    </row>
    <row r="305" spans="1:47" s="23" customFormat="1" ht="12">
      <c r="A305" s="58">
        <v>304</v>
      </c>
      <c r="B305" s="58">
        <v>7369</v>
      </c>
      <c r="C305" s="59" t="s">
        <v>1130</v>
      </c>
      <c r="D305" s="59" t="s">
        <v>723</v>
      </c>
      <c r="E305" s="59" t="s">
        <v>726</v>
      </c>
      <c r="F305" s="59" t="s">
        <v>728</v>
      </c>
      <c r="G305" s="12" t="s">
        <v>266</v>
      </c>
      <c r="H305" s="14">
        <f t="shared" si="92"/>
        <v>7369</v>
      </c>
      <c r="I305" s="14">
        <f t="shared" si="93"/>
        <v>244</v>
      </c>
      <c r="J305" s="12">
        <f>VLOOKUP($B305,'[3]POBLAC SIN ESSALUD CUADRO MANDO'!$G$3:$DY$188,2,0)</f>
        <v>10</v>
      </c>
      <c r="K305" s="12">
        <f>VLOOKUP($B305,'[3]POBLAC SIN ESSALUD CUADRO MANDO'!$G$3:$DY$188,3,0)</f>
        <v>7</v>
      </c>
      <c r="L305" s="12">
        <f>VLOOKUP($B305,'[3]POBLAC SIN ESSALUD CUADRO MANDO'!$G$3:$DY$188,4,0)</f>
        <v>8</v>
      </c>
      <c r="M305" s="12">
        <f>VLOOKUP($B305,'[3]POBLAC SIN ESSALUD CUADRO MANDO'!$G$3:$DY$188,5,0)</f>
        <v>4</v>
      </c>
      <c r="N305" s="12">
        <f>VLOOKUP($B305,'[3]POBLAC SIN ESSALUD CUADRO MANDO'!$G$3:$DY$188,6,0)</f>
        <v>4</v>
      </c>
      <c r="O305" s="12">
        <f>VLOOKUP($B305,'[3]POBLAC SIN ESSALUD CUADRO MANDO'!$G$3:$DY$188,7,0)</f>
        <v>4</v>
      </c>
      <c r="P305" s="12">
        <f>VLOOKUP($B305,'[3]POBLAC SIN ESSALUD CUADRO MANDO'!$G$3:$DY$188,8,0)</f>
        <v>4</v>
      </c>
      <c r="Q305" s="12">
        <f>VLOOKUP($B305,'[3]POBLAC SIN ESSALUD CUADRO MANDO'!$G$3:$DY$188,9,0)</f>
        <v>5</v>
      </c>
      <c r="R305" s="12">
        <f>VLOOKUP($B305,'[3]POBLAC SIN ESSALUD CUADRO MANDO'!$G$3:$DY$188,10,0)</f>
        <v>5</v>
      </c>
      <c r="S305" s="12">
        <f>VLOOKUP($B305,'[3]POBLAC SIN ESSALUD CUADRO MANDO'!$G$3:$DY$188,11,0)</f>
        <v>4</v>
      </c>
      <c r="T305" s="12">
        <f>VLOOKUP($B305,'[3]POBLAC SIN ESSALUD CUADRO MANDO'!$G$3:$DY$188,12,0)</f>
        <v>5</v>
      </c>
      <c r="U305" s="12">
        <f>VLOOKUP($B305,'[3]POBLAC SIN ESSALUD CUADRO MANDO'!$G$3:$DY$188,13,0)</f>
        <v>4</v>
      </c>
      <c r="V305" s="12">
        <f>VLOOKUP($B305,'[3]POBLAC SIN ESSALUD CUADRO MANDO'!$G$3:$DY$188,14,0)</f>
        <v>5</v>
      </c>
      <c r="W305" s="12">
        <f>VLOOKUP($B305,'[3]POBLAC SIN ESSALUD CUADRO MANDO'!$G$3:$DY$188,15,0)</f>
        <v>6</v>
      </c>
      <c r="X305" s="12">
        <f>VLOOKUP($B305,'[3]POBLAC SIN ESSALUD CUADRO MANDO'!$G$3:$DY$188,16,0)</f>
        <v>6</v>
      </c>
      <c r="Y305" s="12">
        <f>VLOOKUP($B305,'[3]POBLAC SIN ESSALUD CUADRO MANDO'!$G$3:$DY$188,17,0)</f>
        <v>5</v>
      </c>
      <c r="Z305" s="12">
        <f>VLOOKUP($B305,'[3]POBLAC SIN ESSALUD CUADRO MANDO'!$G$3:$DY$188,18,0)</f>
        <v>5</v>
      </c>
      <c r="AA305" s="12">
        <f>VLOOKUP($B305,'[3]POBLAC SIN ESSALUD CUADRO MANDO'!$G$3:$DY$188,19,0)</f>
        <v>5</v>
      </c>
      <c r="AB305" s="12">
        <f>VLOOKUP($B305,'[3]POBLAC SIN ESSALUD CUADRO MANDO'!$G$3:$DY$188,20,0)</f>
        <v>4</v>
      </c>
      <c r="AC305" s="12">
        <f>VLOOKUP($B305,'[3]POBLAC SIN ESSALUD CUADRO MANDO'!$G$3:$DY$188,21,0)</f>
        <v>4</v>
      </c>
      <c r="AD305" s="12">
        <f>VLOOKUP($B305,'[3]POBLAC SIN ESSALUD CUADRO MANDO'!$G$3:$DY$188,110,0)</f>
        <v>23</v>
      </c>
      <c r="AE305" s="12">
        <f>VLOOKUP($B305,'[3]POBLAC SIN ESSALUD CUADRO MANDO'!$G$3:$DY$188,111,0)</f>
        <v>19</v>
      </c>
      <c r="AF305" s="12">
        <f>VLOOKUP($B305,'[3]POBLAC SIN ESSALUD CUADRO MANDO'!$G$3:$DY$188,112,0)</f>
        <v>16</v>
      </c>
      <c r="AG305" s="12">
        <f>VLOOKUP($B305,'[3]POBLAC SIN ESSALUD CUADRO MANDO'!$G$3:$DY$188,113,0)</f>
        <v>15</v>
      </c>
      <c r="AH305" s="12">
        <f>VLOOKUP($B305,'[3]POBLAC SIN ESSALUD CUADRO MANDO'!$G$3:$DY$188,114,0)</f>
        <v>14</v>
      </c>
      <c r="AI305" s="12">
        <f>VLOOKUP($B305,'[3]POBLAC SIN ESSALUD CUADRO MANDO'!$G$3:$DY$188,115,0)</f>
        <v>10</v>
      </c>
      <c r="AJ305" s="12">
        <f>VLOOKUP($B305,'[3]POBLAC SIN ESSALUD CUADRO MANDO'!$G$3:$DY$188,116,0)</f>
        <v>10</v>
      </c>
      <c r="AK305" s="12">
        <f>VLOOKUP($B305,'[3]POBLAC SIN ESSALUD CUADRO MANDO'!$G$3:$DY$188,117,0)</f>
        <v>8</v>
      </c>
      <c r="AL305" s="12">
        <f>VLOOKUP($B305,'[3]POBLAC SIN ESSALUD CUADRO MANDO'!$G$3:$DY$188,118,0)</f>
        <v>5</v>
      </c>
      <c r="AM305" s="12">
        <f>VLOOKUP($B305,'[3]POBLAC SIN ESSALUD CUADRO MANDO'!$G$3:$DY$188,119,0)</f>
        <v>5</v>
      </c>
      <c r="AN305" s="12">
        <f>VLOOKUP($B305,'[3]POBLAC SIN ESSALUD CUADRO MANDO'!$G$3:$DY$188,120,0)</f>
        <v>5</v>
      </c>
      <c r="AO305" s="12">
        <f>VLOOKUP($B305,'[3]POBLAC SIN ESSALUD CUADRO MANDO'!$G$3:$DY$188,121,0)</f>
        <v>5</v>
      </c>
      <c r="AP305" s="12">
        <f>VLOOKUP($B305,'[3]POBLAC SIN ESSALUD CUADRO MANDO'!$G$3:$DY$188,122,0)</f>
        <v>5</v>
      </c>
      <c r="AQ305" s="74">
        <f>VLOOKUP($B305,'[4]POB-2019'!$K$6:$BD$190,42,0)</f>
        <v>124</v>
      </c>
      <c r="AR305" s="74">
        <f>VLOOKUP($B305,'[4]POB-2019'!$K$6:$BD$190,43,0)</f>
        <v>13</v>
      </c>
      <c r="AS305" s="74">
        <f>VLOOKUP($B305,'[4]POB-2019'!$K$6:$BD$190,44,0)</f>
        <v>12</v>
      </c>
      <c r="AT305" s="74">
        <f>VLOOKUP($B305,'[4]POB-2019'!$K$6:$BD$190,45,0)</f>
        <v>49</v>
      </c>
      <c r="AU305" s="12">
        <f>VLOOKUP($B305,'[3]POBLAC SIN ESSALUD CUADRO MANDO'!$G$3:$DY$188,123,0)</f>
        <v>9</v>
      </c>
    </row>
    <row r="306" spans="1:47" s="23" customFormat="1" ht="12">
      <c r="A306" s="58">
        <v>305</v>
      </c>
      <c r="B306" s="58">
        <v>6835</v>
      </c>
      <c r="C306" s="59" t="s">
        <v>1130</v>
      </c>
      <c r="D306" s="59" t="s">
        <v>723</v>
      </c>
      <c r="E306" s="59" t="s">
        <v>726</v>
      </c>
      <c r="F306" s="59" t="s">
        <v>729</v>
      </c>
      <c r="G306" s="12" t="s">
        <v>266</v>
      </c>
      <c r="H306" s="14">
        <f t="shared" si="92"/>
        <v>6835</v>
      </c>
      <c r="I306" s="14">
        <f t="shared" si="93"/>
        <v>266</v>
      </c>
      <c r="J306" s="12">
        <f>VLOOKUP($B306,'[3]POBLAC SIN ESSALUD CUADRO MANDO'!$G$3:$DY$188,2,0)</f>
        <v>5</v>
      </c>
      <c r="K306" s="12">
        <f>VLOOKUP($B306,'[3]POBLAC SIN ESSALUD CUADRO MANDO'!$G$3:$DY$188,3,0)</f>
        <v>6</v>
      </c>
      <c r="L306" s="12">
        <f>VLOOKUP($B306,'[3]POBLAC SIN ESSALUD CUADRO MANDO'!$G$3:$DY$188,4,0)</f>
        <v>7</v>
      </c>
      <c r="M306" s="12">
        <f>VLOOKUP($B306,'[3]POBLAC SIN ESSALUD CUADRO MANDO'!$G$3:$DY$188,5,0)</f>
        <v>5</v>
      </c>
      <c r="N306" s="12">
        <f>VLOOKUP($B306,'[3]POBLAC SIN ESSALUD CUADRO MANDO'!$G$3:$DY$188,6,0)</f>
        <v>4</v>
      </c>
      <c r="O306" s="12">
        <f>VLOOKUP($B306,'[3]POBLAC SIN ESSALUD CUADRO MANDO'!$G$3:$DY$188,7,0)</f>
        <v>5</v>
      </c>
      <c r="P306" s="12">
        <f>VLOOKUP($B306,'[3]POBLAC SIN ESSALUD CUADRO MANDO'!$G$3:$DY$188,8,0)</f>
        <v>5</v>
      </c>
      <c r="Q306" s="12">
        <f>VLOOKUP($B306,'[3]POBLAC SIN ESSALUD CUADRO MANDO'!$G$3:$DY$188,9,0)</f>
        <v>5</v>
      </c>
      <c r="R306" s="12">
        <f>VLOOKUP($B306,'[3]POBLAC SIN ESSALUD CUADRO MANDO'!$G$3:$DY$188,10,0)</f>
        <v>5</v>
      </c>
      <c r="S306" s="12">
        <f>VLOOKUP($B306,'[3]POBLAC SIN ESSALUD CUADRO MANDO'!$G$3:$DY$188,11,0)</f>
        <v>5</v>
      </c>
      <c r="T306" s="12">
        <f>VLOOKUP($B306,'[3]POBLAC SIN ESSALUD CUADRO MANDO'!$G$3:$DY$188,12,0)</f>
        <v>6</v>
      </c>
      <c r="U306" s="12">
        <f>VLOOKUP($B306,'[3]POBLAC SIN ESSALUD CUADRO MANDO'!$G$3:$DY$188,13,0)</f>
        <v>5</v>
      </c>
      <c r="V306" s="12">
        <f>VLOOKUP($B306,'[3]POBLAC SIN ESSALUD CUADRO MANDO'!$G$3:$DY$188,14,0)</f>
        <v>6</v>
      </c>
      <c r="W306" s="12">
        <f>VLOOKUP($B306,'[3]POBLAC SIN ESSALUD CUADRO MANDO'!$G$3:$DY$188,15,0)</f>
        <v>7</v>
      </c>
      <c r="X306" s="12">
        <f>VLOOKUP($B306,'[3]POBLAC SIN ESSALUD CUADRO MANDO'!$G$3:$DY$188,16,0)</f>
        <v>7</v>
      </c>
      <c r="Y306" s="12">
        <f>VLOOKUP($B306,'[3]POBLAC SIN ESSALUD CUADRO MANDO'!$G$3:$DY$188,17,0)</f>
        <v>6</v>
      </c>
      <c r="Z306" s="12">
        <f>VLOOKUP($B306,'[3]POBLAC SIN ESSALUD CUADRO MANDO'!$G$3:$DY$188,18,0)</f>
        <v>6</v>
      </c>
      <c r="AA306" s="12">
        <f>VLOOKUP($B306,'[3]POBLAC SIN ESSALUD CUADRO MANDO'!$G$3:$DY$188,19,0)</f>
        <v>6</v>
      </c>
      <c r="AB306" s="12">
        <f>VLOOKUP($B306,'[3]POBLAC SIN ESSALUD CUADRO MANDO'!$G$3:$DY$188,20,0)</f>
        <v>5</v>
      </c>
      <c r="AC306" s="12">
        <f>VLOOKUP($B306,'[3]POBLAC SIN ESSALUD CUADRO MANDO'!$G$3:$DY$188,21,0)</f>
        <v>5</v>
      </c>
      <c r="AD306" s="12">
        <f>VLOOKUP($B306,'[3]POBLAC SIN ESSALUD CUADRO MANDO'!$G$3:$DY$188,110,0)</f>
        <v>26</v>
      </c>
      <c r="AE306" s="12">
        <f>VLOOKUP($B306,'[3]POBLAC SIN ESSALUD CUADRO MANDO'!$G$3:$DY$188,111,0)</f>
        <v>19</v>
      </c>
      <c r="AF306" s="12">
        <f>VLOOKUP($B306,'[3]POBLAC SIN ESSALUD CUADRO MANDO'!$G$3:$DY$188,112,0)</f>
        <v>18</v>
      </c>
      <c r="AG306" s="12">
        <f>VLOOKUP($B306,'[3]POBLAC SIN ESSALUD CUADRO MANDO'!$G$3:$DY$188,113,0)</f>
        <v>16</v>
      </c>
      <c r="AH306" s="12">
        <f>VLOOKUP($B306,'[3]POBLAC SIN ESSALUD CUADRO MANDO'!$G$3:$DY$188,114,0)</f>
        <v>15</v>
      </c>
      <c r="AI306" s="12">
        <f>VLOOKUP($B306,'[3]POBLAC SIN ESSALUD CUADRO MANDO'!$G$3:$DY$188,115,0)</f>
        <v>14</v>
      </c>
      <c r="AJ306" s="12">
        <f>VLOOKUP($B306,'[3]POBLAC SIN ESSALUD CUADRO MANDO'!$G$3:$DY$188,116,0)</f>
        <v>12</v>
      </c>
      <c r="AK306" s="12">
        <f>VLOOKUP($B306,'[3]POBLAC SIN ESSALUD CUADRO MANDO'!$G$3:$DY$188,117,0)</f>
        <v>9</v>
      </c>
      <c r="AL306" s="12">
        <f>VLOOKUP($B306,'[3]POBLAC SIN ESSALUD CUADRO MANDO'!$G$3:$DY$188,118,0)</f>
        <v>6</v>
      </c>
      <c r="AM306" s="12">
        <f>VLOOKUP($B306,'[3]POBLAC SIN ESSALUD CUADRO MANDO'!$G$3:$DY$188,119,0)</f>
        <v>5</v>
      </c>
      <c r="AN306" s="12">
        <f>VLOOKUP($B306,'[3]POBLAC SIN ESSALUD CUADRO MANDO'!$G$3:$DY$188,120,0)</f>
        <v>5</v>
      </c>
      <c r="AO306" s="12">
        <f>VLOOKUP($B306,'[3]POBLAC SIN ESSALUD CUADRO MANDO'!$G$3:$DY$188,121,0)</f>
        <v>5</v>
      </c>
      <c r="AP306" s="12">
        <f>VLOOKUP($B306,'[3]POBLAC SIN ESSALUD CUADRO MANDO'!$G$3:$DY$188,122,0)</f>
        <v>5</v>
      </c>
      <c r="AQ306" s="74">
        <f>VLOOKUP($B306,'[4]POB-2019'!$K$6:$BD$190,42,0)</f>
        <v>136</v>
      </c>
      <c r="AR306" s="74">
        <f>VLOOKUP($B306,'[4]POB-2019'!$K$6:$BD$190,43,0)</f>
        <v>16</v>
      </c>
      <c r="AS306" s="74">
        <f>VLOOKUP($B306,'[4]POB-2019'!$K$6:$BD$190,44,0)</f>
        <v>14</v>
      </c>
      <c r="AT306" s="74">
        <f>VLOOKUP($B306,'[4]POB-2019'!$K$6:$BD$190,45,0)</f>
        <v>55</v>
      </c>
      <c r="AU306" s="12">
        <f>VLOOKUP($B306,'[3]POBLAC SIN ESSALUD CUADRO MANDO'!$G$3:$DY$188,123,0)</f>
        <v>5</v>
      </c>
    </row>
    <row r="307" spans="1:47" s="23" customFormat="1" ht="12">
      <c r="A307" s="58">
        <v>306</v>
      </c>
      <c r="B307" s="58">
        <v>7368</v>
      </c>
      <c r="C307" s="59" t="s">
        <v>1130</v>
      </c>
      <c r="D307" s="59" t="s">
        <v>723</v>
      </c>
      <c r="E307" s="59" t="s">
        <v>726</v>
      </c>
      <c r="F307" s="59" t="s">
        <v>730</v>
      </c>
      <c r="G307" s="12" t="s">
        <v>266</v>
      </c>
      <c r="H307" s="14">
        <f t="shared" si="92"/>
        <v>7368</v>
      </c>
      <c r="I307" s="14">
        <f t="shared" si="93"/>
        <v>201</v>
      </c>
      <c r="J307" s="12">
        <f>VLOOKUP($B307,'[3]POBLAC SIN ESSALUD CUADRO MANDO'!$G$3:$DY$188,2,0)</f>
        <v>3</v>
      </c>
      <c r="K307" s="12">
        <f>VLOOKUP($B307,'[3]POBLAC SIN ESSALUD CUADRO MANDO'!$G$3:$DY$188,3,0)</f>
        <v>3</v>
      </c>
      <c r="L307" s="12">
        <f>VLOOKUP($B307,'[3]POBLAC SIN ESSALUD CUADRO MANDO'!$G$3:$DY$188,4,0)</f>
        <v>3</v>
      </c>
      <c r="M307" s="12">
        <f>VLOOKUP($B307,'[3]POBLAC SIN ESSALUD CUADRO MANDO'!$G$3:$DY$188,5,0)</f>
        <v>3</v>
      </c>
      <c r="N307" s="12">
        <f>VLOOKUP($B307,'[3]POBLAC SIN ESSALUD CUADRO MANDO'!$G$3:$DY$188,6,0)</f>
        <v>3</v>
      </c>
      <c r="O307" s="12">
        <f>VLOOKUP($B307,'[3]POBLAC SIN ESSALUD CUADRO MANDO'!$G$3:$DY$188,7,0)</f>
        <v>4</v>
      </c>
      <c r="P307" s="12">
        <f>VLOOKUP($B307,'[3]POBLAC SIN ESSALUD CUADRO MANDO'!$G$3:$DY$188,8,0)</f>
        <v>4</v>
      </c>
      <c r="Q307" s="12">
        <f>VLOOKUP($B307,'[3]POBLAC SIN ESSALUD CUADRO MANDO'!$G$3:$DY$188,9,0)</f>
        <v>4</v>
      </c>
      <c r="R307" s="12">
        <f>VLOOKUP($B307,'[3]POBLAC SIN ESSALUD CUADRO MANDO'!$G$3:$DY$188,10,0)</f>
        <v>4</v>
      </c>
      <c r="S307" s="12">
        <f>VLOOKUP($B307,'[3]POBLAC SIN ESSALUD CUADRO MANDO'!$G$3:$DY$188,11,0)</f>
        <v>4</v>
      </c>
      <c r="T307" s="12">
        <f>VLOOKUP($B307,'[3]POBLAC SIN ESSALUD CUADRO MANDO'!$G$3:$DY$188,12,0)</f>
        <v>4</v>
      </c>
      <c r="U307" s="12">
        <f>VLOOKUP($B307,'[3]POBLAC SIN ESSALUD CUADRO MANDO'!$G$3:$DY$188,13,0)</f>
        <v>4</v>
      </c>
      <c r="V307" s="12">
        <f>VLOOKUP($B307,'[3]POBLAC SIN ESSALUD CUADRO MANDO'!$G$3:$DY$188,14,0)</f>
        <v>5</v>
      </c>
      <c r="W307" s="12">
        <f>VLOOKUP($B307,'[3]POBLAC SIN ESSALUD CUADRO MANDO'!$G$3:$DY$188,15,0)</f>
        <v>5</v>
      </c>
      <c r="X307" s="12">
        <f>VLOOKUP($B307,'[3]POBLAC SIN ESSALUD CUADRO MANDO'!$G$3:$DY$188,16,0)</f>
        <v>5</v>
      </c>
      <c r="Y307" s="12">
        <f>VLOOKUP($B307,'[3]POBLAC SIN ESSALUD CUADRO MANDO'!$G$3:$DY$188,17,0)</f>
        <v>4</v>
      </c>
      <c r="Z307" s="12">
        <f>VLOOKUP($B307,'[3]POBLAC SIN ESSALUD CUADRO MANDO'!$G$3:$DY$188,18,0)</f>
        <v>5</v>
      </c>
      <c r="AA307" s="12">
        <f>VLOOKUP($B307,'[3]POBLAC SIN ESSALUD CUADRO MANDO'!$G$3:$DY$188,19,0)</f>
        <v>4</v>
      </c>
      <c r="AB307" s="12">
        <f>VLOOKUP($B307,'[3]POBLAC SIN ESSALUD CUADRO MANDO'!$G$3:$DY$188,20,0)</f>
        <v>4</v>
      </c>
      <c r="AC307" s="12">
        <f>VLOOKUP($B307,'[3]POBLAC SIN ESSALUD CUADRO MANDO'!$G$3:$DY$188,21,0)</f>
        <v>4</v>
      </c>
      <c r="AD307" s="12">
        <f>VLOOKUP($B307,'[3]POBLAC SIN ESSALUD CUADRO MANDO'!$G$3:$DY$188,110,0)</f>
        <v>21</v>
      </c>
      <c r="AE307" s="12">
        <f>VLOOKUP($B307,'[3]POBLAC SIN ESSALUD CUADRO MANDO'!$G$3:$DY$188,111,0)</f>
        <v>15</v>
      </c>
      <c r="AF307" s="12">
        <f>VLOOKUP($B307,'[3]POBLAC SIN ESSALUD CUADRO MANDO'!$G$3:$DY$188,112,0)</f>
        <v>14</v>
      </c>
      <c r="AG307" s="12">
        <f>VLOOKUP($B307,'[3]POBLAC SIN ESSALUD CUADRO MANDO'!$G$3:$DY$188,113,0)</f>
        <v>12</v>
      </c>
      <c r="AH307" s="12">
        <f>VLOOKUP($B307,'[3]POBLAC SIN ESSALUD CUADRO MANDO'!$G$3:$DY$188,114,0)</f>
        <v>11</v>
      </c>
      <c r="AI307" s="12">
        <f>VLOOKUP($B307,'[3]POBLAC SIN ESSALUD CUADRO MANDO'!$G$3:$DY$188,115,0)</f>
        <v>9</v>
      </c>
      <c r="AJ307" s="12">
        <f>VLOOKUP($B307,'[3]POBLAC SIN ESSALUD CUADRO MANDO'!$G$3:$DY$188,116,0)</f>
        <v>10</v>
      </c>
      <c r="AK307" s="12">
        <f>VLOOKUP($B307,'[3]POBLAC SIN ESSALUD CUADRO MANDO'!$G$3:$DY$188,117,0)</f>
        <v>7</v>
      </c>
      <c r="AL307" s="12">
        <f>VLOOKUP($B307,'[3]POBLAC SIN ESSALUD CUADRO MANDO'!$G$3:$DY$188,118,0)</f>
        <v>5</v>
      </c>
      <c r="AM307" s="12">
        <f>VLOOKUP($B307,'[3]POBLAC SIN ESSALUD CUADRO MANDO'!$G$3:$DY$188,119,0)</f>
        <v>5</v>
      </c>
      <c r="AN307" s="12">
        <f>VLOOKUP($B307,'[3]POBLAC SIN ESSALUD CUADRO MANDO'!$G$3:$DY$188,120,0)</f>
        <v>5</v>
      </c>
      <c r="AO307" s="12">
        <f>VLOOKUP($B307,'[3]POBLAC SIN ESSALUD CUADRO MANDO'!$G$3:$DY$188,121,0)</f>
        <v>5</v>
      </c>
      <c r="AP307" s="12">
        <f>VLOOKUP($B307,'[3]POBLAC SIN ESSALUD CUADRO MANDO'!$G$3:$DY$188,122,0)</f>
        <v>3</v>
      </c>
      <c r="AQ307" s="74">
        <f>VLOOKUP($B307,'[4]POB-2019'!$K$6:$BD$190,42,0)</f>
        <v>103</v>
      </c>
      <c r="AR307" s="74">
        <f>VLOOKUP($B307,'[4]POB-2019'!$K$6:$BD$190,43,0)</f>
        <v>12</v>
      </c>
      <c r="AS307" s="74">
        <f>VLOOKUP($B307,'[4]POB-2019'!$K$6:$BD$190,44,0)</f>
        <v>11</v>
      </c>
      <c r="AT307" s="74">
        <f>VLOOKUP($B307,'[4]POB-2019'!$K$6:$BD$190,45,0)</f>
        <v>42</v>
      </c>
      <c r="AU307" s="12">
        <f>VLOOKUP($B307,'[3]POBLAC SIN ESSALUD CUADRO MANDO'!$G$3:$DY$188,123,0)</f>
        <v>3</v>
      </c>
    </row>
    <row r="308" spans="1:47" s="23" customFormat="1" ht="12">
      <c r="A308" s="58">
        <v>307</v>
      </c>
      <c r="B308" s="58">
        <v>4960</v>
      </c>
      <c r="C308" s="59" t="s">
        <v>1130</v>
      </c>
      <c r="D308" s="59" t="s">
        <v>723</v>
      </c>
      <c r="E308" s="59" t="s">
        <v>726</v>
      </c>
      <c r="F308" s="59" t="s">
        <v>731</v>
      </c>
      <c r="G308" s="12" t="s">
        <v>271</v>
      </c>
      <c r="H308" s="14">
        <f t="shared" si="92"/>
        <v>4960</v>
      </c>
      <c r="I308" s="14">
        <f t="shared" si="93"/>
        <v>961</v>
      </c>
      <c r="J308" s="12">
        <f>VLOOKUP($B308,'[3]POBLAC SIN ESSALUD CUADRO MANDO'!$G$3:$DY$188,2,0)</f>
        <v>13</v>
      </c>
      <c r="K308" s="12">
        <f>VLOOKUP($B308,'[3]POBLAC SIN ESSALUD CUADRO MANDO'!$G$3:$DY$188,3,0)</f>
        <v>11</v>
      </c>
      <c r="L308" s="12">
        <f>VLOOKUP($B308,'[3]POBLAC SIN ESSALUD CUADRO MANDO'!$G$3:$DY$188,4,0)</f>
        <v>13</v>
      </c>
      <c r="M308" s="12">
        <f>VLOOKUP($B308,'[3]POBLAC SIN ESSALUD CUADRO MANDO'!$G$3:$DY$188,5,0)</f>
        <v>17</v>
      </c>
      <c r="N308" s="12">
        <f>VLOOKUP($B308,'[3]POBLAC SIN ESSALUD CUADRO MANDO'!$G$3:$DY$188,6,0)</f>
        <v>12</v>
      </c>
      <c r="O308" s="12">
        <f>VLOOKUP($B308,'[3]POBLAC SIN ESSALUD CUADRO MANDO'!$G$3:$DY$188,7,0)</f>
        <v>19</v>
      </c>
      <c r="P308" s="12">
        <f>VLOOKUP($B308,'[3]POBLAC SIN ESSALUD CUADRO MANDO'!$G$3:$DY$188,8,0)</f>
        <v>19</v>
      </c>
      <c r="Q308" s="12">
        <f>VLOOKUP($B308,'[3]POBLAC SIN ESSALUD CUADRO MANDO'!$G$3:$DY$188,9,0)</f>
        <v>20</v>
      </c>
      <c r="R308" s="12">
        <f>VLOOKUP($B308,'[3]POBLAC SIN ESSALUD CUADRO MANDO'!$G$3:$DY$188,10,0)</f>
        <v>20</v>
      </c>
      <c r="S308" s="12">
        <f>VLOOKUP($B308,'[3]POBLAC SIN ESSALUD CUADRO MANDO'!$G$3:$DY$188,11,0)</f>
        <v>18</v>
      </c>
      <c r="T308" s="12">
        <f>VLOOKUP($B308,'[3]POBLAC SIN ESSALUD CUADRO MANDO'!$G$3:$DY$188,12,0)</f>
        <v>22</v>
      </c>
      <c r="U308" s="12">
        <f>VLOOKUP($B308,'[3]POBLAC SIN ESSALUD CUADRO MANDO'!$G$3:$DY$188,13,0)</f>
        <v>19</v>
      </c>
      <c r="V308" s="12">
        <f>VLOOKUP($B308,'[3]POBLAC SIN ESSALUD CUADRO MANDO'!$G$3:$DY$188,14,0)</f>
        <v>22</v>
      </c>
      <c r="W308" s="12">
        <f>VLOOKUP($B308,'[3]POBLAC SIN ESSALUD CUADRO MANDO'!$G$3:$DY$188,15,0)</f>
        <v>26</v>
      </c>
      <c r="X308" s="12">
        <f>VLOOKUP($B308,'[3]POBLAC SIN ESSALUD CUADRO MANDO'!$G$3:$DY$188,16,0)</f>
        <v>25</v>
      </c>
      <c r="Y308" s="12">
        <f>VLOOKUP($B308,'[3]POBLAC SIN ESSALUD CUADRO MANDO'!$G$3:$DY$188,17,0)</f>
        <v>22</v>
      </c>
      <c r="Z308" s="12">
        <f>VLOOKUP($B308,'[3]POBLAC SIN ESSALUD CUADRO MANDO'!$G$3:$DY$188,18,0)</f>
        <v>22</v>
      </c>
      <c r="AA308" s="12">
        <f>VLOOKUP($B308,'[3]POBLAC SIN ESSALUD CUADRO MANDO'!$G$3:$DY$188,19,0)</f>
        <v>22</v>
      </c>
      <c r="AB308" s="12">
        <f>VLOOKUP($B308,'[3]POBLAC SIN ESSALUD CUADRO MANDO'!$G$3:$DY$188,20,0)</f>
        <v>18</v>
      </c>
      <c r="AC308" s="12">
        <f>VLOOKUP($B308,'[3]POBLAC SIN ESSALUD CUADRO MANDO'!$G$3:$DY$188,21,0)</f>
        <v>17</v>
      </c>
      <c r="AD308" s="12">
        <f>VLOOKUP($B308,'[3]POBLAC SIN ESSALUD CUADRO MANDO'!$G$3:$DY$188,110,0)</f>
        <v>99</v>
      </c>
      <c r="AE308" s="12">
        <f>VLOOKUP($B308,'[3]POBLAC SIN ESSALUD CUADRO MANDO'!$G$3:$DY$188,111,0)</f>
        <v>78</v>
      </c>
      <c r="AF308" s="12">
        <f>VLOOKUP($B308,'[3]POBLAC SIN ESSALUD CUADRO MANDO'!$G$3:$DY$188,112,0)</f>
        <v>67</v>
      </c>
      <c r="AG308" s="12">
        <f>VLOOKUP($B308,'[3]POBLAC SIN ESSALUD CUADRO MANDO'!$G$3:$DY$188,113,0)</f>
        <v>60</v>
      </c>
      <c r="AH308" s="12">
        <f>VLOOKUP($B308,'[3]POBLAC SIN ESSALUD CUADRO MANDO'!$G$3:$DY$188,114,0)</f>
        <v>57</v>
      </c>
      <c r="AI308" s="12">
        <f>VLOOKUP($B308,'[3]POBLAC SIN ESSALUD CUADRO MANDO'!$G$3:$DY$188,115,0)</f>
        <v>45</v>
      </c>
      <c r="AJ308" s="12">
        <f>VLOOKUP($B308,'[3]POBLAC SIN ESSALUD CUADRO MANDO'!$G$3:$DY$188,116,0)</f>
        <v>45</v>
      </c>
      <c r="AK308" s="12">
        <f>VLOOKUP($B308,'[3]POBLAC SIN ESSALUD CUADRO MANDO'!$G$3:$DY$188,117,0)</f>
        <v>35</v>
      </c>
      <c r="AL308" s="12">
        <f>VLOOKUP($B308,'[3]POBLAC SIN ESSALUD CUADRO MANDO'!$G$3:$DY$188,118,0)</f>
        <v>26</v>
      </c>
      <c r="AM308" s="12">
        <f>VLOOKUP($B308,'[3]POBLAC SIN ESSALUD CUADRO MANDO'!$G$3:$DY$188,119,0)</f>
        <v>20</v>
      </c>
      <c r="AN308" s="12">
        <f>VLOOKUP($B308,'[3]POBLAC SIN ESSALUD CUADRO MANDO'!$G$3:$DY$188,120,0)</f>
        <v>17</v>
      </c>
      <c r="AO308" s="12">
        <f>VLOOKUP($B308,'[3]POBLAC SIN ESSALUD CUADRO MANDO'!$G$3:$DY$188,121,0)</f>
        <v>17</v>
      </c>
      <c r="AP308" s="12">
        <f>VLOOKUP($B308,'[3]POBLAC SIN ESSALUD CUADRO MANDO'!$G$3:$DY$188,122,0)</f>
        <v>18</v>
      </c>
      <c r="AQ308" s="74">
        <f>VLOOKUP($B308,'[4]POB-2019'!$K$6:$BD$190,42,0)</f>
        <v>490</v>
      </c>
      <c r="AR308" s="74">
        <f>VLOOKUP($B308,'[4]POB-2019'!$K$6:$BD$190,43,0)</f>
        <v>58</v>
      </c>
      <c r="AS308" s="74">
        <f>VLOOKUP($B308,'[4]POB-2019'!$K$6:$BD$190,44,0)</f>
        <v>52</v>
      </c>
      <c r="AT308" s="74">
        <f>VLOOKUP($B308,'[4]POB-2019'!$K$6:$BD$190,45,0)</f>
        <v>207</v>
      </c>
      <c r="AU308" s="12">
        <f>VLOOKUP($B308,'[3]POBLAC SIN ESSALUD CUADRO MANDO'!$G$3:$DY$188,123,0)</f>
        <v>15</v>
      </c>
    </row>
    <row r="309" spans="1:47" s="23" customFormat="1" ht="12">
      <c r="A309" s="58">
        <v>308</v>
      </c>
      <c r="B309" s="58">
        <v>6830</v>
      </c>
      <c r="C309" s="59" t="s">
        <v>1130</v>
      </c>
      <c r="D309" s="59" t="s">
        <v>723</v>
      </c>
      <c r="E309" s="59" t="s">
        <v>726</v>
      </c>
      <c r="F309" s="59" t="s">
        <v>732</v>
      </c>
      <c r="G309" s="12" t="s">
        <v>266</v>
      </c>
      <c r="H309" s="14">
        <f t="shared" si="92"/>
        <v>6830</v>
      </c>
      <c r="I309" s="14">
        <f t="shared" si="93"/>
        <v>301</v>
      </c>
      <c r="J309" s="12">
        <f>VLOOKUP($B309,'[3]POBLAC SIN ESSALUD CUADRO MANDO'!$G$3:$DY$188,2,0)</f>
        <v>3</v>
      </c>
      <c r="K309" s="12">
        <f>VLOOKUP($B309,'[3]POBLAC SIN ESSALUD CUADRO MANDO'!$G$3:$DY$188,3,0)</f>
        <v>4</v>
      </c>
      <c r="L309" s="12">
        <f>VLOOKUP($B309,'[3]POBLAC SIN ESSALUD CUADRO MANDO'!$G$3:$DY$188,4,0)</f>
        <v>3</v>
      </c>
      <c r="M309" s="12">
        <f>VLOOKUP($B309,'[3]POBLAC SIN ESSALUD CUADRO MANDO'!$G$3:$DY$188,5,0)</f>
        <v>5</v>
      </c>
      <c r="N309" s="12">
        <f>VLOOKUP($B309,'[3]POBLAC SIN ESSALUD CUADRO MANDO'!$G$3:$DY$188,6,0)</f>
        <v>6</v>
      </c>
      <c r="O309" s="12">
        <f>VLOOKUP($B309,'[3]POBLAC SIN ESSALUD CUADRO MANDO'!$G$3:$DY$188,7,0)</f>
        <v>6</v>
      </c>
      <c r="P309" s="12">
        <f>VLOOKUP($B309,'[3]POBLAC SIN ESSALUD CUADRO MANDO'!$G$3:$DY$188,8,0)</f>
        <v>6</v>
      </c>
      <c r="Q309" s="12">
        <f>VLOOKUP($B309,'[3]POBLAC SIN ESSALUD CUADRO MANDO'!$G$3:$DY$188,9,0)</f>
        <v>6</v>
      </c>
      <c r="R309" s="12">
        <f>VLOOKUP($B309,'[3]POBLAC SIN ESSALUD CUADRO MANDO'!$G$3:$DY$188,10,0)</f>
        <v>6</v>
      </c>
      <c r="S309" s="12">
        <f>VLOOKUP($B309,'[3]POBLAC SIN ESSALUD CUADRO MANDO'!$G$3:$DY$188,11,0)</f>
        <v>6</v>
      </c>
      <c r="T309" s="12">
        <f>VLOOKUP($B309,'[3]POBLAC SIN ESSALUD CUADRO MANDO'!$G$3:$DY$188,12,0)</f>
        <v>7</v>
      </c>
      <c r="U309" s="12">
        <f>VLOOKUP($B309,'[3]POBLAC SIN ESSALUD CUADRO MANDO'!$G$3:$DY$188,13,0)</f>
        <v>6</v>
      </c>
      <c r="V309" s="12">
        <f>VLOOKUP($B309,'[3]POBLAC SIN ESSALUD CUADRO MANDO'!$G$3:$DY$188,14,0)</f>
        <v>7</v>
      </c>
      <c r="W309" s="12">
        <f>VLOOKUP($B309,'[3]POBLAC SIN ESSALUD CUADRO MANDO'!$G$3:$DY$188,15,0)</f>
        <v>8</v>
      </c>
      <c r="X309" s="12">
        <f>VLOOKUP($B309,'[3]POBLAC SIN ESSALUD CUADRO MANDO'!$G$3:$DY$188,16,0)</f>
        <v>8</v>
      </c>
      <c r="Y309" s="12">
        <f>VLOOKUP($B309,'[3]POBLAC SIN ESSALUD CUADRO MANDO'!$G$3:$DY$188,17,0)</f>
        <v>7</v>
      </c>
      <c r="Z309" s="12">
        <f>VLOOKUP($B309,'[3]POBLAC SIN ESSALUD CUADRO MANDO'!$G$3:$DY$188,18,0)</f>
        <v>7</v>
      </c>
      <c r="AA309" s="12">
        <f>VLOOKUP($B309,'[3]POBLAC SIN ESSALUD CUADRO MANDO'!$G$3:$DY$188,19,0)</f>
        <v>7</v>
      </c>
      <c r="AB309" s="12">
        <f>VLOOKUP($B309,'[3]POBLAC SIN ESSALUD CUADRO MANDO'!$G$3:$DY$188,20,0)</f>
        <v>6</v>
      </c>
      <c r="AC309" s="12">
        <f>VLOOKUP($B309,'[3]POBLAC SIN ESSALUD CUADRO MANDO'!$G$3:$DY$188,21,0)</f>
        <v>5</v>
      </c>
      <c r="AD309" s="12">
        <f>VLOOKUP($B309,'[3]POBLAC SIN ESSALUD CUADRO MANDO'!$G$3:$DY$188,110,0)</f>
        <v>30</v>
      </c>
      <c r="AE309" s="12">
        <f>VLOOKUP($B309,'[3]POBLAC SIN ESSALUD CUADRO MANDO'!$G$3:$DY$188,111,0)</f>
        <v>24</v>
      </c>
      <c r="AF309" s="12">
        <f>VLOOKUP($B309,'[3]POBLAC SIN ESSALUD CUADRO MANDO'!$G$3:$DY$188,112,0)</f>
        <v>20</v>
      </c>
      <c r="AG309" s="12">
        <f>VLOOKUP($B309,'[3]POBLAC SIN ESSALUD CUADRO MANDO'!$G$3:$DY$188,113,0)</f>
        <v>20</v>
      </c>
      <c r="AH309" s="12">
        <f>VLOOKUP($B309,'[3]POBLAC SIN ESSALUD CUADRO MANDO'!$G$3:$DY$188,114,0)</f>
        <v>19</v>
      </c>
      <c r="AI309" s="12">
        <f>VLOOKUP($B309,'[3]POBLAC SIN ESSALUD CUADRO MANDO'!$G$3:$DY$188,115,0)</f>
        <v>14</v>
      </c>
      <c r="AJ309" s="12">
        <f>VLOOKUP($B309,'[3]POBLAC SIN ESSALUD CUADRO MANDO'!$G$3:$DY$188,116,0)</f>
        <v>14</v>
      </c>
      <c r="AK309" s="12">
        <f>VLOOKUP($B309,'[3]POBLAC SIN ESSALUD CUADRO MANDO'!$G$3:$DY$188,117,0)</f>
        <v>11</v>
      </c>
      <c r="AL309" s="12">
        <f>VLOOKUP($B309,'[3]POBLAC SIN ESSALUD CUADRO MANDO'!$G$3:$DY$188,118,0)</f>
        <v>10</v>
      </c>
      <c r="AM309" s="12">
        <f>VLOOKUP($B309,'[3]POBLAC SIN ESSALUD CUADRO MANDO'!$G$3:$DY$188,119,0)</f>
        <v>5</v>
      </c>
      <c r="AN309" s="12">
        <f>VLOOKUP($B309,'[3]POBLAC SIN ESSALUD CUADRO MANDO'!$G$3:$DY$188,120,0)</f>
        <v>5</v>
      </c>
      <c r="AO309" s="12">
        <f>VLOOKUP($B309,'[3]POBLAC SIN ESSALUD CUADRO MANDO'!$G$3:$DY$188,121,0)</f>
        <v>5</v>
      </c>
      <c r="AP309" s="12">
        <f>VLOOKUP($B309,'[3]POBLAC SIN ESSALUD CUADRO MANDO'!$G$3:$DY$188,122,0)</f>
        <v>5</v>
      </c>
      <c r="AQ309" s="74">
        <f>VLOOKUP($B309,'[4]POB-2019'!$K$6:$BD$190,42,0)</f>
        <v>154</v>
      </c>
      <c r="AR309" s="74">
        <f>VLOOKUP($B309,'[4]POB-2019'!$K$6:$BD$190,43,0)</f>
        <v>18</v>
      </c>
      <c r="AS309" s="74">
        <f>VLOOKUP($B309,'[4]POB-2019'!$K$6:$BD$190,44,0)</f>
        <v>16</v>
      </c>
      <c r="AT309" s="74">
        <f>VLOOKUP($B309,'[4]POB-2019'!$K$6:$BD$190,45,0)</f>
        <v>65</v>
      </c>
      <c r="AU309" s="12">
        <f>VLOOKUP($B309,'[3]POBLAC SIN ESSALUD CUADRO MANDO'!$G$3:$DY$188,123,0)</f>
        <v>3</v>
      </c>
    </row>
    <row r="310" spans="1:47" s="23" customFormat="1" ht="12">
      <c r="A310" s="58">
        <v>309</v>
      </c>
      <c r="B310" s="58">
        <v>6829</v>
      </c>
      <c r="C310" s="59" t="s">
        <v>1130</v>
      </c>
      <c r="D310" s="59" t="s">
        <v>723</v>
      </c>
      <c r="E310" s="59" t="s">
        <v>726</v>
      </c>
      <c r="F310" s="59" t="s">
        <v>1114</v>
      </c>
      <c r="G310" s="12" t="s">
        <v>266</v>
      </c>
      <c r="H310" s="14">
        <f t="shared" si="92"/>
        <v>6829</v>
      </c>
      <c r="I310" s="14">
        <f t="shared" si="93"/>
        <v>251</v>
      </c>
      <c r="J310" s="12">
        <f>VLOOKUP($B310,'[3]POBLAC SIN ESSALUD CUADRO MANDO'!$G$3:$DY$188,2,0)</f>
        <v>3</v>
      </c>
      <c r="K310" s="12">
        <f>VLOOKUP($B310,'[3]POBLAC SIN ESSALUD CUADRO MANDO'!$G$3:$DY$188,3,0)</f>
        <v>4</v>
      </c>
      <c r="L310" s="12">
        <f>VLOOKUP($B310,'[3]POBLAC SIN ESSALUD CUADRO MANDO'!$G$3:$DY$188,4,0)</f>
        <v>7</v>
      </c>
      <c r="M310" s="12">
        <f>VLOOKUP($B310,'[3]POBLAC SIN ESSALUD CUADRO MANDO'!$G$3:$DY$188,5,0)</f>
        <v>4</v>
      </c>
      <c r="N310" s="12">
        <f>VLOOKUP($B310,'[3]POBLAC SIN ESSALUD CUADRO MANDO'!$G$3:$DY$188,6,0)</f>
        <v>4</v>
      </c>
      <c r="O310" s="12">
        <f>VLOOKUP($B310,'[3]POBLAC SIN ESSALUD CUADRO MANDO'!$G$3:$DY$188,7,0)</f>
        <v>5</v>
      </c>
      <c r="P310" s="12">
        <f>VLOOKUP($B310,'[3]POBLAC SIN ESSALUD CUADRO MANDO'!$G$3:$DY$188,8,0)</f>
        <v>5</v>
      </c>
      <c r="Q310" s="12">
        <f>VLOOKUP($B310,'[3]POBLAC SIN ESSALUD CUADRO MANDO'!$G$3:$DY$188,9,0)</f>
        <v>5</v>
      </c>
      <c r="R310" s="12">
        <f>VLOOKUP($B310,'[3]POBLAC SIN ESSALUD CUADRO MANDO'!$G$3:$DY$188,10,0)</f>
        <v>5</v>
      </c>
      <c r="S310" s="12">
        <f>VLOOKUP($B310,'[3]POBLAC SIN ESSALUD CUADRO MANDO'!$G$3:$DY$188,11,0)</f>
        <v>5</v>
      </c>
      <c r="T310" s="12">
        <f>VLOOKUP($B310,'[3]POBLAC SIN ESSALUD CUADRO MANDO'!$G$3:$DY$188,12,0)</f>
        <v>6</v>
      </c>
      <c r="U310" s="12">
        <f>VLOOKUP($B310,'[3]POBLAC SIN ESSALUD CUADRO MANDO'!$G$3:$DY$188,13,0)</f>
        <v>5</v>
      </c>
      <c r="V310" s="12">
        <f>VLOOKUP($B310,'[3]POBLAC SIN ESSALUD CUADRO MANDO'!$G$3:$DY$188,14,0)</f>
        <v>6</v>
      </c>
      <c r="W310" s="12">
        <f>VLOOKUP($B310,'[3]POBLAC SIN ESSALUD CUADRO MANDO'!$G$3:$DY$188,15,0)</f>
        <v>7</v>
      </c>
      <c r="X310" s="12">
        <f>VLOOKUP($B310,'[3]POBLAC SIN ESSALUD CUADRO MANDO'!$G$3:$DY$188,16,0)</f>
        <v>6</v>
      </c>
      <c r="Y310" s="12">
        <f>VLOOKUP($B310,'[3]POBLAC SIN ESSALUD CUADRO MANDO'!$G$3:$DY$188,17,0)</f>
        <v>6</v>
      </c>
      <c r="Z310" s="12">
        <f>VLOOKUP($B310,'[3]POBLAC SIN ESSALUD CUADRO MANDO'!$G$3:$DY$188,18,0)</f>
        <v>6</v>
      </c>
      <c r="AA310" s="12">
        <f>VLOOKUP($B310,'[3]POBLAC SIN ESSALUD CUADRO MANDO'!$G$3:$DY$188,19,0)</f>
        <v>5</v>
      </c>
      <c r="AB310" s="12">
        <f>VLOOKUP($B310,'[3]POBLAC SIN ESSALUD CUADRO MANDO'!$G$3:$DY$188,20,0)</f>
        <v>5</v>
      </c>
      <c r="AC310" s="12">
        <f>VLOOKUP($B310,'[3]POBLAC SIN ESSALUD CUADRO MANDO'!$G$3:$DY$188,21,0)</f>
        <v>4</v>
      </c>
      <c r="AD310" s="12">
        <f>VLOOKUP($B310,'[3]POBLAC SIN ESSALUD CUADRO MANDO'!$G$3:$DY$188,110,0)</f>
        <v>25</v>
      </c>
      <c r="AE310" s="12">
        <f>VLOOKUP($B310,'[3]POBLAC SIN ESSALUD CUADRO MANDO'!$G$3:$DY$188,111,0)</f>
        <v>19</v>
      </c>
      <c r="AF310" s="12">
        <f>VLOOKUP($B310,'[3]POBLAC SIN ESSALUD CUADRO MANDO'!$G$3:$DY$188,112,0)</f>
        <v>18</v>
      </c>
      <c r="AG310" s="12">
        <f>VLOOKUP($B310,'[3]POBLAC SIN ESSALUD CUADRO MANDO'!$G$3:$DY$188,113,0)</f>
        <v>15</v>
      </c>
      <c r="AH310" s="12">
        <f>VLOOKUP($B310,'[3]POBLAC SIN ESSALUD CUADRO MANDO'!$G$3:$DY$188,114,0)</f>
        <v>14</v>
      </c>
      <c r="AI310" s="12">
        <f>VLOOKUP($B310,'[3]POBLAC SIN ESSALUD CUADRO MANDO'!$G$3:$DY$188,115,0)</f>
        <v>11</v>
      </c>
      <c r="AJ310" s="12">
        <f>VLOOKUP($B310,'[3]POBLAC SIN ESSALUD CUADRO MANDO'!$G$3:$DY$188,116,0)</f>
        <v>11</v>
      </c>
      <c r="AK310" s="12">
        <f>VLOOKUP($B310,'[3]POBLAC SIN ESSALUD CUADRO MANDO'!$G$3:$DY$188,117,0)</f>
        <v>9</v>
      </c>
      <c r="AL310" s="12">
        <f>VLOOKUP($B310,'[3]POBLAC SIN ESSALUD CUADRO MANDO'!$G$3:$DY$188,118,0)</f>
        <v>6</v>
      </c>
      <c r="AM310" s="12">
        <f>VLOOKUP($B310,'[3]POBLAC SIN ESSALUD CUADRO MANDO'!$G$3:$DY$188,119,0)</f>
        <v>5</v>
      </c>
      <c r="AN310" s="12">
        <f>VLOOKUP($B310,'[3]POBLAC SIN ESSALUD CUADRO MANDO'!$G$3:$DY$188,120,0)</f>
        <v>5</v>
      </c>
      <c r="AO310" s="12">
        <f>VLOOKUP($B310,'[3]POBLAC SIN ESSALUD CUADRO MANDO'!$G$3:$DY$188,121,0)</f>
        <v>5</v>
      </c>
      <c r="AP310" s="12">
        <f>VLOOKUP($B310,'[3]POBLAC SIN ESSALUD CUADRO MANDO'!$G$3:$DY$188,122,0)</f>
        <v>5</v>
      </c>
      <c r="AQ310" s="74">
        <f>VLOOKUP($B310,'[4]POB-2019'!$K$6:$BD$190,42,0)</f>
        <v>128</v>
      </c>
      <c r="AR310" s="74">
        <f>VLOOKUP($B310,'[4]POB-2019'!$K$6:$BD$190,43,0)</f>
        <v>15</v>
      </c>
      <c r="AS310" s="74">
        <f>VLOOKUP($B310,'[4]POB-2019'!$K$6:$BD$190,44,0)</f>
        <v>13</v>
      </c>
      <c r="AT310" s="74">
        <f>VLOOKUP($B310,'[4]POB-2019'!$K$6:$BD$190,45,0)</f>
        <v>52</v>
      </c>
      <c r="AU310" s="12">
        <f>VLOOKUP($B310,'[3]POBLAC SIN ESSALUD CUADRO MANDO'!$G$3:$DY$188,123,0)</f>
        <v>3</v>
      </c>
    </row>
    <row r="311" spans="1:47" s="23" customFormat="1" ht="12">
      <c r="A311" s="58">
        <v>310</v>
      </c>
      <c r="B311" s="58">
        <v>4961</v>
      </c>
      <c r="C311" s="59" t="s">
        <v>1130</v>
      </c>
      <c r="D311" s="59" t="s">
        <v>723</v>
      </c>
      <c r="E311" s="59" t="s">
        <v>726</v>
      </c>
      <c r="F311" s="59" t="s">
        <v>734</v>
      </c>
      <c r="G311" s="12" t="s">
        <v>266</v>
      </c>
      <c r="H311" s="14">
        <f t="shared" si="92"/>
        <v>4961</v>
      </c>
      <c r="I311" s="14">
        <f t="shared" si="93"/>
        <v>710</v>
      </c>
      <c r="J311" s="12">
        <f>VLOOKUP($B311,'[3]POBLAC SIN ESSALUD CUADRO MANDO'!$G$3:$DY$188,2,0)</f>
        <v>12</v>
      </c>
      <c r="K311" s="12">
        <f>VLOOKUP($B311,'[3]POBLAC SIN ESSALUD CUADRO MANDO'!$G$3:$DY$188,3,0)</f>
        <v>13</v>
      </c>
      <c r="L311" s="12">
        <f>VLOOKUP($B311,'[3]POBLAC SIN ESSALUD CUADRO MANDO'!$G$3:$DY$188,4,0)</f>
        <v>11</v>
      </c>
      <c r="M311" s="12">
        <f>VLOOKUP($B311,'[3]POBLAC SIN ESSALUD CUADRO MANDO'!$G$3:$DY$188,5,0)</f>
        <v>12</v>
      </c>
      <c r="N311" s="12">
        <f>VLOOKUP($B311,'[3]POBLAC SIN ESSALUD CUADRO MANDO'!$G$3:$DY$188,6,0)</f>
        <v>15</v>
      </c>
      <c r="O311" s="12">
        <f>VLOOKUP($B311,'[3]POBLAC SIN ESSALUD CUADRO MANDO'!$G$3:$DY$188,7,0)</f>
        <v>14</v>
      </c>
      <c r="P311" s="12">
        <f>VLOOKUP($B311,'[3]POBLAC SIN ESSALUD CUADRO MANDO'!$G$3:$DY$188,8,0)</f>
        <v>14</v>
      </c>
      <c r="Q311" s="12">
        <f>VLOOKUP($B311,'[3]POBLAC SIN ESSALUD CUADRO MANDO'!$G$3:$DY$188,9,0)</f>
        <v>14</v>
      </c>
      <c r="R311" s="12">
        <f>VLOOKUP($B311,'[3]POBLAC SIN ESSALUD CUADRO MANDO'!$G$3:$DY$188,10,0)</f>
        <v>14</v>
      </c>
      <c r="S311" s="12">
        <f>VLOOKUP($B311,'[3]POBLAC SIN ESSALUD CUADRO MANDO'!$G$3:$DY$188,11,0)</f>
        <v>13</v>
      </c>
      <c r="T311" s="12">
        <f>VLOOKUP($B311,'[3]POBLAC SIN ESSALUD CUADRO MANDO'!$G$3:$DY$188,12,0)</f>
        <v>16</v>
      </c>
      <c r="U311" s="12">
        <f>VLOOKUP($B311,'[3]POBLAC SIN ESSALUD CUADRO MANDO'!$G$3:$DY$188,13,0)</f>
        <v>13</v>
      </c>
      <c r="V311" s="12">
        <f>VLOOKUP($B311,'[3]POBLAC SIN ESSALUD CUADRO MANDO'!$G$3:$DY$188,14,0)</f>
        <v>16</v>
      </c>
      <c r="W311" s="12">
        <f>VLOOKUP($B311,'[3]POBLAC SIN ESSALUD CUADRO MANDO'!$G$3:$DY$188,15,0)</f>
        <v>19</v>
      </c>
      <c r="X311" s="12">
        <f>VLOOKUP($B311,'[3]POBLAC SIN ESSALUD CUADRO MANDO'!$G$3:$DY$188,16,0)</f>
        <v>18</v>
      </c>
      <c r="Y311" s="12">
        <f>VLOOKUP($B311,'[3]POBLAC SIN ESSALUD CUADRO MANDO'!$G$3:$DY$188,17,0)</f>
        <v>16</v>
      </c>
      <c r="Z311" s="12">
        <f>VLOOKUP($B311,'[3]POBLAC SIN ESSALUD CUADRO MANDO'!$G$3:$DY$188,18,0)</f>
        <v>16</v>
      </c>
      <c r="AA311" s="12">
        <f>VLOOKUP($B311,'[3]POBLAC SIN ESSALUD CUADRO MANDO'!$G$3:$DY$188,19,0)</f>
        <v>16</v>
      </c>
      <c r="AB311" s="12">
        <f>VLOOKUP($B311,'[3]POBLAC SIN ESSALUD CUADRO MANDO'!$G$3:$DY$188,20,0)</f>
        <v>13</v>
      </c>
      <c r="AC311" s="12">
        <f>VLOOKUP($B311,'[3]POBLAC SIN ESSALUD CUADRO MANDO'!$G$3:$DY$188,21,0)</f>
        <v>12</v>
      </c>
      <c r="AD311" s="12">
        <f>VLOOKUP($B311,'[3]POBLAC SIN ESSALUD CUADRO MANDO'!$G$3:$DY$188,110,0)</f>
        <v>73</v>
      </c>
      <c r="AE311" s="12">
        <f>VLOOKUP($B311,'[3]POBLAC SIN ESSALUD CUADRO MANDO'!$G$3:$DY$188,111,0)</f>
        <v>55</v>
      </c>
      <c r="AF311" s="12">
        <f>VLOOKUP($B311,'[3]POBLAC SIN ESSALUD CUADRO MANDO'!$G$3:$DY$188,112,0)</f>
        <v>48</v>
      </c>
      <c r="AG311" s="12">
        <f>VLOOKUP($B311,'[3]POBLAC SIN ESSALUD CUADRO MANDO'!$G$3:$DY$188,113,0)</f>
        <v>43</v>
      </c>
      <c r="AH311" s="12">
        <f>VLOOKUP($B311,'[3]POBLAC SIN ESSALUD CUADRO MANDO'!$G$3:$DY$188,114,0)</f>
        <v>40</v>
      </c>
      <c r="AI311" s="12">
        <f>VLOOKUP($B311,'[3]POBLAC SIN ESSALUD CUADRO MANDO'!$G$3:$DY$188,115,0)</f>
        <v>33</v>
      </c>
      <c r="AJ311" s="12">
        <f>VLOOKUP($B311,'[3]POBLAC SIN ESSALUD CUADRO MANDO'!$G$3:$DY$188,116,0)</f>
        <v>33</v>
      </c>
      <c r="AK311" s="12">
        <f>VLOOKUP($B311,'[3]POBLAC SIN ESSALUD CUADRO MANDO'!$G$3:$DY$188,117,0)</f>
        <v>25</v>
      </c>
      <c r="AL311" s="12">
        <f>VLOOKUP($B311,'[3]POBLAC SIN ESSALUD CUADRO MANDO'!$G$3:$DY$188,118,0)</f>
        <v>20</v>
      </c>
      <c r="AM311" s="12">
        <f>VLOOKUP($B311,'[3]POBLAC SIN ESSALUD CUADRO MANDO'!$G$3:$DY$188,119,0)</f>
        <v>14</v>
      </c>
      <c r="AN311" s="12">
        <f>VLOOKUP($B311,'[3]POBLAC SIN ESSALUD CUADRO MANDO'!$G$3:$DY$188,120,0)</f>
        <v>12</v>
      </c>
      <c r="AO311" s="12">
        <f>VLOOKUP($B311,'[3]POBLAC SIN ESSALUD CUADRO MANDO'!$G$3:$DY$188,121,0)</f>
        <v>12</v>
      </c>
      <c r="AP311" s="12">
        <f>VLOOKUP($B311,'[3]POBLAC SIN ESSALUD CUADRO MANDO'!$G$3:$DY$188,122,0)</f>
        <v>15</v>
      </c>
      <c r="AQ311" s="74">
        <f>VLOOKUP($B311,'[4]POB-2019'!$K$6:$BD$190,42,0)</f>
        <v>362</v>
      </c>
      <c r="AR311" s="74">
        <f>VLOOKUP($B311,'[4]POB-2019'!$K$6:$BD$190,43,0)</f>
        <v>42</v>
      </c>
      <c r="AS311" s="74">
        <f>VLOOKUP($B311,'[4]POB-2019'!$K$6:$BD$190,44,0)</f>
        <v>37</v>
      </c>
      <c r="AT311" s="74">
        <f>VLOOKUP($B311,'[4]POB-2019'!$K$6:$BD$190,45,0)</f>
        <v>149</v>
      </c>
      <c r="AU311" s="12">
        <f>VLOOKUP($B311,'[3]POBLAC SIN ESSALUD CUADRO MANDO'!$G$3:$DY$188,123,0)</f>
        <v>12</v>
      </c>
    </row>
    <row r="312" spans="1:47" s="23" customFormat="1" ht="12">
      <c r="A312" s="58">
        <v>311</v>
      </c>
      <c r="B312" s="58">
        <v>7100</v>
      </c>
      <c r="C312" s="59" t="s">
        <v>1130</v>
      </c>
      <c r="D312" s="59" t="s">
        <v>723</v>
      </c>
      <c r="E312" s="59" t="s">
        <v>726</v>
      </c>
      <c r="F312" s="59" t="s">
        <v>735</v>
      </c>
      <c r="G312" s="12" t="s">
        <v>266</v>
      </c>
      <c r="H312" s="14">
        <f t="shared" si="92"/>
        <v>7100</v>
      </c>
      <c r="I312" s="14">
        <f t="shared" si="93"/>
        <v>218</v>
      </c>
      <c r="J312" s="12">
        <f>VLOOKUP($B312,'[3]POBLAC SIN ESSALUD CUADRO MANDO'!$G$3:$DY$188,2,0)</f>
        <v>4</v>
      </c>
      <c r="K312" s="12">
        <f>VLOOKUP($B312,'[3]POBLAC SIN ESSALUD CUADRO MANDO'!$G$3:$DY$188,3,0)</f>
        <v>5</v>
      </c>
      <c r="L312" s="12">
        <f>VLOOKUP($B312,'[3]POBLAC SIN ESSALUD CUADRO MANDO'!$G$3:$DY$188,4,0)</f>
        <v>4</v>
      </c>
      <c r="M312" s="12">
        <f>VLOOKUP($B312,'[3]POBLAC SIN ESSALUD CUADRO MANDO'!$G$3:$DY$188,5,0)</f>
        <v>4</v>
      </c>
      <c r="N312" s="12">
        <f>VLOOKUP($B312,'[3]POBLAC SIN ESSALUD CUADRO MANDO'!$G$3:$DY$188,6,0)</f>
        <v>5</v>
      </c>
      <c r="O312" s="12">
        <f>VLOOKUP($B312,'[3]POBLAC SIN ESSALUD CUADRO MANDO'!$G$3:$DY$188,7,0)</f>
        <v>4</v>
      </c>
      <c r="P312" s="12">
        <f>VLOOKUP($B312,'[3]POBLAC SIN ESSALUD CUADRO MANDO'!$G$3:$DY$188,8,0)</f>
        <v>4</v>
      </c>
      <c r="Q312" s="12">
        <f>VLOOKUP($B312,'[3]POBLAC SIN ESSALUD CUADRO MANDO'!$G$3:$DY$188,9,0)</f>
        <v>4</v>
      </c>
      <c r="R312" s="12">
        <f>VLOOKUP($B312,'[3]POBLAC SIN ESSALUD CUADRO MANDO'!$G$3:$DY$188,10,0)</f>
        <v>4</v>
      </c>
      <c r="S312" s="12">
        <f>VLOOKUP($B312,'[3]POBLAC SIN ESSALUD CUADRO MANDO'!$G$3:$DY$188,11,0)</f>
        <v>4</v>
      </c>
      <c r="T312" s="12">
        <f>VLOOKUP($B312,'[3]POBLAC SIN ESSALUD CUADRO MANDO'!$G$3:$DY$188,12,0)</f>
        <v>5</v>
      </c>
      <c r="U312" s="12">
        <f>VLOOKUP($B312,'[3]POBLAC SIN ESSALUD CUADRO MANDO'!$G$3:$DY$188,13,0)</f>
        <v>4</v>
      </c>
      <c r="V312" s="12">
        <f>VLOOKUP($B312,'[3]POBLAC SIN ESSALUD CUADRO MANDO'!$G$3:$DY$188,14,0)</f>
        <v>5</v>
      </c>
      <c r="W312" s="12">
        <f>VLOOKUP($B312,'[3]POBLAC SIN ESSALUD CUADRO MANDO'!$G$3:$DY$188,15,0)</f>
        <v>6</v>
      </c>
      <c r="X312" s="12">
        <f>VLOOKUP($B312,'[3]POBLAC SIN ESSALUD CUADRO MANDO'!$G$3:$DY$188,16,0)</f>
        <v>5</v>
      </c>
      <c r="Y312" s="12">
        <f>VLOOKUP($B312,'[3]POBLAC SIN ESSALUD CUADRO MANDO'!$G$3:$DY$188,17,0)</f>
        <v>5</v>
      </c>
      <c r="Z312" s="12">
        <f>VLOOKUP($B312,'[3]POBLAC SIN ESSALUD CUADRO MANDO'!$G$3:$DY$188,18,0)</f>
        <v>5</v>
      </c>
      <c r="AA312" s="12">
        <f>VLOOKUP($B312,'[3]POBLAC SIN ESSALUD CUADRO MANDO'!$G$3:$DY$188,19,0)</f>
        <v>5</v>
      </c>
      <c r="AB312" s="12">
        <f>VLOOKUP($B312,'[3]POBLAC SIN ESSALUD CUADRO MANDO'!$G$3:$DY$188,20,0)</f>
        <v>4</v>
      </c>
      <c r="AC312" s="12">
        <f>VLOOKUP($B312,'[3]POBLAC SIN ESSALUD CUADRO MANDO'!$G$3:$DY$188,21,0)</f>
        <v>4</v>
      </c>
      <c r="AD312" s="12">
        <f>VLOOKUP($B312,'[3]POBLAC SIN ESSALUD CUADRO MANDO'!$G$3:$DY$188,110,0)</f>
        <v>21</v>
      </c>
      <c r="AE312" s="12">
        <f>VLOOKUP($B312,'[3]POBLAC SIN ESSALUD CUADRO MANDO'!$G$3:$DY$188,111,0)</f>
        <v>17</v>
      </c>
      <c r="AF312" s="12">
        <f>VLOOKUP($B312,'[3]POBLAC SIN ESSALUD CUADRO MANDO'!$G$3:$DY$188,112,0)</f>
        <v>14</v>
      </c>
      <c r="AG312" s="12">
        <f>VLOOKUP($B312,'[3]POBLAC SIN ESSALUD CUADRO MANDO'!$G$3:$DY$188,113,0)</f>
        <v>13</v>
      </c>
      <c r="AH312" s="12">
        <f>VLOOKUP($B312,'[3]POBLAC SIN ESSALUD CUADRO MANDO'!$G$3:$DY$188,114,0)</f>
        <v>13</v>
      </c>
      <c r="AI312" s="12">
        <f>VLOOKUP($B312,'[3]POBLAC SIN ESSALUD CUADRO MANDO'!$G$3:$DY$188,115,0)</f>
        <v>10</v>
      </c>
      <c r="AJ312" s="12">
        <f>VLOOKUP($B312,'[3]POBLAC SIN ESSALUD CUADRO MANDO'!$G$3:$DY$188,116,0)</f>
        <v>10</v>
      </c>
      <c r="AK312" s="12">
        <f>VLOOKUP($B312,'[3]POBLAC SIN ESSALUD CUADRO MANDO'!$G$3:$DY$188,117,0)</f>
        <v>7</v>
      </c>
      <c r="AL312" s="12">
        <f>VLOOKUP($B312,'[3]POBLAC SIN ESSALUD CUADRO MANDO'!$G$3:$DY$188,118,0)</f>
        <v>5</v>
      </c>
      <c r="AM312" s="12">
        <f>VLOOKUP($B312,'[3]POBLAC SIN ESSALUD CUADRO MANDO'!$G$3:$DY$188,119,0)</f>
        <v>5</v>
      </c>
      <c r="AN312" s="12">
        <f>VLOOKUP($B312,'[3]POBLAC SIN ESSALUD CUADRO MANDO'!$G$3:$DY$188,120,0)</f>
        <v>5</v>
      </c>
      <c r="AO312" s="12">
        <f>VLOOKUP($B312,'[3]POBLAC SIN ESSALUD CUADRO MANDO'!$G$3:$DY$188,121,0)</f>
        <v>5</v>
      </c>
      <c r="AP312" s="12">
        <f>VLOOKUP($B312,'[3]POBLAC SIN ESSALUD CUADRO MANDO'!$G$3:$DY$188,122,0)</f>
        <v>3</v>
      </c>
      <c r="AQ312" s="74">
        <f>VLOOKUP($B312,'[4]POB-2019'!$K$6:$BD$190,42,0)</f>
        <v>111</v>
      </c>
      <c r="AR312" s="74">
        <f>VLOOKUP($B312,'[4]POB-2019'!$K$6:$BD$190,43,0)</f>
        <v>13</v>
      </c>
      <c r="AS312" s="74">
        <f>VLOOKUP($B312,'[4]POB-2019'!$K$6:$BD$190,44,0)</f>
        <v>12</v>
      </c>
      <c r="AT312" s="74">
        <f>VLOOKUP($B312,'[4]POB-2019'!$K$6:$BD$190,45,0)</f>
        <v>45</v>
      </c>
      <c r="AU312" s="12">
        <f>VLOOKUP($B312,'[3]POBLAC SIN ESSALUD CUADRO MANDO'!$G$3:$DY$188,123,0)</f>
        <v>4</v>
      </c>
    </row>
    <row r="313" spans="1:47" s="23" customFormat="1" ht="12">
      <c r="A313" s="58">
        <v>312</v>
      </c>
      <c r="B313" s="58">
        <v>6944</v>
      </c>
      <c r="C313" s="59" t="s">
        <v>1130</v>
      </c>
      <c r="D313" s="59" t="s">
        <v>723</v>
      </c>
      <c r="E313" s="59" t="s">
        <v>726</v>
      </c>
      <c r="F313" s="59" t="s">
        <v>736</v>
      </c>
      <c r="G313" s="12" t="s">
        <v>266</v>
      </c>
      <c r="H313" s="14">
        <f t="shared" si="92"/>
        <v>6944</v>
      </c>
      <c r="I313" s="14">
        <f t="shared" si="93"/>
        <v>247</v>
      </c>
      <c r="J313" s="12">
        <f>VLOOKUP($B313,'[3]POBLAC SIN ESSALUD CUADRO MANDO'!$G$3:$DY$188,2,0)</f>
        <v>5</v>
      </c>
      <c r="K313" s="12">
        <f>VLOOKUP($B313,'[3]POBLAC SIN ESSALUD CUADRO MANDO'!$G$3:$DY$188,3,0)</f>
        <v>8</v>
      </c>
      <c r="L313" s="12">
        <f>VLOOKUP($B313,'[3]POBLAC SIN ESSALUD CUADRO MANDO'!$G$3:$DY$188,4,0)</f>
        <v>2</v>
      </c>
      <c r="M313" s="12">
        <f>VLOOKUP($B313,'[3]POBLAC SIN ESSALUD CUADRO MANDO'!$G$3:$DY$188,5,0)</f>
        <v>4</v>
      </c>
      <c r="N313" s="12">
        <f>VLOOKUP($B313,'[3]POBLAC SIN ESSALUD CUADRO MANDO'!$G$3:$DY$188,6,0)</f>
        <v>4</v>
      </c>
      <c r="O313" s="12">
        <f>VLOOKUP($B313,'[3]POBLAC SIN ESSALUD CUADRO MANDO'!$G$3:$DY$188,7,0)</f>
        <v>5</v>
      </c>
      <c r="P313" s="12">
        <f>VLOOKUP($B313,'[3]POBLAC SIN ESSALUD CUADRO MANDO'!$G$3:$DY$188,8,0)</f>
        <v>5</v>
      </c>
      <c r="Q313" s="12">
        <f>VLOOKUP($B313,'[3]POBLAC SIN ESSALUD CUADRO MANDO'!$G$3:$DY$188,9,0)</f>
        <v>5</v>
      </c>
      <c r="R313" s="12">
        <f>VLOOKUP($B313,'[3]POBLAC SIN ESSALUD CUADRO MANDO'!$G$3:$DY$188,10,0)</f>
        <v>5</v>
      </c>
      <c r="S313" s="12">
        <f>VLOOKUP($B313,'[3]POBLAC SIN ESSALUD CUADRO MANDO'!$G$3:$DY$188,11,0)</f>
        <v>4</v>
      </c>
      <c r="T313" s="12">
        <f>VLOOKUP($B313,'[3]POBLAC SIN ESSALUD CUADRO MANDO'!$G$3:$DY$188,12,0)</f>
        <v>5</v>
      </c>
      <c r="U313" s="12">
        <f>VLOOKUP($B313,'[3]POBLAC SIN ESSALUD CUADRO MANDO'!$G$3:$DY$188,13,0)</f>
        <v>5</v>
      </c>
      <c r="V313" s="12">
        <f>VLOOKUP($B313,'[3]POBLAC SIN ESSALUD CUADRO MANDO'!$G$3:$DY$188,14,0)</f>
        <v>6</v>
      </c>
      <c r="W313" s="12">
        <f>VLOOKUP($B313,'[3]POBLAC SIN ESSALUD CUADRO MANDO'!$G$3:$DY$188,15,0)</f>
        <v>6</v>
      </c>
      <c r="X313" s="12">
        <f>VLOOKUP($B313,'[3]POBLAC SIN ESSALUD CUADRO MANDO'!$G$3:$DY$188,16,0)</f>
        <v>6</v>
      </c>
      <c r="Y313" s="12">
        <f>VLOOKUP($B313,'[3]POBLAC SIN ESSALUD CUADRO MANDO'!$G$3:$DY$188,17,0)</f>
        <v>5</v>
      </c>
      <c r="Z313" s="12">
        <f>VLOOKUP($B313,'[3]POBLAC SIN ESSALUD CUADRO MANDO'!$G$3:$DY$188,18,0)</f>
        <v>6</v>
      </c>
      <c r="AA313" s="12">
        <f>VLOOKUP($B313,'[3]POBLAC SIN ESSALUD CUADRO MANDO'!$G$3:$DY$188,19,0)</f>
        <v>5</v>
      </c>
      <c r="AB313" s="12">
        <f>VLOOKUP($B313,'[3]POBLAC SIN ESSALUD CUADRO MANDO'!$G$3:$DY$188,20,0)</f>
        <v>5</v>
      </c>
      <c r="AC313" s="12">
        <f>VLOOKUP($B313,'[3]POBLAC SIN ESSALUD CUADRO MANDO'!$G$3:$DY$188,21,0)</f>
        <v>4</v>
      </c>
      <c r="AD313" s="12">
        <f>VLOOKUP($B313,'[3]POBLAC SIN ESSALUD CUADRO MANDO'!$G$3:$DY$188,110,0)</f>
        <v>25</v>
      </c>
      <c r="AE313" s="12">
        <f>VLOOKUP($B313,'[3]POBLAC SIN ESSALUD CUADRO MANDO'!$G$3:$DY$188,111,0)</f>
        <v>19</v>
      </c>
      <c r="AF313" s="12">
        <f>VLOOKUP($B313,'[3]POBLAC SIN ESSALUD CUADRO MANDO'!$G$3:$DY$188,112,0)</f>
        <v>17</v>
      </c>
      <c r="AG313" s="12">
        <f>VLOOKUP($B313,'[3]POBLAC SIN ESSALUD CUADRO MANDO'!$G$3:$DY$188,113,0)</f>
        <v>15</v>
      </c>
      <c r="AH313" s="12">
        <f>VLOOKUP($B313,'[3]POBLAC SIN ESSALUD CUADRO MANDO'!$G$3:$DY$188,114,0)</f>
        <v>14</v>
      </c>
      <c r="AI313" s="12">
        <f>VLOOKUP($B313,'[3]POBLAC SIN ESSALUD CUADRO MANDO'!$G$3:$DY$188,115,0)</f>
        <v>11</v>
      </c>
      <c r="AJ313" s="12">
        <f>VLOOKUP($B313,'[3]POBLAC SIN ESSALUD CUADRO MANDO'!$G$3:$DY$188,116,0)</f>
        <v>11</v>
      </c>
      <c r="AK313" s="12">
        <f>VLOOKUP($B313,'[3]POBLAC SIN ESSALUD CUADRO MANDO'!$G$3:$DY$188,117,0)</f>
        <v>9</v>
      </c>
      <c r="AL313" s="12">
        <f>VLOOKUP($B313,'[3]POBLAC SIN ESSALUD CUADRO MANDO'!$G$3:$DY$188,118,0)</f>
        <v>6</v>
      </c>
      <c r="AM313" s="12">
        <f>VLOOKUP($B313,'[3]POBLAC SIN ESSALUD CUADRO MANDO'!$G$3:$DY$188,119,0)</f>
        <v>5</v>
      </c>
      <c r="AN313" s="12">
        <f>VLOOKUP($B313,'[3]POBLAC SIN ESSALUD CUADRO MANDO'!$G$3:$DY$188,120,0)</f>
        <v>5</v>
      </c>
      <c r="AO313" s="12">
        <f>VLOOKUP($B313,'[3]POBLAC SIN ESSALUD CUADRO MANDO'!$G$3:$DY$188,121,0)</f>
        <v>5</v>
      </c>
      <c r="AP313" s="12">
        <f>VLOOKUP($B313,'[3]POBLAC SIN ESSALUD CUADRO MANDO'!$G$3:$DY$188,122,0)</f>
        <v>5</v>
      </c>
      <c r="AQ313" s="74">
        <f>VLOOKUP($B313,'[4]POB-2019'!$K$6:$BD$190,42,0)</f>
        <v>126</v>
      </c>
      <c r="AR313" s="74">
        <f>VLOOKUP($B313,'[4]POB-2019'!$K$6:$BD$190,43,0)</f>
        <v>14</v>
      </c>
      <c r="AS313" s="74">
        <f>VLOOKUP($B313,'[4]POB-2019'!$K$6:$BD$190,44,0)</f>
        <v>13</v>
      </c>
      <c r="AT313" s="74">
        <f>VLOOKUP($B313,'[4]POB-2019'!$K$6:$BD$190,45,0)</f>
        <v>52</v>
      </c>
      <c r="AU313" s="12">
        <f>VLOOKUP($B313,'[3]POBLAC SIN ESSALUD CUADRO MANDO'!$G$3:$DY$188,123,0)</f>
        <v>5</v>
      </c>
    </row>
    <row r="314" spans="1:47" s="23" customFormat="1" ht="12">
      <c r="A314" s="70">
        <v>313</v>
      </c>
      <c r="B314" s="70"/>
      <c r="C314" s="75" t="s">
        <v>1130</v>
      </c>
      <c r="D314" s="75" t="s">
        <v>723</v>
      </c>
      <c r="E314" s="75" t="s">
        <v>737</v>
      </c>
      <c r="F314" s="75" t="s">
        <v>737</v>
      </c>
      <c r="G314" s="73" t="s">
        <v>1214</v>
      </c>
      <c r="H314" s="70"/>
      <c r="I314" s="70">
        <f t="shared" si="75"/>
        <v>12244</v>
      </c>
      <c r="J314" s="73">
        <f>SUM(J315:J335)</f>
        <v>178</v>
      </c>
      <c r="K314" s="73">
        <f t="shared" ref="K314:AU314" si="94">SUM(K315:K335)</f>
        <v>205</v>
      </c>
      <c r="L314" s="73">
        <f t="shared" si="94"/>
        <v>200</v>
      </c>
      <c r="M314" s="73">
        <f t="shared" si="94"/>
        <v>211</v>
      </c>
      <c r="N314" s="73">
        <f t="shared" si="94"/>
        <v>221</v>
      </c>
      <c r="O314" s="73">
        <f t="shared" si="94"/>
        <v>205</v>
      </c>
      <c r="P314" s="73">
        <f t="shared" si="94"/>
        <v>206</v>
      </c>
      <c r="Q314" s="73">
        <f t="shared" si="94"/>
        <v>254</v>
      </c>
      <c r="R314" s="73">
        <f t="shared" si="94"/>
        <v>237</v>
      </c>
      <c r="S314" s="73">
        <f t="shared" si="94"/>
        <v>222</v>
      </c>
      <c r="T314" s="73">
        <f t="shared" si="94"/>
        <v>269</v>
      </c>
      <c r="U314" s="73">
        <f t="shared" si="94"/>
        <v>241</v>
      </c>
      <c r="V314" s="73">
        <f t="shared" si="94"/>
        <v>269</v>
      </c>
      <c r="W314" s="73">
        <f t="shared" si="94"/>
        <v>294</v>
      </c>
      <c r="X314" s="73">
        <f t="shared" si="94"/>
        <v>296</v>
      </c>
      <c r="Y314" s="73">
        <f t="shared" si="94"/>
        <v>274</v>
      </c>
      <c r="Z314" s="73">
        <f t="shared" si="94"/>
        <v>274</v>
      </c>
      <c r="AA314" s="73">
        <f t="shared" si="94"/>
        <v>262</v>
      </c>
      <c r="AB314" s="73">
        <f t="shared" si="94"/>
        <v>225</v>
      </c>
      <c r="AC314" s="73">
        <f t="shared" si="94"/>
        <v>249</v>
      </c>
      <c r="AD314" s="73">
        <f t="shared" si="94"/>
        <v>1136</v>
      </c>
      <c r="AE314" s="73">
        <f t="shared" si="94"/>
        <v>854</v>
      </c>
      <c r="AF314" s="73">
        <f t="shared" si="94"/>
        <v>805</v>
      </c>
      <c r="AG314" s="73">
        <f t="shared" si="94"/>
        <v>778</v>
      </c>
      <c r="AH314" s="73">
        <f t="shared" si="94"/>
        <v>753</v>
      </c>
      <c r="AI314" s="73">
        <f t="shared" si="94"/>
        <v>648</v>
      </c>
      <c r="AJ314" s="73">
        <f t="shared" si="94"/>
        <v>580</v>
      </c>
      <c r="AK314" s="73">
        <f t="shared" si="94"/>
        <v>489</v>
      </c>
      <c r="AL314" s="73">
        <f t="shared" si="94"/>
        <v>376</v>
      </c>
      <c r="AM314" s="73">
        <f t="shared" si="94"/>
        <v>304</v>
      </c>
      <c r="AN314" s="73">
        <f t="shared" si="94"/>
        <v>253</v>
      </c>
      <c r="AO314" s="73">
        <f t="shared" si="94"/>
        <v>211</v>
      </c>
      <c r="AP314" s="73">
        <f t="shared" si="94"/>
        <v>265</v>
      </c>
      <c r="AQ314" s="73">
        <f t="shared" si="94"/>
        <v>6244</v>
      </c>
      <c r="AR314" s="73">
        <f t="shared" si="94"/>
        <v>696</v>
      </c>
      <c r="AS314" s="73">
        <f t="shared" si="94"/>
        <v>653</v>
      </c>
      <c r="AT314" s="73">
        <f t="shared" si="94"/>
        <v>2537</v>
      </c>
      <c r="AU314" s="73">
        <f t="shared" si="94"/>
        <v>182</v>
      </c>
    </row>
    <row r="315" spans="1:47" s="23" customFormat="1" ht="12">
      <c r="A315" s="58">
        <v>314</v>
      </c>
      <c r="B315" s="58">
        <v>4964</v>
      </c>
      <c r="C315" s="59" t="s">
        <v>1130</v>
      </c>
      <c r="D315" s="59" t="s">
        <v>723</v>
      </c>
      <c r="E315" s="59" t="s">
        <v>737</v>
      </c>
      <c r="F315" s="59" t="s">
        <v>738</v>
      </c>
      <c r="G315" s="12" t="s">
        <v>283</v>
      </c>
      <c r="H315" s="14">
        <f t="shared" ref="H315:H335" si="95">B315</f>
        <v>4964</v>
      </c>
      <c r="I315" s="14">
        <f t="shared" ref="I315:I335" si="96">SUM(J315:AP315)</f>
        <v>1180</v>
      </c>
      <c r="J315" s="12">
        <f>VLOOKUP($B315,'[3]POBLAC SIN ESSALUD CUADRO MANDO'!$G$3:$DY$188,2,0)</f>
        <v>17</v>
      </c>
      <c r="K315" s="12">
        <f>VLOOKUP($B315,'[3]POBLAC SIN ESSALUD CUADRO MANDO'!$G$3:$DY$188,3,0)</f>
        <v>24</v>
      </c>
      <c r="L315" s="12">
        <f>VLOOKUP($B315,'[3]POBLAC SIN ESSALUD CUADRO MANDO'!$G$3:$DY$188,4,0)</f>
        <v>26</v>
      </c>
      <c r="M315" s="12">
        <f>VLOOKUP($B315,'[3]POBLAC SIN ESSALUD CUADRO MANDO'!$G$3:$DY$188,5,0)</f>
        <v>20</v>
      </c>
      <c r="N315" s="12">
        <f>VLOOKUP($B315,'[3]POBLAC SIN ESSALUD CUADRO MANDO'!$G$3:$DY$188,6,0)</f>
        <v>30</v>
      </c>
      <c r="O315" s="12">
        <f>VLOOKUP($B315,'[3]POBLAC SIN ESSALUD CUADRO MANDO'!$G$3:$DY$188,7,0)</f>
        <v>23</v>
      </c>
      <c r="P315" s="12">
        <f>VLOOKUP($B315,'[3]POBLAC SIN ESSALUD CUADRO MANDO'!$G$3:$DY$188,8,0)</f>
        <v>22</v>
      </c>
      <c r="Q315" s="12">
        <f>VLOOKUP($B315,'[3]POBLAC SIN ESSALUD CUADRO MANDO'!$G$3:$DY$188,9,0)</f>
        <v>23</v>
      </c>
      <c r="R315" s="12">
        <f>VLOOKUP($B315,'[3]POBLAC SIN ESSALUD CUADRO MANDO'!$G$3:$DY$188,10,0)</f>
        <v>23</v>
      </c>
      <c r="S315" s="12">
        <f>VLOOKUP($B315,'[3]POBLAC SIN ESSALUD CUADRO MANDO'!$G$3:$DY$188,11,0)</f>
        <v>21</v>
      </c>
      <c r="T315" s="12">
        <f>VLOOKUP($B315,'[3]POBLAC SIN ESSALUD CUADRO MANDO'!$G$3:$DY$188,12,0)</f>
        <v>26</v>
      </c>
      <c r="U315" s="12">
        <f>VLOOKUP($B315,'[3]POBLAC SIN ESSALUD CUADRO MANDO'!$G$3:$DY$188,13,0)</f>
        <v>22</v>
      </c>
      <c r="V315" s="12">
        <f>VLOOKUP($B315,'[3]POBLAC SIN ESSALUD CUADRO MANDO'!$G$3:$DY$188,14,0)</f>
        <v>26</v>
      </c>
      <c r="W315" s="12">
        <f>VLOOKUP($B315,'[3]POBLAC SIN ESSALUD CUADRO MANDO'!$G$3:$DY$188,15,0)</f>
        <v>31</v>
      </c>
      <c r="X315" s="12">
        <f>VLOOKUP($B315,'[3]POBLAC SIN ESSALUD CUADRO MANDO'!$G$3:$DY$188,16,0)</f>
        <v>30</v>
      </c>
      <c r="Y315" s="12">
        <f>VLOOKUP($B315,'[3]POBLAC SIN ESSALUD CUADRO MANDO'!$G$3:$DY$188,17,0)</f>
        <v>26</v>
      </c>
      <c r="Z315" s="12">
        <f>VLOOKUP($B315,'[3]POBLAC SIN ESSALUD CUADRO MANDO'!$G$3:$DY$188,18,0)</f>
        <v>27</v>
      </c>
      <c r="AA315" s="12">
        <f>VLOOKUP($B315,'[3]POBLAC SIN ESSALUD CUADRO MANDO'!$G$3:$DY$188,19,0)</f>
        <v>26</v>
      </c>
      <c r="AB315" s="12">
        <f>VLOOKUP($B315,'[3]POBLAC SIN ESSALUD CUADRO MANDO'!$G$3:$DY$188,20,0)</f>
        <v>22</v>
      </c>
      <c r="AC315" s="12">
        <f>VLOOKUP($B315,'[3]POBLAC SIN ESSALUD CUADRO MANDO'!$G$3:$DY$188,21,0)</f>
        <v>21</v>
      </c>
      <c r="AD315" s="12">
        <f>VLOOKUP($B315,'[3]POBLAC SIN ESSALUD CUADRO MANDO'!$G$3:$DY$188,110,0)</f>
        <v>117</v>
      </c>
      <c r="AE315" s="12">
        <f>VLOOKUP($B315,'[3]POBLAC SIN ESSALUD CUADRO MANDO'!$G$3:$DY$188,111,0)</f>
        <v>92</v>
      </c>
      <c r="AF315" s="12">
        <f>VLOOKUP($B315,'[3]POBLAC SIN ESSALUD CUADRO MANDO'!$G$3:$DY$188,112,0)</f>
        <v>79</v>
      </c>
      <c r="AG315" s="12">
        <f>VLOOKUP($B315,'[3]POBLAC SIN ESSALUD CUADRO MANDO'!$G$3:$DY$188,113,0)</f>
        <v>72</v>
      </c>
      <c r="AH315" s="12">
        <f>VLOOKUP($B315,'[3]POBLAC SIN ESSALUD CUADRO MANDO'!$G$3:$DY$188,114,0)</f>
        <v>68</v>
      </c>
      <c r="AI315" s="12">
        <f>VLOOKUP($B315,'[3]POBLAC SIN ESSALUD CUADRO MANDO'!$G$3:$DY$188,115,0)</f>
        <v>55</v>
      </c>
      <c r="AJ315" s="12">
        <f>VLOOKUP($B315,'[3]POBLAC SIN ESSALUD CUADRO MANDO'!$G$3:$DY$188,116,0)</f>
        <v>52</v>
      </c>
      <c r="AK315" s="12">
        <f>VLOOKUP($B315,'[3]POBLAC SIN ESSALUD CUADRO MANDO'!$G$3:$DY$188,117,0)</f>
        <v>41</v>
      </c>
      <c r="AL315" s="12">
        <f>VLOOKUP($B315,'[3]POBLAC SIN ESSALUD CUADRO MANDO'!$G$3:$DY$188,118,0)</f>
        <v>31</v>
      </c>
      <c r="AM315" s="12">
        <f>VLOOKUP($B315,'[3]POBLAC SIN ESSALUD CUADRO MANDO'!$G$3:$DY$188,119,0)</f>
        <v>24</v>
      </c>
      <c r="AN315" s="12">
        <f>VLOOKUP($B315,'[3]POBLAC SIN ESSALUD CUADRO MANDO'!$G$3:$DY$188,120,0)</f>
        <v>21</v>
      </c>
      <c r="AO315" s="12">
        <f>VLOOKUP($B315,'[3]POBLAC SIN ESSALUD CUADRO MANDO'!$G$3:$DY$188,121,0)</f>
        <v>19</v>
      </c>
      <c r="AP315" s="12">
        <f>VLOOKUP($B315,'[3]POBLAC SIN ESSALUD CUADRO MANDO'!$G$3:$DY$188,122,0)</f>
        <v>23</v>
      </c>
      <c r="AQ315" s="74">
        <f>VLOOKUP($B315,'[4]POB-2019'!$K$6:$BD$190,42,0)</f>
        <v>602</v>
      </c>
      <c r="AR315" s="74">
        <f>VLOOKUP($B315,'[4]POB-2019'!$K$6:$BD$190,43,0)</f>
        <v>69</v>
      </c>
      <c r="AS315" s="74">
        <f>VLOOKUP($B315,'[4]POB-2019'!$K$6:$BD$190,44,0)</f>
        <v>62</v>
      </c>
      <c r="AT315" s="74">
        <f>VLOOKUP($B315,'[4]POB-2019'!$K$6:$BD$190,45,0)</f>
        <v>246</v>
      </c>
      <c r="AU315" s="12">
        <f>VLOOKUP($B315,'[3]POBLAC SIN ESSALUD CUADRO MANDO'!$G$3:$DY$188,123,0)</f>
        <v>17</v>
      </c>
    </row>
    <row r="316" spans="1:47" s="23" customFormat="1" ht="12">
      <c r="A316" s="58">
        <v>315</v>
      </c>
      <c r="B316" s="58">
        <v>4977</v>
      </c>
      <c r="C316" s="59" t="s">
        <v>1130</v>
      </c>
      <c r="D316" s="59" t="s">
        <v>723</v>
      </c>
      <c r="E316" s="59" t="s">
        <v>737</v>
      </c>
      <c r="F316" s="59" t="s">
        <v>739</v>
      </c>
      <c r="G316" s="12" t="s">
        <v>283</v>
      </c>
      <c r="H316" s="14">
        <f t="shared" si="95"/>
        <v>4977</v>
      </c>
      <c r="I316" s="14">
        <f t="shared" si="96"/>
        <v>1246</v>
      </c>
      <c r="J316" s="12">
        <f>VLOOKUP($B316,'[3]POBLAC SIN ESSALUD CUADRO MANDO'!$G$3:$DY$188,2,0)</f>
        <v>18</v>
      </c>
      <c r="K316" s="12">
        <f>VLOOKUP($B316,'[3]POBLAC SIN ESSALUD CUADRO MANDO'!$G$3:$DY$188,3,0)</f>
        <v>17</v>
      </c>
      <c r="L316" s="12">
        <f>VLOOKUP($B316,'[3]POBLAC SIN ESSALUD CUADRO MANDO'!$G$3:$DY$188,4,0)</f>
        <v>14</v>
      </c>
      <c r="M316" s="12">
        <f>VLOOKUP($B316,'[3]POBLAC SIN ESSALUD CUADRO MANDO'!$G$3:$DY$188,5,0)</f>
        <v>26</v>
      </c>
      <c r="N316" s="12">
        <f>VLOOKUP($B316,'[3]POBLAC SIN ESSALUD CUADRO MANDO'!$G$3:$DY$188,6,0)</f>
        <v>17</v>
      </c>
      <c r="O316" s="12">
        <f>VLOOKUP($B316,'[3]POBLAC SIN ESSALUD CUADRO MANDO'!$G$3:$DY$188,7,0)</f>
        <v>16</v>
      </c>
      <c r="P316" s="12">
        <f>VLOOKUP($B316,'[3]POBLAC SIN ESSALUD CUADRO MANDO'!$G$3:$DY$188,8,0)</f>
        <v>12</v>
      </c>
      <c r="Q316" s="12">
        <f>VLOOKUP($B316,'[3]POBLAC SIN ESSALUD CUADRO MANDO'!$G$3:$DY$188,9,0)</f>
        <v>32</v>
      </c>
      <c r="R316" s="12">
        <f>VLOOKUP($B316,'[3]POBLAC SIN ESSALUD CUADRO MANDO'!$G$3:$DY$188,10,0)</f>
        <v>25</v>
      </c>
      <c r="S316" s="12">
        <f>VLOOKUP($B316,'[3]POBLAC SIN ESSALUD CUADRO MANDO'!$G$3:$DY$188,11,0)</f>
        <v>23</v>
      </c>
      <c r="T316" s="12">
        <f>VLOOKUP($B316,'[3]POBLAC SIN ESSALUD CUADRO MANDO'!$G$3:$DY$188,12,0)</f>
        <v>30</v>
      </c>
      <c r="U316" s="12">
        <f>VLOOKUP($B316,'[3]POBLAC SIN ESSALUD CUADRO MANDO'!$G$3:$DY$188,13,0)</f>
        <v>28</v>
      </c>
      <c r="V316" s="12">
        <f>VLOOKUP($B316,'[3]POBLAC SIN ESSALUD CUADRO MANDO'!$G$3:$DY$188,14,0)</f>
        <v>28</v>
      </c>
      <c r="W316" s="12">
        <f>VLOOKUP($B316,'[3]POBLAC SIN ESSALUD CUADRO MANDO'!$G$3:$DY$188,15,0)</f>
        <v>29</v>
      </c>
      <c r="X316" s="12">
        <f>VLOOKUP($B316,'[3]POBLAC SIN ESSALUD CUADRO MANDO'!$G$3:$DY$188,16,0)</f>
        <v>30</v>
      </c>
      <c r="Y316" s="12">
        <f>VLOOKUP($B316,'[3]POBLAC SIN ESSALUD CUADRO MANDO'!$G$3:$DY$188,17,0)</f>
        <v>29</v>
      </c>
      <c r="Z316" s="12">
        <f>VLOOKUP($B316,'[3]POBLAC SIN ESSALUD CUADRO MANDO'!$G$3:$DY$188,18,0)</f>
        <v>28</v>
      </c>
      <c r="AA316" s="12">
        <f>VLOOKUP($B316,'[3]POBLAC SIN ESSALUD CUADRO MANDO'!$G$3:$DY$188,19,0)</f>
        <v>28</v>
      </c>
      <c r="AB316" s="12">
        <f>VLOOKUP($B316,'[3]POBLAC SIN ESSALUD CUADRO MANDO'!$G$3:$DY$188,20,0)</f>
        <v>16</v>
      </c>
      <c r="AC316" s="12">
        <f>VLOOKUP($B316,'[3]POBLAC SIN ESSALUD CUADRO MANDO'!$G$3:$DY$188,21,0)</f>
        <v>29</v>
      </c>
      <c r="AD316" s="12">
        <f>VLOOKUP($B316,'[3]POBLAC SIN ESSALUD CUADRO MANDO'!$G$3:$DY$188,110,0)</f>
        <v>94</v>
      </c>
      <c r="AE316" s="12">
        <f>VLOOKUP($B316,'[3]POBLAC SIN ESSALUD CUADRO MANDO'!$G$3:$DY$188,111,0)</f>
        <v>66</v>
      </c>
      <c r="AF316" s="12">
        <f>VLOOKUP($B316,'[3]POBLAC SIN ESSALUD CUADRO MANDO'!$G$3:$DY$188,112,0)</f>
        <v>80</v>
      </c>
      <c r="AG316" s="12">
        <f>VLOOKUP($B316,'[3]POBLAC SIN ESSALUD CUADRO MANDO'!$G$3:$DY$188,113,0)</f>
        <v>80</v>
      </c>
      <c r="AH316" s="12">
        <f>VLOOKUP($B316,'[3]POBLAC SIN ESSALUD CUADRO MANDO'!$G$3:$DY$188,114,0)</f>
        <v>87</v>
      </c>
      <c r="AI316" s="12">
        <f>VLOOKUP($B316,'[3]POBLAC SIN ESSALUD CUADRO MANDO'!$G$3:$DY$188,115,0)</f>
        <v>78</v>
      </c>
      <c r="AJ316" s="12">
        <f>VLOOKUP($B316,'[3]POBLAC SIN ESSALUD CUADRO MANDO'!$G$3:$DY$188,116,0)</f>
        <v>59</v>
      </c>
      <c r="AK316" s="12">
        <f>VLOOKUP($B316,'[3]POBLAC SIN ESSALUD CUADRO MANDO'!$G$3:$DY$188,117,0)</f>
        <v>58</v>
      </c>
      <c r="AL316" s="12">
        <f>VLOOKUP($B316,'[3]POBLAC SIN ESSALUD CUADRO MANDO'!$G$3:$DY$188,118,0)</f>
        <v>45</v>
      </c>
      <c r="AM316" s="12">
        <f>VLOOKUP($B316,'[3]POBLAC SIN ESSALUD CUADRO MANDO'!$G$3:$DY$188,119,0)</f>
        <v>34</v>
      </c>
      <c r="AN316" s="12">
        <f>VLOOKUP($B316,'[3]POBLAC SIN ESSALUD CUADRO MANDO'!$G$3:$DY$188,120,0)</f>
        <v>33</v>
      </c>
      <c r="AO316" s="12">
        <f>VLOOKUP($B316,'[3]POBLAC SIN ESSALUD CUADRO MANDO'!$G$3:$DY$188,121,0)</f>
        <v>21</v>
      </c>
      <c r="AP316" s="12">
        <f>VLOOKUP($B316,'[3]POBLAC SIN ESSALUD CUADRO MANDO'!$G$3:$DY$188,122,0)</f>
        <v>36</v>
      </c>
      <c r="AQ316" s="74">
        <f>VLOOKUP($B316,'[4]POB-2019'!$K$6:$BD$190,42,0)</f>
        <v>635</v>
      </c>
      <c r="AR316" s="74">
        <f>VLOOKUP($B316,'[4]POB-2019'!$K$6:$BD$190,43,0)</f>
        <v>74</v>
      </c>
      <c r="AS316" s="74">
        <f>VLOOKUP($B316,'[4]POB-2019'!$K$6:$BD$190,44,0)</f>
        <v>66</v>
      </c>
      <c r="AT316" s="74">
        <f>VLOOKUP($B316,'[4]POB-2019'!$K$6:$BD$190,45,0)</f>
        <v>247</v>
      </c>
      <c r="AU316" s="12">
        <f>VLOOKUP($B316,'[3]POBLAC SIN ESSALUD CUADRO MANDO'!$G$3:$DY$188,123,0)</f>
        <v>19</v>
      </c>
    </row>
    <row r="317" spans="1:47" s="23" customFormat="1" ht="12">
      <c r="A317" s="58">
        <v>316</v>
      </c>
      <c r="B317" s="58">
        <v>7050</v>
      </c>
      <c r="C317" s="59" t="s">
        <v>1130</v>
      </c>
      <c r="D317" s="59" t="s">
        <v>723</v>
      </c>
      <c r="E317" s="59" t="s">
        <v>737</v>
      </c>
      <c r="F317" s="59" t="s">
        <v>740</v>
      </c>
      <c r="G317" s="12" t="s">
        <v>266</v>
      </c>
      <c r="H317" s="14">
        <f t="shared" si="95"/>
        <v>7050</v>
      </c>
      <c r="I317" s="14">
        <f t="shared" si="96"/>
        <v>359</v>
      </c>
      <c r="J317" s="12">
        <f>VLOOKUP($B317,'[3]POBLAC SIN ESSALUD CUADRO MANDO'!$G$3:$DY$188,2,0)</f>
        <v>3</v>
      </c>
      <c r="K317" s="12">
        <f>VLOOKUP($B317,'[3]POBLAC SIN ESSALUD CUADRO MANDO'!$G$3:$DY$188,3,0)</f>
        <v>3</v>
      </c>
      <c r="L317" s="12">
        <f>VLOOKUP($B317,'[3]POBLAC SIN ESSALUD CUADRO MANDO'!$G$3:$DY$188,4,0)</f>
        <v>5</v>
      </c>
      <c r="M317" s="12">
        <f>VLOOKUP($B317,'[3]POBLAC SIN ESSALUD CUADRO MANDO'!$G$3:$DY$188,5,0)</f>
        <v>7</v>
      </c>
      <c r="N317" s="12">
        <f>VLOOKUP($B317,'[3]POBLAC SIN ESSALUD CUADRO MANDO'!$G$3:$DY$188,6,0)</f>
        <v>5</v>
      </c>
      <c r="O317" s="12">
        <f>VLOOKUP($B317,'[3]POBLAC SIN ESSALUD CUADRO MANDO'!$G$3:$DY$188,7,0)</f>
        <v>5</v>
      </c>
      <c r="P317" s="12">
        <f>VLOOKUP($B317,'[3]POBLAC SIN ESSALUD CUADRO MANDO'!$G$3:$DY$188,8,0)</f>
        <v>4</v>
      </c>
      <c r="Q317" s="12">
        <f>VLOOKUP($B317,'[3]POBLAC SIN ESSALUD CUADRO MANDO'!$G$3:$DY$188,9,0)</f>
        <v>9</v>
      </c>
      <c r="R317" s="12">
        <f>VLOOKUP($B317,'[3]POBLAC SIN ESSALUD CUADRO MANDO'!$G$3:$DY$188,10,0)</f>
        <v>7</v>
      </c>
      <c r="S317" s="12">
        <f>VLOOKUP($B317,'[3]POBLAC SIN ESSALUD CUADRO MANDO'!$G$3:$DY$188,11,0)</f>
        <v>6</v>
      </c>
      <c r="T317" s="12">
        <f>VLOOKUP($B317,'[3]POBLAC SIN ESSALUD CUADRO MANDO'!$G$3:$DY$188,12,0)</f>
        <v>8</v>
      </c>
      <c r="U317" s="12">
        <f>VLOOKUP($B317,'[3]POBLAC SIN ESSALUD CUADRO MANDO'!$G$3:$DY$188,13,0)</f>
        <v>7</v>
      </c>
      <c r="V317" s="12">
        <f>VLOOKUP($B317,'[3]POBLAC SIN ESSALUD CUADRO MANDO'!$G$3:$DY$188,14,0)</f>
        <v>7</v>
      </c>
      <c r="W317" s="12">
        <f>VLOOKUP($B317,'[3]POBLAC SIN ESSALUD CUADRO MANDO'!$G$3:$DY$188,15,0)</f>
        <v>8</v>
      </c>
      <c r="X317" s="12">
        <f>VLOOKUP($B317,'[3]POBLAC SIN ESSALUD CUADRO MANDO'!$G$3:$DY$188,16,0)</f>
        <v>8</v>
      </c>
      <c r="Y317" s="12">
        <f>VLOOKUP($B317,'[3]POBLAC SIN ESSALUD CUADRO MANDO'!$G$3:$DY$188,17,0)</f>
        <v>8</v>
      </c>
      <c r="Z317" s="12">
        <f>VLOOKUP($B317,'[3]POBLAC SIN ESSALUD CUADRO MANDO'!$G$3:$DY$188,18,0)</f>
        <v>8</v>
      </c>
      <c r="AA317" s="12">
        <f>VLOOKUP($B317,'[3]POBLAC SIN ESSALUD CUADRO MANDO'!$G$3:$DY$188,19,0)</f>
        <v>8</v>
      </c>
      <c r="AB317" s="12">
        <f>VLOOKUP($B317,'[3]POBLAC SIN ESSALUD CUADRO MANDO'!$G$3:$DY$188,20,0)</f>
        <v>6</v>
      </c>
      <c r="AC317" s="12">
        <f>VLOOKUP($B317,'[3]POBLAC SIN ESSALUD CUADRO MANDO'!$G$3:$DY$188,21,0)</f>
        <v>9</v>
      </c>
      <c r="AD317" s="12">
        <f>VLOOKUP($B317,'[3]POBLAC SIN ESSALUD CUADRO MANDO'!$G$3:$DY$188,110,0)</f>
        <v>33</v>
      </c>
      <c r="AE317" s="12">
        <f>VLOOKUP($B317,'[3]POBLAC SIN ESSALUD CUADRO MANDO'!$G$3:$DY$188,111,0)</f>
        <v>25</v>
      </c>
      <c r="AF317" s="12">
        <f>VLOOKUP($B317,'[3]POBLAC SIN ESSALUD CUADRO MANDO'!$G$3:$DY$188,112,0)</f>
        <v>24</v>
      </c>
      <c r="AG317" s="12">
        <f>VLOOKUP($B317,'[3]POBLAC SIN ESSALUD CUADRO MANDO'!$G$3:$DY$188,113,0)</f>
        <v>26</v>
      </c>
      <c r="AH317" s="12">
        <f>VLOOKUP($B317,'[3]POBLAC SIN ESSALUD CUADRO MANDO'!$G$3:$DY$188,114,0)</f>
        <v>23</v>
      </c>
      <c r="AI317" s="12">
        <f>VLOOKUP($B317,'[3]POBLAC SIN ESSALUD CUADRO MANDO'!$G$3:$DY$188,115,0)</f>
        <v>21</v>
      </c>
      <c r="AJ317" s="12">
        <f>VLOOKUP($B317,'[3]POBLAC SIN ESSALUD CUADRO MANDO'!$G$3:$DY$188,116,0)</f>
        <v>16</v>
      </c>
      <c r="AK317" s="12">
        <f>VLOOKUP($B317,'[3]POBLAC SIN ESSALUD CUADRO MANDO'!$G$3:$DY$188,117,0)</f>
        <v>17</v>
      </c>
      <c r="AL317" s="12">
        <f>VLOOKUP($B317,'[3]POBLAC SIN ESSALUD CUADRO MANDO'!$G$3:$DY$188,118,0)</f>
        <v>12</v>
      </c>
      <c r="AM317" s="12">
        <f>VLOOKUP($B317,'[3]POBLAC SIN ESSALUD CUADRO MANDO'!$G$3:$DY$188,119,0)</f>
        <v>9</v>
      </c>
      <c r="AN317" s="12">
        <f>VLOOKUP($B317,'[3]POBLAC SIN ESSALUD CUADRO MANDO'!$G$3:$DY$188,120,0)</f>
        <v>8</v>
      </c>
      <c r="AO317" s="12">
        <f>VLOOKUP($B317,'[3]POBLAC SIN ESSALUD CUADRO MANDO'!$G$3:$DY$188,121,0)</f>
        <v>6</v>
      </c>
      <c r="AP317" s="12">
        <f>VLOOKUP($B317,'[3]POBLAC SIN ESSALUD CUADRO MANDO'!$G$3:$DY$188,122,0)</f>
        <v>8</v>
      </c>
      <c r="AQ317" s="74">
        <f>VLOOKUP($B317,'[4]POB-2019'!$K$6:$BD$190,42,0)</f>
        <v>183</v>
      </c>
      <c r="AR317" s="74">
        <f>VLOOKUP($B317,'[4]POB-2019'!$K$6:$BD$190,43,0)</f>
        <v>19</v>
      </c>
      <c r="AS317" s="74">
        <f>VLOOKUP($B317,'[4]POB-2019'!$K$6:$BD$190,44,0)</f>
        <v>20</v>
      </c>
      <c r="AT317" s="74">
        <f>VLOOKUP($B317,'[4]POB-2019'!$K$6:$BD$190,45,0)</f>
        <v>78</v>
      </c>
      <c r="AU317" s="12">
        <f>VLOOKUP($B317,'[3]POBLAC SIN ESSALUD CUADRO MANDO'!$G$3:$DY$188,123,0)</f>
        <v>3</v>
      </c>
    </row>
    <row r="318" spans="1:47" s="23" customFormat="1" ht="12">
      <c r="A318" s="58">
        <v>317</v>
      </c>
      <c r="B318" s="58">
        <v>4979</v>
      </c>
      <c r="C318" s="59" t="s">
        <v>1130</v>
      </c>
      <c r="D318" s="59" t="s">
        <v>723</v>
      </c>
      <c r="E318" s="59" t="s">
        <v>737</v>
      </c>
      <c r="F318" s="59" t="s">
        <v>741</v>
      </c>
      <c r="G318" s="12" t="s">
        <v>266</v>
      </c>
      <c r="H318" s="14">
        <f t="shared" si="95"/>
        <v>4979</v>
      </c>
      <c r="I318" s="14">
        <f t="shared" si="96"/>
        <v>595</v>
      </c>
      <c r="J318" s="12">
        <f>VLOOKUP($B318,'[3]POBLAC SIN ESSALUD CUADRO MANDO'!$G$3:$DY$188,2,0)</f>
        <v>10</v>
      </c>
      <c r="K318" s="12">
        <f>VLOOKUP($B318,'[3]POBLAC SIN ESSALUD CUADRO MANDO'!$G$3:$DY$188,3,0)</f>
        <v>10</v>
      </c>
      <c r="L318" s="12">
        <f>VLOOKUP($B318,'[3]POBLAC SIN ESSALUD CUADRO MANDO'!$G$3:$DY$188,4,0)</f>
        <v>13</v>
      </c>
      <c r="M318" s="12">
        <f>VLOOKUP($B318,'[3]POBLAC SIN ESSALUD CUADRO MANDO'!$G$3:$DY$188,5,0)</f>
        <v>10</v>
      </c>
      <c r="N318" s="12">
        <f>VLOOKUP($B318,'[3]POBLAC SIN ESSALUD CUADRO MANDO'!$G$3:$DY$188,6,0)</f>
        <v>10</v>
      </c>
      <c r="O318" s="12">
        <f>VLOOKUP($B318,'[3]POBLAC SIN ESSALUD CUADRO MANDO'!$G$3:$DY$188,7,0)</f>
        <v>11</v>
      </c>
      <c r="P318" s="12">
        <f>VLOOKUP($B318,'[3]POBLAC SIN ESSALUD CUADRO MANDO'!$G$3:$DY$188,8,0)</f>
        <v>12</v>
      </c>
      <c r="Q318" s="12">
        <f>VLOOKUP($B318,'[3]POBLAC SIN ESSALUD CUADRO MANDO'!$G$3:$DY$188,9,0)</f>
        <v>11</v>
      </c>
      <c r="R318" s="12">
        <f>VLOOKUP($B318,'[3]POBLAC SIN ESSALUD CUADRO MANDO'!$G$3:$DY$188,10,0)</f>
        <v>13</v>
      </c>
      <c r="S318" s="12">
        <f>VLOOKUP($B318,'[3]POBLAC SIN ESSALUD CUADRO MANDO'!$G$3:$DY$188,11,0)</f>
        <v>12</v>
      </c>
      <c r="T318" s="12">
        <f>VLOOKUP($B318,'[3]POBLAC SIN ESSALUD CUADRO MANDO'!$G$3:$DY$188,12,0)</f>
        <v>13</v>
      </c>
      <c r="U318" s="12">
        <f>VLOOKUP($B318,'[3]POBLAC SIN ESSALUD CUADRO MANDO'!$G$3:$DY$188,13,0)</f>
        <v>13</v>
      </c>
      <c r="V318" s="12">
        <f>VLOOKUP($B318,'[3]POBLAC SIN ESSALUD CUADRO MANDO'!$G$3:$DY$188,14,0)</f>
        <v>15</v>
      </c>
      <c r="W318" s="12">
        <f>VLOOKUP($B318,'[3]POBLAC SIN ESSALUD CUADRO MANDO'!$G$3:$DY$188,15,0)</f>
        <v>14</v>
      </c>
      <c r="X318" s="12">
        <f>VLOOKUP($B318,'[3]POBLAC SIN ESSALUD CUADRO MANDO'!$G$3:$DY$188,16,0)</f>
        <v>14</v>
      </c>
      <c r="Y318" s="12">
        <f>VLOOKUP($B318,'[3]POBLAC SIN ESSALUD CUADRO MANDO'!$G$3:$DY$188,17,0)</f>
        <v>14</v>
      </c>
      <c r="Z318" s="12">
        <f>VLOOKUP($B318,'[3]POBLAC SIN ESSALUD CUADRO MANDO'!$G$3:$DY$188,18,0)</f>
        <v>15</v>
      </c>
      <c r="AA318" s="12">
        <f>VLOOKUP($B318,'[3]POBLAC SIN ESSALUD CUADRO MANDO'!$G$3:$DY$188,19,0)</f>
        <v>14</v>
      </c>
      <c r="AB318" s="12">
        <f>VLOOKUP($B318,'[3]POBLAC SIN ESSALUD CUADRO MANDO'!$G$3:$DY$188,20,0)</f>
        <v>13</v>
      </c>
      <c r="AC318" s="12">
        <f>VLOOKUP($B318,'[3]POBLAC SIN ESSALUD CUADRO MANDO'!$G$3:$DY$188,21,0)</f>
        <v>12</v>
      </c>
      <c r="AD318" s="12">
        <f>VLOOKUP($B318,'[3]POBLAC SIN ESSALUD CUADRO MANDO'!$G$3:$DY$188,110,0)</f>
        <v>52</v>
      </c>
      <c r="AE318" s="12">
        <f>VLOOKUP($B318,'[3]POBLAC SIN ESSALUD CUADRO MANDO'!$G$3:$DY$188,111,0)</f>
        <v>33</v>
      </c>
      <c r="AF318" s="12">
        <f>VLOOKUP($B318,'[3]POBLAC SIN ESSALUD CUADRO MANDO'!$G$3:$DY$188,112,0)</f>
        <v>33</v>
      </c>
      <c r="AG318" s="12">
        <f>VLOOKUP($B318,'[3]POBLAC SIN ESSALUD CUADRO MANDO'!$G$3:$DY$188,113,0)</f>
        <v>34</v>
      </c>
      <c r="AH318" s="12">
        <f>VLOOKUP($B318,'[3]POBLAC SIN ESSALUD CUADRO MANDO'!$G$3:$DY$188,114,0)</f>
        <v>38</v>
      </c>
      <c r="AI318" s="12">
        <f>VLOOKUP($B318,'[3]POBLAC SIN ESSALUD CUADRO MANDO'!$G$3:$DY$188,115,0)</f>
        <v>29</v>
      </c>
      <c r="AJ318" s="12">
        <f>VLOOKUP($B318,'[3]POBLAC SIN ESSALUD CUADRO MANDO'!$G$3:$DY$188,116,0)</f>
        <v>30</v>
      </c>
      <c r="AK318" s="12">
        <f>VLOOKUP($B318,'[3]POBLAC SIN ESSALUD CUADRO MANDO'!$G$3:$DY$188,117,0)</f>
        <v>23</v>
      </c>
      <c r="AL318" s="12">
        <f>VLOOKUP($B318,'[3]POBLAC SIN ESSALUD CUADRO MANDO'!$G$3:$DY$188,118,0)</f>
        <v>17</v>
      </c>
      <c r="AM318" s="12">
        <f>VLOOKUP($B318,'[3]POBLAC SIN ESSALUD CUADRO MANDO'!$G$3:$DY$188,119,0)</f>
        <v>19</v>
      </c>
      <c r="AN318" s="12">
        <f>VLOOKUP($B318,'[3]POBLAC SIN ESSALUD CUADRO MANDO'!$G$3:$DY$188,120,0)</f>
        <v>15</v>
      </c>
      <c r="AO318" s="12">
        <f>VLOOKUP($B318,'[3]POBLAC SIN ESSALUD CUADRO MANDO'!$G$3:$DY$188,121,0)</f>
        <v>11</v>
      </c>
      <c r="AP318" s="12">
        <f>VLOOKUP($B318,'[3]POBLAC SIN ESSALUD CUADRO MANDO'!$G$3:$DY$188,122,0)</f>
        <v>12</v>
      </c>
      <c r="AQ318" s="74">
        <f>VLOOKUP($B318,'[4]POB-2019'!$K$6:$BD$190,42,0)</f>
        <v>303</v>
      </c>
      <c r="AR318" s="74">
        <f>VLOOKUP($B318,'[4]POB-2019'!$K$6:$BD$190,43,0)</f>
        <v>35</v>
      </c>
      <c r="AS318" s="74">
        <f>VLOOKUP($B318,'[4]POB-2019'!$K$6:$BD$190,44,0)</f>
        <v>35</v>
      </c>
      <c r="AT318" s="74">
        <f>VLOOKUP($B318,'[4]POB-2019'!$K$6:$BD$190,45,0)</f>
        <v>112</v>
      </c>
      <c r="AU318" s="12">
        <f>VLOOKUP($B318,'[3]POBLAC SIN ESSALUD CUADRO MANDO'!$G$3:$DY$188,123,0)</f>
        <v>10</v>
      </c>
    </row>
    <row r="319" spans="1:47" s="23" customFormat="1" ht="12">
      <c r="A319" s="58">
        <v>318</v>
      </c>
      <c r="B319" s="58">
        <v>5013</v>
      </c>
      <c r="C319" s="59" t="s">
        <v>1130</v>
      </c>
      <c r="D319" s="59" t="s">
        <v>723</v>
      </c>
      <c r="E319" s="59" t="s">
        <v>737</v>
      </c>
      <c r="F319" s="59" t="s">
        <v>236</v>
      </c>
      <c r="G319" s="12" t="s">
        <v>271</v>
      </c>
      <c r="H319" s="14">
        <f t="shared" si="95"/>
        <v>5013</v>
      </c>
      <c r="I319" s="14">
        <f t="shared" si="96"/>
        <v>1193</v>
      </c>
      <c r="J319" s="12">
        <f>VLOOKUP($B319,'[3]POBLAC SIN ESSALUD CUADRO MANDO'!$G$3:$DY$188,2,0)</f>
        <v>19</v>
      </c>
      <c r="K319" s="12">
        <f>VLOOKUP($B319,'[3]POBLAC SIN ESSALUD CUADRO MANDO'!$G$3:$DY$188,3,0)</f>
        <v>21</v>
      </c>
      <c r="L319" s="12">
        <f>VLOOKUP($B319,'[3]POBLAC SIN ESSALUD CUADRO MANDO'!$G$3:$DY$188,4,0)</f>
        <v>19</v>
      </c>
      <c r="M319" s="12">
        <f>VLOOKUP($B319,'[3]POBLAC SIN ESSALUD CUADRO MANDO'!$G$3:$DY$188,5,0)</f>
        <v>20</v>
      </c>
      <c r="N319" s="12">
        <f>VLOOKUP($B319,'[3]POBLAC SIN ESSALUD CUADRO MANDO'!$G$3:$DY$188,6,0)</f>
        <v>19</v>
      </c>
      <c r="O319" s="12">
        <f>VLOOKUP($B319,'[3]POBLAC SIN ESSALUD CUADRO MANDO'!$G$3:$DY$188,7,0)</f>
        <v>19</v>
      </c>
      <c r="P319" s="12">
        <f>VLOOKUP($B319,'[3]POBLAC SIN ESSALUD CUADRO MANDO'!$G$3:$DY$188,8,0)</f>
        <v>24</v>
      </c>
      <c r="Q319" s="12">
        <f>VLOOKUP($B319,'[3]POBLAC SIN ESSALUD CUADRO MANDO'!$G$3:$DY$188,9,0)</f>
        <v>26</v>
      </c>
      <c r="R319" s="12">
        <f>VLOOKUP($B319,'[3]POBLAC SIN ESSALUD CUADRO MANDO'!$G$3:$DY$188,10,0)</f>
        <v>20</v>
      </c>
      <c r="S319" s="12">
        <f>VLOOKUP($B319,'[3]POBLAC SIN ESSALUD CUADRO MANDO'!$G$3:$DY$188,11,0)</f>
        <v>23</v>
      </c>
      <c r="T319" s="12">
        <f>VLOOKUP($B319,'[3]POBLAC SIN ESSALUD CUADRO MANDO'!$G$3:$DY$188,12,0)</f>
        <v>24</v>
      </c>
      <c r="U319" s="12">
        <f>VLOOKUP($B319,'[3]POBLAC SIN ESSALUD CUADRO MANDO'!$G$3:$DY$188,13,0)</f>
        <v>22</v>
      </c>
      <c r="V319" s="12">
        <f>VLOOKUP($B319,'[3]POBLAC SIN ESSALUD CUADRO MANDO'!$G$3:$DY$188,14,0)</f>
        <v>24</v>
      </c>
      <c r="W319" s="12">
        <f>VLOOKUP($B319,'[3]POBLAC SIN ESSALUD CUADRO MANDO'!$G$3:$DY$188,15,0)</f>
        <v>27</v>
      </c>
      <c r="X319" s="12">
        <f>VLOOKUP($B319,'[3]POBLAC SIN ESSALUD CUADRO MANDO'!$G$3:$DY$188,16,0)</f>
        <v>27</v>
      </c>
      <c r="Y319" s="12">
        <f>VLOOKUP($B319,'[3]POBLAC SIN ESSALUD CUADRO MANDO'!$G$3:$DY$188,17,0)</f>
        <v>28</v>
      </c>
      <c r="Z319" s="12">
        <f>VLOOKUP($B319,'[3]POBLAC SIN ESSALUD CUADRO MANDO'!$G$3:$DY$188,18,0)</f>
        <v>27</v>
      </c>
      <c r="AA319" s="12">
        <f>VLOOKUP($B319,'[3]POBLAC SIN ESSALUD CUADRO MANDO'!$G$3:$DY$188,19,0)</f>
        <v>24</v>
      </c>
      <c r="AB319" s="12">
        <f>VLOOKUP($B319,'[3]POBLAC SIN ESSALUD CUADRO MANDO'!$G$3:$DY$188,20,0)</f>
        <v>26</v>
      </c>
      <c r="AC319" s="12">
        <f>VLOOKUP($B319,'[3]POBLAC SIN ESSALUD CUADRO MANDO'!$G$3:$DY$188,21,0)</f>
        <v>24</v>
      </c>
      <c r="AD319" s="12">
        <f>VLOOKUP($B319,'[3]POBLAC SIN ESSALUD CUADRO MANDO'!$G$3:$DY$188,110,0)</f>
        <v>104</v>
      </c>
      <c r="AE319" s="12">
        <f>VLOOKUP($B319,'[3]POBLAC SIN ESSALUD CUADRO MANDO'!$G$3:$DY$188,111,0)</f>
        <v>77</v>
      </c>
      <c r="AF319" s="12">
        <f>VLOOKUP($B319,'[3]POBLAC SIN ESSALUD CUADRO MANDO'!$G$3:$DY$188,112,0)</f>
        <v>75</v>
      </c>
      <c r="AG319" s="12">
        <f>VLOOKUP($B319,'[3]POBLAC SIN ESSALUD CUADRO MANDO'!$G$3:$DY$188,113,0)</f>
        <v>73</v>
      </c>
      <c r="AH319" s="12">
        <f>VLOOKUP($B319,'[3]POBLAC SIN ESSALUD CUADRO MANDO'!$G$3:$DY$188,114,0)</f>
        <v>66</v>
      </c>
      <c r="AI319" s="12">
        <f>VLOOKUP($B319,'[3]POBLAC SIN ESSALUD CUADRO MANDO'!$G$3:$DY$188,115,0)</f>
        <v>71</v>
      </c>
      <c r="AJ319" s="12">
        <f>VLOOKUP($B319,'[3]POBLAC SIN ESSALUD CUADRO MANDO'!$G$3:$DY$188,116,0)</f>
        <v>64</v>
      </c>
      <c r="AK319" s="12">
        <f>VLOOKUP($B319,'[3]POBLAC SIN ESSALUD CUADRO MANDO'!$G$3:$DY$188,117,0)</f>
        <v>52</v>
      </c>
      <c r="AL319" s="12">
        <f>VLOOKUP($B319,'[3]POBLAC SIN ESSALUD CUADRO MANDO'!$G$3:$DY$188,118,0)</f>
        <v>40</v>
      </c>
      <c r="AM319" s="12">
        <f>VLOOKUP($B319,'[3]POBLAC SIN ESSALUD CUADRO MANDO'!$G$3:$DY$188,119,0)</f>
        <v>33</v>
      </c>
      <c r="AN319" s="12">
        <f>VLOOKUP($B319,'[3]POBLAC SIN ESSALUD CUADRO MANDO'!$G$3:$DY$188,120,0)</f>
        <v>25</v>
      </c>
      <c r="AO319" s="12">
        <f>VLOOKUP($B319,'[3]POBLAC SIN ESSALUD CUADRO MANDO'!$G$3:$DY$188,121,0)</f>
        <v>20</v>
      </c>
      <c r="AP319" s="12">
        <f>VLOOKUP($B319,'[3]POBLAC SIN ESSALUD CUADRO MANDO'!$G$3:$DY$188,122,0)</f>
        <v>30</v>
      </c>
      <c r="AQ319" s="74">
        <f>VLOOKUP($B319,'[4]POB-2019'!$K$6:$BD$190,42,0)</f>
        <v>608</v>
      </c>
      <c r="AR319" s="74">
        <f>VLOOKUP($B319,'[4]POB-2019'!$K$6:$BD$190,43,0)</f>
        <v>63</v>
      </c>
      <c r="AS319" s="74">
        <f>VLOOKUP($B319,'[4]POB-2019'!$K$6:$BD$190,44,0)</f>
        <v>66</v>
      </c>
      <c r="AT319" s="74">
        <f>VLOOKUP($B319,'[4]POB-2019'!$K$6:$BD$190,45,0)</f>
        <v>238</v>
      </c>
      <c r="AU319" s="12">
        <f>VLOOKUP($B319,'[3]POBLAC SIN ESSALUD CUADRO MANDO'!$G$3:$DY$188,123,0)</f>
        <v>19</v>
      </c>
    </row>
    <row r="320" spans="1:47" s="23" customFormat="1" ht="12">
      <c r="A320" s="58">
        <v>319</v>
      </c>
      <c r="B320" s="58">
        <v>4978</v>
      </c>
      <c r="C320" s="59" t="s">
        <v>1130</v>
      </c>
      <c r="D320" s="59" t="s">
        <v>723</v>
      </c>
      <c r="E320" s="59" t="s">
        <v>737</v>
      </c>
      <c r="F320" s="59" t="s">
        <v>743</v>
      </c>
      <c r="G320" s="12" t="s">
        <v>266</v>
      </c>
      <c r="H320" s="14">
        <f t="shared" si="95"/>
        <v>4978</v>
      </c>
      <c r="I320" s="14">
        <f t="shared" si="96"/>
        <v>300</v>
      </c>
      <c r="J320" s="12">
        <f>VLOOKUP($B320,'[3]POBLAC SIN ESSALUD CUADRO MANDO'!$G$3:$DY$188,2,0)</f>
        <v>2</v>
      </c>
      <c r="K320" s="12">
        <f>VLOOKUP($B320,'[3]POBLAC SIN ESSALUD CUADRO MANDO'!$G$3:$DY$188,3,0)</f>
        <v>4</v>
      </c>
      <c r="L320" s="12">
        <f>VLOOKUP($B320,'[3]POBLAC SIN ESSALUD CUADRO MANDO'!$G$3:$DY$188,4,0)</f>
        <v>3</v>
      </c>
      <c r="M320" s="12">
        <f>VLOOKUP($B320,'[3]POBLAC SIN ESSALUD CUADRO MANDO'!$G$3:$DY$188,5,0)</f>
        <v>6</v>
      </c>
      <c r="N320" s="12">
        <f>VLOOKUP($B320,'[3]POBLAC SIN ESSALUD CUADRO MANDO'!$G$3:$DY$188,6,0)</f>
        <v>3</v>
      </c>
      <c r="O320" s="12">
        <f>VLOOKUP($B320,'[3]POBLAC SIN ESSALUD CUADRO MANDO'!$G$3:$DY$188,7,0)</f>
        <v>4</v>
      </c>
      <c r="P320" s="12">
        <f>VLOOKUP($B320,'[3]POBLAC SIN ESSALUD CUADRO MANDO'!$G$3:$DY$188,8,0)</f>
        <v>3</v>
      </c>
      <c r="Q320" s="12">
        <f>VLOOKUP($B320,'[3]POBLAC SIN ESSALUD CUADRO MANDO'!$G$3:$DY$188,9,0)</f>
        <v>7</v>
      </c>
      <c r="R320" s="12">
        <f>VLOOKUP($B320,'[3]POBLAC SIN ESSALUD CUADRO MANDO'!$G$3:$DY$188,10,0)</f>
        <v>6</v>
      </c>
      <c r="S320" s="12">
        <f>VLOOKUP($B320,'[3]POBLAC SIN ESSALUD CUADRO MANDO'!$G$3:$DY$188,11,0)</f>
        <v>5</v>
      </c>
      <c r="T320" s="12">
        <f>VLOOKUP($B320,'[3]POBLAC SIN ESSALUD CUADRO MANDO'!$G$3:$DY$188,12,0)</f>
        <v>7</v>
      </c>
      <c r="U320" s="12">
        <f>VLOOKUP($B320,'[3]POBLAC SIN ESSALUD CUADRO MANDO'!$G$3:$DY$188,13,0)</f>
        <v>6</v>
      </c>
      <c r="V320" s="12">
        <f>VLOOKUP($B320,'[3]POBLAC SIN ESSALUD CUADRO MANDO'!$G$3:$DY$188,14,0)</f>
        <v>6</v>
      </c>
      <c r="W320" s="12">
        <f>VLOOKUP($B320,'[3]POBLAC SIN ESSALUD CUADRO MANDO'!$G$3:$DY$188,15,0)</f>
        <v>7</v>
      </c>
      <c r="X320" s="12">
        <f>VLOOKUP($B320,'[3]POBLAC SIN ESSALUD CUADRO MANDO'!$G$3:$DY$188,16,0)</f>
        <v>7</v>
      </c>
      <c r="Y320" s="12">
        <f>VLOOKUP($B320,'[3]POBLAC SIN ESSALUD CUADRO MANDO'!$G$3:$DY$188,17,0)</f>
        <v>7</v>
      </c>
      <c r="Z320" s="12">
        <f>VLOOKUP($B320,'[3]POBLAC SIN ESSALUD CUADRO MANDO'!$G$3:$DY$188,18,0)</f>
        <v>7</v>
      </c>
      <c r="AA320" s="12">
        <f>VLOOKUP($B320,'[3]POBLAC SIN ESSALUD CUADRO MANDO'!$G$3:$DY$188,19,0)</f>
        <v>7</v>
      </c>
      <c r="AB320" s="12">
        <f>VLOOKUP($B320,'[3]POBLAC SIN ESSALUD CUADRO MANDO'!$G$3:$DY$188,20,0)</f>
        <v>5</v>
      </c>
      <c r="AC320" s="12">
        <f>VLOOKUP($B320,'[3]POBLAC SIN ESSALUD CUADRO MANDO'!$G$3:$DY$188,21,0)</f>
        <v>8</v>
      </c>
      <c r="AD320" s="12">
        <f>VLOOKUP($B320,'[3]POBLAC SIN ESSALUD CUADRO MANDO'!$G$3:$DY$188,110,0)</f>
        <v>27</v>
      </c>
      <c r="AE320" s="12">
        <f>VLOOKUP($B320,'[3]POBLAC SIN ESSALUD CUADRO MANDO'!$G$3:$DY$188,111,0)</f>
        <v>21</v>
      </c>
      <c r="AF320" s="12">
        <f>VLOOKUP($B320,'[3]POBLAC SIN ESSALUD CUADRO MANDO'!$G$3:$DY$188,112,0)</f>
        <v>22</v>
      </c>
      <c r="AG320" s="12">
        <f>VLOOKUP($B320,'[3]POBLAC SIN ESSALUD CUADRO MANDO'!$G$3:$DY$188,113,0)</f>
        <v>21</v>
      </c>
      <c r="AH320" s="12">
        <f>VLOOKUP($B320,'[3]POBLAC SIN ESSALUD CUADRO MANDO'!$G$3:$DY$188,114,0)</f>
        <v>20</v>
      </c>
      <c r="AI320" s="12">
        <f>VLOOKUP($B320,'[3]POBLAC SIN ESSALUD CUADRO MANDO'!$G$3:$DY$188,115,0)</f>
        <v>17</v>
      </c>
      <c r="AJ320" s="12">
        <f>VLOOKUP($B320,'[3]POBLAC SIN ESSALUD CUADRO MANDO'!$G$3:$DY$188,116,0)</f>
        <v>13</v>
      </c>
      <c r="AK320" s="12">
        <f>VLOOKUP($B320,'[3]POBLAC SIN ESSALUD CUADRO MANDO'!$G$3:$DY$188,117,0)</f>
        <v>13</v>
      </c>
      <c r="AL320" s="12">
        <f>VLOOKUP($B320,'[3]POBLAC SIN ESSALUD CUADRO MANDO'!$G$3:$DY$188,118,0)</f>
        <v>9</v>
      </c>
      <c r="AM320" s="12">
        <f>VLOOKUP($B320,'[3]POBLAC SIN ESSALUD CUADRO MANDO'!$G$3:$DY$188,119,0)</f>
        <v>7</v>
      </c>
      <c r="AN320" s="12">
        <f>VLOOKUP($B320,'[3]POBLAC SIN ESSALUD CUADRO MANDO'!$G$3:$DY$188,120,0)</f>
        <v>6</v>
      </c>
      <c r="AO320" s="12">
        <f>VLOOKUP($B320,'[3]POBLAC SIN ESSALUD CUADRO MANDO'!$G$3:$DY$188,121,0)</f>
        <v>6</v>
      </c>
      <c r="AP320" s="12">
        <f>VLOOKUP($B320,'[3]POBLAC SIN ESSALUD CUADRO MANDO'!$G$3:$DY$188,122,0)</f>
        <v>8</v>
      </c>
      <c r="AQ320" s="74">
        <f>VLOOKUP($B320,'[4]POB-2019'!$K$6:$BD$190,42,0)</f>
        <v>153</v>
      </c>
      <c r="AR320" s="74">
        <f>VLOOKUP($B320,'[4]POB-2019'!$K$6:$BD$190,43,0)</f>
        <v>17</v>
      </c>
      <c r="AS320" s="74">
        <f>VLOOKUP($B320,'[4]POB-2019'!$K$6:$BD$190,44,0)</f>
        <v>17</v>
      </c>
      <c r="AT320" s="74">
        <f>VLOOKUP($B320,'[4]POB-2019'!$K$6:$BD$190,45,0)</f>
        <v>65</v>
      </c>
      <c r="AU320" s="12">
        <f>VLOOKUP($B320,'[3]POBLAC SIN ESSALUD CUADRO MANDO'!$G$3:$DY$188,123,0)</f>
        <v>2</v>
      </c>
    </row>
    <row r="321" spans="1:47" s="23" customFormat="1" ht="12">
      <c r="A321" s="58">
        <v>320</v>
      </c>
      <c r="B321" s="58">
        <v>5008</v>
      </c>
      <c r="C321" s="59" t="s">
        <v>1130</v>
      </c>
      <c r="D321" s="59" t="s">
        <v>723</v>
      </c>
      <c r="E321" s="59" t="s">
        <v>737</v>
      </c>
      <c r="F321" s="59" t="s">
        <v>744</v>
      </c>
      <c r="G321" s="12" t="s">
        <v>266</v>
      </c>
      <c r="H321" s="14">
        <f t="shared" si="95"/>
        <v>5008</v>
      </c>
      <c r="I321" s="14">
        <f t="shared" si="96"/>
        <v>723</v>
      </c>
      <c r="J321" s="12">
        <f>VLOOKUP($B321,'[3]POBLAC SIN ESSALUD CUADRO MANDO'!$G$3:$DY$188,2,0)</f>
        <v>9</v>
      </c>
      <c r="K321" s="12">
        <f>VLOOKUP($B321,'[3]POBLAC SIN ESSALUD CUADRO MANDO'!$G$3:$DY$188,3,0)</f>
        <v>10</v>
      </c>
      <c r="L321" s="12">
        <f>VLOOKUP($B321,'[3]POBLAC SIN ESSALUD CUADRO MANDO'!$G$3:$DY$188,4,0)</f>
        <v>16</v>
      </c>
      <c r="M321" s="12">
        <f>VLOOKUP($B321,'[3]POBLAC SIN ESSALUD CUADRO MANDO'!$G$3:$DY$188,5,0)</f>
        <v>9</v>
      </c>
      <c r="N321" s="12">
        <f>VLOOKUP($B321,'[3]POBLAC SIN ESSALUD CUADRO MANDO'!$G$3:$DY$188,6,0)</f>
        <v>18</v>
      </c>
      <c r="O321" s="12">
        <f>VLOOKUP($B321,'[3]POBLAC SIN ESSALUD CUADRO MANDO'!$G$3:$DY$188,7,0)</f>
        <v>9</v>
      </c>
      <c r="P321" s="12">
        <f>VLOOKUP($B321,'[3]POBLAC SIN ESSALUD CUADRO MANDO'!$G$3:$DY$188,8,0)</f>
        <v>14</v>
      </c>
      <c r="Q321" s="12">
        <f>VLOOKUP($B321,'[3]POBLAC SIN ESSALUD CUADRO MANDO'!$G$3:$DY$188,9,0)</f>
        <v>15</v>
      </c>
      <c r="R321" s="12">
        <f>VLOOKUP($B321,'[3]POBLAC SIN ESSALUD CUADRO MANDO'!$G$3:$DY$188,10,0)</f>
        <v>12</v>
      </c>
      <c r="S321" s="12">
        <f>VLOOKUP($B321,'[3]POBLAC SIN ESSALUD CUADRO MANDO'!$G$3:$DY$188,11,0)</f>
        <v>12</v>
      </c>
      <c r="T321" s="12">
        <f>VLOOKUP($B321,'[3]POBLAC SIN ESSALUD CUADRO MANDO'!$G$3:$DY$188,12,0)</f>
        <v>15</v>
      </c>
      <c r="U321" s="12">
        <f>VLOOKUP($B321,'[3]POBLAC SIN ESSALUD CUADRO MANDO'!$G$3:$DY$188,13,0)</f>
        <v>11</v>
      </c>
      <c r="V321" s="12">
        <f>VLOOKUP($B321,'[3]POBLAC SIN ESSALUD CUADRO MANDO'!$G$3:$DY$188,14,0)</f>
        <v>16</v>
      </c>
      <c r="W321" s="12">
        <f>VLOOKUP($B321,'[3]POBLAC SIN ESSALUD CUADRO MANDO'!$G$3:$DY$188,15,0)</f>
        <v>15</v>
      </c>
      <c r="X321" s="12">
        <f>VLOOKUP($B321,'[3]POBLAC SIN ESSALUD CUADRO MANDO'!$G$3:$DY$188,16,0)</f>
        <v>16</v>
      </c>
      <c r="Y321" s="12">
        <f>VLOOKUP($B321,'[3]POBLAC SIN ESSALUD CUADRO MANDO'!$G$3:$DY$188,17,0)</f>
        <v>14</v>
      </c>
      <c r="Z321" s="12">
        <f>VLOOKUP($B321,'[3]POBLAC SIN ESSALUD CUADRO MANDO'!$G$3:$DY$188,18,0)</f>
        <v>14</v>
      </c>
      <c r="AA321" s="12">
        <f>VLOOKUP($B321,'[3]POBLAC SIN ESSALUD CUADRO MANDO'!$G$3:$DY$188,19,0)</f>
        <v>11</v>
      </c>
      <c r="AB321" s="12">
        <f>VLOOKUP($B321,'[3]POBLAC SIN ESSALUD CUADRO MANDO'!$G$3:$DY$188,20,0)</f>
        <v>16</v>
      </c>
      <c r="AC321" s="12">
        <f>VLOOKUP($B321,'[3]POBLAC SIN ESSALUD CUADRO MANDO'!$G$3:$DY$188,21,0)</f>
        <v>15</v>
      </c>
      <c r="AD321" s="12">
        <f>VLOOKUP($B321,'[3]POBLAC SIN ESSALUD CUADRO MANDO'!$G$3:$DY$188,110,0)</f>
        <v>79</v>
      </c>
      <c r="AE321" s="12">
        <f>VLOOKUP($B321,'[3]POBLAC SIN ESSALUD CUADRO MANDO'!$G$3:$DY$188,111,0)</f>
        <v>61</v>
      </c>
      <c r="AF321" s="12">
        <f>VLOOKUP($B321,'[3]POBLAC SIN ESSALUD CUADRO MANDO'!$G$3:$DY$188,112,0)</f>
        <v>57</v>
      </c>
      <c r="AG321" s="12">
        <f>VLOOKUP($B321,'[3]POBLAC SIN ESSALUD CUADRO MANDO'!$G$3:$DY$188,113,0)</f>
        <v>48</v>
      </c>
      <c r="AH321" s="12">
        <f>VLOOKUP($B321,'[3]POBLAC SIN ESSALUD CUADRO MANDO'!$G$3:$DY$188,114,0)</f>
        <v>43</v>
      </c>
      <c r="AI321" s="12">
        <f>VLOOKUP($B321,'[3]POBLAC SIN ESSALUD CUADRO MANDO'!$G$3:$DY$188,115,0)</f>
        <v>33</v>
      </c>
      <c r="AJ321" s="12">
        <f>VLOOKUP($B321,'[3]POBLAC SIN ESSALUD CUADRO MANDO'!$G$3:$DY$188,116,0)</f>
        <v>33</v>
      </c>
      <c r="AK321" s="12">
        <f>VLOOKUP($B321,'[3]POBLAC SIN ESSALUD CUADRO MANDO'!$G$3:$DY$188,117,0)</f>
        <v>31</v>
      </c>
      <c r="AL321" s="12">
        <f>VLOOKUP($B321,'[3]POBLAC SIN ESSALUD CUADRO MANDO'!$G$3:$DY$188,118,0)</f>
        <v>24</v>
      </c>
      <c r="AM321" s="12">
        <f>VLOOKUP($B321,'[3]POBLAC SIN ESSALUD CUADRO MANDO'!$G$3:$DY$188,119,0)</f>
        <v>19</v>
      </c>
      <c r="AN321" s="12">
        <f>VLOOKUP($B321,'[3]POBLAC SIN ESSALUD CUADRO MANDO'!$G$3:$DY$188,120,0)</f>
        <v>9</v>
      </c>
      <c r="AO321" s="12">
        <f>VLOOKUP($B321,'[3]POBLAC SIN ESSALUD CUADRO MANDO'!$G$3:$DY$188,121,0)</f>
        <v>8</v>
      </c>
      <c r="AP321" s="12">
        <f>VLOOKUP($B321,'[3]POBLAC SIN ESSALUD CUADRO MANDO'!$G$3:$DY$188,122,0)</f>
        <v>11</v>
      </c>
      <c r="AQ321" s="74">
        <f>VLOOKUP($B321,'[4]POB-2019'!$K$6:$BD$190,42,0)</f>
        <v>369</v>
      </c>
      <c r="AR321" s="74">
        <f>VLOOKUP($B321,'[4]POB-2019'!$K$6:$BD$190,43,0)</f>
        <v>37</v>
      </c>
      <c r="AS321" s="74">
        <f>VLOOKUP($B321,'[4]POB-2019'!$K$6:$BD$190,44,0)</f>
        <v>36</v>
      </c>
      <c r="AT321" s="74">
        <f>VLOOKUP($B321,'[4]POB-2019'!$K$6:$BD$190,45,0)</f>
        <v>164</v>
      </c>
      <c r="AU321" s="12">
        <f>VLOOKUP($B321,'[3]POBLAC SIN ESSALUD CUADRO MANDO'!$G$3:$DY$188,123,0)</f>
        <v>9</v>
      </c>
    </row>
    <row r="322" spans="1:47" s="23" customFormat="1" ht="12">
      <c r="A322" s="58">
        <v>321</v>
      </c>
      <c r="B322" s="58">
        <v>7367</v>
      </c>
      <c r="C322" s="59" t="s">
        <v>1130</v>
      </c>
      <c r="D322" s="59" t="s">
        <v>723</v>
      </c>
      <c r="E322" s="59" t="s">
        <v>737</v>
      </c>
      <c r="F322" s="59" t="s">
        <v>1115</v>
      </c>
      <c r="G322" s="12" t="s">
        <v>266</v>
      </c>
      <c r="H322" s="14">
        <f t="shared" si="95"/>
        <v>7367</v>
      </c>
      <c r="I322" s="14">
        <f t="shared" si="96"/>
        <v>276</v>
      </c>
      <c r="J322" s="12">
        <f>VLOOKUP($B322,'[3]POBLAC SIN ESSALUD CUADRO MANDO'!$G$3:$DY$188,2,0)</f>
        <v>4</v>
      </c>
      <c r="K322" s="12">
        <f>VLOOKUP($B322,'[3]POBLAC SIN ESSALUD CUADRO MANDO'!$G$3:$DY$188,3,0)</f>
        <v>7</v>
      </c>
      <c r="L322" s="12">
        <f>VLOOKUP($B322,'[3]POBLAC SIN ESSALUD CUADRO MANDO'!$G$3:$DY$188,4,0)</f>
        <v>6</v>
      </c>
      <c r="M322" s="12">
        <f>VLOOKUP($B322,'[3]POBLAC SIN ESSALUD CUADRO MANDO'!$G$3:$DY$188,5,0)</f>
        <v>5</v>
      </c>
      <c r="N322" s="12">
        <f>VLOOKUP($B322,'[3]POBLAC SIN ESSALUD CUADRO MANDO'!$G$3:$DY$188,6,0)</f>
        <v>8</v>
      </c>
      <c r="O322" s="12">
        <f>VLOOKUP($B322,'[3]POBLAC SIN ESSALUD CUADRO MANDO'!$G$3:$DY$188,7,0)</f>
        <v>5</v>
      </c>
      <c r="P322" s="12">
        <f>VLOOKUP($B322,'[3]POBLAC SIN ESSALUD CUADRO MANDO'!$G$3:$DY$188,8,0)</f>
        <v>5</v>
      </c>
      <c r="Q322" s="12">
        <f>VLOOKUP($B322,'[3]POBLAC SIN ESSALUD CUADRO MANDO'!$G$3:$DY$188,9,0)</f>
        <v>5</v>
      </c>
      <c r="R322" s="12">
        <f>VLOOKUP($B322,'[3]POBLAC SIN ESSALUD CUADRO MANDO'!$G$3:$DY$188,10,0)</f>
        <v>5</v>
      </c>
      <c r="S322" s="12">
        <f>VLOOKUP($B322,'[3]POBLAC SIN ESSALUD CUADRO MANDO'!$G$3:$DY$188,11,0)</f>
        <v>5</v>
      </c>
      <c r="T322" s="12">
        <f>VLOOKUP($B322,'[3]POBLAC SIN ESSALUD CUADRO MANDO'!$G$3:$DY$188,12,0)</f>
        <v>6</v>
      </c>
      <c r="U322" s="12">
        <f>VLOOKUP($B322,'[3]POBLAC SIN ESSALUD CUADRO MANDO'!$G$3:$DY$188,13,0)</f>
        <v>5</v>
      </c>
      <c r="V322" s="12">
        <f>VLOOKUP($B322,'[3]POBLAC SIN ESSALUD CUADRO MANDO'!$G$3:$DY$188,14,0)</f>
        <v>6</v>
      </c>
      <c r="W322" s="12">
        <f>VLOOKUP($B322,'[3]POBLAC SIN ESSALUD CUADRO MANDO'!$G$3:$DY$188,15,0)</f>
        <v>7</v>
      </c>
      <c r="X322" s="12">
        <f>VLOOKUP($B322,'[3]POBLAC SIN ESSALUD CUADRO MANDO'!$G$3:$DY$188,16,0)</f>
        <v>7</v>
      </c>
      <c r="Y322" s="12">
        <f>VLOOKUP($B322,'[3]POBLAC SIN ESSALUD CUADRO MANDO'!$G$3:$DY$188,17,0)</f>
        <v>6</v>
      </c>
      <c r="Z322" s="12">
        <f>VLOOKUP($B322,'[3]POBLAC SIN ESSALUD CUADRO MANDO'!$G$3:$DY$188,18,0)</f>
        <v>6</v>
      </c>
      <c r="AA322" s="12">
        <f>VLOOKUP($B322,'[3]POBLAC SIN ESSALUD CUADRO MANDO'!$G$3:$DY$188,19,0)</f>
        <v>6</v>
      </c>
      <c r="AB322" s="12">
        <f>VLOOKUP($B322,'[3]POBLAC SIN ESSALUD CUADRO MANDO'!$G$3:$DY$188,20,0)</f>
        <v>5</v>
      </c>
      <c r="AC322" s="12">
        <f>VLOOKUP($B322,'[3]POBLAC SIN ESSALUD CUADRO MANDO'!$G$3:$DY$188,21,0)</f>
        <v>5</v>
      </c>
      <c r="AD322" s="12">
        <f>VLOOKUP($B322,'[3]POBLAC SIN ESSALUD CUADRO MANDO'!$G$3:$DY$188,110,0)</f>
        <v>27</v>
      </c>
      <c r="AE322" s="12">
        <f>VLOOKUP($B322,'[3]POBLAC SIN ESSALUD CUADRO MANDO'!$G$3:$DY$188,111,0)</f>
        <v>22</v>
      </c>
      <c r="AF322" s="12">
        <f>VLOOKUP($B322,'[3]POBLAC SIN ESSALUD CUADRO MANDO'!$G$3:$DY$188,112,0)</f>
        <v>18</v>
      </c>
      <c r="AG322" s="12">
        <f>VLOOKUP($B322,'[3]POBLAC SIN ESSALUD CUADRO MANDO'!$G$3:$DY$188,113,0)</f>
        <v>17</v>
      </c>
      <c r="AH322" s="12">
        <f>VLOOKUP($B322,'[3]POBLAC SIN ESSALUD CUADRO MANDO'!$G$3:$DY$188,114,0)</f>
        <v>15</v>
      </c>
      <c r="AI322" s="12">
        <f>VLOOKUP($B322,'[3]POBLAC SIN ESSALUD CUADRO MANDO'!$G$3:$DY$188,115,0)</f>
        <v>14</v>
      </c>
      <c r="AJ322" s="12">
        <f>VLOOKUP($B322,'[3]POBLAC SIN ESSALUD CUADRO MANDO'!$G$3:$DY$188,116,0)</f>
        <v>12</v>
      </c>
      <c r="AK322" s="12">
        <f>VLOOKUP($B322,'[3]POBLAC SIN ESSALUD CUADRO MANDO'!$G$3:$DY$188,117,0)</f>
        <v>9</v>
      </c>
      <c r="AL322" s="12">
        <f>VLOOKUP($B322,'[3]POBLAC SIN ESSALUD CUADRO MANDO'!$G$3:$DY$188,118,0)</f>
        <v>8</v>
      </c>
      <c r="AM322" s="12">
        <f>VLOOKUP($B322,'[3]POBLAC SIN ESSALUD CUADRO MANDO'!$G$3:$DY$188,119,0)</f>
        <v>5</v>
      </c>
      <c r="AN322" s="12">
        <f>VLOOKUP($B322,'[3]POBLAC SIN ESSALUD CUADRO MANDO'!$G$3:$DY$188,120,0)</f>
        <v>5</v>
      </c>
      <c r="AO322" s="12">
        <f>VLOOKUP($B322,'[3]POBLAC SIN ESSALUD CUADRO MANDO'!$G$3:$DY$188,121,0)</f>
        <v>5</v>
      </c>
      <c r="AP322" s="12">
        <f>VLOOKUP($B322,'[3]POBLAC SIN ESSALUD CUADRO MANDO'!$G$3:$DY$188,122,0)</f>
        <v>5</v>
      </c>
      <c r="AQ322" s="74">
        <f>VLOOKUP($B322,'[4]POB-2019'!$K$6:$BD$190,42,0)</f>
        <v>141</v>
      </c>
      <c r="AR322" s="74">
        <f>VLOOKUP($B322,'[4]POB-2019'!$K$6:$BD$190,43,0)</f>
        <v>16</v>
      </c>
      <c r="AS322" s="74">
        <f>VLOOKUP($B322,'[4]POB-2019'!$K$6:$BD$190,44,0)</f>
        <v>14</v>
      </c>
      <c r="AT322" s="74">
        <f>VLOOKUP($B322,'[4]POB-2019'!$K$6:$BD$190,45,0)</f>
        <v>58</v>
      </c>
      <c r="AU322" s="12">
        <f>VLOOKUP($B322,'[3]POBLAC SIN ESSALUD CUADRO MANDO'!$G$3:$DY$188,123,0)</f>
        <v>4</v>
      </c>
    </row>
    <row r="323" spans="1:47" s="23" customFormat="1" ht="12">
      <c r="A323" s="58">
        <v>322</v>
      </c>
      <c r="B323" s="58">
        <v>4969</v>
      </c>
      <c r="C323" s="59" t="s">
        <v>1130</v>
      </c>
      <c r="D323" s="59" t="s">
        <v>723</v>
      </c>
      <c r="E323" s="59" t="s">
        <v>737</v>
      </c>
      <c r="F323" s="59" t="s">
        <v>746</v>
      </c>
      <c r="G323" s="12" t="s">
        <v>266</v>
      </c>
      <c r="H323" s="14">
        <f t="shared" si="95"/>
        <v>4969</v>
      </c>
      <c r="I323" s="14">
        <f t="shared" si="96"/>
        <v>775</v>
      </c>
      <c r="J323" s="12">
        <f>VLOOKUP($B323,'[3]POBLAC SIN ESSALUD CUADRO MANDO'!$G$3:$DY$188,2,0)</f>
        <v>9</v>
      </c>
      <c r="K323" s="12">
        <f>VLOOKUP($B323,'[3]POBLAC SIN ESSALUD CUADRO MANDO'!$G$3:$DY$188,3,0)</f>
        <v>9</v>
      </c>
      <c r="L323" s="12">
        <f>VLOOKUP($B323,'[3]POBLAC SIN ESSALUD CUADRO MANDO'!$G$3:$DY$188,4,0)</f>
        <v>12</v>
      </c>
      <c r="M323" s="12">
        <f>VLOOKUP($B323,'[3]POBLAC SIN ESSALUD CUADRO MANDO'!$G$3:$DY$188,5,0)</f>
        <v>13</v>
      </c>
      <c r="N323" s="12">
        <f>VLOOKUP($B323,'[3]POBLAC SIN ESSALUD CUADRO MANDO'!$G$3:$DY$188,6,0)</f>
        <v>12</v>
      </c>
      <c r="O323" s="12">
        <f>VLOOKUP($B323,'[3]POBLAC SIN ESSALUD CUADRO MANDO'!$G$3:$DY$188,7,0)</f>
        <v>14</v>
      </c>
      <c r="P323" s="12">
        <f>VLOOKUP($B323,'[3]POBLAC SIN ESSALUD CUADRO MANDO'!$G$3:$DY$188,8,0)</f>
        <v>16</v>
      </c>
      <c r="Q323" s="12">
        <f>VLOOKUP($B323,'[3]POBLAC SIN ESSALUD CUADRO MANDO'!$G$3:$DY$188,9,0)</f>
        <v>14</v>
      </c>
      <c r="R323" s="12">
        <f>VLOOKUP($B323,'[3]POBLAC SIN ESSALUD CUADRO MANDO'!$G$3:$DY$188,10,0)</f>
        <v>17</v>
      </c>
      <c r="S323" s="12">
        <f>VLOOKUP($B323,'[3]POBLAC SIN ESSALUD CUADRO MANDO'!$G$3:$DY$188,11,0)</f>
        <v>16</v>
      </c>
      <c r="T323" s="12">
        <f>VLOOKUP($B323,'[3]POBLAC SIN ESSALUD CUADRO MANDO'!$G$3:$DY$188,12,0)</f>
        <v>17</v>
      </c>
      <c r="U323" s="12">
        <f>VLOOKUP($B323,'[3]POBLAC SIN ESSALUD CUADRO MANDO'!$G$3:$DY$188,13,0)</f>
        <v>17</v>
      </c>
      <c r="V323" s="12">
        <f>VLOOKUP($B323,'[3]POBLAC SIN ESSALUD CUADRO MANDO'!$G$3:$DY$188,14,0)</f>
        <v>20</v>
      </c>
      <c r="W323" s="12">
        <f>VLOOKUP($B323,'[3]POBLAC SIN ESSALUD CUADRO MANDO'!$G$3:$DY$188,15,0)</f>
        <v>19</v>
      </c>
      <c r="X323" s="12">
        <f>VLOOKUP($B323,'[3]POBLAC SIN ESSALUD CUADRO MANDO'!$G$3:$DY$188,16,0)</f>
        <v>18</v>
      </c>
      <c r="Y323" s="12">
        <f>VLOOKUP($B323,'[3]POBLAC SIN ESSALUD CUADRO MANDO'!$G$3:$DY$188,17,0)</f>
        <v>19</v>
      </c>
      <c r="Z323" s="12">
        <f>VLOOKUP($B323,'[3]POBLAC SIN ESSALUD CUADRO MANDO'!$G$3:$DY$188,18,0)</f>
        <v>19</v>
      </c>
      <c r="AA323" s="12">
        <f>VLOOKUP($B323,'[3]POBLAC SIN ESSALUD CUADRO MANDO'!$G$3:$DY$188,19,0)</f>
        <v>18</v>
      </c>
      <c r="AB323" s="12">
        <f>VLOOKUP($B323,'[3]POBLAC SIN ESSALUD CUADRO MANDO'!$G$3:$DY$188,20,0)</f>
        <v>17</v>
      </c>
      <c r="AC323" s="12">
        <f>VLOOKUP($B323,'[3]POBLAC SIN ESSALUD CUADRO MANDO'!$G$3:$DY$188,21,0)</f>
        <v>16</v>
      </c>
      <c r="AD323" s="12">
        <f>VLOOKUP($B323,'[3]POBLAC SIN ESSALUD CUADRO MANDO'!$G$3:$DY$188,110,0)</f>
        <v>67</v>
      </c>
      <c r="AE323" s="12">
        <f>VLOOKUP($B323,'[3]POBLAC SIN ESSALUD CUADRO MANDO'!$G$3:$DY$188,111,0)</f>
        <v>44</v>
      </c>
      <c r="AF323" s="12">
        <f>VLOOKUP($B323,'[3]POBLAC SIN ESSALUD CUADRO MANDO'!$G$3:$DY$188,112,0)</f>
        <v>44</v>
      </c>
      <c r="AG323" s="12">
        <f>VLOOKUP($B323,'[3]POBLAC SIN ESSALUD CUADRO MANDO'!$G$3:$DY$188,113,0)</f>
        <v>45</v>
      </c>
      <c r="AH323" s="12">
        <f>VLOOKUP($B323,'[3]POBLAC SIN ESSALUD CUADRO MANDO'!$G$3:$DY$188,114,0)</f>
        <v>49</v>
      </c>
      <c r="AI323" s="12">
        <f>VLOOKUP($B323,'[3]POBLAC SIN ESSALUD CUADRO MANDO'!$G$3:$DY$188,115,0)</f>
        <v>39</v>
      </c>
      <c r="AJ323" s="12">
        <f>VLOOKUP($B323,'[3]POBLAC SIN ESSALUD CUADRO MANDO'!$G$3:$DY$188,116,0)</f>
        <v>39</v>
      </c>
      <c r="AK323" s="12">
        <f>VLOOKUP($B323,'[3]POBLAC SIN ESSALUD CUADRO MANDO'!$G$3:$DY$188,117,0)</f>
        <v>31</v>
      </c>
      <c r="AL323" s="12">
        <f>VLOOKUP($B323,'[3]POBLAC SIN ESSALUD CUADRO MANDO'!$G$3:$DY$188,118,0)</f>
        <v>24</v>
      </c>
      <c r="AM323" s="12">
        <f>VLOOKUP($B323,'[3]POBLAC SIN ESSALUD CUADRO MANDO'!$G$3:$DY$188,119,0)</f>
        <v>24</v>
      </c>
      <c r="AN323" s="12">
        <f>VLOOKUP($B323,'[3]POBLAC SIN ESSALUD CUADRO MANDO'!$G$3:$DY$188,120,0)</f>
        <v>20</v>
      </c>
      <c r="AO323" s="12">
        <f>VLOOKUP($B323,'[3]POBLAC SIN ESSALUD CUADRO MANDO'!$G$3:$DY$188,121,0)</f>
        <v>16</v>
      </c>
      <c r="AP323" s="12">
        <f>VLOOKUP($B323,'[3]POBLAC SIN ESSALUD CUADRO MANDO'!$G$3:$DY$188,122,0)</f>
        <v>21</v>
      </c>
      <c r="AQ323" s="74">
        <f>VLOOKUP($B323,'[4]POB-2019'!$K$6:$BD$190,42,0)</f>
        <v>395</v>
      </c>
      <c r="AR323" s="74">
        <f>VLOOKUP($B323,'[4]POB-2019'!$K$6:$BD$190,43,0)</f>
        <v>46</v>
      </c>
      <c r="AS323" s="74">
        <f>VLOOKUP($B323,'[4]POB-2019'!$K$6:$BD$190,44,0)</f>
        <v>45</v>
      </c>
      <c r="AT323" s="74">
        <f>VLOOKUP($B323,'[4]POB-2019'!$K$6:$BD$190,45,0)</f>
        <v>147</v>
      </c>
      <c r="AU323" s="12">
        <f>VLOOKUP($B323,'[3]POBLAC SIN ESSALUD CUADRO MANDO'!$G$3:$DY$188,123,0)</f>
        <v>9</v>
      </c>
    </row>
    <row r="324" spans="1:47" s="23" customFormat="1" ht="12">
      <c r="A324" s="58">
        <v>323</v>
      </c>
      <c r="B324" s="58">
        <v>4973</v>
      </c>
      <c r="C324" s="59" t="s">
        <v>1130</v>
      </c>
      <c r="D324" s="59" t="s">
        <v>723</v>
      </c>
      <c r="E324" s="59" t="s">
        <v>737</v>
      </c>
      <c r="F324" s="59" t="s">
        <v>747</v>
      </c>
      <c r="G324" s="12" t="s">
        <v>266</v>
      </c>
      <c r="H324" s="14">
        <f t="shared" si="95"/>
        <v>4973</v>
      </c>
      <c r="I324" s="14">
        <f t="shared" si="96"/>
        <v>631</v>
      </c>
      <c r="J324" s="12">
        <f>VLOOKUP($B324,'[3]POBLAC SIN ESSALUD CUADRO MANDO'!$G$3:$DY$188,2,0)</f>
        <v>6</v>
      </c>
      <c r="K324" s="12">
        <f>VLOOKUP($B324,'[3]POBLAC SIN ESSALUD CUADRO MANDO'!$G$3:$DY$188,3,0)</f>
        <v>5</v>
      </c>
      <c r="L324" s="12">
        <f>VLOOKUP($B324,'[3]POBLAC SIN ESSALUD CUADRO MANDO'!$G$3:$DY$188,4,0)</f>
        <v>7</v>
      </c>
      <c r="M324" s="12">
        <f>VLOOKUP($B324,'[3]POBLAC SIN ESSALUD CUADRO MANDO'!$G$3:$DY$188,5,0)</f>
        <v>10</v>
      </c>
      <c r="N324" s="12">
        <f>VLOOKUP($B324,'[3]POBLAC SIN ESSALUD CUADRO MANDO'!$G$3:$DY$188,6,0)</f>
        <v>8</v>
      </c>
      <c r="O324" s="12">
        <f>VLOOKUP($B324,'[3]POBLAC SIN ESSALUD CUADRO MANDO'!$G$3:$DY$188,7,0)</f>
        <v>10</v>
      </c>
      <c r="P324" s="12">
        <f>VLOOKUP($B324,'[3]POBLAC SIN ESSALUD CUADRO MANDO'!$G$3:$DY$188,8,0)</f>
        <v>9</v>
      </c>
      <c r="Q324" s="12">
        <f>VLOOKUP($B324,'[3]POBLAC SIN ESSALUD CUADRO MANDO'!$G$3:$DY$188,9,0)</f>
        <v>9</v>
      </c>
      <c r="R324" s="12">
        <f>VLOOKUP($B324,'[3]POBLAC SIN ESSALUD CUADRO MANDO'!$G$3:$DY$188,10,0)</f>
        <v>11</v>
      </c>
      <c r="S324" s="12">
        <f>VLOOKUP($B324,'[3]POBLAC SIN ESSALUD CUADRO MANDO'!$G$3:$DY$188,11,0)</f>
        <v>11</v>
      </c>
      <c r="T324" s="12">
        <f>VLOOKUP($B324,'[3]POBLAC SIN ESSALUD CUADRO MANDO'!$G$3:$DY$188,12,0)</f>
        <v>11</v>
      </c>
      <c r="U324" s="12">
        <f>VLOOKUP($B324,'[3]POBLAC SIN ESSALUD CUADRO MANDO'!$G$3:$DY$188,13,0)</f>
        <v>10</v>
      </c>
      <c r="V324" s="12">
        <f>VLOOKUP($B324,'[3]POBLAC SIN ESSALUD CUADRO MANDO'!$G$3:$DY$188,14,0)</f>
        <v>10</v>
      </c>
      <c r="W324" s="12">
        <f>VLOOKUP($B324,'[3]POBLAC SIN ESSALUD CUADRO MANDO'!$G$3:$DY$188,15,0)</f>
        <v>14</v>
      </c>
      <c r="X324" s="12">
        <f>VLOOKUP($B324,'[3]POBLAC SIN ESSALUD CUADRO MANDO'!$G$3:$DY$188,16,0)</f>
        <v>16</v>
      </c>
      <c r="Y324" s="12">
        <f>VLOOKUP($B324,'[3]POBLAC SIN ESSALUD CUADRO MANDO'!$G$3:$DY$188,17,0)</f>
        <v>11</v>
      </c>
      <c r="Z324" s="12">
        <f>VLOOKUP($B324,'[3]POBLAC SIN ESSALUD CUADRO MANDO'!$G$3:$DY$188,18,0)</f>
        <v>11</v>
      </c>
      <c r="AA324" s="12">
        <f>VLOOKUP($B324,'[3]POBLAC SIN ESSALUD CUADRO MANDO'!$G$3:$DY$188,19,0)</f>
        <v>12</v>
      </c>
      <c r="AB324" s="12">
        <f>VLOOKUP($B324,'[3]POBLAC SIN ESSALUD CUADRO MANDO'!$G$3:$DY$188,20,0)</f>
        <v>11</v>
      </c>
      <c r="AC324" s="12">
        <f>VLOOKUP($B324,'[3]POBLAC SIN ESSALUD CUADRO MANDO'!$G$3:$DY$188,21,0)</f>
        <v>13</v>
      </c>
      <c r="AD324" s="12">
        <f>VLOOKUP($B324,'[3]POBLAC SIN ESSALUD CUADRO MANDO'!$G$3:$DY$188,110,0)</f>
        <v>58</v>
      </c>
      <c r="AE324" s="12">
        <f>VLOOKUP($B324,'[3]POBLAC SIN ESSALUD CUADRO MANDO'!$G$3:$DY$188,111,0)</f>
        <v>44</v>
      </c>
      <c r="AF324" s="12">
        <f>VLOOKUP($B324,'[3]POBLAC SIN ESSALUD CUADRO MANDO'!$G$3:$DY$188,112,0)</f>
        <v>43</v>
      </c>
      <c r="AG324" s="12">
        <f>VLOOKUP($B324,'[3]POBLAC SIN ESSALUD CUADRO MANDO'!$G$3:$DY$188,113,0)</f>
        <v>45</v>
      </c>
      <c r="AH324" s="12">
        <f>VLOOKUP($B324,'[3]POBLAC SIN ESSALUD CUADRO MANDO'!$G$3:$DY$188,114,0)</f>
        <v>47</v>
      </c>
      <c r="AI324" s="12">
        <f>VLOOKUP($B324,'[3]POBLAC SIN ESSALUD CUADRO MANDO'!$G$3:$DY$188,115,0)</f>
        <v>43</v>
      </c>
      <c r="AJ324" s="12">
        <f>VLOOKUP($B324,'[3]POBLAC SIN ESSALUD CUADRO MANDO'!$G$3:$DY$188,116,0)</f>
        <v>34</v>
      </c>
      <c r="AK324" s="12">
        <f>VLOOKUP($B324,'[3]POBLAC SIN ESSALUD CUADRO MANDO'!$G$3:$DY$188,117,0)</f>
        <v>26</v>
      </c>
      <c r="AL324" s="12">
        <f>VLOOKUP($B324,'[3]POBLAC SIN ESSALUD CUADRO MANDO'!$G$3:$DY$188,118,0)</f>
        <v>18</v>
      </c>
      <c r="AM324" s="12">
        <f>VLOOKUP($B324,'[3]POBLAC SIN ESSALUD CUADRO MANDO'!$G$3:$DY$188,119,0)</f>
        <v>19</v>
      </c>
      <c r="AN324" s="12">
        <f>VLOOKUP($B324,'[3]POBLAC SIN ESSALUD CUADRO MANDO'!$G$3:$DY$188,120,0)</f>
        <v>18</v>
      </c>
      <c r="AO324" s="12">
        <f>VLOOKUP($B324,'[3]POBLAC SIN ESSALUD CUADRO MANDO'!$G$3:$DY$188,121,0)</f>
        <v>15</v>
      </c>
      <c r="AP324" s="12">
        <f>VLOOKUP($B324,'[3]POBLAC SIN ESSALUD CUADRO MANDO'!$G$3:$DY$188,122,0)</f>
        <v>16</v>
      </c>
      <c r="AQ324" s="74">
        <f>VLOOKUP($B324,'[4]POB-2019'!$K$6:$BD$190,42,0)</f>
        <v>322</v>
      </c>
      <c r="AR324" s="74">
        <f>VLOOKUP($B324,'[4]POB-2019'!$K$6:$BD$190,43,0)</f>
        <v>31</v>
      </c>
      <c r="AS324" s="74">
        <f>VLOOKUP($B324,'[4]POB-2019'!$K$6:$BD$190,44,0)</f>
        <v>30</v>
      </c>
      <c r="AT324" s="74">
        <f>VLOOKUP($B324,'[4]POB-2019'!$K$6:$BD$190,45,0)</f>
        <v>143</v>
      </c>
      <c r="AU324" s="12">
        <f>VLOOKUP($B324,'[3]POBLAC SIN ESSALUD CUADRO MANDO'!$G$3:$DY$188,123,0)</f>
        <v>6</v>
      </c>
    </row>
    <row r="325" spans="1:47" s="23" customFormat="1" ht="12">
      <c r="A325" s="58">
        <v>324</v>
      </c>
      <c r="B325" s="58">
        <v>11261</v>
      </c>
      <c r="C325" s="59" t="s">
        <v>1130</v>
      </c>
      <c r="D325" s="59" t="s">
        <v>723</v>
      </c>
      <c r="E325" s="59" t="s">
        <v>737</v>
      </c>
      <c r="F325" s="59" t="s">
        <v>748</v>
      </c>
      <c r="G325" s="12" t="s">
        <v>266</v>
      </c>
      <c r="H325" s="14">
        <f t="shared" si="95"/>
        <v>11261</v>
      </c>
      <c r="I325" s="14">
        <f t="shared" si="96"/>
        <v>517</v>
      </c>
      <c r="J325" s="12">
        <f>VLOOKUP($B325,'[3]POBLAC SIN ESSALUD CUADRO MANDO'!$G$3:$DY$188,2,0)</f>
        <v>7</v>
      </c>
      <c r="K325" s="12">
        <f>VLOOKUP($B325,'[3]POBLAC SIN ESSALUD CUADRO MANDO'!$G$3:$DY$188,3,0)</f>
        <v>8</v>
      </c>
      <c r="L325" s="12">
        <f>VLOOKUP($B325,'[3]POBLAC SIN ESSALUD CUADRO MANDO'!$G$3:$DY$188,4,0)</f>
        <v>6</v>
      </c>
      <c r="M325" s="12">
        <f>VLOOKUP($B325,'[3]POBLAC SIN ESSALUD CUADRO MANDO'!$G$3:$DY$188,5,0)</f>
        <v>10</v>
      </c>
      <c r="N325" s="12">
        <f>VLOOKUP($B325,'[3]POBLAC SIN ESSALUD CUADRO MANDO'!$G$3:$DY$188,6,0)</f>
        <v>6</v>
      </c>
      <c r="O325" s="12">
        <f>VLOOKUP($B325,'[3]POBLAC SIN ESSALUD CUADRO MANDO'!$G$3:$DY$188,7,0)</f>
        <v>7</v>
      </c>
      <c r="P325" s="12">
        <f>VLOOKUP($B325,'[3]POBLAC SIN ESSALUD CUADRO MANDO'!$G$3:$DY$188,8,0)</f>
        <v>5</v>
      </c>
      <c r="Q325" s="12">
        <f>VLOOKUP($B325,'[3]POBLAC SIN ESSALUD CUADRO MANDO'!$G$3:$DY$188,9,0)</f>
        <v>12</v>
      </c>
      <c r="R325" s="12">
        <f>VLOOKUP($B325,'[3]POBLAC SIN ESSALUD CUADRO MANDO'!$G$3:$DY$188,10,0)</f>
        <v>10</v>
      </c>
      <c r="S325" s="12">
        <f>VLOOKUP($B325,'[3]POBLAC SIN ESSALUD CUADRO MANDO'!$G$3:$DY$188,11,0)</f>
        <v>9</v>
      </c>
      <c r="T325" s="12">
        <f>VLOOKUP($B325,'[3]POBLAC SIN ESSALUD CUADRO MANDO'!$G$3:$DY$188,12,0)</f>
        <v>12</v>
      </c>
      <c r="U325" s="12">
        <f>VLOOKUP($B325,'[3]POBLAC SIN ESSALUD CUADRO MANDO'!$G$3:$DY$188,13,0)</f>
        <v>11</v>
      </c>
      <c r="V325" s="12">
        <f>VLOOKUP($B325,'[3]POBLAC SIN ESSALUD CUADRO MANDO'!$G$3:$DY$188,14,0)</f>
        <v>11</v>
      </c>
      <c r="W325" s="12">
        <f>VLOOKUP($B325,'[3]POBLAC SIN ESSALUD CUADRO MANDO'!$G$3:$DY$188,15,0)</f>
        <v>11</v>
      </c>
      <c r="X325" s="12">
        <f>VLOOKUP($B325,'[3]POBLAC SIN ESSALUD CUADRO MANDO'!$G$3:$DY$188,16,0)</f>
        <v>11</v>
      </c>
      <c r="Y325" s="12">
        <f>VLOOKUP($B325,'[3]POBLAC SIN ESSALUD CUADRO MANDO'!$G$3:$DY$188,17,0)</f>
        <v>11</v>
      </c>
      <c r="Z325" s="12">
        <f>VLOOKUP($B325,'[3]POBLAC SIN ESSALUD CUADRO MANDO'!$G$3:$DY$188,18,0)</f>
        <v>11</v>
      </c>
      <c r="AA325" s="12">
        <f>VLOOKUP($B325,'[3]POBLAC SIN ESSALUD CUADRO MANDO'!$G$3:$DY$188,19,0)</f>
        <v>11</v>
      </c>
      <c r="AB325" s="12">
        <f>VLOOKUP($B325,'[3]POBLAC SIN ESSALUD CUADRO MANDO'!$G$3:$DY$188,20,0)</f>
        <v>8</v>
      </c>
      <c r="AC325" s="12">
        <f>VLOOKUP($B325,'[3]POBLAC SIN ESSALUD CUADRO MANDO'!$G$3:$DY$188,21,0)</f>
        <v>13</v>
      </c>
      <c r="AD325" s="12">
        <f>VLOOKUP($B325,'[3]POBLAC SIN ESSALUD CUADRO MANDO'!$G$3:$DY$188,110,0)</f>
        <v>47</v>
      </c>
      <c r="AE325" s="12">
        <f>VLOOKUP($B325,'[3]POBLAC SIN ESSALUD CUADRO MANDO'!$G$3:$DY$188,111,0)</f>
        <v>36</v>
      </c>
      <c r="AF325" s="12">
        <f>VLOOKUP($B325,'[3]POBLAC SIN ESSALUD CUADRO MANDO'!$G$3:$DY$188,112,0)</f>
        <v>35</v>
      </c>
      <c r="AG325" s="12">
        <f>VLOOKUP($B325,'[3]POBLAC SIN ESSALUD CUADRO MANDO'!$G$3:$DY$188,113,0)</f>
        <v>37</v>
      </c>
      <c r="AH325" s="12">
        <f>VLOOKUP($B325,'[3]POBLAC SIN ESSALUD CUADRO MANDO'!$G$3:$DY$188,114,0)</f>
        <v>34</v>
      </c>
      <c r="AI325" s="12">
        <f>VLOOKUP($B325,'[3]POBLAC SIN ESSALUD CUADRO MANDO'!$G$3:$DY$188,115,0)</f>
        <v>31</v>
      </c>
      <c r="AJ325" s="12">
        <f>VLOOKUP($B325,'[3]POBLAC SIN ESSALUD CUADRO MANDO'!$G$3:$DY$188,116,0)</f>
        <v>23</v>
      </c>
      <c r="AK325" s="12">
        <f>VLOOKUP($B325,'[3]POBLAC SIN ESSALUD CUADRO MANDO'!$G$3:$DY$188,117,0)</f>
        <v>23</v>
      </c>
      <c r="AL325" s="12">
        <f>VLOOKUP($B325,'[3]POBLAC SIN ESSALUD CUADRO MANDO'!$G$3:$DY$188,118,0)</f>
        <v>16</v>
      </c>
      <c r="AM325" s="12">
        <f>VLOOKUP($B325,'[3]POBLAC SIN ESSALUD CUADRO MANDO'!$G$3:$DY$188,119,0)</f>
        <v>13</v>
      </c>
      <c r="AN325" s="12">
        <f>VLOOKUP($B325,'[3]POBLAC SIN ESSALUD CUADRO MANDO'!$G$3:$DY$188,120,0)</f>
        <v>11</v>
      </c>
      <c r="AO325" s="12">
        <f>VLOOKUP($B325,'[3]POBLAC SIN ESSALUD CUADRO MANDO'!$G$3:$DY$188,121,0)</f>
        <v>9</v>
      </c>
      <c r="AP325" s="12">
        <f>VLOOKUP($B325,'[3]POBLAC SIN ESSALUD CUADRO MANDO'!$G$3:$DY$188,122,0)</f>
        <v>12</v>
      </c>
      <c r="AQ325" s="74">
        <f>VLOOKUP($B325,'[4]POB-2019'!$K$6:$BD$190,42,0)</f>
        <v>264</v>
      </c>
      <c r="AR325" s="74">
        <f>VLOOKUP($B325,'[4]POB-2019'!$K$6:$BD$190,43,0)</f>
        <v>29</v>
      </c>
      <c r="AS325" s="74">
        <f>VLOOKUP($B325,'[4]POB-2019'!$K$6:$BD$190,44,0)</f>
        <v>28</v>
      </c>
      <c r="AT325" s="74">
        <f>VLOOKUP($B325,'[4]POB-2019'!$K$6:$BD$190,45,0)</f>
        <v>112</v>
      </c>
      <c r="AU325" s="12">
        <f>VLOOKUP($B325,'[3]POBLAC SIN ESSALUD CUADRO MANDO'!$G$3:$DY$188,123,0)</f>
        <v>7</v>
      </c>
    </row>
    <row r="326" spans="1:47" s="23" customFormat="1" ht="12">
      <c r="A326" s="58">
        <v>325</v>
      </c>
      <c r="B326" s="58">
        <v>4962</v>
      </c>
      <c r="C326" s="59" t="s">
        <v>1130</v>
      </c>
      <c r="D326" s="59" t="s">
        <v>723</v>
      </c>
      <c r="E326" s="59" t="s">
        <v>737</v>
      </c>
      <c r="F326" s="59" t="s">
        <v>749</v>
      </c>
      <c r="G326" s="12" t="s">
        <v>266</v>
      </c>
      <c r="H326" s="14">
        <f t="shared" si="95"/>
        <v>4962</v>
      </c>
      <c r="I326" s="14">
        <f t="shared" si="96"/>
        <v>303</v>
      </c>
      <c r="J326" s="12">
        <f>VLOOKUP($B326,'[3]POBLAC SIN ESSALUD CUADRO MANDO'!$G$3:$DY$188,2,0)</f>
        <v>4</v>
      </c>
      <c r="K326" s="12">
        <f>VLOOKUP($B326,'[3]POBLAC SIN ESSALUD CUADRO MANDO'!$G$3:$DY$188,3,0)</f>
        <v>5</v>
      </c>
      <c r="L326" s="12">
        <f>VLOOKUP($B326,'[3]POBLAC SIN ESSALUD CUADRO MANDO'!$G$3:$DY$188,4,0)</f>
        <v>9</v>
      </c>
      <c r="M326" s="12">
        <f>VLOOKUP($B326,'[3]POBLAC SIN ESSALUD CUADRO MANDO'!$G$3:$DY$188,5,0)</f>
        <v>5</v>
      </c>
      <c r="N326" s="12">
        <f>VLOOKUP($B326,'[3]POBLAC SIN ESSALUD CUADRO MANDO'!$G$3:$DY$188,6,0)</f>
        <v>8</v>
      </c>
      <c r="O326" s="12">
        <f>VLOOKUP($B326,'[3]POBLAC SIN ESSALUD CUADRO MANDO'!$G$3:$DY$188,7,0)</f>
        <v>6</v>
      </c>
      <c r="P326" s="12">
        <f>VLOOKUP($B326,'[3]POBLAC SIN ESSALUD CUADRO MANDO'!$G$3:$DY$188,8,0)</f>
        <v>6</v>
      </c>
      <c r="Q326" s="12">
        <f>VLOOKUP($B326,'[3]POBLAC SIN ESSALUD CUADRO MANDO'!$G$3:$DY$188,9,0)</f>
        <v>6</v>
      </c>
      <c r="R326" s="12">
        <f>VLOOKUP($B326,'[3]POBLAC SIN ESSALUD CUADRO MANDO'!$G$3:$DY$188,10,0)</f>
        <v>6</v>
      </c>
      <c r="S326" s="12">
        <f>VLOOKUP($B326,'[3]POBLAC SIN ESSALUD CUADRO MANDO'!$G$3:$DY$188,11,0)</f>
        <v>5</v>
      </c>
      <c r="T326" s="12">
        <f>VLOOKUP($B326,'[3]POBLAC SIN ESSALUD CUADRO MANDO'!$G$3:$DY$188,12,0)</f>
        <v>7</v>
      </c>
      <c r="U326" s="12">
        <f>VLOOKUP($B326,'[3]POBLAC SIN ESSALUD CUADRO MANDO'!$G$3:$DY$188,13,0)</f>
        <v>6</v>
      </c>
      <c r="V326" s="12">
        <f>VLOOKUP($B326,'[3]POBLAC SIN ESSALUD CUADRO MANDO'!$G$3:$DY$188,14,0)</f>
        <v>7</v>
      </c>
      <c r="W326" s="12">
        <f>VLOOKUP($B326,'[3]POBLAC SIN ESSALUD CUADRO MANDO'!$G$3:$DY$188,15,0)</f>
        <v>8</v>
      </c>
      <c r="X326" s="12">
        <f>VLOOKUP($B326,'[3]POBLAC SIN ESSALUD CUADRO MANDO'!$G$3:$DY$188,16,0)</f>
        <v>8</v>
      </c>
      <c r="Y326" s="12">
        <f>VLOOKUP($B326,'[3]POBLAC SIN ESSALUD CUADRO MANDO'!$G$3:$DY$188,17,0)</f>
        <v>7</v>
      </c>
      <c r="Z326" s="12">
        <f>VLOOKUP($B326,'[3]POBLAC SIN ESSALUD CUADRO MANDO'!$G$3:$DY$188,18,0)</f>
        <v>7</v>
      </c>
      <c r="AA326" s="12">
        <f>VLOOKUP($B326,'[3]POBLAC SIN ESSALUD CUADRO MANDO'!$G$3:$DY$188,19,0)</f>
        <v>6</v>
      </c>
      <c r="AB326" s="12">
        <f>VLOOKUP($B326,'[3]POBLAC SIN ESSALUD CUADRO MANDO'!$G$3:$DY$188,20,0)</f>
        <v>5</v>
      </c>
      <c r="AC326" s="12">
        <f>VLOOKUP($B326,'[3]POBLAC SIN ESSALUD CUADRO MANDO'!$G$3:$DY$188,21,0)</f>
        <v>5</v>
      </c>
      <c r="AD326" s="12">
        <f>VLOOKUP($B326,'[3]POBLAC SIN ESSALUD CUADRO MANDO'!$G$3:$DY$188,110,0)</f>
        <v>30</v>
      </c>
      <c r="AE326" s="12">
        <f>VLOOKUP($B326,'[3]POBLAC SIN ESSALUD CUADRO MANDO'!$G$3:$DY$188,111,0)</f>
        <v>24</v>
      </c>
      <c r="AF326" s="12">
        <f>VLOOKUP($B326,'[3]POBLAC SIN ESSALUD CUADRO MANDO'!$G$3:$DY$188,112,0)</f>
        <v>20</v>
      </c>
      <c r="AG326" s="12">
        <f>VLOOKUP($B326,'[3]POBLAC SIN ESSALUD CUADRO MANDO'!$G$3:$DY$188,113,0)</f>
        <v>18</v>
      </c>
      <c r="AH326" s="12">
        <f>VLOOKUP($B326,'[3]POBLAC SIN ESSALUD CUADRO MANDO'!$G$3:$DY$188,114,0)</f>
        <v>17</v>
      </c>
      <c r="AI326" s="12">
        <f>VLOOKUP($B326,'[3]POBLAC SIN ESSALUD CUADRO MANDO'!$G$3:$DY$188,115,0)</f>
        <v>14</v>
      </c>
      <c r="AJ326" s="12">
        <f>VLOOKUP($B326,'[3]POBLAC SIN ESSALUD CUADRO MANDO'!$G$3:$DY$188,116,0)</f>
        <v>14</v>
      </c>
      <c r="AK326" s="12">
        <f>VLOOKUP($B326,'[3]POBLAC SIN ESSALUD CUADRO MANDO'!$G$3:$DY$188,117,0)</f>
        <v>10</v>
      </c>
      <c r="AL326" s="12">
        <f>VLOOKUP($B326,'[3]POBLAC SIN ESSALUD CUADRO MANDO'!$G$3:$DY$188,118,0)</f>
        <v>10</v>
      </c>
      <c r="AM326" s="12">
        <f>VLOOKUP($B326,'[3]POBLAC SIN ESSALUD CUADRO MANDO'!$G$3:$DY$188,119,0)</f>
        <v>5</v>
      </c>
      <c r="AN326" s="12">
        <f>VLOOKUP($B326,'[3]POBLAC SIN ESSALUD CUADRO MANDO'!$G$3:$DY$188,120,0)</f>
        <v>5</v>
      </c>
      <c r="AO326" s="12">
        <f>VLOOKUP($B326,'[3]POBLAC SIN ESSALUD CUADRO MANDO'!$G$3:$DY$188,121,0)</f>
        <v>5</v>
      </c>
      <c r="AP326" s="12">
        <f>VLOOKUP($B326,'[3]POBLAC SIN ESSALUD CUADRO MANDO'!$G$3:$DY$188,122,0)</f>
        <v>5</v>
      </c>
      <c r="AQ326" s="74">
        <f>VLOOKUP($B326,'[4]POB-2019'!$K$6:$BD$190,42,0)</f>
        <v>155</v>
      </c>
      <c r="AR326" s="74">
        <f>VLOOKUP($B326,'[4]POB-2019'!$K$6:$BD$190,43,0)</f>
        <v>18</v>
      </c>
      <c r="AS326" s="74">
        <f>VLOOKUP($B326,'[4]POB-2019'!$K$6:$BD$190,44,0)</f>
        <v>15</v>
      </c>
      <c r="AT326" s="74">
        <f>VLOOKUP($B326,'[4]POB-2019'!$K$6:$BD$190,45,0)</f>
        <v>63</v>
      </c>
      <c r="AU326" s="12">
        <f>VLOOKUP($B326,'[3]POBLAC SIN ESSALUD CUADRO MANDO'!$G$3:$DY$188,123,0)</f>
        <v>5</v>
      </c>
    </row>
    <row r="327" spans="1:47" s="23" customFormat="1" ht="12">
      <c r="A327" s="58">
        <v>326</v>
      </c>
      <c r="B327" s="58">
        <v>11260</v>
      </c>
      <c r="C327" s="59" t="s">
        <v>1130</v>
      </c>
      <c r="D327" s="59" t="s">
        <v>723</v>
      </c>
      <c r="E327" s="59" t="s">
        <v>737</v>
      </c>
      <c r="F327" s="59" t="s">
        <v>1116</v>
      </c>
      <c r="G327" s="12" t="s">
        <v>266</v>
      </c>
      <c r="H327" s="14">
        <f t="shared" si="95"/>
        <v>11260</v>
      </c>
      <c r="I327" s="14">
        <f t="shared" si="96"/>
        <v>381</v>
      </c>
      <c r="J327" s="12">
        <f>VLOOKUP($B327,'[3]POBLAC SIN ESSALUD CUADRO MANDO'!$G$3:$DY$188,2,0)</f>
        <v>9</v>
      </c>
      <c r="K327" s="12">
        <f>VLOOKUP($B327,'[3]POBLAC SIN ESSALUD CUADRO MANDO'!$G$3:$DY$188,3,0)</f>
        <v>8</v>
      </c>
      <c r="L327" s="12">
        <f>VLOOKUP($B327,'[3]POBLAC SIN ESSALUD CUADRO MANDO'!$G$3:$DY$188,4,0)</f>
        <v>5</v>
      </c>
      <c r="M327" s="12">
        <f>VLOOKUP($B327,'[3]POBLAC SIN ESSALUD CUADRO MANDO'!$G$3:$DY$188,5,0)</f>
        <v>7</v>
      </c>
      <c r="N327" s="12">
        <f>VLOOKUP($B327,'[3]POBLAC SIN ESSALUD CUADRO MANDO'!$G$3:$DY$188,6,0)</f>
        <v>6</v>
      </c>
      <c r="O327" s="12">
        <f>VLOOKUP($B327,'[3]POBLAC SIN ESSALUD CUADRO MANDO'!$G$3:$DY$188,7,0)</f>
        <v>5</v>
      </c>
      <c r="P327" s="12">
        <f>VLOOKUP($B327,'[3]POBLAC SIN ESSALUD CUADRO MANDO'!$G$3:$DY$188,8,0)</f>
        <v>4</v>
      </c>
      <c r="Q327" s="12">
        <f>VLOOKUP($B327,'[3]POBLAC SIN ESSALUD CUADRO MANDO'!$G$3:$DY$188,9,0)</f>
        <v>9</v>
      </c>
      <c r="R327" s="12">
        <f>VLOOKUP($B327,'[3]POBLAC SIN ESSALUD CUADRO MANDO'!$G$3:$DY$188,10,0)</f>
        <v>7</v>
      </c>
      <c r="S327" s="12">
        <f>VLOOKUP($B327,'[3]POBLAC SIN ESSALUD CUADRO MANDO'!$G$3:$DY$188,11,0)</f>
        <v>6</v>
      </c>
      <c r="T327" s="12">
        <f>VLOOKUP($B327,'[3]POBLAC SIN ESSALUD CUADRO MANDO'!$G$3:$DY$188,12,0)</f>
        <v>8</v>
      </c>
      <c r="U327" s="12">
        <f>VLOOKUP($B327,'[3]POBLAC SIN ESSALUD CUADRO MANDO'!$G$3:$DY$188,13,0)</f>
        <v>8</v>
      </c>
      <c r="V327" s="12">
        <f>VLOOKUP($B327,'[3]POBLAC SIN ESSALUD CUADRO MANDO'!$G$3:$DY$188,14,0)</f>
        <v>8</v>
      </c>
      <c r="W327" s="12">
        <f>VLOOKUP($B327,'[3]POBLAC SIN ESSALUD CUADRO MANDO'!$G$3:$DY$188,15,0)</f>
        <v>8</v>
      </c>
      <c r="X327" s="12">
        <f>VLOOKUP($B327,'[3]POBLAC SIN ESSALUD CUADRO MANDO'!$G$3:$DY$188,16,0)</f>
        <v>8</v>
      </c>
      <c r="Y327" s="12">
        <f>VLOOKUP($B327,'[3]POBLAC SIN ESSALUD CUADRO MANDO'!$G$3:$DY$188,17,0)</f>
        <v>8</v>
      </c>
      <c r="Z327" s="12">
        <f>VLOOKUP($B327,'[3]POBLAC SIN ESSALUD CUADRO MANDO'!$G$3:$DY$188,18,0)</f>
        <v>8</v>
      </c>
      <c r="AA327" s="12">
        <f>VLOOKUP($B327,'[3]POBLAC SIN ESSALUD CUADRO MANDO'!$G$3:$DY$188,19,0)</f>
        <v>8</v>
      </c>
      <c r="AB327" s="12">
        <f>VLOOKUP($B327,'[3]POBLAC SIN ESSALUD CUADRO MANDO'!$G$3:$DY$188,20,0)</f>
        <v>6</v>
      </c>
      <c r="AC327" s="12">
        <f>VLOOKUP($B327,'[3]POBLAC SIN ESSALUD CUADRO MANDO'!$G$3:$DY$188,21,0)</f>
        <v>9</v>
      </c>
      <c r="AD327" s="12">
        <f>VLOOKUP($B327,'[3]POBLAC SIN ESSALUD CUADRO MANDO'!$G$3:$DY$188,110,0)</f>
        <v>33</v>
      </c>
      <c r="AE327" s="12">
        <f>VLOOKUP($B327,'[3]POBLAC SIN ESSALUD CUADRO MANDO'!$G$3:$DY$188,111,0)</f>
        <v>26</v>
      </c>
      <c r="AF327" s="12">
        <f>VLOOKUP($B327,'[3]POBLAC SIN ESSALUD CUADRO MANDO'!$G$3:$DY$188,112,0)</f>
        <v>26</v>
      </c>
      <c r="AG327" s="12">
        <f>VLOOKUP($B327,'[3]POBLAC SIN ESSALUD CUADRO MANDO'!$G$3:$DY$188,113,0)</f>
        <v>27</v>
      </c>
      <c r="AH327" s="12">
        <f>VLOOKUP($B327,'[3]POBLAC SIN ESSALUD CUADRO MANDO'!$G$3:$DY$188,114,0)</f>
        <v>24</v>
      </c>
      <c r="AI327" s="12">
        <f>VLOOKUP($B327,'[3]POBLAC SIN ESSALUD CUADRO MANDO'!$G$3:$DY$188,115,0)</f>
        <v>21</v>
      </c>
      <c r="AJ327" s="12">
        <f>VLOOKUP($B327,'[3]POBLAC SIN ESSALUD CUADRO MANDO'!$G$3:$DY$188,116,0)</f>
        <v>16</v>
      </c>
      <c r="AK327" s="12">
        <f>VLOOKUP($B327,'[3]POBLAC SIN ESSALUD CUADRO MANDO'!$G$3:$DY$188,117,0)</f>
        <v>17</v>
      </c>
      <c r="AL327" s="12">
        <f>VLOOKUP($B327,'[3]POBLAC SIN ESSALUD CUADRO MANDO'!$G$3:$DY$188,118,0)</f>
        <v>12</v>
      </c>
      <c r="AM327" s="12">
        <f>VLOOKUP($B327,'[3]POBLAC SIN ESSALUD CUADRO MANDO'!$G$3:$DY$188,119,0)</f>
        <v>10</v>
      </c>
      <c r="AN327" s="12">
        <f>VLOOKUP($B327,'[3]POBLAC SIN ESSALUD CUADRO MANDO'!$G$3:$DY$188,120,0)</f>
        <v>9</v>
      </c>
      <c r="AO327" s="12">
        <f>VLOOKUP($B327,'[3]POBLAC SIN ESSALUD CUADRO MANDO'!$G$3:$DY$188,121,0)</f>
        <v>6</v>
      </c>
      <c r="AP327" s="12">
        <f>VLOOKUP($B327,'[3]POBLAC SIN ESSALUD CUADRO MANDO'!$G$3:$DY$188,122,0)</f>
        <v>9</v>
      </c>
      <c r="AQ327" s="74">
        <f>VLOOKUP($B327,'[4]POB-2019'!$K$6:$BD$190,42,0)</f>
        <v>194</v>
      </c>
      <c r="AR327" s="74">
        <f>VLOOKUP($B327,'[4]POB-2019'!$K$6:$BD$190,43,0)</f>
        <v>20</v>
      </c>
      <c r="AS327" s="74">
        <f>VLOOKUP($B327,'[4]POB-2019'!$K$6:$BD$190,44,0)</f>
        <v>20</v>
      </c>
      <c r="AT327" s="74">
        <f>VLOOKUP($B327,'[4]POB-2019'!$K$6:$BD$190,45,0)</f>
        <v>80</v>
      </c>
      <c r="AU327" s="12">
        <f>VLOOKUP($B327,'[3]POBLAC SIN ESSALUD CUADRO MANDO'!$G$3:$DY$188,123,0)</f>
        <v>9</v>
      </c>
    </row>
    <row r="328" spans="1:47" s="23" customFormat="1" ht="12">
      <c r="A328" s="58">
        <v>327</v>
      </c>
      <c r="B328" s="58">
        <v>6859</v>
      </c>
      <c r="C328" s="59" t="s">
        <v>1130</v>
      </c>
      <c r="D328" s="59" t="s">
        <v>723</v>
      </c>
      <c r="E328" s="59" t="s">
        <v>737</v>
      </c>
      <c r="F328" s="59" t="s">
        <v>751</v>
      </c>
      <c r="G328" s="12" t="s">
        <v>266</v>
      </c>
      <c r="H328" s="14">
        <f t="shared" si="95"/>
        <v>6859</v>
      </c>
      <c r="I328" s="14">
        <f t="shared" si="96"/>
        <v>311</v>
      </c>
      <c r="J328" s="12">
        <f>VLOOKUP($B328,'[3]POBLAC SIN ESSALUD CUADRO MANDO'!$G$3:$DY$188,2,0)</f>
        <v>6</v>
      </c>
      <c r="K328" s="12">
        <f>VLOOKUP($B328,'[3]POBLAC SIN ESSALUD CUADRO MANDO'!$G$3:$DY$188,3,0)</f>
        <v>9</v>
      </c>
      <c r="L328" s="12">
        <f>VLOOKUP($B328,'[3]POBLAC SIN ESSALUD CUADRO MANDO'!$G$3:$DY$188,4,0)</f>
        <v>5</v>
      </c>
      <c r="M328" s="12">
        <f>VLOOKUP($B328,'[3]POBLAC SIN ESSALUD CUADRO MANDO'!$G$3:$DY$188,5,0)</f>
        <v>5</v>
      </c>
      <c r="N328" s="12">
        <f>VLOOKUP($B328,'[3]POBLAC SIN ESSALUD CUADRO MANDO'!$G$3:$DY$188,6,0)</f>
        <v>7</v>
      </c>
      <c r="O328" s="12">
        <f>VLOOKUP($B328,'[3]POBLAC SIN ESSALUD CUADRO MANDO'!$G$3:$DY$188,7,0)</f>
        <v>6</v>
      </c>
      <c r="P328" s="12">
        <f>VLOOKUP($B328,'[3]POBLAC SIN ESSALUD CUADRO MANDO'!$G$3:$DY$188,8,0)</f>
        <v>6</v>
      </c>
      <c r="Q328" s="12">
        <f>VLOOKUP($B328,'[3]POBLAC SIN ESSALUD CUADRO MANDO'!$G$3:$DY$188,9,0)</f>
        <v>6</v>
      </c>
      <c r="R328" s="12">
        <f>VLOOKUP($B328,'[3]POBLAC SIN ESSALUD CUADRO MANDO'!$G$3:$DY$188,10,0)</f>
        <v>6</v>
      </c>
      <c r="S328" s="12">
        <f>VLOOKUP($B328,'[3]POBLAC SIN ESSALUD CUADRO MANDO'!$G$3:$DY$188,11,0)</f>
        <v>6</v>
      </c>
      <c r="T328" s="12">
        <f>VLOOKUP($B328,'[3]POBLAC SIN ESSALUD CUADRO MANDO'!$G$3:$DY$188,12,0)</f>
        <v>7</v>
      </c>
      <c r="U328" s="12">
        <f>VLOOKUP($B328,'[3]POBLAC SIN ESSALUD CUADRO MANDO'!$G$3:$DY$188,13,0)</f>
        <v>6</v>
      </c>
      <c r="V328" s="12">
        <f>VLOOKUP($B328,'[3]POBLAC SIN ESSALUD CUADRO MANDO'!$G$3:$DY$188,14,0)</f>
        <v>7</v>
      </c>
      <c r="W328" s="12">
        <f>VLOOKUP($B328,'[3]POBLAC SIN ESSALUD CUADRO MANDO'!$G$3:$DY$188,15,0)</f>
        <v>8</v>
      </c>
      <c r="X328" s="12">
        <f>VLOOKUP($B328,'[3]POBLAC SIN ESSALUD CUADRO MANDO'!$G$3:$DY$188,16,0)</f>
        <v>8</v>
      </c>
      <c r="Y328" s="12">
        <f>VLOOKUP($B328,'[3]POBLAC SIN ESSALUD CUADRO MANDO'!$G$3:$DY$188,17,0)</f>
        <v>7</v>
      </c>
      <c r="Z328" s="12">
        <f>VLOOKUP($B328,'[3]POBLAC SIN ESSALUD CUADRO MANDO'!$G$3:$DY$188,18,0)</f>
        <v>7</v>
      </c>
      <c r="AA328" s="12">
        <f>VLOOKUP($B328,'[3]POBLAC SIN ESSALUD CUADRO MANDO'!$G$3:$DY$188,19,0)</f>
        <v>7</v>
      </c>
      <c r="AB328" s="12">
        <f>VLOOKUP($B328,'[3]POBLAC SIN ESSALUD CUADRO MANDO'!$G$3:$DY$188,20,0)</f>
        <v>6</v>
      </c>
      <c r="AC328" s="12">
        <f>VLOOKUP($B328,'[3]POBLAC SIN ESSALUD CUADRO MANDO'!$G$3:$DY$188,21,0)</f>
        <v>5</v>
      </c>
      <c r="AD328" s="12">
        <f>VLOOKUP($B328,'[3]POBLAC SIN ESSALUD CUADRO MANDO'!$G$3:$DY$188,110,0)</f>
        <v>30</v>
      </c>
      <c r="AE328" s="12">
        <f>VLOOKUP($B328,'[3]POBLAC SIN ESSALUD CUADRO MANDO'!$G$3:$DY$188,111,0)</f>
        <v>24</v>
      </c>
      <c r="AF328" s="12">
        <f>VLOOKUP($B328,'[3]POBLAC SIN ESSALUD CUADRO MANDO'!$G$3:$DY$188,112,0)</f>
        <v>20</v>
      </c>
      <c r="AG328" s="12">
        <f>VLOOKUP($B328,'[3]POBLAC SIN ESSALUD CUADRO MANDO'!$G$3:$DY$188,113,0)</f>
        <v>20</v>
      </c>
      <c r="AH328" s="12">
        <f>VLOOKUP($B328,'[3]POBLAC SIN ESSALUD CUADRO MANDO'!$G$3:$DY$188,114,0)</f>
        <v>18</v>
      </c>
      <c r="AI328" s="12">
        <f>VLOOKUP($B328,'[3]POBLAC SIN ESSALUD CUADRO MANDO'!$G$3:$DY$188,115,0)</f>
        <v>14</v>
      </c>
      <c r="AJ328" s="12">
        <f>VLOOKUP($B328,'[3]POBLAC SIN ESSALUD CUADRO MANDO'!$G$3:$DY$188,116,0)</f>
        <v>14</v>
      </c>
      <c r="AK328" s="12">
        <f>VLOOKUP($B328,'[3]POBLAC SIN ESSALUD CUADRO MANDO'!$G$3:$DY$188,117,0)</f>
        <v>11</v>
      </c>
      <c r="AL328" s="12">
        <f>VLOOKUP($B328,'[3]POBLAC SIN ESSALUD CUADRO MANDO'!$G$3:$DY$188,118,0)</f>
        <v>10</v>
      </c>
      <c r="AM328" s="12">
        <f>VLOOKUP($B328,'[3]POBLAC SIN ESSALUD CUADRO MANDO'!$G$3:$DY$188,119,0)</f>
        <v>5</v>
      </c>
      <c r="AN328" s="12">
        <f>VLOOKUP($B328,'[3]POBLAC SIN ESSALUD CUADRO MANDO'!$G$3:$DY$188,120,0)</f>
        <v>5</v>
      </c>
      <c r="AO328" s="12">
        <f>VLOOKUP($B328,'[3]POBLAC SIN ESSALUD CUADRO MANDO'!$G$3:$DY$188,121,0)</f>
        <v>5</v>
      </c>
      <c r="AP328" s="12">
        <f>VLOOKUP($B328,'[3]POBLAC SIN ESSALUD CUADRO MANDO'!$G$3:$DY$188,122,0)</f>
        <v>5</v>
      </c>
      <c r="AQ328" s="74">
        <f>VLOOKUP($B328,'[4]POB-2019'!$K$6:$BD$190,42,0)</f>
        <v>159</v>
      </c>
      <c r="AR328" s="74">
        <f>VLOOKUP($B328,'[4]POB-2019'!$K$6:$BD$190,43,0)</f>
        <v>18</v>
      </c>
      <c r="AS328" s="74">
        <f>VLOOKUP($B328,'[4]POB-2019'!$K$6:$BD$190,44,0)</f>
        <v>16</v>
      </c>
      <c r="AT328" s="74">
        <f>VLOOKUP($B328,'[4]POB-2019'!$K$6:$BD$190,45,0)</f>
        <v>64</v>
      </c>
      <c r="AU328" s="12">
        <f>VLOOKUP($B328,'[3]POBLAC SIN ESSALUD CUADRO MANDO'!$G$3:$DY$188,123,0)</f>
        <v>6</v>
      </c>
    </row>
    <row r="329" spans="1:47" s="23" customFormat="1" ht="12">
      <c r="A329" s="58">
        <v>328</v>
      </c>
      <c r="B329" s="58">
        <v>4965</v>
      </c>
      <c r="C329" s="59" t="s">
        <v>1130</v>
      </c>
      <c r="D329" s="59" t="s">
        <v>723</v>
      </c>
      <c r="E329" s="59" t="s">
        <v>737</v>
      </c>
      <c r="F329" s="59" t="s">
        <v>752</v>
      </c>
      <c r="G329" s="12" t="s">
        <v>266</v>
      </c>
      <c r="H329" s="14">
        <f t="shared" si="95"/>
        <v>4965</v>
      </c>
      <c r="I329" s="14">
        <f t="shared" si="96"/>
        <v>408</v>
      </c>
      <c r="J329" s="12">
        <f>VLOOKUP($B329,'[3]POBLAC SIN ESSALUD CUADRO MANDO'!$G$3:$DY$188,2,0)</f>
        <v>8</v>
      </c>
      <c r="K329" s="12">
        <f>VLOOKUP($B329,'[3]POBLAC SIN ESSALUD CUADRO MANDO'!$G$3:$DY$188,3,0)</f>
        <v>7</v>
      </c>
      <c r="L329" s="12">
        <f>VLOOKUP($B329,'[3]POBLAC SIN ESSALUD CUADRO MANDO'!$G$3:$DY$188,4,0)</f>
        <v>6</v>
      </c>
      <c r="M329" s="12">
        <f>VLOOKUP($B329,'[3]POBLAC SIN ESSALUD CUADRO MANDO'!$G$3:$DY$188,5,0)</f>
        <v>7</v>
      </c>
      <c r="N329" s="12">
        <f>VLOOKUP($B329,'[3]POBLAC SIN ESSALUD CUADRO MANDO'!$G$3:$DY$188,6,0)</f>
        <v>8</v>
      </c>
      <c r="O329" s="12">
        <f>VLOOKUP($B329,'[3]POBLAC SIN ESSALUD CUADRO MANDO'!$G$3:$DY$188,7,0)</f>
        <v>8</v>
      </c>
      <c r="P329" s="12">
        <f>VLOOKUP($B329,'[3]POBLAC SIN ESSALUD CUADRO MANDO'!$G$3:$DY$188,8,0)</f>
        <v>8</v>
      </c>
      <c r="Q329" s="12">
        <f>VLOOKUP($B329,'[3]POBLAC SIN ESSALUD CUADRO MANDO'!$G$3:$DY$188,9,0)</f>
        <v>8</v>
      </c>
      <c r="R329" s="12">
        <f>VLOOKUP($B329,'[3]POBLAC SIN ESSALUD CUADRO MANDO'!$G$3:$DY$188,10,0)</f>
        <v>8</v>
      </c>
      <c r="S329" s="12">
        <f>VLOOKUP($B329,'[3]POBLAC SIN ESSALUD CUADRO MANDO'!$G$3:$DY$188,11,0)</f>
        <v>7</v>
      </c>
      <c r="T329" s="12">
        <f>VLOOKUP($B329,'[3]POBLAC SIN ESSALUD CUADRO MANDO'!$G$3:$DY$188,12,0)</f>
        <v>9</v>
      </c>
      <c r="U329" s="12">
        <f>VLOOKUP($B329,'[3]POBLAC SIN ESSALUD CUADRO MANDO'!$G$3:$DY$188,13,0)</f>
        <v>8</v>
      </c>
      <c r="V329" s="12">
        <f>VLOOKUP($B329,'[3]POBLAC SIN ESSALUD CUADRO MANDO'!$G$3:$DY$188,14,0)</f>
        <v>9</v>
      </c>
      <c r="W329" s="12">
        <f>VLOOKUP($B329,'[3]POBLAC SIN ESSALUD CUADRO MANDO'!$G$3:$DY$188,15,0)</f>
        <v>11</v>
      </c>
      <c r="X329" s="12">
        <f>VLOOKUP($B329,'[3]POBLAC SIN ESSALUD CUADRO MANDO'!$G$3:$DY$188,16,0)</f>
        <v>11</v>
      </c>
      <c r="Y329" s="12">
        <f>VLOOKUP($B329,'[3]POBLAC SIN ESSALUD CUADRO MANDO'!$G$3:$DY$188,17,0)</f>
        <v>9</v>
      </c>
      <c r="Z329" s="12">
        <f>VLOOKUP($B329,'[3]POBLAC SIN ESSALUD CUADRO MANDO'!$G$3:$DY$188,18,0)</f>
        <v>9</v>
      </c>
      <c r="AA329" s="12">
        <f>VLOOKUP($B329,'[3]POBLAC SIN ESSALUD CUADRO MANDO'!$G$3:$DY$188,19,0)</f>
        <v>9</v>
      </c>
      <c r="AB329" s="12">
        <f>VLOOKUP($B329,'[3]POBLAC SIN ESSALUD CUADRO MANDO'!$G$3:$DY$188,20,0)</f>
        <v>8</v>
      </c>
      <c r="AC329" s="12">
        <f>VLOOKUP($B329,'[3]POBLAC SIN ESSALUD CUADRO MANDO'!$G$3:$DY$188,21,0)</f>
        <v>7</v>
      </c>
      <c r="AD329" s="12">
        <f>VLOOKUP($B329,'[3]POBLAC SIN ESSALUD CUADRO MANDO'!$G$3:$DY$188,110,0)</f>
        <v>42</v>
      </c>
      <c r="AE329" s="12">
        <f>VLOOKUP($B329,'[3]POBLAC SIN ESSALUD CUADRO MANDO'!$G$3:$DY$188,111,0)</f>
        <v>33</v>
      </c>
      <c r="AF329" s="12">
        <f>VLOOKUP($B329,'[3]POBLAC SIN ESSALUD CUADRO MANDO'!$G$3:$DY$188,112,0)</f>
        <v>28</v>
      </c>
      <c r="AG329" s="12">
        <f>VLOOKUP($B329,'[3]POBLAC SIN ESSALUD CUADRO MANDO'!$G$3:$DY$188,113,0)</f>
        <v>25</v>
      </c>
      <c r="AH329" s="12">
        <f>VLOOKUP($B329,'[3]POBLAC SIN ESSALUD CUADRO MANDO'!$G$3:$DY$188,114,0)</f>
        <v>24</v>
      </c>
      <c r="AI329" s="12">
        <f>VLOOKUP($B329,'[3]POBLAC SIN ESSALUD CUADRO MANDO'!$G$3:$DY$188,115,0)</f>
        <v>19</v>
      </c>
      <c r="AJ329" s="12">
        <f>VLOOKUP($B329,'[3]POBLAC SIN ESSALUD CUADRO MANDO'!$G$3:$DY$188,116,0)</f>
        <v>19</v>
      </c>
      <c r="AK329" s="12">
        <f>VLOOKUP($B329,'[3]POBLAC SIN ESSALUD CUADRO MANDO'!$G$3:$DY$188,117,0)</f>
        <v>15</v>
      </c>
      <c r="AL329" s="12">
        <f>VLOOKUP($B329,'[3]POBLAC SIN ESSALUD CUADRO MANDO'!$G$3:$DY$188,118,0)</f>
        <v>11</v>
      </c>
      <c r="AM329" s="12">
        <f>VLOOKUP($B329,'[3]POBLAC SIN ESSALUD CUADRO MANDO'!$G$3:$DY$188,119,0)</f>
        <v>9</v>
      </c>
      <c r="AN329" s="12">
        <f>VLOOKUP($B329,'[3]POBLAC SIN ESSALUD CUADRO MANDO'!$G$3:$DY$188,120,0)</f>
        <v>6</v>
      </c>
      <c r="AO329" s="12">
        <f>VLOOKUP($B329,'[3]POBLAC SIN ESSALUD CUADRO MANDO'!$G$3:$DY$188,121,0)</f>
        <v>7</v>
      </c>
      <c r="AP329" s="12">
        <f>VLOOKUP($B329,'[3]POBLAC SIN ESSALUD CUADRO MANDO'!$G$3:$DY$188,122,0)</f>
        <v>5</v>
      </c>
      <c r="AQ329" s="74">
        <f>VLOOKUP($B329,'[4]POB-2019'!$K$6:$BD$190,42,0)</f>
        <v>208</v>
      </c>
      <c r="AR329" s="74">
        <f>VLOOKUP($B329,'[4]POB-2019'!$K$6:$BD$190,43,0)</f>
        <v>24</v>
      </c>
      <c r="AS329" s="74">
        <f>VLOOKUP($B329,'[4]POB-2019'!$K$6:$BD$190,44,0)</f>
        <v>21</v>
      </c>
      <c r="AT329" s="74">
        <f>VLOOKUP($B329,'[4]POB-2019'!$K$6:$BD$190,45,0)</f>
        <v>87</v>
      </c>
      <c r="AU329" s="12">
        <f>VLOOKUP($B329,'[3]POBLAC SIN ESSALUD CUADRO MANDO'!$G$3:$DY$188,123,0)</f>
        <v>8</v>
      </c>
    </row>
    <row r="330" spans="1:47" s="23" customFormat="1" ht="12">
      <c r="A330" s="58">
        <v>329</v>
      </c>
      <c r="B330" s="58">
        <v>4980</v>
      </c>
      <c r="C330" s="59" t="s">
        <v>1130</v>
      </c>
      <c r="D330" s="59" t="s">
        <v>723</v>
      </c>
      <c r="E330" s="59" t="s">
        <v>737</v>
      </c>
      <c r="F330" s="59" t="s">
        <v>753</v>
      </c>
      <c r="G330" s="12" t="s">
        <v>266</v>
      </c>
      <c r="H330" s="14">
        <f t="shared" si="95"/>
        <v>4980</v>
      </c>
      <c r="I330" s="14">
        <f t="shared" si="96"/>
        <v>449</v>
      </c>
      <c r="J330" s="12">
        <f>VLOOKUP($B330,'[3]POBLAC SIN ESSALUD CUADRO MANDO'!$G$3:$DY$188,2,0)</f>
        <v>7</v>
      </c>
      <c r="K330" s="12">
        <f>VLOOKUP($B330,'[3]POBLAC SIN ESSALUD CUADRO MANDO'!$G$3:$DY$188,3,0)</f>
        <v>9</v>
      </c>
      <c r="L330" s="12">
        <f>VLOOKUP($B330,'[3]POBLAC SIN ESSALUD CUADRO MANDO'!$G$3:$DY$188,4,0)</f>
        <v>5</v>
      </c>
      <c r="M330" s="12">
        <f>VLOOKUP($B330,'[3]POBLAC SIN ESSALUD CUADRO MANDO'!$G$3:$DY$188,5,0)</f>
        <v>8</v>
      </c>
      <c r="N330" s="12">
        <f>VLOOKUP($B330,'[3]POBLAC SIN ESSALUD CUADRO MANDO'!$G$3:$DY$188,6,0)</f>
        <v>6</v>
      </c>
      <c r="O330" s="12">
        <f>VLOOKUP($B330,'[3]POBLAC SIN ESSALUD CUADRO MANDO'!$G$3:$DY$188,7,0)</f>
        <v>6</v>
      </c>
      <c r="P330" s="12">
        <f>VLOOKUP($B330,'[3]POBLAC SIN ESSALUD CUADRO MANDO'!$G$3:$DY$188,8,0)</f>
        <v>5</v>
      </c>
      <c r="Q330" s="12">
        <f>VLOOKUP($B330,'[3]POBLAC SIN ESSALUD CUADRO MANDO'!$G$3:$DY$188,9,0)</f>
        <v>11</v>
      </c>
      <c r="R330" s="12">
        <f>VLOOKUP($B330,'[3]POBLAC SIN ESSALUD CUADRO MANDO'!$G$3:$DY$188,10,0)</f>
        <v>8</v>
      </c>
      <c r="S330" s="12">
        <f>VLOOKUP($B330,'[3]POBLAC SIN ESSALUD CUADRO MANDO'!$G$3:$DY$188,11,0)</f>
        <v>8</v>
      </c>
      <c r="T330" s="12">
        <f>VLOOKUP($B330,'[3]POBLAC SIN ESSALUD CUADRO MANDO'!$G$3:$DY$188,12,0)</f>
        <v>10</v>
      </c>
      <c r="U330" s="12">
        <f>VLOOKUP($B330,'[3]POBLAC SIN ESSALUD CUADRO MANDO'!$G$3:$DY$188,13,0)</f>
        <v>9</v>
      </c>
      <c r="V330" s="12">
        <f>VLOOKUP($B330,'[3]POBLAC SIN ESSALUD CUADRO MANDO'!$G$3:$DY$188,14,0)</f>
        <v>9</v>
      </c>
      <c r="W330" s="12">
        <f>VLOOKUP($B330,'[3]POBLAC SIN ESSALUD CUADRO MANDO'!$G$3:$DY$188,15,0)</f>
        <v>10</v>
      </c>
      <c r="X330" s="12">
        <f>VLOOKUP($B330,'[3]POBLAC SIN ESSALUD CUADRO MANDO'!$G$3:$DY$188,16,0)</f>
        <v>10</v>
      </c>
      <c r="Y330" s="12">
        <f>VLOOKUP($B330,'[3]POBLAC SIN ESSALUD CUADRO MANDO'!$G$3:$DY$188,17,0)</f>
        <v>10</v>
      </c>
      <c r="Z330" s="12">
        <f>VLOOKUP($B330,'[3]POBLAC SIN ESSALUD CUADRO MANDO'!$G$3:$DY$188,18,0)</f>
        <v>10</v>
      </c>
      <c r="AA330" s="12">
        <f>VLOOKUP($B330,'[3]POBLAC SIN ESSALUD CUADRO MANDO'!$G$3:$DY$188,19,0)</f>
        <v>10</v>
      </c>
      <c r="AB330" s="12">
        <f>VLOOKUP($B330,'[3]POBLAC SIN ESSALUD CUADRO MANDO'!$G$3:$DY$188,20,0)</f>
        <v>7</v>
      </c>
      <c r="AC330" s="12">
        <f>VLOOKUP($B330,'[3]POBLAC SIN ESSALUD CUADRO MANDO'!$G$3:$DY$188,21,0)</f>
        <v>11</v>
      </c>
      <c r="AD330" s="12">
        <f>VLOOKUP($B330,'[3]POBLAC SIN ESSALUD CUADRO MANDO'!$G$3:$DY$188,110,0)</f>
        <v>41</v>
      </c>
      <c r="AE330" s="12">
        <f>VLOOKUP($B330,'[3]POBLAC SIN ESSALUD CUADRO MANDO'!$G$3:$DY$188,111,0)</f>
        <v>30</v>
      </c>
      <c r="AF330" s="12">
        <f>VLOOKUP($B330,'[3]POBLAC SIN ESSALUD CUADRO MANDO'!$G$3:$DY$188,112,0)</f>
        <v>29</v>
      </c>
      <c r="AG330" s="12">
        <f>VLOOKUP($B330,'[3]POBLAC SIN ESSALUD CUADRO MANDO'!$G$3:$DY$188,113,0)</f>
        <v>32</v>
      </c>
      <c r="AH330" s="12">
        <f>VLOOKUP($B330,'[3]POBLAC SIN ESSALUD CUADRO MANDO'!$G$3:$DY$188,114,0)</f>
        <v>29</v>
      </c>
      <c r="AI330" s="12">
        <f>VLOOKUP($B330,'[3]POBLAC SIN ESSALUD CUADRO MANDO'!$G$3:$DY$188,115,0)</f>
        <v>26</v>
      </c>
      <c r="AJ330" s="12">
        <f>VLOOKUP($B330,'[3]POBLAC SIN ESSALUD CUADRO MANDO'!$G$3:$DY$188,116,0)</f>
        <v>20</v>
      </c>
      <c r="AK330" s="12">
        <f>VLOOKUP($B330,'[3]POBLAC SIN ESSALUD CUADRO MANDO'!$G$3:$DY$188,117,0)</f>
        <v>19</v>
      </c>
      <c r="AL330" s="12">
        <f>VLOOKUP($B330,'[3]POBLAC SIN ESSALUD CUADRO MANDO'!$G$3:$DY$188,118,0)</f>
        <v>14</v>
      </c>
      <c r="AM330" s="12">
        <f>VLOOKUP($B330,'[3]POBLAC SIN ESSALUD CUADRO MANDO'!$G$3:$DY$188,119,0)</f>
        <v>11</v>
      </c>
      <c r="AN330" s="12">
        <f>VLOOKUP($B330,'[3]POBLAC SIN ESSALUD CUADRO MANDO'!$G$3:$DY$188,120,0)</f>
        <v>11</v>
      </c>
      <c r="AO330" s="12">
        <f>VLOOKUP($B330,'[3]POBLAC SIN ESSALUD CUADRO MANDO'!$G$3:$DY$188,121,0)</f>
        <v>7</v>
      </c>
      <c r="AP330" s="12">
        <f>VLOOKUP($B330,'[3]POBLAC SIN ESSALUD CUADRO MANDO'!$G$3:$DY$188,122,0)</f>
        <v>11</v>
      </c>
      <c r="AQ330" s="74">
        <f>VLOOKUP($B330,'[4]POB-2019'!$K$6:$BD$190,42,0)</f>
        <v>229</v>
      </c>
      <c r="AR330" s="74">
        <f>VLOOKUP($B330,'[4]POB-2019'!$K$6:$BD$190,43,0)</f>
        <v>24</v>
      </c>
      <c r="AS330" s="74">
        <f>VLOOKUP($B330,'[4]POB-2019'!$K$6:$BD$190,44,0)</f>
        <v>24</v>
      </c>
      <c r="AT330" s="74">
        <f>VLOOKUP($B330,'[4]POB-2019'!$K$6:$BD$190,45,0)</f>
        <v>95</v>
      </c>
      <c r="AU330" s="12">
        <f>VLOOKUP($B330,'[3]POBLAC SIN ESSALUD CUADRO MANDO'!$G$3:$DY$188,123,0)</f>
        <v>7</v>
      </c>
    </row>
    <row r="331" spans="1:47" s="23" customFormat="1" ht="12">
      <c r="A331" s="58">
        <v>330</v>
      </c>
      <c r="B331" s="58">
        <v>6828</v>
      </c>
      <c r="C331" s="59" t="s">
        <v>1130</v>
      </c>
      <c r="D331" s="59" t="s">
        <v>723</v>
      </c>
      <c r="E331" s="59" t="s">
        <v>737</v>
      </c>
      <c r="F331" s="59" t="s">
        <v>754</v>
      </c>
      <c r="G331" s="12" t="s">
        <v>266</v>
      </c>
      <c r="H331" s="14">
        <f t="shared" si="95"/>
        <v>6828</v>
      </c>
      <c r="I331" s="14">
        <f t="shared" si="96"/>
        <v>347</v>
      </c>
      <c r="J331" s="12">
        <f>VLOOKUP($B331,'[3]POBLAC SIN ESSALUD CUADRO MANDO'!$G$3:$DY$188,2,0)</f>
        <v>4</v>
      </c>
      <c r="K331" s="12">
        <f>VLOOKUP($B331,'[3]POBLAC SIN ESSALUD CUADRO MANDO'!$G$3:$DY$188,3,0)</f>
        <v>10</v>
      </c>
      <c r="L331" s="12">
        <f>VLOOKUP($B331,'[3]POBLAC SIN ESSALUD CUADRO MANDO'!$G$3:$DY$188,4,0)</f>
        <v>6</v>
      </c>
      <c r="M331" s="12">
        <f>VLOOKUP($B331,'[3]POBLAC SIN ESSALUD CUADRO MANDO'!$G$3:$DY$188,5,0)</f>
        <v>6</v>
      </c>
      <c r="N331" s="12">
        <f>VLOOKUP($B331,'[3]POBLAC SIN ESSALUD CUADRO MANDO'!$G$3:$DY$188,6,0)</f>
        <v>8</v>
      </c>
      <c r="O331" s="12">
        <f>VLOOKUP($B331,'[3]POBLAC SIN ESSALUD CUADRO MANDO'!$G$3:$DY$188,7,0)</f>
        <v>7</v>
      </c>
      <c r="P331" s="12">
        <f>VLOOKUP($B331,'[3]POBLAC SIN ESSALUD CUADRO MANDO'!$G$3:$DY$188,8,0)</f>
        <v>7</v>
      </c>
      <c r="Q331" s="12">
        <f>VLOOKUP($B331,'[3]POBLAC SIN ESSALUD CUADRO MANDO'!$G$3:$DY$188,9,0)</f>
        <v>7</v>
      </c>
      <c r="R331" s="12">
        <f>VLOOKUP($B331,'[3]POBLAC SIN ESSALUD CUADRO MANDO'!$G$3:$DY$188,10,0)</f>
        <v>7</v>
      </c>
      <c r="S331" s="12">
        <f>VLOOKUP($B331,'[3]POBLAC SIN ESSALUD CUADRO MANDO'!$G$3:$DY$188,11,0)</f>
        <v>6</v>
      </c>
      <c r="T331" s="12">
        <f>VLOOKUP($B331,'[3]POBLAC SIN ESSALUD CUADRO MANDO'!$G$3:$DY$188,12,0)</f>
        <v>8</v>
      </c>
      <c r="U331" s="12">
        <f>VLOOKUP($B331,'[3]POBLAC SIN ESSALUD CUADRO MANDO'!$G$3:$DY$188,13,0)</f>
        <v>7</v>
      </c>
      <c r="V331" s="12">
        <f>VLOOKUP($B331,'[3]POBLAC SIN ESSALUD CUADRO MANDO'!$G$3:$DY$188,14,0)</f>
        <v>8</v>
      </c>
      <c r="W331" s="12">
        <f>VLOOKUP($B331,'[3]POBLAC SIN ESSALUD CUADRO MANDO'!$G$3:$DY$188,15,0)</f>
        <v>9</v>
      </c>
      <c r="X331" s="12">
        <f>VLOOKUP($B331,'[3]POBLAC SIN ESSALUD CUADRO MANDO'!$G$3:$DY$188,16,0)</f>
        <v>9</v>
      </c>
      <c r="Y331" s="12">
        <f>VLOOKUP($B331,'[3]POBLAC SIN ESSALUD CUADRO MANDO'!$G$3:$DY$188,17,0)</f>
        <v>8</v>
      </c>
      <c r="Z331" s="12">
        <f>VLOOKUP($B331,'[3]POBLAC SIN ESSALUD CUADRO MANDO'!$G$3:$DY$188,18,0)</f>
        <v>8</v>
      </c>
      <c r="AA331" s="12">
        <f>VLOOKUP($B331,'[3]POBLAC SIN ESSALUD CUADRO MANDO'!$G$3:$DY$188,19,0)</f>
        <v>8</v>
      </c>
      <c r="AB331" s="12">
        <f>VLOOKUP($B331,'[3]POBLAC SIN ESSALUD CUADRO MANDO'!$G$3:$DY$188,20,0)</f>
        <v>6</v>
      </c>
      <c r="AC331" s="12">
        <f>VLOOKUP($B331,'[3]POBLAC SIN ESSALUD CUADRO MANDO'!$G$3:$DY$188,21,0)</f>
        <v>6</v>
      </c>
      <c r="AD331" s="12">
        <f>VLOOKUP($B331,'[3]POBLAC SIN ESSALUD CUADRO MANDO'!$G$3:$DY$188,110,0)</f>
        <v>35</v>
      </c>
      <c r="AE331" s="12">
        <f>VLOOKUP($B331,'[3]POBLAC SIN ESSALUD CUADRO MANDO'!$G$3:$DY$188,111,0)</f>
        <v>28</v>
      </c>
      <c r="AF331" s="12">
        <f>VLOOKUP($B331,'[3]POBLAC SIN ESSALUD CUADRO MANDO'!$G$3:$DY$188,112,0)</f>
        <v>23</v>
      </c>
      <c r="AG331" s="12">
        <f>VLOOKUP($B331,'[3]POBLAC SIN ESSALUD CUADRO MANDO'!$G$3:$DY$188,113,0)</f>
        <v>21</v>
      </c>
      <c r="AH331" s="12">
        <f>VLOOKUP($B331,'[3]POBLAC SIN ESSALUD CUADRO MANDO'!$G$3:$DY$188,114,0)</f>
        <v>19</v>
      </c>
      <c r="AI331" s="12">
        <f>VLOOKUP($B331,'[3]POBLAC SIN ESSALUD CUADRO MANDO'!$G$3:$DY$188,115,0)</f>
        <v>16</v>
      </c>
      <c r="AJ331" s="12">
        <f>VLOOKUP($B331,'[3]POBLAC SIN ESSALUD CUADRO MANDO'!$G$3:$DY$188,116,0)</f>
        <v>16</v>
      </c>
      <c r="AK331" s="12">
        <f>VLOOKUP($B331,'[3]POBLAC SIN ESSALUD CUADRO MANDO'!$G$3:$DY$188,117,0)</f>
        <v>12</v>
      </c>
      <c r="AL331" s="12">
        <f>VLOOKUP($B331,'[3]POBLAC SIN ESSALUD CUADRO MANDO'!$G$3:$DY$188,118,0)</f>
        <v>10</v>
      </c>
      <c r="AM331" s="12">
        <f>VLOOKUP($B331,'[3]POBLAC SIN ESSALUD CUADRO MANDO'!$G$3:$DY$188,119,0)</f>
        <v>7</v>
      </c>
      <c r="AN331" s="12">
        <f>VLOOKUP($B331,'[3]POBLAC SIN ESSALUD CUADRO MANDO'!$G$3:$DY$188,120,0)</f>
        <v>5</v>
      </c>
      <c r="AO331" s="12">
        <f>VLOOKUP($B331,'[3]POBLAC SIN ESSALUD CUADRO MANDO'!$G$3:$DY$188,121,0)</f>
        <v>5</v>
      </c>
      <c r="AP331" s="12">
        <f>VLOOKUP($B331,'[3]POBLAC SIN ESSALUD CUADRO MANDO'!$G$3:$DY$188,122,0)</f>
        <v>5</v>
      </c>
      <c r="AQ331" s="74">
        <f>VLOOKUP($B331,'[4]POB-2019'!$K$6:$BD$190,42,0)</f>
        <v>177</v>
      </c>
      <c r="AR331" s="74">
        <f>VLOOKUP($B331,'[4]POB-2019'!$K$6:$BD$190,43,0)</f>
        <v>21</v>
      </c>
      <c r="AS331" s="74">
        <f>VLOOKUP($B331,'[4]POB-2019'!$K$6:$BD$190,44,0)</f>
        <v>18</v>
      </c>
      <c r="AT331" s="74">
        <f>VLOOKUP($B331,'[4]POB-2019'!$K$6:$BD$190,45,0)</f>
        <v>72</v>
      </c>
      <c r="AU331" s="12">
        <f>VLOOKUP($B331,'[3]POBLAC SIN ESSALUD CUADRO MANDO'!$G$3:$DY$188,123,0)</f>
        <v>4</v>
      </c>
    </row>
    <row r="332" spans="1:47" s="23" customFormat="1" ht="12">
      <c r="A332" s="58">
        <v>331</v>
      </c>
      <c r="B332" s="58">
        <v>4966</v>
      </c>
      <c r="C332" s="59" t="s">
        <v>1130</v>
      </c>
      <c r="D332" s="59" t="s">
        <v>723</v>
      </c>
      <c r="E332" s="59" t="s">
        <v>737</v>
      </c>
      <c r="F332" s="59" t="s">
        <v>1117</v>
      </c>
      <c r="G332" s="12" t="s">
        <v>271</v>
      </c>
      <c r="H332" s="14">
        <f t="shared" si="95"/>
        <v>4966</v>
      </c>
      <c r="I332" s="14">
        <f t="shared" si="96"/>
        <v>838</v>
      </c>
      <c r="J332" s="12">
        <f>VLOOKUP($B332,'[3]POBLAC SIN ESSALUD CUADRO MANDO'!$G$3:$DY$188,2,0)</f>
        <v>12</v>
      </c>
      <c r="K332" s="12">
        <f>VLOOKUP($B332,'[3]POBLAC SIN ESSALUD CUADRO MANDO'!$G$3:$DY$188,3,0)</f>
        <v>12</v>
      </c>
      <c r="L332" s="12">
        <f>VLOOKUP($B332,'[3]POBLAC SIN ESSALUD CUADRO MANDO'!$G$3:$DY$188,4,0)</f>
        <v>15</v>
      </c>
      <c r="M332" s="12">
        <f>VLOOKUP($B332,'[3]POBLAC SIN ESSALUD CUADRO MANDO'!$G$3:$DY$188,5,0)</f>
        <v>14</v>
      </c>
      <c r="N332" s="12">
        <f>VLOOKUP($B332,'[3]POBLAC SIN ESSALUD CUADRO MANDO'!$G$3:$DY$188,6,0)</f>
        <v>15</v>
      </c>
      <c r="O332" s="12">
        <f>VLOOKUP($B332,'[3]POBLAC SIN ESSALUD CUADRO MANDO'!$G$3:$DY$188,7,0)</f>
        <v>17</v>
      </c>
      <c r="P332" s="12">
        <f>VLOOKUP($B332,'[3]POBLAC SIN ESSALUD CUADRO MANDO'!$G$3:$DY$188,8,0)</f>
        <v>16</v>
      </c>
      <c r="Q332" s="12">
        <f>VLOOKUP($B332,'[3]POBLAC SIN ESSALUD CUADRO MANDO'!$G$3:$DY$188,9,0)</f>
        <v>17</v>
      </c>
      <c r="R332" s="12">
        <f>VLOOKUP($B332,'[3]POBLAC SIN ESSALUD CUADRO MANDO'!$G$3:$DY$188,10,0)</f>
        <v>17</v>
      </c>
      <c r="S332" s="12">
        <f>VLOOKUP($B332,'[3]POBLAC SIN ESSALUD CUADRO MANDO'!$G$3:$DY$188,11,0)</f>
        <v>15</v>
      </c>
      <c r="T332" s="12">
        <f>VLOOKUP($B332,'[3]POBLAC SIN ESSALUD CUADRO MANDO'!$G$3:$DY$188,12,0)</f>
        <v>19</v>
      </c>
      <c r="U332" s="12">
        <f>VLOOKUP($B332,'[3]POBLAC SIN ESSALUD CUADRO MANDO'!$G$3:$DY$188,13,0)</f>
        <v>16</v>
      </c>
      <c r="V332" s="12">
        <f>VLOOKUP($B332,'[3]POBLAC SIN ESSALUD CUADRO MANDO'!$G$3:$DY$188,14,0)</f>
        <v>19</v>
      </c>
      <c r="W332" s="12">
        <f>VLOOKUP($B332,'[3]POBLAC SIN ESSALUD CUADRO MANDO'!$G$3:$DY$188,15,0)</f>
        <v>22</v>
      </c>
      <c r="X332" s="12">
        <f>VLOOKUP($B332,'[3]POBLAC SIN ESSALUD CUADRO MANDO'!$G$3:$DY$188,16,0)</f>
        <v>22</v>
      </c>
      <c r="Y332" s="12">
        <f>VLOOKUP($B332,'[3]POBLAC SIN ESSALUD CUADRO MANDO'!$G$3:$DY$188,17,0)</f>
        <v>19</v>
      </c>
      <c r="Z332" s="12">
        <f>VLOOKUP($B332,'[3]POBLAC SIN ESSALUD CUADRO MANDO'!$G$3:$DY$188,18,0)</f>
        <v>19</v>
      </c>
      <c r="AA332" s="12">
        <f>VLOOKUP($B332,'[3]POBLAC SIN ESSALUD CUADRO MANDO'!$G$3:$DY$188,19,0)</f>
        <v>18</v>
      </c>
      <c r="AB332" s="12">
        <f>VLOOKUP($B332,'[3]POBLAC SIN ESSALUD CUADRO MANDO'!$G$3:$DY$188,20,0)</f>
        <v>16</v>
      </c>
      <c r="AC332" s="12">
        <f>VLOOKUP($B332,'[3]POBLAC SIN ESSALUD CUADRO MANDO'!$G$3:$DY$188,21,0)</f>
        <v>15</v>
      </c>
      <c r="AD332" s="12">
        <f>VLOOKUP($B332,'[3]POBLAC SIN ESSALUD CUADRO MANDO'!$G$3:$DY$188,110,0)</f>
        <v>85</v>
      </c>
      <c r="AE332" s="12">
        <f>VLOOKUP($B332,'[3]POBLAC SIN ESSALUD CUADRO MANDO'!$G$3:$DY$188,111,0)</f>
        <v>65</v>
      </c>
      <c r="AF332" s="12">
        <f>VLOOKUP($B332,'[3]POBLAC SIN ESSALUD CUADRO MANDO'!$G$3:$DY$188,112,0)</f>
        <v>57</v>
      </c>
      <c r="AG332" s="12">
        <f>VLOOKUP($B332,'[3]POBLAC SIN ESSALUD CUADRO MANDO'!$G$3:$DY$188,113,0)</f>
        <v>52</v>
      </c>
      <c r="AH332" s="12">
        <f>VLOOKUP($B332,'[3]POBLAC SIN ESSALUD CUADRO MANDO'!$G$3:$DY$188,114,0)</f>
        <v>49</v>
      </c>
      <c r="AI332" s="12">
        <f>VLOOKUP($B332,'[3]POBLAC SIN ESSALUD CUADRO MANDO'!$G$3:$DY$188,115,0)</f>
        <v>39</v>
      </c>
      <c r="AJ332" s="12">
        <f>VLOOKUP($B332,'[3]POBLAC SIN ESSALUD CUADRO MANDO'!$G$3:$DY$188,116,0)</f>
        <v>40</v>
      </c>
      <c r="AK332" s="12">
        <f>VLOOKUP($B332,'[3]POBLAC SIN ESSALUD CUADRO MANDO'!$G$3:$DY$188,117,0)</f>
        <v>30</v>
      </c>
      <c r="AL332" s="12">
        <f>VLOOKUP($B332,'[3]POBLAC SIN ESSALUD CUADRO MANDO'!$G$3:$DY$188,118,0)</f>
        <v>24</v>
      </c>
      <c r="AM332" s="12">
        <f>VLOOKUP($B332,'[3]POBLAC SIN ESSALUD CUADRO MANDO'!$G$3:$DY$188,119,0)</f>
        <v>16</v>
      </c>
      <c r="AN332" s="12">
        <f>VLOOKUP($B332,'[3]POBLAC SIN ESSALUD CUADRO MANDO'!$G$3:$DY$188,120,0)</f>
        <v>15</v>
      </c>
      <c r="AO332" s="12">
        <f>VLOOKUP($B332,'[3]POBLAC SIN ESSALUD CUADRO MANDO'!$G$3:$DY$188,121,0)</f>
        <v>14</v>
      </c>
      <c r="AP332" s="12">
        <f>VLOOKUP($B332,'[3]POBLAC SIN ESSALUD CUADRO MANDO'!$G$3:$DY$188,122,0)</f>
        <v>17</v>
      </c>
      <c r="AQ332" s="74">
        <f>VLOOKUP($B332,'[4]POB-2019'!$K$6:$BD$190,42,0)</f>
        <v>427</v>
      </c>
      <c r="AR332" s="74">
        <f>VLOOKUP($B332,'[4]POB-2019'!$K$6:$BD$190,43,0)</f>
        <v>50</v>
      </c>
      <c r="AS332" s="74">
        <f>VLOOKUP($B332,'[4]POB-2019'!$K$6:$BD$190,44,0)</f>
        <v>44</v>
      </c>
      <c r="AT332" s="74">
        <f>VLOOKUP($B332,'[4]POB-2019'!$K$6:$BD$190,45,0)</f>
        <v>177</v>
      </c>
      <c r="AU332" s="12">
        <f>VLOOKUP($B332,'[3]POBLAC SIN ESSALUD CUADRO MANDO'!$G$3:$DY$188,123,0)</f>
        <v>12</v>
      </c>
    </row>
    <row r="333" spans="1:47" s="23" customFormat="1" ht="12">
      <c r="A333" s="58">
        <v>332</v>
      </c>
      <c r="B333" s="58">
        <v>4970</v>
      </c>
      <c r="C333" s="59" t="s">
        <v>1130</v>
      </c>
      <c r="D333" s="59" t="s">
        <v>723</v>
      </c>
      <c r="E333" s="59" t="s">
        <v>737</v>
      </c>
      <c r="F333" s="59" t="s">
        <v>756</v>
      </c>
      <c r="G333" s="12" t="s">
        <v>266</v>
      </c>
      <c r="H333" s="14">
        <f t="shared" si="95"/>
        <v>4970</v>
      </c>
      <c r="I333" s="14">
        <f t="shared" si="96"/>
        <v>453</v>
      </c>
      <c r="J333" s="12">
        <f>VLOOKUP($B333,'[3]POBLAC SIN ESSALUD CUADRO MANDO'!$G$3:$DY$188,2,0)</f>
        <v>9</v>
      </c>
      <c r="K333" s="12">
        <f>VLOOKUP($B333,'[3]POBLAC SIN ESSALUD CUADRO MANDO'!$G$3:$DY$188,3,0)</f>
        <v>10</v>
      </c>
      <c r="L333" s="12">
        <f>VLOOKUP($B333,'[3]POBLAC SIN ESSALUD CUADRO MANDO'!$G$3:$DY$188,4,0)</f>
        <v>6</v>
      </c>
      <c r="M333" s="12">
        <f>VLOOKUP($B333,'[3]POBLAC SIN ESSALUD CUADRO MANDO'!$G$3:$DY$188,5,0)</f>
        <v>7</v>
      </c>
      <c r="N333" s="12">
        <f>VLOOKUP($B333,'[3]POBLAC SIN ESSALUD CUADRO MANDO'!$G$3:$DY$188,6,0)</f>
        <v>7</v>
      </c>
      <c r="O333" s="12">
        <f>VLOOKUP($B333,'[3]POBLAC SIN ESSALUD CUADRO MANDO'!$G$3:$DY$188,7,0)</f>
        <v>8</v>
      </c>
      <c r="P333" s="12">
        <f>VLOOKUP($B333,'[3]POBLAC SIN ESSALUD CUADRO MANDO'!$G$3:$DY$188,8,0)</f>
        <v>9</v>
      </c>
      <c r="Q333" s="12">
        <f>VLOOKUP($B333,'[3]POBLAC SIN ESSALUD CUADRO MANDO'!$G$3:$DY$188,9,0)</f>
        <v>8</v>
      </c>
      <c r="R333" s="12">
        <f>VLOOKUP($B333,'[3]POBLAC SIN ESSALUD CUADRO MANDO'!$G$3:$DY$188,10,0)</f>
        <v>10</v>
      </c>
      <c r="S333" s="12">
        <f>VLOOKUP($B333,'[3]POBLAC SIN ESSALUD CUADRO MANDO'!$G$3:$DY$188,11,0)</f>
        <v>9</v>
      </c>
      <c r="T333" s="12">
        <f>VLOOKUP($B333,'[3]POBLAC SIN ESSALUD CUADRO MANDO'!$G$3:$DY$188,12,0)</f>
        <v>10</v>
      </c>
      <c r="U333" s="12">
        <f>VLOOKUP($B333,'[3]POBLAC SIN ESSALUD CUADRO MANDO'!$G$3:$DY$188,13,0)</f>
        <v>10</v>
      </c>
      <c r="V333" s="12">
        <f>VLOOKUP($B333,'[3]POBLAC SIN ESSALUD CUADRO MANDO'!$G$3:$DY$188,14,0)</f>
        <v>11</v>
      </c>
      <c r="W333" s="12">
        <f>VLOOKUP($B333,'[3]POBLAC SIN ESSALUD CUADRO MANDO'!$G$3:$DY$188,15,0)</f>
        <v>11</v>
      </c>
      <c r="X333" s="12">
        <f>VLOOKUP($B333,'[3]POBLAC SIN ESSALUD CUADRO MANDO'!$G$3:$DY$188,16,0)</f>
        <v>11</v>
      </c>
      <c r="Y333" s="12">
        <f>VLOOKUP($B333,'[3]POBLAC SIN ESSALUD CUADRO MANDO'!$G$3:$DY$188,17,0)</f>
        <v>11</v>
      </c>
      <c r="Z333" s="12">
        <f>VLOOKUP($B333,'[3]POBLAC SIN ESSALUD CUADRO MANDO'!$G$3:$DY$188,18,0)</f>
        <v>11</v>
      </c>
      <c r="AA333" s="12">
        <f>VLOOKUP($B333,'[3]POBLAC SIN ESSALUD CUADRO MANDO'!$G$3:$DY$188,19,0)</f>
        <v>10</v>
      </c>
      <c r="AB333" s="12">
        <f>VLOOKUP($B333,'[3]POBLAC SIN ESSALUD CUADRO MANDO'!$G$3:$DY$188,20,0)</f>
        <v>9</v>
      </c>
      <c r="AC333" s="12">
        <f>VLOOKUP($B333,'[3]POBLAC SIN ESSALUD CUADRO MANDO'!$G$3:$DY$188,21,0)</f>
        <v>9</v>
      </c>
      <c r="AD333" s="12">
        <f>VLOOKUP($B333,'[3]POBLAC SIN ESSALUD CUADRO MANDO'!$G$3:$DY$188,110,0)</f>
        <v>38</v>
      </c>
      <c r="AE333" s="12">
        <f>VLOOKUP($B333,'[3]POBLAC SIN ESSALUD CUADRO MANDO'!$G$3:$DY$188,111,0)</f>
        <v>26</v>
      </c>
      <c r="AF333" s="12">
        <f>VLOOKUP($B333,'[3]POBLAC SIN ESSALUD CUADRO MANDO'!$G$3:$DY$188,112,0)</f>
        <v>26</v>
      </c>
      <c r="AG333" s="12">
        <f>VLOOKUP($B333,'[3]POBLAC SIN ESSALUD CUADRO MANDO'!$G$3:$DY$188,113,0)</f>
        <v>27</v>
      </c>
      <c r="AH333" s="12">
        <f>VLOOKUP($B333,'[3]POBLAC SIN ESSALUD CUADRO MANDO'!$G$3:$DY$188,114,0)</f>
        <v>29</v>
      </c>
      <c r="AI333" s="12">
        <f>VLOOKUP($B333,'[3]POBLAC SIN ESSALUD CUADRO MANDO'!$G$3:$DY$188,115,0)</f>
        <v>23</v>
      </c>
      <c r="AJ333" s="12">
        <f>VLOOKUP($B333,'[3]POBLAC SIN ESSALUD CUADRO MANDO'!$G$3:$DY$188,116,0)</f>
        <v>22</v>
      </c>
      <c r="AK333" s="12">
        <f>VLOOKUP($B333,'[3]POBLAC SIN ESSALUD CUADRO MANDO'!$G$3:$DY$188,117,0)</f>
        <v>17</v>
      </c>
      <c r="AL333" s="12">
        <f>VLOOKUP($B333,'[3]POBLAC SIN ESSALUD CUADRO MANDO'!$G$3:$DY$188,118,0)</f>
        <v>15</v>
      </c>
      <c r="AM333" s="12">
        <f>VLOOKUP($B333,'[3]POBLAC SIN ESSALUD CUADRO MANDO'!$G$3:$DY$188,119,0)</f>
        <v>14</v>
      </c>
      <c r="AN333" s="12">
        <f>VLOOKUP($B333,'[3]POBLAC SIN ESSALUD CUADRO MANDO'!$G$3:$DY$188,120,0)</f>
        <v>11</v>
      </c>
      <c r="AO333" s="12">
        <f>VLOOKUP($B333,'[3]POBLAC SIN ESSALUD CUADRO MANDO'!$G$3:$DY$188,121,0)</f>
        <v>9</v>
      </c>
      <c r="AP333" s="12">
        <f>VLOOKUP($B333,'[3]POBLAC SIN ESSALUD CUADRO MANDO'!$G$3:$DY$188,122,0)</f>
        <v>10</v>
      </c>
      <c r="AQ333" s="74">
        <f>VLOOKUP($B333,'[4]POB-2019'!$K$6:$BD$190,42,0)</f>
        <v>231</v>
      </c>
      <c r="AR333" s="74">
        <f>VLOOKUP($B333,'[4]POB-2019'!$K$6:$BD$190,43,0)</f>
        <v>27</v>
      </c>
      <c r="AS333" s="74">
        <f>VLOOKUP($B333,'[4]POB-2019'!$K$6:$BD$190,44,0)</f>
        <v>26</v>
      </c>
      <c r="AT333" s="74">
        <f>VLOOKUP($B333,'[4]POB-2019'!$K$6:$BD$190,45,0)</f>
        <v>86</v>
      </c>
      <c r="AU333" s="12">
        <f>VLOOKUP($B333,'[3]POBLAC SIN ESSALUD CUADRO MANDO'!$G$3:$DY$188,123,0)</f>
        <v>10</v>
      </c>
    </row>
    <row r="334" spans="1:47" s="23" customFormat="1" ht="12">
      <c r="A334" s="58">
        <v>333</v>
      </c>
      <c r="B334" s="58">
        <v>4967</v>
      </c>
      <c r="C334" s="59" t="s">
        <v>1130</v>
      </c>
      <c r="D334" s="59" t="s">
        <v>723</v>
      </c>
      <c r="E334" s="59" t="s">
        <v>737</v>
      </c>
      <c r="F334" s="59" t="s">
        <v>757</v>
      </c>
      <c r="G334" s="12" t="s">
        <v>271</v>
      </c>
      <c r="H334" s="14">
        <f t="shared" si="95"/>
        <v>4967</v>
      </c>
      <c r="I334" s="14">
        <f t="shared" si="96"/>
        <v>610</v>
      </c>
      <c r="J334" s="12">
        <f>VLOOKUP($B334,'[3]POBLAC SIN ESSALUD CUADRO MANDO'!$G$3:$DY$188,2,0)</f>
        <v>9</v>
      </c>
      <c r="K334" s="12">
        <f>VLOOKUP($B334,'[3]POBLAC SIN ESSALUD CUADRO MANDO'!$G$3:$DY$188,3,0)</f>
        <v>9</v>
      </c>
      <c r="L334" s="12">
        <f>VLOOKUP($B334,'[3]POBLAC SIN ESSALUD CUADRO MANDO'!$G$3:$DY$188,4,0)</f>
        <v>10</v>
      </c>
      <c r="M334" s="12">
        <f>VLOOKUP($B334,'[3]POBLAC SIN ESSALUD CUADRO MANDO'!$G$3:$DY$188,5,0)</f>
        <v>10</v>
      </c>
      <c r="N334" s="12">
        <f>VLOOKUP($B334,'[3]POBLAC SIN ESSALUD CUADRO MANDO'!$G$3:$DY$188,6,0)</f>
        <v>11</v>
      </c>
      <c r="O334" s="12">
        <f>VLOOKUP($B334,'[3]POBLAC SIN ESSALUD CUADRO MANDO'!$G$3:$DY$188,7,0)</f>
        <v>12</v>
      </c>
      <c r="P334" s="12">
        <f>VLOOKUP($B334,'[3]POBLAC SIN ESSALUD CUADRO MANDO'!$G$3:$DY$188,8,0)</f>
        <v>12</v>
      </c>
      <c r="Q334" s="12">
        <f>VLOOKUP($B334,'[3]POBLAC SIN ESSALUD CUADRO MANDO'!$G$3:$DY$188,9,0)</f>
        <v>12</v>
      </c>
      <c r="R334" s="12">
        <f>VLOOKUP($B334,'[3]POBLAC SIN ESSALUD CUADRO MANDO'!$G$3:$DY$188,10,0)</f>
        <v>12</v>
      </c>
      <c r="S334" s="12">
        <f>VLOOKUP($B334,'[3]POBLAC SIN ESSALUD CUADRO MANDO'!$G$3:$DY$188,11,0)</f>
        <v>11</v>
      </c>
      <c r="T334" s="12">
        <f>VLOOKUP($B334,'[3]POBLAC SIN ESSALUD CUADRO MANDO'!$G$3:$DY$188,12,0)</f>
        <v>14</v>
      </c>
      <c r="U334" s="12">
        <f>VLOOKUP($B334,'[3]POBLAC SIN ESSALUD CUADRO MANDO'!$G$3:$DY$188,13,0)</f>
        <v>12</v>
      </c>
      <c r="V334" s="12">
        <f>VLOOKUP($B334,'[3]POBLAC SIN ESSALUD CUADRO MANDO'!$G$3:$DY$188,14,0)</f>
        <v>14</v>
      </c>
      <c r="W334" s="12">
        <f>VLOOKUP($B334,'[3]POBLAC SIN ESSALUD CUADRO MANDO'!$G$3:$DY$188,15,0)</f>
        <v>16</v>
      </c>
      <c r="X334" s="12">
        <f>VLOOKUP($B334,'[3]POBLAC SIN ESSALUD CUADRO MANDO'!$G$3:$DY$188,16,0)</f>
        <v>16</v>
      </c>
      <c r="Y334" s="12">
        <f>VLOOKUP($B334,'[3]POBLAC SIN ESSALUD CUADRO MANDO'!$G$3:$DY$188,17,0)</f>
        <v>14</v>
      </c>
      <c r="Z334" s="12">
        <f>VLOOKUP($B334,'[3]POBLAC SIN ESSALUD CUADRO MANDO'!$G$3:$DY$188,18,0)</f>
        <v>14</v>
      </c>
      <c r="AA334" s="12">
        <f>VLOOKUP($B334,'[3]POBLAC SIN ESSALUD CUADRO MANDO'!$G$3:$DY$188,19,0)</f>
        <v>13</v>
      </c>
      <c r="AB334" s="12">
        <f>VLOOKUP($B334,'[3]POBLAC SIN ESSALUD CUADRO MANDO'!$G$3:$DY$188,20,0)</f>
        <v>11</v>
      </c>
      <c r="AC334" s="12">
        <f>VLOOKUP($B334,'[3]POBLAC SIN ESSALUD CUADRO MANDO'!$G$3:$DY$188,21,0)</f>
        <v>11</v>
      </c>
      <c r="AD334" s="12">
        <f>VLOOKUP($B334,'[3]POBLAC SIN ESSALUD CUADRO MANDO'!$G$3:$DY$188,110,0)</f>
        <v>62</v>
      </c>
      <c r="AE334" s="12">
        <f>VLOOKUP($B334,'[3]POBLAC SIN ESSALUD CUADRO MANDO'!$G$3:$DY$188,111,0)</f>
        <v>48</v>
      </c>
      <c r="AF334" s="12">
        <f>VLOOKUP($B334,'[3]POBLAC SIN ESSALUD CUADRO MANDO'!$G$3:$DY$188,112,0)</f>
        <v>43</v>
      </c>
      <c r="AG334" s="12">
        <f>VLOOKUP($B334,'[3]POBLAC SIN ESSALUD CUADRO MANDO'!$G$3:$DY$188,113,0)</f>
        <v>37</v>
      </c>
      <c r="AH334" s="12">
        <f>VLOOKUP($B334,'[3]POBLAC SIN ESSALUD CUADRO MANDO'!$G$3:$DY$188,114,0)</f>
        <v>35</v>
      </c>
      <c r="AI334" s="12">
        <f>VLOOKUP($B334,'[3]POBLAC SIN ESSALUD CUADRO MANDO'!$G$3:$DY$188,115,0)</f>
        <v>29</v>
      </c>
      <c r="AJ334" s="12">
        <f>VLOOKUP($B334,'[3]POBLAC SIN ESSALUD CUADRO MANDO'!$G$3:$DY$188,116,0)</f>
        <v>28</v>
      </c>
      <c r="AK334" s="12">
        <f>VLOOKUP($B334,'[3]POBLAC SIN ESSALUD CUADRO MANDO'!$G$3:$DY$188,117,0)</f>
        <v>22</v>
      </c>
      <c r="AL334" s="12">
        <f>VLOOKUP($B334,'[3]POBLAC SIN ESSALUD CUADRO MANDO'!$G$3:$DY$188,118,0)</f>
        <v>16</v>
      </c>
      <c r="AM334" s="12">
        <f>VLOOKUP($B334,'[3]POBLAC SIN ESSALUD CUADRO MANDO'!$G$3:$DY$188,119,0)</f>
        <v>14</v>
      </c>
      <c r="AN334" s="12">
        <f>VLOOKUP($B334,'[3]POBLAC SIN ESSALUD CUADRO MANDO'!$G$3:$DY$188,120,0)</f>
        <v>10</v>
      </c>
      <c r="AO334" s="12">
        <f>VLOOKUP($B334,'[3]POBLAC SIN ESSALUD CUADRO MANDO'!$G$3:$DY$188,121,0)</f>
        <v>12</v>
      </c>
      <c r="AP334" s="12">
        <f>VLOOKUP($B334,'[3]POBLAC SIN ESSALUD CUADRO MANDO'!$G$3:$DY$188,122,0)</f>
        <v>11</v>
      </c>
      <c r="AQ334" s="74">
        <f>VLOOKUP($B334,'[4]POB-2019'!$K$6:$BD$190,42,0)</f>
        <v>311</v>
      </c>
      <c r="AR334" s="74">
        <f>VLOOKUP($B334,'[4]POB-2019'!$K$6:$BD$190,43,0)</f>
        <v>37</v>
      </c>
      <c r="AS334" s="74">
        <f>VLOOKUP($B334,'[4]POB-2019'!$K$6:$BD$190,44,0)</f>
        <v>32</v>
      </c>
      <c r="AT334" s="74">
        <f>VLOOKUP($B334,'[4]POB-2019'!$K$6:$BD$190,45,0)</f>
        <v>130</v>
      </c>
      <c r="AU334" s="12">
        <f>VLOOKUP($B334,'[3]POBLAC SIN ESSALUD CUADRO MANDO'!$G$3:$DY$188,123,0)</f>
        <v>10</v>
      </c>
    </row>
    <row r="335" spans="1:47" s="23" customFormat="1" ht="12">
      <c r="A335" s="58">
        <v>334</v>
      </c>
      <c r="B335" s="58">
        <v>6860</v>
      </c>
      <c r="C335" s="59" t="s">
        <v>1130</v>
      </c>
      <c r="D335" s="59" t="s">
        <v>723</v>
      </c>
      <c r="E335" s="59" t="s">
        <v>737</v>
      </c>
      <c r="F335" s="59" t="s">
        <v>758</v>
      </c>
      <c r="G335" s="12" t="s">
        <v>266</v>
      </c>
      <c r="H335" s="14">
        <f t="shared" si="95"/>
        <v>6860</v>
      </c>
      <c r="I335" s="14">
        <f t="shared" si="96"/>
        <v>349</v>
      </c>
      <c r="J335" s="12">
        <f>VLOOKUP($B335,'[3]POBLAC SIN ESSALUD CUADRO MANDO'!$G$3:$DY$188,2,0)</f>
        <v>6</v>
      </c>
      <c r="K335" s="12">
        <f>VLOOKUP($B335,'[3]POBLAC SIN ESSALUD CUADRO MANDO'!$G$3:$DY$188,3,0)</f>
        <v>8</v>
      </c>
      <c r="L335" s="12">
        <f>VLOOKUP($B335,'[3]POBLAC SIN ESSALUD CUADRO MANDO'!$G$3:$DY$188,4,0)</f>
        <v>6</v>
      </c>
      <c r="M335" s="12">
        <f>VLOOKUP($B335,'[3]POBLAC SIN ESSALUD CUADRO MANDO'!$G$3:$DY$188,5,0)</f>
        <v>6</v>
      </c>
      <c r="N335" s="12">
        <f>VLOOKUP($B335,'[3]POBLAC SIN ESSALUD CUADRO MANDO'!$G$3:$DY$188,6,0)</f>
        <v>9</v>
      </c>
      <c r="O335" s="12">
        <f>VLOOKUP($B335,'[3]POBLAC SIN ESSALUD CUADRO MANDO'!$G$3:$DY$188,7,0)</f>
        <v>7</v>
      </c>
      <c r="P335" s="12">
        <f>VLOOKUP($B335,'[3]POBLAC SIN ESSALUD CUADRO MANDO'!$G$3:$DY$188,8,0)</f>
        <v>7</v>
      </c>
      <c r="Q335" s="12">
        <f>VLOOKUP($B335,'[3]POBLAC SIN ESSALUD CUADRO MANDO'!$G$3:$DY$188,9,0)</f>
        <v>7</v>
      </c>
      <c r="R335" s="12">
        <f>VLOOKUP($B335,'[3]POBLAC SIN ESSALUD CUADRO MANDO'!$G$3:$DY$188,10,0)</f>
        <v>7</v>
      </c>
      <c r="S335" s="12">
        <f>VLOOKUP($B335,'[3]POBLAC SIN ESSALUD CUADRO MANDO'!$G$3:$DY$188,11,0)</f>
        <v>6</v>
      </c>
      <c r="T335" s="12">
        <f>VLOOKUP($B335,'[3]POBLAC SIN ESSALUD CUADRO MANDO'!$G$3:$DY$188,12,0)</f>
        <v>8</v>
      </c>
      <c r="U335" s="12">
        <f>VLOOKUP($B335,'[3]POBLAC SIN ESSALUD CUADRO MANDO'!$G$3:$DY$188,13,0)</f>
        <v>7</v>
      </c>
      <c r="V335" s="12">
        <f>VLOOKUP($B335,'[3]POBLAC SIN ESSALUD CUADRO MANDO'!$G$3:$DY$188,14,0)</f>
        <v>8</v>
      </c>
      <c r="W335" s="12">
        <f>VLOOKUP($B335,'[3]POBLAC SIN ESSALUD CUADRO MANDO'!$G$3:$DY$188,15,0)</f>
        <v>9</v>
      </c>
      <c r="X335" s="12">
        <f>VLOOKUP($B335,'[3]POBLAC SIN ESSALUD CUADRO MANDO'!$G$3:$DY$188,16,0)</f>
        <v>9</v>
      </c>
      <c r="Y335" s="12">
        <f>VLOOKUP($B335,'[3]POBLAC SIN ESSALUD CUADRO MANDO'!$G$3:$DY$188,17,0)</f>
        <v>8</v>
      </c>
      <c r="Z335" s="12">
        <f>VLOOKUP($B335,'[3]POBLAC SIN ESSALUD CUADRO MANDO'!$G$3:$DY$188,18,0)</f>
        <v>8</v>
      </c>
      <c r="AA335" s="12">
        <f>VLOOKUP($B335,'[3]POBLAC SIN ESSALUD CUADRO MANDO'!$G$3:$DY$188,19,0)</f>
        <v>8</v>
      </c>
      <c r="AB335" s="12">
        <f>VLOOKUP($B335,'[3]POBLAC SIN ESSALUD CUADRO MANDO'!$G$3:$DY$188,20,0)</f>
        <v>6</v>
      </c>
      <c r="AC335" s="12">
        <f>VLOOKUP($B335,'[3]POBLAC SIN ESSALUD CUADRO MANDO'!$G$3:$DY$188,21,0)</f>
        <v>6</v>
      </c>
      <c r="AD335" s="12">
        <f>VLOOKUP($B335,'[3]POBLAC SIN ESSALUD CUADRO MANDO'!$G$3:$DY$188,110,0)</f>
        <v>35</v>
      </c>
      <c r="AE335" s="12">
        <f>VLOOKUP($B335,'[3]POBLAC SIN ESSALUD CUADRO MANDO'!$G$3:$DY$188,111,0)</f>
        <v>29</v>
      </c>
      <c r="AF335" s="12">
        <f>VLOOKUP($B335,'[3]POBLAC SIN ESSALUD CUADRO MANDO'!$G$3:$DY$188,112,0)</f>
        <v>23</v>
      </c>
      <c r="AG335" s="12">
        <f>VLOOKUP($B335,'[3]POBLAC SIN ESSALUD CUADRO MANDO'!$G$3:$DY$188,113,0)</f>
        <v>21</v>
      </c>
      <c r="AH335" s="12">
        <f>VLOOKUP($B335,'[3]POBLAC SIN ESSALUD CUADRO MANDO'!$G$3:$DY$188,114,0)</f>
        <v>19</v>
      </c>
      <c r="AI335" s="12">
        <f>VLOOKUP($B335,'[3]POBLAC SIN ESSALUD CUADRO MANDO'!$G$3:$DY$188,115,0)</f>
        <v>16</v>
      </c>
      <c r="AJ335" s="12">
        <f>VLOOKUP($B335,'[3]POBLAC SIN ESSALUD CUADRO MANDO'!$G$3:$DY$188,116,0)</f>
        <v>16</v>
      </c>
      <c r="AK335" s="12">
        <f>VLOOKUP($B335,'[3]POBLAC SIN ESSALUD CUADRO MANDO'!$G$3:$DY$188,117,0)</f>
        <v>12</v>
      </c>
      <c r="AL335" s="12">
        <f>VLOOKUP($B335,'[3]POBLAC SIN ESSALUD CUADRO MANDO'!$G$3:$DY$188,118,0)</f>
        <v>10</v>
      </c>
      <c r="AM335" s="12">
        <f>VLOOKUP($B335,'[3]POBLAC SIN ESSALUD CUADRO MANDO'!$G$3:$DY$188,119,0)</f>
        <v>7</v>
      </c>
      <c r="AN335" s="12">
        <f>VLOOKUP($B335,'[3]POBLAC SIN ESSALUD CUADRO MANDO'!$G$3:$DY$188,120,0)</f>
        <v>5</v>
      </c>
      <c r="AO335" s="12">
        <f>VLOOKUP($B335,'[3]POBLAC SIN ESSALUD CUADRO MANDO'!$G$3:$DY$188,121,0)</f>
        <v>5</v>
      </c>
      <c r="AP335" s="12">
        <f>VLOOKUP($B335,'[3]POBLAC SIN ESSALUD CUADRO MANDO'!$G$3:$DY$188,122,0)</f>
        <v>5</v>
      </c>
      <c r="AQ335" s="74">
        <f>VLOOKUP($B335,'[4]POB-2019'!$K$6:$BD$190,42,0)</f>
        <v>178</v>
      </c>
      <c r="AR335" s="74">
        <f>VLOOKUP($B335,'[4]POB-2019'!$K$6:$BD$190,43,0)</f>
        <v>21</v>
      </c>
      <c r="AS335" s="74">
        <f>VLOOKUP($B335,'[4]POB-2019'!$K$6:$BD$190,44,0)</f>
        <v>18</v>
      </c>
      <c r="AT335" s="74">
        <f>VLOOKUP($B335,'[4]POB-2019'!$K$6:$BD$190,45,0)</f>
        <v>73</v>
      </c>
      <c r="AU335" s="12">
        <f>VLOOKUP($B335,'[3]POBLAC SIN ESSALUD CUADRO MANDO'!$G$3:$DY$188,123,0)</f>
        <v>6</v>
      </c>
    </row>
    <row r="336" spans="1:47" s="23" customFormat="1" ht="12">
      <c r="A336" s="54">
        <v>335</v>
      </c>
      <c r="B336" s="54"/>
      <c r="C336" s="55" t="s">
        <v>1130</v>
      </c>
      <c r="D336" s="55" t="s">
        <v>723</v>
      </c>
      <c r="E336" s="55" t="s">
        <v>787</v>
      </c>
      <c r="F336" s="55" t="s">
        <v>787</v>
      </c>
      <c r="G336" s="11" t="s">
        <v>1214</v>
      </c>
      <c r="H336" s="29"/>
      <c r="I336" s="29">
        <f t="shared" ref="I336:I386" si="97">SUM(J336:AP336)</f>
        <v>9830</v>
      </c>
      <c r="J336" s="11">
        <f>SUM(J337:J348)</f>
        <v>120</v>
      </c>
      <c r="K336" s="11">
        <f t="shared" ref="K336:AU336" si="98">SUM(K337:K348)</f>
        <v>126</v>
      </c>
      <c r="L336" s="11">
        <f t="shared" si="98"/>
        <v>134</v>
      </c>
      <c r="M336" s="11">
        <f t="shared" si="98"/>
        <v>157</v>
      </c>
      <c r="N336" s="11">
        <f t="shared" si="98"/>
        <v>149</v>
      </c>
      <c r="O336" s="11">
        <f t="shared" si="98"/>
        <v>176</v>
      </c>
      <c r="P336" s="11">
        <f t="shared" si="98"/>
        <v>185</v>
      </c>
      <c r="Q336" s="11">
        <f t="shared" si="98"/>
        <v>187</v>
      </c>
      <c r="R336" s="11">
        <f t="shared" si="98"/>
        <v>186</v>
      </c>
      <c r="S336" s="11">
        <f t="shared" si="98"/>
        <v>188</v>
      </c>
      <c r="T336" s="11">
        <f t="shared" si="98"/>
        <v>187</v>
      </c>
      <c r="U336" s="11">
        <f t="shared" si="98"/>
        <v>186</v>
      </c>
      <c r="V336" s="11">
        <f t="shared" si="98"/>
        <v>212</v>
      </c>
      <c r="W336" s="11">
        <f t="shared" si="98"/>
        <v>218</v>
      </c>
      <c r="X336" s="11">
        <f t="shared" si="98"/>
        <v>202</v>
      </c>
      <c r="Y336" s="11">
        <f t="shared" si="98"/>
        <v>196</v>
      </c>
      <c r="Z336" s="11">
        <f t="shared" si="98"/>
        <v>199</v>
      </c>
      <c r="AA336" s="11">
        <f t="shared" si="98"/>
        <v>194</v>
      </c>
      <c r="AB336" s="11">
        <f t="shared" si="98"/>
        <v>200</v>
      </c>
      <c r="AC336" s="11">
        <f t="shared" si="98"/>
        <v>189</v>
      </c>
      <c r="AD336" s="11">
        <f t="shared" si="98"/>
        <v>869</v>
      </c>
      <c r="AE336" s="11">
        <f t="shared" si="98"/>
        <v>741</v>
      </c>
      <c r="AF336" s="11">
        <f t="shared" si="98"/>
        <v>709</v>
      </c>
      <c r="AG336" s="11">
        <f t="shared" si="98"/>
        <v>691</v>
      </c>
      <c r="AH336" s="11">
        <f t="shared" si="98"/>
        <v>629</v>
      </c>
      <c r="AI336" s="11">
        <f t="shared" si="98"/>
        <v>541</v>
      </c>
      <c r="AJ336" s="11">
        <f t="shared" si="98"/>
        <v>473</v>
      </c>
      <c r="AK336" s="11">
        <f t="shared" si="98"/>
        <v>379</v>
      </c>
      <c r="AL336" s="11">
        <f t="shared" si="98"/>
        <v>319</v>
      </c>
      <c r="AM336" s="11">
        <f t="shared" si="98"/>
        <v>264</v>
      </c>
      <c r="AN336" s="11">
        <f t="shared" si="98"/>
        <v>223</v>
      </c>
      <c r="AO336" s="11">
        <f t="shared" si="98"/>
        <v>183</v>
      </c>
      <c r="AP336" s="11">
        <f t="shared" si="98"/>
        <v>218</v>
      </c>
      <c r="AQ336" s="11">
        <f t="shared" si="98"/>
        <v>5014</v>
      </c>
      <c r="AR336" s="11">
        <f t="shared" si="98"/>
        <v>511</v>
      </c>
      <c r="AS336" s="11">
        <f t="shared" si="98"/>
        <v>497</v>
      </c>
      <c r="AT336" s="11">
        <f t="shared" si="98"/>
        <v>2131</v>
      </c>
      <c r="AU336" s="11">
        <f t="shared" si="98"/>
        <v>117</v>
      </c>
    </row>
    <row r="337" spans="1:47" s="23" customFormat="1" ht="12">
      <c r="A337" s="58">
        <v>336</v>
      </c>
      <c r="B337" s="58">
        <v>4993</v>
      </c>
      <c r="C337" s="59" t="s">
        <v>1130</v>
      </c>
      <c r="D337" s="59" t="s">
        <v>723</v>
      </c>
      <c r="E337" s="59" t="s">
        <v>787</v>
      </c>
      <c r="F337" s="59" t="s">
        <v>788</v>
      </c>
      <c r="G337" s="12" t="s">
        <v>283</v>
      </c>
      <c r="H337" s="14">
        <f t="shared" ref="H337:H348" si="99">B337</f>
        <v>4993</v>
      </c>
      <c r="I337" s="14">
        <f t="shared" si="97"/>
        <v>1584</v>
      </c>
      <c r="J337" s="12">
        <f>VLOOKUP($B337,'[3]POBLAC SIN ESSALUD CUADRO MANDO'!$G$3:$DY$188,2,0)</f>
        <v>20</v>
      </c>
      <c r="K337" s="12">
        <f>VLOOKUP($B337,'[3]POBLAC SIN ESSALUD CUADRO MANDO'!$G$3:$DY$188,3,0)</f>
        <v>27</v>
      </c>
      <c r="L337" s="12">
        <f>VLOOKUP($B337,'[3]POBLAC SIN ESSALUD CUADRO MANDO'!$G$3:$DY$188,4,0)</f>
        <v>24</v>
      </c>
      <c r="M337" s="12">
        <f>VLOOKUP($B337,'[3]POBLAC SIN ESSALUD CUADRO MANDO'!$G$3:$DY$188,5,0)</f>
        <v>25</v>
      </c>
      <c r="N337" s="12">
        <f>VLOOKUP($B337,'[3]POBLAC SIN ESSALUD CUADRO MANDO'!$G$3:$DY$188,6,0)</f>
        <v>23</v>
      </c>
      <c r="O337" s="12">
        <f>VLOOKUP($B337,'[3]POBLAC SIN ESSALUD CUADRO MANDO'!$G$3:$DY$188,7,0)</f>
        <v>28</v>
      </c>
      <c r="P337" s="12">
        <f>VLOOKUP($B337,'[3]POBLAC SIN ESSALUD CUADRO MANDO'!$G$3:$DY$188,8,0)</f>
        <v>29</v>
      </c>
      <c r="Q337" s="12">
        <f>VLOOKUP($B337,'[3]POBLAC SIN ESSALUD CUADRO MANDO'!$G$3:$DY$188,9,0)</f>
        <v>30</v>
      </c>
      <c r="R337" s="12">
        <f>VLOOKUP($B337,'[3]POBLAC SIN ESSALUD CUADRO MANDO'!$G$3:$DY$188,10,0)</f>
        <v>29</v>
      </c>
      <c r="S337" s="12">
        <f>VLOOKUP($B337,'[3]POBLAC SIN ESSALUD CUADRO MANDO'!$G$3:$DY$188,11,0)</f>
        <v>30</v>
      </c>
      <c r="T337" s="12">
        <f>VLOOKUP($B337,'[3]POBLAC SIN ESSALUD CUADRO MANDO'!$G$3:$DY$188,12,0)</f>
        <v>29</v>
      </c>
      <c r="U337" s="12">
        <f>VLOOKUP($B337,'[3]POBLAC SIN ESSALUD CUADRO MANDO'!$G$3:$DY$188,13,0)</f>
        <v>29</v>
      </c>
      <c r="V337" s="12">
        <f>VLOOKUP($B337,'[3]POBLAC SIN ESSALUD CUADRO MANDO'!$G$3:$DY$188,14,0)</f>
        <v>33</v>
      </c>
      <c r="W337" s="12">
        <f>VLOOKUP($B337,'[3]POBLAC SIN ESSALUD CUADRO MANDO'!$G$3:$DY$188,15,0)</f>
        <v>34</v>
      </c>
      <c r="X337" s="12">
        <f>VLOOKUP($B337,'[3]POBLAC SIN ESSALUD CUADRO MANDO'!$G$3:$DY$188,16,0)</f>
        <v>31</v>
      </c>
      <c r="Y337" s="12">
        <f>VLOOKUP($B337,'[3]POBLAC SIN ESSALUD CUADRO MANDO'!$G$3:$DY$188,17,0)</f>
        <v>30</v>
      </c>
      <c r="Z337" s="12">
        <f>VLOOKUP($B337,'[3]POBLAC SIN ESSALUD CUADRO MANDO'!$G$3:$DY$188,18,0)</f>
        <v>31</v>
      </c>
      <c r="AA337" s="12">
        <f>VLOOKUP($B337,'[3]POBLAC SIN ESSALUD CUADRO MANDO'!$G$3:$DY$188,19,0)</f>
        <v>30</v>
      </c>
      <c r="AB337" s="12">
        <f>VLOOKUP($B337,'[3]POBLAC SIN ESSALUD CUADRO MANDO'!$G$3:$DY$188,20,0)</f>
        <v>32</v>
      </c>
      <c r="AC337" s="12">
        <f>VLOOKUP($B337,'[3]POBLAC SIN ESSALUD CUADRO MANDO'!$G$3:$DY$188,21,0)</f>
        <v>30</v>
      </c>
      <c r="AD337" s="12">
        <f>VLOOKUP($B337,'[3]POBLAC SIN ESSALUD CUADRO MANDO'!$G$3:$DY$188,110,0)</f>
        <v>140</v>
      </c>
      <c r="AE337" s="12">
        <f>VLOOKUP($B337,'[3]POBLAC SIN ESSALUD CUADRO MANDO'!$G$3:$DY$188,111,0)</f>
        <v>124</v>
      </c>
      <c r="AF337" s="12">
        <f>VLOOKUP($B337,'[3]POBLAC SIN ESSALUD CUADRO MANDO'!$G$3:$DY$188,112,0)</f>
        <v>119</v>
      </c>
      <c r="AG337" s="12">
        <f>VLOOKUP($B337,'[3]POBLAC SIN ESSALUD CUADRO MANDO'!$G$3:$DY$188,113,0)</f>
        <v>114</v>
      </c>
      <c r="AH337" s="12">
        <f>VLOOKUP($B337,'[3]POBLAC SIN ESSALUD CUADRO MANDO'!$G$3:$DY$188,114,0)</f>
        <v>101</v>
      </c>
      <c r="AI337" s="12">
        <f>VLOOKUP($B337,'[3]POBLAC SIN ESSALUD CUADRO MANDO'!$G$3:$DY$188,115,0)</f>
        <v>88</v>
      </c>
      <c r="AJ337" s="12">
        <f>VLOOKUP($B337,'[3]POBLAC SIN ESSALUD CUADRO MANDO'!$G$3:$DY$188,116,0)</f>
        <v>76</v>
      </c>
      <c r="AK337" s="12">
        <f>VLOOKUP($B337,'[3]POBLAC SIN ESSALUD CUADRO MANDO'!$G$3:$DY$188,117,0)</f>
        <v>60</v>
      </c>
      <c r="AL337" s="12">
        <f>VLOOKUP($B337,'[3]POBLAC SIN ESSALUD CUADRO MANDO'!$G$3:$DY$188,118,0)</f>
        <v>51</v>
      </c>
      <c r="AM337" s="12">
        <f>VLOOKUP($B337,'[3]POBLAC SIN ESSALUD CUADRO MANDO'!$G$3:$DY$188,119,0)</f>
        <v>40</v>
      </c>
      <c r="AN337" s="12">
        <f>VLOOKUP($B337,'[3]POBLAC SIN ESSALUD CUADRO MANDO'!$G$3:$DY$188,120,0)</f>
        <v>34</v>
      </c>
      <c r="AO337" s="12">
        <f>VLOOKUP($B337,'[3]POBLAC SIN ESSALUD CUADRO MANDO'!$G$3:$DY$188,121,0)</f>
        <v>29</v>
      </c>
      <c r="AP337" s="12">
        <f>VLOOKUP($B337,'[3]POBLAC SIN ESSALUD CUADRO MANDO'!$G$3:$DY$188,122,0)</f>
        <v>34</v>
      </c>
      <c r="AQ337" s="74">
        <f>VLOOKUP($B337,'[4]POB-2019'!$K$6:$BD$190,42,0)</f>
        <v>808</v>
      </c>
      <c r="AR337" s="74">
        <f>VLOOKUP($B337,'[4]POB-2019'!$K$6:$BD$190,43,0)</f>
        <v>80</v>
      </c>
      <c r="AS337" s="74">
        <f>VLOOKUP($B337,'[4]POB-2019'!$K$6:$BD$190,44,0)</f>
        <v>78</v>
      </c>
      <c r="AT337" s="74">
        <f>VLOOKUP($B337,'[4]POB-2019'!$K$6:$BD$190,45,0)</f>
        <v>350</v>
      </c>
      <c r="AU337" s="12">
        <f>VLOOKUP($B337,'[3]POBLAC SIN ESSALUD CUADRO MANDO'!$G$3:$DY$188,123,0)</f>
        <v>20</v>
      </c>
    </row>
    <row r="338" spans="1:47" s="23" customFormat="1" ht="12">
      <c r="A338" s="58">
        <v>337</v>
      </c>
      <c r="B338" s="58">
        <v>4992</v>
      </c>
      <c r="C338" s="59" t="s">
        <v>1130</v>
      </c>
      <c r="D338" s="59" t="s">
        <v>723</v>
      </c>
      <c r="E338" s="59" t="s">
        <v>787</v>
      </c>
      <c r="F338" s="59" t="s">
        <v>789</v>
      </c>
      <c r="G338" s="12" t="s">
        <v>283</v>
      </c>
      <c r="H338" s="14">
        <f t="shared" si="99"/>
        <v>4992</v>
      </c>
      <c r="I338" s="14">
        <f t="shared" si="97"/>
        <v>1526</v>
      </c>
      <c r="J338" s="12">
        <f>VLOOKUP($B338,'[3]POBLAC SIN ESSALUD CUADRO MANDO'!$G$3:$DY$188,2,0)</f>
        <v>18</v>
      </c>
      <c r="K338" s="12">
        <f>VLOOKUP($B338,'[3]POBLAC SIN ESSALUD CUADRO MANDO'!$G$3:$DY$188,3,0)</f>
        <v>20</v>
      </c>
      <c r="L338" s="12">
        <f>VLOOKUP($B338,'[3]POBLAC SIN ESSALUD CUADRO MANDO'!$G$3:$DY$188,4,0)</f>
        <v>19</v>
      </c>
      <c r="M338" s="12">
        <f>VLOOKUP($B338,'[3]POBLAC SIN ESSALUD CUADRO MANDO'!$G$3:$DY$188,5,0)</f>
        <v>24</v>
      </c>
      <c r="N338" s="12">
        <f>VLOOKUP($B338,'[3]POBLAC SIN ESSALUD CUADRO MANDO'!$G$3:$DY$188,6,0)</f>
        <v>25</v>
      </c>
      <c r="O338" s="12">
        <f>VLOOKUP($B338,'[3]POBLAC SIN ESSALUD CUADRO MANDO'!$G$3:$DY$188,7,0)</f>
        <v>27</v>
      </c>
      <c r="P338" s="12">
        <f>VLOOKUP($B338,'[3]POBLAC SIN ESSALUD CUADRO MANDO'!$G$3:$DY$188,8,0)</f>
        <v>28</v>
      </c>
      <c r="Q338" s="12">
        <f>VLOOKUP($B338,'[3]POBLAC SIN ESSALUD CUADRO MANDO'!$G$3:$DY$188,9,0)</f>
        <v>29</v>
      </c>
      <c r="R338" s="12">
        <f>VLOOKUP($B338,'[3]POBLAC SIN ESSALUD CUADRO MANDO'!$G$3:$DY$188,10,0)</f>
        <v>28</v>
      </c>
      <c r="S338" s="12">
        <f>VLOOKUP($B338,'[3]POBLAC SIN ESSALUD CUADRO MANDO'!$G$3:$DY$188,11,0)</f>
        <v>29</v>
      </c>
      <c r="T338" s="12">
        <f>VLOOKUP($B338,'[3]POBLAC SIN ESSALUD CUADRO MANDO'!$G$3:$DY$188,12,0)</f>
        <v>28</v>
      </c>
      <c r="U338" s="12">
        <f>VLOOKUP($B338,'[3]POBLAC SIN ESSALUD CUADRO MANDO'!$G$3:$DY$188,13,0)</f>
        <v>28</v>
      </c>
      <c r="V338" s="12">
        <f>VLOOKUP($B338,'[3]POBLAC SIN ESSALUD CUADRO MANDO'!$G$3:$DY$188,14,0)</f>
        <v>32</v>
      </c>
      <c r="W338" s="12">
        <f>VLOOKUP($B338,'[3]POBLAC SIN ESSALUD CUADRO MANDO'!$G$3:$DY$188,15,0)</f>
        <v>33</v>
      </c>
      <c r="X338" s="12">
        <f>VLOOKUP($B338,'[3]POBLAC SIN ESSALUD CUADRO MANDO'!$G$3:$DY$188,16,0)</f>
        <v>30</v>
      </c>
      <c r="Y338" s="12">
        <f>VLOOKUP($B338,'[3]POBLAC SIN ESSALUD CUADRO MANDO'!$G$3:$DY$188,17,0)</f>
        <v>29</v>
      </c>
      <c r="Z338" s="12">
        <f>VLOOKUP($B338,'[3]POBLAC SIN ESSALUD CUADRO MANDO'!$G$3:$DY$188,18,0)</f>
        <v>30</v>
      </c>
      <c r="AA338" s="12">
        <f>VLOOKUP($B338,'[3]POBLAC SIN ESSALUD CUADRO MANDO'!$G$3:$DY$188,19,0)</f>
        <v>29</v>
      </c>
      <c r="AB338" s="12">
        <f>VLOOKUP($B338,'[3]POBLAC SIN ESSALUD CUADRO MANDO'!$G$3:$DY$188,20,0)</f>
        <v>31</v>
      </c>
      <c r="AC338" s="12">
        <f>VLOOKUP($B338,'[3]POBLAC SIN ESSALUD CUADRO MANDO'!$G$3:$DY$188,21,0)</f>
        <v>29</v>
      </c>
      <c r="AD338" s="12">
        <f>VLOOKUP($B338,'[3]POBLAC SIN ESSALUD CUADRO MANDO'!$G$3:$DY$188,110,0)</f>
        <v>135</v>
      </c>
      <c r="AE338" s="12">
        <f>VLOOKUP($B338,'[3]POBLAC SIN ESSALUD CUADRO MANDO'!$G$3:$DY$188,111,0)</f>
        <v>121</v>
      </c>
      <c r="AF338" s="12">
        <f>VLOOKUP($B338,'[3]POBLAC SIN ESSALUD CUADRO MANDO'!$G$3:$DY$188,112,0)</f>
        <v>114</v>
      </c>
      <c r="AG338" s="12">
        <f>VLOOKUP($B338,'[3]POBLAC SIN ESSALUD CUADRO MANDO'!$G$3:$DY$188,113,0)</f>
        <v>111</v>
      </c>
      <c r="AH338" s="12">
        <f>VLOOKUP($B338,'[3]POBLAC SIN ESSALUD CUADRO MANDO'!$G$3:$DY$188,114,0)</f>
        <v>98</v>
      </c>
      <c r="AI338" s="12">
        <f>VLOOKUP($B338,'[3]POBLAC SIN ESSALUD CUADRO MANDO'!$G$3:$DY$188,115,0)</f>
        <v>85</v>
      </c>
      <c r="AJ338" s="12">
        <f>VLOOKUP($B338,'[3]POBLAC SIN ESSALUD CUADRO MANDO'!$G$3:$DY$188,116,0)</f>
        <v>72</v>
      </c>
      <c r="AK338" s="12">
        <f>VLOOKUP($B338,'[3]POBLAC SIN ESSALUD CUADRO MANDO'!$G$3:$DY$188,117,0)</f>
        <v>59</v>
      </c>
      <c r="AL338" s="12">
        <f>VLOOKUP($B338,'[3]POBLAC SIN ESSALUD CUADRO MANDO'!$G$3:$DY$188,118,0)</f>
        <v>50</v>
      </c>
      <c r="AM338" s="12">
        <f>VLOOKUP($B338,'[3]POBLAC SIN ESSALUD CUADRO MANDO'!$G$3:$DY$188,119,0)</f>
        <v>40</v>
      </c>
      <c r="AN338" s="12">
        <f>VLOOKUP($B338,'[3]POBLAC SIN ESSALUD CUADRO MANDO'!$G$3:$DY$188,120,0)</f>
        <v>34</v>
      </c>
      <c r="AO338" s="12">
        <f>VLOOKUP($B338,'[3]POBLAC SIN ESSALUD CUADRO MANDO'!$G$3:$DY$188,121,0)</f>
        <v>28</v>
      </c>
      <c r="AP338" s="12">
        <f>VLOOKUP($B338,'[3]POBLAC SIN ESSALUD CUADRO MANDO'!$G$3:$DY$188,122,0)</f>
        <v>33</v>
      </c>
      <c r="AQ338" s="74">
        <f>VLOOKUP($B338,'[4]POB-2019'!$K$6:$BD$190,42,0)</f>
        <v>778</v>
      </c>
      <c r="AR338" s="74">
        <f>VLOOKUP($B338,'[4]POB-2019'!$K$6:$BD$190,43,0)</f>
        <v>77</v>
      </c>
      <c r="AS338" s="74">
        <f>VLOOKUP($B338,'[4]POB-2019'!$K$6:$BD$190,44,0)</f>
        <v>75</v>
      </c>
      <c r="AT338" s="74">
        <f>VLOOKUP($B338,'[4]POB-2019'!$K$6:$BD$190,45,0)</f>
        <v>339</v>
      </c>
      <c r="AU338" s="12">
        <f>VLOOKUP($B338,'[3]POBLAC SIN ESSALUD CUADRO MANDO'!$G$3:$DY$188,123,0)</f>
        <v>18</v>
      </c>
    </row>
    <row r="339" spans="1:47" s="23" customFormat="1" ht="12">
      <c r="A339" s="58">
        <v>338</v>
      </c>
      <c r="B339" s="58">
        <v>7101</v>
      </c>
      <c r="C339" s="59" t="s">
        <v>1130</v>
      </c>
      <c r="D339" s="59" t="s">
        <v>723</v>
      </c>
      <c r="E339" s="59" t="s">
        <v>787</v>
      </c>
      <c r="F339" s="59" t="s">
        <v>220</v>
      </c>
      <c r="G339" s="12" t="s">
        <v>266</v>
      </c>
      <c r="H339" s="14">
        <f t="shared" si="99"/>
        <v>7101</v>
      </c>
      <c r="I339" s="14">
        <f t="shared" si="97"/>
        <v>416</v>
      </c>
      <c r="J339" s="12">
        <f>VLOOKUP($B339,'[3]POBLAC SIN ESSALUD CUADRO MANDO'!$G$3:$DY$188,2,0)</f>
        <v>4</v>
      </c>
      <c r="K339" s="12">
        <f>VLOOKUP($B339,'[3]POBLAC SIN ESSALUD CUADRO MANDO'!$G$3:$DY$188,3,0)</f>
        <v>3</v>
      </c>
      <c r="L339" s="12">
        <f>VLOOKUP($B339,'[3]POBLAC SIN ESSALUD CUADRO MANDO'!$G$3:$DY$188,4,0)</f>
        <v>4</v>
      </c>
      <c r="M339" s="12">
        <f>VLOOKUP($B339,'[3]POBLAC SIN ESSALUD CUADRO MANDO'!$G$3:$DY$188,5,0)</f>
        <v>7</v>
      </c>
      <c r="N339" s="12">
        <f>VLOOKUP($B339,'[3]POBLAC SIN ESSALUD CUADRO MANDO'!$G$3:$DY$188,6,0)</f>
        <v>6</v>
      </c>
      <c r="O339" s="12">
        <f>VLOOKUP($B339,'[3]POBLAC SIN ESSALUD CUADRO MANDO'!$G$3:$DY$188,7,0)</f>
        <v>7</v>
      </c>
      <c r="P339" s="12">
        <f>VLOOKUP($B339,'[3]POBLAC SIN ESSALUD CUADRO MANDO'!$G$3:$DY$188,8,0)</f>
        <v>8</v>
      </c>
      <c r="Q339" s="12">
        <f>VLOOKUP($B339,'[3]POBLAC SIN ESSALUD CUADRO MANDO'!$G$3:$DY$188,9,0)</f>
        <v>8</v>
      </c>
      <c r="R339" s="12">
        <f>VLOOKUP($B339,'[3]POBLAC SIN ESSALUD CUADRO MANDO'!$G$3:$DY$188,10,0)</f>
        <v>8</v>
      </c>
      <c r="S339" s="12">
        <f>VLOOKUP($B339,'[3]POBLAC SIN ESSALUD CUADRO MANDO'!$G$3:$DY$188,11,0)</f>
        <v>8</v>
      </c>
      <c r="T339" s="12">
        <f>VLOOKUP($B339,'[3]POBLAC SIN ESSALUD CUADRO MANDO'!$G$3:$DY$188,12,0)</f>
        <v>8</v>
      </c>
      <c r="U339" s="12">
        <f>VLOOKUP($B339,'[3]POBLAC SIN ESSALUD CUADRO MANDO'!$G$3:$DY$188,13,0)</f>
        <v>8</v>
      </c>
      <c r="V339" s="12">
        <f>VLOOKUP($B339,'[3]POBLAC SIN ESSALUD CUADRO MANDO'!$G$3:$DY$188,14,0)</f>
        <v>9</v>
      </c>
      <c r="W339" s="12">
        <f>VLOOKUP($B339,'[3]POBLAC SIN ESSALUD CUADRO MANDO'!$G$3:$DY$188,15,0)</f>
        <v>9</v>
      </c>
      <c r="X339" s="12">
        <f>VLOOKUP($B339,'[3]POBLAC SIN ESSALUD CUADRO MANDO'!$G$3:$DY$188,16,0)</f>
        <v>8</v>
      </c>
      <c r="Y339" s="12">
        <f>VLOOKUP($B339,'[3]POBLAC SIN ESSALUD CUADRO MANDO'!$G$3:$DY$188,17,0)</f>
        <v>8</v>
      </c>
      <c r="Z339" s="12">
        <f>VLOOKUP($B339,'[3]POBLAC SIN ESSALUD CUADRO MANDO'!$G$3:$DY$188,18,0)</f>
        <v>8</v>
      </c>
      <c r="AA339" s="12">
        <f>VLOOKUP($B339,'[3]POBLAC SIN ESSALUD CUADRO MANDO'!$G$3:$DY$188,19,0)</f>
        <v>8</v>
      </c>
      <c r="AB339" s="12">
        <f>VLOOKUP($B339,'[3]POBLAC SIN ESSALUD CUADRO MANDO'!$G$3:$DY$188,20,0)</f>
        <v>8</v>
      </c>
      <c r="AC339" s="12">
        <f>VLOOKUP($B339,'[3]POBLAC SIN ESSALUD CUADRO MANDO'!$G$3:$DY$188,21,0)</f>
        <v>8</v>
      </c>
      <c r="AD339" s="12">
        <f>VLOOKUP($B339,'[3]POBLAC SIN ESSALUD CUADRO MANDO'!$G$3:$DY$188,110,0)</f>
        <v>37</v>
      </c>
      <c r="AE339" s="12">
        <f>VLOOKUP($B339,'[3]POBLAC SIN ESSALUD CUADRO MANDO'!$G$3:$DY$188,111,0)</f>
        <v>33</v>
      </c>
      <c r="AF339" s="12">
        <f>VLOOKUP($B339,'[3]POBLAC SIN ESSALUD CUADRO MANDO'!$G$3:$DY$188,112,0)</f>
        <v>31</v>
      </c>
      <c r="AG339" s="12">
        <f>VLOOKUP($B339,'[3]POBLAC SIN ESSALUD CUADRO MANDO'!$G$3:$DY$188,113,0)</f>
        <v>31</v>
      </c>
      <c r="AH339" s="12">
        <f>VLOOKUP($B339,'[3]POBLAC SIN ESSALUD CUADRO MANDO'!$G$3:$DY$188,114,0)</f>
        <v>28</v>
      </c>
      <c r="AI339" s="12">
        <f>VLOOKUP($B339,'[3]POBLAC SIN ESSALUD CUADRO MANDO'!$G$3:$DY$188,115,0)</f>
        <v>23</v>
      </c>
      <c r="AJ339" s="12">
        <f>VLOOKUP($B339,'[3]POBLAC SIN ESSALUD CUADRO MANDO'!$G$3:$DY$188,116,0)</f>
        <v>20</v>
      </c>
      <c r="AK339" s="12">
        <f>VLOOKUP($B339,'[3]POBLAC SIN ESSALUD CUADRO MANDO'!$G$3:$DY$188,117,0)</f>
        <v>16</v>
      </c>
      <c r="AL339" s="12">
        <f>VLOOKUP($B339,'[3]POBLAC SIN ESSALUD CUADRO MANDO'!$G$3:$DY$188,118,0)</f>
        <v>15</v>
      </c>
      <c r="AM339" s="12">
        <f>VLOOKUP($B339,'[3]POBLAC SIN ESSALUD CUADRO MANDO'!$G$3:$DY$188,119,0)</f>
        <v>10</v>
      </c>
      <c r="AN339" s="12">
        <f>VLOOKUP($B339,'[3]POBLAC SIN ESSALUD CUADRO MANDO'!$G$3:$DY$188,120,0)</f>
        <v>10</v>
      </c>
      <c r="AO339" s="12">
        <f>VLOOKUP($B339,'[3]POBLAC SIN ESSALUD CUADRO MANDO'!$G$3:$DY$188,121,0)</f>
        <v>8</v>
      </c>
      <c r="AP339" s="12">
        <f>VLOOKUP($B339,'[3]POBLAC SIN ESSALUD CUADRO MANDO'!$G$3:$DY$188,122,0)</f>
        <v>9</v>
      </c>
      <c r="AQ339" s="74">
        <f>VLOOKUP($B339,'[4]POB-2019'!$K$6:$BD$190,42,0)</f>
        <v>212</v>
      </c>
      <c r="AR339" s="74">
        <f>VLOOKUP($B339,'[4]POB-2019'!$K$6:$BD$190,43,0)</f>
        <v>21</v>
      </c>
      <c r="AS339" s="74">
        <f>VLOOKUP($B339,'[4]POB-2019'!$K$6:$BD$190,44,0)</f>
        <v>20</v>
      </c>
      <c r="AT339" s="74">
        <f>VLOOKUP($B339,'[4]POB-2019'!$K$6:$BD$190,45,0)</f>
        <v>93</v>
      </c>
      <c r="AU339" s="12">
        <f>VLOOKUP($B339,'[3]POBLAC SIN ESSALUD CUADRO MANDO'!$G$3:$DY$188,123,0)</f>
        <v>4</v>
      </c>
    </row>
    <row r="340" spans="1:47" s="23" customFormat="1" ht="12">
      <c r="A340" s="58">
        <v>339</v>
      </c>
      <c r="B340" s="58">
        <v>6851</v>
      </c>
      <c r="C340" s="59" t="s">
        <v>1130</v>
      </c>
      <c r="D340" s="59" t="s">
        <v>723</v>
      </c>
      <c r="E340" s="59" t="s">
        <v>787</v>
      </c>
      <c r="F340" s="59" t="s">
        <v>791</v>
      </c>
      <c r="G340" s="12" t="s">
        <v>266</v>
      </c>
      <c r="H340" s="14">
        <f t="shared" si="99"/>
        <v>6851</v>
      </c>
      <c r="I340" s="14">
        <f t="shared" si="97"/>
        <v>434</v>
      </c>
      <c r="J340" s="12">
        <f>VLOOKUP($B340,'[3]POBLAC SIN ESSALUD CUADRO MANDO'!$G$3:$DY$188,2,0)</f>
        <v>9</v>
      </c>
      <c r="K340" s="12">
        <f>VLOOKUP($B340,'[3]POBLAC SIN ESSALUD CUADRO MANDO'!$G$3:$DY$188,3,0)</f>
        <v>5</v>
      </c>
      <c r="L340" s="12">
        <f>VLOOKUP($B340,'[3]POBLAC SIN ESSALUD CUADRO MANDO'!$G$3:$DY$188,4,0)</f>
        <v>4</v>
      </c>
      <c r="M340" s="12">
        <f>VLOOKUP($B340,'[3]POBLAC SIN ESSALUD CUADRO MANDO'!$G$3:$DY$188,5,0)</f>
        <v>7</v>
      </c>
      <c r="N340" s="12">
        <f>VLOOKUP($B340,'[3]POBLAC SIN ESSALUD CUADRO MANDO'!$G$3:$DY$188,6,0)</f>
        <v>5</v>
      </c>
      <c r="O340" s="12">
        <f>VLOOKUP($B340,'[3]POBLAC SIN ESSALUD CUADRO MANDO'!$G$3:$DY$188,7,0)</f>
        <v>8</v>
      </c>
      <c r="P340" s="12">
        <f>VLOOKUP($B340,'[3]POBLAC SIN ESSALUD CUADRO MANDO'!$G$3:$DY$188,8,0)</f>
        <v>8</v>
      </c>
      <c r="Q340" s="12">
        <f>VLOOKUP($B340,'[3]POBLAC SIN ESSALUD CUADRO MANDO'!$G$3:$DY$188,9,0)</f>
        <v>8</v>
      </c>
      <c r="R340" s="12">
        <f>VLOOKUP($B340,'[3]POBLAC SIN ESSALUD CUADRO MANDO'!$G$3:$DY$188,10,0)</f>
        <v>8</v>
      </c>
      <c r="S340" s="12">
        <f>VLOOKUP($B340,'[3]POBLAC SIN ESSALUD CUADRO MANDO'!$G$3:$DY$188,11,0)</f>
        <v>8</v>
      </c>
      <c r="T340" s="12">
        <f>VLOOKUP($B340,'[3]POBLAC SIN ESSALUD CUADRO MANDO'!$G$3:$DY$188,12,0)</f>
        <v>8</v>
      </c>
      <c r="U340" s="12">
        <f>VLOOKUP($B340,'[3]POBLAC SIN ESSALUD CUADRO MANDO'!$G$3:$DY$188,13,0)</f>
        <v>8</v>
      </c>
      <c r="V340" s="12">
        <f>VLOOKUP($B340,'[3]POBLAC SIN ESSALUD CUADRO MANDO'!$G$3:$DY$188,14,0)</f>
        <v>9</v>
      </c>
      <c r="W340" s="12">
        <f>VLOOKUP($B340,'[3]POBLAC SIN ESSALUD CUADRO MANDO'!$G$3:$DY$188,15,0)</f>
        <v>9</v>
      </c>
      <c r="X340" s="12">
        <f>VLOOKUP($B340,'[3]POBLAC SIN ESSALUD CUADRO MANDO'!$G$3:$DY$188,16,0)</f>
        <v>9</v>
      </c>
      <c r="Y340" s="12">
        <f>VLOOKUP($B340,'[3]POBLAC SIN ESSALUD CUADRO MANDO'!$G$3:$DY$188,17,0)</f>
        <v>8</v>
      </c>
      <c r="Z340" s="12">
        <f>VLOOKUP($B340,'[3]POBLAC SIN ESSALUD CUADRO MANDO'!$G$3:$DY$188,18,0)</f>
        <v>8</v>
      </c>
      <c r="AA340" s="12">
        <f>VLOOKUP($B340,'[3]POBLAC SIN ESSALUD CUADRO MANDO'!$G$3:$DY$188,19,0)</f>
        <v>8</v>
      </c>
      <c r="AB340" s="12">
        <f>VLOOKUP($B340,'[3]POBLAC SIN ESSALUD CUADRO MANDO'!$G$3:$DY$188,20,0)</f>
        <v>9</v>
      </c>
      <c r="AC340" s="12">
        <f>VLOOKUP($B340,'[3]POBLAC SIN ESSALUD CUADRO MANDO'!$G$3:$DY$188,21,0)</f>
        <v>8</v>
      </c>
      <c r="AD340" s="12">
        <f>VLOOKUP($B340,'[3]POBLAC SIN ESSALUD CUADRO MANDO'!$G$3:$DY$188,110,0)</f>
        <v>39</v>
      </c>
      <c r="AE340" s="12">
        <f>VLOOKUP($B340,'[3]POBLAC SIN ESSALUD CUADRO MANDO'!$G$3:$DY$188,111,0)</f>
        <v>34</v>
      </c>
      <c r="AF340" s="12">
        <f>VLOOKUP($B340,'[3]POBLAC SIN ESSALUD CUADRO MANDO'!$G$3:$DY$188,112,0)</f>
        <v>32</v>
      </c>
      <c r="AG340" s="12">
        <f>VLOOKUP($B340,'[3]POBLAC SIN ESSALUD CUADRO MANDO'!$G$3:$DY$188,113,0)</f>
        <v>31</v>
      </c>
      <c r="AH340" s="12">
        <f>VLOOKUP($B340,'[3]POBLAC SIN ESSALUD CUADRO MANDO'!$G$3:$DY$188,114,0)</f>
        <v>28</v>
      </c>
      <c r="AI340" s="12">
        <f>VLOOKUP($B340,'[3]POBLAC SIN ESSALUD CUADRO MANDO'!$G$3:$DY$188,115,0)</f>
        <v>25</v>
      </c>
      <c r="AJ340" s="12">
        <f>VLOOKUP($B340,'[3]POBLAC SIN ESSALUD CUADRO MANDO'!$G$3:$DY$188,116,0)</f>
        <v>21</v>
      </c>
      <c r="AK340" s="12">
        <f>VLOOKUP($B340,'[3]POBLAC SIN ESSALUD CUADRO MANDO'!$G$3:$DY$188,117,0)</f>
        <v>16</v>
      </c>
      <c r="AL340" s="12">
        <f>VLOOKUP($B340,'[3]POBLAC SIN ESSALUD CUADRO MANDO'!$G$3:$DY$188,118,0)</f>
        <v>15</v>
      </c>
      <c r="AM340" s="12">
        <f>VLOOKUP($B340,'[3]POBLAC SIN ESSALUD CUADRO MANDO'!$G$3:$DY$188,119,0)</f>
        <v>11</v>
      </c>
      <c r="AN340" s="12">
        <f>VLOOKUP($B340,'[3]POBLAC SIN ESSALUD CUADRO MANDO'!$G$3:$DY$188,120,0)</f>
        <v>10</v>
      </c>
      <c r="AO340" s="12">
        <f>VLOOKUP($B340,'[3]POBLAC SIN ESSALUD CUADRO MANDO'!$G$3:$DY$188,121,0)</f>
        <v>9</v>
      </c>
      <c r="AP340" s="12">
        <f>VLOOKUP($B340,'[3]POBLAC SIN ESSALUD CUADRO MANDO'!$G$3:$DY$188,122,0)</f>
        <v>9</v>
      </c>
      <c r="AQ340" s="74">
        <f>VLOOKUP($B340,'[4]POB-2019'!$K$6:$BD$190,42,0)</f>
        <v>221</v>
      </c>
      <c r="AR340" s="74">
        <f>VLOOKUP($B340,'[4]POB-2019'!$K$6:$BD$190,43,0)</f>
        <v>22</v>
      </c>
      <c r="AS340" s="74">
        <f>VLOOKUP($B340,'[4]POB-2019'!$K$6:$BD$190,44,0)</f>
        <v>21</v>
      </c>
      <c r="AT340" s="74">
        <f>VLOOKUP($B340,'[4]POB-2019'!$K$6:$BD$190,45,0)</f>
        <v>96</v>
      </c>
      <c r="AU340" s="12">
        <f>VLOOKUP($B340,'[3]POBLAC SIN ESSALUD CUADRO MANDO'!$G$3:$DY$188,123,0)</f>
        <v>8</v>
      </c>
    </row>
    <row r="341" spans="1:47" s="23" customFormat="1" ht="12">
      <c r="A341" s="58">
        <v>340</v>
      </c>
      <c r="B341" s="58">
        <v>8922</v>
      </c>
      <c r="C341" s="59" t="s">
        <v>1130</v>
      </c>
      <c r="D341" s="59" t="s">
        <v>723</v>
      </c>
      <c r="E341" s="59" t="s">
        <v>787</v>
      </c>
      <c r="F341" s="59" t="s">
        <v>792</v>
      </c>
      <c r="G341" s="12" t="s">
        <v>266</v>
      </c>
      <c r="H341" s="14">
        <f t="shared" si="99"/>
        <v>8922</v>
      </c>
      <c r="I341" s="14">
        <f t="shared" si="97"/>
        <v>401</v>
      </c>
      <c r="J341" s="12">
        <f>VLOOKUP($B341,'[3]POBLAC SIN ESSALUD CUADRO MANDO'!$G$3:$DY$188,2,0)</f>
        <v>3</v>
      </c>
      <c r="K341" s="12">
        <f>VLOOKUP($B341,'[3]POBLAC SIN ESSALUD CUADRO MANDO'!$G$3:$DY$188,3,0)</f>
        <v>3</v>
      </c>
      <c r="L341" s="12">
        <f>VLOOKUP($B341,'[3]POBLAC SIN ESSALUD CUADRO MANDO'!$G$3:$DY$188,4,0)</f>
        <v>8</v>
      </c>
      <c r="M341" s="12">
        <f>VLOOKUP($B341,'[3]POBLAC SIN ESSALUD CUADRO MANDO'!$G$3:$DY$188,5,0)</f>
        <v>6</v>
      </c>
      <c r="N341" s="12">
        <f>VLOOKUP($B341,'[3]POBLAC SIN ESSALUD CUADRO MANDO'!$G$3:$DY$188,6,0)</f>
        <v>6</v>
      </c>
      <c r="O341" s="12">
        <f>VLOOKUP($B341,'[3]POBLAC SIN ESSALUD CUADRO MANDO'!$G$3:$DY$188,7,0)</f>
        <v>7</v>
      </c>
      <c r="P341" s="12">
        <f>VLOOKUP($B341,'[3]POBLAC SIN ESSALUD CUADRO MANDO'!$G$3:$DY$188,8,0)</f>
        <v>7</v>
      </c>
      <c r="Q341" s="12">
        <f>VLOOKUP($B341,'[3]POBLAC SIN ESSALUD CUADRO MANDO'!$G$3:$DY$188,9,0)</f>
        <v>8</v>
      </c>
      <c r="R341" s="12">
        <f>VLOOKUP($B341,'[3]POBLAC SIN ESSALUD CUADRO MANDO'!$G$3:$DY$188,10,0)</f>
        <v>7</v>
      </c>
      <c r="S341" s="12">
        <f>VLOOKUP($B341,'[3]POBLAC SIN ESSALUD CUADRO MANDO'!$G$3:$DY$188,11,0)</f>
        <v>8</v>
      </c>
      <c r="T341" s="12">
        <f>VLOOKUP($B341,'[3]POBLAC SIN ESSALUD CUADRO MANDO'!$G$3:$DY$188,12,0)</f>
        <v>7</v>
      </c>
      <c r="U341" s="12">
        <f>VLOOKUP($B341,'[3]POBLAC SIN ESSALUD CUADRO MANDO'!$G$3:$DY$188,13,0)</f>
        <v>7</v>
      </c>
      <c r="V341" s="12">
        <f>VLOOKUP($B341,'[3]POBLAC SIN ESSALUD CUADRO MANDO'!$G$3:$DY$188,14,0)</f>
        <v>8</v>
      </c>
      <c r="W341" s="12">
        <f>VLOOKUP($B341,'[3]POBLAC SIN ESSALUD CUADRO MANDO'!$G$3:$DY$188,15,0)</f>
        <v>9</v>
      </c>
      <c r="X341" s="12">
        <f>VLOOKUP($B341,'[3]POBLAC SIN ESSALUD CUADRO MANDO'!$G$3:$DY$188,16,0)</f>
        <v>8</v>
      </c>
      <c r="Y341" s="12">
        <f>VLOOKUP($B341,'[3]POBLAC SIN ESSALUD CUADRO MANDO'!$G$3:$DY$188,17,0)</f>
        <v>8</v>
      </c>
      <c r="Z341" s="12">
        <f>VLOOKUP($B341,'[3]POBLAC SIN ESSALUD CUADRO MANDO'!$G$3:$DY$188,18,0)</f>
        <v>8</v>
      </c>
      <c r="AA341" s="12">
        <f>VLOOKUP($B341,'[3]POBLAC SIN ESSALUD CUADRO MANDO'!$G$3:$DY$188,19,0)</f>
        <v>8</v>
      </c>
      <c r="AB341" s="12">
        <f>VLOOKUP($B341,'[3]POBLAC SIN ESSALUD CUADRO MANDO'!$G$3:$DY$188,20,0)</f>
        <v>8</v>
      </c>
      <c r="AC341" s="12">
        <f>VLOOKUP($B341,'[3]POBLAC SIN ESSALUD CUADRO MANDO'!$G$3:$DY$188,21,0)</f>
        <v>8</v>
      </c>
      <c r="AD341" s="12">
        <f>VLOOKUP($B341,'[3]POBLAC SIN ESSALUD CUADRO MANDO'!$G$3:$DY$188,110,0)</f>
        <v>35</v>
      </c>
      <c r="AE341" s="12">
        <f>VLOOKUP($B341,'[3]POBLAC SIN ESSALUD CUADRO MANDO'!$G$3:$DY$188,111,0)</f>
        <v>32</v>
      </c>
      <c r="AF341" s="12">
        <f>VLOOKUP($B341,'[3]POBLAC SIN ESSALUD CUADRO MANDO'!$G$3:$DY$188,112,0)</f>
        <v>30</v>
      </c>
      <c r="AG341" s="12">
        <f>VLOOKUP($B341,'[3]POBLAC SIN ESSALUD CUADRO MANDO'!$G$3:$DY$188,113,0)</f>
        <v>29</v>
      </c>
      <c r="AH341" s="12">
        <f>VLOOKUP($B341,'[3]POBLAC SIN ESSALUD CUADRO MANDO'!$G$3:$DY$188,114,0)</f>
        <v>25</v>
      </c>
      <c r="AI341" s="12">
        <f>VLOOKUP($B341,'[3]POBLAC SIN ESSALUD CUADRO MANDO'!$G$3:$DY$188,115,0)</f>
        <v>23</v>
      </c>
      <c r="AJ341" s="12">
        <f>VLOOKUP($B341,'[3]POBLAC SIN ESSALUD CUADRO MANDO'!$G$3:$DY$188,116,0)</f>
        <v>19</v>
      </c>
      <c r="AK341" s="12">
        <f>VLOOKUP($B341,'[3]POBLAC SIN ESSALUD CUADRO MANDO'!$G$3:$DY$188,117,0)</f>
        <v>16</v>
      </c>
      <c r="AL341" s="12">
        <f>VLOOKUP($B341,'[3]POBLAC SIN ESSALUD CUADRO MANDO'!$G$3:$DY$188,118,0)</f>
        <v>14</v>
      </c>
      <c r="AM341" s="12">
        <f>VLOOKUP($B341,'[3]POBLAC SIN ESSALUD CUADRO MANDO'!$G$3:$DY$188,119,0)</f>
        <v>10</v>
      </c>
      <c r="AN341" s="12">
        <f>VLOOKUP($B341,'[3]POBLAC SIN ESSALUD CUADRO MANDO'!$G$3:$DY$188,120,0)</f>
        <v>10</v>
      </c>
      <c r="AO341" s="12">
        <f>VLOOKUP($B341,'[3]POBLAC SIN ESSALUD CUADRO MANDO'!$G$3:$DY$188,121,0)</f>
        <v>7</v>
      </c>
      <c r="AP341" s="12">
        <f>VLOOKUP($B341,'[3]POBLAC SIN ESSALUD CUADRO MANDO'!$G$3:$DY$188,122,0)</f>
        <v>9</v>
      </c>
      <c r="AQ341" s="74">
        <f>VLOOKUP($B341,'[4]POB-2019'!$K$6:$BD$190,42,0)</f>
        <v>205</v>
      </c>
      <c r="AR341" s="74">
        <f>VLOOKUP($B341,'[4]POB-2019'!$K$6:$BD$190,43,0)</f>
        <v>20</v>
      </c>
      <c r="AS341" s="74">
        <f>VLOOKUP($B341,'[4]POB-2019'!$K$6:$BD$190,44,0)</f>
        <v>20</v>
      </c>
      <c r="AT341" s="74">
        <f>VLOOKUP($B341,'[4]POB-2019'!$K$6:$BD$190,45,0)</f>
        <v>89</v>
      </c>
      <c r="AU341" s="12">
        <f>VLOOKUP($B341,'[3]POBLAC SIN ESSALUD CUADRO MANDO'!$G$3:$DY$188,123,0)</f>
        <v>3</v>
      </c>
    </row>
    <row r="342" spans="1:47" s="23" customFormat="1" ht="12">
      <c r="A342" s="58">
        <v>341</v>
      </c>
      <c r="B342" s="58">
        <v>7746</v>
      </c>
      <c r="C342" s="59" t="s">
        <v>1130</v>
      </c>
      <c r="D342" s="59" t="s">
        <v>723</v>
      </c>
      <c r="E342" s="59" t="s">
        <v>787</v>
      </c>
      <c r="F342" s="59" t="s">
        <v>133</v>
      </c>
      <c r="G342" s="12" t="s">
        <v>266</v>
      </c>
      <c r="H342" s="14">
        <f t="shared" si="99"/>
        <v>7746</v>
      </c>
      <c r="I342" s="14">
        <f t="shared" si="97"/>
        <v>856</v>
      </c>
      <c r="J342" s="12">
        <f>VLOOKUP($B342,'[3]POBLAC SIN ESSALUD CUADRO MANDO'!$G$3:$DY$188,2,0)</f>
        <v>10</v>
      </c>
      <c r="K342" s="12">
        <f>VLOOKUP($B342,'[3]POBLAC SIN ESSALUD CUADRO MANDO'!$G$3:$DY$188,3,0)</f>
        <v>10</v>
      </c>
      <c r="L342" s="12">
        <f>VLOOKUP($B342,'[3]POBLAC SIN ESSALUD CUADRO MANDO'!$G$3:$DY$188,4,0)</f>
        <v>11</v>
      </c>
      <c r="M342" s="12">
        <f>VLOOKUP($B342,'[3]POBLAC SIN ESSALUD CUADRO MANDO'!$G$3:$DY$188,5,0)</f>
        <v>14</v>
      </c>
      <c r="N342" s="12">
        <f>VLOOKUP($B342,'[3]POBLAC SIN ESSALUD CUADRO MANDO'!$G$3:$DY$188,6,0)</f>
        <v>12</v>
      </c>
      <c r="O342" s="12">
        <f>VLOOKUP($B342,'[3]POBLAC SIN ESSALUD CUADRO MANDO'!$G$3:$DY$188,7,0)</f>
        <v>16</v>
      </c>
      <c r="P342" s="12">
        <f>VLOOKUP($B342,'[3]POBLAC SIN ESSALUD CUADRO MANDO'!$G$3:$DY$188,8,0)</f>
        <v>18</v>
      </c>
      <c r="Q342" s="12">
        <f>VLOOKUP($B342,'[3]POBLAC SIN ESSALUD CUADRO MANDO'!$G$3:$DY$188,9,0)</f>
        <v>16</v>
      </c>
      <c r="R342" s="12">
        <f>VLOOKUP($B342,'[3]POBLAC SIN ESSALUD CUADRO MANDO'!$G$3:$DY$188,10,0)</f>
        <v>19</v>
      </c>
      <c r="S342" s="12">
        <f>VLOOKUP($B342,'[3]POBLAC SIN ESSALUD CUADRO MANDO'!$G$3:$DY$188,11,0)</f>
        <v>17</v>
      </c>
      <c r="T342" s="12">
        <f>VLOOKUP($B342,'[3]POBLAC SIN ESSALUD CUADRO MANDO'!$G$3:$DY$188,12,0)</f>
        <v>19</v>
      </c>
      <c r="U342" s="12">
        <f>VLOOKUP($B342,'[3]POBLAC SIN ESSALUD CUADRO MANDO'!$G$3:$DY$188,13,0)</f>
        <v>19</v>
      </c>
      <c r="V342" s="12">
        <f>VLOOKUP($B342,'[3]POBLAC SIN ESSALUD CUADRO MANDO'!$G$3:$DY$188,14,0)</f>
        <v>22</v>
      </c>
      <c r="W342" s="12">
        <f>VLOOKUP($B342,'[3]POBLAC SIN ESSALUD CUADRO MANDO'!$G$3:$DY$188,15,0)</f>
        <v>21</v>
      </c>
      <c r="X342" s="12">
        <f>VLOOKUP($B342,'[3]POBLAC SIN ESSALUD CUADRO MANDO'!$G$3:$DY$188,16,0)</f>
        <v>21</v>
      </c>
      <c r="Y342" s="12">
        <f>VLOOKUP($B342,'[3]POBLAC SIN ESSALUD CUADRO MANDO'!$G$3:$DY$188,17,0)</f>
        <v>21</v>
      </c>
      <c r="Z342" s="12">
        <f>VLOOKUP($B342,'[3]POBLAC SIN ESSALUD CUADRO MANDO'!$G$3:$DY$188,18,0)</f>
        <v>21</v>
      </c>
      <c r="AA342" s="12">
        <f>VLOOKUP($B342,'[3]POBLAC SIN ESSALUD CUADRO MANDO'!$G$3:$DY$188,19,0)</f>
        <v>20</v>
      </c>
      <c r="AB342" s="12">
        <f>VLOOKUP($B342,'[3]POBLAC SIN ESSALUD CUADRO MANDO'!$G$3:$DY$188,20,0)</f>
        <v>18</v>
      </c>
      <c r="AC342" s="12">
        <f>VLOOKUP($B342,'[3]POBLAC SIN ESSALUD CUADRO MANDO'!$G$3:$DY$188,21,0)</f>
        <v>18</v>
      </c>
      <c r="AD342" s="12">
        <f>VLOOKUP($B342,'[3]POBLAC SIN ESSALUD CUADRO MANDO'!$G$3:$DY$188,110,0)</f>
        <v>75</v>
      </c>
      <c r="AE342" s="12">
        <f>VLOOKUP($B342,'[3]POBLAC SIN ESSALUD CUADRO MANDO'!$G$3:$DY$188,111,0)</f>
        <v>49</v>
      </c>
      <c r="AF342" s="12">
        <f>VLOOKUP($B342,'[3]POBLAC SIN ESSALUD CUADRO MANDO'!$G$3:$DY$188,112,0)</f>
        <v>50</v>
      </c>
      <c r="AG342" s="12">
        <f>VLOOKUP($B342,'[3]POBLAC SIN ESSALUD CUADRO MANDO'!$G$3:$DY$188,113,0)</f>
        <v>50</v>
      </c>
      <c r="AH342" s="12">
        <f>VLOOKUP($B342,'[3]POBLAC SIN ESSALUD CUADRO MANDO'!$G$3:$DY$188,114,0)</f>
        <v>55</v>
      </c>
      <c r="AI342" s="12">
        <f>VLOOKUP($B342,'[3]POBLAC SIN ESSALUD CUADRO MANDO'!$G$3:$DY$188,115,0)</f>
        <v>44</v>
      </c>
      <c r="AJ342" s="12">
        <f>VLOOKUP($B342,'[3]POBLAC SIN ESSALUD CUADRO MANDO'!$G$3:$DY$188,116,0)</f>
        <v>43</v>
      </c>
      <c r="AK342" s="12">
        <f>VLOOKUP($B342,'[3]POBLAC SIN ESSALUD CUADRO MANDO'!$G$3:$DY$188,117,0)</f>
        <v>33</v>
      </c>
      <c r="AL342" s="12">
        <f>VLOOKUP($B342,'[3]POBLAC SIN ESSALUD CUADRO MANDO'!$G$3:$DY$188,118,0)</f>
        <v>26</v>
      </c>
      <c r="AM342" s="12">
        <f>VLOOKUP($B342,'[3]POBLAC SIN ESSALUD CUADRO MANDO'!$G$3:$DY$188,119,0)</f>
        <v>28</v>
      </c>
      <c r="AN342" s="12">
        <f>VLOOKUP($B342,'[3]POBLAC SIN ESSALUD CUADRO MANDO'!$G$3:$DY$188,120,0)</f>
        <v>21</v>
      </c>
      <c r="AO342" s="12">
        <f>VLOOKUP($B342,'[3]POBLAC SIN ESSALUD CUADRO MANDO'!$G$3:$DY$188,121,0)</f>
        <v>17</v>
      </c>
      <c r="AP342" s="12">
        <f>VLOOKUP($B342,'[3]POBLAC SIN ESSALUD CUADRO MANDO'!$G$3:$DY$188,122,0)</f>
        <v>22</v>
      </c>
      <c r="AQ342" s="74">
        <f>VLOOKUP($B342,'[4]POB-2019'!$K$6:$BD$190,42,0)</f>
        <v>437</v>
      </c>
      <c r="AR342" s="74">
        <f>VLOOKUP($B342,'[4]POB-2019'!$K$6:$BD$190,43,0)</f>
        <v>52</v>
      </c>
      <c r="AS342" s="74">
        <f>VLOOKUP($B342,'[4]POB-2019'!$K$6:$BD$190,44,0)</f>
        <v>50</v>
      </c>
      <c r="AT342" s="74">
        <f>VLOOKUP($B342,'[4]POB-2019'!$K$6:$BD$190,45,0)</f>
        <v>165</v>
      </c>
      <c r="AU342" s="12">
        <f>VLOOKUP($B342,'[3]POBLAC SIN ESSALUD CUADRO MANDO'!$G$3:$DY$188,123,0)</f>
        <v>10</v>
      </c>
    </row>
    <row r="343" spans="1:47" s="23" customFormat="1" ht="12">
      <c r="A343" s="58">
        <v>342</v>
      </c>
      <c r="B343" s="58">
        <v>7696</v>
      </c>
      <c r="C343" s="59" t="s">
        <v>1130</v>
      </c>
      <c r="D343" s="59" t="s">
        <v>723</v>
      </c>
      <c r="E343" s="59" t="s">
        <v>787</v>
      </c>
      <c r="F343" s="59" t="s">
        <v>794</v>
      </c>
      <c r="G343" s="12" t="s">
        <v>271</v>
      </c>
      <c r="H343" s="14">
        <f t="shared" si="99"/>
        <v>7696</v>
      </c>
      <c r="I343" s="14">
        <f t="shared" si="97"/>
        <v>1682</v>
      </c>
      <c r="J343" s="12">
        <f>VLOOKUP($B343,'[3]POBLAC SIN ESSALUD CUADRO MANDO'!$G$3:$DY$188,2,0)</f>
        <v>20</v>
      </c>
      <c r="K343" s="12">
        <f>VLOOKUP($B343,'[3]POBLAC SIN ESSALUD CUADRO MANDO'!$G$3:$DY$188,3,0)</f>
        <v>20</v>
      </c>
      <c r="L343" s="12">
        <f>VLOOKUP($B343,'[3]POBLAC SIN ESSALUD CUADRO MANDO'!$G$3:$DY$188,4,0)</f>
        <v>22</v>
      </c>
      <c r="M343" s="12">
        <f>VLOOKUP($B343,'[3]POBLAC SIN ESSALUD CUADRO MANDO'!$G$3:$DY$188,5,0)</f>
        <v>27</v>
      </c>
      <c r="N343" s="12">
        <f>VLOOKUP($B343,'[3]POBLAC SIN ESSALUD CUADRO MANDO'!$G$3:$DY$188,6,0)</f>
        <v>28</v>
      </c>
      <c r="O343" s="12">
        <f>VLOOKUP($B343,'[3]POBLAC SIN ESSALUD CUADRO MANDO'!$G$3:$DY$188,7,0)</f>
        <v>30</v>
      </c>
      <c r="P343" s="12">
        <f>VLOOKUP($B343,'[3]POBLAC SIN ESSALUD CUADRO MANDO'!$G$3:$DY$188,8,0)</f>
        <v>31</v>
      </c>
      <c r="Q343" s="12">
        <f>VLOOKUP($B343,'[3]POBLAC SIN ESSALUD CUADRO MANDO'!$G$3:$DY$188,9,0)</f>
        <v>32</v>
      </c>
      <c r="R343" s="12">
        <f>VLOOKUP($B343,'[3]POBLAC SIN ESSALUD CUADRO MANDO'!$G$3:$DY$188,10,0)</f>
        <v>31</v>
      </c>
      <c r="S343" s="12">
        <f>VLOOKUP($B343,'[3]POBLAC SIN ESSALUD CUADRO MANDO'!$G$3:$DY$188,11,0)</f>
        <v>32</v>
      </c>
      <c r="T343" s="12">
        <f>VLOOKUP($B343,'[3]POBLAC SIN ESSALUD CUADRO MANDO'!$G$3:$DY$188,12,0)</f>
        <v>31</v>
      </c>
      <c r="U343" s="12">
        <f>VLOOKUP($B343,'[3]POBLAC SIN ESSALUD CUADRO MANDO'!$G$3:$DY$188,13,0)</f>
        <v>31</v>
      </c>
      <c r="V343" s="12">
        <f>VLOOKUP($B343,'[3]POBLAC SIN ESSALUD CUADRO MANDO'!$G$3:$DY$188,14,0)</f>
        <v>35</v>
      </c>
      <c r="W343" s="12">
        <f>VLOOKUP($B343,'[3]POBLAC SIN ESSALUD CUADRO MANDO'!$G$3:$DY$188,15,0)</f>
        <v>37</v>
      </c>
      <c r="X343" s="12">
        <f>VLOOKUP($B343,'[3]POBLAC SIN ESSALUD CUADRO MANDO'!$G$3:$DY$188,16,0)</f>
        <v>33</v>
      </c>
      <c r="Y343" s="12">
        <f>VLOOKUP($B343,'[3]POBLAC SIN ESSALUD CUADRO MANDO'!$G$3:$DY$188,17,0)</f>
        <v>32</v>
      </c>
      <c r="Z343" s="12">
        <f>VLOOKUP($B343,'[3]POBLAC SIN ESSALUD CUADRO MANDO'!$G$3:$DY$188,18,0)</f>
        <v>33</v>
      </c>
      <c r="AA343" s="12">
        <f>VLOOKUP($B343,'[3]POBLAC SIN ESSALUD CUADRO MANDO'!$G$3:$DY$188,19,0)</f>
        <v>32</v>
      </c>
      <c r="AB343" s="12">
        <f>VLOOKUP($B343,'[3]POBLAC SIN ESSALUD CUADRO MANDO'!$G$3:$DY$188,20,0)</f>
        <v>34</v>
      </c>
      <c r="AC343" s="12">
        <f>VLOOKUP($B343,'[3]POBLAC SIN ESSALUD CUADRO MANDO'!$G$3:$DY$188,21,0)</f>
        <v>32</v>
      </c>
      <c r="AD343" s="12">
        <f>VLOOKUP($B343,'[3]POBLAC SIN ESSALUD CUADRO MANDO'!$G$3:$DY$188,110,0)</f>
        <v>149</v>
      </c>
      <c r="AE343" s="12">
        <f>VLOOKUP($B343,'[3]POBLAC SIN ESSALUD CUADRO MANDO'!$G$3:$DY$188,111,0)</f>
        <v>133</v>
      </c>
      <c r="AF343" s="12">
        <f>VLOOKUP($B343,'[3]POBLAC SIN ESSALUD CUADRO MANDO'!$G$3:$DY$188,112,0)</f>
        <v>125</v>
      </c>
      <c r="AG343" s="12">
        <f>VLOOKUP($B343,'[3]POBLAC SIN ESSALUD CUADRO MANDO'!$G$3:$DY$188,113,0)</f>
        <v>123</v>
      </c>
      <c r="AH343" s="12">
        <f>VLOOKUP($B343,'[3]POBLAC SIN ESSALUD CUADRO MANDO'!$G$3:$DY$188,114,0)</f>
        <v>108</v>
      </c>
      <c r="AI343" s="12">
        <f>VLOOKUP($B343,'[3]POBLAC SIN ESSALUD CUADRO MANDO'!$G$3:$DY$188,115,0)</f>
        <v>93</v>
      </c>
      <c r="AJ343" s="12">
        <f>VLOOKUP($B343,'[3]POBLAC SIN ESSALUD CUADRO MANDO'!$G$3:$DY$188,116,0)</f>
        <v>81</v>
      </c>
      <c r="AK343" s="12">
        <f>VLOOKUP($B343,'[3]POBLAC SIN ESSALUD CUADRO MANDO'!$G$3:$DY$188,117,0)</f>
        <v>65</v>
      </c>
      <c r="AL343" s="12">
        <f>VLOOKUP($B343,'[3]POBLAC SIN ESSALUD CUADRO MANDO'!$G$3:$DY$188,118,0)</f>
        <v>55</v>
      </c>
      <c r="AM343" s="12">
        <f>VLOOKUP($B343,'[3]POBLAC SIN ESSALUD CUADRO MANDO'!$G$3:$DY$188,119,0)</f>
        <v>44</v>
      </c>
      <c r="AN343" s="12">
        <f>VLOOKUP($B343,'[3]POBLAC SIN ESSALUD CUADRO MANDO'!$G$3:$DY$188,120,0)</f>
        <v>36</v>
      </c>
      <c r="AO343" s="12">
        <f>VLOOKUP($B343,'[3]POBLAC SIN ESSALUD CUADRO MANDO'!$G$3:$DY$188,121,0)</f>
        <v>31</v>
      </c>
      <c r="AP343" s="12">
        <f>VLOOKUP($B343,'[3]POBLAC SIN ESSALUD CUADRO MANDO'!$G$3:$DY$188,122,0)</f>
        <v>36</v>
      </c>
      <c r="AQ343" s="74">
        <f>VLOOKUP($B343,'[4]POB-2019'!$K$6:$BD$190,42,0)</f>
        <v>858</v>
      </c>
      <c r="AR343" s="74">
        <f>VLOOKUP($B343,'[4]POB-2019'!$K$6:$BD$190,43,0)</f>
        <v>85</v>
      </c>
      <c r="AS343" s="74">
        <f>VLOOKUP($B343,'[4]POB-2019'!$K$6:$BD$190,44,0)</f>
        <v>83</v>
      </c>
      <c r="AT343" s="74">
        <f>VLOOKUP($B343,'[4]POB-2019'!$K$6:$BD$190,45,0)</f>
        <v>373</v>
      </c>
      <c r="AU343" s="12">
        <f>VLOOKUP($B343,'[3]POBLAC SIN ESSALUD CUADRO MANDO'!$G$3:$DY$188,123,0)</f>
        <v>20</v>
      </c>
    </row>
    <row r="344" spans="1:47" s="23" customFormat="1" ht="12">
      <c r="A344" s="58">
        <v>343</v>
      </c>
      <c r="B344" s="58">
        <v>7747</v>
      </c>
      <c r="C344" s="59" t="s">
        <v>1130</v>
      </c>
      <c r="D344" s="59" t="s">
        <v>723</v>
      </c>
      <c r="E344" s="59" t="s">
        <v>787</v>
      </c>
      <c r="F344" s="59" t="s">
        <v>795</v>
      </c>
      <c r="G344" s="12" t="s">
        <v>266</v>
      </c>
      <c r="H344" s="14">
        <f t="shared" si="99"/>
        <v>7747</v>
      </c>
      <c r="I344" s="14">
        <f t="shared" si="97"/>
        <v>743</v>
      </c>
      <c r="J344" s="12">
        <f>VLOOKUP($B344,'[3]POBLAC SIN ESSALUD CUADRO MANDO'!$G$3:$DY$188,2,0)</f>
        <v>7</v>
      </c>
      <c r="K344" s="12">
        <f>VLOOKUP($B344,'[3]POBLAC SIN ESSALUD CUADRO MANDO'!$G$3:$DY$188,3,0)</f>
        <v>10</v>
      </c>
      <c r="L344" s="12">
        <f>VLOOKUP($B344,'[3]POBLAC SIN ESSALUD CUADRO MANDO'!$G$3:$DY$188,4,0)</f>
        <v>14</v>
      </c>
      <c r="M344" s="12">
        <f>VLOOKUP($B344,'[3]POBLAC SIN ESSALUD CUADRO MANDO'!$G$3:$DY$188,5,0)</f>
        <v>12</v>
      </c>
      <c r="N344" s="12">
        <f>VLOOKUP($B344,'[3]POBLAC SIN ESSALUD CUADRO MANDO'!$G$3:$DY$188,6,0)</f>
        <v>12</v>
      </c>
      <c r="O344" s="12">
        <f>VLOOKUP($B344,'[3]POBLAC SIN ESSALUD CUADRO MANDO'!$G$3:$DY$188,7,0)</f>
        <v>14</v>
      </c>
      <c r="P344" s="12">
        <f>VLOOKUP($B344,'[3]POBLAC SIN ESSALUD CUADRO MANDO'!$G$3:$DY$188,8,0)</f>
        <v>16</v>
      </c>
      <c r="Q344" s="12">
        <f>VLOOKUP($B344,'[3]POBLAC SIN ESSALUD CUADRO MANDO'!$G$3:$DY$188,9,0)</f>
        <v>14</v>
      </c>
      <c r="R344" s="12">
        <f>VLOOKUP($B344,'[3]POBLAC SIN ESSALUD CUADRO MANDO'!$G$3:$DY$188,10,0)</f>
        <v>16</v>
      </c>
      <c r="S344" s="12">
        <f>VLOOKUP($B344,'[3]POBLAC SIN ESSALUD CUADRO MANDO'!$G$3:$DY$188,11,0)</f>
        <v>15</v>
      </c>
      <c r="T344" s="12">
        <f>VLOOKUP($B344,'[3]POBLAC SIN ESSALUD CUADRO MANDO'!$G$3:$DY$188,12,0)</f>
        <v>16</v>
      </c>
      <c r="U344" s="12">
        <f>VLOOKUP($B344,'[3]POBLAC SIN ESSALUD CUADRO MANDO'!$G$3:$DY$188,13,0)</f>
        <v>16</v>
      </c>
      <c r="V344" s="12">
        <f>VLOOKUP($B344,'[3]POBLAC SIN ESSALUD CUADRO MANDO'!$G$3:$DY$188,14,0)</f>
        <v>19</v>
      </c>
      <c r="W344" s="12">
        <f>VLOOKUP($B344,'[3]POBLAC SIN ESSALUD CUADRO MANDO'!$G$3:$DY$188,15,0)</f>
        <v>18</v>
      </c>
      <c r="X344" s="12">
        <f>VLOOKUP($B344,'[3]POBLAC SIN ESSALUD CUADRO MANDO'!$G$3:$DY$188,16,0)</f>
        <v>18</v>
      </c>
      <c r="Y344" s="12">
        <f>VLOOKUP($B344,'[3]POBLAC SIN ESSALUD CUADRO MANDO'!$G$3:$DY$188,17,0)</f>
        <v>18</v>
      </c>
      <c r="Z344" s="12">
        <f>VLOOKUP($B344,'[3]POBLAC SIN ESSALUD CUADRO MANDO'!$G$3:$DY$188,18,0)</f>
        <v>18</v>
      </c>
      <c r="AA344" s="12">
        <f>VLOOKUP($B344,'[3]POBLAC SIN ESSALUD CUADRO MANDO'!$G$3:$DY$188,19,0)</f>
        <v>17</v>
      </c>
      <c r="AB344" s="12">
        <f>VLOOKUP($B344,'[3]POBLAC SIN ESSALUD CUADRO MANDO'!$G$3:$DY$188,20,0)</f>
        <v>16</v>
      </c>
      <c r="AC344" s="12">
        <f>VLOOKUP($B344,'[3]POBLAC SIN ESSALUD CUADRO MANDO'!$G$3:$DY$188,21,0)</f>
        <v>15</v>
      </c>
      <c r="AD344" s="12">
        <f>VLOOKUP($B344,'[3]POBLAC SIN ESSALUD CUADRO MANDO'!$G$3:$DY$188,110,0)</f>
        <v>65</v>
      </c>
      <c r="AE344" s="12">
        <f>VLOOKUP($B344,'[3]POBLAC SIN ESSALUD CUADRO MANDO'!$G$3:$DY$188,111,0)</f>
        <v>43</v>
      </c>
      <c r="AF344" s="12">
        <f>VLOOKUP($B344,'[3]POBLAC SIN ESSALUD CUADRO MANDO'!$G$3:$DY$188,112,0)</f>
        <v>43</v>
      </c>
      <c r="AG344" s="12">
        <f>VLOOKUP($B344,'[3]POBLAC SIN ESSALUD CUADRO MANDO'!$G$3:$DY$188,113,0)</f>
        <v>43</v>
      </c>
      <c r="AH344" s="12">
        <f>VLOOKUP($B344,'[3]POBLAC SIN ESSALUD CUADRO MANDO'!$G$3:$DY$188,114,0)</f>
        <v>47</v>
      </c>
      <c r="AI344" s="12">
        <f>VLOOKUP($B344,'[3]POBLAC SIN ESSALUD CUADRO MANDO'!$G$3:$DY$188,115,0)</f>
        <v>38</v>
      </c>
      <c r="AJ344" s="12">
        <f>VLOOKUP($B344,'[3]POBLAC SIN ESSALUD CUADRO MANDO'!$G$3:$DY$188,116,0)</f>
        <v>38</v>
      </c>
      <c r="AK344" s="12">
        <f>VLOOKUP($B344,'[3]POBLAC SIN ESSALUD CUADRO MANDO'!$G$3:$DY$188,117,0)</f>
        <v>29</v>
      </c>
      <c r="AL344" s="12">
        <f>VLOOKUP($B344,'[3]POBLAC SIN ESSALUD CUADRO MANDO'!$G$3:$DY$188,118,0)</f>
        <v>21</v>
      </c>
      <c r="AM344" s="12">
        <f>VLOOKUP($B344,'[3]POBLAC SIN ESSALUD CUADRO MANDO'!$G$3:$DY$188,119,0)</f>
        <v>23</v>
      </c>
      <c r="AN344" s="12">
        <f>VLOOKUP($B344,'[3]POBLAC SIN ESSALUD CUADRO MANDO'!$G$3:$DY$188,120,0)</f>
        <v>20</v>
      </c>
      <c r="AO344" s="12">
        <f>VLOOKUP($B344,'[3]POBLAC SIN ESSALUD CUADRO MANDO'!$G$3:$DY$188,121,0)</f>
        <v>14</v>
      </c>
      <c r="AP344" s="12">
        <f>VLOOKUP($B344,'[3]POBLAC SIN ESSALUD CUADRO MANDO'!$G$3:$DY$188,122,0)</f>
        <v>18</v>
      </c>
      <c r="AQ344" s="74">
        <f>VLOOKUP($B344,'[4]POB-2019'!$K$6:$BD$190,42,0)</f>
        <v>379</v>
      </c>
      <c r="AR344" s="74">
        <f>VLOOKUP($B344,'[4]POB-2019'!$K$6:$BD$190,43,0)</f>
        <v>44</v>
      </c>
      <c r="AS344" s="74">
        <f>VLOOKUP($B344,'[4]POB-2019'!$K$6:$BD$190,44,0)</f>
        <v>43</v>
      </c>
      <c r="AT344" s="74">
        <f>VLOOKUP($B344,'[4]POB-2019'!$K$6:$BD$190,45,0)</f>
        <v>142</v>
      </c>
      <c r="AU344" s="12">
        <f>VLOOKUP($B344,'[3]POBLAC SIN ESSALUD CUADRO MANDO'!$G$3:$DY$188,123,0)</f>
        <v>7</v>
      </c>
    </row>
    <row r="345" spans="1:47" s="23" customFormat="1" ht="12">
      <c r="A345" s="58">
        <v>344</v>
      </c>
      <c r="B345" s="58">
        <v>4995</v>
      </c>
      <c r="C345" s="59" t="s">
        <v>1130</v>
      </c>
      <c r="D345" s="59" t="s">
        <v>723</v>
      </c>
      <c r="E345" s="59" t="s">
        <v>787</v>
      </c>
      <c r="F345" s="59" t="s">
        <v>796</v>
      </c>
      <c r="G345" s="12" t="s">
        <v>266</v>
      </c>
      <c r="H345" s="14">
        <f t="shared" si="99"/>
        <v>4995</v>
      </c>
      <c r="I345" s="14">
        <f t="shared" si="97"/>
        <v>447</v>
      </c>
      <c r="J345" s="12">
        <f>VLOOKUP($B345,'[3]POBLAC SIN ESSALUD CUADRO MANDO'!$G$3:$DY$188,2,0)</f>
        <v>6</v>
      </c>
      <c r="K345" s="12">
        <f>VLOOKUP($B345,'[3]POBLAC SIN ESSALUD CUADRO MANDO'!$G$3:$DY$188,3,0)</f>
        <v>6</v>
      </c>
      <c r="L345" s="12">
        <f>VLOOKUP($B345,'[3]POBLAC SIN ESSALUD CUADRO MANDO'!$G$3:$DY$188,4,0)</f>
        <v>5</v>
      </c>
      <c r="M345" s="12">
        <f>VLOOKUP($B345,'[3]POBLAC SIN ESSALUD CUADRO MANDO'!$G$3:$DY$188,5,0)</f>
        <v>7</v>
      </c>
      <c r="N345" s="12">
        <f>VLOOKUP($B345,'[3]POBLAC SIN ESSALUD CUADRO MANDO'!$G$3:$DY$188,6,0)</f>
        <v>8</v>
      </c>
      <c r="O345" s="12">
        <f>VLOOKUP($B345,'[3]POBLAC SIN ESSALUD CUADRO MANDO'!$G$3:$DY$188,7,0)</f>
        <v>8</v>
      </c>
      <c r="P345" s="12">
        <f>VLOOKUP($B345,'[3]POBLAC SIN ESSALUD CUADRO MANDO'!$G$3:$DY$188,8,0)</f>
        <v>8</v>
      </c>
      <c r="Q345" s="12">
        <f>VLOOKUP($B345,'[3]POBLAC SIN ESSALUD CUADRO MANDO'!$G$3:$DY$188,9,0)</f>
        <v>9</v>
      </c>
      <c r="R345" s="12">
        <f>VLOOKUP($B345,'[3]POBLAC SIN ESSALUD CUADRO MANDO'!$G$3:$DY$188,10,0)</f>
        <v>8</v>
      </c>
      <c r="S345" s="12">
        <f>VLOOKUP($B345,'[3]POBLAC SIN ESSALUD CUADRO MANDO'!$G$3:$DY$188,11,0)</f>
        <v>8</v>
      </c>
      <c r="T345" s="12">
        <f>VLOOKUP($B345,'[3]POBLAC SIN ESSALUD CUADRO MANDO'!$G$3:$DY$188,12,0)</f>
        <v>8</v>
      </c>
      <c r="U345" s="12">
        <f>VLOOKUP($B345,'[3]POBLAC SIN ESSALUD CUADRO MANDO'!$G$3:$DY$188,13,0)</f>
        <v>8</v>
      </c>
      <c r="V345" s="12">
        <f>VLOOKUP($B345,'[3]POBLAC SIN ESSALUD CUADRO MANDO'!$G$3:$DY$188,14,0)</f>
        <v>9</v>
      </c>
      <c r="W345" s="12">
        <f>VLOOKUP($B345,'[3]POBLAC SIN ESSALUD CUADRO MANDO'!$G$3:$DY$188,15,0)</f>
        <v>10</v>
      </c>
      <c r="X345" s="12">
        <f>VLOOKUP($B345,'[3]POBLAC SIN ESSALUD CUADRO MANDO'!$G$3:$DY$188,16,0)</f>
        <v>9</v>
      </c>
      <c r="Y345" s="12">
        <f>VLOOKUP($B345,'[3]POBLAC SIN ESSALUD CUADRO MANDO'!$G$3:$DY$188,17,0)</f>
        <v>9</v>
      </c>
      <c r="Z345" s="12">
        <f>VLOOKUP($B345,'[3]POBLAC SIN ESSALUD CUADRO MANDO'!$G$3:$DY$188,18,0)</f>
        <v>9</v>
      </c>
      <c r="AA345" s="12">
        <f>VLOOKUP($B345,'[3]POBLAC SIN ESSALUD CUADRO MANDO'!$G$3:$DY$188,19,0)</f>
        <v>9</v>
      </c>
      <c r="AB345" s="12">
        <f>VLOOKUP($B345,'[3]POBLAC SIN ESSALUD CUADRO MANDO'!$G$3:$DY$188,20,0)</f>
        <v>9</v>
      </c>
      <c r="AC345" s="12">
        <f>VLOOKUP($B345,'[3]POBLAC SIN ESSALUD CUADRO MANDO'!$G$3:$DY$188,21,0)</f>
        <v>8</v>
      </c>
      <c r="AD345" s="12">
        <f>VLOOKUP($B345,'[3]POBLAC SIN ESSALUD CUADRO MANDO'!$G$3:$DY$188,110,0)</f>
        <v>39</v>
      </c>
      <c r="AE345" s="12">
        <f>VLOOKUP($B345,'[3]POBLAC SIN ESSALUD CUADRO MANDO'!$G$3:$DY$188,111,0)</f>
        <v>35</v>
      </c>
      <c r="AF345" s="12">
        <f>VLOOKUP($B345,'[3]POBLAC SIN ESSALUD CUADRO MANDO'!$G$3:$DY$188,112,0)</f>
        <v>33</v>
      </c>
      <c r="AG345" s="12">
        <f>VLOOKUP($B345,'[3]POBLAC SIN ESSALUD CUADRO MANDO'!$G$3:$DY$188,113,0)</f>
        <v>33</v>
      </c>
      <c r="AH345" s="12">
        <f>VLOOKUP($B345,'[3]POBLAC SIN ESSALUD CUADRO MANDO'!$G$3:$DY$188,114,0)</f>
        <v>28</v>
      </c>
      <c r="AI345" s="12">
        <f>VLOOKUP($B345,'[3]POBLAC SIN ESSALUD CUADRO MANDO'!$G$3:$DY$188,115,0)</f>
        <v>25</v>
      </c>
      <c r="AJ345" s="12">
        <f>VLOOKUP($B345,'[3]POBLAC SIN ESSALUD CUADRO MANDO'!$G$3:$DY$188,116,0)</f>
        <v>21</v>
      </c>
      <c r="AK345" s="12">
        <f>VLOOKUP($B345,'[3]POBLAC SIN ESSALUD CUADRO MANDO'!$G$3:$DY$188,117,0)</f>
        <v>17</v>
      </c>
      <c r="AL345" s="12">
        <f>VLOOKUP($B345,'[3]POBLAC SIN ESSALUD CUADRO MANDO'!$G$3:$DY$188,118,0)</f>
        <v>15</v>
      </c>
      <c r="AM345" s="12">
        <f>VLOOKUP($B345,'[3]POBLAC SIN ESSALUD CUADRO MANDO'!$G$3:$DY$188,119,0)</f>
        <v>12</v>
      </c>
      <c r="AN345" s="12">
        <f>VLOOKUP($B345,'[3]POBLAC SIN ESSALUD CUADRO MANDO'!$G$3:$DY$188,120,0)</f>
        <v>10</v>
      </c>
      <c r="AO345" s="12">
        <f>VLOOKUP($B345,'[3]POBLAC SIN ESSALUD CUADRO MANDO'!$G$3:$DY$188,121,0)</f>
        <v>9</v>
      </c>
      <c r="AP345" s="12">
        <f>VLOOKUP($B345,'[3]POBLAC SIN ESSALUD CUADRO MANDO'!$G$3:$DY$188,122,0)</f>
        <v>9</v>
      </c>
      <c r="AQ345" s="74">
        <f>VLOOKUP($B345,'[4]POB-2019'!$K$6:$BD$190,42,0)</f>
        <v>228</v>
      </c>
      <c r="AR345" s="74">
        <f>VLOOKUP($B345,'[4]POB-2019'!$K$6:$BD$190,43,0)</f>
        <v>22</v>
      </c>
      <c r="AS345" s="74">
        <f>VLOOKUP($B345,'[4]POB-2019'!$K$6:$BD$190,44,0)</f>
        <v>22</v>
      </c>
      <c r="AT345" s="74">
        <f>VLOOKUP($B345,'[4]POB-2019'!$K$6:$BD$190,45,0)</f>
        <v>98</v>
      </c>
      <c r="AU345" s="12">
        <f>VLOOKUP($B345,'[3]POBLAC SIN ESSALUD CUADRO MANDO'!$G$3:$DY$188,123,0)</f>
        <v>6</v>
      </c>
    </row>
    <row r="346" spans="1:47" s="23" customFormat="1" ht="12">
      <c r="A346" s="58">
        <v>345</v>
      </c>
      <c r="B346" s="58">
        <v>4994</v>
      </c>
      <c r="C346" s="59" t="s">
        <v>1130</v>
      </c>
      <c r="D346" s="59" t="s">
        <v>723</v>
      </c>
      <c r="E346" s="59" t="s">
        <v>787</v>
      </c>
      <c r="F346" s="59" t="s">
        <v>797</v>
      </c>
      <c r="G346" s="12" t="s">
        <v>271</v>
      </c>
      <c r="H346" s="14">
        <f t="shared" si="99"/>
        <v>4994</v>
      </c>
      <c r="I346" s="14">
        <f t="shared" si="97"/>
        <v>740</v>
      </c>
      <c r="J346" s="12">
        <f>VLOOKUP($B346,'[3]POBLAC SIN ESSALUD CUADRO MANDO'!$G$3:$DY$188,2,0)</f>
        <v>10</v>
      </c>
      <c r="K346" s="12">
        <f>VLOOKUP($B346,'[3]POBLAC SIN ESSALUD CUADRO MANDO'!$G$3:$DY$188,3,0)</f>
        <v>10</v>
      </c>
      <c r="L346" s="12">
        <f>VLOOKUP($B346,'[3]POBLAC SIN ESSALUD CUADRO MANDO'!$G$3:$DY$188,4,0)</f>
        <v>11</v>
      </c>
      <c r="M346" s="12">
        <f>VLOOKUP($B346,'[3]POBLAC SIN ESSALUD CUADRO MANDO'!$G$3:$DY$188,5,0)</f>
        <v>12</v>
      </c>
      <c r="N346" s="12">
        <f>VLOOKUP($B346,'[3]POBLAC SIN ESSALUD CUADRO MANDO'!$G$3:$DY$188,6,0)</f>
        <v>9</v>
      </c>
      <c r="O346" s="12">
        <f>VLOOKUP($B346,'[3]POBLAC SIN ESSALUD CUADRO MANDO'!$G$3:$DY$188,7,0)</f>
        <v>13</v>
      </c>
      <c r="P346" s="12">
        <f>VLOOKUP($B346,'[3]POBLAC SIN ESSALUD CUADRO MANDO'!$G$3:$DY$188,8,0)</f>
        <v>13</v>
      </c>
      <c r="Q346" s="12">
        <f>VLOOKUP($B346,'[3]POBLAC SIN ESSALUD CUADRO MANDO'!$G$3:$DY$188,9,0)</f>
        <v>14</v>
      </c>
      <c r="R346" s="12">
        <f>VLOOKUP($B346,'[3]POBLAC SIN ESSALUD CUADRO MANDO'!$G$3:$DY$188,10,0)</f>
        <v>13</v>
      </c>
      <c r="S346" s="12">
        <f>VLOOKUP($B346,'[3]POBLAC SIN ESSALUD CUADRO MANDO'!$G$3:$DY$188,11,0)</f>
        <v>14</v>
      </c>
      <c r="T346" s="12">
        <f>VLOOKUP($B346,'[3]POBLAC SIN ESSALUD CUADRO MANDO'!$G$3:$DY$188,12,0)</f>
        <v>14</v>
      </c>
      <c r="U346" s="12">
        <f>VLOOKUP($B346,'[3]POBLAC SIN ESSALUD CUADRO MANDO'!$G$3:$DY$188,13,0)</f>
        <v>13</v>
      </c>
      <c r="V346" s="12">
        <f>VLOOKUP($B346,'[3]POBLAC SIN ESSALUD CUADRO MANDO'!$G$3:$DY$188,14,0)</f>
        <v>15</v>
      </c>
      <c r="W346" s="12">
        <f>VLOOKUP($B346,'[3]POBLAC SIN ESSALUD CUADRO MANDO'!$G$3:$DY$188,15,0)</f>
        <v>16</v>
      </c>
      <c r="X346" s="12">
        <f>VLOOKUP($B346,'[3]POBLAC SIN ESSALUD CUADRO MANDO'!$G$3:$DY$188,16,0)</f>
        <v>15</v>
      </c>
      <c r="Y346" s="12">
        <f>VLOOKUP($B346,'[3]POBLAC SIN ESSALUD CUADRO MANDO'!$G$3:$DY$188,17,0)</f>
        <v>14</v>
      </c>
      <c r="Z346" s="12">
        <f>VLOOKUP($B346,'[3]POBLAC SIN ESSALUD CUADRO MANDO'!$G$3:$DY$188,18,0)</f>
        <v>14</v>
      </c>
      <c r="AA346" s="12">
        <f>VLOOKUP($B346,'[3]POBLAC SIN ESSALUD CUADRO MANDO'!$G$3:$DY$188,19,0)</f>
        <v>14</v>
      </c>
      <c r="AB346" s="12">
        <f>VLOOKUP($B346,'[3]POBLAC SIN ESSALUD CUADRO MANDO'!$G$3:$DY$188,20,0)</f>
        <v>15</v>
      </c>
      <c r="AC346" s="12">
        <f>VLOOKUP($B346,'[3]POBLAC SIN ESSALUD CUADRO MANDO'!$G$3:$DY$188,21,0)</f>
        <v>14</v>
      </c>
      <c r="AD346" s="12">
        <f>VLOOKUP($B346,'[3]POBLAC SIN ESSALUD CUADRO MANDO'!$G$3:$DY$188,110,0)</f>
        <v>65</v>
      </c>
      <c r="AE346" s="12">
        <f>VLOOKUP($B346,'[3]POBLAC SIN ESSALUD CUADRO MANDO'!$G$3:$DY$188,111,0)</f>
        <v>58</v>
      </c>
      <c r="AF346" s="12">
        <f>VLOOKUP($B346,'[3]POBLAC SIN ESSALUD CUADRO MANDO'!$G$3:$DY$188,112,0)</f>
        <v>56</v>
      </c>
      <c r="AG346" s="12">
        <f>VLOOKUP($B346,'[3]POBLAC SIN ESSALUD CUADRO MANDO'!$G$3:$DY$188,113,0)</f>
        <v>54</v>
      </c>
      <c r="AH346" s="12">
        <f>VLOOKUP($B346,'[3]POBLAC SIN ESSALUD CUADRO MANDO'!$G$3:$DY$188,114,0)</f>
        <v>48</v>
      </c>
      <c r="AI346" s="12">
        <f>VLOOKUP($B346,'[3]POBLAC SIN ESSALUD CUADRO MANDO'!$G$3:$DY$188,115,0)</f>
        <v>41</v>
      </c>
      <c r="AJ346" s="12">
        <f>VLOOKUP($B346,'[3]POBLAC SIN ESSALUD CUADRO MANDO'!$G$3:$DY$188,116,0)</f>
        <v>34</v>
      </c>
      <c r="AK346" s="12">
        <f>VLOOKUP($B346,'[3]POBLAC SIN ESSALUD CUADRO MANDO'!$G$3:$DY$188,117,0)</f>
        <v>30</v>
      </c>
      <c r="AL346" s="12">
        <f>VLOOKUP($B346,'[3]POBLAC SIN ESSALUD CUADRO MANDO'!$G$3:$DY$188,118,0)</f>
        <v>25</v>
      </c>
      <c r="AM346" s="12">
        <f>VLOOKUP($B346,'[3]POBLAC SIN ESSALUD CUADRO MANDO'!$G$3:$DY$188,119,0)</f>
        <v>19</v>
      </c>
      <c r="AN346" s="12">
        <f>VLOOKUP($B346,'[3]POBLAC SIN ESSALUD CUADRO MANDO'!$G$3:$DY$188,120,0)</f>
        <v>16</v>
      </c>
      <c r="AO346" s="12">
        <f>VLOOKUP($B346,'[3]POBLAC SIN ESSALUD CUADRO MANDO'!$G$3:$DY$188,121,0)</f>
        <v>14</v>
      </c>
      <c r="AP346" s="12">
        <f>VLOOKUP($B346,'[3]POBLAC SIN ESSALUD CUADRO MANDO'!$G$3:$DY$188,122,0)</f>
        <v>17</v>
      </c>
      <c r="AQ346" s="74">
        <f>VLOOKUP($B346,'[4]POB-2019'!$K$6:$BD$190,42,0)</f>
        <v>377</v>
      </c>
      <c r="AR346" s="74">
        <f>VLOOKUP($B346,'[4]POB-2019'!$K$6:$BD$190,43,0)</f>
        <v>37</v>
      </c>
      <c r="AS346" s="74">
        <f>VLOOKUP($B346,'[4]POB-2019'!$K$6:$BD$190,44,0)</f>
        <v>36</v>
      </c>
      <c r="AT346" s="74">
        <f>VLOOKUP($B346,'[4]POB-2019'!$K$6:$BD$190,45,0)</f>
        <v>164</v>
      </c>
      <c r="AU346" s="12">
        <f>VLOOKUP($B346,'[3]POBLAC SIN ESSALUD CUADRO MANDO'!$G$3:$DY$188,123,0)</f>
        <v>9</v>
      </c>
    </row>
    <row r="347" spans="1:47" s="23" customFormat="1" ht="12">
      <c r="A347" s="58">
        <v>346</v>
      </c>
      <c r="B347" s="58">
        <v>7102</v>
      </c>
      <c r="C347" s="59" t="s">
        <v>1130</v>
      </c>
      <c r="D347" s="59" t="s">
        <v>723</v>
      </c>
      <c r="E347" s="59" t="s">
        <v>787</v>
      </c>
      <c r="F347" s="59" t="s">
        <v>798</v>
      </c>
      <c r="G347" s="12" t="s">
        <v>266</v>
      </c>
      <c r="H347" s="14">
        <f t="shared" si="99"/>
        <v>7102</v>
      </c>
      <c r="I347" s="14">
        <f t="shared" si="97"/>
        <v>317</v>
      </c>
      <c r="J347" s="12">
        <f>VLOOKUP($B347,'[3]POBLAC SIN ESSALUD CUADRO MANDO'!$G$3:$DY$188,2,0)</f>
        <v>4</v>
      </c>
      <c r="K347" s="12">
        <f>VLOOKUP($B347,'[3]POBLAC SIN ESSALUD CUADRO MANDO'!$G$3:$DY$188,3,0)</f>
        <v>5</v>
      </c>
      <c r="L347" s="12">
        <f>VLOOKUP($B347,'[3]POBLAC SIN ESSALUD CUADRO MANDO'!$G$3:$DY$188,4,0)</f>
        <v>3</v>
      </c>
      <c r="M347" s="12">
        <f>VLOOKUP($B347,'[3]POBLAC SIN ESSALUD CUADRO MANDO'!$G$3:$DY$188,5,0)</f>
        <v>5</v>
      </c>
      <c r="N347" s="12">
        <f>VLOOKUP($B347,'[3]POBLAC SIN ESSALUD CUADRO MANDO'!$G$3:$DY$188,6,0)</f>
        <v>5</v>
      </c>
      <c r="O347" s="12">
        <f>VLOOKUP($B347,'[3]POBLAC SIN ESSALUD CUADRO MANDO'!$G$3:$DY$188,7,0)</f>
        <v>6</v>
      </c>
      <c r="P347" s="12">
        <f>VLOOKUP($B347,'[3]POBLAC SIN ESSALUD CUADRO MANDO'!$G$3:$DY$188,8,0)</f>
        <v>6</v>
      </c>
      <c r="Q347" s="12">
        <f>VLOOKUP($B347,'[3]POBLAC SIN ESSALUD CUADRO MANDO'!$G$3:$DY$188,9,0)</f>
        <v>6</v>
      </c>
      <c r="R347" s="12">
        <f>VLOOKUP($B347,'[3]POBLAC SIN ESSALUD CUADRO MANDO'!$G$3:$DY$188,10,0)</f>
        <v>6</v>
      </c>
      <c r="S347" s="12">
        <f>VLOOKUP($B347,'[3]POBLAC SIN ESSALUD CUADRO MANDO'!$G$3:$DY$188,11,0)</f>
        <v>6</v>
      </c>
      <c r="T347" s="12">
        <f>VLOOKUP($B347,'[3]POBLAC SIN ESSALUD CUADRO MANDO'!$G$3:$DY$188,12,0)</f>
        <v>6</v>
      </c>
      <c r="U347" s="12">
        <f>VLOOKUP($B347,'[3]POBLAC SIN ESSALUD CUADRO MANDO'!$G$3:$DY$188,13,0)</f>
        <v>6</v>
      </c>
      <c r="V347" s="12">
        <f>VLOOKUP($B347,'[3]POBLAC SIN ESSALUD CUADRO MANDO'!$G$3:$DY$188,14,0)</f>
        <v>7</v>
      </c>
      <c r="W347" s="12">
        <f>VLOOKUP($B347,'[3]POBLAC SIN ESSALUD CUADRO MANDO'!$G$3:$DY$188,15,0)</f>
        <v>7</v>
      </c>
      <c r="X347" s="12">
        <f>VLOOKUP($B347,'[3]POBLAC SIN ESSALUD CUADRO MANDO'!$G$3:$DY$188,16,0)</f>
        <v>6</v>
      </c>
      <c r="Y347" s="12">
        <f>VLOOKUP($B347,'[3]POBLAC SIN ESSALUD CUADRO MANDO'!$G$3:$DY$188,17,0)</f>
        <v>6</v>
      </c>
      <c r="Z347" s="12">
        <f>VLOOKUP($B347,'[3]POBLAC SIN ESSALUD CUADRO MANDO'!$G$3:$DY$188,18,0)</f>
        <v>6</v>
      </c>
      <c r="AA347" s="12">
        <f>VLOOKUP($B347,'[3]POBLAC SIN ESSALUD CUADRO MANDO'!$G$3:$DY$188,19,0)</f>
        <v>6</v>
      </c>
      <c r="AB347" s="12">
        <f>VLOOKUP($B347,'[3]POBLAC SIN ESSALUD CUADRO MANDO'!$G$3:$DY$188,20,0)</f>
        <v>6</v>
      </c>
      <c r="AC347" s="12">
        <f>VLOOKUP($B347,'[3]POBLAC SIN ESSALUD CUADRO MANDO'!$G$3:$DY$188,21,0)</f>
        <v>6</v>
      </c>
      <c r="AD347" s="12">
        <f>VLOOKUP($B347,'[3]POBLAC SIN ESSALUD CUADRO MANDO'!$G$3:$DY$188,110,0)</f>
        <v>29</v>
      </c>
      <c r="AE347" s="12">
        <f>VLOOKUP($B347,'[3]POBLAC SIN ESSALUD CUADRO MANDO'!$G$3:$DY$188,111,0)</f>
        <v>25</v>
      </c>
      <c r="AF347" s="12">
        <f>VLOOKUP($B347,'[3]POBLAC SIN ESSALUD CUADRO MANDO'!$G$3:$DY$188,112,0)</f>
        <v>25</v>
      </c>
      <c r="AG347" s="12">
        <f>VLOOKUP($B347,'[3]POBLAC SIN ESSALUD CUADRO MANDO'!$G$3:$DY$188,113,0)</f>
        <v>23</v>
      </c>
      <c r="AH347" s="12">
        <f>VLOOKUP($B347,'[3]POBLAC SIN ESSALUD CUADRO MANDO'!$G$3:$DY$188,114,0)</f>
        <v>20</v>
      </c>
      <c r="AI347" s="12">
        <f>VLOOKUP($B347,'[3]POBLAC SIN ESSALUD CUADRO MANDO'!$G$3:$DY$188,115,0)</f>
        <v>18</v>
      </c>
      <c r="AJ347" s="12">
        <f>VLOOKUP($B347,'[3]POBLAC SIN ESSALUD CUADRO MANDO'!$G$3:$DY$188,116,0)</f>
        <v>15</v>
      </c>
      <c r="AK347" s="12">
        <f>VLOOKUP($B347,'[3]POBLAC SIN ESSALUD CUADRO MANDO'!$G$3:$DY$188,117,0)</f>
        <v>12</v>
      </c>
      <c r="AL347" s="12">
        <f>VLOOKUP($B347,'[3]POBLAC SIN ESSALUD CUADRO MANDO'!$G$3:$DY$188,118,0)</f>
        <v>10</v>
      </c>
      <c r="AM347" s="12">
        <f>VLOOKUP($B347,'[3]POBLAC SIN ESSALUD CUADRO MANDO'!$G$3:$DY$188,119,0)</f>
        <v>9</v>
      </c>
      <c r="AN347" s="12">
        <f>VLOOKUP($B347,'[3]POBLAC SIN ESSALUD CUADRO MANDO'!$G$3:$DY$188,120,0)</f>
        <v>6</v>
      </c>
      <c r="AO347" s="12">
        <f>VLOOKUP($B347,'[3]POBLAC SIN ESSALUD CUADRO MANDO'!$G$3:$DY$188,121,0)</f>
        <v>5</v>
      </c>
      <c r="AP347" s="12">
        <f>VLOOKUP($B347,'[3]POBLAC SIN ESSALUD CUADRO MANDO'!$G$3:$DY$188,122,0)</f>
        <v>6</v>
      </c>
      <c r="AQ347" s="74">
        <f>VLOOKUP($B347,'[4]POB-2019'!$K$6:$BD$190,42,0)</f>
        <v>162</v>
      </c>
      <c r="AR347" s="74">
        <f>VLOOKUP($B347,'[4]POB-2019'!$K$6:$BD$190,43,0)</f>
        <v>16</v>
      </c>
      <c r="AS347" s="74">
        <f>VLOOKUP($B347,'[4]POB-2019'!$K$6:$BD$190,44,0)</f>
        <v>15</v>
      </c>
      <c r="AT347" s="74">
        <f>VLOOKUP($B347,'[4]POB-2019'!$K$6:$BD$190,45,0)</f>
        <v>71</v>
      </c>
      <c r="AU347" s="12">
        <f>VLOOKUP($B347,'[3]POBLAC SIN ESSALUD CUADRO MANDO'!$G$3:$DY$188,123,0)</f>
        <v>4</v>
      </c>
    </row>
    <row r="348" spans="1:47" s="23" customFormat="1" ht="12">
      <c r="A348" s="58">
        <v>347</v>
      </c>
      <c r="B348" s="58">
        <v>7752</v>
      </c>
      <c r="C348" s="59" t="s">
        <v>1130</v>
      </c>
      <c r="D348" s="59" t="s">
        <v>723</v>
      </c>
      <c r="E348" s="59" t="s">
        <v>787</v>
      </c>
      <c r="F348" s="59" t="s">
        <v>799</v>
      </c>
      <c r="G348" s="12" t="s">
        <v>266</v>
      </c>
      <c r="H348" s="14">
        <f t="shared" si="99"/>
        <v>7752</v>
      </c>
      <c r="I348" s="14">
        <f t="shared" si="97"/>
        <v>684</v>
      </c>
      <c r="J348" s="12">
        <f>VLOOKUP($B348,'[3]POBLAC SIN ESSALUD CUADRO MANDO'!$G$3:$DY$188,2,0)</f>
        <v>9</v>
      </c>
      <c r="K348" s="12">
        <f>VLOOKUP($B348,'[3]POBLAC SIN ESSALUD CUADRO MANDO'!$G$3:$DY$188,3,0)</f>
        <v>7</v>
      </c>
      <c r="L348" s="12">
        <f>VLOOKUP($B348,'[3]POBLAC SIN ESSALUD CUADRO MANDO'!$G$3:$DY$188,4,0)</f>
        <v>9</v>
      </c>
      <c r="M348" s="12">
        <f>VLOOKUP($B348,'[3]POBLAC SIN ESSALUD CUADRO MANDO'!$G$3:$DY$188,5,0)</f>
        <v>11</v>
      </c>
      <c r="N348" s="12">
        <f>VLOOKUP($B348,'[3]POBLAC SIN ESSALUD CUADRO MANDO'!$G$3:$DY$188,6,0)</f>
        <v>10</v>
      </c>
      <c r="O348" s="12">
        <f>VLOOKUP($B348,'[3]POBLAC SIN ESSALUD CUADRO MANDO'!$G$3:$DY$188,7,0)</f>
        <v>12</v>
      </c>
      <c r="P348" s="12">
        <f>VLOOKUP($B348,'[3]POBLAC SIN ESSALUD CUADRO MANDO'!$G$3:$DY$188,8,0)</f>
        <v>13</v>
      </c>
      <c r="Q348" s="12">
        <f>VLOOKUP($B348,'[3]POBLAC SIN ESSALUD CUADRO MANDO'!$G$3:$DY$188,9,0)</f>
        <v>13</v>
      </c>
      <c r="R348" s="12">
        <f>VLOOKUP($B348,'[3]POBLAC SIN ESSALUD CUADRO MANDO'!$G$3:$DY$188,10,0)</f>
        <v>13</v>
      </c>
      <c r="S348" s="12">
        <f>VLOOKUP($B348,'[3]POBLAC SIN ESSALUD CUADRO MANDO'!$G$3:$DY$188,11,0)</f>
        <v>13</v>
      </c>
      <c r="T348" s="12">
        <f>VLOOKUP($B348,'[3]POBLAC SIN ESSALUD CUADRO MANDO'!$G$3:$DY$188,12,0)</f>
        <v>13</v>
      </c>
      <c r="U348" s="12">
        <f>VLOOKUP($B348,'[3]POBLAC SIN ESSALUD CUADRO MANDO'!$G$3:$DY$188,13,0)</f>
        <v>13</v>
      </c>
      <c r="V348" s="12">
        <f>VLOOKUP($B348,'[3]POBLAC SIN ESSALUD CUADRO MANDO'!$G$3:$DY$188,14,0)</f>
        <v>14</v>
      </c>
      <c r="W348" s="12">
        <f>VLOOKUP($B348,'[3]POBLAC SIN ESSALUD CUADRO MANDO'!$G$3:$DY$188,15,0)</f>
        <v>15</v>
      </c>
      <c r="X348" s="12">
        <f>VLOOKUP($B348,'[3]POBLAC SIN ESSALUD CUADRO MANDO'!$G$3:$DY$188,16,0)</f>
        <v>14</v>
      </c>
      <c r="Y348" s="12">
        <f>VLOOKUP($B348,'[3]POBLAC SIN ESSALUD CUADRO MANDO'!$G$3:$DY$188,17,0)</f>
        <v>13</v>
      </c>
      <c r="Z348" s="12">
        <f>VLOOKUP($B348,'[3]POBLAC SIN ESSALUD CUADRO MANDO'!$G$3:$DY$188,18,0)</f>
        <v>13</v>
      </c>
      <c r="AA348" s="12">
        <f>VLOOKUP($B348,'[3]POBLAC SIN ESSALUD CUADRO MANDO'!$G$3:$DY$188,19,0)</f>
        <v>13</v>
      </c>
      <c r="AB348" s="12">
        <f>VLOOKUP($B348,'[3]POBLAC SIN ESSALUD CUADRO MANDO'!$G$3:$DY$188,20,0)</f>
        <v>14</v>
      </c>
      <c r="AC348" s="12">
        <f>VLOOKUP($B348,'[3]POBLAC SIN ESSALUD CUADRO MANDO'!$G$3:$DY$188,21,0)</f>
        <v>13</v>
      </c>
      <c r="AD348" s="12">
        <f>VLOOKUP($B348,'[3]POBLAC SIN ESSALUD CUADRO MANDO'!$G$3:$DY$188,110,0)</f>
        <v>61</v>
      </c>
      <c r="AE348" s="12">
        <f>VLOOKUP($B348,'[3]POBLAC SIN ESSALUD CUADRO MANDO'!$G$3:$DY$188,111,0)</f>
        <v>54</v>
      </c>
      <c r="AF348" s="12">
        <f>VLOOKUP($B348,'[3]POBLAC SIN ESSALUD CUADRO MANDO'!$G$3:$DY$188,112,0)</f>
        <v>51</v>
      </c>
      <c r="AG348" s="12">
        <f>VLOOKUP($B348,'[3]POBLAC SIN ESSALUD CUADRO MANDO'!$G$3:$DY$188,113,0)</f>
        <v>49</v>
      </c>
      <c r="AH348" s="12">
        <f>VLOOKUP($B348,'[3]POBLAC SIN ESSALUD CUADRO MANDO'!$G$3:$DY$188,114,0)</f>
        <v>43</v>
      </c>
      <c r="AI348" s="12">
        <f>VLOOKUP($B348,'[3]POBLAC SIN ESSALUD CUADRO MANDO'!$G$3:$DY$188,115,0)</f>
        <v>38</v>
      </c>
      <c r="AJ348" s="12">
        <f>VLOOKUP($B348,'[3]POBLAC SIN ESSALUD CUADRO MANDO'!$G$3:$DY$188,116,0)</f>
        <v>33</v>
      </c>
      <c r="AK348" s="12">
        <f>VLOOKUP($B348,'[3]POBLAC SIN ESSALUD CUADRO MANDO'!$G$3:$DY$188,117,0)</f>
        <v>26</v>
      </c>
      <c r="AL348" s="12">
        <f>VLOOKUP($B348,'[3]POBLAC SIN ESSALUD CUADRO MANDO'!$G$3:$DY$188,118,0)</f>
        <v>22</v>
      </c>
      <c r="AM348" s="12">
        <f>VLOOKUP($B348,'[3]POBLAC SIN ESSALUD CUADRO MANDO'!$G$3:$DY$188,119,0)</f>
        <v>18</v>
      </c>
      <c r="AN348" s="12">
        <f>VLOOKUP($B348,'[3]POBLAC SIN ESSALUD CUADRO MANDO'!$G$3:$DY$188,120,0)</f>
        <v>16</v>
      </c>
      <c r="AO348" s="12">
        <f>VLOOKUP($B348,'[3]POBLAC SIN ESSALUD CUADRO MANDO'!$G$3:$DY$188,121,0)</f>
        <v>12</v>
      </c>
      <c r="AP348" s="12">
        <f>VLOOKUP($B348,'[3]POBLAC SIN ESSALUD CUADRO MANDO'!$G$3:$DY$188,122,0)</f>
        <v>16</v>
      </c>
      <c r="AQ348" s="74">
        <f>VLOOKUP($B348,'[4]POB-2019'!$K$6:$BD$190,42,0)</f>
        <v>349</v>
      </c>
      <c r="AR348" s="74">
        <f>VLOOKUP($B348,'[4]POB-2019'!$K$6:$BD$190,43,0)</f>
        <v>35</v>
      </c>
      <c r="AS348" s="74">
        <f>VLOOKUP($B348,'[4]POB-2019'!$K$6:$BD$190,44,0)</f>
        <v>34</v>
      </c>
      <c r="AT348" s="74">
        <f>VLOOKUP($B348,'[4]POB-2019'!$K$6:$BD$190,45,0)</f>
        <v>151</v>
      </c>
      <c r="AU348" s="12">
        <f>VLOOKUP($B348,'[3]POBLAC SIN ESSALUD CUADRO MANDO'!$G$3:$DY$188,123,0)</f>
        <v>8</v>
      </c>
    </row>
    <row r="349" spans="1:47" s="23" customFormat="1" ht="12">
      <c r="A349" s="54">
        <v>348</v>
      </c>
      <c r="B349" s="54"/>
      <c r="C349" s="55" t="s">
        <v>1130</v>
      </c>
      <c r="D349" s="55" t="s">
        <v>723</v>
      </c>
      <c r="E349" s="55" t="s">
        <v>800</v>
      </c>
      <c r="F349" s="55" t="s">
        <v>800</v>
      </c>
      <c r="G349" s="11" t="s">
        <v>1214</v>
      </c>
      <c r="H349" s="29"/>
      <c r="I349" s="29">
        <f t="shared" si="97"/>
        <v>13360</v>
      </c>
      <c r="J349" s="11">
        <f>SUM(J350:J369)</f>
        <v>185</v>
      </c>
      <c r="K349" s="11">
        <f t="shared" ref="K349:AU349" si="100">SUM(K350:K369)</f>
        <v>193</v>
      </c>
      <c r="L349" s="11">
        <f t="shared" si="100"/>
        <v>192</v>
      </c>
      <c r="M349" s="11">
        <f t="shared" si="100"/>
        <v>211</v>
      </c>
      <c r="N349" s="11">
        <f t="shared" si="100"/>
        <v>203</v>
      </c>
      <c r="O349" s="11">
        <f t="shared" si="100"/>
        <v>236</v>
      </c>
      <c r="P349" s="11">
        <f t="shared" si="100"/>
        <v>243</v>
      </c>
      <c r="Q349" s="11">
        <f t="shared" si="100"/>
        <v>257</v>
      </c>
      <c r="R349" s="11">
        <f t="shared" si="100"/>
        <v>242</v>
      </c>
      <c r="S349" s="11">
        <f t="shared" si="100"/>
        <v>253</v>
      </c>
      <c r="T349" s="11">
        <f t="shared" si="100"/>
        <v>248</v>
      </c>
      <c r="U349" s="11">
        <f t="shared" si="100"/>
        <v>243</v>
      </c>
      <c r="V349" s="11">
        <f t="shared" si="100"/>
        <v>279</v>
      </c>
      <c r="W349" s="11">
        <f t="shared" si="100"/>
        <v>290</v>
      </c>
      <c r="X349" s="11">
        <f t="shared" si="100"/>
        <v>263</v>
      </c>
      <c r="Y349" s="11">
        <f t="shared" si="100"/>
        <v>257</v>
      </c>
      <c r="Z349" s="11">
        <f t="shared" si="100"/>
        <v>258</v>
      </c>
      <c r="AA349" s="11">
        <f t="shared" si="100"/>
        <v>256</v>
      </c>
      <c r="AB349" s="11">
        <f t="shared" si="100"/>
        <v>265</v>
      </c>
      <c r="AC349" s="11">
        <f t="shared" si="100"/>
        <v>254</v>
      </c>
      <c r="AD349" s="11">
        <f t="shared" si="100"/>
        <v>1177</v>
      </c>
      <c r="AE349" s="11">
        <f t="shared" si="100"/>
        <v>1057</v>
      </c>
      <c r="AF349" s="11">
        <f t="shared" si="100"/>
        <v>992</v>
      </c>
      <c r="AG349" s="11">
        <f t="shared" si="100"/>
        <v>972</v>
      </c>
      <c r="AH349" s="11">
        <f t="shared" si="100"/>
        <v>855</v>
      </c>
      <c r="AI349" s="11">
        <f t="shared" si="100"/>
        <v>739</v>
      </c>
      <c r="AJ349" s="11">
        <f t="shared" si="100"/>
        <v>635</v>
      </c>
      <c r="AK349" s="11">
        <f t="shared" si="100"/>
        <v>511</v>
      </c>
      <c r="AL349" s="11">
        <f t="shared" si="100"/>
        <v>432</v>
      </c>
      <c r="AM349" s="11">
        <f t="shared" si="100"/>
        <v>342</v>
      </c>
      <c r="AN349" s="11">
        <f t="shared" si="100"/>
        <v>283</v>
      </c>
      <c r="AO349" s="11">
        <f t="shared" si="100"/>
        <v>245</v>
      </c>
      <c r="AP349" s="11">
        <f t="shared" si="100"/>
        <v>292</v>
      </c>
      <c r="AQ349" s="11">
        <f t="shared" si="100"/>
        <v>6813</v>
      </c>
      <c r="AR349" s="11">
        <f t="shared" si="100"/>
        <v>675</v>
      </c>
      <c r="AS349" s="11">
        <f t="shared" si="100"/>
        <v>658</v>
      </c>
      <c r="AT349" s="11">
        <f t="shared" si="100"/>
        <v>2955</v>
      </c>
      <c r="AU349" s="11">
        <f t="shared" si="100"/>
        <v>188</v>
      </c>
    </row>
    <row r="350" spans="1:47" s="23" customFormat="1" ht="12">
      <c r="A350" s="58">
        <v>349</v>
      </c>
      <c r="B350" s="58">
        <v>6857</v>
      </c>
      <c r="C350" s="59" t="s">
        <v>1130</v>
      </c>
      <c r="D350" s="59" t="s">
        <v>723</v>
      </c>
      <c r="E350" s="59" t="s">
        <v>800</v>
      </c>
      <c r="F350" s="59" t="s">
        <v>801</v>
      </c>
      <c r="G350" s="12" t="s">
        <v>283</v>
      </c>
      <c r="H350" s="14">
        <f t="shared" ref="H350:H369" si="101">B350</f>
        <v>6857</v>
      </c>
      <c r="I350" s="14">
        <f t="shared" si="97"/>
        <v>2541</v>
      </c>
      <c r="J350" s="12">
        <f>VLOOKUP($B350,'[3]POBLAC SIN ESSALUD CUADRO MANDO'!$G$3:$DY$188,2,0)</f>
        <v>54</v>
      </c>
      <c r="K350" s="12">
        <f>VLOOKUP($B350,'[3]POBLAC SIN ESSALUD CUADRO MANDO'!$G$3:$DY$188,3,0)</f>
        <v>54</v>
      </c>
      <c r="L350" s="12">
        <f>VLOOKUP($B350,'[3]POBLAC SIN ESSALUD CUADRO MANDO'!$G$3:$DY$188,4,0)</f>
        <v>41</v>
      </c>
      <c r="M350" s="12">
        <f>VLOOKUP($B350,'[3]POBLAC SIN ESSALUD CUADRO MANDO'!$G$3:$DY$188,5,0)</f>
        <v>39</v>
      </c>
      <c r="N350" s="12">
        <f>VLOOKUP($B350,'[3]POBLAC SIN ESSALUD CUADRO MANDO'!$G$3:$DY$188,6,0)</f>
        <v>42</v>
      </c>
      <c r="O350" s="12">
        <f>VLOOKUP($B350,'[3]POBLAC SIN ESSALUD CUADRO MANDO'!$G$3:$DY$188,7,0)</f>
        <v>44</v>
      </c>
      <c r="P350" s="12">
        <f>VLOOKUP($B350,'[3]POBLAC SIN ESSALUD CUADRO MANDO'!$G$3:$DY$188,8,0)</f>
        <v>45</v>
      </c>
      <c r="Q350" s="12">
        <f>VLOOKUP($B350,'[3]POBLAC SIN ESSALUD CUADRO MANDO'!$G$3:$DY$188,9,0)</f>
        <v>48</v>
      </c>
      <c r="R350" s="12">
        <f>VLOOKUP($B350,'[3]POBLAC SIN ESSALUD CUADRO MANDO'!$G$3:$DY$188,10,0)</f>
        <v>45</v>
      </c>
      <c r="S350" s="12">
        <f>VLOOKUP($B350,'[3]POBLAC SIN ESSALUD CUADRO MANDO'!$G$3:$DY$188,11,0)</f>
        <v>47</v>
      </c>
      <c r="T350" s="12">
        <f>VLOOKUP($B350,'[3]POBLAC SIN ESSALUD CUADRO MANDO'!$G$3:$DY$188,12,0)</f>
        <v>46</v>
      </c>
      <c r="U350" s="12">
        <f>VLOOKUP($B350,'[3]POBLAC SIN ESSALUD CUADRO MANDO'!$G$3:$DY$188,13,0)</f>
        <v>45</v>
      </c>
      <c r="V350" s="12">
        <f>VLOOKUP($B350,'[3]POBLAC SIN ESSALUD CUADRO MANDO'!$G$3:$DY$188,14,0)</f>
        <v>52</v>
      </c>
      <c r="W350" s="12">
        <f>VLOOKUP($B350,'[3]POBLAC SIN ESSALUD CUADRO MANDO'!$G$3:$DY$188,15,0)</f>
        <v>54</v>
      </c>
      <c r="X350" s="12">
        <f>VLOOKUP($B350,'[3]POBLAC SIN ESSALUD CUADRO MANDO'!$G$3:$DY$188,16,0)</f>
        <v>49</v>
      </c>
      <c r="Y350" s="12">
        <f>VLOOKUP($B350,'[3]POBLAC SIN ESSALUD CUADRO MANDO'!$G$3:$DY$188,17,0)</f>
        <v>48</v>
      </c>
      <c r="Z350" s="12">
        <f>VLOOKUP($B350,'[3]POBLAC SIN ESSALUD CUADRO MANDO'!$G$3:$DY$188,18,0)</f>
        <v>48</v>
      </c>
      <c r="AA350" s="12">
        <f>VLOOKUP($B350,'[3]POBLAC SIN ESSALUD CUADRO MANDO'!$G$3:$DY$188,19,0)</f>
        <v>48</v>
      </c>
      <c r="AB350" s="12">
        <f>VLOOKUP($B350,'[3]POBLAC SIN ESSALUD CUADRO MANDO'!$G$3:$DY$188,20,0)</f>
        <v>50</v>
      </c>
      <c r="AC350" s="12">
        <f>VLOOKUP($B350,'[3]POBLAC SIN ESSALUD CUADRO MANDO'!$G$3:$DY$188,21,0)</f>
        <v>47</v>
      </c>
      <c r="AD350" s="12">
        <f>VLOOKUP($B350,'[3]POBLAC SIN ESSALUD CUADRO MANDO'!$G$3:$DY$188,110,0)</f>
        <v>220</v>
      </c>
      <c r="AE350" s="12">
        <f>VLOOKUP($B350,'[3]POBLAC SIN ESSALUD CUADRO MANDO'!$G$3:$DY$188,111,0)</f>
        <v>197</v>
      </c>
      <c r="AF350" s="12">
        <f>VLOOKUP($B350,'[3]POBLAC SIN ESSALUD CUADRO MANDO'!$G$3:$DY$188,112,0)</f>
        <v>185</v>
      </c>
      <c r="AG350" s="12">
        <f>VLOOKUP($B350,'[3]POBLAC SIN ESSALUD CUADRO MANDO'!$G$3:$DY$188,113,0)</f>
        <v>181</v>
      </c>
      <c r="AH350" s="12">
        <f>VLOOKUP($B350,'[3]POBLAC SIN ESSALUD CUADRO MANDO'!$G$3:$DY$188,114,0)</f>
        <v>159</v>
      </c>
      <c r="AI350" s="12">
        <f>VLOOKUP($B350,'[3]POBLAC SIN ESSALUD CUADRO MANDO'!$G$3:$DY$188,115,0)</f>
        <v>139</v>
      </c>
      <c r="AJ350" s="12">
        <f>VLOOKUP($B350,'[3]POBLAC SIN ESSALUD CUADRO MANDO'!$G$3:$DY$188,116,0)</f>
        <v>117</v>
      </c>
      <c r="AK350" s="12">
        <f>VLOOKUP($B350,'[3]POBLAC SIN ESSALUD CUADRO MANDO'!$G$3:$DY$188,117,0)</f>
        <v>96</v>
      </c>
      <c r="AL350" s="12">
        <f>VLOOKUP($B350,'[3]POBLAC SIN ESSALUD CUADRO MANDO'!$G$3:$DY$188,118,0)</f>
        <v>80</v>
      </c>
      <c r="AM350" s="12">
        <f>VLOOKUP($B350,'[3]POBLAC SIN ESSALUD CUADRO MANDO'!$G$3:$DY$188,119,0)</f>
        <v>64</v>
      </c>
      <c r="AN350" s="12">
        <f>VLOOKUP($B350,'[3]POBLAC SIN ESSALUD CUADRO MANDO'!$G$3:$DY$188,120,0)</f>
        <v>54</v>
      </c>
      <c r="AO350" s="12">
        <f>VLOOKUP($B350,'[3]POBLAC SIN ESSALUD CUADRO MANDO'!$G$3:$DY$188,121,0)</f>
        <v>46</v>
      </c>
      <c r="AP350" s="12">
        <f>VLOOKUP($B350,'[3]POBLAC SIN ESSALUD CUADRO MANDO'!$G$3:$DY$188,122,0)</f>
        <v>57</v>
      </c>
      <c r="AQ350" s="74">
        <f>VLOOKUP($B350,'[4]POB-2019'!$K$6:$BD$190,42,0)</f>
        <v>1296</v>
      </c>
      <c r="AR350" s="74">
        <f>VLOOKUP($B350,'[4]POB-2019'!$K$6:$BD$190,43,0)</f>
        <v>125</v>
      </c>
      <c r="AS350" s="74">
        <f>VLOOKUP($B350,'[4]POB-2019'!$K$6:$BD$190,44,0)</f>
        <v>123</v>
      </c>
      <c r="AT350" s="74">
        <f>VLOOKUP($B350,'[4]POB-2019'!$K$6:$BD$190,45,0)</f>
        <v>551</v>
      </c>
      <c r="AU350" s="12">
        <f>VLOOKUP($B350,'[3]POBLAC SIN ESSALUD CUADRO MANDO'!$G$3:$DY$188,123,0)</f>
        <v>55</v>
      </c>
    </row>
    <row r="351" spans="1:47" s="23" customFormat="1" ht="12">
      <c r="A351" s="58">
        <v>350</v>
      </c>
      <c r="B351" s="58">
        <v>4987</v>
      </c>
      <c r="C351" s="59" t="s">
        <v>1130</v>
      </c>
      <c r="D351" s="59" t="s">
        <v>723</v>
      </c>
      <c r="E351" s="59" t="s">
        <v>800</v>
      </c>
      <c r="F351" s="59" t="s">
        <v>802</v>
      </c>
      <c r="G351" s="12" t="s">
        <v>283</v>
      </c>
      <c r="H351" s="14">
        <f t="shared" si="101"/>
        <v>4987</v>
      </c>
      <c r="I351" s="14">
        <f t="shared" si="97"/>
        <v>1218</v>
      </c>
      <c r="J351" s="12">
        <f>VLOOKUP($B351,'[3]POBLAC SIN ESSALUD CUADRO MANDO'!$G$3:$DY$188,2,0)</f>
        <v>16</v>
      </c>
      <c r="K351" s="12">
        <f>VLOOKUP($B351,'[3]POBLAC SIN ESSALUD CUADRO MANDO'!$G$3:$DY$188,3,0)</f>
        <v>16</v>
      </c>
      <c r="L351" s="12">
        <f>VLOOKUP($B351,'[3]POBLAC SIN ESSALUD CUADRO MANDO'!$G$3:$DY$188,4,0)</f>
        <v>18</v>
      </c>
      <c r="M351" s="12">
        <f>VLOOKUP($B351,'[3]POBLAC SIN ESSALUD CUADRO MANDO'!$G$3:$DY$188,5,0)</f>
        <v>19</v>
      </c>
      <c r="N351" s="12">
        <f>VLOOKUP($B351,'[3]POBLAC SIN ESSALUD CUADRO MANDO'!$G$3:$DY$188,6,0)</f>
        <v>21</v>
      </c>
      <c r="O351" s="12">
        <f>VLOOKUP($B351,'[3]POBLAC SIN ESSALUD CUADRO MANDO'!$G$3:$DY$188,7,0)</f>
        <v>22</v>
      </c>
      <c r="P351" s="12">
        <f>VLOOKUP($B351,'[3]POBLAC SIN ESSALUD CUADRO MANDO'!$G$3:$DY$188,8,0)</f>
        <v>22</v>
      </c>
      <c r="Q351" s="12">
        <f>VLOOKUP($B351,'[3]POBLAC SIN ESSALUD CUADRO MANDO'!$G$3:$DY$188,9,0)</f>
        <v>23</v>
      </c>
      <c r="R351" s="12">
        <f>VLOOKUP($B351,'[3]POBLAC SIN ESSALUD CUADRO MANDO'!$G$3:$DY$188,10,0)</f>
        <v>22</v>
      </c>
      <c r="S351" s="12">
        <f>VLOOKUP($B351,'[3]POBLAC SIN ESSALUD CUADRO MANDO'!$G$3:$DY$188,11,0)</f>
        <v>23</v>
      </c>
      <c r="T351" s="12">
        <f>VLOOKUP($B351,'[3]POBLAC SIN ESSALUD CUADRO MANDO'!$G$3:$DY$188,12,0)</f>
        <v>22</v>
      </c>
      <c r="U351" s="12">
        <f>VLOOKUP($B351,'[3]POBLAC SIN ESSALUD CUADRO MANDO'!$G$3:$DY$188,13,0)</f>
        <v>22</v>
      </c>
      <c r="V351" s="12">
        <f>VLOOKUP($B351,'[3]POBLAC SIN ESSALUD CUADRO MANDO'!$G$3:$DY$188,14,0)</f>
        <v>25</v>
      </c>
      <c r="W351" s="12">
        <f>VLOOKUP($B351,'[3]POBLAC SIN ESSALUD CUADRO MANDO'!$G$3:$DY$188,15,0)</f>
        <v>26</v>
      </c>
      <c r="X351" s="12">
        <f>VLOOKUP($B351,'[3]POBLAC SIN ESSALUD CUADRO MANDO'!$G$3:$DY$188,16,0)</f>
        <v>24</v>
      </c>
      <c r="Y351" s="12">
        <f>VLOOKUP($B351,'[3]POBLAC SIN ESSALUD CUADRO MANDO'!$G$3:$DY$188,17,0)</f>
        <v>23</v>
      </c>
      <c r="Z351" s="12">
        <f>VLOOKUP($B351,'[3]POBLAC SIN ESSALUD CUADRO MANDO'!$G$3:$DY$188,18,0)</f>
        <v>24</v>
      </c>
      <c r="AA351" s="12">
        <f>VLOOKUP($B351,'[3]POBLAC SIN ESSALUD CUADRO MANDO'!$G$3:$DY$188,19,0)</f>
        <v>23</v>
      </c>
      <c r="AB351" s="12">
        <f>VLOOKUP($B351,'[3]POBLAC SIN ESSALUD CUADRO MANDO'!$G$3:$DY$188,20,0)</f>
        <v>24</v>
      </c>
      <c r="AC351" s="12">
        <f>VLOOKUP($B351,'[3]POBLAC SIN ESSALUD CUADRO MANDO'!$G$3:$DY$188,21,0)</f>
        <v>23</v>
      </c>
      <c r="AD351" s="12">
        <f>VLOOKUP($B351,'[3]POBLAC SIN ESSALUD CUADRO MANDO'!$G$3:$DY$188,110,0)</f>
        <v>106</v>
      </c>
      <c r="AE351" s="12">
        <f>VLOOKUP($B351,'[3]POBLAC SIN ESSALUD CUADRO MANDO'!$G$3:$DY$188,111,0)</f>
        <v>97</v>
      </c>
      <c r="AF351" s="12">
        <f>VLOOKUP($B351,'[3]POBLAC SIN ESSALUD CUADRO MANDO'!$G$3:$DY$188,112,0)</f>
        <v>91</v>
      </c>
      <c r="AG351" s="12">
        <f>VLOOKUP($B351,'[3]POBLAC SIN ESSALUD CUADRO MANDO'!$G$3:$DY$188,113,0)</f>
        <v>88</v>
      </c>
      <c r="AH351" s="12">
        <f>VLOOKUP($B351,'[3]POBLAC SIN ESSALUD CUADRO MANDO'!$G$3:$DY$188,114,0)</f>
        <v>77</v>
      </c>
      <c r="AI351" s="12">
        <f>VLOOKUP($B351,'[3]POBLAC SIN ESSALUD CUADRO MANDO'!$G$3:$DY$188,115,0)</f>
        <v>68</v>
      </c>
      <c r="AJ351" s="12">
        <f>VLOOKUP($B351,'[3]POBLAC SIN ESSALUD CUADRO MANDO'!$G$3:$DY$188,116,0)</f>
        <v>59</v>
      </c>
      <c r="AK351" s="12">
        <f>VLOOKUP($B351,'[3]POBLAC SIN ESSALUD CUADRO MANDO'!$G$3:$DY$188,117,0)</f>
        <v>47</v>
      </c>
      <c r="AL351" s="12">
        <f>VLOOKUP($B351,'[3]POBLAC SIN ESSALUD CUADRO MANDO'!$G$3:$DY$188,118,0)</f>
        <v>40</v>
      </c>
      <c r="AM351" s="12">
        <f>VLOOKUP($B351,'[3]POBLAC SIN ESSALUD CUADRO MANDO'!$G$3:$DY$188,119,0)</f>
        <v>31</v>
      </c>
      <c r="AN351" s="12">
        <f>VLOOKUP($B351,'[3]POBLAC SIN ESSALUD CUADRO MANDO'!$G$3:$DY$188,120,0)</f>
        <v>26</v>
      </c>
      <c r="AO351" s="12">
        <f>VLOOKUP($B351,'[3]POBLAC SIN ESSALUD CUADRO MANDO'!$G$3:$DY$188,121,0)</f>
        <v>22</v>
      </c>
      <c r="AP351" s="12">
        <f>VLOOKUP($B351,'[3]POBLAC SIN ESSALUD CUADRO MANDO'!$G$3:$DY$188,122,0)</f>
        <v>28</v>
      </c>
      <c r="AQ351" s="74">
        <f>VLOOKUP($B351,'[4]POB-2019'!$K$6:$BD$190,42,0)</f>
        <v>621</v>
      </c>
      <c r="AR351" s="74">
        <f>VLOOKUP($B351,'[4]POB-2019'!$K$6:$BD$190,43,0)</f>
        <v>61</v>
      </c>
      <c r="AS351" s="74">
        <f>VLOOKUP($B351,'[4]POB-2019'!$K$6:$BD$190,44,0)</f>
        <v>60</v>
      </c>
      <c r="AT351" s="74">
        <f>VLOOKUP($B351,'[4]POB-2019'!$K$6:$BD$190,45,0)</f>
        <v>269</v>
      </c>
      <c r="AU351" s="12">
        <f>VLOOKUP($B351,'[3]POBLAC SIN ESSALUD CUADRO MANDO'!$G$3:$DY$188,123,0)</f>
        <v>16</v>
      </c>
    </row>
    <row r="352" spans="1:47" s="23" customFormat="1" ht="12">
      <c r="A352" s="58">
        <v>351</v>
      </c>
      <c r="B352" s="58">
        <v>4989</v>
      </c>
      <c r="C352" s="59" t="s">
        <v>1130</v>
      </c>
      <c r="D352" s="59" t="s">
        <v>723</v>
      </c>
      <c r="E352" s="59" t="s">
        <v>800</v>
      </c>
      <c r="F352" s="59" t="s">
        <v>803</v>
      </c>
      <c r="G352" s="12" t="s">
        <v>271</v>
      </c>
      <c r="H352" s="14">
        <f t="shared" si="101"/>
        <v>4989</v>
      </c>
      <c r="I352" s="14">
        <f t="shared" si="97"/>
        <v>1192</v>
      </c>
      <c r="J352" s="12">
        <f>VLOOKUP($B352,'[3]POBLAC SIN ESSALUD CUADRO MANDO'!$G$3:$DY$188,2,0)</f>
        <v>16</v>
      </c>
      <c r="K352" s="12">
        <f>VLOOKUP($B352,'[3]POBLAC SIN ESSALUD CUADRO MANDO'!$G$3:$DY$188,3,0)</f>
        <v>15</v>
      </c>
      <c r="L352" s="12">
        <f>VLOOKUP($B352,'[3]POBLAC SIN ESSALUD CUADRO MANDO'!$G$3:$DY$188,4,0)</f>
        <v>13</v>
      </c>
      <c r="M352" s="12">
        <f>VLOOKUP($B352,'[3]POBLAC SIN ESSALUD CUADRO MANDO'!$G$3:$DY$188,5,0)</f>
        <v>19</v>
      </c>
      <c r="N352" s="12">
        <f>VLOOKUP($B352,'[3]POBLAC SIN ESSALUD CUADRO MANDO'!$G$3:$DY$188,6,0)</f>
        <v>16</v>
      </c>
      <c r="O352" s="12">
        <f>VLOOKUP($B352,'[3]POBLAC SIN ESSALUD CUADRO MANDO'!$G$3:$DY$188,7,0)</f>
        <v>21</v>
      </c>
      <c r="P352" s="12">
        <f>VLOOKUP($B352,'[3]POBLAC SIN ESSALUD CUADRO MANDO'!$G$3:$DY$188,8,0)</f>
        <v>22</v>
      </c>
      <c r="Q352" s="12">
        <f>VLOOKUP($B352,'[3]POBLAC SIN ESSALUD CUADRO MANDO'!$G$3:$DY$188,9,0)</f>
        <v>23</v>
      </c>
      <c r="R352" s="12">
        <f>VLOOKUP($B352,'[3]POBLAC SIN ESSALUD CUADRO MANDO'!$G$3:$DY$188,10,0)</f>
        <v>22</v>
      </c>
      <c r="S352" s="12">
        <f>VLOOKUP($B352,'[3]POBLAC SIN ESSALUD CUADRO MANDO'!$G$3:$DY$188,11,0)</f>
        <v>22</v>
      </c>
      <c r="T352" s="12">
        <f>VLOOKUP($B352,'[3]POBLAC SIN ESSALUD CUADRO MANDO'!$G$3:$DY$188,12,0)</f>
        <v>22</v>
      </c>
      <c r="U352" s="12">
        <f>VLOOKUP($B352,'[3]POBLAC SIN ESSALUD CUADRO MANDO'!$G$3:$DY$188,13,0)</f>
        <v>22</v>
      </c>
      <c r="V352" s="12">
        <f>VLOOKUP($B352,'[3]POBLAC SIN ESSALUD CUADRO MANDO'!$G$3:$DY$188,14,0)</f>
        <v>25</v>
      </c>
      <c r="W352" s="12">
        <f>VLOOKUP($B352,'[3]POBLAC SIN ESSALUD CUADRO MANDO'!$G$3:$DY$188,15,0)</f>
        <v>26</v>
      </c>
      <c r="X352" s="12">
        <f>VLOOKUP($B352,'[3]POBLAC SIN ESSALUD CUADRO MANDO'!$G$3:$DY$188,16,0)</f>
        <v>24</v>
      </c>
      <c r="Y352" s="12">
        <f>VLOOKUP($B352,'[3]POBLAC SIN ESSALUD CUADRO MANDO'!$G$3:$DY$188,17,0)</f>
        <v>23</v>
      </c>
      <c r="Z352" s="12">
        <f>VLOOKUP($B352,'[3]POBLAC SIN ESSALUD CUADRO MANDO'!$G$3:$DY$188,18,0)</f>
        <v>23</v>
      </c>
      <c r="AA352" s="12">
        <f>VLOOKUP($B352,'[3]POBLAC SIN ESSALUD CUADRO MANDO'!$G$3:$DY$188,19,0)</f>
        <v>23</v>
      </c>
      <c r="AB352" s="12">
        <f>VLOOKUP($B352,'[3]POBLAC SIN ESSALUD CUADRO MANDO'!$G$3:$DY$188,20,0)</f>
        <v>24</v>
      </c>
      <c r="AC352" s="12">
        <f>VLOOKUP($B352,'[3]POBLAC SIN ESSALUD CUADRO MANDO'!$G$3:$DY$188,21,0)</f>
        <v>23</v>
      </c>
      <c r="AD352" s="12">
        <f>VLOOKUP($B352,'[3]POBLAC SIN ESSALUD CUADRO MANDO'!$G$3:$DY$188,110,0)</f>
        <v>106</v>
      </c>
      <c r="AE352" s="12">
        <f>VLOOKUP($B352,'[3]POBLAC SIN ESSALUD CUADRO MANDO'!$G$3:$DY$188,111,0)</f>
        <v>95</v>
      </c>
      <c r="AF352" s="12">
        <f>VLOOKUP($B352,'[3]POBLAC SIN ESSALUD CUADRO MANDO'!$G$3:$DY$188,112,0)</f>
        <v>89</v>
      </c>
      <c r="AG352" s="12">
        <f>VLOOKUP($B352,'[3]POBLAC SIN ESSALUD CUADRO MANDO'!$G$3:$DY$188,113,0)</f>
        <v>87</v>
      </c>
      <c r="AH352" s="12">
        <f>VLOOKUP($B352,'[3]POBLAC SIN ESSALUD CUADRO MANDO'!$G$3:$DY$188,114,0)</f>
        <v>77</v>
      </c>
      <c r="AI352" s="12">
        <f>VLOOKUP($B352,'[3]POBLAC SIN ESSALUD CUADRO MANDO'!$G$3:$DY$188,115,0)</f>
        <v>66</v>
      </c>
      <c r="AJ352" s="12">
        <f>VLOOKUP($B352,'[3]POBLAC SIN ESSALUD CUADRO MANDO'!$G$3:$DY$188,116,0)</f>
        <v>56</v>
      </c>
      <c r="AK352" s="12">
        <f>VLOOKUP($B352,'[3]POBLAC SIN ESSALUD CUADRO MANDO'!$G$3:$DY$188,117,0)</f>
        <v>46</v>
      </c>
      <c r="AL352" s="12">
        <f>VLOOKUP($B352,'[3]POBLAC SIN ESSALUD CUADRO MANDO'!$G$3:$DY$188,118,0)</f>
        <v>39</v>
      </c>
      <c r="AM352" s="12">
        <f>VLOOKUP($B352,'[3]POBLAC SIN ESSALUD CUADRO MANDO'!$G$3:$DY$188,119,0)</f>
        <v>31</v>
      </c>
      <c r="AN352" s="12">
        <f>VLOOKUP($B352,'[3]POBLAC SIN ESSALUD CUADRO MANDO'!$G$3:$DY$188,120,0)</f>
        <v>26</v>
      </c>
      <c r="AO352" s="12">
        <f>VLOOKUP($B352,'[3]POBLAC SIN ESSALUD CUADRO MANDO'!$G$3:$DY$188,121,0)</f>
        <v>22</v>
      </c>
      <c r="AP352" s="12">
        <f>VLOOKUP($B352,'[3]POBLAC SIN ESSALUD CUADRO MANDO'!$G$3:$DY$188,122,0)</f>
        <v>28</v>
      </c>
      <c r="AQ352" s="74">
        <f>VLOOKUP($B352,'[4]POB-2019'!$K$6:$BD$190,42,0)</f>
        <v>608</v>
      </c>
      <c r="AR352" s="74">
        <f>VLOOKUP($B352,'[4]POB-2019'!$K$6:$BD$190,43,0)</f>
        <v>61</v>
      </c>
      <c r="AS352" s="74">
        <f>VLOOKUP($B352,'[4]POB-2019'!$K$6:$BD$190,44,0)</f>
        <v>59</v>
      </c>
      <c r="AT352" s="74">
        <f>VLOOKUP($B352,'[4]POB-2019'!$K$6:$BD$190,45,0)</f>
        <v>265</v>
      </c>
      <c r="AU352" s="12">
        <f>VLOOKUP($B352,'[3]POBLAC SIN ESSALUD CUADRO MANDO'!$G$3:$DY$188,123,0)</f>
        <v>17</v>
      </c>
    </row>
    <row r="353" spans="1:47" s="23" customFormat="1" ht="12">
      <c r="A353" s="58">
        <v>352</v>
      </c>
      <c r="B353" s="58">
        <v>6854</v>
      </c>
      <c r="C353" s="59" t="s">
        <v>1130</v>
      </c>
      <c r="D353" s="59" t="s">
        <v>723</v>
      </c>
      <c r="E353" s="59" t="s">
        <v>800</v>
      </c>
      <c r="F353" s="59" t="s">
        <v>804</v>
      </c>
      <c r="G353" s="12" t="s">
        <v>266</v>
      </c>
      <c r="H353" s="14">
        <f t="shared" si="101"/>
        <v>6854</v>
      </c>
      <c r="I353" s="14">
        <f t="shared" si="97"/>
        <v>377</v>
      </c>
      <c r="J353" s="12">
        <f>VLOOKUP($B353,'[3]POBLAC SIN ESSALUD CUADRO MANDO'!$G$3:$DY$188,2,0)</f>
        <v>7</v>
      </c>
      <c r="K353" s="12">
        <f>VLOOKUP($B353,'[3]POBLAC SIN ESSALUD CUADRO MANDO'!$G$3:$DY$188,3,0)</f>
        <v>7</v>
      </c>
      <c r="L353" s="12">
        <f>VLOOKUP($B353,'[3]POBLAC SIN ESSALUD CUADRO MANDO'!$G$3:$DY$188,4,0)</f>
        <v>4</v>
      </c>
      <c r="M353" s="12">
        <f>VLOOKUP($B353,'[3]POBLAC SIN ESSALUD CUADRO MANDO'!$G$3:$DY$188,5,0)</f>
        <v>6</v>
      </c>
      <c r="N353" s="12">
        <f>VLOOKUP($B353,'[3]POBLAC SIN ESSALUD CUADRO MANDO'!$G$3:$DY$188,6,0)</f>
        <v>9</v>
      </c>
      <c r="O353" s="12">
        <f>VLOOKUP($B353,'[3]POBLAC SIN ESSALUD CUADRO MANDO'!$G$3:$DY$188,7,0)</f>
        <v>7</v>
      </c>
      <c r="P353" s="12">
        <f>VLOOKUP($B353,'[3]POBLAC SIN ESSALUD CUADRO MANDO'!$G$3:$DY$188,8,0)</f>
        <v>7</v>
      </c>
      <c r="Q353" s="12">
        <f>VLOOKUP($B353,'[3]POBLAC SIN ESSALUD CUADRO MANDO'!$G$3:$DY$188,9,0)</f>
        <v>7</v>
      </c>
      <c r="R353" s="12">
        <f>VLOOKUP($B353,'[3]POBLAC SIN ESSALUD CUADRO MANDO'!$G$3:$DY$188,10,0)</f>
        <v>7</v>
      </c>
      <c r="S353" s="12">
        <f>VLOOKUP($B353,'[3]POBLAC SIN ESSALUD CUADRO MANDO'!$G$3:$DY$188,11,0)</f>
        <v>7</v>
      </c>
      <c r="T353" s="12">
        <f>VLOOKUP($B353,'[3]POBLAC SIN ESSALUD CUADRO MANDO'!$G$3:$DY$188,12,0)</f>
        <v>7</v>
      </c>
      <c r="U353" s="12">
        <f>VLOOKUP($B353,'[3]POBLAC SIN ESSALUD CUADRO MANDO'!$G$3:$DY$188,13,0)</f>
        <v>7</v>
      </c>
      <c r="V353" s="12">
        <f>VLOOKUP($B353,'[3]POBLAC SIN ESSALUD CUADRO MANDO'!$G$3:$DY$188,14,0)</f>
        <v>8</v>
      </c>
      <c r="W353" s="12">
        <f>VLOOKUP($B353,'[3]POBLAC SIN ESSALUD CUADRO MANDO'!$G$3:$DY$188,15,0)</f>
        <v>8</v>
      </c>
      <c r="X353" s="12">
        <f>VLOOKUP($B353,'[3]POBLAC SIN ESSALUD CUADRO MANDO'!$G$3:$DY$188,16,0)</f>
        <v>7</v>
      </c>
      <c r="Y353" s="12">
        <f>VLOOKUP($B353,'[3]POBLAC SIN ESSALUD CUADRO MANDO'!$G$3:$DY$188,17,0)</f>
        <v>7</v>
      </c>
      <c r="Z353" s="12">
        <f>VLOOKUP($B353,'[3]POBLAC SIN ESSALUD CUADRO MANDO'!$G$3:$DY$188,18,0)</f>
        <v>7</v>
      </c>
      <c r="AA353" s="12">
        <f>VLOOKUP($B353,'[3]POBLAC SIN ESSALUD CUADRO MANDO'!$G$3:$DY$188,19,0)</f>
        <v>7</v>
      </c>
      <c r="AB353" s="12">
        <f>VLOOKUP($B353,'[3]POBLAC SIN ESSALUD CUADRO MANDO'!$G$3:$DY$188,20,0)</f>
        <v>7</v>
      </c>
      <c r="AC353" s="12">
        <f>VLOOKUP($B353,'[3]POBLAC SIN ESSALUD CUADRO MANDO'!$G$3:$DY$188,21,0)</f>
        <v>7</v>
      </c>
      <c r="AD353" s="12">
        <f>VLOOKUP($B353,'[3]POBLAC SIN ESSALUD CUADRO MANDO'!$G$3:$DY$188,110,0)</f>
        <v>34</v>
      </c>
      <c r="AE353" s="12">
        <f>VLOOKUP($B353,'[3]POBLAC SIN ESSALUD CUADRO MANDO'!$G$3:$DY$188,111,0)</f>
        <v>30</v>
      </c>
      <c r="AF353" s="12">
        <f>VLOOKUP($B353,'[3]POBLAC SIN ESSALUD CUADRO MANDO'!$G$3:$DY$188,112,0)</f>
        <v>27</v>
      </c>
      <c r="AG353" s="12">
        <f>VLOOKUP($B353,'[3]POBLAC SIN ESSALUD CUADRO MANDO'!$G$3:$DY$188,113,0)</f>
        <v>27</v>
      </c>
      <c r="AH353" s="12">
        <f>VLOOKUP($B353,'[3]POBLAC SIN ESSALUD CUADRO MANDO'!$G$3:$DY$188,114,0)</f>
        <v>24</v>
      </c>
      <c r="AI353" s="12">
        <f>VLOOKUP($B353,'[3]POBLAC SIN ESSALUD CUADRO MANDO'!$G$3:$DY$188,115,0)</f>
        <v>20</v>
      </c>
      <c r="AJ353" s="12">
        <f>VLOOKUP($B353,'[3]POBLAC SIN ESSALUD CUADRO MANDO'!$G$3:$DY$188,116,0)</f>
        <v>18</v>
      </c>
      <c r="AK353" s="12">
        <f>VLOOKUP($B353,'[3]POBLAC SIN ESSALUD CUADRO MANDO'!$G$3:$DY$188,117,0)</f>
        <v>14</v>
      </c>
      <c r="AL353" s="12">
        <f>VLOOKUP($B353,'[3]POBLAC SIN ESSALUD CUADRO MANDO'!$G$3:$DY$188,118,0)</f>
        <v>11</v>
      </c>
      <c r="AM353" s="12">
        <f>VLOOKUP($B353,'[3]POBLAC SIN ESSALUD CUADRO MANDO'!$G$3:$DY$188,119,0)</f>
        <v>9</v>
      </c>
      <c r="AN353" s="12">
        <f>VLOOKUP($B353,'[3]POBLAC SIN ESSALUD CUADRO MANDO'!$G$3:$DY$188,120,0)</f>
        <v>8</v>
      </c>
      <c r="AO353" s="12">
        <f>VLOOKUP($B353,'[3]POBLAC SIN ESSALUD CUADRO MANDO'!$G$3:$DY$188,121,0)</f>
        <v>7</v>
      </c>
      <c r="AP353" s="12">
        <f>VLOOKUP($B353,'[3]POBLAC SIN ESSALUD CUADRO MANDO'!$G$3:$DY$188,122,0)</f>
        <v>8</v>
      </c>
      <c r="AQ353" s="74">
        <f>VLOOKUP($B353,'[4]POB-2019'!$K$6:$BD$190,42,0)</f>
        <v>192</v>
      </c>
      <c r="AR353" s="74">
        <f>VLOOKUP($B353,'[4]POB-2019'!$K$6:$BD$190,43,0)</f>
        <v>19</v>
      </c>
      <c r="AS353" s="74">
        <f>VLOOKUP($B353,'[4]POB-2019'!$K$6:$BD$190,44,0)</f>
        <v>18</v>
      </c>
      <c r="AT353" s="74">
        <f>VLOOKUP($B353,'[4]POB-2019'!$K$6:$BD$190,45,0)</f>
        <v>83</v>
      </c>
      <c r="AU353" s="12">
        <f>VLOOKUP($B353,'[3]POBLAC SIN ESSALUD CUADRO MANDO'!$G$3:$DY$188,123,0)</f>
        <v>7</v>
      </c>
    </row>
    <row r="354" spans="1:47" s="23" customFormat="1" ht="12">
      <c r="A354" s="58">
        <v>353</v>
      </c>
      <c r="B354" s="58">
        <v>7109</v>
      </c>
      <c r="C354" s="59" t="s">
        <v>1130</v>
      </c>
      <c r="D354" s="59" t="s">
        <v>723</v>
      </c>
      <c r="E354" s="59" t="s">
        <v>800</v>
      </c>
      <c r="F354" s="59" t="s">
        <v>805</v>
      </c>
      <c r="G354" s="12" t="s">
        <v>266</v>
      </c>
      <c r="H354" s="14">
        <f t="shared" si="101"/>
        <v>7109</v>
      </c>
      <c r="I354" s="14">
        <f t="shared" si="97"/>
        <v>512</v>
      </c>
      <c r="J354" s="12">
        <f>VLOOKUP($B354,'[3]POBLAC SIN ESSALUD CUADRO MANDO'!$G$3:$DY$188,2,0)</f>
        <v>5</v>
      </c>
      <c r="K354" s="12">
        <f>VLOOKUP($B354,'[3]POBLAC SIN ESSALUD CUADRO MANDO'!$G$3:$DY$188,3,0)</f>
        <v>7</v>
      </c>
      <c r="L354" s="12">
        <f>VLOOKUP($B354,'[3]POBLAC SIN ESSALUD CUADRO MANDO'!$G$3:$DY$188,4,0)</f>
        <v>7</v>
      </c>
      <c r="M354" s="12">
        <f>VLOOKUP($B354,'[3]POBLAC SIN ESSALUD CUADRO MANDO'!$G$3:$DY$188,5,0)</f>
        <v>8</v>
      </c>
      <c r="N354" s="12">
        <f>VLOOKUP($B354,'[3]POBLAC SIN ESSALUD CUADRO MANDO'!$G$3:$DY$188,6,0)</f>
        <v>7</v>
      </c>
      <c r="O354" s="12">
        <f>VLOOKUP($B354,'[3]POBLAC SIN ESSALUD CUADRO MANDO'!$G$3:$DY$188,7,0)</f>
        <v>9</v>
      </c>
      <c r="P354" s="12">
        <f>VLOOKUP($B354,'[3]POBLAC SIN ESSALUD CUADRO MANDO'!$G$3:$DY$188,8,0)</f>
        <v>9</v>
      </c>
      <c r="Q354" s="12">
        <f>VLOOKUP($B354,'[3]POBLAC SIN ESSALUD CUADRO MANDO'!$G$3:$DY$188,9,0)</f>
        <v>10</v>
      </c>
      <c r="R354" s="12">
        <f>VLOOKUP($B354,'[3]POBLAC SIN ESSALUD CUADRO MANDO'!$G$3:$DY$188,10,0)</f>
        <v>9</v>
      </c>
      <c r="S354" s="12">
        <f>VLOOKUP($B354,'[3]POBLAC SIN ESSALUD CUADRO MANDO'!$G$3:$DY$188,11,0)</f>
        <v>10</v>
      </c>
      <c r="T354" s="12">
        <f>VLOOKUP($B354,'[3]POBLAC SIN ESSALUD CUADRO MANDO'!$G$3:$DY$188,12,0)</f>
        <v>10</v>
      </c>
      <c r="U354" s="12">
        <f>VLOOKUP($B354,'[3]POBLAC SIN ESSALUD CUADRO MANDO'!$G$3:$DY$188,13,0)</f>
        <v>9</v>
      </c>
      <c r="V354" s="12">
        <f>VLOOKUP($B354,'[3]POBLAC SIN ESSALUD CUADRO MANDO'!$G$3:$DY$188,14,0)</f>
        <v>11</v>
      </c>
      <c r="W354" s="12">
        <f>VLOOKUP($B354,'[3]POBLAC SIN ESSALUD CUADRO MANDO'!$G$3:$DY$188,15,0)</f>
        <v>11</v>
      </c>
      <c r="X354" s="12">
        <f>VLOOKUP($B354,'[3]POBLAC SIN ESSALUD CUADRO MANDO'!$G$3:$DY$188,16,0)</f>
        <v>10</v>
      </c>
      <c r="Y354" s="12">
        <f>VLOOKUP($B354,'[3]POBLAC SIN ESSALUD CUADRO MANDO'!$G$3:$DY$188,17,0)</f>
        <v>10</v>
      </c>
      <c r="Z354" s="12">
        <f>VLOOKUP($B354,'[3]POBLAC SIN ESSALUD CUADRO MANDO'!$G$3:$DY$188,18,0)</f>
        <v>10</v>
      </c>
      <c r="AA354" s="12">
        <f>VLOOKUP($B354,'[3]POBLAC SIN ESSALUD CUADRO MANDO'!$G$3:$DY$188,19,0)</f>
        <v>10</v>
      </c>
      <c r="AB354" s="12">
        <f>VLOOKUP($B354,'[3]POBLAC SIN ESSALUD CUADRO MANDO'!$G$3:$DY$188,20,0)</f>
        <v>10</v>
      </c>
      <c r="AC354" s="12">
        <f>VLOOKUP($B354,'[3]POBLAC SIN ESSALUD CUADRO MANDO'!$G$3:$DY$188,21,0)</f>
        <v>10</v>
      </c>
      <c r="AD354" s="12">
        <f>VLOOKUP($B354,'[3]POBLAC SIN ESSALUD CUADRO MANDO'!$G$3:$DY$188,110,0)</f>
        <v>46</v>
      </c>
      <c r="AE354" s="12">
        <f>VLOOKUP($B354,'[3]POBLAC SIN ESSALUD CUADRO MANDO'!$G$3:$DY$188,111,0)</f>
        <v>41</v>
      </c>
      <c r="AF354" s="12">
        <f>VLOOKUP($B354,'[3]POBLAC SIN ESSALUD CUADRO MANDO'!$G$3:$DY$188,112,0)</f>
        <v>38</v>
      </c>
      <c r="AG354" s="12">
        <f>VLOOKUP($B354,'[3]POBLAC SIN ESSALUD CUADRO MANDO'!$G$3:$DY$188,113,0)</f>
        <v>38</v>
      </c>
      <c r="AH354" s="12">
        <f>VLOOKUP($B354,'[3]POBLAC SIN ESSALUD CUADRO MANDO'!$G$3:$DY$188,114,0)</f>
        <v>33</v>
      </c>
      <c r="AI354" s="12">
        <f>VLOOKUP($B354,'[3]POBLAC SIN ESSALUD CUADRO MANDO'!$G$3:$DY$188,115,0)</f>
        <v>29</v>
      </c>
      <c r="AJ354" s="12">
        <f>VLOOKUP($B354,'[3]POBLAC SIN ESSALUD CUADRO MANDO'!$G$3:$DY$188,116,0)</f>
        <v>24</v>
      </c>
      <c r="AK354" s="12">
        <f>VLOOKUP($B354,'[3]POBLAC SIN ESSALUD CUADRO MANDO'!$G$3:$DY$188,117,0)</f>
        <v>20</v>
      </c>
      <c r="AL354" s="12">
        <f>VLOOKUP($B354,'[3]POBLAC SIN ESSALUD CUADRO MANDO'!$G$3:$DY$188,118,0)</f>
        <v>16</v>
      </c>
      <c r="AM354" s="12">
        <f>VLOOKUP($B354,'[3]POBLAC SIN ESSALUD CUADRO MANDO'!$G$3:$DY$188,119,0)</f>
        <v>14</v>
      </c>
      <c r="AN354" s="12">
        <f>VLOOKUP($B354,'[3]POBLAC SIN ESSALUD CUADRO MANDO'!$G$3:$DY$188,120,0)</f>
        <v>11</v>
      </c>
      <c r="AO354" s="12">
        <f>VLOOKUP($B354,'[3]POBLAC SIN ESSALUD CUADRO MANDO'!$G$3:$DY$188,121,0)</f>
        <v>10</v>
      </c>
      <c r="AP354" s="12">
        <f>VLOOKUP($B354,'[3]POBLAC SIN ESSALUD CUADRO MANDO'!$G$3:$DY$188,122,0)</f>
        <v>10</v>
      </c>
      <c r="AQ354" s="74">
        <f>VLOOKUP($B354,'[4]POB-2019'!$K$6:$BD$190,42,0)</f>
        <v>261</v>
      </c>
      <c r="AR354" s="74">
        <f>VLOOKUP($B354,'[4]POB-2019'!$K$6:$BD$190,43,0)</f>
        <v>26</v>
      </c>
      <c r="AS354" s="74">
        <f>VLOOKUP($B354,'[4]POB-2019'!$K$6:$BD$190,44,0)</f>
        <v>26</v>
      </c>
      <c r="AT354" s="74">
        <f>VLOOKUP($B354,'[4]POB-2019'!$K$6:$BD$190,45,0)</f>
        <v>115</v>
      </c>
      <c r="AU354" s="12">
        <f>VLOOKUP($B354,'[3]POBLAC SIN ESSALUD CUADRO MANDO'!$G$3:$DY$188,123,0)</f>
        <v>5</v>
      </c>
    </row>
    <row r="355" spans="1:47" s="23" customFormat="1" ht="12">
      <c r="A355" s="58">
        <v>354</v>
      </c>
      <c r="B355" s="58">
        <v>7697</v>
      </c>
      <c r="C355" s="59" t="s">
        <v>1130</v>
      </c>
      <c r="D355" s="59" t="s">
        <v>723</v>
      </c>
      <c r="E355" s="59" t="s">
        <v>800</v>
      </c>
      <c r="F355" s="59" t="s">
        <v>132</v>
      </c>
      <c r="G355" s="12" t="s">
        <v>266</v>
      </c>
      <c r="H355" s="14">
        <f t="shared" si="101"/>
        <v>7697</v>
      </c>
      <c r="I355" s="14">
        <f t="shared" si="97"/>
        <v>787</v>
      </c>
      <c r="J355" s="12">
        <f>VLOOKUP($B355,'[3]POBLAC SIN ESSALUD CUADRO MANDO'!$G$3:$DY$188,2,0)</f>
        <v>12</v>
      </c>
      <c r="K355" s="12">
        <f>VLOOKUP($B355,'[3]POBLAC SIN ESSALUD CUADRO MANDO'!$G$3:$DY$188,3,0)</f>
        <v>11</v>
      </c>
      <c r="L355" s="12">
        <f>VLOOKUP($B355,'[3]POBLAC SIN ESSALUD CUADRO MANDO'!$G$3:$DY$188,4,0)</f>
        <v>9</v>
      </c>
      <c r="M355" s="12">
        <f>VLOOKUP($B355,'[3]POBLAC SIN ESSALUD CUADRO MANDO'!$G$3:$DY$188,5,0)</f>
        <v>12</v>
      </c>
      <c r="N355" s="12">
        <f>VLOOKUP($B355,'[3]POBLAC SIN ESSALUD CUADRO MANDO'!$G$3:$DY$188,6,0)</f>
        <v>12</v>
      </c>
      <c r="O355" s="12">
        <f>VLOOKUP($B355,'[3]POBLAC SIN ESSALUD CUADRO MANDO'!$G$3:$DY$188,7,0)</f>
        <v>14</v>
      </c>
      <c r="P355" s="12">
        <f>VLOOKUP($B355,'[3]POBLAC SIN ESSALUD CUADRO MANDO'!$G$3:$DY$188,8,0)</f>
        <v>14</v>
      </c>
      <c r="Q355" s="12">
        <f>VLOOKUP($B355,'[3]POBLAC SIN ESSALUD CUADRO MANDO'!$G$3:$DY$188,9,0)</f>
        <v>15</v>
      </c>
      <c r="R355" s="12">
        <f>VLOOKUP($B355,'[3]POBLAC SIN ESSALUD CUADRO MANDO'!$G$3:$DY$188,10,0)</f>
        <v>14</v>
      </c>
      <c r="S355" s="12">
        <f>VLOOKUP($B355,'[3]POBLAC SIN ESSALUD CUADRO MANDO'!$G$3:$DY$188,11,0)</f>
        <v>15</v>
      </c>
      <c r="T355" s="12">
        <f>VLOOKUP($B355,'[3]POBLAC SIN ESSALUD CUADRO MANDO'!$G$3:$DY$188,12,0)</f>
        <v>15</v>
      </c>
      <c r="U355" s="12">
        <f>VLOOKUP($B355,'[3]POBLAC SIN ESSALUD CUADRO MANDO'!$G$3:$DY$188,13,0)</f>
        <v>14</v>
      </c>
      <c r="V355" s="12">
        <f>VLOOKUP($B355,'[3]POBLAC SIN ESSALUD CUADRO MANDO'!$G$3:$DY$188,14,0)</f>
        <v>16</v>
      </c>
      <c r="W355" s="12">
        <f>VLOOKUP($B355,'[3]POBLAC SIN ESSALUD CUADRO MANDO'!$G$3:$DY$188,15,0)</f>
        <v>17</v>
      </c>
      <c r="X355" s="12">
        <f>VLOOKUP($B355,'[3]POBLAC SIN ESSALUD CUADRO MANDO'!$G$3:$DY$188,16,0)</f>
        <v>16</v>
      </c>
      <c r="Y355" s="12">
        <f>VLOOKUP($B355,'[3]POBLAC SIN ESSALUD CUADRO MANDO'!$G$3:$DY$188,17,0)</f>
        <v>15</v>
      </c>
      <c r="Z355" s="12">
        <f>VLOOKUP($B355,'[3]POBLAC SIN ESSALUD CUADRO MANDO'!$G$3:$DY$188,18,0)</f>
        <v>15</v>
      </c>
      <c r="AA355" s="12">
        <f>VLOOKUP($B355,'[3]POBLAC SIN ESSALUD CUADRO MANDO'!$G$3:$DY$188,19,0)</f>
        <v>15</v>
      </c>
      <c r="AB355" s="12">
        <f>VLOOKUP($B355,'[3]POBLAC SIN ESSALUD CUADRO MANDO'!$G$3:$DY$188,20,0)</f>
        <v>16</v>
      </c>
      <c r="AC355" s="12">
        <f>VLOOKUP($B355,'[3]POBLAC SIN ESSALUD CUADRO MANDO'!$G$3:$DY$188,21,0)</f>
        <v>15</v>
      </c>
      <c r="AD355" s="12">
        <f>VLOOKUP($B355,'[3]POBLAC SIN ESSALUD CUADRO MANDO'!$G$3:$DY$188,110,0)</f>
        <v>69</v>
      </c>
      <c r="AE355" s="12">
        <f>VLOOKUP($B355,'[3]POBLAC SIN ESSALUD CUADRO MANDO'!$G$3:$DY$188,111,0)</f>
        <v>63</v>
      </c>
      <c r="AF355" s="12">
        <f>VLOOKUP($B355,'[3]POBLAC SIN ESSALUD CUADRO MANDO'!$G$3:$DY$188,112,0)</f>
        <v>59</v>
      </c>
      <c r="AG355" s="12">
        <f>VLOOKUP($B355,'[3]POBLAC SIN ESSALUD CUADRO MANDO'!$G$3:$DY$188,113,0)</f>
        <v>58</v>
      </c>
      <c r="AH355" s="12">
        <f>VLOOKUP($B355,'[3]POBLAC SIN ESSALUD CUADRO MANDO'!$G$3:$DY$188,114,0)</f>
        <v>51</v>
      </c>
      <c r="AI355" s="12">
        <f>VLOOKUP($B355,'[3]POBLAC SIN ESSALUD CUADRO MANDO'!$G$3:$DY$188,115,0)</f>
        <v>43</v>
      </c>
      <c r="AJ355" s="12">
        <f>VLOOKUP($B355,'[3]POBLAC SIN ESSALUD CUADRO MANDO'!$G$3:$DY$188,116,0)</f>
        <v>38</v>
      </c>
      <c r="AK355" s="12">
        <f>VLOOKUP($B355,'[3]POBLAC SIN ESSALUD CUADRO MANDO'!$G$3:$DY$188,117,0)</f>
        <v>30</v>
      </c>
      <c r="AL355" s="12">
        <f>VLOOKUP($B355,'[3]POBLAC SIN ESSALUD CUADRO MANDO'!$G$3:$DY$188,118,0)</f>
        <v>25</v>
      </c>
      <c r="AM355" s="12">
        <f>VLOOKUP($B355,'[3]POBLAC SIN ESSALUD CUADRO MANDO'!$G$3:$DY$188,119,0)</f>
        <v>20</v>
      </c>
      <c r="AN355" s="12">
        <f>VLOOKUP($B355,'[3]POBLAC SIN ESSALUD CUADRO MANDO'!$G$3:$DY$188,120,0)</f>
        <v>17</v>
      </c>
      <c r="AO355" s="12">
        <f>VLOOKUP($B355,'[3]POBLAC SIN ESSALUD CUADRO MANDO'!$G$3:$DY$188,121,0)</f>
        <v>14</v>
      </c>
      <c r="AP355" s="12">
        <f>VLOOKUP($B355,'[3]POBLAC SIN ESSALUD CUADRO MANDO'!$G$3:$DY$188,122,0)</f>
        <v>18</v>
      </c>
      <c r="AQ355" s="74">
        <f>VLOOKUP($B355,'[4]POB-2019'!$K$6:$BD$190,42,0)</f>
        <v>401</v>
      </c>
      <c r="AR355" s="74">
        <f>VLOOKUP($B355,'[4]POB-2019'!$K$6:$BD$190,43,0)</f>
        <v>40</v>
      </c>
      <c r="AS355" s="74">
        <f>VLOOKUP($B355,'[4]POB-2019'!$K$6:$BD$190,44,0)</f>
        <v>39</v>
      </c>
      <c r="AT355" s="74">
        <f>VLOOKUP($B355,'[4]POB-2019'!$K$6:$BD$190,45,0)</f>
        <v>175</v>
      </c>
      <c r="AU355" s="12">
        <f>VLOOKUP($B355,'[3]POBLAC SIN ESSALUD CUADRO MANDO'!$G$3:$DY$188,123,0)</f>
        <v>12</v>
      </c>
    </row>
    <row r="356" spans="1:47" s="23" customFormat="1" ht="12">
      <c r="A356" s="58">
        <v>355</v>
      </c>
      <c r="B356" s="58">
        <v>6936</v>
      </c>
      <c r="C356" s="59" t="s">
        <v>1130</v>
      </c>
      <c r="D356" s="59" t="s">
        <v>723</v>
      </c>
      <c r="E356" s="59" t="s">
        <v>800</v>
      </c>
      <c r="F356" s="59" t="s">
        <v>807</v>
      </c>
      <c r="G356" s="12" t="s">
        <v>266</v>
      </c>
      <c r="H356" s="14">
        <f t="shared" si="101"/>
        <v>6936</v>
      </c>
      <c r="I356" s="14">
        <f t="shared" si="97"/>
        <v>299</v>
      </c>
      <c r="J356" s="12">
        <f>VLOOKUP($B356,'[3]POBLAC SIN ESSALUD CUADRO MANDO'!$G$3:$DY$188,2,0)</f>
        <v>3</v>
      </c>
      <c r="K356" s="12">
        <f>VLOOKUP($B356,'[3]POBLAC SIN ESSALUD CUADRO MANDO'!$G$3:$DY$188,3,0)</f>
        <v>5</v>
      </c>
      <c r="L356" s="12">
        <f>VLOOKUP($B356,'[3]POBLAC SIN ESSALUD CUADRO MANDO'!$G$3:$DY$188,4,0)</f>
        <v>5</v>
      </c>
      <c r="M356" s="12">
        <f>VLOOKUP($B356,'[3]POBLAC SIN ESSALUD CUADRO MANDO'!$G$3:$DY$188,5,0)</f>
        <v>5</v>
      </c>
      <c r="N356" s="12">
        <f>VLOOKUP($B356,'[3]POBLAC SIN ESSALUD CUADRO MANDO'!$G$3:$DY$188,6,0)</f>
        <v>5</v>
      </c>
      <c r="O356" s="12">
        <f>VLOOKUP($B356,'[3]POBLAC SIN ESSALUD CUADRO MANDO'!$G$3:$DY$188,7,0)</f>
        <v>5</v>
      </c>
      <c r="P356" s="12">
        <f>VLOOKUP($B356,'[3]POBLAC SIN ESSALUD CUADRO MANDO'!$G$3:$DY$188,8,0)</f>
        <v>5</v>
      </c>
      <c r="Q356" s="12">
        <f>VLOOKUP($B356,'[3]POBLAC SIN ESSALUD CUADRO MANDO'!$G$3:$DY$188,9,0)</f>
        <v>6</v>
      </c>
      <c r="R356" s="12">
        <f>VLOOKUP($B356,'[3]POBLAC SIN ESSALUD CUADRO MANDO'!$G$3:$DY$188,10,0)</f>
        <v>5</v>
      </c>
      <c r="S356" s="12">
        <f>VLOOKUP($B356,'[3]POBLAC SIN ESSALUD CUADRO MANDO'!$G$3:$DY$188,11,0)</f>
        <v>6</v>
      </c>
      <c r="T356" s="12">
        <f>VLOOKUP($B356,'[3]POBLAC SIN ESSALUD CUADRO MANDO'!$G$3:$DY$188,12,0)</f>
        <v>6</v>
      </c>
      <c r="U356" s="12">
        <f>VLOOKUP($B356,'[3]POBLAC SIN ESSALUD CUADRO MANDO'!$G$3:$DY$188,13,0)</f>
        <v>5</v>
      </c>
      <c r="V356" s="12">
        <f>VLOOKUP($B356,'[3]POBLAC SIN ESSALUD CUADRO MANDO'!$G$3:$DY$188,14,0)</f>
        <v>6</v>
      </c>
      <c r="W356" s="12">
        <f>VLOOKUP($B356,'[3]POBLAC SIN ESSALUD CUADRO MANDO'!$G$3:$DY$188,15,0)</f>
        <v>7</v>
      </c>
      <c r="X356" s="12">
        <f>VLOOKUP($B356,'[3]POBLAC SIN ESSALUD CUADRO MANDO'!$G$3:$DY$188,16,0)</f>
        <v>6</v>
      </c>
      <c r="Y356" s="12">
        <f>VLOOKUP($B356,'[3]POBLAC SIN ESSALUD CUADRO MANDO'!$G$3:$DY$188,17,0)</f>
        <v>6</v>
      </c>
      <c r="Z356" s="12">
        <f>VLOOKUP($B356,'[3]POBLAC SIN ESSALUD CUADRO MANDO'!$G$3:$DY$188,18,0)</f>
        <v>6</v>
      </c>
      <c r="AA356" s="12">
        <f>VLOOKUP($B356,'[3]POBLAC SIN ESSALUD CUADRO MANDO'!$G$3:$DY$188,19,0)</f>
        <v>6</v>
      </c>
      <c r="AB356" s="12">
        <f>VLOOKUP($B356,'[3]POBLAC SIN ESSALUD CUADRO MANDO'!$G$3:$DY$188,20,0)</f>
        <v>6</v>
      </c>
      <c r="AC356" s="12">
        <f>VLOOKUP($B356,'[3]POBLAC SIN ESSALUD CUADRO MANDO'!$G$3:$DY$188,21,0)</f>
        <v>6</v>
      </c>
      <c r="AD356" s="12">
        <f>VLOOKUP($B356,'[3]POBLAC SIN ESSALUD CUADRO MANDO'!$G$3:$DY$188,110,0)</f>
        <v>26</v>
      </c>
      <c r="AE356" s="12">
        <f>VLOOKUP($B356,'[3]POBLAC SIN ESSALUD CUADRO MANDO'!$G$3:$DY$188,111,0)</f>
        <v>23</v>
      </c>
      <c r="AF356" s="12">
        <f>VLOOKUP($B356,'[3]POBLAC SIN ESSALUD CUADRO MANDO'!$G$3:$DY$188,112,0)</f>
        <v>22</v>
      </c>
      <c r="AG356" s="12">
        <f>VLOOKUP($B356,'[3]POBLAC SIN ESSALUD CUADRO MANDO'!$G$3:$DY$188,113,0)</f>
        <v>21</v>
      </c>
      <c r="AH356" s="12">
        <f>VLOOKUP($B356,'[3]POBLAC SIN ESSALUD CUADRO MANDO'!$G$3:$DY$188,114,0)</f>
        <v>20</v>
      </c>
      <c r="AI356" s="12">
        <f>VLOOKUP($B356,'[3]POBLAC SIN ESSALUD CUADRO MANDO'!$G$3:$DY$188,115,0)</f>
        <v>16</v>
      </c>
      <c r="AJ356" s="12">
        <f>VLOOKUP($B356,'[3]POBLAC SIN ESSALUD CUADRO MANDO'!$G$3:$DY$188,116,0)</f>
        <v>15</v>
      </c>
      <c r="AK356" s="12">
        <f>VLOOKUP($B356,'[3]POBLAC SIN ESSALUD CUADRO MANDO'!$G$3:$DY$188,117,0)</f>
        <v>11</v>
      </c>
      <c r="AL356" s="12">
        <f>VLOOKUP($B356,'[3]POBLAC SIN ESSALUD CUADRO MANDO'!$G$3:$DY$188,118,0)</f>
        <v>10</v>
      </c>
      <c r="AM356" s="12">
        <f>VLOOKUP($B356,'[3]POBLAC SIN ESSALUD CUADRO MANDO'!$G$3:$DY$188,119,0)</f>
        <v>8</v>
      </c>
      <c r="AN356" s="12">
        <f>VLOOKUP($B356,'[3]POBLAC SIN ESSALUD CUADRO MANDO'!$G$3:$DY$188,120,0)</f>
        <v>6</v>
      </c>
      <c r="AO356" s="12">
        <f>VLOOKUP($B356,'[3]POBLAC SIN ESSALUD CUADRO MANDO'!$G$3:$DY$188,121,0)</f>
        <v>5</v>
      </c>
      <c r="AP356" s="12">
        <f>VLOOKUP($B356,'[3]POBLAC SIN ESSALUD CUADRO MANDO'!$G$3:$DY$188,122,0)</f>
        <v>6</v>
      </c>
      <c r="AQ356" s="74">
        <f>VLOOKUP($B356,'[4]POB-2019'!$K$6:$BD$190,42,0)</f>
        <v>152</v>
      </c>
      <c r="AR356" s="74">
        <f>VLOOKUP($B356,'[4]POB-2019'!$K$6:$BD$190,43,0)</f>
        <v>15</v>
      </c>
      <c r="AS356" s="74">
        <f>VLOOKUP($B356,'[4]POB-2019'!$K$6:$BD$190,44,0)</f>
        <v>15</v>
      </c>
      <c r="AT356" s="74">
        <f>VLOOKUP($B356,'[4]POB-2019'!$K$6:$BD$190,45,0)</f>
        <v>65</v>
      </c>
      <c r="AU356" s="12">
        <f>VLOOKUP($B356,'[3]POBLAC SIN ESSALUD CUADRO MANDO'!$G$3:$DY$188,123,0)</f>
        <v>3</v>
      </c>
    </row>
    <row r="357" spans="1:47" s="23" customFormat="1" ht="12">
      <c r="A357" s="58">
        <v>356</v>
      </c>
      <c r="B357" s="58">
        <v>7748</v>
      </c>
      <c r="C357" s="59" t="s">
        <v>1130</v>
      </c>
      <c r="D357" s="59" t="s">
        <v>723</v>
      </c>
      <c r="E357" s="59" t="s">
        <v>800</v>
      </c>
      <c r="F357" s="59" t="s">
        <v>808</v>
      </c>
      <c r="G357" s="12" t="s">
        <v>266</v>
      </c>
      <c r="H357" s="14">
        <f t="shared" si="101"/>
        <v>7748</v>
      </c>
      <c r="I357" s="14">
        <f t="shared" si="97"/>
        <v>867</v>
      </c>
      <c r="J357" s="12">
        <f>VLOOKUP($B357,'[3]POBLAC SIN ESSALUD CUADRO MANDO'!$G$3:$DY$188,2,0)</f>
        <v>12</v>
      </c>
      <c r="K357" s="12">
        <f>VLOOKUP($B357,'[3]POBLAC SIN ESSALUD CUADRO MANDO'!$G$3:$DY$188,3,0)</f>
        <v>14</v>
      </c>
      <c r="L357" s="12">
        <f>VLOOKUP($B357,'[3]POBLAC SIN ESSALUD CUADRO MANDO'!$G$3:$DY$188,4,0)</f>
        <v>12</v>
      </c>
      <c r="M357" s="12">
        <f>VLOOKUP($B357,'[3]POBLAC SIN ESSALUD CUADRO MANDO'!$G$3:$DY$188,5,0)</f>
        <v>14</v>
      </c>
      <c r="N357" s="12">
        <f>VLOOKUP($B357,'[3]POBLAC SIN ESSALUD CUADRO MANDO'!$G$3:$DY$188,6,0)</f>
        <v>17</v>
      </c>
      <c r="O357" s="12">
        <f>VLOOKUP($B357,'[3]POBLAC SIN ESSALUD CUADRO MANDO'!$G$3:$DY$188,7,0)</f>
        <v>15</v>
      </c>
      <c r="P357" s="12">
        <f>VLOOKUP($B357,'[3]POBLAC SIN ESSALUD CUADRO MANDO'!$G$3:$DY$188,8,0)</f>
        <v>16</v>
      </c>
      <c r="Q357" s="12">
        <f>VLOOKUP($B357,'[3]POBLAC SIN ESSALUD CUADRO MANDO'!$G$3:$DY$188,9,0)</f>
        <v>17</v>
      </c>
      <c r="R357" s="12">
        <f>VLOOKUP($B357,'[3]POBLAC SIN ESSALUD CUADRO MANDO'!$G$3:$DY$188,10,0)</f>
        <v>16</v>
      </c>
      <c r="S357" s="12">
        <f>VLOOKUP($B357,'[3]POBLAC SIN ESSALUD CUADRO MANDO'!$G$3:$DY$188,11,0)</f>
        <v>16</v>
      </c>
      <c r="T357" s="12">
        <f>VLOOKUP($B357,'[3]POBLAC SIN ESSALUD CUADRO MANDO'!$G$3:$DY$188,12,0)</f>
        <v>16</v>
      </c>
      <c r="U357" s="12">
        <f>VLOOKUP($B357,'[3]POBLAC SIN ESSALUD CUADRO MANDO'!$G$3:$DY$188,13,0)</f>
        <v>16</v>
      </c>
      <c r="V357" s="12">
        <f>VLOOKUP($B357,'[3]POBLAC SIN ESSALUD CUADRO MANDO'!$G$3:$DY$188,14,0)</f>
        <v>18</v>
      </c>
      <c r="W357" s="12">
        <f>VLOOKUP($B357,'[3]POBLAC SIN ESSALUD CUADRO MANDO'!$G$3:$DY$188,15,0)</f>
        <v>19</v>
      </c>
      <c r="X357" s="12">
        <f>VLOOKUP($B357,'[3]POBLAC SIN ESSALUD CUADRO MANDO'!$G$3:$DY$188,16,0)</f>
        <v>17</v>
      </c>
      <c r="Y357" s="12">
        <f>VLOOKUP($B357,'[3]POBLAC SIN ESSALUD CUADRO MANDO'!$G$3:$DY$188,17,0)</f>
        <v>17</v>
      </c>
      <c r="Z357" s="12">
        <f>VLOOKUP($B357,'[3]POBLAC SIN ESSALUD CUADRO MANDO'!$G$3:$DY$188,18,0)</f>
        <v>17</v>
      </c>
      <c r="AA357" s="12">
        <f>VLOOKUP($B357,'[3]POBLAC SIN ESSALUD CUADRO MANDO'!$G$3:$DY$188,19,0)</f>
        <v>16</v>
      </c>
      <c r="AB357" s="12">
        <f>VLOOKUP($B357,'[3]POBLAC SIN ESSALUD CUADRO MANDO'!$G$3:$DY$188,20,0)</f>
        <v>17</v>
      </c>
      <c r="AC357" s="12">
        <f>VLOOKUP($B357,'[3]POBLAC SIN ESSALUD CUADRO MANDO'!$G$3:$DY$188,21,0)</f>
        <v>16</v>
      </c>
      <c r="AD357" s="12">
        <f>VLOOKUP($B357,'[3]POBLAC SIN ESSALUD CUADRO MANDO'!$G$3:$DY$188,110,0)</f>
        <v>76</v>
      </c>
      <c r="AE357" s="12">
        <f>VLOOKUP($B357,'[3]POBLAC SIN ESSALUD CUADRO MANDO'!$G$3:$DY$188,111,0)</f>
        <v>68</v>
      </c>
      <c r="AF357" s="12">
        <f>VLOOKUP($B357,'[3]POBLAC SIN ESSALUD CUADRO MANDO'!$G$3:$DY$188,112,0)</f>
        <v>64</v>
      </c>
      <c r="AG357" s="12">
        <f>VLOOKUP($B357,'[3]POBLAC SIN ESSALUD CUADRO MANDO'!$G$3:$DY$188,113,0)</f>
        <v>64</v>
      </c>
      <c r="AH357" s="12">
        <f>VLOOKUP($B357,'[3]POBLAC SIN ESSALUD CUADRO MANDO'!$G$3:$DY$188,114,0)</f>
        <v>54</v>
      </c>
      <c r="AI357" s="12">
        <f>VLOOKUP($B357,'[3]POBLAC SIN ESSALUD CUADRO MANDO'!$G$3:$DY$188,115,0)</f>
        <v>48</v>
      </c>
      <c r="AJ357" s="12">
        <f>VLOOKUP($B357,'[3]POBLAC SIN ESSALUD CUADRO MANDO'!$G$3:$DY$188,116,0)</f>
        <v>40</v>
      </c>
      <c r="AK357" s="12">
        <f>VLOOKUP($B357,'[3]POBLAC SIN ESSALUD CUADRO MANDO'!$G$3:$DY$188,117,0)</f>
        <v>34</v>
      </c>
      <c r="AL357" s="12">
        <f>VLOOKUP($B357,'[3]POBLAC SIN ESSALUD CUADRO MANDO'!$G$3:$DY$188,118,0)</f>
        <v>27</v>
      </c>
      <c r="AM357" s="12">
        <f>VLOOKUP($B357,'[3]POBLAC SIN ESSALUD CUADRO MANDO'!$G$3:$DY$188,119,0)</f>
        <v>21</v>
      </c>
      <c r="AN357" s="12">
        <f>VLOOKUP($B357,'[3]POBLAC SIN ESSALUD CUADRO MANDO'!$G$3:$DY$188,120,0)</f>
        <v>18</v>
      </c>
      <c r="AO357" s="12">
        <f>VLOOKUP($B357,'[3]POBLAC SIN ESSALUD CUADRO MANDO'!$G$3:$DY$188,121,0)</f>
        <v>15</v>
      </c>
      <c r="AP357" s="12">
        <f>VLOOKUP($B357,'[3]POBLAC SIN ESSALUD CUADRO MANDO'!$G$3:$DY$188,122,0)</f>
        <v>20</v>
      </c>
      <c r="AQ357" s="74">
        <f>VLOOKUP($B357,'[4]POB-2019'!$K$6:$BD$190,42,0)</f>
        <v>442</v>
      </c>
      <c r="AR357" s="74">
        <f>VLOOKUP($B357,'[4]POB-2019'!$K$6:$BD$190,43,0)</f>
        <v>44</v>
      </c>
      <c r="AS357" s="74">
        <f>VLOOKUP($B357,'[4]POB-2019'!$K$6:$BD$190,44,0)</f>
        <v>42</v>
      </c>
      <c r="AT357" s="74">
        <f>VLOOKUP($B357,'[4]POB-2019'!$K$6:$BD$190,45,0)</f>
        <v>191</v>
      </c>
      <c r="AU357" s="12">
        <f>VLOOKUP($B357,'[3]POBLAC SIN ESSALUD CUADRO MANDO'!$G$3:$DY$188,123,0)</f>
        <v>13</v>
      </c>
    </row>
    <row r="358" spans="1:47" s="23" customFormat="1" ht="12">
      <c r="A358" s="58">
        <v>357</v>
      </c>
      <c r="B358" s="58">
        <v>4986</v>
      </c>
      <c r="C358" s="59" t="s">
        <v>1130</v>
      </c>
      <c r="D358" s="59" t="s">
        <v>723</v>
      </c>
      <c r="E358" s="59" t="s">
        <v>800</v>
      </c>
      <c r="F358" s="59" t="s">
        <v>809</v>
      </c>
      <c r="G358" s="12" t="s">
        <v>266</v>
      </c>
      <c r="H358" s="14">
        <f t="shared" si="101"/>
        <v>4986</v>
      </c>
      <c r="I358" s="14">
        <f t="shared" si="97"/>
        <v>316</v>
      </c>
      <c r="J358" s="12">
        <f>VLOOKUP($B358,'[3]POBLAC SIN ESSALUD CUADRO MANDO'!$G$3:$DY$188,2,0)</f>
        <v>5</v>
      </c>
      <c r="K358" s="12">
        <f>VLOOKUP($B358,'[3]POBLAC SIN ESSALUD CUADRO MANDO'!$G$3:$DY$188,3,0)</f>
        <v>7</v>
      </c>
      <c r="L358" s="12">
        <f>VLOOKUP($B358,'[3]POBLAC SIN ESSALUD CUADRO MANDO'!$G$3:$DY$188,4,0)</f>
        <v>6</v>
      </c>
      <c r="M358" s="12">
        <f>VLOOKUP($B358,'[3]POBLAC SIN ESSALUD CUADRO MANDO'!$G$3:$DY$188,5,0)</f>
        <v>5</v>
      </c>
      <c r="N358" s="12">
        <f>VLOOKUP($B358,'[3]POBLAC SIN ESSALUD CUADRO MANDO'!$G$3:$DY$188,6,0)</f>
        <v>3</v>
      </c>
      <c r="O358" s="12">
        <f>VLOOKUP($B358,'[3]POBLAC SIN ESSALUD CUADRO MANDO'!$G$3:$DY$188,7,0)</f>
        <v>6</v>
      </c>
      <c r="P358" s="12">
        <f>VLOOKUP($B358,'[3]POBLAC SIN ESSALUD CUADRO MANDO'!$G$3:$DY$188,8,0)</f>
        <v>6</v>
      </c>
      <c r="Q358" s="12">
        <f>VLOOKUP($B358,'[3]POBLAC SIN ESSALUD CUADRO MANDO'!$G$3:$DY$188,9,0)</f>
        <v>6</v>
      </c>
      <c r="R358" s="12">
        <f>VLOOKUP($B358,'[3]POBLAC SIN ESSALUD CUADRO MANDO'!$G$3:$DY$188,10,0)</f>
        <v>6</v>
      </c>
      <c r="S358" s="12">
        <f>VLOOKUP($B358,'[3]POBLAC SIN ESSALUD CUADRO MANDO'!$G$3:$DY$188,11,0)</f>
        <v>6</v>
      </c>
      <c r="T358" s="12">
        <f>VLOOKUP($B358,'[3]POBLAC SIN ESSALUD CUADRO MANDO'!$G$3:$DY$188,12,0)</f>
        <v>6</v>
      </c>
      <c r="U358" s="12">
        <f>VLOOKUP($B358,'[3]POBLAC SIN ESSALUD CUADRO MANDO'!$G$3:$DY$188,13,0)</f>
        <v>6</v>
      </c>
      <c r="V358" s="12">
        <f>VLOOKUP($B358,'[3]POBLAC SIN ESSALUD CUADRO MANDO'!$G$3:$DY$188,14,0)</f>
        <v>7</v>
      </c>
      <c r="W358" s="12">
        <f>VLOOKUP($B358,'[3]POBLAC SIN ESSALUD CUADRO MANDO'!$G$3:$DY$188,15,0)</f>
        <v>7</v>
      </c>
      <c r="X358" s="12">
        <f>VLOOKUP($B358,'[3]POBLAC SIN ESSALUD CUADRO MANDO'!$G$3:$DY$188,16,0)</f>
        <v>6</v>
      </c>
      <c r="Y358" s="12">
        <f>VLOOKUP($B358,'[3]POBLAC SIN ESSALUD CUADRO MANDO'!$G$3:$DY$188,17,0)</f>
        <v>6</v>
      </c>
      <c r="Z358" s="12">
        <f>VLOOKUP($B358,'[3]POBLAC SIN ESSALUD CUADRO MANDO'!$G$3:$DY$188,18,0)</f>
        <v>6</v>
      </c>
      <c r="AA358" s="12">
        <f>VLOOKUP($B358,'[3]POBLAC SIN ESSALUD CUADRO MANDO'!$G$3:$DY$188,19,0)</f>
        <v>6</v>
      </c>
      <c r="AB358" s="12">
        <f>VLOOKUP($B358,'[3]POBLAC SIN ESSALUD CUADRO MANDO'!$G$3:$DY$188,20,0)</f>
        <v>6</v>
      </c>
      <c r="AC358" s="12">
        <f>VLOOKUP($B358,'[3]POBLAC SIN ESSALUD CUADRO MANDO'!$G$3:$DY$188,21,0)</f>
        <v>6</v>
      </c>
      <c r="AD358" s="12">
        <f>VLOOKUP($B358,'[3]POBLAC SIN ESSALUD CUADRO MANDO'!$G$3:$DY$188,110,0)</f>
        <v>27</v>
      </c>
      <c r="AE358" s="12">
        <f>VLOOKUP($B358,'[3]POBLAC SIN ESSALUD CUADRO MANDO'!$G$3:$DY$188,111,0)</f>
        <v>25</v>
      </c>
      <c r="AF358" s="12">
        <f>VLOOKUP($B358,'[3]POBLAC SIN ESSALUD CUADRO MANDO'!$G$3:$DY$188,112,0)</f>
        <v>23</v>
      </c>
      <c r="AG358" s="12">
        <f>VLOOKUP($B358,'[3]POBLAC SIN ESSALUD CUADRO MANDO'!$G$3:$DY$188,113,0)</f>
        <v>23</v>
      </c>
      <c r="AH358" s="12">
        <f>VLOOKUP($B358,'[3]POBLAC SIN ESSALUD CUADRO MANDO'!$G$3:$DY$188,114,0)</f>
        <v>20</v>
      </c>
      <c r="AI358" s="12">
        <f>VLOOKUP($B358,'[3]POBLAC SIN ESSALUD CUADRO MANDO'!$G$3:$DY$188,115,0)</f>
        <v>18</v>
      </c>
      <c r="AJ358" s="12">
        <f>VLOOKUP($B358,'[3]POBLAC SIN ESSALUD CUADRO MANDO'!$G$3:$DY$188,116,0)</f>
        <v>15</v>
      </c>
      <c r="AK358" s="12">
        <f>VLOOKUP($B358,'[3]POBLAC SIN ESSALUD CUADRO MANDO'!$G$3:$DY$188,117,0)</f>
        <v>11</v>
      </c>
      <c r="AL358" s="12">
        <f>VLOOKUP($B358,'[3]POBLAC SIN ESSALUD CUADRO MANDO'!$G$3:$DY$188,118,0)</f>
        <v>10</v>
      </c>
      <c r="AM358" s="12">
        <f>VLOOKUP($B358,'[3]POBLAC SIN ESSALUD CUADRO MANDO'!$G$3:$DY$188,119,0)</f>
        <v>9</v>
      </c>
      <c r="AN358" s="12">
        <f>VLOOKUP($B358,'[3]POBLAC SIN ESSALUD CUADRO MANDO'!$G$3:$DY$188,120,0)</f>
        <v>6</v>
      </c>
      <c r="AO358" s="12">
        <f>VLOOKUP($B358,'[3]POBLAC SIN ESSALUD CUADRO MANDO'!$G$3:$DY$188,121,0)</f>
        <v>5</v>
      </c>
      <c r="AP358" s="12">
        <f>VLOOKUP($B358,'[3]POBLAC SIN ESSALUD CUADRO MANDO'!$G$3:$DY$188,122,0)</f>
        <v>6</v>
      </c>
      <c r="AQ358" s="74">
        <f>VLOOKUP($B358,'[4]POB-2019'!$K$6:$BD$190,42,0)</f>
        <v>161</v>
      </c>
      <c r="AR358" s="74">
        <f>VLOOKUP($B358,'[4]POB-2019'!$K$6:$BD$190,43,0)</f>
        <v>16</v>
      </c>
      <c r="AS358" s="74">
        <f>VLOOKUP($B358,'[4]POB-2019'!$K$6:$BD$190,44,0)</f>
        <v>15</v>
      </c>
      <c r="AT358" s="74">
        <f>VLOOKUP($B358,'[4]POB-2019'!$K$6:$BD$190,45,0)</f>
        <v>69</v>
      </c>
      <c r="AU358" s="12">
        <f>VLOOKUP($B358,'[3]POBLAC SIN ESSALUD CUADRO MANDO'!$G$3:$DY$188,123,0)</f>
        <v>5</v>
      </c>
    </row>
    <row r="359" spans="1:47" s="23" customFormat="1" ht="12.6" customHeight="1">
      <c r="A359" s="58">
        <v>358</v>
      </c>
      <c r="B359" s="58">
        <v>7701</v>
      </c>
      <c r="C359" s="59" t="s">
        <v>1130</v>
      </c>
      <c r="D359" s="59" t="s">
        <v>723</v>
      </c>
      <c r="E359" s="59" t="s">
        <v>800</v>
      </c>
      <c r="F359" s="59" t="s">
        <v>810</v>
      </c>
      <c r="G359" s="12" t="s">
        <v>266</v>
      </c>
      <c r="H359" s="14">
        <f t="shared" si="101"/>
        <v>7701</v>
      </c>
      <c r="I359" s="14">
        <f t="shared" si="97"/>
        <v>531</v>
      </c>
      <c r="J359" s="12">
        <f>VLOOKUP($B359,'[3]POBLAC SIN ESSALUD CUADRO MANDO'!$G$3:$DY$188,2,0)</f>
        <v>6</v>
      </c>
      <c r="K359" s="12">
        <f>VLOOKUP($B359,'[3]POBLAC SIN ESSALUD CUADRO MANDO'!$G$3:$DY$188,3,0)</f>
        <v>6</v>
      </c>
      <c r="L359" s="12">
        <f>VLOOKUP($B359,'[3]POBLAC SIN ESSALUD CUADRO MANDO'!$G$3:$DY$188,4,0)</f>
        <v>13</v>
      </c>
      <c r="M359" s="12">
        <f>VLOOKUP($B359,'[3]POBLAC SIN ESSALUD CUADRO MANDO'!$G$3:$DY$188,5,0)</f>
        <v>8</v>
      </c>
      <c r="N359" s="12">
        <f>VLOOKUP($B359,'[3]POBLAC SIN ESSALUD CUADRO MANDO'!$G$3:$DY$188,6,0)</f>
        <v>9</v>
      </c>
      <c r="O359" s="12">
        <f>VLOOKUP($B359,'[3]POBLAC SIN ESSALUD CUADRO MANDO'!$G$3:$DY$188,7,0)</f>
        <v>9</v>
      </c>
      <c r="P359" s="12">
        <f>VLOOKUP($B359,'[3]POBLAC SIN ESSALUD CUADRO MANDO'!$G$3:$DY$188,8,0)</f>
        <v>10</v>
      </c>
      <c r="Q359" s="12">
        <f>VLOOKUP($B359,'[3]POBLAC SIN ESSALUD CUADRO MANDO'!$G$3:$DY$188,9,0)</f>
        <v>10</v>
      </c>
      <c r="R359" s="12">
        <f>VLOOKUP($B359,'[3]POBLAC SIN ESSALUD CUADRO MANDO'!$G$3:$DY$188,10,0)</f>
        <v>10</v>
      </c>
      <c r="S359" s="12">
        <f>VLOOKUP($B359,'[3]POBLAC SIN ESSALUD CUADRO MANDO'!$G$3:$DY$188,11,0)</f>
        <v>10</v>
      </c>
      <c r="T359" s="12">
        <f>VLOOKUP($B359,'[3]POBLAC SIN ESSALUD CUADRO MANDO'!$G$3:$DY$188,12,0)</f>
        <v>10</v>
      </c>
      <c r="U359" s="12">
        <f>VLOOKUP($B359,'[3]POBLAC SIN ESSALUD CUADRO MANDO'!$G$3:$DY$188,13,0)</f>
        <v>10</v>
      </c>
      <c r="V359" s="12">
        <f>VLOOKUP($B359,'[3]POBLAC SIN ESSALUD CUADRO MANDO'!$G$3:$DY$188,14,0)</f>
        <v>11</v>
      </c>
      <c r="W359" s="12">
        <f>VLOOKUP($B359,'[3]POBLAC SIN ESSALUD CUADRO MANDO'!$G$3:$DY$188,15,0)</f>
        <v>11</v>
      </c>
      <c r="X359" s="12">
        <f>VLOOKUP($B359,'[3]POBLAC SIN ESSALUD CUADRO MANDO'!$G$3:$DY$188,16,0)</f>
        <v>10</v>
      </c>
      <c r="Y359" s="12">
        <f>VLOOKUP($B359,'[3]POBLAC SIN ESSALUD CUADRO MANDO'!$G$3:$DY$188,17,0)</f>
        <v>10</v>
      </c>
      <c r="Z359" s="12">
        <f>VLOOKUP($B359,'[3]POBLAC SIN ESSALUD CUADRO MANDO'!$G$3:$DY$188,18,0)</f>
        <v>10</v>
      </c>
      <c r="AA359" s="12">
        <f>VLOOKUP($B359,'[3]POBLAC SIN ESSALUD CUADRO MANDO'!$G$3:$DY$188,19,0)</f>
        <v>10</v>
      </c>
      <c r="AB359" s="12">
        <f>VLOOKUP($B359,'[3]POBLAC SIN ESSALUD CUADRO MANDO'!$G$3:$DY$188,20,0)</f>
        <v>11</v>
      </c>
      <c r="AC359" s="12">
        <f>VLOOKUP($B359,'[3]POBLAC SIN ESSALUD CUADRO MANDO'!$G$3:$DY$188,21,0)</f>
        <v>10</v>
      </c>
      <c r="AD359" s="12">
        <f>VLOOKUP($B359,'[3]POBLAC SIN ESSALUD CUADRO MANDO'!$G$3:$DY$188,110,0)</f>
        <v>47</v>
      </c>
      <c r="AE359" s="12">
        <f>VLOOKUP($B359,'[3]POBLAC SIN ESSALUD CUADRO MANDO'!$G$3:$DY$188,111,0)</f>
        <v>42</v>
      </c>
      <c r="AF359" s="12">
        <f>VLOOKUP($B359,'[3]POBLAC SIN ESSALUD CUADRO MANDO'!$G$3:$DY$188,112,0)</f>
        <v>41</v>
      </c>
      <c r="AG359" s="12">
        <f>VLOOKUP($B359,'[3]POBLAC SIN ESSALUD CUADRO MANDO'!$G$3:$DY$188,113,0)</f>
        <v>38</v>
      </c>
      <c r="AH359" s="12">
        <f>VLOOKUP($B359,'[3]POBLAC SIN ESSALUD CUADRO MANDO'!$G$3:$DY$188,114,0)</f>
        <v>33</v>
      </c>
      <c r="AI359" s="12">
        <f>VLOOKUP($B359,'[3]POBLAC SIN ESSALUD CUADRO MANDO'!$G$3:$DY$188,115,0)</f>
        <v>29</v>
      </c>
      <c r="AJ359" s="12">
        <f>VLOOKUP($B359,'[3]POBLAC SIN ESSALUD CUADRO MANDO'!$G$3:$DY$188,116,0)</f>
        <v>26</v>
      </c>
      <c r="AK359" s="12">
        <f>VLOOKUP($B359,'[3]POBLAC SIN ESSALUD CUADRO MANDO'!$G$3:$DY$188,117,0)</f>
        <v>20</v>
      </c>
      <c r="AL359" s="12">
        <f>VLOOKUP($B359,'[3]POBLAC SIN ESSALUD CUADRO MANDO'!$G$3:$DY$188,118,0)</f>
        <v>16</v>
      </c>
      <c r="AM359" s="12">
        <f>VLOOKUP($B359,'[3]POBLAC SIN ESSALUD CUADRO MANDO'!$G$3:$DY$188,119,0)</f>
        <v>14</v>
      </c>
      <c r="AN359" s="12">
        <f>VLOOKUP($B359,'[3]POBLAC SIN ESSALUD CUADRO MANDO'!$G$3:$DY$188,120,0)</f>
        <v>11</v>
      </c>
      <c r="AO359" s="12">
        <f>VLOOKUP($B359,'[3]POBLAC SIN ESSALUD CUADRO MANDO'!$G$3:$DY$188,121,0)</f>
        <v>10</v>
      </c>
      <c r="AP359" s="12">
        <f>VLOOKUP($B359,'[3]POBLAC SIN ESSALUD CUADRO MANDO'!$G$3:$DY$188,122,0)</f>
        <v>10</v>
      </c>
      <c r="AQ359" s="74">
        <f>VLOOKUP($B359,'[4]POB-2019'!$K$6:$BD$190,42,0)</f>
        <v>271</v>
      </c>
      <c r="AR359" s="74">
        <f>VLOOKUP($B359,'[4]POB-2019'!$K$6:$BD$190,43,0)</f>
        <v>27</v>
      </c>
      <c r="AS359" s="74">
        <f>VLOOKUP($B359,'[4]POB-2019'!$K$6:$BD$190,44,0)</f>
        <v>26</v>
      </c>
      <c r="AT359" s="74">
        <f>VLOOKUP($B359,'[4]POB-2019'!$K$6:$BD$190,45,0)</f>
        <v>117</v>
      </c>
      <c r="AU359" s="12">
        <f>VLOOKUP($B359,'[3]POBLAC SIN ESSALUD CUADRO MANDO'!$G$3:$DY$188,123,0)</f>
        <v>6</v>
      </c>
    </row>
    <row r="360" spans="1:47" s="23" customFormat="1" ht="12">
      <c r="A360" s="58">
        <v>359</v>
      </c>
      <c r="B360" s="58">
        <v>4988</v>
      </c>
      <c r="C360" s="59" t="s">
        <v>1130</v>
      </c>
      <c r="D360" s="59" t="s">
        <v>723</v>
      </c>
      <c r="E360" s="59" t="s">
        <v>800</v>
      </c>
      <c r="F360" s="59" t="s">
        <v>811</v>
      </c>
      <c r="G360" s="12" t="s">
        <v>266</v>
      </c>
      <c r="H360" s="14">
        <f t="shared" si="101"/>
        <v>4988</v>
      </c>
      <c r="I360" s="14">
        <f t="shared" si="97"/>
        <v>860</v>
      </c>
      <c r="J360" s="12">
        <f>VLOOKUP($B360,'[3]POBLAC SIN ESSALUD CUADRO MANDO'!$G$3:$DY$188,2,0)</f>
        <v>10</v>
      </c>
      <c r="K360" s="12">
        <f>VLOOKUP($B360,'[3]POBLAC SIN ESSALUD CUADRO MANDO'!$G$3:$DY$188,3,0)</f>
        <v>8</v>
      </c>
      <c r="L360" s="12">
        <f>VLOOKUP($B360,'[3]POBLAC SIN ESSALUD CUADRO MANDO'!$G$3:$DY$188,4,0)</f>
        <v>13</v>
      </c>
      <c r="M360" s="12">
        <f>VLOOKUP($B360,'[3]POBLAC SIN ESSALUD CUADRO MANDO'!$G$3:$DY$188,5,0)</f>
        <v>14</v>
      </c>
      <c r="N360" s="12">
        <f>VLOOKUP($B360,'[3]POBLAC SIN ESSALUD CUADRO MANDO'!$G$3:$DY$188,6,0)</f>
        <v>10</v>
      </c>
      <c r="O360" s="12">
        <f>VLOOKUP($B360,'[3]POBLAC SIN ESSALUD CUADRO MANDO'!$G$3:$DY$188,7,0)</f>
        <v>15</v>
      </c>
      <c r="P360" s="12">
        <f>VLOOKUP($B360,'[3]POBLAC SIN ESSALUD CUADRO MANDO'!$G$3:$DY$188,8,0)</f>
        <v>16</v>
      </c>
      <c r="Q360" s="12">
        <f>VLOOKUP($B360,'[3]POBLAC SIN ESSALUD CUADRO MANDO'!$G$3:$DY$188,9,0)</f>
        <v>17</v>
      </c>
      <c r="R360" s="12">
        <f>VLOOKUP($B360,'[3]POBLAC SIN ESSALUD CUADRO MANDO'!$G$3:$DY$188,10,0)</f>
        <v>16</v>
      </c>
      <c r="S360" s="12">
        <f>VLOOKUP($B360,'[3]POBLAC SIN ESSALUD CUADRO MANDO'!$G$3:$DY$188,11,0)</f>
        <v>16</v>
      </c>
      <c r="T360" s="12">
        <f>VLOOKUP($B360,'[3]POBLAC SIN ESSALUD CUADRO MANDO'!$G$3:$DY$188,12,0)</f>
        <v>16</v>
      </c>
      <c r="U360" s="12">
        <f>VLOOKUP($B360,'[3]POBLAC SIN ESSALUD CUADRO MANDO'!$G$3:$DY$188,13,0)</f>
        <v>16</v>
      </c>
      <c r="V360" s="12">
        <f>VLOOKUP($B360,'[3]POBLAC SIN ESSALUD CUADRO MANDO'!$G$3:$DY$188,14,0)</f>
        <v>18</v>
      </c>
      <c r="W360" s="12">
        <f>VLOOKUP($B360,'[3]POBLAC SIN ESSALUD CUADRO MANDO'!$G$3:$DY$188,15,0)</f>
        <v>19</v>
      </c>
      <c r="X360" s="12">
        <f>VLOOKUP($B360,'[3]POBLAC SIN ESSALUD CUADRO MANDO'!$G$3:$DY$188,16,0)</f>
        <v>17</v>
      </c>
      <c r="Y360" s="12">
        <f>VLOOKUP($B360,'[3]POBLAC SIN ESSALUD CUADRO MANDO'!$G$3:$DY$188,17,0)</f>
        <v>17</v>
      </c>
      <c r="Z360" s="12">
        <f>VLOOKUP($B360,'[3]POBLAC SIN ESSALUD CUADRO MANDO'!$G$3:$DY$188,18,0)</f>
        <v>17</v>
      </c>
      <c r="AA360" s="12">
        <f>VLOOKUP($B360,'[3]POBLAC SIN ESSALUD CUADRO MANDO'!$G$3:$DY$188,19,0)</f>
        <v>17</v>
      </c>
      <c r="AB360" s="12">
        <f>VLOOKUP($B360,'[3]POBLAC SIN ESSALUD CUADRO MANDO'!$G$3:$DY$188,20,0)</f>
        <v>17</v>
      </c>
      <c r="AC360" s="12">
        <f>VLOOKUP($B360,'[3]POBLAC SIN ESSALUD CUADRO MANDO'!$G$3:$DY$188,21,0)</f>
        <v>16</v>
      </c>
      <c r="AD360" s="12">
        <f>VLOOKUP($B360,'[3]POBLAC SIN ESSALUD CUADRO MANDO'!$G$3:$DY$188,110,0)</f>
        <v>76</v>
      </c>
      <c r="AE360" s="12">
        <f>VLOOKUP($B360,'[3]POBLAC SIN ESSALUD CUADRO MANDO'!$G$3:$DY$188,111,0)</f>
        <v>68</v>
      </c>
      <c r="AF360" s="12">
        <f>VLOOKUP($B360,'[3]POBLAC SIN ESSALUD CUADRO MANDO'!$G$3:$DY$188,112,0)</f>
        <v>64</v>
      </c>
      <c r="AG360" s="12">
        <f>VLOOKUP($B360,'[3]POBLAC SIN ESSALUD CUADRO MANDO'!$G$3:$DY$188,113,0)</f>
        <v>64</v>
      </c>
      <c r="AH360" s="12">
        <f>VLOOKUP($B360,'[3]POBLAC SIN ESSALUD CUADRO MANDO'!$G$3:$DY$188,114,0)</f>
        <v>56</v>
      </c>
      <c r="AI360" s="12">
        <f>VLOOKUP($B360,'[3]POBLAC SIN ESSALUD CUADRO MANDO'!$G$3:$DY$188,115,0)</f>
        <v>48</v>
      </c>
      <c r="AJ360" s="12">
        <f>VLOOKUP($B360,'[3]POBLAC SIN ESSALUD CUADRO MANDO'!$G$3:$DY$188,116,0)</f>
        <v>41</v>
      </c>
      <c r="AK360" s="12">
        <f>VLOOKUP($B360,'[3]POBLAC SIN ESSALUD CUADRO MANDO'!$G$3:$DY$188,117,0)</f>
        <v>34</v>
      </c>
      <c r="AL360" s="12">
        <f>VLOOKUP($B360,'[3]POBLAC SIN ESSALUD CUADRO MANDO'!$G$3:$DY$188,118,0)</f>
        <v>28</v>
      </c>
      <c r="AM360" s="12">
        <f>VLOOKUP($B360,'[3]POBLAC SIN ESSALUD CUADRO MANDO'!$G$3:$DY$188,119,0)</f>
        <v>21</v>
      </c>
      <c r="AN360" s="12">
        <f>VLOOKUP($B360,'[3]POBLAC SIN ESSALUD CUADRO MANDO'!$G$3:$DY$188,120,0)</f>
        <v>18</v>
      </c>
      <c r="AO360" s="12">
        <f>VLOOKUP($B360,'[3]POBLAC SIN ESSALUD CUADRO MANDO'!$G$3:$DY$188,121,0)</f>
        <v>17</v>
      </c>
      <c r="AP360" s="12">
        <f>VLOOKUP($B360,'[3]POBLAC SIN ESSALUD CUADRO MANDO'!$G$3:$DY$188,122,0)</f>
        <v>20</v>
      </c>
      <c r="AQ360" s="74">
        <f>VLOOKUP($B360,'[4]POB-2019'!$K$6:$BD$190,42,0)</f>
        <v>439</v>
      </c>
      <c r="AR360" s="74">
        <f>VLOOKUP($B360,'[4]POB-2019'!$K$6:$BD$190,43,0)</f>
        <v>44</v>
      </c>
      <c r="AS360" s="74">
        <f>VLOOKUP($B360,'[4]POB-2019'!$K$6:$BD$190,44,0)</f>
        <v>43</v>
      </c>
      <c r="AT360" s="74">
        <f>VLOOKUP($B360,'[4]POB-2019'!$K$6:$BD$190,45,0)</f>
        <v>192</v>
      </c>
      <c r="AU360" s="12">
        <f>VLOOKUP($B360,'[3]POBLAC SIN ESSALUD CUADRO MANDO'!$G$3:$DY$188,123,0)</f>
        <v>10</v>
      </c>
    </row>
    <row r="361" spans="1:47" s="23" customFormat="1" ht="12">
      <c r="A361" s="58">
        <v>360</v>
      </c>
      <c r="B361" s="58">
        <v>6831</v>
      </c>
      <c r="C361" s="59" t="s">
        <v>1130</v>
      </c>
      <c r="D361" s="59" t="s">
        <v>723</v>
      </c>
      <c r="E361" s="59" t="s">
        <v>800</v>
      </c>
      <c r="F361" s="59" t="s">
        <v>812</v>
      </c>
      <c r="G361" s="12" t="s">
        <v>266</v>
      </c>
      <c r="H361" s="14">
        <f t="shared" si="101"/>
        <v>6831</v>
      </c>
      <c r="I361" s="14">
        <f t="shared" si="97"/>
        <v>368</v>
      </c>
      <c r="J361" s="12">
        <f>VLOOKUP($B361,'[3]POBLAC SIN ESSALUD CUADRO MANDO'!$G$3:$DY$188,2,0)</f>
        <v>2</v>
      </c>
      <c r="K361" s="12">
        <f>VLOOKUP($B361,'[3]POBLAC SIN ESSALUD CUADRO MANDO'!$G$3:$DY$188,3,0)</f>
        <v>3</v>
      </c>
      <c r="L361" s="12">
        <f>VLOOKUP($B361,'[3]POBLAC SIN ESSALUD CUADRO MANDO'!$G$3:$DY$188,4,0)</f>
        <v>7</v>
      </c>
      <c r="M361" s="12">
        <f>VLOOKUP($B361,'[3]POBLAC SIN ESSALUD CUADRO MANDO'!$G$3:$DY$188,5,0)</f>
        <v>6</v>
      </c>
      <c r="N361" s="12">
        <f>VLOOKUP($B361,'[3]POBLAC SIN ESSALUD CUADRO MANDO'!$G$3:$DY$188,6,0)</f>
        <v>6</v>
      </c>
      <c r="O361" s="12">
        <f>VLOOKUP($B361,'[3]POBLAC SIN ESSALUD CUADRO MANDO'!$G$3:$DY$188,7,0)</f>
        <v>7</v>
      </c>
      <c r="P361" s="12">
        <f>VLOOKUP($B361,'[3]POBLAC SIN ESSALUD CUADRO MANDO'!$G$3:$DY$188,8,0)</f>
        <v>7</v>
      </c>
      <c r="Q361" s="12">
        <f>VLOOKUP($B361,'[3]POBLAC SIN ESSALUD CUADRO MANDO'!$G$3:$DY$188,9,0)</f>
        <v>7</v>
      </c>
      <c r="R361" s="12">
        <f>VLOOKUP($B361,'[3]POBLAC SIN ESSALUD CUADRO MANDO'!$G$3:$DY$188,10,0)</f>
        <v>7</v>
      </c>
      <c r="S361" s="12">
        <f>VLOOKUP($B361,'[3]POBLAC SIN ESSALUD CUADRO MANDO'!$G$3:$DY$188,11,0)</f>
        <v>7</v>
      </c>
      <c r="T361" s="12">
        <f>VLOOKUP($B361,'[3]POBLAC SIN ESSALUD CUADRO MANDO'!$G$3:$DY$188,12,0)</f>
        <v>7</v>
      </c>
      <c r="U361" s="12">
        <f>VLOOKUP($B361,'[3]POBLAC SIN ESSALUD CUADRO MANDO'!$G$3:$DY$188,13,0)</f>
        <v>7</v>
      </c>
      <c r="V361" s="12">
        <f>VLOOKUP($B361,'[3]POBLAC SIN ESSALUD CUADRO MANDO'!$G$3:$DY$188,14,0)</f>
        <v>8</v>
      </c>
      <c r="W361" s="12">
        <f>VLOOKUP($B361,'[3]POBLAC SIN ESSALUD CUADRO MANDO'!$G$3:$DY$188,15,0)</f>
        <v>8</v>
      </c>
      <c r="X361" s="12">
        <f>VLOOKUP($B361,'[3]POBLAC SIN ESSALUD CUADRO MANDO'!$G$3:$DY$188,16,0)</f>
        <v>7</v>
      </c>
      <c r="Y361" s="12">
        <f>VLOOKUP($B361,'[3]POBLAC SIN ESSALUD CUADRO MANDO'!$G$3:$DY$188,17,0)</f>
        <v>7</v>
      </c>
      <c r="Z361" s="12">
        <f>VLOOKUP($B361,'[3]POBLAC SIN ESSALUD CUADRO MANDO'!$G$3:$DY$188,18,0)</f>
        <v>7</v>
      </c>
      <c r="AA361" s="12">
        <f>VLOOKUP($B361,'[3]POBLAC SIN ESSALUD CUADRO MANDO'!$G$3:$DY$188,19,0)</f>
        <v>7</v>
      </c>
      <c r="AB361" s="12">
        <f>VLOOKUP($B361,'[3]POBLAC SIN ESSALUD CUADRO MANDO'!$G$3:$DY$188,20,0)</f>
        <v>7</v>
      </c>
      <c r="AC361" s="12">
        <f>VLOOKUP($B361,'[3]POBLAC SIN ESSALUD CUADRO MANDO'!$G$3:$DY$188,21,0)</f>
        <v>7</v>
      </c>
      <c r="AD361" s="12">
        <f>VLOOKUP($B361,'[3]POBLAC SIN ESSALUD CUADRO MANDO'!$G$3:$DY$188,110,0)</f>
        <v>34</v>
      </c>
      <c r="AE361" s="12">
        <f>VLOOKUP($B361,'[3]POBLAC SIN ESSALUD CUADRO MANDO'!$G$3:$DY$188,111,0)</f>
        <v>30</v>
      </c>
      <c r="AF361" s="12">
        <f>VLOOKUP($B361,'[3]POBLAC SIN ESSALUD CUADRO MANDO'!$G$3:$DY$188,112,0)</f>
        <v>27</v>
      </c>
      <c r="AG361" s="12">
        <f>VLOOKUP($B361,'[3]POBLAC SIN ESSALUD CUADRO MANDO'!$G$3:$DY$188,113,0)</f>
        <v>27</v>
      </c>
      <c r="AH361" s="12">
        <f>VLOOKUP($B361,'[3]POBLAC SIN ESSALUD CUADRO MANDO'!$G$3:$DY$188,114,0)</f>
        <v>24</v>
      </c>
      <c r="AI361" s="12">
        <f>VLOOKUP($B361,'[3]POBLAC SIN ESSALUD CUADRO MANDO'!$G$3:$DY$188,115,0)</f>
        <v>20</v>
      </c>
      <c r="AJ361" s="12">
        <f>VLOOKUP($B361,'[3]POBLAC SIN ESSALUD CUADRO MANDO'!$G$3:$DY$188,116,0)</f>
        <v>18</v>
      </c>
      <c r="AK361" s="12">
        <f>VLOOKUP($B361,'[3]POBLAC SIN ESSALUD CUADRO MANDO'!$G$3:$DY$188,117,0)</f>
        <v>14</v>
      </c>
      <c r="AL361" s="12">
        <f>VLOOKUP($B361,'[3]POBLAC SIN ESSALUD CUADRO MANDO'!$G$3:$DY$188,118,0)</f>
        <v>11</v>
      </c>
      <c r="AM361" s="12">
        <f>VLOOKUP($B361,'[3]POBLAC SIN ESSALUD CUADRO MANDO'!$G$3:$DY$188,119,0)</f>
        <v>9</v>
      </c>
      <c r="AN361" s="12">
        <f>VLOOKUP($B361,'[3]POBLAC SIN ESSALUD CUADRO MANDO'!$G$3:$DY$188,120,0)</f>
        <v>8</v>
      </c>
      <c r="AO361" s="12">
        <f>VLOOKUP($B361,'[3]POBLAC SIN ESSALUD CUADRO MANDO'!$G$3:$DY$188,121,0)</f>
        <v>7</v>
      </c>
      <c r="AP361" s="12">
        <f>VLOOKUP($B361,'[3]POBLAC SIN ESSALUD CUADRO MANDO'!$G$3:$DY$188,122,0)</f>
        <v>8</v>
      </c>
      <c r="AQ361" s="74">
        <f>VLOOKUP($B361,'[4]POB-2019'!$K$6:$BD$190,42,0)</f>
        <v>188</v>
      </c>
      <c r="AR361" s="74">
        <f>VLOOKUP($B361,'[4]POB-2019'!$K$6:$BD$190,43,0)</f>
        <v>19</v>
      </c>
      <c r="AS361" s="74">
        <f>VLOOKUP($B361,'[4]POB-2019'!$K$6:$BD$190,44,0)</f>
        <v>18</v>
      </c>
      <c r="AT361" s="74">
        <f>VLOOKUP($B361,'[4]POB-2019'!$K$6:$BD$190,45,0)</f>
        <v>83</v>
      </c>
      <c r="AU361" s="12">
        <f>VLOOKUP($B361,'[3]POBLAC SIN ESSALUD CUADRO MANDO'!$G$3:$DY$188,123,0)</f>
        <v>2</v>
      </c>
    </row>
    <row r="362" spans="1:47" s="23" customFormat="1" ht="12">
      <c r="A362" s="58">
        <v>361</v>
      </c>
      <c r="B362" s="58">
        <v>6852</v>
      </c>
      <c r="C362" s="59" t="s">
        <v>1130</v>
      </c>
      <c r="D362" s="59" t="s">
        <v>723</v>
      </c>
      <c r="E362" s="59" t="s">
        <v>800</v>
      </c>
      <c r="F362" s="59" t="s">
        <v>813</v>
      </c>
      <c r="G362" s="12" t="s">
        <v>266</v>
      </c>
      <c r="H362" s="14">
        <f t="shared" si="101"/>
        <v>6852</v>
      </c>
      <c r="I362" s="14">
        <f t="shared" si="97"/>
        <v>292</v>
      </c>
      <c r="J362" s="12">
        <f>VLOOKUP($B362,'[3]POBLAC SIN ESSALUD CUADRO MANDO'!$G$3:$DY$188,2,0)</f>
        <v>4</v>
      </c>
      <c r="K362" s="12">
        <f>VLOOKUP($B362,'[3]POBLAC SIN ESSALUD CUADRO MANDO'!$G$3:$DY$188,3,0)</f>
        <v>5</v>
      </c>
      <c r="L362" s="12">
        <f>VLOOKUP($B362,'[3]POBLAC SIN ESSALUD CUADRO MANDO'!$G$3:$DY$188,4,0)</f>
        <v>4</v>
      </c>
      <c r="M362" s="12">
        <f>VLOOKUP($B362,'[3]POBLAC SIN ESSALUD CUADRO MANDO'!$G$3:$DY$188,5,0)</f>
        <v>5</v>
      </c>
      <c r="N362" s="12">
        <f>VLOOKUP($B362,'[3]POBLAC SIN ESSALUD CUADRO MANDO'!$G$3:$DY$188,6,0)</f>
        <v>4</v>
      </c>
      <c r="O362" s="12">
        <f>VLOOKUP($B362,'[3]POBLAC SIN ESSALUD CUADRO MANDO'!$G$3:$DY$188,7,0)</f>
        <v>5</v>
      </c>
      <c r="P362" s="12">
        <f>VLOOKUP($B362,'[3]POBLAC SIN ESSALUD CUADRO MANDO'!$G$3:$DY$188,8,0)</f>
        <v>5</v>
      </c>
      <c r="Q362" s="12">
        <f>VLOOKUP($B362,'[3]POBLAC SIN ESSALUD CUADRO MANDO'!$G$3:$DY$188,9,0)</f>
        <v>6</v>
      </c>
      <c r="R362" s="12">
        <f>VLOOKUP($B362,'[3]POBLAC SIN ESSALUD CUADRO MANDO'!$G$3:$DY$188,10,0)</f>
        <v>5</v>
      </c>
      <c r="S362" s="12">
        <f>VLOOKUP($B362,'[3]POBLAC SIN ESSALUD CUADRO MANDO'!$G$3:$DY$188,11,0)</f>
        <v>6</v>
      </c>
      <c r="T362" s="12">
        <f>VLOOKUP($B362,'[3]POBLAC SIN ESSALUD CUADRO MANDO'!$G$3:$DY$188,12,0)</f>
        <v>5</v>
      </c>
      <c r="U362" s="12">
        <f>VLOOKUP($B362,'[3]POBLAC SIN ESSALUD CUADRO MANDO'!$G$3:$DY$188,13,0)</f>
        <v>5</v>
      </c>
      <c r="V362" s="12">
        <f>VLOOKUP($B362,'[3]POBLAC SIN ESSALUD CUADRO MANDO'!$G$3:$DY$188,14,0)</f>
        <v>6</v>
      </c>
      <c r="W362" s="12">
        <f>VLOOKUP($B362,'[3]POBLAC SIN ESSALUD CUADRO MANDO'!$G$3:$DY$188,15,0)</f>
        <v>6</v>
      </c>
      <c r="X362" s="12">
        <f>VLOOKUP($B362,'[3]POBLAC SIN ESSALUD CUADRO MANDO'!$G$3:$DY$188,16,0)</f>
        <v>6</v>
      </c>
      <c r="Y362" s="12">
        <f>VLOOKUP($B362,'[3]POBLAC SIN ESSALUD CUADRO MANDO'!$G$3:$DY$188,17,0)</f>
        <v>6</v>
      </c>
      <c r="Z362" s="12">
        <f>VLOOKUP($B362,'[3]POBLAC SIN ESSALUD CUADRO MANDO'!$G$3:$DY$188,18,0)</f>
        <v>6</v>
      </c>
      <c r="AA362" s="12">
        <f>VLOOKUP($B362,'[3]POBLAC SIN ESSALUD CUADRO MANDO'!$G$3:$DY$188,19,0)</f>
        <v>6</v>
      </c>
      <c r="AB362" s="12">
        <f>VLOOKUP($B362,'[3]POBLAC SIN ESSALUD CUADRO MANDO'!$G$3:$DY$188,20,0)</f>
        <v>6</v>
      </c>
      <c r="AC362" s="12">
        <f>VLOOKUP($B362,'[3]POBLAC SIN ESSALUD CUADRO MANDO'!$G$3:$DY$188,21,0)</f>
        <v>6</v>
      </c>
      <c r="AD362" s="12">
        <f>VLOOKUP($B362,'[3]POBLAC SIN ESSALUD CUADRO MANDO'!$G$3:$DY$188,110,0)</f>
        <v>25</v>
      </c>
      <c r="AE362" s="12">
        <f>VLOOKUP($B362,'[3]POBLAC SIN ESSALUD CUADRO MANDO'!$G$3:$DY$188,111,0)</f>
        <v>23</v>
      </c>
      <c r="AF362" s="12">
        <f>VLOOKUP($B362,'[3]POBLAC SIN ESSALUD CUADRO MANDO'!$G$3:$DY$188,112,0)</f>
        <v>21</v>
      </c>
      <c r="AG362" s="12">
        <f>VLOOKUP($B362,'[3]POBLAC SIN ESSALUD CUADRO MANDO'!$G$3:$DY$188,113,0)</f>
        <v>21</v>
      </c>
      <c r="AH362" s="12">
        <f>VLOOKUP($B362,'[3]POBLAC SIN ESSALUD CUADRO MANDO'!$G$3:$DY$188,114,0)</f>
        <v>19</v>
      </c>
      <c r="AI362" s="12">
        <f>VLOOKUP($B362,'[3]POBLAC SIN ESSALUD CUADRO MANDO'!$G$3:$DY$188,115,0)</f>
        <v>16</v>
      </c>
      <c r="AJ362" s="12">
        <f>VLOOKUP($B362,'[3]POBLAC SIN ESSALUD CUADRO MANDO'!$G$3:$DY$188,116,0)</f>
        <v>15</v>
      </c>
      <c r="AK362" s="12">
        <f>VLOOKUP($B362,'[3]POBLAC SIN ESSALUD CUADRO MANDO'!$G$3:$DY$188,117,0)</f>
        <v>11</v>
      </c>
      <c r="AL362" s="12">
        <f>VLOOKUP($B362,'[3]POBLAC SIN ESSALUD CUADRO MANDO'!$G$3:$DY$188,118,0)</f>
        <v>10</v>
      </c>
      <c r="AM362" s="12">
        <f>VLOOKUP($B362,'[3]POBLAC SIN ESSALUD CUADRO MANDO'!$G$3:$DY$188,119,0)</f>
        <v>8</v>
      </c>
      <c r="AN362" s="12">
        <f>VLOOKUP($B362,'[3]POBLAC SIN ESSALUD CUADRO MANDO'!$G$3:$DY$188,120,0)</f>
        <v>6</v>
      </c>
      <c r="AO362" s="12">
        <f>VLOOKUP($B362,'[3]POBLAC SIN ESSALUD CUADRO MANDO'!$G$3:$DY$188,121,0)</f>
        <v>5</v>
      </c>
      <c r="AP362" s="12">
        <f>VLOOKUP($B362,'[3]POBLAC SIN ESSALUD CUADRO MANDO'!$G$3:$DY$188,122,0)</f>
        <v>5</v>
      </c>
      <c r="AQ362" s="74">
        <f>VLOOKUP($B362,'[4]POB-2019'!$K$6:$BD$190,42,0)</f>
        <v>149</v>
      </c>
      <c r="AR362" s="74">
        <f>VLOOKUP($B362,'[4]POB-2019'!$K$6:$BD$190,43,0)</f>
        <v>14</v>
      </c>
      <c r="AS362" s="74">
        <f>VLOOKUP($B362,'[4]POB-2019'!$K$6:$BD$190,44,0)</f>
        <v>15</v>
      </c>
      <c r="AT362" s="74">
        <f>VLOOKUP($B362,'[4]POB-2019'!$K$6:$BD$190,45,0)</f>
        <v>64</v>
      </c>
      <c r="AU362" s="12">
        <f>VLOOKUP($B362,'[3]POBLAC SIN ESSALUD CUADRO MANDO'!$G$3:$DY$188,123,0)</f>
        <v>4</v>
      </c>
    </row>
    <row r="363" spans="1:47" s="23" customFormat="1" ht="12">
      <c r="A363" s="58">
        <v>362</v>
      </c>
      <c r="B363" s="58">
        <v>4985</v>
      </c>
      <c r="C363" s="59" t="s">
        <v>1130</v>
      </c>
      <c r="D363" s="59" t="s">
        <v>723</v>
      </c>
      <c r="E363" s="59" t="s">
        <v>800</v>
      </c>
      <c r="F363" s="59" t="s">
        <v>149</v>
      </c>
      <c r="G363" s="12" t="s">
        <v>266</v>
      </c>
      <c r="H363" s="14">
        <f t="shared" si="101"/>
        <v>4985</v>
      </c>
      <c r="I363" s="14">
        <f t="shared" si="97"/>
        <v>615</v>
      </c>
      <c r="J363" s="12">
        <f>VLOOKUP($B363,'[3]POBLAC SIN ESSALUD CUADRO MANDO'!$G$3:$DY$188,2,0)</f>
        <v>9</v>
      </c>
      <c r="K363" s="12">
        <f>VLOOKUP($B363,'[3]POBLAC SIN ESSALUD CUADRO MANDO'!$G$3:$DY$188,3,0)</f>
        <v>9</v>
      </c>
      <c r="L363" s="12">
        <f>VLOOKUP($B363,'[3]POBLAC SIN ESSALUD CUADRO MANDO'!$G$3:$DY$188,4,0)</f>
        <v>9</v>
      </c>
      <c r="M363" s="12">
        <f>VLOOKUP($B363,'[3]POBLAC SIN ESSALUD CUADRO MANDO'!$G$3:$DY$188,5,0)</f>
        <v>10</v>
      </c>
      <c r="N363" s="12">
        <f>VLOOKUP($B363,'[3]POBLAC SIN ESSALUD CUADRO MANDO'!$G$3:$DY$188,6,0)</f>
        <v>9</v>
      </c>
      <c r="O363" s="12">
        <f>VLOOKUP($B363,'[3]POBLAC SIN ESSALUD CUADRO MANDO'!$G$3:$DY$188,7,0)</f>
        <v>11</v>
      </c>
      <c r="P363" s="12">
        <f>VLOOKUP($B363,'[3]POBLAC SIN ESSALUD CUADRO MANDO'!$G$3:$DY$188,8,0)</f>
        <v>11</v>
      </c>
      <c r="Q363" s="12">
        <f>VLOOKUP($B363,'[3]POBLAC SIN ESSALUD CUADRO MANDO'!$G$3:$DY$188,9,0)</f>
        <v>12</v>
      </c>
      <c r="R363" s="12">
        <f>VLOOKUP($B363,'[3]POBLAC SIN ESSALUD CUADRO MANDO'!$G$3:$DY$188,10,0)</f>
        <v>11</v>
      </c>
      <c r="S363" s="12">
        <f>VLOOKUP($B363,'[3]POBLAC SIN ESSALUD CUADRO MANDO'!$G$3:$DY$188,11,0)</f>
        <v>12</v>
      </c>
      <c r="T363" s="12">
        <f>VLOOKUP($B363,'[3]POBLAC SIN ESSALUD CUADRO MANDO'!$G$3:$DY$188,12,0)</f>
        <v>11</v>
      </c>
      <c r="U363" s="12">
        <f>VLOOKUP($B363,'[3]POBLAC SIN ESSALUD CUADRO MANDO'!$G$3:$DY$188,13,0)</f>
        <v>11</v>
      </c>
      <c r="V363" s="12">
        <f>VLOOKUP($B363,'[3]POBLAC SIN ESSALUD CUADRO MANDO'!$G$3:$DY$188,14,0)</f>
        <v>13</v>
      </c>
      <c r="W363" s="12">
        <f>VLOOKUP($B363,'[3]POBLAC SIN ESSALUD CUADRO MANDO'!$G$3:$DY$188,15,0)</f>
        <v>13</v>
      </c>
      <c r="X363" s="12">
        <f>VLOOKUP($B363,'[3]POBLAC SIN ESSALUD CUADRO MANDO'!$G$3:$DY$188,16,0)</f>
        <v>12</v>
      </c>
      <c r="Y363" s="12">
        <f>VLOOKUP($B363,'[3]POBLAC SIN ESSALUD CUADRO MANDO'!$G$3:$DY$188,17,0)</f>
        <v>12</v>
      </c>
      <c r="Z363" s="12">
        <f>VLOOKUP($B363,'[3]POBLAC SIN ESSALUD CUADRO MANDO'!$G$3:$DY$188,18,0)</f>
        <v>12</v>
      </c>
      <c r="AA363" s="12">
        <f>VLOOKUP($B363,'[3]POBLAC SIN ESSALUD CUADRO MANDO'!$G$3:$DY$188,19,0)</f>
        <v>12</v>
      </c>
      <c r="AB363" s="12">
        <f>VLOOKUP($B363,'[3]POBLAC SIN ESSALUD CUADRO MANDO'!$G$3:$DY$188,20,0)</f>
        <v>12</v>
      </c>
      <c r="AC363" s="12">
        <f>VLOOKUP($B363,'[3]POBLAC SIN ESSALUD CUADRO MANDO'!$G$3:$DY$188,21,0)</f>
        <v>12</v>
      </c>
      <c r="AD363" s="12">
        <f>VLOOKUP($B363,'[3]POBLAC SIN ESSALUD CUADRO MANDO'!$G$3:$DY$188,110,0)</f>
        <v>54</v>
      </c>
      <c r="AE363" s="12">
        <f>VLOOKUP($B363,'[3]POBLAC SIN ESSALUD CUADRO MANDO'!$G$3:$DY$188,111,0)</f>
        <v>49</v>
      </c>
      <c r="AF363" s="12">
        <f>VLOOKUP($B363,'[3]POBLAC SIN ESSALUD CUADRO MANDO'!$G$3:$DY$188,112,0)</f>
        <v>46</v>
      </c>
      <c r="AG363" s="12">
        <f>VLOOKUP($B363,'[3]POBLAC SIN ESSALUD CUADRO MANDO'!$G$3:$DY$188,113,0)</f>
        <v>44</v>
      </c>
      <c r="AH363" s="12">
        <f>VLOOKUP($B363,'[3]POBLAC SIN ESSALUD CUADRO MANDO'!$G$3:$DY$188,114,0)</f>
        <v>39</v>
      </c>
      <c r="AI363" s="12">
        <f>VLOOKUP($B363,'[3]POBLAC SIN ESSALUD CUADRO MANDO'!$G$3:$DY$188,115,0)</f>
        <v>34</v>
      </c>
      <c r="AJ363" s="12">
        <f>VLOOKUP($B363,'[3]POBLAC SIN ESSALUD CUADRO MANDO'!$G$3:$DY$188,116,0)</f>
        <v>28</v>
      </c>
      <c r="AK363" s="12">
        <f>VLOOKUP($B363,'[3]POBLAC SIN ESSALUD CUADRO MANDO'!$G$3:$DY$188,117,0)</f>
        <v>24</v>
      </c>
      <c r="AL363" s="12">
        <f>VLOOKUP($B363,'[3]POBLAC SIN ESSALUD CUADRO MANDO'!$G$3:$DY$188,118,0)</f>
        <v>20</v>
      </c>
      <c r="AM363" s="12">
        <f>VLOOKUP($B363,'[3]POBLAC SIN ESSALUD CUADRO MANDO'!$G$3:$DY$188,119,0)</f>
        <v>16</v>
      </c>
      <c r="AN363" s="12">
        <f>VLOOKUP($B363,'[3]POBLAC SIN ESSALUD CUADRO MANDO'!$G$3:$DY$188,120,0)</f>
        <v>13</v>
      </c>
      <c r="AO363" s="12">
        <f>VLOOKUP($B363,'[3]POBLAC SIN ESSALUD CUADRO MANDO'!$G$3:$DY$188,121,0)</f>
        <v>12</v>
      </c>
      <c r="AP363" s="12">
        <f>VLOOKUP($B363,'[3]POBLAC SIN ESSALUD CUADRO MANDO'!$G$3:$DY$188,122,0)</f>
        <v>13</v>
      </c>
      <c r="AQ363" s="74">
        <f>VLOOKUP($B363,'[4]POB-2019'!$K$6:$BD$190,42,0)</f>
        <v>314</v>
      </c>
      <c r="AR363" s="74">
        <f>VLOOKUP($B363,'[4]POB-2019'!$K$6:$BD$190,43,0)</f>
        <v>31</v>
      </c>
      <c r="AS363" s="74">
        <f>VLOOKUP($B363,'[4]POB-2019'!$K$6:$BD$190,44,0)</f>
        <v>31</v>
      </c>
      <c r="AT363" s="74">
        <f>VLOOKUP($B363,'[4]POB-2019'!$K$6:$BD$190,45,0)</f>
        <v>136</v>
      </c>
      <c r="AU363" s="12">
        <f>VLOOKUP($B363,'[3]POBLAC SIN ESSALUD CUADRO MANDO'!$G$3:$DY$188,123,0)</f>
        <v>9</v>
      </c>
    </row>
    <row r="364" spans="1:47" s="23" customFormat="1" ht="12">
      <c r="A364" s="58">
        <v>363</v>
      </c>
      <c r="B364" s="58">
        <v>6837</v>
      </c>
      <c r="C364" s="59" t="s">
        <v>1130</v>
      </c>
      <c r="D364" s="59" t="s">
        <v>723</v>
      </c>
      <c r="E364" s="59" t="s">
        <v>800</v>
      </c>
      <c r="F364" s="59" t="s">
        <v>815</v>
      </c>
      <c r="G364" s="12" t="s">
        <v>266</v>
      </c>
      <c r="H364" s="14">
        <f t="shared" si="101"/>
        <v>6837</v>
      </c>
      <c r="I364" s="14">
        <f t="shared" si="97"/>
        <v>415</v>
      </c>
      <c r="J364" s="12">
        <f>VLOOKUP($B364,'[3]POBLAC SIN ESSALUD CUADRO MANDO'!$G$3:$DY$188,2,0)</f>
        <v>5</v>
      </c>
      <c r="K364" s="12">
        <f>VLOOKUP($B364,'[3]POBLAC SIN ESSALUD CUADRO MANDO'!$G$3:$DY$188,3,0)</f>
        <v>4</v>
      </c>
      <c r="L364" s="12">
        <f>VLOOKUP($B364,'[3]POBLAC SIN ESSALUD CUADRO MANDO'!$G$3:$DY$188,4,0)</f>
        <v>6</v>
      </c>
      <c r="M364" s="12">
        <f>VLOOKUP($B364,'[3]POBLAC SIN ESSALUD CUADRO MANDO'!$G$3:$DY$188,5,0)</f>
        <v>7</v>
      </c>
      <c r="N364" s="12">
        <f>VLOOKUP($B364,'[3]POBLAC SIN ESSALUD CUADRO MANDO'!$G$3:$DY$188,6,0)</f>
        <v>5</v>
      </c>
      <c r="O364" s="12">
        <f>VLOOKUP($B364,'[3]POBLAC SIN ESSALUD CUADRO MANDO'!$G$3:$DY$188,7,0)</f>
        <v>7</v>
      </c>
      <c r="P364" s="12">
        <f>VLOOKUP($B364,'[3]POBLAC SIN ESSALUD CUADRO MANDO'!$G$3:$DY$188,8,0)</f>
        <v>8</v>
      </c>
      <c r="Q364" s="12">
        <f>VLOOKUP($B364,'[3]POBLAC SIN ESSALUD CUADRO MANDO'!$G$3:$DY$188,9,0)</f>
        <v>8</v>
      </c>
      <c r="R364" s="12">
        <f>VLOOKUP($B364,'[3]POBLAC SIN ESSALUD CUADRO MANDO'!$G$3:$DY$188,10,0)</f>
        <v>7</v>
      </c>
      <c r="S364" s="12">
        <f>VLOOKUP($B364,'[3]POBLAC SIN ESSALUD CUADRO MANDO'!$G$3:$DY$188,11,0)</f>
        <v>8</v>
      </c>
      <c r="T364" s="12">
        <f>VLOOKUP($B364,'[3]POBLAC SIN ESSALUD CUADRO MANDO'!$G$3:$DY$188,12,0)</f>
        <v>8</v>
      </c>
      <c r="U364" s="12">
        <f>VLOOKUP($B364,'[3]POBLAC SIN ESSALUD CUADRO MANDO'!$G$3:$DY$188,13,0)</f>
        <v>8</v>
      </c>
      <c r="V364" s="12">
        <f>VLOOKUP($B364,'[3]POBLAC SIN ESSALUD CUADRO MANDO'!$G$3:$DY$188,14,0)</f>
        <v>9</v>
      </c>
      <c r="W364" s="12">
        <f>VLOOKUP($B364,'[3]POBLAC SIN ESSALUD CUADRO MANDO'!$G$3:$DY$188,15,0)</f>
        <v>9</v>
      </c>
      <c r="X364" s="12">
        <f>VLOOKUP($B364,'[3]POBLAC SIN ESSALUD CUADRO MANDO'!$G$3:$DY$188,16,0)</f>
        <v>8</v>
      </c>
      <c r="Y364" s="12">
        <f>VLOOKUP($B364,'[3]POBLAC SIN ESSALUD CUADRO MANDO'!$G$3:$DY$188,17,0)</f>
        <v>8</v>
      </c>
      <c r="Z364" s="12">
        <f>VLOOKUP($B364,'[3]POBLAC SIN ESSALUD CUADRO MANDO'!$G$3:$DY$188,18,0)</f>
        <v>8</v>
      </c>
      <c r="AA364" s="12">
        <f>VLOOKUP($B364,'[3]POBLAC SIN ESSALUD CUADRO MANDO'!$G$3:$DY$188,19,0)</f>
        <v>8</v>
      </c>
      <c r="AB364" s="12">
        <f>VLOOKUP($B364,'[3]POBLAC SIN ESSALUD CUADRO MANDO'!$G$3:$DY$188,20,0)</f>
        <v>8</v>
      </c>
      <c r="AC364" s="12">
        <f>VLOOKUP($B364,'[3]POBLAC SIN ESSALUD CUADRO MANDO'!$G$3:$DY$188,21,0)</f>
        <v>8</v>
      </c>
      <c r="AD364" s="12">
        <f>VLOOKUP($B364,'[3]POBLAC SIN ESSALUD CUADRO MANDO'!$G$3:$DY$188,110,0)</f>
        <v>36</v>
      </c>
      <c r="AE364" s="12">
        <f>VLOOKUP($B364,'[3]POBLAC SIN ESSALUD CUADRO MANDO'!$G$3:$DY$188,111,0)</f>
        <v>33</v>
      </c>
      <c r="AF364" s="12">
        <f>VLOOKUP($B364,'[3]POBLAC SIN ESSALUD CUADRO MANDO'!$G$3:$DY$188,112,0)</f>
        <v>31</v>
      </c>
      <c r="AG364" s="12">
        <f>VLOOKUP($B364,'[3]POBLAC SIN ESSALUD CUADRO MANDO'!$G$3:$DY$188,113,0)</f>
        <v>31</v>
      </c>
      <c r="AH364" s="12">
        <f>VLOOKUP($B364,'[3]POBLAC SIN ESSALUD CUADRO MANDO'!$G$3:$DY$188,114,0)</f>
        <v>27</v>
      </c>
      <c r="AI364" s="12">
        <f>VLOOKUP($B364,'[3]POBLAC SIN ESSALUD CUADRO MANDO'!$G$3:$DY$188,115,0)</f>
        <v>23</v>
      </c>
      <c r="AJ364" s="12">
        <f>VLOOKUP($B364,'[3]POBLAC SIN ESSALUD CUADRO MANDO'!$G$3:$DY$188,116,0)</f>
        <v>20</v>
      </c>
      <c r="AK364" s="12">
        <f>VLOOKUP($B364,'[3]POBLAC SIN ESSALUD CUADRO MANDO'!$G$3:$DY$188,117,0)</f>
        <v>16</v>
      </c>
      <c r="AL364" s="12">
        <f>VLOOKUP($B364,'[3]POBLAC SIN ESSALUD CUADRO MANDO'!$G$3:$DY$188,118,0)</f>
        <v>15</v>
      </c>
      <c r="AM364" s="12">
        <f>VLOOKUP($B364,'[3]POBLAC SIN ESSALUD CUADRO MANDO'!$G$3:$DY$188,119,0)</f>
        <v>10</v>
      </c>
      <c r="AN364" s="12">
        <f>VLOOKUP($B364,'[3]POBLAC SIN ESSALUD CUADRO MANDO'!$G$3:$DY$188,120,0)</f>
        <v>10</v>
      </c>
      <c r="AO364" s="12">
        <f>VLOOKUP($B364,'[3]POBLAC SIN ESSALUD CUADRO MANDO'!$G$3:$DY$188,121,0)</f>
        <v>7</v>
      </c>
      <c r="AP364" s="12">
        <f>VLOOKUP($B364,'[3]POBLAC SIN ESSALUD CUADRO MANDO'!$G$3:$DY$188,122,0)</f>
        <v>9</v>
      </c>
      <c r="AQ364" s="74">
        <f>VLOOKUP($B364,'[4]POB-2019'!$K$6:$BD$190,42,0)</f>
        <v>212</v>
      </c>
      <c r="AR364" s="74">
        <f>VLOOKUP($B364,'[4]POB-2019'!$K$6:$BD$190,43,0)</f>
        <v>21</v>
      </c>
      <c r="AS364" s="74">
        <f>VLOOKUP($B364,'[4]POB-2019'!$K$6:$BD$190,44,0)</f>
        <v>20</v>
      </c>
      <c r="AT364" s="74">
        <f>VLOOKUP($B364,'[4]POB-2019'!$K$6:$BD$190,45,0)</f>
        <v>92</v>
      </c>
      <c r="AU364" s="12">
        <f>VLOOKUP($B364,'[3]POBLAC SIN ESSALUD CUADRO MANDO'!$G$3:$DY$188,123,0)</f>
        <v>5</v>
      </c>
    </row>
    <row r="365" spans="1:47" s="23" customFormat="1" ht="12">
      <c r="A365" s="58">
        <v>364</v>
      </c>
      <c r="B365" s="58">
        <v>11064</v>
      </c>
      <c r="C365" s="59" t="s">
        <v>1130</v>
      </c>
      <c r="D365" s="59" t="s">
        <v>723</v>
      </c>
      <c r="E365" s="59" t="s">
        <v>800</v>
      </c>
      <c r="F365" s="59" t="s">
        <v>816</v>
      </c>
      <c r="G365" s="12" t="s">
        <v>266</v>
      </c>
      <c r="H365" s="14">
        <f t="shared" si="101"/>
        <v>11064</v>
      </c>
      <c r="I365" s="14">
        <f t="shared" si="97"/>
        <v>265</v>
      </c>
      <c r="J365" s="12">
        <f>VLOOKUP($B365,'[3]POBLAC SIN ESSALUD CUADRO MANDO'!$G$3:$DY$188,2,0)</f>
        <v>3</v>
      </c>
      <c r="K365" s="12">
        <f>VLOOKUP($B365,'[3]POBLAC SIN ESSALUD CUADRO MANDO'!$G$3:$DY$188,3,0)</f>
        <v>2</v>
      </c>
      <c r="L365" s="12">
        <f>VLOOKUP($B365,'[3]POBLAC SIN ESSALUD CUADRO MANDO'!$G$3:$DY$188,4,0)</f>
        <v>3</v>
      </c>
      <c r="M365" s="12">
        <f>VLOOKUP($B365,'[3]POBLAC SIN ESSALUD CUADRO MANDO'!$G$3:$DY$188,5,0)</f>
        <v>4</v>
      </c>
      <c r="N365" s="12">
        <f>VLOOKUP($B365,'[3]POBLAC SIN ESSALUD CUADRO MANDO'!$G$3:$DY$188,6,0)</f>
        <v>3</v>
      </c>
      <c r="O365" s="12">
        <f>VLOOKUP($B365,'[3]POBLAC SIN ESSALUD CUADRO MANDO'!$G$3:$DY$188,7,0)</f>
        <v>5</v>
      </c>
      <c r="P365" s="12">
        <f>VLOOKUP($B365,'[3]POBLAC SIN ESSALUD CUADRO MANDO'!$G$3:$DY$188,8,0)</f>
        <v>5</v>
      </c>
      <c r="Q365" s="12">
        <f>VLOOKUP($B365,'[3]POBLAC SIN ESSALUD CUADRO MANDO'!$G$3:$DY$188,9,0)</f>
        <v>5</v>
      </c>
      <c r="R365" s="12">
        <f>VLOOKUP($B365,'[3]POBLAC SIN ESSALUD CUADRO MANDO'!$G$3:$DY$188,10,0)</f>
        <v>5</v>
      </c>
      <c r="S365" s="12">
        <f>VLOOKUP($B365,'[3]POBLAC SIN ESSALUD CUADRO MANDO'!$G$3:$DY$188,11,0)</f>
        <v>5</v>
      </c>
      <c r="T365" s="12">
        <f>VLOOKUP($B365,'[3]POBLAC SIN ESSALUD CUADRO MANDO'!$G$3:$DY$188,12,0)</f>
        <v>5</v>
      </c>
      <c r="U365" s="12">
        <f>VLOOKUP($B365,'[3]POBLAC SIN ESSALUD CUADRO MANDO'!$G$3:$DY$188,13,0)</f>
        <v>5</v>
      </c>
      <c r="V365" s="12">
        <f>VLOOKUP($B365,'[3]POBLAC SIN ESSALUD CUADRO MANDO'!$G$3:$DY$188,14,0)</f>
        <v>6</v>
      </c>
      <c r="W365" s="12">
        <f>VLOOKUP($B365,'[3]POBLAC SIN ESSALUD CUADRO MANDO'!$G$3:$DY$188,15,0)</f>
        <v>6</v>
      </c>
      <c r="X365" s="12">
        <f>VLOOKUP($B365,'[3]POBLAC SIN ESSALUD CUADRO MANDO'!$G$3:$DY$188,16,0)</f>
        <v>5</v>
      </c>
      <c r="Y365" s="12">
        <f>VLOOKUP($B365,'[3]POBLAC SIN ESSALUD CUADRO MANDO'!$G$3:$DY$188,17,0)</f>
        <v>5</v>
      </c>
      <c r="Z365" s="12">
        <f>VLOOKUP($B365,'[3]POBLAC SIN ESSALUD CUADRO MANDO'!$G$3:$DY$188,18,0)</f>
        <v>5</v>
      </c>
      <c r="AA365" s="12">
        <f>VLOOKUP($B365,'[3]POBLAC SIN ESSALUD CUADRO MANDO'!$G$3:$DY$188,19,0)</f>
        <v>5</v>
      </c>
      <c r="AB365" s="12">
        <f>VLOOKUP($B365,'[3]POBLAC SIN ESSALUD CUADRO MANDO'!$G$3:$DY$188,20,0)</f>
        <v>5</v>
      </c>
      <c r="AC365" s="12">
        <f>VLOOKUP($B365,'[3]POBLAC SIN ESSALUD CUADRO MANDO'!$G$3:$DY$188,21,0)</f>
        <v>5</v>
      </c>
      <c r="AD365" s="12">
        <f>VLOOKUP($B365,'[3]POBLAC SIN ESSALUD CUADRO MANDO'!$G$3:$DY$188,110,0)</f>
        <v>24</v>
      </c>
      <c r="AE365" s="12">
        <f>VLOOKUP($B365,'[3]POBLAC SIN ESSALUD CUADRO MANDO'!$G$3:$DY$188,111,0)</f>
        <v>21</v>
      </c>
      <c r="AF365" s="12">
        <f>VLOOKUP($B365,'[3]POBLAC SIN ESSALUD CUADRO MANDO'!$G$3:$DY$188,112,0)</f>
        <v>20</v>
      </c>
      <c r="AG365" s="12">
        <f>VLOOKUP($B365,'[3]POBLAC SIN ESSALUD CUADRO MANDO'!$G$3:$DY$188,113,0)</f>
        <v>20</v>
      </c>
      <c r="AH365" s="12">
        <f>VLOOKUP($B365,'[3]POBLAC SIN ESSALUD CUADRO MANDO'!$G$3:$DY$188,114,0)</f>
        <v>18</v>
      </c>
      <c r="AI365" s="12">
        <f>VLOOKUP($B365,'[3]POBLAC SIN ESSALUD CUADRO MANDO'!$G$3:$DY$188,115,0)</f>
        <v>15</v>
      </c>
      <c r="AJ365" s="12">
        <f>VLOOKUP($B365,'[3]POBLAC SIN ESSALUD CUADRO MANDO'!$G$3:$DY$188,116,0)</f>
        <v>13</v>
      </c>
      <c r="AK365" s="12">
        <f>VLOOKUP($B365,'[3]POBLAC SIN ESSALUD CUADRO MANDO'!$G$3:$DY$188,117,0)</f>
        <v>10</v>
      </c>
      <c r="AL365" s="12">
        <f>VLOOKUP($B365,'[3]POBLAC SIN ESSALUD CUADRO MANDO'!$G$3:$DY$188,118,0)</f>
        <v>10</v>
      </c>
      <c r="AM365" s="12">
        <f>VLOOKUP($B365,'[3]POBLAC SIN ESSALUD CUADRO MANDO'!$G$3:$DY$188,119,0)</f>
        <v>7</v>
      </c>
      <c r="AN365" s="12">
        <f>VLOOKUP($B365,'[3]POBLAC SIN ESSALUD CUADRO MANDO'!$G$3:$DY$188,120,0)</f>
        <v>5</v>
      </c>
      <c r="AO365" s="12">
        <f>VLOOKUP($B365,'[3]POBLAC SIN ESSALUD CUADRO MANDO'!$G$3:$DY$188,121,0)</f>
        <v>5</v>
      </c>
      <c r="AP365" s="12">
        <f>VLOOKUP($B365,'[3]POBLAC SIN ESSALUD CUADRO MANDO'!$G$3:$DY$188,122,0)</f>
        <v>5</v>
      </c>
      <c r="AQ365" s="74">
        <f>VLOOKUP($B365,'[4]POB-2019'!$K$6:$BD$190,42,0)</f>
        <v>135</v>
      </c>
      <c r="AR365" s="74">
        <f>VLOOKUP($B365,'[4]POB-2019'!$K$6:$BD$190,43,0)</f>
        <v>14</v>
      </c>
      <c r="AS365" s="74">
        <f>VLOOKUP($B365,'[4]POB-2019'!$K$6:$BD$190,44,0)</f>
        <v>13</v>
      </c>
      <c r="AT365" s="74">
        <f>VLOOKUP($B365,'[4]POB-2019'!$K$6:$BD$190,45,0)</f>
        <v>60</v>
      </c>
      <c r="AU365" s="12">
        <f>VLOOKUP($B365,'[3]POBLAC SIN ESSALUD CUADRO MANDO'!$G$3:$DY$188,123,0)</f>
        <v>3</v>
      </c>
    </row>
    <row r="366" spans="1:47" s="23" customFormat="1" ht="12">
      <c r="A366" s="58">
        <v>365</v>
      </c>
      <c r="B366" s="58">
        <v>6787</v>
      </c>
      <c r="C366" s="59" t="s">
        <v>1130</v>
      </c>
      <c r="D366" s="59" t="s">
        <v>723</v>
      </c>
      <c r="E366" s="59" t="s">
        <v>800</v>
      </c>
      <c r="F366" s="59" t="s">
        <v>817</v>
      </c>
      <c r="G366" s="12" t="s">
        <v>266</v>
      </c>
      <c r="H366" s="14">
        <f t="shared" si="101"/>
        <v>6787</v>
      </c>
      <c r="I366" s="14">
        <f t="shared" si="97"/>
        <v>616</v>
      </c>
      <c r="J366" s="12">
        <f>VLOOKUP($B366,'[3]POBLAC SIN ESSALUD CUADRO MANDO'!$G$3:$DY$188,2,0)</f>
        <v>2</v>
      </c>
      <c r="K366" s="12">
        <f>VLOOKUP($B366,'[3]POBLAC SIN ESSALUD CUADRO MANDO'!$G$3:$DY$188,3,0)</f>
        <v>4</v>
      </c>
      <c r="L366" s="12">
        <f>VLOOKUP($B366,'[3]POBLAC SIN ESSALUD CUADRO MANDO'!$G$3:$DY$188,4,0)</f>
        <v>6</v>
      </c>
      <c r="M366" s="12">
        <f>VLOOKUP($B366,'[3]POBLAC SIN ESSALUD CUADRO MANDO'!$G$3:$DY$188,5,0)</f>
        <v>10</v>
      </c>
      <c r="N366" s="12">
        <f>VLOOKUP($B366,'[3]POBLAC SIN ESSALUD CUADRO MANDO'!$G$3:$DY$188,6,0)</f>
        <v>7</v>
      </c>
      <c r="O366" s="12">
        <f>VLOOKUP($B366,'[3]POBLAC SIN ESSALUD CUADRO MANDO'!$G$3:$DY$188,7,0)</f>
        <v>11</v>
      </c>
      <c r="P366" s="12">
        <f>VLOOKUP($B366,'[3]POBLAC SIN ESSALUD CUADRO MANDO'!$G$3:$DY$188,8,0)</f>
        <v>12</v>
      </c>
      <c r="Q366" s="12">
        <f>VLOOKUP($B366,'[3]POBLAC SIN ESSALUD CUADRO MANDO'!$G$3:$DY$188,9,0)</f>
        <v>12</v>
      </c>
      <c r="R366" s="12">
        <f>VLOOKUP($B366,'[3]POBLAC SIN ESSALUD CUADRO MANDO'!$G$3:$DY$188,10,0)</f>
        <v>12</v>
      </c>
      <c r="S366" s="12">
        <f>VLOOKUP($B366,'[3]POBLAC SIN ESSALUD CUADRO MANDO'!$G$3:$DY$188,11,0)</f>
        <v>12</v>
      </c>
      <c r="T366" s="12">
        <f>VLOOKUP($B366,'[3]POBLAC SIN ESSALUD CUADRO MANDO'!$G$3:$DY$188,12,0)</f>
        <v>12</v>
      </c>
      <c r="U366" s="12">
        <f>VLOOKUP($B366,'[3]POBLAC SIN ESSALUD CUADRO MANDO'!$G$3:$DY$188,13,0)</f>
        <v>12</v>
      </c>
      <c r="V366" s="12">
        <f>VLOOKUP($B366,'[3]POBLAC SIN ESSALUD CUADRO MANDO'!$G$3:$DY$188,14,0)</f>
        <v>13</v>
      </c>
      <c r="W366" s="12">
        <f>VLOOKUP($B366,'[3]POBLAC SIN ESSALUD CUADRO MANDO'!$G$3:$DY$188,15,0)</f>
        <v>14</v>
      </c>
      <c r="X366" s="12">
        <f>VLOOKUP($B366,'[3]POBLAC SIN ESSALUD CUADRO MANDO'!$G$3:$DY$188,16,0)</f>
        <v>13</v>
      </c>
      <c r="Y366" s="12">
        <f>VLOOKUP($B366,'[3]POBLAC SIN ESSALUD CUADRO MANDO'!$G$3:$DY$188,17,0)</f>
        <v>12</v>
      </c>
      <c r="Z366" s="12">
        <f>VLOOKUP($B366,'[3]POBLAC SIN ESSALUD CUADRO MANDO'!$G$3:$DY$188,18,0)</f>
        <v>12</v>
      </c>
      <c r="AA366" s="12">
        <f>VLOOKUP($B366,'[3]POBLAC SIN ESSALUD CUADRO MANDO'!$G$3:$DY$188,19,0)</f>
        <v>12</v>
      </c>
      <c r="AB366" s="12">
        <f>VLOOKUP($B366,'[3]POBLAC SIN ESSALUD CUADRO MANDO'!$G$3:$DY$188,20,0)</f>
        <v>13</v>
      </c>
      <c r="AC366" s="12">
        <f>VLOOKUP($B366,'[3]POBLAC SIN ESSALUD CUADRO MANDO'!$G$3:$DY$188,21,0)</f>
        <v>12</v>
      </c>
      <c r="AD366" s="12">
        <f>VLOOKUP($B366,'[3]POBLAC SIN ESSALUD CUADRO MANDO'!$G$3:$DY$188,110,0)</f>
        <v>56</v>
      </c>
      <c r="AE366" s="12">
        <f>VLOOKUP($B366,'[3]POBLAC SIN ESSALUD CUADRO MANDO'!$G$3:$DY$188,111,0)</f>
        <v>49</v>
      </c>
      <c r="AF366" s="12">
        <f>VLOOKUP($B366,'[3]POBLAC SIN ESSALUD CUADRO MANDO'!$G$3:$DY$188,112,0)</f>
        <v>47</v>
      </c>
      <c r="AG366" s="12">
        <f>VLOOKUP($B366,'[3]POBLAC SIN ESSALUD CUADRO MANDO'!$G$3:$DY$188,113,0)</f>
        <v>46</v>
      </c>
      <c r="AH366" s="12">
        <f>VLOOKUP($B366,'[3]POBLAC SIN ESSALUD CUADRO MANDO'!$G$3:$DY$188,114,0)</f>
        <v>40</v>
      </c>
      <c r="AI366" s="12">
        <f>VLOOKUP($B366,'[3]POBLAC SIN ESSALUD CUADRO MANDO'!$G$3:$DY$188,115,0)</f>
        <v>36</v>
      </c>
      <c r="AJ366" s="12">
        <f>VLOOKUP($B366,'[3]POBLAC SIN ESSALUD CUADRO MANDO'!$G$3:$DY$188,116,0)</f>
        <v>30</v>
      </c>
      <c r="AK366" s="12">
        <f>VLOOKUP($B366,'[3]POBLAC SIN ESSALUD CUADRO MANDO'!$G$3:$DY$188,117,0)</f>
        <v>25</v>
      </c>
      <c r="AL366" s="12">
        <f>VLOOKUP($B366,'[3]POBLAC SIN ESSALUD CUADRO MANDO'!$G$3:$DY$188,118,0)</f>
        <v>20</v>
      </c>
      <c r="AM366" s="12">
        <f>VLOOKUP($B366,'[3]POBLAC SIN ESSALUD CUADRO MANDO'!$G$3:$DY$188,119,0)</f>
        <v>16</v>
      </c>
      <c r="AN366" s="12">
        <f>VLOOKUP($B366,'[3]POBLAC SIN ESSALUD CUADRO MANDO'!$G$3:$DY$188,120,0)</f>
        <v>13</v>
      </c>
      <c r="AO366" s="12">
        <f>VLOOKUP($B366,'[3]POBLAC SIN ESSALUD CUADRO MANDO'!$G$3:$DY$188,121,0)</f>
        <v>12</v>
      </c>
      <c r="AP366" s="12">
        <f>VLOOKUP($B366,'[3]POBLAC SIN ESSALUD CUADRO MANDO'!$G$3:$DY$188,122,0)</f>
        <v>13</v>
      </c>
      <c r="AQ366" s="74">
        <f>VLOOKUP($B366,'[4]POB-2019'!$K$6:$BD$190,42,0)</f>
        <v>314</v>
      </c>
      <c r="AR366" s="74">
        <f>VLOOKUP($B366,'[4]POB-2019'!$K$6:$BD$190,43,0)</f>
        <v>33</v>
      </c>
      <c r="AS366" s="74">
        <f>VLOOKUP($B366,'[4]POB-2019'!$K$6:$BD$190,44,0)</f>
        <v>31</v>
      </c>
      <c r="AT366" s="74">
        <f>VLOOKUP($B366,'[4]POB-2019'!$K$6:$BD$190,45,0)</f>
        <v>140</v>
      </c>
      <c r="AU366" s="12">
        <f>VLOOKUP($B366,'[3]POBLAC SIN ESSALUD CUADRO MANDO'!$G$3:$DY$188,123,0)</f>
        <v>2</v>
      </c>
    </row>
    <row r="367" spans="1:47" s="23" customFormat="1" ht="12">
      <c r="A367" s="58">
        <v>366</v>
      </c>
      <c r="B367" s="58">
        <v>11066</v>
      </c>
      <c r="C367" s="59" t="s">
        <v>1130</v>
      </c>
      <c r="D367" s="59" t="s">
        <v>723</v>
      </c>
      <c r="E367" s="59" t="s">
        <v>800</v>
      </c>
      <c r="F367" s="59" t="s">
        <v>818</v>
      </c>
      <c r="G367" s="12" t="s">
        <v>266</v>
      </c>
      <c r="H367" s="14">
        <f t="shared" si="101"/>
        <v>11066</v>
      </c>
      <c r="I367" s="14">
        <f t="shared" si="97"/>
        <v>269</v>
      </c>
      <c r="J367" s="12">
        <f>VLOOKUP($B367,'[3]POBLAC SIN ESSALUD CUADRO MANDO'!$G$3:$DY$188,2,0)</f>
        <v>2</v>
      </c>
      <c r="K367" s="12">
        <f>VLOOKUP($B367,'[3]POBLAC SIN ESSALUD CUADRO MANDO'!$G$3:$DY$188,3,0)</f>
        <v>2</v>
      </c>
      <c r="L367" s="12">
        <f>VLOOKUP($B367,'[3]POBLAC SIN ESSALUD CUADRO MANDO'!$G$3:$DY$188,4,0)</f>
        <v>2</v>
      </c>
      <c r="M367" s="12">
        <f>VLOOKUP($B367,'[3]POBLAC SIN ESSALUD CUADRO MANDO'!$G$3:$DY$188,5,0)</f>
        <v>4</v>
      </c>
      <c r="N367" s="12">
        <f>VLOOKUP($B367,'[3]POBLAC SIN ESSALUD CUADRO MANDO'!$G$3:$DY$188,6,0)</f>
        <v>4</v>
      </c>
      <c r="O367" s="12">
        <f>VLOOKUP($B367,'[3]POBLAC SIN ESSALUD CUADRO MANDO'!$G$3:$DY$188,7,0)</f>
        <v>5</v>
      </c>
      <c r="P367" s="12">
        <f>VLOOKUP($B367,'[3]POBLAC SIN ESSALUD CUADRO MANDO'!$G$3:$DY$188,8,0)</f>
        <v>5</v>
      </c>
      <c r="Q367" s="12">
        <f>VLOOKUP($B367,'[3]POBLAC SIN ESSALUD CUADRO MANDO'!$G$3:$DY$188,9,0)</f>
        <v>5</v>
      </c>
      <c r="R367" s="12">
        <f>VLOOKUP($B367,'[3]POBLAC SIN ESSALUD CUADRO MANDO'!$G$3:$DY$188,10,0)</f>
        <v>5</v>
      </c>
      <c r="S367" s="12">
        <f>VLOOKUP($B367,'[3]POBLAC SIN ESSALUD CUADRO MANDO'!$G$3:$DY$188,11,0)</f>
        <v>5</v>
      </c>
      <c r="T367" s="12">
        <f>VLOOKUP($B367,'[3]POBLAC SIN ESSALUD CUADRO MANDO'!$G$3:$DY$188,12,0)</f>
        <v>5</v>
      </c>
      <c r="U367" s="12">
        <f>VLOOKUP($B367,'[3]POBLAC SIN ESSALUD CUADRO MANDO'!$G$3:$DY$188,13,0)</f>
        <v>5</v>
      </c>
      <c r="V367" s="12">
        <f>VLOOKUP($B367,'[3]POBLAC SIN ESSALUD CUADRO MANDO'!$G$3:$DY$188,14,0)</f>
        <v>6</v>
      </c>
      <c r="W367" s="12">
        <f>VLOOKUP($B367,'[3]POBLAC SIN ESSALUD CUADRO MANDO'!$G$3:$DY$188,15,0)</f>
        <v>6</v>
      </c>
      <c r="X367" s="12">
        <f>VLOOKUP($B367,'[3]POBLAC SIN ESSALUD CUADRO MANDO'!$G$3:$DY$188,16,0)</f>
        <v>6</v>
      </c>
      <c r="Y367" s="12">
        <f>VLOOKUP($B367,'[3]POBLAC SIN ESSALUD CUADRO MANDO'!$G$3:$DY$188,17,0)</f>
        <v>5</v>
      </c>
      <c r="Z367" s="12">
        <f>VLOOKUP($B367,'[3]POBLAC SIN ESSALUD CUADRO MANDO'!$G$3:$DY$188,18,0)</f>
        <v>5</v>
      </c>
      <c r="AA367" s="12">
        <f>VLOOKUP($B367,'[3]POBLAC SIN ESSALUD CUADRO MANDO'!$G$3:$DY$188,19,0)</f>
        <v>5</v>
      </c>
      <c r="AB367" s="12">
        <f>VLOOKUP($B367,'[3]POBLAC SIN ESSALUD CUADRO MANDO'!$G$3:$DY$188,20,0)</f>
        <v>6</v>
      </c>
      <c r="AC367" s="12">
        <f>VLOOKUP($B367,'[3]POBLAC SIN ESSALUD CUADRO MANDO'!$G$3:$DY$188,21,0)</f>
        <v>5</v>
      </c>
      <c r="AD367" s="12">
        <f>VLOOKUP($B367,'[3]POBLAC SIN ESSALUD CUADRO MANDO'!$G$3:$DY$188,110,0)</f>
        <v>25</v>
      </c>
      <c r="AE367" s="12">
        <f>VLOOKUP($B367,'[3]POBLAC SIN ESSALUD CUADRO MANDO'!$G$3:$DY$188,111,0)</f>
        <v>22</v>
      </c>
      <c r="AF367" s="12">
        <f>VLOOKUP($B367,'[3]POBLAC SIN ESSALUD CUADRO MANDO'!$G$3:$DY$188,112,0)</f>
        <v>21</v>
      </c>
      <c r="AG367" s="12">
        <f>VLOOKUP($B367,'[3]POBLAC SIN ESSALUD CUADRO MANDO'!$G$3:$DY$188,113,0)</f>
        <v>20</v>
      </c>
      <c r="AH367" s="12">
        <f>VLOOKUP($B367,'[3]POBLAC SIN ESSALUD CUADRO MANDO'!$G$3:$DY$188,114,0)</f>
        <v>18</v>
      </c>
      <c r="AI367" s="12">
        <f>VLOOKUP($B367,'[3]POBLAC SIN ESSALUD CUADRO MANDO'!$G$3:$DY$188,115,0)</f>
        <v>15</v>
      </c>
      <c r="AJ367" s="12">
        <f>VLOOKUP($B367,'[3]POBLAC SIN ESSALUD CUADRO MANDO'!$G$3:$DY$188,116,0)</f>
        <v>13</v>
      </c>
      <c r="AK367" s="12">
        <f>VLOOKUP($B367,'[3]POBLAC SIN ESSALUD CUADRO MANDO'!$G$3:$DY$188,117,0)</f>
        <v>10</v>
      </c>
      <c r="AL367" s="12">
        <f>VLOOKUP($B367,'[3]POBLAC SIN ESSALUD CUADRO MANDO'!$G$3:$DY$188,118,0)</f>
        <v>10</v>
      </c>
      <c r="AM367" s="12">
        <f>VLOOKUP($B367,'[3]POBLAC SIN ESSALUD CUADRO MANDO'!$G$3:$DY$188,119,0)</f>
        <v>7</v>
      </c>
      <c r="AN367" s="12">
        <f>VLOOKUP($B367,'[3]POBLAC SIN ESSALUD CUADRO MANDO'!$G$3:$DY$188,120,0)</f>
        <v>5</v>
      </c>
      <c r="AO367" s="12">
        <f>VLOOKUP($B367,'[3]POBLAC SIN ESSALUD CUADRO MANDO'!$G$3:$DY$188,121,0)</f>
        <v>5</v>
      </c>
      <c r="AP367" s="12">
        <f>VLOOKUP($B367,'[3]POBLAC SIN ESSALUD CUADRO MANDO'!$G$3:$DY$188,122,0)</f>
        <v>5</v>
      </c>
      <c r="AQ367" s="74">
        <f>VLOOKUP($B367,'[4]POB-2019'!$K$6:$BD$190,42,0)</f>
        <v>137</v>
      </c>
      <c r="AR367" s="74">
        <f>VLOOKUP($B367,'[4]POB-2019'!$K$6:$BD$190,43,0)</f>
        <v>14</v>
      </c>
      <c r="AS367" s="74">
        <f>VLOOKUP($B367,'[4]POB-2019'!$K$6:$BD$190,44,0)</f>
        <v>13</v>
      </c>
      <c r="AT367" s="74">
        <f>VLOOKUP($B367,'[4]POB-2019'!$K$6:$BD$190,45,0)</f>
        <v>62</v>
      </c>
      <c r="AU367" s="12">
        <f>VLOOKUP($B367,'[3]POBLAC SIN ESSALUD CUADRO MANDO'!$G$3:$DY$188,123,0)</f>
        <v>2</v>
      </c>
    </row>
    <row r="368" spans="1:47" s="23" customFormat="1" ht="12">
      <c r="A368" s="58">
        <v>367</v>
      </c>
      <c r="B368" s="58">
        <v>6788</v>
      </c>
      <c r="C368" s="59" t="s">
        <v>1130</v>
      </c>
      <c r="D368" s="59" t="s">
        <v>723</v>
      </c>
      <c r="E368" s="59" t="s">
        <v>800</v>
      </c>
      <c r="F368" s="59" t="s">
        <v>819</v>
      </c>
      <c r="G368" s="12" t="s">
        <v>266</v>
      </c>
      <c r="H368" s="14">
        <f t="shared" si="101"/>
        <v>6788</v>
      </c>
      <c r="I368" s="14">
        <f t="shared" si="97"/>
        <v>299</v>
      </c>
      <c r="J368" s="12">
        <f>VLOOKUP($B368,'[3]POBLAC SIN ESSALUD CUADRO MANDO'!$G$3:$DY$188,2,0)</f>
        <v>4</v>
      </c>
      <c r="K368" s="12">
        <f>VLOOKUP($B368,'[3]POBLAC SIN ESSALUD CUADRO MANDO'!$G$3:$DY$188,3,0)</f>
        <v>5</v>
      </c>
      <c r="L368" s="12">
        <f>VLOOKUP($B368,'[3]POBLAC SIN ESSALUD CUADRO MANDO'!$G$3:$DY$188,4,0)</f>
        <v>5</v>
      </c>
      <c r="M368" s="12">
        <f>VLOOKUP($B368,'[3]POBLAC SIN ESSALUD CUADRO MANDO'!$G$3:$DY$188,5,0)</f>
        <v>5</v>
      </c>
      <c r="N368" s="12">
        <f>VLOOKUP($B368,'[3]POBLAC SIN ESSALUD CUADRO MANDO'!$G$3:$DY$188,6,0)</f>
        <v>4</v>
      </c>
      <c r="O368" s="12">
        <f>VLOOKUP($B368,'[3]POBLAC SIN ESSALUD CUADRO MANDO'!$G$3:$DY$188,7,0)</f>
        <v>5</v>
      </c>
      <c r="P368" s="12">
        <f>VLOOKUP($B368,'[3]POBLAC SIN ESSALUD CUADRO MANDO'!$G$3:$DY$188,8,0)</f>
        <v>5</v>
      </c>
      <c r="Q368" s="12">
        <f>VLOOKUP($B368,'[3]POBLAC SIN ESSALUD CUADRO MANDO'!$G$3:$DY$188,9,0)</f>
        <v>6</v>
      </c>
      <c r="R368" s="12">
        <f>VLOOKUP($B368,'[3]POBLAC SIN ESSALUD CUADRO MANDO'!$G$3:$DY$188,10,0)</f>
        <v>5</v>
      </c>
      <c r="S368" s="12">
        <f>VLOOKUP($B368,'[3]POBLAC SIN ESSALUD CUADRO MANDO'!$G$3:$DY$188,11,0)</f>
        <v>6</v>
      </c>
      <c r="T368" s="12">
        <f>VLOOKUP($B368,'[3]POBLAC SIN ESSALUD CUADRO MANDO'!$G$3:$DY$188,12,0)</f>
        <v>6</v>
      </c>
      <c r="U368" s="12">
        <f>VLOOKUP($B368,'[3]POBLAC SIN ESSALUD CUADRO MANDO'!$G$3:$DY$188,13,0)</f>
        <v>5</v>
      </c>
      <c r="V368" s="12">
        <f>VLOOKUP($B368,'[3]POBLAC SIN ESSALUD CUADRO MANDO'!$G$3:$DY$188,14,0)</f>
        <v>6</v>
      </c>
      <c r="W368" s="12">
        <f>VLOOKUP($B368,'[3]POBLAC SIN ESSALUD CUADRO MANDO'!$G$3:$DY$188,15,0)</f>
        <v>7</v>
      </c>
      <c r="X368" s="12">
        <f>VLOOKUP($B368,'[3]POBLAC SIN ESSALUD CUADRO MANDO'!$G$3:$DY$188,16,0)</f>
        <v>6</v>
      </c>
      <c r="Y368" s="12">
        <f>VLOOKUP($B368,'[3]POBLAC SIN ESSALUD CUADRO MANDO'!$G$3:$DY$188,17,0)</f>
        <v>6</v>
      </c>
      <c r="Z368" s="12">
        <f>VLOOKUP($B368,'[3]POBLAC SIN ESSALUD CUADRO MANDO'!$G$3:$DY$188,18,0)</f>
        <v>6</v>
      </c>
      <c r="AA368" s="12">
        <f>VLOOKUP($B368,'[3]POBLAC SIN ESSALUD CUADRO MANDO'!$G$3:$DY$188,19,0)</f>
        <v>6</v>
      </c>
      <c r="AB368" s="12">
        <f>VLOOKUP($B368,'[3]POBLAC SIN ESSALUD CUADRO MANDO'!$G$3:$DY$188,20,0)</f>
        <v>6</v>
      </c>
      <c r="AC368" s="12">
        <f>VLOOKUP($B368,'[3]POBLAC SIN ESSALUD CUADRO MANDO'!$G$3:$DY$188,21,0)</f>
        <v>6</v>
      </c>
      <c r="AD368" s="12">
        <f>VLOOKUP($B368,'[3]POBLAC SIN ESSALUD CUADRO MANDO'!$G$3:$DY$188,110,0)</f>
        <v>26</v>
      </c>
      <c r="AE368" s="12">
        <f>VLOOKUP($B368,'[3]POBLAC SIN ESSALUD CUADRO MANDO'!$G$3:$DY$188,111,0)</f>
        <v>23</v>
      </c>
      <c r="AF368" s="12">
        <f>VLOOKUP($B368,'[3]POBLAC SIN ESSALUD CUADRO MANDO'!$G$3:$DY$188,112,0)</f>
        <v>22</v>
      </c>
      <c r="AG368" s="12">
        <f>VLOOKUP($B368,'[3]POBLAC SIN ESSALUD CUADRO MANDO'!$G$3:$DY$188,113,0)</f>
        <v>21</v>
      </c>
      <c r="AH368" s="12">
        <f>VLOOKUP($B368,'[3]POBLAC SIN ESSALUD CUADRO MANDO'!$G$3:$DY$188,114,0)</f>
        <v>20</v>
      </c>
      <c r="AI368" s="12">
        <f>VLOOKUP($B368,'[3]POBLAC SIN ESSALUD CUADRO MANDO'!$G$3:$DY$188,115,0)</f>
        <v>16</v>
      </c>
      <c r="AJ368" s="12">
        <f>VLOOKUP($B368,'[3]POBLAC SIN ESSALUD CUADRO MANDO'!$G$3:$DY$188,116,0)</f>
        <v>15</v>
      </c>
      <c r="AK368" s="12">
        <f>VLOOKUP($B368,'[3]POBLAC SIN ESSALUD CUADRO MANDO'!$G$3:$DY$188,117,0)</f>
        <v>11</v>
      </c>
      <c r="AL368" s="12">
        <f>VLOOKUP($B368,'[3]POBLAC SIN ESSALUD CUADRO MANDO'!$G$3:$DY$188,118,0)</f>
        <v>10</v>
      </c>
      <c r="AM368" s="12">
        <f>VLOOKUP($B368,'[3]POBLAC SIN ESSALUD CUADRO MANDO'!$G$3:$DY$188,119,0)</f>
        <v>8</v>
      </c>
      <c r="AN368" s="12">
        <f>VLOOKUP($B368,'[3]POBLAC SIN ESSALUD CUADRO MANDO'!$G$3:$DY$188,120,0)</f>
        <v>6</v>
      </c>
      <c r="AO368" s="12">
        <f>VLOOKUP($B368,'[3]POBLAC SIN ESSALUD CUADRO MANDO'!$G$3:$DY$188,121,0)</f>
        <v>5</v>
      </c>
      <c r="AP368" s="12">
        <f>VLOOKUP($B368,'[3]POBLAC SIN ESSALUD CUADRO MANDO'!$G$3:$DY$188,122,0)</f>
        <v>6</v>
      </c>
      <c r="AQ368" s="74">
        <f>VLOOKUP($B368,'[4]POB-2019'!$K$6:$BD$190,42,0)</f>
        <v>152</v>
      </c>
      <c r="AR368" s="74">
        <f>VLOOKUP($B368,'[4]POB-2019'!$K$6:$BD$190,43,0)</f>
        <v>15</v>
      </c>
      <c r="AS368" s="74">
        <f>VLOOKUP($B368,'[4]POB-2019'!$K$6:$BD$190,44,0)</f>
        <v>15</v>
      </c>
      <c r="AT368" s="74">
        <f>VLOOKUP($B368,'[4]POB-2019'!$K$6:$BD$190,45,0)</f>
        <v>65</v>
      </c>
      <c r="AU368" s="12">
        <f>VLOOKUP($B368,'[3]POBLAC SIN ESSALUD CUADRO MANDO'!$G$3:$DY$188,123,0)</f>
        <v>4</v>
      </c>
    </row>
    <row r="369" spans="1:47" s="23" customFormat="1" ht="12">
      <c r="A369" s="58">
        <v>368</v>
      </c>
      <c r="B369" s="58">
        <v>4990</v>
      </c>
      <c r="C369" s="59" t="s">
        <v>1130</v>
      </c>
      <c r="D369" s="59" t="s">
        <v>723</v>
      </c>
      <c r="E369" s="59" t="s">
        <v>800</v>
      </c>
      <c r="F369" s="59" t="s">
        <v>820</v>
      </c>
      <c r="G369" s="12" t="s">
        <v>266</v>
      </c>
      <c r="H369" s="14">
        <f t="shared" si="101"/>
        <v>4990</v>
      </c>
      <c r="I369" s="14">
        <f t="shared" si="97"/>
        <v>721</v>
      </c>
      <c r="J369" s="12">
        <f>VLOOKUP($B369,'[3]POBLAC SIN ESSALUD CUADRO MANDO'!$G$3:$DY$188,2,0)</f>
        <v>8</v>
      </c>
      <c r="K369" s="12">
        <f>VLOOKUP($B369,'[3]POBLAC SIN ESSALUD CUADRO MANDO'!$G$3:$DY$188,3,0)</f>
        <v>9</v>
      </c>
      <c r="L369" s="12">
        <f>VLOOKUP($B369,'[3]POBLAC SIN ESSALUD CUADRO MANDO'!$G$3:$DY$188,4,0)</f>
        <v>9</v>
      </c>
      <c r="M369" s="12">
        <f>VLOOKUP($B369,'[3]POBLAC SIN ESSALUD CUADRO MANDO'!$G$3:$DY$188,5,0)</f>
        <v>11</v>
      </c>
      <c r="N369" s="12">
        <f>VLOOKUP($B369,'[3]POBLAC SIN ESSALUD CUADRO MANDO'!$G$3:$DY$188,6,0)</f>
        <v>10</v>
      </c>
      <c r="O369" s="12">
        <f>VLOOKUP($B369,'[3]POBLAC SIN ESSALUD CUADRO MANDO'!$G$3:$DY$188,7,0)</f>
        <v>13</v>
      </c>
      <c r="P369" s="12">
        <f>VLOOKUP($B369,'[3]POBLAC SIN ESSALUD CUADRO MANDO'!$G$3:$DY$188,8,0)</f>
        <v>13</v>
      </c>
      <c r="Q369" s="12">
        <f>VLOOKUP($B369,'[3]POBLAC SIN ESSALUD CUADRO MANDO'!$G$3:$DY$188,9,0)</f>
        <v>14</v>
      </c>
      <c r="R369" s="12">
        <f>VLOOKUP($B369,'[3]POBLAC SIN ESSALUD CUADRO MANDO'!$G$3:$DY$188,10,0)</f>
        <v>13</v>
      </c>
      <c r="S369" s="12">
        <f>VLOOKUP($B369,'[3]POBLAC SIN ESSALUD CUADRO MANDO'!$G$3:$DY$188,11,0)</f>
        <v>14</v>
      </c>
      <c r="T369" s="12">
        <f>VLOOKUP($B369,'[3]POBLAC SIN ESSALUD CUADRO MANDO'!$G$3:$DY$188,12,0)</f>
        <v>13</v>
      </c>
      <c r="U369" s="12">
        <f>VLOOKUP($B369,'[3]POBLAC SIN ESSALUD CUADRO MANDO'!$G$3:$DY$188,13,0)</f>
        <v>13</v>
      </c>
      <c r="V369" s="12">
        <f>VLOOKUP($B369,'[3]POBLAC SIN ESSALUD CUADRO MANDO'!$G$3:$DY$188,14,0)</f>
        <v>15</v>
      </c>
      <c r="W369" s="12">
        <f>VLOOKUP($B369,'[3]POBLAC SIN ESSALUD CUADRO MANDO'!$G$3:$DY$188,15,0)</f>
        <v>16</v>
      </c>
      <c r="X369" s="12">
        <f>VLOOKUP($B369,'[3]POBLAC SIN ESSALUD CUADRO MANDO'!$G$3:$DY$188,16,0)</f>
        <v>14</v>
      </c>
      <c r="Y369" s="12">
        <f>VLOOKUP($B369,'[3]POBLAC SIN ESSALUD CUADRO MANDO'!$G$3:$DY$188,17,0)</f>
        <v>14</v>
      </c>
      <c r="Z369" s="12">
        <f>VLOOKUP($B369,'[3]POBLAC SIN ESSALUD CUADRO MANDO'!$G$3:$DY$188,18,0)</f>
        <v>14</v>
      </c>
      <c r="AA369" s="12">
        <f>VLOOKUP($B369,'[3]POBLAC SIN ESSALUD CUADRO MANDO'!$G$3:$DY$188,19,0)</f>
        <v>14</v>
      </c>
      <c r="AB369" s="12">
        <f>VLOOKUP($B369,'[3]POBLAC SIN ESSALUD CUADRO MANDO'!$G$3:$DY$188,20,0)</f>
        <v>14</v>
      </c>
      <c r="AC369" s="12">
        <f>VLOOKUP($B369,'[3]POBLAC SIN ESSALUD CUADRO MANDO'!$G$3:$DY$188,21,0)</f>
        <v>14</v>
      </c>
      <c r="AD369" s="12">
        <f>VLOOKUP($B369,'[3]POBLAC SIN ESSALUD CUADRO MANDO'!$G$3:$DY$188,110,0)</f>
        <v>64</v>
      </c>
      <c r="AE369" s="12">
        <f>VLOOKUP($B369,'[3]POBLAC SIN ESSALUD CUADRO MANDO'!$G$3:$DY$188,111,0)</f>
        <v>58</v>
      </c>
      <c r="AF369" s="12">
        <f>VLOOKUP($B369,'[3]POBLAC SIN ESSALUD CUADRO MANDO'!$G$3:$DY$188,112,0)</f>
        <v>54</v>
      </c>
      <c r="AG369" s="12">
        <f>VLOOKUP($B369,'[3]POBLAC SIN ESSALUD CUADRO MANDO'!$G$3:$DY$188,113,0)</f>
        <v>53</v>
      </c>
      <c r="AH369" s="12">
        <f>VLOOKUP($B369,'[3]POBLAC SIN ESSALUD CUADRO MANDO'!$G$3:$DY$188,114,0)</f>
        <v>46</v>
      </c>
      <c r="AI369" s="12">
        <f>VLOOKUP($B369,'[3]POBLAC SIN ESSALUD CUADRO MANDO'!$G$3:$DY$188,115,0)</f>
        <v>40</v>
      </c>
      <c r="AJ369" s="12">
        <f>VLOOKUP($B369,'[3]POBLAC SIN ESSALUD CUADRO MANDO'!$G$3:$DY$188,116,0)</f>
        <v>34</v>
      </c>
      <c r="AK369" s="12">
        <f>VLOOKUP($B369,'[3]POBLAC SIN ESSALUD CUADRO MANDO'!$G$3:$DY$188,117,0)</f>
        <v>27</v>
      </c>
      <c r="AL369" s="12">
        <f>VLOOKUP($B369,'[3]POBLAC SIN ESSALUD CUADRO MANDO'!$G$3:$DY$188,118,0)</f>
        <v>24</v>
      </c>
      <c r="AM369" s="12">
        <f>VLOOKUP($B369,'[3]POBLAC SIN ESSALUD CUADRO MANDO'!$G$3:$DY$188,119,0)</f>
        <v>19</v>
      </c>
      <c r="AN369" s="12">
        <f>VLOOKUP($B369,'[3]POBLAC SIN ESSALUD CUADRO MANDO'!$G$3:$DY$188,120,0)</f>
        <v>16</v>
      </c>
      <c r="AO369" s="12">
        <f>VLOOKUP($B369,'[3]POBLAC SIN ESSALUD CUADRO MANDO'!$G$3:$DY$188,121,0)</f>
        <v>14</v>
      </c>
      <c r="AP369" s="12">
        <f>VLOOKUP($B369,'[3]POBLAC SIN ESSALUD CUADRO MANDO'!$G$3:$DY$188,122,0)</f>
        <v>17</v>
      </c>
      <c r="AQ369" s="74">
        <f>VLOOKUP($B369,'[4]POB-2019'!$K$6:$BD$190,42,0)</f>
        <v>368</v>
      </c>
      <c r="AR369" s="74">
        <f>VLOOKUP($B369,'[4]POB-2019'!$K$6:$BD$190,43,0)</f>
        <v>36</v>
      </c>
      <c r="AS369" s="74">
        <f>VLOOKUP($B369,'[4]POB-2019'!$K$6:$BD$190,44,0)</f>
        <v>36</v>
      </c>
      <c r="AT369" s="74">
        <f>VLOOKUP($B369,'[4]POB-2019'!$K$6:$BD$190,45,0)</f>
        <v>161</v>
      </c>
      <c r="AU369" s="12">
        <f>VLOOKUP($B369,'[3]POBLAC SIN ESSALUD CUADRO MANDO'!$G$3:$DY$188,123,0)</f>
        <v>8</v>
      </c>
    </row>
    <row r="370" spans="1:47" s="23" customFormat="1" ht="12">
      <c r="A370" s="54">
        <v>369</v>
      </c>
      <c r="B370" s="54"/>
      <c r="C370" s="55" t="s">
        <v>1130</v>
      </c>
      <c r="D370" s="55" t="s">
        <v>723</v>
      </c>
      <c r="E370" s="55" t="s">
        <v>821</v>
      </c>
      <c r="F370" s="55" t="s">
        <v>821</v>
      </c>
      <c r="G370" s="11" t="s">
        <v>1214</v>
      </c>
      <c r="H370" s="29"/>
      <c r="I370" s="29">
        <f t="shared" si="97"/>
        <v>12251</v>
      </c>
      <c r="J370" s="11">
        <f>SUM(J371:J385)</f>
        <v>149</v>
      </c>
      <c r="K370" s="11">
        <f t="shared" ref="K370:AU370" si="102">SUM(K371:K385)</f>
        <v>175</v>
      </c>
      <c r="L370" s="11">
        <f t="shared" si="102"/>
        <v>182</v>
      </c>
      <c r="M370" s="11">
        <f t="shared" si="102"/>
        <v>203</v>
      </c>
      <c r="N370" s="11">
        <f t="shared" si="102"/>
        <v>200</v>
      </c>
      <c r="O370" s="11">
        <f t="shared" si="102"/>
        <v>236</v>
      </c>
      <c r="P370" s="11">
        <f t="shared" si="102"/>
        <v>266</v>
      </c>
      <c r="Q370" s="11">
        <f t="shared" si="102"/>
        <v>235</v>
      </c>
      <c r="R370" s="11">
        <f t="shared" si="102"/>
        <v>276</v>
      </c>
      <c r="S370" s="11">
        <f t="shared" si="102"/>
        <v>254</v>
      </c>
      <c r="T370" s="11">
        <f t="shared" si="102"/>
        <v>275</v>
      </c>
      <c r="U370" s="11">
        <f t="shared" si="102"/>
        <v>278</v>
      </c>
      <c r="V370" s="11">
        <f t="shared" si="102"/>
        <v>325</v>
      </c>
      <c r="W370" s="11">
        <f t="shared" si="102"/>
        <v>303</v>
      </c>
      <c r="X370" s="11">
        <f t="shared" si="102"/>
        <v>300</v>
      </c>
      <c r="Y370" s="11">
        <f t="shared" si="102"/>
        <v>307</v>
      </c>
      <c r="Z370" s="11">
        <f t="shared" si="102"/>
        <v>307</v>
      </c>
      <c r="AA370" s="11">
        <f t="shared" si="102"/>
        <v>292</v>
      </c>
      <c r="AB370" s="11">
        <f t="shared" si="102"/>
        <v>252</v>
      </c>
      <c r="AC370" s="11">
        <f t="shared" si="102"/>
        <v>237</v>
      </c>
      <c r="AD370" s="11">
        <f t="shared" si="102"/>
        <v>994</v>
      </c>
      <c r="AE370" s="11">
        <f t="shared" si="102"/>
        <v>622</v>
      </c>
      <c r="AF370" s="11">
        <f t="shared" si="102"/>
        <v>708</v>
      </c>
      <c r="AG370" s="11">
        <f t="shared" si="102"/>
        <v>706</v>
      </c>
      <c r="AH370" s="11">
        <f t="shared" si="102"/>
        <v>794</v>
      </c>
      <c r="AI370" s="11">
        <f t="shared" si="102"/>
        <v>618</v>
      </c>
      <c r="AJ370" s="11">
        <f t="shared" si="102"/>
        <v>627</v>
      </c>
      <c r="AK370" s="11">
        <f t="shared" si="102"/>
        <v>480</v>
      </c>
      <c r="AL370" s="11">
        <f t="shared" si="102"/>
        <v>379</v>
      </c>
      <c r="AM370" s="11">
        <f t="shared" si="102"/>
        <v>399</v>
      </c>
      <c r="AN370" s="11">
        <f t="shared" si="102"/>
        <v>315</v>
      </c>
      <c r="AO370" s="11">
        <f t="shared" si="102"/>
        <v>243</v>
      </c>
      <c r="AP370" s="11">
        <f t="shared" si="102"/>
        <v>314</v>
      </c>
      <c r="AQ370" s="11">
        <f t="shared" si="102"/>
        <v>6247</v>
      </c>
      <c r="AR370" s="11">
        <f t="shared" si="102"/>
        <v>758</v>
      </c>
      <c r="AS370" s="11">
        <f t="shared" si="102"/>
        <v>713</v>
      </c>
      <c r="AT370" s="11">
        <f t="shared" si="102"/>
        <v>2265</v>
      </c>
      <c r="AU370" s="11">
        <f t="shared" si="102"/>
        <v>158</v>
      </c>
    </row>
    <row r="371" spans="1:47" s="23" customFormat="1" ht="12">
      <c r="A371" s="58">
        <v>370</v>
      </c>
      <c r="B371" s="58">
        <v>5006</v>
      </c>
      <c r="C371" s="59" t="s">
        <v>1130</v>
      </c>
      <c r="D371" s="59" t="s">
        <v>723</v>
      </c>
      <c r="E371" s="59" t="s">
        <v>821</v>
      </c>
      <c r="F371" s="59" t="s">
        <v>822</v>
      </c>
      <c r="G371" s="12" t="s">
        <v>283</v>
      </c>
      <c r="H371" s="14">
        <f t="shared" ref="H371:H385" si="103">B371</f>
        <v>5006</v>
      </c>
      <c r="I371" s="14">
        <f t="shared" si="97"/>
        <v>1715</v>
      </c>
      <c r="J371" s="12">
        <f>VLOOKUP($B371,'[3]POBLAC SIN ESSALUD CUADRO MANDO'!$G$3:$DY$188,2,0)</f>
        <v>23</v>
      </c>
      <c r="K371" s="12">
        <f>VLOOKUP($B371,'[3]POBLAC SIN ESSALUD CUADRO MANDO'!$G$3:$DY$188,3,0)</f>
        <v>35</v>
      </c>
      <c r="L371" s="12">
        <f>VLOOKUP($B371,'[3]POBLAC SIN ESSALUD CUADRO MANDO'!$G$3:$DY$188,4,0)</f>
        <v>27</v>
      </c>
      <c r="M371" s="12">
        <f>VLOOKUP($B371,'[3]POBLAC SIN ESSALUD CUADRO MANDO'!$G$3:$DY$188,5,0)</f>
        <v>28</v>
      </c>
      <c r="N371" s="12">
        <f>VLOOKUP($B371,'[3]POBLAC SIN ESSALUD CUADRO MANDO'!$G$3:$DY$188,6,0)</f>
        <v>33</v>
      </c>
      <c r="O371" s="12">
        <f>VLOOKUP($B371,'[3]POBLAC SIN ESSALUD CUADRO MANDO'!$G$3:$DY$188,7,0)</f>
        <v>40</v>
      </c>
      <c r="P371" s="12">
        <f>VLOOKUP($B371,'[3]POBLAC SIN ESSALUD CUADRO MANDO'!$G$3:$DY$188,8,0)</f>
        <v>46</v>
      </c>
      <c r="Q371" s="12">
        <f>VLOOKUP($B371,'[3]POBLAC SIN ESSALUD CUADRO MANDO'!$G$3:$DY$188,9,0)</f>
        <v>39</v>
      </c>
      <c r="R371" s="12">
        <f>VLOOKUP($B371,'[3]POBLAC SIN ESSALUD CUADRO MANDO'!$G$3:$DY$188,10,0)</f>
        <v>48</v>
      </c>
      <c r="S371" s="12">
        <f>VLOOKUP($B371,'[3]POBLAC SIN ESSALUD CUADRO MANDO'!$G$3:$DY$188,11,0)</f>
        <v>44</v>
      </c>
      <c r="T371" s="12">
        <f>VLOOKUP($B371,'[3]POBLAC SIN ESSALUD CUADRO MANDO'!$G$3:$DY$188,12,0)</f>
        <v>46</v>
      </c>
      <c r="U371" s="12">
        <f>VLOOKUP($B371,'[3]POBLAC SIN ESSALUD CUADRO MANDO'!$G$3:$DY$188,13,0)</f>
        <v>49</v>
      </c>
      <c r="V371" s="12">
        <f>VLOOKUP($B371,'[3]POBLAC SIN ESSALUD CUADRO MANDO'!$G$3:$DY$188,14,0)</f>
        <v>59</v>
      </c>
      <c r="W371" s="12">
        <f>VLOOKUP($B371,'[3]POBLAC SIN ESSALUD CUADRO MANDO'!$G$3:$DY$188,15,0)</f>
        <v>54</v>
      </c>
      <c r="X371" s="12">
        <f>VLOOKUP($B371,'[3]POBLAC SIN ESSALUD CUADRO MANDO'!$G$3:$DY$188,16,0)</f>
        <v>54</v>
      </c>
      <c r="Y371" s="12">
        <f>VLOOKUP($B371,'[3]POBLAC SIN ESSALUD CUADRO MANDO'!$G$3:$DY$188,17,0)</f>
        <v>52</v>
      </c>
      <c r="Z371" s="12">
        <f>VLOOKUP($B371,'[3]POBLAC SIN ESSALUD CUADRO MANDO'!$G$3:$DY$188,18,0)</f>
        <v>52</v>
      </c>
      <c r="AA371" s="12">
        <f>VLOOKUP($B371,'[3]POBLAC SIN ESSALUD CUADRO MANDO'!$G$3:$DY$188,19,0)</f>
        <v>49</v>
      </c>
      <c r="AB371" s="12">
        <f>VLOOKUP($B371,'[3]POBLAC SIN ESSALUD CUADRO MANDO'!$G$3:$DY$188,20,0)</f>
        <v>28</v>
      </c>
      <c r="AC371" s="12">
        <f>VLOOKUP($B371,'[3]POBLAC SIN ESSALUD CUADRO MANDO'!$G$3:$DY$188,21,0)</f>
        <v>25</v>
      </c>
      <c r="AD371" s="12">
        <f>VLOOKUP($B371,'[3]POBLAC SIN ESSALUD CUADRO MANDO'!$G$3:$DY$188,110,0)</f>
        <v>77</v>
      </c>
      <c r="AE371" s="12">
        <f>VLOOKUP($B371,'[3]POBLAC SIN ESSALUD CUADRO MANDO'!$G$3:$DY$188,111,0)</f>
        <v>-2</v>
      </c>
      <c r="AF371" s="12">
        <f>VLOOKUP($B371,'[3]POBLAC SIN ESSALUD CUADRO MANDO'!$G$3:$DY$188,112,0)</f>
        <v>76</v>
      </c>
      <c r="AG371" s="12">
        <f>VLOOKUP($B371,'[3]POBLAC SIN ESSALUD CUADRO MANDO'!$G$3:$DY$188,113,0)</f>
        <v>76</v>
      </c>
      <c r="AH371" s="12">
        <f>VLOOKUP($B371,'[3]POBLAC SIN ESSALUD CUADRO MANDO'!$G$3:$DY$188,114,0)</f>
        <v>116</v>
      </c>
      <c r="AI371" s="12">
        <f>VLOOKUP($B371,'[3]POBLAC SIN ESSALUD CUADRO MANDO'!$G$3:$DY$188,115,0)</f>
        <v>81</v>
      </c>
      <c r="AJ371" s="12">
        <f>VLOOKUP($B371,'[3]POBLAC SIN ESSALUD CUADRO MANDO'!$G$3:$DY$188,116,0)</f>
        <v>97</v>
      </c>
      <c r="AK371" s="12">
        <f>VLOOKUP($B371,'[3]POBLAC SIN ESSALUD CUADRO MANDO'!$G$3:$DY$188,117,0)</f>
        <v>68</v>
      </c>
      <c r="AL371" s="12">
        <f>VLOOKUP($B371,'[3]POBLAC SIN ESSALUD CUADRO MANDO'!$G$3:$DY$188,118,0)</f>
        <v>61</v>
      </c>
      <c r="AM371" s="12">
        <f>VLOOKUP($B371,'[3]POBLAC SIN ESSALUD CUADRO MANDO'!$G$3:$DY$188,119,0)</f>
        <v>73</v>
      </c>
      <c r="AN371" s="12">
        <f>VLOOKUP($B371,'[3]POBLAC SIN ESSALUD CUADRO MANDO'!$G$3:$DY$188,120,0)</f>
        <v>56</v>
      </c>
      <c r="AO371" s="12">
        <f>VLOOKUP($B371,'[3]POBLAC SIN ESSALUD CUADRO MANDO'!$G$3:$DY$188,121,0)</f>
        <v>40</v>
      </c>
      <c r="AP371" s="12">
        <f>VLOOKUP($B371,'[3]POBLAC SIN ESSALUD CUADRO MANDO'!$G$3:$DY$188,122,0)</f>
        <v>65</v>
      </c>
      <c r="AQ371" s="74">
        <f>VLOOKUP($B371,'[4]POB-2019'!$K$6:$BD$190,42,0)</f>
        <v>875</v>
      </c>
      <c r="AR371" s="74">
        <f>VLOOKUP($B371,'[4]POB-2019'!$K$6:$BD$190,43,0)</f>
        <v>134</v>
      </c>
      <c r="AS371" s="74">
        <f>VLOOKUP($B371,'[4]POB-2019'!$K$6:$BD$190,44,0)</f>
        <v>105</v>
      </c>
      <c r="AT371" s="74">
        <f>VLOOKUP($B371,'[4]POB-2019'!$K$6:$BD$190,45,0)</f>
        <v>216</v>
      </c>
      <c r="AU371" s="12">
        <f>VLOOKUP($B371,'[3]POBLAC SIN ESSALUD CUADRO MANDO'!$G$3:$DY$188,123,0)</f>
        <v>32</v>
      </c>
    </row>
    <row r="372" spans="1:47" s="23" customFormat="1" ht="12">
      <c r="A372" s="58">
        <v>371</v>
      </c>
      <c r="B372" s="58">
        <v>4968</v>
      </c>
      <c r="C372" s="59" t="s">
        <v>1130</v>
      </c>
      <c r="D372" s="59" t="s">
        <v>723</v>
      </c>
      <c r="E372" s="59" t="s">
        <v>821</v>
      </c>
      <c r="F372" s="59" t="s">
        <v>823</v>
      </c>
      <c r="G372" s="12" t="s">
        <v>283</v>
      </c>
      <c r="H372" s="14">
        <f t="shared" si="103"/>
        <v>4968</v>
      </c>
      <c r="I372" s="14">
        <f t="shared" si="97"/>
        <v>1616</v>
      </c>
      <c r="J372" s="12">
        <f>VLOOKUP($B372,'[3]POBLAC SIN ESSALUD CUADRO MANDO'!$G$3:$DY$188,2,0)</f>
        <v>15</v>
      </c>
      <c r="K372" s="12">
        <f>VLOOKUP($B372,'[3]POBLAC SIN ESSALUD CUADRO MANDO'!$G$3:$DY$188,3,0)</f>
        <v>18</v>
      </c>
      <c r="L372" s="12">
        <f>VLOOKUP($B372,'[3]POBLAC SIN ESSALUD CUADRO MANDO'!$G$3:$DY$188,4,0)</f>
        <v>19</v>
      </c>
      <c r="M372" s="12">
        <f>VLOOKUP($B372,'[3]POBLAC SIN ESSALUD CUADRO MANDO'!$G$3:$DY$188,5,0)</f>
        <v>27</v>
      </c>
      <c r="N372" s="12">
        <f>VLOOKUP($B372,'[3]POBLAC SIN ESSALUD CUADRO MANDO'!$G$3:$DY$188,6,0)</f>
        <v>23</v>
      </c>
      <c r="O372" s="12">
        <f>VLOOKUP($B372,'[3]POBLAC SIN ESSALUD CUADRO MANDO'!$G$3:$DY$188,7,0)</f>
        <v>30</v>
      </c>
      <c r="P372" s="12">
        <f>VLOOKUP($B372,'[3]POBLAC SIN ESSALUD CUADRO MANDO'!$G$3:$DY$188,8,0)</f>
        <v>34</v>
      </c>
      <c r="Q372" s="12">
        <f>VLOOKUP($B372,'[3]POBLAC SIN ESSALUD CUADRO MANDO'!$G$3:$DY$188,9,0)</f>
        <v>30</v>
      </c>
      <c r="R372" s="12">
        <f>VLOOKUP($B372,'[3]POBLAC SIN ESSALUD CUADRO MANDO'!$G$3:$DY$188,10,0)</f>
        <v>36</v>
      </c>
      <c r="S372" s="12">
        <f>VLOOKUP($B372,'[3]POBLAC SIN ESSALUD CUADRO MANDO'!$G$3:$DY$188,11,0)</f>
        <v>33</v>
      </c>
      <c r="T372" s="12">
        <f>VLOOKUP($B372,'[3]POBLAC SIN ESSALUD CUADRO MANDO'!$G$3:$DY$188,12,0)</f>
        <v>36</v>
      </c>
      <c r="U372" s="12">
        <f>VLOOKUP($B372,'[3]POBLAC SIN ESSALUD CUADRO MANDO'!$G$3:$DY$188,13,0)</f>
        <v>36</v>
      </c>
      <c r="V372" s="12">
        <f>VLOOKUP($B372,'[3]POBLAC SIN ESSALUD CUADRO MANDO'!$G$3:$DY$188,14,0)</f>
        <v>42</v>
      </c>
      <c r="W372" s="12">
        <f>VLOOKUP($B372,'[3]POBLAC SIN ESSALUD CUADRO MANDO'!$G$3:$DY$188,15,0)</f>
        <v>39</v>
      </c>
      <c r="X372" s="12">
        <f>VLOOKUP($B372,'[3]POBLAC SIN ESSALUD CUADRO MANDO'!$G$3:$DY$188,16,0)</f>
        <v>39</v>
      </c>
      <c r="Y372" s="12">
        <f>VLOOKUP($B372,'[3]POBLAC SIN ESSALUD CUADRO MANDO'!$G$3:$DY$188,17,0)</f>
        <v>40</v>
      </c>
      <c r="Z372" s="12">
        <f>VLOOKUP($B372,'[3]POBLAC SIN ESSALUD CUADRO MANDO'!$G$3:$DY$188,18,0)</f>
        <v>40</v>
      </c>
      <c r="AA372" s="12">
        <f>VLOOKUP($B372,'[3]POBLAC SIN ESSALUD CUADRO MANDO'!$G$3:$DY$188,19,0)</f>
        <v>38</v>
      </c>
      <c r="AB372" s="12">
        <f>VLOOKUP($B372,'[3]POBLAC SIN ESSALUD CUADRO MANDO'!$G$3:$DY$188,20,0)</f>
        <v>35</v>
      </c>
      <c r="AC372" s="12">
        <f>VLOOKUP($B372,'[3]POBLAC SIN ESSALUD CUADRO MANDO'!$G$3:$DY$188,21,0)</f>
        <v>33</v>
      </c>
      <c r="AD372" s="12">
        <f>VLOOKUP($B372,'[3]POBLAC SIN ESSALUD CUADRO MANDO'!$G$3:$DY$188,110,0)</f>
        <v>141</v>
      </c>
      <c r="AE372" s="12">
        <f>VLOOKUP($B372,'[3]POBLAC SIN ESSALUD CUADRO MANDO'!$G$3:$DY$188,111,0)</f>
        <v>93</v>
      </c>
      <c r="AF372" s="12">
        <f>VLOOKUP($B372,'[3]POBLAC SIN ESSALUD CUADRO MANDO'!$G$3:$DY$188,112,0)</f>
        <v>96</v>
      </c>
      <c r="AG372" s="12">
        <f>VLOOKUP($B372,'[3]POBLAC SIN ESSALUD CUADRO MANDO'!$G$3:$DY$188,113,0)</f>
        <v>95</v>
      </c>
      <c r="AH372" s="12">
        <f>VLOOKUP($B372,'[3]POBLAC SIN ESSALUD CUADRO MANDO'!$G$3:$DY$188,114,0)</f>
        <v>105</v>
      </c>
      <c r="AI372" s="12">
        <f>VLOOKUP($B372,'[3]POBLAC SIN ESSALUD CUADRO MANDO'!$G$3:$DY$188,115,0)</f>
        <v>81</v>
      </c>
      <c r="AJ372" s="12">
        <f>VLOOKUP($B372,'[3]POBLAC SIN ESSALUD CUADRO MANDO'!$G$3:$DY$188,116,0)</f>
        <v>82</v>
      </c>
      <c r="AK372" s="12">
        <f>VLOOKUP($B372,'[3]POBLAC SIN ESSALUD CUADRO MANDO'!$G$3:$DY$188,117,0)</f>
        <v>64</v>
      </c>
      <c r="AL372" s="12">
        <f>VLOOKUP($B372,'[3]POBLAC SIN ESSALUD CUADRO MANDO'!$G$3:$DY$188,118,0)</f>
        <v>50</v>
      </c>
      <c r="AM372" s="12">
        <f>VLOOKUP($B372,'[3]POBLAC SIN ESSALUD CUADRO MANDO'!$G$3:$DY$188,119,0)</f>
        <v>52</v>
      </c>
      <c r="AN372" s="12">
        <f>VLOOKUP($B372,'[3]POBLAC SIN ESSALUD CUADRO MANDO'!$G$3:$DY$188,120,0)</f>
        <v>41</v>
      </c>
      <c r="AO372" s="12">
        <f>VLOOKUP($B372,'[3]POBLAC SIN ESSALUD CUADRO MANDO'!$G$3:$DY$188,121,0)</f>
        <v>31</v>
      </c>
      <c r="AP372" s="12">
        <f>VLOOKUP($B372,'[3]POBLAC SIN ESSALUD CUADRO MANDO'!$G$3:$DY$188,122,0)</f>
        <v>42</v>
      </c>
      <c r="AQ372" s="74">
        <f>VLOOKUP($B372,'[4]POB-2019'!$K$6:$BD$190,42,0)</f>
        <v>824</v>
      </c>
      <c r="AR372" s="74">
        <f>VLOOKUP($B372,'[4]POB-2019'!$K$6:$BD$190,43,0)</f>
        <v>98</v>
      </c>
      <c r="AS372" s="74">
        <f>VLOOKUP($B372,'[4]POB-2019'!$K$6:$BD$190,44,0)</f>
        <v>95</v>
      </c>
      <c r="AT372" s="74">
        <f>VLOOKUP($B372,'[4]POB-2019'!$K$6:$BD$190,45,0)</f>
        <v>312</v>
      </c>
      <c r="AU372" s="12">
        <f>VLOOKUP($B372,'[3]POBLAC SIN ESSALUD CUADRO MANDO'!$G$3:$DY$188,123,0)</f>
        <v>15</v>
      </c>
    </row>
    <row r="373" spans="1:47" s="23" customFormat="1" ht="12">
      <c r="A373" s="58">
        <v>372</v>
      </c>
      <c r="B373" s="58">
        <v>7099</v>
      </c>
      <c r="C373" s="59" t="s">
        <v>1130</v>
      </c>
      <c r="D373" s="59" t="s">
        <v>723</v>
      </c>
      <c r="E373" s="59" t="s">
        <v>821</v>
      </c>
      <c r="F373" s="59" t="s">
        <v>824</v>
      </c>
      <c r="G373" s="12" t="s">
        <v>266</v>
      </c>
      <c r="H373" s="14">
        <f t="shared" si="103"/>
        <v>7099</v>
      </c>
      <c r="I373" s="14">
        <f t="shared" si="97"/>
        <v>442</v>
      </c>
      <c r="J373" s="12">
        <f>VLOOKUP($B373,'[3]POBLAC SIN ESSALUD CUADRO MANDO'!$G$3:$DY$188,2,0)</f>
        <v>3</v>
      </c>
      <c r="K373" s="12">
        <f>VLOOKUP($B373,'[3]POBLAC SIN ESSALUD CUADRO MANDO'!$G$3:$DY$188,3,0)</f>
        <v>4</v>
      </c>
      <c r="L373" s="12">
        <f>VLOOKUP($B373,'[3]POBLAC SIN ESSALUD CUADRO MANDO'!$G$3:$DY$188,4,0)</f>
        <v>7</v>
      </c>
      <c r="M373" s="12">
        <f>VLOOKUP($B373,'[3]POBLAC SIN ESSALUD CUADRO MANDO'!$G$3:$DY$188,5,0)</f>
        <v>7</v>
      </c>
      <c r="N373" s="12">
        <f>VLOOKUP($B373,'[3]POBLAC SIN ESSALUD CUADRO MANDO'!$G$3:$DY$188,6,0)</f>
        <v>7</v>
      </c>
      <c r="O373" s="12">
        <f>VLOOKUP($B373,'[3]POBLAC SIN ESSALUD CUADRO MANDO'!$G$3:$DY$188,7,0)</f>
        <v>8</v>
      </c>
      <c r="P373" s="12">
        <f>VLOOKUP($B373,'[3]POBLAC SIN ESSALUD CUADRO MANDO'!$G$3:$DY$188,8,0)</f>
        <v>9</v>
      </c>
      <c r="Q373" s="12">
        <f>VLOOKUP($B373,'[3]POBLAC SIN ESSALUD CUADRO MANDO'!$G$3:$DY$188,9,0)</f>
        <v>8</v>
      </c>
      <c r="R373" s="12">
        <f>VLOOKUP($B373,'[3]POBLAC SIN ESSALUD CUADRO MANDO'!$G$3:$DY$188,10,0)</f>
        <v>10</v>
      </c>
      <c r="S373" s="12">
        <f>VLOOKUP($B373,'[3]POBLAC SIN ESSALUD CUADRO MANDO'!$G$3:$DY$188,11,0)</f>
        <v>9</v>
      </c>
      <c r="T373" s="12">
        <f>VLOOKUP($B373,'[3]POBLAC SIN ESSALUD CUADRO MANDO'!$G$3:$DY$188,12,0)</f>
        <v>10</v>
      </c>
      <c r="U373" s="12">
        <f>VLOOKUP($B373,'[3]POBLAC SIN ESSALUD CUADRO MANDO'!$G$3:$DY$188,13,0)</f>
        <v>10</v>
      </c>
      <c r="V373" s="12">
        <f>VLOOKUP($B373,'[3]POBLAC SIN ESSALUD CUADRO MANDO'!$G$3:$DY$188,14,0)</f>
        <v>11</v>
      </c>
      <c r="W373" s="12">
        <f>VLOOKUP($B373,'[3]POBLAC SIN ESSALUD CUADRO MANDO'!$G$3:$DY$188,15,0)</f>
        <v>11</v>
      </c>
      <c r="X373" s="12">
        <f>VLOOKUP($B373,'[3]POBLAC SIN ESSALUD CUADRO MANDO'!$G$3:$DY$188,16,0)</f>
        <v>11</v>
      </c>
      <c r="Y373" s="12">
        <f>VLOOKUP($B373,'[3]POBLAC SIN ESSALUD CUADRO MANDO'!$G$3:$DY$188,17,0)</f>
        <v>11</v>
      </c>
      <c r="Z373" s="12">
        <f>VLOOKUP($B373,'[3]POBLAC SIN ESSALUD CUADRO MANDO'!$G$3:$DY$188,18,0)</f>
        <v>11</v>
      </c>
      <c r="AA373" s="12">
        <f>VLOOKUP($B373,'[3]POBLAC SIN ESSALUD CUADRO MANDO'!$G$3:$DY$188,19,0)</f>
        <v>10</v>
      </c>
      <c r="AB373" s="12">
        <f>VLOOKUP($B373,'[3]POBLAC SIN ESSALUD CUADRO MANDO'!$G$3:$DY$188,20,0)</f>
        <v>9</v>
      </c>
      <c r="AC373" s="12">
        <f>VLOOKUP($B373,'[3]POBLAC SIN ESSALUD CUADRO MANDO'!$G$3:$DY$188,21,0)</f>
        <v>9</v>
      </c>
      <c r="AD373" s="12">
        <f>VLOOKUP($B373,'[3]POBLAC SIN ESSALUD CUADRO MANDO'!$G$3:$DY$188,110,0)</f>
        <v>38</v>
      </c>
      <c r="AE373" s="12">
        <f>VLOOKUP($B373,'[3]POBLAC SIN ESSALUD CUADRO MANDO'!$G$3:$DY$188,111,0)</f>
        <v>26</v>
      </c>
      <c r="AF373" s="12">
        <f>VLOOKUP($B373,'[3]POBLAC SIN ESSALUD CUADRO MANDO'!$G$3:$DY$188,112,0)</f>
        <v>26</v>
      </c>
      <c r="AG373" s="12">
        <f>VLOOKUP($B373,'[3]POBLAC SIN ESSALUD CUADRO MANDO'!$G$3:$DY$188,113,0)</f>
        <v>27</v>
      </c>
      <c r="AH373" s="12">
        <f>VLOOKUP($B373,'[3]POBLAC SIN ESSALUD CUADRO MANDO'!$G$3:$DY$188,114,0)</f>
        <v>29</v>
      </c>
      <c r="AI373" s="12">
        <f>VLOOKUP($B373,'[3]POBLAC SIN ESSALUD CUADRO MANDO'!$G$3:$DY$188,115,0)</f>
        <v>23</v>
      </c>
      <c r="AJ373" s="12">
        <f>VLOOKUP($B373,'[3]POBLAC SIN ESSALUD CUADRO MANDO'!$G$3:$DY$188,116,0)</f>
        <v>22</v>
      </c>
      <c r="AK373" s="12">
        <f>VLOOKUP($B373,'[3]POBLAC SIN ESSALUD CUADRO MANDO'!$G$3:$DY$188,117,0)</f>
        <v>17</v>
      </c>
      <c r="AL373" s="12">
        <f>VLOOKUP($B373,'[3]POBLAC SIN ESSALUD CUADRO MANDO'!$G$3:$DY$188,118,0)</f>
        <v>15</v>
      </c>
      <c r="AM373" s="12">
        <f>VLOOKUP($B373,'[3]POBLAC SIN ESSALUD CUADRO MANDO'!$G$3:$DY$188,119,0)</f>
        <v>14</v>
      </c>
      <c r="AN373" s="12">
        <f>VLOOKUP($B373,'[3]POBLAC SIN ESSALUD CUADRO MANDO'!$G$3:$DY$188,120,0)</f>
        <v>11</v>
      </c>
      <c r="AO373" s="12">
        <f>VLOOKUP($B373,'[3]POBLAC SIN ESSALUD CUADRO MANDO'!$G$3:$DY$188,121,0)</f>
        <v>9</v>
      </c>
      <c r="AP373" s="12">
        <f>VLOOKUP($B373,'[3]POBLAC SIN ESSALUD CUADRO MANDO'!$G$3:$DY$188,122,0)</f>
        <v>10</v>
      </c>
      <c r="AQ373" s="74">
        <f>VLOOKUP($B373,'[4]POB-2019'!$K$6:$BD$190,42,0)</f>
        <v>225</v>
      </c>
      <c r="AR373" s="74">
        <f>VLOOKUP($B373,'[4]POB-2019'!$K$6:$BD$190,43,0)</f>
        <v>27</v>
      </c>
      <c r="AS373" s="74">
        <f>VLOOKUP($B373,'[4]POB-2019'!$K$6:$BD$190,44,0)</f>
        <v>26</v>
      </c>
      <c r="AT373" s="74">
        <f>VLOOKUP($B373,'[4]POB-2019'!$K$6:$BD$190,45,0)</f>
        <v>86</v>
      </c>
      <c r="AU373" s="12">
        <f>VLOOKUP($B373,'[3]POBLAC SIN ESSALUD CUADRO MANDO'!$G$3:$DY$188,123,0)</f>
        <v>3</v>
      </c>
    </row>
    <row r="374" spans="1:47" s="23" customFormat="1" ht="12">
      <c r="A374" s="58">
        <v>373</v>
      </c>
      <c r="B374" s="58">
        <v>6943</v>
      </c>
      <c r="C374" s="59" t="s">
        <v>1130</v>
      </c>
      <c r="D374" s="59" t="s">
        <v>723</v>
      </c>
      <c r="E374" s="59" t="s">
        <v>821</v>
      </c>
      <c r="F374" s="59" t="s">
        <v>825</v>
      </c>
      <c r="G374" s="12" t="s">
        <v>266</v>
      </c>
      <c r="H374" s="14">
        <f t="shared" si="103"/>
        <v>6943</v>
      </c>
      <c r="I374" s="14">
        <f t="shared" si="97"/>
        <v>527</v>
      </c>
      <c r="J374" s="12">
        <f>VLOOKUP($B374,'[3]POBLAC SIN ESSALUD CUADRO MANDO'!$G$3:$DY$188,2,0)</f>
        <v>8</v>
      </c>
      <c r="K374" s="12">
        <f>VLOOKUP($B374,'[3]POBLAC SIN ESSALUD CUADRO MANDO'!$G$3:$DY$188,3,0)</f>
        <v>8</v>
      </c>
      <c r="L374" s="12">
        <f>VLOOKUP($B374,'[3]POBLAC SIN ESSALUD CUADRO MANDO'!$G$3:$DY$188,4,0)</f>
        <v>10</v>
      </c>
      <c r="M374" s="12">
        <f>VLOOKUP($B374,'[3]POBLAC SIN ESSALUD CUADRO MANDO'!$G$3:$DY$188,5,0)</f>
        <v>9</v>
      </c>
      <c r="N374" s="12">
        <f>VLOOKUP($B374,'[3]POBLAC SIN ESSALUD CUADRO MANDO'!$G$3:$DY$188,6,0)</f>
        <v>14</v>
      </c>
      <c r="O374" s="12">
        <f>VLOOKUP($B374,'[3]POBLAC SIN ESSALUD CUADRO MANDO'!$G$3:$DY$188,7,0)</f>
        <v>10</v>
      </c>
      <c r="P374" s="12">
        <f>VLOOKUP($B374,'[3]POBLAC SIN ESSALUD CUADRO MANDO'!$G$3:$DY$188,8,0)</f>
        <v>11</v>
      </c>
      <c r="Q374" s="12">
        <f>VLOOKUP($B374,'[3]POBLAC SIN ESSALUD CUADRO MANDO'!$G$3:$DY$188,9,0)</f>
        <v>10</v>
      </c>
      <c r="R374" s="12">
        <f>VLOOKUP($B374,'[3]POBLAC SIN ESSALUD CUADRO MANDO'!$G$3:$DY$188,10,0)</f>
        <v>11</v>
      </c>
      <c r="S374" s="12">
        <f>VLOOKUP($B374,'[3]POBLAC SIN ESSALUD CUADRO MANDO'!$G$3:$DY$188,11,0)</f>
        <v>10</v>
      </c>
      <c r="T374" s="12">
        <f>VLOOKUP($B374,'[3]POBLAC SIN ESSALUD CUADRO MANDO'!$G$3:$DY$188,12,0)</f>
        <v>11</v>
      </c>
      <c r="U374" s="12">
        <f>VLOOKUP($B374,'[3]POBLAC SIN ESSALUD CUADRO MANDO'!$G$3:$DY$188,13,0)</f>
        <v>11</v>
      </c>
      <c r="V374" s="12">
        <f>VLOOKUP($B374,'[3]POBLAC SIN ESSALUD CUADRO MANDO'!$G$3:$DY$188,14,0)</f>
        <v>13</v>
      </c>
      <c r="W374" s="12">
        <f>VLOOKUP($B374,'[3]POBLAC SIN ESSALUD CUADRO MANDO'!$G$3:$DY$188,15,0)</f>
        <v>12</v>
      </c>
      <c r="X374" s="12">
        <f>VLOOKUP($B374,'[3]POBLAC SIN ESSALUD CUADRO MANDO'!$G$3:$DY$188,16,0)</f>
        <v>12</v>
      </c>
      <c r="Y374" s="12">
        <f>VLOOKUP($B374,'[3]POBLAC SIN ESSALUD CUADRO MANDO'!$G$3:$DY$188,17,0)</f>
        <v>13</v>
      </c>
      <c r="Z374" s="12">
        <f>VLOOKUP($B374,'[3]POBLAC SIN ESSALUD CUADRO MANDO'!$G$3:$DY$188,18,0)</f>
        <v>13</v>
      </c>
      <c r="AA374" s="12">
        <f>VLOOKUP($B374,'[3]POBLAC SIN ESSALUD CUADRO MANDO'!$G$3:$DY$188,19,0)</f>
        <v>12</v>
      </c>
      <c r="AB374" s="12">
        <f>VLOOKUP($B374,'[3]POBLAC SIN ESSALUD CUADRO MANDO'!$G$3:$DY$188,20,0)</f>
        <v>11</v>
      </c>
      <c r="AC374" s="12">
        <f>VLOOKUP($B374,'[3]POBLAC SIN ESSALUD CUADRO MANDO'!$G$3:$DY$188,21,0)</f>
        <v>11</v>
      </c>
      <c r="AD374" s="12">
        <f>VLOOKUP($B374,'[3]POBLAC SIN ESSALUD CUADRO MANDO'!$G$3:$DY$188,110,0)</f>
        <v>45</v>
      </c>
      <c r="AE374" s="12">
        <f>VLOOKUP($B374,'[3]POBLAC SIN ESSALUD CUADRO MANDO'!$G$3:$DY$188,111,0)</f>
        <v>29</v>
      </c>
      <c r="AF374" s="12">
        <f>VLOOKUP($B374,'[3]POBLAC SIN ESSALUD CUADRO MANDO'!$G$3:$DY$188,112,0)</f>
        <v>30</v>
      </c>
      <c r="AG374" s="12">
        <f>VLOOKUP($B374,'[3]POBLAC SIN ESSALUD CUADRO MANDO'!$G$3:$DY$188,113,0)</f>
        <v>30</v>
      </c>
      <c r="AH374" s="12">
        <f>VLOOKUP($B374,'[3]POBLAC SIN ESSALUD CUADRO MANDO'!$G$3:$DY$188,114,0)</f>
        <v>34</v>
      </c>
      <c r="AI374" s="12">
        <f>VLOOKUP($B374,'[3]POBLAC SIN ESSALUD CUADRO MANDO'!$G$3:$DY$188,115,0)</f>
        <v>26</v>
      </c>
      <c r="AJ374" s="12">
        <f>VLOOKUP($B374,'[3]POBLAC SIN ESSALUD CUADRO MANDO'!$G$3:$DY$188,116,0)</f>
        <v>26</v>
      </c>
      <c r="AK374" s="12">
        <f>VLOOKUP($B374,'[3]POBLAC SIN ESSALUD CUADRO MANDO'!$G$3:$DY$188,117,0)</f>
        <v>20</v>
      </c>
      <c r="AL374" s="12">
        <f>VLOOKUP($B374,'[3]POBLAC SIN ESSALUD CUADRO MANDO'!$G$3:$DY$188,118,0)</f>
        <v>16</v>
      </c>
      <c r="AM374" s="12">
        <f>VLOOKUP($B374,'[3]POBLAC SIN ESSALUD CUADRO MANDO'!$G$3:$DY$188,119,0)</f>
        <v>17</v>
      </c>
      <c r="AN374" s="12">
        <f>VLOOKUP($B374,'[3]POBLAC SIN ESSALUD CUADRO MANDO'!$G$3:$DY$188,120,0)</f>
        <v>13</v>
      </c>
      <c r="AO374" s="12">
        <f>VLOOKUP($B374,'[3]POBLAC SIN ESSALUD CUADRO MANDO'!$G$3:$DY$188,121,0)</f>
        <v>10</v>
      </c>
      <c r="AP374" s="12">
        <f>VLOOKUP($B374,'[3]POBLAC SIN ESSALUD CUADRO MANDO'!$G$3:$DY$188,122,0)</f>
        <v>11</v>
      </c>
      <c r="AQ374" s="74">
        <f>VLOOKUP($B374,'[4]POB-2019'!$K$6:$BD$190,42,0)</f>
        <v>269</v>
      </c>
      <c r="AR374" s="74">
        <f>VLOOKUP($B374,'[4]POB-2019'!$K$6:$BD$190,43,0)</f>
        <v>30</v>
      </c>
      <c r="AS374" s="74">
        <f>VLOOKUP($B374,'[4]POB-2019'!$K$6:$BD$190,44,0)</f>
        <v>31</v>
      </c>
      <c r="AT374" s="74">
        <f>VLOOKUP($B374,'[4]POB-2019'!$K$6:$BD$190,45,0)</f>
        <v>99</v>
      </c>
      <c r="AU374" s="12">
        <f>VLOOKUP($B374,'[3]POBLAC SIN ESSALUD CUADRO MANDO'!$G$3:$DY$188,123,0)</f>
        <v>8</v>
      </c>
    </row>
    <row r="375" spans="1:47" s="23" customFormat="1" ht="12">
      <c r="A375" s="58">
        <v>374</v>
      </c>
      <c r="B375" s="58">
        <v>7753</v>
      </c>
      <c r="C375" s="59" t="s">
        <v>1130</v>
      </c>
      <c r="D375" s="59" t="s">
        <v>723</v>
      </c>
      <c r="E375" s="59" t="s">
        <v>821</v>
      </c>
      <c r="F375" s="59" t="s">
        <v>826</v>
      </c>
      <c r="G375" s="12" t="s">
        <v>266</v>
      </c>
      <c r="H375" s="14">
        <f t="shared" si="103"/>
        <v>7753</v>
      </c>
      <c r="I375" s="14">
        <f t="shared" si="97"/>
        <v>464</v>
      </c>
      <c r="J375" s="12">
        <f>VLOOKUP($B375,'[3]POBLAC SIN ESSALUD CUADRO MANDO'!$G$3:$DY$188,2,0)</f>
        <v>6</v>
      </c>
      <c r="K375" s="12">
        <f>VLOOKUP($B375,'[3]POBLAC SIN ESSALUD CUADRO MANDO'!$G$3:$DY$188,3,0)</f>
        <v>4</v>
      </c>
      <c r="L375" s="12">
        <f>VLOOKUP($B375,'[3]POBLAC SIN ESSALUD CUADRO MANDO'!$G$3:$DY$188,4,0)</f>
        <v>7</v>
      </c>
      <c r="M375" s="12">
        <f>VLOOKUP($B375,'[3]POBLAC SIN ESSALUD CUADRO MANDO'!$G$3:$DY$188,5,0)</f>
        <v>8</v>
      </c>
      <c r="N375" s="12">
        <f>VLOOKUP($B375,'[3]POBLAC SIN ESSALUD CUADRO MANDO'!$G$3:$DY$188,6,0)</f>
        <v>7</v>
      </c>
      <c r="O375" s="12">
        <f>VLOOKUP($B375,'[3]POBLAC SIN ESSALUD CUADRO MANDO'!$G$3:$DY$188,7,0)</f>
        <v>9</v>
      </c>
      <c r="P375" s="12">
        <f>VLOOKUP($B375,'[3]POBLAC SIN ESSALUD CUADRO MANDO'!$G$3:$DY$188,8,0)</f>
        <v>10</v>
      </c>
      <c r="Q375" s="12">
        <f>VLOOKUP($B375,'[3]POBLAC SIN ESSALUD CUADRO MANDO'!$G$3:$DY$188,9,0)</f>
        <v>9</v>
      </c>
      <c r="R375" s="12">
        <f>VLOOKUP($B375,'[3]POBLAC SIN ESSALUD CUADRO MANDO'!$G$3:$DY$188,10,0)</f>
        <v>10</v>
      </c>
      <c r="S375" s="12">
        <f>VLOOKUP($B375,'[3]POBLAC SIN ESSALUD CUADRO MANDO'!$G$3:$DY$188,11,0)</f>
        <v>9</v>
      </c>
      <c r="T375" s="12">
        <f>VLOOKUP($B375,'[3]POBLAC SIN ESSALUD CUADRO MANDO'!$G$3:$DY$188,12,0)</f>
        <v>10</v>
      </c>
      <c r="U375" s="12">
        <f>VLOOKUP($B375,'[3]POBLAC SIN ESSALUD CUADRO MANDO'!$G$3:$DY$188,13,0)</f>
        <v>10</v>
      </c>
      <c r="V375" s="12">
        <f>VLOOKUP($B375,'[3]POBLAC SIN ESSALUD CUADRO MANDO'!$G$3:$DY$188,14,0)</f>
        <v>12</v>
      </c>
      <c r="W375" s="12">
        <f>VLOOKUP($B375,'[3]POBLAC SIN ESSALUD CUADRO MANDO'!$G$3:$DY$188,15,0)</f>
        <v>11</v>
      </c>
      <c r="X375" s="12">
        <f>VLOOKUP($B375,'[3]POBLAC SIN ESSALUD CUADRO MANDO'!$G$3:$DY$188,16,0)</f>
        <v>11</v>
      </c>
      <c r="Y375" s="12">
        <f>VLOOKUP($B375,'[3]POBLAC SIN ESSALUD CUADRO MANDO'!$G$3:$DY$188,17,0)</f>
        <v>11</v>
      </c>
      <c r="Z375" s="12">
        <f>VLOOKUP($B375,'[3]POBLAC SIN ESSALUD CUADRO MANDO'!$G$3:$DY$188,18,0)</f>
        <v>11</v>
      </c>
      <c r="AA375" s="12">
        <f>VLOOKUP($B375,'[3]POBLAC SIN ESSALUD CUADRO MANDO'!$G$3:$DY$188,19,0)</f>
        <v>11</v>
      </c>
      <c r="AB375" s="12">
        <f>VLOOKUP($B375,'[3]POBLAC SIN ESSALUD CUADRO MANDO'!$G$3:$DY$188,20,0)</f>
        <v>10</v>
      </c>
      <c r="AC375" s="12">
        <f>VLOOKUP($B375,'[3]POBLAC SIN ESSALUD CUADRO MANDO'!$G$3:$DY$188,21,0)</f>
        <v>9</v>
      </c>
      <c r="AD375" s="12">
        <f>VLOOKUP($B375,'[3]POBLAC SIN ESSALUD CUADRO MANDO'!$G$3:$DY$188,110,0)</f>
        <v>41</v>
      </c>
      <c r="AE375" s="12">
        <f>VLOOKUP($B375,'[3]POBLAC SIN ESSALUD CUADRO MANDO'!$G$3:$DY$188,111,0)</f>
        <v>27</v>
      </c>
      <c r="AF375" s="12">
        <f>VLOOKUP($B375,'[3]POBLAC SIN ESSALUD CUADRO MANDO'!$G$3:$DY$188,112,0)</f>
        <v>27</v>
      </c>
      <c r="AG375" s="12">
        <f>VLOOKUP($B375,'[3]POBLAC SIN ESSALUD CUADRO MANDO'!$G$3:$DY$188,113,0)</f>
        <v>27</v>
      </c>
      <c r="AH375" s="12">
        <f>VLOOKUP($B375,'[3]POBLAC SIN ESSALUD CUADRO MANDO'!$G$3:$DY$188,114,0)</f>
        <v>30</v>
      </c>
      <c r="AI375" s="12">
        <f>VLOOKUP($B375,'[3]POBLAC SIN ESSALUD CUADRO MANDO'!$G$3:$DY$188,115,0)</f>
        <v>24</v>
      </c>
      <c r="AJ375" s="12">
        <f>VLOOKUP($B375,'[3]POBLAC SIN ESSALUD CUADRO MANDO'!$G$3:$DY$188,116,0)</f>
        <v>24</v>
      </c>
      <c r="AK375" s="12">
        <f>VLOOKUP($B375,'[3]POBLAC SIN ESSALUD CUADRO MANDO'!$G$3:$DY$188,117,0)</f>
        <v>18</v>
      </c>
      <c r="AL375" s="12">
        <f>VLOOKUP($B375,'[3]POBLAC SIN ESSALUD CUADRO MANDO'!$G$3:$DY$188,118,0)</f>
        <v>15</v>
      </c>
      <c r="AM375" s="12">
        <f>VLOOKUP($B375,'[3]POBLAC SIN ESSALUD CUADRO MANDO'!$G$3:$DY$188,119,0)</f>
        <v>15</v>
      </c>
      <c r="AN375" s="12">
        <f>VLOOKUP($B375,'[3]POBLAC SIN ESSALUD CUADRO MANDO'!$G$3:$DY$188,120,0)</f>
        <v>11</v>
      </c>
      <c r="AO375" s="12">
        <f>VLOOKUP($B375,'[3]POBLAC SIN ESSALUD CUADRO MANDO'!$G$3:$DY$188,121,0)</f>
        <v>10</v>
      </c>
      <c r="AP375" s="12">
        <f>VLOOKUP($B375,'[3]POBLAC SIN ESSALUD CUADRO MANDO'!$G$3:$DY$188,122,0)</f>
        <v>10</v>
      </c>
      <c r="AQ375" s="74">
        <f>VLOOKUP($B375,'[4]POB-2019'!$K$6:$BD$190,42,0)</f>
        <v>237</v>
      </c>
      <c r="AR375" s="74">
        <f>VLOOKUP($B375,'[4]POB-2019'!$K$6:$BD$190,43,0)</f>
        <v>28</v>
      </c>
      <c r="AS375" s="74">
        <f>VLOOKUP($B375,'[4]POB-2019'!$K$6:$BD$190,44,0)</f>
        <v>27</v>
      </c>
      <c r="AT375" s="74">
        <f>VLOOKUP($B375,'[4]POB-2019'!$K$6:$BD$190,45,0)</f>
        <v>90</v>
      </c>
      <c r="AU375" s="12">
        <f>VLOOKUP($B375,'[3]POBLAC SIN ESSALUD CUADRO MANDO'!$G$3:$DY$188,123,0)</f>
        <v>6</v>
      </c>
    </row>
    <row r="376" spans="1:47" s="23" customFormat="1" ht="12">
      <c r="A376" s="58">
        <v>375</v>
      </c>
      <c r="B376" s="58">
        <v>7366</v>
      </c>
      <c r="C376" s="59" t="s">
        <v>1130</v>
      </c>
      <c r="D376" s="59" t="s">
        <v>723</v>
      </c>
      <c r="E376" s="59" t="s">
        <v>821</v>
      </c>
      <c r="F376" s="59" t="s">
        <v>827</v>
      </c>
      <c r="G376" s="12" t="s">
        <v>266</v>
      </c>
      <c r="H376" s="14">
        <f t="shared" si="103"/>
        <v>7366</v>
      </c>
      <c r="I376" s="14">
        <f t="shared" si="97"/>
        <v>591</v>
      </c>
      <c r="J376" s="12">
        <f>VLOOKUP($B376,'[3]POBLAC SIN ESSALUD CUADRO MANDO'!$G$3:$DY$188,2,0)</f>
        <v>5</v>
      </c>
      <c r="K376" s="12">
        <f>VLOOKUP($B376,'[3]POBLAC SIN ESSALUD CUADRO MANDO'!$G$3:$DY$188,3,0)</f>
        <v>6</v>
      </c>
      <c r="L376" s="12">
        <f>VLOOKUP($B376,'[3]POBLAC SIN ESSALUD CUADRO MANDO'!$G$3:$DY$188,4,0)</f>
        <v>9</v>
      </c>
      <c r="M376" s="12">
        <f>VLOOKUP($B376,'[3]POBLAC SIN ESSALUD CUADRO MANDO'!$G$3:$DY$188,5,0)</f>
        <v>10</v>
      </c>
      <c r="N376" s="12">
        <f>VLOOKUP($B376,'[3]POBLAC SIN ESSALUD CUADRO MANDO'!$G$3:$DY$188,6,0)</f>
        <v>8</v>
      </c>
      <c r="O376" s="12">
        <f>VLOOKUP($B376,'[3]POBLAC SIN ESSALUD CUADRO MANDO'!$G$3:$DY$188,7,0)</f>
        <v>11</v>
      </c>
      <c r="P376" s="12">
        <f>VLOOKUP($B376,'[3]POBLAC SIN ESSALUD CUADRO MANDO'!$G$3:$DY$188,8,0)</f>
        <v>13</v>
      </c>
      <c r="Q376" s="12">
        <f>VLOOKUP($B376,'[3]POBLAC SIN ESSALUD CUADRO MANDO'!$G$3:$DY$188,9,0)</f>
        <v>11</v>
      </c>
      <c r="R376" s="12">
        <f>VLOOKUP($B376,'[3]POBLAC SIN ESSALUD CUADRO MANDO'!$G$3:$DY$188,10,0)</f>
        <v>13</v>
      </c>
      <c r="S376" s="12">
        <f>VLOOKUP($B376,'[3]POBLAC SIN ESSALUD CUADRO MANDO'!$G$3:$DY$188,11,0)</f>
        <v>12</v>
      </c>
      <c r="T376" s="12">
        <f>VLOOKUP($B376,'[3]POBLAC SIN ESSALUD CUADRO MANDO'!$G$3:$DY$188,12,0)</f>
        <v>13</v>
      </c>
      <c r="U376" s="12">
        <f>VLOOKUP($B376,'[3]POBLAC SIN ESSALUD CUADRO MANDO'!$G$3:$DY$188,13,0)</f>
        <v>13</v>
      </c>
      <c r="V376" s="12">
        <f>VLOOKUP($B376,'[3]POBLAC SIN ESSALUD CUADRO MANDO'!$G$3:$DY$188,14,0)</f>
        <v>15</v>
      </c>
      <c r="W376" s="12">
        <f>VLOOKUP($B376,'[3]POBLAC SIN ESSALUD CUADRO MANDO'!$G$3:$DY$188,15,0)</f>
        <v>14</v>
      </c>
      <c r="X376" s="12">
        <f>VLOOKUP($B376,'[3]POBLAC SIN ESSALUD CUADRO MANDO'!$G$3:$DY$188,16,0)</f>
        <v>14</v>
      </c>
      <c r="Y376" s="12">
        <f>VLOOKUP($B376,'[3]POBLAC SIN ESSALUD CUADRO MANDO'!$G$3:$DY$188,17,0)</f>
        <v>15</v>
      </c>
      <c r="Z376" s="12">
        <f>VLOOKUP($B376,'[3]POBLAC SIN ESSALUD CUADRO MANDO'!$G$3:$DY$188,18,0)</f>
        <v>15</v>
      </c>
      <c r="AA376" s="12">
        <f>VLOOKUP($B376,'[3]POBLAC SIN ESSALUD CUADRO MANDO'!$G$3:$DY$188,19,0)</f>
        <v>14</v>
      </c>
      <c r="AB376" s="12">
        <f>VLOOKUP($B376,'[3]POBLAC SIN ESSALUD CUADRO MANDO'!$G$3:$DY$188,20,0)</f>
        <v>13</v>
      </c>
      <c r="AC376" s="12">
        <f>VLOOKUP($B376,'[3]POBLAC SIN ESSALUD CUADRO MANDO'!$G$3:$DY$188,21,0)</f>
        <v>12</v>
      </c>
      <c r="AD376" s="12">
        <f>VLOOKUP($B376,'[3]POBLAC SIN ESSALUD CUADRO MANDO'!$G$3:$DY$188,110,0)</f>
        <v>52</v>
      </c>
      <c r="AE376" s="12">
        <f>VLOOKUP($B376,'[3]POBLAC SIN ESSALUD CUADRO MANDO'!$G$3:$DY$188,111,0)</f>
        <v>34</v>
      </c>
      <c r="AF376" s="12">
        <f>VLOOKUP($B376,'[3]POBLAC SIN ESSALUD CUADRO MANDO'!$G$3:$DY$188,112,0)</f>
        <v>36</v>
      </c>
      <c r="AG376" s="12">
        <f>VLOOKUP($B376,'[3]POBLAC SIN ESSALUD CUADRO MANDO'!$G$3:$DY$188,113,0)</f>
        <v>36</v>
      </c>
      <c r="AH376" s="12">
        <f>VLOOKUP($B376,'[3]POBLAC SIN ESSALUD CUADRO MANDO'!$G$3:$DY$188,114,0)</f>
        <v>39</v>
      </c>
      <c r="AI376" s="12">
        <f>VLOOKUP($B376,'[3]POBLAC SIN ESSALUD CUADRO MANDO'!$G$3:$DY$188,115,0)</f>
        <v>29</v>
      </c>
      <c r="AJ376" s="12">
        <f>VLOOKUP($B376,'[3]POBLAC SIN ESSALUD CUADRO MANDO'!$G$3:$DY$188,116,0)</f>
        <v>30</v>
      </c>
      <c r="AK376" s="12">
        <f>VLOOKUP($B376,'[3]POBLAC SIN ESSALUD CUADRO MANDO'!$G$3:$DY$188,117,0)</f>
        <v>23</v>
      </c>
      <c r="AL376" s="12">
        <f>VLOOKUP($B376,'[3]POBLAC SIN ESSALUD CUADRO MANDO'!$G$3:$DY$188,118,0)</f>
        <v>18</v>
      </c>
      <c r="AM376" s="12">
        <f>VLOOKUP($B376,'[3]POBLAC SIN ESSALUD CUADRO MANDO'!$G$3:$DY$188,119,0)</f>
        <v>19</v>
      </c>
      <c r="AN376" s="12">
        <f>VLOOKUP($B376,'[3]POBLAC SIN ESSALUD CUADRO MANDO'!$G$3:$DY$188,120,0)</f>
        <v>15</v>
      </c>
      <c r="AO376" s="12">
        <f>VLOOKUP($B376,'[3]POBLAC SIN ESSALUD CUADRO MANDO'!$G$3:$DY$188,121,0)</f>
        <v>12</v>
      </c>
      <c r="AP376" s="12">
        <f>VLOOKUP($B376,'[3]POBLAC SIN ESSALUD CUADRO MANDO'!$G$3:$DY$188,122,0)</f>
        <v>12</v>
      </c>
      <c r="AQ376" s="74">
        <f>VLOOKUP($B376,'[4]POB-2019'!$K$6:$BD$190,42,0)</f>
        <v>301</v>
      </c>
      <c r="AR376" s="74">
        <f>VLOOKUP($B376,'[4]POB-2019'!$K$6:$BD$190,43,0)</f>
        <v>35</v>
      </c>
      <c r="AS376" s="74">
        <f>VLOOKUP($B376,'[4]POB-2019'!$K$6:$BD$190,44,0)</f>
        <v>35</v>
      </c>
      <c r="AT376" s="74">
        <f>VLOOKUP($B376,'[4]POB-2019'!$K$6:$BD$190,45,0)</f>
        <v>115</v>
      </c>
      <c r="AU376" s="12">
        <f>VLOOKUP($B376,'[3]POBLAC SIN ESSALUD CUADRO MANDO'!$G$3:$DY$188,123,0)</f>
        <v>5</v>
      </c>
    </row>
    <row r="377" spans="1:47" s="23" customFormat="1" ht="12">
      <c r="A377" s="58">
        <v>376</v>
      </c>
      <c r="B377" s="58">
        <v>5010</v>
      </c>
      <c r="C377" s="59" t="s">
        <v>1130</v>
      </c>
      <c r="D377" s="59" t="s">
        <v>723</v>
      </c>
      <c r="E377" s="59" t="s">
        <v>821</v>
      </c>
      <c r="F377" s="59" t="s">
        <v>828</v>
      </c>
      <c r="G377" s="12" t="s">
        <v>271</v>
      </c>
      <c r="H377" s="14">
        <f t="shared" si="103"/>
        <v>5010</v>
      </c>
      <c r="I377" s="14">
        <f t="shared" si="97"/>
        <v>1393</v>
      </c>
      <c r="J377" s="12">
        <f>VLOOKUP($B377,'[3]POBLAC SIN ESSALUD CUADRO MANDO'!$G$3:$DY$188,2,0)</f>
        <v>12</v>
      </c>
      <c r="K377" s="12">
        <f>VLOOKUP($B377,'[3]POBLAC SIN ESSALUD CUADRO MANDO'!$G$3:$DY$188,3,0)</f>
        <v>15</v>
      </c>
      <c r="L377" s="12">
        <f>VLOOKUP($B377,'[3]POBLAC SIN ESSALUD CUADRO MANDO'!$G$3:$DY$188,4,0)</f>
        <v>17</v>
      </c>
      <c r="M377" s="12">
        <f>VLOOKUP($B377,'[3]POBLAC SIN ESSALUD CUADRO MANDO'!$G$3:$DY$188,5,0)</f>
        <v>23</v>
      </c>
      <c r="N377" s="12">
        <f>VLOOKUP($B377,'[3]POBLAC SIN ESSALUD CUADRO MANDO'!$G$3:$DY$188,6,0)</f>
        <v>19</v>
      </c>
      <c r="O377" s="12">
        <f>VLOOKUP($B377,'[3]POBLAC SIN ESSALUD CUADRO MANDO'!$G$3:$DY$188,7,0)</f>
        <v>26</v>
      </c>
      <c r="P377" s="12">
        <f>VLOOKUP($B377,'[3]POBLAC SIN ESSALUD CUADRO MANDO'!$G$3:$DY$188,8,0)</f>
        <v>29</v>
      </c>
      <c r="Q377" s="12">
        <f>VLOOKUP($B377,'[3]POBLAC SIN ESSALUD CUADRO MANDO'!$G$3:$DY$188,9,0)</f>
        <v>26</v>
      </c>
      <c r="R377" s="12">
        <f>VLOOKUP($B377,'[3]POBLAC SIN ESSALUD CUADRO MANDO'!$G$3:$DY$188,10,0)</f>
        <v>31</v>
      </c>
      <c r="S377" s="12">
        <f>VLOOKUP($B377,'[3]POBLAC SIN ESSALUD CUADRO MANDO'!$G$3:$DY$188,11,0)</f>
        <v>28</v>
      </c>
      <c r="T377" s="12">
        <f>VLOOKUP($B377,'[3]POBLAC SIN ESSALUD CUADRO MANDO'!$G$3:$DY$188,12,0)</f>
        <v>31</v>
      </c>
      <c r="U377" s="12">
        <f>VLOOKUP($B377,'[3]POBLAC SIN ESSALUD CUADRO MANDO'!$G$3:$DY$188,13,0)</f>
        <v>31</v>
      </c>
      <c r="V377" s="12">
        <f>VLOOKUP($B377,'[3]POBLAC SIN ESSALUD CUADRO MANDO'!$G$3:$DY$188,14,0)</f>
        <v>36</v>
      </c>
      <c r="W377" s="12">
        <f>VLOOKUP($B377,'[3]POBLAC SIN ESSALUD CUADRO MANDO'!$G$3:$DY$188,15,0)</f>
        <v>34</v>
      </c>
      <c r="X377" s="12">
        <f>VLOOKUP($B377,'[3]POBLAC SIN ESSALUD CUADRO MANDO'!$G$3:$DY$188,16,0)</f>
        <v>34</v>
      </c>
      <c r="Y377" s="12">
        <f>VLOOKUP($B377,'[3]POBLAC SIN ESSALUD CUADRO MANDO'!$G$3:$DY$188,17,0)</f>
        <v>35</v>
      </c>
      <c r="Z377" s="12">
        <f>VLOOKUP($B377,'[3]POBLAC SIN ESSALUD CUADRO MANDO'!$G$3:$DY$188,18,0)</f>
        <v>35</v>
      </c>
      <c r="AA377" s="12">
        <f>VLOOKUP($B377,'[3]POBLAC SIN ESSALUD CUADRO MANDO'!$G$3:$DY$188,19,0)</f>
        <v>33</v>
      </c>
      <c r="AB377" s="12">
        <f>VLOOKUP($B377,'[3]POBLAC SIN ESSALUD CUADRO MANDO'!$G$3:$DY$188,20,0)</f>
        <v>30</v>
      </c>
      <c r="AC377" s="12">
        <f>VLOOKUP($B377,'[3]POBLAC SIN ESSALUD CUADRO MANDO'!$G$3:$DY$188,21,0)</f>
        <v>29</v>
      </c>
      <c r="AD377" s="12">
        <f>VLOOKUP($B377,'[3]POBLAC SIN ESSALUD CUADRO MANDO'!$G$3:$DY$188,110,0)</f>
        <v>123</v>
      </c>
      <c r="AE377" s="12">
        <f>VLOOKUP($B377,'[3]POBLAC SIN ESSALUD CUADRO MANDO'!$G$3:$DY$188,111,0)</f>
        <v>81</v>
      </c>
      <c r="AF377" s="12">
        <f>VLOOKUP($B377,'[3]POBLAC SIN ESSALUD CUADRO MANDO'!$G$3:$DY$188,112,0)</f>
        <v>81</v>
      </c>
      <c r="AG377" s="12">
        <f>VLOOKUP($B377,'[3]POBLAC SIN ESSALUD CUADRO MANDO'!$G$3:$DY$188,113,0)</f>
        <v>82</v>
      </c>
      <c r="AH377" s="12">
        <f>VLOOKUP($B377,'[3]POBLAC SIN ESSALUD CUADRO MANDO'!$G$3:$DY$188,114,0)</f>
        <v>90</v>
      </c>
      <c r="AI377" s="12">
        <f>VLOOKUP($B377,'[3]POBLAC SIN ESSALUD CUADRO MANDO'!$G$3:$DY$188,115,0)</f>
        <v>72</v>
      </c>
      <c r="AJ377" s="12">
        <f>VLOOKUP($B377,'[3]POBLAC SIN ESSALUD CUADRO MANDO'!$G$3:$DY$188,116,0)</f>
        <v>71</v>
      </c>
      <c r="AK377" s="12">
        <f>VLOOKUP($B377,'[3]POBLAC SIN ESSALUD CUADRO MANDO'!$G$3:$DY$188,117,0)</f>
        <v>55</v>
      </c>
      <c r="AL377" s="12">
        <f>VLOOKUP($B377,'[3]POBLAC SIN ESSALUD CUADRO MANDO'!$G$3:$DY$188,118,0)</f>
        <v>42</v>
      </c>
      <c r="AM377" s="12">
        <f>VLOOKUP($B377,'[3]POBLAC SIN ESSALUD CUADRO MANDO'!$G$3:$DY$188,119,0)</f>
        <v>45</v>
      </c>
      <c r="AN377" s="12">
        <f>VLOOKUP($B377,'[3]POBLAC SIN ESSALUD CUADRO MANDO'!$G$3:$DY$188,120,0)</f>
        <v>35</v>
      </c>
      <c r="AO377" s="12">
        <f>VLOOKUP($B377,'[3]POBLAC SIN ESSALUD CUADRO MANDO'!$G$3:$DY$188,121,0)</f>
        <v>27</v>
      </c>
      <c r="AP377" s="12">
        <f>VLOOKUP($B377,'[3]POBLAC SIN ESSALUD CUADRO MANDO'!$G$3:$DY$188,122,0)</f>
        <v>35</v>
      </c>
      <c r="AQ377" s="74">
        <f>VLOOKUP($B377,'[4]POB-2019'!$K$6:$BD$190,42,0)</f>
        <v>710</v>
      </c>
      <c r="AR377" s="74">
        <f>VLOOKUP($B377,'[4]POB-2019'!$K$6:$BD$190,43,0)</f>
        <v>85</v>
      </c>
      <c r="AS377" s="74">
        <f>VLOOKUP($B377,'[4]POB-2019'!$K$6:$BD$190,44,0)</f>
        <v>83</v>
      </c>
      <c r="AT377" s="74">
        <f>VLOOKUP($B377,'[4]POB-2019'!$K$6:$BD$190,45,0)</f>
        <v>270</v>
      </c>
      <c r="AU377" s="12">
        <f>VLOOKUP($B377,'[3]POBLAC SIN ESSALUD CUADRO MANDO'!$G$3:$DY$188,123,0)</f>
        <v>12</v>
      </c>
    </row>
    <row r="378" spans="1:47" s="23" customFormat="1" ht="12">
      <c r="A378" s="58">
        <v>377</v>
      </c>
      <c r="B378" s="58">
        <v>7226</v>
      </c>
      <c r="C378" s="59" t="s">
        <v>1130</v>
      </c>
      <c r="D378" s="59" t="s">
        <v>723</v>
      </c>
      <c r="E378" s="59" t="s">
        <v>821</v>
      </c>
      <c r="F378" s="59" t="s">
        <v>812</v>
      </c>
      <c r="G378" s="12" t="s">
        <v>266</v>
      </c>
      <c r="H378" s="14">
        <f t="shared" si="103"/>
        <v>7226</v>
      </c>
      <c r="I378" s="14">
        <f t="shared" si="97"/>
        <v>407</v>
      </c>
      <c r="J378" s="12">
        <f>VLOOKUP($B378,'[3]POBLAC SIN ESSALUD CUADRO MANDO'!$G$3:$DY$188,2,0)</f>
        <v>4</v>
      </c>
      <c r="K378" s="12">
        <f>VLOOKUP($B378,'[3]POBLAC SIN ESSALUD CUADRO MANDO'!$G$3:$DY$188,3,0)</f>
        <v>6</v>
      </c>
      <c r="L378" s="12">
        <f>VLOOKUP($B378,'[3]POBLAC SIN ESSALUD CUADRO MANDO'!$G$3:$DY$188,4,0)</f>
        <v>8</v>
      </c>
      <c r="M378" s="12">
        <f>VLOOKUP($B378,'[3]POBLAC SIN ESSALUD CUADRO MANDO'!$G$3:$DY$188,5,0)</f>
        <v>7</v>
      </c>
      <c r="N378" s="12">
        <f>VLOOKUP($B378,'[3]POBLAC SIN ESSALUD CUADRO MANDO'!$G$3:$DY$188,6,0)</f>
        <v>5</v>
      </c>
      <c r="O378" s="12">
        <f>VLOOKUP($B378,'[3]POBLAC SIN ESSALUD CUADRO MANDO'!$G$3:$DY$188,7,0)</f>
        <v>8</v>
      </c>
      <c r="P378" s="12">
        <f>VLOOKUP($B378,'[3]POBLAC SIN ESSALUD CUADRO MANDO'!$G$3:$DY$188,8,0)</f>
        <v>9</v>
      </c>
      <c r="Q378" s="12">
        <f>VLOOKUP($B378,'[3]POBLAC SIN ESSALUD CUADRO MANDO'!$G$3:$DY$188,9,0)</f>
        <v>8</v>
      </c>
      <c r="R378" s="12">
        <f>VLOOKUP($B378,'[3]POBLAC SIN ESSALUD CUADRO MANDO'!$G$3:$DY$188,10,0)</f>
        <v>9</v>
      </c>
      <c r="S378" s="12">
        <f>VLOOKUP($B378,'[3]POBLAC SIN ESSALUD CUADRO MANDO'!$G$3:$DY$188,11,0)</f>
        <v>8</v>
      </c>
      <c r="T378" s="12">
        <f>VLOOKUP($B378,'[3]POBLAC SIN ESSALUD CUADRO MANDO'!$G$3:$DY$188,12,0)</f>
        <v>9</v>
      </c>
      <c r="U378" s="12">
        <f>VLOOKUP($B378,'[3]POBLAC SIN ESSALUD CUADRO MANDO'!$G$3:$DY$188,13,0)</f>
        <v>9</v>
      </c>
      <c r="V378" s="12">
        <f>VLOOKUP($B378,'[3]POBLAC SIN ESSALUD CUADRO MANDO'!$G$3:$DY$188,14,0)</f>
        <v>11</v>
      </c>
      <c r="W378" s="12">
        <f>VLOOKUP($B378,'[3]POBLAC SIN ESSALUD CUADRO MANDO'!$G$3:$DY$188,15,0)</f>
        <v>10</v>
      </c>
      <c r="X378" s="12">
        <f>VLOOKUP($B378,'[3]POBLAC SIN ESSALUD CUADRO MANDO'!$G$3:$DY$188,16,0)</f>
        <v>10</v>
      </c>
      <c r="Y378" s="12">
        <f>VLOOKUP($B378,'[3]POBLAC SIN ESSALUD CUADRO MANDO'!$G$3:$DY$188,17,0)</f>
        <v>10</v>
      </c>
      <c r="Z378" s="12">
        <f>VLOOKUP($B378,'[3]POBLAC SIN ESSALUD CUADRO MANDO'!$G$3:$DY$188,18,0)</f>
        <v>10</v>
      </c>
      <c r="AA378" s="12">
        <f>VLOOKUP($B378,'[3]POBLAC SIN ESSALUD CUADRO MANDO'!$G$3:$DY$188,19,0)</f>
        <v>10</v>
      </c>
      <c r="AB378" s="12">
        <f>VLOOKUP($B378,'[3]POBLAC SIN ESSALUD CUADRO MANDO'!$G$3:$DY$188,20,0)</f>
        <v>9</v>
      </c>
      <c r="AC378" s="12">
        <f>VLOOKUP($B378,'[3]POBLAC SIN ESSALUD CUADRO MANDO'!$G$3:$DY$188,21,0)</f>
        <v>8</v>
      </c>
      <c r="AD378" s="12">
        <f>VLOOKUP($B378,'[3]POBLAC SIN ESSALUD CUADRO MANDO'!$G$3:$DY$188,110,0)</f>
        <v>36</v>
      </c>
      <c r="AE378" s="12">
        <f>VLOOKUP($B378,'[3]POBLAC SIN ESSALUD CUADRO MANDO'!$G$3:$DY$188,111,0)</f>
        <v>22</v>
      </c>
      <c r="AF378" s="12">
        <f>VLOOKUP($B378,'[3]POBLAC SIN ESSALUD CUADRO MANDO'!$G$3:$DY$188,112,0)</f>
        <v>23</v>
      </c>
      <c r="AG378" s="12">
        <f>VLOOKUP($B378,'[3]POBLAC SIN ESSALUD CUADRO MANDO'!$G$3:$DY$188,113,0)</f>
        <v>24</v>
      </c>
      <c r="AH378" s="12">
        <f>VLOOKUP($B378,'[3]POBLAC SIN ESSALUD CUADRO MANDO'!$G$3:$DY$188,114,0)</f>
        <v>26</v>
      </c>
      <c r="AI378" s="12">
        <f>VLOOKUP($B378,'[3]POBLAC SIN ESSALUD CUADRO MANDO'!$G$3:$DY$188,115,0)</f>
        <v>20</v>
      </c>
      <c r="AJ378" s="12">
        <f>VLOOKUP($B378,'[3]POBLAC SIN ESSALUD CUADRO MANDO'!$G$3:$DY$188,116,0)</f>
        <v>21</v>
      </c>
      <c r="AK378" s="12">
        <f>VLOOKUP($B378,'[3]POBLAC SIN ESSALUD CUADRO MANDO'!$G$3:$DY$188,117,0)</f>
        <v>15</v>
      </c>
      <c r="AL378" s="12">
        <f>VLOOKUP($B378,'[3]POBLAC SIN ESSALUD CUADRO MANDO'!$G$3:$DY$188,118,0)</f>
        <v>11</v>
      </c>
      <c r="AM378" s="12">
        <f>VLOOKUP($B378,'[3]POBLAC SIN ESSALUD CUADRO MANDO'!$G$3:$DY$188,119,0)</f>
        <v>12</v>
      </c>
      <c r="AN378" s="12">
        <f>VLOOKUP($B378,'[3]POBLAC SIN ESSALUD CUADRO MANDO'!$G$3:$DY$188,120,0)</f>
        <v>11</v>
      </c>
      <c r="AO378" s="12">
        <f>VLOOKUP($B378,'[3]POBLAC SIN ESSALUD CUADRO MANDO'!$G$3:$DY$188,121,0)</f>
        <v>8</v>
      </c>
      <c r="AP378" s="12">
        <f>VLOOKUP($B378,'[3]POBLAC SIN ESSALUD CUADRO MANDO'!$G$3:$DY$188,122,0)</f>
        <v>10</v>
      </c>
      <c r="AQ378" s="74">
        <f>VLOOKUP($B378,'[4]POB-2019'!$K$6:$BD$190,42,0)</f>
        <v>208</v>
      </c>
      <c r="AR378" s="74">
        <f>VLOOKUP($B378,'[4]POB-2019'!$K$6:$BD$190,43,0)</f>
        <v>25</v>
      </c>
      <c r="AS378" s="74">
        <f>VLOOKUP($B378,'[4]POB-2019'!$K$6:$BD$190,44,0)</f>
        <v>24</v>
      </c>
      <c r="AT378" s="74">
        <f>VLOOKUP($B378,'[4]POB-2019'!$K$6:$BD$190,45,0)</f>
        <v>77</v>
      </c>
      <c r="AU378" s="12">
        <f>VLOOKUP($B378,'[3]POBLAC SIN ESSALUD CUADRO MANDO'!$G$3:$DY$188,123,0)</f>
        <v>4</v>
      </c>
    </row>
    <row r="379" spans="1:47" s="23" customFormat="1" ht="12">
      <c r="A379" s="58">
        <v>378</v>
      </c>
      <c r="B379" s="58">
        <v>6942</v>
      </c>
      <c r="C379" s="59" t="s">
        <v>1130</v>
      </c>
      <c r="D379" s="59" t="s">
        <v>723</v>
      </c>
      <c r="E379" s="59" t="s">
        <v>821</v>
      </c>
      <c r="F379" s="59" t="s">
        <v>830</v>
      </c>
      <c r="G379" s="12" t="s">
        <v>266</v>
      </c>
      <c r="H379" s="14">
        <f t="shared" si="103"/>
        <v>6942</v>
      </c>
      <c r="I379" s="14">
        <f t="shared" si="97"/>
        <v>393</v>
      </c>
      <c r="J379" s="12">
        <f>VLOOKUP($B379,'[3]POBLAC SIN ESSALUD CUADRO MANDO'!$G$3:$DY$188,2,0)</f>
        <v>4</v>
      </c>
      <c r="K379" s="12">
        <f>VLOOKUP($B379,'[3]POBLAC SIN ESSALUD CUADRO MANDO'!$G$3:$DY$188,3,0)</f>
        <v>5</v>
      </c>
      <c r="L379" s="12">
        <f>VLOOKUP($B379,'[3]POBLAC SIN ESSALUD CUADRO MANDO'!$G$3:$DY$188,4,0)</f>
        <v>7</v>
      </c>
      <c r="M379" s="12">
        <f>VLOOKUP($B379,'[3]POBLAC SIN ESSALUD CUADRO MANDO'!$G$3:$DY$188,5,0)</f>
        <v>7</v>
      </c>
      <c r="N379" s="12">
        <f>VLOOKUP($B379,'[3]POBLAC SIN ESSALUD CUADRO MANDO'!$G$3:$DY$188,6,0)</f>
        <v>10</v>
      </c>
      <c r="O379" s="12">
        <f>VLOOKUP($B379,'[3]POBLAC SIN ESSALUD CUADRO MANDO'!$G$3:$DY$188,7,0)</f>
        <v>7</v>
      </c>
      <c r="P379" s="12">
        <f>VLOOKUP($B379,'[3]POBLAC SIN ESSALUD CUADRO MANDO'!$G$3:$DY$188,8,0)</f>
        <v>8</v>
      </c>
      <c r="Q379" s="12">
        <f>VLOOKUP($B379,'[3]POBLAC SIN ESSALUD CUADRO MANDO'!$G$3:$DY$188,9,0)</f>
        <v>7</v>
      </c>
      <c r="R379" s="12">
        <f>VLOOKUP($B379,'[3]POBLAC SIN ESSALUD CUADRO MANDO'!$G$3:$DY$188,10,0)</f>
        <v>9</v>
      </c>
      <c r="S379" s="12">
        <f>VLOOKUP($B379,'[3]POBLAC SIN ESSALUD CUADRO MANDO'!$G$3:$DY$188,11,0)</f>
        <v>8</v>
      </c>
      <c r="T379" s="12">
        <f>VLOOKUP($B379,'[3]POBLAC SIN ESSALUD CUADRO MANDO'!$G$3:$DY$188,12,0)</f>
        <v>9</v>
      </c>
      <c r="U379" s="12">
        <f>VLOOKUP($B379,'[3]POBLAC SIN ESSALUD CUADRO MANDO'!$G$3:$DY$188,13,0)</f>
        <v>9</v>
      </c>
      <c r="V379" s="12">
        <f>VLOOKUP($B379,'[3]POBLAC SIN ESSALUD CUADRO MANDO'!$G$3:$DY$188,14,0)</f>
        <v>10</v>
      </c>
      <c r="W379" s="12">
        <f>VLOOKUP($B379,'[3]POBLAC SIN ESSALUD CUADRO MANDO'!$G$3:$DY$188,15,0)</f>
        <v>10</v>
      </c>
      <c r="X379" s="12">
        <f>VLOOKUP($B379,'[3]POBLAC SIN ESSALUD CUADRO MANDO'!$G$3:$DY$188,16,0)</f>
        <v>9</v>
      </c>
      <c r="Y379" s="12">
        <f>VLOOKUP($B379,'[3]POBLAC SIN ESSALUD CUADRO MANDO'!$G$3:$DY$188,17,0)</f>
        <v>10</v>
      </c>
      <c r="Z379" s="12">
        <f>VLOOKUP($B379,'[3]POBLAC SIN ESSALUD CUADRO MANDO'!$G$3:$DY$188,18,0)</f>
        <v>10</v>
      </c>
      <c r="AA379" s="12">
        <f>VLOOKUP($B379,'[3]POBLAC SIN ESSALUD CUADRO MANDO'!$G$3:$DY$188,19,0)</f>
        <v>9</v>
      </c>
      <c r="AB379" s="12">
        <f>VLOOKUP($B379,'[3]POBLAC SIN ESSALUD CUADRO MANDO'!$G$3:$DY$188,20,0)</f>
        <v>8</v>
      </c>
      <c r="AC379" s="12">
        <f>VLOOKUP($B379,'[3]POBLAC SIN ESSALUD CUADRO MANDO'!$G$3:$DY$188,21,0)</f>
        <v>8</v>
      </c>
      <c r="AD379" s="12">
        <f>VLOOKUP($B379,'[3]POBLAC SIN ESSALUD CUADRO MANDO'!$G$3:$DY$188,110,0)</f>
        <v>34</v>
      </c>
      <c r="AE379" s="12">
        <f>VLOOKUP($B379,'[3]POBLAC SIN ESSALUD CUADRO MANDO'!$G$3:$DY$188,111,0)</f>
        <v>22</v>
      </c>
      <c r="AF379" s="12">
        <f>VLOOKUP($B379,'[3]POBLAC SIN ESSALUD CUADRO MANDO'!$G$3:$DY$188,112,0)</f>
        <v>23</v>
      </c>
      <c r="AG379" s="12">
        <f>VLOOKUP($B379,'[3]POBLAC SIN ESSALUD CUADRO MANDO'!$G$3:$DY$188,113,0)</f>
        <v>22</v>
      </c>
      <c r="AH379" s="12">
        <f>VLOOKUP($B379,'[3]POBLAC SIN ESSALUD CUADRO MANDO'!$G$3:$DY$188,114,0)</f>
        <v>25</v>
      </c>
      <c r="AI379" s="12">
        <f>VLOOKUP($B379,'[3]POBLAC SIN ESSALUD CUADRO MANDO'!$G$3:$DY$188,115,0)</f>
        <v>20</v>
      </c>
      <c r="AJ379" s="12">
        <f>VLOOKUP($B379,'[3]POBLAC SIN ESSALUD CUADRO MANDO'!$G$3:$DY$188,116,0)</f>
        <v>20</v>
      </c>
      <c r="AK379" s="12">
        <f>VLOOKUP($B379,'[3]POBLAC SIN ESSALUD CUADRO MANDO'!$G$3:$DY$188,117,0)</f>
        <v>15</v>
      </c>
      <c r="AL379" s="12">
        <f>VLOOKUP($B379,'[3]POBLAC SIN ESSALUD CUADRO MANDO'!$G$3:$DY$188,118,0)</f>
        <v>11</v>
      </c>
      <c r="AM379" s="12">
        <f>VLOOKUP($B379,'[3]POBLAC SIN ESSALUD CUADRO MANDO'!$G$3:$DY$188,119,0)</f>
        <v>12</v>
      </c>
      <c r="AN379" s="12">
        <f>VLOOKUP($B379,'[3]POBLAC SIN ESSALUD CUADRO MANDO'!$G$3:$DY$188,120,0)</f>
        <v>10</v>
      </c>
      <c r="AO379" s="12">
        <f>VLOOKUP($B379,'[3]POBLAC SIN ESSALUD CUADRO MANDO'!$G$3:$DY$188,121,0)</f>
        <v>7</v>
      </c>
      <c r="AP379" s="12">
        <f>VLOOKUP($B379,'[3]POBLAC SIN ESSALUD CUADRO MANDO'!$G$3:$DY$188,122,0)</f>
        <v>8</v>
      </c>
      <c r="AQ379" s="74">
        <f>VLOOKUP($B379,'[4]POB-2019'!$K$6:$BD$190,42,0)</f>
        <v>200</v>
      </c>
      <c r="AR379" s="74">
        <f>VLOOKUP($B379,'[4]POB-2019'!$K$6:$BD$190,43,0)</f>
        <v>24</v>
      </c>
      <c r="AS379" s="74">
        <f>VLOOKUP($B379,'[4]POB-2019'!$K$6:$BD$190,44,0)</f>
        <v>23</v>
      </c>
      <c r="AT379" s="74">
        <f>VLOOKUP($B379,'[4]POB-2019'!$K$6:$BD$190,45,0)</f>
        <v>74</v>
      </c>
      <c r="AU379" s="12">
        <f>VLOOKUP($B379,'[3]POBLAC SIN ESSALUD CUADRO MANDO'!$G$3:$DY$188,123,0)</f>
        <v>4</v>
      </c>
    </row>
    <row r="380" spans="1:47" s="23" customFormat="1" ht="12">
      <c r="A380" s="58">
        <v>379</v>
      </c>
      <c r="B380" s="58">
        <v>6869</v>
      </c>
      <c r="C380" s="59" t="s">
        <v>1130</v>
      </c>
      <c r="D380" s="59" t="s">
        <v>723</v>
      </c>
      <c r="E380" s="59" t="s">
        <v>821</v>
      </c>
      <c r="F380" s="59" t="s">
        <v>831</v>
      </c>
      <c r="G380" s="12" t="s">
        <v>266</v>
      </c>
      <c r="H380" s="14">
        <f t="shared" si="103"/>
        <v>6869</v>
      </c>
      <c r="I380" s="14">
        <f t="shared" si="97"/>
        <v>554</v>
      </c>
      <c r="J380" s="12">
        <f>VLOOKUP($B380,'[3]POBLAC SIN ESSALUD CUADRO MANDO'!$G$3:$DY$188,2,0)</f>
        <v>7</v>
      </c>
      <c r="K380" s="12">
        <f>VLOOKUP($B380,'[3]POBLAC SIN ESSALUD CUADRO MANDO'!$G$3:$DY$188,3,0)</f>
        <v>8</v>
      </c>
      <c r="L380" s="12">
        <f>VLOOKUP($B380,'[3]POBLAC SIN ESSALUD CUADRO MANDO'!$G$3:$DY$188,4,0)</f>
        <v>9</v>
      </c>
      <c r="M380" s="12">
        <f>VLOOKUP($B380,'[3]POBLAC SIN ESSALUD CUADRO MANDO'!$G$3:$DY$188,5,0)</f>
        <v>9</v>
      </c>
      <c r="N380" s="12">
        <f>VLOOKUP($B380,'[3]POBLAC SIN ESSALUD CUADRO MANDO'!$G$3:$DY$188,6,0)</f>
        <v>8</v>
      </c>
      <c r="O380" s="12">
        <f>VLOOKUP($B380,'[3]POBLAC SIN ESSALUD CUADRO MANDO'!$G$3:$DY$188,7,0)</f>
        <v>10</v>
      </c>
      <c r="P380" s="12">
        <f>VLOOKUP($B380,'[3]POBLAC SIN ESSALUD CUADRO MANDO'!$G$3:$DY$188,8,0)</f>
        <v>12</v>
      </c>
      <c r="Q380" s="12">
        <f>VLOOKUP($B380,'[3]POBLAC SIN ESSALUD CUADRO MANDO'!$G$3:$DY$188,9,0)</f>
        <v>10</v>
      </c>
      <c r="R380" s="12">
        <f>VLOOKUP($B380,'[3]POBLAC SIN ESSALUD CUADRO MANDO'!$G$3:$DY$188,10,0)</f>
        <v>12</v>
      </c>
      <c r="S380" s="12">
        <f>VLOOKUP($B380,'[3]POBLAC SIN ESSALUD CUADRO MANDO'!$G$3:$DY$188,11,0)</f>
        <v>11</v>
      </c>
      <c r="T380" s="12">
        <f>VLOOKUP($B380,'[3]POBLAC SIN ESSALUD CUADRO MANDO'!$G$3:$DY$188,12,0)</f>
        <v>12</v>
      </c>
      <c r="U380" s="12">
        <f>VLOOKUP($B380,'[3]POBLAC SIN ESSALUD CUADRO MANDO'!$G$3:$DY$188,13,0)</f>
        <v>12</v>
      </c>
      <c r="V380" s="12">
        <f>VLOOKUP($B380,'[3]POBLAC SIN ESSALUD CUADRO MANDO'!$G$3:$DY$188,14,0)</f>
        <v>14</v>
      </c>
      <c r="W380" s="12">
        <f>VLOOKUP($B380,'[3]POBLAC SIN ESSALUD CUADRO MANDO'!$G$3:$DY$188,15,0)</f>
        <v>13</v>
      </c>
      <c r="X380" s="12">
        <f>VLOOKUP($B380,'[3]POBLAC SIN ESSALUD CUADRO MANDO'!$G$3:$DY$188,16,0)</f>
        <v>13</v>
      </c>
      <c r="Y380" s="12">
        <f>VLOOKUP($B380,'[3]POBLAC SIN ESSALUD CUADRO MANDO'!$G$3:$DY$188,17,0)</f>
        <v>14</v>
      </c>
      <c r="Z380" s="12">
        <f>VLOOKUP($B380,'[3]POBLAC SIN ESSALUD CUADRO MANDO'!$G$3:$DY$188,18,0)</f>
        <v>14</v>
      </c>
      <c r="AA380" s="12">
        <f>VLOOKUP($B380,'[3]POBLAC SIN ESSALUD CUADRO MANDO'!$G$3:$DY$188,19,0)</f>
        <v>13</v>
      </c>
      <c r="AB380" s="12">
        <f>VLOOKUP($B380,'[3]POBLAC SIN ESSALUD CUADRO MANDO'!$G$3:$DY$188,20,0)</f>
        <v>12</v>
      </c>
      <c r="AC380" s="12">
        <f>VLOOKUP($B380,'[3]POBLAC SIN ESSALUD CUADRO MANDO'!$G$3:$DY$188,21,0)</f>
        <v>11</v>
      </c>
      <c r="AD380" s="12">
        <f>VLOOKUP($B380,'[3]POBLAC SIN ESSALUD CUADRO MANDO'!$G$3:$DY$188,110,0)</f>
        <v>48</v>
      </c>
      <c r="AE380" s="12">
        <f>VLOOKUP($B380,'[3]POBLAC SIN ESSALUD CUADRO MANDO'!$G$3:$DY$188,111,0)</f>
        <v>32</v>
      </c>
      <c r="AF380" s="12">
        <f>VLOOKUP($B380,'[3]POBLAC SIN ESSALUD CUADRO MANDO'!$G$3:$DY$188,112,0)</f>
        <v>32</v>
      </c>
      <c r="AG380" s="12">
        <f>VLOOKUP($B380,'[3]POBLAC SIN ESSALUD CUADRO MANDO'!$G$3:$DY$188,113,0)</f>
        <v>32</v>
      </c>
      <c r="AH380" s="12">
        <f>VLOOKUP($B380,'[3]POBLAC SIN ESSALUD CUADRO MANDO'!$G$3:$DY$188,114,0)</f>
        <v>36</v>
      </c>
      <c r="AI380" s="12">
        <f>VLOOKUP($B380,'[3]POBLAC SIN ESSALUD CUADRO MANDO'!$G$3:$DY$188,115,0)</f>
        <v>29</v>
      </c>
      <c r="AJ380" s="12">
        <f>VLOOKUP($B380,'[3]POBLAC SIN ESSALUD CUADRO MANDO'!$G$3:$DY$188,116,0)</f>
        <v>28</v>
      </c>
      <c r="AK380" s="12">
        <f>VLOOKUP($B380,'[3]POBLAC SIN ESSALUD CUADRO MANDO'!$G$3:$DY$188,117,0)</f>
        <v>22</v>
      </c>
      <c r="AL380" s="12">
        <f>VLOOKUP($B380,'[3]POBLAC SIN ESSALUD CUADRO MANDO'!$G$3:$DY$188,118,0)</f>
        <v>16</v>
      </c>
      <c r="AM380" s="12">
        <f>VLOOKUP($B380,'[3]POBLAC SIN ESSALUD CUADRO MANDO'!$G$3:$DY$188,119,0)</f>
        <v>17</v>
      </c>
      <c r="AN380" s="12">
        <f>VLOOKUP($B380,'[3]POBLAC SIN ESSALUD CUADRO MANDO'!$G$3:$DY$188,120,0)</f>
        <v>15</v>
      </c>
      <c r="AO380" s="12">
        <f>VLOOKUP($B380,'[3]POBLAC SIN ESSALUD CUADRO MANDO'!$G$3:$DY$188,121,0)</f>
        <v>11</v>
      </c>
      <c r="AP380" s="12">
        <f>VLOOKUP($B380,'[3]POBLAC SIN ESSALUD CUADRO MANDO'!$G$3:$DY$188,122,0)</f>
        <v>12</v>
      </c>
      <c r="AQ380" s="74">
        <f>VLOOKUP($B380,'[4]POB-2019'!$K$6:$BD$190,42,0)</f>
        <v>283</v>
      </c>
      <c r="AR380" s="74">
        <f>VLOOKUP($B380,'[4]POB-2019'!$K$6:$BD$190,43,0)</f>
        <v>33</v>
      </c>
      <c r="AS380" s="74">
        <f>VLOOKUP($B380,'[4]POB-2019'!$K$6:$BD$190,44,0)</f>
        <v>33</v>
      </c>
      <c r="AT380" s="74">
        <f>VLOOKUP($B380,'[4]POB-2019'!$K$6:$BD$190,45,0)</f>
        <v>107</v>
      </c>
      <c r="AU380" s="12">
        <f>VLOOKUP($B380,'[3]POBLAC SIN ESSALUD CUADRO MANDO'!$G$3:$DY$188,123,0)</f>
        <v>7</v>
      </c>
    </row>
    <row r="381" spans="1:47" s="23" customFormat="1" ht="12">
      <c r="A381" s="58">
        <v>380</v>
      </c>
      <c r="B381" s="58">
        <v>6941</v>
      </c>
      <c r="C381" s="59" t="s">
        <v>1130</v>
      </c>
      <c r="D381" s="59" t="s">
        <v>723</v>
      </c>
      <c r="E381" s="59" t="s">
        <v>821</v>
      </c>
      <c r="F381" s="59" t="s">
        <v>832</v>
      </c>
      <c r="G381" s="12" t="s">
        <v>266</v>
      </c>
      <c r="H381" s="14">
        <f t="shared" si="103"/>
        <v>6941</v>
      </c>
      <c r="I381" s="14">
        <f t="shared" si="97"/>
        <v>425</v>
      </c>
      <c r="J381" s="12">
        <f>VLOOKUP($B381,'[3]POBLAC SIN ESSALUD CUADRO MANDO'!$G$3:$DY$188,2,0)</f>
        <v>5</v>
      </c>
      <c r="K381" s="12">
        <f>VLOOKUP($B381,'[3]POBLAC SIN ESSALUD CUADRO MANDO'!$G$3:$DY$188,3,0)</f>
        <v>8</v>
      </c>
      <c r="L381" s="12">
        <f>VLOOKUP($B381,'[3]POBLAC SIN ESSALUD CUADRO MANDO'!$G$3:$DY$188,4,0)</f>
        <v>9</v>
      </c>
      <c r="M381" s="12">
        <f>VLOOKUP($B381,'[3]POBLAC SIN ESSALUD CUADRO MANDO'!$G$3:$DY$188,5,0)</f>
        <v>7</v>
      </c>
      <c r="N381" s="12">
        <f>VLOOKUP($B381,'[3]POBLAC SIN ESSALUD CUADRO MANDO'!$G$3:$DY$188,6,0)</f>
        <v>8</v>
      </c>
      <c r="O381" s="12">
        <f>VLOOKUP($B381,'[3]POBLAC SIN ESSALUD CUADRO MANDO'!$G$3:$DY$188,7,0)</f>
        <v>8</v>
      </c>
      <c r="P381" s="12">
        <f>VLOOKUP($B381,'[3]POBLAC SIN ESSALUD CUADRO MANDO'!$G$3:$DY$188,8,0)</f>
        <v>9</v>
      </c>
      <c r="Q381" s="12">
        <f>VLOOKUP($B381,'[3]POBLAC SIN ESSALUD CUADRO MANDO'!$G$3:$DY$188,9,0)</f>
        <v>8</v>
      </c>
      <c r="R381" s="12">
        <f>VLOOKUP($B381,'[3]POBLAC SIN ESSALUD CUADRO MANDO'!$G$3:$DY$188,10,0)</f>
        <v>9</v>
      </c>
      <c r="S381" s="12">
        <f>VLOOKUP($B381,'[3]POBLAC SIN ESSALUD CUADRO MANDO'!$G$3:$DY$188,11,0)</f>
        <v>9</v>
      </c>
      <c r="T381" s="12">
        <f>VLOOKUP($B381,'[3]POBLAC SIN ESSALUD CUADRO MANDO'!$G$3:$DY$188,12,0)</f>
        <v>9</v>
      </c>
      <c r="U381" s="12">
        <f>VLOOKUP($B381,'[3]POBLAC SIN ESSALUD CUADRO MANDO'!$G$3:$DY$188,13,0)</f>
        <v>9</v>
      </c>
      <c r="V381" s="12">
        <f>VLOOKUP($B381,'[3]POBLAC SIN ESSALUD CUADRO MANDO'!$G$3:$DY$188,14,0)</f>
        <v>11</v>
      </c>
      <c r="W381" s="12">
        <f>VLOOKUP($B381,'[3]POBLAC SIN ESSALUD CUADRO MANDO'!$G$3:$DY$188,15,0)</f>
        <v>10</v>
      </c>
      <c r="X381" s="12">
        <f>VLOOKUP($B381,'[3]POBLAC SIN ESSALUD CUADRO MANDO'!$G$3:$DY$188,16,0)</f>
        <v>10</v>
      </c>
      <c r="Y381" s="12">
        <f>VLOOKUP($B381,'[3]POBLAC SIN ESSALUD CUADRO MANDO'!$G$3:$DY$188,17,0)</f>
        <v>10</v>
      </c>
      <c r="Z381" s="12">
        <f>VLOOKUP($B381,'[3]POBLAC SIN ESSALUD CUADRO MANDO'!$G$3:$DY$188,18,0)</f>
        <v>10</v>
      </c>
      <c r="AA381" s="12">
        <f>VLOOKUP($B381,'[3]POBLAC SIN ESSALUD CUADRO MANDO'!$G$3:$DY$188,19,0)</f>
        <v>10</v>
      </c>
      <c r="AB381" s="12">
        <f>VLOOKUP($B381,'[3]POBLAC SIN ESSALUD CUADRO MANDO'!$G$3:$DY$188,20,0)</f>
        <v>9</v>
      </c>
      <c r="AC381" s="12">
        <f>VLOOKUP($B381,'[3]POBLAC SIN ESSALUD CUADRO MANDO'!$G$3:$DY$188,21,0)</f>
        <v>9</v>
      </c>
      <c r="AD381" s="12">
        <f>VLOOKUP($B381,'[3]POBLAC SIN ESSALUD CUADRO MANDO'!$G$3:$DY$188,110,0)</f>
        <v>36</v>
      </c>
      <c r="AE381" s="12">
        <f>VLOOKUP($B381,'[3]POBLAC SIN ESSALUD CUADRO MANDO'!$G$3:$DY$188,111,0)</f>
        <v>24</v>
      </c>
      <c r="AF381" s="12">
        <f>VLOOKUP($B381,'[3]POBLAC SIN ESSALUD CUADRO MANDO'!$G$3:$DY$188,112,0)</f>
        <v>25</v>
      </c>
      <c r="AG381" s="12">
        <f>VLOOKUP($B381,'[3]POBLAC SIN ESSALUD CUADRO MANDO'!$G$3:$DY$188,113,0)</f>
        <v>25</v>
      </c>
      <c r="AH381" s="12">
        <f>VLOOKUP($B381,'[3]POBLAC SIN ESSALUD CUADRO MANDO'!$G$3:$DY$188,114,0)</f>
        <v>26</v>
      </c>
      <c r="AI381" s="12">
        <f>VLOOKUP($B381,'[3]POBLAC SIN ESSALUD CUADRO MANDO'!$G$3:$DY$188,115,0)</f>
        <v>21</v>
      </c>
      <c r="AJ381" s="12">
        <f>VLOOKUP($B381,'[3]POBLAC SIN ESSALUD CUADRO MANDO'!$G$3:$DY$188,116,0)</f>
        <v>21</v>
      </c>
      <c r="AK381" s="12">
        <f>VLOOKUP($B381,'[3]POBLAC SIN ESSALUD CUADRO MANDO'!$G$3:$DY$188,117,0)</f>
        <v>16</v>
      </c>
      <c r="AL381" s="12">
        <f>VLOOKUP($B381,'[3]POBLAC SIN ESSALUD CUADRO MANDO'!$G$3:$DY$188,118,0)</f>
        <v>12</v>
      </c>
      <c r="AM381" s="12">
        <f>VLOOKUP($B381,'[3]POBLAC SIN ESSALUD CUADRO MANDO'!$G$3:$DY$188,119,0)</f>
        <v>13</v>
      </c>
      <c r="AN381" s="12">
        <f>VLOOKUP($B381,'[3]POBLAC SIN ESSALUD CUADRO MANDO'!$G$3:$DY$188,120,0)</f>
        <v>11</v>
      </c>
      <c r="AO381" s="12">
        <f>VLOOKUP($B381,'[3]POBLAC SIN ESSALUD CUADRO MANDO'!$G$3:$DY$188,121,0)</f>
        <v>8</v>
      </c>
      <c r="AP381" s="12">
        <f>VLOOKUP($B381,'[3]POBLAC SIN ESSALUD CUADRO MANDO'!$G$3:$DY$188,122,0)</f>
        <v>10</v>
      </c>
      <c r="AQ381" s="74">
        <f>VLOOKUP($B381,'[4]POB-2019'!$K$6:$BD$190,42,0)</f>
        <v>217</v>
      </c>
      <c r="AR381" s="74">
        <f>VLOOKUP($B381,'[4]POB-2019'!$K$6:$BD$190,43,0)</f>
        <v>25</v>
      </c>
      <c r="AS381" s="74">
        <f>VLOOKUP($B381,'[4]POB-2019'!$K$6:$BD$190,44,0)</f>
        <v>24</v>
      </c>
      <c r="AT381" s="74">
        <f>VLOOKUP($B381,'[4]POB-2019'!$K$6:$BD$190,45,0)</f>
        <v>80</v>
      </c>
      <c r="AU381" s="12">
        <f>VLOOKUP($B381,'[3]POBLAC SIN ESSALUD CUADRO MANDO'!$G$3:$DY$188,123,0)</f>
        <v>5</v>
      </c>
    </row>
    <row r="382" spans="1:47" s="23" customFormat="1" ht="12">
      <c r="A382" s="58">
        <v>381</v>
      </c>
      <c r="B382" s="58">
        <v>7365</v>
      </c>
      <c r="C382" s="59" t="s">
        <v>1130</v>
      </c>
      <c r="D382" s="59" t="s">
        <v>723</v>
      </c>
      <c r="E382" s="59" t="s">
        <v>821</v>
      </c>
      <c r="F382" s="59" t="s">
        <v>1119</v>
      </c>
      <c r="G382" s="12" t="s">
        <v>266</v>
      </c>
      <c r="H382" s="14">
        <f t="shared" si="103"/>
        <v>7365</v>
      </c>
      <c r="I382" s="14">
        <f t="shared" si="97"/>
        <v>899</v>
      </c>
      <c r="J382" s="12">
        <f>VLOOKUP($B382,'[3]POBLAC SIN ESSALUD CUADRO MANDO'!$G$3:$DY$188,2,0)</f>
        <v>16</v>
      </c>
      <c r="K382" s="12">
        <f>VLOOKUP($B382,'[3]POBLAC SIN ESSALUD CUADRO MANDO'!$G$3:$DY$188,3,0)</f>
        <v>15</v>
      </c>
      <c r="L382" s="12">
        <f>VLOOKUP($B382,'[3]POBLAC SIN ESSALUD CUADRO MANDO'!$G$3:$DY$188,4,0)</f>
        <v>14</v>
      </c>
      <c r="M382" s="12">
        <f>VLOOKUP($B382,'[3]POBLAC SIN ESSALUD CUADRO MANDO'!$G$3:$DY$188,5,0)</f>
        <v>15</v>
      </c>
      <c r="N382" s="12">
        <f>VLOOKUP($B382,'[3]POBLAC SIN ESSALUD CUADRO MANDO'!$G$3:$DY$188,6,0)</f>
        <v>16</v>
      </c>
      <c r="O382" s="12">
        <f>VLOOKUP($B382,'[3]POBLAC SIN ESSALUD CUADRO MANDO'!$G$3:$DY$188,7,0)</f>
        <v>17</v>
      </c>
      <c r="P382" s="12">
        <f>VLOOKUP($B382,'[3]POBLAC SIN ESSALUD CUADRO MANDO'!$G$3:$DY$188,8,0)</f>
        <v>19</v>
      </c>
      <c r="Q382" s="12">
        <f>VLOOKUP($B382,'[3]POBLAC SIN ESSALUD CUADRO MANDO'!$G$3:$DY$188,9,0)</f>
        <v>16</v>
      </c>
      <c r="R382" s="12">
        <f>VLOOKUP($B382,'[3]POBLAC SIN ESSALUD CUADRO MANDO'!$G$3:$DY$188,10,0)</f>
        <v>19</v>
      </c>
      <c r="S382" s="12">
        <f>VLOOKUP($B382,'[3]POBLAC SIN ESSALUD CUADRO MANDO'!$G$3:$DY$188,11,0)</f>
        <v>18</v>
      </c>
      <c r="T382" s="12">
        <f>VLOOKUP($B382,'[3]POBLAC SIN ESSALUD CUADRO MANDO'!$G$3:$DY$188,12,0)</f>
        <v>20</v>
      </c>
      <c r="U382" s="12">
        <f>VLOOKUP($B382,'[3]POBLAC SIN ESSALUD CUADRO MANDO'!$G$3:$DY$188,13,0)</f>
        <v>20</v>
      </c>
      <c r="V382" s="12">
        <f>VLOOKUP($B382,'[3]POBLAC SIN ESSALUD CUADRO MANDO'!$G$3:$DY$188,14,0)</f>
        <v>23</v>
      </c>
      <c r="W382" s="12">
        <f>VLOOKUP($B382,'[3]POBLAC SIN ESSALUD CUADRO MANDO'!$G$3:$DY$188,15,0)</f>
        <v>21</v>
      </c>
      <c r="X382" s="12">
        <f>VLOOKUP($B382,'[3]POBLAC SIN ESSALUD CUADRO MANDO'!$G$3:$DY$188,16,0)</f>
        <v>21</v>
      </c>
      <c r="Y382" s="12">
        <f>VLOOKUP($B382,'[3]POBLAC SIN ESSALUD CUADRO MANDO'!$G$3:$DY$188,17,0)</f>
        <v>22</v>
      </c>
      <c r="Z382" s="12">
        <f>VLOOKUP($B382,'[3]POBLAC SIN ESSALUD CUADRO MANDO'!$G$3:$DY$188,18,0)</f>
        <v>22</v>
      </c>
      <c r="AA382" s="12">
        <f>VLOOKUP($B382,'[3]POBLAC SIN ESSALUD CUADRO MANDO'!$G$3:$DY$188,19,0)</f>
        <v>21</v>
      </c>
      <c r="AB382" s="12">
        <f>VLOOKUP($B382,'[3]POBLAC SIN ESSALUD CUADRO MANDO'!$G$3:$DY$188,20,0)</f>
        <v>19</v>
      </c>
      <c r="AC382" s="12">
        <f>VLOOKUP($B382,'[3]POBLAC SIN ESSALUD CUADRO MANDO'!$G$3:$DY$188,21,0)</f>
        <v>18</v>
      </c>
      <c r="AD382" s="12">
        <f>VLOOKUP($B382,'[3]POBLAC SIN ESSALUD CUADRO MANDO'!$G$3:$DY$188,110,0)</f>
        <v>77</v>
      </c>
      <c r="AE382" s="12">
        <f>VLOOKUP($B382,'[3]POBLAC SIN ESSALUD CUADRO MANDO'!$G$3:$DY$188,111,0)</f>
        <v>51</v>
      </c>
      <c r="AF382" s="12">
        <f>VLOOKUP($B382,'[3]POBLAC SIN ESSALUD CUADRO MANDO'!$G$3:$DY$188,112,0)</f>
        <v>52</v>
      </c>
      <c r="AG382" s="12">
        <f>VLOOKUP($B382,'[3]POBLAC SIN ESSALUD CUADRO MANDO'!$G$3:$DY$188,113,0)</f>
        <v>52</v>
      </c>
      <c r="AH382" s="12">
        <f>VLOOKUP($B382,'[3]POBLAC SIN ESSALUD CUADRO MANDO'!$G$3:$DY$188,114,0)</f>
        <v>57</v>
      </c>
      <c r="AI382" s="12">
        <f>VLOOKUP($B382,'[3]POBLAC SIN ESSALUD CUADRO MANDO'!$G$3:$DY$188,115,0)</f>
        <v>44</v>
      </c>
      <c r="AJ382" s="12">
        <f>VLOOKUP($B382,'[3]POBLAC SIN ESSALUD CUADRO MANDO'!$G$3:$DY$188,116,0)</f>
        <v>45</v>
      </c>
      <c r="AK382" s="12">
        <f>VLOOKUP($B382,'[3]POBLAC SIN ESSALUD CUADRO MANDO'!$G$3:$DY$188,117,0)</f>
        <v>35</v>
      </c>
      <c r="AL382" s="12">
        <f>VLOOKUP($B382,'[3]POBLAC SIN ESSALUD CUADRO MANDO'!$G$3:$DY$188,118,0)</f>
        <v>26</v>
      </c>
      <c r="AM382" s="12">
        <f>VLOOKUP($B382,'[3]POBLAC SIN ESSALUD CUADRO MANDO'!$G$3:$DY$188,119,0)</f>
        <v>28</v>
      </c>
      <c r="AN382" s="12">
        <f>VLOOKUP($B382,'[3]POBLAC SIN ESSALUD CUADRO MANDO'!$G$3:$DY$188,120,0)</f>
        <v>21</v>
      </c>
      <c r="AO382" s="12">
        <f>VLOOKUP($B382,'[3]POBLAC SIN ESSALUD CUADRO MANDO'!$G$3:$DY$188,121,0)</f>
        <v>17</v>
      </c>
      <c r="AP382" s="12">
        <f>VLOOKUP($B382,'[3]POBLAC SIN ESSALUD CUADRO MANDO'!$G$3:$DY$188,122,0)</f>
        <v>22</v>
      </c>
      <c r="AQ382" s="74">
        <f>VLOOKUP($B382,'[4]POB-2019'!$K$6:$BD$190,42,0)</f>
        <v>458</v>
      </c>
      <c r="AR382" s="74">
        <f>VLOOKUP($B382,'[4]POB-2019'!$K$6:$BD$190,43,0)</f>
        <v>54</v>
      </c>
      <c r="AS382" s="74">
        <f>VLOOKUP($B382,'[4]POB-2019'!$K$6:$BD$190,44,0)</f>
        <v>52</v>
      </c>
      <c r="AT382" s="74">
        <f>VLOOKUP($B382,'[4]POB-2019'!$K$6:$BD$190,45,0)</f>
        <v>170</v>
      </c>
      <c r="AU382" s="12">
        <f>VLOOKUP($B382,'[3]POBLAC SIN ESSALUD CUADRO MANDO'!$G$3:$DY$188,123,0)</f>
        <v>16</v>
      </c>
    </row>
    <row r="383" spans="1:47" s="23" customFormat="1" ht="12">
      <c r="A383" s="58">
        <v>382</v>
      </c>
      <c r="B383" s="58">
        <v>5011</v>
      </c>
      <c r="C383" s="59" t="s">
        <v>1130</v>
      </c>
      <c r="D383" s="59" t="s">
        <v>723</v>
      </c>
      <c r="E383" s="59" t="s">
        <v>821</v>
      </c>
      <c r="F383" s="59" t="s">
        <v>834</v>
      </c>
      <c r="G383" s="12" t="s">
        <v>266</v>
      </c>
      <c r="H383" s="14">
        <f t="shared" si="103"/>
        <v>5011</v>
      </c>
      <c r="I383" s="14">
        <f t="shared" si="97"/>
        <v>899</v>
      </c>
      <c r="J383" s="12">
        <f>VLOOKUP($B383,'[3]POBLAC SIN ESSALUD CUADRO MANDO'!$G$3:$DY$188,2,0)</f>
        <v>12</v>
      </c>
      <c r="K383" s="12">
        <f>VLOOKUP($B383,'[3]POBLAC SIN ESSALUD CUADRO MANDO'!$G$3:$DY$188,3,0)</f>
        <v>16</v>
      </c>
      <c r="L383" s="12">
        <f>VLOOKUP($B383,'[3]POBLAC SIN ESSALUD CUADRO MANDO'!$G$3:$DY$188,4,0)</f>
        <v>12</v>
      </c>
      <c r="M383" s="12">
        <f>VLOOKUP($B383,'[3]POBLAC SIN ESSALUD CUADRO MANDO'!$G$3:$DY$188,5,0)</f>
        <v>15</v>
      </c>
      <c r="N383" s="12">
        <f>VLOOKUP($B383,'[3]POBLAC SIN ESSALUD CUADRO MANDO'!$G$3:$DY$188,6,0)</f>
        <v>15</v>
      </c>
      <c r="O383" s="12">
        <f>VLOOKUP($B383,'[3]POBLAC SIN ESSALUD CUADRO MANDO'!$G$3:$DY$188,7,0)</f>
        <v>17</v>
      </c>
      <c r="P383" s="12">
        <f>VLOOKUP($B383,'[3]POBLAC SIN ESSALUD CUADRO MANDO'!$G$3:$DY$188,8,0)</f>
        <v>19</v>
      </c>
      <c r="Q383" s="12">
        <f>VLOOKUP($B383,'[3]POBLAC SIN ESSALUD CUADRO MANDO'!$G$3:$DY$188,9,0)</f>
        <v>17</v>
      </c>
      <c r="R383" s="12">
        <f>VLOOKUP($B383,'[3]POBLAC SIN ESSALUD CUADRO MANDO'!$G$3:$DY$188,10,0)</f>
        <v>20</v>
      </c>
      <c r="S383" s="12">
        <f>VLOOKUP($B383,'[3]POBLAC SIN ESSALUD CUADRO MANDO'!$G$3:$DY$188,11,0)</f>
        <v>18</v>
      </c>
      <c r="T383" s="12">
        <f>VLOOKUP($B383,'[3]POBLAC SIN ESSALUD CUADRO MANDO'!$G$3:$DY$188,12,0)</f>
        <v>20</v>
      </c>
      <c r="U383" s="12">
        <f>VLOOKUP($B383,'[3]POBLAC SIN ESSALUD CUADRO MANDO'!$G$3:$DY$188,13,0)</f>
        <v>20</v>
      </c>
      <c r="V383" s="12">
        <f>VLOOKUP($B383,'[3]POBLAC SIN ESSALUD CUADRO MANDO'!$G$3:$DY$188,14,0)</f>
        <v>23</v>
      </c>
      <c r="W383" s="12">
        <f>VLOOKUP($B383,'[3]POBLAC SIN ESSALUD CUADRO MANDO'!$G$3:$DY$188,15,0)</f>
        <v>21</v>
      </c>
      <c r="X383" s="12">
        <f>VLOOKUP($B383,'[3]POBLAC SIN ESSALUD CUADRO MANDO'!$G$3:$DY$188,16,0)</f>
        <v>21</v>
      </c>
      <c r="Y383" s="12">
        <f>VLOOKUP($B383,'[3]POBLAC SIN ESSALUD CUADRO MANDO'!$G$3:$DY$188,17,0)</f>
        <v>22</v>
      </c>
      <c r="Z383" s="12">
        <f>VLOOKUP($B383,'[3]POBLAC SIN ESSALUD CUADRO MANDO'!$G$3:$DY$188,18,0)</f>
        <v>22</v>
      </c>
      <c r="AA383" s="12">
        <f>VLOOKUP($B383,'[3]POBLAC SIN ESSALUD CUADRO MANDO'!$G$3:$DY$188,19,0)</f>
        <v>21</v>
      </c>
      <c r="AB383" s="12">
        <f>VLOOKUP($B383,'[3]POBLAC SIN ESSALUD CUADRO MANDO'!$G$3:$DY$188,20,0)</f>
        <v>19</v>
      </c>
      <c r="AC383" s="12">
        <f>VLOOKUP($B383,'[3]POBLAC SIN ESSALUD CUADRO MANDO'!$G$3:$DY$188,21,0)</f>
        <v>18</v>
      </c>
      <c r="AD383" s="12">
        <f>VLOOKUP($B383,'[3]POBLAC SIN ESSALUD CUADRO MANDO'!$G$3:$DY$188,110,0)</f>
        <v>78</v>
      </c>
      <c r="AE383" s="12">
        <f>VLOOKUP($B383,'[3]POBLAC SIN ESSALUD CUADRO MANDO'!$G$3:$DY$188,111,0)</f>
        <v>51</v>
      </c>
      <c r="AF383" s="12">
        <f>VLOOKUP($B383,'[3]POBLAC SIN ESSALUD CUADRO MANDO'!$G$3:$DY$188,112,0)</f>
        <v>52</v>
      </c>
      <c r="AG383" s="12">
        <f>VLOOKUP($B383,'[3]POBLAC SIN ESSALUD CUADRO MANDO'!$G$3:$DY$188,113,0)</f>
        <v>52</v>
      </c>
      <c r="AH383" s="12">
        <f>VLOOKUP($B383,'[3]POBLAC SIN ESSALUD CUADRO MANDO'!$G$3:$DY$188,114,0)</f>
        <v>57</v>
      </c>
      <c r="AI383" s="12">
        <f>VLOOKUP($B383,'[3]POBLAC SIN ESSALUD CUADRO MANDO'!$G$3:$DY$188,115,0)</f>
        <v>45</v>
      </c>
      <c r="AJ383" s="12">
        <f>VLOOKUP($B383,'[3]POBLAC SIN ESSALUD CUADRO MANDO'!$G$3:$DY$188,116,0)</f>
        <v>46</v>
      </c>
      <c r="AK383" s="12">
        <f>VLOOKUP($B383,'[3]POBLAC SIN ESSALUD CUADRO MANDO'!$G$3:$DY$188,117,0)</f>
        <v>36</v>
      </c>
      <c r="AL383" s="12">
        <f>VLOOKUP($B383,'[3]POBLAC SIN ESSALUD CUADRO MANDO'!$G$3:$DY$188,118,0)</f>
        <v>26</v>
      </c>
      <c r="AM383" s="12">
        <f>VLOOKUP($B383,'[3]POBLAC SIN ESSALUD CUADRO MANDO'!$G$3:$DY$188,119,0)</f>
        <v>28</v>
      </c>
      <c r="AN383" s="12">
        <f>VLOOKUP($B383,'[3]POBLAC SIN ESSALUD CUADRO MANDO'!$G$3:$DY$188,120,0)</f>
        <v>21</v>
      </c>
      <c r="AO383" s="12">
        <f>VLOOKUP($B383,'[3]POBLAC SIN ESSALUD CUADRO MANDO'!$G$3:$DY$188,121,0)</f>
        <v>17</v>
      </c>
      <c r="AP383" s="12">
        <f>VLOOKUP($B383,'[3]POBLAC SIN ESSALUD CUADRO MANDO'!$G$3:$DY$188,122,0)</f>
        <v>22</v>
      </c>
      <c r="AQ383" s="74">
        <f>VLOOKUP($B383,'[4]POB-2019'!$K$6:$BD$190,42,0)</f>
        <v>458</v>
      </c>
      <c r="AR383" s="74">
        <f>VLOOKUP($B383,'[4]POB-2019'!$K$6:$BD$190,43,0)</f>
        <v>54</v>
      </c>
      <c r="AS383" s="74">
        <f>VLOOKUP($B383,'[4]POB-2019'!$K$6:$BD$190,44,0)</f>
        <v>52</v>
      </c>
      <c r="AT383" s="74">
        <f>VLOOKUP($B383,'[4]POB-2019'!$K$6:$BD$190,45,0)</f>
        <v>171</v>
      </c>
      <c r="AU383" s="12">
        <f>VLOOKUP($B383,'[3]POBLAC SIN ESSALUD CUADRO MANDO'!$G$3:$DY$188,123,0)</f>
        <v>12</v>
      </c>
    </row>
    <row r="384" spans="1:47" s="23" customFormat="1" ht="12">
      <c r="A384" s="58">
        <v>383</v>
      </c>
      <c r="B384" s="58">
        <v>5009</v>
      </c>
      <c r="C384" s="59" t="s">
        <v>1130</v>
      </c>
      <c r="D384" s="59" t="s">
        <v>723</v>
      </c>
      <c r="E384" s="59" t="s">
        <v>821</v>
      </c>
      <c r="F384" s="59" t="s">
        <v>835</v>
      </c>
      <c r="G384" s="12" t="s">
        <v>266</v>
      </c>
      <c r="H384" s="14">
        <f t="shared" si="103"/>
        <v>5009</v>
      </c>
      <c r="I384" s="14">
        <f t="shared" si="97"/>
        <v>880</v>
      </c>
      <c r="J384" s="12">
        <f>VLOOKUP($B384,'[3]POBLAC SIN ESSALUD CUADRO MANDO'!$G$3:$DY$188,2,0)</f>
        <v>9</v>
      </c>
      <c r="K384" s="12">
        <f>VLOOKUP($B384,'[3]POBLAC SIN ESSALUD CUADRO MANDO'!$G$3:$DY$188,3,0)</f>
        <v>10</v>
      </c>
      <c r="L384" s="12">
        <f>VLOOKUP($B384,'[3]POBLAC SIN ESSALUD CUADRO MANDO'!$G$3:$DY$188,4,0)</f>
        <v>10</v>
      </c>
      <c r="M384" s="12">
        <f>VLOOKUP($B384,'[3]POBLAC SIN ESSALUD CUADRO MANDO'!$G$3:$DY$188,5,0)</f>
        <v>15</v>
      </c>
      <c r="N384" s="12">
        <f>VLOOKUP($B384,'[3]POBLAC SIN ESSALUD CUADRO MANDO'!$G$3:$DY$188,6,0)</f>
        <v>10</v>
      </c>
      <c r="O384" s="12">
        <f>VLOOKUP($B384,'[3]POBLAC SIN ESSALUD CUADRO MANDO'!$G$3:$DY$188,7,0)</f>
        <v>17</v>
      </c>
      <c r="P384" s="12">
        <f>VLOOKUP($B384,'[3]POBLAC SIN ESSALUD CUADRO MANDO'!$G$3:$DY$188,8,0)</f>
        <v>19</v>
      </c>
      <c r="Q384" s="12">
        <f>VLOOKUP($B384,'[3]POBLAC SIN ESSALUD CUADRO MANDO'!$G$3:$DY$188,9,0)</f>
        <v>16</v>
      </c>
      <c r="R384" s="12">
        <f>VLOOKUP($B384,'[3]POBLAC SIN ESSALUD CUADRO MANDO'!$G$3:$DY$188,10,0)</f>
        <v>20</v>
      </c>
      <c r="S384" s="12">
        <f>VLOOKUP($B384,'[3]POBLAC SIN ESSALUD CUADRO MANDO'!$G$3:$DY$188,11,0)</f>
        <v>18</v>
      </c>
      <c r="T384" s="12">
        <f>VLOOKUP($B384,'[3]POBLAC SIN ESSALUD CUADRO MANDO'!$G$3:$DY$188,12,0)</f>
        <v>20</v>
      </c>
      <c r="U384" s="12">
        <f>VLOOKUP($B384,'[3]POBLAC SIN ESSALUD CUADRO MANDO'!$G$3:$DY$188,13,0)</f>
        <v>20</v>
      </c>
      <c r="V384" s="12">
        <f>VLOOKUP($B384,'[3]POBLAC SIN ESSALUD CUADRO MANDO'!$G$3:$DY$188,14,0)</f>
        <v>23</v>
      </c>
      <c r="W384" s="12">
        <f>VLOOKUP($B384,'[3]POBLAC SIN ESSALUD CUADRO MANDO'!$G$3:$DY$188,15,0)</f>
        <v>21</v>
      </c>
      <c r="X384" s="12">
        <f>VLOOKUP($B384,'[3]POBLAC SIN ESSALUD CUADRO MANDO'!$G$3:$DY$188,16,0)</f>
        <v>21</v>
      </c>
      <c r="Y384" s="12">
        <f>VLOOKUP($B384,'[3]POBLAC SIN ESSALUD CUADRO MANDO'!$G$3:$DY$188,17,0)</f>
        <v>22</v>
      </c>
      <c r="Z384" s="12">
        <f>VLOOKUP($B384,'[3]POBLAC SIN ESSALUD CUADRO MANDO'!$G$3:$DY$188,18,0)</f>
        <v>22</v>
      </c>
      <c r="AA384" s="12">
        <f>VLOOKUP($B384,'[3]POBLAC SIN ESSALUD CUADRO MANDO'!$G$3:$DY$188,19,0)</f>
        <v>21</v>
      </c>
      <c r="AB384" s="12">
        <f>VLOOKUP($B384,'[3]POBLAC SIN ESSALUD CUADRO MANDO'!$G$3:$DY$188,20,0)</f>
        <v>19</v>
      </c>
      <c r="AC384" s="12">
        <f>VLOOKUP($B384,'[3]POBLAC SIN ESSALUD CUADRO MANDO'!$G$3:$DY$188,21,0)</f>
        <v>18</v>
      </c>
      <c r="AD384" s="12">
        <f>VLOOKUP($B384,'[3]POBLAC SIN ESSALUD CUADRO MANDO'!$G$3:$DY$188,110,0)</f>
        <v>77</v>
      </c>
      <c r="AE384" s="12">
        <f>VLOOKUP($B384,'[3]POBLAC SIN ESSALUD CUADRO MANDO'!$G$3:$DY$188,111,0)</f>
        <v>51</v>
      </c>
      <c r="AF384" s="12">
        <f>VLOOKUP($B384,'[3]POBLAC SIN ESSALUD CUADRO MANDO'!$G$3:$DY$188,112,0)</f>
        <v>52</v>
      </c>
      <c r="AG384" s="12">
        <f>VLOOKUP($B384,'[3]POBLAC SIN ESSALUD CUADRO MANDO'!$G$3:$DY$188,113,0)</f>
        <v>52</v>
      </c>
      <c r="AH384" s="12">
        <f>VLOOKUP($B384,'[3]POBLAC SIN ESSALUD CUADRO MANDO'!$G$3:$DY$188,114,0)</f>
        <v>57</v>
      </c>
      <c r="AI384" s="12">
        <f>VLOOKUP($B384,'[3]POBLAC SIN ESSALUD CUADRO MANDO'!$G$3:$DY$188,115,0)</f>
        <v>45</v>
      </c>
      <c r="AJ384" s="12">
        <f>VLOOKUP($B384,'[3]POBLAC SIN ESSALUD CUADRO MANDO'!$G$3:$DY$188,116,0)</f>
        <v>45</v>
      </c>
      <c r="AK384" s="12">
        <f>VLOOKUP($B384,'[3]POBLAC SIN ESSALUD CUADRO MANDO'!$G$3:$DY$188,117,0)</f>
        <v>36</v>
      </c>
      <c r="AL384" s="12">
        <f>VLOOKUP($B384,'[3]POBLAC SIN ESSALUD CUADRO MANDO'!$G$3:$DY$188,118,0)</f>
        <v>26</v>
      </c>
      <c r="AM384" s="12">
        <f>VLOOKUP($B384,'[3]POBLAC SIN ESSALUD CUADRO MANDO'!$G$3:$DY$188,119,0)</f>
        <v>28</v>
      </c>
      <c r="AN384" s="12">
        <f>VLOOKUP($B384,'[3]POBLAC SIN ESSALUD CUADRO MANDO'!$G$3:$DY$188,120,0)</f>
        <v>21</v>
      </c>
      <c r="AO384" s="12">
        <f>VLOOKUP($B384,'[3]POBLAC SIN ESSALUD CUADRO MANDO'!$G$3:$DY$188,121,0)</f>
        <v>17</v>
      </c>
      <c r="AP384" s="12">
        <f>VLOOKUP($B384,'[3]POBLAC SIN ESSALUD CUADRO MANDO'!$G$3:$DY$188,122,0)</f>
        <v>22</v>
      </c>
      <c r="AQ384" s="74">
        <f>VLOOKUP($B384,'[4]POB-2019'!$K$6:$BD$190,42,0)</f>
        <v>449</v>
      </c>
      <c r="AR384" s="74">
        <f>VLOOKUP($B384,'[4]POB-2019'!$K$6:$BD$190,43,0)</f>
        <v>54</v>
      </c>
      <c r="AS384" s="74">
        <f>VLOOKUP($B384,'[4]POB-2019'!$K$6:$BD$190,44,0)</f>
        <v>52</v>
      </c>
      <c r="AT384" s="74">
        <f>VLOOKUP($B384,'[4]POB-2019'!$K$6:$BD$190,45,0)</f>
        <v>170</v>
      </c>
      <c r="AU384" s="12">
        <f>VLOOKUP($B384,'[3]POBLAC SIN ESSALUD CUADRO MANDO'!$G$3:$DY$188,123,0)</f>
        <v>9</v>
      </c>
    </row>
    <row r="385" spans="1:47" s="23" customFormat="1" ht="12">
      <c r="A385" s="58">
        <v>384</v>
      </c>
      <c r="B385" s="58">
        <v>5007</v>
      </c>
      <c r="C385" s="59" t="s">
        <v>1130</v>
      </c>
      <c r="D385" s="59" t="s">
        <v>723</v>
      </c>
      <c r="E385" s="59" t="s">
        <v>821</v>
      </c>
      <c r="F385" s="59" t="s">
        <v>208</v>
      </c>
      <c r="G385" s="12" t="s">
        <v>271</v>
      </c>
      <c r="H385" s="14">
        <f t="shared" si="103"/>
        <v>5007</v>
      </c>
      <c r="I385" s="14">
        <f t="shared" si="97"/>
        <v>1046</v>
      </c>
      <c r="J385" s="12">
        <f>VLOOKUP($B385,'[3]POBLAC SIN ESSALUD CUADRO MANDO'!$G$3:$DY$188,2,0)</f>
        <v>20</v>
      </c>
      <c r="K385" s="12">
        <f>VLOOKUP($B385,'[3]POBLAC SIN ESSALUD CUADRO MANDO'!$G$3:$DY$188,3,0)</f>
        <v>17</v>
      </c>
      <c r="L385" s="12">
        <f>VLOOKUP($B385,'[3]POBLAC SIN ESSALUD CUADRO MANDO'!$G$3:$DY$188,4,0)</f>
        <v>17</v>
      </c>
      <c r="M385" s="12">
        <f>VLOOKUP($B385,'[3]POBLAC SIN ESSALUD CUADRO MANDO'!$G$3:$DY$188,5,0)</f>
        <v>16</v>
      </c>
      <c r="N385" s="12">
        <f>VLOOKUP($B385,'[3]POBLAC SIN ESSALUD CUADRO MANDO'!$G$3:$DY$188,6,0)</f>
        <v>17</v>
      </c>
      <c r="O385" s="12">
        <f>VLOOKUP($B385,'[3]POBLAC SIN ESSALUD CUADRO MANDO'!$G$3:$DY$188,7,0)</f>
        <v>18</v>
      </c>
      <c r="P385" s="12">
        <f>VLOOKUP($B385,'[3]POBLAC SIN ESSALUD CUADRO MANDO'!$G$3:$DY$188,8,0)</f>
        <v>19</v>
      </c>
      <c r="Q385" s="12">
        <f>VLOOKUP($B385,'[3]POBLAC SIN ESSALUD CUADRO MANDO'!$G$3:$DY$188,9,0)</f>
        <v>20</v>
      </c>
      <c r="R385" s="12">
        <f>VLOOKUP($B385,'[3]POBLAC SIN ESSALUD CUADRO MANDO'!$G$3:$DY$188,10,0)</f>
        <v>19</v>
      </c>
      <c r="S385" s="12">
        <f>VLOOKUP($B385,'[3]POBLAC SIN ESSALUD CUADRO MANDO'!$G$3:$DY$188,11,0)</f>
        <v>19</v>
      </c>
      <c r="T385" s="12">
        <f>VLOOKUP($B385,'[3]POBLAC SIN ESSALUD CUADRO MANDO'!$G$3:$DY$188,12,0)</f>
        <v>19</v>
      </c>
      <c r="U385" s="12">
        <f>VLOOKUP($B385,'[3]POBLAC SIN ESSALUD CUADRO MANDO'!$G$3:$DY$188,13,0)</f>
        <v>19</v>
      </c>
      <c r="V385" s="12">
        <f>VLOOKUP($B385,'[3]POBLAC SIN ESSALUD CUADRO MANDO'!$G$3:$DY$188,14,0)</f>
        <v>22</v>
      </c>
      <c r="W385" s="12">
        <f>VLOOKUP($B385,'[3]POBLAC SIN ESSALUD CUADRO MANDO'!$G$3:$DY$188,15,0)</f>
        <v>22</v>
      </c>
      <c r="X385" s="12">
        <f>VLOOKUP($B385,'[3]POBLAC SIN ESSALUD CUADRO MANDO'!$G$3:$DY$188,16,0)</f>
        <v>20</v>
      </c>
      <c r="Y385" s="12">
        <f>VLOOKUP($B385,'[3]POBLAC SIN ESSALUD CUADRO MANDO'!$G$3:$DY$188,17,0)</f>
        <v>20</v>
      </c>
      <c r="Z385" s="12">
        <f>VLOOKUP($B385,'[3]POBLAC SIN ESSALUD CUADRO MANDO'!$G$3:$DY$188,18,0)</f>
        <v>20</v>
      </c>
      <c r="AA385" s="12">
        <f>VLOOKUP($B385,'[3]POBLAC SIN ESSALUD CUADRO MANDO'!$G$3:$DY$188,19,0)</f>
        <v>20</v>
      </c>
      <c r="AB385" s="12">
        <f>VLOOKUP($B385,'[3]POBLAC SIN ESSALUD CUADRO MANDO'!$G$3:$DY$188,20,0)</f>
        <v>21</v>
      </c>
      <c r="AC385" s="12">
        <f>VLOOKUP($B385,'[3]POBLAC SIN ESSALUD CUADRO MANDO'!$G$3:$DY$188,21,0)</f>
        <v>19</v>
      </c>
      <c r="AD385" s="12">
        <f>VLOOKUP($B385,'[3]POBLAC SIN ESSALUD CUADRO MANDO'!$G$3:$DY$188,110,0)</f>
        <v>91</v>
      </c>
      <c r="AE385" s="12">
        <f>VLOOKUP($B385,'[3]POBLAC SIN ESSALUD CUADRO MANDO'!$G$3:$DY$188,111,0)</f>
        <v>81</v>
      </c>
      <c r="AF385" s="12">
        <f>VLOOKUP($B385,'[3]POBLAC SIN ESSALUD CUADRO MANDO'!$G$3:$DY$188,112,0)</f>
        <v>77</v>
      </c>
      <c r="AG385" s="12">
        <f>VLOOKUP($B385,'[3]POBLAC SIN ESSALUD CUADRO MANDO'!$G$3:$DY$188,113,0)</f>
        <v>74</v>
      </c>
      <c r="AH385" s="12">
        <f>VLOOKUP($B385,'[3]POBLAC SIN ESSALUD CUADRO MANDO'!$G$3:$DY$188,114,0)</f>
        <v>67</v>
      </c>
      <c r="AI385" s="12">
        <f>VLOOKUP($B385,'[3]POBLAC SIN ESSALUD CUADRO MANDO'!$G$3:$DY$188,115,0)</f>
        <v>58</v>
      </c>
      <c r="AJ385" s="12">
        <f>VLOOKUP($B385,'[3]POBLAC SIN ESSALUD CUADRO MANDO'!$G$3:$DY$188,116,0)</f>
        <v>49</v>
      </c>
      <c r="AK385" s="12">
        <f>VLOOKUP($B385,'[3]POBLAC SIN ESSALUD CUADRO MANDO'!$G$3:$DY$188,117,0)</f>
        <v>40</v>
      </c>
      <c r="AL385" s="12">
        <f>VLOOKUP($B385,'[3]POBLAC SIN ESSALUD CUADRO MANDO'!$G$3:$DY$188,118,0)</f>
        <v>34</v>
      </c>
      <c r="AM385" s="12">
        <f>VLOOKUP($B385,'[3]POBLAC SIN ESSALUD CUADRO MANDO'!$G$3:$DY$188,119,0)</f>
        <v>26</v>
      </c>
      <c r="AN385" s="12">
        <f>VLOOKUP($B385,'[3]POBLAC SIN ESSALUD CUADRO MANDO'!$G$3:$DY$188,120,0)</f>
        <v>23</v>
      </c>
      <c r="AO385" s="12">
        <f>VLOOKUP($B385,'[3]POBLAC SIN ESSALUD CUADRO MANDO'!$G$3:$DY$188,121,0)</f>
        <v>19</v>
      </c>
      <c r="AP385" s="12">
        <f>VLOOKUP($B385,'[3]POBLAC SIN ESSALUD CUADRO MANDO'!$G$3:$DY$188,122,0)</f>
        <v>23</v>
      </c>
      <c r="AQ385" s="74">
        <f>VLOOKUP($B385,'[4]POB-2019'!$K$6:$BD$190,42,0)</f>
        <v>533</v>
      </c>
      <c r="AR385" s="74">
        <f>VLOOKUP($B385,'[4]POB-2019'!$K$6:$BD$190,43,0)</f>
        <v>52</v>
      </c>
      <c r="AS385" s="74">
        <f>VLOOKUP($B385,'[4]POB-2019'!$K$6:$BD$190,44,0)</f>
        <v>51</v>
      </c>
      <c r="AT385" s="74">
        <f>VLOOKUP($B385,'[4]POB-2019'!$K$6:$BD$190,45,0)</f>
        <v>228</v>
      </c>
      <c r="AU385" s="12">
        <f>VLOOKUP($B385,'[3]POBLAC SIN ESSALUD CUADRO MANDO'!$G$3:$DY$188,123,0)</f>
        <v>20</v>
      </c>
    </row>
    <row r="386" spans="1:47" s="23" customFormat="1" ht="12">
      <c r="A386" s="54">
        <v>385</v>
      </c>
      <c r="B386" s="54"/>
      <c r="C386" s="55" t="s">
        <v>1130</v>
      </c>
      <c r="D386" s="55" t="s">
        <v>723</v>
      </c>
      <c r="E386" s="55" t="s">
        <v>837</v>
      </c>
      <c r="F386" s="55" t="s">
        <v>837</v>
      </c>
      <c r="G386" s="11" t="s">
        <v>1214</v>
      </c>
      <c r="H386" s="29"/>
      <c r="I386" s="29">
        <f t="shared" si="97"/>
        <v>17476</v>
      </c>
      <c r="J386" s="11">
        <f>SUM(J387:J411)</f>
        <v>231</v>
      </c>
      <c r="K386" s="11">
        <f t="shared" ref="K386:AU386" si="104">SUM(K387:K411)</f>
        <v>249</v>
      </c>
      <c r="L386" s="11">
        <f t="shared" si="104"/>
        <v>239</v>
      </c>
      <c r="M386" s="11">
        <f t="shared" si="104"/>
        <v>279</v>
      </c>
      <c r="N386" s="11">
        <f t="shared" si="104"/>
        <v>286</v>
      </c>
      <c r="O386" s="11">
        <f t="shared" si="104"/>
        <v>311</v>
      </c>
      <c r="P386" s="11">
        <f t="shared" si="104"/>
        <v>319</v>
      </c>
      <c r="Q386" s="11">
        <f t="shared" si="104"/>
        <v>339</v>
      </c>
      <c r="R386" s="11">
        <f t="shared" si="104"/>
        <v>317</v>
      </c>
      <c r="S386" s="11">
        <f t="shared" si="104"/>
        <v>330</v>
      </c>
      <c r="T386" s="11">
        <f t="shared" si="104"/>
        <v>322</v>
      </c>
      <c r="U386" s="11">
        <f t="shared" si="104"/>
        <v>319</v>
      </c>
      <c r="V386" s="11">
        <f t="shared" si="104"/>
        <v>368</v>
      </c>
      <c r="W386" s="11">
        <f t="shared" si="104"/>
        <v>378</v>
      </c>
      <c r="X386" s="11">
        <f t="shared" si="104"/>
        <v>344</v>
      </c>
      <c r="Y386" s="11">
        <f t="shared" si="104"/>
        <v>339</v>
      </c>
      <c r="Z386" s="11">
        <f t="shared" si="104"/>
        <v>340</v>
      </c>
      <c r="AA386" s="11">
        <f t="shared" si="104"/>
        <v>335</v>
      </c>
      <c r="AB386" s="11">
        <f t="shared" si="104"/>
        <v>349</v>
      </c>
      <c r="AC386" s="11">
        <f t="shared" si="104"/>
        <v>331</v>
      </c>
      <c r="AD386" s="11">
        <f t="shared" si="104"/>
        <v>1530</v>
      </c>
      <c r="AE386" s="11">
        <f t="shared" si="104"/>
        <v>1380</v>
      </c>
      <c r="AF386" s="11">
        <f t="shared" si="104"/>
        <v>1305</v>
      </c>
      <c r="AG386" s="11">
        <f t="shared" si="104"/>
        <v>1269</v>
      </c>
      <c r="AH386" s="11">
        <f t="shared" si="104"/>
        <v>1121</v>
      </c>
      <c r="AI386" s="11">
        <f t="shared" si="104"/>
        <v>970</v>
      </c>
      <c r="AJ386" s="11">
        <f t="shared" si="104"/>
        <v>824</v>
      </c>
      <c r="AK386" s="11">
        <f t="shared" si="104"/>
        <v>669</v>
      </c>
      <c r="AL386" s="11">
        <f t="shared" si="104"/>
        <v>565</v>
      </c>
      <c r="AM386" s="11">
        <f t="shared" si="104"/>
        <v>444</v>
      </c>
      <c r="AN386" s="11">
        <f t="shared" si="104"/>
        <v>377</v>
      </c>
      <c r="AO386" s="11">
        <f t="shared" si="104"/>
        <v>318</v>
      </c>
      <c r="AP386" s="11">
        <f t="shared" si="104"/>
        <v>379</v>
      </c>
      <c r="AQ386" s="11">
        <f t="shared" si="104"/>
        <v>8913</v>
      </c>
      <c r="AR386" s="11">
        <f t="shared" si="104"/>
        <v>884</v>
      </c>
      <c r="AS386" s="11">
        <f t="shared" si="104"/>
        <v>864</v>
      </c>
      <c r="AT386" s="11">
        <f t="shared" si="104"/>
        <v>3862</v>
      </c>
      <c r="AU386" s="11">
        <f t="shared" si="104"/>
        <v>236</v>
      </c>
    </row>
    <row r="387" spans="1:47" s="23" customFormat="1" ht="12">
      <c r="A387" s="58">
        <v>386</v>
      </c>
      <c r="B387" s="58">
        <v>6865</v>
      </c>
      <c r="C387" s="59" t="s">
        <v>1130</v>
      </c>
      <c r="D387" s="59" t="s">
        <v>723</v>
      </c>
      <c r="E387" s="59" t="s">
        <v>837</v>
      </c>
      <c r="F387" s="59" t="s">
        <v>1120</v>
      </c>
      <c r="G387" s="12" t="s">
        <v>266</v>
      </c>
      <c r="H387" s="14">
        <f t="shared" ref="H387:H411" si="105">B387</f>
        <v>6865</v>
      </c>
      <c r="I387" s="14">
        <f t="shared" ref="I387:I411" si="106">SUM(J387:AP387)</f>
        <v>558</v>
      </c>
      <c r="J387" s="12">
        <f>VLOOKUP($B387,'[3]POBLAC SIN ESSALUD CUADRO MANDO'!$G$3:$DY$188,2,0)</f>
        <v>7</v>
      </c>
      <c r="K387" s="12">
        <f>VLOOKUP($B387,'[3]POBLAC SIN ESSALUD CUADRO MANDO'!$G$3:$DY$188,3,0)</f>
        <v>9</v>
      </c>
      <c r="L387" s="12">
        <f>VLOOKUP($B387,'[3]POBLAC SIN ESSALUD CUADRO MANDO'!$G$3:$DY$188,4,0)</f>
        <v>7</v>
      </c>
      <c r="M387" s="12">
        <f>VLOOKUP($B387,'[3]POBLAC SIN ESSALUD CUADRO MANDO'!$G$3:$DY$188,5,0)</f>
        <v>9</v>
      </c>
      <c r="N387" s="12">
        <f>VLOOKUP($B387,'[3]POBLAC SIN ESSALUD CUADRO MANDO'!$G$3:$DY$188,6,0)</f>
        <v>10</v>
      </c>
      <c r="O387" s="12">
        <f>VLOOKUP($B387,'[3]POBLAC SIN ESSALUD CUADRO MANDO'!$G$3:$DY$188,7,0)</f>
        <v>10</v>
      </c>
      <c r="P387" s="12">
        <f>VLOOKUP($B387,'[3]POBLAC SIN ESSALUD CUADRO MANDO'!$G$3:$DY$188,8,0)</f>
        <v>10</v>
      </c>
      <c r="Q387" s="12">
        <f>VLOOKUP($B387,'[3]POBLAC SIN ESSALUD CUADRO MANDO'!$G$3:$DY$188,9,0)</f>
        <v>11</v>
      </c>
      <c r="R387" s="12">
        <f>VLOOKUP($B387,'[3]POBLAC SIN ESSALUD CUADRO MANDO'!$G$3:$DY$188,10,0)</f>
        <v>10</v>
      </c>
      <c r="S387" s="12">
        <f>VLOOKUP($B387,'[3]POBLAC SIN ESSALUD CUADRO MANDO'!$G$3:$DY$188,11,0)</f>
        <v>10</v>
      </c>
      <c r="T387" s="12">
        <f>VLOOKUP($B387,'[3]POBLAC SIN ESSALUD CUADRO MANDO'!$G$3:$DY$188,12,0)</f>
        <v>10</v>
      </c>
      <c r="U387" s="12">
        <f>VLOOKUP($B387,'[3]POBLAC SIN ESSALUD CUADRO MANDO'!$G$3:$DY$188,13,0)</f>
        <v>10</v>
      </c>
      <c r="V387" s="12">
        <f>VLOOKUP($B387,'[3]POBLAC SIN ESSALUD CUADRO MANDO'!$G$3:$DY$188,14,0)</f>
        <v>12</v>
      </c>
      <c r="W387" s="12">
        <f>VLOOKUP($B387,'[3]POBLAC SIN ESSALUD CUADRO MANDO'!$G$3:$DY$188,15,0)</f>
        <v>12</v>
      </c>
      <c r="X387" s="12">
        <f>VLOOKUP($B387,'[3]POBLAC SIN ESSALUD CUADRO MANDO'!$G$3:$DY$188,16,0)</f>
        <v>11</v>
      </c>
      <c r="Y387" s="12">
        <f>VLOOKUP($B387,'[3]POBLAC SIN ESSALUD CUADRO MANDO'!$G$3:$DY$188,17,0)</f>
        <v>11</v>
      </c>
      <c r="Z387" s="12">
        <f>VLOOKUP($B387,'[3]POBLAC SIN ESSALUD CUADRO MANDO'!$G$3:$DY$188,18,0)</f>
        <v>11</v>
      </c>
      <c r="AA387" s="12">
        <f>VLOOKUP($B387,'[3]POBLAC SIN ESSALUD CUADRO MANDO'!$G$3:$DY$188,19,0)</f>
        <v>11</v>
      </c>
      <c r="AB387" s="12">
        <f>VLOOKUP($B387,'[3]POBLAC SIN ESSALUD CUADRO MANDO'!$G$3:$DY$188,20,0)</f>
        <v>11</v>
      </c>
      <c r="AC387" s="12">
        <f>VLOOKUP($B387,'[3]POBLAC SIN ESSALUD CUADRO MANDO'!$G$3:$DY$188,21,0)</f>
        <v>11</v>
      </c>
      <c r="AD387" s="12">
        <f>VLOOKUP($B387,'[3]POBLAC SIN ESSALUD CUADRO MANDO'!$G$3:$DY$188,110,0)</f>
        <v>49</v>
      </c>
      <c r="AE387" s="12">
        <f>VLOOKUP($B387,'[3]POBLAC SIN ESSALUD CUADRO MANDO'!$G$3:$DY$188,111,0)</f>
        <v>44</v>
      </c>
      <c r="AF387" s="12">
        <f>VLOOKUP($B387,'[3]POBLAC SIN ESSALUD CUADRO MANDO'!$G$3:$DY$188,112,0)</f>
        <v>41</v>
      </c>
      <c r="AG387" s="12">
        <f>VLOOKUP($B387,'[3]POBLAC SIN ESSALUD CUADRO MANDO'!$G$3:$DY$188,113,0)</f>
        <v>41</v>
      </c>
      <c r="AH387" s="12">
        <f>VLOOKUP($B387,'[3]POBLAC SIN ESSALUD CUADRO MANDO'!$G$3:$DY$188,114,0)</f>
        <v>36</v>
      </c>
      <c r="AI387" s="12">
        <f>VLOOKUP($B387,'[3]POBLAC SIN ESSALUD CUADRO MANDO'!$G$3:$DY$188,115,0)</f>
        <v>31</v>
      </c>
      <c r="AJ387" s="12">
        <f>VLOOKUP($B387,'[3]POBLAC SIN ESSALUD CUADRO MANDO'!$G$3:$DY$188,116,0)</f>
        <v>26</v>
      </c>
      <c r="AK387" s="12">
        <f>VLOOKUP($B387,'[3]POBLAC SIN ESSALUD CUADRO MANDO'!$G$3:$DY$188,117,0)</f>
        <v>21</v>
      </c>
      <c r="AL387" s="12">
        <f>VLOOKUP($B387,'[3]POBLAC SIN ESSALUD CUADRO MANDO'!$G$3:$DY$188,118,0)</f>
        <v>19</v>
      </c>
      <c r="AM387" s="12">
        <f>VLOOKUP($B387,'[3]POBLAC SIN ESSALUD CUADRO MANDO'!$G$3:$DY$188,119,0)</f>
        <v>14</v>
      </c>
      <c r="AN387" s="12">
        <f>VLOOKUP($B387,'[3]POBLAC SIN ESSALUD CUADRO MANDO'!$G$3:$DY$188,120,0)</f>
        <v>12</v>
      </c>
      <c r="AO387" s="12">
        <f>VLOOKUP($B387,'[3]POBLAC SIN ESSALUD CUADRO MANDO'!$G$3:$DY$188,121,0)</f>
        <v>10</v>
      </c>
      <c r="AP387" s="12">
        <f>VLOOKUP($B387,'[3]POBLAC SIN ESSALUD CUADRO MANDO'!$G$3:$DY$188,122,0)</f>
        <v>11</v>
      </c>
      <c r="AQ387" s="74">
        <f>VLOOKUP($B387,'[4]POB-2019'!$K$6:$BD$190,42,0)</f>
        <v>285</v>
      </c>
      <c r="AR387" s="74">
        <f>VLOOKUP($B387,'[4]POB-2019'!$K$6:$BD$190,43,0)</f>
        <v>28</v>
      </c>
      <c r="AS387" s="74">
        <f>VLOOKUP($B387,'[4]POB-2019'!$K$6:$BD$190,44,0)</f>
        <v>28</v>
      </c>
      <c r="AT387" s="74">
        <f>VLOOKUP($B387,'[4]POB-2019'!$K$6:$BD$190,45,0)</f>
        <v>123</v>
      </c>
      <c r="AU387" s="12">
        <f>VLOOKUP($B387,'[3]POBLAC SIN ESSALUD CUADRO MANDO'!$G$3:$DY$188,123,0)</f>
        <v>8</v>
      </c>
    </row>
    <row r="388" spans="1:47" s="23" customFormat="1" ht="12">
      <c r="A388" s="58">
        <v>387</v>
      </c>
      <c r="B388" s="58">
        <v>7097</v>
      </c>
      <c r="C388" s="59" t="s">
        <v>1130</v>
      </c>
      <c r="D388" s="59" t="s">
        <v>723</v>
      </c>
      <c r="E388" s="59" t="s">
        <v>837</v>
      </c>
      <c r="F388" s="59" t="s">
        <v>1121</v>
      </c>
      <c r="G388" s="12" t="s">
        <v>266</v>
      </c>
      <c r="H388" s="14">
        <f t="shared" si="105"/>
        <v>7097</v>
      </c>
      <c r="I388" s="14">
        <f t="shared" si="106"/>
        <v>474</v>
      </c>
      <c r="J388" s="12">
        <f>VLOOKUP($B388,'[3]POBLAC SIN ESSALUD CUADRO MANDO'!$G$3:$DY$188,2,0)</f>
        <v>6</v>
      </c>
      <c r="K388" s="12">
        <f>VLOOKUP($B388,'[3]POBLAC SIN ESSALUD CUADRO MANDO'!$G$3:$DY$188,3,0)</f>
        <v>9</v>
      </c>
      <c r="L388" s="12">
        <f>VLOOKUP($B388,'[3]POBLAC SIN ESSALUD CUADRO MANDO'!$G$3:$DY$188,4,0)</f>
        <v>8</v>
      </c>
      <c r="M388" s="12">
        <f>VLOOKUP($B388,'[3]POBLAC SIN ESSALUD CUADRO MANDO'!$G$3:$DY$188,5,0)</f>
        <v>7</v>
      </c>
      <c r="N388" s="12">
        <f>VLOOKUP($B388,'[3]POBLAC SIN ESSALUD CUADRO MANDO'!$G$3:$DY$188,6,0)</f>
        <v>7</v>
      </c>
      <c r="O388" s="12">
        <f>VLOOKUP($B388,'[3]POBLAC SIN ESSALUD CUADRO MANDO'!$G$3:$DY$188,7,0)</f>
        <v>8</v>
      </c>
      <c r="P388" s="12">
        <f>VLOOKUP($B388,'[3]POBLAC SIN ESSALUD CUADRO MANDO'!$G$3:$DY$188,8,0)</f>
        <v>9</v>
      </c>
      <c r="Q388" s="12">
        <f>VLOOKUP($B388,'[3]POBLAC SIN ESSALUD CUADRO MANDO'!$G$3:$DY$188,9,0)</f>
        <v>9</v>
      </c>
      <c r="R388" s="12">
        <f>VLOOKUP($B388,'[3]POBLAC SIN ESSALUD CUADRO MANDO'!$G$3:$DY$188,10,0)</f>
        <v>9</v>
      </c>
      <c r="S388" s="12">
        <f>VLOOKUP($B388,'[3]POBLAC SIN ESSALUD CUADRO MANDO'!$G$3:$DY$188,11,0)</f>
        <v>9</v>
      </c>
      <c r="T388" s="12">
        <f>VLOOKUP($B388,'[3]POBLAC SIN ESSALUD CUADRO MANDO'!$G$3:$DY$188,12,0)</f>
        <v>9</v>
      </c>
      <c r="U388" s="12">
        <f>VLOOKUP($B388,'[3]POBLAC SIN ESSALUD CUADRO MANDO'!$G$3:$DY$188,13,0)</f>
        <v>9</v>
      </c>
      <c r="V388" s="12">
        <f>VLOOKUP($B388,'[3]POBLAC SIN ESSALUD CUADRO MANDO'!$G$3:$DY$188,14,0)</f>
        <v>10</v>
      </c>
      <c r="W388" s="12">
        <f>VLOOKUP($B388,'[3]POBLAC SIN ESSALUD CUADRO MANDO'!$G$3:$DY$188,15,0)</f>
        <v>10</v>
      </c>
      <c r="X388" s="12">
        <f>VLOOKUP($B388,'[3]POBLAC SIN ESSALUD CUADRO MANDO'!$G$3:$DY$188,16,0)</f>
        <v>9</v>
      </c>
      <c r="Y388" s="12">
        <f>VLOOKUP($B388,'[3]POBLAC SIN ESSALUD CUADRO MANDO'!$G$3:$DY$188,17,0)</f>
        <v>9</v>
      </c>
      <c r="Z388" s="12">
        <f>VLOOKUP($B388,'[3]POBLAC SIN ESSALUD CUADRO MANDO'!$G$3:$DY$188,18,0)</f>
        <v>9</v>
      </c>
      <c r="AA388" s="12">
        <f>VLOOKUP($B388,'[3]POBLAC SIN ESSALUD CUADRO MANDO'!$G$3:$DY$188,19,0)</f>
        <v>9</v>
      </c>
      <c r="AB388" s="12">
        <f>VLOOKUP($B388,'[3]POBLAC SIN ESSALUD CUADRO MANDO'!$G$3:$DY$188,20,0)</f>
        <v>9</v>
      </c>
      <c r="AC388" s="12">
        <f>VLOOKUP($B388,'[3]POBLAC SIN ESSALUD CUADRO MANDO'!$G$3:$DY$188,21,0)</f>
        <v>9</v>
      </c>
      <c r="AD388" s="12">
        <f>VLOOKUP($B388,'[3]POBLAC SIN ESSALUD CUADRO MANDO'!$G$3:$DY$188,110,0)</f>
        <v>41</v>
      </c>
      <c r="AE388" s="12">
        <f>VLOOKUP($B388,'[3]POBLAC SIN ESSALUD CUADRO MANDO'!$G$3:$DY$188,111,0)</f>
        <v>38</v>
      </c>
      <c r="AF388" s="12">
        <f>VLOOKUP($B388,'[3]POBLAC SIN ESSALUD CUADRO MANDO'!$G$3:$DY$188,112,0)</f>
        <v>36</v>
      </c>
      <c r="AG388" s="12">
        <f>VLOOKUP($B388,'[3]POBLAC SIN ESSALUD CUADRO MANDO'!$G$3:$DY$188,113,0)</f>
        <v>33</v>
      </c>
      <c r="AH388" s="12">
        <f>VLOOKUP($B388,'[3]POBLAC SIN ESSALUD CUADRO MANDO'!$G$3:$DY$188,114,0)</f>
        <v>30</v>
      </c>
      <c r="AI388" s="12">
        <f>VLOOKUP($B388,'[3]POBLAC SIN ESSALUD CUADRO MANDO'!$G$3:$DY$188,115,0)</f>
        <v>26</v>
      </c>
      <c r="AJ388" s="12">
        <f>VLOOKUP($B388,'[3]POBLAC SIN ESSALUD CUADRO MANDO'!$G$3:$DY$188,116,0)</f>
        <v>23</v>
      </c>
      <c r="AK388" s="12">
        <f>VLOOKUP($B388,'[3]POBLAC SIN ESSALUD CUADRO MANDO'!$G$3:$DY$188,117,0)</f>
        <v>19</v>
      </c>
      <c r="AL388" s="12">
        <f>VLOOKUP($B388,'[3]POBLAC SIN ESSALUD CUADRO MANDO'!$G$3:$DY$188,118,0)</f>
        <v>15</v>
      </c>
      <c r="AM388" s="12">
        <f>VLOOKUP($B388,'[3]POBLAC SIN ESSALUD CUADRO MANDO'!$G$3:$DY$188,119,0)</f>
        <v>12</v>
      </c>
      <c r="AN388" s="12">
        <f>VLOOKUP($B388,'[3]POBLAC SIN ESSALUD CUADRO MANDO'!$G$3:$DY$188,120,0)</f>
        <v>10</v>
      </c>
      <c r="AO388" s="12">
        <f>VLOOKUP($B388,'[3]POBLAC SIN ESSALUD CUADRO MANDO'!$G$3:$DY$188,121,0)</f>
        <v>9</v>
      </c>
      <c r="AP388" s="12">
        <f>VLOOKUP($B388,'[3]POBLAC SIN ESSALUD CUADRO MANDO'!$G$3:$DY$188,122,0)</f>
        <v>9</v>
      </c>
      <c r="AQ388" s="74">
        <f>VLOOKUP($B388,'[4]POB-2019'!$K$6:$BD$190,42,0)</f>
        <v>242</v>
      </c>
      <c r="AR388" s="74">
        <f>VLOOKUP($B388,'[4]POB-2019'!$K$6:$BD$190,43,0)</f>
        <v>24</v>
      </c>
      <c r="AS388" s="74">
        <f>VLOOKUP($B388,'[4]POB-2019'!$K$6:$BD$190,44,0)</f>
        <v>23</v>
      </c>
      <c r="AT388" s="74">
        <f>VLOOKUP($B388,'[4]POB-2019'!$K$6:$BD$190,45,0)</f>
        <v>104</v>
      </c>
      <c r="AU388" s="12">
        <f>VLOOKUP($B388,'[3]POBLAC SIN ESSALUD CUADRO MANDO'!$G$3:$DY$188,123,0)</f>
        <v>6</v>
      </c>
    </row>
    <row r="389" spans="1:47" s="23" customFormat="1" ht="12">
      <c r="A389" s="58">
        <v>388</v>
      </c>
      <c r="B389" s="58">
        <v>6855</v>
      </c>
      <c r="C389" s="59" t="s">
        <v>1130</v>
      </c>
      <c r="D389" s="59" t="s">
        <v>723</v>
      </c>
      <c r="E389" s="59" t="s">
        <v>837</v>
      </c>
      <c r="F389" s="59" t="s">
        <v>840</v>
      </c>
      <c r="G389" s="12" t="s">
        <v>266</v>
      </c>
      <c r="H389" s="14">
        <f t="shared" si="105"/>
        <v>6855</v>
      </c>
      <c r="I389" s="14">
        <f t="shared" si="106"/>
        <v>502</v>
      </c>
      <c r="J389" s="12">
        <f>VLOOKUP($B389,'[3]POBLAC SIN ESSALUD CUADRO MANDO'!$G$3:$DY$188,2,0)</f>
        <v>7</v>
      </c>
      <c r="K389" s="12">
        <f>VLOOKUP($B389,'[3]POBLAC SIN ESSALUD CUADRO MANDO'!$G$3:$DY$188,3,0)</f>
        <v>4</v>
      </c>
      <c r="L389" s="12">
        <f>VLOOKUP($B389,'[3]POBLAC SIN ESSALUD CUADRO MANDO'!$G$3:$DY$188,4,0)</f>
        <v>8</v>
      </c>
      <c r="M389" s="12">
        <f>VLOOKUP($B389,'[3]POBLAC SIN ESSALUD CUADRO MANDO'!$G$3:$DY$188,5,0)</f>
        <v>8</v>
      </c>
      <c r="N389" s="12">
        <f>VLOOKUP($B389,'[3]POBLAC SIN ESSALUD CUADRO MANDO'!$G$3:$DY$188,6,0)</f>
        <v>6</v>
      </c>
      <c r="O389" s="12">
        <f>VLOOKUP($B389,'[3]POBLAC SIN ESSALUD CUADRO MANDO'!$G$3:$DY$188,7,0)</f>
        <v>9</v>
      </c>
      <c r="P389" s="12">
        <f>VLOOKUP($B389,'[3]POBLAC SIN ESSALUD CUADRO MANDO'!$G$3:$DY$188,8,0)</f>
        <v>9</v>
      </c>
      <c r="Q389" s="12">
        <f>VLOOKUP($B389,'[3]POBLAC SIN ESSALUD CUADRO MANDO'!$G$3:$DY$188,9,0)</f>
        <v>10</v>
      </c>
      <c r="R389" s="12">
        <f>VLOOKUP($B389,'[3]POBLAC SIN ESSALUD CUADRO MANDO'!$G$3:$DY$188,10,0)</f>
        <v>9</v>
      </c>
      <c r="S389" s="12">
        <f>VLOOKUP($B389,'[3]POBLAC SIN ESSALUD CUADRO MANDO'!$G$3:$DY$188,11,0)</f>
        <v>10</v>
      </c>
      <c r="T389" s="12">
        <f>VLOOKUP($B389,'[3]POBLAC SIN ESSALUD CUADRO MANDO'!$G$3:$DY$188,12,0)</f>
        <v>9</v>
      </c>
      <c r="U389" s="12">
        <f>VLOOKUP($B389,'[3]POBLAC SIN ESSALUD CUADRO MANDO'!$G$3:$DY$188,13,0)</f>
        <v>9</v>
      </c>
      <c r="V389" s="12">
        <f>VLOOKUP($B389,'[3]POBLAC SIN ESSALUD CUADRO MANDO'!$G$3:$DY$188,14,0)</f>
        <v>11</v>
      </c>
      <c r="W389" s="12">
        <f>VLOOKUP($B389,'[3]POBLAC SIN ESSALUD CUADRO MANDO'!$G$3:$DY$188,15,0)</f>
        <v>11</v>
      </c>
      <c r="X389" s="12">
        <f>VLOOKUP($B389,'[3]POBLAC SIN ESSALUD CUADRO MANDO'!$G$3:$DY$188,16,0)</f>
        <v>10</v>
      </c>
      <c r="Y389" s="12">
        <f>VLOOKUP($B389,'[3]POBLAC SIN ESSALUD CUADRO MANDO'!$G$3:$DY$188,17,0)</f>
        <v>10</v>
      </c>
      <c r="Z389" s="12">
        <f>VLOOKUP($B389,'[3]POBLAC SIN ESSALUD CUADRO MANDO'!$G$3:$DY$188,18,0)</f>
        <v>10</v>
      </c>
      <c r="AA389" s="12">
        <f>VLOOKUP($B389,'[3]POBLAC SIN ESSALUD CUADRO MANDO'!$G$3:$DY$188,19,0)</f>
        <v>10</v>
      </c>
      <c r="AB389" s="12">
        <f>VLOOKUP($B389,'[3]POBLAC SIN ESSALUD CUADRO MANDO'!$G$3:$DY$188,20,0)</f>
        <v>10</v>
      </c>
      <c r="AC389" s="12">
        <f>VLOOKUP($B389,'[3]POBLAC SIN ESSALUD CUADRO MANDO'!$G$3:$DY$188,21,0)</f>
        <v>10</v>
      </c>
      <c r="AD389" s="12">
        <f>VLOOKUP($B389,'[3]POBLAC SIN ESSALUD CUADRO MANDO'!$G$3:$DY$188,110,0)</f>
        <v>44</v>
      </c>
      <c r="AE389" s="12">
        <f>VLOOKUP($B389,'[3]POBLAC SIN ESSALUD CUADRO MANDO'!$G$3:$DY$188,111,0)</f>
        <v>40</v>
      </c>
      <c r="AF389" s="12">
        <f>VLOOKUP($B389,'[3]POBLAC SIN ESSALUD CUADRO MANDO'!$G$3:$DY$188,112,0)</f>
        <v>37</v>
      </c>
      <c r="AG389" s="12">
        <f>VLOOKUP($B389,'[3]POBLAC SIN ESSALUD CUADRO MANDO'!$G$3:$DY$188,113,0)</f>
        <v>37</v>
      </c>
      <c r="AH389" s="12">
        <f>VLOOKUP($B389,'[3]POBLAC SIN ESSALUD CUADRO MANDO'!$G$3:$DY$188,114,0)</f>
        <v>33</v>
      </c>
      <c r="AI389" s="12">
        <f>VLOOKUP($B389,'[3]POBLAC SIN ESSALUD CUADRO MANDO'!$G$3:$DY$188,115,0)</f>
        <v>28</v>
      </c>
      <c r="AJ389" s="12">
        <f>VLOOKUP($B389,'[3]POBLAC SIN ESSALUD CUADRO MANDO'!$G$3:$DY$188,116,0)</f>
        <v>23</v>
      </c>
      <c r="AK389" s="12">
        <f>VLOOKUP($B389,'[3]POBLAC SIN ESSALUD CUADRO MANDO'!$G$3:$DY$188,117,0)</f>
        <v>19</v>
      </c>
      <c r="AL389" s="12">
        <f>VLOOKUP($B389,'[3]POBLAC SIN ESSALUD CUADRO MANDO'!$G$3:$DY$188,118,0)</f>
        <v>16</v>
      </c>
      <c r="AM389" s="12">
        <f>VLOOKUP($B389,'[3]POBLAC SIN ESSALUD CUADRO MANDO'!$G$3:$DY$188,119,0)</f>
        <v>14</v>
      </c>
      <c r="AN389" s="12">
        <f>VLOOKUP($B389,'[3]POBLAC SIN ESSALUD CUADRO MANDO'!$G$3:$DY$188,120,0)</f>
        <v>11</v>
      </c>
      <c r="AO389" s="12">
        <f>VLOOKUP($B389,'[3]POBLAC SIN ESSALUD CUADRO MANDO'!$G$3:$DY$188,121,0)</f>
        <v>10</v>
      </c>
      <c r="AP389" s="12">
        <f>VLOOKUP($B389,'[3]POBLAC SIN ESSALUD CUADRO MANDO'!$G$3:$DY$188,122,0)</f>
        <v>10</v>
      </c>
      <c r="AQ389" s="74">
        <f>VLOOKUP($B389,'[4]POB-2019'!$K$6:$BD$190,42,0)</f>
        <v>256</v>
      </c>
      <c r="AR389" s="74">
        <f>VLOOKUP($B389,'[4]POB-2019'!$K$6:$BD$190,43,0)</f>
        <v>26</v>
      </c>
      <c r="AS389" s="74">
        <f>VLOOKUP($B389,'[4]POB-2019'!$K$6:$BD$190,44,0)</f>
        <v>26</v>
      </c>
      <c r="AT389" s="74">
        <f>VLOOKUP($B389,'[4]POB-2019'!$K$6:$BD$190,45,0)</f>
        <v>112</v>
      </c>
      <c r="AU389" s="12">
        <f>VLOOKUP($B389,'[3]POBLAC SIN ESSALUD CUADRO MANDO'!$G$3:$DY$188,123,0)</f>
        <v>6</v>
      </c>
    </row>
    <row r="390" spans="1:47" s="23" customFormat="1" ht="12">
      <c r="A390" s="58">
        <v>389</v>
      </c>
      <c r="B390" s="58">
        <v>6938</v>
      </c>
      <c r="C390" s="59" t="s">
        <v>1130</v>
      </c>
      <c r="D390" s="59" t="s">
        <v>723</v>
      </c>
      <c r="E390" s="59" t="s">
        <v>837</v>
      </c>
      <c r="F390" s="59" t="s">
        <v>841</v>
      </c>
      <c r="G390" s="12" t="s">
        <v>271</v>
      </c>
      <c r="H390" s="14">
        <f t="shared" si="105"/>
        <v>6938</v>
      </c>
      <c r="I390" s="14">
        <f t="shared" si="106"/>
        <v>855</v>
      </c>
      <c r="J390" s="12">
        <f>VLOOKUP($B390,'[3]POBLAC SIN ESSALUD CUADRO MANDO'!$G$3:$DY$188,2,0)</f>
        <v>13</v>
      </c>
      <c r="K390" s="12">
        <f>VLOOKUP($B390,'[3]POBLAC SIN ESSALUD CUADRO MANDO'!$G$3:$DY$188,3,0)</f>
        <v>12</v>
      </c>
      <c r="L390" s="12">
        <f>VLOOKUP($B390,'[3]POBLAC SIN ESSALUD CUADRO MANDO'!$G$3:$DY$188,4,0)</f>
        <v>11</v>
      </c>
      <c r="M390" s="12">
        <f>VLOOKUP($B390,'[3]POBLAC SIN ESSALUD CUADRO MANDO'!$G$3:$DY$188,5,0)</f>
        <v>14</v>
      </c>
      <c r="N390" s="12">
        <f>VLOOKUP($B390,'[3]POBLAC SIN ESSALUD CUADRO MANDO'!$G$3:$DY$188,6,0)</f>
        <v>13</v>
      </c>
      <c r="O390" s="12">
        <f>VLOOKUP($B390,'[3]POBLAC SIN ESSALUD CUADRO MANDO'!$G$3:$DY$188,7,0)</f>
        <v>15</v>
      </c>
      <c r="P390" s="12">
        <f>VLOOKUP($B390,'[3]POBLAC SIN ESSALUD CUADRO MANDO'!$G$3:$DY$188,8,0)</f>
        <v>16</v>
      </c>
      <c r="Q390" s="12">
        <f>VLOOKUP($B390,'[3]POBLAC SIN ESSALUD CUADRO MANDO'!$G$3:$DY$188,9,0)</f>
        <v>16</v>
      </c>
      <c r="R390" s="12">
        <f>VLOOKUP($B390,'[3]POBLAC SIN ESSALUD CUADRO MANDO'!$G$3:$DY$188,10,0)</f>
        <v>15</v>
      </c>
      <c r="S390" s="12">
        <f>VLOOKUP($B390,'[3]POBLAC SIN ESSALUD CUADRO MANDO'!$G$3:$DY$188,11,0)</f>
        <v>16</v>
      </c>
      <c r="T390" s="12">
        <f>VLOOKUP($B390,'[3]POBLAC SIN ESSALUD CUADRO MANDO'!$G$3:$DY$188,12,0)</f>
        <v>16</v>
      </c>
      <c r="U390" s="12">
        <f>VLOOKUP($B390,'[3]POBLAC SIN ESSALUD CUADRO MANDO'!$G$3:$DY$188,13,0)</f>
        <v>16</v>
      </c>
      <c r="V390" s="12">
        <f>VLOOKUP($B390,'[3]POBLAC SIN ESSALUD CUADRO MANDO'!$G$3:$DY$188,14,0)</f>
        <v>18</v>
      </c>
      <c r="W390" s="12">
        <f>VLOOKUP($B390,'[3]POBLAC SIN ESSALUD CUADRO MANDO'!$G$3:$DY$188,15,0)</f>
        <v>19</v>
      </c>
      <c r="X390" s="12">
        <f>VLOOKUP($B390,'[3]POBLAC SIN ESSALUD CUADRO MANDO'!$G$3:$DY$188,16,0)</f>
        <v>17</v>
      </c>
      <c r="Y390" s="12">
        <f>VLOOKUP($B390,'[3]POBLAC SIN ESSALUD CUADRO MANDO'!$G$3:$DY$188,17,0)</f>
        <v>16</v>
      </c>
      <c r="Z390" s="12">
        <f>VLOOKUP($B390,'[3]POBLAC SIN ESSALUD CUADRO MANDO'!$G$3:$DY$188,18,0)</f>
        <v>17</v>
      </c>
      <c r="AA390" s="12">
        <f>VLOOKUP($B390,'[3]POBLAC SIN ESSALUD CUADRO MANDO'!$G$3:$DY$188,19,0)</f>
        <v>16</v>
      </c>
      <c r="AB390" s="12">
        <f>VLOOKUP($B390,'[3]POBLAC SIN ESSALUD CUADRO MANDO'!$G$3:$DY$188,20,0)</f>
        <v>17</v>
      </c>
      <c r="AC390" s="12">
        <f>VLOOKUP($B390,'[3]POBLAC SIN ESSALUD CUADRO MANDO'!$G$3:$DY$188,21,0)</f>
        <v>16</v>
      </c>
      <c r="AD390" s="12">
        <f>VLOOKUP($B390,'[3]POBLAC SIN ESSALUD CUADRO MANDO'!$G$3:$DY$188,110,0)</f>
        <v>75</v>
      </c>
      <c r="AE390" s="12">
        <f>VLOOKUP($B390,'[3]POBLAC SIN ESSALUD CUADRO MANDO'!$G$3:$DY$188,111,0)</f>
        <v>68</v>
      </c>
      <c r="AF390" s="12">
        <f>VLOOKUP($B390,'[3]POBLAC SIN ESSALUD CUADRO MANDO'!$G$3:$DY$188,112,0)</f>
        <v>64</v>
      </c>
      <c r="AG390" s="12">
        <f>VLOOKUP($B390,'[3]POBLAC SIN ESSALUD CUADRO MANDO'!$G$3:$DY$188,113,0)</f>
        <v>63</v>
      </c>
      <c r="AH390" s="12">
        <f>VLOOKUP($B390,'[3]POBLAC SIN ESSALUD CUADRO MANDO'!$G$3:$DY$188,114,0)</f>
        <v>54</v>
      </c>
      <c r="AI390" s="12">
        <f>VLOOKUP($B390,'[3]POBLAC SIN ESSALUD CUADRO MANDO'!$G$3:$DY$188,115,0)</f>
        <v>48</v>
      </c>
      <c r="AJ390" s="12">
        <f>VLOOKUP($B390,'[3]POBLAC SIN ESSALUD CUADRO MANDO'!$G$3:$DY$188,116,0)</f>
        <v>39</v>
      </c>
      <c r="AK390" s="12">
        <f>VLOOKUP($B390,'[3]POBLAC SIN ESSALUD CUADRO MANDO'!$G$3:$DY$188,117,0)</f>
        <v>34</v>
      </c>
      <c r="AL390" s="12">
        <f>VLOOKUP($B390,'[3]POBLAC SIN ESSALUD CUADRO MANDO'!$G$3:$DY$188,118,0)</f>
        <v>27</v>
      </c>
      <c r="AM390" s="12">
        <f>VLOOKUP($B390,'[3]POBLAC SIN ESSALUD CUADRO MANDO'!$G$3:$DY$188,119,0)</f>
        <v>21</v>
      </c>
      <c r="AN390" s="12">
        <f>VLOOKUP($B390,'[3]POBLAC SIN ESSALUD CUADRO MANDO'!$G$3:$DY$188,120,0)</f>
        <v>18</v>
      </c>
      <c r="AO390" s="12">
        <f>VLOOKUP($B390,'[3]POBLAC SIN ESSALUD CUADRO MANDO'!$G$3:$DY$188,121,0)</f>
        <v>15</v>
      </c>
      <c r="AP390" s="12">
        <f>VLOOKUP($B390,'[3]POBLAC SIN ESSALUD CUADRO MANDO'!$G$3:$DY$188,122,0)</f>
        <v>20</v>
      </c>
      <c r="AQ390" s="74">
        <f>VLOOKUP($B390,'[4]POB-2019'!$K$6:$BD$190,42,0)</f>
        <v>436</v>
      </c>
      <c r="AR390" s="74">
        <f>VLOOKUP($B390,'[4]POB-2019'!$K$6:$BD$190,43,0)</f>
        <v>44</v>
      </c>
      <c r="AS390" s="74">
        <f>VLOOKUP($B390,'[4]POB-2019'!$K$6:$BD$190,44,0)</f>
        <v>42</v>
      </c>
      <c r="AT390" s="74">
        <f>VLOOKUP($B390,'[4]POB-2019'!$K$6:$BD$190,45,0)</f>
        <v>190</v>
      </c>
      <c r="AU390" s="12">
        <f>VLOOKUP($B390,'[3]POBLAC SIN ESSALUD CUADRO MANDO'!$G$3:$DY$188,123,0)</f>
        <v>13</v>
      </c>
    </row>
    <row r="391" spans="1:47" s="23" customFormat="1" ht="12">
      <c r="A391" s="58">
        <v>390</v>
      </c>
      <c r="B391" s="58">
        <v>6856</v>
      </c>
      <c r="C391" s="59" t="s">
        <v>1130</v>
      </c>
      <c r="D391" s="59" t="s">
        <v>723</v>
      </c>
      <c r="E391" s="59" t="s">
        <v>837</v>
      </c>
      <c r="F391" s="59" t="s">
        <v>842</v>
      </c>
      <c r="G391" s="12" t="s">
        <v>266</v>
      </c>
      <c r="H391" s="14">
        <f t="shared" si="105"/>
        <v>6856</v>
      </c>
      <c r="I391" s="14">
        <f t="shared" si="106"/>
        <v>1060</v>
      </c>
      <c r="J391" s="12">
        <f>VLOOKUP($B391,'[3]POBLAC SIN ESSALUD CUADRO MANDO'!$G$3:$DY$188,2,0)</f>
        <v>15</v>
      </c>
      <c r="K391" s="12">
        <f>VLOOKUP($B391,'[3]POBLAC SIN ESSALUD CUADRO MANDO'!$G$3:$DY$188,3,0)</f>
        <v>14</v>
      </c>
      <c r="L391" s="12">
        <f>VLOOKUP($B391,'[3]POBLAC SIN ESSALUD CUADRO MANDO'!$G$3:$DY$188,4,0)</f>
        <v>15</v>
      </c>
      <c r="M391" s="12">
        <f>VLOOKUP($B391,'[3]POBLAC SIN ESSALUD CUADRO MANDO'!$G$3:$DY$188,5,0)</f>
        <v>17</v>
      </c>
      <c r="N391" s="12">
        <f>VLOOKUP($B391,'[3]POBLAC SIN ESSALUD CUADRO MANDO'!$G$3:$DY$188,6,0)</f>
        <v>28</v>
      </c>
      <c r="O391" s="12">
        <f>VLOOKUP($B391,'[3]POBLAC SIN ESSALUD CUADRO MANDO'!$G$3:$DY$188,7,0)</f>
        <v>19</v>
      </c>
      <c r="P391" s="12">
        <f>VLOOKUP($B391,'[3]POBLAC SIN ESSALUD CUADRO MANDO'!$G$3:$DY$188,8,0)</f>
        <v>19</v>
      </c>
      <c r="Q391" s="12">
        <f>VLOOKUP($B391,'[3]POBLAC SIN ESSALUD CUADRO MANDO'!$G$3:$DY$188,9,0)</f>
        <v>20</v>
      </c>
      <c r="R391" s="12">
        <f>VLOOKUP($B391,'[3]POBLAC SIN ESSALUD CUADRO MANDO'!$G$3:$DY$188,10,0)</f>
        <v>19</v>
      </c>
      <c r="S391" s="12">
        <f>VLOOKUP($B391,'[3]POBLAC SIN ESSALUD CUADRO MANDO'!$G$3:$DY$188,11,0)</f>
        <v>20</v>
      </c>
      <c r="T391" s="12">
        <f>VLOOKUP($B391,'[3]POBLAC SIN ESSALUD CUADRO MANDO'!$G$3:$DY$188,12,0)</f>
        <v>19</v>
      </c>
      <c r="U391" s="12">
        <f>VLOOKUP($B391,'[3]POBLAC SIN ESSALUD CUADRO MANDO'!$G$3:$DY$188,13,0)</f>
        <v>19</v>
      </c>
      <c r="V391" s="12">
        <f>VLOOKUP($B391,'[3]POBLAC SIN ESSALUD CUADRO MANDO'!$G$3:$DY$188,14,0)</f>
        <v>22</v>
      </c>
      <c r="W391" s="12">
        <f>VLOOKUP($B391,'[3]POBLAC SIN ESSALUD CUADRO MANDO'!$G$3:$DY$188,15,0)</f>
        <v>23</v>
      </c>
      <c r="X391" s="12">
        <f>VLOOKUP($B391,'[3]POBLAC SIN ESSALUD CUADRO MANDO'!$G$3:$DY$188,16,0)</f>
        <v>21</v>
      </c>
      <c r="Y391" s="12">
        <f>VLOOKUP($B391,'[3]POBLAC SIN ESSALUD CUADRO MANDO'!$G$3:$DY$188,17,0)</f>
        <v>20</v>
      </c>
      <c r="Z391" s="12">
        <f>VLOOKUP($B391,'[3]POBLAC SIN ESSALUD CUADRO MANDO'!$G$3:$DY$188,18,0)</f>
        <v>20</v>
      </c>
      <c r="AA391" s="12">
        <f>VLOOKUP($B391,'[3]POBLAC SIN ESSALUD CUADRO MANDO'!$G$3:$DY$188,19,0)</f>
        <v>20</v>
      </c>
      <c r="AB391" s="12">
        <f>VLOOKUP($B391,'[3]POBLAC SIN ESSALUD CUADRO MANDO'!$G$3:$DY$188,20,0)</f>
        <v>21</v>
      </c>
      <c r="AC391" s="12">
        <f>VLOOKUP($B391,'[3]POBLAC SIN ESSALUD CUADRO MANDO'!$G$3:$DY$188,21,0)</f>
        <v>20</v>
      </c>
      <c r="AD391" s="12">
        <f>VLOOKUP($B391,'[3]POBLAC SIN ESSALUD CUADRO MANDO'!$G$3:$DY$188,110,0)</f>
        <v>91</v>
      </c>
      <c r="AE391" s="12">
        <f>VLOOKUP($B391,'[3]POBLAC SIN ESSALUD CUADRO MANDO'!$G$3:$DY$188,111,0)</f>
        <v>84</v>
      </c>
      <c r="AF391" s="12">
        <f>VLOOKUP($B391,'[3]POBLAC SIN ESSALUD CUADRO MANDO'!$G$3:$DY$188,112,0)</f>
        <v>78</v>
      </c>
      <c r="AG391" s="12">
        <f>VLOOKUP($B391,'[3]POBLAC SIN ESSALUD CUADRO MANDO'!$G$3:$DY$188,113,0)</f>
        <v>76</v>
      </c>
      <c r="AH391" s="12">
        <f>VLOOKUP($B391,'[3]POBLAC SIN ESSALUD CUADRO MANDO'!$G$3:$DY$188,114,0)</f>
        <v>67</v>
      </c>
      <c r="AI391" s="12">
        <f>VLOOKUP($B391,'[3]POBLAC SIN ESSALUD CUADRO MANDO'!$G$3:$DY$188,115,0)</f>
        <v>58</v>
      </c>
      <c r="AJ391" s="12">
        <f>VLOOKUP($B391,'[3]POBLAC SIN ESSALUD CUADRO MANDO'!$G$3:$DY$188,116,0)</f>
        <v>49</v>
      </c>
      <c r="AK391" s="12">
        <f>VLOOKUP($B391,'[3]POBLAC SIN ESSALUD CUADRO MANDO'!$G$3:$DY$188,117,0)</f>
        <v>40</v>
      </c>
      <c r="AL391" s="12">
        <f>VLOOKUP($B391,'[3]POBLAC SIN ESSALUD CUADRO MANDO'!$G$3:$DY$188,118,0)</f>
        <v>34</v>
      </c>
      <c r="AM391" s="12">
        <f>VLOOKUP($B391,'[3]POBLAC SIN ESSALUD CUADRO MANDO'!$G$3:$DY$188,119,0)</f>
        <v>26</v>
      </c>
      <c r="AN391" s="12">
        <f>VLOOKUP($B391,'[3]POBLAC SIN ESSALUD CUADRO MANDO'!$G$3:$DY$188,120,0)</f>
        <v>23</v>
      </c>
      <c r="AO391" s="12">
        <f>VLOOKUP($B391,'[3]POBLAC SIN ESSALUD CUADRO MANDO'!$G$3:$DY$188,121,0)</f>
        <v>19</v>
      </c>
      <c r="AP391" s="12">
        <f>VLOOKUP($B391,'[3]POBLAC SIN ESSALUD CUADRO MANDO'!$G$3:$DY$188,122,0)</f>
        <v>24</v>
      </c>
      <c r="AQ391" s="74">
        <f>VLOOKUP($B391,'[4]POB-2019'!$K$6:$BD$190,42,0)</f>
        <v>541</v>
      </c>
      <c r="AR391" s="74">
        <f>VLOOKUP($B391,'[4]POB-2019'!$K$6:$BD$190,43,0)</f>
        <v>53</v>
      </c>
      <c r="AS391" s="74">
        <f>VLOOKUP($B391,'[4]POB-2019'!$K$6:$BD$190,44,0)</f>
        <v>52</v>
      </c>
      <c r="AT391" s="74">
        <f>VLOOKUP($B391,'[4]POB-2019'!$K$6:$BD$190,45,0)</f>
        <v>232</v>
      </c>
      <c r="AU391" s="12">
        <f>VLOOKUP($B391,'[3]POBLAC SIN ESSALUD CUADRO MANDO'!$G$3:$DY$188,123,0)</f>
        <v>15</v>
      </c>
    </row>
    <row r="392" spans="1:47" s="23" customFormat="1" ht="12">
      <c r="A392" s="58">
        <v>391</v>
      </c>
      <c r="B392" s="58">
        <v>6850</v>
      </c>
      <c r="C392" s="59" t="s">
        <v>1130</v>
      </c>
      <c r="D392" s="59" t="s">
        <v>723</v>
      </c>
      <c r="E392" s="59" t="s">
        <v>837</v>
      </c>
      <c r="F392" s="59" t="s">
        <v>843</v>
      </c>
      <c r="G392" s="12" t="s">
        <v>266</v>
      </c>
      <c r="H392" s="14">
        <f t="shared" si="105"/>
        <v>6850</v>
      </c>
      <c r="I392" s="14">
        <f t="shared" si="106"/>
        <v>713</v>
      </c>
      <c r="J392" s="12">
        <f>VLOOKUP($B392,'[3]POBLAC SIN ESSALUD CUADRO MANDO'!$G$3:$DY$188,2,0)</f>
        <v>10</v>
      </c>
      <c r="K392" s="12">
        <f>VLOOKUP($B392,'[3]POBLAC SIN ESSALUD CUADRO MANDO'!$G$3:$DY$188,3,0)</f>
        <v>12</v>
      </c>
      <c r="L392" s="12">
        <f>VLOOKUP($B392,'[3]POBLAC SIN ESSALUD CUADRO MANDO'!$G$3:$DY$188,4,0)</f>
        <v>9</v>
      </c>
      <c r="M392" s="12">
        <f>VLOOKUP($B392,'[3]POBLAC SIN ESSALUD CUADRO MANDO'!$G$3:$DY$188,5,0)</f>
        <v>11</v>
      </c>
      <c r="N392" s="12">
        <f>VLOOKUP($B392,'[3]POBLAC SIN ESSALUD CUADRO MANDO'!$G$3:$DY$188,6,0)</f>
        <v>11</v>
      </c>
      <c r="O392" s="12">
        <f>VLOOKUP($B392,'[3]POBLAC SIN ESSALUD CUADRO MANDO'!$G$3:$DY$188,7,0)</f>
        <v>13</v>
      </c>
      <c r="P392" s="12">
        <f>VLOOKUP($B392,'[3]POBLAC SIN ESSALUD CUADRO MANDO'!$G$3:$DY$188,8,0)</f>
        <v>13</v>
      </c>
      <c r="Q392" s="12">
        <f>VLOOKUP($B392,'[3]POBLAC SIN ESSALUD CUADRO MANDO'!$G$3:$DY$188,9,0)</f>
        <v>14</v>
      </c>
      <c r="R392" s="12">
        <f>VLOOKUP($B392,'[3]POBLAC SIN ESSALUD CUADRO MANDO'!$G$3:$DY$188,10,0)</f>
        <v>13</v>
      </c>
      <c r="S392" s="12">
        <f>VLOOKUP($B392,'[3]POBLAC SIN ESSALUD CUADRO MANDO'!$G$3:$DY$188,11,0)</f>
        <v>13</v>
      </c>
      <c r="T392" s="12">
        <f>VLOOKUP($B392,'[3]POBLAC SIN ESSALUD CUADRO MANDO'!$G$3:$DY$188,12,0)</f>
        <v>13</v>
      </c>
      <c r="U392" s="12">
        <f>VLOOKUP($B392,'[3]POBLAC SIN ESSALUD CUADRO MANDO'!$G$3:$DY$188,13,0)</f>
        <v>13</v>
      </c>
      <c r="V392" s="12">
        <f>VLOOKUP($B392,'[3]POBLAC SIN ESSALUD CUADRO MANDO'!$G$3:$DY$188,14,0)</f>
        <v>15</v>
      </c>
      <c r="W392" s="12">
        <f>VLOOKUP($B392,'[3]POBLAC SIN ESSALUD CUADRO MANDO'!$G$3:$DY$188,15,0)</f>
        <v>15</v>
      </c>
      <c r="X392" s="12">
        <f>VLOOKUP($B392,'[3]POBLAC SIN ESSALUD CUADRO MANDO'!$G$3:$DY$188,16,0)</f>
        <v>14</v>
      </c>
      <c r="Y392" s="12">
        <f>VLOOKUP($B392,'[3]POBLAC SIN ESSALUD CUADRO MANDO'!$G$3:$DY$188,17,0)</f>
        <v>14</v>
      </c>
      <c r="Z392" s="12">
        <f>VLOOKUP($B392,'[3]POBLAC SIN ESSALUD CUADRO MANDO'!$G$3:$DY$188,18,0)</f>
        <v>14</v>
      </c>
      <c r="AA392" s="12">
        <f>VLOOKUP($B392,'[3]POBLAC SIN ESSALUD CUADRO MANDO'!$G$3:$DY$188,19,0)</f>
        <v>14</v>
      </c>
      <c r="AB392" s="12">
        <f>VLOOKUP($B392,'[3]POBLAC SIN ESSALUD CUADRO MANDO'!$G$3:$DY$188,20,0)</f>
        <v>14</v>
      </c>
      <c r="AC392" s="12">
        <f>VLOOKUP($B392,'[3]POBLAC SIN ESSALUD CUADRO MANDO'!$G$3:$DY$188,21,0)</f>
        <v>13</v>
      </c>
      <c r="AD392" s="12">
        <f>VLOOKUP($B392,'[3]POBLAC SIN ESSALUD CUADRO MANDO'!$G$3:$DY$188,110,0)</f>
        <v>62</v>
      </c>
      <c r="AE392" s="12">
        <f>VLOOKUP($B392,'[3]POBLAC SIN ESSALUD CUADRO MANDO'!$G$3:$DY$188,111,0)</f>
        <v>57</v>
      </c>
      <c r="AF392" s="12">
        <f>VLOOKUP($B392,'[3]POBLAC SIN ESSALUD CUADRO MANDO'!$G$3:$DY$188,112,0)</f>
        <v>52</v>
      </c>
      <c r="AG392" s="12">
        <f>VLOOKUP($B392,'[3]POBLAC SIN ESSALUD CUADRO MANDO'!$G$3:$DY$188,113,0)</f>
        <v>52</v>
      </c>
      <c r="AH392" s="12">
        <f>VLOOKUP($B392,'[3]POBLAC SIN ESSALUD CUADRO MANDO'!$G$3:$DY$188,114,0)</f>
        <v>45</v>
      </c>
      <c r="AI392" s="12">
        <f>VLOOKUP($B392,'[3]POBLAC SIN ESSALUD CUADRO MANDO'!$G$3:$DY$188,115,0)</f>
        <v>39</v>
      </c>
      <c r="AJ392" s="12">
        <f>VLOOKUP($B392,'[3]POBLAC SIN ESSALUD CUADRO MANDO'!$G$3:$DY$188,116,0)</f>
        <v>33</v>
      </c>
      <c r="AK392" s="12">
        <f>VLOOKUP($B392,'[3]POBLAC SIN ESSALUD CUADRO MANDO'!$G$3:$DY$188,117,0)</f>
        <v>27</v>
      </c>
      <c r="AL392" s="12">
        <f>VLOOKUP($B392,'[3]POBLAC SIN ESSALUD CUADRO MANDO'!$G$3:$DY$188,118,0)</f>
        <v>23</v>
      </c>
      <c r="AM392" s="12">
        <f>VLOOKUP($B392,'[3]POBLAC SIN ESSALUD CUADRO MANDO'!$G$3:$DY$188,119,0)</f>
        <v>18</v>
      </c>
      <c r="AN392" s="12">
        <f>VLOOKUP($B392,'[3]POBLAC SIN ESSALUD CUADRO MANDO'!$G$3:$DY$188,120,0)</f>
        <v>16</v>
      </c>
      <c r="AO392" s="12">
        <f>VLOOKUP($B392,'[3]POBLAC SIN ESSALUD CUADRO MANDO'!$G$3:$DY$188,121,0)</f>
        <v>14</v>
      </c>
      <c r="AP392" s="12">
        <f>VLOOKUP($B392,'[3]POBLAC SIN ESSALUD CUADRO MANDO'!$G$3:$DY$188,122,0)</f>
        <v>17</v>
      </c>
      <c r="AQ392" s="74">
        <f>VLOOKUP($B392,'[4]POB-2019'!$K$6:$BD$190,42,0)</f>
        <v>364</v>
      </c>
      <c r="AR392" s="74">
        <f>VLOOKUP($B392,'[4]POB-2019'!$K$6:$BD$190,43,0)</f>
        <v>36</v>
      </c>
      <c r="AS392" s="74">
        <f>VLOOKUP($B392,'[4]POB-2019'!$K$6:$BD$190,44,0)</f>
        <v>35</v>
      </c>
      <c r="AT392" s="74">
        <f>VLOOKUP($B392,'[4]POB-2019'!$K$6:$BD$190,45,0)</f>
        <v>157</v>
      </c>
      <c r="AU392" s="12">
        <f>VLOOKUP($B392,'[3]POBLAC SIN ESSALUD CUADRO MANDO'!$G$3:$DY$188,123,0)</f>
        <v>10</v>
      </c>
    </row>
    <row r="393" spans="1:47" s="23" customFormat="1" ht="12">
      <c r="A393" s="58">
        <v>392</v>
      </c>
      <c r="B393" s="58">
        <v>7431</v>
      </c>
      <c r="C393" s="59" t="s">
        <v>1130</v>
      </c>
      <c r="D393" s="59" t="s">
        <v>723</v>
      </c>
      <c r="E393" s="59" t="s">
        <v>837</v>
      </c>
      <c r="F393" s="59" t="s">
        <v>844</v>
      </c>
      <c r="G393" s="12" t="s">
        <v>266</v>
      </c>
      <c r="H393" s="14">
        <f t="shared" si="105"/>
        <v>7431</v>
      </c>
      <c r="I393" s="14">
        <f t="shared" si="106"/>
        <v>520</v>
      </c>
      <c r="J393" s="12">
        <f>VLOOKUP($B393,'[3]POBLAC SIN ESSALUD CUADRO MANDO'!$G$3:$DY$188,2,0)</f>
        <v>4</v>
      </c>
      <c r="K393" s="12">
        <f>VLOOKUP($B393,'[3]POBLAC SIN ESSALUD CUADRO MANDO'!$G$3:$DY$188,3,0)</f>
        <v>5</v>
      </c>
      <c r="L393" s="12">
        <f>VLOOKUP($B393,'[3]POBLAC SIN ESSALUD CUADRO MANDO'!$G$3:$DY$188,4,0)</f>
        <v>8</v>
      </c>
      <c r="M393" s="12">
        <f>VLOOKUP($B393,'[3]POBLAC SIN ESSALUD CUADRO MANDO'!$G$3:$DY$188,5,0)</f>
        <v>8</v>
      </c>
      <c r="N393" s="12">
        <f>VLOOKUP($B393,'[3]POBLAC SIN ESSALUD CUADRO MANDO'!$G$3:$DY$188,6,0)</f>
        <v>6</v>
      </c>
      <c r="O393" s="12">
        <f>VLOOKUP($B393,'[3]POBLAC SIN ESSALUD CUADRO MANDO'!$G$3:$DY$188,7,0)</f>
        <v>9</v>
      </c>
      <c r="P393" s="12">
        <f>VLOOKUP($B393,'[3]POBLAC SIN ESSALUD CUADRO MANDO'!$G$3:$DY$188,8,0)</f>
        <v>10</v>
      </c>
      <c r="Q393" s="12">
        <f>VLOOKUP($B393,'[3]POBLAC SIN ESSALUD CUADRO MANDO'!$G$3:$DY$188,9,0)</f>
        <v>10</v>
      </c>
      <c r="R393" s="12">
        <f>VLOOKUP($B393,'[3]POBLAC SIN ESSALUD CUADRO MANDO'!$G$3:$DY$188,10,0)</f>
        <v>10</v>
      </c>
      <c r="S393" s="12">
        <f>VLOOKUP($B393,'[3]POBLAC SIN ESSALUD CUADRO MANDO'!$G$3:$DY$188,11,0)</f>
        <v>10</v>
      </c>
      <c r="T393" s="12">
        <f>VLOOKUP($B393,'[3]POBLAC SIN ESSALUD CUADRO MANDO'!$G$3:$DY$188,12,0)</f>
        <v>10</v>
      </c>
      <c r="U393" s="12">
        <f>VLOOKUP($B393,'[3]POBLAC SIN ESSALUD CUADRO MANDO'!$G$3:$DY$188,13,0)</f>
        <v>10</v>
      </c>
      <c r="V393" s="12">
        <f>VLOOKUP($B393,'[3]POBLAC SIN ESSALUD CUADRO MANDO'!$G$3:$DY$188,14,0)</f>
        <v>11</v>
      </c>
      <c r="W393" s="12">
        <f>VLOOKUP($B393,'[3]POBLAC SIN ESSALUD CUADRO MANDO'!$G$3:$DY$188,15,0)</f>
        <v>11</v>
      </c>
      <c r="X393" s="12">
        <f>VLOOKUP($B393,'[3]POBLAC SIN ESSALUD CUADRO MANDO'!$G$3:$DY$188,16,0)</f>
        <v>10</v>
      </c>
      <c r="Y393" s="12">
        <f>VLOOKUP($B393,'[3]POBLAC SIN ESSALUD CUADRO MANDO'!$G$3:$DY$188,17,0)</f>
        <v>10</v>
      </c>
      <c r="Z393" s="12">
        <f>VLOOKUP($B393,'[3]POBLAC SIN ESSALUD CUADRO MANDO'!$G$3:$DY$188,18,0)</f>
        <v>10</v>
      </c>
      <c r="AA393" s="12">
        <f>VLOOKUP($B393,'[3]POBLAC SIN ESSALUD CUADRO MANDO'!$G$3:$DY$188,19,0)</f>
        <v>10</v>
      </c>
      <c r="AB393" s="12">
        <f>VLOOKUP($B393,'[3]POBLAC SIN ESSALUD CUADRO MANDO'!$G$3:$DY$188,20,0)</f>
        <v>11</v>
      </c>
      <c r="AC393" s="12">
        <f>VLOOKUP($B393,'[3]POBLAC SIN ESSALUD CUADRO MANDO'!$G$3:$DY$188,21,0)</f>
        <v>10</v>
      </c>
      <c r="AD393" s="12">
        <f>VLOOKUP($B393,'[3]POBLAC SIN ESSALUD CUADRO MANDO'!$G$3:$DY$188,110,0)</f>
        <v>47</v>
      </c>
      <c r="AE393" s="12">
        <f>VLOOKUP($B393,'[3]POBLAC SIN ESSALUD CUADRO MANDO'!$G$3:$DY$188,111,0)</f>
        <v>42</v>
      </c>
      <c r="AF393" s="12">
        <f>VLOOKUP($B393,'[3]POBLAC SIN ESSALUD CUADRO MANDO'!$G$3:$DY$188,112,0)</f>
        <v>41</v>
      </c>
      <c r="AG393" s="12">
        <f>VLOOKUP($B393,'[3]POBLAC SIN ESSALUD CUADRO MANDO'!$G$3:$DY$188,113,0)</f>
        <v>38</v>
      </c>
      <c r="AH393" s="12">
        <f>VLOOKUP($B393,'[3]POBLAC SIN ESSALUD CUADRO MANDO'!$G$3:$DY$188,114,0)</f>
        <v>33</v>
      </c>
      <c r="AI393" s="12">
        <f>VLOOKUP($B393,'[3]POBLAC SIN ESSALUD CUADRO MANDO'!$G$3:$DY$188,115,0)</f>
        <v>29</v>
      </c>
      <c r="AJ393" s="12">
        <f>VLOOKUP($B393,'[3]POBLAC SIN ESSALUD CUADRO MANDO'!$G$3:$DY$188,116,0)</f>
        <v>26</v>
      </c>
      <c r="AK393" s="12">
        <f>VLOOKUP($B393,'[3]POBLAC SIN ESSALUD CUADRO MANDO'!$G$3:$DY$188,117,0)</f>
        <v>20</v>
      </c>
      <c r="AL393" s="12">
        <f>VLOOKUP($B393,'[3]POBLAC SIN ESSALUD CUADRO MANDO'!$G$3:$DY$188,118,0)</f>
        <v>16</v>
      </c>
      <c r="AM393" s="12">
        <f>VLOOKUP($B393,'[3]POBLAC SIN ESSALUD CUADRO MANDO'!$G$3:$DY$188,119,0)</f>
        <v>14</v>
      </c>
      <c r="AN393" s="12">
        <f>VLOOKUP($B393,'[3]POBLAC SIN ESSALUD CUADRO MANDO'!$G$3:$DY$188,120,0)</f>
        <v>11</v>
      </c>
      <c r="AO393" s="12">
        <f>VLOOKUP($B393,'[3]POBLAC SIN ESSALUD CUADRO MANDO'!$G$3:$DY$188,121,0)</f>
        <v>10</v>
      </c>
      <c r="AP393" s="12">
        <f>VLOOKUP($B393,'[3]POBLAC SIN ESSALUD CUADRO MANDO'!$G$3:$DY$188,122,0)</f>
        <v>10</v>
      </c>
      <c r="AQ393" s="74">
        <f>VLOOKUP($B393,'[4]POB-2019'!$K$6:$BD$190,42,0)</f>
        <v>265</v>
      </c>
      <c r="AR393" s="74">
        <f>VLOOKUP($B393,'[4]POB-2019'!$K$6:$BD$190,43,0)</f>
        <v>27</v>
      </c>
      <c r="AS393" s="74">
        <f>VLOOKUP($B393,'[4]POB-2019'!$K$6:$BD$190,44,0)</f>
        <v>26</v>
      </c>
      <c r="AT393" s="74">
        <f>VLOOKUP($B393,'[4]POB-2019'!$K$6:$BD$190,45,0)</f>
        <v>117</v>
      </c>
      <c r="AU393" s="12">
        <f>VLOOKUP($B393,'[3]POBLAC SIN ESSALUD CUADRO MANDO'!$G$3:$DY$188,123,0)</f>
        <v>4</v>
      </c>
    </row>
    <row r="394" spans="1:47" s="23" customFormat="1" ht="12">
      <c r="A394" s="58">
        <v>393</v>
      </c>
      <c r="B394" s="58">
        <v>4983</v>
      </c>
      <c r="C394" s="59" t="s">
        <v>1130</v>
      </c>
      <c r="D394" s="59" t="s">
        <v>723</v>
      </c>
      <c r="E394" s="59" t="s">
        <v>837</v>
      </c>
      <c r="F394" s="59" t="s">
        <v>845</v>
      </c>
      <c r="G394" s="12" t="s">
        <v>271</v>
      </c>
      <c r="H394" s="14">
        <f t="shared" si="105"/>
        <v>4983</v>
      </c>
      <c r="I394" s="14">
        <f t="shared" si="106"/>
        <v>814</v>
      </c>
      <c r="J394" s="12">
        <f>VLOOKUP($B394,'[3]POBLAC SIN ESSALUD CUADRO MANDO'!$G$3:$DY$188,2,0)</f>
        <v>10</v>
      </c>
      <c r="K394" s="12">
        <f>VLOOKUP($B394,'[3]POBLAC SIN ESSALUD CUADRO MANDO'!$G$3:$DY$188,3,0)</f>
        <v>12</v>
      </c>
      <c r="L394" s="12">
        <f>VLOOKUP($B394,'[3]POBLAC SIN ESSALUD CUADRO MANDO'!$G$3:$DY$188,4,0)</f>
        <v>10</v>
      </c>
      <c r="M394" s="12">
        <f>VLOOKUP($B394,'[3]POBLAC SIN ESSALUD CUADRO MANDO'!$G$3:$DY$188,5,0)</f>
        <v>13</v>
      </c>
      <c r="N394" s="12">
        <f>VLOOKUP($B394,'[3]POBLAC SIN ESSALUD CUADRO MANDO'!$G$3:$DY$188,6,0)</f>
        <v>17</v>
      </c>
      <c r="O394" s="12">
        <f>VLOOKUP($B394,'[3]POBLAC SIN ESSALUD CUADRO MANDO'!$G$3:$DY$188,7,0)</f>
        <v>14</v>
      </c>
      <c r="P394" s="12">
        <f>VLOOKUP($B394,'[3]POBLAC SIN ESSALUD CUADRO MANDO'!$G$3:$DY$188,8,0)</f>
        <v>15</v>
      </c>
      <c r="Q394" s="12">
        <f>VLOOKUP($B394,'[3]POBLAC SIN ESSALUD CUADRO MANDO'!$G$3:$DY$188,9,0)</f>
        <v>16</v>
      </c>
      <c r="R394" s="12">
        <f>VLOOKUP($B394,'[3]POBLAC SIN ESSALUD CUADRO MANDO'!$G$3:$DY$188,10,0)</f>
        <v>15</v>
      </c>
      <c r="S394" s="12">
        <f>VLOOKUP($B394,'[3]POBLAC SIN ESSALUD CUADRO MANDO'!$G$3:$DY$188,11,0)</f>
        <v>15</v>
      </c>
      <c r="T394" s="12">
        <f>VLOOKUP($B394,'[3]POBLAC SIN ESSALUD CUADRO MANDO'!$G$3:$DY$188,12,0)</f>
        <v>15</v>
      </c>
      <c r="U394" s="12">
        <f>VLOOKUP($B394,'[3]POBLAC SIN ESSALUD CUADRO MANDO'!$G$3:$DY$188,13,0)</f>
        <v>15</v>
      </c>
      <c r="V394" s="12">
        <f>VLOOKUP($B394,'[3]POBLAC SIN ESSALUD CUADRO MANDO'!$G$3:$DY$188,14,0)</f>
        <v>17</v>
      </c>
      <c r="W394" s="12">
        <f>VLOOKUP($B394,'[3]POBLAC SIN ESSALUD CUADRO MANDO'!$G$3:$DY$188,15,0)</f>
        <v>18</v>
      </c>
      <c r="X394" s="12">
        <f>VLOOKUP($B394,'[3]POBLAC SIN ESSALUD CUADRO MANDO'!$G$3:$DY$188,16,0)</f>
        <v>16</v>
      </c>
      <c r="Y394" s="12">
        <f>VLOOKUP($B394,'[3]POBLAC SIN ESSALUD CUADRO MANDO'!$G$3:$DY$188,17,0)</f>
        <v>16</v>
      </c>
      <c r="Z394" s="12">
        <f>VLOOKUP($B394,'[3]POBLAC SIN ESSALUD CUADRO MANDO'!$G$3:$DY$188,18,0)</f>
        <v>16</v>
      </c>
      <c r="AA394" s="12">
        <f>VLOOKUP($B394,'[3]POBLAC SIN ESSALUD CUADRO MANDO'!$G$3:$DY$188,19,0)</f>
        <v>15</v>
      </c>
      <c r="AB394" s="12">
        <f>VLOOKUP($B394,'[3]POBLAC SIN ESSALUD CUADRO MANDO'!$G$3:$DY$188,20,0)</f>
        <v>16</v>
      </c>
      <c r="AC394" s="12">
        <f>VLOOKUP($B394,'[3]POBLAC SIN ESSALUD CUADRO MANDO'!$G$3:$DY$188,21,0)</f>
        <v>15</v>
      </c>
      <c r="AD394" s="12">
        <f>VLOOKUP($B394,'[3]POBLAC SIN ESSALUD CUADRO MANDO'!$G$3:$DY$188,110,0)</f>
        <v>71</v>
      </c>
      <c r="AE394" s="12">
        <f>VLOOKUP($B394,'[3]POBLAC SIN ESSALUD CUADRO MANDO'!$G$3:$DY$188,111,0)</f>
        <v>63</v>
      </c>
      <c r="AF394" s="12">
        <f>VLOOKUP($B394,'[3]POBLAC SIN ESSALUD CUADRO MANDO'!$G$3:$DY$188,112,0)</f>
        <v>61</v>
      </c>
      <c r="AG394" s="12">
        <f>VLOOKUP($B394,'[3]POBLAC SIN ESSALUD CUADRO MANDO'!$G$3:$DY$188,113,0)</f>
        <v>59</v>
      </c>
      <c r="AH394" s="12">
        <f>VLOOKUP($B394,'[3]POBLAC SIN ESSALUD CUADRO MANDO'!$G$3:$DY$188,114,0)</f>
        <v>53</v>
      </c>
      <c r="AI394" s="12">
        <f>VLOOKUP($B394,'[3]POBLAC SIN ESSALUD CUADRO MANDO'!$G$3:$DY$188,115,0)</f>
        <v>45</v>
      </c>
      <c r="AJ394" s="12">
        <f>VLOOKUP($B394,'[3]POBLAC SIN ESSALUD CUADRO MANDO'!$G$3:$DY$188,116,0)</f>
        <v>38</v>
      </c>
      <c r="AK394" s="12">
        <f>VLOOKUP($B394,'[3]POBLAC SIN ESSALUD CUADRO MANDO'!$G$3:$DY$188,117,0)</f>
        <v>30</v>
      </c>
      <c r="AL394" s="12">
        <f>VLOOKUP($B394,'[3]POBLAC SIN ESSALUD CUADRO MANDO'!$G$3:$DY$188,118,0)</f>
        <v>26</v>
      </c>
      <c r="AM394" s="12">
        <f>VLOOKUP($B394,'[3]POBLAC SIN ESSALUD CUADRO MANDO'!$G$3:$DY$188,119,0)</f>
        <v>21</v>
      </c>
      <c r="AN394" s="12">
        <f>VLOOKUP($B394,'[3]POBLAC SIN ESSALUD CUADRO MANDO'!$G$3:$DY$188,120,0)</f>
        <v>18</v>
      </c>
      <c r="AO394" s="12">
        <f>VLOOKUP($B394,'[3]POBLAC SIN ESSALUD CUADRO MANDO'!$G$3:$DY$188,121,0)</f>
        <v>14</v>
      </c>
      <c r="AP394" s="12">
        <f>VLOOKUP($B394,'[3]POBLAC SIN ESSALUD CUADRO MANDO'!$G$3:$DY$188,122,0)</f>
        <v>19</v>
      </c>
      <c r="AQ394" s="74">
        <f>VLOOKUP($B394,'[4]POB-2019'!$K$6:$BD$190,42,0)</f>
        <v>415</v>
      </c>
      <c r="AR394" s="74">
        <f>VLOOKUP($B394,'[4]POB-2019'!$K$6:$BD$190,43,0)</f>
        <v>41</v>
      </c>
      <c r="AS394" s="74">
        <f>VLOOKUP($B394,'[4]POB-2019'!$K$6:$BD$190,44,0)</f>
        <v>40</v>
      </c>
      <c r="AT394" s="74">
        <f>VLOOKUP($B394,'[4]POB-2019'!$K$6:$BD$190,45,0)</f>
        <v>180</v>
      </c>
      <c r="AU394" s="12">
        <f>VLOOKUP($B394,'[3]POBLAC SIN ESSALUD CUADRO MANDO'!$G$3:$DY$188,123,0)</f>
        <v>10</v>
      </c>
    </row>
    <row r="395" spans="1:47" s="23" customFormat="1" ht="12">
      <c r="A395" s="58">
        <v>394</v>
      </c>
      <c r="B395" s="58">
        <v>4998</v>
      </c>
      <c r="C395" s="59" t="s">
        <v>1130</v>
      </c>
      <c r="D395" s="59" t="s">
        <v>723</v>
      </c>
      <c r="E395" s="59" t="s">
        <v>837</v>
      </c>
      <c r="F395" s="59" t="s">
        <v>846</v>
      </c>
      <c r="G395" s="12" t="s">
        <v>266</v>
      </c>
      <c r="H395" s="14">
        <f t="shared" si="105"/>
        <v>4998</v>
      </c>
      <c r="I395" s="14">
        <f t="shared" si="106"/>
        <v>656</v>
      </c>
      <c r="J395" s="12">
        <f>VLOOKUP($B395,'[3]POBLAC SIN ESSALUD CUADRO MANDO'!$G$3:$DY$188,2,0)</f>
        <v>10</v>
      </c>
      <c r="K395" s="12">
        <f>VLOOKUP($B395,'[3]POBLAC SIN ESSALUD CUADRO MANDO'!$G$3:$DY$188,3,0)</f>
        <v>10</v>
      </c>
      <c r="L395" s="12">
        <f>VLOOKUP($B395,'[3]POBLAC SIN ESSALUD CUADRO MANDO'!$G$3:$DY$188,4,0)</f>
        <v>8</v>
      </c>
      <c r="M395" s="12">
        <f>VLOOKUP($B395,'[3]POBLAC SIN ESSALUD CUADRO MANDO'!$G$3:$DY$188,5,0)</f>
        <v>10</v>
      </c>
      <c r="N395" s="12">
        <f>VLOOKUP($B395,'[3]POBLAC SIN ESSALUD CUADRO MANDO'!$G$3:$DY$188,6,0)</f>
        <v>10</v>
      </c>
      <c r="O395" s="12">
        <f>VLOOKUP($B395,'[3]POBLAC SIN ESSALUD CUADRO MANDO'!$G$3:$DY$188,7,0)</f>
        <v>12</v>
      </c>
      <c r="P395" s="12">
        <f>VLOOKUP($B395,'[3]POBLAC SIN ESSALUD CUADRO MANDO'!$G$3:$DY$188,8,0)</f>
        <v>12</v>
      </c>
      <c r="Q395" s="12">
        <f>VLOOKUP($B395,'[3]POBLAC SIN ESSALUD CUADRO MANDO'!$G$3:$DY$188,9,0)</f>
        <v>13</v>
      </c>
      <c r="R395" s="12">
        <f>VLOOKUP($B395,'[3]POBLAC SIN ESSALUD CUADRO MANDO'!$G$3:$DY$188,10,0)</f>
        <v>12</v>
      </c>
      <c r="S395" s="12">
        <f>VLOOKUP($B395,'[3]POBLAC SIN ESSALUD CUADRO MANDO'!$G$3:$DY$188,11,0)</f>
        <v>12</v>
      </c>
      <c r="T395" s="12">
        <f>VLOOKUP($B395,'[3]POBLAC SIN ESSALUD CUADRO MANDO'!$G$3:$DY$188,12,0)</f>
        <v>12</v>
      </c>
      <c r="U395" s="12">
        <f>VLOOKUP($B395,'[3]POBLAC SIN ESSALUD CUADRO MANDO'!$G$3:$DY$188,13,0)</f>
        <v>12</v>
      </c>
      <c r="V395" s="12">
        <f>VLOOKUP($B395,'[3]POBLAC SIN ESSALUD CUADRO MANDO'!$G$3:$DY$188,14,0)</f>
        <v>14</v>
      </c>
      <c r="W395" s="12">
        <f>VLOOKUP($B395,'[3]POBLAC SIN ESSALUD CUADRO MANDO'!$G$3:$DY$188,15,0)</f>
        <v>14</v>
      </c>
      <c r="X395" s="12">
        <f>VLOOKUP($B395,'[3]POBLAC SIN ESSALUD CUADRO MANDO'!$G$3:$DY$188,16,0)</f>
        <v>13</v>
      </c>
      <c r="Y395" s="12">
        <f>VLOOKUP($B395,'[3]POBLAC SIN ESSALUD CUADRO MANDO'!$G$3:$DY$188,17,0)</f>
        <v>13</v>
      </c>
      <c r="Z395" s="12">
        <f>VLOOKUP($B395,'[3]POBLAC SIN ESSALUD CUADRO MANDO'!$G$3:$DY$188,18,0)</f>
        <v>13</v>
      </c>
      <c r="AA395" s="12">
        <f>VLOOKUP($B395,'[3]POBLAC SIN ESSALUD CUADRO MANDO'!$G$3:$DY$188,19,0)</f>
        <v>12</v>
      </c>
      <c r="AB395" s="12">
        <f>VLOOKUP($B395,'[3]POBLAC SIN ESSALUD CUADRO MANDO'!$G$3:$DY$188,20,0)</f>
        <v>13</v>
      </c>
      <c r="AC395" s="12">
        <f>VLOOKUP($B395,'[3]POBLAC SIN ESSALUD CUADRO MANDO'!$G$3:$DY$188,21,0)</f>
        <v>12</v>
      </c>
      <c r="AD395" s="12">
        <f>VLOOKUP($B395,'[3]POBLAC SIN ESSALUD CUADRO MANDO'!$G$3:$DY$188,110,0)</f>
        <v>57</v>
      </c>
      <c r="AE395" s="12">
        <f>VLOOKUP($B395,'[3]POBLAC SIN ESSALUD CUADRO MANDO'!$G$3:$DY$188,111,0)</f>
        <v>52</v>
      </c>
      <c r="AF395" s="12">
        <f>VLOOKUP($B395,'[3]POBLAC SIN ESSALUD CUADRO MANDO'!$G$3:$DY$188,112,0)</f>
        <v>49</v>
      </c>
      <c r="AG395" s="12">
        <f>VLOOKUP($B395,'[3]POBLAC SIN ESSALUD CUADRO MANDO'!$G$3:$DY$188,113,0)</f>
        <v>48</v>
      </c>
      <c r="AH395" s="12">
        <f>VLOOKUP($B395,'[3]POBLAC SIN ESSALUD CUADRO MANDO'!$G$3:$DY$188,114,0)</f>
        <v>43</v>
      </c>
      <c r="AI395" s="12">
        <f>VLOOKUP($B395,'[3]POBLAC SIN ESSALUD CUADRO MANDO'!$G$3:$DY$188,115,0)</f>
        <v>36</v>
      </c>
      <c r="AJ395" s="12">
        <f>VLOOKUP($B395,'[3]POBLAC SIN ESSALUD CUADRO MANDO'!$G$3:$DY$188,116,0)</f>
        <v>31</v>
      </c>
      <c r="AK395" s="12">
        <f>VLOOKUP($B395,'[3]POBLAC SIN ESSALUD CUADRO MANDO'!$G$3:$DY$188,117,0)</f>
        <v>25</v>
      </c>
      <c r="AL395" s="12">
        <f>VLOOKUP($B395,'[3]POBLAC SIN ESSALUD CUADRO MANDO'!$G$3:$DY$188,118,0)</f>
        <v>21</v>
      </c>
      <c r="AM395" s="12">
        <f>VLOOKUP($B395,'[3]POBLAC SIN ESSALUD CUADRO MANDO'!$G$3:$DY$188,119,0)</f>
        <v>17</v>
      </c>
      <c r="AN395" s="12">
        <f>VLOOKUP($B395,'[3]POBLAC SIN ESSALUD CUADRO MANDO'!$G$3:$DY$188,120,0)</f>
        <v>14</v>
      </c>
      <c r="AO395" s="12">
        <f>VLOOKUP($B395,'[3]POBLAC SIN ESSALUD CUADRO MANDO'!$G$3:$DY$188,121,0)</f>
        <v>12</v>
      </c>
      <c r="AP395" s="12">
        <f>VLOOKUP($B395,'[3]POBLAC SIN ESSALUD CUADRO MANDO'!$G$3:$DY$188,122,0)</f>
        <v>14</v>
      </c>
      <c r="AQ395" s="74">
        <f>VLOOKUP($B395,'[4]POB-2019'!$K$6:$BD$190,42,0)</f>
        <v>335</v>
      </c>
      <c r="AR395" s="74">
        <f>VLOOKUP($B395,'[4]POB-2019'!$K$6:$BD$190,43,0)</f>
        <v>33</v>
      </c>
      <c r="AS395" s="74">
        <f>VLOOKUP($B395,'[4]POB-2019'!$K$6:$BD$190,44,0)</f>
        <v>32</v>
      </c>
      <c r="AT395" s="74">
        <f>VLOOKUP($B395,'[4]POB-2019'!$K$6:$BD$190,45,0)</f>
        <v>145</v>
      </c>
      <c r="AU395" s="12">
        <f>VLOOKUP($B395,'[3]POBLAC SIN ESSALUD CUADRO MANDO'!$G$3:$DY$188,123,0)</f>
        <v>10</v>
      </c>
    </row>
    <row r="396" spans="1:47" s="23" customFormat="1" ht="12">
      <c r="A396" s="58">
        <v>395</v>
      </c>
      <c r="B396" s="58">
        <v>6832</v>
      </c>
      <c r="C396" s="59" t="s">
        <v>1130</v>
      </c>
      <c r="D396" s="59" t="s">
        <v>723</v>
      </c>
      <c r="E396" s="59" t="s">
        <v>837</v>
      </c>
      <c r="F396" s="59" t="s">
        <v>1122</v>
      </c>
      <c r="G396" s="12" t="s">
        <v>266</v>
      </c>
      <c r="H396" s="14">
        <f t="shared" si="105"/>
        <v>6832</v>
      </c>
      <c r="I396" s="14">
        <f t="shared" si="106"/>
        <v>321</v>
      </c>
      <c r="J396" s="12">
        <f>VLOOKUP($B396,'[3]POBLAC SIN ESSALUD CUADRO MANDO'!$G$3:$DY$188,2,0)</f>
        <v>4</v>
      </c>
      <c r="K396" s="12">
        <f>VLOOKUP($B396,'[3]POBLAC SIN ESSALUD CUADRO MANDO'!$G$3:$DY$188,3,0)</f>
        <v>5</v>
      </c>
      <c r="L396" s="12">
        <f>VLOOKUP($B396,'[3]POBLAC SIN ESSALUD CUADRO MANDO'!$G$3:$DY$188,4,0)</f>
        <v>4</v>
      </c>
      <c r="M396" s="12">
        <f>VLOOKUP($B396,'[3]POBLAC SIN ESSALUD CUADRO MANDO'!$G$3:$DY$188,5,0)</f>
        <v>5</v>
      </c>
      <c r="N396" s="12">
        <f>VLOOKUP($B396,'[3]POBLAC SIN ESSALUD CUADRO MANDO'!$G$3:$DY$188,6,0)</f>
        <v>8</v>
      </c>
      <c r="O396" s="12">
        <f>VLOOKUP($B396,'[3]POBLAC SIN ESSALUD CUADRO MANDO'!$G$3:$DY$188,7,0)</f>
        <v>6</v>
      </c>
      <c r="P396" s="12">
        <f>VLOOKUP($B396,'[3]POBLAC SIN ESSALUD CUADRO MANDO'!$G$3:$DY$188,8,0)</f>
        <v>6</v>
      </c>
      <c r="Q396" s="12">
        <f>VLOOKUP($B396,'[3]POBLAC SIN ESSALUD CUADRO MANDO'!$G$3:$DY$188,9,0)</f>
        <v>6</v>
      </c>
      <c r="R396" s="12">
        <f>VLOOKUP($B396,'[3]POBLAC SIN ESSALUD CUADRO MANDO'!$G$3:$DY$188,10,0)</f>
        <v>6</v>
      </c>
      <c r="S396" s="12">
        <f>VLOOKUP($B396,'[3]POBLAC SIN ESSALUD CUADRO MANDO'!$G$3:$DY$188,11,0)</f>
        <v>6</v>
      </c>
      <c r="T396" s="12">
        <f>VLOOKUP($B396,'[3]POBLAC SIN ESSALUD CUADRO MANDO'!$G$3:$DY$188,12,0)</f>
        <v>6</v>
      </c>
      <c r="U396" s="12">
        <f>VLOOKUP($B396,'[3]POBLAC SIN ESSALUD CUADRO MANDO'!$G$3:$DY$188,13,0)</f>
        <v>6</v>
      </c>
      <c r="V396" s="12">
        <f>VLOOKUP($B396,'[3]POBLAC SIN ESSALUD CUADRO MANDO'!$G$3:$DY$188,14,0)</f>
        <v>7</v>
      </c>
      <c r="W396" s="12">
        <f>VLOOKUP($B396,'[3]POBLAC SIN ESSALUD CUADRO MANDO'!$G$3:$DY$188,15,0)</f>
        <v>7</v>
      </c>
      <c r="X396" s="12">
        <f>VLOOKUP($B396,'[3]POBLAC SIN ESSALUD CUADRO MANDO'!$G$3:$DY$188,16,0)</f>
        <v>6</v>
      </c>
      <c r="Y396" s="12">
        <f>VLOOKUP($B396,'[3]POBLAC SIN ESSALUD CUADRO MANDO'!$G$3:$DY$188,17,0)</f>
        <v>6</v>
      </c>
      <c r="Z396" s="12">
        <f>VLOOKUP($B396,'[3]POBLAC SIN ESSALUD CUADRO MANDO'!$G$3:$DY$188,18,0)</f>
        <v>6</v>
      </c>
      <c r="AA396" s="12">
        <f>VLOOKUP($B396,'[3]POBLAC SIN ESSALUD CUADRO MANDO'!$G$3:$DY$188,19,0)</f>
        <v>6</v>
      </c>
      <c r="AB396" s="12">
        <f>VLOOKUP($B396,'[3]POBLAC SIN ESSALUD CUADRO MANDO'!$G$3:$DY$188,20,0)</f>
        <v>6</v>
      </c>
      <c r="AC396" s="12">
        <f>VLOOKUP($B396,'[3]POBLAC SIN ESSALUD CUADRO MANDO'!$G$3:$DY$188,21,0)</f>
        <v>6</v>
      </c>
      <c r="AD396" s="12">
        <f>VLOOKUP($B396,'[3]POBLAC SIN ESSALUD CUADRO MANDO'!$G$3:$DY$188,110,0)</f>
        <v>29</v>
      </c>
      <c r="AE396" s="12">
        <f>VLOOKUP($B396,'[3]POBLAC SIN ESSALUD CUADRO MANDO'!$G$3:$DY$188,111,0)</f>
        <v>25</v>
      </c>
      <c r="AF396" s="12">
        <f>VLOOKUP($B396,'[3]POBLAC SIN ESSALUD CUADRO MANDO'!$G$3:$DY$188,112,0)</f>
        <v>25</v>
      </c>
      <c r="AG396" s="12">
        <f>VLOOKUP($B396,'[3]POBLAC SIN ESSALUD CUADRO MANDO'!$G$3:$DY$188,113,0)</f>
        <v>23</v>
      </c>
      <c r="AH396" s="12">
        <f>VLOOKUP($B396,'[3]POBLAC SIN ESSALUD CUADRO MANDO'!$G$3:$DY$188,114,0)</f>
        <v>20</v>
      </c>
      <c r="AI396" s="12">
        <f>VLOOKUP($B396,'[3]POBLAC SIN ESSALUD CUADRO MANDO'!$G$3:$DY$188,115,0)</f>
        <v>18</v>
      </c>
      <c r="AJ396" s="12">
        <f>VLOOKUP($B396,'[3]POBLAC SIN ESSALUD CUADRO MANDO'!$G$3:$DY$188,116,0)</f>
        <v>15</v>
      </c>
      <c r="AK396" s="12">
        <f>VLOOKUP($B396,'[3]POBLAC SIN ESSALUD CUADRO MANDO'!$G$3:$DY$188,117,0)</f>
        <v>12</v>
      </c>
      <c r="AL396" s="12">
        <f>VLOOKUP($B396,'[3]POBLAC SIN ESSALUD CUADRO MANDO'!$G$3:$DY$188,118,0)</f>
        <v>10</v>
      </c>
      <c r="AM396" s="12">
        <f>VLOOKUP($B396,'[3]POBLAC SIN ESSALUD CUADRO MANDO'!$G$3:$DY$188,119,0)</f>
        <v>9</v>
      </c>
      <c r="AN396" s="12">
        <f>VLOOKUP($B396,'[3]POBLAC SIN ESSALUD CUADRO MANDO'!$G$3:$DY$188,120,0)</f>
        <v>6</v>
      </c>
      <c r="AO396" s="12">
        <f>VLOOKUP($B396,'[3]POBLAC SIN ESSALUD CUADRO MANDO'!$G$3:$DY$188,121,0)</f>
        <v>5</v>
      </c>
      <c r="AP396" s="12">
        <f>VLOOKUP($B396,'[3]POBLAC SIN ESSALUD CUADRO MANDO'!$G$3:$DY$188,122,0)</f>
        <v>6</v>
      </c>
      <c r="AQ396" s="74">
        <f>VLOOKUP($B396,'[4]POB-2019'!$K$6:$BD$190,42,0)</f>
        <v>164</v>
      </c>
      <c r="AR396" s="74">
        <f>VLOOKUP($B396,'[4]POB-2019'!$K$6:$BD$190,43,0)</f>
        <v>16</v>
      </c>
      <c r="AS396" s="74">
        <f>VLOOKUP($B396,'[4]POB-2019'!$K$6:$BD$190,44,0)</f>
        <v>15</v>
      </c>
      <c r="AT396" s="74">
        <f>VLOOKUP($B396,'[4]POB-2019'!$K$6:$BD$190,45,0)</f>
        <v>71</v>
      </c>
      <c r="AU396" s="12">
        <f>VLOOKUP($B396,'[3]POBLAC SIN ESSALUD CUADRO MANDO'!$G$3:$DY$188,123,0)</f>
        <v>4</v>
      </c>
    </row>
    <row r="397" spans="1:47" s="23" customFormat="1" ht="12">
      <c r="A397" s="58">
        <v>396</v>
      </c>
      <c r="B397" s="58">
        <v>6833</v>
      </c>
      <c r="C397" s="59" t="s">
        <v>1130</v>
      </c>
      <c r="D397" s="59" t="s">
        <v>723</v>
      </c>
      <c r="E397" s="59" t="s">
        <v>837</v>
      </c>
      <c r="F397" s="59" t="s">
        <v>848</v>
      </c>
      <c r="G397" s="12" t="s">
        <v>266</v>
      </c>
      <c r="H397" s="14">
        <f t="shared" si="105"/>
        <v>6833</v>
      </c>
      <c r="I397" s="14">
        <f t="shared" si="106"/>
        <v>293</v>
      </c>
      <c r="J397" s="12">
        <f>VLOOKUP($B397,'[3]POBLAC SIN ESSALUD CUADRO MANDO'!$G$3:$DY$188,2,0)</f>
        <v>2</v>
      </c>
      <c r="K397" s="12">
        <f>VLOOKUP($B397,'[3]POBLAC SIN ESSALUD CUADRO MANDO'!$G$3:$DY$188,3,0)</f>
        <v>2</v>
      </c>
      <c r="L397" s="12">
        <f>VLOOKUP($B397,'[3]POBLAC SIN ESSALUD CUADRO MANDO'!$G$3:$DY$188,4,0)</f>
        <v>4</v>
      </c>
      <c r="M397" s="12">
        <f>VLOOKUP($B397,'[3]POBLAC SIN ESSALUD CUADRO MANDO'!$G$3:$DY$188,5,0)</f>
        <v>5</v>
      </c>
      <c r="N397" s="12">
        <f>VLOOKUP($B397,'[3]POBLAC SIN ESSALUD CUADRO MANDO'!$G$3:$DY$188,6,0)</f>
        <v>4</v>
      </c>
      <c r="O397" s="12">
        <f>VLOOKUP($B397,'[3]POBLAC SIN ESSALUD CUADRO MANDO'!$G$3:$DY$188,7,0)</f>
        <v>5</v>
      </c>
      <c r="P397" s="12">
        <f>VLOOKUP($B397,'[3]POBLAC SIN ESSALUD CUADRO MANDO'!$G$3:$DY$188,8,0)</f>
        <v>5</v>
      </c>
      <c r="Q397" s="12">
        <f>VLOOKUP($B397,'[3]POBLAC SIN ESSALUD CUADRO MANDO'!$G$3:$DY$188,9,0)</f>
        <v>6</v>
      </c>
      <c r="R397" s="12">
        <f>VLOOKUP($B397,'[3]POBLAC SIN ESSALUD CUADRO MANDO'!$G$3:$DY$188,10,0)</f>
        <v>5</v>
      </c>
      <c r="S397" s="12">
        <f>VLOOKUP($B397,'[3]POBLAC SIN ESSALUD CUADRO MANDO'!$G$3:$DY$188,11,0)</f>
        <v>6</v>
      </c>
      <c r="T397" s="12">
        <f>VLOOKUP($B397,'[3]POBLAC SIN ESSALUD CUADRO MANDO'!$G$3:$DY$188,12,0)</f>
        <v>6</v>
      </c>
      <c r="U397" s="12">
        <f>VLOOKUP($B397,'[3]POBLAC SIN ESSALUD CUADRO MANDO'!$G$3:$DY$188,13,0)</f>
        <v>5</v>
      </c>
      <c r="V397" s="12">
        <f>VLOOKUP($B397,'[3]POBLAC SIN ESSALUD CUADRO MANDO'!$G$3:$DY$188,14,0)</f>
        <v>6</v>
      </c>
      <c r="W397" s="12">
        <f>VLOOKUP($B397,'[3]POBLAC SIN ESSALUD CUADRO MANDO'!$G$3:$DY$188,15,0)</f>
        <v>7</v>
      </c>
      <c r="X397" s="12">
        <f>VLOOKUP($B397,'[3]POBLAC SIN ESSALUD CUADRO MANDO'!$G$3:$DY$188,16,0)</f>
        <v>6</v>
      </c>
      <c r="Y397" s="12">
        <f>VLOOKUP($B397,'[3]POBLAC SIN ESSALUD CUADRO MANDO'!$G$3:$DY$188,17,0)</f>
        <v>6</v>
      </c>
      <c r="Z397" s="12">
        <f>VLOOKUP($B397,'[3]POBLAC SIN ESSALUD CUADRO MANDO'!$G$3:$DY$188,18,0)</f>
        <v>6</v>
      </c>
      <c r="AA397" s="12">
        <f>VLOOKUP($B397,'[3]POBLAC SIN ESSALUD CUADRO MANDO'!$G$3:$DY$188,19,0)</f>
        <v>6</v>
      </c>
      <c r="AB397" s="12">
        <f>VLOOKUP($B397,'[3]POBLAC SIN ESSALUD CUADRO MANDO'!$G$3:$DY$188,20,0)</f>
        <v>6</v>
      </c>
      <c r="AC397" s="12">
        <f>VLOOKUP($B397,'[3]POBLAC SIN ESSALUD CUADRO MANDO'!$G$3:$DY$188,21,0)</f>
        <v>6</v>
      </c>
      <c r="AD397" s="12">
        <f>VLOOKUP($B397,'[3]POBLAC SIN ESSALUD CUADRO MANDO'!$G$3:$DY$188,110,0)</f>
        <v>26</v>
      </c>
      <c r="AE397" s="12">
        <f>VLOOKUP($B397,'[3]POBLAC SIN ESSALUD CUADRO MANDO'!$G$3:$DY$188,111,0)</f>
        <v>23</v>
      </c>
      <c r="AF397" s="12">
        <f>VLOOKUP($B397,'[3]POBLAC SIN ESSALUD CUADRO MANDO'!$G$3:$DY$188,112,0)</f>
        <v>22</v>
      </c>
      <c r="AG397" s="12">
        <f>VLOOKUP($B397,'[3]POBLAC SIN ESSALUD CUADRO MANDO'!$G$3:$DY$188,113,0)</f>
        <v>21</v>
      </c>
      <c r="AH397" s="12">
        <f>VLOOKUP($B397,'[3]POBLAC SIN ESSALUD CUADRO MANDO'!$G$3:$DY$188,114,0)</f>
        <v>20</v>
      </c>
      <c r="AI397" s="12">
        <f>VLOOKUP($B397,'[3]POBLAC SIN ESSALUD CUADRO MANDO'!$G$3:$DY$188,115,0)</f>
        <v>16</v>
      </c>
      <c r="AJ397" s="12">
        <f>VLOOKUP($B397,'[3]POBLAC SIN ESSALUD CUADRO MANDO'!$G$3:$DY$188,116,0)</f>
        <v>15</v>
      </c>
      <c r="AK397" s="12">
        <f>VLOOKUP($B397,'[3]POBLAC SIN ESSALUD CUADRO MANDO'!$G$3:$DY$188,117,0)</f>
        <v>11</v>
      </c>
      <c r="AL397" s="12">
        <f>VLOOKUP($B397,'[3]POBLAC SIN ESSALUD CUADRO MANDO'!$G$3:$DY$188,118,0)</f>
        <v>10</v>
      </c>
      <c r="AM397" s="12">
        <f>VLOOKUP($B397,'[3]POBLAC SIN ESSALUD CUADRO MANDO'!$G$3:$DY$188,119,0)</f>
        <v>8</v>
      </c>
      <c r="AN397" s="12">
        <f>VLOOKUP($B397,'[3]POBLAC SIN ESSALUD CUADRO MANDO'!$G$3:$DY$188,120,0)</f>
        <v>6</v>
      </c>
      <c r="AO397" s="12">
        <f>VLOOKUP($B397,'[3]POBLAC SIN ESSALUD CUADRO MANDO'!$G$3:$DY$188,121,0)</f>
        <v>5</v>
      </c>
      <c r="AP397" s="12">
        <f>VLOOKUP($B397,'[3]POBLAC SIN ESSALUD CUADRO MANDO'!$G$3:$DY$188,122,0)</f>
        <v>6</v>
      </c>
      <c r="AQ397" s="74">
        <f>VLOOKUP($B397,'[4]POB-2019'!$K$6:$BD$190,42,0)</f>
        <v>149</v>
      </c>
      <c r="AR397" s="74">
        <f>VLOOKUP($B397,'[4]POB-2019'!$K$6:$BD$190,43,0)</f>
        <v>15</v>
      </c>
      <c r="AS397" s="74">
        <f>VLOOKUP($B397,'[4]POB-2019'!$K$6:$BD$190,44,0)</f>
        <v>15</v>
      </c>
      <c r="AT397" s="74">
        <f>VLOOKUP($B397,'[4]POB-2019'!$K$6:$BD$190,45,0)</f>
        <v>65</v>
      </c>
      <c r="AU397" s="12">
        <f>VLOOKUP($B397,'[3]POBLAC SIN ESSALUD CUADRO MANDO'!$G$3:$DY$188,123,0)</f>
        <v>2</v>
      </c>
    </row>
    <row r="398" spans="1:47" s="23" customFormat="1" ht="12">
      <c r="A398" s="58">
        <v>397</v>
      </c>
      <c r="B398" s="58">
        <v>8925</v>
      </c>
      <c r="C398" s="59" t="s">
        <v>1130</v>
      </c>
      <c r="D398" s="59" t="s">
        <v>723</v>
      </c>
      <c r="E398" s="59" t="s">
        <v>837</v>
      </c>
      <c r="F398" s="59" t="s">
        <v>1123</v>
      </c>
      <c r="G398" s="12" t="s">
        <v>266</v>
      </c>
      <c r="H398" s="14">
        <f t="shared" si="105"/>
        <v>8925</v>
      </c>
      <c r="I398" s="14">
        <f t="shared" si="106"/>
        <v>244</v>
      </c>
      <c r="J398" s="12">
        <f>VLOOKUP($B398,'[3]POBLAC SIN ESSALUD CUADRO MANDO'!$G$3:$DY$188,2,0)</f>
        <v>3</v>
      </c>
      <c r="K398" s="12">
        <f>VLOOKUP($B398,'[3]POBLAC SIN ESSALUD CUADRO MANDO'!$G$3:$DY$188,3,0)</f>
        <v>3</v>
      </c>
      <c r="L398" s="12">
        <f>VLOOKUP($B398,'[3]POBLAC SIN ESSALUD CUADRO MANDO'!$G$3:$DY$188,4,0)</f>
        <v>7</v>
      </c>
      <c r="M398" s="12">
        <f>VLOOKUP($B398,'[3]POBLAC SIN ESSALUD CUADRO MANDO'!$G$3:$DY$188,5,0)</f>
        <v>4</v>
      </c>
      <c r="N398" s="12">
        <f>VLOOKUP($B398,'[3]POBLAC SIN ESSALUD CUADRO MANDO'!$G$3:$DY$188,6,0)</f>
        <v>4</v>
      </c>
      <c r="O398" s="12">
        <f>VLOOKUP($B398,'[3]POBLAC SIN ESSALUD CUADRO MANDO'!$G$3:$DY$188,7,0)</f>
        <v>4</v>
      </c>
      <c r="P398" s="12">
        <f>VLOOKUP($B398,'[3]POBLAC SIN ESSALUD CUADRO MANDO'!$G$3:$DY$188,8,0)</f>
        <v>4</v>
      </c>
      <c r="Q398" s="12">
        <f>VLOOKUP($B398,'[3]POBLAC SIN ESSALUD CUADRO MANDO'!$G$3:$DY$188,9,0)</f>
        <v>5</v>
      </c>
      <c r="R398" s="12">
        <f>VLOOKUP($B398,'[3]POBLAC SIN ESSALUD CUADRO MANDO'!$G$3:$DY$188,10,0)</f>
        <v>4</v>
      </c>
      <c r="S398" s="12">
        <f>VLOOKUP($B398,'[3]POBLAC SIN ESSALUD CUADRO MANDO'!$G$3:$DY$188,11,0)</f>
        <v>5</v>
      </c>
      <c r="T398" s="12">
        <f>VLOOKUP($B398,'[3]POBLAC SIN ESSALUD CUADRO MANDO'!$G$3:$DY$188,12,0)</f>
        <v>4</v>
      </c>
      <c r="U398" s="12">
        <f>VLOOKUP($B398,'[3]POBLAC SIN ESSALUD CUADRO MANDO'!$G$3:$DY$188,13,0)</f>
        <v>4</v>
      </c>
      <c r="V398" s="12">
        <f>VLOOKUP($B398,'[3]POBLAC SIN ESSALUD CUADRO MANDO'!$G$3:$DY$188,14,0)</f>
        <v>5</v>
      </c>
      <c r="W398" s="12">
        <f>VLOOKUP($B398,'[3]POBLAC SIN ESSALUD CUADRO MANDO'!$G$3:$DY$188,15,0)</f>
        <v>5</v>
      </c>
      <c r="X398" s="12">
        <f>VLOOKUP($B398,'[3]POBLAC SIN ESSALUD CUADRO MANDO'!$G$3:$DY$188,16,0)</f>
        <v>5</v>
      </c>
      <c r="Y398" s="12">
        <f>VLOOKUP($B398,'[3]POBLAC SIN ESSALUD CUADRO MANDO'!$G$3:$DY$188,17,0)</f>
        <v>5</v>
      </c>
      <c r="Z398" s="12">
        <f>VLOOKUP($B398,'[3]POBLAC SIN ESSALUD CUADRO MANDO'!$G$3:$DY$188,18,0)</f>
        <v>5</v>
      </c>
      <c r="AA398" s="12">
        <f>VLOOKUP($B398,'[3]POBLAC SIN ESSALUD CUADRO MANDO'!$G$3:$DY$188,19,0)</f>
        <v>5</v>
      </c>
      <c r="AB398" s="12">
        <f>VLOOKUP($B398,'[3]POBLAC SIN ESSALUD CUADRO MANDO'!$G$3:$DY$188,20,0)</f>
        <v>5</v>
      </c>
      <c r="AC398" s="12">
        <f>VLOOKUP($B398,'[3]POBLAC SIN ESSALUD CUADRO MANDO'!$G$3:$DY$188,21,0)</f>
        <v>5</v>
      </c>
      <c r="AD398" s="12">
        <f>VLOOKUP($B398,'[3]POBLAC SIN ESSALUD CUADRO MANDO'!$G$3:$DY$188,110,0)</f>
        <v>20</v>
      </c>
      <c r="AE398" s="12">
        <f>VLOOKUP($B398,'[3]POBLAC SIN ESSALUD CUADRO MANDO'!$G$3:$DY$188,111,0)</f>
        <v>19</v>
      </c>
      <c r="AF398" s="12">
        <f>VLOOKUP($B398,'[3]POBLAC SIN ESSALUD CUADRO MANDO'!$G$3:$DY$188,112,0)</f>
        <v>18</v>
      </c>
      <c r="AG398" s="12">
        <f>VLOOKUP($B398,'[3]POBLAC SIN ESSALUD CUADRO MANDO'!$G$3:$DY$188,113,0)</f>
        <v>18</v>
      </c>
      <c r="AH398" s="12">
        <f>VLOOKUP($B398,'[3]POBLAC SIN ESSALUD CUADRO MANDO'!$G$3:$DY$188,114,0)</f>
        <v>15</v>
      </c>
      <c r="AI398" s="12">
        <f>VLOOKUP($B398,'[3]POBLAC SIN ESSALUD CUADRO MANDO'!$G$3:$DY$188,115,0)</f>
        <v>14</v>
      </c>
      <c r="AJ398" s="12">
        <f>VLOOKUP($B398,'[3]POBLAC SIN ESSALUD CUADRO MANDO'!$G$3:$DY$188,116,0)</f>
        <v>11</v>
      </c>
      <c r="AK398" s="12">
        <f>VLOOKUP($B398,'[3]POBLAC SIN ESSALUD CUADRO MANDO'!$G$3:$DY$188,117,0)</f>
        <v>10</v>
      </c>
      <c r="AL398" s="12">
        <f>VLOOKUP($B398,'[3]POBLAC SIN ESSALUD CUADRO MANDO'!$G$3:$DY$188,118,0)</f>
        <v>9</v>
      </c>
      <c r="AM398" s="12">
        <f>VLOOKUP($B398,'[3]POBLAC SIN ESSALUD CUADRO MANDO'!$G$3:$DY$188,119,0)</f>
        <v>5</v>
      </c>
      <c r="AN398" s="12">
        <f>VLOOKUP($B398,'[3]POBLAC SIN ESSALUD CUADRO MANDO'!$G$3:$DY$188,120,0)</f>
        <v>5</v>
      </c>
      <c r="AO398" s="12">
        <f>VLOOKUP($B398,'[3]POBLAC SIN ESSALUD CUADRO MANDO'!$G$3:$DY$188,121,0)</f>
        <v>5</v>
      </c>
      <c r="AP398" s="12">
        <f>VLOOKUP($B398,'[3]POBLAC SIN ESSALUD CUADRO MANDO'!$G$3:$DY$188,122,0)</f>
        <v>4</v>
      </c>
      <c r="AQ398" s="74">
        <f>VLOOKUP($B398,'[4]POB-2019'!$K$6:$BD$190,42,0)</f>
        <v>124</v>
      </c>
      <c r="AR398" s="74">
        <f>VLOOKUP($B398,'[4]POB-2019'!$K$6:$BD$190,43,0)</f>
        <v>12</v>
      </c>
      <c r="AS398" s="74">
        <f>VLOOKUP($B398,'[4]POB-2019'!$K$6:$BD$190,44,0)</f>
        <v>13</v>
      </c>
      <c r="AT398" s="74">
        <f>VLOOKUP($B398,'[4]POB-2019'!$K$6:$BD$190,45,0)</f>
        <v>53</v>
      </c>
      <c r="AU398" s="12">
        <f>VLOOKUP($B398,'[3]POBLAC SIN ESSALUD CUADRO MANDO'!$G$3:$DY$188,123,0)</f>
        <v>3</v>
      </c>
    </row>
    <row r="399" spans="1:47" s="23" customFormat="1" ht="12">
      <c r="A399" s="58">
        <v>398</v>
      </c>
      <c r="B399" s="58">
        <v>4991</v>
      </c>
      <c r="C399" s="59" t="s">
        <v>1130</v>
      </c>
      <c r="D399" s="59" t="s">
        <v>723</v>
      </c>
      <c r="E399" s="59" t="s">
        <v>837</v>
      </c>
      <c r="F399" s="59" t="s">
        <v>850</v>
      </c>
      <c r="G399" s="12" t="s">
        <v>271</v>
      </c>
      <c r="H399" s="14">
        <f t="shared" si="105"/>
        <v>4991</v>
      </c>
      <c r="I399" s="14">
        <f t="shared" si="106"/>
        <v>1068</v>
      </c>
      <c r="J399" s="12">
        <f>VLOOKUP($B399,'[3]POBLAC SIN ESSALUD CUADRO MANDO'!$G$3:$DY$188,2,0)</f>
        <v>8</v>
      </c>
      <c r="K399" s="12">
        <f>VLOOKUP($B399,'[3]POBLAC SIN ESSALUD CUADRO MANDO'!$G$3:$DY$188,3,0)</f>
        <v>10</v>
      </c>
      <c r="L399" s="12">
        <f>VLOOKUP($B399,'[3]POBLAC SIN ESSALUD CUADRO MANDO'!$G$3:$DY$188,4,0)</f>
        <v>14</v>
      </c>
      <c r="M399" s="12">
        <f>VLOOKUP($B399,'[3]POBLAC SIN ESSALUD CUADRO MANDO'!$G$3:$DY$188,5,0)</f>
        <v>17</v>
      </c>
      <c r="N399" s="12">
        <f>VLOOKUP($B399,'[3]POBLAC SIN ESSALUD CUADRO MANDO'!$G$3:$DY$188,6,0)</f>
        <v>15</v>
      </c>
      <c r="O399" s="12">
        <f>VLOOKUP($B399,'[3]POBLAC SIN ESSALUD CUADRO MANDO'!$G$3:$DY$188,7,0)</f>
        <v>19</v>
      </c>
      <c r="P399" s="12">
        <f>VLOOKUP($B399,'[3]POBLAC SIN ESSALUD CUADRO MANDO'!$G$3:$DY$188,8,0)</f>
        <v>20</v>
      </c>
      <c r="Q399" s="12">
        <f>VLOOKUP($B399,'[3]POBLAC SIN ESSALUD CUADRO MANDO'!$G$3:$DY$188,9,0)</f>
        <v>21</v>
      </c>
      <c r="R399" s="12">
        <f>VLOOKUP($B399,'[3]POBLAC SIN ESSALUD CUADRO MANDO'!$G$3:$DY$188,10,0)</f>
        <v>20</v>
      </c>
      <c r="S399" s="12">
        <f>VLOOKUP($B399,'[3]POBLAC SIN ESSALUD CUADRO MANDO'!$G$3:$DY$188,11,0)</f>
        <v>20</v>
      </c>
      <c r="T399" s="12">
        <f>VLOOKUP($B399,'[3]POBLAC SIN ESSALUD CUADRO MANDO'!$G$3:$DY$188,12,0)</f>
        <v>20</v>
      </c>
      <c r="U399" s="12">
        <f>VLOOKUP($B399,'[3]POBLAC SIN ESSALUD CUADRO MANDO'!$G$3:$DY$188,13,0)</f>
        <v>20</v>
      </c>
      <c r="V399" s="12">
        <f>VLOOKUP($B399,'[3]POBLAC SIN ESSALUD CUADRO MANDO'!$G$3:$DY$188,14,0)</f>
        <v>23</v>
      </c>
      <c r="W399" s="12">
        <f>VLOOKUP($B399,'[3]POBLAC SIN ESSALUD CUADRO MANDO'!$G$3:$DY$188,15,0)</f>
        <v>23</v>
      </c>
      <c r="X399" s="12">
        <f>VLOOKUP($B399,'[3]POBLAC SIN ESSALUD CUADRO MANDO'!$G$3:$DY$188,16,0)</f>
        <v>21</v>
      </c>
      <c r="Y399" s="12">
        <f>VLOOKUP($B399,'[3]POBLAC SIN ESSALUD CUADRO MANDO'!$G$3:$DY$188,17,0)</f>
        <v>21</v>
      </c>
      <c r="Z399" s="12">
        <f>VLOOKUP($B399,'[3]POBLAC SIN ESSALUD CUADRO MANDO'!$G$3:$DY$188,18,0)</f>
        <v>21</v>
      </c>
      <c r="AA399" s="12">
        <f>VLOOKUP($B399,'[3]POBLAC SIN ESSALUD CUADRO MANDO'!$G$3:$DY$188,19,0)</f>
        <v>21</v>
      </c>
      <c r="AB399" s="12">
        <f>VLOOKUP($B399,'[3]POBLAC SIN ESSALUD CUADRO MANDO'!$G$3:$DY$188,20,0)</f>
        <v>22</v>
      </c>
      <c r="AC399" s="12">
        <f>VLOOKUP($B399,'[3]POBLAC SIN ESSALUD CUADRO MANDO'!$G$3:$DY$188,21,0)</f>
        <v>20</v>
      </c>
      <c r="AD399" s="12">
        <f>VLOOKUP($B399,'[3]POBLAC SIN ESSALUD CUADRO MANDO'!$G$3:$DY$188,110,0)</f>
        <v>96</v>
      </c>
      <c r="AE399" s="12">
        <f>VLOOKUP($B399,'[3]POBLAC SIN ESSALUD CUADRO MANDO'!$G$3:$DY$188,111,0)</f>
        <v>85</v>
      </c>
      <c r="AF399" s="12">
        <f>VLOOKUP($B399,'[3]POBLAC SIN ESSALUD CUADRO MANDO'!$G$3:$DY$188,112,0)</f>
        <v>81</v>
      </c>
      <c r="AG399" s="12">
        <f>VLOOKUP($B399,'[3]POBLAC SIN ESSALUD CUADRO MANDO'!$G$3:$DY$188,113,0)</f>
        <v>79</v>
      </c>
      <c r="AH399" s="12">
        <f>VLOOKUP($B399,'[3]POBLAC SIN ESSALUD CUADRO MANDO'!$G$3:$DY$188,114,0)</f>
        <v>69</v>
      </c>
      <c r="AI399" s="12">
        <f>VLOOKUP($B399,'[3]POBLAC SIN ESSALUD CUADRO MANDO'!$G$3:$DY$188,115,0)</f>
        <v>59</v>
      </c>
      <c r="AJ399" s="12">
        <f>VLOOKUP($B399,'[3]POBLAC SIN ESSALUD CUADRO MANDO'!$G$3:$DY$188,116,0)</f>
        <v>51</v>
      </c>
      <c r="AK399" s="12">
        <f>VLOOKUP($B399,'[3]POBLAC SIN ESSALUD CUADRO MANDO'!$G$3:$DY$188,117,0)</f>
        <v>42</v>
      </c>
      <c r="AL399" s="12">
        <f>VLOOKUP($B399,'[3]POBLAC SIN ESSALUD CUADRO MANDO'!$G$3:$DY$188,118,0)</f>
        <v>36</v>
      </c>
      <c r="AM399" s="12">
        <f>VLOOKUP($B399,'[3]POBLAC SIN ESSALUD CUADRO MANDO'!$G$3:$DY$188,119,0)</f>
        <v>27</v>
      </c>
      <c r="AN399" s="12">
        <f>VLOOKUP($B399,'[3]POBLAC SIN ESSALUD CUADRO MANDO'!$G$3:$DY$188,120,0)</f>
        <v>24</v>
      </c>
      <c r="AO399" s="12">
        <f>VLOOKUP($B399,'[3]POBLAC SIN ESSALUD CUADRO MANDO'!$G$3:$DY$188,121,0)</f>
        <v>19</v>
      </c>
      <c r="AP399" s="12">
        <f>VLOOKUP($B399,'[3]POBLAC SIN ESSALUD CUADRO MANDO'!$G$3:$DY$188,122,0)</f>
        <v>24</v>
      </c>
      <c r="AQ399" s="74">
        <f>VLOOKUP($B399,'[4]POB-2019'!$K$6:$BD$190,42,0)</f>
        <v>545</v>
      </c>
      <c r="AR399" s="74">
        <f>VLOOKUP($B399,'[4]POB-2019'!$K$6:$BD$190,43,0)</f>
        <v>55</v>
      </c>
      <c r="AS399" s="74">
        <f>VLOOKUP($B399,'[4]POB-2019'!$K$6:$BD$190,44,0)</f>
        <v>54</v>
      </c>
      <c r="AT399" s="74">
        <f>VLOOKUP($B399,'[4]POB-2019'!$K$6:$BD$190,45,0)</f>
        <v>239</v>
      </c>
      <c r="AU399" s="12">
        <f>VLOOKUP($B399,'[3]POBLAC SIN ESSALUD CUADRO MANDO'!$G$3:$DY$188,123,0)</f>
        <v>8</v>
      </c>
    </row>
    <row r="400" spans="1:47" s="23" customFormat="1" ht="12">
      <c r="A400" s="58">
        <v>399</v>
      </c>
      <c r="B400" s="58">
        <v>4999</v>
      </c>
      <c r="C400" s="59" t="s">
        <v>1130</v>
      </c>
      <c r="D400" s="59" t="s">
        <v>723</v>
      </c>
      <c r="E400" s="59" t="s">
        <v>837</v>
      </c>
      <c r="F400" s="59" t="s">
        <v>851</v>
      </c>
      <c r="G400" s="12" t="s">
        <v>266</v>
      </c>
      <c r="H400" s="14">
        <f t="shared" si="105"/>
        <v>4999</v>
      </c>
      <c r="I400" s="14">
        <f t="shared" si="106"/>
        <v>372</v>
      </c>
      <c r="J400" s="12">
        <f>VLOOKUP($B400,'[3]POBLAC SIN ESSALUD CUADRO MANDO'!$G$3:$DY$188,2,0)</f>
        <v>3</v>
      </c>
      <c r="K400" s="12">
        <f>VLOOKUP($B400,'[3]POBLAC SIN ESSALUD CUADRO MANDO'!$G$3:$DY$188,3,0)</f>
        <v>5</v>
      </c>
      <c r="L400" s="12">
        <f>VLOOKUP($B400,'[3]POBLAC SIN ESSALUD CUADRO MANDO'!$G$3:$DY$188,4,0)</f>
        <v>5</v>
      </c>
      <c r="M400" s="12">
        <f>VLOOKUP($B400,'[3]POBLAC SIN ESSALUD CUADRO MANDO'!$G$3:$DY$188,5,0)</f>
        <v>6</v>
      </c>
      <c r="N400" s="12">
        <f>VLOOKUP($B400,'[3]POBLAC SIN ESSALUD CUADRO MANDO'!$G$3:$DY$188,6,0)</f>
        <v>5</v>
      </c>
      <c r="O400" s="12">
        <f>VLOOKUP($B400,'[3]POBLAC SIN ESSALUD CUADRO MANDO'!$G$3:$DY$188,7,0)</f>
        <v>7</v>
      </c>
      <c r="P400" s="12">
        <f>VLOOKUP($B400,'[3]POBLAC SIN ESSALUD CUADRO MANDO'!$G$3:$DY$188,8,0)</f>
        <v>7</v>
      </c>
      <c r="Q400" s="12">
        <f>VLOOKUP($B400,'[3]POBLAC SIN ESSALUD CUADRO MANDO'!$G$3:$DY$188,9,0)</f>
        <v>7</v>
      </c>
      <c r="R400" s="12">
        <f>VLOOKUP($B400,'[3]POBLAC SIN ESSALUD CUADRO MANDO'!$G$3:$DY$188,10,0)</f>
        <v>7</v>
      </c>
      <c r="S400" s="12">
        <f>VLOOKUP($B400,'[3]POBLAC SIN ESSALUD CUADRO MANDO'!$G$3:$DY$188,11,0)</f>
        <v>7</v>
      </c>
      <c r="T400" s="12">
        <f>VLOOKUP($B400,'[3]POBLAC SIN ESSALUD CUADRO MANDO'!$G$3:$DY$188,12,0)</f>
        <v>7</v>
      </c>
      <c r="U400" s="12">
        <f>VLOOKUP($B400,'[3]POBLAC SIN ESSALUD CUADRO MANDO'!$G$3:$DY$188,13,0)</f>
        <v>7</v>
      </c>
      <c r="V400" s="12">
        <f>VLOOKUP($B400,'[3]POBLAC SIN ESSALUD CUADRO MANDO'!$G$3:$DY$188,14,0)</f>
        <v>8</v>
      </c>
      <c r="W400" s="12">
        <f>VLOOKUP($B400,'[3]POBLAC SIN ESSALUD CUADRO MANDO'!$G$3:$DY$188,15,0)</f>
        <v>8</v>
      </c>
      <c r="X400" s="12">
        <f>VLOOKUP($B400,'[3]POBLAC SIN ESSALUD CUADRO MANDO'!$G$3:$DY$188,16,0)</f>
        <v>7</v>
      </c>
      <c r="Y400" s="12">
        <f>VLOOKUP($B400,'[3]POBLAC SIN ESSALUD CUADRO MANDO'!$G$3:$DY$188,17,0)</f>
        <v>7</v>
      </c>
      <c r="Z400" s="12">
        <f>VLOOKUP($B400,'[3]POBLAC SIN ESSALUD CUADRO MANDO'!$G$3:$DY$188,18,0)</f>
        <v>7</v>
      </c>
      <c r="AA400" s="12">
        <f>VLOOKUP($B400,'[3]POBLAC SIN ESSALUD CUADRO MANDO'!$G$3:$DY$188,19,0)</f>
        <v>7</v>
      </c>
      <c r="AB400" s="12">
        <f>VLOOKUP($B400,'[3]POBLAC SIN ESSALUD CUADRO MANDO'!$G$3:$DY$188,20,0)</f>
        <v>8</v>
      </c>
      <c r="AC400" s="12">
        <f>VLOOKUP($B400,'[3]POBLAC SIN ESSALUD CUADRO MANDO'!$G$3:$DY$188,21,0)</f>
        <v>7</v>
      </c>
      <c r="AD400" s="12">
        <f>VLOOKUP($B400,'[3]POBLAC SIN ESSALUD CUADRO MANDO'!$G$3:$DY$188,110,0)</f>
        <v>34</v>
      </c>
      <c r="AE400" s="12">
        <f>VLOOKUP($B400,'[3]POBLAC SIN ESSALUD CUADRO MANDO'!$G$3:$DY$188,111,0)</f>
        <v>30</v>
      </c>
      <c r="AF400" s="12">
        <f>VLOOKUP($B400,'[3]POBLAC SIN ESSALUD CUADRO MANDO'!$G$3:$DY$188,112,0)</f>
        <v>28</v>
      </c>
      <c r="AG400" s="12">
        <f>VLOOKUP($B400,'[3]POBLAC SIN ESSALUD CUADRO MANDO'!$G$3:$DY$188,113,0)</f>
        <v>28</v>
      </c>
      <c r="AH400" s="12">
        <f>VLOOKUP($B400,'[3]POBLAC SIN ESSALUD CUADRO MANDO'!$G$3:$DY$188,114,0)</f>
        <v>24</v>
      </c>
      <c r="AI400" s="12">
        <f>VLOOKUP($B400,'[3]POBLAC SIN ESSALUD CUADRO MANDO'!$G$3:$DY$188,115,0)</f>
        <v>21</v>
      </c>
      <c r="AJ400" s="12">
        <f>VLOOKUP($B400,'[3]POBLAC SIN ESSALUD CUADRO MANDO'!$G$3:$DY$188,116,0)</f>
        <v>18</v>
      </c>
      <c r="AK400" s="12">
        <f>VLOOKUP($B400,'[3]POBLAC SIN ESSALUD CUADRO MANDO'!$G$3:$DY$188,117,0)</f>
        <v>14</v>
      </c>
      <c r="AL400" s="12">
        <f>VLOOKUP($B400,'[3]POBLAC SIN ESSALUD CUADRO MANDO'!$G$3:$DY$188,118,0)</f>
        <v>11</v>
      </c>
      <c r="AM400" s="12">
        <f>VLOOKUP($B400,'[3]POBLAC SIN ESSALUD CUADRO MANDO'!$G$3:$DY$188,119,0)</f>
        <v>9</v>
      </c>
      <c r="AN400" s="12">
        <f>VLOOKUP($B400,'[3]POBLAC SIN ESSALUD CUADRO MANDO'!$G$3:$DY$188,120,0)</f>
        <v>8</v>
      </c>
      <c r="AO400" s="12">
        <f>VLOOKUP($B400,'[3]POBLAC SIN ESSALUD CUADRO MANDO'!$G$3:$DY$188,121,0)</f>
        <v>7</v>
      </c>
      <c r="AP400" s="12">
        <f>VLOOKUP($B400,'[3]POBLAC SIN ESSALUD CUADRO MANDO'!$G$3:$DY$188,122,0)</f>
        <v>8</v>
      </c>
      <c r="AQ400" s="74">
        <f>VLOOKUP($B400,'[4]POB-2019'!$K$6:$BD$190,42,0)</f>
        <v>190</v>
      </c>
      <c r="AR400" s="74">
        <f>VLOOKUP($B400,'[4]POB-2019'!$K$6:$BD$190,43,0)</f>
        <v>19</v>
      </c>
      <c r="AS400" s="74">
        <f>VLOOKUP($B400,'[4]POB-2019'!$K$6:$BD$190,44,0)</f>
        <v>18</v>
      </c>
      <c r="AT400" s="74">
        <f>VLOOKUP($B400,'[4]POB-2019'!$K$6:$BD$190,45,0)</f>
        <v>84</v>
      </c>
      <c r="AU400" s="12">
        <f>VLOOKUP($B400,'[3]POBLAC SIN ESSALUD CUADRO MANDO'!$G$3:$DY$188,123,0)</f>
        <v>3</v>
      </c>
    </row>
    <row r="401" spans="1:47" s="23" customFormat="1" ht="12">
      <c r="A401" s="58">
        <v>400</v>
      </c>
      <c r="B401" s="58">
        <v>6834</v>
      </c>
      <c r="C401" s="59" t="s">
        <v>1130</v>
      </c>
      <c r="D401" s="59" t="s">
        <v>723</v>
      </c>
      <c r="E401" s="59" t="s">
        <v>837</v>
      </c>
      <c r="F401" s="59" t="s">
        <v>852</v>
      </c>
      <c r="G401" s="12" t="s">
        <v>266</v>
      </c>
      <c r="H401" s="14">
        <f t="shared" si="105"/>
        <v>6834</v>
      </c>
      <c r="I401" s="14">
        <f t="shared" si="106"/>
        <v>508</v>
      </c>
      <c r="J401" s="12">
        <f>VLOOKUP($B401,'[3]POBLAC SIN ESSALUD CUADRO MANDO'!$G$3:$DY$188,2,0)</f>
        <v>4</v>
      </c>
      <c r="K401" s="12">
        <f>VLOOKUP($B401,'[3]POBLAC SIN ESSALUD CUADRO MANDO'!$G$3:$DY$188,3,0)</f>
        <v>7</v>
      </c>
      <c r="L401" s="12">
        <f>VLOOKUP($B401,'[3]POBLAC SIN ESSALUD CUADRO MANDO'!$G$3:$DY$188,4,0)</f>
        <v>7</v>
      </c>
      <c r="M401" s="12">
        <f>VLOOKUP($B401,'[3]POBLAC SIN ESSALUD CUADRO MANDO'!$G$3:$DY$188,5,0)</f>
        <v>8</v>
      </c>
      <c r="N401" s="12">
        <f>VLOOKUP($B401,'[3]POBLAC SIN ESSALUD CUADRO MANDO'!$G$3:$DY$188,6,0)</f>
        <v>10</v>
      </c>
      <c r="O401" s="12">
        <f>VLOOKUP($B401,'[3]POBLAC SIN ESSALUD CUADRO MANDO'!$G$3:$DY$188,7,0)</f>
        <v>9</v>
      </c>
      <c r="P401" s="12">
        <f>VLOOKUP($B401,'[3]POBLAC SIN ESSALUD CUADRO MANDO'!$G$3:$DY$188,8,0)</f>
        <v>9</v>
      </c>
      <c r="Q401" s="12">
        <f>VLOOKUP($B401,'[3]POBLAC SIN ESSALUD CUADRO MANDO'!$G$3:$DY$188,9,0)</f>
        <v>10</v>
      </c>
      <c r="R401" s="12">
        <f>VLOOKUP($B401,'[3]POBLAC SIN ESSALUD CUADRO MANDO'!$G$3:$DY$188,10,0)</f>
        <v>9</v>
      </c>
      <c r="S401" s="12">
        <f>VLOOKUP($B401,'[3]POBLAC SIN ESSALUD CUADRO MANDO'!$G$3:$DY$188,11,0)</f>
        <v>10</v>
      </c>
      <c r="T401" s="12">
        <f>VLOOKUP($B401,'[3]POBLAC SIN ESSALUD CUADRO MANDO'!$G$3:$DY$188,12,0)</f>
        <v>9</v>
      </c>
      <c r="U401" s="12">
        <f>VLOOKUP($B401,'[3]POBLAC SIN ESSALUD CUADRO MANDO'!$G$3:$DY$188,13,0)</f>
        <v>9</v>
      </c>
      <c r="V401" s="12">
        <f>VLOOKUP($B401,'[3]POBLAC SIN ESSALUD CUADRO MANDO'!$G$3:$DY$188,14,0)</f>
        <v>11</v>
      </c>
      <c r="W401" s="12">
        <f>VLOOKUP($B401,'[3]POBLAC SIN ESSALUD CUADRO MANDO'!$G$3:$DY$188,15,0)</f>
        <v>11</v>
      </c>
      <c r="X401" s="12">
        <f>VLOOKUP($B401,'[3]POBLAC SIN ESSALUD CUADRO MANDO'!$G$3:$DY$188,16,0)</f>
        <v>10</v>
      </c>
      <c r="Y401" s="12">
        <f>VLOOKUP($B401,'[3]POBLAC SIN ESSALUD CUADRO MANDO'!$G$3:$DY$188,17,0)</f>
        <v>10</v>
      </c>
      <c r="Z401" s="12">
        <f>VLOOKUP($B401,'[3]POBLAC SIN ESSALUD CUADRO MANDO'!$G$3:$DY$188,18,0)</f>
        <v>10</v>
      </c>
      <c r="AA401" s="12">
        <f>VLOOKUP($B401,'[3]POBLAC SIN ESSALUD CUADRO MANDO'!$G$3:$DY$188,19,0)</f>
        <v>10</v>
      </c>
      <c r="AB401" s="12">
        <f>VLOOKUP($B401,'[3]POBLAC SIN ESSALUD CUADRO MANDO'!$G$3:$DY$188,20,0)</f>
        <v>10</v>
      </c>
      <c r="AC401" s="12">
        <f>VLOOKUP($B401,'[3]POBLAC SIN ESSALUD CUADRO MANDO'!$G$3:$DY$188,21,0)</f>
        <v>10</v>
      </c>
      <c r="AD401" s="12">
        <f>VLOOKUP($B401,'[3]POBLAC SIN ESSALUD CUADRO MANDO'!$G$3:$DY$188,110,0)</f>
        <v>44</v>
      </c>
      <c r="AE401" s="12">
        <f>VLOOKUP($B401,'[3]POBLAC SIN ESSALUD CUADRO MANDO'!$G$3:$DY$188,111,0)</f>
        <v>40</v>
      </c>
      <c r="AF401" s="12">
        <f>VLOOKUP($B401,'[3]POBLAC SIN ESSALUD CUADRO MANDO'!$G$3:$DY$188,112,0)</f>
        <v>38</v>
      </c>
      <c r="AG401" s="12">
        <f>VLOOKUP($B401,'[3]POBLAC SIN ESSALUD CUADRO MANDO'!$G$3:$DY$188,113,0)</f>
        <v>38</v>
      </c>
      <c r="AH401" s="12">
        <f>VLOOKUP($B401,'[3]POBLAC SIN ESSALUD CUADRO MANDO'!$G$3:$DY$188,114,0)</f>
        <v>33</v>
      </c>
      <c r="AI401" s="12">
        <f>VLOOKUP($B401,'[3]POBLAC SIN ESSALUD CUADRO MANDO'!$G$3:$DY$188,115,0)</f>
        <v>28</v>
      </c>
      <c r="AJ401" s="12">
        <f>VLOOKUP($B401,'[3]POBLAC SIN ESSALUD CUADRO MANDO'!$G$3:$DY$188,116,0)</f>
        <v>23</v>
      </c>
      <c r="AK401" s="12">
        <f>VLOOKUP($B401,'[3]POBLAC SIN ESSALUD CUADRO MANDO'!$G$3:$DY$188,117,0)</f>
        <v>20</v>
      </c>
      <c r="AL401" s="12">
        <f>VLOOKUP($B401,'[3]POBLAC SIN ESSALUD CUADRO MANDO'!$G$3:$DY$188,118,0)</f>
        <v>16</v>
      </c>
      <c r="AM401" s="12">
        <f>VLOOKUP($B401,'[3]POBLAC SIN ESSALUD CUADRO MANDO'!$G$3:$DY$188,119,0)</f>
        <v>14</v>
      </c>
      <c r="AN401" s="12">
        <f>VLOOKUP($B401,'[3]POBLAC SIN ESSALUD CUADRO MANDO'!$G$3:$DY$188,120,0)</f>
        <v>11</v>
      </c>
      <c r="AO401" s="12">
        <f>VLOOKUP($B401,'[3]POBLAC SIN ESSALUD CUADRO MANDO'!$G$3:$DY$188,121,0)</f>
        <v>10</v>
      </c>
      <c r="AP401" s="12">
        <f>VLOOKUP($B401,'[3]POBLAC SIN ESSALUD CUADRO MANDO'!$G$3:$DY$188,122,0)</f>
        <v>10</v>
      </c>
      <c r="AQ401" s="74">
        <f>VLOOKUP($B401,'[4]POB-2019'!$K$6:$BD$190,42,0)</f>
        <v>259</v>
      </c>
      <c r="AR401" s="74">
        <f>VLOOKUP($B401,'[4]POB-2019'!$K$6:$BD$190,43,0)</f>
        <v>26</v>
      </c>
      <c r="AS401" s="74">
        <f>VLOOKUP($B401,'[4]POB-2019'!$K$6:$BD$190,44,0)</f>
        <v>26</v>
      </c>
      <c r="AT401" s="74">
        <f>VLOOKUP($B401,'[4]POB-2019'!$K$6:$BD$190,45,0)</f>
        <v>113</v>
      </c>
      <c r="AU401" s="12">
        <f>VLOOKUP($B401,'[3]POBLAC SIN ESSALUD CUADRO MANDO'!$G$3:$DY$188,123,0)</f>
        <v>4</v>
      </c>
    </row>
    <row r="402" spans="1:47" s="23" customFormat="1" ht="12">
      <c r="A402" s="58">
        <v>401</v>
      </c>
      <c r="B402" s="58">
        <v>5000</v>
      </c>
      <c r="C402" s="59" t="s">
        <v>1130</v>
      </c>
      <c r="D402" s="59" t="s">
        <v>723</v>
      </c>
      <c r="E402" s="59" t="s">
        <v>837</v>
      </c>
      <c r="F402" s="59" t="s">
        <v>853</v>
      </c>
      <c r="G402" s="12" t="s">
        <v>266</v>
      </c>
      <c r="H402" s="14">
        <f t="shared" si="105"/>
        <v>5000</v>
      </c>
      <c r="I402" s="14">
        <f t="shared" si="106"/>
        <v>291</v>
      </c>
      <c r="J402" s="12">
        <f>VLOOKUP($B402,'[3]POBLAC SIN ESSALUD CUADRO MANDO'!$G$3:$DY$188,2,0)</f>
        <v>1</v>
      </c>
      <c r="K402" s="12">
        <f>VLOOKUP($B402,'[3]POBLAC SIN ESSALUD CUADRO MANDO'!$G$3:$DY$188,3,0)</f>
        <v>3</v>
      </c>
      <c r="L402" s="12">
        <f>VLOOKUP($B402,'[3]POBLAC SIN ESSALUD CUADRO MANDO'!$G$3:$DY$188,4,0)</f>
        <v>3</v>
      </c>
      <c r="M402" s="12">
        <f>VLOOKUP($B402,'[3]POBLAC SIN ESSALUD CUADRO MANDO'!$G$3:$DY$188,5,0)</f>
        <v>5</v>
      </c>
      <c r="N402" s="12">
        <f>VLOOKUP($B402,'[3]POBLAC SIN ESSALUD CUADRO MANDO'!$G$3:$DY$188,6,0)</f>
        <v>3</v>
      </c>
      <c r="O402" s="12">
        <f>VLOOKUP($B402,'[3]POBLAC SIN ESSALUD CUADRO MANDO'!$G$3:$DY$188,7,0)</f>
        <v>5</v>
      </c>
      <c r="P402" s="12">
        <f>VLOOKUP($B402,'[3]POBLAC SIN ESSALUD CUADRO MANDO'!$G$3:$DY$188,8,0)</f>
        <v>5</v>
      </c>
      <c r="Q402" s="12">
        <f>VLOOKUP($B402,'[3]POBLAC SIN ESSALUD CUADRO MANDO'!$G$3:$DY$188,9,0)</f>
        <v>6</v>
      </c>
      <c r="R402" s="12">
        <f>VLOOKUP($B402,'[3]POBLAC SIN ESSALUD CUADRO MANDO'!$G$3:$DY$188,10,0)</f>
        <v>5</v>
      </c>
      <c r="S402" s="12">
        <f>VLOOKUP($B402,'[3]POBLAC SIN ESSALUD CUADRO MANDO'!$G$3:$DY$188,11,0)</f>
        <v>6</v>
      </c>
      <c r="T402" s="12">
        <f>VLOOKUP($B402,'[3]POBLAC SIN ESSALUD CUADRO MANDO'!$G$3:$DY$188,12,0)</f>
        <v>6</v>
      </c>
      <c r="U402" s="12">
        <f>VLOOKUP($B402,'[3]POBLAC SIN ESSALUD CUADRO MANDO'!$G$3:$DY$188,13,0)</f>
        <v>5</v>
      </c>
      <c r="V402" s="12">
        <f>VLOOKUP($B402,'[3]POBLAC SIN ESSALUD CUADRO MANDO'!$G$3:$DY$188,14,0)</f>
        <v>6</v>
      </c>
      <c r="W402" s="12">
        <f>VLOOKUP($B402,'[3]POBLAC SIN ESSALUD CUADRO MANDO'!$G$3:$DY$188,15,0)</f>
        <v>7</v>
      </c>
      <c r="X402" s="12">
        <f>VLOOKUP($B402,'[3]POBLAC SIN ESSALUD CUADRO MANDO'!$G$3:$DY$188,16,0)</f>
        <v>6</v>
      </c>
      <c r="Y402" s="12">
        <f>VLOOKUP($B402,'[3]POBLAC SIN ESSALUD CUADRO MANDO'!$G$3:$DY$188,17,0)</f>
        <v>6</v>
      </c>
      <c r="Z402" s="12">
        <f>VLOOKUP($B402,'[3]POBLAC SIN ESSALUD CUADRO MANDO'!$G$3:$DY$188,18,0)</f>
        <v>6</v>
      </c>
      <c r="AA402" s="12">
        <f>VLOOKUP($B402,'[3]POBLAC SIN ESSALUD CUADRO MANDO'!$G$3:$DY$188,19,0)</f>
        <v>6</v>
      </c>
      <c r="AB402" s="12">
        <f>VLOOKUP($B402,'[3]POBLAC SIN ESSALUD CUADRO MANDO'!$G$3:$DY$188,20,0)</f>
        <v>6</v>
      </c>
      <c r="AC402" s="12">
        <f>VLOOKUP($B402,'[3]POBLAC SIN ESSALUD CUADRO MANDO'!$G$3:$DY$188,21,0)</f>
        <v>6</v>
      </c>
      <c r="AD402" s="12">
        <f>VLOOKUP($B402,'[3]POBLAC SIN ESSALUD CUADRO MANDO'!$G$3:$DY$188,110,0)</f>
        <v>26</v>
      </c>
      <c r="AE402" s="12">
        <f>VLOOKUP($B402,'[3]POBLAC SIN ESSALUD CUADRO MANDO'!$G$3:$DY$188,111,0)</f>
        <v>23</v>
      </c>
      <c r="AF402" s="12">
        <f>VLOOKUP($B402,'[3]POBLAC SIN ESSALUD CUADRO MANDO'!$G$3:$DY$188,112,0)</f>
        <v>22</v>
      </c>
      <c r="AG402" s="12">
        <f>VLOOKUP($B402,'[3]POBLAC SIN ESSALUD CUADRO MANDO'!$G$3:$DY$188,113,0)</f>
        <v>21</v>
      </c>
      <c r="AH402" s="12">
        <f>VLOOKUP($B402,'[3]POBLAC SIN ESSALUD CUADRO MANDO'!$G$3:$DY$188,114,0)</f>
        <v>20</v>
      </c>
      <c r="AI402" s="12">
        <f>VLOOKUP($B402,'[3]POBLAC SIN ESSALUD CUADRO MANDO'!$G$3:$DY$188,115,0)</f>
        <v>16</v>
      </c>
      <c r="AJ402" s="12">
        <f>VLOOKUP($B402,'[3]POBLAC SIN ESSALUD CUADRO MANDO'!$G$3:$DY$188,116,0)</f>
        <v>15</v>
      </c>
      <c r="AK402" s="12">
        <f>VLOOKUP($B402,'[3]POBLAC SIN ESSALUD CUADRO MANDO'!$G$3:$DY$188,117,0)</f>
        <v>11</v>
      </c>
      <c r="AL402" s="12">
        <f>VLOOKUP($B402,'[3]POBLAC SIN ESSALUD CUADRO MANDO'!$G$3:$DY$188,118,0)</f>
        <v>10</v>
      </c>
      <c r="AM402" s="12">
        <f>VLOOKUP($B402,'[3]POBLAC SIN ESSALUD CUADRO MANDO'!$G$3:$DY$188,119,0)</f>
        <v>8</v>
      </c>
      <c r="AN402" s="12">
        <f>VLOOKUP($B402,'[3]POBLAC SIN ESSALUD CUADRO MANDO'!$G$3:$DY$188,120,0)</f>
        <v>6</v>
      </c>
      <c r="AO402" s="12">
        <f>VLOOKUP($B402,'[3]POBLAC SIN ESSALUD CUADRO MANDO'!$G$3:$DY$188,121,0)</f>
        <v>5</v>
      </c>
      <c r="AP402" s="12">
        <f>VLOOKUP($B402,'[3]POBLAC SIN ESSALUD CUADRO MANDO'!$G$3:$DY$188,122,0)</f>
        <v>6</v>
      </c>
      <c r="AQ402" s="74">
        <f>VLOOKUP($B402,'[4]POB-2019'!$K$6:$BD$190,42,0)</f>
        <v>148</v>
      </c>
      <c r="AR402" s="74">
        <f>VLOOKUP($B402,'[4]POB-2019'!$K$6:$BD$190,43,0)</f>
        <v>15</v>
      </c>
      <c r="AS402" s="74">
        <f>VLOOKUP($B402,'[4]POB-2019'!$K$6:$BD$190,44,0)</f>
        <v>15</v>
      </c>
      <c r="AT402" s="74">
        <f>VLOOKUP($B402,'[4]POB-2019'!$K$6:$BD$190,45,0)</f>
        <v>65</v>
      </c>
      <c r="AU402" s="12">
        <f>VLOOKUP($B402,'[3]POBLAC SIN ESSALUD CUADRO MANDO'!$G$3:$DY$188,123,0)</f>
        <v>1</v>
      </c>
    </row>
    <row r="403" spans="1:47" s="23" customFormat="1" ht="12">
      <c r="A403" s="58">
        <v>402</v>
      </c>
      <c r="B403" s="58">
        <v>5001</v>
      </c>
      <c r="C403" s="59" t="s">
        <v>1130</v>
      </c>
      <c r="D403" s="59" t="s">
        <v>723</v>
      </c>
      <c r="E403" s="59" t="s">
        <v>837</v>
      </c>
      <c r="F403" s="59" t="s">
        <v>854</v>
      </c>
      <c r="G403" s="12" t="s">
        <v>266</v>
      </c>
      <c r="H403" s="14">
        <f t="shared" si="105"/>
        <v>5001</v>
      </c>
      <c r="I403" s="14">
        <f t="shared" si="106"/>
        <v>603</v>
      </c>
      <c r="J403" s="12">
        <f>VLOOKUP($B403,'[3]POBLAC SIN ESSALUD CUADRO MANDO'!$G$3:$DY$188,2,0)</f>
        <v>8</v>
      </c>
      <c r="K403" s="12">
        <f>VLOOKUP($B403,'[3]POBLAC SIN ESSALUD CUADRO MANDO'!$G$3:$DY$188,3,0)</f>
        <v>5</v>
      </c>
      <c r="L403" s="12">
        <f>VLOOKUP($B403,'[3]POBLAC SIN ESSALUD CUADRO MANDO'!$G$3:$DY$188,4,0)</f>
        <v>7</v>
      </c>
      <c r="M403" s="12">
        <f>VLOOKUP($B403,'[3]POBLAC SIN ESSALUD CUADRO MANDO'!$G$3:$DY$188,5,0)</f>
        <v>10</v>
      </c>
      <c r="N403" s="12">
        <f>VLOOKUP($B403,'[3]POBLAC SIN ESSALUD CUADRO MANDO'!$G$3:$DY$188,6,0)</f>
        <v>8</v>
      </c>
      <c r="O403" s="12">
        <f>VLOOKUP($B403,'[3]POBLAC SIN ESSALUD CUADRO MANDO'!$G$3:$DY$188,7,0)</f>
        <v>11</v>
      </c>
      <c r="P403" s="12">
        <f>VLOOKUP($B403,'[3]POBLAC SIN ESSALUD CUADRO MANDO'!$G$3:$DY$188,8,0)</f>
        <v>11</v>
      </c>
      <c r="Q403" s="12">
        <f>VLOOKUP($B403,'[3]POBLAC SIN ESSALUD CUADRO MANDO'!$G$3:$DY$188,9,0)</f>
        <v>12</v>
      </c>
      <c r="R403" s="12">
        <f>VLOOKUP($B403,'[3]POBLAC SIN ESSALUD CUADRO MANDO'!$G$3:$DY$188,10,0)</f>
        <v>11</v>
      </c>
      <c r="S403" s="12">
        <f>VLOOKUP($B403,'[3]POBLAC SIN ESSALUD CUADRO MANDO'!$G$3:$DY$188,11,0)</f>
        <v>12</v>
      </c>
      <c r="T403" s="12">
        <f>VLOOKUP($B403,'[3]POBLAC SIN ESSALUD CUADRO MANDO'!$G$3:$DY$188,12,0)</f>
        <v>11</v>
      </c>
      <c r="U403" s="12">
        <f>VLOOKUP($B403,'[3]POBLAC SIN ESSALUD CUADRO MANDO'!$G$3:$DY$188,13,0)</f>
        <v>11</v>
      </c>
      <c r="V403" s="12">
        <f>VLOOKUP($B403,'[3]POBLAC SIN ESSALUD CUADRO MANDO'!$G$3:$DY$188,14,0)</f>
        <v>13</v>
      </c>
      <c r="W403" s="12">
        <f>VLOOKUP($B403,'[3]POBLAC SIN ESSALUD CUADRO MANDO'!$G$3:$DY$188,15,0)</f>
        <v>13</v>
      </c>
      <c r="X403" s="12">
        <f>VLOOKUP($B403,'[3]POBLAC SIN ESSALUD CUADRO MANDO'!$G$3:$DY$188,16,0)</f>
        <v>12</v>
      </c>
      <c r="Y403" s="12">
        <f>VLOOKUP($B403,'[3]POBLAC SIN ESSALUD CUADRO MANDO'!$G$3:$DY$188,17,0)</f>
        <v>12</v>
      </c>
      <c r="Z403" s="12">
        <f>VLOOKUP($B403,'[3]POBLAC SIN ESSALUD CUADRO MANDO'!$G$3:$DY$188,18,0)</f>
        <v>12</v>
      </c>
      <c r="AA403" s="12">
        <f>VLOOKUP($B403,'[3]POBLAC SIN ESSALUD CUADRO MANDO'!$G$3:$DY$188,19,0)</f>
        <v>12</v>
      </c>
      <c r="AB403" s="12">
        <f>VLOOKUP($B403,'[3]POBLAC SIN ESSALUD CUADRO MANDO'!$G$3:$DY$188,20,0)</f>
        <v>12</v>
      </c>
      <c r="AC403" s="12">
        <f>VLOOKUP($B403,'[3]POBLAC SIN ESSALUD CUADRO MANDO'!$G$3:$DY$188,21,0)</f>
        <v>12</v>
      </c>
      <c r="AD403" s="12">
        <f>VLOOKUP($B403,'[3]POBLAC SIN ESSALUD CUADRO MANDO'!$G$3:$DY$188,110,0)</f>
        <v>54</v>
      </c>
      <c r="AE403" s="12">
        <f>VLOOKUP($B403,'[3]POBLAC SIN ESSALUD CUADRO MANDO'!$G$3:$DY$188,111,0)</f>
        <v>49</v>
      </c>
      <c r="AF403" s="12">
        <f>VLOOKUP($B403,'[3]POBLAC SIN ESSALUD CUADRO MANDO'!$G$3:$DY$188,112,0)</f>
        <v>46</v>
      </c>
      <c r="AG403" s="12">
        <f>VLOOKUP($B403,'[3]POBLAC SIN ESSALUD CUADRO MANDO'!$G$3:$DY$188,113,0)</f>
        <v>44</v>
      </c>
      <c r="AH403" s="12">
        <f>VLOOKUP($B403,'[3]POBLAC SIN ESSALUD CUADRO MANDO'!$G$3:$DY$188,114,0)</f>
        <v>38</v>
      </c>
      <c r="AI403" s="12">
        <f>VLOOKUP($B403,'[3]POBLAC SIN ESSALUD CUADRO MANDO'!$G$3:$DY$188,115,0)</f>
        <v>34</v>
      </c>
      <c r="AJ403" s="12">
        <f>VLOOKUP($B403,'[3]POBLAC SIN ESSALUD CUADRO MANDO'!$G$3:$DY$188,116,0)</f>
        <v>28</v>
      </c>
      <c r="AK403" s="12">
        <f>VLOOKUP($B403,'[3]POBLAC SIN ESSALUD CUADRO MANDO'!$G$3:$DY$188,117,0)</f>
        <v>24</v>
      </c>
      <c r="AL403" s="12">
        <f>VLOOKUP($B403,'[3]POBLAC SIN ESSALUD CUADRO MANDO'!$G$3:$DY$188,118,0)</f>
        <v>20</v>
      </c>
      <c r="AM403" s="12">
        <f>VLOOKUP($B403,'[3]POBLAC SIN ESSALUD CUADRO MANDO'!$G$3:$DY$188,119,0)</f>
        <v>15</v>
      </c>
      <c r="AN403" s="12">
        <f>VLOOKUP($B403,'[3]POBLAC SIN ESSALUD CUADRO MANDO'!$G$3:$DY$188,120,0)</f>
        <v>13</v>
      </c>
      <c r="AO403" s="12">
        <f>VLOOKUP($B403,'[3]POBLAC SIN ESSALUD CUADRO MANDO'!$G$3:$DY$188,121,0)</f>
        <v>10</v>
      </c>
      <c r="AP403" s="12">
        <f>VLOOKUP($B403,'[3]POBLAC SIN ESSALUD CUADRO MANDO'!$G$3:$DY$188,122,0)</f>
        <v>13</v>
      </c>
      <c r="AQ403" s="74">
        <f>VLOOKUP($B403,'[4]POB-2019'!$K$6:$BD$190,42,0)</f>
        <v>308</v>
      </c>
      <c r="AR403" s="74">
        <f>VLOOKUP($B403,'[4]POB-2019'!$K$6:$BD$190,43,0)</f>
        <v>31</v>
      </c>
      <c r="AS403" s="74">
        <f>VLOOKUP($B403,'[4]POB-2019'!$K$6:$BD$190,44,0)</f>
        <v>31</v>
      </c>
      <c r="AT403" s="74">
        <f>VLOOKUP($B403,'[4]POB-2019'!$K$6:$BD$190,45,0)</f>
        <v>135</v>
      </c>
      <c r="AU403" s="12">
        <f>VLOOKUP($B403,'[3]POBLAC SIN ESSALUD CUADRO MANDO'!$G$3:$DY$188,123,0)</f>
        <v>8</v>
      </c>
    </row>
    <row r="404" spans="1:47" s="23" customFormat="1" ht="12">
      <c r="A404" s="58">
        <v>403</v>
      </c>
      <c r="B404" s="58">
        <v>4996</v>
      </c>
      <c r="C404" s="59" t="s">
        <v>1130</v>
      </c>
      <c r="D404" s="59" t="s">
        <v>723</v>
      </c>
      <c r="E404" s="59" t="s">
        <v>837</v>
      </c>
      <c r="F404" s="59" t="s">
        <v>122</v>
      </c>
      <c r="G404" s="12" t="s">
        <v>266</v>
      </c>
      <c r="H404" s="14">
        <f t="shared" si="105"/>
        <v>4996</v>
      </c>
      <c r="I404" s="14">
        <f t="shared" si="106"/>
        <v>322</v>
      </c>
      <c r="J404" s="12">
        <f>VLOOKUP($B404,'[3]POBLAC SIN ESSALUD CUADRO MANDO'!$G$3:$DY$188,2,0)</f>
        <v>6</v>
      </c>
      <c r="K404" s="12">
        <f>VLOOKUP($B404,'[3]POBLAC SIN ESSALUD CUADRO MANDO'!$G$3:$DY$188,3,0)</f>
        <v>8</v>
      </c>
      <c r="L404" s="12">
        <f>VLOOKUP($B404,'[3]POBLAC SIN ESSALUD CUADRO MANDO'!$G$3:$DY$188,4,0)</f>
        <v>7</v>
      </c>
      <c r="M404" s="12">
        <f>VLOOKUP($B404,'[3]POBLAC SIN ESSALUD CUADRO MANDO'!$G$3:$DY$188,5,0)</f>
        <v>5</v>
      </c>
      <c r="N404" s="12">
        <f>VLOOKUP($B404,'[3]POBLAC SIN ESSALUD CUADRO MANDO'!$G$3:$DY$188,6,0)</f>
        <v>6</v>
      </c>
      <c r="O404" s="12">
        <f>VLOOKUP($B404,'[3]POBLAC SIN ESSALUD CUADRO MANDO'!$G$3:$DY$188,7,0)</f>
        <v>6</v>
      </c>
      <c r="P404" s="12">
        <f>VLOOKUP($B404,'[3]POBLAC SIN ESSALUD CUADRO MANDO'!$G$3:$DY$188,8,0)</f>
        <v>6</v>
      </c>
      <c r="Q404" s="12">
        <f>VLOOKUP($B404,'[3]POBLAC SIN ESSALUD CUADRO MANDO'!$G$3:$DY$188,9,0)</f>
        <v>6</v>
      </c>
      <c r="R404" s="12">
        <f>VLOOKUP($B404,'[3]POBLAC SIN ESSALUD CUADRO MANDO'!$G$3:$DY$188,10,0)</f>
        <v>6</v>
      </c>
      <c r="S404" s="12">
        <f>VLOOKUP($B404,'[3]POBLAC SIN ESSALUD CUADRO MANDO'!$G$3:$DY$188,11,0)</f>
        <v>6</v>
      </c>
      <c r="T404" s="12">
        <f>VLOOKUP($B404,'[3]POBLAC SIN ESSALUD CUADRO MANDO'!$G$3:$DY$188,12,0)</f>
        <v>6</v>
      </c>
      <c r="U404" s="12">
        <f>VLOOKUP($B404,'[3]POBLAC SIN ESSALUD CUADRO MANDO'!$G$3:$DY$188,13,0)</f>
        <v>6</v>
      </c>
      <c r="V404" s="12">
        <f>VLOOKUP($B404,'[3]POBLAC SIN ESSALUD CUADRO MANDO'!$G$3:$DY$188,14,0)</f>
        <v>7</v>
      </c>
      <c r="W404" s="12">
        <f>VLOOKUP($B404,'[3]POBLAC SIN ESSALUD CUADRO MANDO'!$G$3:$DY$188,15,0)</f>
        <v>7</v>
      </c>
      <c r="X404" s="12">
        <f>VLOOKUP($B404,'[3]POBLAC SIN ESSALUD CUADRO MANDO'!$G$3:$DY$188,16,0)</f>
        <v>6</v>
      </c>
      <c r="Y404" s="12">
        <f>VLOOKUP($B404,'[3]POBLAC SIN ESSALUD CUADRO MANDO'!$G$3:$DY$188,17,0)</f>
        <v>6</v>
      </c>
      <c r="Z404" s="12">
        <f>VLOOKUP($B404,'[3]POBLAC SIN ESSALUD CUADRO MANDO'!$G$3:$DY$188,18,0)</f>
        <v>6</v>
      </c>
      <c r="AA404" s="12">
        <f>VLOOKUP($B404,'[3]POBLAC SIN ESSALUD CUADRO MANDO'!$G$3:$DY$188,19,0)</f>
        <v>6</v>
      </c>
      <c r="AB404" s="12">
        <f>VLOOKUP($B404,'[3]POBLAC SIN ESSALUD CUADRO MANDO'!$G$3:$DY$188,20,0)</f>
        <v>6</v>
      </c>
      <c r="AC404" s="12">
        <f>VLOOKUP($B404,'[3]POBLAC SIN ESSALUD CUADRO MANDO'!$G$3:$DY$188,21,0)</f>
        <v>6</v>
      </c>
      <c r="AD404" s="12">
        <f>VLOOKUP($B404,'[3]POBLAC SIN ESSALUD CUADRO MANDO'!$G$3:$DY$188,110,0)</f>
        <v>27</v>
      </c>
      <c r="AE404" s="12">
        <f>VLOOKUP($B404,'[3]POBLAC SIN ESSALUD CUADRO MANDO'!$G$3:$DY$188,111,0)</f>
        <v>25</v>
      </c>
      <c r="AF404" s="12">
        <f>VLOOKUP($B404,'[3]POBLAC SIN ESSALUD CUADRO MANDO'!$G$3:$DY$188,112,0)</f>
        <v>23</v>
      </c>
      <c r="AG404" s="12">
        <f>VLOOKUP($B404,'[3]POBLAC SIN ESSALUD CUADRO MANDO'!$G$3:$DY$188,113,0)</f>
        <v>23</v>
      </c>
      <c r="AH404" s="12">
        <f>VLOOKUP($B404,'[3]POBLAC SIN ESSALUD CUADRO MANDO'!$G$3:$DY$188,114,0)</f>
        <v>20</v>
      </c>
      <c r="AI404" s="12">
        <f>VLOOKUP($B404,'[3]POBLAC SIN ESSALUD CUADRO MANDO'!$G$3:$DY$188,115,0)</f>
        <v>18</v>
      </c>
      <c r="AJ404" s="12">
        <f>VLOOKUP($B404,'[3]POBLAC SIN ESSALUD CUADRO MANDO'!$G$3:$DY$188,116,0)</f>
        <v>15</v>
      </c>
      <c r="AK404" s="12">
        <f>VLOOKUP($B404,'[3]POBLAC SIN ESSALUD CUADRO MANDO'!$G$3:$DY$188,117,0)</f>
        <v>11</v>
      </c>
      <c r="AL404" s="12">
        <f>VLOOKUP($B404,'[3]POBLAC SIN ESSALUD CUADRO MANDO'!$G$3:$DY$188,118,0)</f>
        <v>10</v>
      </c>
      <c r="AM404" s="12">
        <f>VLOOKUP($B404,'[3]POBLAC SIN ESSALUD CUADRO MANDO'!$G$3:$DY$188,119,0)</f>
        <v>9</v>
      </c>
      <c r="AN404" s="12">
        <f>VLOOKUP($B404,'[3]POBLAC SIN ESSALUD CUADRO MANDO'!$G$3:$DY$188,120,0)</f>
        <v>6</v>
      </c>
      <c r="AO404" s="12">
        <f>VLOOKUP($B404,'[3]POBLAC SIN ESSALUD CUADRO MANDO'!$G$3:$DY$188,121,0)</f>
        <v>5</v>
      </c>
      <c r="AP404" s="12">
        <f>VLOOKUP($B404,'[3]POBLAC SIN ESSALUD CUADRO MANDO'!$G$3:$DY$188,122,0)</f>
        <v>6</v>
      </c>
      <c r="AQ404" s="74">
        <f>VLOOKUP($B404,'[4]POB-2019'!$K$6:$BD$190,42,0)</f>
        <v>164</v>
      </c>
      <c r="AR404" s="74">
        <f>VLOOKUP($B404,'[4]POB-2019'!$K$6:$BD$190,43,0)</f>
        <v>16</v>
      </c>
      <c r="AS404" s="74">
        <f>VLOOKUP($B404,'[4]POB-2019'!$K$6:$BD$190,44,0)</f>
        <v>15</v>
      </c>
      <c r="AT404" s="74">
        <f>VLOOKUP($B404,'[4]POB-2019'!$K$6:$BD$190,45,0)</f>
        <v>69</v>
      </c>
      <c r="AU404" s="12">
        <f>VLOOKUP($B404,'[3]POBLAC SIN ESSALUD CUADRO MANDO'!$G$3:$DY$188,123,0)</f>
        <v>5</v>
      </c>
    </row>
    <row r="405" spans="1:47" s="23" customFormat="1" ht="12">
      <c r="A405" s="58">
        <v>404</v>
      </c>
      <c r="B405" s="58">
        <v>7178</v>
      </c>
      <c r="C405" s="59" t="s">
        <v>1130</v>
      </c>
      <c r="D405" s="59" t="s">
        <v>723</v>
      </c>
      <c r="E405" s="59" t="s">
        <v>837</v>
      </c>
      <c r="F405" s="59" t="s">
        <v>856</v>
      </c>
      <c r="G405" s="12" t="s">
        <v>266</v>
      </c>
      <c r="H405" s="14">
        <f t="shared" si="105"/>
        <v>7178</v>
      </c>
      <c r="I405" s="14">
        <f t="shared" si="106"/>
        <v>504</v>
      </c>
      <c r="J405" s="12">
        <f>VLOOKUP($B405,'[3]POBLAC SIN ESSALUD CUADRO MANDO'!$G$3:$DY$188,2,0)</f>
        <v>10</v>
      </c>
      <c r="K405" s="12">
        <f>VLOOKUP($B405,'[3]POBLAC SIN ESSALUD CUADRO MANDO'!$G$3:$DY$188,3,0)</f>
        <v>10</v>
      </c>
      <c r="L405" s="12">
        <f>VLOOKUP($B405,'[3]POBLAC SIN ESSALUD CUADRO MANDO'!$G$3:$DY$188,4,0)</f>
        <v>8</v>
      </c>
      <c r="M405" s="12">
        <f>VLOOKUP($B405,'[3]POBLAC SIN ESSALUD CUADRO MANDO'!$G$3:$DY$188,5,0)</f>
        <v>8</v>
      </c>
      <c r="N405" s="12">
        <f>VLOOKUP($B405,'[3]POBLAC SIN ESSALUD CUADRO MANDO'!$G$3:$DY$188,6,0)</f>
        <v>8</v>
      </c>
      <c r="O405" s="12">
        <f>VLOOKUP($B405,'[3]POBLAC SIN ESSALUD CUADRO MANDO'!$G$3:$DY$188,7,0)</f>
        <v>9</v>
      </c>
      <c r="P405" s="12">
        <f>VLOOKUP($B405,'[3]POBLAC SIN ESSALUD CUADRO MANDO'!$G$3:$DY$188,8,0)</f>
        <v>9</v>
      </c>
      <c r="Q405" s="12">
        <f>VLOOKUP($B405,'[3]POBLAC SIN ESSALUD CUADRO MANDO'!$G$3:$DY$188,9,0)</f>
        <v>10</v>
      </c>
      <c r="R405" s="12">
        <f>VLOOKUP($B405,'[3]POBLAC SIN ESSALUD CUADRO MANDO'!$G$3:$DY$188,10,0)</f>
        <v>9</v>
      </c>
      <c r="S405" s="12">
        <f>VLOOKUP($B405,'[3]POBLAC SIN ESSALUD CUADRO MANDO'!$G$3:$DY$188,11,0)</f>
        <v>9</v>
      </c>
      <c r="T405" s="12">
        <f>VLOOKUP($B405,'[3]POBLAC SIN ESSALUD CUADRO MANDO'!$G$3:$DY$188,12,0)</f>
        <v>9</v>
      </c>
      <c r="U405" s="12">
        <f>VLOOKUP($B405,'[3]POBLAC SIN ESSALUD CUADRO MANDO'!$G$3:$DY$188,13,0)</f>
        <v>9</v>
      </c>
      <c r="V405" s="12">
        <f>VLOOKUP($B405,'[3]POBLAC SIN ESSALUD CUADRO MANDO'!$G$3:$DY$188,14,0)</f>
        <v>10</v>
      </c>
      <c r="W405" s="12">
        <f>VLOOKUP($B405,'[3]POBLAC SIN ESSALUD CUADRO MANDO'!$G$3:$DY$188,15,0)</f>
        <v>11</v>
      </c>
      <c r="X405" s="12">
        <f>VLOOKUP($B405,'[3]POBLAC SIN ESSALUD CUADRO MANDO'!$G$3:$DY$188,16,0)</f>
        <v>10</v>
      </c>
      <c r="Y405" s="12">
        <f>VLOOKUP($B405,'[3]POBLAC SIN ESSALUD CUADRO MANDO'!$G$3:$DY$188,17,0)</f>
        <v>10</v>
      </c>
      <c r="Z405" s="12">
        <f>VLOOKUP($B405,'[3]POBLAC SIN ESSALUD CUADRO MANDO'!$G$3:$DY$188,18,0)</f>
        <v>10</v>
      </c>
      <c r="AA405" s="12">
        <f>VLOOKUP($B405,'[3]POBLAC SIN ESSALUD CUADRO MANDO'!$G$3:$DY$188,19,0)</f>
        <v>10</v>
      </c>
      <c r="AB405" s="12">
        <f>VLOOKUP($B405,'[3]POBLAC SIN ESSALUD CUADRO MANDO'!$G$3:$DY$188,20,0)</f>
        <v>10</v>
      </c>
      <c r="AC405" s="12">
        <f>VLOOKUP($B405,'[3]POBLAC SIN ESSALUD CUADRO MANDO'!$G$3:$DY$188,21,0)</f>
        <v>9</v>
      </c>
      <c r="AD405" s="12">
        <f>VLOOKUP($B405,'[3]POBLAC SIN ESSALUD CUADRO MANDO'!$G$3:$DY$188,110,0)</f>
        <v>44</v>
      </c>
      <c r="AE405" s="12">
        <f>VLOOKUP($B405,'[3]POBLAC SIN ESSALUD CUADRO MANDO'!$G$3:$DY$188,111,0)</f>
        <v>39</v>
      </c>
      <c r="AF405" s="12">
        <f>VLOOKUP($B405,'[3]POBLAC SIN ESSALUD CUADRO MANDO'!$G$3:$DY$188,112,0)</f>
        <v>36</v>
      </c>
      <c r="AG405" s="12">
        <f>VLOOKUP($B405,'[3]POBLAC SIN ESSALUD CUADRO MANDO'!$G$3:$DY$188,113,0)</f>
        <v>36</v>
      </c>
      <c r="AH405" s="12">
        <f>VLOOKUP($B405,'[3]POBLAC SIN ESSALUD CUADRO MANDO'!$G$3:$DY$188,114,0)</f>
        <v>33</v>
      </c>
      <c r="AI405" s="12">
        <f>VLOOKUP($B405,'[3]POBLAC SIN ESSALUD CUADRO MANDO'!$G$3:$DY$188,115,0)</f>
        <v>28</v>
      </c>
      <c r="AJ405" s="12">
        <f>VLOOKUP($B405,'[3]POBLAC SIN ESSALUD CUADRO MANDO'!$G$3:$DY$188,116,0)</f>
        <v>23</v>
      </c>
      <c r="AK405" s="12">
        <f>VLOOKUP($B405,'[3]POBLAC SIN ESSALUD CUADRO MANDO'!$G$3:$DY$188,117,0)</f>
        <v>19</v>
      </c>
      <c r="AL405" s="12">
        <f>VLOOKUP($B405,'[3]POBLAC SIN ESSALUD CUADRO MANDO'!$G$3:$DY$188,118,0)</f>
        <v>15</v>
      </c>
      <c r="AM405" s="12">
        <f>VLOOKUP($B405,'[3]POBLAC SIN ESSALUD CUADRO MANDO'!$G$3:$DY$188,119,0)</f>
        <v>13</v>
      </c>
      <c r="AN405" s="12">
        <f>VLOOKUP($B405,'[3]POBLAC SIN ESSALUD CUADRO MANDO'!$G$3:$DY$188,120,0)</f>
        <v>11</v>
      </c>
      <c r="AO405" s="12">
        <f>VLOOKUP($B405,'[3]POBLAC SIN ESSALUD CUADRO MANDO'!$G$3:$DY$188,121,0)</f>
        <v>10</v>
      </c>
      <c r="AP405" s="12">
        <f>VLOOKUP($B405,'[3]POBLAC SIN ESSALUD CUADRO MANDO'!$G$3:$DY$188,122,0)</f>
        <v>9</v>
      </c>
      <c r="AQ405" s="74">
        <f>VLOOKUP($B405,'[4]POB-2019'!$K$6:$BD$190,42,0)</f>
        <v>257</v>
      </c>
      <c r="AR405" s="74">
        <f>VLOOKUP($B405,'[4]POB-2019'!$K$6:$BD$190,43,0)</f>
        <v>25</v>
      </c>
      <c r="AS405" s="74">
        <f>VLOOKUP($B405,'[4]POB-2019'!$K$6:$BD$190,44,0)</f>
        <v>25</v>
      </c>
      <c r="AT405" s="74">
        <f>VLOOKUP($B405,'[4]POB-2019'!$K$6:$BD$190,45,0)</f>
        <v>110</v>
      </c>
      <c r="AU405" s="12">
        <f>VLOOKUP($B405,'[3]POBLAC SIN ESSALUD CUADRO MANDO'!$G$3:$DY$188,123,0)</f>
        <v>11</v>
      </c>
    </row>
    <row r="406" spans="1:47" s="23" customFormat="1" ht="12">
      <c r="A406" s="58">
        <v>405</v>
      </c>
      <c r="B406" s="58">
        <v>4982</v>
      </c>
      <c r="C406" s="59" t="s">
        <v>1130</v>
      </c>
      <c r="D406" s="59" t="s">
        <v>723</v>
      </c>
      <c r="E406" s="59" t="s">
        <v>837</v>
      </c>
      <c r="F406" s="59" t="s">
        <v>857</v>
      </c>
      <c r="G406" s="12" t="s">
        <v>271</v>
      </c>
      <c r="H406" s="14">
        <f t="shared" si="105"/>
        <v>4982</v>
      </c>
      <c r="I406" s="14">
        <f t="shared" si="106"/>
        <v>1098</v>
      </c>
      <c r="J406" s="12">
        <f>VLOOKUP($B406,'[3]POBLAC SIN ESSALUD CUADRO MANDO'!$G$3:$DY$188,2,0)</f>
        <v>13</v>
      </c>
      <c r="K406" s="12">
        <f>VLOOKUP($B406,'[3]POBLAC SIN ESSALUD CUADRO MANDO'!$G$3:$DY$188,3,0)</f>
        <v>15</v>
      </c>
      <c r="L406" s="12">
        <f>VLOOKUP($B406,'[3]POBLAC SIN ESSALUD CUADRO MANDO'!$G$3:$DY$188,4,0)</f>
        <v>13</v>
      </c>
      <c r="M406" s="12">
        <f>VLOOKUP($B406,'[3]POBLAC SIN ESSALUD CUADRO MANDO'!$G$3:$DY$188,5,0)</f>
        <v>18</v>
      </c>
      <c r="N406" s="12">
        <f>VLOOKUP($B406,'[3]POBLAC SIN ESSALUD CUADRO MANDO'!$G$3:$DY$188,6,0)</f>
        <v>18</v>
      </c>
      <c r="O406" s="12">
        <f>VLOOKUP($B406,'[3]POBLAC SIN ESSALUD CUADRO MANDO'!$G$3:$DY$188,7,0)</f>
        <v>20</v>
      </c>
      <c r="P406" s="12">
        <f>VLOOKUP($B406,'[3]POBLAC SIN ESSALUD CUADRO MANDO'!$G$3:$DY$188,8,0)</f>
        <v>20</v>
      </c>
      <c r="Q406" s="12">
        <f>VLOOKUP($B406,'[3]POBLAC SIN ESSALUD CUADRO MANDO'!$G$3:$DY$188,9,0)</f>
        <v>21</v>
      </c>
      <c r="R406" s="12">
        <f>VLOOKUP($B406,'[3]POBLAC SIN ESSALUD CUADRO MANDO'!$G$3:$DY$188,10,0)</f>
        <v>20</v>
      </c>
      <c r="S406" s="12">
        <f>VLOOKUP($B406,'[3]POBLAC SIN ESSALUD CUADRO MANDO'!$G$3:$DY$188,11,0)</f>
        <v>21</v>
      </c>
      <c r="T406" s="12">
        <f>VLOOKUP($B406,'[3]POBLAC SIN ESSALUD CUADRO MANDO'!$G$3:$DY$188,12,0)</f>
        <v>20</v>
      </c>
      <c r="U406" s="12">
        <f>VLOOKUP($B406,'[3]POBLAC SIN ESSALUD CUADRO MANDO'!$G$3:$DY$188,13,0)</f>
        <v>20</v>
      </c>
      <c r="V406" s="12">
        <f>VLOOKUP($B406,'[3]POBLAC SIN ESSALUD CUADRO MANDO'!$G$3:$DY$188,14,0)</f>
        <v>23</v>
      </c>
      <c r="W406" s="12">
        <f>VLOOKUP($B406,'[3]POBLAC SIN ESSALUD CUADRO MANDO'!$G$3:$DY$188,15,0)</f>
        <v>24</v>
      </c>
      <c r="X406" s="12">
        <f>VLOOKUP($B406,'[3]POBLAC SIN ESSALUD CUADRO MANDO'!$G$3:$DY$188,16,0)</f>
        <v>22</v>
      </c>
      <c r="Y406" s="12">
        <f>VLOOKUP($B406,'[3]POBLAC SIN ESSALUD CUADRO MANDO'!$G$3:$DY$188,17,0)</f>
        <v>21</v>
      </c>
      <c r="Z406" s="12">
        <f>VLOOKUP($B406,'[3]POBLAC SIN ESSALUD CUADRO MANDO'!$G$3:$DY$188,18,0)</f>
        <v>21</v>
      </c>
      <c r="AA406" s="12">
        <f>VLOOKUP($B406,'[3]POBLAC SIN ESSALUD CUADRO MANDO'!$G$3:$DY$188,19,0)</f>
        <v>21</v>
      </c>
      <c r="AB406" s="12">
        <f>VLOOKUP($B406,'[3]POBLAC SIN ESSALUD CUADRO MANDO'!$G$3:$DY$188,20,0)</f>
        <v>22</v>
      </c>
      <c r="AC406" s="12">
        <f>VLOOKUP($B406,'[3]POBLAC SIN ESSALUD CUADRO MANDO'!$G$3:$DY$188,21,0)</f>
        <v>21</v>
      </c>
      <c r="AD406" s="12">
        <f>VLOOKUP($B406,'[3]POBLAC SIN ESSALUD CUADRO MANDO'!$G$3:$DY$188,110,0)</f>
        <v>96</v>
      </c>
      <c r="AE406" s="12">
        <f>VLOOKUP($B406,'[3]POBLAC SIN ESSALUD CUADRO MANDO'!$G$3:$DY$188,111,0)</f>
        <v>87</v>
      </c>
      <c r="AF406" s="12">
        <f>VLOOKUP($B406,'[3]POBLAC SIN ESSALUD CUADRO MANDO'!$G$3:$DY$188,112,0)</f>
        <v>83</v>
      </c>
      <c r="AG406" s="12">
        <f>VLOOKUP($B406,'[3]POBLAC SIN ESSALUD CUADRO MANDO'!$G$3:$DY$188,113,0)</f>
        <v>79</v>
      </c>
      <c r="AH406" s="12">
        <f>VLOOKUP($B406,'[3]POBLAC SIN ESSALUD CUADRO MANDO'!$G$3:$DY$188,114,0)</f>
        <v>71</v>
      </c>
      <c r="AI406" s="12">
        <f>VLOOKUP($B406,'[3]POBLAC SIN ESSALUD CUADRO MANDO'!$G$3:$DY$188,115,0)</f>
        <v>61</v>
      </c>
      <c r="AJ406" s="12">
        <f>VLOOKUP($B406,'[3]POBLAC SIN ESSALUD CUADRO MANDO'!$G$3:$DY$188,116,0)</f>
        <v>54</v>
      </c>
      <c r="AK406" s="12">
        <f>VLOOKUP($B406,'[3]POBLAC SIN ESSALUD CUADRO MANDO'!$G$3:$DY$188,117,0)</f>
        <v>42</v>
      </c>
      <c r="AL406" s="12">
        <f>VLOOKUP($B406,'[3]POBLAC SIN ESSALUD CUADRO MANDO'!$G$3:$DY$188,118,0)</f>
        <v>36</v>
      </c>
      <c r="AM406" s="12">
        <f>VLOOKUP($B406,'[3]POBLAC SIN ESSALUD CUADRO MANDO'!$G$3:$DY$188,119,0)</f>
        <v>27</v>
      </c>
      <c r="AN406" s="12">
        <f>VLOOKUP($B406,'[3]POBLAC SIN ESSALUD CUADRO MANDO'!$G$3:$DY$188,120,0)</f>
        <v>24</v>
      </c>
      <c r="AO406" s="12">
        <f>VLOOKUP($B406,'[3]POBLAC SIN ESSALUD CUADRO MANDO'!$G$3:$DY$188,121,0)</f>
        <v>19</v>
      </c>
      <c r="AP406" s="12">
        <f>VLOOKUP($B406,'[3]POBLAC SIN ESSALUD CUADRO MANDO'!$G$3:$DY$188,122,0)</f>
        <v>25</v>
      </c>
      <c r="AQ406" s="74">
        <f>VLOOKUP($B406,'[4]POB-2019'!$K$6:$BD$190,42,0)</f>
        <v>560</v>
      </c>
      <c r="AR406" s="74">
        <f>VLOOKUP($B406,'[4]POB-2019'!$K$6:$BD$190,43,0)</f>
        <v>56</v>
      </c>
      <c r="AS406" s="74">
        <f>VLOOKUP($B406,'[4]POB-2019'!$K$6:$BD$190,44,0)</f>
        <v>54</v>
      </c>
      <c r="AT406" s="74">
        <f>VLOOKUP($B406,'[4]POB-2019'!$K$6:$BD$190,45,0)</f>
        <v>243</v>
      </c>
      <c r="AU406" s="12">
        <f>VLOOKUP($B406,'[3]POBLAC SIN ESSALUD CUADRO MANDO'!$G$3:$DY$188,123,0)</f>
        <v>15</v>
      </c>
    </row>
    <row r="407" spans="1:47" s="23" customFormat="1" ht="12">
      <c r="A407" s="58">
        <v>406</v>
      </c>
      <c r="B407" s="58">
        <v>6858</v>
      </c>
      <c r="C407" s="59" t="s">
        <v>1130</v>
      </c>
      <c r="D407" s="59" t="s">
        <v>723</v>
      </c>
      <c r="E407" s="59" t="s">
        <v>837</v>
      </c>
      <c r="F407" s="59" t="s">
        <v>858</v>
      </c>
      <c r="G407" s="12" t="s">
        <v>271</v>
      </c>
      <c r="H407" s="14">
        <f t="shared" si="105"/>
        <v>6858</v>
      </c>
      <c r="I407" s="14">
        <f t="shared" si="106"/>
        <v>2204</v>
      </c>
      <c r="J407" s="12">
        <f>VLOOKUP($B407,'[3]POBLAC SIN ESSALUD CUADRO MANDO'!$G$3:$DY$188,2,0)</f>
        <v>39</v>
      </c>
      <c r="K407" s="12">
        <f>VLOOKUP($B407,'[3]POBLAC SIN ESSALUD CUADRO MANDO'!$G$3:$DY$188,3,0)</f>
        <v>40</v>
      </c>
      <c r="L407" s="12">
        <f>VLOOKUP($B407,'[3]POBLAC SIN ESSALUD CUADRO MANDO'!$G$3:$DY$188,4,0)</f>
        <v>30</v>
      </c>
      <c r="M407" s="12">
        <f>VLOOKUP($B407,'[3]POBLAC SIN ESSALUD CUADRO MANDO'!$G$3:$DY$188,5,0)</f>
        <v>35</v>
      </c>
      <c r="N407" s="12">
        <f>VLOOKUP($B407,'[3]POBLAC SIN ESSALUD CUADRO MANDO'!$G$3:$DY$188,6,0)</f>
        <v>36</v>
      </c>
      <c r="O407" s="12">
        <f>VLOOKUP($B407,'[3]POBLAC SIN ESSALUD CUADRO MANDO'!$G$3:$DY$188,7,0)</f>
        <v>39</v>
      </c>
      <c r="P407" s="12">
        <f>VLOOKUP($B407,'[3]POBLAC SIN ESSALUD CUADRO MANDO'!$G$3:$DY$188,8,0)</f>
        <v>40</v>
      </c>
      <c r="Q407" s="12">
        <f>VLOOKUP($B407,'[3]POBLAC SIN ESSALUD CUADRO MANDO'!$G$3:$DY$188,9,0)</f>
        <v>42</v>
      </c>
      <c r="R407" s="12">
        <f>VLOOKUP($B407,'[3]POBLAC SIN ESSALUD CUADRO MANDO'!$G$3:$DY$188,10,0)</f>
        <v>40</v>
      </c>
      <c r="S407" s="12">
        <f>VLOOKUP($B407,'[3]POBLAC SIN ESSALUD CUADRO MANDO'!$G$3:$DY$188,11,0)</f>
        <v>41</v>
      </c>
      <c r="T407" s="12">
        <f>VLOOKUP($B407,'[3]POBLAC SIN ESSALUD CUADRO MANDO'!$G$3:$DY$188,12,0)</f>
        <v>40</v>
      </c>
      <c r="U407" s="12">
        <f>VLOOKUP($B407,'[3]POBLAC SIN ESSALUD CUADRO MANDO'!$G$3:$DY$188,13,0)</f>
        <v>40</v>
      </c>
      <c r="V407" s="12">
        <f>VLOOKUP($B407,'[3]POBLAC SIN ESSALUD CUADRO MANDO'!$G$3:$DY$188,14,0)</f>
        <v>46</v>
      </c>
      <c r="W407" s="12">
        <f>VLOOKUP($B407,'[3]POBLAC SIN ESSALUD CUADRO MANDO'!$G$3:$DY$188,15,0)</f>
        <v>47</v>
      </c>
      <c r="X407" s="12">
        <f>VLOOKUP($B407,'[3]POBLAC SIN ESSALUD CUADRO MANDO'!$G$3:$DY$188,16,0)</f>
        <v>43</v>
      </c>
      <c r="Y407" s="12">
        <f>VLOOKUP($B407,'[3]POBLAC SIN ESSALUD CUADRO MANDO'!$G$3:$DY$188,17,0)</f>
        <v>42</v>
      </c>
      <c r="Z407" s="12">
        <f>VLOOKUP($B407,'[3]POBLAC SIN ESSALUD CUADRO MANDO'!$G$3:$DY$188,18,0)</f>
        <v>42</v>
      </c>
      <c r="AA407" s="12">
        <f>VLOOKUP($B407,'[3]POBLAC SIN ESSALUD CUADRO MANDO'!$G$3:$DY$188,19,0)</f>
        <v>42</v>
      </c>
      <c r="AB407" s="12">
        <f>VLOOKUP($B407,'[3]POBLAC SIN ESSALUD CUADRO MANDO'!$G$3:$DY$188,20,0)</f>
        <v>44</v>
      </c>
      <c r="AC407" s="12">
        <f>VLOOKUP($B407,'[3]POBLAC SIN ESSALUD CUADRO MANDO'!$G$3:$DY$188,21,0)</f>
        <v>41</v>
      </c>
      <c r="AD407" s="12">
        <f>VLOOKUP($B407,'[3]POBLAC SIN ESSALUD CUADRO MANDO'!$G$3:$DY$188,110,0)</f>
        <v>191</v>
      </c>
      <c r="AE407" s="12">
        <f>VLOOKUP($B407,'[3]POBLAC SIN ESSALUD CUADRO MANDO'!$G$3:$DY$188,111,0)</f>
        <v>172</v>
      </c>
      <c r="AF407" s="12">
        <f>VLOOKUP($B407,'[3]POBLAC SIN ESSALUD CUADRO MANDO'!$G$3:$DY$188,112,0)</f>
        <v>162</v>
      </c>
      <c r="AG407" s="12">
        <f>VLOOKUP($B407,'[3]POBLAC SIN ESSALUD CUADRO MANDO'!$G$3:$DY$188,113,0)</f>
        <v>157</v>
      </c>
      <c r="AH407" s="12">
        <f>VLOOKUP($B407,'[3]POBLAC SIN ESSALUD CUADRO MANDO'!$G$3:$DY$188,114,0)</f>
        <v>141</v>
      </c>
      <c r="AI407" s="12">
        <f>VLOOKUP($B407,'[3]POBLAC SIN ESSALUD CUADRO MANDO'!$G$3:$DY$188,115,0)</f>
        <v>122</v>
      </c>
      <c r="AJ407" s="12">
        <f>VLOOKUP($B407,'[3]POBLAC SIN ESSALUD CUADRO MANDO'!$G$3:$DY$188,116,0)</f>
        <v>103</v>
      </c>
      <c r="AK407" s="12">
        <f>VLOOKUP($B407,'[3]POBLAC SIN ESSALUD CUADRO MANDO'!$G$3:$DY$188,117,0)</f>
        <v>83</v>
      </c>
      <c r="AL407" s="12">
        <f>VLOOKUP($B407,'[3]POBLAC SIN ESSALUD CUADRO MANDO'!$G$3:$DY$188,118,0)</f>
        <v>70</v>
      </c>
      <c r="AM407" s="12">
        <f>VLOOKUP($B407,'[3]POBLAC SIN ESSALUD CUADRO MANDO'!$G$3:$DY$188,119,0)</f>
        <v>55</v>
      </c>
      <c r="AN407" s="12">
        <f>VLOOKUP($B407,'[3]POBLAC SIN ESSALUD CUADRO MANDO'!$G$3:$DY$188,120,0)</f>
        <v>47</v>
      </c>
      <c r="AO407" s="12">
        <f>VLOOKUP($B407,'[3]POBLAC SIN ESSALUD CUADRO MANDO'!$G$3:$DY$188,121,0)</f>
        <v>41</v>
      </c>
      <c r="AP407" s="12">
        <f>VLOOKUP($B407,'[3]POBLAC SIN ESSALUD CUADRO MANDO'!$G$3:$DY$188,122,0)</f>
        <v>51</v>
      </c>
      <c r="AQ407" s="74">
        <f>VLOOKUP($B407,'[4]POB-2019'!$K$6:$BD$190,42,0)</f>
        <v>1124</v>
      </c>
      <c r="AR407" s="74">
        <f>VLOOKUP($B407,'[4]POB-2019'!$K$6:$BD$190,43,0)</f>
        <v>110</v>
      </c>
      <c r="AS407" s="74">
        <f>VLOOKUP($B407,'[4]POB-2019'!$K$6:$BD$190,44,0)</f>
        <v>108</v>
      </c>
      <c r="AT407" s="74">
        <f>VLOOKUP($B407,'[4]POB-2019'!$K$6:$BD$190,45,0)</f>
        <v>482</v>
      </c>
      <c r="AU407" s="12">
        <f>VLOOKUP($B407,'[3]POBLAC SIN ESSALUD CUADRO MANDO'!$G$3:$DY$188,123,0)</f>
        <v>44</v>
      </c>
    </row>
    <row r="408" spans="1:47" s="23" customFormat="1" ht="12">
      <c r="A408" s="58">
        <v>407</v>
      </c>
      <c r="B408" s="58">
        <v>4997</v>
      </c>
      <c r="C408" s="59" t="s">
        <v>1130</v>
      </c>
      <c r="D408" s="59" t="s">
        <v>723</v>
      </c>
      <c r="E408" s="59" t="s">
        <v>837</v>
      </c>
      <c r="F408" s="59" t="s">
        <v>859</v>
      </c>
      <c r="G408" s="12" t="s">
        <v>266</v>
      </c>
      <c r="H408" s="14">
        <f t="shared" si="105"/>
        <v>4997</v>
      </c>
      <c r="I408" s="14">
        <f t="shared" si="106"/>
        <v>391</v>
      </c>
      <c r="J408" s="12">
        <f>VLOOKUP($B408,'[3]POBLAC SIN ESSALUD CUADRO MANDO'!$G$3:$DY$188,2,0)</f>
        <v>6</v>
      </c>
      <c r="K408" s="12">
        <f>VLOOKUP($B408,'[3]POBLAC SIN ESSALUD CUADRO MANDO'!$G$3:$DY$188,3,0)</f>
        <v>6</v>
      </c>
      <c r="L408" s="12">
        <f>VLOOKUP($B408,'[3]POBLAC SIN ESSALUD CUADRO MANDO'!$G$3:$DY$188,4,0)</f>
        <v>7</v>
      </c>
      <c r="M408" s="12">
        <f>VLOOKUP($B408,'[3]POBLAC SIN ESSALUD CUADRO MANDO'!$G$3:$DY$188,5,0)</f>
        <v>6</v>
      </c>
      <c r="N408" s="12">
        <f>VLOOKUP($B408,'[3]POBLAC SIN ESSALUD CUADRO MANDO'!$G$3:$DY$188,6,0)</f>
        <v>6</v>
      </c>
      <c r="O408" s="12">
        <f>VLOOKUP($B408,'[3]POBLAC SIN ESSALUD CUADRO MANDO'!$G$3:$DY$188,7,0)</f>
        <v>7</v>
      </c>
      <c r="P408" s="12">
        <f>VLOOKUP($B408,'[3]POBLAC SIN ESSALUD CUADRO MANDO'!$G$3:$DY$188,8,0)</f>
        <v>7</v>
      </c>
      <c r="Q408" s="12">
        <f>VLOOKUP($B408,'[3]POBLAC SIN ESSALUD CUADRO MANDO'!$G$3:$DY$188,9,0)</f>
        <v>8</v>
      </c>
      <c r="R408" s="12">
        <f>VLOOKUP($B408,'[3]POBLAC SIN ESSALUD CUADRO MANDO'!$G$3:$DY$188,10,0)</f>
        <v>7</v>
      </c>
      <c r="S408" s="12">
        <f>VLOOKUP($B408,'[3]POBLAC SIN ESSALUD CUADRO MANDO'!$G$3:$DY$188,11,0)</f>
        <v>7</v>
      </c>
      <c r="T408" s="12">
        <f>VLOOKUP($B408,'[3]POBLAC SIN ESSALUD CUADRO MANDO'!$G$3:$DY$188,12,0)</f>
        <v>7</v>
      </c>
      <c r="U408" s="12">
        <f>VLOOKUP($B408,'[3]POBLAC SIN ESSALUD CUADRO MANDO'!$G$3:$DY$188,13,0)</f>
        <v>7</v>
      </c>
      <c r="V408" s="12">
        <f>VLOOKUP($B408,'[3]POBLAC SIN ESSALUD CUADRO MANDO'!$G$3:$DY$188,14,0)</f>
        <v>8</v>
      </c>
      <c r="W408" s="12">
        <f>VLOOKUP($B408,'[3]POBLAC SIN ESSALUD CUADRO MANDO'!$G$3:$DY$188,15,0)</f>
        <v>8</v>
      </c>
      <c r="X408" s="12">
        <f>VLOOKUP($B408,'[3]POBLAC SIN ESSALUD CUADRO MANDO'!$G$3:$DY$188,16,0)</f>
        <v>8</v>
      </c>
      <c r="Y408" s="12">
        <f>VLOOKUP($B408,'[3]POBLAC SIN ESSALUD CUADRO MANDO'!$G$3:$DY$188,17,0)</f>
        <v>8</v>
      </c>
      <c r="Z408" s="12">
        <f>VLOOKUP($B408,'[3]POBLAC SIN ESSALUD CUADRO MANDO'!$G$3:$DY$188,18,0)</f>
        <v>8</v>
      </c>
      <c r="AA408" s="12">
        <f>VLOOKUP($B408,'[3]POBLAC SIN ESSALUD CUADRO MANDO'!$G$3:$DY$188,19,0)</f>
        <v>7</v>
      </c>
      <c r="AB408" s="12">
        <f>VLOOKUP($B408,'[3]POBLAC SIN ESSALUD CUADRO MANDO'!$G$3:$DY$188,20,0)</f>
        <v>8</v>
      </c>
      <c r="AC408" s="12">
        <f>VLOOKUP($B408,'[3]POBLAC SIN ESSALUD CUADRO MANDO'!$G$3:$DY$188,21,0)</f>
        <v>7</v>
      </c>
      <c r="AD408" s="12">
        <f>VLOOKUP($B408,'[3]POBLAC SIN ESSALUD CUADRO MANDO'!$G$3:$DY$188,110,0)</f>
        <v>34</v>
      </c>
      <c r="AE408" s="12">
        <f>VLOOKUP($B408,'[3]POBLAC SIN ESSALUD CUADRO MANDO'!$G$3:$DY$188,111,0)</f>
        <v>30</v>
      </c>
      <c r="AF408" s="12">
        <f>VLOOKUP($B408,'[3]POBLAC SIN ESSALUD CUADRO MANDO'!$G$3:$DY$188,112,0)</f>
        <v>30</v>
      </c>
      <c r="AG408" s="12">
        <f>VLOOKUP($B408,'[3]POBLAC SIN ESSALUD CUADRO MANDO'!$G$3:$DY$188,113,0)</f>
        <v>28</v>
      </c>
      <c r="AH408" s="12">
        <f>VLOOKUP($B408,'[3]POBLAC SIN ESSALUD CUADRO MANDO'!$G$3:$DY$188,114,0)</f>
        <v>25</v>
      </c>
      <c r="AI408" s="12">
        <f>VLOOKUP($B408,'[3]POBLAC SIN ESSALUD CUADRO MANDO'!$G$3:$DY$188,115,0)</f>
        <v>21</v>
      </c>
      <c r="AJ408" s="12">
        <f>VLOOKUP($B408,'[3]POBLAC SIN ESSALUD CUADRO MANDO'!$G$3:$DY$188,116,0)</f>
        <v>18</v>
      </c>
      <c r="AK408" s="12">
        <f>VLOOKUP($B408,'[3]POBLAC SIN ESSALUD CUADRO MANDO'!$G$3:$DY$188,117,0)</f>
        <v>15</v>
      </c>
      <c r="AL408" s="12">
        <f>VLOOKUP($B408,'[3]POBLAC SIN ESSALUD CUADRO MANDO'!$G$3:$DY$188,118,0)</f>
        <v>12</v>
      </c>
      <c r="AM408" s="12">
        <f>VLOOKUP($B408,'[3]POBLAC SIN ESSALUD CUADRO MANDO'!$G$3:$DY$188,119,0)</f>
        <v>10</v>
      </c>
      <c r="AN408" s="12">
        <f>VLOOKUP($B408,'[3]POBLAC SIN ESSALUD CUADRO MANDO'!$G$3:$DY$188,120,0)</f>
        <v>9</v>
      </c>
      <c r="AO408" s="12">
        <f>VLOOKUP($B408,'[3]POBLAC SIN ESSALUD CUADRO MANDO'!$G$3:$DY$188,121,0)</f>
        <v>7</v>
      </c>
      <c r="AP408" s="12">
        <f>VLOOKUP($B408,'[3]POBLAC SIN ESSALUD CUADRO MANDO'!$G$3:$DY$188,122,0)</f>
        <v>9</v>
      </c>
      <c r="AQ408" s="74">
        <f>VLOOKUP($B408,'[4]POB-2019'!$K$6:$BD$190,42,0)</f>
        <v>199</v>
      </c>
      <c r="AR408" s="74">
        <f>VLOOKUP($B408,'[4]POB-2019'!$K$6:$BD$190,43,0)</f>
        <v>19</v>
      </c>
      <c r="AS408" s="74">
        <f>VLOOKUP($B408,'[4]POB-2019'!$K$6:$BD$190,44,0)</f>
        <v>19</v>
      </c>
      <c r="AT408" s="74">
        <f>VLOOKUP($B408,'[4]POB-2019'!$K$6:$BD$190,45,0)</f>
        <v>86</v>
      </c>
      <c r="AU408" s="12">
        <f>VLOOKUP($B408,'[3]POBLAC SIN ESSALUD CUADRO MANDO'!$G$3:$DY$188,123,0)</f>
        <v>6</v>
      </c>
    </row>
    <row r="409" spans="1:47" s="23" customFormat="1" ht="12">
      <c r="A409" s="58">
        <v>408</v>
      </c>
      <c r="B409" s="58">
        <v>7745</v>
      </c>
      <c r="C409" s="59" t="s">
        <v>1130</v>
      </c>
      <c r="D409" s="59" t="s">
        <v>723</v>
      </c>
      <c r="E409" s="59" t="s">
        <v>837</v>
      </c>
      <c r="F409" s="59" t="s">
        <v>860</v>
      </c>
      <c r="G409" s="12" t="s">
        <v>271</v>
      </c>
      <c r="H409" s="14">
        <f t="shared" si="105"/>
        <v>7745</v>
      </c>
      <c r="I409" s="14">
        <f t="shared" si="106"/>
        <v>1385</v>
      </c>
      <c r="J409" s="12">
        <f>VLOOKUP($B409,'[3]POBLAC SIN ESSALUD CUADRO MANDO'!$G$3:$DY$188,2,0)</f>
        <v>21</v>
      </c>
      <c r="K409" s="12">
        <f>VLOOKUP($B409,'[3]POBLAC SIN ESSALUD CUADRO MANDO'!$G$3:$DY$188,3,0)</f>
        <v>20</v>
      </c>
      <c r="L409" s="12">
        <f>VLOOKUP($B409,'[3]POBLAC SIN ESSALUD CUADRO MANDO'!$G$3:$DY$188,4,0)</f>
        <v>18</v>
      </c>
      <c r="M409" s="12">
        <f>VLOOKUP($B409,'[3]POBLAC SIN ESSALUD CUADRO MANDO'!$G$3:$DY$188,5,0)</f>
        <v>22</v>
      </c>
      <c r="N409" s="12">
        <f>VLOOKUP($B409,'[3]POBLAC SIN ESSALUD CUADRO MANDO'!$G$3:$DY$188,6,0)</f>
        <v>21</v>
      </c>
      <c r="O409" s="12">
        <f>VLOOKUP($B409,'[3]POBLAC SIN ESSALUD CUADRO MANDO'!$G$3:$DY$188,7,0)</f>
        <v>25</v>
      </c>
      <c r="P409" s="12">
        <f>VLOOKUP($B409,'[3]POBLAC SIN ESSALUD CUADRO MANDO'!$G$3:$DY$188,8,0)</f>
        <v>25</v>
      </c>
      <c r="Q409" s="12">
        <f>VLOOKUP($B409,'[3]POBLAC SIN ESSALUD CUADRO MANDO'!$G$3:$DY$188,9,0)</f>
        <v>27</v>
      </c>
      <c r="R409" s="12">
        <f>VLOOKUP($B409,'[3]POBLAC SIN ESSALUD CUADRO MANDO'!$G$3:$DY$188,10,0)</f>
        <v>25</v>
      </c>
      <c r="S409" s="12">
        <f>VLOOKUP($B409,'[3]POBLAC SIN ESSALUD CUADRO MANDO'!$G$3:$DY$188,11,0)</f>
        <v>26</v>
      </c>
      <c r="T409" s="12">
        <f>VLOOKUP($B409,'[3]POBLAC SIN ESSALUD CUADRO MANDO'!$G$3:$DY$188,12,0)</f>
        <v>26</v>
      </c>
      <c r="U409" s="12">
        <f>VLOOKUP($B409,'[3]POBLAC SIN ESSALUD CUADRO MANDO'!$G$3:$DY$188,13,0)</f>
        <v>25</v>
      </c>
      <c r="V409" s="12">
        <f>VLOOKUP($B409,'[3]POBLAC SIN ESSALUD CUADRO MANDO'!$G$3:$DY$188,14,0)</f>
        <v>29</v>
      </c>
      <c r="W409" s="12">
        <f>VLOOKUP($B409,'[3]POBLAC SIN ESSALUD CUADRO MANDO'!$G$3:$DY$188,15,0)</f>
        <v>30</v>
      </c>
      <c r="X409" s="12">
        <f>VLOOKUP($B409,'[3]POBLAC SIN ESSALUD CUADRO MANDO'!$G$3:$DY$188,16,0)</f>
        <v>27</v>
      </c>
      <c r="Y409" s="12">
        <f>VLOOKUP($B409,'[3]POBLAC SIN ESSALUD CUADRO MANDO'!$G$3:$DY$188,17,0)</f>
        <v>27</v>
      </c>
      <c r="Z409" s="12">
        <f>VLOOKUP($B409,'[3]POBLAC SIN ESSALUD CUADRO MANDO'!$G$3:$DY$188,18,0)</f>
        <v>27</v>
      </c>
      <c r="AA409" s="12">
        <f>VLOOKUP($B409,'[3]POBLAC SIN ESSALUD CUADRO MANDO'!$G$3:$DY$188,19,0)</f>
        <v>26</v>
      </c>
      <c r="AB409" s="12">
        <f>VLOOKUP($B409,'[3]POBLAC SIN ESSALUD CUADRO MANDO'!$G$3:$DY$188,20,0)</f>
        <v>28</v>
      </c>
      <c r="AC409" s="12">
        <f>VLOOKUP($B409,'[3]POBLAC SIN ESSALUD CUADRO MANDO'!$G$3:$DY$188,21,0)</f>
        <v>26</v>
      </c>
      <c r="AD409" s="12">
        <f>VLOOKUP($B409,'[3]POBLAC SIN ESSALUD CUADRO MANDO'!$G$3:$DY$188,110,0)</f>
        <v>121</v>
      </c>
      <c r="AE409" s="12">
        <f>VLOOKUP($B409,'[3]POBLAC SIN ESSALUD CUADRO MANDO'!$G$3:$DY$188,111,0)</f>
        <v>110</v>
      </c>
      <c r="AF409" s="12">
        <f>VLOOKUP($B409,'[3]POBLAC SIN ESSALUD CUADRO MANDO'!$G$3:$DY$188,112,0)</f>
        <v>103</v>
      </c>
      <c r="AG409" s="12">
        <f>VLOOKUP($B409,'[3]POBLAC SIN ESSALUD CUADRO MANDO'!$G$3:$DY$188,113,0)</f>
        <v>101</v>
      </c>
      <c r="AH409" s="12">
        <f>VLOOKUP($B409,'[3]POBLAC SIN ESSALUD CUADRO MANDO'!$G$3:$DY$188,114,0)</f>
        <v>88</v>
      </c>
      <c r="AI409" s="12">
        <f>VLOOKUP($B409,'[3]POBLAC SIN ESSALUD CUADRO MANDO'!$G$3:$DY$188,115,0)</f>
        <v>77</v>
      </c>
      <c r="AJ409" s="12">
        <f>VLOOKUP($B409,'[3]POBLAC SIN ESSALUD CUADRO MANDO'!$G$3:$DY$188,116,0)</f>
        <v>65</v>
      </c>
      <c r="AK409" s="12">
        <f>VLOOKUP($B409,'[3]POBLAC SIN ESSALUD CUADRO MANDO'!$G$3:$DY$188,117,0)</f>
        <v>53</v>
      </c>
      <c r="AL409" s="12">
        <f>VLOOKUP($B409,'[3]POBLAC SIN ESSALUD CUADRO MANDO'!$G$3:$DY$188,118,0)</f>
        <v>46</v>
      </c>
      <c r="AM409" s="12">
        <f>VLOOKUP($B409,'[3]POBLAC SIN ESSALUD CUADRO MANDO'!$G$3:$DY$188,119,0)</f>
        <v>35</v>
      </c>
      <c r="AN409" s="12">
        <f>VLOOKUP($B409,'[3]POBLAC SIN ESSALUD CUADRO MANDO'!$G$3:$DY$188,120,0)</f>
        <v>29</v>
      </c>
      <c r="AO409" s="12">
        <f>VLOOKUP($B409,'[3]POBLAC SIN ESSALUD CUADRO MANDO'!$G$3:$DY$188,121,0)</f>
        <v>26</v>
      </c>
      <c r="AP409" s="12">
        <f>VLOOKUP($B409,'[3]POBLAC SIN ESSALUD CUADRO MANDO'!$G$3:$DY$188,122,0)</f>
        <v>30</v>
      </c>
      <c r="AQ409" s="74">
        <f>VLOOKUP($B409,'[4]POB-2019'!$K$6:$BD$190,42,0)</f>
        <v>706</v>
      </c>
      <c r="AR409" s="74">
        <f>VLOOKUP($B409,'[4]POB-2019'!$K$6:$BD$190,43,0)</f>
        <v>70</v>
      </c>
      <c r="AS409" s="74">
        <f>VLOOKUP($B409,'[4]POB-2019'!$K$6:$BD$190,44,0)</f>
        <v>68</v>
      </c>
      <c r="AT409" s="74">
        <f>VLOOKUP($B409,'[4]POB-2019'!$K$6:$BD$190,45,0)</f>
        <v>306</v>
      </c>
      <c r="AU409" s="12">
        <f>VLOOKUP($B409,'[3]POBLAC SIN ESSALUD CUADRO MANDO'!$G$3:$DY$188,123,0)</f>
        <v>20</v>
      </c>
    </row>
    <row r="410" spans="1:47" s="23" customFormat="1" ht="12">
      <c r="A410" s="58">
        <v>409</v>
      </c>
      <c r="B410" s="58">
        <v>4984</v>
      </c>
      <c r="C410" s="59" t="s">
        <v>1130</v>
      </c>
      <c r="D410" s="59" t="s">
        <v>723</v>
      </c>
      <c r="E410" s="59" t="s">
        <v>837</v>
      </c>
      <c r="F410" s="59" t="s">
        <v>861</v>
      </c>
      <c r="G410" s="12" t="s">
        <v>271</v>
      </c>
      <c r="H410" s="14">
        <f t="shared" si="105"/>
        <v>4984</v>
      </c>
      <c r="I410" s="14">
        <f t="shared" si="106"/>
        <v>1308</v>
      </c>
      <c r="J410" s="12">
        <f>VLOOKUP($B410,'[3]POBLAC SIN ESSALUD CUADRO MANDO'!$G$3:$DY$188,2,0)</f>
        <v>19</v>
      </c>
      <c r="K410" s="12">
        <f>VLOOKUP($B410,'[3]POBLAC SIN ESSALUD CUADRO MANDO'!$G$3:$DY$188,3,0)</f>
        <v>20</v>
      </c>
      <c r="L410" s="12">
        <f>VLOOKUP($B410,'[3]POBLAC SIN ESSALUD CUADRO MANDO'!$G$3:$DY$188,4,0)</f>
        <v>15</v>
      </c>
      <c r="M410" s="12">
        <f>VLOOKUP($B410,'[3]POBLAC SIN ESSALUD CUADRO MANDO'!$G$3:$DY$188,5,0)</f>
        <v>21</v>
      </c>
      <c r="N410" s="12">
        <f>VLOOKUP($B410,'[3]POBLAC SIN ESSALUD CUADRO MANDO'!$G$3:$DY$188,6,0)</f>
        <v>20</v>
      </c>
      <c r="O410" s="12">
        <f>VLOOKUP($B410,'[3]POBLAC SIN ESSALUD CUADRO MANDO'!$G$3:$DY$188,7,0)</f>
        <v>23</v>
      </c>
      <c r="P410" s="12">
        <f>VLOOKUP($B410,'[3]POBLAC SIN ESSALUD CUADRO MANDO'!$G$3:$DY$188,8,0)</f>
        <v>24</v>
      </c>
      <c r="Q410" s="12">
        <f>VLOOKUP($B410,'[3]POBLAC SIN ESSALUD CUADRO MANDO'!$G$3:$DY$188,9,0)</f>
        <v>25</v>
      </c>
      <c r="R410" s="12">
        <f>VLOOKUP($B410,'[3]POBLAC SIN ESSALUD CUADRO MANDO'!$G$3:$DY$188,10,0)</f>
        <v>24</v>
      </c>
      <c r="S410" s="12">
        <f>VLOOKUP($B410,'[3]POBLAC SIN ESSALUD CUADRO MANDO'!$G$3:$DY$188,11,0)</f>
        <v>25</v>
      </c>
      <c r="T410" s="12">
        <f>VLOOKUP($B410,'[3]POBLAC SIN ESSALUD CUADRO MANDO'!$G$3:$DY$188,12,0)</f>
        <v>24</v>
      </c>
      <c r="U410" s="12">
        <f>VLOOKUP($B410,'[3]POBLAC SIN ESSALUD CUADRO MANDO'!$G$3:$DY$188,13,0)</f>
        <v>24</v>
      </c>
      <c r="V410" s="12">
        <f>VLOOKUP($B410,'[3]POBLAC SIN ESSALUD CUADRO MANDO'!$G$3:$DY$188,14,0)</f>
        <v>27</v>
      </c>
      <c r="W410" s="12">
        <f>VLOOKUP($B410,'[3]POBLAC SIN ESSALUD CUADRO MANDO'!$G$3:$DY$188,15,0)</f>
        <v>28</v>
      </c>
      <c r="X410" s="12">
        <f>VLOOKUP($B410,'[3]POBLAC SIN ESSALUD CUADRO MANDO'!$G$3:$DY$188,16,0)</f>
        <v>26</v>
      </c>
      <c r="Y410" s="12">
        <f>VLOOKUP($B410,'[3]POBLAC SIN ESSALUD CUADRO MANDO'!$G$3:$DY$188,17,0)</f>
        <v>25</v>
      </c>
      <c r="Z410" s="12">
        <f>VLOOKUP($B410,'[3]POBLAC SIN ESSALUD CUADRO MANDO'!$G$3:$DY$188,18,0)</f>
        <v>25</v>
      </c>
      <c r="AA410" s="12">
        <f>VLOOKUP($B410,'[3]POBLAC SIN ESSALUD CUADRO MANDO'!$G$3:$DY$188,19,0)</f>
        <v>25</v>
      </c>
      <c r="AB410" s="12">
        <f>VLOOKUP($B410,'[3]POBLAC SIN ESSALUD CUADRO MANDO'!$G$3:$DY$188,20,0)</f>
        <v>26</v>
      </c>
      <c r="AC410" s="12">
        <f>VLOOKUP($B410,'[3]POBLAC SIN ESSALUD CUADRO MANDO'!$G$3:$DY$188,21,0)</f>
        <v>25</v>
      </c>
      <c r="AD410" s="12">
        <f>VLOOKUP($B410,'[3]POBLAC SIN ESSALUD CUADRO MANDO'!$G$3:$DY$188,110,0)</f>
        <v>115</v>
      </c>
      <c r="AE410" s="12">
        <f>VLOOKUP($B410,'[3]POBLAC SIN ESSALUD CUADRO MANDO'!$G$3:$DY$188,111,0)</f>
        <v>102</v>
      </c>
      <c r="AF410" s="12">
        <f>VLOOKUP($B410,'[3]POBLAC SIN ESSALUD CUADRO MANDO'!$G$3:$DY$188,112,0)</f>
        <v>98</v>
      </c>
      <c r="AG410" s="12">
        <f>VLOOKUP($B410,'[3]POBLAC SIN ESSALUD CUADRO MANDO'!$G$3:$DY$188,113,0)</f>
        <v>95</v>
      </c>
      <c r="AH410" s="12">
        <f>VLOOKUP($B410,'[3]POBLAC SIN ESSALUD CUADRO MANDO'!$G$3:$DY$188,114,0)</f>
        <v>83</v>
      </c>
      <c r="AI410" s="12">
        <f>VLOOKUP($B410,'[3]POBLAC SIN ESSALUD CUADRO MANDO'!$G$3:$DY$188,115,0)</f>
        <v>74</v>
      </c>
      <c r="AJ410" s="12">
        <f>VLOOKUP($B410,'[3]POBLAC SIN ESSALUD CUADRO MANDO'!$G$3:$DY$188,116,0)</f>
        <v>62</v>
      </c>
      <c r="AK410" s="12">
        <f>VLOOKUP($B410,'[3]POBLAC SIN ESSALUD CUADRO MANDO'!$G$3:$DY$188,117,0)</f>
        <v>51</v>
      </c>
      <c r="AL410" s="12">
        <f>VLOOKUP($B410,'[3]POBLAC SIN ESSALUD CUADRO MANDO'!$G$3:$DY$188,118,0)</f>
        <v>42</v>
      </c>
      <c r="AM410" s="12">
        <f>VLOOKUP($B410,'[3]POBLAC SIN ESSALUD CUADRO MANDO'!$G$3:$DY$188,119,0)</f>
        <v>33</v>
      </c>
      <c r="AN410" s="12">
        <f>VLOOKUP($B410,'[3]POBLAC SIN ESSALUD CUADRO MANDO'!$G$3:$DY$188,120,0)</f>
        <v>29</v>
      </c>
      <c r="AO410" s="12">
        <f>VLOOKUP($B410,'[3]POBLAC SIN ESSALUD CUADRO MANDO'!$G$3:$DY$188,121,0)</f>
        <v>24</v>
      </c>
      <c r="AP410" s="12">
        <f>VLOOKUP($B410,'[3]POBLAC SIN ESSALUD CUADRO MANDO'!$G$3:$DY$188,122,0)</f>
        <v>29</v>
      </c>
      <c r="AQ410" s="74">
        <f>VLOOKUP($B410,'[4]POB-2019'!$K$6:$BD$190,42,0)</f>
        <v>667</v>
      </c>
      <c r="AR410" s="74">
        <f>VLOOKUP($B410,'[4]POB-2019'!$K$6:$BD$190,43,0)</f>
        <v>66</v>
      </c>
      <c r="AS410" s="74">
        <f>VLOOKUP($B410,'[4]POB-2019'!$K$6:$BD$190,44,0)</f>
        <v>64</v>
      </c>
      <c r="AT410" s="74">
        <f>VLOOKUP($B410,'[4]POB-2019'!$K$6:$BD$190,45,0)</f>
        <v>289</v>
      </c>
      <c r="AU410" s="12">
        <f>VLOOKUP($B410,'[3]POBLAC SIN ESSALUD CUADRO MANDO'!$G$3:$DY$188,123,0)</f>
        <v>18</v>
      </c>
    </row>
    <row r="411" spans="1:47" s="23" customFormat="1" ht="12">
      <c r="A411" s="58">
        <v>410</v>
      </c>
      <c r="B411" s="58">
        <v>7098</v>
      </c>
      <c r="C411" s="59" t="s">
        <v>1130</v>
      </c>
      <c r="D411" s="59" t="s">
        <v>723</v>
      </c>
      <c r="E411" s="59" t="s">
        <v>837</v>
      </c>
      <c r="F411" s="59" t="s">
        <v>862</v>
      </c>
      <c r="G411" s="12" t="s">
        <v>266</v>
      </c>
      <c r="H411" s="14">
        <f t="shared" si="105"/>
        <v>7098</v>
      </c>
      <c r="I411" s="14">
        <f t="shared" si="106"/>
        <v>412</v>
      </c>
      <c r="J411" s="12">
        <f>VLOOKUP($B411,'[3]POBLAC SIN ESSALUD CUADRO MANDO'!$G$3:$DY$188,2,0)</f>
        <v>2</v>
      </c>
      <c r="K411" s="12">
        <f>VLOOKUP($B411,'[3]POBLAC SIN ESSALUD CUADRO MANDO'!$G$3:$DY$188,3,0)</f>
        <v>3</v>
      </c>
      <c r="L411" s="12">
        <f>VLOOKUP($B411,'[3]POBLAC SIN ESSALUD CUADRO MANDO'!$G$3:$DY$188,4,0)</f>
        <v>6</v>
      </c>
      <c r="M411" s="12">
        <f>VLOOKUP($B411,'[3]POBLAC SIN ESSALUD CUADRO MANDO'!$G$3:$DY$188,5,0)</f>
        <v>7</v>
      </c>
      <c r="N411" s="12">
        <f>VLOOKUP($B411,'[3]POBLAC SIN ESSALUD CUADRO MANDO'!$G$3:$DY$188,6,0)</f>
        <v>6</v>
      </c>
      <c r="O411" s="12">
        <f>VLOOKUP($B411,'[3]POBLAC SIN ESSALUD CUADRO MANDO'!$G$3:$DY$188,7,0)</f>
        <v>7</v>
      </c>
      <c r="P411" s="12">
        <f>VLOOKUP($B411,'[3]POBLAC SIN ESSALUD CUADRO MANDO'!$G$3:$DY$188,8,0)</f>
        <v>8</v>
      </c>
      <c r="Q411" s="12">
        <f>VLOOKUP($B411,'[3]POBLAC SIN ESSALUD CUADRO MANDO'!$G$3:$DY$188,9,0)</f>
        <v>8</v>
      </c>
      <c r="R411" s="12">
        <f>VLOOKUP($B411,'[3]POBLAC SIN ESSALUD CUADRO MANDO'!$G$3:$DY$188,10,0)</f>
        <v>7</v>
      </c>
      <c r="S411" s="12">
        <f>VLOOKUP($B411,'[3]POBLAC SIN ESSALUD CUADRO MANDO'!$G$3:$DY$188,11,0)</f>
        <v>8</v>
      </c>
      <c r="T411" s="12">
        <f>VLOOKUP($B411,'[3]POBLAC SIN ESSALUD CUADRO MANDO'!$G$3:$DY$188,12,0)</f>
        <v>8</v>
      </c>
      <c r="U411" s="12">
        <f>VLOOKUP($B411,'[3]POBLAC SIN ESSALUD CUADRO MANDO'!$G$3:$DY$188,13,0)</f>
        <v>8</v>
      </c>
      <c r="V411" s="12">
        <f>VLOOKUP($B411,'[3]POBLAC SIN ESSALUD CUADRO MANDO'!$G$3:$DY$188,14,0)</f>
        <v>9</v>
      </c>
      <c r="W411" s="12">
        <f>VLOOKUP($B411,'[3]POBLAC SIN ESSALUD CUADRO MANDO'!$G$3:$DY$188,15,0)</f>
        <v>9</v>
      </c>
      <c r="X411" s="12">
        <f>VLOOKUP($B411,'[3]POBLAC SIN ESSALUD CUADRO MANDO'!$G$3:$DY$188,16,0)</f>
        <v>8</v>
      </c>
      <c r="Y411" s="12">
        <f>VLOOKUP($B411,'[3]POBLAC SIN ESSALUD CUADRO MANDO'!$G$3:$DY$188,17,0)</f>
        <v>8</v>
      </c>
      <c r="Z411" s="12">
        <f>VLOOKUP($B411,'[3]POBLAC SIN ESSALUD CUADRO MANDO'!$G$3:$DY$188,18,0)</f>
        <v>8</v>
      </c>
      <c r="AA411" s="12">
        <f>VLOOKUP($B411,'[3]POBLAC SIN ESSALUD CUADRO MANDO'!$G$3:$DY$188,19,0)</f>
        <v>8</v>
      </c>
      <c r="AB411" s="12">
        <f>VLOOKUP($B411,'[3]POBLAC SIN ESSALUD CUADRO MANDO'!$G$3:$DY$188,20,0)</f>
        <v>8</v>
      </c>
      <c r="AC411" s="12">
        <f>VLOOKUP($B411,'[3]POBLAC SIN ESSALUD CUADRO MANDO'!$G$3:$DY$188,21,0)</f>
        <v>8</v>
      </c>
      <c r="AD411" s="12">
        <f>VLOOKUP($B411,'[3]POBLAC SIN ESSALUD CUADRO MANDO'!$G$3:$DY$188,110,0)</f>
        <v>36</v>
      </c>
      <c r="AE411" s="12">
        <f>VLOOKUP($B411,'[3]POBLAC SIN ESSALUD CUADRO MANDO'!$G$3:$DY$188,111,0)</f>
        <v>33</v>
      </c>
      <c r="AF411" s="12">
        <f>VLOOKUP($B411,'[3]POBLAC SIN ESSALUD CUADRO MANDO'!$G$3:$DY$188,112,0)</f>
        <v>31</v>
      </c>
      <c r="AG411" s="12">
        <f>VLOOKUP($B411,'[3]POBLAC SIN ESSALUD CUADRO MANDO'!$G$3:$DY$188,113,0)</f>
        <v>31</v>
      </c>
      <c r="AH411" s="12">
        <f>VLOOKUP($B411,'[3]POBLAC SIN ESSALUD CUADRO MANDO'!$G$3:$DY$188,114,0)</f>
        <v>27</v>
      </c>
      <c r="AI411" s="12">
        <f>VLOOKUP($B411,'[3]POBLAC SIN ESSALUD CUADRO MANDO'!$G$3:$DY$188,115,0)</f>
        <v>23</v>
      </c>
      <c r="AJ411" s="12">
        <f>VLOOKUP($B411,'[3]POBLAC SIN ESSALUD CUADRO MANDO'!$G$3:$DY$188,116,0)</f>
        <v>20</v>
      </c>
      <c r="AK411" s="12">
        <f>VLOOKUP($B411,'[3]POBLAC SIN ESSALUD CUADRO MANDO'!$G$3:$DY$188,117,0)</f>
        <v>16</v>
      </c>
      <c r="AL411" s="12">
        <f>VLOOKUP($B411,'[3]POBLAC SIN ESSALUD CUADRO MANDO'!$G$3:$DY$188,118,0)</f>
        <v>15</v>
      </c>
      <c r="AM411" s="12">
        <f>VLOOKUP($B411,'[3]POBLAC SIN ESSALUD CUADRO MANDO'!$G$3:$DY$188,119,0)</f>
        <v>10</v>
      </c>
      <c r="AN411" s="12">
        <f>VLOOKUP($B411,'[3]POBLAC SIN ESSALUD CUADRO MANDO'!$G$3:$DY$188,120,0)</f>
        <v>10</v>
      </c>
      <c r="AO411" s="12">
        <f>VLOOKUP($B411,'[3]POBLAC SIN ESSALUD CUADRO MANDO'!$G$3:$DY$188,121,0)</f>
        <v>7</v>
      </c>
      <c r="AP411" s="12">
        <f>VLOOKUP($B411,'[3]POBLAC SIN ESSALUD CUADRO MANDO'!$G$3:$DY$188,122,0)</f>
        <v>9</v>
      </c>
      <c r="AQ411" s="74">
        <f>VLOOKUP($B411,'[4]POB-2019'!$K$6:$BD$190,42,0)</f>
        <v>210</v>
      </c>
      <c r="AR411" s="74">
        <f>VLOOKUP($B411,'[4]POB-2019'!$K$6:$BD$190,43,0)</f>
        <v>21</v>
      </c>
      <c r="AS411" s="74">
        <f>VLOOKUP($B411,'[4]POB-2019'!$K$6:$BD$190,44,0)</f>
        <v>20</v>
      </c>
      <c r="AT411" s="74">
        <f>VLOOKUP($B411,'[4]POB-2019'!$K$6:$BD$190,45,0)</f>
        <v>92</v>
      </c>
      <c r="AU411" s="12">
        <f>VLOOKUP($B411,'[3]POBLAC SIN ESSALUD CUADRO MANDO'!$G$3:$DY$188,123,0)</f>
        <v>2</v>
      </c>
    </row>
    <row r="412" spans="1:47" s="23" customFormat="1" ht="12">
      <c r="A412" s="54">
        <v>411</v>
      </c>
      <c r="B412" s="54"/>
      <c r="C412" s="55" t="s">
        <v>1130</v>
      </c>
      <c r="D412" s="55" t="s">
        <v>723</v>
      </c>
      <c r="E412" s="55" t="s">
        <v>869</v>
      </c>
      <c r="F412" s="55" t="s">
        <v>869</v>
      </c>
      <c r="G412" s="11" t="s">
        <v>1214</v>
      </c>
      <c r="H412" s="29"/>
      <c r="I412" s="29">
        <f t="shared" ref="I412:I450" si="107">SUM(J412:AP412)</f>
        <v>6385</v>
      </c>
      <c r="J412" s="11">
        <f>SUM(J413:J425)</f>
        <v>100</v>
      </c>
      <c r="K412" s="11">
        <f t="shared" ref="K412:AU412" si="108">SUM(K413:K425)</f>
        <v>96</v>
      </c>
      <c r="L412" s="11">
        <f t="shared" si="108"/>
        <v>81</v>
      </c>
      <c r="M412" s="11">
        <f t="shared" si="108"/>
        <v>82</v>
      </c>
      <c r="N412" s="11">
        <f t="shared" si="108"/>
        <v>113</v>
      </c>
      <c r="O412" s="11">
        <f t="shared" si="108"/>
        <v>97</v>
      </c>
      <c r="P412" s="11">
        <f t="shared" si="108"/>
        <v>86</v>
      </c>
      <c r="Q412" s="11">
        <f t="shared" si="108"/>
        <v>94</v>
      </c>
      <c r="R412" s="11">
        <f t="shared" si="108"/>
        <v>119</v>
      </c>
      <c r="S412" s="11">
        <f t="shared" si="108"/>
        <v>109</v>
      </c>
      <c r="T412" s="11">
        <f t="shared" si="108"/>
        <v>139</v>
      </c>
      <c r="U412" s="11">
        <f t="shared" si="108"/>
        <v>117</v>
      </c>
      <c r="V412" s="11">
        <f t="shared" si="108"/>
        <v>159</v>
      </c>
      <c r="W412" s="11">
        <f t="shared" si="108"/>
        <v>164</v>
      </c>
      <c r="X412" s="11">
        <f t="shared" si="108"/>
        <v>164</v>
      </c>
      <c r="Y412" s="11">
        <f t="shared" si="108"/>
        <v>169</v>
      </c>
      <c r="Z412" s="11">
        <f t="shared" si="108"/>
        <v>138</v>
      </c>
      <c r="AA412" s="11">
        <f t="shared" si="108"/>
        <v>117</v>
      </c>
      <c r="AB412" s="11">
        <f t="shared" si="108"/>
        <v>123</v>
      </c>
      <c r="AC412" s="11">
        <f t="shared" si="108"/>
        <v>119</v>
      </c>
      <c r="AD412" s="11">
        <f t="shared" si="108"/>
        <v>558</v>
      </c>
      <c r="AE412" s="11">
        <f t="shared" si="108"/>
        <v>427</v>
      </c>
      <c r="AF412" s="11">
        <f t="shared" si="108"/>
        <v>419</v>
      </c>
      <c r="AG412" s="11">
        <f t="shared" si="108"/>
        <v>419</v>
      </c>
      <c r="AH412" s="11">
        <f t="shared" si="108"/>
        <v>405</v>
      </c>
      <c r="AI412" s="11">
        <f t="shared" si="108"/>
        <v>339</v>
      </c>
      <c r="AJ412" s="11">
        <f t="shared" si="108"/>
        <v>328</v>
      </c>
      <c r="AK412" s="11">
        <f t="shared" si="108"/>
        <v>255</v>
      </c>
      <c r="AL412" s="11">
        <f t="shared" si="108"/>
        <v>247</v>
      </c>
      <c r="AM412" s="11">
        <f t="shared" si="108"/>
        <v>187</v>
      </c>
      <c r="AN412" s="11">
        <f t="shared" si="108"/>
        <v>153</v>
      </c>
      <c r="AO412" s="11">
        <f t="shared" si="108"/>
        <v>118</v>
      </c>
      <c r="AP412" s="11">
        <f t="shared" si="108"/>
        <v>144</v>
      </c>
      <c r="AQ412" s="11">
        <f t="shared" si="108"/>
        <v>3257</v>
      </c>
      <c r="AR412" s="11">
        <f t="shared" si="108"/>
        <v>378</v>
      </c>
      <c r="AS412" s="11">
        <f t="shared" si="108"/>
        <v>339</v>
      </c>
      <c r="AT412" s="11">
        <f t="shared" si="108"/>
        <v>1308</v>
      </c>
      <c r="AU412" s="11">
        <f t="shared" si="108"/>
        <v>100</v>
      </c>
    </row>
    <row r="413" spans="1:47" s="23" customFormat="1" ht="12">
      <c r="A413" s="58">
        <v>412</v>
      </c>
      <c r="B413" s="58">
        <v>5002</v>
      </c>
      <c r="C413" s="59" t="s">
        <v>1130</v>
      </c>
      <c r="D413" s="59" t="s">
        <v>723</v>
      </c>
      <c r="E413" s="59" t="s">
        <v>869</v>
      </c>
      <c r="F413" s="59" t="s">
        <v>870</v>
      </c>
      <c r="G413" s="12" t="s">
        <v>283</v>
      </c>
      <c r="H413" s="14">
        <f t="shared" ref="H413:H425" si="109">B413</f>
        <v>5002</v>
      </c>
      <c r="I413" s="14">
        <f t="shared" si="107"/>
        <v>1221</v>
      </c>
      <c r="J413" s="12">
        <f>VLOOKUP($B413,'[3]POBLAC SIN ESSALUD CUADRO MANDO'!$G$3:$DY$188,2,0)</f>
        <v>26</v>
      </c>
      <c r="K413" s="12">
        <f>VLOOKUP($B413,'[3]POBLAC SIN ESSALUD CUADRO MANDO'!$G$3:$DY$188,3,0)</f>
        <v>26</v>
      </c>
      <c r="L413" s="12">
        <f>VLOOKUP($B413,'[3]POBLAC SIN ESSALUD CUADRO MANDO'!$G$3:$DY$188,4,0)</f>
        <v>10</v>
      </c>
      <c r="M413" s="12">
        <f>VLOOKUP($B413,'[3]POBLAC SIN ESSALUD CUADRO MANDO'!$G$3:$DY$188,5,0)</f>
        <v>14</v>
      </c>
      <c r="N413" s="12">
        <f>VLOOKUP($B413,'[3]POBLAC SIN ESSALUD CUADRO MANDO'!$G$3:$DY$188,6,0)</f>
        <v>22</v>
      </c>
      <c r="O413" s="12">
        <f>VLOOKUP($B413,'[3]POBLAC SIN ESSALUD CUADRO MANDO'!$G$3:$DY$188,7,0)</f>
        <v>19</v>
      </c>
      <c r="P413" s="12">
        <f>VLOOKUP($B413,'[3]POBLAC SIN ESSALUD CUADRO MANDO'!$G$3:$DY$188,8,0)</f>
        <v>16</v>
      </c>
      <c r="Q413" s="12">
        <f>VLOOKUP($B413,'[3]POBLAC SIN ESSALUD CUADRO MANDO'!$G$3:$DY$188,9,0)</f>
        <v>19</v>
      </c>
      <c r="R413" s="12">
        <f>VLOOKUP($B413,'[3]POBLAC SIN ESSALUD CUADRO MANDO'!$G$3:$DY$188,10,0)</f>
        <v>26</v>
      </c>
      <c r="S413" s="12">
        <f>VLOOKUP($B413,'[3]POBLAC SIN ESSALUD CUADRO MANDO'!$G$3:$DY$188,11,0)</f>
        <v>24</v>
      </c>
      <c r="T413" s="12">
        <f>VLOOKUP($B413,'[3]POBLAC SIN ESSALUD CUADRO MANDO'!$G$3:$DY$188,12,0)</f>
        <v>30</v>
      </c>
      <c r="U413" s="12">
        <f>VLOOKUP($B413,'[3]POBLAC SIN ESSALUD CUADRO MANDO'!$G$3:$DY$188,13,0)</f>
        <v>26</v>
      </c>
      <c r="V413" s="12">
        <f>VLOOKUP($B413,'[3]POBLAC SIN ESSALUD CUADRO MANDO'!$G$3:$DY$188,14,0)</f>
        <v>37</v>
      </c>
      <c r="W413" s="12">
        <f>VLOOKUP($B413,'[3]POBLAC SIN ESSALUD CUADRO MANDO'!$G$3:$DY$188,15,0)</f>
        <v>37</v>
      </c>
      <c r="X413" s="12">
        <f>VLOOKUP($B413,'[3]POBLAC SIN ESSALUD CUADRO MANDO'!$G$3:$DY$188,16,0)</f>
        <v>38</v>
      </c>
      <c r="Y413" s="12">
        <f>VLOOKUP($B413,'[3]POBLAC SIN ESSALUD CUADRO MANDO'!$G$3:$DY$188,17,0)</f>
        <v>39</v>
      </c>
      <c r="Z413" s="12">
        <f>VLOOKUP($B413,'[3]POBLAC SIN ESSALUD CUADRO MANDO'!$G$3:$DY$188,18,0)</f>
        <v>31</v>
      </c>
      <c r="AA413" s="12">
        <f>VLOOKUP($B413,'[3]POBLAC SIN ESSALUD CUADRO MANDO'!$G$3:$DY$188,19,0)</f>
        <v>25</v>
      </c>
      <c r="AB413" s="12">
        <f>VLOOKUP($B413,'[3]POBLAC SIN ESSALUD CUADRO MANDO'!$G$3:$DY$188,20,0)</f>
        <v>24</v>
      </c>
      <c r="AC413" s="12">
        <f>VLOOKUP($B413,'[3]POBLAC SIN ESSALUD CUADRO MANDO'!$G$3:$DY$188,21,0)</f>
        <v>23</v>
      </c>
      <c r="AD413" s="12">
        <f>VLOOKUP($B413,'[3]POBLAC SIN ESSALUD CUADRO MANDO'!$G$3:$DY$188,110,0)</f>
        <v>84</v>
      </c>
      <c r="AE413" s="12">
        <f>VLOOKUP($B413,'[3]POBLAC SIN ESSALUD CUADRO MANDO'!$G$3:$DY$188,111,0)</f>
        <v>49</v>
      </c>
      <c r="AF413" s="12">
        <f>VLOOKUP($B413,'[3]POBLAC SIN ESSALUD CUADRO MANDO'!$G$3:$DY$188,112,0)</f>
        <v>64</v>
      </c>
      <c r="AG413" s="12">
        <f>VLOOKUP($B413,'[3]POBLAC SIN ESSALUD CUADRO MANDO'!$G$3:$DY$188,113,0)</f>
        <v>65</v>
      </c>
      <c r="AH413" s="12">
        <f>VLOOKUP($B413,'[3]POBLAC SIN ESSALUD CUADRO MANDO'!$G$3:$DY$188,114,0)</f>
        <v>72</v>
      </c>
      <c r="AI413" s="12">
        <f>VLOOKUP($B413,'[3]POBLAC SIN ESSALUD CUADRO MANDO'!$G$3:$DY$188,115,0)</f>
        <v>56</v>
      </c>
      <c r="AJ413" s="12">
        <f>VLOOKUP($B413,'[3]POBLAC SIN ESSALUD CUADRO MANDO'!$G$3:$DY$188,116,0)</f>
        <v>63</v>
      </c>
      <c r="AK413" s="12">
        <f>VLOOKUP($B413,'[3]POBLAC SIN ESSALUD CUADRO MANDO'!$G$3:$DY$188,117,0)</f>
        <v>46</v>
      </c>
      <c r="AL413" s="12">
        <f>VLOOKUP($B413,'[3]POBLAC SIN ESSALUD CUADRO MANDO'!$G$3:$DY$188,118,0)</f>
        <v>58</v>
      </c>
      <c r="AM413" s="12">
        <f>VLOOKUP($B413,'[3]POBLAC SIN ESSALUD CUADRO MANDO'!$G$3:$DY$188,119,0)</f>
        <v>44</v>
      </c>
      <c r="AN413" s="12">
        <f>VLOOKUP($B413,'[3]POBLAC SIN ESSALUD CUADRO MANDO'!$G$3:$DY$188,120,0)</f>
        <v>41</v>
      </c>
      <c r="AO413" s="12">
        <f>VLOOKUP($B413,'[3]POBLAC SIN ESSALUD CUADRO MANDO'!$G$3:$DY$188,121,0)</f>
        <v>26</v>
      </c>
      <c r="AP413" s="12">
        <f>VLOOKUP($B413,'[3]POBLAC SIN ESSALUD CUADRO MANDO'!$G$3:$DY$188,122,0)</f>
        <v>41</v>
      </c>
      <c r="AQ413" s="74">
        <f>VLOOKUP($B413,'[4]POB-2019'!$K$6:$BD$190,42,0)</f>
        <v>623</v>
      </c>
      <c r="AR413" s="74">
        <f>VLOOKUP($B413,'[4]POB-2019'!$K$6:$BD$190,43,0)</f>
        <v>86</v>
      </c>
      <c r="AS413" s="74">
        <f>VLOOKUP($B413,'[4]POB-2019'!$K$6:$BD$190,44,0)</f>
        <v>72</v>
      </c>
      <c r="AT413" s="74">
        <f>VLOOKUP($B413,'[4]POB-2019'!$K$6:$BD$190,45,0)</f>
        <v>199</v>
      </c>
      <c r="AU413" s="12">
        <f>VLOOKUP($B413,'[3]POBLAC SIN ESSALUD CUADRO MANDO'!$G$3:$DY$188,123,0)</f>
        <v>26</v>
      </c>
    </row>
    <row r="414" spans="1:47" s="23" customFormat="1" ht="12">
      <c r="A414" s="58">
        <v>413</v>
      </c>
      <c r="B414" s="58">
        <v>7370</v>
      </c>
      <c r="C414" s="59" t="s">
        <v>1130</v>
      </c>
      <c r="D414" s="59" t="s">
        <v>723</v>
      </c>
      <c r="E414" s="59" t="s">
        <v>869</v>
      </c>
      <c r="F414" s="59" t="s">
        <v>871</v>
      </c>
      <c r="G414" s="12" t="s">
        <v>266</v>
      </c>
      <c r="H414" s="14">
        <f t="shared" si="109"/>
        <v>7370</v>
      </c>
      <c r="I414" s="14">
        <f t="shared" si="107"/>
        <v>405</v>
      </c>
      <c r="J414" s="12">
        <f>VLOOKUP($B414,'[3]POBLAC SIN ESSALUD CUADRO MANDO'!$G$3:$DY$188,2,0)</f>
        <v>5</v>
      </c>
      <c r="K414" s="12">
        <f>VLOOKUP($B414,'[3]POBLAC SIN ESSALUD CUADRO MANDO'!$G$3:$DY$188,3,0)</f>
        <v>5</v>
      </c>
      <c r="L414" s="12">
        <f>VLOOKUP($B414,'[3]POBLAC SIN ESSALUD CUADRO MANDO'!$G$3:$DY$188,4,0)</f>
        <v>6</v>
      </c>
      <c r="M414" s="12">
        <f>VLOOKUP($B414,'[3]POBLAC SIN ESSALUD CUADRO MANDO'!$G$3:$DY$188,5,0)</f>
        <v>5</v>
      </c>
      <c r="N414" s="12">
        <f>VLOOKUP($B414,'[3]POBLAC SIN ESSALUD CUADRO MANDO'!$G$3:$DY$188,6,0)</f>
        <v>9</v>
      </c>
      <c r="O414" s="12">
        <f>VLOOKUP($B414,'[3]POBLAC SIN ESSALUD CUADRO MANDO'!$G$3:$DY$188,7,0)</f>
        <v>6</v>
      </c>
      <c r="P414" s="12">
        <f>VLOOKUP($B414,'[3]POBLAC SIN ESSALUD CUADRO MANDO'!$G$3:$DY$188,8,0)</f>
        <v>5</v>
      </c>
      <c r="Q414" s="12">
        <f>VLOOKUP($B414,'[3]POBLAC SIN ESSALUD CUADRO MANDO'!$G$3:$DY$188,9,0)</f>
        <v>6</v>
      </c>
      <c r="R414" s="12">
        <f>VLOOKUP($B414,'[3]POBLAC SIN ESSALUD CUADRO MANDO'!$G$3:$DY$188,10,0)</f>
        <v>7</v>
      </c>
      <c r="S414" s="12">
        <f>VLOOKUP($B414,'[3]POBLAC SIN ESSALUD CUADRO MANDO'!$G$3:$DY$188,11,0)</f>
        <v>6</v>
      </c>
      <c r="T414" s="12">
        <f>VLOOKUP($B414,'[3]POBLAC SIN ESSALUD CUADRO MANDO'!$G$3:$DY$188,12,0)</f>
        <v>8</v>
      </c>
      <c r="U414" s="12">
        <f>VLOOKUP($B414,'[3]POBLAC SIN ESSALUD CUADRO MANDO'!$G$3:$DY$188,13,0)</f>
        <v>7</v>
      </c>
      <c r="V414" s="12">
        <f>VLOOKUP($B414,'[3]POBLAC SIN ESSALUD CUADRO MANDO'!$G$3:$DY$188,14,0)</f>
        <v>10</v>
      </c>
      <c r="W414" s="12">
        <f>VLOOKUP($B414,'[3]POBLAC SIN ESSALUD CUADRO MANDO'!$G$3:$DY$188,15,0)</f>
        <v>10</v>
      </c>
      <c r="X414" s="12">
        <f>VLOOKUP($B414,'[3]POBLAC SIN ESSALUD CUADRO MANDO'!$G$3:$DY$188,16,0)</f>
        <v>10</v>
      </c>
      <c r="Y414" s="12">
        <f>VLOOKUP($B414,'[3]POBLAC SIN ESSALUD CUADRO MANDO'!$G$3:$DY$188,17,0)</f>
        <v>10</v>
      </c>
      <c r="Z414" s="12">
        <f>VLOOKUP($B414,'[3]POBLAC SIN ESSALUD CUADRO MANDO'!$G$3:$DY$188,18,0)</f>
        <v>8</v>
      </c>
      <c r="AA414" s="12">
        <f>VLOOKUP($B414,'[3]POBLAC SIN ESSALUD CUADRO MANDO'!$G$3:$DY$188,19,0)</f>
        <v>7</v>
      </c>
      <c r="AB414" s="12">
        <f>VLOOKUP($B414,'[3]POBLAC SIN ESSALUD CUADRO MANDO'!$G$3:$DY$188,20,0)</f>
        <v>8</v>
      </c>
      <c r="AC414" s="12">
        <f>VLOOKUP($B414,'[3]POBLAC SIN ESSALUD CUADRO MANDO'!$G$3:$DY$188,21,0)</f>
        <v>8</v>
      </c>
      <c r="AD414" s="12">
        <f>VLOOKUP($B414,'[3]POBLAC SIN ESSALUD CUADRO MANDO'!$G$3:$DY$188,110,0)</f>
        <v>37</v>
      </c>
      <c r="AE414" s="12">
        <f>VLOOKUP($B414,'[3]POBLAC SIN ESSALUD CUADRO MANDO'!$G$3:$DY$188,111,0)</f>
        <v>29</v>
      </c>
      <c r="AF414" s="12">
        <f>VLOOKUP($B414,'[3]POBLAC SIN ESSALUD CUADRO MANDO'!$G$3:$DY$188,112,0)</f>
        <v>29</v>
      </c>
      <c r="AG414" s="12">
        <f>VLOOKUP($B414,'[3]POBLAC SIN ESSALUD CUADRO MANDO'!$G$3:$DY$188,113,0)</f>
        <v>28</v>
      </c>
      <c r="AH414" s="12">
        <f>VLOOKUP($B414,'[3]POBLAC SIN ESSALUD CUADRO MANDO'!$G$3:$DY$188,114,0)</f>
        <v>26</v>
      </c>
      <c r="AI414" s="12">
        <f>VLOOKUP($B414,'[3]POBLAC SIN ESSALUD CUADRO MANDO'!$G$3:$DY$188,115,0)</f>
        <v>22</v>
      </c>
      <c r="AJ414" s="12">
        <f>VLOOKUP($B414,'[3]POBLAC SIN ESSALUD CUADRO MANDO'!$G$3:$DY$188,116,0)</f>
        <v>20</v>
      </c>
      <c r="AK414" s="12">
        <f>VLOOKUP($B414,'[3]POBLAC SIN ESSALUD CUADRO MANDO'!$G$3:$DY$188,117,0)</f>
        <v>16</v>
      </c>
      <c r="AL414" s="12">
        <f>VLOOKUP($B414,'[3]POBLAC SIN ESSALUD CUADRO MANDO'!$G$3:$DY$188,118,0)</f>
        <v>16</v>
      </c>
      <c r="AM414" s="12">
        <f>VLOOKUP($B414,'[3]POBLAC SIN ESSALUD CUADRO MANDO'!$G$3:$DY$188,119,0)</f>
        <v>12</v>
      </c>
      <c r="AN414" s="12">
        <f>VLOOKUP($B414,'[3]POBLAC SIN ESSALUD CUADRO MANDO'!$G$3:$DY$188,120,0)</f>
        <v>9</v>
      </c>
      <c r="AO414" s="12">
        <f>VLOOKUP($B414,'[3]POBLAC SIN ESSALUD CUADRO MANDO'!$G$3:$DY$188,121,0)</f>
        <v>6</v>
      </c>
      <c r="AP414" s="12">
        <f>VLOOKUP($B414,'[3]POBLAC SIN ESSALUD CUADRO MANDO'!$G$3:$DY$188,122,0)</f>
        <v>9</v>
      </c>
      <c r="AQ414" s="74">
        <f>VLOOKUP($B414,'[4]POB-2019'!$K$6:$BD$190,42,0)</f>
        <v>207</v>
      </c>
      <c r="AR414" s="74">
        <f>VLOOKUP($B414,'[4]POB-2019'!$K$6:$BD$190,43,0)</f>
        <v>23</v>
      </c>
      <c r="AS414" s="74">
        <f>VLOOKUP($B414,'[4]POB-2019'!$K$6:$BD$190,44,0)</f>
        <v>21</v>
      </c>
      <c r="AT414" s="74">
        <f>VLOOKUP($B414,'[4]POB-2019'!$K$6:$BD$190,45,0)</f>
        <v>87</v>
      </c>
      <c r="AU414" s="12">
        <f>VLOOKUP($B414,'[3]POBLAC SIN ESSALUD CUADRO MANDO'!$G$3:$DY$188,123,0)</f>
        <v>5</v>
      </c>
    </row>
    <row r="415" spans="1:47" s="23" customFormat="1" ht="12">
      <c r="A415" s="58">
        <v>414</v>
      </c>
      <c r="B415" s="58">
        <v>6861</v>
      </c>
      <c r="C415" s="59" t="s">
        <v>1130</v>
      </c>
      <c r="D415" s="59" t="s">
        <v>723</v>
      </c>
      <c r="E415" s="59" t="s">
        <v>869</v>
      </c>
      <c r="F415" s="59" t="s">
        <v>872</v>
      </c>
      <c r="G415" s="12" t="s">
        <v>266</v>
      </c>
      <c r="H415" s="14">
        <f t="shared" si="109"/>
        <v>6861</v>
      </c>
      <c r="I415" s="14">
        <f t="shared" si="107"/>
        <v>461</v>
      </c>
      <c r="J415" s="12">
        <f>VLOOKUP($B415,'[3]POBLAC SIN ESSALUD CUADRO MANDO'!$G$3:$DY$188,2,0)</f>
        <v>5</v>
      </c>
      <c r="K415" s="12">
        <f>VLOOKUP($B415,'[3]POBLAC SIN ESSALUD CUADRO MANDO'!$G$3:$DY$188,3,0)</f>
        <v>2</v>
      </c>
      <c r="L415" s="12">
        <f>VLOOKUP($B415,'[3]POBLAC SIN ESSALUD CUADRO MANDO'!$G$3:$DY$188,4,0)</f>
        <v>7</v>
      </c>
      <c r="M415" s="12">
        <f>VLOOKUP($B415,'[3]POBLAC SIN ESSALUD CUADRO MANDO'!$G$3:$DY$188,5,0)</f>
        <v>6</v>
      </c>
      <c r="N415" s="12">
        <f>VLOOKUP($B415,'[3]POBLAC SIN ESSALUD CUADRO MANDO'!$G$3:$DY$188,6,0)</f>
        <v>8</v>
      </c>
      <c r="O415" s="12">
        <f>VLOOKUP($B415,'[3]POBLAC SIN ESSALUD CUADRO MANDO'!$G$3:$DY$188,7,0)</f>
        <v>7</v>
      </c>
      <c r="P415" s="12">
        <f>VLOOKUP($B415,'[3]POBLAC SIN ESSALUD CUADRO MANDO'!$G$3:$DY$188,8,0)</f>
        <v>6</v>
      </c>
      <c r="Q415" s="12">
        <f>VLOOKUP($B415,'[3]POBLAC SIN ESSALUD CUADRO MANDO'!$G$3:$DY$188,9,0)</f>
        <v>6</v>
      </c>
      <c r="R415" s="12">
        <f>VLOOKUP($B415,'[3]POBLAC SIN ESSALUD CUADRO MANDO'!$G$3:$DY$188,10,0)</f>
        <v>8</v>
      </c>
      <c r="S415" s="12">
        <f>VLOOKUP($B415,'[3]POBLAC SIN ESSALUD CUADRO MANDO'!$G$3:$DY$188,11,0)</f>
        <v>8</v>
      </c>
      <c r="T415" s="12">
        <f>VLOOKUP($B415,'[3]POBLAC SIN ESSALUD CUADRO MANDO'!$G$3:$DY$188,12,0)</f>
        <v>10</v>
      </c>
      <c r="U415" s="12">
        <f>VLOOKUP($B415,'[3]POBLAC SIN ESSALUD CUADRO MANDO'!$G$3:$DY$188,13,0)</f>
        <v>8</v>
      </c>
      <c r="V415" s="12">
        <f>VLOOKUP($B415,'[3]POBLAC SIN ESSALUD CUADRO MANDO'!$G$3:$DY$188,14,0)</f>
        <v>11</v>
      </c>
      <c r="W415" s="12">
        <f>VLOOKUP($B415,'[3]POBLAC SIN ESSALUD CUADRO MANDO'!$G$3:$DY$188,15,0)</f>
        <v>11</v>
      </c>
      <c r="X415" s="12">
        <f>VLOOKUP($B415,'[3]POBLAC SIN ESSALUD CUADRO MANDO'!$G$3:$DY$188,16,0)</f>
        <v>11</v>
      </c>
      <c r="Y415" s="12">
        <f>VLOOKUP($B415,'[3]POBLAC SIN ESSALUD CUADRO MANDO'!$G$3:$DY$188,17,0)</f>
        <v>12</v>
      </c>
      <c r="Z415" s="12">
        <f>VLOOKUP($B415,'[3]POBLAC SIN ESSALUD CUADRO MANDO'!$G$3:$DY$188,18,0)</f>
        <v>9</v>
      </c>
      <c r="AA415" s="12">
        <f>VLOOKUP($B415,'[3]POBLAC SIN ESSALUD CUADRO MANDO'!$G$3:$DY$188,19,0)</f>
        <v>8</v>
      </c>
      <c r="AB415" s="12">
        <f>VLOOKUP($B415,'[3]POBLAC SIN ESSALUD CUADRO MANDO'!$G$3:$DY$188,20,0)</f>
        <v>9</v>
      </c>
      <c r="AC415" s="12">
        <f>VLOOKUP($B415,'[3]POBLAC SIN ESSALUD CUADRO MANDO'!$G$3:$DY$188,21,0)</f>
        <v>9</v>
      </c>
      <c r="AD415" s="12">
        <f>VLOOKUP($B415,'[3]POBLAC SIN ESSALUD CUADRO MANDO'!$G$3:$DY$188,110,0)</f>
        <v>43</v>
      </c>
      <c r="AE415" s="12">
        <f>VLOOKUP($B415,'[3]POBLAC SIN ESSALUD CUADRO MANDO'!$G$3:$DY$188,111,0)</f>
        <v>34</v>
      </c>
      <c r="AF415" s="12">
        <f>VLOOKUP($B415,'[3]POBLAC SIN ESSALUD CUADRO MANDO'!$G$3:$DY$188,112,0)</f>
        <v>32</v>
      </c>
      <c r="AG415" s="12">
        <f>VLOOKUP($B415,'[3]POBLAC SIN ESSALUD CUADRO MANDO'!$G$3:$DY$188,113,0)</f>
        <v>33</v>
      </c>
      <c r="AH415" s="12">
        <f>VLOOKUP($B415,'[3]POBLAC SIN ESSALUD CUADRO MANDO'!$G$3:$DY$188,114,0)</f>
        <v>30</v>
      </c>
      <c r="AI415" s="12">
        <f>VLOOKUP($B415,'[3]POBLAC SIN ESSALUD CUADRO MANDO'!$G$3:$DY$188,115,0)</f>
        <v>26</v>
      </c>
      <c r="AJ415" s="12">
        <f>VLOOKUP($B415,'[3]POBLAC SIN ESSALUD CUADRO MANDO'!$G$3:$DY$188,116,0)</f>
        <v>24</v>
      </c>
      <c r="AK415" s="12">
        <f>VLOOKUP($B415,'[3]POBLAC SIN ESSALUD CUADRO MANDO'!$G$3:$DY$188,117,0)</f>
        <v>20</v>
      </c>
      <c r="AL415" s="12">
        <f>VLOOKUP($B415,'[3]POBLAC SIN ESSALUD CUADRO MANDO'!$G$3:$DY$188,118,0)</f>
        <v>17</v>
      </c>
      <c r="AM415" s="12">
        <f>VLOOKUP($B415,'[3]POBLAC SIN ESSALUD CUADRO MANDO'!$G$3:$DY$188,119,0)</f>
        <v>13</v>
      </c>
      <c r="AN415" s="12">
        <f>VLOOKUP($B415,'[3]POBLAC SIN ESSALUD CUADRO MANDO'!$G$3:$DY$188,120,0)</f>
        <v>12</v>
      </c>
      <c r="AO415" s="12">
        <f>VLOOKUP($B415,'[3]POBLAC SIN ESSALUD CUADRO MANDO'!$G$3:$DY$188,121,0)</f>
        <v>7</v>
      </c>
      <c r="AP415" s="12">
        <f>VLOOKUP($B415,'[3]POBLAC SIN ESSALUD CUADRO MANDO'!$G$3:$DY$188,122,0)</f>
        <v>9</v>
      </c>
      <c r="AQ415" s="74">
        <f>VLOOKUP($B415,'[4]POB-2019'!$K$6:$BD$190,42,0)</f>
        <v>235</v>
      </c>
      <c r="AR415" s="74">
        <f>VLOOKUP($B415,'[4]POB-2019'!$K$6:$BD$190,43,0)</f>
        <v>26</v>
      </c>
      <c r="AS415" s="74">
        <f>VLOOKUP($B415,'[4]POB-2019'!$K$6:$BD$190,44,0)</f>
        <v>24</v>
      </c>
      <c r="AT415" s="74">
        <f>VLOOKUP($B415,'[4]POB-2019'!$K$6:$BD$190,45,0)</f>
        <v>101</v>
      </c>
      <c r="AU415" s="12">
        <f>VLOOKUP($B415,'[3]POBLAC SIN ESSALUD CUADRO MANDO'!$G$3:$DY$188,123,0)</f>
        <v>5</v>
      </c>
    </row>
    <row r="416" spans="1:47" s="23" customFormat="1" ht="12">
      <c r="A416" s="58">
        <v>415</v>
      </c>
      <c r="B416" s="58">
        <v>5003</v>
      </c>
      <c r="C416" s="59" t="s">
        <v>1130</v>
      </c>
      <c r="D416" s="59" t="s">
        <v>723</v>
      </c>
      <c r="E416" s="59" t="s">
        <v>869</v>
      </c>
      <c r="F416" s="59" t="s">
        <v>1124</v>
      </c>
      <c r="G416" s="12" t="s">
        <v>266</v>
      </c>
      <c r="H416" s="14">
        <f t="shared" si="109"/>
        <v>5003</v>
      </c>
      <c r="I416" s="14">
        <f t="shared" si="107"/>
        <v>865</v>
      </c>
      <c r="J416" s="12">
        <f>VLOOKUP($B416,'[3]POBLAC SIN ESSALUD CUADRO MANDO'!$G$3:$DY$188,2,0)</f>
        <v>10</v>
      </c>
      <c r="K416" s="12">
        <f>VLOOKUP($B416,'[3]POBLAC SIN ESSALUD CUADRO MANDO'!$G$3:$DY$188,3,0)</f>
        <v>15</v>
      </c>
      <c r="L416" s="12">
        <f>VLOOKUP($B416,'[3]POBLAC SIN ESSALUD CUADRO MANDO'!$G$3:$DY$188,4,0)</f>
        <v>12</v>
      </c>
      <c r="M416" s="12">
        <f>VLOOKUP($B416,'[3]POBLAC SIN ESSALUD CUADRO MANDO'!$G$3:$DY$188,5,0)</f>
        <v>11</v>
      </c>
      <c r="N416" s="12">
        <f>VLOOKUP($B416,'[3]POBLAC SIN ESSALUD CUADRO MANDO'!$G$3:$DY$188,6,0)</f>
        <v>14</v>
      </c>
      <c r="O416" s="12">
        <f>VLOOKUP($B416,'[3]POBLAC SIN ESSALUD CUADRO MANDO'!$G$3:$DY$188,7,0)</f>
        <v>12</v>
      </c>
      <c r="P416" s="12">
        <f>VLOOKUP($B416,'[3]POBLAC SIN ESSALUD CUADRO MANDO'!$G$3:$DY$188,8,0)</f>
        <v>11</v>
      </c>
      <c r="Q416" s="12">
        <f>VLOOKUP($B416,'[3]POBLAC SIN ESSALUD CUADRO MANDO'!$G$3:$DY$188,9,0)</f>
        <v>12</v>
      </c>
      <c r="R416" s="12">
        <f>VLOOKUP($B416,'[3]POBLAC SIN ESSALUD CUADRO MANDO'!$G$3:$DY$188,10,0)</f>
        <v>15</v>
      </c>
      <c r="S416" s="12">
        <f>VLOOKUP($B416,'[3]POBLAC SIN ESSALUD CUADRO MANDO'!$G$3:$DY$188,11,0)</f>
        <v>14</v>
      </c>
      <c r="T416" s="12">
        <f>VLOOKUP($B416,'[3]POBLAC SIN ESSALUD CUADRO MANDO'!$G$3:$DY$188,12,0)</f>
        <v>18</v>
      </c>
      <c r="U416" s="12">
        <f>VLOOKUP($B416,'[3]POBLAC SIN ESSALUD CUADRO MANDO'!$G$3:$DY$188,13,0)</f>
        <v>15</v>
      </c>
      <c r="V416" s="12">
        <f>VLOOKUP($B416,'[3]POBLAC SIN ESSALUD CUADRO MANDO'!$G$3:$DY$188,14,0)</f>
        <v>20</v>
      </c>
      <c r="W416" s="12">
        <f>VLOOKUP($B416,'[3]POBLAC SIN ESSALUD CUADRO MANDO'!$G$3:$DY$188,15,0)</f>
        <v>21</v>
      </c>
      <c r="X416" s="12">
        <f>VLOOKUP($B416,'[3]POBLAC SIN ESSALUD CUADRO MANDO'!$G$3:$DY$188,16,0)</f>
        <v>21</v>
      </c>
      <c r="Y416" s="12">
        <f>VLOOKUP($B416,'[3]POBLAC SIN ESSALUD CUADRO MANDO'!$G$3:$DY$188,17,0)</f>
        <v>22</v>
      </c>
      <c r="Z416" s="12">
        <f>VLOOKUP($B416,'[3]POBLAC SIN ESSALUD CUADRO MANDO'!$G$3:$DY$188,18,0)</f>
        <v>17</v>
      </c>
      <c r="AA416" s="12">
        <f>VLOOKUP($B416,'[3]POBLAC SIN ESSALUD CUADRO MANDO'!$G$3:$DY$188,19,0)</f>
        <v>15</v>
      </c>
      <c r="AB416" s="12">
        <f>VLOOKUP($B416,'[3]POBLAC SIN ESSALUD CUADRO MANDO'!$G$3:$DY$188,20,0)</f>
        <v>17</v>
      </c>
      <c r="AC416" s="12">
        <f>VLOOKUP($B416,'[3]POBLAC SIN ESSALUD CUADRO MANDO'!$G$3:$DY$188,21,0)</f>
        <v>16</v>
      </c>
      <c r="AD416" s="12">
        <f>VLOOKUP($B416,'[3]POBLAC SIN ESSALUD CUADRO MANDO'!$G$3:$DY$188,110,0)</f>
        <v>78</v>
      </c>
      <c r="AE416" s="12">
        <f>VLOOKUP($B416,'[3]POBLAC SIN ESSALUD CUADRO MANDO'!$G$3:$DY$188,111,0)</f>
        <v>62</v>
      </c>
      <c r="AF416" s="12">
        <f>VLOOKUP($B416,'[3]POBLAC SIN ESSALUD CUADRO MANDO'!$G$3:$DY$188,112,0)</f>
        <v>59</v>
      </c>
      <c r="AG416" s="12">
        <f>VLOOKUP($B416,'[3]POBLAC SIN ESSALUD CUADRO MANDO'!$G$3:$DY$188,113,0)</f>
        <v>60</v>
      </c>
      <c r="AH416" s="12">
        <f>VLOOKUP($B416,'[3]POBLAC SIN ESSALUD CUADRO MANDO'!$G$3:$DY$188,114,0)</f>
        <v>56</v>
      </c>
      <c r="AI416" s="12">
        <f>VLOOKUP($B416,'[3]POBLAC SIN ESSALUD CUADRO MANDO'!$G$3:$DY$188,115,0)</f>
        <v>48</v>
      </c>
      <c r="AJ416" s="12">
        <f>VLOOKUP($B416,'[3]POBLAC SIN ESSALUD CUADRO MANDO'!$G$3:$DY$188,116,0)</f>
        <v>45</v>
      </c>
      <c r="AK416" s="12">
        <f>VLOOKUP($B416,'[3]POBLAC SIN ESSALUD CUADRO MANDO'!$G$3:$DY$188,117,0)</f>
        <v>36</v>
      </c>
      <c r="AL416" s="12">
        <f>VLOOKUP($B416,'[3]POBLAC SIN ESSALUD CUADRO MANDO'!$G$3:$DY$188,118,0)</f>
        <v>33</v>
      </c>
      <c r="AM416" s="12">
        <f>VLOOKUP($B416,'[3]POBLAC SIN ESSALUD CUADRO MANDO'!$G$3:$DY$188,119,0)</f>
        <v>25</v>
      </c>
      <c r="AN416" s="12">
        <f>VLOOKUP($B416,'[3]POBLAC SIN ESSALUD CUADRO MANDO'!$G$3:$DY$188,120,0)</f>
        <v>20</v>
      </c>
      <c r="AO416" s="12">
        <f>VLOOKUP($B416,'[3]POBLAC SIN ESSALUD CUADRO MANDO'!$G$3:$DY$188,121,0)</f>
        <v>15</v>
      </c>
      <c r="AP416" s="12">
        <f>VLOOKUP($B416,'[3]POBLAC SIN ESSALUD CUADRO MANDO'!$G$3:$DY$188,122,0)</f>
        <v>20</v>
      </c>
      <c r="AQ416" s="74">
        <f>VLOOKUP($B416,'[4]POB-2019'!$K$6:$BD$190,42,0)</f>
        <v>441</v>
      </c>
      <c r="AR416" s="74">
        <f>VLOOKUP($B416,'[4]POB-2019'!$K$6:$BD$190,43,0)</f>
        <v>48</v>
      </c>
      <c r="AS416" s="74">
        <f>VLOOKUP($B416,'[4]POB-2019'!$K$6:$BD$190,44,0)</f>
        <v>44</v>
      </c>
      <c r="AT416" s="74">
        <f>VLOOKUP($B416,'[4]POB-2019'!$K$6:$BD$190,45,0)</f>
        <v>185</v>
      </c>
      <c r="AU416" s="12">
        <f>VLOOKUP($B416,'[3]POBLAC SIN ESSALUD CUADRO MANDO'!$G$3:$DY$188,123,0)</f>
        <v>10</v>
      </c>
    </row>
    <row r="417" spans="1:47" s="23" customFormat="1" ht="12">
      <c r="A417" s="58">
        <v>416</v>
      </c>
      <c r="B417" s="58">
        <v>6863</v>
      </c>
      <c r="C417" s="59" t="s">
        <v>1130</v>
      </c>
      <c r="D417" s="59" t="s">
        <v>723</v>
      </c>
      <c r="E417" s="59" t="s">
        <v>869</v>
      </c>
      <c r="F417" s="59" t="s">
        <v>1125</v>
      </c>
      <c r="G417" s="12" t="s">
        <v>266</v>
      </c>
      <c r="H417" s="14">
        <f t="shared" si="109"/>
        <v>6863</v>
      </c>
      <c r="I417" s="14">
        <f t="shared" si="107"/>
        <v>374</v>
      </c>
      <c r="J417" s="12">
        <f>VLOOKUP($B417,'[3]POBLAC SIN ESSALUD CUADRO MANDO'!$G$3:$DY$188,2,0)</f>
        <v>6</v>
      </c>
      <c r="K417" s="12">
        <f>VLOOKUP($B417,'[3]POBLAC SIN ESSALUD CUADRO MANDO'!$G$3:$DY$188,3,0)</f>
        <v>4</v>
      </c>
      <c r="L417" s="12">
        <f>VLOOKUP($B417,'[3]POBLAC SIN ESSALUD CUADRO MANDO'!$G$3:$DY$188,4,0)</f>
        <v>4</v>
      </c>
      <c r="M417" s="12">
        <f>VLOOKUP($B417,'[3]POBLAC SIN ESSALUD CUADRO MANDO'!$G$3:$DY$188,5,0)</f>
        <v>5</v>
      </c>
      <c r="N417" s="12">
        <f>VLOOKUP($B417,'[3]POBLAC SIN ESSALUD CUADRO MANDO'!$G$3:$DY$188,6,0)</f>
        <v>7</v>
      </c>
      <c r="O417" s="12">
        <f>VLOOKUP($B417,'[3]POBLAC SIN ESSALUD CUADRO MANDO'!$G$3:$DY$188,7,0)</f>
        <v>5</v>
      </c>
      <c r="P417" s="12">
        <f>VLOOKUP($B417,'[3]POBLAC SIN ESSALUD CUADRO MANDO'!$G$3:$DY$188,8,0)</f>
        <v>5</v>
      </c>
      <c r="Q417" s="12">
        <f>VLOOKUP($B417,'[3]POBLAC SIN ESSALUD CUADRO MANDO'!$G$3:$DY$188,9,0)</f>
        <v>5</v>
      </c>
      <c r="R417" s="12">
        <f>VLOOKUP($B417,'[3]POBLAC SIN ESSALUD CUADRO MANDO'!$G$3:$DY$188,10,0)</f>
        <v>7</v>
      </c>
      <c r="S417" s="12">
        <f>VLOOKUP($B417,'[3]POBLAC SIN ESSALUD CUADRO MANDO'!$G$3:$DY$188,11,0)</f>
        <v>6</v>
      </c>
      <c r="T417" s="12">
        <f>VLOOKUP($B417,'[3]POBLAC SIN ESSALUD CUADRO MANDO'!$G$3:$DY$188,12,0)</f>
        <v>8</v>
      </c>
      <c r="U417" s="12">
        <f>VLOOKUP($B417,'[3]POBLAC SIN ESSALUD CUADRO MANDO'!$G$3:$DY$188,13,0)</f>
        <v>7</v>
      </c>
      <c r="V417" s="12">
        <f>VLOOKUP($B417,'[3]POBLAC SIN ESSALUD CUADRO MANDO'!$G$3:$DY$188,14,0)</f>
        <v>9</v>
      </c>
      <c r="W417" s="12">
        <f>VLOOKUP($B417,'[3]POBLAC SIN ESSALUD CUADRO MANDO'!$G$3:$DY$188,15,0)</f>
        <v>9</v>
      </c>
      <c r="X417" s="12">
        <f>VLOOKUP($B417,'[3]POBLAC SIN ESSALUD CUADRO MANDO'!$G$3:$DY$188,16,0)</f>
        <v>9</v>
      </c>
      <c r="Y417" s="12">
        <f>VLOOKUP($B417,'[3]POBLAC SIN ESSALUD CUADRO MANDO'!$G$3:$DY$188,17,0)</f>
        <v>10</v>
      </c>
      <c r="Z417" s="12">
        <f>VLOOKUP($B417,'[3]POBLAC SIN ESSALUD CUADRO MANDO'!$G$3:$DY$188,18,0)</f>
        <v>8</v>
      </c>
      <c r="AA417" s="12">
        <f>VLOOKUP($B417,'[3]POBLAC SIN ESSALUD CUADRO MANDO'!$G$3:$DY$188,19,0)</f>
        <v>6</v>
      </c>
      <c r="AB417" s="12">
        <f>VLOOKUP($B417,'[3]POBLAC SIN ESSALUD CUADRO MANDO'!$G$3:$DY$188,20,0)</f>
        <v>7</v>
      </c>
      <c r="AC417" s="12">
        <f>VLOOKUP($B417,'[3]POBLAC SIN ESSALUD CUADRO MANDO'!$G$3:$DY$188,21,0)</f>
        <v>7</v>
      </c>
      <c r="AD417" s="12">
        <f>VLOOKUP($B417,'[3]POBLAC SIN ESSALUD CUADRO MANDO'!$G$3:$DY$188,110,0)</f>
        <v>34</v>
      </c>
      <c r="AE417" s="12">
        <f>VLOOKUP($B417,'[3]POBLAC SIN ESSALUD CUADRO MANDO'!$G$3:$DY$188,111,0)</f>
        <v>28</v>
      </c>
      <c r="AF417" s="12">
        <f>VLOOKUP($B417,'[3]POBLAC SIN ESSALUD CUADRO MANDO'!$G$3:$DY$188,112,0)</f>
        <v>25</v>
      </c>
      <c r="AG417" s="12">
        <f>VLOOKUP($B417,'[3]POBLAC SIN ESSALUD CUADRO MANDO'!$G$3:$DY$188,113,0)</f>
        <v>26</v>
      </c>
      <c r="AH417" s="12">
        <f>VLOOKUP($B417,'[3]POBLAC SIN ESSALUD CUADRO MANDO'!$G$3:$DY$188,114,0)</f>
        <v>25</v>
      </c>
      <c r="AI417" s="12">
        <f>VLOOKUP($B417,'[3]POBLAC SIN ESSALUD CUADRO MANDO'!$G$3:$DY$188,115,0)</f>
        <v>21</v>
      </c>
      <c r="AJ417" s="12">
        <f>VLOOKUP($B417,'[3]POBLAC SIN ESSALUD CUADRO MANDO'!$G$3:$DY$188,116,0)</f>
        <v>20</v>
      </c>
      <c r="AK417" s="12">
        <f>VLOOKUP($B417,'[3]POBLAC SIN ESSALUD CUADRO MANDO'!$G$3:$DY$188,117,0)</f>
        <v>15</v>
      </c>
      <c r="AL417" s="12">
        <f>VLOOKUP($B417,'[3]POBLAC SIN ESSALUD CUADRO MANDO'!$G$3:$DY$188,118,0)</f>
        <v>14</v>
      </c>
      <c r="AM417" s="12">
        <f>VLOOKUP($B417,'[3]POBLAC SIN ESSALUD CUADRO MANDO'!$G$3:$DY$188,119,0)</f>
        <v>10</v>
      </c>
      <c r="AN417" s="12">
        <f>VLOOKUP($B417,'[3]POBLAC SIN ESSALUD CUADRO MANDO'!$G$3:$DY$188,120,0)</f>
        <v>8</v>
      </c>
      <c r="AO417" s="12">
        <f>VLOOKUP($B417,'[3]POBLAC SIN ESSALUD CUADRO MANDO'!$G$3:$DY$188,121,0)</f>
        <v>6</v>
      </c>
      <c r="AP417" s="12">
        <f>VLOOKUP($B417,'[3]POBLAC SIN ESSALUD CUADRO MANDO'!$G$3:$DY$188,122,0)</f>
        <v>8</v>
      </c>
      <c r="AQ417" s="74">
        <f>VLOOKUP($B417,'[4]POB-2019'!$K$6:$BD$190,42,0)</f>
        <v>191</v>
      </c>
      <c r="AR417" s="74">
        <f>VLOOKUP($B417,'[4]POB-2019'!$K$6:$BD$190,43,0)</f>
        <v>21</v>
      </c>
      <c r="AS417" s="74">
        <f>VLOOKUP($B417,'[4]POB-2019'!$K$6:$BD$190,44,0)</f>
        <v>19</v>
      </c>
      <c r="AT417" s="74">
        <f>VLOOKUP($B417,'[4]POB-2019'!$K$6:$BD$190,45,0)</f>
        <v>81</v>
      </c>
      <c r="AU417" s="12">
        <f>VLOOKUP($B417,'[3]POBLAC SIN ESSALUD CUADRO MANDO'!$G$3:$DY$188,123,0)</f>
        <v>6</v>
      </c>
    </row>
    <row r="418" spans="1:47" s="23" customFormat="1" ht="12">
      <c r="A418" s="58">
        <v>417</v>
      </c>
      <c r="B418" s="58">
        <v>6864</v>
      </c>
      <c r="C418" s="59" t="s">
        <v>1130</v>
      </c>
      <c r="D418" s="59" t="s">
        <v>723</v>
      </c>
      <c r="E418" s="59" t="s">
        <v>869</v>
      </c>
      <c r="F418" s="59" t="s">
        <v>875</v>
      </c>
      <c r="G418" s="12" t="s">
        <v>266</v>
      </c>
      <c r="H418" s="14">
        <f t="shared" si="109"/>
        <v>6864</v>
      </c>
      <c r="I418" s="14">
        <f t="shared" si="107"/>
        <v>712</v>
      </c>
      <c r="J418" s="12">
        <f>VLOOKUP($B418,'[3]POBLAC SIN ESSALUD CUADRO MANDO'!$G$3:$DY$188,2,0)</f>
        <v>12</v>
      </c>
      <c r="K418" s="12">
        <f>VLOOKUP($B418,'[3]POBLAC SIN ESSALUD CUADRO MANDO'!$G$3:$DY$188,3,0)</f>
        <v>11</v>
      </c>
      <c r="L418" s="12">
        <f>VLOOKUP($B418,'[3]POBLAC SIN ESSALUD CUADRO MANDO'!$G$3:$DY$188,4,0)</f>
        <v>11</v>
      </c>
      <c r="M418" s="12">
        <f>VLOOKUP($B418,'[3]POBLAC SIN ESSALUD CUADRO MANDO'!$G$3:$DY$188,5,0)</f>
        <v>9</v>
      </c>
      <c r="N418" s="12">
        <f>VLOOKUP($B418,'[3]POBLAC SIN ESSALUD CUADRO MANDO'!$G$3:$DY$188,6,0)</f>
        <v>10</v>
      </c>
      <c r="O418" s="12">
        <f>VLOOKUP($B418,'[3]POBLAC SIN ESSALUD CUADRO MANDO'!$G$3:$DY$188,7,0)</f>
        <v>10</v>
      </c>
      <c r="P418" s="12">
        <f>VLOOKUP($B418,'[3]POBLAC SIN ESSALUD CUADRO MANDO'!$G$3:$DY$188,8,0)</f>
        <v>9</v>
      </c>
      <c r="Q418" s="12">
        <f>VLOOKUP($B418,'[3]POBLAC SIN ESSALUD CUADRO MANDO'!$G$3:$DY$188,9,0)</f>
        <v>10</v>
      </c>
      <c r="R418" s="12">
        <f>VLOOKUP($B418,'[3]POBLAC SIN ESSALUD CUADRO MANDO'!$G$3:$DY$188,10,0)</f>
        <v>12</v>
      </c>
      <c r="S418" s="12">
        <f>VLOOKUP($B418,'[3]POBLAC SIN ESSALUD CUADRO MANDO'!$G$3:$DY$188,11,0)</f>
        <v>11</v>
      </c>
      <c r="T418" s="12">
        <f>VLOOKUP($B418,'[3]POBLAC SIN ESSALUD CUADRO MANDO'!$G$3:$DY$188,12,0)</f>
        <v>15</v>
      </c>
      <c r="U418" s="12">
        <f>VLOOKUP($B418,'[3]POBLAC SIN ESSALUD CUADRO MANDO'!$G$3:$DY$188,13,0)</f>
        <v>12</v>
      </c>
      <c r="V418" s="12">
        <f>VLOOKUP($B418,'[3]POBLAC SIN ESSALUD CUADRO MANDO'!$G$3:$DY$188,14,0)</f>
        <v>17</v>
      </c>
      <c r="W418" s="12">
        <f>VLOOKUP($B418,'[3]POBLAC SIN ESSALUD CUADRO MANDO'!$G$3:$DY$188,15,0)</f>
        <v>17</v>
      </c>
      <c r="X418" s="12">
        <f>VLOOKUP($B418,'[3]POBLAC SIN ESSALUD CUADRO MANDO'!$G$3:$DY$188,16,0)</f>
        <v>17</v>
      </c>
      <c r="Y418" s="12">
        <f>VLOOKUP($B418,'[3]POBLAC SIN ESSALUD CUADRO MANDO'!$G$3:$DY$188,17,0)</f>
        <v>18</v>
      </c>
      <c r="Z418" s="12">
        <f>VLOOKUP($B418,'[3]POBLAC SIN ESSALUD CUADRO MANDO'!$G$3:$DY$188,18,0)</f>
        <v>14</v>
      </c>
      <c r="AA418" s="12">
        <f>VLOOKUP($B418,'[3]POBLAC SIN ESSALUD CUADRO MANDO'!$G$3:$DY$188,19,0)</f>
        <v>12</v>
      </c>
      <c r="AB418" s="12">
        <f>VLOOKUP($B418,'[3]POBLAC SIN ESSALUD CUADRO MANDO'!$G$3:$DY$188,20,0)</f>
        <v>14</v>
      </c>
      <c r="AC418" s="12">
        <f>VLOOKUP($B418,'[3]POBLAC SIN ESSALUD CUADRO MANDO'!$G$3:$DY$188,21,0)</f>
        <v>13</v>
      </c>
      <c r="AD418" s="12">
        <f>VLOOKUP($B418,'[3]POBLAC SIN ESSALUD CUADRO MANDO'!$G$3:$DY$188,110,0)</f>
        <v>65</v>
      </c>
      <c r="AE418" s="12">
        <f>VLOOKUP($B418,'[3]POBLAC SIN ESSALUD CUADRO MANDO'!$G$3:$DY$188,111,0)</f>
        <v>50</v>
      </c>
      <c r="AF418" s="12">
        <f>VLOOKUP($B418,'[3]POBLAC SIN ESSALUD CUADRO MANDO'!$G$3:$DY$188,112,0)</f>
        <v>49</v>
      </c>
      <c r="AG418" s="12">
        <f>VLOOKUP($B418,'[3]POBLAC SIN ESSALUD CUADRO MANDO'!$G$3:$DY$188,113,0)</f>
        <v>49</v>
      </c>
      <c r="AH418" s="12">
        <f>VLOOKUP($B418,'[3]POBLAC SIN ESSALUD CUADRO MANDO'!$G$3:$DY$188,114,0)</f>
        <v>46</v>
      </c>
      <c r="AI418" s="12">
        <f>VLOOKUP($B418,'[3]POBLAC SIN ESSALUD CUADRO MANDO'!$G$3:$DY$188,115,0)</f>
        <v>40</v>
      </c>
      <c r="AJ418" s="12">
        <f>VLOOKUP($B418,'[3]POBLAC SIN ESSALUD CUADRO MANDO'!$G$3:$DY$188,116,0)</f>
        <v>37</v>
      </c>
      <c r="AK418" s="12">
        <f>VLOOKUP($B418,'[3]POBLAC SIN ESSALUD CUADRO MANDO'!$G$3:$DY$188,117,0)</f>
        <v>29</v>
      </c>
      <c r="AL418" s="12">
        <f>VLOOKUP($B418,'[3]POBLAC SIN ESSALUD CUADRO MANDO'!$G$3:$DY$188,118,0)</f>
        <v>27</v>
      </c>
      <c r="AM418" s="12">
        <f>VLOOKUP($B418,'[3]POBLAC SIN ESSALUD CUADRO MANDO'!$G$3:$DY$188,119,0)</f>
        <v>21</v>
      </c>
      <c r="AN418" s="12">
        <f>VLOOKUP($B418,'[3]POBLAC SIN ESSALUD CUADRO MANDO'!$G$3:$DY$188,120,0)</f>
        <v>16</v>
      </c>
      <c r="AO418" s="12">
        <f>VLOOKUP($B418,'[3]POBLAC SIN ESSALUD CUADRO MANDO'!$G$3:$DY$188,121,0)</f>
        <v>13</v>
      </c>
      <c r="AP418" s="12">
        <f>VLOOKUP($B418,'[3]POBLAC SIN ESSALUD CUADRO MANDO'!$G$3:$DY$188,122,0)</f>
        <v>16</v>
      </c>
      <c r="AQ418" s="74">
        <f>VLOOKUP($B418,'[4]POB-2019'!$K$6:$BD$190,42,0)</f>
        <v>363</v>
      </c>
      <c r="AR418" s="74">
        <f>VLOOKUP($B418,'[4]POB-2019'!$K$6:$BD$190,43,0)</f>
        <v>40</v>
      </c>
      <c r="AS418" s="74">
        <f>VLOOKUP($B418,'[4]POB-2019'!$K$6:$BD$190,44,0)</f>
        <v>36</v>
      </c>
      <c r="AT418" s="74">
        <f>VLOOKUP($B418,'[4]POB-2019'!$K$6:$BD$190,45,0)</f>
        <v>152</v>
      </c>
      <c r="AU418" s="12">
        <f>VLOOKUP($B418,'[3]POBLAC SIN ESSALUD CUADRO MANDO'!$G$3:$DY$188,123,0)</f>
        <v>12</v>
      </c>
    </row>
    <row r="419" spans="1:47" s="23" customFormat="1" ht="12.6" customHeight="1">
      <c r="A419" s="58">
        <v>418</v>
      </c>
      <c r="B419" s="58">
        <v>8924</v>
      </c>
      <c r="C419" s="59" t="s">
        <v>1130</v>
      </c>
      <c r="D419" s="59" t="s">
        <v>723</v>
      </c>
      <c r="E419" s="59" t="s">
        <v>869</v>
      </c>
      <c r="F419" s="59" t="s">
        <v>1126</v>
      </c>
      <c r="G419" s="12" t="s">
        <v>266</v>
      </c>
      <c r="H419" s="14">
        <f t="shared" si="109"/>
        <v>8924</v>
      </c>
      <c r="I419" s="14">
        <f t="shared" si="107"/>
        <v>225</v>
      </c>
      <c r="J419" s="12">
        <f>VLOOKUP($B419,'[3]POBLAC SIN ESSALUD CUADRO MANDO'!$G$3:$DY$188,2,0)</f>
        <v>2</v>
      </c>
      <c r="K419" s="12">
        <f>VLOOKUP($B419,'[3]POBLAC SIN ESSALUD CUADRO MANDO'!$G$3:$DY$188,3,0)</f>
        <v>4</v>
      </c>
      <c r="L419" s="12">
        <f>VLOOKUP($B419,'[3]POBLAC SIN ESSALUD CUADRO MANDO'!$G$3:$DY$188,4,0)</f>
        <v>2</v>
      </c>
      <c r="M419" s="12">
        <f>VLOOKUP($B419,'[3]POBLAC SIN ESSALUD CUADRO MANDO'!$G$3:$DY$188,5,0)</f>
        <v>3</v>
      </c>
      <c r="N419" s="12">
        <f>VLOOKUP($B419,'[3]POBLAC SIN ESSALUD CUADRO MANDO'!$G$3:$DY$188,6,0)</f>
        <v>2</v>
      </c>
      <c r="O419" s="12">
        <f>VLOOKUP($B419,'[3]POBLAC SIN ESSALUD CUADRO MANDO'!$G$3:$DY$188,7,0)</f>
        <v>3</v>
      </c>
      <c r="P419" s="12">
        <f>VLOOKUP($B419,'[3]POBLAC SIN ESSALUD CUADRO MANDO'!$G$3:$DY$188,8,0)</f>
        <v>3</v>
      </c>
      <c r="Q419" s="12">
        <f>VLOOKUP($B419,'[3]POBLAC SIN ESSALUD CUADRO MANDO'!$G$3:$DY$188,9,0)</f>
        <v>3</v>
      </c>
      <c r="R419" s="12">
        <f>VLOOKUP($B419,'[3]POBLAC SIN ESSALUD CUADRO MANDO'!$G$3:$DY$188,10,0)</f>
        <v>4</v>
      </c>
      <c r="S419" s="12">
        <f>VLOOKUP($B419,'[3]POBLAC SIN ESSALUD CUADRO MANDO'!$G$3:$DY$188,11,0)</f>
        <v>4</v>
      </c>
      <c r="T419" s="12">
        <f>VLOOKUP($B419,'[3]POBLAC SIN ESSALUD CUADRO MANDO'!$G$3:$DY$188,12,0)</f>
        <v>5</v>
      </c>
      <c r="U419" s="12">
        <f>VLOOKUP($B419,'[3]POBLAC SIN ESSALUD CUADRO MANDO'!$G$3:$DY$188,13,0)</f>
        <v>4</v>
      </c>
      <c r="V419" s="12">
        <f>VLOOKUP($B419,'[3]POBLAC SIN ESSALUD CUADRO MANDO'!$G$3:$DY$188,14,0)</f>
        <v>5</v>
      </c>
      <c r="W419" s="12">
        <f>VLOOKUP($B419,'[3]POBLAC SIN ESSALUD CUADRO MANDO'!$G$3:$DY$188,15,0)</f>
        <v>6</v>
      </c>
      <c r="X419" s="12">
        <f>VLOOKUP($B419,'[3]POBLAC SIN ESSALUD CUADRO MANDO'!$G$3:$DY$188,16,0)</f>
        <v>6</v>
      </c>
      <c r="Y419" s="12">
        <f>VLOOKUP($B419,'[3]POBLAC SIN ESSALUD CUADRO MANDO'!$G$3:$DY$188,17,0)</f>
        <v>6</v>
      </c>
      <c r="Z419" s="12">
        <f>VLOOKUP($B419,'[3]POBLAC SIN ESSALUD CUADRO MANDO'!$G$3:$DY$188,18,0)</f>
        <v>5</v>
      </c>
      <c r="AA419" s="12">
        <f>VLOOKUP($B419,'[3]POBLAC SIN ESSALUD CUADRO MANDO'!$G$3:$DY$188,19,0)</f>
        <v>4</v>
      </c>
      <c r="AB419" s="12">
        <f>VLOOKUP($B419,'[3]POBLAC SIN ESSALUD CUADRO MANDO'!$G$3:$DY$188,20,0)</f>
        <v>4</v>
      </c>
      <c r="AC419" s="12">
        <f>VLOOKUP($B419,'[3]POBLAC SIN ESSALUD CUADRO MANDO'!$G$3:$DY$188,21,0)</f>
        <v>4</v>
      </c>
      <c r="AD419" s="12">
        <f>VLOOKUP($B419,'[3]POBLAC SIN ESSALUD CUADRO MANDO'!$G$3:$DY$188,110,0)</f>
        <v>21</v>
      </c>
      <c r="AE419" s="12">
        <f>VLOOKUP($B419,'[3]POBLAC SIN ESSALUD CUADRO MANDO'!$G$3:$DY$188,111,0)</f>
        <v>16</v>
      </c>
      <c r="AF419" s="12">
        <f>VLOOKUP($B419,'[3]POBLAC SIN ESSALUD CUADRO MANDO'!$G$3:$DY$188,112,0)</f>
        <v>15</v>
      </c>
      <c r="AG419" s="12">
        <f>VLOOKUP($B419,'[3]POBLAC SIN ESSALUD CUADRO MANDO'!$G$3:$DY$188,113,0)</f>
        <v>15</v>
      </c>
      <c r="AH419" s="12">
        <f>VLOOKUP($B419,'[3]POBLAC SIN ESSALUD CUADRO MANDO'!$G$3:$DY$188,114,0)</f>
        <v>16</v>
      </c>
      <c r="AI419" s="12">
        <f>VLOOKUP($B419,'[3]POBLAC SIN ESSALUD CUADRO MANDO'!$G$3:$DY$188,115,0)</f>
        <v>13</v>
      </c>
      <c r="AJ419" s="12">
        <f>VLOOKUP($B419,'[3]POBLAC SIN ESSALUD CUADRO MANDO'!$G$3:$DY$188,116,0)</f>
        <v>12</v>
      </c>
      <c r="AK419" s="12">
        <f>VLOOKUP($B419,'[3]POBLAC SIN ESSALUD CUADRO MANDO'!$G$3:$DY$188,117,0)</f>
        <v>9</v>
      </c>
      <c r="AL419" s="12">
        <f>VLOOKUP($B419,'[3]POBLAC SIN ESSALUD CUADRO MANDO'!$G$3:$DY$188,118,0)</f>
        <v>10</v>
      </c>
      <c r="AM419" s="12">
        <f>VLOOKUP($B419,'[3]POBLAC SIN ESSALUD CUADRO MANDO'!$G$3:$DY$188,119,0)</f>
        <v>6</v>
      </c>
      <c r="AN419" s="12">
        <f>VLOOKUP($B419,'[3]POBLAC SIN ESSALUD CUADRO MANDO'!$G$3:$DY$188,120,0)</f>
        <v>5</v>
      </c>
      <c r="AO419" s="12">
        <f>VLOOKUP($B419,'[3]POBLAC SIN ESSALUD CUADRO MANDO'!$G$3:$DY$188,121,0)</f>
        <v>5</v>
      </c>
      <c r="AP419" s="12">
        <f>VLOOKUP($B419,'[3]POBLAC SIN ESSALUD CUADRO MANDO'!$G$3:$DY$188,122,0)</f>
        <v>3</v>
      </c>
      <c r="AQ419" s="74">
        <f>VLOOKUP($B419,'[4]POB-2019'!$K$6:$BD$190,42,0)</f>
        <v>115</v>
      </c>
      <c r="AR419" s="74">
        <f>VLOOKUP($B419,'[4]POB-2019'!$K$6:$BD$190,43,0)</f>
        <v>13</v>
      </c>
      <c r="AS419" s="74">
        <f>VLOOKUP($B419,'[4]POB-2019'!$K$6:$BD$190,44,0)</f>
        <v>12</v>
      </c>
      <c r="AT419" s="74">
        <f>VLOOKUP($B419,'[4]POB-2019'!$K$6:$BD$190,45,0)</f>
        <v>49</v>
      </c>
      <c r="AU419" s="12">
        <f>VLOOKUP($B419,'[3]POBLAC SIN ESSALUD CUADRO MANDO'!$G$3:$DY$188,123,0)</f>
        <v>2</v>
      </c>
    </row>
    <row r="420" spans="1:47" s="23" customFormat="1" ht="12.6" customHeight="1">
      <c r="A420" s="58">
        <v>419</v>
      </c>
      <c r="B420" s="58">
        <v>6862</v>
      </c>
      <c r="C420" s="59" t="s">
        <v>1130</v>
      </c>
      <c r="D420" s="59" t="s">
        <v>723</v>
      </c>
      <c r="E420" s="59" t="s">
        <v>869</v>
      </c>
      <c r="F420" s="59" t="s">
        <v>877</v>
      </c>
      <c r="G420" s="12" t="s">
        <v>266</v>
      </c>
      <c r="H420" s="14">
        <f t="shared" si="109"/>
        <v>6862</v>
      </c>
      <c r="I420" s="14">
        <f t="shared" si="107"/>
        <v>356</v>
      </c>
      <c r="J420" s="12">
        <f>VLOOKUP($B420,'[3]POBLAC SIN ESSALUD CUADRO MANDO'!$G$3:$DY$188,2,0)</f>
        <v>4</v>
      </c>
      <c r="K420" s="12">
        <f>VLOOKUP($B420,'[3]POBLAC SIN ESSALUD CUADRO MANDO'!$G$3:$DY$188,3,0)</f>
        <v>5</v>
      </c>
      <c r="L420" s="12">
        <f>VLOOKUP($B420,'[3]POBLAC SIN ESSALUD CUADRO MANDO'!$G$3:$DY$188,4,0)</f>
        <v>3</v>
      </c>
      <c r="M420" s="12">
        <f>VLOOKUP($B420,'[3]POBLAC SIN ESSALUD CUADRO MANDO'!$G$3:$DY$188,5,0)</f>
        <v>4</v>
      </c>
      <c r="N420" s="12">
        <f>VLOOKUP($B420,'[3]POBLAC SIN ESSALUD CUADRO MANDO'!$G$3:$DY$188,6,0)</f>
        <v>6</v>
      </c>
      <c r="O420" s="12">
        <f>VLOOKUP($B420,'[3]POBLAC SIN ESSALUD CUADRO MANDO'!$G$3:$DY$188,7,0)</f>
        <v>5</v>
      </c>
      <c r="P420" s="12">
        <f>VLOOKUP($B420,'[3]POBLAC SIN ESSALUD CUADRO MANDO'!$G$3:$DY$188,8,0)</f>
        <v>5</v>
      </c>
      <c r="Q420" s="12">
        <f>VLOOKUP($B420,'[3]POBLAC SIN ESSALUD CUADRO MANDO'!$G$3:$DY$188,9,0)</f>
        <v>5</v>
      </c>
      <c r="R420" s="12">
        <f>VLOOKUP($B420,'[3]POBLAC SIN ESSALUD CUADRO MANDO'!$G$3:$DY$188,10,0)</f>
        <v>6</v>
      </c>
      <c r="S420" s="12">
        <f>VLOOKUP($B420,'[3]POBLAC SIN ESSALUD CUADRO MANDO'!$G$3:$DY$188,11,0)</f>
        <v>6</v>
      </c>
      <c r="T420" s="12">
        <f>VLOOKUP($B420,'[3]POBLAC SIN ESSALUD CUADRO MANDO'!$G$3:$DY$188,12,0)</f>
        <v>7</v>
      </c>
      <c r="U420" s="12">
        <f>VLOOKUP($B420,'[3]POBLAC SIN ESSALUD CUADRO MANDO'!$G$3:$DY$188,13,0)</f>
        <v>6</v>
      </c>
      <c r="V420" s="12">
        <f>VLOOKUP($B420,'[3]POBLAC SIN ESSALUD CUADRO MANDO'!$G$3:$DY$188,14,0)</f>
        <v>9</v>
      </c>
      <c r="W420" s="12">
        <f>VLOOKUP($B420,'[3]POBLAC SIN ESSALUD CUADRO MANDO'!$G$3:$DY$188,15,0)</f>
        <v>9</v>
      </c>
      <c r="X420" s="12">
        <f>VLOOKUP($B420,'[3]POBLAC SIN ESSALUD CUADRO MANDO'!$G$3:$DY$188,16,0)</f>
        <v>9</v>
      </c>
      <c r="Y420" s="12">
        <f>VLOOKUP($B420,'[3]POBLAC SIN ESSALUD CUADRO MANDO'!$G$3:$DY$188,17,0)</f>
        <v>9</v>
      </c>
      <c r="Z420" s="12">
        <f>VLOOKUP($B420,'[3]POBLAC SIN ESSALUD CUADRO MANDO'!$G$3:$DY$188,18,0)</f>
        <v>7</v>
      </c>
      <c r="AA420" s="12">
        <f>VLOOKUP($B420,'[3]POBLAC SIN ESSALUD CUADRO MANDO'!$G$3:$DY$188,19,0)</f>
        <v>6</v>
      </c>
      <c r="AB420" s="12">
        <f>VLOOKUP($B420,'[3]POBLAC SIN ESSALUD CUADRO MANDO'!$G$3:$DY$188,20,0)</f>
        <v>7</v>
      </c>
      <c r="AC420" s="12">
        <f>VLOOKUP($B420,'[3]POBLAC SIN ESSALUD CUADRO MANDO'!$G$3:$DY$188,21,0)</f>
        <v>7</v>
      </c>
      <c r="AD420" s="12">
        <f>VLOOKUP($B420,'[3]POBLAC SIN ESSALUD CUADRO MANDO'!$G$3:$DY$188,110,0)</f>
        <v>33</v>
      </c>
      <c r="AE420" s="12">
        <f>VLOOKUP($B420,'[3]POBLAC SIN ESSALUD CUADRO MANDO'!$G$3:$DY$188,111,0)</f>
        <v>26</v>
      </c>
      <c r="AF420" s="12">
        <f>VLOOKUP($B420,'[3]POBLAC SIN ESSALUD CUADRO MANDO'!$G$3:$DY$188,112,0)</f>
        <v>25</v>
      </c>
      <c r="AG420" s="12">
        <f>VLOOKUP($B420,'[3]POBLAC SIN ESSALUD CUADRO MANDO'!$G$3:$DY$188,113,0)</f>
        <v>25</v>
      </c>
      <c r="AH420" s="12">
        <f>VLOOKUP($B420,'[3]POBLAC SIN ESSALUD CUADRO MANDO'!$G$3:$DY$188,114,0)</f>
        <v>25</v>
      </c>
      <c r="AI420" s="12">
        <f>VLOOKUP($B420,'[3]POBLAC SIN ESSALUD CUADRO MANDO'!$G$3:$DY$188,115,0)</f>
        <v>20</v>
      </c>
      <c r="AJ420" s="12">
        <f>VLOOKUP($B420,'[3]POBLAC SIN ESSALUD CUADRO MANDO'!$G$3:$DY$188,116,0)</f>
        <v>19</v>
      </c>
      <c r="AK420" s="12">
        <f>VLOOKUP($B420,'[3]POBLAC SIN ESSALUD CUADRO MANDO'!$G$3:$DY$188,117,0)</f>
        <v>15</v>
      </c>
      <c r="AL420" s="12">
        <f>VLOOKUP($B420,'[3]POBLAC SIN ESSALUD CUADRO MANDO'!$G$3:$DY$188,118,0)</f>
        <v>12</v>
      </c>
      <c r="AM420" s="12">
        <f>VLOOKUP($B420,'[3]POBLAC SIN ESSALUD CUADRO MANDO'!$G$3:$DY$188,119,0)</f>
        <v>10</v>
      </c>
      <c r="AN420" s="12">
        <f>VLOOKUP($B420,'[3]POBLAC SIN ESSALUD CUADRO MANDO'!$G$3:$DY$188,120,0)</f>
        <v>8</v>
      </c>
      <c r="AO420" s="12">
        <f>VLOOKUP($B420,'[3]POBLAC SIN ESSALUD CUADRO MANDO'!$G$3:$DY$188,121,0)</f>
        <v>6</v>
      </c>
      <c r="AP420" s="12">
        <f>VLOOKUP($B420,'[3]POBLAC SIN ESSALUD CUADRO MANDO'!$G$3:$DY$188,122,0)</f>
        <v>7</v>
      </c>
      <c r="AQ420" s="74">
        <f>VLOOKUP($B420,'[4]POB-2019'!$K$6:$BD$190,42,0)</f>
        <v>182</v>
      </c>
      <c r="AR420" s="74">
        <f>VLOOKUP($B420,'[4]POB-2019'!$K$6:$BD$190,43,0)</f>
        <v>20</v>
      </c>
      <c r="AS420" s="74">
        <f>VLOOKUP($B420,'[4]POB-2019'!$K$6:$BD$190,44,0)</f>
        <v>18</v>
      </c>
      <c r="AT420" s="74">
        <f>VLOOKUP($B420,'[4]POB-2019'!$K$6:$BD$190,45,0)</f>
        <v>79</v>
      </c>
      <c r="AU420" s="12">
        <f>VLOOKUP($B420,'[3]POBLAC SIN ESSALUD CUADRO MANDO'!$G$3:$DY$188,123,0)</f>
        <v>4</v>
      </c>
    </row>
    <row r="421" spans="1:47" s="23" customFormat="1" ht="12.6" customHeight="1">
      <c r="A421" s="58">
        <v>420</v>
      </c>
      <c r="B421" s="58">
        <v>6960</v>
      </c>
      <c r="C421" s="59" t="s">
        <v>1130</v>
      </c>
      <c r="D421" s="59" t="s">
        <v>723</v>
      </c>
      <c r="E421" s="59" t="s">
        <v>869</v>
      </c>
      <c r="F421" s="59" t="s">
        <v>878</v>
      </c>
      <c r="G421" s="12" t="s">
        <v>266</v>
      </c>
      <c r="H421" s="14">
        <f t="shared" si="109"/>
        <v>6960</v>
      </c>
      <c r="I421" s="14">
        <f t="shared" si="107"/>
        <v>330</v>
      </c>
      <c r="J421" s="12">
        <f>VLOOKUP($B421,'[3]POBLAC SIN ESSALUD CUADRO MANDO'!$G$3:$DY$188,2,0)</f>
        <v>6</v>
      </c>
      <c r="K421" s="12">
        <f>VLOOKUP($B421,'[3]POBLAC SIN ESSALUD CUADRO MANDO'!$G$3:$DY$188,3,0)</f>
        <v>7</v>
      </c>
      <c r="L421" s="12">
        <f>VLOOKUP($B421,'[3]POBLAC SIN ESSALUD CUADRO MANDO'!$G$3:$DY$188,4,0)</f>
        <v>5</v>
      </c>
      <c r="M421" s="12">
        <f>VLOOKUP($B421,'[3]POBLAC SIN ESSALUD CUADRO MANDO'!$G$3:$DY$188,5,0)</f>
        <v>4</v>
      </c>
      <c r="N421" s="12">
        <f>VLOOKUP($B421,'[3]POBLAC SIN ESSALUD CUADRO MANDO'!$G$3:$DY$188,6,0)</f>
        <v>5</v>
      </c>
      <c r="O421" s="12">
        <f>VLOOKUP($B421,'[3]POBLAC SIN ESSALUD CUADRO MANDO'!$G$3:$DY$188,7,0)</f>
        <v>5</v>
      </c>
      <c r="P421" s="12">
        <f>VLOOKUP($B421,'[3]POBLAC SIN ESSALUD CUADRO MANDO'!$G$3:$DY$188,8,0)</f>
        <v>4</v>
      </c>
      <c r="Q421" s="12">
        <f>VLOOKUP($B421,'[3]POBLAC SIN ESSALUD CUADRO MANDO'!$G$3:$DY$188,9,0)</f>
        <v>4</v>
      </c>
      <c r="R421" s="12">
        <f>VLOOKUP($B421,'[3]POBLAC SIN ESSALUD CUADRO MANDO'!$G$3:$DY$188,10,0)</f>
        <v>6</v>
      </c>
      <c r="S421" s="12">
        <f>VLOOKUP($B421,'[3]POBLAC SIN ESSALUD CUADRO MANDO'!$G$3:$DY$188,11,0)</f>
        <v>5</v>
      </c>
      <c r="T421" s="12">
        <f>VLOOKUP($B421,'[3]POBLAC SIN ESSALUD CUADRO MANDO'!$G$3:$DY$188,12,0)</f>
        <v>7</v>
      </c>
      <c r="U421" s="12">
        <f>VLOOKUP($B421,'[3]POBLAC SIN ESSALUD CUADRO MANDO'!$G$3:$DY$188,13,0)</f>
        <v>6</v>
      </c>
      <c r="V421" s="12">
        <f>VLOOKUP($B421,'[3]POBLAC SIN ESSALUD CUADRO MANDO'!$G$3:$DY$188,14,0)</f>
        <v>8</v>
      </c>
      <c r="W421" s="12">
        <f>VLOOKUP($B421,'[3]POBLAC SIN ESSALUD CUADRO MANDO'!$G$3:$DY$188,15,0)</f>
        <v>8</v>
      </c>
      <c r="X421" s="12">
        <f>VLOOKUP($B421,'[3]POBLAC SIN ESSALUD CUADRO MANDO'!$G$3:$DY$188,16,0)</f>
        <v>8</v>
      </c>
      <c r="Y421" s="12">
        <f>VLOOKUP($B421,'[3]POBLAC SIN ESSALUD CUADRO MANDO'!$G$3:$DY$188,17,0)</f>
        <v>8</v>
      </c>
      <c r="Z421" s="12">
        <f>VLOOKUP($B421,'[3]POBLAC SIN ESSALUD CUADRO MANDO'!$G$3:$DY$188,18,0)</f>
        <v>7</v>
      </c>
      <c r="AA421" s="12">
        <f>VLOOKUP($B421,'[3]POBLAC SIN ESSALUD CUADRO MANDO'!$G$3:$DY$188,19,0)</f>
        <v>6</v>
      </c>
      <c r="AB421" s="12">
        <f>VLOOKUP($B421,'[3]POBLAC SIN ESSALUD CUADRO MANDO'!$G$3:$DY$188,20,0)</f>
        <v>6</v>
      </c>
      <c r="AC421" s="12">
        <f>VLOOKUP($B421,'[3]POBLAC SIN ESSALUD CUADRO MANDO'!$G$3:$DY$188,21,0)</f>
        <v>6</v>
      </c>
      <c r="AD421" s="12">
        <f>VLOOKUP($B421,'[3]POBLAC SIN ESSALUD CUADRO MANDO'!$G$3:$DY$188,110,0)</f>
        <v>28</v>
      </c>
      <c r="AE421" s="12">
        <f>VLOOKUP($B421,'[3]POBLAC SIN ESSALUD CUADRO MANDO'!$G$3:$DY$188,111,0)</f>
        <v>24</v>
      </c>
      <c r="AF421" s="12">
        <f>VLOOKUP($B421,'[3]POBLAC SIN ESSALUD CUADRO MANDO'!$G$3:$DY$188,112,0)</f>
        <v>22</v>
      </c>
      <c r="AG421" s="12">
        <f>VLOOKUP($B421,'[3]POBLAC SIN ESSALUD CUADRO MANDO'!$G$3:$DY$188,113,0)</f>
        <v>23</v>
      </c>
      <c r="AH421" s="12">
        <f>VLOOKUP($B421,'[3]POBLAC SIN ESSALUD CUADRO MANDO'!$G$3:$DY$188,114,0)</f>
        <v>21</v>
      </c>
      <c r="AI421" s="12">
        <f>VLOOKUP($B421,'[3]POBLAC SIN ESSALUD CUADRO MANDO'!$G$3:$DY$188,115,0)</f>
        <v>18</v>
      </c>
      <c r="AJ421" s="12">
        <f>VLOOKUP($B421,'[3]POBLAC SIN ESSALUD CUADRO MANDO'!$G$3:$DY$188,116,0)</f>
        <v>17</v>
      </c>
      <c r="AK421" s="12">
        <f>VLOOKUP($B421,'[3]POBLAC SIN ESSALUD CUADRO MANDO'!$G$3:$DY$188,117,0)</f>
        <v>14</v>
      </c>
      <c r="AL421" s="12">
        <f>VLOOKUP($B421,'[3]POBLAC SIN ESSALUD CUADRO MANDO'!$G$3:$DY$188,118,0)</f>
        <v>12</v>
      </c>
      <c r="AM421" s="12">
        <f>VLOOKUP($B421,'[3]POBLAC SIN ESSALUD CUADRO MANDO'!$G$3:$DY$188,119,0)</f>
        <v>10</v>
      </c>
      <c r="AN421" s="12">
        <f>VLOOKUP($B421,'[3]POBLAC SIN ESSALUD CUADRO MANDO'!$G$3:$DY$188,120,0)</f>
        <v>7</v>
      </c>
      <c r="AO421" s="12">
        <f>VLOOKUP($B421,'[3]POBLAC SIN ESSALUD CUADRO MANDO'!$G$3:$DY$188,121,0)</f>
        <v>6</v>
      </c>
      <c r="AP421" s="12">
        <f>VLOOKUP($B421,'[3]POBLAC SIN ESSALUD CUADRO MANDO'!$G$3:$DY$188,122,0)</f>
        <v>7</v>
      </c>
      <c r="AQ421" s="74">
        <f>VLOOKUP($B421,'[4]POB-2019'!$K$6:$BD$190,42,0)</f>
        <v>168</v>
      </c>
      <c r="AR421" s="74">
        <f>VLOOKUP($B421,'[4]POB-2019'!$K$6:$BD$190,43,0)</f>
        <v>19</v>
      </c>
      <c r="AS421" s="74">
        <f>VLOOKUP($B421,'[4]POB-2019'!$K$6:$BD$190,44,0)</f>
        <v>17</v>
      </c>
      <c r="AT421" s="74">
        <f>VLOOKUP($B421,'[4]POB-2019'!$K$6:$BD$190,45,0)</f>
        <v>69</v>
      </c>
      <c r="AU421" s="12">
        <f>VLOOKUP($B421,'[3]POBLAC SIN ESSALUD CUADRO MANDO'!$G$3:$DY$188,123,0)</f>
        <v>6</v>
      </c>
    </row>
    <row r="422" spans="1:47" s="23" customFormat="1" ht="12.6" customHeight="1">
      <c r="A422" s="58">
        <v>421</v>
      </c>
      <c r="B422" s="58">
        <v>6958</v>
      </c>
      <c r="C422" s="59" t="s">
        <v>1130</v>
      </c>
      <c r="D422" s="59" t="s">
        <v>723</v>
      </c>
      <c r="E422" s="59" t="s">
        <v>869</v>
      </c>
      <c r="F422" s="59" t="s">
        <v>879</v>
      </c>
      <c r="G422" s="12" t="s">
        <v>266</v>
      </c>
      <c r="H422" s="14">
        <f t="shared" si="109"/>
        <v>6958</v>
      </c>
      <c r="I422" s="14">
        <f t="shared" si="107"/>
        <v>332</v>
      </c>
      <c r="J422" s="12">
        <f>VLOOKUP($B422,'[3]POBLAC SIN ESSALUD CUADRO MANDO'!$G$3:$DY$188,2,0)</f>
        <v>7</v>
      </c>
      <c r="K422" s="12">
        <f>VLOOKUP($B422,'[3]POBLAC SIN ESSALUD CUADRO MANDO'!$G$3:$DY$188,3,0)</f>
        <v>5</v>
      </c>
      <c r="L422" s="12">
        <f>VLOOKUP($B422,'[3]POBLAC SIN ESSALUD CUADRO MANDO'!$G$3:$DY$188,4,0)</f>
        <v>5</v>
      </c>
      <c r="M422" s="12">
        <f>VLOOKUP($B422,'[3]POBLAC SIN ESSALUD CUADRO MANDO'!$G$3:$DY$188,5,0)</f>
        <v>4</v>
      </c>
      <c r="N422" s="12">
        <f>VLOOKUP($B422,'[3]POBLAC SIN ESSALUD CUADRO MANDO'!$G$3:$DY$188,6,0)</f>
        <v>8</v>
      </c>
      <c r="O422" s="12">
        <f>VLOOKUP($B422,'[3]POBLAC SIN ESSALUD CUADRO MANDO'!$G$3:$DY$188,7,0)</f>
        <v>5</v>
      </c>
      <c r="P422" s="12">
        <f>VLOOKUP($B422,'[3]POBLAC SIN ESSALUD CUADRO MANDO'!$G$3:$DY$188,8,0)</f>
        <v>4</v>
      </c>
      <c r="Q422" s="12">
        <f>VLOOKUP($B422,'[3]POBLAC SIN ESSALUD CUADRO MANDO'!$G$3:$DY$188,9,0)</f>
        <v>4</v>
      </c>
      <c r="R422" s="12">
        <f>VLOOKUP($B422,'[3]POBLAC SIN ESSALUD CUADRO MANDO'!$G$3:$DY$188,10,0)</f>
        <v>6</v>
      </c>
      <c r="S422" s="12">
        <f>VLOOKUP($B422,'[3]POBLAC SIN ESSALUD CUADRO MANDO'!$G$3:$DY$188,11,0)</f>
        <v>5</v>
      </c>
      <c r="T422" s="12">
        <f>VLOOKUP($B422,'[3]POBLAC SIN ESSALUD CUADRO MANDO'!$G$3:$DY$188,12,0)</f>
        <v>7</v>
      </c>
      <c r="U422" s="12">
        <f>VLOOKUP($B422,'[3]POBLAC SIN ESSALUD CUADRO MANDO'!$G$3:$DY$188,13,0)</f>
        <v>6</v>
      </c>
      <c r="V422" s="12">
        <f>VLOOKUP($B422,'[3]POBLAC SIN ESSALUD CUADRO MANDO'!$G$3:$DY$188,14,0)</f>
        <v>8</v>
      </c>
      <c r="W422" s="12">
        <f>VLOOKUP($B422,'[3]POBLAC SIN ESSALUD CUADRO MANDO'!$G$3:$DY$188,15,0)</f>
        <v>8</v>
      </c>
      <c r="X422" s="12">
        <f>VLOOKUP($B422,'[3]POBLAC SIN ESSALUD CUADRO MANDO'!$G$3:$DY$188,16,0)</f>
        <v>8</v>
      </c>
      <c r="Y422" s="12">
        <f>VLOOKUP($B422,'[3]POBLAC SIN ESSALUD CUADRO MANDO'!$G$3:$DY$188,17,0)</f>
        <v>8</v>
      </c>
      <c r="Z422" s="12">
        <f>VLOOKUP($B422,'[3]POBLAC SIN ESSALUD CUADRO MANDO'!$G$3:$DY$188,18,0)</f>
        <v>7</v>
      </c>
      <c r="AA422" s="12">
        <f>VLOOKUP($B422,'[3]POBLAC SIN ESSALUD CUADRO MANDO'!$G$3:$DY$188,19,0)</f>
        <v>6</v>
      </c>
      <c r="AB422" s="12">
        <f>VLOOKUP($B422,'[3]POBLAC SIN ESSALUD CUADRO MANDO'!$G$3:$DY$188,20,0)</f>
        <v>6</v>
      </c>
      <c r="AC422" s="12">
        <f>VLOOKUP($B422,'[3]POBLAC SIN ESSALUD CUADRO MANDO'!$G$3:$DY$188,21,0)</f>
        <v>6</v>
      </c>
      <c r="AD422" s="12">
        <f>VLOOKUP($B422,'[3]POBLAC SIN ESSALUD CUADRO MANDO'!$G$3:$DY$188,110,0)</f>
        <v>28</v>
      </c>
      <c r="AE422" s="12">
        <f>VLOOKUP($B422,'[3]POBLAC SIN ESSALUD CUADRO MANDO'!$G$3:$DY$188,111,0)</f>
        <v>24</v>
      </c>
      <c r="AF422" s="12">
        <f>VLOOKUP($B422,'[3]POBLAC SIN ESSALUD CUADRO MANDO'!$G$3:$DY$188,112,0)</f>
        <v>22</v>
      </c>
      <c r="AG422" s="12">
        <f>VLOOKUP($B422,'[3]POBLAC SIN ESSALUD CUADRO MANDO'!$G$3:$DY$188,113,0)</f>
        <v>23</v>
      </c>
      <c r="AH422" s="12">
        <f>VLOOKUP($B422,'[3]POBLAC SIN ESSALUD CUADRO MANDO'!$G$3:$DY$188,114,0)</f>
        <v>21</v>
      </c>
      <c r="AI422" s="12">
        <f>VLOOKUP($B422,'[3]POBLAC SIN ESSALUD CUADRO MANDO'!$G$3:$DY$188,115,0)</f>
        <v>18</v>
      </c>
      <c r="AJ422" s="12">
        <f>VLOOKUP($B422,'[3]POBLAC SIN ESSALUD CUADRO MANDO'!$G$3:$DY$188,116,0)</f>
        <v>17</v>
      </c>
      <c r="AK422" s="12">
        <f>VLOOKUP($B422,'[3]POBLAC SIN ESSALUD CUADRO MANDO'!$G$3:$DY$188,117,0)</f>
        <v>14</v>
      </c>
      <c r="AL422" s="12">
        <f>VLOOKUP($B422,'[3]POBLAC SIN ESSALUD CUADRO MANDO'!$G$3:$DY$188,118,0)</f>
        <v>12</v>
      </c>
      <c r="AM422" s="12">
        <f>VLOOKUP($B422,'[3]POBLAC SIN ESSALUD CUADRO MANDO'!$G$3:$DY$188,119,0)</f>
        <v>10</v>
      </c>
      <c r="AN422" s="12">
        <f>VLOOKUP($B422,'[3]POBLAC SIN ESSALUD CUADRO MANDO'!$G$3:$DY$188,120,0)</f>
        <v>7</v>
      </c>
      <c r="AO422" s="12">
        <f>VLOOKUP($B422,'[3]POBLAC SIN ESSALUD CUADRO MANDO'!$G$3:$DY$188,121,0)</f>
        <v>6</v>
      </c>
      <c r="AP422" s="12">
        <f>VLOOKUP($B422,'[3]POBLAC SIN ESSALUD CUADRO MANDO'!$G$3:$DY$188,122,0)</f>
        <v>7</v>
      </c>
      <c r="AQ422" s="74">
        <f>VLOOKUP($B422,'[4]POB-2019'!$K$6:$BD$190,42,0)</f>
        <v>169</v>
      </c>
      <c r="AR422" s="74">
        <f>VLOOKUP($B422,'[4]POB-2019'!$K$6:$BD$190,43,0)</f>
        <v>19</v>
      </c>
      <c r="AS422" s="74">
        <f>VLOOKUP($B422,'[4]POB-2019'!$K$6:$BD$190,44,0)</f>
        <v>17</v>
      </c>
      <c r="AT422" s="74">
        <f>VLOOKUP($B422,'[4]POB-2019'!$K$6:$BD$190,45,0)</f>
        <v>69</v>
      </c>
      <c r="AU422" s="12">
        <f>VLOOKUP($B422,'[3]POBLAC SIN ESSALUD CUADRO MANDO'!$G$3:$DY$188,123,0)</f>
        <v>7</v>
      </c>
    </row>
    <row r="423" spans="1:47" s="23" customFormat="1" ht="12.6" customHeight="1">
      <c r="A423" s="58">
        <v>422</v>
      </c>
      <c r="B423" s="58">
        <v>5004</v>
      </c>
      <c r="C423" s="59" t="s">
        <v>1130</v>
      </c>
      <c r="D423" s="59" t="s">
        <v>723</v>
      </c>
      <c r="E423" s="59" t="s">
        <v>869</v>
      </c>
      <c r="F423" s="59" t="s">
        <v>880</v>
      </c>
      <c r="G423" s="12" t="s">
        <v>266</v>
      </c>
      <c r="H423" s="14">
        <f t="shared" si="109"/>
        <v>5004</v>
      </c>
      <c r="I423" s="14">
        <f t="shared" si="107"/>
        <v>253</v>
      </c>
      <c r="J423" s="12">
        <f>VLOOKUP($B423,'[3]POBLAC SIN ESSALUD CUADRO MANDO'!$G$3:$DY$188,2,0)</f>
        <v>2</v>
      </c>
      <c r="K423" s="12">
        <f>VLOOKUP($B423,'[3]POBLAC SIN ESSALUD CUADRO MANDO'!$G$3:$DY$188,3,0)</f>
        <v>2</v>
      </c>
      <c r="L423" s="12">
        <f>VLOOKUP($B423,'[3]POBLAC SIN ESSALUD CUADRO MANDO'!$G$3:$DY$188,4,0)</f>
        <v>3</v>
      </c>
      <c r="M423" s="12">
        <f>VLOOKUP($B423,'[3]POBLAC SIN ESSALUD CUADRO MANDO'!$G$3:$DY$188,5,0)</f>
        <v>3</v>
      </c>
      <c r="N423" s="12">
        <f>VLOOKUP($B423,'[3]POBLAC SIN ESSALUD CUADRO MANDO'!$G$3:$DY$188,6,0)</f>
        <v>3</v>
      </c>
      <c r="O423" s="12">
        <f>VLOOKUP($B423,'[3]POBLAC SIN ESSALUD CUADRO MANDO'!$G$3:$DY$188,7,0)</f>
        <v>4</v>
      </c>
      <c r="P423" s="12">
        <f>VLOOKUP($B423,'[3]POBLAC SIN ESSALUD CUADRO MANDO'!$G$3:$DY$188,8,0)</f>
        <v>3</v>
      </c>
      <c r="Q423" s="12">
        <f>VLOOKUP($B423,'[3]POBLAC SIN ESSALUD CUADRO MANDO'!$G$3:$DY$188,9,0)</f>
        <v>4</v>
      </c>
      <c r="R423" s="12">
        <f>VLOOKUP($B423,'[3]POBLAC SIN ESSALUD CUADRO MANDO'!$G$3:$DY$188,10,0)</f>
        <v>5</v>
      </c>
      <c r="S423" s="12">
        <f>VLOOKUP($B423,'[3]POBLAC SIN ESSALUD CUADRO MANDO'!$G$3:$DY$188,11,0)</f>
        <v>4</v>
      </c>
      <c r="T423" s="12">
        <f>VLOOKUP($B423,'[3]POBLAC SIN ESSALUD CUADRO MANDO'!$G$3:$DY$188,12,0)</f>
        <v>5</v>
      </c>
      <c r="U423" s="12">
        <f>VLOOKUP($B423,'[3]POBLAC SIN ESSALUD CUADRO MANDO'!$G$3:$DY$188,13,0)</f>
        <v>4</v>
      </c>
      <c r="V423" s="12">
        <f>VLOOKUP($B423,'[3]POBLAC SIN ESSALUD CUADRO MANDO'!$G$3:$DY$188,14,0)</f>
        <v>6</v>
      </c>
      <c r="W423" s="12">
        <f>VLOOKUP($B423,'[3]POBLAC SIN ESSALUD CUADRO MANDO'!$G$3:$DY$188,15,0)</f>
        <v>6</v>
      </c>
      <c r="X423" s="12">
        <f>VLOOKUP($B423,'[3]POBLAC SIN ESSALUD CUADRO MANDO'!$G$3:$DY$188,16,0)</f>
        <v>6</v>
      </c>
      <c r="Y423" s="12">
        <f>VLOOKUP($B423,'[3]POBLAC SIN ESSALUD CUADRO MANDO'!$G$3:$DY$188,17,0)</f>
        <v>7</v>
      </c>
      <c r="Z423" s="12">
        <f>VLOOKUP($B423,'[3]POBLAC SIN ESSALUD CUADRO MANDO'!$G$3:$DY$188,18,0)</f>
        <v>5</v>
      </c>
      <c r="AA423" s="12">
        <f>VLOOKUP($B423,'[3]POBLAC SIN ESSALUD CUADRO MANDO'!$G$3:$DY$188,19,0)</f>
        <v>4</v>
      </c>
      <c r="AB423" s="12">
        <f>VLOOKUP($B423,'[3]POBLAC SIN ESSALUD CUADRO MANDO'!$G$3:$DY$188,20,0)</f>
        <v>5</v>
      </c>
      <c r="AC423" s="12">
        <f>VLOOKUP($B423,'[3]POBLAC SIN ESSALUD CUADRO MANDO'!$G$3:$DY$188,21,0)</f>
        <v>5</v>
      </c>
      <c r="AD423" s="12">
        <f>VLOOKUP($B423,'[3]POBLAC SIN ESSALUD CUADRO MANDO'!$G$3:$DY$188,110,0)</f>
        <v>23</v>
      </c>
      <c r="AE423" s="12">
        <f>VLOOKUP($B423,'[3]POBLAC SIN ESSALUD CUADRO MANDO'!$G$3:$DY$188,111,0)</f>
        <v>20</v>
      </c>
      <c r="AF423" s="12">
        <f>VLOOKUP($B423,'[3]POBLAC SIN ESSALUD CUADRO MANDO'!$G$3:$DY$188,112,0)</f>
        <v>19</v>
      </c>
      <c r="AG423" s="12">
        <f>VLOOKUP($B423,'[3]POBLAC SIN ESSALUD CUADRO MANDO'!$G$3:$DY$188,113,0)</f>
        <v>18</v>
      </c>
      <c r="AH423" s="12">
        <f>VLOOKUP($B423,'[3]POBLAC SIN ESSALUD CUADRO MANDO'!$G$3:$DY$188,114,0)</f>
        <v>17</v>
      </c>
      <c r="AI423" s="12">
        <f>VLOOKUP($B423,'[3]POBLAC SIN ESSALUD CUADRO MANDO'!$G$3:$DY$188,115,0)</f>
        <v>15</v>
      </c>
      <c r="AJ423" s="12">
        <f>VLOOKUP($B423,'[3]POBLAC SIN ESSALUD CUADRO MANDO'!$G$3:$DY$188,116,0)</f>
        <v>14</v>
      </c>
      <c r="AK423" s="12">
        <f>VLOOKUP($B423,'[3]POBLAC SIN ESSALUD CUADRO MANDO'!$G$3:$DY$188,117,0)</f>
        <v>10</v>
      </c>
      <c r="AL423" s="12">
        <f>VLOOKUP($B423,'[3]POBLAC SIN ESSALUD CUADRO MANDO'!$G$3:$DY$188,118,0)</f>
        <v>10</v>
      </c>
      <c r="AM423" s="12">
        <f>VLOOKUP($B423,'[3]POBLAC SIN ESSALUD CUADRO MANDO'!$G$3:$DY$188,119,0)</f>
        <v>7</v>
      </c>
      <c r="AN423" s="12">
        <f>VLOOKUP($B423,'[3]POBLAC SIN ESSALUD CUADRO MANDO'!$G$3:$DY$188,120,0)</f>
        <v>5</v>
      </c>
      <c r="AO423" s="12">
        <f>VLOOKUP($B423,'[3]POBLAC SIN ESSALUD CUADRO MANDO'!$G$3:$DY$188,121,0)</f>
        <v>5</v>
      </c>
      <c r="AP423" s="12">
        <f>VLOOKUP($B423,'[3]POBLAC SIN ESSALUD CUADRO MANDO'!$G$3:$DY$188,122,0)</f>
        <v>4</v>
      </c>
      <c r="AQ423" s="74">
        <f>VLOOKUP($B423,'[4]POB-2019'!$K$6:$BD$190,42,0)</f>
        <v>129</v>
      </c>
      <c r="AR423" s="74">
        <f>VLOOKUP($B423,'[4]POB-2019'!$K$6:$BD$190,43,0)</f>
        <v>14</v>
      </c>
      <c r="AS423" s="74">
        <f>VLOOKUP($B423,'[4]POB-2019'!$K$6:$BD$190,44,0)</f>
        <v>13</v>
      </c>
      <c r="AT423" s="74">
        <f>VLOOKUP($B423,'[4]POB-2019'!$K$6:$BD$190,45,0)</f>
        <v>57</v>
      </c>
      <c r="AU423" s="12">
        <f>VLOOKUP($B423,'[3]POBLAC SIN ESSALUD CUADRO MANDO'!$G$3:$DY$188,123,0)</f>
        <v>2</v>
      </c>
    </row>
    <row r="424" spans="1:47" s="23" customFormat="1" ht="12.6" customHeight="1">
      <c r="A424" s="58">
        <v>423</v>
      </c>
      <c r="B424" s="58">
        <v>4963</v>
      </c>
      <c r="C424" s="59" t="s">
        <v>1130</v>
      </c>
      <c r="D424" s="59" t="s">
        <v>723</v>
      </c>
      <c r="E424" s="59" t="s">
        <v>869</v>
      </c>
      <c r="F424" s="59" t="s">
        <v>881</v>
      </c>
      <c r="G424" s="12" t="s">
        <v>266</v>
      </c>
      <c r="H424" s="14">
        <f t="shared" si="109"/>
        <v>4963</v>
      </c>
      <c r="I424" s="14">
        <f t="shared" si="107"/>
        <v>635</v>
      </c>
      <c r="J424" s="12">
        <f>VLOOKUP($B424,'[3]POBLAC SIN ESSALUD CUADRO MANDO'!$G$3:$DY$188,2,0)</f>
        <v>12</v>
      </c>
      <c r="K424" s="12">
        <f>VLOOKUP($B424,'[3]POBLAC SIN ESSALUD CUADRO MANDO'!$G$3:$DY$188,3,0)</f>
        <v>8</v>
      </c>
      <c r="L424" s="12">
        <f>VLOOKUP($B424,'[3]POBLAC SIN ESSALUD CUADRO MANDO'!$G$3:$DY$188,4,0)</f>
        <v>11</v>
      </c>
      <c r="M424" s="12">
        <f>VLOOKUP($B424,'[3]POBLAC SIN ESSALUD CUADRO MANDO'!$G$3:$DY$188,5,0)</f>
        <v>11</v>
      </c>
      <c r="N424" s="12">
        <f>VLOOKUP($B424,'[3]POBLAC SIN ESSALUD CUADRO MANDO'!$G$3:$DY$188,6,0)</f>
        <v>12</v>
      </c>
      <c r="O424" s="12">
        <f>VLOOKUP($B424,'[3]POBLAC SIN ESSALUD CUADRO MANDO'!$G$3:$DY$188,7,0)</f>
        <v>13</v>
      </c>
      <c r="P424" s="12">
        <f>VLOOKUP($B424,'[3]POBLAC SIN ESSALUD CUADRO MANDO'!$G$3:$DY$188,8,0)</f>
        <v>12</v>
      </c>
      <c r="Q424" s="12">
        <f>VLOOKUP($B424,'[3]POBLAC SIN ESSALUD CUADRO MANDO'!$G$3:$DY$188,9,0)</f>
        <v>13</v>
      </c>
      <c r="R424" s="12">
        <f>VLOOKUP($B424,'[3]POBLAC SIN ESSALUD CUADRO MANDO'!$G$3:$DY$188,10,0)</f>
        <v>13</v>
      </c>
      <c r="S424" s="12">
        <f>VLOOKUP($B424,'[3]POBLAC SIN ESSALUD CUADRO MANDO'!$G$3:$DY$188,11,0)</f>
        <v>12</v>
      </c>
      <c r="T424" s="12">
        <f>VLOOKUP($B424,'[3]POBLAC SIN ESSALUD CUADRO MANDO'!$G$3:$DY$188,12,0)</f>
        <v>14</v>
      </c>
      <c r="U424" s="12">
        <f>VLOOKUP($B424,'[3]POBLAC SIN ESSALUD CUADRO MANDO'!$G$3:$DY$188,13,0)</f>
        <v>12</v>
      </c>
      <c r="V424" s="12">
        <f>VLOOKUP($B424,'[3]POBLAC SIN ESSALUD CUADRO MANDO'!$G$3:$DY$188,14,0)</f>
        <v>14</v>
      </c>
      <c r="W424" s="12">
        <f>VLOOKUP($B424,'[3]POBLAC SIN ESSALUD CUADRO MANDO'!$G$3:$DY$188,15,0)</f>
        <v>17</v>
      </c>
      <c r="X424" s="12">
        <f>VLOOKUP($B424,'[3]POBLAC SIN ESSALUD CUADRO MANDO'!$G$3:$DY$188,16,0)</f>
        <v>16</v>
      </c>
      <c r="Y424" s="12">
        <f>VLOOKUP($B424,'[3]POBLAC SIN ESSALUD CUADRO MANDO'!$G$3:$DY$188,17,0)</f>
        <v>14</v>
      </c>
      <c r="Z424" s="12">
        <f>VLOOKUP($B424,'[3]POBLAC SIN ESSALUD CUADRO MANDO'!$G$3:$DY$188,18,0)</f>
        <v>15</v>
      </c>
      <c r="AA424" s="12">
        <f>VLOOKUP($B424,'[3]POBLAC SIN ESSALUD CUADRO MANDO'!$G$3:$DY$188,19,0)</f>
        <v>14</v>
      </c>
      <c r="AB424" s="12">
        <f>VLOOKUP($B424,'[3]POBLAC SIN ESSALUD CUADRO MANDO'!$G$3:$DY$188,20,0)</f>
        <v>12</v>
      </c>
      <c r="AC424" s="12">
        <f>VLOOKUP($B424,'[3]POBLAC SIN ESSALUD CUADRO MANDO'!$G$3:$DY$188,21,0)</f>
        <v>11</v>
      </c>
      <c r="AD424" s="12">
        <f>VLOOKUP($B424,'[3]POBLAC SIN ESSALUD CUADRO MANDO'!$G$3:$DY$188,110,0)</f>
        <v>64</v>
      </c>
      <c r="AE424" s="12">
        <f>VLOOKUP($B424,'[3]POBLAC SIN ESSALUD CUADRO MANDO'!$G$3:$DY$188,111,0)</f>
        <v>50</v>
      </c>
      <c r="AF424" s="12">
        <f>VLOOKUP($B424,'[3]POBLAC SIN ESSALUD CUADRO MANDO'!$G$3:$DY$188,112,0)</f>
        <v>43</v>
      </c>
      <c r="AG424" s="12">
        <f>VLOOKUP($B424,'[3]POBLAC SIN ESSALUD CUADRO MANDO'!$G$3:$DY$188,113,0)</f>
        <v>39</v>
      </c>
      <c r="AH424" s="12">
        <f>VLOOKUP($B424,'[3]POBLAC SIN ESSALUD CUADRO MANDO'!$G$3:$DY$188,114,0)</f>
        <v>36</v>
      </c>
      <c r="AI424" s="12">
        <f>VLOOKUP($B424,'[3]POBLAC SIN ESSALUD CUADRO MANDO'!$G$3:$DY$188,115,0)</f>
        <v>30</v>
      </c>
      <c r="AJ424" s="12">
        <f>VLOOKUP($B424,'[3]POBLAC SIN ESSALUD CUADRO MANDO'!$G$3:$DY$188,116,0)</f>
        <v>30</v>
      </c>
      <c r="AK424" s="12">
        <f>VLOOKUP($B424,'[3]POBLAC SIN ESSALUD CUADRO MANDO'!$G$3:$DY$188,117,0)</f>
        <v>22</v>
      </c>
      <c r="AL424" s="12">
        <f>VLOOKUP($B424,'[3]POBLAC SIN ESSALUD CUADRO MANDO'!$G$3:$DY$188,118,0)</f>
        <v>18</v>
      </c>
      <c r="AM424" s="12">
        <f>VLOOKUP($B424,'[3]POBLAC SIN ESSALUD CUADRO MANDO'!$G$3:$DY$188,119,0)</f>
        <v>14</v>
      </c>
      <c r="AN424" s="12">
        <f>VLOOKUP($B424,'[3]POBLAC SIN ESSALUD CUADRO MANDO'!$G$3:$DY$188,120,0)</f>
        <v>10</v>
      </c>
      <c r="AO424" s="12">
        <f>VLOOKUP($B424,'[3]POBLAC SIN ESSALUD CUADRO MANDO'!$G$3:$DY$188,121,0)</f>
        <v>12</v>
      </c>
      <c r="AP424" s="12">
        <f>VLOOKUP($B424,'[3]POBLAC SIN ESSALUD CUADRO MANDO'!$G$3:$DY$188,122,0)</f>
        <v>11</v>
      </c>
      <c r="AQ424" s="74">
        <f>VLOOKUP($B424,'[4]POB-2019'!$K$6:$BD$190,42,0)</f>
        <v>324</v>
      </c>
      <c r="AR424" s="74">
        <f>VLOOKUP($B424,'[4]POB-2019'!$K$6:$BD$190,43,0)</f>
        <v>37</v>
      </c>
      <c r="AS424" s="74">
        <f>VLOOKUP($B424,'[4]POB-2019'!$K$6:$BD$190,44,0)</f>
        <v>34</v>
      </c>
      <c r="AT424" s="74">
        <f>VLOOKUP($B424,'[4]POB-2019'!$K$6:$BD$190,45,0)</f>
        <v>134</v>
      </c>
      <c r="AU424" s="12">
        <f>VLOOKUP($B424,'[3]POBLAC SIN ESSALUD CUADRO MANDO'!$G$3:$DY$188,123,0)</f>
        <v>12</v>
      </c>
    </row>
    <row r="425" spans="1:47" s="23" customFormat="1" ht="12.6" customHeight="1">
      <c r="A425" s="58">
        <v>424</v>
      </c>
      <c r="B425" s="58">
        <v>5005</v>
      </c>
      <c r="C425" s="59" t="s">
        <v>1130</v>
      </c>
      <c r="D425" s="59" t="s">
        <v>723</v>
      </c>
      <c r="E425" s="59" t="s">
        <v>869</v>
      </c>
      <c r="F425" s="59" t="s">
        <v>882</v>
      </c>
      <c r="G425" s="12" t="s">
        <v>266</v>
      </c>
      <c r="H425" s="14">
        <f t="shared" si="109"/>
        <v>5005</v>
      </c>
      <c r="I425" s="14">
        <f t="shared" si="107"/>
        <v>216</v>
      </c>
      <c r="J425" s="12">
        <f>VLOOKUP($B425,'[3]POBLAC SIN ESSALUD CUADRO MANDO'!$G$3:$DY$188,2,0)</f>
        <v>3</v>
      </c>
      <c r="K425" s="12">
        <f>VLOOKUP($B425,'[3]POBLAC SIN ESSALUD CUADRO MANDO'!$G$3:$DY$188,3,0)</f>
        <v>2</v>
      </c>
      <c r="L425" s="12">
        <f>VLOOKUP($B425,'[3]POBLAC SIN ESSALUD CUADRO MANDO'!$G$3:$DY$188,4,0)</f>
        <v>2</v>
      </c>
      <c r="M425" s="12">
        <f>VLOOKUP($B425,'[3]POBLAC SIN ESSALUD CUADRO MANDO'!$G$3:$DY$188,5,0)</f>
        <v>3</v>
      </c>
      <c r="N425" s="12">
        <f>VLOOKUP($B425,'[3]POBLAC SIN ESSALUD CUADRO MANDO'!$G$3:$DY$188,6,0)</f>
        <v>7</v>
      </c>
      <c r="O425" s="12">
        <f>VLOOKUP($B425,'[3]POBLAC SIN ESSALUD CUADRO MANDO'!$G$3:$DY$188,7,0)</f>
        <v>3</v>
      </c>
      <c r="P425" s="12">
        <f>VLOOKUP($B425,'[3]POBLAC SIN ESSALUD CUADRO MANDO'!$G$3:$DY$188,8,0)</f>
        <v>3</v>
      </c>
      <c r="Q425" s="12">
        <f>VLOOKUP($B425,'[3]POBLAC SIN ESSALUD CUADRO MANDO'!$G$3:$DY$188,9,0)</f>
        <v>3</v>
      </c>
      <c r="R425" s="12">
        <f>VLOOKUP($B425,'[3]POBLAC SIN ESSALUD CUADRO MANDO'!$G$3:$DY$188,10,0)</f>
        <v>4</v>
      </c>
      <c r="S425" s="12">
        <f>VLOOKUP($B425,'[3]POBLAC SIN ESSALUD CUADRO MANDO'!$G$3:$DY$188,11,0)</f>
        <v>4</v>
      </c>
      <c r="T425" s="12">
        <f>VLOOKUP($B425,'[3]POBLAC SIN ESSALUD CUADRO MANDO'!$G$3:$DY$188,12,0)</f>
        <v>5</v>
      </c>
      <c r="U425" s="12">
        <f>VLOOKUP($B425,'[3]POBLAC SIN ESSALUD CUADRO MANDO'!$G$3:$DY$188,13,0)</f>
        <v>4</v>
      </c>
      <c r="V425" s="12">
        <f>VLOOKUP($B425,'[3]POBLAC SIN ESSALUD CUADRO MANDO'!$G$3:$DY$188,14,0)</f>
        <v>5</v>
      </c>
      <c r="W425" s="12">
        <f>VLOOKUP($B425,'[3]POBLAC SIN ESSALUD CUADRO MANDO'!$G$3:$DY$188,15,0)</f>
        <v>5</v>
      </c>
      <c r="X425" s="12">
        <f>VLOOKUP($B425,'[3]POBLAC SIN ESSALUD CUADRO MANDO'!$G$3:$DY$188,16,0)</f>
        <v>5</v>
      </c>
      <c r="Y425" s="12">
        <f>VLOOKUP($B425,'[3]POBLAC SIN ESSALUD CUADRO MANDO'!$G$3:$DY$188,17,0)</f>
        <v>6</v>
      </c>
      <c r="Z425" s="12">
        <f>VLOOKUP($B425,'[3]POBLAC SIN ESSALUD CUADRO MANDO'!$G$3:$DY$188,18,0)</f>
        <v>5</v>
      </c>
      <c r="AA425" s="12">
        <f>VLOOKUP($B425,'[3]POBLAC SIN ESSALUD CUADRO MANDO'!$G$3:$DY$188,19,0)</f>
        <v>4</v>
      </c>
      <c r="AB425" s="12">
        <f>VLOOKUP($B425,'[3]POBLAC SIN ESSALUD CUADRO MANDO'!$G$3:$DY$188,20,0)</f>
        <v>4</v>
      </c>
      <c r="AC425" s="12">
        <f>VLOOKUP($B425,'[3]POBLAC SIN ESSALUD CUADRO MANDO'!$G$3:$DY$188,21,0)</f>
        <v>4</v>
      </c>
      <c r="AD425" s="12">
        <f>VLOOKUP($B425,'[3]POBLAC SIN ESSALUD CUADRO MANDO'!$G$3:$DY$188,110,0)</f>
        <v>20</v>
      </c>
      <c r="AE425" s="12">
        <f>VLOOKUP($B425,'[3]POBLAC SIN ESSALUD CUADRO MANDO'!$G$3:$DY$188,111,0)</f>
        <v>15</v>
      </c>
      <c r="AF425" s="12">
        <f>VLOOKUP($B425,'[3]POBLAC SIN ESSALUD CUADRO MANDO'!$G$3:$DY$188,112,0)</f>
        <v>15</v>
      </c>
      <c r="AG425" s="12">
        <f>VLOOKUP($B425,'[3]POBLAC SIN ESSALUD CUADRO MANDO'!$G$3:$DY$188,113,0)</f>
        <v>15</v>
      </c>
      <c r="AH425" s="12">
        <f>VLOOKUP($B425,'[3]POBLAC SIN ESSALUD CUADRO MANDO'!$G$3:$DY$188,114,0)</f>
        <v>14</v>
      </c>
      <c r="AI425" s="12">
        <f>VLOOKUP($B425,'[3]POBLAC SIN ESSALUD CUADRO MANDO'!$G$3:$DY$188,115,0)</f>
        <v>12</v>
      </c>
      <c r="AJ425" s="12">
        <f>VLOOKUP($B425,'[3]POBLAC SIN ESSALUD CUADRO MANDO'!$G$3:$DY$188,116,0)</f>
        <v>10</v>
      </c>
      <c r="AK425" s="12">
        <f>VLOOKUP($B425,'[3]POBLAC SIN ESSALUD CUADRO MANDO'!$G$3:$DY$188,117,0)</f>
        <v>9</v>
      </c>
      <c r="AL425" s="12">
        <f>VLOOKUP($B425,'[3]POBLAC SIN ESSALUD CUADRO MANDO'!$G$3:$DY$188,118,0)</f>
        <v>8</v>
      </c>
      <c r="AM425" s="12">
        <f>VLOOKUP($B425,'[3]POBLAC SIN ESSALUD CUADRO MANDO'!$G$3:$DY$188,119,0)</f>
        <v>5</v>
      </c>
      <c r="AN425" s="12">
        <f>VLOOKUP($B425,'[3]POBLAC SIN ESSALUD CUADRO MANDO'!$G$3:$DY$188,120,0)</f>
        <v>5</v>
      </c>
      <c r="AO425" s="12">
        <f>VLOOKUP($B425,'[3]POBLAC SIN ESSALUD CUADRO MANDO'!$G$3:$DY$188,121,0)</f>
        <v>5</v>
      </c>
      <c r="AP425" s="12">
        <f>VLOOKUP($B425,'[3]POBLAC SIN ESSALUD CUADRO MANDO'!$G$3:$DY$188,122,0)</f>
        <v>2</v>
      </c>
      <c r="AQ425" s="74">
        <f>VLOOKUP($B425,'[4]POB-2019'!$K$6:$BD$190,42,0)</f>
        <v>110</v>
      </c>
      <c r="AR425" s="74">
        <f>VLOOKUP($B425,'[4]POB-2019'!$K$6:$BD$190,43,0)</f>
        <v>12</v>
      </c>
      <c r="AS425" s="74">
        <f>VLOOKUP($B425,'[4]POB-2019'!$K$6:$BD$190,44,0)</f>
        <v>12</v>
      </c>
      <c r="AT425" s="74">
        <f>VLOOKUP($B425,'[4]POB-2019'!$K$6:$BD$190,45,0)</f>
        <v>46</v>
      </c>
      <c r="AU425" s="12">
        <f>VLOOKUP($B425,'[3]POBLAC SIN ESSALUD CUADRO MANDO'!$G$3:$DY$188,123,0)</f>
        <v>3</v>
      </c>
    </row>
    <row r="426" spans="1:47" s="10" customFormat="1" ht="12">
      <c r="A426" s="52">
        <v>425</v>
      </c>
      <c r="B426" s="52"/>
      <c r="C426" s="87" t="s">
        <v>1130</v>
      </c>
      <c r="D426" s="87" t="s">
        <v>1131</v>
      </c>
      <c r="E426" s="87" t="s">
        <v>1131</v>
      </c>
      <c r="F426" s="87" t="s">
        <v>1131</v>
      </c>
      <c r="G426" s="9" t="s">
        <v>1214</v>
      </c>
      <c r="H426" s="28"/>
      <c r="I426" s="28">
        <f t="shared" si="107"/>
        <v>43556</v>
      </c>
      <c r="J426" s="76">
        <f>J427+J437+J455+J461+J480</f>
        <v>581</v>
      </c>
      <c r="K426" s="76">
        <f t="shared" ref="K426:AU426" si="110">K427+K437+K455+K461+K480</f>
        <v>613</v>
      </c>
      <c r="L426" s="76">
        <f t="shared" si="110"/>
        <v>621</v>
      </c>
      <c r="M426" s="76">
        <f t="shared" si="110"/>
        <v>600</v>
      </c>
      <c r="N426" s="76">
        <f t="shared" si="110"/>
        <v>685</v>
      </c>
      <c r="O426" s="76">
        <f t="shared" si="110"/>
        <v>680</v>
      </c>
      <c r="P426" s="76">
        <f t="shared" si="110"/>
        <v>682</v>
      </c>
      <c r="Q426" s="76">
        <f t="shared" si="110"/>
        <v>828</v>
      </c>
      <c r="R426" s="76">
        <f t="shared" si="110"/>
        <v>799</v>
      </c>
      <c r="S426" s="76">
        <f t="shared" si="110"/>
        <v>861</v>
      </c>
      <c r="T426" s="76">
        <f t="shared" si="110"/>
        <v>883</v>
      </c>
      <c r="U426" s="76">
        <f t="shared" si="110"/>
        <v>840</v>
      </c>
      <c r="V426" s="76">
        <f t="shared" si="110"/>
        <v>951</v>
      </c>
      <c r="W426" s="76">
        <f t="shared" si="110"/>
        <v>1011</v>
      </c>
      <c r="X426" s="76">
        <f t="shared" si="110"/>
        <v>960</v>
      </c>
      <c r="Y426" s="76">
        <f t="shared" si="110"/>
        <v>993</v>
      </c>
      <c r="Z426" s="76">
        <f t="shared" si="110"/>
        <v>929</v>
      </c>
      <c r="AA426" s="76">
        <f t="shared" si="110"/>
        <v>918</v>
      </c>
      <c r="AB426" s="76">
        <f t="shared" si="110"/>
        <v>904</v>
      </c>
      <c r="AC426" s="76">
        <f t="shared" si="110"/>
        <v>879</v>
      </c>
      <c r="AD426" s="76">
        <f t="shared" si="110"/>
        <v>3788</v>
      </c>
      <c r="AE426" s="76">
        <f t="shared" si="110"/>
        <v>2778</v>
      </c>
      <c r="AF426" s="76">
        <f t="shared" si="110"/>
        <v>2874</v>
      </c>
      <c r="AG426" s="76">
        <f t="shared" si="110"/>
        <v>2770</v>
      </c>
      <c r="AH426" s="76">
        <f t="shared" si="110"/>
        <v>2732</v>
      </c>
      <c r="AI426" s="76">
        <f t="shared" si="110"/>
        <v>2526</v>
      </c>
      <c r="AJ426" s="76">
        <f t="shared" si="110"/>
        <v>2304</v>
      </c>
      <c r="AK426" s="76">
        <f t="shared" si="110"/>
        <v>1839</v>
      </c>
      <c r="AL426" s="76">
        <f t="shared" si="110"/>
        <v>1572</v>
      </c>
      <c r="AM426" s="76">
        <f t="shared" si="110"/>
        <v>1250</v>
      </c>
      <c r="AN426" s="76">
        <f t="shared" si="110"/>
        <v>1008</v>
      </c>
      <c r="AO426" s="76">
        <f t="shared" si="110"/>
        <v>795</v>
      </c>
      <c r="AP426" s="76">
        <f t="shared" si="110"/>
        <v>1102</v>
      </c>
      <c r="AQ426" s="76">
        <f t="shared" si="110"/>
        <v>22209</v>
      </c>
      <c r="AR426" s="76">
        <f t="shared" si="110"/>
        <v>2369</v>
      </c>
      <c r="AS426" s="76">
        <f t="shared" si="110"/>
        <v>2357</v>
      </c>
      <c r="AT426" s="76">
        <f t="shared" si="110"/>
        <v>8915</v>
      </c>
      <c r="AU426" s="76">
        <f t="shared" si="110"/>
        <v>612</v>
      </c>
    </row>
    <row r="427" spans="1:47" s="23" customFormat="1" ht="12">
      <c r="A427" s="54">
        <v>426</v>
      </c>
      <c r="B427" s="54"/>
      <c r="C427" s="55" t="s">
        <v>1130</v>
      </c>
      <c r="D427" s="55" t="s">
        <v>1131</v>
      </c>
      <c r="E427" s="55" t="s">
        <v>759</v>
      </c>
      <c r="F427" s="55" t="s">
        <v>759</v>
      </c>
      <c r="G427" s="11" t="s">
        <v>1214</v>
      </c>
      <c r="H427" s="29"/>
      <c r="I427" s="29">
        <f t="shared" si="107"/>
        <v>5922</v>
      </c>
      <c r="J427" s="11">
        <f>SUM(J428:J436)</f>
        <v>84</v>
      </c>
      <c r="K427" s="11">
        <f t="shared" ref="K427:AU427" si="111">SUM(K428:K436)</f>
        <v>84</v>
      </c>
      <c r="L427" s="11">
        <f t="shared" si="111"/>
        <v>104</v>
      </c>
      <c r="M427" s="11">
        <f t="shared" si="111"/>
        <v>80</v>
      </c>
      <c r="N427" s="11">
        <f t="shared" si="111"/>
        <v>82</v>
      </c>
      <c r="O427" s="11">
        <f t="shared" si="111"/>
        <v>86</v>
      </c>
      <c r="P427" s="11">
        <f t="shared" si="111"/>
        <v>92</v>
      </c>
      <c r="Q427" s="11">
        <f t="shared" si="111"/>
        <v>103</v>
      </c>
      <c r="R427" s="11">
        <f t="shared" si="111"/>
        <v>98</v>
      </c>
      <c r="S427" s="11">
        <f t="shared" si="111"/>
        <v>101</v>
      </c>
      <c r="T427" s="11">
        <f t="shared" si="111"/>
        <v>101</v>
      </c>
      <c r="U427" s="11">
        <f t="shared" si="111"/>
        <v>87</v>
      </c>
      <c r="V427" s="11">
        <f t="shared" si="111"/>
        <v>109</v>
      </c>
      <c r="W427" s="11">
        <f t="shared" si="111"/>
        <v>124</v>
      </c>
      <c r="X427" s="11">
        <f t="shared" si="111"/>
        <v>139</v>
      </c>
      <c r="Y427" s="11">
        <f t="shared" si="111"/>
        <v>112</v>
      </c>
      <c r="Z427" s="11">
        <f t="shared" si="111"/>
        <v>111</v>
      </c>
      <c r="AA427" s="11">
        <f t="shared" si="111"/>
        <v>114</v>
      </c>
      <c r="AB427" s="11">
        <f t="shared" si="111"/>
        <v>102</v>
      </c>
      <c r="AC427" s="11">
        <f t="shared" si="111"/>
        <v>119</v>
      </c>
      <c r="AD427" s="11">
        <f t="shared" si="111"/>
        <v>503</v>
      </c>
      <c r="AE427" s="11">
        <f t="shared" si="111"/>
        <v>388</v>
      </c>
      <c r="AF427" s="11">
        <f t="shared" si="111"/>
        <v>395</v>
      </c>
      <c r="AG427" s="11">
        <f t="shared" si="111"/>
        <v>391</v>
      </c>
      <c r="AH427" s="11">
        <f t="shared" si="111"/>
        <v>419</v>
      </c>
      <c r="AI427" s="11">
        <f t="shared" si="111"/>
        <v>373</v>
      </c>
      <c r="AJ427" s="11">
        <f t="shared" si="111"/>
        <v>311</v>
      </c>
      <c r="AK427" s="11">
        <f t="shared" si="111"/>
        <v>277</v>
      </c>
      <c r="AL427" s="11">
        <f t="shared" si="111"/>
        <v>220</v>
      </c>
      <c r="AM427" s="11">
        <f t="shared" si="111"/>
        <v>181</v>
      </c>
      <c r="AN427" s="11">
        <f t="shared" si="111"/>
        <v>149</v>
      </c>
      <c r="AO427" s="11">
        <f t="shared" si="111"/>
        <v>130</v>
      </c>
      <c r="AP427" s="11">
        <f t="shared" si="111"/>
        <v>153</v>
      </c>
      <c r="AQ427" s="11">
        <f t="shared" si="111"/>
        <v>3019</v>
      </c>
      <c r="AR427" s="11">
        <f t="shared" si="111"/>
        <v>286</v>
      </c>
      <c r="AS427" s="11">
        <f t="shared" si="111"/>
        <v>284</v>
      </c>
      <c r="AT427" s="11">
        <f t="shared" si="111"/>
        <v>1259</v>
      </c>
      <c r="AU427" s="11">
        <f t="shared" si="111"/>
        <v>86</v>
      </c>
    </row>
    <row r="428" spans="1:47" s="23" customFormat="1" ht="12">
      <c r="A428" s="58">
        <v>427</v>
      </c>
      <c r="B428" s="58">
        <v>4971</v>
      </c>
      <c r="C428" s="59" t="s">
        <v>1130</v>
      </c>
      <c r="D428" s="59" t="s">
        <v>1131</v>
      </c>
      <c r="E428" s="59" t="s">
        <v>759</v>
      </c>
      <c r="F428" s="59" t="s">
        <v>760</v>
      </c>
      <c r="G428" s="12" t="s">
        <v>283</v>
      </c>
      <c r="H428" s="14">
        <f t="shared" ref="H428:H436" si="112">B428</f>
        <v>4971</v>
      </c>
      <c r="I428" s="14">
        <f t="shared" si="107"/>
        <v>814</v>
      </c>
      <c r="J428" s="12">
        <f>VLOOKUP($B428,'[3]POBLAC SIN ESSALUD CUADRO MANDO'!$G$3:$DY$188,2,0)</f>
        <v>14</v>
      </c>
      <c r="K428" s="12">
        <f>VLOOKUP($B428,'[3]POBLAC SIN ESSALUD CUADRO MANDO'!$G$3:$DY$188,3,0)</f>
        <v>12</v>
      </c>
      <c r="L428" s="12">
        <f>VLOOKUP($B428,'[3]POBLAC SIN ESSALUD CUADRO MANDO'!$G$3:$DY$188,4,0)</f>
        <v>36</v>
      </c>
      <c r="M428" s="12">
        <f>VLOOKUP($B428,'[3]POBLAC SIN ESSALUD CUADRO MANDO'!$G$3:$DY$188,5,0)</f>
        <v>11</v>
      </c>
      <c r="N428" s="12">
        <f>VLOOKUP($B428,'[3]POBLAC SIN ESSALUD CUADRO MANDO'!$G$3:$DY$188,6,0)</f>
        <v>15</v>
      </c>
      <c r="O428" s="12">
        <f>VLOOKUP($B428,'[3]POBLAC SIN ESSALUD CUADRO MANDO'!$G$3:$DY$188,7,0)</f>
        <v>12</v>
      </c>
      <c r="P428" s="12">
        <f>VLOOKUP($B428,'[3]POBLAC SIN ESSALUD CUADRO MANDO'!$G$3:$DY$188,8,0)</f>
        <v>10</v>
      </c>
      <c r="Q428" s="12">
        <f>VLOOKUP($B428,'[3]POBLAC SIN ESSALUD CUADRO MANDO'!$G$3:$DY$188,9,0)</f>
        <v>11</v>
      </c>
      <c r="R428" s="12">
        <f>VLOOKUP($B428,'[3]POBLAC SIN ESSALUD CUADRO MANDO'!$G$3:$DY$188,10,0)</f>
        <v>13</v>
      </c>
      <c r="S428" s="12">
        <f>VLOOKUP($B428,'[3]POBLAC SIN ESSALUD CUADRO MANDO'!$G$3:$DY$188,11,0)</f>
        <v>15</v>
      </c>
      <c r="T428" s="12">
        <f>VLOOKUP($B428,'[3]POBLAC SIN ESSALUD CUADRO MANDO'!$G$3:$DY$188,12,0)</f>
        <v>13</v>
      </c>
      <c r="U428" s="12">
        <f>VLOOKUP($B428,'[3]POBLAC SIN ESSALUD CUADRO MANDO'!$G$3:$DY$188,13,0)</f>
        <v>14</v>
      </c>
      <c r="V428" s="12">
        <f>VLOOKUP($B428,'[3]POBLAC SIN ESSALUD CUADRO MANDO'!$G$3:$DY$188,14,0)</f>
        <v>14</v>
      </c>
      <c r="W428" s="12">
        <f>VLOOKUP($B428,'[3]POBLAC SIN ESSALUD CUADRO MANDO'!$G$3:$DY$188,15,0)</f>
        <v>19</v>
      </c>
      <c r="X428" s="12">
        <f>VLOOKUP($B428,'[3]POBLAC SIN ESSALUD CUADRO MANDO'!$G$3:$DY$188,16,0)</f>
        <v>23</v>
      </c>
      <c r="Y428" s="12">
        <f>VLOOKUP($B428,'[3]POBLAC SIN ESSALUD CUADRO MANDO'!$G$3:$DY$188,17,0)</f>
        <v>16</v>
      </c>
      <c r="Z428" s="12">
        <f>VLOOKUP($B428,'[3]POBLAC SIN ESSALUD CUADRO MANDO'!$G$3:$DY$188,18,0)</f>
        <v>16</v>
      </c>
      <c r="AA428" s="12">
        <f>VLOOKUP($B428,'[3]POBLAC SIN ESSALUD CUADRO MANDO'!$G$3:$DY$188,19,0)</f>
        <v>17</v>
      </c>
      <c r="AB428" s="12">
        <f>VLOOKUP($B428,'[3]POBLAC SIN ESSALUD CUADRO MANDO'!$G$3:$DY$188,20,0)</f>
        <v>13</v>
      </c>
      <c r="AC428" s="12">
        <f>VLOOKUP($B428,'[3]POBLAC SIN ESSALUD CUADRO MANDO'!$G$3:$DY$188,21,0)</f>
        <v>16</v>
      </c>
      <c r="AD428" s="12">
        <f>VLOOKUP($B428,'[3]POBLAC SIN ESSALUD CUADRO MANDO'!$G$3:$DY$188,110,0)</f>
        <v>49</v>
      </c>
      <c r="AE428" s="12">
        <f>VLOOKUP($B428,'[3]POBLAC SIN ESSALUD CUADRO MANDO'!$G$3:$DY$188,111,0)</f>
        <v>33</v>
      </c>
      <c r="AF428" s="12">
        <f>VLOOKUP($B428,'[3]POBLAC SIN ESSALUD CUADRO MANDO'!$G$3:$DY$188,112,0)</f>
        <v>49</v>
      </c>
      <c r="AG428" s="12">
        <f>VLOOKUP($B428,'[3]POBLAC SIN ESSALUD CUADRO MANDO'!$G$3:$DY$188,113,0)</f>
        <v>51</v>
      </c>
      <c r="AH428" s="12">
        <f>VLOOKUP($B428,'[3]POBLAC SIN ESSALUD CUADRO MANDO'!$G$3:$DY$188,114,0)</f>
        <v>62</v>
      </c>
      <c r="AI428" s="12">
        <f>VLOOKUP($B428,'[3]POBLAC SIN ESSALUD CUADRO MANDO'!$G$3:$DY$188,115,0)</f>
        <v>57</v>
      </c>
      <c r="AJ428" s="12">
        <f>VLOOKUP($B428,'[3]POBLAC SIN ESSALUD CUADRO MANDO'!$G$3:$DY$188,116,0)</f>
        <v>44</v>
      </c>
      <c r="AK428" s="12">
        <f>VLOOKUP($B428,'[3]POBLAC SIN ESSALUD CUADRO MANDO'!$G$3:$DY$188,117,0)</f>
        <v>35</v>
      </c>
      <c r="AL428" s="12">
        <f>VLOOKUP($B428,'[3]POBLAC SIN ESSALUD CUADRO MANDO'!$G$3:$DY$188,118,0)</f>
        <v>28</v>
      </c>
      <c r="AM428" s="12">
        <f>VLOOKUP($B428,'[3]POBLAC SIN ESSALUD CUADRO MANDO'!$G$3:$DY$188,119,0)</f>
        <v>26</v>
      </c>
      <c r="AN428" s="12">
        <f>VLOOKUP($B428,'[3]POBLAC SIN ESSALUD CUADRO MANDO'!$G$3:$DY$188,120,0)</f>
        <v>26</v>
      </c>
      <c r="AO428" s="12">
        <f>VLOOKUP($B428,'[3]POBLAC SIN ESSALUD CUADRO MANDO'!$G$3:$DY$188,121,0)</f>
        <v>21</v>
      </c>
      <c r="AP428" s="12">
        <f>VLOOKUP($B428,'[3]POBLAC SIN ESSALUD CUADRO MANDO'!$G$3:$DY$188,122,0)</f>
        <v>23</v>
      </c>
      <c r="AQ428" s="74">
        <f>VLOOKUP($B428,'[4]POB-2019'!$K$6:$BD$190,42,0)</f>
        <v>415</v>
      </c>
      <c r="AR428" s="74">
        <f>VLOOKUP($B428,'[4]POB-2019'!$K$6:$BD$190,43,0)</f>
        <v>42</v>
      </c>
      <c r="AS428" s="74">
        <f>VLOOKUP($B428,'[4]POB-2019'!$K$6:$BD$190,44,0)</f>
        <v>40</v>
      </c>
      <c r="AT428" s="74">
        <f>VLOOKUP($B428,'[4]POB-2019'!$K$6:$BD$190,45,0)</f>
        <v>154</v>
      </c>
      <c r="AU428" s="12">
        <f>VLOOKUP($B428,'[3]POBLAC SIN ESSALUD CUADRO MANDO'!$G$3:$DY$188,123,0)</f>
        <v>15</v>
      </c>
    </row>
    <row r="429" spans="1:47" s="23" customFormat="1" ht="12">
      <c r="A429" s="58">
        <v>428</v>
      </c>
      <c r="B429" s="58">
        <v>4974</v>
      </c>
      <c r="C429" s="59" t="s">
        <v>1130</v>
      </c>
      <c r="D429" s="59" t="s">
        <v>1131</v>
      </c>
      <c r="E429" s="59" t="s">
        <v>759</v>
      </c>
      <c r="F429" s="59" t="s">
        <v>761</v>
      </c>
      <c r="G429" s="12" t="s">
        <v>283</v>
      </c>
      <c r="H429" s="14">
        <f t="shared" si="112"/>
        <v>4974</v>
      </c>
      <c r="I429" s="14">
        <f t="shared" si="107"/>
        <v>640</v>
      </c>
      <c r="J429" s="12">
        <f>VLOOKUP($B429,'[3]POBLAC SIN ESSALUD CUADRO MANDO'!$G$3:$DY$188,2,0)</f>
        <v>10</v>
      </c>
      <c r="K429" s="12">
        <f>VLOOKUP($B429,'[3]POBLAC SIN ESSALUD CUADRO MANDO'!$G$3:$DY$188,3,0)</f>
        <v>10</v>
      </c>
      <c r="L429" s="12">
        <f>VLOOKUP($B429,'[3]POBLAC SIN ESSALUD CUADRO MANDO'!$G$3:$DY$188,4,0)</f>
        <v>8</v>
      </c>
      <c r="M429" s="12">
        <f>VLOOKUP($B429,'[3]POBLAC SIN ESSALUD CUADRO MANDO'!$G$3:$DY$188,5,0)</f>
        <v>8</v>
      </c>
      <c r="N429" s="12">
        <f>VLOOKUP($B429,'[3]POBLAC SIN ESSALUD CUADRO MANDO'!$G$3:$DY$188,6,0)</f>
        <v>12</v>
      </c>
      <c r="O429" s="12">
        <f>VLOOKUP($B429,'[3]POBLAC SIN ESSALUD CUADRO MANDO'!$G$3:$DY$188,7,0)</f>
        <v>8</v>
      </c>
      <c r="P429" s="12">
        <f>VLOOKUP($B429,'[3]POBLAC SIN ESSALUD CUADRO MANDO'!$G$3:$DY$188,8,0)</f>
        <v>14</v>
      </c>
      <c r="Q429" s="12">
        <f>VLOOKUP($B429,'[3]POBLAC SIN ESSALUD CUADRO MANDO'!$G$3:$DY$188,9,0)</f>
        <v>15</v>
      </c>
      <c r="R429" s="12">
        <f>VLOOKUP($B429,'[3]POBLAC SIN ESSALUD CUADRO MANDO'!$G$3:$DY$188,10,0)</f>
        <v>11</v>
      </c>
      <c r="S429" s="12">
        <f>VLOOKUP($B429,'[3]POBLAC SIN ESSALUD CUADRO MANDO'!$G$3:$DY$188,11,0)</f>
        <v>12</v>
      </c>
      <c r="T429" s="12">
        <f>VLOOKUP($B429,'[3]POBLAC SIN ESSALUD CUADRO MANDO'!$G$3:$DY$188,12,0)</f>
        <v>16</v>
      </c>
      <c r="U429" s="12">
        <f>VLOOKUP($B429,'[3]POBLAC SIN ESSALUD CUADRO MANDO'!$G$3:$DY$188,13,0)</f>
        <v>10</v>
      </c>
      <c r="V429" s="12">
        <f>VLOOKUP($B429,'[3]POBLAC SIN ESSALUD CUADRO MANDO'!$G$3:$DY$188,14,0)</f>
        <v>15</v>
      </c>
      <c r="W429" s="12">
        <f>VLOOKUP($B429,'[3]POBLAC SIN ESSALUD CUADRO MANDO'!$G$3:$DY$188,15,0)</f>
        <v>14</v>
      </c>
      <c r="X429" s="12">
        <f>VLOOKUP($B429,'[3]POBLAC SIN ESSALUD CUADRO MANDO'!$G$3:$DY$188,16,0)</f>
        <v>16</v>
      </c>
      <c r="Y429" s="12">
        <f>VLOOKUP($B429,'[3]POBLAC SIN ESSALUD CUADRO MANDO'!$G$3:$DY$188,17,0)</f>
        <v>15</v>
      </c>
      <c r="Z429" s="12">
        <f>VLOOKUP($B429,'[3]POBLAC SIN ESSALUD CUADRO MANDO'!$G$3:$DY$188,18,0)</f>
        <v>15</v>
      </c>
      <c r="AA429" s="12">
        <f>VLOOKUP($B429,'[3]POBLAC SIN ESSALUD CUADRO MANDO'!$G$3:$DY$188,19,0)</f>
        <v>12</v>
      </c>
      <c r="AB429" s="12">
        <f>VLOOKUP($B429,'[3]POBLAC SIN ESSALUD CUADRO MANDO'!$G$3:$DY$188,20,0)</f>
        <v>14</v>
      </c>
      <c r="AC429" s="12">
        <f>VLOOKUP($B429,'[3]POBLAC SIN ESSALUD CUADRO MANDO'!$G$3:$DY$188,21,0)</f>
        <v>13</v>
      </c>
      <c r="AD429" s="12">
        <f>VLOOKUP($B429,'[3]POBLAC SIN ESSALUD CUADRO MANDO'!$G$3:$DY$188,110,0)</f>
        <v>52</v>
      </c>
      <c r="AE429" s="12">
        <f>VLOOKUP($B429,'[3]POBLAC SIN ESSALUD CUADRO MANDO'!$G$3:$DY$188,111,0)</f>
        <v>38</v>
      </c>
      <c r="AF429" s="12">
        <f>VLOOKUP($B429,'[3]POBLAC SIN ESSALUD CUADRO MANDO'!$G$3:$DY$188,112,0)</f>
        <v>49</v>
      </c>
      <c r="AG429" s="12">
        <f>VLOOKUP($B429,'[3]POBLAC SIN ESSALUD CUADRO MANDO'!$G$3:$DY$188,113,0)</f>
        <v>38</v>
      </c>
      <c r="AH429" s="12">
        <f>VLOOKUP($B429,'[3]POBLAC SIN ESSALUD CUADRO MANDO'!$G$3:$DY$188,114,0)</f>
        <v>43</v>
      </c>
      <c r="AI429" s="12">
        <f>VLOOKUP($B429,'[3]POBLAC SIN ESSALUD CUADRO MANDO'!$G$3:$DY$188,115,0)</f>
        <v>32</v>
      </c>
      <c r="AJ429" s="12">
        <f>VLOOKUP($B429,'[3]POBLAC SIN ESSALUD CUADRO MANDO'!$G$3:$DY$188,116,0)</f>
        <v>30</v>
      </c>
      <c r="AK429" s="12">
        <f>VLOOKUP($B429,'[3]POBLAC SIN ESSALUD CUADRO MANDO'!$G$3:$DY$188,117,0)</f>
        <v>28</v>
      </c>
      <c r="AL429" s="12">
        <f>VLOOKUP($B429,'[3]POBLAC SIN ESSALUD CUADRO MANDO'!$G$3:$DY$188,118,0)</f>
        <v>26</v>
      </c>
      <c r="AM429" s="12">
        <f>VLOOKUP($B429,'[3]POBLAC SIN ESSALUD CUADRO MANDO'!$G$3:$DY$188,119,0)</f>
        <v>20</v>
      </c>
      <c r="AN429" s="12">
        <f>VLOOKUP($B429,'[3]POBLAC SIN ESSALUD CUADRO MANDO'!$G$3:$DY$188,120,0)</f>
        <v>11</v>
      </c>
      <c r="AO429" s="12">
        <f>VLOOKUP($B429,'[3]POBLAC SIN ESSALUD CUADRO MANDO'!$G$3:$DY$188,121,0)</f>
        <v>9</v>
      </c>
      <c r="AP429" s="12">
        <f>VLOOKUP($B429,'[3]POBLAC SIN ESSALUD CUADRO MANDO'!$G$3:$DY$188,122,0)</f>
        <v>16</v>
      </c>
      <c r="AQ429" s="74">
        <f>VLOOKUP($B429,'[4]POB-2019'!$K$6:$BD$190,42,0)</f>
        <v>326</v>
      </c>
      <c r="AR429" s="74">
        <f>VLOOKUP($B429,'[4]POB-2019'!$K$6:$BD$190,43,0)</f>
        <v>36</v>
      </c>
      <c r="AS429" s="74">
        <f>VLOOKUP($B429,'[4]POB-2019'!$K$6:$BD$190,44,0)</f>
        <v>35</v>
      </c>
      <c r="AT429" s="74">
        <f>VLOOKUP($B429,'[4]POB-2019'!$K$6:$BD$190,45,0)</f>
        <v>129</v>
      </c>
      <c r="AU429" s="12">
        <f>VLOOKUP($B429,'[3]POBLAC SIN ESSALUD CUADRO MANDO'!$G$3:$DY$188,123,0)</f>
        <v>9</v>
      </c>
    </row>
    <row r="430" spans="1:47" s="23" customFormat="1" ht="12">
      <c r="A430" s="58">
        <v>429</v>
      </c>
      <c r="B430" s="58">
        <v>5019</v>
      </c>
      <c r="C430" s="59" t="s">
        <v>1130</v>
      </c>
      <c r="D430" s="59" t="s">
        <v>1131</v>
      </c>
      <c r="E430" s="59" t="s">
        <v>759</v>
      </c>
      <c r="F430" s="59" t="s">
        <v>762</v>
      </c>
      <c r="G430" s="12" t="s">
        <v>283</v>
      </c>
      <c r="H430" s="14">
        <f t="shared" si="112"/>
        <v>5019</v>
      </c>
      <c r="I430" s="14">
        <f t="shared" si="107"/>
        <v>871</v>
      </c>
      <c r="J430" s="12">
        <f>VLOOKUP($B430,'[3]POBLAC SIN ESSALUD CUADRO MANDO'!$G$3:$DY$188,2,0)</f>
        <v>14</v>
      </c>
      <c r="K430" s="12">
        <f>VLOOKUP($B430,'[3]POBLAC SIN ESSALUD CUADRO MANDO'!$G$3:$DY$188,3,0)</f>
        <v>13</v>
      </c>
      <c r="L430" s="12">
        <f>VLOOKUP($B430,'[3]POBLAC SIN ESSALUD CUADRO MANDO'!$G$3:$DY$188,4,0)</f>
        <v>9</v>
      </c>
      <c r="M430" s="12">
        <f>VLOOKUP($B430,'[3]POBLAC SIN ESSALUD CUADRO MANDO'!$G$3:$DY$188,5,0)</f>
        <v>10</v>
      </c>
      <c r="N430" s="12">
        <f>VLOOKUP($B430,'[3]POBLAC SIN ESSALUD CUADRO MANDO'!$G$3:$DY$188,6,0)</f>
        <v>7</v>
      </c>
      <c r="O430" s="12">
        <f>VLOOKUP($B430,'[3]POBLAC SIN ESSALUD CUADRO MANDO'!$G$3:$DY$188,7,0)</f>
        <v>11</v>
      </c>
      <c r="P430" s="12">
        <f>VLOOKUP($B430,'[3]POBLAC SIN ESSALUD CUADRO MANDO'!$G$3:$DY$188,8,0)</f>
        <v>13</v>
      </c>
      <c r="Q430" s="12">
        <f>VLOOKUP($B430,'[3]POBLAC SIN ESSALUD CUADRO MANDO'!$G$3:$DY$188,9,0)</f>
        <v>16</v>
      </c>
      <c r="R430" s="12">
        <f>VLOOKUP($B430,'[3]POBLAC SIN ESSALUD CUADRO MANDO'!$G$3:$DY$188,10,0)</f>
        <v>14</v>
      </c>
      <c r="S430" s="12">
        <f>VLOOKUP($B430,'[3]POBLAC SIN ESSALUD CUADRO MANDO'!$G$3:$DY$188,11,0)</f>
        <v>13</v>
      </c>
      <c r="T430" s="12">
        <f>VLOOKUP($B430,'[3]POBLAC SIN ESSALUD CUADRO MANDO'!$G$3:$DY$188,12,0)</f>
        <v>9</v>
      </c>
      <c r="U430" s="12">
        <f>VLOOKUP($B430,'[3]POBLAC SIN ESSALUD CUADRO MANDO'!$G$3:$DY$188,13,0)</f>
        <v>9</v>
      </c>
      <c r="V430" s="12">
        <f>VLOOKUP($B430,'[3]POBLAC SIN ESSALUD CUADRO MANDO'!$G$3:$DY$188,14,0)</f>
        <v>16</v>
      </c>
      <c r="W430" s="12">
        <f>VLOOKUP($B430,'[3]POBLAC SIN ESSALUD CUADRO MANDO'!$G$3:$DY$188,15,0)</f>
        <v>16</v>
      </c>
      <c r="X430" s="12">
        <f>VLOOKUP($B430,'[3]POBLAC SIN ESSALUD CUADRO MANDO'!$G$3:$DY$188,16,0)</f>
        <v>16</v>
      </c>
      <c r="Y430" s="12">
        <f>VLOOKUP($B430,'[3]POBLAC SIN ESSALUD CUADRO MANDO'!$G$3:$DY$188,17,0)</f>
        <v>15</v>
      </c>
      <c r="Z430" s="12">
        <f>VLOOKUP($B430,'[3]POBLAC SIN ESSALUD CUADRO MANDO'!$G$3:$DY$188,18,0)</f>
        <v>16</v>
      </c>
      <c r="AA430" s="12">
        <f>VLOOKUP($B430,'[3]POBLAC SIN ESSALUD CUADRO MANDO'!$G$3:$DY$188,19,0)</f>
        <v>18</v>
      </c>
      <c r="AB430" s="12">
        <f>VLOOKUP($B430,'[3]POBLAC SIN ESSALUD CUADRO MANDO'!$G$3:$DY$188,20,0)</f>
        <v>11</v>
      </c>
      <c r="AC430" s="12">
        <f>VLOOKUP($B430,'[3]POBLAC SIN ESSALUD CUADRO MANDO'!$G$3:$DY$188,21,0)</f>
        <v>17</v>
      </c>
      <c r="AD430" s="12">
        <f>VLOOKUP($B430,'[3]POBLAC SIN ESSALUD CUADRO MANDO'!$G$3:$DY$188,110,0)</f>
        <v>63</v>
      </c>
      <c r="AE430" s="12">
        <f>VLOOKUP($B430,'[3]POBLAC SIN ESSALUD CUADRO MANDO'!$G$3:$DY$188,111,0)</f>
        <v>49</v>
      </c>
      <c r="AF430" s="12">
        <f>VLOOKUP($B430,'[3]POBLAC SIN ESSALUD CUADRO MANDO'!$G$3:$DY$188,112,0)</f>
        <v>49</v>
      </c>
      <c r="AG430" s="12">
        <f>VLOOKUP($B430,'[3]POBLAC SIN ESSALUD CUADRO MANDO'!$G$3:$DY$188,113,0)</f>
        <v>56</v>
      </c>
      <c r="AH430" s="12">
        <f>VLOOKUP($B430,'[3]POBLAC SIN ESSALUD CUADRO MANDO'!$G$3:$DY$188,114,0)</f>
        <v>61</v>
      </c>
      <c r="AI430" s="12">
        <f>VLOOKUP($B430,'[3]POBLAC SIN ESSALUD CUADRO MANDO'!$G$3:$DY$188,115,0)</f>
        <v>57</v>
      </c>
      <c r="AJ430" s="12">
        <f>VLOOKUP($B430,'[3]POBLAC SIN ESSALUD CUADRO MANDO'!$G$3:$DY$188,116,0)</f>
        <v>51</v>
      </c>
      <c r="AK430" s="12">
        <f>VLOOKUP($B430,'[3]POBLAC SIN ESSALUD CUADRO MANDO'!$G$3:$DY$188,117,0)</f>
        <v>55</v>
      </c>
      <c r="AL430" s="12">
        <f>VLOOKUP($B430,'[3]POBLAC SIN ESSALUD CUADRO MANDO'!$G$3:$DY$188,118,0)</f>
        <v>49</v>
      </c>
      <c r="AM430" s="12">
        <f>VLOOKUP($B430,'[3]POBLAC SIN ESSALUD CUADRO MANDO'!$G$3:$DY$188,119,0)</f>
        <v>32</v>
      </c>
      <c r="AN430" s="12">
        <f>VLOOKUP($B430,'[3]POBLAC SIN ESSALUD CUADRO MANDO'!$G$3:$DY$188,120,0)</f>
        <v>26</v>
      </c>
      <c r="AO430" s="12">
        <f>VLOOKUP($B430,'[3]POBLAC SIN ESSALUD CUADRO MANDO'!$G$3:$DY$188,121,0)</f>
        <v>27</v>
      </c>
      <c r="AP430" s="12">
        <f>VLOOKUP($B430,'[3]POBLAC SIN ESSALUD CUADRO MANDO'!$G$3:$DY$188,122,0)</f>
        <v>33</v>
      </c>
      <c r="AQ430" s="74">
        <f>VLOOKUP($B430,'[4]POB-2019'!$K$6:$BD$190,42,0)</f>
        <v>444</v>
      </c>
      <c r="AR430" s="74">
        <f>VLOOKUP($B430,'[4]POB-2019'!$K$6:$BD$190,43,0)</f>
        <v>34</v>
      </c>
      <c r="AS430" s="74">
        <f>VLOOKUP($B430,'[4]POB-2019'!$K$6:$BD$190,44,0)</f>
        <v>39</v>
      </c>
      <c r="AT430" s="74">
        <f>VLOOKUP($B430,'[4]POB-2019'!$K$6:$BD$190,45,0)</f>
        <v>171</v>
      </c>
      <c r="AU430" s="12">
        <f>VLOOKUP($B430,'[3]POBLAC SIN ESSALUD CUADRO MANDO'!$G$3:$DY$188,123,0)</f>
        <v>16</v>
      </c>
    </row>
    <row r="431" spans="1:47" s="23" customFormat="1" ht="12">
      <c r="A431" s="58">
        <v>430</v>
      </c>
      <c r="B431" s="58">
        <v>6959</v>
      </c>
      <c r="C431" s="59" t="s">
        <v>1130</v>
      </c>
      <c r="D431" s="59" t="s">
        <v>1131</v>
      </c>
      <c r="E431" s="59" t="s">
        <v>759</v>
      </c>
      <c r="F431" s="59" t="s">
        <v>763</v>
      </c>
      <c r="G431" s="12" t="s">
        <v>266</v>
      </c>
      <c r="H431" s="14">
        <f t="shared" si="112"/>
        <v>6959</v>
      </c>
      <c r="I431" s="14">
        <f t="shared" si="107"/>
        <v>504</v>
      </c>
      <c r="J431" s="12">
        <f>VLOOKUP($B431,'[3]POBLAC SIN ESSALUD CUADRO MANDO'!$G$3:$DY$188,2,0)</f>
        <v>8</v>
      </c>
      <c r="K431" s="12">
        <f>VLOOKUP($B431,'[3]POBLAC SIN ESSALUD CUADRO MANDO'!$G$3:$DY$188,3,0)</f>
        <v>8</v>
      </c>
      <c r="L431" s="12">
        <f>VLOOKUP($B431,'[3]POBLAC SIN ESSALUD CUADRO MANDO'!$G$3:$DY$188,4,0)</f>
        <v>7</v>
      </c>
      <c r="M431" s="12">
        <f>VLOOKUP($B431,'[3]POBLAC SIN ESSALUD CUADRO MANDO'!$G$3:$DY$188,5,0)</f>
        <v>8</v>
      </c>
      <c r="N431" s="12">
        <f>VLOOKUP($B431,'[3]POBLAC SIN ESSALUD CUADRO MANDO'!$G$3:$DY$188,6,0)</f>
        <v>7</v>
      </c>
      <c r="O431" s="12">
        <f>VLOOKUP($B431,'[3]POBLAC SIN ESSALUD CUADRO MANDO'!$G$3:$DY$188,7,0)</f>
        <v>8</v>
      </c>
      <c r="P431" s="12">
        <f>VLOOKUP($B431,'[3]POBLAC SIN ESSALUD CUADRO MANDO'!$G$3:$DY$188,8,0)</f>
        <v>7</v>
      </c>
      <c r="Q431" s="12">
        <f>VLOOKUP($B431,'[3]POBLAC SIN ESSALUD CUADRO MANDO'!$G$3:$DY$188,9,0)</f>
        <v>7</v>
      </c>
      <c r="R431" s="12">
        <f>VLOOKUP($B431,'[3]POBLAC SIN ESSALUD CUADRO MANDO'!$G$3:$DY$188,10,0)</f>
        <v>8</v>
      </c>
      <c r="S431" s="12">
        <f>VLOOKUP($B431,'[3]POBLAC SIN ESSALUD CUADRO MANDO'!$G$3:$DY$188,11,0)</f>
        <v>9</v>
      </c>
      <c r="T431" s="12">
        <f>VLOOKUP($B431,'[3]POBLAC SIN ESSALUD CUADRO MANDO'!$G$3:$DY$188,12,0)</f>
        <v>9</v>
      </c>
      <c r="U431" s="12">
        <f>VLOOKUP($B431,'[3]POBLAC SIN ESSALUD CUADRO MANDO'!$G$3:$DY$188,13,0)</f>
        <v>8</v>
      </c>
      <c r="V431" s="12">
        <f>VLOOKUP($B431,'[3]POBLAC SIN ESSALUD CUADRO MANDO'!$G$3:$DY$188,14,0)</f>
        <v>8</v>
      </c>
      <c r="W431" s="12">
        <f>VLOOKUP($B431,'[3]POBLAC SIN ESSALUD CUADRO MANDO'!$G$3:$DY$188,15,0)</f>
        <v>11</v>
      </c>
      <c r="X431" s="12">
        <f>VLOOKUP($B431,'[3]POBLAC SIN ESSALUD CUADRO MANDO'!$G$3:$DY$188,16,0)</f>
        <v>13</v>
      </c>
      <c r="Y431" s="12">
        <f>VLOOKUP($B431,'[3]POBLAC SIN ESSALUD CUADRO MANDO'!$G$3:$DY$188,17,0)</f>
        <v>9</v>
      </c>
      <c r="Z431" s="12">
        <f>VLOOKUP($B431,'[3]POBLAC SIN ESSALUD CUADRO MANDO'!$G$3:$DY$188,18,0)</f>
        <v>9</v>
      </c>
      <c r="AA431" s="12">
        <f>VLOOKUP($B431,'[3]POBLAC SIN ESSALUD CUADRO MANDO'!$G$3:$DY$188,19,0)</f>
        <v>10</v>
      </c>
      <c r="AB431" s="12">
        <f>VLOOKUP($B431,'[3]POBLAC SIN ESSALUD CUADRO MANDO'!$G$3:$DY$188,20,0)</f>
        <v>8</v>
      </c>
      <c r="AC431" s="12">
        <f>VLOOKUP($B431,'[3]POBLAC SIN ESSALUD CUADRO MANDO'!$G$3:$DY$188,21,0)</f>
        <v>10</v>
      </c>
      <c r="AD431" s="12">
        <f>VLOOKUP($B431,'[3]POBLAC SIN ESSALUD CUADRO MANDO'!$G$3:$DY$188,110,0)</f>
        <v>45</v>
      </c>
      <c r="AE431" s="12">
        <f>VLOOKUP($B431,'[3]POBLAC SIN ESSALUD CUADRO MANDO'!$G$3:$DY$188,111,0)</f>
        <v>35</v>
      </c>
      <c r="AF431" s="12">
        <f>VLOOKUP($B431,'[3]POBLAC SIN ESSALUD CUADRO MANDO'!$G$3:$DY$188,112,0)</f>
        <v>33</v>
      </c>
      <c r="AG431" s="12">
        <f>VLOOKUP($B431,'[3]POBLAC SIN ESSALUD CUADRO MANDO'!$G$3:$DY$188,113,0)</f>
        <v>36</v>
      </c>
      <c r="AH431" s="12">
        <f>VLOOKUP($B431,'[3]POBLAC SIN ESSALUD CUADRO MANDO'!$G$3:$DY$188,114,0)</f>
        <v>38</v>
      </c>
      <c r="AI431" s="12">
        <f>VLOOKUP($B431,'[3]POBLAC SIN ESSALUD CUADRO MANDO'!$G$3:$DY$188,115,0)</f>
        <v>35</v>
      </c>
      <c r="AJ431" s="12">
        <f>VLOOKUP($B431,'[3]POBLAC SIN ESSALUD CUADRO MANDO'!$G$3:$DY$188,116,0)</f>
        <v>26</v>
      </c>
      <c r="AK431" s="12">
        <f>VLOOKUP($B431,'[3]POBLAC SIN ESSALUD CUADRO MANDO'!$G$3:$DY$188,117,0)</f>
        <v>22</v>
      </c>
      <c r="AL431" s="12">
        <f>VLOOKUP($B431,'[3]POBLAC SIN ESSALUD CUADRO MANDO'!$G$3:$DY$188,118,0)</f>
        <v>14</v>
      </c>
      <c r="AM431" s="12">
        <f>VLOOKUP($B431,'[3]POBLAC SIN ESSALUD CUADRO MANDO'!$G$3:$DY$188,119,0)</f>
        <v>14</v>
      </c>
      <c r="AN431" s="12">
        <f>VLOOKUP($B431,'[3]POBLAC SIN ESSALUD CUADRO MANDO'!$G$3:$DY$188,120,0)</f>
        <v>13</v>
      </c>
      <c r="AO431" s="12">
        <f>VLOOKUP($B431,'[3]POBLAC SIN ESSALUD CUADRO MANDO'!$G$3:$DY$188,121,0)</f>
        <v>10</v>
      </c>
      <c r="AP431" s="12">
        <f>VLOOKUP($B431,'[3]POBLAC SIN ESSALUD CUADRO MANDO'!$G$3:$DY$188,122,0)</f>
        <v>11</v>
      </c>
      <c r="AQ431" s="74">
        <f>VLOOKUP($B431,'[4]POB-2019'!$K$6:$BD$190,42,0)</f>
        <v>257</v>
      </c>
      <c r="AR431" s="74">
        <f>VLOOKUP($B431,'[4]POB-2019'!$K$6:$BD$190,43,0)</f>
        <v>25</v>
      </c>
      <c r="AS431" s="74">
        <f>VLOOKUP($B431,'[4]POB-2019'!$K$6:$BD$190,44,0)</f>
        <v>23</v>
      </c>
      <c r="AT431" s="74">
        <f>VLOOKUP($B431,'[4]POB-2019'!$K$6:$BD$190,45,0)</f>
        <v>113</v>
      </c>
      <c r="AU431" s="12">
        <f>VLOOKUP($B431,'[3]POBLAC SIN ESSALUD CUADRO MANDO'!$G$3:$DY$188,123,0)</f>
        <v>8</v>
      </c>
    </row>
    <row r="432" spans="1:47" s="23" customFormat="1" ht="12">
      <c r="A432" s="58">
        <v>431</v>
      </c>
      <c r="B432" s="58">
        <v>4976</v>
      </c>
      <c r="C432" s="59" t="s">
        <v>1130</v>
      </c>
      <c r="D432" s="59" t="s">
        <v>1131</v>
      </c>
      <c r="E432" s="59" t="s">
        <v>759</v>
      </c>
      <c r="F432" s="59" t="s">
        <v>764</v>
      </c>
      <c r="G432" s="12" t="s">
        <v>266</v>
      </c>
      <c r="H432" s="14">
        <f t="shared" si="112"/>
        <v>4976</v>
      </c>
      <c r="I432" s="14">
        <f t="shared" si="107"/>
        <v>213</v>
      </c>
      <c r="J432" s="12">
        <f>VLOOKUP($B432,'[3]POBLAC SIN ESSALUD CUADRO MANDO'!$G$3:$DY$188,2,0)</f>
        <v>1</v>
      </c>
      <c r="K432" s="12">
        <f>VLOOKUP($B432,'[3]POBLAC SIN ESSALUD CUADRO MANDO'!$G$3:$DY$188,3,0)</f>
        <v>2</v>
      </c>
      <c r="L432" s="12">
        <f>VLOOKUP($B432,'[3]POBLAC SIN ESSALUD CUADRO MANDO'!$G$3:$DY$188,4,0)</f>
        <v>2</v>
      </c>
      <c r="M432" s="12">
        <f>VLOOKUP($B432,'[3]POBLAC SIN ESSALUD CUADRO MANDO'!$G$3:$DY$188,5,0)</f>
        <v>3</v>
      </c>
      <c r="N432" s="12">
        <f>VLOOKUP($B432,'[3]POBLAC SIN ESSALUD CUADRO MANDO'!$G$3:$DY$188,6,0)</f>
        <v>2</v>
      </c>
      <c r="O432" s="12">
        <f>VLOOKUP($B432,'[3]POBLAC SIN ESSALUD CUADRO MANDO'!$G$3:$DY$188,7,0)</f>
        <v>4</v>
      </c>
      <c r="P432" s="12">
        <f>VLOOKUP($B432,'[3]POBLAC SIN ESSALUD CUADRO MANDO'!$G$3:$DY$188,8,0)</f>
        <v>3</v>
      </c>
      <c r="Q432" s="12">
        <f>VLOOKUP($B432,'[3]POBLAC SIN ESSALUD CUADRO MANDO'!$G$3:$DY$188,9,0)</f>
        <v>4</v>
      </c>
      <c r="R432" s="12">
        <f>VLOOKUP($B432,'[3]POBLAC SIN ESSALUD CUADRO MANDO'!$G$3:$DY$188,10,0)</f>
        <v>4</v>
      </c>
      <c r="S432" s="12">
        <f>VLOOKUP($B432,'[3]POBLAC SIN ESSALUD CUADRO MANDO'!$G$3:$DY$188,11,0)</f>
        <v>4</v>
      </c>
      <c r="T432" s="12">
        <f>VLOOKUP($B432,'[3]POBLAC SIN ESSALUD CUADRO MANDO'!$G$3:$DY$188,12,0)</f>
        <v>5</v>
      </c>
      <c r="U432" s="12">
        <f>VLOOKUP($B432,'[3]POBLAC SIN ESSALUD CUADRO MANDO'!$G$3:$DY$188,13,0)</f>
        <v>4</v>
      </c>
      <c r="V432" s="12">
        <f>VLOOKUP($B432,'[3]POBLAC SIN ESSALUD CUADRO MANDO'!$G$3:$DY$188,14,0)</f>
        <v>5</v>
      </c>
      <c r="W432" s="12">
        <f>VLOOKUP($B432,'[3]POBLAC SIN ESSALUD CUADRO MANDO'!$G$3:$DY$188,15,0)</f>
        <v>5</v>
      </c>
      <c r="X432" s="12">
        <f>VLOOKUP($B432,'[3]POBLAC SIN ESSALUD CUADRO MANDO'!$G$3:$DY$188,16,0)</f>
        <v>4</v>
      </c>
      <c r="Y432" s="12">
        <f>VLOOKUP($B432,'[3]POBLAC SIN ESSALUD CUADRO MANDO'!$G$3:$DY$188,17,0)</f>
        <v>5</v>
      </c>
      <c r="Z432" s="12">
        <f>VLOOKUP($B432,'[3]POBLAC SIN ESSALUD CUADRO MANDO'!$G$3:$DY$188,18,0)</f>
        <v>5</v>
      </c>
      <c r="AA432" s="12">
        <f>VLOOKUP($B432,'[3]POBLAC SIN ESSALUD CUADRO MANDO'!$G$3:$DY$188,19,0)</f>
        <v>5</v>
      </c>
      <c r="AB432" s="12">
        <f>VLOOKUP($B432,'[3]POBLAC SIN ESSALUD CUADRO MANDO'!$G$3:$DY$188,20,0)</f>
        <v>5</v>
      </c>
      <c r="AC432" s="12">
        <f>VLOOKUP($B432,'[3]POBLAC SIN ESSALUD CUADRO MANDO'!$G$3:$DY$188,21,0)</f>
        <v>5</v>
      </c>
      <c r="AD432" s="12">
        <f>VLOOKUP($B432,'[3]POBLAC SIN ESSALUD CUADRO MANDO'!$G$3:$DY$188,110,0)</f>
        <v>20</v>
      </c>
      <c r="AE432" s="12">
        <f>VLOOKUP($B432,'[3]POBLAC SIN ESSALUD CUADRO MANDO'!$G$3:$DY$188,111,0)</f>
        <v>15</v>
      </c>
      <c r="AF432" s="12">
        <f>VLOOKUP($B432,'[3]POBLAC SIN ESSALUD CUADRO MANDO'!$G$3:$DY$188,112,0)</f>
        <v>14</v>
      </c>
      <c r="AG432" s="12">
        <f>VLOOKUP($B432,'[3]POBLAC SIN ESSALUD CUADRO MANDO'!$G$3:$DY$188,113,0)</f>
        <v>15</v>
      </c>
      <c r="AH432" s="12">
        <f>VLOOKUP($B432,'[3]POBLAC SIN ESSALUD CUADRO MANDO'!$G$3:$DY$188,114,0)</f>
        <v>13</v>
      </c>
      <c r="AI432" s="12">
        <f>VLOOKUP($B432,'[3]POBLAC SIN ESSALUD CUADRO MANDO'!$G$3:$DY$188,115,0)</f>
        <v>11</v>
      </c>
      <c r="AJ432" s="12">
        <f>VLOOKUP($B432,'[3]POBLAC SIN ESSALUD CUADRO MANDO'!$G$3:$DY$188,116,0)</f>
        <v>11</v>
      </c>
      <c r="AK432" s="12">
        <f>VLOOKUP($B432,'[3]POBLAC SIN ESSALUD CUADRO MANDO'!$G$3:$DY$188,117,0)</f>
        <v>10</v>
      </c>
      <c r="AL432" s="12">
        <f>VLOOKUP($B432,'[3]POBLAC SIN ESSALUD CUADRO MANDO'!$G$3:$DY$188,118,0)</f>
        <v>7</v>
      </c>
      <c r="AM432" s="12">
        <f>VLOOKUP($B432,'[3]POBLAC SIN ESSALUD CUADRO MANDO'!$G$3:$DY$188,119,0)</f>
        <v>5</v>
      </c>
      <c r="AN432" s="12">
        <f>VLOOKUP($B432,'[3]POBLAC SIN ESSALUD CUADRO MANDO'!$G$3:$DY$188,120,0)</f>
        <v>5</v>
      </c>
      <c r="AO432" s="12">
        <f>VLOOKUP($B432,'[3]POBLAC SIN ESSALUD CUADRO MANDO'!$G$3:$DY$188,121,0)</f>
        <v>5</v>
      </c>
      <c r="AP432" s="12">
        <f>VLOOKUP($B432,'[3]POBLAC SIN ESSALUD CUADRO MANDO'!$G$3:$DY$188,122,0)</f>
        <v>5</v>
      </c>
      <c r="AQ432" s="74">
        <f>VLOOKUP($B432,'[4]POB-2019'!$K$6:$BD$190,42,0)</f>
        <v>109</v>
      </c>
      <c r="AR432" s="74">
        <f>VLOOKUP($B432,'[4]POB-2019'!$K$6:$BD$190,43,0)</f>
        <v>12</v>
      </c>
      <c r="AS432" s="74">
        <f>VLOOKUP($B432,'[4]POB-2019'!$K$6:$BD$190,44,0)</f>
        <v>13</v>
      </c>
      <c r="AT432" s="74">
        <f>VLOOKUP($B432,'[4]POB-2019'!$K$6:$BD$190,45,0)</f>
        <v>45</v>
      </c>
      <c r="AU432" s="12">
        <f>VLOOKUP($B432,'[3]POBLAC SIN ESSALUD CUADRO MANDO'!$G$3:$DY$188,123,0)</f>
        <v>1</v>
      </c>
    </row>
    <row r="433" spans="1:47" s="23" customFormat="1" ht="12">
      <c r="A433" s="58">
        <v>432</v>
      </c>
      <c r="B433" s="58">
        <v>4972</v>
      </c>
      <c r="C433" s="59" t="s">
        <v>1130</v>
      </c>
      <c r="D433" s="59" t="s">
        <v>1131</v>
      </c>
      <c r="E433" s="59" t="s">
        <v>759</v>
      </c>
      <c r="F433" s="59" t="s">
        <v>765</v>
      </c>
      <c r="G433" s="12" t="s">
        <v>266</v>
      </c>
      <c r="H433" s="14">
        <f t="shared" si="112"/>
        <v>4972</v>
      </c>
      <c r="I433" s="14">
        <f t="shared" si="107"/>
        <v>871</v>
      </c>
      <c r="J433" s="12">
        <f>VLOOKUP($B433,'[3]POBLAC SIN ESSALUD CUADRO MANDO'!$G$3:$DY$188,2,0)</f>
        <v>8</v>
      </c>
      <c r="K433" s="12">
        <f>VLOOKUP($B433,'[3]POBLAC SIN ESSALUD CUADRO MANDO'!$G$3:$DY$188,3,0)</f>
        <v>10</v>
      </c>
      <c r="L433" s="12">
        <f>VLOOKUP($B433,'[3]POBLAC SIN ESSALUD CUADRO MANDO'!$G$3:$DY$188,4,0)</f>
        <v>13</v>
      </c>
      <c r="M433" s="12">
        <f>VLOOKUP($B433,'[3]POBLAC SIN ESSALUD CUADRO MANDO'!$G$3:$DY$188,5,0)</f>
        <v>13</v>
      </c>
      <c r="N433" s="12">
        <f>VLOOKUP($B433,'[3]POBLAC SIN ESSALUD CUADRO MANDO'!$G$3:$DY$188,6,0)</f>
        <v>14</v>
      </c>
      <c r="O433" s="12">
        <f>VLOOKUP($B433,'[3]POBLAC SIN ESSALUD CUADRO MANDO'!$G$3:$DY$188,7,0)</f>
        <v>14</v>
      </c>
      <c r="P433" s="12">
        <f>VLOOKUP($B433,'[3]POBLAC SIN ESSALUD CUADRO MANDO'!$G$3:$DY$188,8,0)</f>
        <v>12</v>
      </c>
      <c r="Q433" s="12">
        <f>VLOOKUP($B433,'[3]POBLAC SIN ESSALUD CUADRO MANDO'!$G$3:$DY$188,9,0)</f>
        <v>13</v>
      </c>
      <c r="R433" s="12">
        <f>VLOOKUP($B433,'[3]POBLAC SIN ESSALUD CUADRO MANDO'!$G$3:$DY$188,10,0)</f>
        <v>15</v>
      </c>
      <c r="S433" s="12">
        <f>VLOOKUP($B433,'[3]POBLAC SIN ESSALUD CUADRO MANDO'!$G$3:$DY$188,11,0)</f>
        <v>15</v>
      </c>
      <c r="T433" s="12">
        <f>VLOOKUP($B433,'[3]POBLAC SIN ESSALUD CUADRO MANDO'!$G$3:$DY$188,12,0)</f>
        <v>15</v>
      </c>
      <c r="U433" s="12">
        <f>VLOOKUP($B433,'[3]POBLAC SIN ESSALUD CUADRO MANDO'!$G$3:$DY$188,13,0)</f>
        <v>13</v>
      </c>
      <c r="V433" s="12">
        <f>VLOOKUP($B433,'[3]POBLAC SIN ESSALUD CUADRO MANDO'!$G$3:$DY$188,14,0)</f>
        <v>14</v>
      </c>
      <c r="W433" s="12">
        <f>VLOOKUP($B433,'[3]POBLAC SIN ESSALUD CUADRO MANDO'!$G$3:$DY$188,15,0)</f>
        <v>19</v>
      </c>
      <c r="X433" s="12">
        <f>VLOOKUP($B433,'[3]POBLAC SIN ESSALUD CUADRO MANDO'!$G$3:$DY$188,16,0)</f>
        <v>22</v>
      </c>
      <c r="Y433" s="12">
        <f>VLOOKUP($B433,'[3]POBLAC SIN ESSALUD CUADRO MANDO'!$G$3:$DY$188,17,0)</f>
        <v>16</v>
      </c>
      <c r="Z433" s="12">
        <f>VLOOKUP($B433,'[3]POBLAC SIN ESSALUD CUADRO MANDO'!$G$3:$DY$188,18,0)</f>
        <v>15</v>
      </c>
      <c r="AA433" s="12">
        <f>VLOOKUP($B433,'[3]POBLAC SIN ESSALUD CUADRO MANDO'!$G$3:$DY$188,19,0)</f>
        <v>17</v>
      </c>
      <c r="AB433" s="12">
        <f>VLOOKUP($B433,'[3]POBLAC SIN ESSALUD CUADRO MANDO'!$G$3:$DY$188,20,0)</f>
        <v>15</v>
      </c>
      <c r="AC433" s="12">
        <f>VLOOKUP($B433,'[3]POBLAC SIN ESSALUD CUADRO MANDO'!$G$3:$DY$188,21,0)</f>
        <v>18</v>
      </c>
      <c r="AD433" s="12">
        <f>VLOOKUP($B433,'[3]POBLAC SIN ESSALUD CUADRO MANDO'!$G$3:$DY$188,110,0)</f>
        <v>79</v>
      </c>
      <c r="AE433" s="12">
        <f>VLOOKUP($B433,'[3]POBLAC SIN ESSALUD CUADRO MANDO'!$G$3:$DY$188,111,0)</f>
        <v>61</v>
      </c>
      <c r="AF433" s="12">
        <f>VLOOKUP($B433,'[3]POBLAC SIN ESSALUD CUADRO MANDO'!$G$3:$DY$188,112,0)</f>
        <v>59</v>
      </c>
      <c r="AG433" s="12">
        <f>VLOOKUP($B433,'[3]POBLAC SIN ESSALUD CUADRO MANDO'!$G$3:$DY$188,113,0)</f>
        <v>61</v>
      </c>
      <c r="AH433" s="12">
        <f>VLOOKUP($B433,'[3]POBLAC SIN ESSALUD CUADRO MANDO'!$G$3:$DY$188,114,0)</f>
        <v>65</v>
      </c>
      <c r="AI433" s="12">
        <f>VLOOKUP($B433,'[3]POBLAC SIN ESSALUD CUADRO MANDO'!$G$3:$DY$188,115,0)</f>
        <v>60</v>
      </c>
      <c r="AJ433" s="12">
        <f>VLOOKUP($B433,'[3]POBLAC SIN ESSALUD CUADRO MANDO'!$G$3:$DY$188,116,0)</f>
        <v>46</v>
      </c>
      <c r="AK433" s="12">
        <f>VLOOKUP($B433,'[3]POBLAC SIN ESSALUD CUADRO MANDO'!$G$3:$DY$188,117,0)</f>
        <v>36</v>
      </c>
      <c r="AL433" s="12">
        <f>VLOOKUP($B433,'[3]POBLAC SIN ESSALUD CUADRO MANDO'!$G$3:$DY$188,118,0)</f>
        <v>24</v>
      </c>
      <c r="AM433" s="12">
        <f>VLOOKUP($B433,'[3]POBLAC SIN ESSALUD CUADRO MANDO'!$G$3:$DY$188,119,0)</f>
        <v>25</v>
      </c>
      <c r="AN433" s="12">
        <f>VLOOKUP($B433,'[3]POBLAC SIN ESSALUD CUADRO MANDO'!$G$3:$DY$188,120,0)</f>
        <v>25</v>
      </c>
      <c r="AO433" s="12">
        <f>VLOOKUP($B433,'[3]POBLAC SIN ESSALUD CUADRO MANDO'!$G$3:$DY$188,121,0)</f>
        <v>19</v>
      </c>
      <c r="AP433" s="12">
        <f>VLOOKUP($B433,'[3]POBLAC SIN ESSALUD CUADRO MANDO'!$G$3:$DY$188,122,0)</f>
        <v>20</v>
      </c>
      <c r="AQ433" s="74">
        <f>VLOOKUP($B433,'[4]POB-2019'!$K$6:$BD$190,42,0)</f>
        <v>444</v>
      </c>
      <c r="AR433" s="74">
        <f>VLOOKUP($B433,'[4]POB-2019'!$K$6:$BD$190,43,0)</f>
        <v>42</v>
      </c>
      <c r="AS433" s="74">
        <f>VLOOKUP($B433,'[4]POB-2019'!$K$6:$BD$190,44,0)</f>
        <v>41</v>
      </c>
      <c r="AT433" s="74">
        <f>VLOOKUP($B433,'[4]POB-2019'!$K$6:$BD$190,45,0)</f>
        <v>196</v>
      </c>
      <c r="AU433" s="12">
        <f>VLOOKUP($B433,'[3]POBLAC SIN ESSALUD CUADRO MANDO'!$G$3:$DY$188,123,0)</f>
        <v>8</v>
      </c>
    </row>
    <row r="434" spans="1:47" s="23" customFormat="1" ht="12">
      <c r="A434" s="58">
        <v>433</v>
      </c>
      <c r="B434" s="58">
        <v>5017</v>
      </c>
      <c r="C434" s="59" t="s">
        <v>1130</v>
      </c>
      <c r="D434" s="59" t="s">
        <v>1131</v>
      </c>
      <c r="E434" s="59" t="s">
        <v>759</v>
      </c>
      <c r="F434" s="59" t="s">
        <v>766</v>
      </c>
      <c r="G434" s="12" t="s">
        <v>266</v>
      </c>
      <c r="H434" s="14">
        <f t="shared" si="112"/>
        <v>5017</v>
      </c>
      <c r="I434" s="14">
        <f t="shared" si="107"/>
        <v>502</v>
      </c>
      <c r="J434" s="12">
        <f>VLOOKUP($B434,'[3]POBLAC SIN ESSALUD CUADRO MANDO'!$G$3:$DY$188,2,0)</f>
        <v>4</v>
      </c>
      <c r="K434" s="12">
        <f>VLOOKUP($B434,'[3]POBLAC SIN ESSALUD CUADRO MANDO'!$G$3:$DY$188,3,0)</f>
        <v>5</v>
      </c>
      <c r="L434" s="12">
        <f>VLOOKUP($B434,'[3]POBLAC SIN ESSALUD CUADRO MANDO'!$G$3:$DY$188,4,0)</f>
        <v>8</v>
      </c>
      <c r="M434" s="12">
        <f>VLOOKUP($B434,'[3]POBLAC SIN ESSALUD CUADRO MANDO'!$G$3:$DY$188,5,0)</f>
        <v>6</v>
      </c>
      <c r="N434" s="12">
        <f>VLOOKUP($B434,'[3]POBLAC SIN ESSALUD CUADRO MANDO'!$G$3:$DY$188,6,0)</f>
        <v>3</v>
      </c>
      <c r="O434" s="12">
        <f>VLOOKUP($B434,'[3]POBLAC SIN ESSALUD CUADRO MANDO'!$G$3:$DY$188,7,0)</f>
        <v>7</v>
      </c>
      <c r="P434" s="12">
        <f>VLOOKUP($B434,'[3]POBLAC SIN ESSALUD CUADRO MANDO'!$G$3:$DY$188,8,0)</f>
        <v>7</v>
      </c>
      <c r="Q434" s="12">
        <f>VLOOKUP($B434,'[3]POBLAC SIN ESSALUD CUADRO MANDO'!$G$3:$DY$188,9,0)</f>
        <v>10</v>
      </c>
      <c r="R434" s="12">
        <f>VLOOKUP($B434,'[3]POBLAC SIN ESSALUD CUADRO MANDO'!$G$3:$DY$188,10,0)</f>
        <v>8</v>
      </c>
      <c r="S434" s="12">
        <f>VLOOKUP($B434,'[3]POBLAC SIN ESSALUD CUADRO MANDO'!$G$3:$DY$188,11,0)</f>
        <v>7</v>
      </c>
      <c r="T434" s="12">
        <f>VLOOKUP($B434,'[3]POBLAC SIN ESSALUD CUADRO MANDO'!$G$3:$DY$188,12,0)</f>
        <v>5</v>
      </c>
      <c r="U434" s="12">
        <f>VLOOKUP($B434,'[3]POBLAC SIN ESSALUD CUADRO MANDO'!$G$3:$DY$188,13,0)</f>
        <v>5</v>
      </c>
      <c r="V434" s="12">
        <f>VLOOKUP($B434,'[3]POBLAC SIN ESSALUD CUADRO MANDO'!$G$3:$DY$188,14,0)</f>
        <v>9</v>
      </c>
      <c r="W434" s="12">
        <f>VLOOKUP($B434,'[3]POBLAC SIN ESSALUD CUADRO MANDO'!$G$3:$DY$188,15,0)</f>
        <v>9</v>
      </c>
      <c r="X434" s="12">
        <f>VLOOKUP($B434,'[3]POBLAC SIN ESSALUD CUADRO MANDO'!$G$3:$DY$188,16,0)</f>
        <v>9</v>
      </c>
      <c r="Y434" s="12">
        <f>VLOOKUP($B434,'[3]POBLAC SIN ESSALUD CUADRO MANDO'!$G$3:$DY$188,17,0)</f>
        <v>8</v>
      </c>
      <c r="Z434" s="12">
        <f>VLOOKUP($B434,'[3]POBLAC SIN ESSALUD CUADRO MANDO'!$G$3:$DY$188,18,0)</f>
        <v>8</v>
      </c>
      <c r="AA434" s="12">
        <f>VLOOKUP($B434,'[3]POBLAC SIN ESSALUD CUADRO MANDO'!$G$3:$DY$188,19,0)</f>
        <v>9</v>
      </c>
      <c r="AB434" s="12">
        <f>VLOOKUP($B434,'[3]POBLAC SIN ESSALUD CUADRO MANDO'!$G$3:$DY$188,20,0)</f>
        <v>6</v>
      </c>
      <c r="AC434" s="12">
        <f>VLOOKUP($B434,'[3]POBLAC SIN ESSALUD CUADRO MANDO'!$G$3:$DY$188,21,0)</f>
        <v>9</v>
      </c>
      <c r="AD434" s="12">
        <f>VLOOKUP($B434,'[3]POBLAC SIN ESSALUD CUADRO MANDO'!$G$3:$DY$188,110,0)</f>
        <v>43</v>
      </c>
      <c r="AE434" s="12">
        <f>VLOOKUP($B434,'[3]POBLAC SIN ESSALUD CUADRO MANDO'!$G$3:$DY$188,111,0)</f>
        <v>38</v>
      </c>
      <c r="AF434" s="12">
        <f>VLOOKUP($B434,'[3]POBLAC SIN ESSALUD CUADRO MANDO'!$G$3:$DY$188,112,0)</f>
        <v>30</v>
      </c>
      <c r="AG434" s="12">
        <f>VLOOKUP($B434,'[3]POBLAC SIN ESSALUD CUADRO MANDO'!$G$3:$DY$188,113,0)</f>
        <v>32</v>
      </c>
      <c r="AH434" s="12">
        <f>VLOOKUP($B434,'[3]POBLAC SIN ESSALUD CUADRO MANDO'!$G$3:$DY$188,114,0)</f>
        <v>36</v>
      </c>
      <c r="AI434" s="12">
        <f>VLOOKUP($B434,'[3]POBLAC SIN ESSALUD CUADRO MANDO'!$G$3:$DY$188,115,0)</f>
        <v>33</v>
      </c>
      <c r="AJ434" s="12">
        <f>VLOOKUP($B434,'[3]POBLAC SIN ESSALUD CUADRO MANDO'!$G$3:$DY$188,116,0)</f>
        <v>28</v>
      </c>
      <c r="AK434" s="12">
        <f>VLOOKUP($B434,'[3]POBLAC SIN ESSALUD CUADRO MANDO'!$G$3:$DY$188,117,0)</f>
        <v>29</v>
      </c>
      <c r="AL434" s="12">
        <f>VLOOKUP($B434,'[3]POBLAC SIN ESSALUD CUADRO MANDO'!$G$3:$DY$188,118,0)</f>
        <v>27</v>
      </c>
      <c r="AM434" s="12">
        <f>VLOOKUP($B434,'[3]POBLAC SIN ESSALUD CUADRO MANDO'!$G$3:$DY$188,119,0)</f>
        <v>19</v>
      </c>
      <c r="AN434" s="12">
        <f>VLOOKUP($B434,'[3]POBLAC SIN ESSALUD CUADRO MANDO'!$G$3:$DY$188,120,0)</f>
        <v>13</v>
      </c>
      <c r="AO434" s="12">
        <f>VLOOKUP($B434,'[3]POBLAC SIN ESSALUD CUADRO MANDO'!$G$3:$DY$188,121,0)</f>
        <v>16</v>
      </c>
      <c r="AP434" s="12">
        <f>VLOOKUP($B434,'[3]POBLAC SIN ESSALUD CUADRO MANDO'!$G$3:$DY$188,122,0)</f>
        <v>16</v>
      </c>
      <c r="AQ434" s="74">
        <f>VLOOKUP($B434,'[4]POB-2019'!$K$6:$BD$190,42,0)</f>
        <v>256</v>
      </c>
      <c r="AR434" s="74">
        <f>VLOOKUP($B434,'[4]POB-2019'!$K$6:$BD$190,43,0)</f>
        <v>19</v>
      </c>
      <c r="AS434" s="74">
        <f>VLOOKUP($B434,'[4]POB-2019'!$K$6:$BD$190,44,0)</f>
        <v>20</v>
      </c>
      <c r="AT434" s="74">
        <f>VLOOKUP($B434,'[4]POB-2019'!$K$6:$BD$190,45,0)</f>
        <v>108</v>
      </c>
      <c r="AU434" s="12">
        <f>VLOOKUP($B434,'[3]POBLAC SIN ESSALUD CUADRO MANDO'!$G$3:$DY$188,123,0)</f>
        <v>4</v>
      </c>
    </row>
    <row r="435" spans="1:47" s="23" customFormat="1" ht="12">
      <c r="A435" s="58">
        <v>434</v>
      </c>
      <c r="B435" s="58">
        <v>7698</v>
      </c>
      <c r="C435" s="59" t="s">
        <v>1130</v>
      </c>
      <c r="D435" s="59" t="s">
        <v>1131</v>
      </c>
      <c r="E435" s="59" t="s">
        <v>759</v>
      </c>
      <c r="F435" s="59" t="s">
        <v>767</v>
      </c>
      <c r="G435" s="12" t="s">
        <v>266</v>
      </c>
      <c r="H435" s="14">
        <f t="shared" si="112"/>
        <v>7698</v>
      </c>
      <c r="I435" s="14">
        <f t="shared" si="107"/>
        <v>761</v>
      </c>
      <c r="J435" s="12">
        <f>VLOOKUP($B435,'[3]POBLAC SIN ESSALUD CUADRO MANDO'!$G$3:$DY$188,2,0)</f>
        <v>13</v>
      </c>
      <c r="K435" s="12">
        <f>VLOOKUP($B435,'[3]POBLAC SIN ESSALUD CUADRO MANDO'!$G$3:$DY$188,3,0)</f>
        <v>12</v>
      </c>
      <c r="L435" s="12">
        <f>VLOOKUP($B435,'[3]POBLAC SIN ESSALUD CUADRO MANDO'!$G$3:$DY$188,4,0)</f>
        <v>10</v>
      </c>
      <c r="M435" s="12">
        <f>VLOOKUP($B435,'[3]POBLAC SIN ESSALUD CUADRO MANDO'!$G$3:$DY$188,5,0)</f>
        <v>11</v>
      </c>
      <c r="N435" s="12">
        <f>VLOOKUP($B435,'[3]POBLAC SIN ESSALUD CUADRO MANDO'!$G$3:$DY$188,6,0)</f>
        <v>12</v>
      </c>
      <c r="O435" s="12">
        <f>VLOOKUP($B435,'[3]POBLAC SIN ESSALUD CUADRO MANDO'!$G$3:$DY$188,7,0)</f>
        <v>12</v>
      </c>
      <c r="P435" s="12">
        <f>VLOOKUP($B435,'[3]POBLAC SIN ESSALUD CUADRO MANDO'!$G$3:$DY$188,8,0)</f>
        <v>11</v>
      </c>
      <c r="Q435" s="12">
        <f>VLOOKUP($B435,'[3]POBLAC SIN ESSALUD CUADRO MANDO'!$G$3:$DY$188,9,0)</f>
        <v>11</v>
      </c>
      <c r="R435" s="12">
        <f>VLOOKUP($B435,'[3]POBLAC SIN ESSALUD CUADRO MANDO'!$G$3:$DY$188,10,0)</f>
        <v>13</v>
      </c>
      <c r="S435" s="12">
        <f>VLOOKUP($B435,'[3]POBLAC SIN ESSALUD CUADRO MANDO'!$G$3:$DY$188,11,0)</f>
        <v>13</v>
      </c>
      <c r="T435" s="12">
        <f>VLOOKUP($B435,'[3]POBLAC SIN ESSALUD CUADRO MANDO'!$G$3:$DY$188,12,0)</f>
        <v>13</v>
      </c>
      <c r="U435" s="12">
        <f>VLOOKUP($B435,'[3]POBLAC SIN ESSALUD CUADRO MANDO'!$G$3:$DY$188,13,0)</f>
        <v>12</v>
      </c>
      <c r="V435" s="12">
        <f>VLOOKUP($B435,'[3]POBLAC SIN ESSALUD CUADRO MANDO'!$G$3:$DY$188,14,0)</f>
        <v>12</v>
      </c>
      <c r="W435" s="12">
        <f>VLOOKUP($B435,'[3]POBLAC SIN ESSALUD CUADRO MANDO'!$G$3:$DY$188,15,0)</f>
        <v>16</v>
      </c>
      <c r="X435" s="12">
        <f>VLOOKUP($B435,'[3]POBLAC SIN ESSALUD CUADRO MANDO'!$G$3:$DY$188,16,0)</f>
        <v>19</v>
      </c>
      <c r="Y435" s="12">
        <f>VLOOKUP($B435,'[3]POBLAC SIN ESSALUD CUADRO MANDO'!$G$3:$DY$188,17,0)</f>
        <v>14</v>
      </c>
      <c r="Z435" s="12">
        <f>VLOOKUP($B435,'[3]POBLAC SIN ESSALUD CUADRO MANDO'!$G$3:$DY$188,18,0)</f>
        <v>13</v>
      </c>
      <c r="AA435" s="12">
        <f>VLOOKUP($B435,'[3]POBLAC SIN ESSALUD CUADRO MANDO'!$G$3:$DY$188,19,0)</f>
        <v>15</v>
      </c>
      <c r="AB435" s="12">
        <f>VLOOKUP($B435,'[3]POBLAC SIN ESSALUD CUADRO MANDO'!$G$3:$DY$188,20,0)</f>
        <v>13</v>
      </c>
      <c r="AC435" s="12">
        <f>VLOOKUP($B435,'[3]POBLAC SIN ESSALUD CUADRO MANDO'!$G$3:$DY$188,21,0)</f>
        <v>15</v>
      </c>
      <c r="AD435" s="12">
        <f>VLOOKUP($B435,'[3]POBLAC SIN ESSALUD CUADRO MANDO'!$G$3:$DY$188,110,0)</f>
        <v>69</v>
      </c>
      <c r="AE435" s="12">
        <f>VLOOKUP($B435,'[3]POBLAC SIN ESSALUD CUADRO MANDO'!$G$3:$DY$188,111,0)</f>
        <v>53</v>
      </c>
      <c r="AF435" s="12">
        <f>VLOOKUP($B435,'[3]POBLAC SIN ESSALUD CUADRO MANDO'!$G$3:$DY$188,112,0)</f>
        <v>50</v>
      </c>
      <c r="AG435" s="12">
        <f>VLOOKUP($B435,'[3]POBLAC SIN ESSALUD CUADRO MANDO'!$G$3:$DY$188,113,0)</f>
        <v>53</v>
      </c>
      <c r="AH435" s="12">
        <f>VLOOKUP($B435,'[3]POBLAC SIN ESSALUD CUADRO MANDO'!$G$3:$DY$188,114,0)</f>
        <v>56</v>
      </c>
      <c r="AI435" s="12">
        <f>VLOOKUP($B435,'[3]POBLAC SIN ESSALUD CUADRO MANDO'!$G$3:$DY$188,115,0)</f>
        <v>53</v>
      </c>
      <c r="AJ435" s="12">
        <f>VLOOKUP($B435,'[3]POBLAC SIN ESSALUD CUADRO MANDO'!$G$3:$DY$188,116,0)</f>
        <v>40</v>
      </c>
      <c r="AK435" s="12">
        <f>VLOOKUP($B435,'[3]POBLAC SIN ESSALUD CUADRO MANDO'!$G$3:$DY$188,117,0)</f>
        <v>31</v>
      </c>
      <c r="AL435" s="12">
        <f>VLOOKUP($B435,'[3]POBLAC SIN ESSALUD CUADRO MANDO'!$G$3:$DY$188,118,0)</f>
        <v>21</v>
      </c>
      <c r="AM435" s="12">
        <f>VLOOKUP($B435,'[3]POBLAC SIN ESSALUD CUADRO MANDO'!$G$3:$DY$188,119,0)</f>
        <v>21</v>
      </c>
      <c r="AN435" s="12">
        <f>VLOOKUP($B435,'[3]POBLAC SIN ESSALUD CUADRO MANDO'!$G$3:$DY$188,120,0)</f>
        <v>21</v>
      </c>
      <c r="AO435" s="12">
        <f>VLOOKUP($B435,'[3]POBLAC SIN ESSALUD CUADRO MANDO'!$G$3:$DY$188,121,0)</f>
        <v>15</v>
      </c>
      <c r="AP435" s="12">
        <f>VLOOKUP($B435,'[3]POBLAC SIN ESSALUD CUADRO MANDO'!$G$3:$DY$188,122,0)</f>
        <v>18</v>
      </c>
      <c r="AQ435" s="74">
        <f>VLOOKUP($B435,'[4]POB-2019'!$K$6:$BD$190,42,0)</f>
        <v>388</v>
      </c>
      <c r="AR435" s="74">
        <f>VLOOKUP($B435,'[4]POB-2019'!$K$6:$BD$190,43,0)</f>
        <v>37</v>
      </c>
      <c r="AS435" s="74">
        <f>VLOOKUP($B435,'[4]POB-2019'!$K$6:$BD$190,44,0)</f>
        <v>36</v>
      </c>
      <c r="AT435" s="74">
        <f>VLOOKUP($B435,'[4]POB-2019'!$K$6:$BD$190,45,0)</f>
        <v>170</v>
      </c>
      <c r="AU435" s="12">
        <f>VLOOKUP($B435,'[3]POBLAC SIN ESSALUD CUADRO MANDO'!$G$3:$DY$188,123,0)</f>
        <v>13</v>
      </c>
    </row>
    <row r="436" spans="1:47" s="23" customFormat="1" ht="12">
      <c r="A436" s="58">
        <v>435</v>
      </c>
      <c r="B436" s="58">
        <v>4975</v>
      </c>
      <c r="C436" s="59" t="s">
        <v>1130</v>
      </c>
      <c r="D436" s="59" t="s">
        <v>1131</v>
      </c>
      <c r="E436" s="59" t="s">
        <v>759</v>
      </c>
      <c r="F436" s="59" t="s">
        <v>768</v>
      </c>
      <c r="G436" s="12" t="s">
        <v>266</v>
      </c>
      <c r="H436" s="14">
        <f t="shared" si="112"/>
        <v>4975</v>
      </c>
      <c r="I436" s="14">
        <f t="shared" si="107"/>
        <v>746</v>
      </c>
      <c r="J436" s="12">
        <f>VLOOKUP($B436,'[3]POBLAC SIN ESSALUD CUADRO MANDO'!$G$3:$DY$188,2,0)</f>
        <v>12</v>
      </c>
      <c r="K436" s="12">
        <f>VLOOKUP($B436,'[3]POBLAC SIN ESSALUD CUADRO MANDO'!$G$3:$DY$188,3,0)</f>
        <v>12</v>
      </c>
      <c r="L436" s="12">
        <f>VLOOKUP($B436,'[3]POBLAC SIN ESSALUD CUADRO MANDO'!$G$3:$DY$188,4,0)</f>
        <v>11</v>
      </c>
      <c r="M436" s="12">
        <f>VLOOKUP($B436,'[3]POBLAC SIN ESSALUD CUADRO MANDO'!$G$3:$DY$188,5,0)</f>
        <v>10</v>
      </c>
      <c r="N436" s="12">
        <f>VLOOKUP($B436,'[3]POBLAC SIN ESSALUD CUADRO MANDO'!$G$3:$DY$188,6,0)</f>
        <v>10</v>
      </c>
      <c r="O436" s="12">
        <f>VLOOKUP($B436,'[3]POBLAC SIN ESSALUD CUADRO MANDO'!$G$3:$DY$188,7,0)</f>
        <v>10</v>
      </c>
      <c r="P436" s="12">
        <f>VLOOKUP($B436,'[3]POBLAC SIN ESSALUD CUADRO MANDO'!$G$3:$DY$188,8,0)</f>
        <v>15</v>
      </c>
      <c r="Q436" s="12">
        <f>VLOOKUP($B436,'[3]POBLAC SIN ESSALUD CUADRO MANDO'!$G$3:$DY$188,9,0)</f>
        <v>16</v>
      </c>
      <c r="R436" s="12">
        <f>VLOOKUP($B436,'[3]POBLAC SIN ESSALUD CUADRO MANDO'!$G$3:$DY$188,10,0)</f>
        <v>12</v>
      </c>
      <c r="S436" s="12">
        <f>VLOOKUP($B436,'[3]POBLAC SIN ESSALUD CUADRO MANDO'!$G$3:$DY$188,11,0)</f>
        <v>13</v>
      </c>
      <c r="T436" s="12">
        <f>VLOOKUP($B436,'[3]POBLAC SIN ESSALUD CUADRO MANDO'!$G$3:$DY$188,12,0)</f>
        <v>16</v>
      </c>
      <c r="U436" s="12">
        <f>VLOOKUP($B436,'[3]POBLAC SIN ESSALUD CUADRO MANDO'!$G$3:$DY$188,13,0)</f>
        <v>12</v>
      </c>
      <c r="V436" s="12">
        <f>VLOOKUP($B436,'[3]POBLAC SIN ESSALUD CUADRO MANDO'!$G$3:$DY$188,14,0)</f>
        <v>16</v>
      </c>
      <c r="W436" s="12">
        <f>VLOOKUP($B436,'[3]POBLAC SIN ESSALUD CUADRO MANDO'!$G$3:$DY$188,15,0)</f>
        <v>15</v>
      </c>
      <c r="X436" s="12">
        <f>VLOOKUP($B436,'[3]POBLAC SIN ESSALUD CUADRO MANDO'!$G$3:$DY$188,16,0)</f>
        <v>17</v>
      </c>
      <c r="Y436" s="12">
        <f>VLOOKUP($B436,'[3]POBLAC SIN ESSALUD CUADRO MANDO'!$G$3:$DY$188,17,0)</f>
        <v>14</v>
      </c>
      <c r="Z436" s="12">
        <f>VLOOKUP($B436,'[3]POBLAC SIN ESSALUD CUADRO MANDO'!$G$3:$DY$188,18,0)</f>
        <v>14</v>
      </c>
      <c r="AA436" s="12">
        <f>VLOOKUP($B436,'[3]POBLAC SIN ESSALUD CUADRO MANDO'!$G$3:$DY$188,19,0)</f>
        <v>11</v>
      </c>
      <c r="AB436" s="12">
        <f>VLOOKUP($B436,'[3]POBLAC SIN ESSALUD CUADRO MANDO'!$G$3:$DY$188,20,0)</f>
        <v>17</v>
      </c>
      <c r="AC436" s="12">
        <f>VLOOKUP($B436,'[3]POBLAC SIN ESSALUD CUADRO MANDO'!$G$3:$DY$188,21,0)</f>
        <v>16</v>
      </c>
      <c r="AD436" s="12">
        <f>VLOOKUP($B436,'[3]POBLAC SIN ESSALUD CUADRO MANDO'!$G$3:$DY$188,110,0)</f>
        <v>83</v>
      </c>
      <c r="AE436" s="12">
        <f>VLOOKUP($B436,'[3]POBLAC SIN ESSALUD CUADRO MANDO'!$G$3:$DY$188,111,0)</f>
        <v>66</v>
      </c>
      <c r="AF436" s="12">
        <f>VLOOKUP($B436,'[3]POBLAC SIN ESSALUD CUADRO MANDO'!$G$3:$DY$188,112,0)</f>
        <v>62</v>
      </c>
      <c r="AG436" s="12">
        <f>VLOOKUP($B436,'[3]POBLAC SIN ESSALUD CUADRO MANDO'!$G$3:$DY$188,113,0)</f>
        <v>49</v>
      </c>
      <c r="AH436" s="12">
        <f>VLOOKUP($B436,'[3]POBLAC SIN ESSALUD CUADRO MANDO'!$G$3:$DY$188,114,0)</f>
        <v>45</v>
      </c>
      <c r="AI436" s="12">
        <f>VLOOKUP($B436,'[3]POBLAC SIN ESSALUD CUADRO MANDO'!$G$3:$DY$188,115,0)</f>
        <v>35</v>
      </c>
      <c r="AJ436" s="12">
        <f>VLOOKUP($B436,'[3]POBLAC SIN ESSALUD CUADRO MANDO'!$G$3:$DY$188,116,0)</f>
        <v>35</v>
      </c>
      <c r="AK436" s="12">
        <f>VLOOKUP($B436,'[3]POBLAC SIN ESSALUD CUADRO MANDO'!$G$3:$DY$188,117,0)</f>
        <v>31</v>
      </c>
      <c r="AL436" s="12">
        <f>VLOOKUP($B436,'[3]POBLAC SIN ESSALUD CUADRO MANDO'!$G$3:$DY$188,118,0)</f>
        <v>24</v>
      </c>
      <c r="AM436" s="12">
        <f>VLOOKUP($B436,'[3]POBLAC SIN ESSALUD CUADRO MANDO'!$G$3:$DY$188,119,0)</f>
        <v>19</v>
      </c>
      <c r="AN436" s="12">
        <f>VLOOKUP($B436,'[3]POBLAC SIN ESSALUD CUADRO MANDO'!$G$3:$DY$188,120,0)</f>
        <v>9</v>
      </c>
      <c r="AO436" s="12">
        <f>VLOOKUP($B436,'[3]POBLAC SIN ESSALUD CUADRO MANDO'!$G$3:$DY$188,121,0)</f>
        <v>8</v>
      </c>
      <c r="AP436" s="12">
        <f>VLOOKUP($B436,'[3]POBLAC SIN ESSALUD CUADRO MANDO'!$G$3:$DY$188,122,0)</f>
        <v>11</v>
      </c>
      <c r="AQ436" s="74">
        <f>VLOOKUP($B436,'[4]POB-2019'!$K$6:$BD$190,42,0)</f>
        <v>380</v>
      </c>
      <c r="AR436" s="74">
        <f>VLOOKUP($B436,'[4]POB-2019'!$K$6:$BD$190,43,0)</f>
        <v>39</v>
      </c>
      <c r="AS436" s="74">
        <f>VLOOKUP($B436,'[4]POB-2019'!$K$6:$BD$190,44,0)</f>
        <v>37</v>
      </c>
      <c r="AT436" s="74">
        <f>VLOOKUP($B436,'[4]POB-2019'!$K$6:$BD$190,45,0)</f>
        <v>173</v>
      </c>
      <c r="AU436" s="12">
        <f>VLOOKUP($B436,'[3]POBLAC SIN ESSALUD CUADRO MANDO'!$G$3:$DY$188,123,0)</f>
        <v>12</v>
      </c>
    </row>
    <row r="437" spans="1:47" s="25" customFormat="1" ht="12">
      <c r="A437" s="54">
        <v>436</v>
      </c>
      <c r="B437" s="54"/>
      <c r="C437" s="55" t="s">
        <v>1130</v>
      </c>
      <c r="D437" s="55" t="s">
        <v>1131</v>
      </c>
      <c r="E437" s="55" t="s">
        <v>769</v>
      </c>
      <c r="F437" s="55" t="s">
        <v>769</v>
      </c>
      <c r="G437" s="11" t="s">
        <v>1214</v>
      </c>
      <c r="H437" s="29"/>
      <c r="I437" s="29">
        <f t="shared" si="107"/>
        <v>8713</v>
      </c>
      <c r="J437" s="11">
        <f>SUM(J438:J454)</f>
        <v>112</v>
      </c>
      <c r="K437" s="11">
        <f t="shared" ref="K437:AU437" si="113">SUM(K438:K454)</f>
        <v>117</v>
      </c>
      <c r="L437" s="11">
        <f t="shared" si="113"/>
        <v>100</v>
      </c>
      <c r="M437" s="11">
        <f t="shared" si="113"/>
        <v>122</v>
      </c>
      <c r="N437" s="11">
        <f t="shared" si="113"/>
        <v>143</v>
      </c>
      <c r="O437" s="11">
        <f t="shared" si="113"/>
        <v>135</v>
      </c>
      <c r="P437" s="11">
        <f t="shared" si="113"/>
        <v>153</v>
      </c>
      <c r="Q437" s="11">
        <f t="shared" si="113"/>
        <v>165</v>
      </c>
      <c r="R437" s="11">
        <f t="shared" si="113"/>
        <v>172</v>
      </c>
      <c r="S437" s="11">
        <f t="shared" si="113"/>
        <v>197</v>
      </c>
      <c r="T437" s="11">
        <f t="shared" si="113"/>
        <v>186</v>
      </c>
      <c r="U437" s="11">
        <f t="shared" si="113"/>
        <v>160</v>
      </c>
      <c r="V437" s="11">
        <f t="shared" si="113"/>
        <v>201</v>
      </c>
      <c r="W437" s="11">
        <f t="shared" si="113"/>
        <v>178</v>
      </c>
      <c r="X437" s="11">
        <f t="shared" si="113"/>
        <v>182</v>
      </c>
      <c r="Y437" s="11">
        <f t="shared" si="113"/>
        <v>205</v>
      </c>
      <c r="Z437" s="11">
        <f t="shared" si="113"/>
        <v>191</v>
      </c>
      <c r="AA437" s="11">
        <f t="shared" si="113"/>
        <v>176</v>
      </c>
      <c r="AB437" s="11">
        <f t="shared" si="113"/>
        <v>179</v>
      </c>
      <c r="AC437" s="11">
        <f t="shared" si="113"/>
        <v>189</v>
      </c>
      <c r="AD437" s="11">
        <f t="shared" si="113"/>
        <v>847</v>
      </c>
      <c r="AE437" s="11">
        <f t="shared" si="113"/>
        <v>616</v>
      </c>
      <c r="AF437" s="11">
        <f t="shared" si="113"/>
        <v>613</v>
      </c>
      <c r="AG437" s="11">
        <f t="shared" si="113"/>
        <v>578</v>
      </c>
      <c r="AH437" s="11">
        <f t="shared" si="113"/>
        <v>535</v>
      </c>
      <c r="AI437" s="11">
        <f t="shared" si="113"/>
        <v>478</v>
      </c>
      <c r="AJ437" s="11">
        <f t="shared" si="113"/>
        <v>415</v>
      </c>
      <c r="AK437" s="11">
        <f t="shared" si="113"/>
        <v>376</v>
      </c>
      <c r="AL437" s="11">
        <f t="shared" si="113"/>
        <v>304</v>
      </c>
      <c r="AM437" s="11">
        <f t="shared" si="113"/>
        <v>209</v>
      </c>
      <c r="AN437" s="11">
        <f t="shared" si="113"/>
        <v>163</v>
      </c>
      <c r="AO437" s="11">
        <f t="shared" si="113"/>
        <v>132</v>
      </c>
      <c r="AP437" s="11">
        <f t="shared" si="113"/>
        <v>184</v>
      </c>
      <c r="AQ437" s="11">
        <f t="shared" si="113"/>
        <v>4442</v>
      </c>
      <c r="AR437" s="11">
        <f t="shared" si="113"/>
        <v>462</v>
      </c>
      <c r="AS437" s="11">
        <f t="shared" si="113"/>
        <v>480</v>
      </c>
      <c r="AT437" s="11">
        <f t="shared" si="113"/>
        <v>1872</v>
      </c>
      <c r="AU437" s="11">
        <f t="shared" si="113"/>
        <v>116</v>
      </c>
    </row>
    <row r="438" spans="1:47" s="23" customFormat="1" ht="12">
      <c r="A438" s="58">
        <v>437</v>
      </c>
      <c r="B438" s="58">
        <v>5027</v>
      </c>
      <c r="C438" s="59" t="s">
        <v>1130</v>
      </c>
      <c r="D438" s="59" t="s">
        <v>1131</v>
      </c>
      <c r="E438" s="59" t="s">
        <v>769</v>
      </c>
      <c r="F438" s="59" t="s">
        <v>770</v>
      </c>
      <c r="G438" s="12" t="s">
        <v>283</v>
      </c>
      <c r="H438" s="14">
        <f t="shared" ref="H438:H454" si="114">B438</f>
        <v>5027</v>
      </c>
      <c r="I438" s="14">
        <f t="shared" si="107"/>
        <v>1625</v>
      </c>
      <c r="J438" s="12">
        <f>VLOOKUP($B438,'[3]POBLAC SIN ESSALUD CUADRO MANDO'!$G$3:$DY$188,2,0)</f>
        <v>20</v>
      </c>
      <c r="K438" s="12">
        <f>VLOOKUP($B438,'[3]POBLAC SIN ESSALUD CUADRO MANDO'!$G$3:$DY$188,3,0)</f>
        <v>15</v>
      </c>
      <c r="L438" s="12">
        <f>VLOOKUP($B438,'[3]POBLAC SIN ESSALUD CUADRO MANDO'!$G$3:$DY$188,4,0)</f>
        <v>21</v>
      </c>
      <c r="M438" s="12">
        <f>VLOOKUP($B438,'[3]POBLAC SIN ESSALUD CUADRO MANDO'!$G$3:$DY$188,5,0)</f>
        <v>26</v>
      </c>
      <c r="N438" s="12">
        <f>VLOOKUP($B438,'[3]POBLAC SIN ESSALUD CUADRO MANDO'!$G$3:$DY$188,6,0)</f>
        <v>33</v>
      </c>
      <c r="O438" s="12">
        <f>VLOOKUP($B438,'[3]POBLAC SIN ESSALUD CUADRO MANDO'!$G$3:$DY$188,7,0)</f>
        <v>30</v>
      </c>
      <c r="P438" s="12">
        <f>VLOOKUP($B438,'[3]POBLAC SIN ESSALUD CUADRO MANDO'!$G$3:$DY$188,8,0)</f>
        <v>32</v>
      </c>
      <c r="Q438" s="12">
        <f>VLOOKUP($B438,'[3]POBLAC SIN ESSALUD CUADRO MANDO'!$G$3:$DY$188,9,0)</f>
        <v>36</v>
      </c>
      <c r="R438" s="12">
        <f>VLOOKUP($B438,'[3]POBLAC SIN ESSALUD CUADRO MANDO'!$G$3:$DY$188,10,0)</f>
        <v>37</v>
      </c>
      <c r="S438" s="12">
        <f>VLOOKUP($B438,'[3]POBLAC SIN ESSALUD CUADRO MANDO'!$G$3:$DY$188,11,0)</f>
        <v>42</v>
      </c>
      <c r="T438" s="12">
        <f>VLOOKUP($B438,'[3]POBLAC SIN ESSALUD CUADRO MANDO'!$G$3:$DY$188,12,0)</f>
        <v>41</v>
      </c>
      <c r="U438" s="12">
        <f>VLOOKUP($B438,'[3]POBLAC SIN ESSALUD CUADRO MANDO'!$G$3:$DY$188,13,0)</f>
        <v>33</v>
      </c>
      <c r="V438" s="12">
        <f>VLOOKUP($B438,'[3]POBLAC SIN ESSALUD CUADRO MANDO'!$G$3:$DY$188,14,0)</f>
        <v>46</v>
      </c>
      <c r="W438" s="12">
        <f>VLOOKUP($B438,'[3]POBLAC SIN ESSALUD CUADRO MANDO'!$G$3:$DY$188,15,0)</f>
        <v>41</v>
      </c>
      <c r="X438" s="12">
        <f>VLOOKUP($B438,'[3]POBLAC SIN ESSALUD CUADRO MANDO'!$G$3:$DY$188,16,0)</f>
        <v>41</v>
      </c>
      <c r="Y438" s="12">
        <f>VLOOKUP($B438,'[3]POBLAC SIN ESSALUD CUADRO MANDO'!$G$3:$DY$188,17,0)</f>
        <v>47</v>
      </c>
      <c r="Z438" s="12">
        <f>VLOOKUP($B438,'[3]POBLAC SIN ESSALUD CUADRO MANDO'!$G$3:$DY$188,18,0)</f>
        <v>44</v>
      </c>
      <c r="AA438" s="12">
        <f>VLOOKUP($B438,'[3]POBLAC SIN ESSALUD CUADRO MANDO'!$G$3:$DY$188,19,0)</f>
        <v>37</v>
      </c>
      <c r="AB438" s="12">
        <f>VLOOKUP($B438,'[3]POBLAC SIN ESSALUD CUADRO MANDO'!$G$3:$DY$188,20,0)</f>
        <v>38</v>
      </c>
      <c r="AC438" s="12">
        <f>VLOOKUP($B438,'[3]POBLAC SIN ESSALUD CUADRO MANDO'!$G$3:$DY$188,21,0)</f>
        <v>33</v>
      </c>
      <c r="AD438" s="12">
        <f>VLOOKUP($B438,'[3]POBLAC SIN ESSALUD CUADRO MANDO'!$G$3:$DY$188,110,0)</f>
        <v>137</v>
      </c>
      <c r="AE438" s="12">
        <f>VLOOKUP($B438,'[3]POBLAC SIN ESSALUD CUADRO MANDO'!$G$3:$DY$188,111,0)</f>
        <v>76</v>
      </c>
      <c r="AF438" s="12">
        <f>VLOOKUP($B438,'[3]POBLAC SIN ESSALUD CUADRO MANDO'!$G$3:$DY$188,112,0)</f>
        <v>94</v>
      </c>
      <c r="AG438" s="12">
        <f>VLOOKUP($B438,'[3]POBLAC SIN ESSALUD CUADRO MANDO'!$G$3:$DY$188,113,0)</f>
        <v>100</v>
      </c>
      <c r="AH438" s="12">
        <f>VLOOKUP($B438,'[3]POBLAC SIN ESSALUD CUADRO MANDO'!$G$3:$DY$188,114,0)</f>
        <v>90</v>
      </c>
      <c r="AI438" s="12">
        <f>VLOOKUP($B438,'[3]POBLAC SIN ESSALUD CUADRO MANDO'!$G$3:$DY$188,115,0)</f>
        <v>85</v>
      </c>
      <c r="AJ438" s="12">
        <f>VLOOKUP($B438,'[3]POBLAC SIN ESSALUD CUADRO MANDO'!$G$3:$DY$188,116,0)</f>
        <v>78</v>
      </c>
      <c r="AK438" s="12">
        <f>VLOOKUP($B438,'[3]POBLAC SIN ESSALUD CUADRO MANDO'!$G$3:$DY$188,117,0)</f>
        <v>66</v>
      </c>
      <c r="AL438" s="12">
        <f>VLOOKUP($B438,'[3]POBLAC SIN ESSALUD CUADRO MANDO'!$G$3:$DY$188,118,0)</f>
        <v>60</v>
      </c>
      <c r="AM438" s="12">
        <f>VLOOKUP($B438,'[3]POBLAC SIN ESSALUD CUADRO MANDO'!$G$3:$DY$188,119,0)</f>
        <v>41</v>
      </c>
      <c r="AN438" s="12">
        <f>VLOOKUP($B438,'[3]POBLAC SIN ESSALUD CUADRO MANDO'!$G$3:$DY$188,120,0)</f>
        <v>36</v>
      </c>
      <c r="AO438" s="12">
        <f>VLOOKUP($B438,'[3]POBLAC SIN ESSALUD CUADRO MANDO'!$G$3:$DY$188,121,0)</f>
        <v>29</v>
      </c>
      <c r="AP438" s="12">
        <f>VLOOKUP($B438,'[3]POBLAC SIN ESSALUD CUADRO MANDO'!$G$3:$DY$188,122,0)</f>
        <v>40</v>
      </c>
      <c r="AQ438" s="74">
        <f>VLOOKUP($B438,'[4]POB-2019'!$K$6:$BD$190,42,0)</f>
        <v>829</v>
      </c>
      <c r="AR438" s="74">
        <f>VLOOKUP($B438,'[4]POB-2019'!$K$6:$BD$190,43,0)</f>
        <v>103</v>
      </c>
      <c r="AS438" s="74">
        <f>VLOOKUP($B438,'[4]POB-2019'!$K$6:$BD$190,44,0)</f>
        <v>101</v>
      </c>
      <c r="AT438" s="74">
        <f>VLOOKUP($B438,'[4]POB-2019'!$K$6:$BD$190,45,0)</f>
        <v>297</v>
      </c>
      <c r="AU438" s="12">
        <f>VLOOKUP($B438,'[3]POBLAC SIN ESSALUD CUADRO MANDO'!$G$3:$DY$188,123,0)</f>
        <v>22</v>
      </c>
    </row>
    <row r="439" spans="1:47" s="23" customFormat="1" ht="12">
      <c r="A439" s="58">
        <v>438</v>
      </c>
      <c r="B439" s="58">
        <v>5029</v>
      </c>
      <c r="C439" s="59" t="s">
        <v>1130</v>
      </c>
      <c r="D439" s="59" t="s">
        <v>1131</v>
      </c>
      <c r="E439" s="59" t="s">
        <v>769</v>
      </c>
      <c r="F439" s="59" t="s">
        <v>771</v>
      </c>
      <c r="G439" s="12" t="s">
        <v>283</v>
      </c>
      <c r="H439" s="14">
        <f t="shared" si="114"/>
        <v>5029</v>
      </c>
      <c r="I439" s="14">
        <f t="shared" si="107"/>
        <v>1134</v>
      </c>
      <c r="J439" s="12">
        <f>VLOOKUP($B439,'[3]POBLAC SIN ESSALUD CUADRO MANDO'!$G$3:$DY$188,2,0)</f>
        <v>10</v>
      </c>
      <c r="K439" s="12">
        <f>VLOOKUP($B439,'[3]POBLAC SIN ESSALUD CUADRO MANDO'!$G$3:$DY$188,3,0)</f>
        <v>13</v>
      </c>
      <c r="L439" s="12">
        <f>VLOOKUP($B439,'[3]POBLAC SIN ESSALUD CUADRO MANDO'!$G$3:$DY$188,4,0)</f>
        <v>10</v>
      </c>
      <c r="M439" s="12">
        <f>VLOOKUP($B439,'[3]POBLAC SIN ESSALUD CUADRO MANDO'!$G$3:$DY$188,5,0)</f>
        <v>16</v>
      </c>
      <c r="N439" s="12">
        <f>VLOOKUP($B439,'[3]POBLAC SIN ESSALUD CUADRO MANDO'!$G$3:$DY$188,6,0)</f>
        <v>13</v>
      </c>
      <c r="O439" s="12">
        <f>VLOOKUP($B439,'[3]POBLAC SIN ESSALUD CUADRO MANDO'!$G$3:$DY$188,7,0)</f>
        <v>16</v>
      </c>
      <c r="P439" s="12">
        <f>VLOOKUP($B439,'[3]POBLAC SIN ESSALUD CUADRO MANDO'!$G$3:$DY$188,8,0)</f>
        <v>19</v>
      </c>
      <c r="Q439" s="12">
        <f>VLOOKUP($B439,'[3]POBLAC SIN ESSALUD CUADRO MANDO'!$G$3:$DY$188,9,0)</f>
        <v>18</v>
      </c>
      <c r="R439" s="12">
        <f>VLOOKUP($B439,'[3]POBLAC SIN ESSALUD CUADRO MANDO'!$G$3:$DY$188,10,0)</f>
        <v>23</v>
      </c>
      <c r="S439" s="12">
        <f>VLOOKUP($B439,'[3]POBLAC SIN ESSALUD CUADRO MANDO'!$G$3:$DY$188,11,0)</f>
        <v>28</v>
      </c>
      <c r="T439" s="12">
        <f>VLOOKUP($B439,'[3]POBLAC SIN ESSALUD CUADRO MANDO'!$G$3:$DY$188,12,0)</f>
        <v>23</v>
      </c>
      <c r="U439" s="12">
        <f>VLOOKUP($B439,'[3]POBLAC SIN ESSALUD CUADRO MANDO'!$G$3:$DY$188,13,0)</f>
        <v>21</v>
      </c>
      <c r="V439" s="12">
        <f>VLOOKUP($B439,'[3]POBLAC SIN ESSALUD CUADRO MANDO'!$G$3:$DY$188,14,0)</f>
        <v>23</v>
      </c>
      <c r="W439" s="12">
        <f>VLOOKUP($B439,'[3]POBLAC SIN ESSALUD CUADRO MANDO'!$G$3:$DY$188,15,0)</f>
        <v>18</v>
      </c>
      <c r="X439" s="12">
        <f>VLOOKUP($B439,'[3]POBLAC SIN ESSALUD CUADRO MANDO'!$G$3:$DY$188,16,0)</f>
        <v>19</v>
      </c>
      <c r="Y439" s="12">
        <f>VLOOKUP($B439,'[3]POBLAC SIN ESSALUD CUADRO MANDO'!$G$3:$DY$188,17,0)</f>
        <v>22</v>
      </c>
      <c r="Z439" s="12">
        <f>VLOOKUP($B439,'[3]POBLAC SIN ESSALUD CUADRO MANDO'!$G$3:$DY$188,18,0)</f>
        <v>21</v>
      </c>
      <c r="AA439" s="12">
        <f>VLOOKUP($B439,'[3]POBLAC SIN ESSALUD CUADRO MANDO'!$G$3:$DY$188,19,0)</f>
        <v>23</v>
      </c>
      <c r="AB439" s="12">
        <f>VLOOKUP($B439,'[3]POBLAC SIN ESSALUD CUADRO MANDO'!$G$3:$DY$188,20,0)</f>
        <v>18</v>
      </c>
      <c r="AC439" s="12">
        <f>VLOOKUP($B439,'[3]POBLAC SIN ESSALUD CUADRO MANDO'!$G$3:$DY$188,21,0)</f>
        <v>29</v>
      </c>
      <c r="AD439" s="12">
        <f>VLOOKUP($B439,'[3]POBLAC SIN ESSALUD CUADRO MANDO'!$G$3:$DY$188,110,0)</f>
        <v>109</v>
      </c>
      <c r="AE439" s="12">
        <f>VLOOKUP($B439,'[3]POBLAC SIN ESSALUD CUADRO MANDO'!$G$3:$DY$188,111,0)</f>
        <v>84</v>
      </c>
      <c r="AF439" s="12">
        <f>VLOOKUP($B439,'[3]POBLAC SIN ESSALUD CUADRO MANDO'!$G$3:$DY$188,112,0)</f>
        <v>93</v>
      </c>
      <c r="AG439" s="12">
        <f>VLOOKUP($B439,'[3]POBLAC SIN ESSALUD CUADRO MANDO'!$G$3:$DY$188,113,0)</f>
        <v>78</v>
      </c>
      <c r="AH439" s="12">
        <f>VLOOKUP($B439,'[3]POBLAC SIN ESSALUD CUADRO MANDO'!$G$3:$DY$188,114,0)</f>
        <v>81</v>
      </c>
      <c r="AI439" s="12">
        <f>VLOOKUP($B439,'[3]POBLAC SIN ESSALUD CUADRO MANDO'!$G$3:$DY$188,115,0)</f>
        <v>65</v>
      </c>
      <c r="AJ439" s="12">
        <f>VLOOKUP($B439,'[3]POBLAC SIN ESSALUD CUADRO MANDO'!$G$3:$DY$188,116,0)</f>
        <v>54</v>
      </c>
      <c r="AK439" s="12">
        <f>VLOOKUP($B439,'[3]POBLAC SIN ESSALUD CUADRO MANDO'!$G$3:$DY$188,117,0)</f>
        <v>56</v>
      </c>
      <c r="AL439" s="12">
        <f>VLOOKUP($B439,'[3]POBLAC SIN ESSALUD CUADRO MANDO'!$G$3:$DY$188,118,0)</f>
        <v>44</v>
      </c>
      <c r="AM439" s="12">
        <f>VLOOKUP($B439,'[3]POBLAC SIN ESSALUD CUADRO MANDO'!$G$3:$DY$188,119,0)</f>
        <v>31</v>
      </c>
      <c r="AN439" s="12">
        <f>VLOOKUP($B439,'[3]POBLAC SIN ESSALUD CUADRO MANDO'!$G$3:$DY$188,120,0)</f>
        <v>20</v>
      </c>
      <c r="AO439" s="12">
        <f>VLOOKUP($B439,'[3]POBLAC SIN ESSALUD CUADRO MANDO'!$G$3:$DY$188,121,0)</f>
        <v>13</v>
      </c>
      <c r="AP439" s="12">
        <f>VLOOKUP($B439,'[3]POBLAC SIN ESSALUD CUADRO MANDO'!$G$3:$DY$188,122,0)</f>
        <v>23</v>
      </c>
      <c r="AQ439" s="74">
        <f>VLOOKUP($B439,'[4]POB-2019'!$K$6:$BD$190,42,0)</f>
        <v>578</v>
      </c>
      <c r="AR439" s="74">
        <f>VLOOKUP($B439,'[4]POB-2019'!$K$6:$BD$190,43,0)</f>
        <v>53</v>
      </c>
      <c r="AS439" s="74">
        <f>VLOOKUP($B439,'[4]POB-2019'!$K$6:$BD$190,44,0)</f>
        <v>58</v>
      </c>
      <c r="AT439" s="74">
        <f>VLOOKUP($B439,'[4]POB-2019'!$K$6:$BD$190,45,0)</f>
        <v>260</v>
      </c>
      <c r="AU439" s="12">
        <f>VLOOKUP($B439,'[3]POBLAC SIN ESSALUD CUADRO MANDO'!$G$3:$DY$188,123,0)</f>
        <v>13</v>
      </c>
    </row>
    <row r="440" spans="1:47" s="23" customFormat="1" ht="12">
      <c r="A440" s="58">
        <v>439</v>
      </c>
      <c r="B440" s="58">
        <v>8923</v>
      </c>
      <c r="C440" s="59" t="s">
        <v>1130</v>
      </c>
      <c r="D440" s="59" t="s">
        <v>1131</v>
      </c>
      <c r="E440" s="59" t="s">
        <v>769</v>
      </c>
      <c r="F440" s="59" t="s">
        <v>772</v>
      </c>
      <c r="G440" s="12" t="s">
        <v>266</v>
      </c>
      <c r="H440" s="14">
        <f t="shared" si="114"/>
        <v>8923</v>
      </c>
      <c r="I440" s="14">
        <f t="shared" si="107"/>
        <v>256</v>
      </c>
      <c r="J440" s="12">
        <f>VLOOKUP($B440,'[3]POBLAC SIN ESSALUD CUADRO MANDO'!$G$3:$DY$188,2,0)</f>
        <v>3</v>
      </c>
      <c r="K440" s="12">
        <f>VLOOKUP($B440,'[3]POBLAC SIN ESSALUD CUADRO MANDO'!$G$3:$DY$188,3,0)</f>
        <v>3</v>
      </c>
      <c r="L440" s="12">
        <f>VLOOKUP($B440,'[3]POBLAC SIN ESSALUD CUADRO MANDO'!$G$3:$DY$188,4,0)</f>
        <v>4</v>
      </c>
      <c r="M440" s="12">
        <f>VLOOKUP($B440,'[3]POBLAC SIN ESSALUD CUADRO MANDO'!$G$3:$DY$188,5,0)</f>
        <v>4</v>
      </c>
      <c r="N440" s="12">
        <f>VLOOKUP($B440,'[3]POBLAC SIN ESSALUD CUADRO MANDO'!$G$3:$DY$188,6,0)</f>
        <v>4</v>
      </c>
      <c r="O440" s="12">
        <f>VLOOKUP($B440,'[3]POBLAC SIN ESSALUD CUADRO MANDO'!$G$3:$DY$188,7,0)</f>
        <v>4</v>
      </c>
      <c r="P440" s="12">
        <f>VLOOKUP($B440,'[3]POBLAC SIN ESSALUD CUADRO MANDO'!$G$3:$DY$188,8,0)</f>
        <v>5</v>
      </c>
      <c r="Q440" s="12">
        <f>VLOOKUP($B440,'[3]POBLAC SIN ESSALUD CUADRO MANDO'!$G$3:$DY$188,9,0)</f>
        <v>5</v>
      </c>
      <c r="R440" s="12">
        <f>VLOOKUP($B440,'[3]POBLAC SIN ESSALUD CUADRO MANDO'!$G$3:$DY$188,10,0)</f>
        <v>5</v>
      </c>
      <c r="S440" s="12">
        <f>VLOOKUP($B440,'[3]POBLAC SIN ESSALUD CUADRO MANDO'!$G$3:$DY$188,11,0)</f>
        <v>6</v>
      </c>
      <c r="T440" s="12">
        <f>VLOOKUP($B440,'[3]POBLAC SIN ESSALUD CUADRO MANDO'!$G$3:$DY$188,12,0)</f>
        <v>6</v>
      </c>
      <c r="U440" s="12">
        <f>VLOOKUP($B440,'[3]POBLAC SIN ESSALUD CUADRO MANDO'!$G$3:$DY$188,13,0)</f>
        <v>5</v>
      </c>
      <c r="V440" s="12">
        <f>VLOOKUP($B440,'[3]POBLAC SIN ESSALUD CUADRO MANDO'!$G$3:$DY$188,14,0)</f>
        <v>6</v>
      </c>
      <c r="W440" s="12">
        <f>VLOOKUP($B440,'[3]POBLAC SIN ESSALUD CUADRO MANDO'!$G$3:$DY$188,15,0)</f>
        <v>6</v>
      </c>
      <c r="X440" s="12">
        <f>VLOOKUP($B440,'[3]POBLAC SIN ESSALUD CUADRO MANDO'!$G$3:$DY$188,16,0)</f>
        <v>6</v>
      </c>
      <c r="Y440" s="12">
        <f>VLOOKUP($B440,'[3]POBLAC SIN ESSALUD CUADRO MANDO'!$G$3:$DY$188,17,0)</f>
        <v>7</v>
      </c>
      <c r="Z440" s="12">
        <f>VLOOKUP($B440,'[3]POBLAC SIN ESSALUD CUADRO MANDO'!$G$3:$DY$188,18,0)</f>
        <v>6</v>
      </c>
      <c r="AA440" s="12">
        <f>VLOOKUP($B440,'[3]POBLAC SIN ESSALUD CUADRO MANDO'!$G$3:$DY$188,19,0)</f>
        <v>5</v>
      </c>
      <c r="AB440" s="12">
        <f>VLOOKUP($B440,'[3]POBLAC SIN ESSALUD CUADRO MANDO'!$G$3:$DY$188,20,0)</f>
        <v>6</v>
      </c>
      <c r="AC440" s="12">
        <f>VLOOKUP($B440,'[3]POBLAC SIN ESSALUD CUADRO MANDO'!$G$3:$DY$188,21,0)</f>
        <v>5</v>
      </c>
      <c r="AD440" s="12">
        <f>VLOOKUP($B440,'[3]POBLAC SIN ESSALUD CUADRO MANDO'!$G$3:$DY$188,110,0)</f>
        <v>26</v>
      </c>
      <c r="AE440" s="12">
        <f>VLOOKUP($B440,'[3]POBLAC SIN ESSALUD CUADRO MANDO'!$G$3:$DY$188,111,0)</f>
        <v>18</v>
      </c>
      <c r="AF440" s="12">
        <f>VLOOKUP($B440,'[3]POBLAC SIN ESSALUD CUADRO MANDO'!$G$3:$DY$188,112,0)</f>
        <v>16</v>
      </c>
      <c r="AG440" s="12">
        <f>VLOOKUP($B440,'[3]POBLAC SIN ESSALUD CUADRO MANDO'!$G$3:$DY$188,113,0)</f>
        <v>18</v>
      </c>
      <c r="AH440" s="12">
        <f>VLOOKUP($B440,'[3]POBLAC SIN ESSALUD CUADRO MANDO'!$G$3:$DY$188,114,0)</f>
        <v>15</v>
      </c>
      <c r="AI440" s="12">
        <f>VLOOKUP($B440,'[3]POBLAC SIN ESSALUD CUADRO MANDO'!$G$3:$DY$188,115,0)</f>
        <v>14</v>
      </c>
      <c r="AJ440" s="12">
        <f>VLOOKUP($B440,'[3]POBLAC SIN ESSALUD CUADRO MANDO'!$G$3:$DY$188,116,0)</f>
        <v>11</v>
      </c>
      <c r="AK440" s="12">
        <f>VLOOKUP($B440,'[3]POBLAC SIN ESSALUD CUADRO MANDO'!$G$3:$DY$188,117,0)</f>
        <v>10</v>
      </c>
      <c r="AL440" s="12">
        <f>VLOOKUP($B440,'[3]POBLAC SIN ESSALUD CUADRO MANDO'!$G$3:$DY$188,118,0)</f>
        <v>8</v>
      </c>
      <c r="AM440" s="12">
        <f>VLOOKUP($B440,'[3]POBLAC SIN ESSALUD CUADRO MANDO'!$G$3:$DY$188,119,0)</f>
        <v>5</v>
      </c>
      <c r="AN440" s="12">
        <f>VLOOKUP($B440,'[3]POBLAC SIN ESSALUD CUADRO MANDO'!$G$3:$DY$188,120,0)</f>
        <v>5</v>
      </c>
      <c r="AO440" s="12">
        <f>VLOOKUP($B440,'[3]POBLAC SIN ESSALUD CUADRO MANDO'!$G$3:$DY$188,121,0)</f>
        <v>5</v>
      </c>
      <c r="AP440" s="12">
        <f>VLOOKUP($B440,'[3]POBLAC SIN ESSALUD CUADRO MANDO'!$G$3:$DY$188,122,0)</f>
        <v>4</v>
      </c>
      <c r="AQ440" s="74">
        <f>VLOOKUP($B440,'[4]POB-2019'!$K$6:$BD$190,42,0)</f>
        <v>131</v>
      </c>
      <c r="AR440" s="74">
        <f>VLOOKUP($B440,'[4]POB-2019'!$K$6:$BD$190,43,0)</f>
        <v>15</v>
      </c>
      <c r="AS440" s="74">
        <f>VLOOKUP($B440,'[4]POB-2019'!$K$6:$BD$190,44,0)</f>
        <v>15</v>
      </c>
      <c r="AT440" s="74">
        <f>VLOOKUP($B440,'[4]POB-2019'!$K$6:$BD$190,45,0)</f>
        <v>55</v>
      </c>
      <c r="AU440" s="12">
        <f>VLOOKUP($B440,'[3]POBLAC SIN ESSALUD CUADRO MANDO'!$G$3:$DY$188,123,0)</f>
        <v>3</v>
      </c>
    </row>
    <row r="441" spans="1:47" s="23" customFormat="1" ht="12">
      <c r="A441" s="58">
        <v>440</v>
      </c>
      <c r="B441" s="58">
        <v>7179</v>
      </c>
      <c r="C441" s="59" t="s">
        <v>1130</v>
      </c>
      <c r="D441" s="59" t="s">
        <v>1131</v>
      </c>
      <c r="E441" s="59" t="s">
        <v>769</v>
      </c>
      <c r="F441" s="59" t="s">
        <v>773</v>
      </c>
      <c r="G441" s="12" t="s">
        <v>266</v>
      </c>
      <c r="H441" s="14">
        <f t="shared" si="114"/>
        <v>7179</v>
      </c>
      <c r="I441" s="14">
        <f t="shared" si="107"/>
        <v>257</v>
      </c>
      <c r="J441" s="12">
        <f>VLOOKUP($B441,'[3]POBLAC SIN ESSALUD CUADRO MANDO'!$G$3:$DY$188,2,0)</f>
        <v>4</v>
      </c>
      <c r="K441" s="12">
        <f>VLOOKUP($B441,'[3]POBLAC SIN ESSALUD CUADRO MANDO'!$G$3:$DY$188,3,0)</f>
        <v>5</v>
      </c>
      <c r="L441" s="12">
        <f>VLOOKUP($B441,'[3]POBLAC SIN ESSALUD CUADRO MANDO'!$G$3:$DY$188,4,0)</f>
        <v>4</v>
      </c>
      <c r="M441" s="12">
        <f>VLOOKUP($B441,'[3]POBLAC SIN ESSALUD CUADRO MANDO'!$G$3:$DY$188,5,0)</f>
        <v>4</v>
      </c>
      <c r="N441" s="12">
        <f>VLOOKUP($B441,'[3]POBLAC SIN ESSALUD CUADRO MANDO'!$G$3:$DY$188,6,0)</f>
        <v>3</v>
      </c>
      <c r="O441" s="12">
        <f>VLOOKUP($B441,'[3]POBLAC SIN ESSALUD CUADRO MANDO'!$G$3:$DY$188,7,0)</f>
        <v>4</v>
      </c>
      <c r="P441" s="12">
        <f>VLOOKUP($B441,'[3]POBLAC SIN ESSALUD CUADRO MANDO'!$G$3:$DY$188,8,0)</f>
        <v>5</v>
      </c>
      <c r="Q441" s="12">
        <f>VLOOKUP($B441,'[3]POBLAC SIN ESSALUD CUADRO MANDO'!$G$3:$DY$188,9,0)</f>
        <v>5</v>
      </c>
      <c r="R441" s="12">
        <f>VLOOKUP($B441,'[3]POBLAC SIN ESSALUD CUADRO MANDO'!$G$3:$DY$188,10,0)</f>
        <v>5</v>
      </c>
      <c r="S441" s="12">
        <f>VLOOKUP($B441,'[3]POBLAC SIN ESSALUD CUADRO MANDO'!$G$3:$DY$188,11,0)</f>
        <v>6</v>
      </c>
      <c r="T441" s="12">
        <f>VLOOKUP($B441,'[3]POBLAC SIN ESSALUD CUADRO MANDO'!$G$3:$DY$188,12,0)</f>
        <v>5</v>
      </c>
      <c r="U441" s="12">
        <f>VLOOKUP($B441,'[3]POBLAC SIN ESSALUD CUADRO MANDO'!$G$3:$DY$188,13,0)</f>
        <v>5</v>
      </c>
      <c r="V441" s="12">
        <f>VLOOKUP($B441,'[3]POBLAC SIN ESSALUD CUADRO MANDO'!$G$3:$DY$188,14,0)</f>
        <v>6</v>
      </c>
      <c r="W441" s="12">
        <f>VLOOKUP($B441,'[3]POBLAC SIN ESSALUD CUADRO MANDO'!$G$3:$DY$188,15,0)</f>
        <v>6</v>
      </c>
      <c r="X441" s="12">
        <f>VLOOKUP($B441,'[3]POBLAC SIN ESSALUD CUADRO MANDO'!$G$3:$DY$188,16,0)</f>
        <v>6</v>
      </c>
      <c r="Y441" s="12">
        <f>VLOOKUP($B441,'[3]POBLAC SIN ESSALUD CUADRO MANDO'!$G$3:$DY$188,17,0)</f>
        <v>7</v>
      </c>
      <c r="Z441" s="12">
        <f>VLOOKUP($B441,'[3]POBLAC SIN ESSALUD CUADRO MANDO'!$G$3:$DY$188,18,0)</f>
        <v>6</v>
      </c>
      <c r="AA441" s="12">
        <f>VLOOKUP($B441,'[3]POBLAC SIN ESSALUD CUADRO MANDO'!$G$3:$DY$188,19,0)</f>
        <v>5</v>
      </c>
      <c r="AB441" s="12">
        <f>VLOOKUP($B441,'[3]POBLAC SIN ESSALUD CUADRO MANDO'!$G$3:$DY$188,20,0)</f>
        <v>6</v>
      </c>
      <c r="AC441" s="12">
        <f>VLOOKUP($B441,'[3]POBLAC SIN ESSALUD CUADRO MANDO'!$G$3:$DY$188,21,0)</f>
        <v>5</v>
      </c>
      <c r="AD441" s="12">
        <f>VLOOKUP($B441,'[3]POBLAC SIN ESSALUD CUADRO MANDO'!$G$3:$DY$188,110,0)</f>
        <v>26</v>
      </c>
      <c r="AE441" s="12">
        <f>VLOOKUP($B441,'[3]POBLAC SIN ESSALUD CUADRO MANDO'!$G$3:$DY$188,111,0)</f>
        <v>18</v>
      </c>
      <c r="AF441" s="12">
        <f>VLOOKUP($B441,'[3]POBLAC SIN ESSALUD CUADRO MANDO'!$G$3:$DY$188,112,0)</f>
        <v>16</v>
      </c>
      <c r="AG441" s="12">
        <f>VLOOKUP($B441,'[3]POBLAC SIN ESSALUD CUADRO MANDO'!$G$3:$DY$188,113,0)</f>
        <v>18</v>
      </c>
      <c r="AH441" s="12">
        <f>VLOOKUP($B441,'[3]POBLAC SIN ESSALUD CUADRO MANDO'!$G$3:$DY$188,114,0)</f>
        <v>15</v>
      </c>
      <c r="AI441" s="12">
        <f>VLOOKUP($B441,'[3]POBLAC SIN ESSALUD CUADRO MANDO'!$G$3:$DY$188,115,0)</f>
        <v>14</v>
      </c>
      <c r="AJ441" s="12">
        <f>VLOOKUP($B441,'[3]POBLAC SIN ESSALUD CUADRO MANDO'!$G$3:$DY$188,116,0)</f>
        <v>11</v>
      </c>
      <c r="AK441" s="12">
        <f>VLOOKUP($B441,'[3]POBLAC SIN ESSALUD CUADRO MANDO'!$G$3:$DY$188,117,0)</f>
        <v>10</v>
      </c>
      <c r="AL441" s="12">
        <f>VLOOKUP($B441,'[3]POBLAC SIN ESSALUD CUADRO MANDO'!$G$3:$DY$188,118,0)</f>
        <v>8</v>
      </c>
      <c r="AM441" s="12">
        <f>VLOOKUP($B441,'[3]POBLAC SIN ESSALUD CUADRO MANDO'!$G$3:$DY$188,119,0)</f>
        <v>5</v>
      </c>
      <c r="AN441" s="12">
        <f>VLOOKUP($B441,'[3]POBLAC SIN ESSALUD CUADRO MANDO'!$G$3:$DY$188,120,0)</f>
        <v>5</v>
      </c>
      <c r="AO441" s="12">
        <f>VLOOKUP($B441,'[3]POBLAC SIN ESSALUD CUADRO MANDO'!$G$3:$DY$188,121,0)</f>
        <v>5</v>
      </c>
      <c r="AP441" s="12">
        <f>VLOOKUP($B441,'[3]POBLAC SIN ESSALUD CUADRO MANDO'!$G$3:$DY$188,122,0)</f>
        <v>4</v>
      </c>
      <c r="AQ441" s="74">
        <f>VLOOKUP($B441,'[4]POB-2019'!$K$6:$BD$190,42,0)</f>
        <v>131</v>
      </c>
      <c r="AR441" s="74">
        <f>VLOOKUP($B441,'[4]POB-2019'!$K$6:$BD$190,43,0)</f>
        <v>14</v>
      </c>
      <c r="AS441" s="74">
        <f>VLOOKUP($B441,'[4]POB-2019'!$K$6:$BD$190,44,0)</f>
        <v>15</v>
      </c>
      <c r="AT441" s="74">
        <f>VLOOKUP($B441,'[4]POB-2019'!$K$6:$BD$190,45,0)</f>
        <v>55</v>
      </c>
      <c r="AU441" s="12">
        <f>VLOOKUP($B441,'[3]POBLAC SIN ESSALUD CUADRO MANDO'!$G$3:$DY$188,123,0)</f>
        <v>4</v>
      </c>
    </row>
    <row r="442" spans="1:47" s="23" customFormat="1" ht="12">
      <c r="A442" s="58">
        <v>441</v>
      </c>
      <c r="B442" s="58">
        <v>7751</v>
      </c>
      <c r="C442" s="59" t="s">
        <v>1130</v>
      </c>
      <c r="D442" s="59" t="s">
        <v>1131</v>
      </c>
      <c r="E442" s="59" t="s">
        <v>769</v>
      </c>
      <c r="F442" s="59" t="s">
        <v>774</v>
      </c>
      <c r="G442" s="12" t="s">
        <v>266</v>
      </c>
      <c r="H442" s="14">
        <f t="shared" si="114"/>
        <v>7751</v>
      </c>
      <c r="I442" s="14">
        <f t="shared" si="107"/>
        <v>236</v>
      </c>
      <c r="J442" s="12">
        <f>VLOOKUP($B442,'[3]POBLAC SIN ESSALUD CUADRO MANDO'!$G$3:$DY$188,2,0)</f>
        <v>2</v>
      </c>
      <c r="K442" s="12">
        <f>VLOOKUP($B442,'[3]POBLAC SIN ESSALUD CUADRO MANDO'!$G$3:$DY$188,3,0)</f>
        <v>2</v>
      </c>
      <c r="L442" s="12">
        <f>VLOOKUP($B442,'[3]POBLAC SIN ESSALUD CUADRO MANDO'!$G$3:$DY$188,4,0)</f>
        <v>3</v>
      </c>
      <c r="M442" s="12">
        <f>VLOOKUP($B442,'[3]POBLAC SIN ESSALUD CUADRO MANDO'!$G$3:$DY$188,5,0)</f>
        <v>3</v>
      </c>
      <c r="N442" s="12">
        <f>VLOOKUP($B442,'[3]POBLAC SIN ESSALUD CUADRO MANDO'!$G$3:$DY$188,6,0)</f>
        <v>3</v>
      </c>
      <c r="O442" s="12">
        <f>VLOOKUP($B442,'[3]POBLAC SIN ESSALUD CUADRO MANDO'!$G$3:$DY$188,7,0)</f>
        <v>3</v>
      </c>
      <c r="P442" s="12">
        <f>VLOOKUP($B442,'[3]POBLAC SIN ESSALUD CUADRO MANDO'!$G$3:$DY$188,8,0)</f>
        <v>3</v>
      </c>
      <c r="Q442" s="12">
        <f>VLOOKUP($B442,'[3]POBLAC SIN ESSALUD CUADRO MANDO'!$G$3:$DY$188,9,0)</f>
        <v>4</v>
      </c>
      <c r="R442" s="12">
        <f>VLOOKUP($B442,'[3]POBLAC SIN ESSALUD CUADRO MANDO'!$G$3:$DY$188,10,0)</f>
        <v>4</v>
      </c>
      <c r="S442" s="12">
        <f>VLOOKUP($B442,'[3]POBLAC SIN ESSALUD CUADRO MANDO'!$G$3:$DY$188,11,0)</f>
        <v>5</v>
      </c>
      <c r="T442" s="12">
        <f>VLOOKUP($B442,'[3]POBLAC SIN ESSALUD CUADRO MANDO'!$G$3:$DY$188,12,0)</f>
        <v>5</v>
      </c>
      <c r="U442" s="12">
        <f>VLOOKUP($B442,'[3]POBLAC SIN ESSALUD CUADRO MANDO'!$G$3:$DY$188,13,0)</f>
        <v>5</v>
      </c>
      <c r="V442" s="12">
        <f>VLOOKUP($B442,'[3]POBLAC SIN ESSALUD CUADRO MANDO'!$G$3:$DY$188,14,0)</f>
        <v>5</v>
      </c>
      <c r="W442" s="12">
        <f>VLOOKUP($B442,'[3]POBLAC SIN ESSALUD CUADRO MANDO'!$G$3:$DY$188,15,0)</f>
        <v>5</v>
      </c>
      <c r="X442" s="12">
        <f>VLOOKUP($B442,'[3]POBLAC SIN ESSALUD CUADRO MANDO'!$G$3:$DY$188,16,0)</f>
        <v>5</v>
      </c>
      <c r="Y442" s="12">
        <f>VLOOKUP($B442,'[3]POBLAC SIN ESSALUD CUADRO MANDO'!$G$3:$DY$188,17,0)</f>
        <v>6</v>
      </c>
      <c r="Z442" s="12">
        <f>VLOOKUP($B442,'[3]POBLAC SIN ESSALUD CUADRO MANDO'!$G$3:$DY$188,18,0)</f>
        <v>5</v>
      </c>
      <c r="AA442" s="12">
        <f>VLOOKUP($B442,'[3]POBLAC SIN ESSALUD CUADRO MANDO'!$G$3:$DY$188,19,0)</f>
        <v>5</v>
      </c>
      <c r="AB442" s="12">
        <f>VLOOKUP($B442,'[3]POBLAC SIN ESSALUD CUADRO MANDO'!$G$3:$DY$188,20,0)</f>
        <v>5</v>
      </c>
      <c r="AC442" s="12">
        <f>VLOOKUP($B442,'[3]POBLAC SIN ESSALUD CUADRO MANDO'!$G$3:$DY$188,21,0)</f>
        <v>5</v>
      </c>
      <c r="AD442" s="12">
        <f>VLOOKUP($B442,'[3]POBLAC SIN ESSALUD CUADRO MANDO'!$G$3:$DY$188,110,0)</f>
        <v>21</v>
      </c>
      <c r="AE442" s="12">
        <f>VLOOKUP($B442,'[3]POBLAC SIN ESSALUD CUADRO MANDO'!$G$3:$DY$188,111,0)</f>
        <v>17</v>
      </c>
      <c r="AF442" s="12">
        <f>VLOOKUP($B442,'[3]POBLAC SIN ESSALUD CUADRO MANDO'!$G$3:$DY$188,112,0)</f>
        <v>17</v>
      </c>
      <c r="AG442" s="12">
        <f>VLOOKUP($B442,'[3]POBLAC SIN ESSALUD CUADRO MANDO'!$G$3:$DY$188,113,0)</f>
        <v>15</v>
      </c>
      <c r="AH442" s="12">
        <f>VLOOKUP($B442,'[3]POBLAC SIN ESSALUD CUADRO MANDO'!$G$3:$DY$188,114,0)</f>
        <v>14</v>
      </c>
      <c r="AI442" s="12">
        <f>VLOOKUP($B442,'[3]POBLAC SIN ESSALUD CUADRO MANDO'!$G$3:$DY$188,115,0)</f>
        <v>15</v>
      </c>
      <c r="AJ442" s="12">
        <f>VLOOKUP($B442,'[3]POBLAC SIN ESSALUD CUADRO MANDO'!$G$3:$DY$188,116,0)</f>
        <v>13</v>
      </c>
      <c r="AK442" s="12">
        <f>VLOOKUP($B442,'[3]POBLAC SIN ESSALUD CUADRO MANDO'!$G$3:$DY$188,117,0)</f>
        <v>11</v>
      </c>
      <c r="AL442" s="12">
        <f>VLOOKUP($B442,'[3]POBLAC SIN ESSALUD CUADRO MANDO'!$G$3:$DY$188,118,0)</f>
        <v>8</v>
      </c>
      <c r="AM442" s="12">
        <f>VLOOKUP($B442,'[3]POBLAC SIN ESSALUD CUADRO MANDO'!$G$3:$DY$188,119,0)</f>
        <v>6</v>
      </c>
      <c r="AN442" s="12">
        <f>VLOOKUP($B442,'[3]POBLAC SIN ESSALUD CUADRO MANDO'!$G$3:$DY$188,120,0)</f>
        <v>5</v>
      </c>
      <c r="AO442" s="12">
        <f>VLOOKUP($B442,'[3]POBLAC SIN ESSALUD CUADRO MANDO'!$G$3:$DY$188,121,0)</f>
        <v>5</v>
      </c>
      <c r="AP442" s="12">
        <f>VLOOKUP($B442,'[3]POBLAC SIN ESSALUD CUADRO MANDO'!$G$3:$DY$188,122,0)</f>
        <v>6</v>
      </c>
      <c r="AQ442" s="74">
        <f>VLOOKUP($B442,'[4]POB-2019'!$K$6:$BD$190,42,0)</f>
        <v>120</v>
      </c>
      <c r="AR442" s="74">
        <f>VLOOKUP($B442,'[4]POB-2019'!$K$6:$BD$190,43,0)</f>
        <v>13</v>
      </c>
      <c r="AS442" s="74">
        <f>VLOOKUP($B442,'[4]POB-2019'!$K$6:$BD$190,44,0)</f>
        <v>13</v>
      </c>
      <c r="AT442" s="74">
        <f>VLOOKUP($B442,'[4]POB-2019'!$K$6:$BD$190,45,0)</f>
        <v>50</v>
      </c>
      <c r="AU442" s="12">
        <f>VLOOKUP($B442,'[3]POBLAC SIN ESSALUD CUADRO MANDO'!$G$3:$DY$188,123,0)</f>
        <v>2</v>
      </c>
    </row>
    <row r="443" spans="1:47" s="23" customFormat="1" ht="12">
      <c r="A443" s="58">
        <v>442</v>
      </c>
      <c r="B443" s="58">
        <v>5026</v>
      </c>
      <c r="C443" s="59" t="s">
        <v>1130</v>
      </c>
      <c r="D443" s="59" t="s">
        <v>1131</v>
      </c>
      <c r="E443" s="59" t="s">
        <v>769</v>
      </c>
      <c r="F443" s="59" t="s">
        <v>775</v>
      </c>
      <c r="G443" s="12" t="s">
        <v>266</v>
      </c>
      <c r="H443" s="14">
        <f t="shared" si="114"/>
        <v>5026</v>
      </c>
      <c r="I443" s="14">
        <f t="shared" si="107"/>
        <v>783</v>
      </c>
      <c r="J443" s="12">
        <f>VLOOKUP($B443,'[3]POBLAC SIN ESSALUD CUADRO MANDO'!$G$3:$DY$188,2,0)</f>
        <v>15</v>
      </c>
      <c r="K443" s="12">
        <f>VLOOKUP($B443,'[3]POBLAC SIN ESSALUD CUADRO MANDO'!$G$3:$DY$188,3,0)</f>
        <v>15</v>
      </c>
      <c r="L443" s="12">
        <f>VLOOKUP($B443,'[3]POBLAC SIN ESSALUD CUADRO MANDO'!$G$3:$DY$188,4,0)</f>
        <v>10</v>
      </c>
      <c r="M443" s="12">
        <f>VLOOKUP($B443,'[3]POBLAC SIN ESSALUD CUADRO MANDO'!$G$3:$DY$188,5,0)</f>
        <v>10</v>
      </c>
      <c r="N443" s="12">
        <f>VLOOKUP($B443,'[3]POBLAC SIN ESSALUD CUADRO MANDO'!$G$3:$DY$188,6,0)</f>
        <v>11</v>
      </c>
      <c r="O443" s="12">
        <f>VLOOKUP($B443,'[3]POBLAC SIN ESSALUD CUADRO MANDO'!$G$3:$DY$188,7,0)</f>
        <v>10</v>
      </c>
      <c r="P443" s="12">
        <f>VLOOKUP($B443,'[3]POBLAC SIN ESSALUD CUADRO MANDO'!$G$3:$DY$188,8,0)</f>
        <v>15</v>
      </c>
      <c r="Q443" s="12">
        <f>VLOOKUP($B443,'[3]POBLAC SIN ESSALUD CUADRO MANDO'!$G$3:$DY$188,9,0)</f>
        <v>17</v>
      </c>
      <c r="R443" s="12">
        <f>VLOOKUP($B443,'[3]POBLAC SIN ESSALUD CUADRO MANDO'!$G$3:$DY$188,10,0)</f>
        <v>13</v>
      </c>
      <c r="S443" s="12">
        <f>VLOOKUP($B443,'[3]POBLAC SIN ESSALUD CUADRO MANDO'!$G$3:$DY$188,11,0)</f>
        <v>13</v>
      </c>
      <c r="T443" s="12">
        <f>VLOOKUP($B443,'[3]POBLAC SIN ESSALUD CUADRO MANDO'!$G$3:$DY$188,12,0)</f>
        <v>16</v>
      </c>
      <c r="U443" s="12">
        <f>VLOOKUP($B443,'[3]POBLAC SIN ESSALUD CUADRO MANDO'!$G$3:$DY$188,13,0)</f>
        <v>12</v>
      </c>
      <c r="V443" s="12">
        <f>VLOOKUP($B443,'[3]POBLAC SIN ESSALUD CUADRO MANDO'!$G$3:$DY$188,14,0)</f>
        <v>17</v>
      </c>
      <c r="W443" s="12">
        <f>VLOOKUP($B443,'[3]POBLAC SIN ESSALUD CUADRO MANDO'!$G$3:$DY$188,15,0)</f>
        <v>16</v>
      </c>
      <c r="X443" s="12">
        <f>VLOOKUP($B443,'[3]POBLAC SIN ESSALUD CUADRO MANDO'!$G$3:$DY$188,16,0)</f>
        <v>17</v>
      </c>
      <c r="Y443" s="12">
        <f>VLOOKUP($B443,'[3]POBLAC SIN ESSALUD CUADRO MANDO'!$G$3:$DY$188,17,0)</f>
        <v>15</v>
      </c>
      <c r="Z443" s="12">
        <f>VLOOKUP($B443,'[3]POBLAC SIN ESSALUD CUADRO MANDO'!$G$3:$DY$188,18,0)</f>
        <v>15</v>
      </c>
      <c r="AA443" s="12">
        <f>VLOOKUP($B443,'[3]POBLAC SIN ESSALUD CUADRO MANDO'!$G$3:$DY$188,19,0)</f>
        <v>11</v>
      </c>
      <c r="AB443" s="12">
        <f>VLOOKUP($B443,'[3]POBLAC SIN ESSALUD CUADRO MANDO'!$G$3:$DY$188,20,0)</f>
        <v>18</v>
      </c>
      <c r="AC443" s="12">
        <f>VLOOKUP($B443,'[3]POBLAC SIN ESSALUD CUADRO MANDO'!$G$3:$DY$188,21,0)</f>
        <v>17</v>
      </c>
      <c r="AD443" s="12">
        <f>VLOOKUP($B443,'[3]POBLAC SIN ESSALUD CUADRO MANDO'!$G$3:$DY$188,110,0)</f>
        <v>86</v>
      </c>
      <c r="AE443" s="12">
        <f>VLOOKUP($B443,'[3]POBLAC SIN ESSALUD CUADRO MANDO'!$G$3:$DY$188,111,0)</f>
        <v>67</v>
      </c>
      <c r="AF443" s="12">
        <f>VLOOKUP($B443,'[3]POBLAC SIN ESSALUD CUADRO MANDO'!$G$3:$DY$188,112,0)</f>
        <v>62</v>
      </c>
      <c r="AG443" s="12">
        <f>VLOOKUP($B443,'[3]POBLAC SIN ESSALUD CUADRO MANDO'!$G$3:$DY$188,113,0)</f>
        <v>52</v>
      </c>
      <c r="AH443" s="12">
        <f>VLOOKUP($B443,'[3]POBLAC SIN ESSALUD CUADRO MANDO'!$G$3:$DY$188,114,0)</f>
        <v>47</v>
      </c>
      <c r="AI443" s="12">
        <f>VLOOKUP($B443,'[3]POBLAC SIN ESSALUD CUADRO MANDO'!$G$3:$DY$188,115,0)</f>
        <v>37</v>
      </c>
      <c r="AJ443" s="12">
        <f>VLOOKUP($B443,'[3]POBLAC SIN ESSALUD CUADRO MANDO'!$G$3:$DY$188,116,0)</f>
        <v>35</v>
      </c>
      <c r="AK443" s="12">
        <f>VLOOKUP($B443,'[3]POBLAC SIN ESSALUD CUADRO MANDO'!$G$3:$DY$188,117,0)</f>
        <v>31</v>
      </c>
      <c r="AL443" s="12">
        <f>VLOOKUP($B443,'[3]POBLAC SIN ESSALUD CUADRO MANDO'!$G$3:$DY$188,118,0)</f>
        <v>26</v>
      </c>
      <c r="AM443" s="12">
        <f>VLOOKUP($B443,'[3]POBLAC SIN ESSALUD CUADRO MANDO'!$G$3:$DY$188,119,0)</f>
        <v>20</v>
      </c>
      <c r="AN443" s="12">
        <f>VLOOKUP($B443,'[3]POBLAC SIN ESSALUD CUADRO MANDO'!$G$3:$DY$188,120,0)</f>
        <v>11</v>
      </c>
      <c r="AO443" s="12">
        <f>VLOOKUP($B443,'[3]POBLAC SIN ESSALUD CUADRO MANDO'!$G$3:$DY$188,121,0)</f>
        <v>10</v>
      </c>
      <c r="AP443" s="12">
        <f>VLOOKUP($B443,'[3]POBLAC SIN ESSALUD CUADRO MANDO'!$G$3:$DY$188,122,0)</f>
        <v>16</v>
      </c>
      <c r="AQ443" s="74">
        <f>VLOOKUP($B443,'[4]POB-2019'!$K$6:$BD$190,42,0)</f>
        <v>399</v>
      </c>
      <c r="AR443" s="74">
        <f>VLOOKUP($B443,'[4]POB-2019'!$K$6:$BD$190,43,0)</f>
        <v>40</v>
      </c>
      <c r="AS443" s="74">
        <f>VLOOKUP($B443,'[4]POB-2019'!$K$6:$BD$190,44,0)</f>
        <v>39</v>
      </c>
      <c r="AT443" s="74">
        <f>VLOOKUP($B443,'[4]POB-2019'!$K$6:$BD$190,45,0)</f>
        <v>179</v>
      </c>
      <c r="AU443" s="12">
        <f>VLOOKUP($B443,'[3]POBLAC SIN ESSALUD CUADRO MANDO'!$G$3:$DY$188,123,0)</f>
        <v>15</v>
      </c>
    </row>
    <row r="444" spans="1:47" s="23" customFormat="1" ht="12">
      <c r="A444" s="58">
        <v>443</v>
      </c>
      <c r="B444" s="58">
        <v>5033</v>
      </c>
      <c r="C444" s="59" t="s">
        <v>1130</v>
      </c>
      <c r="D444" s="59" t="s">
        <v>1131</v>
      </c>
      <c r="E444" s="59" t="s">
        <v>769</v>
      </c>
      <c r="F444" s="59" t="s">
        <v>946</v>
      </c>
      <c r="G444" s="12" t="s">
        <v>266</v>
      </c>
      <c r="H444" s="14">
        <f t="shared" si="114"/>
        <v>5033</v>
      </c>
      <c r="I444" s="14">
        <f t="shared" si="107"/>
        <v>269</v>
      </c>
      <c r="J444" s="12">
        <f>VLOOKUP($B444,'[3]POBLAC SIN ESSALUD CUADRO MANDO'!$G$3:$DY$188,2,0)</f>
        <v>2</v>
      </c>
      <c r="K444" s="12">
        <f>VLOOKUP($B444,'[3]POBLAC SIN ESSALUD CUADRO MANDO'!$G$3:$DY$188,3,0)</f>
        <v>2</v>
      </c>
      <c r="L444" s="12">
        <f>VLOOKUP($B444,'[3]POBLAC SIN ESSALUD CUADRO MANDO'!$G$3:$DY$188,4,0)</f>
        <v>4</v>
      </c>
      <c r="M444" s="12">
        <f>VLOOKUP($B444,'[3]POBLAC SIN ESSALUD CUADRO MANDO'!$G$3:$DY$188,5,0)</f>
        <v>4</v>
      </c>
      <c r="N444" s="12">
        <f>VLOOKUP($B444,'[3]POBLAC SIN ESSALUD CUADRO MANDO'!$G$3:$DY$188,6,0)</f>
        <v>3</v>
      </c>
      <c r="O444" s="12">
        <f>VLOOKUP($B444,'[3]POBLAC SIN ESSALUD CUADRO MANDO'!$G$3:$DY$188,7,0)</f>
        <v>4</v>
      </c>
      <c r="P444" s="12">
        <f>VLOOKUP($B444,'[3]POBLAC SIN ESSALUD CUADRO MANDO'!$G$3:$DY$188,8,0)</f>
        <v>4</v>
      </c>
      <c r="Q444" s="12">
        <f>VLOOKUP($B444,'[3]POBLAC SIN ESSALUD CUADRO MANDO'!$G$3:$DY$188,9,0)</f>
        <v>5</v>
      </c>
      <c r="R444" s="12">
        <f>VLOOKUP($B444,'[3]POBLAC SIN ESSALUD CUADRO MANDO'!$G$3:$DY$188,10,0)</f>
        <v>5</v>
      </c>
      <c r="S444" s="12">
        <f>VLOOKUP($B444,'[3]POBLAC SIN ESSALUD CUADRO MANDO'!$G$3:$DY$188,11,0)</f>
        <v>5</v>
      </c>
      <c r="T444" s="12">
        <f>VLOOKUP($B444,'[3]POBLAC SIN ESSALUD CUADRO MANDO'!$G$3:$DY$188,12,0)</f>
        <v>5</v>
      </c>
      <c r="U444" s="12">
        <f>VLOOKUP($B444,'[3]POBLAC SIN ESSALUD CUADRO MANDO'!$G$3:$DY$188,13,0)</f>
        <v>5</v>
      </c>
      <c r="V444" s="12">
        <f>VLOOKUP($B444,'[3]POBLAC SIN ESSALUD CUADRO MANDO'!$G$3:$DY$188,14,0)</f>
        <v>6</v>
      </c>
      <c r="W444" s="12">
        <f>VLOOKUP($B444,'[3]POBLAC SIN ESSALUD CUADRO MANDO'!$G$3:$DY$188,15,0)</f>
        <v>6</v>
      </c>
      <c r="X444" s="12">
        <f>VLOOKUP($B444,'[3]POBLAC SIN ESSALUD CUADRO MANDO'!$G$3:$DY$188,16,0)</f>
        <v>6</v>
      </c>
      <c r="Y444" s="12">
        <f>VLOOKUP($B444,'[3]POBLAC SIN ESSALUD CUADRO MANDO'!$G$3:$DY$188,17,0)</f>
        <v>6</v>
      </c>
      <c r="Z444" s="12">
        <f>VLOOKUP($B444,'[3]POBLAC SIN ESSALUD CUADRO MANDO'!$G$3:$DY$188,18,0)</f>
        <v>5</v>
      </c>
      <c r="AA444" s="12">
        <f>VLOOKUP($B444,'[3]POBLAC SIN ESSALUD CUADRO MANDO'!$G$3:$DY$188,19,0)</f>
        <v>6</v>
      </c>
      <c r="AB444" s="12">
        <f>VLOOKUP($B444,'[3]POBLAC SIN ESSALUD CUADRO MANDO'!$G$3:$DY$188,20,0)</f>
        <v>5</v>
      </c>
      <c r="AC444" s="12">
        <f>VLOOKUP($B444,'[3]POBLAC SIN ESSALUD CUADRO MANDO'!$G$3:$DY$188,21,0)</f>
        <v>5</v>
      </c>
      <c r="AD444" s="12">
        <f>VLOOKUP($B444,'[3]POBLAC SIN ESSALUD CUADRO MANDO'!$G$3:$DY$188,110,0)</f>
        <v>23</v>
      </c>
      <c r="AE444" s="12">
        <f>VLOOKUP($B444,'[3]POBLAC SIN ESSALUD CUADRO MANDO'!$G$3:$DY$188,111,0)</f>
        <v>18</v>
      </c>
      <c r="AF444" s="12">
        <f>VLOOKUP($B444,'[3]POBLAC SIN ESSALUD CUADRO MANDO'!$G$3:$DY$188,112,0)</f>
        <v>20</v>
      </c>
      <c r="AG444" s="12">
        <f>VLOOKUP($B444,'[3]POBLAC SIN ESSALUD CUADRO MANDO'!$G$3:$DY$188,113,0)</f>
        <v>18</v>
      </c>
      <c r="AH444" s="12">
        <f>VLOOKUP($B444,'[3]POBLAC SIN ESSALUD CUADRO MANDO'!$G$3:$DY$188,114,0)</f>
        <v>17</v>
      </c>
      <c r="AI444" s="12">
        <f>VLOOKUP($B444,'[3]POBLAC SIN ESSALUD CUADRO MANDO'!$G$3:$DY$188,115,0)</f>
        <v>15</v>
      </c>
      <c r="AJ444" s="12">
        <f>VLOOKUP($B444,'[3]POBLAC SIN ESSALUD CUADRO MANDO'!$G$3:$DY$188,116,0)</f>
        <v>16</v>
      </c>
      <c r="AK444" s="12">
        <f>VLOOKUP($B444,'[3]POBLAC SIN ESSALUD CUADRO MANDO'!$G$3:$DY$188,117,0)</f>
        <v>11</v>
      </c>
      <c r="AL444" s="12">
        <f>VLOOKUP($B444,'[3]POBLAC SIN ESSALUD CUADRO MANDO'!$G$3:$DY$188,118,0)</f>
        <v>10</v>
      </c>
      <c r="AM444" s="12">
        <f>VLOOKUP($B444,'[3]POBLAC SIN ESSALUD CUADRO MANDO'!$G$3:$DY$188,119,0)</f>
        <v>9</v>
      </c>
      <c r="AN444" s="12">
        <f>VLOOKUP($B444,'[3]POBLAC SIN ESSALUD CUADRO MANDO'!$G$3:$DY$188,120,0)</f>
        <v>6</v>
      </c>
      <c r="AO444" s="12">
        <f>VLOOKUP($B444,'[3]POBLAC SIN ESSALUD CUADRO MANDO'!$G$3:$DY$188,121,0)</f>
        <v>5</v>
      </c>
      <c r="AP444" s="12">
        <f>VLOOKUP($B444,'[3]POBLAC SIN ESSALUD CUADRO MANDO'!$G$3:$DY$188,122,0)</f>
        <v>8</v>
      </c>
      <c r="AQ444" s="74">
        <f>VLOOKUP($B444,'[4]POB-2019'!$K$6:$BD$190,42,0)</f>
        <v>137</v>
      </c>
      <c r="AR444" s="74">
        <f>VLOOKUP($B444,'[4]POB-2019'!$K$6:$BD$190,43,0)</f>
        <v>14</v>
      </c>
      <c r="AS444" s="74">
        <f>VLOOKUP($B444,'[4]POB-2019'!$K$6:$BD$190,44,0)</f>
        <v>14</v>
      </c>
      <c r="AT444" s="74">
        <f>VLOOKUP($B444,'[4]POB-2019'!$K$6:$BD$190,45,0)</f>
        <v>57</v>
      </c>
      <c r="AU444" s="12">
        <f>VLOOKUP($B444,'[3]POBLAC SIN ESSALUD CUADRO MANDO'!$G$3:$DY$188,123,0)</f>
        <v>2</v>
      </c>
    </row>
    <row r="445" spans="1:47" s="23" customFormat="1" ht="12">
      <c r="A445" s="58">
        <v>444</v>
      </c>
      <c r="B445" s="58">
        <v>6947</v>
      </c>
      <c r="C445" s="59" t="s">
        <v>1130</v>
      </c>
      <c r="D445" s="59" t="s">
        <v>1131</v>
      </c>
      <c r="E445" s="59" t="s">
        <v>769</v>
      </c>
      <c r="F445" s="59" t="s">
        <v>777</v>
      </c>
      <c r="G445" s="12" t="s">
        <v>266</v>
      </c>
      <c r="H445" s="14">
        <f t="shared" si="114"/>
        <v>6947</v>
      </c>
      <c r="I445" s="14">
        <f t="shared" si="107"/>
        <v>440</v>
      </c>
      <c r="J445" s="12">
        <f>VLOOKUP($B445,'[3]POBLAC SIN ESSALUD CUADRO MANDO'!$G$3:$DY$188,2,0)</f>
        <v>7</v>
      </c>
      <c r="K445" s="12">
        <f>VLOOKUP($B445,'[3]POBLAC SIN ESSALUD CUADRO MANDO'!$G$3:$DY$188,3,0)</f>
        <v>10</v>
      </c>
      <c r="L445" s="12">
        <f>VLOOKUP($B445,'[3]POBLAC SIN ESSALUD CUADRO MANDO'!$G$3:$DY$188,4,0)</f>
        <v>4</v>
      </c>
      <c r="M445" s="12">
        <f>VLOOKUP($B445,'[3]POBLAC SIN ESSALUD CUADRO MANDO'!$G$3:$DY$188,5,0)</f>
        <v>6</v>
      </c>
      <c r="N445" s="12">
        <f>VLOOKUP($B445,'[3]POBLAC SIN ESSALUD CUADRO MANDO'!$G$3:$DY$188,6,0)</f>
        <v>8</v>
      </c>
      <c r="O445" s="12">
        <f>VLOOKUP($B445,'[3]POBLAC SIN ESSALUD CUADRO MANDO'!$G$3:$DY$188,7,0)</f>
        <v>7</v>
      </c>
      <c r="P445" s="12">
        <f>VLOOKUP($B445,'[3]POBLAC SIN ESSALUD CUADRO MANDO'!$G$3:$DY$188,8,0)</f>
        <v>8</v>
      </c>
      <c r="Q445" s="12">
        <f>VLOOKUP($B445,'[3]POBLAC SIN ESSALUD CUADRO MANDO'!$G$3:$DY$188,9,0)</f>
        <v>9</v>
      </c>
      <c r="R445" s="12">
        <f>VLOOKUP($B445,'[3]POBLAC SIN ESSALUD CUADRO MANDO'!$G$3:$DY$188,10,0)</f>
        <v>9</v>
      </c>
      <c r="S445" s="12">
        <f>VLOOKUP($B445,'[3]POBLAC SIN ESSALUD CUADRO MANDO'!$G$3:$DY$188,11,0)</f>
        <v>10</v>
      </c>
      <c r="T445" s="12">
        <f>VLOOKUP($B445,'[3]POBLAC SIN ESSALUD CUADRO MANDO'!$G$3:$DY$188,12,0)</f>
        <v>9</v>
      </c>
      <c r="U445" s="12">
        <f>VLOOKUP($B445,'[3]POBLAC SIN ESSALUD CUADRO MANDO'!$G$3:$DY$188,13,0)</f>
        <v>8</v>
      </c>
      <c r="V445" s="12">
        <f>VLOOKUP($B445,'[3]POBLAC SIN ESSALUD CUADRO MANDO'!$G$3:$DY$188,14,0)</f>
        <v>11</v>
      </c>
      <c r="W445" s="12">
        <f>VLOOKUP($B445,'[3]POBLAC SIN ESSALUD CUADRO MANDO'!$G$3:$DY$188,15,0)</f>
        <v>9</v>
      </c>
      <c r="X445" s="12">
        <f>VLOOKUP($B445,'[3]POBLAC SIN ESSALUD CUADRO MANDO'!$G$3:$DY$188,16,0)</f>
        <v>9</v>
      </c>
      <c r="Y445" s="12">
        <f>VLOOKUP($B445,'[3]POBLAC SIN ESSALUD CUADRO MANDO'!$G$3:$DY$188,17,0)</f>
        <v>11</v>
      </c>
      <c r="Z445" s="12">
        <f>VLOOKUP($B445,'[3]POBLAC SIN ESSALUD CUADRO MANDO'!$G$3:$DY$188,18,0)</f>
        <v>11</v>
      </c>
      <c r="AA445" s="12">
        <f>VLOOKUP($B445,'[3]POBLAC SIN ESSALUD CUADRO MANDO'!$G$3:$DY$188,19,0)</f>
        <v>9</v>
      </c>
      <c r="AB445" s="12">
        <f>VLOOKUP($B445,'[3]POBLAC SIN ESSALUD CUADRO MANDO'!$G$3:$DY$188,20,0)</f>
        <v>10</v>
      </c>
      <c r="AC445" s="12">
        <f>VLOOKUP($B445,'[3]POBLAC SIN ESSALUD CUADRO MANDO'!$G$3:$DY$188,21,0)</f>
        <v>9</v>
      </c>
      <c r="AD445" s="12">
        <f>VLOOKUP($B445,'[3]POBLAC SIN ESSALUD CUADRO MANDO'!$G$3:$DY$188,110,0)</f>
        <v>45</v>
      </c>
      <c r="AE445" s="12">
        <f>VLOOKUP($B445,'[3]POBLAC SIN ESSALUD CUADRO MANDO'!$G$3:$DY$188,111,0)</f>
        <v>31</v>
      </c>
      <c r="AF445" s="12">
        <f>VLOOKUP($B445,'[3]POBLAC SIN ESSALUD CUADRO MANDO'!$G$3:$DY$188,112,0)</f>
        <v>28</v>
      </c>
      <c r="AG445" s="12">
        <f>VLOOKUP($B445,'[3]POBLAC SIN ESSALUD CUADRO MANDO'!$G$3:$DY$188,113,0)</f>
        <v>30</v>
      </c>
      <c r="AH445" s="12">
        <f>VLOOKUP($B445,'[3]POBLAC SIN ESSALUD CUADRO MANDO'!$G$3:$DY$188,114,0)</f>
        <v>24</v>
      </c>
      <c r="AI445" s="12">
        <f>VLOOKUP($B445,'[3]POBLAC SIN ESSALUD CUADRO MANDO'!$G$3:$DY$188,115,0)</f>
        <v>24</v>
      </c>
      <c r="AJ445" s="12">
        <f>VLOOKUP($B445,'[3]POBLAC SIN ESSALUD CUADRO MANDO'!$G$3:$DY$188,116,0)</f>
        <v>20</v>
      </c>
      <c r="AK445" s="12">
        <f>VLOOKUP($B445,'[3]POBLAC SIN ESSALUD CUADRO MANDO'!$G$3:$DY$188,117,0)</f>
        <v>18</v>
      </c>
      <c r="AL445" s="12">
        <f>VLOOKUP($B445,'[3]POBLAC SIN ESSALUD CUADRO MANDO'!$G$3:$DY$188,118,0)</f>
        <v>14</v>
      </c>
      <c r="AM445" s="12">
        <f>VLOOKUP($B445,'[3]POBLAC SIN ESSALUD CUADRO MANDO'!$G$3:$DY$188,119,0)</f>
        <v>9</v>
      </c>
      <c r="AN445" s="12">
        <f>VLOOKUP($B445,'[3]POBLAC SIN ESSALUD CUADRO MANDO'!$G$3:$DY$188,120,0)</f>
        <v>8</v>
      </c>
      <c r="AO445" s="12">
        <f>VLOOKUP($B445,'[3]POBLAC SIN ESSALUD CUADRO MANDO'!$G$3:$DY$188,121,0)</f>
        <v>6</v>
      </c>
      <c r="AP445" s="12">
        <f>VLOOKUP($B445,'[3]POBLAC SIN ESSALUD CUADRO MANDO'!$G$3:$DY$188,122,0)</f>
        <v>9</v>
      </c>
      <c r="AQ445" s="74">
        <f>VLOOKUP($B445,'[4]POB-2019'!$K$6:$BD$190,42,0)</f>
        <v>224</v>
      </c>
      <c r="AR445" s="74">
        <f>VLOOKUP($B445,'[4]POB-2019'!$K$6:$BD$190,43,0)</f>
        <v>23</v>
      </c>
      <c r="AS445" s="74">
        <f>VLOOKUP($B445,'[4]POB-2019'!$K$6:$BD$190,44,0)</f>
        <v>26</v>
      </c>
      <c r="AT445" s="74">
        <f>VLOOKUP($B445,'[4]POB-2019'!$K$6:$BD$190,45,0)</f>
        <v>93</v>
      </c>
      <c r="AU445" s="12">
        <f>VLOOKUP($B445,'[3]POBLAC SIN ESSALUD CUADRO MANDO'!$G$3:$DY$188,123,0)</f>
        <v>7</v>
      </c>
    </row>
    <row r="446" spans="1:47" s="23" customFormat="1" ht="12">
      <c r="A446" s="58">
        <v>445</v>
      </c>
      <c r="B446" s="58">
        <v>5028</v>
      </c>
      <c r="C446" s="59" t="s">
        <v>1130</v>
      </c>
      <c r="D446" s="59" t="s">
        <v>1131</v>
      </c>
      <c r="E446" s="59" t="s">
        <v>769</v>
      </c>
      <c r="F446" s="59" t="s">
        <v>778</v>
      </c>
      <c r="G446" s="12" t="s">
        <v>266</v>
      </c>
      <c r="H446" s="14">
        <f t="shared" si="114"/>
        <v>5028</v>
      </c>
      <c r="I446" s="14">
        <f t="shared" si="107"/>
        <v>657</v>
      </c>
      <c r="J446" s="12">
        <f>VLOOKUP($B446,'[3]POBLAC SIN ESSALUD CUADRO MANDO'!$G$3:$DY$188,2,0)</f>
        <v>7</v>
      </c>
      <c r="K446" s="12">
        <f>VLOOKUP($B446,'[3]POBLAC SIN ESSALUD CUADRO MANDO'!$G$3:$DY$188,3,0)</f>
        <v>11</v>
      </c>
      <c r="L446" s="12">
        <f>VLOOKUP($B446,'[3]POBLAC SIN ESSALUD CUADRO MANDO'!$G$3:$DY$188,4,0)</f>
        <v>7</v>
      </c>
      <c r="M446" s="12">
        <f>VLOOKUP($B446,'[3]POBLAC SIN ESSALUD CUADRO MANDO'!$G$3:$DY$188,5,0)</f>
        <v>9</v>
      </c>
      <c r="N446" s="12">
        <f>VLOOKUP($B446,'[3]POBLAC SIN ESSALUD CUADRO MANDO'!$G$3:$DY$188,6,0)</f>
        <v>12</v>
      </c>
      <c r="O446" s="12">
        <f>VLOOKUP($B446,'[3]POBLAC SIN ESSALUD CUADRO MANDO'!$G$3:$DY$188,7,0)</f>
        <v>11</v>
      </c>
      <c r="P446" s="12">
        <f>VLOOKUP($B446,'[3]POBLAC SIN ESSALUD CUADRO MANDO'!$G$3:$DY$188,8,0)</f>
        <v>12</v>
      </c>
      <c r="Q446" s="12">
        <f>VLOOKUP($B446,'[3]POBLAC SIN ESSALUD CUADRO MANDO'!$G$3:$DY$188,9,0)</f>
        <v>13</v>
      </c>
      <c r="R446" s="12">
        <f>VLOOKUP($B446,'[3]POBLAC SIN ESSALUD CUADRO MANDO'!$G$3:$DY$188,10,0)</f>
        <v>13</v>
      </c>
      <c r="S446" s="12">
        <f>VLOOKUP($B446,'[3]POBLAC SIN ESSALUD CUADRO MANDO'!$G$3:$DY$188,11,0)</f>
        <v>15</v>
      </c>
      <c r="T446" s="12">
        <f>VLOOKUP($B446,'[3]POBLAC SIN ESSALUD CUADRO MANDO'!$G$3:$DY$188,12,0)</f>
        <v>14</v>
      </c>
      <c r="U446" s="12">
        <f>VLOOKUP($B446,'[3]POBLAC SIN ESSALUD CUADRO MANDO'!$G$3:$DY$188,13,0)</f>
        <v>12</v>
      </c>
      <c r="V446" s="12">
        <f>VLOOKUP($B446,'[3]POBLAC SIN ESSALUD CUADRO MANDO'!$G$3:$DY$188,14,0)</f>
        <v>16</v>
      </c>
      <c r="W446" s="12">
        <f>VLOOKUP($B446,'[3]POBLAC SIN ESSALUD CUADRO MANDO'!$G$3:$DY$188,15,0)</f>
        <v>14</v>
      </c>
      <c r="X446" s="12">
        <f>VLOOKUP($B446,'[3]POBLAC SIN ESSALUD CUADRO MANDO'!$G$3:$DY$188,16,0)</f>
        <v>14</v>
      </c>
      <c r="Y446" s="12">
        <f>VLOOKUP($B446,'[3]POBLAC SIN ESSALUD CUADRO MANDO'!$G$3:$DY$188,17,0)</f>
        <v>17</v>
      </c>
      <c r="Z446" s="12">
        <f>VLOOKUP($B446,'[3]POBLAC SIN ESSALUD CUADRO MANDO'!$G$3:$DY$188,18,0)</f>
        <v>16</v>
      </c>
      <c r="AA446" s="12">
        <f>VLOOKUP($B446,'[3]POBLAC SIN ESSALUD CUADRO MANDO'!$G$3:$DY$188,19,0)</f>
        <v>14</v>
      </c>
      <c r="AB446" s="12">
        <f>VLOOKUP($B446,'[3]POBLAC SIN ESSALUD CUADRO MANDO'!$G$3:$DY$188,20,0)</f>
        <v>15</v>
      </c>
      <c r="AC446" s="12">
        <f>VLOOKUP($B446,'[3]POBLAC SIN ESSALUD CUADRO MANDO'!$G$3:$DY$188,21,0)</f>
        <v>14</v>
      </c>
      <c r="AD446" s="12">
        <f>VLOOKUP($B446,'[3]POBLAC SIN ESSALUD CUADRO MANDO'!$G$3:$DY$188,110,0)</f>
        <v>66</v>
      </c>
      <c r="AE446" s="12">
        <f>VLOOKUP($B446,'[3]POBLAC SIN ESSALUD CUADRO MANDO'!$G$3:$DY$188,111,0)</f>
        <v>47</v>
      </c>
      <c r="AF446" s="12">
        <f>VLOOKUP($B446,'[3]POBLAC SIN ESSALUD CUADRO MANDO'!$G$3:$DY$188,112,0)</f>
        <v>43</v>
      </c>
      <c r="AG446" s="12">
        <f>VLOOKUP($B446,'[3]POBLAC SIN ESSALUD CUADRO MANDO'!$G$3:$DY$188,113,0)</f>
        <v>45</v>
      </c>
      <c r="AH446" s="12">
        <f>VLOOKUP($B446,'[3]POBLAC SIN ESSALUD CUADRO MANDO'!$G$3:$DY$188,114,0)</f>
        <v>38</v>
      </c>
      <c r="AI446" s="12">
        <f>VLOOKUP($B446,'[3]POBLAC SIN ESSALUD CUADRO MANDO'!$G$3:$DY$188,115,0)</f>
        <v>37</v>
      </c>
      <c r="AJ446" s="12">
        <f>VLOOKUP($B446,'[3]POBLAC SIN ESSALUD CUADRO MANDO'!$G$3:$DY$188,116,0)</f>
        <v>28</v>
      </c>
      <c r="AK446" s="12">
        <f>VLOOKUP($B446,'[3]POBLAC SIN ESSALUD CUADRO MANDO'!$G$3:$DY$188,117,0)</f>
        <v>26</v>
      </c>
      <c r="AL446" s="12">
        <f>VLOOKUP($B446,'[3]POBLAC SIN ESSALUD CUADRO MANDO'!$G$3:$DY$188,118,0)</f>
        <v>22</v>
      </c>
      <c r="AM446" s="12">
        <f>VLOOKUP($B446,'[3]POBLAC SIN ESSALUD CUADRO MANDO'!$G$3:$DY$188,119,0)</f>
        <v>14</v>
      </c>
      <c r="AN446" s="12">
        <f>VLOOKUP($B446,'[3]POBLAC SIN ESSALUD CUADRO MANDO'!$G$3:$DY$188,120,0)</f>
        <v>12</v>
      </c>
      <c r="AO446" s="12">
        <f>VLOOKUP($B446,'[3]POBLAC SIN ESSALUD CUADRO MANDO'!$G$3:$DY$188,121,0)</f>
        <v>9</v>
      </c>
      <c r="AP446" s="12">
        <f>VLOOKUP($B446,'[3]POBLAC SIN ESSALUD CUADRO MANDO'!$G$3:$DY$188,122,0)</f>
        <v>14</v>
      </c>
      <c r="AQ446" s="74">
        <f>VLOOKUP($B446,'[4]POB-2019'!$K$6:$BD$190,42,0)</f>
        <v>335</v>
      </c>
      <c r="AR446" s="74">
        <f>VLOOKUP($B446,'[4]POB-2019'!$K$6:$BD$190,43,0)</f>
        <v>36</v>
      </c>
      <c r="AS446" s="74">
        <f>VLOOKUP($B446,'[4]POB-2019'!$K$6:$BD$190,44,0)</f>
        <v>39</v>
      </c>
      <c r="AT446" s="74">
        <f>VLOOKUP($B446,'[4]POB-2019'!$K$6:$BD$190,45,0)</f>
        <v>141</v>
      </c>
      <c r="AU446" s="12">
        <f>VLOOKUP($B446,'[3]POBLAC SIN ESSALUD CUADRO MANDO'!$G$3:$DY$188,123,0)</f>
        <v>6</v>
      </c>
    </row>
    <row r="447" spans="1:47" s="23" customFormat="1" ht="12">
      <c r="A447" s="58">
        <v>446</v>
      </c>
      <c r="B447" s="58">
        <v>6949</v>
      </c>
      <c r="C447" s="59" t="s">
        <v>1130</v>
      </c>
      <c r="D447" s="59" t="s">
        <v>1131</v>
      </c>
      <c r="E447" s="59" t="s">
        <v>769</v>
      </c>
      <c r="F447" s="59" t="s">
        <v>779</v>
      </c>
      <c r="G447" s="12" t="s">
        <v>266</v>
      </c>
      <c r="H447" s="14">
        <f t="shared" si="114"/>
        <v>6949</v>
      </c>
      <c r="I447" s="14">
        <f t="shared" si="107"/>
        <v>279</v>
      </c>
      <c r="J447" s="12">
        <f>VLOOKUP($B447,'[3]POBLAC SIN ESSALUD CUADRO MANDO'!$G$3:$DY$188,2,0)</f>
        <v>4</v>
      </c>
      <c r="K447" s="12">
        <f>VLOOKUP($B447,'[3]POBLAC SIN ESSALUD CUADRO MANDO'!$G$3:$DY$188,3,0)</f>
        <v>5</v>
      </c>
      <c r="L447" s="12">
        <f>VLOOKUP($B447,'[3]POBLAC SIN ESSALUD CUADRO MANDO'!$G$3:$DY$188,4,0)</f>
        <v>3</v>
      </c>
      <c r="M447" s="12">
        <f>VLOOKUP($B447,'[3]POBLAC SIN ESSALUD CUADRO MANDO'!$G$3:$DY$188,5,0)</f>
        <v>4</v>
      </c>
      <c r="N447" s="12">
        <f>VLOOKUP($B447,'[3]POBLAC SIN ESSALUD CUADRO MANDO'!$G$3:$DY$188,6,0)</f>
        <v>3</v>
      </c>
      <c r="O447" s="12">
        <f>VLOOKUP($B447,'[3]POBLAC SIN ESSALUD CUADRO MANDO'!$G$3:$DY$188,7,0)</f>
        <v>5</v>
      </c>
      <c r="P447" s="12">
        <f>VLOOKUP($B447,'[3]POBLAC SIN ESSALUD CUADRO MANDO'!$G$3:$DY$188,8,0)</f>
        <v>5</v>
      </c>
      <c r="Q447" s="12">
        <f>VLOOKUP($B447,'[3]POBLAC SIN ESSALUD CUADRO MANDO'!$G$3:$DY$188,9,0)</f>
        <v>6</v>
      </c>
      <c r="R447" s="12">
        <f>VLOOKUP($B447,'[3]POBLAC SIN ESSALUD CUADRO MANDO'!$G$3:$DY$188,10,0)</f>
        <v>6</v>
      </c>
      <c r="S447" s="12">
        <f>VLOOKUP($B447,'[3]POBLAC SIN ESSALUD CUADRO MANDO'!$G$3:$DY$188,11,0)</f>
        <v>6</v>
      </c>
      <c r="T447" s="12">
        <f>VLOOKUP($B447,'[3]POBLAC SIN ESSALUD CUADRO MANDO'!$G$3:$DY$188,12,0)</f>
        <v>6</v>
      </c>
      <c r="U447" s="12">
        <f>VLOOKUP($B447,'[3]POBLAC SIN ESSALUD CUADRO MANDO'!$G$3:$DY$188,13,0)</f>
        <v>5</v>
      </c>
      <c r="V447" s="12">
        <f>VLOOKUP($B447,'[3]POBLAC SIN ESSALUD CUADRO MANDO'!$G$3:$DY$188,14,0)</f>
        <v>7</v>
      </c>
      <c r="W447" s="12">
        <f>VLOOKUP($B447,'[3]POBLAC SIN ESSALUD CUADRO MANDO'!$G$3:$DY$188,15,0)</f>
        <v>6</v>
      </c>
      <c r="X447" s="12">
        <f>VLOOKUP($B447,'[3]POBLAC SIN ESSALUD CUADRO MANDO'!$G$3:$DY$188,16,0)</f>
        <v>6</v>
      </c>
      <c r="Y447" s="12">
        <f>VLOOKUP($B447,'[3]POBLAC SIN ESSALUD CUADRO MANDO'!$G$3:$DY$188,17,0)</f>
        <v>7</v>
      </c>
      <c r="Z447" s="12">
        <f>VLOOKUP($B447,'[3]POBLAC SIN ESSALUD CUADRO MANDO'!$G$3:$DY$188,18,0)</f>
        <v>7</v>
      </c>
      <c r="AA447" s="12">
        <f>VLOOKUP($B447,'[3]POBLAC SIN ESSALUD CUADRO MANDO'!$G$3:$DY$188,19,0)</f>
        <v>6</v>
      </c>
      <c r="AB447" s="12">
        <f>VLOOKUP($B447,'[3]POBLAC SIN ESSALUD CUADRO MANDO'!$G$3:$DY$188,20,0)</f>
        <v>7</v>
      </c>
      <c r="AC447" s="12">
        <f>VLOOKUP($B447,'[3]POBLAC SIN ESSALUD CUADRO MANDO'!$G$3:$DY$188,21,0)</f>
        <v>6</v>
      </c>
      <c r="AD447" s="12">
        <f>VLOOKUP($B447,'[3]POBLAC SIN ESSALUD CUADRO MANDO'!$G$3:$DY$188,110,0)</f>
        <v>29</v>
      </c>
      <c r="AE447" s="12">
        <f>VLOOKUP($B447,'[3]POBLAC SIN ESSALUD CUADRO MANDO'!$G$3:$DY$188,111,0)</f>
        <v>20</v>
      </c>
      <c r="AF447" s="12">
        <f>VLOOKUP($B447,'[3]POBLAC SIN ESSALUD CUADRO MANDO'!$G$3:$DY$188,112,0)</f>
        <v>17</v>
      </c>
      <c r="AG447" s="12">
        <f>VLOOKUP($B447,'[3]POBLAC SIN ESSALUD CUADRO MANDO'!$G$3:$DY$188,113,0)</f>
        <v>20</v>
      </c>
      <c r="AH447" s="12">
        <f>VLOOKUP($B447,'[3]POBLAC SIN ESSALUD CUADRO MANDO'!$G$3:$DY$188,114,0)</f>
        <v>17</v>
      </c>
      <c r="AI447" s="12">
        <f>VLOOKUP($B447,'[3]POBLAC SIN ESSALUD CUADRO MANDO'!$G$3:$DY$188,115,0)</f>
        <v>15</v>
      </c>
      <c r="AJ447" s="12">
        <f>VLOOKUP($B447,'[3]POBLAC SIN ESSALUD CUADRO MANDO'!$G$3:$DY$188,116,0)</f>
        <v>13</v>
      </c>
      <c r="AK447" s="12">
        <f>VLOOKUP($B447,'[3]POBLAC SIN ESSALUD CUADRO MANDO'!$G$3:$DY$188,117,0)</f>
        <v>10</v>
      </c>
      <c r="AL447" s="12">
        <f>VLOOKUP($B447,'[3]POBLAC SIN ESSALUD CUADRO MANDO'!$G$3:$DY$188,118,0)</f>
        <v>9</v>
      </c>
      <c r="AM447" s="12">
        <f>VLOOKUP($B447,'[3]POBLAC SIN ESSALUD CUADRO MANDO'!$G$3:$DY$188,119,0)</f>
        <v>5</v>
      </c>
      <c r="AN447" s="12">
        <f>VLOOKUP($B447,'[3]POBLAC SIN ESSALUD CUADRO MANDO'!$G$3:$DY$188,120,0)</f>
        <v>5</v>
      </c>
      <c r="AO447" s="12">
        <f>VLOOKUP($B447,'[3]POBLAC SIN ESSALUD CUADRO MANDO'!$G$3:$DY$188,121,0)</f>
        <v>5</v>
      </c>
      <c r="AP447" s="12">
        <f>VLOOKUP($B447,'[3]POBLAC SIN ESSALUD CUADRO MANDO'!$G$3:$DY$188,122,0)</f>
        <v>4</v>
      </c>
      <c r="AQ447" s="74">
        <f>VLOOKUP($B447,'[4]POB-2019'!$K$6:$BD$190,42,0)</f>
        <v>142</v>
      </c>
      <c r="AR447" s="74">
        <f>VLOOKUP($B447,'[4]POB-2019'!$K$6:$BD$190,43,0)</f>
        <v>15</v>
      </c>
      <c r="AS447" s="74">
        <f>VLOOKUP($B447,'[4]POB-2019'!$K$6:$BD$190,44,0)</f>
        <v>17</v>
      </c>
      <c r="AT447" s="74">
        <f>VLOOKUP($B447,'[4]POB-2019'!$K$6:$BD$190,45,0)</f>
        <v>60</v>
      </c>
      <c r="AU447" s="12">
        <f>VLOOKUP($B447,'[3]POBLAC SIN ESSALUD CUADRO MANDO'!$G$3:$DY$188,123,0)</f>
        <v>4</v>
      </c>
    </row>
    <row r="448" spans="1:47" s="23" customFormat="1" ht="12">
      <c r="A448" s="58">
        <v>447</v>
      </c>
      <c r="B448" s="58">
        <v>5030</v>
      </c>
      <c r="C448" s="59" t="s">
        <v>1130</v>
      </c>
      <c r="D448" s="59" t="s">
        <v>1131</v>
      </c>
      <c r="E448" s="59" t="s">
        <v>769</v>
      </c>
      <c r="F448" s="59" t="s">
        <v>780</v>
      </c>
      <c r="G448" s="12" t="s">
        <v>266</v>
      </c>
      <c r="H448" s="14">
        <f t="shared" si="114"/>
        <v>5030</v>
      </c>
      <c r="I448" s="14">
        <f t="shared" si="107"/>
        <v>343</v>
      </c>
      <c r="J448" s="12">
        <f>VLOOKUP($B448,'[3]POBLAC SIN ESSALUD CUADRO MANDO'!$G$3:$DY$188,2,0)</f>
        <v>6</v>
      </c>
      <c r="K448" s="12">
        <f>VLOOKUP($B448,'[3]POBLAC SIN ESSALUD CUADRO MANDO'!$G$3:$DY$188,3,0)</f>
        <v>4</v>
      </c>
      <c r="L448" s="12">
        <f>VLOOKUP($B448,'[3]POBLAC SIN ESSALUD CUADRO MANDO'!$G$3:$DY$188,4,0)</f>
        <v>4</v>
      </c>
      <c r="M448" s="12">
        <f>VLOOKUP($B448,'[3]POBLAC SIN ESSALUD CUADRO MANDO'!$G$3:$DY$188,5,0)</f>
        <v>4</v>
      </c>
      <c r="N448" s="12">
        <f>VLOOKUP($B448,'[3]POBLAC SIN ESSALUD CUADRO MANDO'!$G$3:$DY$188,6,0)</f>
        <v>6</v>
      </c>
      <c r="O448" s="12">
        <f>VLOOKUP($B448,'[3]POBLAC SIN ESSALUD CUADRO MANDO'!$G$3:$DY$188,7,0)</f>
        <v>5</v>
      </c>
      <c r="P448" s="12">
        <f>VLOOKUP($B448,'[3]POBLAC SIN ESSALUD CUADRO MANDO'!$G$3:$DY$188,8,0)</f>
        <v>6</v>
      </c>
      <c r="Q448" s="12">
        <f>VLOOKUP($B448,'[3]POBLAC SIN ESSALUD CUADRO MANDO'!$G$3:$DY$188,9,0)</f>
        <v>5</v>
      </c>
      <c r="R448" s="12">
        <f>VLOOKUP($B448,'[3]POBLAC SIN ESSALUD CUADRO MANDO'!$G$3:$DY$188,10,0)</f>
        <v>6</v>
      </c>
      <c r="S448" s="12">
        <f>VLOOKUP($B448,'[3]POBLAC SIN ESSALUD CUADRO MANDO'!$G$3:$DY$188,11,0)</f>
        <v>8</v>
      </c>
      <c r="T448" s="12">
        <f>VLOOKUP($B448,'[3]POBLAC SIN ESSALUD CUADRO MANDO'!$G$3:$DY$188,12,0)</f>
        <v>7</v>
      </c>
      <c r="U448" s="12">
        <f>VLOOKUP($B448,'[3]POBLAC SIN ESSALUD CUADRO MANDO'!$G$3:$DY$188,13,0)</f>
        <v>6</v>
      </c>
      <c r="V448" s="12">
        <f>VLOOKUP($B448,'[3]POBLAC SIN ESSALUD CUADRO MANDO'!$G$3:$DY$188,14,0)</f>
        <v>7</v>
      </c>
      <c r="W448" s="12">
        <f>VLOOKUP($B448,'[3]POBLAC SIN ESSALUD CUADRO MANDO'!$G$3:$DY$188,15,0)</f>
        <v>5</v>
      </c>
      <c r="X448" s="12">
        <f>VLOOKUP($B448,'[3]POBLAC SIN ESSALUD CUADRO MANDO'!$G$3:$DY$188,16,0)</f>
        <v>6</v>
      </c>
      <c r="Y448" s="12">
        <f>VLOOKUP($B448,'[3]POBLAC SIN ESSALUD CUADRO MANDO'!$G$3:$DY$188,17,0)</f>
        <v>7</v>
      </c>
      <c r="Z448" s="12">
        <f>VLOOKUP($B448,'[3]POBLAC SIN ESSALUD CUADRO MANDO'!$G$3:$DY$188,18,0)</f>
        <v>6</v>
      </c>
      <c r="AA448" s="12">
        <f>VLOOKUP($B448,'[3]POBLAC SIN ESSALUD CUADRO MANDO'!$G$3:$DY$188,19,0)</f>
        <v>7</v>
      </c>
      <c r="AB448" s="12">
        <f>VLOOKUP($B448,'[3]POBLAC SIN ESSALUD CUADRO MANDO'!$G$3:$DY$188,20,0)</f>
        <v>5</v>
      </c>
      <c r="AC448" s="12">
        <f>VLOOKUP($B448,'[3]POBLAC SIN ESSALUD CUADRO MANDO'!$G$3:$DY$188,21,0)</f>
        <v>8</v>
      </c>
      <c r="AD448" s="12">
        <f>VLOOKUP($B448,'[3]POBLAC SIN ESSALUD CUADRO MANDO'!$G$3:$DY$188,110,0)</f>
        <v>36</v>
      </c>
      <c r="AE448" s="12">
        <f>VLOOKUP($B448,'[3]POBLAC SIN ESSALUD CUADRO MANDO'!$G$3:$DY$188,111,0)</f>
        <v>30</v>
      </c>
      <c r="AF448" s="12">
        <f>VLOOKUP($B448,'[3]POBLAC SIN ESSALUD CUADRO MANDO'!$G$3:$DY$188,112,0)</f>
        <v>28</v>
      </c>
      <c r="AG448" s="12">
        <f>VLOOKUP($B448,'[3]POBLAC SIN ESSALUD CUADRO MANDO'!$G$3:$DY$188,113,0)</f>
        <v>23</v>
      </c>
      <c r="AH448" s="12">
        <f>VLOOKUP($B448,'[3]POBLAC SIN ESSALUD CUADRO MANDO'!$G$3:$DY$188,114,0)</f>
        <v>23</v>
      </c>
      <c r="AI448" s="12">
        <f>VLOOKUP($B448,'[3]POBLAC SIN ESSALUD CUADRO MANDO'!$G$3:$DY$188,115,0)</f>
        <v>18</v>
      </c>
      <c r="AJ448" s="12">
        <f>VLOOKUP($B448,'[3]POBLAC SIN ESSALUD CUADRO MANDO'!$G$3:$DY$188,116,0)</f>
        <v>15</v>
      </c>
      <c r="AK448" s="12">
        <f>VLOOKUP($B448,'[3]POBLAC SIN ESSALUD CUADRO MANDO'!$G$3:$DY$188,117,0)</f>
        <v>16</v>
      </c>
      <c r="AL448" s="12">
        <f>VLOOKUP($B448,'[3]POBLAC SIN ESSALUD CUADRO MANDO'!$G$3:$DY$188,118,0)</f>
        <v>12</v>
      </c>
      <c r="AM448" s="12">
        <f>VLOOKUP($B448,'[3]POBLAC SIN ESSALUD CUADRO MANDO'!$G$3:$DY$188,119,0)</f>
        <v>8</v>
      </c>
      <c r="AN448" s="12">
        <f>VLOOKUP($B448,'[3]POBLAC SIN ESSALUD CUADRO MANDO'!$G$3:$DY$188,120,0)</f>
        <v>6</v>
      </c>
      <c r="AO448" s="12">
        <f>VLOOKUP($B448,'[3]POBLAC SIN ESSALUD CUADRO MANDO'!$G$3:$DY$188,121,0)</f>
        <v>4</v>
      </c>
      <c r="AP448" s="12">
        <f>VLOOKUP($B448,'[3]POBLAC SIN ESSALUD CUADRO MANDO'!$G$3:$DY$188,122,0)</f>
        <v>6</v>
      </c>
      <c r="AQ448" s="74">
        <f>VLOOKUP($B448,'[4]POB-2019'!$K$6:$BD$190,42,0)</f>
        <v>175</v>
      </c>
      <c r="AR448" s="74">
        <f>VLOOKUP($B448,'[4]POB-2019'!$K$6:$BD$190,43,0)</f>
        <v>16</v>
      </c>
      <c r="AS448" s="74">
        <f>VLOOKUP($B448,'[4]POB-2019'!$K$6:$BD$190,44,0)</f>
        <v>17</v>
      </c>
      <c r="AT448" s="74">
        <f>VLOOKUP($B448,'[4]POB-2019'!$K$6:$BD$190,45,0)</f>
        <v>81</v>
      </c>
      <c r="AU448" s="12">
        <f>VLOOKUP($B448,'[3]POBLAC SIN ESSALUD CUADRO MANDO'!$G$3:$DY$188,123,0)</f>
        <v>6</v>
      </c>
    </row>
    <row r="449" spans="1:47" s="23" customFormat="1" ht="12">
      <c r="A449" s="58">
        <v>448</v>
      </c>
      <c r="B449" s="58">
        <v>5032</v>
      </c>
      <c r="C449" s="59" t="s">
        <v>1130</v>
      </c>
      <c r="D449" s="59" t="s">
        <v>1131</v>
      </c>
      <c r="E449" s="59" t="s">
        <v>769</v>
      </c>
      <c r="F449" s="59" t="s">
        <v>781</v>
      </c>
      <c r="G449" s="12" t="s">
        <v>266</v>
      </c>
      <c r="H449" s="14">
        <f t="shared" si="114"/>
        <v>5032</v>
      </c>
      <c r="I449" s="14">
        <f t="shared" si="107"/>
        <v>415</v>
      </c>
      <c r="J449" s="12">
        <f>VLOOKUP($B449,'[3]POBLAC SIN ESSALUD CUADRO MANDO'!$G$3:$DY$188,2,0)</f>
        <v>8</v>
      </c>
      <c r="K449" s="12">
        <f>VLOOKUP($B449,'[3]POBLAC SIN ESSALUD CUADRO MANDO'!$G$3:$DY$188,3,0)</f>
        <v>5</v>
      </c>
      <c r="L449" s="12">
        <f>VLOOKUP($B449,'[3]POBLAC SIN ESSALUD CUADRO MANDO'!$G$3:$DY$188,4,0)</f>
        <v>5</v>
      </c>
      <c r="M449" s="12">
        <f>VLOOKUP($B449,'[3]POBLAC SIN ESSALUD CUADRO MANDO'!$G$3:$DY$188,5,0)</f>
        <v>6</v>
      </c>
      <c r="N449" s="12">
        <f>VLOOKUP($B449,'[3]POBLAC SIN ESSALUD CUADRO MANDO'!$G$3:$DY$188,6,0)</f>
        <v>11</v>
      </c>
      <c r="O449" s="12">
        <f>VLOOKUP($B449,'[3]POBLAC SIN ESSALUD CUADRO MANDO'!$G$3:$DY$188,7,0)</f>
        <v>6</v>
      </c>
      <c r="P449" s="12">
        <f>VLOOKUP($B449,'[3]POBLAC SIN ESSALUD CUADRO MANDO'!$G$3:$DY$188,8,0)</f>
        <v>5</v>
      </c>
      <c r="Q449" s="12">
        <f>VLOOKUP($B449,'[3]POBLAC SIN ESSALUD CUADRO MANDO'!$G$3:$DY$188,9,0)</f>
        <v>7</v>
      </c>
      <c r="R449" s="12">
        <f>VLOOKUP($B449,'[3]POBLAC SIN ESSALUD CUADRO MANDO'!$G$3:$DY$188,10,0)</f>
        <v>7</v>
      </c>
      <c r="S449" s="12">
        <f>VLOOKUP($B449,'[3]POBLAC SIN ESSALUD CUADRO MANDO'!$G$3:$DY$188,11,0)</f>
        <v>8</v>
      </c>
      <c r="T449" s="12">
        <f>VLOOKUP($B449,'[3]POBLAC SIN ESSALUD CUADRO MANDO'!$G$3:$DY$188,12,0)</f>
        <v>8</v>
      </c>
      <c r="U449" s="12">
        <f>VLOOKUP($B449,'[3]POBLAC SIN ESSALUD CUADRO MANDO'!$G$3:$DY$188,13,0)</f>
        <v>8</v>
      </c>
      <c r="V449" s="12">
        <f>VLOOKUP($B449,'[3]POBLAC SIN ESSALUD CUADRO MANDO'!$G$3:$DY$188,14,0)</f>
        <v>9</v>
      </c>
      <c r="W449" s="12">
        <f>VLOOKUP($B449,'[3]POBLAC SIN ESSALUD CUADRO MANDO'!$G$3:$DY$188,15,0)</f>
        <v>9</v>
      </c>
      <c r="X449" s="12">
        <f>VLOOKUP($B449,'[3]POBLAC SIN ESSALUD CUADRO MANDO'!$G$3:$DY$188,16,0)</f>
        <v>9</v>
      </c>
      <c r="Y449" s="12">
        <f>VLOOKUP($B449,'[3]POBLAC SIN ESSALUD CUADRO MANDO'!$G$3:$DY$188,17,0)</f>
        <v>9</v>
      </c>
      <c r="Z449" s="12">
        <f>VLOOKUP($B449,'[3]POBLAC SIN ESSALUD CUADRO MANDO'!$G$3:$DY$188,18,0)</f>
        <v>8</v>
      </c>
      <c r="AA449" s="12">
        <f>VLOOKUP($B449,'[3]POBLAC SIN ESSALUD CUADRO MANDO'!$G$3:$DY$188,19,0)</f>
        <v>8</v>
      </c>
      <c r="AB449" s="12">
        <f>VLOOKUP($B449,'[3]POBLAC SIN ESSALUD CUADRO MANDO'!$G$3:$DY$188,20,0)</f>
        <v>8</v>
      </c>
      <c r="AC449" s="12">
        <f>VLOOKUP($B449,'[3]POBLAC SIN ESSALUD CUADRO MANDO'!$G$3:$DY$188,21,0)</f>
        <v>8</v>
      </c>
      <c r="AD449" s="12">
        <f>VLOOKUP($B449,'[3]POBLAC SIN ESSALUD CUADRO MANDO'!$G$3:$DY$188,110,0)</f>
        <v>37</v>
      </c>
      <c r="AE449" s="12">
        <f>VLOOKUP($B449,'[3]POBLAC SIN ESSALUD CUADRO MANDO'!$G$3:$DY$188,111,0)</f>
        <v>28</v>
      </c>
      <c r="AF449" s="12">
        <f>VLOOKUP($B449,'[3]POBLAC SIN ESSALUD CUADRO MANDO'!$G$3:$DY$188,112,0)</f>
        <v>28</v>
      </c>
      <c r="AG449" s="12">
        <f>VLOOKUP($B449,'[3]POBLAC SIN ESSALUD CUADRO MANDO'!$G$3:$DY$188,113,0)</f>
        <v>26</v>
      </c>
      <c r="AH449" s="12">
        <f>VLOOKUP($B449,'[3]POBLAC SIN ESSALUD CUADRO MANDO'!$G$3:$DY$188,114,0)</f>
        <v>24</v>
      </c>
      <c r="AI449" s="12">
        <f>VLOOKUP($B449,'[3]POBLAC SIN ESSALUD CUADRO MANDO'!$G$3:$DY$188,115,0)</f>
        <v>25</v>
      </c>
      <c r="AJ449" s="12">
        <f>VLOOKUP($B449,'[3]POBLAC SIN ESSALUD CUADRO MANDO'!$G$3:$DY$188,116,0)</f>
        <v>24</v>
      </c>
      <c r="AK449" s="12">
        <f>VLOOKUP($B449,'[3]POBLAC SIN ESSALUD CUADRO MANDO'!$G$3:$DY$188,117,0)</f>
        <v>17</v>
      </c>
      <c r="AL449" s="12">
        <f>VLOOKUP($B449,'[3]POBLAC SIN ESSALUD CUADRO MANDO'!$G$3:$DY$188,118,0)</f>
        <v>14</v>
      </c>
      <c r="AM449" s="12">
        <f>VLOOKUP($B449,'[3]POBLAC SIN ESSALUD CUADRO MANDO'!$G$3:$DY$188,119,0)</f>
        <v>12</v>
      </c>
      <c r="AN449" s="12">
        <f>VLOOKUP($B449,'[3]POBLAC SIN ESSALUD CUADRO MANDO'!$G$3:$DY$188,120,0)</f>
        <v>9</v>
      </c>
      <c r="AO449" s="12">
        <f>VLOOKUP($B449,'[3]POBLAC SIN ESSALUD CUADRO MANDO'!$G$3:$DY$188,121,0)</f>
        <v>8</v>
      </c>
      <c r="AP449" s="12">
        <f>VLOOKUP($B449,'[3]POBLAC SIN ESSALUD CUADRO MANDO'!$G$3:$DY$188,122,0)</f>
        <v>11</v>
      </c>
      <c r="AQ449" s="74">
        <f>VLOOKUP($B449,'[4]POB-2019'!$K$6:$BD$190,42,0)</f>
        <v>212</v>
      </c>
      <c r="AR449" s="74">
        <f>VLOOKUP($B449,'[4]POB-2019'!$K$6:$BD$190,43,0)</f>
        <v>22</v>
      </c>
      <c r="AS449" s="74">
        <f>VLOOKUP($B449,'[4]POB-2019'!$K$6:$BD$190,44,0)</f>
        <v>21</v>
      </c>
      <c r="AT449" s="74">
        <f>VLOOKUP($B449,'[4]POB-2019'!$K$6:$BD$190,45,0)</f>
        <v>86</v>
      </c>
      <c r="AU449" s="12">
        <f>VLOOKUP($B449,'[3]POBLAC SIN ESSALUD CUADRO MANDO'!$G$3:$DY$188,123,0)</f>
        <v>8</v>
      </c>
    </row>
    <row r="450" spans="1:47" s="23" customFormat="1" ht="12">
      <c r="A450" s="58">
        <v>449</v>
      </c>
      <c r="B450" s="58">
        <v>6939</v>
      </c>
      <c r="C450" s="59" t="s">
        <v>1130</v>
      </c>
      <c r="D450" s="59" t="s">
        <v>1131</v>
      </c>
      <c r="E450" s="59" t="s">
        <v>769</v>
      </c>
      <c r="F450" s="59" t="s">
        <v>782</v>
      </c>
      <c r="G450" s="12" t="s">
        <v>266</v>
      </c>
      <c r="H450" s="14">
        <f t="shared" si="114"/>
        <v>6939</v>
      </c>
      <c r="I450" s="14">
        <f t="shared" si="107"/>
        <v>225</v>
      </c>
      <c r="J450" s="12">
        <f>VLOOKUP($B450,'[3]POBLAC SIN ESSALUD CUADRO MANDO'!$G$3:$DY$188,2,0)</f>
        <v>1</v>
      </c>
      <c r="K450" s="12">
        <f>VLOOKUP($B450,'[3]POBLAC SIN ESSALUD CUADRO MANDO'!$G$3:$DY$188,3,0)</f>
        <v>2</v>
      </c>
      <c r="L450" s="12">
        <f>VLOOKUP($B450,'[3]POBLAC SIN ESSALUD CUADRO MANDO'!$G$3:$DY$188,4,0)</f>
        <v>2</v>
      </c>
      <c r="M450" s="12">
        <f>VLOOKUP($B450,'[3]POBLAC SIN ESSALUD CUADRO MANDO'!$G$3:$DY$188,5,0)</f>
        <v>3</v>
      </c>
      <c r="N450" s="12">
        <f>VLOOKUP($B450,'[3]POBLAC SIN ESSALUD CUADRO MANDO'!$G$3:$DY$188,6,0)</f>
        <v>6</v>
      </c>
      <c r="O450" s="12">
        <f>VLOOKUP($B450,'[3]POBLAC SIN ESSALUD CUADRO MANDO'!$G$3:$DY$188,7,0)</f>
        <v>3</v>
      </c>
      <c r="P450" s="12">
        <f>VLOOKUP($B450,'[3]POBLAC SIN ESSALUD CUADRO MANDO'!$G$3:$DY$188,8,0)</f>
        <v>3</v>
      </c>
      <c r="Q450" s="12">
        <f>VLOOKUP($B450,'[3]POBLAC SIN ESSALUD CUADRO MANDO'!$G$3:$DY$188,9,0)</f>
        <v>4</v>
      </c>
      <c r="R450" s="12">
        <f>VLOOKUP($B450,'[3]POBLAC SIN ESSALUD CUADRO MANDO'!$G$3:$DY$188,10,0)</f>
        <v>4</v>
      </c>
      <c r="S450" s="12">
        <f>VLOOKUP($B450,'[3]POBLAC SIN ESSALUD CUADRO MANDO'!$G$3:$DY$188,11,0)</f>
        <v>4</v>
      </c>
      <c r="T450" s="12">
        <f>VLOOKUP($B450,'[3]POBLAC SIN ESSALUD CUADRO MANDO'!$G$3:$DY$188,12,0)</f>
        <v>4</v>
      </c>
      <c r="U450" s="12">
        <f>VLOOKUP($B450,'[3]POBLAC SIN ESSALUD CUADRO MANDO'!$G$3:$DY$188,13,0)</f>
        <v>4</v>
      </c>
      <c r="V450" s="12">
        <f>VLOOKUP($B450,'[3]POBLAC SIN ESSALUD CUADRO MANDO'!$G$3:$DY$188,14,0)</f>
        <v>5</v>
      </c>
      <c r="W450" s="12">
        <f>VLOOKUP($B450,'[3]POBLAC SIN ESSALUD CUADRO MANDO'!$G$3:$DY$188,15,0)</f>
        <v>5</v>
      </c>
      <c r="X450" s="12">
        <f>VLOOKUP($B450,'[3]POBLAC SIN ESSALUD CUADRO MANDO'!$G$3:$DY$188,16,0)</f>
        <v>5</v>
      </c>
      <c r="Y450" s="12">
        <f>VLOOKUP($B450,'[3]POBLAC SIN ESSALUD CUADRO MANDO'!$G$3:$DY$188,17,0)</f>
        <v>5</v>
      </c>
      <c r="Z450" s="12">
        <f>VLOOKUP($B450,'[3]POBLAC SIN ESSALUD CUADRO MANDO'!$G$3:$DY$188,18,0)</f>
        <v>5</v>
      </c>
      <c r="AA450" s="12">
        <f>VLOOKUP($B450,'[3]POBLAC SIN ESSALUD CUADRO MANDO'!$G$3:$DY$188,19,0)</f>
        <v>5</v>
      </c>
      <c r="AB450" s="12">
        <f>VLOOKUP($B450,'[3]POBLAC SIN ESSALUD CUADRO MANDO'!$G$3:$DY$188,20,0)</f>
        <v>5</v>
      </c>
      <c r="AC450" s="12">
        <f>VLOOKUP($B450,'[3]POBLAC SIN ESSALUD CUADRO MANDO'!$G$3:$DY$188,21,0)</f>
        <v>4</v>
      </c>
      <c r="AD450" s="12">
        <f>VLOOKUP($B450,'[3]POBLAC SIN ESSALUD CUADRO MANDO'!$G$3:$DY$188,110,0)</f>
        <v>20</v>
      </c>
      <c r="AE450" s="12">
        <f>VLOOKUP($B450,'[3]POBLAC SIN ESSALUD CUADRO MANDO'!$G$3:$DY$188,111,0)</f>
        <v>16</v>
      </c>
      <c r="AF450" s="12">
        <f>VLOOKUP($B450,'[3]POBLAC SIN ESSALUD CUADRO MANDO'!$G$3:$DY$188,112,0)</f>
        <v>16</v>
      </c>
      <c r="AG450" s="12">
        <f>VLOOKUP($B450,'[3]POBLAC SIN ESSALUD CUADRO MANDO'!$G$3:$DY$188,113,0)</f>
        <v>14</v>
      </c>
      <c r="AH450" s="12">
        <f>VLOOKUP($B450,'[3]POBLAC SIN ESSALUD CUADRO MANDO'!$G$3:$DY$188,114,0)</f>
        <v>14</v>
      </c>
      <c r="AI450" s="12">
        <f>VLOOKUP($B450,'[3]POBLAC SIN ESSALUD CUADRO MANDO'!$G$3:$DY$188,115,0)</f>
        <v>15</v>
      </c>
      <c r="AJ450" s="12">
        <f>VLOOKUP($B450,'[3]POBLAC SIN ESSALUD CUADRO MANDO'!$G$3:$DY$188,116,0)</f>
        <v>13</v>
      </c>
      <c r="AK450" s="12">
        <f>VLOOKUP($B450,'[3]POBLAC SIN ESSALUD CUADRO MANDO'!$G$3:$DY$188,117,0)</f>
        <v>11</v>
      </c>
      <c r="AL450" s="12">
        <f>VLOOKUP($B450,'[3]POBLAC SIN ESSALUD CUADRO MANDO'!$G$3:$DY$188,118,0)</f>
        <v>8</v>
      </c>
      <c r="AM450" s="12">
        <f>VLOOKUP($B450,'[3]POBLAC SIN ESSALUD CUADRO MANDO'!$G$3:$DY$188,119,0)</f>
        <v>5</v>
      </c>
      <c r="AN450" s="12">
        <f>VLOOKUP($B450,'[3]POBLAC SIN ESSALUD CUADRO MANDO'!$G$3:$DY$188,120,0)</f>
        <v>5</v>
      </c>
      <c r="AO450" s="12">
        <f>VLOOKUP($B450,'[3]POBLAC SIN ESSALUD CUADRO MANDO'!$G$3:$DY$188,121,0)</f>
        <v>5</v>
      </c>
      <c r="AP450" s="12">
        <f>VLOOKUP($B450,'[3]POBLAC SIN ESSALUD CUADRO MANDO'!$G$3:$DY$188,122,0)</f>
        <v>4</v>
      </c>
      <c r="AQ450" s="74">
        <f>VLOOKUP($B450,'[4]POB-2019'!$K$6:$BD$190,42,0)</f>
        <v>115</v>
      </c>
      <c r="AR450" s="74">
        <f>VLOOKUP($B450,'[4]POB-2019'!$K$6:$BD$190,43,0)</f>
        <v>12</v>
      </c>
      <c r="AS450" s="74">
        <f>VLOOKUP($B450,'[4]POB-2019'!$K$6:$BD$190,44,0)</f>
        <v>12</v>
      </c>
      <c r="AT450" s="74">
        <f>VLOOKUP($B450,'[4]POB-2019'!$K$6:$BD$190,45,0)</f>
        <v>48</v>
      </c>
      <c r="AU450" s="12">
        <f>VLOOKUP($B450,'[3]POBLAC SIN ESSALUD CUADRO MANDO'!$G$3:$DY$188,123,0)</f>
        <v>1</v>
      </c>
    </row>
    <row r="451" spans="1:47" s="23" customFormat="1" ht="12">
      <c r="A451" s="58">
        <v>450</v>
      </c>
      <c r="B451" s="58">
        <v>5031</v>
      </c>
      <c r="C451" s="59" t="s">
        <v>1130</v>
      </c>
      <c r="D451" s="59" t="s">
        <v>1131</v>
      </c>
      <c r="E451" s="59" t="s">
        <v>769</v>
      </c>
      <c r="F451" s="59" t="s">
        <v>783</v>
      </c>
      <c r="G451" s="12" t="s">
        <v>266</v>
      </c>
      <c r="H451" s="14">
        <f t="shared" si="114"/>
        <v>5031</v>
      </c>
      <c r="I451" s="14">
        <f t="shared" ref="I451:I454" si="115">SUM(J451:AP451)</f>
        <v>787</v>
      </c>
      <c r="J451" s="12">
        <f>VLOOKUP($B451,'[3]POBLAC SIN ESSALUD CUADRO MANDO'!$G$3:$DY$188,2,0)</f>
        <v>9</v>
      </c>
      <c r="K451" s="12">
        <f>VLOOKUP($B451,'[3]POBLAC SIN ESSALUD CUADRO MANDO'!$G$3:$DY$188,3,0)</f>
        <v>12</v>
      </c>
      <c r="L451" s="12">
        <f>VLOOKUP($B451,'[3]POBLAC SIN ESSALUD CUADRO MANDO'!$G$3:$DY$188,4,0)</f>
        <v>7</v>
      </c>
      <c r="M451" s="12">
        <f>VLOOKUP($B451,'[3]POBLAC SIN ESSALUD CUADRO MANDO'!$G$3:$DY$188,5,0)</f>
        <v>10</v>
      </c>
      <c r="N451" s="12">
        <f>VLOOKUP($B451,'[3]POBLAC SIN ESSALUD CUADRO MANDO'!$G$3:$DY$188,6,0)</f>
        <v>14</v>
      </c>
      <c r="O451" s="12">
        <f>VLOOKUP($B451,'[3]POBLAC SIN ESSALUD CUADRO MANDO'!$G$3:$DY$188,7,0)</f>
        <v>11</v>
      </c>
      <c r="P451" s="12">
        <f>VLOOKUP($B451,'[3]POBLAC SIN ESSALUD CUADRO MANDO'!$G$3:$DY$188,8,0)</f>
        <v>13</v>
      </c>
      <c r="Q451" s="12">
        <f>VLOOKUP($B451,'[3]POBLAC SIN ESSALUD CUADRO MANDO'!$G$3:$DY$188,9,0)</f>
        <v>12</v>
      </c>
      <c r="R451" s="12">
        <f>VLOOKUP($B451,'[3]POBLAC SIN ESSALUD CUADRO MANDO'!$G$3:$DY$188,10,0)</f>
        <v>15</v>
      </c>
      <c r="S451" s="12">
        <f>VLOOKUP($B451,'[3]POBLAC SIN ESSALUD CUADRO MANDO'!$G$3:$DY$188,11,0)</f>
        <v>18</v>
      </c>
      <c r="T451" s="12">
        <f>VLOOKUP($B451,'[3]POBLAC SIN ESSALUD CUADRO MANDO'!$G$3:$DY$188,12,0)</f>
        <v>16</v>
      </c>
      <c r="U451" s="12">
        <f>VLOOKUP($B451,'[3]POBLAC SIN ESSALUD CUADRO MANDO'!$G$3:$DY$188,13,0)</f>
        <v>13</v>
      </c>
      <c r="V451" s="12">
        <f>VLOOKUP($B451,'[3]POBLAC SIN ESSALUD CUADRO MANDO'!$G$3:$DY$188,14,0)</f>
        <v>15</v>
      </c>
      <c r="W451" s="12">
        <f>VLOOKUP($B451,'[3]POBLAC SIN ESSALUD CUADRO MANDO'!$G$3:$DY$188,15,0)</f>
        <v>12</v>
      </c>
      <c r="X451" s="12">
        <f>VLOOKUP($B451,'[3]POBLAC SIN ESSALUD CUADRO MANDO'!$G$3:$DY$188,16,0)</f>
        <v>13</v>
      </c>
      <c r="Y451" s="12">
        <f>VLOOKUP($B451,'[3]POBLAC SIN ESSALUD CUADRO MANDO'!$G$3:$DY$188,17,0)</f>
        <v>15</v>
      </c>
      <c r="Z451" s="12">
        <f>VLOOKUP($B451,'[3]POBLAC SIN ESSALUD CUADRO MANDO'!$G$3:$DY$188,18,0)</f>
        <v>14</v>
      </c>
      <c r="AA451" s="12">
        <f>VLOOKUP($B451,'[3]POBLAC SIN ESSALUD CUADRO MANDO'!$G$3:$DY$188,19,0)</f>
        <v>15</v>
      </c>
      <c r="AB451" s="12">
        <f>VLOOKUP($B451,'[3]POBLAC SIN ESSALUD CUADRO MANDO'!$G$3:$DY$188,20,0)</f>
        <v>12</v>
      </c>
      <c r="AC451" s="12">
        <f>VLOOKUP($B451,'[3]POBLAC SIN ESSALUD CUADRO MANDO'!$G$3:$DY$188,21,0)</f>
        <v>19</v>
      </c>
      <c r="AD451" s="12">
        <f>VLOOKUP($B451,'[3]POBLAC SIN ESSALUD CUADRO MANDO'!$G$3:$DY$188,110,0)</f>
        <v>83</v>
      </c>
      <c r="AE451" s="12">
        <f>VLOOKUP($B451,'[3]POBLAC SIN ESSALUD CUADRO MANDO'!$G$3:$DY$188,111,0)</f>
        <v>69</v>
      </c>
      <c r="AF451" s="12">
        <f>VLOOKUP($B451,'[3]POBLAC SIN ESSALUD CUADRO MANDO'!$G$3:$DY$188,112,0)</f>
        <v>64</v>
      </c>
      <c r="AG451" s="12">
        <f>VLOOKUP($B451,'[3]POBLAC SIN ESSALUD CUADRO MANDO'!$G$3:$DY$188,113,0)</f>
        <v>53</v>
      </c>
      <c r="AH451" s="12">
        <f>VLOOKUP($B451,'[3]POBLAC SIN ESSALUD CUADRO MANDO'!$G$3:$DY$188,114,0)</f>
        <v>54</v>
      </c>
      <c r="AI451" s="12">
        <f>VLOOKUP($B451,'[3]POBLAC SIN ESSALUD CUADRO MANDO'!$G$3:$DY$188,115,0)</f>
        <v>43</v>
      </c>
      <c r="AJ451" s="12">
        <f>VLOOKUP($B451,'[3]POBLAC SIN ESSALUD CUADRO MANDO'!$G$3:$DY$188,116,0)</f>
        <v>37</v>
      </c>
      <c r="AK451" s="12">
        <f>VLOOKUP($B451,'[3]POBLAC SIN ESSALUD CUADRO MANDO'!$G$3:$DY$188,117,0)</f>
        <v>38</v>
      </c>
      <c r="AL451" s="12">
        <f>VLOOKUP($B451,'[3]POBLAC SIN ESSALUD CUADRO MANDO'!$G$3:$DY$188,118,0)</f>
        <v>27</v>
      </c>
      <c r="AM451" s="12">
        <f>VLOOKUP($B451,'[3]POBLAC SIN ESSALUD CUADRO MANDO'!$G$3:$DY$188,119,0)</f>
        <v>18</v>
      </c>
      <c r="AN451" s="12">
        <f>VLOOKUP($B451,'[3]POBLAC SIN ESSALUD CUADRO MANDO'!$G$3:$DY$188,120,0)</f>
        <v>12</v>
      </c>
      <c r="AO451" s="12">
        <f>VLOOKUP($B451,'[3]POBLAC SIN ESSALUD CUADRO MANDO'!$G$3:$DY$188,121,0)</f>
        <v>8</v>
      </c>
      <c r="AP451" s="12">
        <f>VLOOKUP($B451,'[3]POBLAC SIN ESSALUD CUADRO MANDO'!$G$3:$DY$188,122,0)</f>
        <v>16</v>
      </c>
      <c r="AQ451" s="74">
        <f>VLOOKUP($B451,'[4]POB-2019'!$K$6:$BD$190,42,0)</f>
        <v>401</v>
      </c>
      <c r="AR451" s="74">
        <f>VLOOKUP($B451,'[4]POB-2019'!$K$6:$BD$190,43,0)</f>
        <v>35</v>
      </c>
      <c r="AS451" s="74">
        <f>VLOOKUP($B451,'[4]POB-2019'!$K$6:$BD$190,44,0)</f>
        <v>38</v>
      </c>
      <c r="AT451" s="74">
        <f>VLOOKUP($B451,'[4]POB-2019'!$K$6:$BD$190,45,0)</f>
        <v>187</v>
      </c>
      <c r="AU451" s="12">
        <f>VLOOKUP($B451,'[3]POBLAC SIN ESSALUD CUADRO MANDO'!$G$3:$DY$188,123,0)</f>
        <v>9</v>
      </c>
    </row>
    <row r="452" spans="1:47" s="23" customFormat="1" ht="12">
      <c r="A452" s="58">
        <v>451</v>
      </c>
      <c r="B452" s="58">
        <v>7103</v>
      </c>
      <c r="C452" s="59" t="s">
        <v>1130</v>
      </c>
      <c r="D452" s="59" t="s">
        <v>1131</v>
      </c>
      <c r="E452" s="59" t="s">
        <v>769</v>
      </c>
      <c r="F452" s="59" t="s">
        <v>208</v>
      </c>
      <c r="G452" s="12" t="s">
        <v>266</v>
      </c>
      <c r="H452" s="14">
        <f t="shared" si="114"/>
        <v>7103</v>
      </c>
      <c r="I452" s="14">
        <f t="shared" si="115"/>
        <v>283</v>
      </c>
      <c r="J452" s="12">
        <f>VLOOKUP($B452,'[3]POBLAC SIN ESSALUD CUADRO MANDO'!$G$3:$DY$188,2,0)</f>
        <v>6</v>
      </c>
      <c r="K452" s="12">
        <f>VLOOKUP($B452,'[3]POBLAC SIN ESSALUD CUADRO MANDO'!$G$3:$DY$188,3,0)</f>
        <v>5</v>
      </c>
      <c r="L452" s="12">
        <f>VLOOKUP($B452,'[3]POBLAC SIN ESSALUD CUADRO MANDO'!$G$3:$DY$188,4,0)</f>
        <v>3</v>
      </c>
      <c r="M452" s="12">
        <f>VLOOKUP($B452,'[3]POBLAC SIN ESSALUD CUADRO MANDO'!$G$3:$DY$188,5,0)</f>
        <v>3</v>
      </c>
      <c r="N452" s="12">
        <f>VLOOKUP($B452,'[3]POBLAC SIN ESSALUD CUADRO MANDO'!$G$3:$DY$188,6,0)</f>
        <v>3</v>
      </c>
      <c r="O452" s="12">
        <f>VLOOKUP($B452,'[3]POBLAC SIN ESSALUD CUADRO MANDO'!$G$3:$DY$188,7,0)</f>
        <v>4</v>
      </c>
      <c r="P452" s="12">
        <f>VLOOKUP($B452,'[3]POBLAC SIN ESSALUD CUADRO MANDO'!$G$3:$DY$188,8,0)</f>
        <v>5</v>
      </c>
      <c r="Q452" s="12">
        <f>VLOOKUP($B452,'[3]POBLAC SIN ESSALUD CUADRO MANDO'!$G$3:$DY$188,9,0)</f>
        <v>4</v>
      </c>
      <c r="R452" s="12">
        <f>VLOOKUP($B452,'[3]POBLAC SIN ESSALUD CUADRO MANDO'!$G$3:$DY$188,10,0)</f>
        <v>5</v>
      </c>
      <c r="S452" s="12">
        <f>VLOOKUP($B452,'[3]POBLAC SIN ESSALUD CUADRO MANDO'!$G$3:$DY$188,11,0)</f>
        <v>6</v>
      </c>
      <c r="T452" s="12">
        <f>VLOOKUP($B452,'[3]POBLAC SIN ESSALUD CUADRO MANDO'!$G$3:$DY$188,12,0)</f>
        <v>6</v>
      </c>
      <c r="U452" s="12">
        <f>VLOOKUP($B452,'[3]POBLAC SIN ESSALUD CUADRO MANDO'!$G$3:$DY$188,13,0)</f>
        <v>5</v>
      </c>
      <c r="V452" s="12">
        <f>VLOOKUP($B452,'[3]POBLAC SIN ESSALUD CUADRO MANDO'!$G$3:$DY$188,14,0)</f>
        <v>5</v>
      </c>
      <c r="W452" s="12">
        <f>VLOOKUP($B452,'[3]POBLAC SIN ESSALUD CUADRO MANDO'!$G$3:$DY$188,15,0)</f>
        <v>4</v>
      </c>
      <c r="X452" s="12">
        <f>VLOOKUP($B452,'[3]POBLAC SIN ESSALUD CUADRO MANDO'!$G$3:$DY$188,16,0)</f>
        <v>4</v>
      </c>
      <c r="Y452" s="12">
        <f>VLOOKUP($B452,'[3]POBLAC SIN ESSALUD CUADRO MANDO'!$G$3:$DY$188,17,0)</f>
        <v>5</v>
      </c>
      <c r="Z452" s="12">
        <f>VLOOKUP($B452,'[3]POBLAC SIN ESSALUD CUADRO MANDO'!$G$3:$DY$188,18,0)</f>
        <v>5</v>
      </c>
      <c r="AA452" s="12">
        <f>VLOOKUP($B452,'[3]POBLAC SIN ESSALUD CUADRO MANDO'!$G$3:$DY$188,19,0)</f>
        <v>5</v>
      </c>
      <c r="AB452" s="12">
        <f>VLOOKUP($B452,'[3]POBLAC SIN ESSALUD CUADRO MANDO'!$G$3:$DY$188,20,0)</f>
        <v>4</v>
      </c>
      <c r="AC452" s="12">
        <f>VLOOKUP($B452,'[3]POBLAC SIN ESSALUD CUADRO MANDO'!$G$3:$DY$188,21,0)</f>
        <v>7</v>
      </c>
      <c r="AD452" s="12">
        <f>VLOOKUP($B452,'[3]POBLAC SIN ESSALUD CUADRO MANDO'!$G$3:$DY$188,110,0)</f>
        <v>29</v>
      </c>
      <c r="AE452" s="12">
        <f>VLOOKUP($B452,'[3]POBLAC SIN ESSALUD CUADRO MANDO'!$G$3:$DY$188,111,0)</f>
        <v>25</v>
      </c>
      <c r="AF452" s="12">
        <f>VLOOKUP($B452,'[3]POBLAC SIN ESSALUD CUADRO MANDO'!$G$3:$DY$188,112,0)</f>
        <v>23</v>
      </c>
      <c r="AG452" s="12">
        <f>VLOOKUP($B452,'[3]POBLAC SIN ESSALUD CUADRO MANDO'!$G$3:$DY$188,113,0)</f>
        <v>19</v>
      </c>
      <c r="AH452" s="12">
        <f>VLOOKUP($B452,'[3]POBLAC SIN ESSALUD CUADRO MANDO'!$G$3:$DY$188,114,0)</f>
        <v>20</v>
      </c>
      <c r="AI452" s="12">
        <f>VLOOKUP($B452,'[3]POBLAC SIN ESSALUD CUADRO MANDO'!$G$3:$DY$188,115,0)</f>
        <v>15</v>
      </c>
      <c r="AJ452" s="12">
        <f>VLOOKUP($B452,'[3]POBLAC SIN ESSALUD CUADRO MANDO'!$G$3:$DY$188,116,0)</f>
        <v>14</v>
      </c>
      <c r="AK452" s="12">
        <f>VLOOKUP($B452,'[3]POBLAC SIN ESSALUD CUADRO MANDO'!$G$3:$DY$188,117,0)</f>
        <v>14</v>
      </c>
      <c r="AL452" s="12">
        <f>VLOOKUP($B452,'[3]POBLAC SIN ESSALUD CUADRO MANDO'!$G$3:$DY$188,118,0)</f>
        <v>10</v>
      </c>
      <c r="AM452" s="12">
        <f>VLOOKUP($B452,'[3]POBLAC SIN ESSALUD CUADRO MANDO'!$G$3:$DY$188,119,0)</f>
        <v>7</v>
      </c>
      <c r="AN452" s="12">
        <f>VLOOKUP($B452,'[3]POBLAC SIN ESSALUD CUADRO MANDO'!$G$3:$DY$188,120,0)</f>
        <v>5</v>
      </c>
      <c r="AO452" s="12">
        <f>VLOOKUP($B452,'[3]POBLAC SIN ESSALUD CUADRO MANDO'!$G$3:$DY$188,121,0)</f>
        <v>4</v>
      </c>
      <c r="AP452" s="12">
        <f>VLOOKUP($B452,'[3]POBLAC SIN ESSALUD CUADRO MANDO'!$G$3:$DY$188,122,0)</f>
        <v>4</v>
      </c>
      <c r="AQ452" s="74">
        <f>VLOOKUP($B452,'[4]POB-2019'!$K$6:$BD$190,42,0)</f>
        <v>144</v>
      </c>
      <c r="AR452" s="74">
        <f>VLOOKUP($B452,'[4]POB-2019'!$K$6:$BD$190,43,0)</f>
        <v>12</v>
      </c>
      <c r="AS452" s="74">
        <f>VLOOKUP($B452,'[4]POB-2019'!$K$6:$BD$190,44,0)</f>
        <v>13</v>
      </c>
      <c r="AT452" s="74">
        <f>VLOOKUP($B452,'[4]POB-2019'!$K$6:$BD$190,45,0)</f>
        <v>67</v>
      </c>
      <c r="AU452" s="12">
        <f>VLOOKUP($B452,'[3]POBLAC SIN ESSALUD CUADRO MANDO'!$G$3:$DY$188,123,0)</f>
        <v>6</v>
      </c>
    </row>
    <row r="453" spans="1:47" s="23" customFormat="1" ht="12">
      <c r="A453" s="58">
        <v>452</v>
      </c>
      <c r="B453" s="58">
        <v>7049</v>
      </c>
      <c r="C453" s="59" t="s">
        <v>1130</v>
      </c>
      <c r="D453" s="59" t="s">
        <v>1131</v>
      </c>
      <c r="E453" s="59" t="s">
        <v>769</v>
      </c>
      <c r="F453" s="59" t="s">
        <v>785</v>
      </c>
      <c r="G453" s="12" t="s">
        <v>266</v>
      </c>
      <c r="H453" s="14">
        <f t="shared" si="114"/>
        <v>7049</v>
      </c>
      <c r="I453" s="14">
        <f t="shared" si="115"/>
        <v>298</v>
      </c>
      <c r="J453" s="12">
        <f>VLOOKUP($B453,'[3]POBLAC SIN ESSALUD CUADRO MANDO'!$G$3:$DY$188,2,0)</f>
        <v>2</v>
      </c>
      <c r="K453" s="12">
        <f>VLOOKUP($B453,'[3]POBLAC SIN ESSALUD CUADRO MANDO'!$G$3:$DY$188,3,0)</f>
        <v>3</v>
      </c>
      <c r="L453" s="12">
        <f>VLOOKUP($B453,'[3]POBLAC SIN ESSALUD CUADRO MANDO'!$G$3:$DY$188,4,0)</f>
        <v>4</v>
      </c>
      <c r="M453" s="12">
        <f>VLOOKUP($B453,'[3]POBLAC SIN ESSALUD CUADRO MANDO'!$G$3:$DY$188,5,0)</f>
        <v>4</v>
      </c>
      <c r="N453" s="12">
        <f>VLOOKUP($B453,'[3]POBLAC SIN ESSALUD CUADRO MANDO'!$G$3:$DY$188,6,0)</f>
        <v>5</v>
      </c>
      <c r="O453" s="12">
        <f>VLOOKUP($B453,'[3]POBLAC SIN ESSALUD CUADRO MANDO'!$G$3:$DY$188,7,0)</f>
        <v>5</v>
      </c>
      <c r="P453" s="12">
        <f>VLOOKUP($B453,'[3]POBLAC SIN ESSALUD CUADRO MANDO'!$G$3:$DY$188,8,0)</f>
        <v>5</v>
      </c>
      <c r="Q453" s="12">
        <f>VLOOKUP($B453,'[3]POBLAC SIN ESSALUD CUADRO MANDO'!$G$3:$DY$188,9,0)</f>
        <v>6</v>
      </c>
      <c r="R453" s="12">
        <f>VLOOKUP($B453,'[3]POBLAC SIN ESSALUD CUADRO MANDO'!$G$3:$DY$188,10,0)</f>
        <v>6</v>
      </c>
      <c r="S453" s="12">
        <f>VLOOKUP($B453,'[3]POBLAC SIN ESSALUD CUADRO MANDO'!$G$3:$DY$188,11,0)</f>
        <v>7</v>
      </c>
      <c r="T453" s="12">
        <f>VLOOKUP($B453,'[3]POBLAC SIN ESSALUD CUADRO MANDO'!$G$3:$DY$188,12,0)</f>
        <v>6</v>
      </c>
      <c r="U453" s="12">
        <f>VLOOKUP($B453,'[3]POBLAC SIN ESSALUD CUADRO MANDO'!$G$3:$DY$188,13,0)</f>
        <v>5</v>
      </c>
      <c r="V453" s="12">
        <f>VLOOKUP($B453,'[3]POBLAC SIN ESSALUD CUADRO MANDO'!$G$3:$DY$188,14,0)</f>
        <v>7</v>
      </c>
      <c r="W453" s="12">
        <f>VLOOKUP($B453,'[3]POBLAC SIN ESSALUD CUADRO MANDO'!$G$3:$DY$188,15,0)</f>
        <v>7</v>
      </c>
      <c r="X453" s="12">
        <f>VLOOKUP($B453,'[3]POBLAC SIN ESSALUD CUADRO MANDO'!$G$3:$DY$188,16,0)</f>
        <v>7</v>
      </c>
      <c r="Y453" s="12">
        <f>VLOOKUP($B453,'[3]POBLAC SIN ESSALUD CUADRO MANDO'!$G$3:$DY$188,17,0)</f>
        <v>8</v>
      </c>
      <c r="Z453" s="12">
        <f>VLOOKUP($B453,'[3]POBLAC SIN ESSALUD CUADRO MANDO'!$G$3:$DY$188,18,0)</f>
        <v>7</v>
      </c>
      <c r="AA453" s="12">
        <f>VLOOKUP($B453,'[3]POBLAC SIN ESSALUD CUADRO MANDO'!$G$3:$DY$188,19,0)</f>
        <v>6</v>
      </c>
      <c r="AB453" s="12">
        <f>VLOOKUP($B453,'[3]POBLAC SIN ESSALUD CUADRO MANDO'!$G$3:$DY$188,20,0)</f>
        <v>7</v>
      </c>
      <c r="AC453" s="12">
        <f>VLOOKUP($B453,'[3]POBLAC SIN ESSALUD CUADRO MANDO'!$G$3:$DY$188,21,0)</f>
        <v>6</v>
      </c>
      <c r="AD453" s="12">
        <f>VLOOKUP($B453,'[3]POBLAC SIN ESSALUD CUADRO MANDO'!$G$3:$DY$188,110,0)</f>
        <v>30</v>
      </c>
      <c r="AE453" s="12">
        <f>VLOOKUP($B453,'[3]POBLAC SIN ESSALUD CUADRO MANDO'!$G$3:$DY$188,111,0)</f>
        <v>22</v>
      </c>
      <c r="AF453" s="12">
        <f>VLOOKUP($B453,'[3]POBLAC SIN ESSALUD CUADRO MANDO'!$G$3:$DY$188,112,0)</f>
        <v>21</v>
      </c>
      <c r="AG453" s="12">
        <f>VLOOKUP($B453,'[3]POBLAC SIN ESSALUD CUADRO MANDO'!$G$3:$DY$188,113,0)</f>
        <v>20</v>
      </c>
      <c r="AH453" s="12">
        <f>VLOOKUP($B453,'[3]POBLAC SIN ESSALUD CUADRO MANDO'!$G$3:$DY$188,114,0)</f>
        <v>18</v>
      </c>
      <c r="AI453" s="12">
        <f>VLOOKUP($B453,'[3]POBLAC SIN ESSALUD CUADRO MANDO'!$G$3:$DY$188,115,0)</f>
        <v>17</v>
      </c>
      <c r="AJ453" s="12">
        <f>VLOOKUP($B453,'[3]POBLAC SIN ESSALUD CUADRO MANDO'!$G$3:$DY$188,116,0)</f>
        <v>13</v>
      </c>
      <c r="AK453" s="12">
        <f>VLOOKUP($B453,'[3]POBLAC SIN ESSALUD CUADRO MANDO'!$G$3:$DY$188,117,0)</f>
        <v>13</v>
      </c>
      <c r="AL453" s="12">
        <f>VLOOKUP($B453,'[3]POBLAC SIN ESSALUD CUADRO MANDO'!$G$3:$DY$188,118,0)</f>
        <v>10</v>
      </c>
      <c r="AM453" s="12">
        <f>VLOOKUP($B453,'[3]POBLAC SIN ESSALUD CUADRO MANDO'!$G$3:$DY$188,119,0)</f>
        <v>5</v>
      </c>
      <c r="AN453" s="12">
        <f>VLOOKUP($B453,'[3]POBLAC SIN ESSALUD CUADRO MANDO'!$G$3:$DY$188,120,0)</f>
        <v>5</v>
      </c>
      <c r="AO453" s="12">
        <f>VLOOKUP($B453,'[3]POBLAC SIN ESSALUD CUADRO MANDO'!$G$3:$DY$188,121,0)</f>
        <v>5</v>
      </c>
      <c r="AP453" s="12">
        <f>VLOOKUP($B453,'[3]POBLAC SIN ESSALUD CUADRO MANDO'!$G$3:$DY$188,122,0)</f>
        <v>6</v>
      </c>
      <c r="AQ453" s="74">
        <f>VLOOKUP($B453,'[4]POB-2019'!$K$6:$BD$190,42,0)</f>
        <v>152</v>
      </c>
      <c r="AR453" s="74">
        <f>VLOOKUP($B453,'[4]POB-2019'!$K$6:$BD$190,43,0)</f>
        <v>16</v>
      </c>
      <c r="AS453" s="74">
        <f>VLOOKUP($B453,'[4]POB-2019'!$K$6:$BD$190,44,0)</f>
        <v>17</v>
      </c>
      <c r="AT453" s="74">
        <f>VLOOKUP($B453,'[4]POB-2019'!$K$6:$BD$190,45,0)</f>
        <v>65</v>
      </c>
      <c r="AU453" s="12">
        <f>VLOOKUP($B453,'[3]POBLAC SIN ESSALUD CUADRO MANDO'!$G$3:$DY$188,123,0)</f>
        <v>2</v>
      </c>
    </row>
    <row r="454" spans="1:47" s="23" customFormat="1" ht="12">
      <c r="A454" s="58">
        <v>453</v>
      </c>
      <c r="B454" s="58">
        <v>7180</v>
      </c>
      <c r="C454" s="59" t="s">
        <v>1130</v>
      </c>
      <c r="D454" s="59" t="s">
        <v>1131</v>
      </c>
      <c r="E454" s="59" t="s">
        <v>769</v>
      </c>
      <c r="F454" s="59" t="s">
        <v>1118</v>
      </c>
      <c r="G454" s="12" t="s">
        <v>266</v>
      </c>
      <c r="H454" s="14">
        <f t="shared" si="114"/>
        <v>7180</v>
      </c>
      <c r="I454" s="14">
        <f t="shared" si="115"/>
        <v>426</v>
      </c>
      <c r="J454" s="12">
        <f>VLOOKUP($B454,'[3]POBLAC SIN ESSALUD CUADRO MANDO'!$G$3:$DY$188,2,0)</f>
        <v>6</v>
      </c>
      <c r="K454" s="12">
        <f>VLOOKUP($B454,'[3]POBLAC SIN ESSALUD CUADRO MANDO'!$G$3:$DY$188,3,0)</f>
        <v>5</v>
      </c>
      <c r="L454" s="12">
        <f>VLOOKUP($B454,'[3]POBLAC SIN ESSALUD CUADRO MANDO'!$G$3:$DY$188,4,0)</f>
        <v>5</v>
      </c>
      <c r="M454" s="12">
        <f>VLOOKUP($B454,'[3]POBLAC SIN ESSALUD CUADRO MANDO'!$G$3:$DY$188,5,0)</f>
        <v>6</v>
      </c>
      <c r="N454" s="12">
        <f>VLOOKUP($B454,'[3]POBLAC SIN ESSALUD CUADRO MANDO'!$G$3:$DY$188,6,0)</f>
        <v>5</v>
      </c>
      <c r="O454" s="12">
        <f>VLOOKUP($B454,'[3]POBLAC SIN ESSALUD CUADRO MANDO'!$G$3:$DY$188,7,0)</f>
        <v>7</v>
      </c>
      <c r="P454" s="12">
        <f>VLOOKUP($B454,'[3]POBLAC SIN ESSALUD CUADRO MANDO'!$G$3:$DY$188,8,0)</f>
        <v>8</v>
      </c>
      <c r="Q454" s="12">
        <f>VLOOKUP($B454,'[3]POBLAC SIN ESSALUD CUADRO MANDO'!$G$3:$DY$188,9,0)</f>
        <v>9</v>
      </c>
      <c r="R454" s="12">
        <f>VLOOKUP($B454,'[3]POBLAC SIN ESSALUD CUADRO MANDO'!$G$3:$DY$188,10,0)</f>
        <v>9</v>
      </c>
      <c r="S454" s="12">
        <f>VLOOKUP($B454,'[3]POBLAC SIN ESSALUD CUADRO MANDO'!$G$3:$DY$188,11,0)</f>
        <v>10</v>
      </c>
      <c r="T454" s="12">
        <f>VLOOKUP($B454,'[3]POBLAC SIN ESSALUD CUADRO MANDO'!$G$3:$DY$188,12,0)</f>
        <v>9</v>
      </c>
      <c r="U454" s="12">
        <f>VLOOKUP($B454,'[3]POBLAC SIN ESSALUD CUADRO MANDO'!$G$3:$DY$188,13,0)</f>
        <v>8</v>
      </c>
      <c r="V454" s="12">
        <f>VLOOKUP($B454,'[3]POBLAC SIN ESSALUD CUADRO MANDO'!$G$3:$DY$188,14,0)</f>
        <v>10</v>
      </c>
      <c r="W454" s="12">
        <f>VLOOKUP($B454,'[3]POBLAC SIN ESSALUD CUADRO MANDO'!$G$3:$DY$188,15,0)</f>
        <v>9</v>
      </c>
      <c r="X454" s="12">
        <f>VLOOKUP($B454,'[3]POBLAC SIN ESSALUD CUADRO MANDO'!$G$3:$DY$188,16,0)</f>
        <v>9</v>
      </c>
      <c r="Y454" s="12">
        <f>VLOOKUP($B454,'[3]POBLAC SIN ESSALUD CUADRO MANDO'!$G$3:$DY$188,17,0)</f>
        <v>11</v>
      </c>
      <c r="Z454" s="12">
        <f>VLOOKUP($B454,'[3]POBLAC SIN ESSALUD CUADRO MANDO'!$G$3:$DY$188,18,0)</f>
        <v>10</v>
      </c>
      <c r="AA454" s="12">
        <f>VLOOKUP($B454,'[3]POBLAC SIN ESSALUD CUADRO MANDO'!$G$3:$DY$188,19,0)</f>
        <v>9</v>
      </c>
      <c r="AB454" s="12">
        <f>VLOOKUP($B454,'[3]POBLAC SIN ESSALUD CUADRO MANDO'!$G$3:$DY$188,20,0)</f>
        <v>10</v>
      </c>
      <c r="AC454" s="12">
        <f>VLOOKUP($B454,'[3]POBLAC SIN ESSALUD CUADRO MANDO'!$G$3:$DY$188,21,0)</f>
        <v>9</v>
      </c>
      <c r="AD454" s="12">
        <f>VLOOKUP($B454,'[3]POBLAC SIN ESSALUD CUADRO MANDO'!$G$3:$DY$188,110,0)</f>
        <v>44</v>
      </c>
      <c r="AE454" s="12">
        <f>VLOOKUP($B454,'[3]POBLAC SIN ESSALUD CUADRO MANDO'!$G$3:$DY$188,111,0)</f>
        <v>30</v>
      </c>
      <c r="AF454" s="12">
        <f>VLOOKUP($B454,'[3]POBLAC SIN ESSALUD CUADRO MANDO'!$G$3:$DY$188,112,0)</f>
        <v>27</v>
      </c>
      <c r="AG454" s="12">
        <f>VLOOKUP($B454,'[3]POBLAC SIN ESSALUD CUADRO MANDO'!$G$3:$DY$188,113,0)</f>
        <v>29</v>
      </c>
      <c r="AH454" s="12">
        <f>VLOOKUP($B454,'[3]POBLAC SIN ESSALUD CUADRO MANDO'!$G$3:$DY$188,114,0)</f>
        <v>24</v>
      </c>
      <c r="AI454" s="12">
        <f>VLOOKUP($B454,'[3]POBLAC SIN ESSALUD CUADRO MANDO'!$G$3:$DY$188,115,0)</f>
        <v>24</v>
      </c>
      <c r="AJ454" s="12">
        <f>VLOOKUP($B454,'[3]POBLAC SIN ESSALUD CUADRO MANDO'!$G$3:$DY$188,116,0)</f>
        <v>20</v>
      </c>
      <c r="AK454" s="12">
        <f>VLOOKUP($B454,'[3]POBLAC SIN ESSALUD CUADRO MANDO'!$G$3:$DY$188,117,0)</f>
        <v>18</v>
      </c>
      <c r="AL454" s="12">
        <f>VLOOKUP($B454,'[3]POBLAC SIN ESSALUD CUADRO MANDO'!$G$3:$DY$188,118,0)</f>
        <v>14</v>
      </c>
      <c r="AM454" s="12">
        <f>VLOOKUP($B454,'[3]POBLAC SIN ESSALUD CUADRO MANDO'!$G$3:$DY$188,119,0)</f>
        <v>9</v>
      </c>
      <c r="AN454" s="12">
        <f>VLOOKUP($B454,'[3]POBLAC SIN ESSALUD CUADRO MANDO'!$G$3:$DY$188,120,0)</f>
        <v>8</v>
      </c>
      <c r="AO454" s="12">
        <f>VLOOKUP($B454,'[3]POBLAC SIN ESSALUD CUADRO MANDO'!$G$3:$DY$188,121,0)</f>
        <v>6</v>
      </c>
      <c r="AP454" s="12">
        <f>VLOOKUP($B454,'[3]POBLAC SIN ESSALUD CUADRO MANDO'!$G$3:$DY$188,122,0)</f>
        <v>9</v>
      </c>
      <c r="AQ454" s="74">
        <f>VLOOKUP($B454,'[4]POB-2019'!$K$6:$BD$190,42,0)</f>
        <v>217</v>
      </c>
      <c r="AR454" s="74">
        <f>VLOOKUP($B454,'[4]POB-2019'!$K$6:$BD$190,43,0)</f>
        <v>23</v>
      </c>
      <c r="AS454" s="74">
        <f>VLOOKUP($B454,'[4]POB-2019'!$K$6:$BD$190,44,0)</f>
        <v>25</v>
      </c>
      <c r="AT454" s="74">
        <f>VLOOKUP($B454,'[4]POB-2019'!$K$6:$BD$190,45,0)</f>
        <v>91</v>
      </c>
      <c r="AU454" s="12">
        <f>VLOOKUP($B454,'[3]POBLAC SIN ESSALUD CUADRO MANDO'!$G$3:$DY$188,123,0)</f>
        <v>6</v>
      </c>
    </row>
    <row r="455" spans="1:47" s="23" customFormat="1" ht="12">
      <c r="A455" s="54">
        <v>454</v>
      </c>
      <c r="B455" s="54"/>
      <c r="C455" s="55" t="s">
        <v>1130</v>
      </c>
      <c r="D455" s="55" t="s">
        <v>1131</v>
      </c>
      <c r="E455" s="55" t="s">
        <v>863</v>
      </c>
      <c r="F455" s="55" t="s">
        <v>863</v>
      </c>
      <c r="G455" s="11" t="s">
        <v>1214</v>
      </c>
      <c r="H455" s="29"/>
      <c r="I455" s="29">
        <f t="shared" ref="I455:I514" si="116">SUM(J455:AP455)</f>
        <v>4840</v>
      </c>
      <c r="J455" s="11">
        <f>SUM(J456:J460)</f>
        <v>55</v>
      </c>
      <c r="K455" s="11">
        <f t="shared" ref="K455:AU455" si="117">SUM(K456:K460)</f>
        <v>57</v>
      </c>
      <c r="L455" s="11">
        <f t="shared" si="117"/>
        <v>68</v>
      </c>
      <c r="M455" s="11">
        <f t="shared" si="117"/>
        <v>66</v>
      </c>
      <c r="N455" s="11">
        <f t="shared" si="117"/>
        <v>69</v>
      </c>
      <c r="O455" s="11">
        <f t="shared" si="117"/>
        <v>71</v>
      </c>
      <c r="P455" s="11">
        <f t="shared" si="117"/>
        <v>65</v>
      </c>
      <c r="Q455" s="11">
        <f t="shared" si="117"/>
        <v>101</v>
      </c>
      <c r="R455" s="11">
        <f t="shared" si="117"/>
        <v>100</v>
      </c>
      <c r="S455" s="11">
        <f t="shared" si="117"/>
        <v>107</v>
      </c>
      <c r="T455" s="11">
        <f t="shared" si="117"/>
        <v>87</v>
      </c>
      <c r="U455" s="11">
        <f t="shared" si="117"/>
        <v>104</v>
      </c>
      <c r="V455" s="11">
        <f t="shared" si="117"/>
        <v>102</v>
      </c>
      <c r="W455" s="11">
        <f t="shared" si="117"/>
        <v>119</v>
      </c>
      <c r="X455" s="11">
        <f t="shared" si="117"/>
        <v>102</v>
      </c>
      <c r="Y455" s="11">
        <f t="shared" si="117"/>
        <v>108</v>
      </c>
      <c r="Z455" s="11">
        <f t="shared" si="117"/>
        <v>108</v>
      </c>
      <c r="AA455" s="11">
        <f t="shared" si="117"/>
        <v>102</v>
      </c>
      <c r="AB455" s="11">
        <f t="shared" si="117"/>
        <v>102</v>
      </c>
      <c r="AC455" s="11">
        <f t="shared" si="117"/>
        <v>89</v>
      </c>
      <c r="AD455" s="11">
        <f t="shared" si="117"/>
        <v>423</v>
      </c>
      <c r="AE455" s="11">
        <f t="shared" si="117"/>
        <v>306</v>
      </c>
      <c r="AF455" s="11">
        <f t="shared" si="117"/>
        <v>304</v>
      </c>
      <c r="AG455" s="11">
        <f t="shared" si="117"/>
        <v>332</v>
      </c>
      <c r="AH455" s="11">
        <f t="shared" si="117"/>
        <v>313</v>
      </c>
      <c r="AI455" s="11">
        <f t="shared" si="117"/>
        <v>272</v>
      </c>
      <c r="AJ455" s="11">
        <f t="shared" si="117"/>
        <v>263</v>
      </c>
      <c r="AK455" s="11">
        <f t="shared" si="117"/>
        <v>196</v>
      </c>
      <c r="AL455" s="11">
        <f t="shared" si="117"/>
        <v>181</v>
      </c>
      <c r="AM455" s="11">
        <f t="shared" si="117"/>
        <v>161</v>
      </c>
      <c r="AN455" s="11">
        <f t="shared" si="117"/>
        <v>118</v>
      </c>
      <c r="AO455" s="11">
        <f t="shared" si="117"/>
        <v>85</v>
      </c>
      <c r="AP455" s="11">
        <f t="shared" si="117"/>
        <v>104</v>
      </c>
      <c r="AQ455" s="11">
        <f t="shared" si="117"/>
        <v>2469</v>
      </c>
      <c r="AR455" s="11">
        <f t="shared" si="117"/>
        <v>263</v>
      </c>
      <c r="AS455" s="11">
        <f t="shared" si="117"/>
        <v>260</v>
      </c>
      <c r="AT455" s="11">
        <f t="shared" si="117"/>
        <v>995</v>
      </c>
      <c r="AU455" s="11">
        <f t="shared" si="117"/>
        <v>62</v>
      </c>
    </row>
    <row r="456" spans="1:47" s="23" customFormat="1" ht="12">
      <c r="A456" s="58">
        <v>455</v>
      </c>
      <c r="B456" s="58">
        <v>5034</v>
      </c>
      <c r="C456" s="59" t="s">
        <v>1130</v>
      </c>
      <c r="D456" s="59" t="s">
        <v>1131</v>
      </c>
      <c r="E456" s="59" t="s">
        <v>863</v>
      </c>
      <c r="F456" s="59" t="s">
        <v>864</v>
      </c>
      <c r="G456" s="12" t="s">
        <v>283</v>
      </c>
      <c r="H456" s="14">
        <f>B456</f>
        <v>5034</v>
      </c>
      <c r="I456" s="14">
        <f t="shared" si="116"/>
        <v>2530</v>
      </c>
      <c r="J456" s="12">
        <f>VLOOKUP($B456,'[3]POBLAC SIN ESSALUD CUADRO MANDO'!$G$3:$DY$188,2,0)</f>
        <v>27</v>
      </c>
      <c r="K456" s="12">
        <f>VLOOKUP($B456,'[3]POBLAC SIN ESSALUD CUADRO MANDO'!$G$3:$DY$188,3,0)</f>
        <v>32</v>
      </c>
      <c r="L456" s="12">
        <f>VLOOKUP($B456,'[3]POBLAC SIN ESSALUD CUADRO MANDO'!$G$3:$DY$188,4,0)</f>
        <v>31</v>
      </c>
      <c r="M456" s="12">
        <f>VLOOKUP($B456,'[3]POBLAC SIN ESSALUD CUADRO MANDO'!$G$3:$DY$188,5,0)</f>
        <v>36</v>
      </c>
      <c r="N456" s="12">
        <f>VLOOKUP($B456,'[3]POBLAC SIN ESSALUD CUADRO MANDO'!$G$3:$DY$188,6,0)</f>
        <v>35</v>
      </c>
      <c r="O456" s="12">
        <f>VLOOKUP($B456,'[3]POBLAC SIN ESSALUD CUADRO MANDO'!$G$3:$DY$188,7,0)</f>
        <v>38</v>
      </c>
      <c r="P456" s="12">
        <f>VLOOKUP($B456,'[3]POBLAC SIN ESSALUD CUADRO MANDO'!$G$3:$DY$188,8,0)</f>
        <v>35</v>
      </c>
      <c r="Q456" s="12">
        <f>VLOOKUP($B456,'[3]POBLAC SIN ESSALUD CUADRO MANDO'!$G$3:$DY$188,9,0)</f>
        <v>55</v>
      </c>
      <c r="R456" s="12">
        <f>VLOOKUP($B456,'[3]POBLAC SIN ESSALUD CUADRO MANDO'!$G$3:$DY$188,10,0)</f>
        <v>54</v>
      </c>
      <c r="S456" s="12">
        <f>VLOOKUP($B456,'[3]POBLAC SIN ESSALUD CUADRO MANDO'!$G$3:$DY$188,11,0)</f>
        <v>58</v>
      </c>
      <c r="T456" s="12">
        <f>VLOOKUP($B456,'[3]POBLAC SIN ESSALUD CUADRO MANDO'!$G$3:$DY$188,12,0)</f>
        <v>46</v>
      </c>
      <c r="U456" s="12">
        <f>VLOOKUP($B456,'[3]POBLAC SIN ESSALUD CUADRO MANDO'!$G$3:$DY$188,13,0)</f>
        <v>57</v>
      </c>
      <c r="V456" s="12">
        <f>VLOOKUP($B456,'[3]POBLAC SIN ESSALUD CUADRO MANDO'!$G$3:$DY$188,14,0)</f>
        <v>56</v>
      </c>
      <c r="W456" s="12">
        <f>VLOOKUP($B456,'[3]POBLAC SIN ESSALUD CUADRO MANDO'!$G$3:$DY$188,15,0)</f>
        <v>66</v>
      </c>
      <c r="X456" s="12">
        <f>VLOOKUP($B456,'[3]POBLAC SIN ESSALUD CUADRO MANDO'!$G$3:$DY$188,16,0)</f>
        <v>56</v>
      </c>
      <c r="Y456" s="12">
        <f>VLOOKUP($B456,'[3]POBLAC SIN ESSALUD CUADRO MANDO'!$G$3:$DY$188,17,0)</f>
        <v>59</v>
      </c>
      <c r="Z456" s="12">
        <f>VLOOKUP($B456,'[3]POBLAC SIN ESSALUD CUADRO MANDO'!$G$3:$DY$188,18,0)</f>
        <v>59</v>
      </c>
      <c r="AA456" s="12">
        <f>VLOOKUP($B456,'[3]POBLAC SIN ESSALUD CUADRO MANDO'!$G$3:$DY$188,19,0)</f>
        <v>56</v>
      </c>
      <c r="AB456" s="12">
        <f>VLOOKUP($B456,'[3]POBLAC SIN ESSALUD CUADRO MANDO'!$G$3:$DY$188,20,0)</f>
        <v>55</v>
      </c>
      <c r="AC456" s="12">
        <f>VLOOKUP($B456,'[3]POBLAC SIN ESSALUD CUADRO MANDO'!$G$3:$DY$188,21,0)</f>
        <v>48</v>
      </c>
      <c r="AD456" s="12">
        <f>VLOOKUP($B456,'[3]POBLAC SIN ESSALUD CUADRO MANDO'!$G$3:$DY$188,110,0)</f>
        <v>213</v>
      </c>
      <c r="AE456" s="12">
        <f>VLOOKUP($B456,'[3]POBLAC SIN ESSALUD CUADRO MANDO'!$G$3:$DY$188,111,0)</f>
        <v>147</v>
      </c>
      <c r="AF456" s="12">
        <f>VLOOKUP($B456,'[3]POBLAC SIN ESSALUD CUADRO MANDO'!$G$3:$DY$188,112,0)</f>
        <v>153</v>
      </c>
      <c r="AG456" s="12">
        <f>VLOOKUP($B456,'[3]POBLAC SIN ESSALUD CUADRO MANDO'!$G$3:$DY$188,113,0)</f>
        <v>169</v>
      </c>
      <c r="AH456" s="12">
        <f>VLOOKUP($B456,'[3]POBLAC SIN ESSALUD CUADRO MANDO'!$G$3:$DY$188,114,0)</f>
        <v>159</v>
      </c>
      <c r="AI456" s="12">
        <f>VLOOKUP($B456,'[3]POBLAC SIN ESSALUD CUADRO MANDO'!$G$3:$DY$188,115,0)</f>
        <v>136</v>
      </c>
      <c r="AJ456" s="12">
        <f>VLOOKUP($B456,'[3]POBLAC SIN ESSALUD CUADRO MANDO'!$G$3:$DY$188,116,0)</f>
        <v>135</v>
      </c>
      <c r="AK456" s="12">
        <f>VLOOKUP($B456,'[3]POBLAC SIN ESSALUD CUADRO MANDO'!$G$3:$DY$188,117,0)</f>
        <v>97</v>
      </c>
      <c r="AL456" s="12">
        <f>VLOOKUP($B456,'[3]POBLAC SIN ESSALUD CUADRO MANDO'!$G$3:$DY$188,118,0)</f>
        <v>101</v>
      </c>
      <c r="AM456" s="12">
        <f>VLOOKUP($B456,'[3]POBLAC SIN ESSALUD CUADRO MANDO'!$G$3:$DY$188,119,0)</f>
        <v>88</v>
      </c>
      <c r="AN456" s="12">
        <f>VLOOKUP($B456,'[3]POBLAC SIN ESSALUD CUADRO MANDO'!$G$3:$DY$188,120,0)</f>
        <v>65</v>
      </c>
      <c r="AO456" s="12">
        <f>VLOOKUP($B456,'[3]POBLAC SIN ESSALUD CUADRO MANDO'!$G$3:$DY$188,121,0)</f>
        <v>46</v>
      </c>
      <c r="AP456" s="12">
        <f>VLOOKUP($B456,'[3]POBLAC SIN ESSALUD CUADRO MANDO'!$G$3:$DY$188,122,0)</f>
        <v>62</v>
      </c>
      <c r="AQ456" s="74">
        <f>VLOOKUP($B456,'[4]POB-2019'!$K$6:$BD$190,42,0)</f>
        <v>1290</v>
      </c>
      <c r="AR456" s="74">
        <f>VLOOKUP($B456,'[4]POB-2019'!$K$6:$BD$190,43,0)</f>
        <v>143</v>
      </c>
      <c r="AS456" s="74">
        <f>VLOOKUP($B456,'[4]POB-2019'!$K$6:$BD$190,44,0)</f>
        <v>141</v>
      </c>
      <c r="AT456" s="74">
        <f>VLOOKUP($B456,'[4]POB-2019'!$K$6:$BD$190,45,0)</f>
        <v>498</v>
      </c>
      <c r="AU456" s="12">
        <f>VLOOKUP($B456,'[3]POBLAC SIN ESSALUD CUADRO MANDO'!$G$3:$DY$188,123,0)</f>
        <v>34</v>
      </c>
    </row>
    <row r="457" spans="1:47" s="23" customFormat="1" ht="12">
      <c r="A457" s="58">
        <v>456</v>
      </c>
      <c r="B457" s="58">
        <v>6868</v>
      </c>
      <c r="C457" s="59" t="s">
        <v>1130</v>
      </c>
      <c r="D457" s="59" t="s">
        <v>1131</v>
      </c>
      <c r="E457" s="59" t="s">
        <v>863</v>
      </c>
      <c r="F457" s="59" t="s">
        <v>865</v>
      </c>
      <c r="G457" s="12" t="s">
        <v>266</v>
      </c>
      <c r="H457" s="14">
        <f>B457</f>
        <v>6868</v>
      </c>
      <c r="I457" s="14">
        <f t="shared" si="116"/>
        <v>505</v>
      </c>
      <c r="J457" s="12">
        <f>VLOOKUP($B457,'[3]POBLAC SIN ESSALUD CUADRO MANDO'!$G$3:$DY$188,2,0)</f>
        <v>3</v>
      </c>
      <c r="K457" s="12">
        <f>VLOOKUP($B457,'[3]POBLAC SIN ESSALUD CUADRO MANDO'!$G$3:$DY$188,3,0)</f>
        <v>4</v>
      </c>
      <c r="L457" s="12">
        <f>VLOOKUP($B457,'[3]POBLAC SIN ESSALUD CUADRO MANDO'!$G$3:$DY$188,4,0)</f>
        <v>5</v>
      </c>
      <c r="M457" s="12">
        <f>VLOOKUP($B457,'[3]POBLAC SIN ESSALUD CUADRO MANDO'!$G$3:$DY$188,5,0)</f>
        <v>7</v>
      </c>
      <c r="N457" s="12">
        <f>VLOOKUP($B457,'[3]POBLAC SIN ESSALUD CUADRO MANDO'!$G$3:$DY$188,6,0)</f>
        <v>7</v>
      </c>
      <c r="O457" s="12">
        <f>VLOOKUP($B457,'[3]POBLAC SIN ESSALUD CUADRO MANDO'!$G$3:$DY$188,7,0)</f>
        <v>7</v>
      </c>
      <c r="P457" s="12">
        <f>VLOOKUP($B457,'[3]POBLAC SIN ESSALUD CUADRO MANDO'!$G$3:$DY$188,8,0)</f>
        <v>7</v>
      </c>
      <c r="Q457" s="12">
        <f>VLOOKUP($B457,'[3]POBLAC SIN ESSALUD CUADRO MANDO'!$G$3:$DY$188,9,0)</f>
        <v>10</v>
      </c>
      <c r="R457" s="12">
        <f>VLOOKUP($B457,'[3]POBLAC SIN ESSALUD CUADRO MANDO'!$G$3:$DY$188,10,0)</f>
        <v>10</v>
      </c>
      <c r="S457" s="12">
        <f>VLOOKUP($B457,'[3]POBLAC SIN ESSALUD CUADRO MANDO'!$G$3:$DY$188,11,0)</f>
        <v>11</v>
      </c>
      <c r="T457" s="12">
        <f>VLOOKUP($B457,'[3]POBLAC SIN ESSALUD CUADRO MANDO'!$G$3:$DY$188,12,0)</f>
        <v>9</v>
      </c>
      <c r="U457" s="12">
        <f>VLOOKUP($B457,'[3]POBLAC SIN ESSALUD CUADRO MANDO'!$G$3:$DY$188,13,0)</f>
        <v>10</v>
      </c>
      <c r="V457" s="12">
        <f>VLOOKUP($B457,'[3]POBLAC SIN ESSALUD CUADRO MANDO'!$G$3:$DY$188,14,0)</f>
        <v>10</v>
      </c>
      <c r="W457" s="12">
        <f>VLOOKUP($B457,'[3]POBLAC SIN ESSALUD CUADRO MANDO'!$G$3:$DY$188,15,0)</f>
        <v>12</v>
      </c>
      <c r="X457" s="12">
        <f>VLOOKUP($B457,'[3]POBLAC SIN ESSALUD CUADRO MANDO'!$G$3:$DY$188,16,0)</f>
        <v>10</v>
      </c>
      <c r="Y457" s="12">
        <f>VLOOKUP($B457,'[3]POBLAC SIN ESSALUD CUADRO MANDO'!$G$3:$DY$188,17,0)</f>
        <v>11</v>
      </c>
      <c r="Z457" s="12">
        <f>VLOOKUP($B457,'[3]POBLAC SIN ESSALUD CUADRO MANDO'!$G$3:$DY$188,18,0)</f>
        <v>11</v>
      </c>
      <c r="AA457" s="12">
        <f>VLOOKUP($B457,'[3]POBLAC SIN ESSALUD CUADRO MANDO'!$G$3:$DY$188,19,0)</f>
        <v>10</v>
      </c>
      <c r="AB457" s="12">
        <f>VLOOKUP($B457,'[3]POBLAC SIN ESSALUD CUADRO MANDO'!$G$3:$DY$188,20,0)</f>
        <v>10</v>
      </c>
      <c r="AC457" s="12">
        <f>VLOOKUP($B457,'[3]POBLAC SIN ESSALUD CUADRO MANDO'!$G$3:$DY$188,21,0)</f>
        <v>9</v>
      </c>
      <c r="AD457" s="12">
        <f>VLOOKUP($B457,'[3]POBLAC SIN ESSALUD CUADRO MANDO'!$G$3:$DY$188,110,0)</f>
        <v>47</v>
      </c>
      <c r="AE457" s="12">
        <f>VLOOKUP($B457,'[3]POBLAC SIN ESSALUD CUADRO MANDO'!$G$3:$DY$188,111,0)</f>
        <v>36</v>
      </c>
      <c r="AF457" s="12">
        <f>VLOOKUP($B457,'[3]POBLAC SIN ESSALUD CUADRO MANDO'!$G$3:$DY$188,112,0)</f>
        <v>34</v>
      </c>
      <c r="AG457" s="12">
        <f>VLOOKUP($B457,'[3]POBLAC SIN ESSALUD CUADRO MANDO'!$G$3:$DY$188,113,0)</f>
        <v>36</v>
      </c>
      <c r="AH457" s="12">
        <f>VLOOKUP($B457,'[3]POBLAC SIN ESSALUD CUADRO MANDO'!$G$3:$DY$188,114,0)</f>
        <v>34</v>
      </c>
      <c r="AI457" s="12">
        <f>VLOOKUP($B457,'[3]POBLAC SIN ESSALUD CUADRO MANDO'!$G$3:$DY$188,115,0)</f>
        <v>31</v>
      </c>
      <c r="AJ457" s="12">
        <f>VLOOKUP($B457,'[3]POBLAC SIN ESSALUD CUADRO MANDO'!$G$3:$DY$188,116,0)</f>
        <v>28</v>
      </c>
      <c r="AK457" s="12">
        <f>VLOOKUP($B457,'[3]POBLAC SIN ESSALUD CUADRO MANDO'!$G$3:$DY$188,117,0)</f>
        <v>22</v>
      </c>
      <c r="AL457" s="12">
        <f>VLOOKUP($B457,'[3]POBLAC SIN ESSALUD CUADRO MANDO'!$G$3:$DY$188,118,0)</f>
        <v>18</v>
      </c>
      <c r="AM457" s="12">
        <f>VLOOKUP($B457,'[3]POBLAC SIN ESSALUD CUADRO MANDO'!$G$3:$DY$188,119,0)</f>
        <v>16</v>
      </c>
      <c r="AN457" s="12">
        <f>VLOOKUP($B457,'[3]POBLAC SIN ESSALUD CUADRO MANDO'!$G$3:$DY$188,120,0)</f>
        <v>13</v>
      </c>
      <c r="AO457" s="12">
        <f>VLOOKUP($B457,'[3]POBLAC SIN ESSALUD CUADRO MANDO'!$G$3:$DY$188,121,0)</f>
        <v>9</v>
      </c>
      <c r="AP457" s="12">
        <f>VLOOKUP($B457,'[3]POBLAC SIN ESSALUD CUADRO MANDO'!$G$3:$DY$188,122,0)</f>
        <v>8</v>
      </c>
      <c r="AQ457" s="74">
        <f>VLOOKUP($B457,'[4]POB-2019'!$K$6:$BD$190,42,0)</f>
        <v>258</v>
      </c>
      <c r="AR457" s="74">
        <f>VLOOKUP($B457,'[4]POB-2019'!$K$6:$BD$190,43,0)</f>
        <v>26</v>
      </c>
      <c r="AS457" s="74">
        <f>VLOOKUP($B457,'[4]POB-2019'!$K$6:$BD$190,44,0)</f>
        <v>26</v>
      </c>
      <c r="AT457" s="74">
        <f>VLOOKUP($B457,'[4]POB-2019'!$K$6:$BD$190,45,0)</f>
        <v>111</v>
      </c>
      <c r="AU457" s="12">
        <f>VLOOKUP($B457,'[3]POBLAC SIN ESSALUD CUADRO MANDO'!$G$3:$DY$188,123,0)</f>
        <v>3</v>
      </c>
    </row>
    <row r="458" spans="1:47" s="23" customFormat="1" ht="12">
      <c r="A458" s="58">
        <v>457</v>
      </c>
      <c r="B458" s="58">
        <v>5035</v>
      </c>
      <c r="C458" s="59" t="s">
        <v>1130</v>
      </c>
      <c r="D458" s="59" t="s">
        <v>1131</v>
      </c>
      <c r="E458" s="59" t="s">
        <v>863</v>
      </c>
      <c r="F458" s="59" t="s">
        <v>866</v>
      </c>
      <c r="G458" s="12" t="s">
        <v>266</v>
      </c>
      <c r="H458" s="14">
        <f>B458</f>
        <v>5035</v>
      </c>
      <c r="I458" s="14">
        <f t="shared" si="116"/>
        <v>703</v>
      </c>
      <c r="J458" s="12">
        <f>VLOOKUP($B458,'[3]POBLAC SIN ESSALUD CUADRO MANDO'!$G$3:$DY$188,2,0)</f>
        <v>9</v>
      </c>
      <c r="K458" s="12">
        <f>VLOOKUP($B458,'[3]POBLAC SIN ESSALUD CUADRO MANDO'!$G$3:$DY$188,3,0)</f>
        <v>9</v>
      </c>
      <c r="L458" s="12">
        <f>VLOOKUP($B458,'[3]POBLAC SIN ESSALUD CUADRO MANDO'!$G$3:$DY$188,4,0)</f>
        <v>21</v>
      </c>
      <c r="M458" s="12">
        <f>VLOOKUP($B458,'[3]POBLAC SIN ESSALUD CUADRO MANDO'!$G$3:$DY$188,5,0)</f>
        <v>9</v>
      </c>
      <c r="N458" s="12">
        <f>VLOOKUP($B458,'[3]POBLAC SIN ESSALUD CUADRO MANDO'!$G$3:$DY$188,6,0)</f>
        <v>9</v>
      </c>
      <c r="O458" s="12">
        <f>VLOOKUP($B458,'[3]POBLAC SIN ESSALUD CUADRO MANDO'!$G$3:$DY$188,7,0)</f>
        <v>10</v>
      </c>
      <c r="P458" s="12">
        <f>VLOOKUP($B458,'[3]POBLAC SIN ESSALUD CUADRO MANDO'!$G$3:$DY$188,8,0)</f>
        <v>9</v>
      </c>
      <c r="Q458" s="12">
        <f>VLOOKUP($B458,'[3]POBLAC SIN ESSALUD CUADRO MANDO'!$G$3:$DY$188,9,0)</f>
        <v>14</v>
      </c>
      <c r="R458" s="12">
        <f>VLOOKUP($B458,'[3]POBLAC SIN ESSALUD CUADRO MANDO'!$G$3:$DY$188,10,0)</f>
        <v>14</v>
      </c>
      <c r="S458" s="12">
        <f>VLOOKUP($B458,'[3]POBLAC SIN ESSALUD CUADRO MANDO'!$G$3:$DY$188,11,0)</f>
        <v>15</v>
      </c>
      <c r="T458" s="12">
        <f>VLOOKUP($B458,'[3]POBLAC SIN ESSALUD CUADRO MANDO'!$G$3:$DY$188,12,0)</f>
        <v>12</v>
      </c>
      <c r="U458" s="12">
        <f>VLOOKUP($B458,'[3]POBLAC SIN ESSALUD CUADRO MANDO'!$G$3:$DY$188,13,0)</f>
        <v>14</v>
      </c>
      <c r="V458" s="12">
        <f>VLOOKUP($B458,'[3]POBLAC SIN ESSALUD CUADRO MANDO'!$G$3:$DY$188,14,0)</f>
        <v>14</v>
      </c>
      <c r="W458" s="12">
        <f>VLOOKUP($B458,'[3]POBLAC SIN ESSALUD CUADRO MANDO'!$G$3:$DY$188,15,0)</f>
        <v>16</v>
      </c>
      <c r="X458" s="12">
        <f>VLOOKUP($B458,'[3]POBLAC SIN ESSALUD CUADRO MANDO'!$G$3:$DY$188,16,0)</f>
        <v>14</v>
      </c>
      <c r="Y458" s="12">
        <f>VLOOKUP($B458,'[3]POBLAC SIN ESSALUD CUADRO MANDO'!$G$3:$DY$188,17,0)</f>
        <v>15</v>
      </c>
      <c r="Z458" s="12">
        <f>VLOOKUP($B458,'[3]POBLAC SIN ESSALUD CUADRO MANDO'!$G$3:$DY$188,18,0)</f>
        <v>15</v>
      </c>
      <c r="AA458" s="12">
        <f>VLOOKUP($B458,'[3]POBLAC SIN ESSALUD CUADRO MANDO'!$G$3:$DY$188,19,0)</f>
        <v>14</v>
      </c>
      <c r="AB458" s="12">
        <f>VLOOKUP($B458,'[3]POBLAC SIN ESSALUD CUADRO MANDO'!$G$3:$DY$188,20,0)</f>
        <v>14</v>
      </c>
      <c r="AC458" s="12">
        <f>VLOOKUP($B458,'[3]POBLAC SIN ESSALUD CUADRO MANDO'!$G$3:$DY$188,21,0)</f>
        <v>12</v>
      </c>
      <c r="AD458" s="12">
        <f>VLOOKUP($B458,'[3]POBLAC SIN ESSALUD CUADRO MANDO'!$G$3:$DY$188,110,0)</f>
        <v>62</v>
      </c>
      <c r="AE458" s="12">
        <f>VLOOKUP($B458,'[3]POBLAC SIN ESSALUD CUADRO MANDO'!$G$3:$DY$188,111,0)</f>
        <v>48</v>
      </c>
      <c r="AF458" s="12">
        <f>VLOOKUP($B458,'[3]POBLAC SIN ESSALUD CUADRO MANDO'!$G$3:$DY$188,112,0)</f>
        <v>45</v>
      </c>
      <c r="AG458" s="12">
        <f>VLOOKUP($B458,'[3]POBLAC SIN ESSALUD CUADRO MANDO'!$G$3:$DY$188,113,0)</f>
        <v>48</v>
      </c>
      <c r="AH458" s="12">
        <f>VLOOKUP($B458,'[3]POBLAC SIN ESSALUD CUADRO MANDO'!$G$3:$DY$188,114,0)</f>
        <v>46</v>
      </c>
      <c r="AI458" s="12">
        <f>VLOOKUP($B458,'[3]POBLAC SIN ESSALUD CUADRO MANDO'!$G$3:$DY$188,115,0)</f>
        <v>41</v>
      </c>
      <c r="AJ458" s="12">
        <f>VLOOKUP($B458,'[3]POBLAC SIN ESSALUD CUADRO MANDO'!$G$3:$DY$188,116,0)</f>
        <v>39</v>
      </c>
      <c r="AK458" s="12">
        <f>VLOOKUP($B458,'[3]POBLAC SIN ESSALUD CUADRO MANDO'!$G$3:$DY$188,117,0)</f>
        <v>28</v>
      </c>
      <c r="AL458" s="12">
        <f>VLOOKUP($B458,'[3]POBLAC SIN ESSALUD CUADRO MANDO'!$G$3:$DY$188,118,0)</f>
        <v>23</v>
      </c>
      <c r="AM458" s="12">
        <f>VLOOKUP($B458,'[3]POBLAC SIN ESSALUD CUADRO MANDO'!$G$3:$DY$188,119,0)</f>
        <v>22</v>
      </c>
      <c r="AN458" s="12">
        <f>VLOOKUP($B458,'[3]POBLAC SIN ESSALUD CUADRO MANDO'!$G$3:$DY$188,120,0)</f>
        <v>16</v>
      </c>
      <c r="AO458" s="12">
        <f>VLOOKUP($B458,'[3]POBLAC SIN ESSALUD CUADRO MANDO'!$G$3:$DY$188,121,0)</f>
        <v>12</v>
      </c>
      <c r="AP458" s="12">
        <f>VLOOKUP($B458,'[3]POBLAC SIN ESSALUD CUADRO MANDO'!$G$3:$DY$188,122,0)</f>
        <v>14</v>
      </c>
      <c r="AQ458" s="74">
        <f>VLOOKUP($B458,'[4]POB-2019'!$K$6:$BD$190,42,0)</f>
        <v>359</v>
      </c>
      <c r="AR458" s="74">
        <f>VLOOKUP($B458,'[4]POB-2019'!$K$6:$BD$190,43,0)</f>
        <v>36</v>
      </c>
      <c r="AS458" s="74">
        <f>VLOOKUP($B458,'[4]POB-2019'!$K$6:$BD$190,44,0)</f>
        <v>36</v>
      </c>
      <c r="AT458" s="74">
        <f>VLOOKUP($B458,'[4]POB-2019'!$K$6:$BD$190,45,0)</f>
        <v>148</v>
      </c>
      <c r="AU458" s="12">
        <f>VLOOKUP($B458,'[3]POBLAC SIN ESSALUD CUADRO MANDO'!$G$3:$DY$188,123,0)</f>
        <v>9</v>
      </c>
    </row>
    <row r="459" spans="1:47" s="23" customFormat="1" ht="12">
      <c r="A459" s="58">
        <v>458</v>
      </c>
      <c r="B459" s="58">
        <v>6940</v>
      </c>
      <c r="C459" s="59" t="s">
        <v>1130</v>
      </c>
      <c r="D459" s="59" t="s">
        <v>1131</v>
      </c>
      <c r="E459" s="59" t="s">
        <v>863</v>
      </c>
      <c r="F459" s="59" t="s">
        <v>867</v>
      </c>
      <c r="G459" s="12" t="s">
        <v>266</v>
      </c>
      <c r="H459" s="14">
        <f>B459</f>
        <v>6940</v>
      </c>
      <c r="I459" s="14">
        <f t="shared" si="116"/>
        <v>480</v>
      </c>
      <c r="J459" s="12">
        <f>VLOOKUP($B459,'[3]POBLAC SIN ESSALUD CUADRO MANDO'!$G$3:$DY$188,2,0)</f>
        <v>4</v>
      </c>
      <c r="K459" s="12">
        <f>VLOOKUP($B459,'[3]POBLAC SIN ESSALUD CUADRO MANDO'!$G$3:$DY$188,3,0)</f>
        <v>6</v>
      </c>
      <c r="L459" s="12">
        <f>VLOOKUP($B459,'[3]POBLAC SIN ESSALUD CUADRO MANDO'!$G$3:$DY$188,4,0)</f>
        <v>4</v>
      </c>
      <c r="M459" s="12">
        <f>VLOOKUP($B459,'[3]POBLAC SIN ESSALUD CUADRO MANDO'!$G$3:$DY$188,5,0)</f>
        <v>6</v>
      </c>
      <c r="N459" s="12">
        <f>VLOOKUP($B459,'[3]POBLAC SIN ESSALUD CUADRO MANDO'!$G$3:$DY$188,6,0)</f>
        <v>5</v>
      </c>
      <c r="O459" s="12">
        <f>VLOOKUP($B459,'[3]POBLAC SIN ESSALUD CUADRO MANDO'!$G$3:$DY$188,7,0)</f>
        <v>7</v>
      </c>
      <c r="P459" s="12">
        <f>VLOOKUP($B459,'[3]POBLAC SIN ESSALUD CUADRO MANDO'!$G$3:$DY$188,8,0)</f>
        <v>6</v>
      </c>
      <c r="Q459" s="12">
        <f>VLOOKUP($B459,'[3]POBLAC SIN ESSALUD CUADRO MANDO'!$G$3:$DY$188,9,0)</f>
        <v>10</v>
      </c>
      <c r="R459" s="12">
        <f>VLOOKUP($B459,'[3]POBLAC SIN ESSALUD CUADRO MANDO'!$G$3:$DY$188,10,0)</f>
        <v>10</v>
      </c>
      <c r="S459" s="12">
        <f>VLOOKUP($B459,'[3]POBLAC SIN ESSALUD CUADRO MANDO'!$G$3:$DY$188,11,0)</f>
        <v>10</v>
      </c>
      <c r="T459" s="12">
        <f>VLOOKUP($B459,'[3]POBLAC SIN ESSALUD CUADRO MANDO'!$G$3:$DY$188,12,0)</f>
        <v>9</v>
      </c>
      <c r="U459" s="12">
        <f>VLOOKUP($B459,'[3]POBLAC SIN ESSALUD CUADRO MANDO'!$G$3:$DY$188,13,0)</f>
        <v>10</v>
      </c>
      <c r="V459" s="12">
        <f>VLOOKUP($B459,'[3]POBLAC SIN ESSALUD CUADRO MANDO'!$G$3:$DY$188,14,0)</f>
        <v>10</v>
      </c>
      <c r="W459" s="12">
        <f>VLOOKUP($B459,'[3]POBLAC SIN ESSALUD CUADRO MANDO'!$G$3:$DY$188,15,0)</f>
        <v>11</v>
      </c>
      <c r="X459" s="12">
        <f>VLOOKUP($B459,'[3]POBLAC SIN ESSALUD CUADRO MANDO'!$G$3:$DY$188,16,0)</f>
        <v>10</v>
      </c>
      <c r="Y459" s="12">
        <f>VLOOKUP($B459,'[3]POBLAC SIN ESSALUD CUADRO MANDO'!$G$3:$DY$188,17,0)</f>
        <v>10</v>
      </c>
      <c r="Z459" s="12">
        <f>VLOOKUP($B459,'[3]POBLAC SIN ESSALUD CUADRO MANDO'!$G$3:$DY$188,18,0)</f>
        <v>10</v>
      </c>
      <c r="AA459" s="12">
        <f>VLOOKUP($B459,'[3]POBLAC SIN ESSALUD CUADRO MANDO'!$G$3:$DY$188,19,0)</f>
        <v>10</v>
      </c>
      <c r="AB459" s="12">
        <f>VLOOKUP($B459,'[3]POBLAC SIN ESSALUD CUADRO MANDO'!$G$3:$DY$188,20,0)</f>
        <v>10</v>
      </c>
      <c r="AC459" s="12">
        <f>VLOOKUP($B459,'[3]POBLAC SIN ESSALUD CUADRO MANDO'!$G$3:$DY$188,21,0)</f>
        <v>9</v>
      </c>
      <c r="AD459" s="12">
        <f>VLOOKUP($B459,'[3]POBLAC SIN ESSALUD CUADRO MANDO'!$G$3:$DY$188,110,0)</f>
        <v>45</v>
      </c>
      <c r="AE459" s="12">
        <f>VLOOKUP($B459,'[3]POBLAC SIN ESSALUD CUADRO MANDO'!$G$3:$DY$188,111,0)</f>
        <v>33</v>
      </c>
      <c r="AF459" s="12">
        <f>VLOOKUP($B459,'[3]POBLAC SIN ESSALUD CUADRO MANDO'!$G$3:$DY$188,112,0)</f>
        <v>32</v>
      </c>
      <c r="AG459" s="12">
        <f>VLOOKUP($B459,'[3]POBLAC SIN ESSALUD CUADRO MANDO'!$G$3:$DY$188,113,0)</f>
        <v>36</v>
      </c>
      <c r="AH459" s="12">
        <f>VLOOKUP($B459,'[3]POBLAC SIN ESSALUD CUADRO MANDO'!$G$3:$DY$188,114,0)</f>
        <v>33</v>
      </c>
      <c r="AI459" s="12">
        <f>VLOOKUP($B459,'[3]POBLAC SIN ESSALUD CUADRO MANDO'!$G$3:$DY$188,115,0)</f>
        <v>28</v>
      </c>
      <c r="AJ459" s="12">
        <f>VLOOKUP($B459,'[3]POBLAC SIN ESSALUD CUADRO MANDO'!$G$3:$DY$188,116,0)</f>
        <v>27</v>
      </c>
      <c r="AK459" s="12">
        <f>VLOOKUP($B459,'[3]POBLAC SIN ESSALUD CUADRO MANDO'!$G$3:$DY$188,117,0)</f>
        <v>22</v>
      </c>
      <c r="AL459" s="12">
        <f>VLOOKUP($B459,'[3]POBLAC SIN ESSALUD CUADRO MANDO'!$G$3:$DY$188,118,0)</f>
        <v>17</v>
      </c>
      <c r="AM459" s="12">
        <f>VLOOKUP($B459,'[3]POBLAC SIN ESSALUD CUADRO MANDO'!$G$3:$DY$188,119,0)</f>
        <v>15</v>
      </c>
      <c r="AN459" s="12">
        <f>VLOOKUP($B459,'[3]POBLAC SIN ESSALUD CUADRO MANDO'!$G$3:$DY$188,120,0)</f>
        <v>10</v>
      </c>
      <c r="AO459" s="12">
        <f>VLOOKUP($B459,'[3]POBLAC SIN ESSALUD CUADRO MANDO'!$G$3:$DY$188,121,0)</f>
        <v>7</v>
      </c>
      <c r="AP459" s="12">
        <f>VLOOKUP($B459,'[3]POBLAC SIN ESSALUD CUADRO MANDO'!$G$3:$DY$188,122,0)</f>
        <v>8</v>
      </c>
      <c r="AQ459" s="74">
        <f>VLOOKUP($B459,'[4]POB-2019'!$K$6:$BD$190,42,0)</f>
        <v>245</v>
      </c>
      <c r="AR459" s="74">
        <f>VLOOKUP($B459,'[4]POB-2019'!$K$6:$BD$190,43,0)</f>
        <v>26</v>
      </c>
      <c r="AS459" s="74">
        <f>VLOOKUP($B459,'[4]POB-2019'!$K$6:$BD$190,44,0)</f>
        <v>25</v>
      </c>
      <c r="AT459" s="74">
        <f>VLOOKUP($B459,'[4]POB-2019'!$K$6:$BD$190,45,0)</f>
        <v>106</v>
      </c>
      <c r="AU459" s="12">
        <f>VLOOKUP($B459,'[3]POBLAC SIN ESSALUD CUADRO MANDO'!$G$3:$DY$188,123,0)</f>
        <v>4</v>
      </c>
    </row>
    <row r="460" spans="1:47" s="23" customFormat="1" ht="12">
      <c r="A460" s="58">
        <v>459</v>
      </c>
      <c r="B460" s="58">
        <v>5036</v>
      </c>
      <c r="C460" s="59" t="s">
        <v>1130</v>
      </c>
      <c r="D460" s="59" t="s">
        <v>1131</v>
      </c>
      <c r="E460" s="59" t="s">
        <v>863</v>
      </c>
      <c r="F460" s="59" t="s">
        <v>868</v>
      </c>
      <c r="G460" s="12" t="s">
        <v>266</v>
      </c>
      <c r="H460" s="14">
        <f>B460</f>
        <v>5036</v>
      </c>
      <c r="I460" s="14">
        <f t="shared" si="116"/>
        <v>622</v>
      </c>
      <c r="J460" s="12">
        <f>VLOOKUP($B460,'[3]POBLAC SIN ESSALUD CUADRO MANDO'!$G$3:$DY$188,2,0)</f>
        <v>12</v>
      </c>
      <c r="K460" s="12">
        <f>VLOOKUP($B460,'[3]POBLAC SIN ESSALUD CUADRO MANDO'!$G$3:$DY$188,3,0)</f>
        <v>6</v>
      </c>
      <c r="L460" s="12">
        <f>VLOOKUP($B460,'[3]POBLAC SIN ESSALUD CUADRO MANDO'!$G$3:$DY$188,4,0)</f>
        <v>7</v>
      </c>
      <c r="M460" s="12">
        <f>VLOOKUP($B460,'[3]POBLAC SIN ESSALUD CUADRO MANDO'!$G$3:$DY$188,5,0)</f>
        <v>8</v>
      </c>
      <c r="N460" s="12">
        <f>VLOOKUP($B460,'[3]POBLAC SIN ESSALUD CUADRO MANDO'!$G$3:$DY$188,6,0)</f>
        <v>13</v>
      </c>
      <c r="O460" s="12">
        <f>VLOOKUP($B460,'[3]POBLAC SIN ESSALUD CUADRO MANDO'!$G$3:$DY$188,7,0)</f>
        <v>9</v>
      </c>
      <c r="P460" s="12">
        <f>VLOOKUP($B460,'[3]POBLAC SIN ESSALUD CUADRO MANDO'!$G$3:$DY$188,8,0)</f>
        <v>8</v>
      </c>
      <c r="Q460" s="12">
        <f>VLOOKUP($B460,'[3]POBLAC SIN ESSALUD CUADRO MANDO'!$G$3:$DY$188,9,0)</f>
        <v>12</v>
      </c>
      <c r="R460" s="12">
        <f>VLOOKUP($B460,'[3]POBLAC SIN ESSALUD CUADRO MANDO'!$G$3:$DY$188,10,0)</f>
        <v>12</v>
      </c>
      <c r="S460" s="12">
        <f>VLOOKUP($B460,'[3]POBLAC SIN ESSALUD CUADRO MANDO'!$G$3:$DY$188,11,0)</f>
        <v>13</v>
      </c>
      <c r="T460" s="12">
        <f>VLOOKUP($B460,'[3]POBLAC SIN ESSALUD CUADRO MANDO'!$G$3:$DY$188,12,0)</f>
        <v>11</v>
      </c>
      <c r="U460" s="12">
        <f>VLOOKUP($B460,'[3]POBLAC SIN ESSALUD CUADRO MANDO'!$G$3:$DY$188,13,0)</f>
        <v>13</v>
      </c>
      <c r="V460" s="12">
        <f>VLOOKUP($B460,'[3]POBLAC SIN ESSALUD CUADRO MANDO'!$G$3:$DY$188,14,0)</f>
        <v>12</v>
      </c>
      <c r="W460" s="12">
        <f>VLOOKUP($B460,'[3]POBLAC SIN ESSALUD CUADRO MANDO'!$G$3:$DY$188,15,0)</f>
        <v>14</v>
      </c>
      <c r="X460" s="12">
        <f>VLOOKUP($B460,'[3]POBLAC SIN ESSALUD CUADRO MANDO'!$G$3:$DY$188,16,0)</f>
        <v>12</v>
      </c>
      <c r="Y460" s="12">
        <f>VLOOKUP($B460,'[3]POBLAC SIN ESSALUD CUADRO MANDO'!$G$3:$DY$188,17,0)</f>
        <v>13</v>
      </c>
      <c r="Z460" s="12">
        <f>VLOOKUP($B460,'[3]POBLAC SIN ESSALUD CUADRO MANDO'!$G$3:$DY$188,18,0)</f>
        <v>13</v>
      </c>
      <c r="AA460" s="12">
        <f>VLOOKUP($B460,'[3]POBLAC SIN ESSALUD CUADRO MANDO'!$G$3:$DY$188,19,0)</f>
        <v>12</v>
      </c>
      <c r="AB460" s="12">
        <f>VLOOKUP($B460,'[3]POBLAC SIN ESSALUD CUADRO MANDO'!$G$3:$DY$188,20,0)</f>
        <v>13</v>
      </c>
      <c r="AC460" s="12">
        <f>VLOOKUP($B460,'[3]POBLAC SIN ESSALUD CUADRO MANDO'!$G$3:$DY$188,21,0)</f>
        <v>11</v>
      </c>
      <c r="AD460" s="12">
        <f>VLOOKUP($B460,'[3]POBLAC SIN ESSALUD CUADRO MANDO'!$G$3:$DY$188,110,0)</f>
        <v>56</v>
      </c>
      <c r="AE460" s="12">
        <f>VLOOKUP($B460,'[3]POBLAC SIN ESSALUD CUADRO MANDO'!$G$3:$DY$188,111,0)</f>
        <v>42</v>
      </c>
      <c r="AF460" s="12">
        <f>VLOOKUP($B460,'[3]POBLAC SIN ESSALUD CUADRO MANDO'!$G$3:$DY$188,112,0)</f>
        <v>40</v>
      </c>
      <c r="AG460" s="12">
        <f>VLOOKUP($B460,'[3]POBLAC SIN ESSALUD CUADRO MANDO'!$G$3:$DY$188,113,0)</f>
        <v>43</v>
      </c>
      <c r="AH460" s="12">
        <f>VLOOKUP($B460,'[3]POBLAC SIN ESSALUD CUADRO MANDO'!$G$3:$DY$188,114,0)</f>
        <v>41</v>
      </c>
      <c r="AI460" s="12">
        <f>VLOOKUP($B460,'[3]POBLAC SIN ESSALUD CUADRO MANDO'!$G$3:$DY$188,115,0)</f>
        <v>36</v>
      </c>
      <c r="AJ460" s="12">
        <f>VLOOKUP($B460,'[3]POBLAC SIN ESSALUD CUADRO MANDO'!$G$3:$DY$188,116,0)</f>
        <v>34</v>
      </c>
      <c r="AK460" s="12">
        <f>VLOOKUP($B460,'[3]POBLAC SIN ESSALUD CUADRO MANDO'!$G$3:$DY$188,117,0)</f>
        <v>27</v>
      </c>
      <c r="AL460" s="12">
        <f>VLOOKUP($B460,'[3]POBLAC SIN ESSALUD CUADRO MANDO'!$G$3:$DY$188,118,0)</f>
        <v>22</v>
      </c>
      <c r="AM460" s="12">
        <f>VLOOKUP($B460,'[3]POBLAC SIN ESSALUD CUADRO MANDO'!$G$3:$DY$188,119,0)</f>
        <v>20</v>
      </c>
      <c r="AN460" s="12">
        <f>VLOOKUP($B460,'[3]POBLAC SIN ESSALUD CUADRO MANDO'!$G$3:$DY$188,120,0)</f>
        <v>14</v>
      </c>
      <c r="AO460" s="12">
        <f>VLOOKUP($B460,'[3]POBLAC SIN ESSALUD CUADRO MANDO'!$G$3:$DY$188,121,0)</f>
        <v>11</v>
      </c>
      <c r="AP460" s="12">
        <f>VLOOKUP($B460,'[3]POBLAC SIN ESSALUD CUADRO MANDO'!$G$3:$DY$188,122,0)</f>
        <v>12</v>
      </c>
      <c r="AQ460" s="74">
        <f>VLOOKUP($B460,'[4]POB-2019'!$K$6:$BD$190,42,0)</f>
        <v>317</v>
      </c>
      <c r="AR460" s="74">
        <f>VLOOKUP($B460,'[4]POB-2019'!$K$6:$BD$190,43,0)</f>
        <v>32</v>
      </c>
      <c r="AS460" s="74">
        <f>VLOOKUP($B460,'[4]POB-2019'!$K$6:$BD$190,44,0)</f>
        <v>32</v>
      </c>
      <c r="AT460" s="74">
        <f>VLOOKUP($B460,'[4]POB-2019'!$K$6:$BD$190,45,0)</f>
        <v>132</v>
      </c>
      <c r="AU460" s="12">
        <f>VLOOKUP($B460,'[3]POBLAC SIN ESSALUD CUADRO MANDO'!$G$3:$DY$188,123,0)</f>
        <v>12</v>
      </c>
    </row>
    <row r="461" spans="1:47" s="23" customFormat="1" ht="12.6" customHeight="1">
      <c r="A461" s="54">
        <v>460</v>
      </c>
      <c r="B461" s="54"/>
      <c r="C461" s="55" t="s">
        <v>1130</v>
      </c>
      <c r="D461" s="55" t="s">
        <v>1131</v>
      </c>
      <c r="E461" s="55" t="s">
        <v>883</v>
      </c>
      <c r="F461" s="55" t="s">
        <v>883</v>
      </c>
      <c r="G461" s="11" t="s">
        <v>1214</v>
      </c>
      <c r="H461" s="29"/>
      <c r="I461" s="29">
        <f t="shared" si="116"/>
        <v>12298</v>
      </c>
      <c r="J461" s="11">
        <f>SUM(J462:J479)</f>
        <v>165</v>
      </c>
      <c r="K461" s="11">
        <f t="shared" ref="K461:AU461" si="118">SUM(K462:K479)</f>
        <v>182</v>
      </c>
      <c r="L461" s="11">
        <f t="shared" si="118"/>
        <v>183</v>
      </c>
      <c r="M461" s="11">
        <f t="shared" si="118"/>
        <v>172</v>
      </c>
      <c r="N461" s="11">
        <f t="shared" si="118"/>
        <v>218</v>
      </c>
      <c r="O461" s="11">
        <f t="shared" si="118"/>
        <v>213</v>
      </c>
      <c r="P461" s="11">
        <f t="shared" si="118"/>
        <v>211</v>
      </c>
      <c r="Q461" s="11">
        <f t="shared" si="118"/>
        <v>246</v>
      </c>
      <c r="R461" s="11">
        <f t="shared" si="118"/>
        <v>225</v>
      </c>
      <c r="S461" s="11">
        <f t="shared" si="118"/>
        <v>232</v>
      </c>
      <c r="T461" s="11">
        <f t="shared" si="118"/>
        <v>267</v>
      </c>
      <c r="U461" s="11">
        <f t="shared" si="118"/>
        <v>254</v>
      </c>
      <c r="V461" s="11">
        <f t="shared" si="118"/>
        <v>264</v>
      </c>
      <c r="W461" s="11">
        <f t="shared" si="118"/>
        <v>302</v>
      </c>
      <c r="X461" s="11">
        <f t="shared" si="118"/>
        <v>269</v>
      </c>
      <c r="Y461" s="11">
        <f t="shared" si="118"/>
        <v>298</v>
      </c>
      <c r="Z461" s="11">
        <f t="shared" si="118"/>
        <v>277</v>
      </c>
      <c r="AA461" s="11">
        <f t="shared" si="118"/>
        <v>275</v>
      </c>
      <c r="AB461" s="11">
        <f t="shared" si="118"/>
        <v>285</v>
      </c>
      <c r="AC461" s="11">
        <f t="shared" si="118"/>
        <v>242</v>
      </c>
      <c r="AD461" s="11">
        <f t="shared" si="118"/>
        <v>1061</v>
      </c>
      <c r="AE461" s="11">
        <f t="shared" si="118"/>
        <v>721</v>
      </c>
      <c r="AF461" s="11">
        <f t="shared" si="118"/>
        <v>762</v>
      </c>
      <c r="AG461" s="11">
        <f t="shared" si="118"/>
        <v>765</v>
      </c>
      <c r="AH461" s="11">
        <f t="shared" si="118"/>
        <v>736</v>
      </c>
      <c r="AI461" s="11">
        <f t="shared" si="118"/>
        <v>700</v>
      </c>
      <c r="AJ461" s="11">
        <f t="shared" si="118"/>
        <v>632</v>
      </c>
      <c r="AK461" s="11">
        <f t="shared" si="118"/>
        <v>514</v>
      </c>
      <c r="AL461" s="11">
        <f t="shared" si="118"/>
        <v>441</v>
      </c>
      <c r="AM461" s="11">
        <f t="shared" si="118"/>
        <v>362</v>
      </c>
      <c r="AN461" s="11">
        <f t="shared" si="118"/>
        <v>284</v>
      </c>
      <c r="AO461" s="11">
        <f t="shared" si="118"/>
        <v>221</v>
      </c>
      <c r="AP461" s="11">
        <f t="shared" si="118"/>
        <v>319</v>
      </c>
      <c r="AQ461" s="11">
        <f t="shared" si="118"/>
        <v>6270</v>
      </c>
      <c r="AR461" s="11">
        <f t="shared" si="118"/>
        <v>691</v>
      </c>
      <c r="AS461" s="11">
        <f t="shared" si="118"/>
        <v>703</v>
      </c>
      <c r="AT461" s="11">
        <f t="shared" si="118"/>
        <v>2423</v>
      </c>
      <c r="AU461" s="11">
        <f t="shared" si="118"/>
        <v>174</v>
      </c>
    </row>
    <row r="462" spans="1:47" s="23" customFormat="1" ht="12.6" customHeight="1">
      <c r="A462" s="58">
        <v>461</v>
      </c>
      <c r="B462" s="58">
        <v>5012</v>
      </c>
      <c r="C462" s="59" t="s">
        <v>1130</v>
      </c>
      <c r="D462" s="59" t="s">
        <v>1131</v>
      </c>
      <c r="E462" s="59" t="s">
        <v>883</v>
      </c>
      <c r="F462" s="59" t="s">
        <v>884</v>
      </c>
      <c r="G462" s="12" t="s">
        <v>283</v>
      </c>
      <c r="H462" s="14">
        <f t="shared" ref="H462:H479" si="119">B462</f>
        <v>5012</v>
      </c>
      <c r="I462" s="14">
        <f t="shared" si="116"/>
        <v>1396</v>
      </c>
      <c r="J462" s="12">
        <f>VLOOKUP($B462,'[3]POBLAC SIN ESSALUD CUADRO MANDO'!$G$3:$DY$188,2,0)</f>
        <v>18</v>
      </c>
      <c r="K462" s="12">
        <f>VLOOKUP($B462,'[3]POBLAC SIN ESSALUD CUADRO MANDO'!$G$3:$DY$188,3,0)</f>
        <v>21</v>
      </c>
      <c r="L462" s="12">
        <f>VLOOKUP($B462,'[3]POBLAC SIN ESSALUD CUADRO MANDO'!$G$3:$DY$188,4,0)</f>
        <v>28</v>
      </c>
      <c r="M462" s="12">
        <f>VLOOKUP($B462,'[3]POBLAC SIN ESSALUD CUADRO MANDO'!$G$3:$DY$188,5,0)</f>
        <v>25</v>
      </c>
      <c r="N462" s="12">
        <f>VLOOKUP($B462,'[3]POBLAC SIN ESSALUD CUADRO MANDO'!$G$3:$DY$188,6,0)</f>
        <v>21</v>
      </c>
      <c r="O462" s="12">
        <f>VLOOKUP($B462,'[3]POBLAC SIN ESSALUD CUADRO MANDO'!$G$3:$DY$188,7,0)</f>
        <v>23</v>
      </c>
      <c r="P462" s="12">
        <f>VLOOKUP($B462,'[3]POBLAC SIN ESSALUD CUADRO MANDO'!$G$3:$DY$188,8,0)</f>
        <v>29</v>
      </c>
      <c r="Q462" s="12">
        <f>VLOOKUP($B462,'[3]POBLAC SIN ESSALUD CUADRO MANDO'!$G$3:$DY$188,9,0)</f>
        <v>33</v>
      </c>
      <c r="R462" s="12">
        <f>VLOOKUP($B462,'[3]POBLAC SIN ESSALUD CUADRO MANDO'!$G$3:$DY$188,10,0)</f>
        <v>24</v>
      </c>
      <c r="S462" s="12">
        <f>VLOOKUP($B462,'[3]POBLAC SIN ESSALUD CUADRO MANDO'!$G$3:$DY$188,11,0)</f>
        <v>29</v>
      </c>
      <c r="T462" s="12">
        <f>VLOOKUP($B462,'[3]POBLAC SIN ESSALUD CUADRO MANDO'!$G$3:$DY$188,12,0)</f>
        <v>34</v>
      </c>
      <c r="U462" s="12">
        <f>VLOOKUP($B462,'[3]POBLAC SIN ESSALUD CUADRO MANDO'!$G$3:$DY$188,13,0)</f>
        <v>29</v>
      </c>
      <c r="V462" s="12">
        <f>VLOOKUP($B462,'[3]POBLAC SIN ESSALUD CUADRO MANDO'!$G$3:$DY$188,14,0)</f>
        <v>32</v>
      </c>
      <c r="W462" s="12">
        <f>VLOOKUP($B462,'[3]POBLAC SIN ESSALUD CUADRO MANDO'!$G$3:$DY$188,15,0)</f>
        <v>36</v>
      </c>
      <c r="X462" s="12">
        <f>VLOOKUP($B462,'[3]POBLAC SIN ESSALUD CUADRO MANDO'!$G$3:$DY$188,16,0)</f>
        <v>36</v>
      </c>
      <c r="Y462" s="12">
        <f>VLOOKUP($B462,'[3]POBLAC SIN ESSALUD CUADRO MANDO'!$G$3:$DY$188,17,0)</f>
        <v>36</v>
      </c>
      <c r="Z462" s="12">
        <f>VLOOKUP($B462,'[3]POBLAC SIN ESSALUD CUADRO MANDO'!$G$3:$DY$188,18,0)</f>
        <v>34</v>
      </c>
      <c r="AA462" s="12">
        <f>VLOOKUP($B462,'[3]POBLAC SIN ESSALUD CUADRO MANDO'!$G$3:$DY$188,19,0)</f>
        <v>31</v>
      </c>
      <c r="AB462" s="12">
        <f>VLOOKUP($B462,'[3]POBLAC SIN ESSALUD CUADRO MANDO'!$G$3:$DY$188,20,0)</f>
        <v>32</v>
      </c>
      <c r="AC462" s="12">
        <f>VLOOKUP($B462,'[3]POBLAC SIN ESSALUD CUADRO MANDO'!$G$3:$DY$188,21,0)</f>
        <v>28</v>
      </c>
      <c r="AD462" s="12">
        <f>VLOOKUP($B462,'[3]POBLAC SIN ESSALUD CUADRO MANDO'!$G$3:$DY$188,110,0)</f>
        <v>94</v>
      </c>
      <c r="AE462" s="12">
        <f>VLOOKUP($B462,'[3]POBLAC SIN ESSALUD CUADRO MANDO'!$G$3:$DY$188,111,0)</f>
        <v>57</v>
      </c>
      <c r="AF462" s="12">
        <f>VLOOKUP($B462,'[3]POBLAC SIN ESSALUD CUADRO MANDO'!$G$3:$DY$188,112,0)</f>
        <v>77</v>
      </c>
      <c r="AG462" s="12">
        <f>VLOOKUP($B462,'[3]POBLAC SIN ESSALUD CUADRO MANDO'!$G$3:$DY$188,113,0)</f>
        <v>74</v>
      </c>
      <c r="AH462" s="12">
        <f>VLOOKUP($B462,'[3]POBLAC SIN ESSALUD CUADRO MANDO'!$G$3:$DY$188,114,0)</f>
        <v>77</v>
      </c>
      <c r="AI462" s="12">
        <f>VLOOKUP($B462,'[3]POBLAC SIN ESSALUD CUADRO MANDO'!$G$3:$DY$188,115,0)</f>
        <v>84</v>
      </c>
      <c r="AJ462" s="12">
        <f>VLOOKUP($B462,'[3]POBLAC SIN ESSALUD CUADRO MANDO'!$G$3:$DY$188,116,0)</f>
        <v>79</v>
      </c>
      <c r="AK462" s="12">
        <f>VLOOKUP($B462,'[3]POBLAC SIN ESSALUD CUADRO MANDO'!$G$3:$DY$188,117,0)</f>
        <v>61</v>
      </c>
      <c r="AL462" s="12">
        <f>VLOOKUP($B462,'[3]POBLAC SIN ESSALUD CUADRO MANDO'!$G$3:$DY$188,118,0)</f>
        <v>59</v>
      </c>
      <c r="AM462" s="12">
        <f>VLOOKUP($B462,'[3]POBLAC SIN ESSALUD CUADRO MANDO'!$G$3:$DY$188,119,0)</f>
        <v>48</v>
      </c>
      <c r="AN462" s="12">
        <f>VLOOKUP($B462,'[3]POBLAC SIN ESSALUD CUADRO MANDO'!$G$3:$DY$188,120,0)</f>
        <v>33</v>
      </c>
      <c r="AO462" s="12">
        <f>VLOOKUP($B462,'[3]POBLAC SIN ESSALUD CUADRO MANDO'!$G$3:$DY$188,121,0)</f>
        <v>28</v>
      </c>
      <c r="AP462" s="12">
        <f>VLOOKUP($B462,'[3]POBLAC SIN ESSALUD CUADRO MANDO'!$G$3:$DY$188,122,0)</f>
        <v>46</v>
      </c>
      <c r="AQ462" s="74">
        <f>VLOOKUP($B462,'[4]POB-2019'!$K$6:$BD$190,42,0)</f>
        <v>712</v>
      </c>
      <c r="AR462" s="74">
        <f>VLOOKUP($B462,'[4]POB-2019'!$K$6:$BD$190,43,0)</f>
        <v>85</v>
      </c>
      <c r="AS462" s="74">
        <f>VLOOKUP($B462,'[4]POB-2019'!$K$6:$BD$190,44,0)</f>
        <v>82</v>
      </c>
      <c r="AT462" s="74">
        <f>VLOOKUP($B462,'[4]POB-2019'!$K$6:$BD$190,45,0)</f>
        <v>236</v>
      </c>
      <c r="AU462" s="12">
        <f>VLOOKUP($B462,'[3]POBLAC SIN ESSALUD CUADRO MANDO'!$G$3:$DY$188,123,0)</f>
        <v>20</v>
      </c>
    </row>
    <row r="463" spans="1:47" s="23" customFormat="1" ht="12">
      <c r="A463" s="58">
        <v>462</v>
      </c>
      <c r="B463" s="58">
        <v>5020</v>
      </c>
      <c r="C463" s="59" t="s">
        <v>1130</v>
      </c>
      <c r="D463" s="59" t="s">
        <v>1131</v>
      </c>
      <c r="E463" s="59" t="s">
        <v>883</v>
      </c>
      <c r="F463" s="59" t="s">
        <v>885</v>
      </c>
      <c r="G463" s="12" t="s">
        <v>283</v>
      </c>
      <c r="H463" s="14">
        <f t="shared" si="119"/>
        <v>5020</v>
      </c>
      <c r="I463" s="14">
        <f t="shared" si="116"/>
        <v>2940</v>
      </c>
      <c r="J463" s="12">
        <f>VLOOKUP($B463,'[3]POBLAC SIN ESSALUD CUADRO MANDO'!$G$3:$DY$188,2,0)</f>
        <v>53</v>
      </c>
      <c r="K463" s="12">
        <f>VLOOKUP($B463,'[3]POBLAC SIN ESSALUD CUADRO MANDO'!$G$3:$DY$188,3,0)</f>
        <v>48</v>
      </c>
      <c r="L463" s="12">
        <f>VLOOKUP($B463,'[3]POBLAC SIN ESSALUD CUADRO MANDO'!$G$3:$DY$188,4,0)</f>
        <v>40</v>
      </c>
      <c r="M463" s="12">
        <f>VLOOKUP($B463,'[3]POBLAC SIN ESSALUD CUADRO MANDO'!$G$3:$DY$188,5,0)</f>
        <v>36</v>
      </c>
      <c r="N463" s="12">
        <f>VLOOKUP($B463,'[3]POBLAC SIN ESSALUD CUADRO MANDO'!$G$3:$DY$188,6,0)</f>
        <v>49</v>
      </c>
      <c r="O463" s="12">
        <f>VLOOKUP($B463,'[3]POBLAC SIN ESSALUD CUADRO MANDO'!$G$3:$DY$188,7,0)</f>
        <v>54</v>
      </c>
      <c r="P463" s="12">
        <f>VLOOKUP($B463,'[3]POBLAC SIN ESSALUD CUADRO MANDO'!$G$3:$DY$188,8,0)</f>
        <v>47</v>
      </c>
      <c r="Q463" s="12">
        <f>VLOOKUP($B463,'[3]POBLAC SIN ESSALUD CUADRO MANDO'!$G$3:$DY$188,9,0)</f>
        <v>56</v>
      </c>
      <c r="R463" s="12">
        <f>VLOOKUP($B463,'[3]POBLAC SIN ESSALUD CUADRO MANDO'!$G$3:$DY$188,10,0)</f>
        <v>61</v>
      </c>
      <c r="S463" s="12">
        <f>VLOOKUP($B463,'[3]POBLAC SIN ESSALUD CUADRO MANDO'!$G$3:$DY$188,11,0)</f>
        <v>57</v>
      </c>
      <c r="T463" s="12">
        <f>VLOOKUP($B463,'[3]POBLAC SIN ESSALUD CUADRO MANDO'!$G$3:$DY$188,12,0)</f>
        <v>66</v>
      </c>
      <c r="U463" s="12">
        <f>VLOOKUP($B463,'[3]POBLAC SIN ESSALUD CUADRO MANDO'!$G$3:$DY$188,13,0)</f>
        <v>66</v>
      </c>
      <c r="V463" s="12">
        <f>VLOOKUP($B463,'[3]POBLAC SIN ESSALUD CUADRO MANDO'!$G$3:$DY$188,14,0)</f>
        <v>67</v>
      </c>
      <c r="W463" s="12">
        <f>VLOOKUP($B463,'[3]POBLAC SIN ESSALUD CUADRO MANDO'!$G$3:$DY$188,15,0)</f>
        <v>79</v>
      </c>
      <c r="X463" s="12">
        <f>VLOOKUP($B463,'[3]POBLAC SIN ESSALUD CUADRO MANDO'!$G$3:$DY$188,16,0)</f>
        <v>63</v>
      </c>
      <c r="Y463" s="12">
        <f>VLOOKUP($B463,'[3]POBLAC SIN ESSALUD CUADRO MANDO'!$G$3:$DY$188,17,0)</f>
        <v>75</v>
      </c>
      <c r="Z463" s="12">
        <f>VLOOKUP($B463,'[3]POBLAC SIN ESSALUD CUADRO MANDO'!$G$3:$DY$188,18,0)</f>
        <v>69</v>
      </c>
      <c r="AA463" s="12">
        <f>VLOOKUP($B463,'[3]POBLAC SIN ESSALUD CUADRO MANDO'!$G$3:$DY$188,19,0)</f>
        <v>72</v>
      </c>
      <c r="AB463" s="12">
        <f>VLOOKUP($B463,'[3]POBLAC SIN ESSALUD CUADRO MANDO'!$G$3:$DY$188,20,0)</f>
        <v>65</v>
      </c>
      <c r="AC463" s="12">
        <f>VLOOKUP($B463,'[3]POBLAC SIN ESSALUD CUADRO MANDO'!$G$3:$DY$188,21,0)</f>
        <v>52</v>
      </c>
      <c r="AD463" s="12">
        <f>VLOOKUP($B463,'[3]POBLAC SIN ESSALUD CUADRO MANDO'!$G$3:$DY$188,110,0)</f>
        <v>245</v>
      </c>
      <c r="AE463" s="12">
        <f>VLOOKUP($B463,'[3]POBLAC SIN ESSALUD CUADRO MANDO'!$G$3:$DY$188,111,0)</f>
        <v>144</v>
      </c>
      <c r="AF463" s="12">
        <f>VLOOKUP($B463,'[3]POBLAC SIN ESSALUD CUADRO MANDO'!$G$3:$DY$188,112,0)</f>
        <v>178</v>
      </c>
      <c r="AG463" s="12">
        <f>VLOOKUP($B463,'[3]POBLAC SIN ESSALUD CUADRO MANDO'!$G$3:$DY$188,113,0)</f>
        <v>180</v>
      </c>
      <c r="AH463" s="12">
        <f>VLOOKUP($B463,'[3]POBLAC SIN ESSALUD CUADRO MANDO'!$G$3:$DY$188,114,0)</f>
        <v>179</v>
      </c>
      <c r="AI463" s="12">
        <f>VLOOKUP($B463,'[3]POBLAC SIN ESSALUD CUADRO MANDO'!$G$3:$DY$188,115,0)</f>
        <v>152</v>
      </c>
      <c r="AJ463" s="12">
        <f>VLOOKUP($B463,'[3]POBLAC SIN ESSALUD CUADRO MANDO'!$G$3:$DY$188,116,0)</f>
        <v>147</v>
      </c>
      <c r="AK463" s="12">
        <f>VLOOKUP($B463,'[3]POBLAC SIN ESSALUD CUADRO MANDO'!$G$3:$DY$188,117,0)</f>
        <v>121</v>
      </c>
      <c r="AL463" s="12">
        <f>VLOOKUP($B463,'[3]POBLAC SIN ESSALUD CUADRO MANDO'!$G$3:$DY$188,118,0)</f>
        <v>112</v>
      </c>
      <c r="AM463" s="12">
        <f>VLOOKUP($B463,'[3]POBLAC SIN ESSALUD CUADRO MANDO'!$G$3:$DY$188,119,0)</f>
        <v>91</v>
      </c>
      <c r="AN463" s="12">
        <f>VLOOKUP($B463,'[3]POBLAC SIN ESSALUD CUADRO MANDO'!$G$3:$DY$188,120,0)</f>
        <v>78</v>
      </c>
      <c r="AO463" s="12">
        <f>VLOOKUP($B463,'[3]POBLAC SIN ESSALUD CUADRO MANDO'!$G$3:$DY$188,121,0)</f>
        <v>55</v>
      </c>
      <c r="AP463" s="12">
        <f>VLOOKUP($B463,'[3]POBLAC SIN ESSALUD CUADRO MANDO'!$G$3:$DY$188,122,0)</f>
        <v>83</v>
      </c>
      <c r="AQ463" s="74">
        <f>VLOOKUP($B463,'[4]POB-2019'!$K$6:$BD$190,42,0)</f>
        <v>1499</v>
      </c>
      <c r="AR463" s="74">
        <f>VLOOKUP($B463,'[4]POB-2019'!$K$6:$BD$190,43,0)</f>
        <v>174</v>
      </c>
      <c r="AS463" s="74">
        <f>VLOOKUP($B463,'[4]POB-2019'!$K$6:$BD$190,44,0)</f>
        <v>170</v>
      </c>
      <c r="AT463" s="74">
        <f>VLOOKUP($B463,'[4]POB-2019'!$K$6:$BD$190,45,0)</f>
        <v>550</v>
      </c>
      <c r="AU463" s="12">
        <f>VLOOKUP($B463,'[3]POBLAC SIN ESSALUD CUADRO MANDO'!$G$3:$DY$188,123,0)</f>
        <v>60</v>
      </c>
    </row>
    <row r="464" spans="1:47" s="23" customFormat="1" ht="12">
      <c r="A464" s="58">
        <v>463</v>
      </c>
      <c r="B464" s="58">
        <v>7047</v>
      </c>
      <c r="C464" s="59" t="s">
        <v>1130</v>
      </c>
      <c r="D464" s="59" t="s">
        <v>1131</v>
      </c>
      <c r="E464" s="59" t="s">
        <v>883</v>
      </c>
      <c r="F464" s="59" t="s">
        <v>886</v>
      </c>
      <c r="G464" s="12" t="s">
        <v>266</v>
      </c>
      <c r="H464" s="14">
        <f t="shared" si="119"/>
        <v>7047</v>
      </c>
      <c r="I464" s="14">
        <f t="shared" si="116"/>
        <v>275</v>
      </c>
      <c r="J464" s="12">
        <f>VLOOKUP($B464,'[3]POBLAC SIN ESSALUD CUADRO MANDO'!$G$3:$DY$188,2,0)</f>
        <v>3</v>
      </c>
      <c r="K464" s="12">
        <f>VLOOKUP($B464,'[3]POBLAC SIN ESSALUD CUADRO MANDO'!$G$3:$DY$188,3,0)</f>
        <v>5</v>
      </c>
      <c r="L464" s="12">
        <f>VLOOKUP($B464,'[3]POBLAC SIN ESSALUD CUADRO MANDO'!$G$3:$DY$188,4,0)</f>
        <v>4</v>
      </c>
      <c r="M464" s="12">
        <f>VLOOKUP($B464,'[3]POBLAC SIN ESSALUD CUADRO MANDO'!$G$3:$DY$188,5,0)</f>
        <v>3</v>
      </c>
      <c r="N464" s="12">
        <f>VLOOKUP($B464,'[3]POBLAC SIN ESSALUD CUADRO MANDO'!$G$3:$DY$188,6,0)</f>
        <v>6</v>
      </c>
      <c r="O464" s="12">
        <f>VLOOKUP($B464,'[3]POBLAC SIN ESSALUD CUADRO MANDO'!$G$3:$DY$188,7,0)</f>
        <v>5</v>
      </c>
      <c r="P464" s="12">
        <f>VLOOKUP($B464,'[3]POBLAC SIN ESSALUD CUADRO MANDO'!$G$3:$DY$188,8,0)</f>
        <v>4</v>
      </c>
      <c r="Q464" s="12">
        <f>VLOOKUP($B464,'[3]POBLAC SIN ESSALUD CUADRO MANDO'!$G$3:$DY$188,9,0)</f>
        <v>5</v>
      </c>
      <c r="R464" s="12">
        <f>VLOOKUP($B464,'[3]POBLAC SIN ESSALUD CUADRO MANDO'!$G$3:$DY$188,10,0)</f>
        <v>5</v>
      </c>
      <c r="S464" s="12">
        <f>VLOOKUP($B464,'[3]POBLAC SIN ESSALUD CUADRO MANDO'!$G$3:$DY$188,11,0)</f>
        <v>5</v>
      </c>
      <c r="T464" s="12">
        <f>VLOOKUP($B464,'[3]POBLAC SIN ESSALUD CUADRO MANDO'!$G$3:$DY$188,12,0)</f>
        <v>6</v>
      </c>
      <c r="U464" s="12">
        <f>VLOOKUP($B464,'[3]POBLAC SIN ESSALUD CUADRO MANDO'!$G$3:$DY$188,13,0)</f>
        <v>6</v>
      </c>
      <c r="V464" s="12">
        <f>VLOOKUP($B464,'[3]POBLAC SIN ESSALUD CUADRO MANDO'!$G$3:$DY$188,14,0)</f>
        <v>6</v>
      </c>
      <c r="W464" s="12">
        <f>VLOOKUP($B464,'[3]POBLAC SIN ESSALUD CUADRO MANDO'!$G$3:$DY$188,15,0)</f>
        <v>7</v>
      </c>
      <c r="X464" s="12">
        <f>VLOOKUP($B464,'[3]POBLAC SIN ESSALUD CUADRO MANDO'!$G$3:$DY$188,16,0)</f>
        <v>5</v>
      </c>
      <c r="Y464" s="12">
        <f>VLOOKUP($B464,'[3]POBLAC SIN ESSALUD CUADRO MANDO'!$G$3:$DY$188,17,0)</f>
        <v>6</v>
      </c>
      <c r="Z464" s="12">
        <f>VLOOKUP($B464,'[3]POBLAC SIN ESSALUD CUADRO MANDO'!$G$3:$DY$188,18,0)</f>
        <v>6</v>
      </c>
      <c r="AA464" s="12">
        <f>VLOOKUP($B464,'[3]POBLAC SIN ESSALUD CUADRO MANDO'!$G$3:$DY$188,19,0)</f>
        <v>6</v>
      </c>
      <c r="AB464" s="12">
        <f>VLOOKUP($B464,'[3]POBLAC SIN ESSALUD CUADRO MANDO'!$G$3:$DY$188,20,0)</f>
        <v>7</v>
      </c>
      <c r="AC464" s="12">
        <f>VLOOKUP($B464,'[3]POBLAC SIN ESSALUD CUADRO MANDO'!$G$3:$DY$188,21,0)</f>
        <v>6</v>
      </c>
      <c r="AD464" s="12">
        <f>VLOOKUP($B464,'[3]POBLAC SIN ESSALUD CUADRO MANDO'!$G$3:$DY$188,110,0)</f>
        <v>25</v>
      </c>
      <c r="AE464" s="12">
        <f>VLOOKUP($B464,'[3]POBLAC SIN ESSALUD CUADRO MANDO'!$G$3:$DY$188,111,0)</f>
        <v>18</v>
      </c>
      <c r="AF464" s="12">
        <f>VLOOKUP($B464,'[3]POBLAC SIN ESSALUD CUADRO MANDO'!$G$3:$DY$188,112,0)</f>
        <v>18</v>
      </c>
      <c r="AG464" s="12">
        <f>VLOOKUP($B464,'[3]POBLAC SIN ESSALUD CUADRO MANDO'!$G$3:$DY$188,113,0)</f>
        <v>18</v>
      </c>
      <c r="AH464" s="12">
        <f>VLOOKUP($B464,'[3]POBLAC SIN ESSALUD CUADRO MANDO'!$G$3:$DY$188,114,0)</f>
        <v>17</v>
      </c>
      <c r="AI464" s="12">
        <f>VLOOKUP($B464,'[3]POBLAC SIN ESSALUD CUADRO MANDO'!$G$3:$DY$188,115,0)</f>
        <v>15</v>
      </c>
      <c r="AJ464" s="12">
        <f>VLOOKUP($B464,'[3]POBLAC SIN ESSALUD CUADRO MANDO'!$G$3:$DY$188,116,0)</f>
        <v>13</v>
      </c>
      <c r="AK464" s="12">
        <f>VLOOKUP($B464,'[3]POBLAC SIN ESSALUD CUADRO MANDO'!$G$3:$DY$188,117,0)</f>
        <v>10</v>
      </c>
      <c r="AL464" s="12">
        <f>VLOOKUP($B464,'[3]POBLAC SIN ESSALUD CUADRO MANDO'!$G$3:$DY$188,118,0)</f>
        <v>10</v>
      </c>
      <c r="AM464" s="12">
        <f>VLOOKUP($B464,'[3]POBLAC SIN ESSALUD CUADRO MANDO'!$G$3:$DY$188,119,0)</f>
        <v>8</v>
      </c>
      <c r="AN464" s="12">
        <f>VLOOKUP($B464,'[3]POBLAC SIN ESSALUD CUADRO MANDO'!$G$3:$DY$188,120,0)</f>
        <v>5</v>
      </c>
      <c r="AO464" s="12">
        <f>VLOOKUP($B464,'[3]POBLAC SIN ESSALUD CUADRO MANDO'!$G$3:$DY$188,121,0)</f>
        <v>5</v>
      </c>
      <c r="AP464" s="12">
        <f>VLOOKUP($B464,'[3]POBLAC SIN ESSALUD CUADRO MANDO'!$G$3:$DY$188,122,0)</f>
        <v>7</v>
      </c>
      <c r="AQ464" s="74">
        <f>VLOOKUP($B464,'[4]POB-2019'!$K$6:$BD$190,42,0)</f>
        <v>140</v>
      </c>
      <c r="AR464" s="74">
        <f>VLOOKUP($B464,'[4]POB-2019'!$K$6:$BD$190,43,0)</f>
        <v>15</v>
      </c>
      <c r="AS464" s="74">
        <f>VLOOKUP($B464,'[4]POB-2019'!$K$6:$BD$190,44,0)</f>
        <v>16</v>
      </c>
      <c r="AT464" s="74">
        <f>VLOOKUP($B464,'[4]POB-2019'!$K$6:$BD$190,45,0)</f>
        <v>57</v>
      </c>
      <c r="AU464" s="12">
        <f>VLOOKUP($B464,'[3]POBLAC SIN ESSALUD CUADRO MANDO'!$G$3:$DY$188,123,0)</f>
        <v>3</v>
      </c>
    </row>
    <row r="465" spans="1:47" s="23" customFormat="1" ht="12">
      <c r="A465" s="58">
        <v>464</v>
      </c>
      <c r="B465" s="58">
        <v>5014</v>
      </c>
      <c r="C465" s="59" t="s">
        <v>1130</v>
      </c>
      <c r="D465" s="59" t="s">
        <v>1131</v>
      </c>
      <c r="E465" s="59" t="s">
        <v>883</v>
      </c>
      <c r="F465" s="59" t="s">
        <v>887</v>
      </c>
      <c r="G465" s="12" t="s">
        <v>266</v>
      </c>
      <c r="H465" s="14">
        <f t="shared" si="119"/>
        <v>5014</v>
      </c>
      <c r="I465" s="14">
        <f t="shared" si="116"/>
        <v>658</v>
      </c>
      <c r="J465" s="12">
        <f>VLOOKUP($B465,'[3]POBLAC SIN ESSALUD CUADRO MANDO'!$G$3:$DY$188,2,0)</f>
        <v>5</v>
      </c>
      <c r="K465" s="12">
        <f>VLOOKUP($B465,'[3]POBLAC SIN ESSALUD CUADRO MANDO'!$G$3:$DY$188,3,0)</f>
        <v>7</v>
      </c>
      <c r="L465" s="12">
        <f>VLOOKUP($B465,'[3]POBLAC SIN ESSALUD CUADRO MANDO'!$G$3:$DY$188,4,0)</f>
        <v>8</v>
      </c>
      <c r="M465" s="12">
        <f>VLOOKUP($B465,'[3]POBLAC SIN ESSALUD CUADRO MANDO'!$G$3:$DY$188,5,0)</f>
        <v>11</v>
      </c>
      <c r="N465" s="12">
        <f>VLOOKUP($B465,'[3]POBLAC SIN ESSALUD CUADRO MANDO'!$G$3:$DY$188,6,0)</f>
        <v>12</v>
      </c>
      <c r="O465" s="12">
        <f>VLOOKUP($B465,'[3]POBLAC SIN ESSALUD CUADRO MANDO'!$G$3:$DY$188,7,0)</f>
        <v>11</v>
      </c>
      <c r="P465" s="12">
        <f>VLOOKUP($B465,'[3]POBLAC SIN ESSALUD CUADRO MANDO'!$G$3:$DY$188,8,0)</f>
        <v>13</v>
      </c>
      <c r="Q465" s="12">
        <f>VLOOKUP($B465,'[3]POBLAC SIN ESSALUD CUADRO MANDO'!$G$3:$DY$188,9,0)</f>
        <v>15</v>
      </c>
      <c r="R465" s="12">
        <f>VLOOKUP($B465,'[3]POBLAC SIN ESSALUD CUADRO MANDO'!$G$3:$DY$188,10,0)</f>
        <v>11</v>
      </c>
      <c r="S465" s="12">
        <f>VLOOKUP($B465,'[3]POBLAC SIN ESSALUD CUADRO MANDO'!$G$3:$DY$188,11,0)</f>
        <v>13</v>
      </c>
      <c r="T465" s="12">
        <f>VLOOKUP($B465,'[3]POBLAC SIN ESSALUD CUADRO MANDO'!$G$3:$DY$188,12,0)</f>
        <v>14</v>
      </c>
      <c r="U465" s="12">
        <f>VLOOKUP($B465,'[3]POBLAC SIN ESSALUD CUADRO MANDO'!$G$3:$DY$188,13,0)</f>
        <v>13</v>
      </c>
      <c r="V465" s="12">
        <f>VLOOKUP($B465,'[3]POBLAC SIN ESSALUD CUADRO MANDO'!$G$3:$DY$188,14,0)</f>
        <v>14</v>
      </c>
      <c r="W465" s="12">
        <f>VLOOKUP($B465,'[3]POBLAC SIN ESSALUD CUADRO MANDO'!$G$3:$DY$188,15,0)</f>
        <v>15</v>
      </c>
      <c r="X465" s="12">
        <f>VLOOKUP($B465,'[3]POBLAC SIN ESSALUD CUADRO MANDO'!$G$3:$DY$188,16,0)</f>
        <v>15</v>
      </c>
      <c r="Y465" s="12">
        <f>VLOOKUP($B465,'[3]POBLAC SIN ESSALUD CUADRO MANDO'!$G$3:$DY$188,17,0)</f>
        <v>16</v>
      </c>
      <c r="Z465" s="12">
        <f>VLOOKUP($B465,'[3]POBLAC SIN ESSALUD CUADRO MANDO'!$G$3:$DY$188,18,0)</f>
        <v>15</v>
      </c>
      <c r="AA465" s="12">
        <f>VLOOKUP($B465,'[3]POBLAC SIN ESSALUD CUADRO MANDO'!$G$3:$DY$188,19,0)</f>
        <v>14</v>
      </c>
      <c r="AB465" s="12">
        <f>VLOOKUP($B465,'[3]POBLAC SIN ESSALUD CUADRO MANDO'!$G$3:$DY$188,20,0)</f>
        <v>15</v>
      </c>
      <c r="AC465" s="12">
        <f>VLOOKUP($B465,'[3]POBLAC SIN ESSALUD CUADRO MANDO'!$G$3:$DY$188,21,0)</f>
        <v>13</v>
      </c>
      <c r="AD465" s="12">
        <f>VLOOKUP($B465,'[3]POBLAC SIN ESSALUD CUADRO MANDO'!$G$3:$DY$188,110,0)</f>
        <v>59</v>
      </c>
      <c r="AE465" s="12">
        <f>VLOOKUP($B465,'[3]POBLAC SIN ESSALUD CUADRO MANDO'!$G$3:$DY$188,111,0)</f>
        <v>44</v>
      </c>
      <c r="AF465" s="12">
        <f>VLOOKUP($B465,'[3]POBLAC SIN ESSALUD CUADRO MANDO'!$G$3:$DY$188,112,0)</f>
        <v>42</v>
      </c>
      <c r="AG465" s="12">
        <f>VLOOKUP($B465,'[3]POBLAC SIN ESSALUD CUADRO MANDO'!$G$3:$DY$188,113,0)</f>
        <v>42</v>
      </c>
      <c r="AH465" s="12">
        <f>VLOOKUP($B465,'[3]POBLAC SIN ESSALUD CUADRO MANDO'!$G$3:$DY$188,114,0)</f>
        <v>36</v>
      </c>
      <c r="AI465" s="12">
        <f>VLOOKUP($B465,'[3]POBLAC SIN ESSALUD CUADRO MANDO'!$G$3:$DY$188,115,0)</f>
        <v>39</v>
      </c>
      <c r="AJ465" s="12">
        <f>VLOOKUP($B465,'[3]POBLAC SIN ESSALUD CUADRO MANDO'!$G$3:$DY$188,116,0)</f>
        <v>34</v>
      </c>
      <c r="AK465" s="12">
        <f>VLOOKUP($B465,'[3]POBLAC SIN ESSALUD CUADRO MANDO'!$G$3:$DY$188,117,0)</f>
        <v>28</v>
      </c>
      <c r="AL465" s="12">
        <f>VLOOKUP($B465,'[3]POBLAC SIN ESSALUD CUADRO MANDO'!$G$3:$DY$188,118,0)</f>
        <v>21</v>
      </c>
      <c r="AM465" s="12">
        <f>VLOOKUP($B465,'[3]POBLAC SIN ESSALUD CUADRO MANDO'!$G$3:$DY$188,119,0)</f>
        <v>19</v>
      </c>
      <c r="AN465" s="12">
        <f>VLOOKUP($B465,'[3]POBLAC SIN ESSALUD CUADRO MANDO'!$G$3:$DY$188,120,0)</f>
        <v>14</v>
      </c>
      <c r="AO465" s="12">
        <f>VLOOKUP($B465,'[3]POBLAC SIN ESSALUD CUADRO MANDO'!$G$3:$DY$188,121,0)</f>
        <v>12</v>
      </c>
      <c r="AP465" s="12">
        <f>VLOOKUP($B465,'[3]POBLAC SIN ESSALUD CUADRO MANDO'!$G$3:$DY$188,122,0)</f>
        <v>18</v>
      </c>
      <c r="AQ465" s="74">
        <f>VLOOKUP($B465,'[4]POB-2019'!$K$6:$BD$190,42,0)</f>
        <v>336</v>
      </c>
      <c r="AR465" s="74">
        <f>VLOOKUP($B465,'[4]POB-2019'!$K$6:$BD$190,43,0)</f>
        <v>36</v>
      </c>
      <c r="AS465" s="74">
        <f>VLOOKUP($B465,'[4]POB-2019'!$K$6:$BD$190,44,0)</f>
        <v>37</v>
      </c>
      <c r="AT465" s="74">
        <f>VLOOKUP($B465,'[4]POB-2019'!$K$6:$BD$190,45,0)</f>
        <v>134</v>
      </c>
      <c r="AU465" s="12">
        <f>VLOOKUP($B465,'[3]POBLAC SIN ESSALUD CUADRO MANDO'!$G$3:$DY$188,123,0)</f>
        <v>5</v>
      </c>
    </row>
    <row r="466" spans="1:47" s="23" customFormat="1" ht="12">
      <c r="A466" s="58">
        <v>465</v>
      </c>
      <c r="B466" s="58">
        <v>5022</v>
      </c>
      <c r="C466" s="59" t="s">
        <v>1130</v>
      </c>
      <c r="D466" s="59" t="s">
        <v>1131</v>
      </c>
      <c r="E466" s="59" t="s">
        <v>883</v>
      </c>
      <c r="F466" s="59" t="s">
        <v>888</v>
      </c>
      <c r="G466" s="12" t="s">
        <v>266</v>
      </c>
      <c r="H466" s="14">
        <f t="shared" si="119"/>
        <v>5022</v>
      </c>
      <c r="I466" s="14">
        <f t="shared" si="116"/>
        <v>495</v>
      </c>
      <c r="J466" s="12">
        <f>VLOOKUP($B466,'[3]POBLAC SIN ESSALUD CUADRO MANDO'!$G$3:$DY$188,2,0)</f>
        <v>5</v>
      </c>
      <c r="K466" s="12">
        <f>VLOOKUP($B466,'[3]POBLAC SIN ESSALUD CUADRO MANDO'!$G$3:$DY$188,3,0)</f>
        <v>7</v>
      </c>
      <c r="L466" s="12">
        <f>VLOOKUP($B466,'[3]POBLAC SIN ESSALUD CUADRO MANDO'!$G$3:$DY$188,4,0)</f>
        <v>6</v>
      </c>
      <c r="M466" s="12">
        <f>VLOOKUP($B466,'[3]POBLAC SIN ESSALUD CUADRO MANDO'!$G$3:$DY$188,5,0)</f>
        <v>6</v>
      </c>
      <c r="N466" s="12">
        <f>VLOOKUP($B466,'[3]POBLAC SIN ESSALUD CUADRO MANDO'!$G$3:$DY$188,6,0)</f>
        <v>8</v>
      </c>
      <c r="O466" s="12">
        <f>VLOOKUP($B466,'[3]POBLAC SIN ESSALUD CUADRO MANDO'!$G$3:$DY$188,7,0)</f>
        <v>9</v>
      </c>
      <c r="P466" s="12">
        <f>VLOOKUP($B466,'[3]POBLAC SIN ESSALUD CUADRO MANDO'!$G$3:$DY$188,8,0)</f>
        <v>8</v>
      </c>
      <c r="Q466" s="12">
        <f>VLOOKUP($B466,'[3]POBLAC SIN ESSALUD CUADRO MANDO'!$G$3:$DY$188,9,0)</f>
        <v>9</v>
      </c>
      <c r="R466" s="12">
        <f>VLOOKUP($B466,'[3]POBLAC SIN ESSALUD CUADRO MANDO'!$G$3:$DY$188,10,0)</f>
        <v>9</v>
      </c>
      <c r="S466" s="12">
        <f>VLOOKUP($B466,'[3]POBLAC SIN ESSALUD CUADRO MANDO'!$G$3:$DY$188,11,0)</f>
        <v>9</v>
      </c>
      <c r="T466" s="12">
        <f>VLOOKUP($B466,'[3]POBLAC SIN ESSALUD CUADRO MANDO'!$G$3:$DY$188,12,0)</f>
        <v>11</v>
      </c>
      <c r="U466" s="12">
        <f>VLOOKUP($B466,'[3]POBLAC SIN ESSALUD CUADRO MANDO'!$G$3:$DY$188,13,0)</f>
        <v>10</v>
      </c>
      <c r="V466" s="12">
        <f>VLOOKUP($B466,'[3]POBLAC SIN ESSALUD CUADRO MANDO'!$G$3:$DY$188,14,0)</f>
        <v>10</v>
      </c>
      <c r="W466" s="12">
        <f>VLOOKUP($B466,'[3]POBLAC SIN ESSALUD CUADRO MANDO'!$G$3:$DY$188,15,0)</f>
        <v>12</v>
      </c>
      <c r="X466" s="12">
        <f>VLOOKUP($B466,'[3]POBLAC SIN ESSALUD CUADRO MANDO'!$G$3:$DY$188,16,0)</f>
        <v>10</v>
      </c>
      <c r="Y466" s="12">
        <f>VLOOKUP($B466,'[3]POBLAC SIN ESSALUD CUADRO MANDO'!$G$3:$DY$188,17,0)</f>
        <v>12</v>
      </c>
      <c r="Z466" s="12">
        <f>VLOOKUP($B466,'[3]POBLAC SIN ESSALUD CUADRO MANDO'!$G$3:$DY$188,18,0)</f>
        <v>11</v>
      </c>
      <c r="AA466" s="12">
        <f>VLOOKUP($B466,'[3]POBLAC SIN ESSALUD CUADRO MANDO'!$G$3:$DY$188,19,0)</f>
        <v>11</v>
      </c>
      <c r="AB466" s="12">
        <f>VLOOKUP($B466,'[3]POBLAC SIN ESSALUD CUADRO MANDO'!$G$3:$DY$188,20,0)</f>
        <v>12</v>
      </c>
      <c r="AC466" s="12">
        <f>VLOOKUP($B466,'[3]POBLAC SIN ESSALUD CUADRO MANDO'!$G$3:$DY$188,21,0)</f>
        <v>10</v>
      </c>
      <c r="AD466" s="12">
        <f>VLOOKUP($B466,'[3]POBLAC SIN ESSALUD CUADRO MANDO'!$G$3:$DY$188,110,0)</f>
        <v>47</v>
      </c>
      <c r="AE466" s="12">
        <f>VLOOKUP($B466,'[3]POBLAC SIN ESSALUD CUADRO MANDO'!$G$3:$DY$188,111,0)</f>
        <v>32</v>
      </c>
      <c r="AF466" s="12">
        <f>VLOOKUP($B466,'[3]POBLAC SIN ESSALUD CUADRO MANDO'!$G$3:$DY$188,112,0)</f>
        <v>32</v>
      </c>
      <c r="AG466" s="12">
        <f>VLOOKUP($B466,'[3]POBLAC SIN ESSALUD CUADRO MANDO'!$G$3:$DY$188,113,0)</f>
        <v>33</v>
      </c>
      <c r="AH466" s="12">
        <f>VLOOKUP($B466,'[3]POBLAC SIN ESSALUD CUADRO MANDO'!$G$3:$DY$188,114,0)</f>
        <v>32</v>
      </c>
      <c r="AI466" s="12">
        <f>VLOOKUP($B466,'[3]POBLAC SIN ESSALUD CUADRO MANDO'!$G$3:$DY$188,115,0)</f>
        <v>29</v>
      </c>
      <c r="AJ466" s="12">
        <f>VLOOKUP($B466,'[3]POBLAC SIN ESSALUD CUADRO MANDO'!$G$3:$DY$188,116,0)</f>
        <v>24</v>
      </c>
      <c r="AK466" s="12">
        <f>VLOOKUP($B466,'[3]POBLAC SIN ESSALUD CUADRO MANDO'!$G$3:$DY$188,117,0)</f>
        <v>20</v>
      </c>
      <c r="AL466" s="12">
        <f>VLOOKUP($B466,'[3]POBLAC SIN ESSALUD CUADRO MANDO'!$G$3:$DY$188,118,0)</f>
        <v>17</v>
      </c>
      <c r="AM466" s="12">
        <f>VLOOKUP($B466,'[3]POBLAC SIN ESSALUD CUADRO MANDO'!$G$3:$DY$188,119,0)</f>
        <v>13</v>
      </c>
      <c r="AN466" s="12">
        <f>VLOOKUP($B466,'[3]POBLAC SIN ESSALUD CUADRO MANDO'!$G$3:$DY$188,120,0)</f>
        <v>12</v>
      </c>
      <c r="AO466" s="12">
        <f>VLOOKUP($B466,'[3]POBLAC SIN ESSALUD CUADRO MANDO'!$G$3:$DY$188,121,0)</f>
        <v>8</v>
      </c>
      <c r="AP466" s="12">
        <f>VLOOKUP($B466,'[3]POBLAC SIN ESSALUD CUADRO MANDO'!$G$3:$DY$188,122,0)</f>
        <v>11</v>
      </c>
      <c r="AQ466" s="74">
        <f>VLOOKUP($B466,'[4]POB-2019'!$K$6:$BD$190,42,0)</f>
        <v>252</v>
      </c>
      <c r="AR466" s="74">
        <f>VLOOKUP($B466,'[4]POB-2019'!$K$6:$BD$190,43,0)</f>
        <v>27</v>
      </c>
      <c r="AS466" s="74">
        <f>VLOOKUP($B466,'[4]POB-2019'!$K$6:$BD$190,44,0)</f>
        <v>29</v>
      </c>
      <c r="AT466" s="74">
        <f>VLOOKUP($B466,'[4]POB-2019'!$K$6:$BD$190,45,0)</f>
        <v>105</v>
      </c>
      <c r="AU466" s="12">
        <f>VLOOKUP($B466,'[3]POBLAC SIN ESSALUD CUADRO MANDO'!$G$3:$DY$188,123,0)</f>
        <v>5</v>
      </c>
    </row>
    <row r="467" spans="1:47" s="23" customFormat="1" ht="12">
      <c r="A467" s="58">
        <v>466</v>
      </c>
      <c r="B467" s="58">
        <v>5018</v>
      </c>
      <c r="C467" s="59" t="s">
        <v>1130</v>
      </c>
      <c r="D467" s="59" t="s">
        <v>1131</v>
      </c>
      <c r="E467" s="59" t="s">
        <v>883</v>
      </c>
      <c r="F467" s="59" t="s">
        <v>889</v>
      </c>
      <c r="G467" s="12" t="s">
        <v>266</v>
      </c>
      <c r="H467" s="14">
        <f t="shared" si="119"/>
        <v>5018</v>
      </c>
      <c r="I467" s="14">
        <f t="shared" si="116"/>
        <v>504</v>
      </c>
      <c r="J467" s="12">
        <f>VLOOKUP($B467,'[3]POBLAC SIN ESSALUD CUADRO MANDO'!$G$3:$DY$188,2,0)</f>
        <v>6</v>
      </c>
      <c r="K467" s="12">
        <f>VLOOKUP($B467,'[3]POBLAC SIN ESSALUD CUADRO MANDO'!$G$3:$DY$188,3,0)</f>
        <v>7</v>
      </c>
      <c r="L467" s="12">
        <f>VLOOKUP($B467,'[3]POBLAC SIN ESSALUD CUADRO MANDO'!$G$3:$DY$188,4,0)</f>
        <v>6</v>
      </c>
      <c r="M467" s="12">
        <f>VLOOKUP($B467,'[3]POBLAC SIN ESSALUD CUADRO MANDO'!$G$3:$DY$188,5,0)</f>
        <v>8</v>
      </c>
      <c r="N467" s="12">
        <f>VLOOKUP($B467,'[3]POBLAC SIN ESSALUD CUADRO MANDO'!$G$3:$DY$188,6,0)</f>
        <v>17</v>
      </c>
      <c r="O467" s="12">
        <f>VLOOKUP($B467,'[3]POBLAC SIN ESSALUD CUADRO MANDO'!$G$3:$DY$188,7,0)</f>
        <v>8</v>
      </c>
      <c r="P467" s="12">
        <f>VLOOKUP($B467,'[3]POBLAC SIN ESSALUD CUADRO MANDO'!$G$3:$DY$188,8,0)</f>
        <v>10</v>
      </c>
      <c r="Q467" s="12">
        <f>VLOOKUP($B467,'[3]POBLAC SIN ESSALUD CUADRO MANDO'!$G$3:$DY$188,9,0)</f>
        <v>11</v>
      </c>
      <c r="R467" s="12">
        <f>VLOOKUP($B467,'[3]POBLAC SIN ESSALUD CUADRO MANDO'!$G$3:$DY$188,10,0)</f>
        <v>8</v>
      </c>
      <c r="S467" s="12">
        <f>VLOOKUP($B467,'[3]POBLAC SIN ESSALUD CUADRO MANDO'!$G$3:$DY$188,11,0)</f>
        <v>10</v>
      </c>
      <c r="T467" s="12">
        <f>VLOOKUP($B467,'[3]POBLAC SIN ESSALUD CUADRO MANDO'!$G$3:$DY$188,12,0)</f>
        <v>10</v>
      </c>
      <c r="U467" s="12">
        <f>VLOOKUP($B467,'[3]POBLAC SIN ESSALUD CUADRO MANDO'!$G$3:$DY$188,13,0)</f>
        <v>9</v>
      </c>
      <c r="V467" s="12">
        <f>VLOOKUP($B467,'[3]POBLAC SIN ESSALUD CUADRO MANDO'!$G$3:$DY$188,14,0)</f>
        <v>10</v>
      </c>
      <c r="W467" s="12">
        <f>VLOOKUP($B467,'[3]POBLAC SIN ESSALUD CUADRO MANDO'!$G$3:$DY$188,15,0)</f>
        <v>11</v>
      </c>
      <c r="X467" s="12">
        <f>VLOOKUP($B467,'[3]POBLAC SIN ESSALUD CUADRO MANDO'!$G$3:$DY$188,16,0)</f>
        <v>11</v>
      </c>
      <c r="Y467" s="12">
        <f>VLOOKUP($B467,'[3]POBLAC SIN ESSALUD CUADRO MANDO'!$G$3:$DY$188,17,0)</f>
        <v>12</v>
      </c>
      <c r="Z467" s="12">
        <f>VLOOKUP($B467,'[3]POBLAC SIN ESSALUD CUADRO MANDO'!$G$3:$DY$188,18,0)</f>
        <v>11</v>
      </c>
      <c r="AA467" s="12">
        <f>VLOOKUP($B467,'[3]POBLAC SIN ESSALUD CUADRO MANDO'!$G$3:$DY$188,19,0)</f>
        <v>10</v>
      </c>
      <c r="AB467" s="12">
        <f>VLOOKUP($B467,'[3]POBLAC SIN ESSALUD CUADRO MANDO'!$G$3:$DY$188,20,0)</f>
        <v>11</v>
      </c>
      <c r="AC467" s="12">
        <f>VLOOKUP($B467,'[3]POBLAC SIN ESSALUD CUADRO MANDO'!$G$3:$DY$188,21,0)</f>
        <v>10</v>
      </c>
      <c r="AD467" s="12">
        <f>VLOOKUP($B467,'[3]POBLAC SIN ESSALUD CUADRO MANDO'!$G$3:$DY$188,110,0)</f>
        <v>44</v>
      </c>
      <c r="AE467" s="12">
        <f>VLOOKUP($B467,'[3]POBLAC SIN ESSALUD CUADRO MANDO'!$G$3:$DY$188,111,0)</f>
        <v>33</v>
      </c>
      <c r="AF467" s="12">
        <f>VLOOKUP($B467,'[3]POBLAC SIN ESSALUD CUADRO MANDO'!$G$3:$DY$188,112,0)</f>
        <v>31</v>
      </c>
      <c r="AG467" s="12">
        <f>VLOOKUP($B467,'[3]POBLAC SIN ESSALUD CUADRO MANDO'!$G$3:$DY$188,113,0)</f>
        <v>30</v>
      </c>
      <c r="AH467" s="12">
        <f>VLOOKUP($B467,'[3]POBLAC SIN ESSALUD CUADRO MANDO'!$G$3:$DY$188,114,0)</f>
        <v>28</v>
      </c>
      <c r="AI467" s="12">
        <f>VLOOKUP($B467,'[3]POBLAC SIN ESSALUD CUADRO MANDO'!$G$3:$DY$188,115,0)</f>
        <v>31</v>
      </c>
      <c r="AJ467" s="12">
        <f>VLOOKUP($B467,'[3]POBLAC SIN ESSALUD CUADRO MANDO'!$G$3:$DY$188,116,0)</f>
        <v>28</v>
      </c>
      <c r="AK467" s="12">
        <f>VLOOKUP($B467,'[3]POBLAC SIN ESSALUD CUADRO MANDO'!$G$3:$DY$188,117,0)</f>
        <v>21</v>
      </c>
      <c r="AL467" s="12">
        <f>VLOOKUP($B467,'[3]POBLAC SIN ESSALUD CUADRO MANDO'!$G$3:$DY$188,118,0)</f>
        <v>17</v>
      </c>
      <c r="AM467" s="12">
        <f>VLOOKUP($B467,'[3]POBLAC SIN ESSALUD CUADRO MANDO'!$G$3:$DY$188,119,0)</f>
        <v>14</v>
      </c>
      <c r="AN467" s="12">
        <f>VLOOKUP($B467,'[3]POBLAC SIN ESSALUD CUADRO MANDO'!$G$3:$DY$188,120,0)</f>
        <v>10</v>
      </c>
      <c r="AO467" s="12">
        <f>VLOOKUP($B467,'[3]POBLAC SIN ESSALUD CUADRO MANDO'!$G$3:$DY$188,121,0)</f>
        <v>9</v>
      </c>
      <c r="AP467" s="12">
        <f>VLOOKUP($B467,'[3]POBLAC SIN ESSALUD CUADRO MANDO'!$G$3:$DY$188,122,0)</f>
        <v>12</v>
      </c>
      <c r="AQ467" s="74">
        <f>VLOOKUP($B467,'[4]POB-2019'!$K$6:$BD$190,42,0)</f>
        <v>257</v>
      </c>
      <c r="AR467" s="74">
        <f>VLOOKUP($B467,'[4]POB-2019'!$K$6:$BD$190,43,0)</f>
        <v>26</v>
      </c>
      <c r="AS467" s="74">
        <f>VLOOKUP($B467,'[4]POB-2019'!$K$6:$BD$190,44,0)</f>
        <v>28</v>
      </c>
      <c r="AT467" s="74">
        <f>VLOOKUP($B467,'[4]POB-2019'!$K$6:$BD$190,45,0)</f>
        <v>100</v>
      </c>
      <c r="AU467" s="12">
        <f>VLOOKUP($B467,'[3]POBLAC SIN ESSALUD CUADRO MANDO'!$G$3:$DY$188,123,0)</f>
        <v>6</v>
      </c>
    </row>
    <row r="468" spans="1:47" s="23" customFormat="1" ht="12">
      <c r="A468" s="58">
        <v>467</v>
      </c>
      <c r="B468" s="58">
        <v>5024</v>
      </c>
      <c r="C468" s="59" t="s">
        <v>1130</v>
      </c>
      <c r="D468" s="59" t="s">
        <v>1131</v>
      </c>
      <c r="E468" s="59" t="s">
        <v>883</v>
      </c>
      <c r="F468" s="59" t="s">
        <v>890</v>
      </c>
      <c r="G468" s="12" t="s">
        <v>266</v>
      </c>
      <c r="H468" s="14">
        <f t="shared" si="119"/>
        <v>5024</v>
      </c>
      <c r="I468" s="14">
        <f t="shared" si="116"/>
        <v>755</v>
      </c>
      <c r="J468" s="12">
        <f>VLOOKUP($B468,'[3]POBLAC SIN ESSALUD CUADRO MANDO'!$G$3:$DY$188,2,0)</f>
        <v>10</v>
      </c>
      <c r="K468" s="12">
        <f>VLOOKUP($B468,'[3]POBLAC SIN ESSALUD CUADRO MANDO'!$G$3:$DY$188,3,0)</f>
        <v>11</v>
      </c>
      <c r="L468" s="12">
        <f>VLOOKUP($B468,'[3]POBLAC SIN ESSALUD CUADRO MANDO'!$G$3:$DY$188,4,0)</f>
        <v>12</v>
      </c>
      <c r="M468" s="12">
        <f>VLOOKUP($B468,'[3]POBLAC SIN ESSALUD CUADRO MANDO'!$G$3:$DY$188,5,0)</f>
        <v>9</v>
      </c>
      <c r="N468" s="12">
        <f>VLOOKUP($B468,'[3]POBLAC SIN ESSALUD CUADRO MANDO'!$G$3:$DY$188,6,0)</f>
        <v>12</v>
      </c>
      <c r="O468" s="12">
        <f>VLOOKUP($B468,'[3]POBLAC SIN ESSALUD CUADRO MANDO'!$G$3:$DY$188,7,0)</f>
        <v>13</v>
      </c>
      <c r="P468" s="12">
        <f>VLOOKUP($B468,'[3]POBLAC SIN ESSALUD CUADRO MANDO'!$G$3:$DY$188,8,0)</f>
        <v>11</v>
      </c>
      <c r="Q468" s="12">
        <f>VLOOKUP($B468,'[3]POBLAC SIN ESSALUD CUADRO MANDO'!$G$3:$DY$188,9,0)</f>
        <v>14</v>
      </c>
      <c r="R468" s="12">
        <f>VLOOKUP($B468,'[3]POBLAC SIN ESSALUD CUADRO MANDO'!$G$3:$DY$188,10,0)</f>
        <v>14</v>
      </c>
      <c r="S468" s="12">
        <f>VLOOKUP($B468,'[3]POBLAC SIN ESSALUD CUADRO MANDO'!$G$3:$DY$188,11,0)</f>
        <v>13</v>
      </c>
      <c r="T468" s="12">
        <f>VLOOKUP($B468,'[3]POBLAC SIN ESSALUD CUADRO MANDO'!$G$3:$DY$188,12,0)</f>
        <v>16</v>
      </c>
      <c r="U468" s="12">
        <f>VLOOKUP($B468,'[3]POBLAC SIN ESSALUD CUADRO MANDO'!$G$3:$DY$188,13,0)</f>
        <v>16</v>
      </c>
      <c r="V468" s="12">
        <f>VLOOKUP($B468,'[3]POBLAC SIN ESSALUD CUADRO MANDO'!$G$3:$DY$188,14,0)</f>
        <v>16</v>
      </c>
      <c r="W468" s="12">
        <f>VLOOKUP($B468,'[3]POBLAC SIN ESSALUD CUADRO MANDO'!$G$3:$DY$188,15,0)</f>
        <v>18</v>
      </c>
      <c r="X468" s="12">
        <f>VLOOKUP($B468,'[3]POBLAC SIN ESSALUD CUADRO MANDO'!$G$3:$DY$188,16,0)</f>
        <v>15</v>
      </c>
      <c r="Y468" s="12">
        <f>VLOOKUP($B468,'[3]POBLAC SIN ESSALUD CUADRO MANDO'!$G$3:$DY$188,17,0)</f>
        <v>18</v>
      </c>
      <c r="Z468" s="12">
        <f>VLOOKUP($B468,'[3]POBLAC SIN ESSALUD CUADRO MANDO'!$G$3:$DY$188,18,0)</f>
        <v>16</v>
      </c>
      <c r="AA468" s="12">
        <f>VLOOKUP($B468,'[3]POBLAC SIN ESSALUD CUADRO MANDO'!$G$3:$DY$188,19,0)</f>
        <v>17</v>
      </c>
      <c r="AB468" s="12">
        <f>VLOOKUP($B468,'[3]POBLAC SIN ESSALUD CUADRO MANDO'!$G$3:$DY$188,20,0)</f>
        <v>19</v>
      </c>
      <c r="AC468" s="12">
        <f>VLOOKUP($B468,'[3]POBLAC SIN ESSALUD CUADRO MANDO'!$G$3:$DY$188,21,0)</f>
        <v>16</v>
      </c>
      <c r="AD468" s="12">
        <f>VLOOKUP($B468,'[3]POBLAC SIN ESSALUD CUADRO MANDO'!$G$3:$DY$188,110,0)</f>
        <v>71</v>
      </c>
      <c r="AE468" s="12">
        <f>VLOOKUP($B468,'[3]POBLAC SIN ESSALUD CUADRO MANDO'!$G$3:$DY$188,111,0)</f>
        <v>49</v>
      </c>
      <c r="AF468" s="12">
        <f>VLOOKUP($B468,'[3]POBLAC SIN ESSALUD CUADRO MANDO'!$G$3:$DY$188,112,0)</f>
        <v>48</v>
      </c>
      <c r="AG468" s="12">
        <f>VLOOKUP($B468,'[3]POBLAC SIN ESSALUD CUADRO MANDO'!$G$3:$DY$188,113,0)</f>
        <v>50</v>
      </c>
      <c r="AH468" s="12">
        <f>VLOOKUP($B468,'[3]POBLAC SIN ESSALUD CUADRO MANDO'!$G$3:$DY$188,114,0)</f>
        <v>50</v>
      </c>
      <c r="AI468" s="12">
        <f>VLOOKUP($B468,'[3]POBLAC SIN ESSALUD CUADRO MANDO'!$G$3:$DY$188,115,0)</f>
        <v>43</v>
      </c>
      <c r="AJ468" s="12">
        <f>VLOOKUP($B468,'[3]POBLAC SIN ESSALUD CUADRO MANDO'!$G$3:$DY$188,116,0)</f>
        <v>36</v>
      </c>
      <c r="AK468" s="12">
        <f>VLOOKUP($B468,'[3]POBLAC SIN ESSALUD CUADRO MANDO'!$G$3:$DY$188,117,0)</f>
        <v>31</v>
      </c>
      <c r="AL468" s="12">
        <f>VLOOKUP($B468,'[3]POBLAC SIN ESSALUD CUADRO MANDO'!$G$3:$DY$188,118,0)</f>
        <v>26</v>
      </c>
      <c r="AM468" s="12">
        <f>VLOOKUP($B468,'[3]POBLAC SIN ESSALUD CUADRO MANDO'!$G$3:$DY$188,119,0)</f>
        <v>21</v>
      </c>
      <c r="AN468" s="12">
        <f>VLOOKUP($B468,'[3]POBLAC SIN ESSALUD CUADRO MANDO'!$G$3:$DY$188,120,0)</f>
        <v>17</v>
      </c>
      <c r="AO468" s="12">
        <f>VLOOKUP($B468,'[3]POBLAC SIN ESSALUD CUADRO MANDO'!$G$3:$DY$188,121,0)</f>
        <v>12</v>
      </c>
      <c r="AP468" s="12">
        <f>VLOOKUP($B468,'[3]POBLAC SIN ESSALUD CUADRO MANDO'!$G$3:$DY$188,122,0)</f>
        <v>15</v>
      </c>
      <c r="AQ468" s="74">
        <f>VLOOKUP($B468,'[4]POB-2019'!$K$6:$BD$190,42,0)</f>
        <v>385</v>
      </c>
      <c r="AR468" s="74">
        <f>VLOOKUP($B468,'[4]POB-2019'!$K$6:$BD$190,43,0)</f>
        <v>41</v>
      </c>
      <c r="AS468" s="74">
        <f>VLOOKUP($B468,'[4]POB-2019'!$K$6:$BD$190,44,0)</f>
        <v>44</v>
      </c>
      <c r="AT468" s="74">
        <f>VLOOKUP($B468,'[4]POB-2019'!$K$6:$BD$190,45,0)</f>
        <v>159</v>
      </c>
      <c r="AU468" s="12">
        <f>VLOOKUP($B468,'[3]POBLAC SIN ESSALUD CUADRO MANDO'!$G$3:$DY$188,123,0)</f>
        <v>10</v>
      </c>
    </row>
    <row r="469" spans="1:47" s="23" customFormat="1" ht="12">
      <c r="A469" s="58">
        <v>468</v>
      </c>
      <c r="B469" s="58">
        <v>6867</v>
      </c>
      <c r="C469" s="59" t="s">
        <v>1130</v>
      </c>
      <c r="D469" s="59" t="s">
        <v>1131</v>
      </c>
      <c r="E469" s="59" t="s">
        <v>883</v>
      </c>
      <c r="F469" s="59" t="s">
        <v>891</v>
      </c>
      <c r="G469" s="12" t="s">
        <v>266</v>
      </c>
      <c r="H469" s="14">
        <f t="shared" si="119"/>
        <v>6867</v>
      </c>
      <c r="I469" s="14">
        <f t="shared" si="116"/>
        <v>265</v>
      </c>
      <c r="J469" s="12">
        <f>VLOOKUP($B469,'[3]POBLAC SIN ESSALUD CUADRO MANDO'!$G$3:$DY$188,2,0)</f>
        <v>2</v>
      </c>
      <c r="K469" s="12">
        <f>VLOOKUP($B469,'[3]POBLAC SIN ESSALUD CUADRO MANDO'!$G$3:$DY$188,3,0)</f>
        <v>2</v>
      </c>
      <c r="L469" s="12">
        <f>VLOOKUP($B469,'[3]POBLAC SIN ESSALUD CUADRO MANDO'!$G$3:$DY$188,4,0)</f>
        <v>6</v>
      </c>
      <c r="M469" s="12">
        <f>VLOOKUP($B469,'[3]POBLAC SIN ESSALUD CUADRO MANDO'!$G$3:$DY$188,5,0)</f>
        <v>4</v>
      </c>
      <c r="N469" s="12">
        <f>VLOOKUP($B469,'[3]POBLAC SIN ESSALUD CUADRO MANDO'!$G$3:$DY$188,6,0)</f>
        <v>5</v>
      </c>
      <c r="O469" s="12">
        <f>VLOOKUP($B469,'[3]POBLAC SIN ESSALUD CUADRO MANDO'!$G$3:$DY$188,7,0)</f>
        <v>4</v>
      </c>
      <c r="P469" s="12">
        <f>VLOOKUP($B469,'[3]POBLAC SIN ESSALUD CUADRO MANDO'!$G$3:$DY$188,8,0)</f>
        <v>5</v>
      </c>
      <c r="Q469" s="12">
        <f>VLOOKUP($B469,'[3]POBLAC SIN ESSALUD CUADRO MANDO'!$G$3:$DY$188,9,0)</f>
        <v>6</v>
      </c>
      <c r="R469" s="12">
        <f>VLOOKUP($B469,'[3]POBLAC SIN ESSALUD CUADRO MANDO'!$G$3:$DY$188,10,0)</f>
        <v>4</v>
      </c>
      <c r="S469" s="12">
        <f>VLOOKUP($B469,'[3]POBLAC SIN ESSALUD CUADRO MANDO'!$G$3:$DY$188,11,0)</f>
        <v>5</v>
      </c>
      <c r="T469" s="12">
        <f>VLOOKUP($B469,'[3]POBLAC SIN ESSALUD CUADRO MANDO'!$G$3:$DY$188,12,0)</f>
        <v>5</v>
      </c>
      <c r="U469" s="12">
        <f>VLOOKUP($B469,'[3]POBLAC SIN ESSALUD CUADRO MANDO'!$G$3:$DY$188,13,0)</f>
        <v>5</v>
      </c>
      <c r="V469" s="12">
        <f>VLOOKUP($B469,'[3]POBLAC SIN ESSALUD CUADRO MANDO'!$G$3:$DY$188,14,0)</f>
        <v>5</v>
      </c>
      <c r="W469" s="12">
        <f>VLOOKUP($B469,'[3]POBLAC SIN ESSALUD CUADRO MANDO'!$G$3:$DY$188,15,0)</f>
        <v>6</v>
      </c>
      <c r="X469" s="12">
        <f>VLOOKUP($B469,'[3]POBLAC SIN ESSALUD CUADRO MANDO'!$G$3:$DY$188,16,0)</f>
        <v>6</v>
      </c>
      <c r="Y469" s="12">
        <f>VLOOKUP($B469,'[3]POBLAC SIN ESSALUD CUADRO MANDO'!$G$3:$DY$188,17,0)</f>
        <v>6</v>
      </c>
      <c r="Z469" s="12">
        <f>VLOOKUP($B469,'[3]POBLAC SIN ESSALUD CUADRO MANDO'!$G$3:$DY$188,18,0)</f>
        <v>6</v>
      </c>
      <c r="AA469" s="12">
        <f>VLOOKUP($B469,'[3]POBLAC SIN ESSALUD CUADRO MANDO'!$G$3:$DY$188,19,0)</f>
        <v>5</v>
      </c>
      <c r="AB469" s="12">
        <f>VLOOKUP($B469,'[3]POBLAC SIN ESSALUD CUADRO MANDO'!$G$3:$DY$188,20,0)</f>
        <v>6</v>
      </c>
      <c r="AC469" s="12">
        <f>VLOOKUP($B469,'[3]POBLAC SIN ESSALUD CUADRO MANDO'!$G$3:$DY$188,21,0)</f>
        <v>5</v>
      </c>
      <c r="AD469" s="12">
        <f>VLOOKUP($B469,'[3]POBLAC SIN ESSALUD CUADRO MANDO'!$G$3:$DY$188,110,0)</f>
        <v>23</v>
      </c>
      <c r="AE469" s="12">
        <f>VLOOKUP($B469,'[3]POBLAC SIN ESSALUD CUADRO MANDO'!$G$3:$DY$188,111,0)</f>
        <v>18</v>
      </c>
      <c r="AF469" s="12">
        <f>VLOOKUP($B469,'[3]POBLAC SIN ESSALUD CUADRO MANDO'!$G$3:$DY$188,112,0)</f>
        <v>17</v>
      </c>
      <c r="AG469" s="12">
        <f>VLOOKUP($B469,'[3]POBLAC SIN ESSALUD CUADRO MANDO'!$G$3:$DY$188,113,0)</f>
        <v>15</v>
      </c>
      <c r="AH469" s="12">
        <f>VLOOKUP($B469,'[3]POBLAC SIN ESSALUD CUADRO MANDO'!$G$3:$DY$188,114,0)</f>
        <v>15</v>
      </c>
      <c r="AI469" s="12">
        <f>VLOOKUP($B469,'[3]POBLAC SIN ESSALUD CUADRO MANDO'!$G$3:$DY$188,115,0)</f>
        <v>17</v>
      </c>
      <c r="AJ469" s="12">
        <f>VLOOKUP($B469,'[3]POBLAC SIN ESSALUD CUADRO MANDO'!$G$3:$DY$188,116,0)</f>
        <v>16</v>
      </c>
      <c r="AK469" s="12">
        <f>VLOOKUP($B469,'[3]POBLAC SIN ESSALUD CUADRO MANDO'!$G$3:$DY$188,117,0)</f>
        <v>12</v>
      </c>
      <c r="AL469" s="12">
        <f>VLOOKUP($B469,'[3]POBLAC SIN ESSALUD CUADRO MANDO'!$G$3:$DY$188,118,0)</f>
        <v>9</v>
      </c>
      <c r="AM469" s="12">
        <f>VLOOKUP($B469,'[3]POBLAC SIN ESSALUD CUADRO MANDO'!$G$3:$DY$188,119,0)</f>
        <v>8</v>
      </c>
      <c r="AN469" s="12">
        <f>VLOOKUP($B469,'[3]POBLAC SIN ESSALUD CUADRO MANDO'!$G$3:$DY$188,120,0)</f>
        <v>5</v>
      </c>
      <c r="AO469" s="12">
        <f>VLOOKUP($B469,'[3]POBLAC SIN ESSALUD CUADRO MANDO'!$G$3:$DY$188,121,0)</f>
        <v>5</v>
      </c>
      <c r="AP469" s="12">
        <f>VLOOKUP($B469,'[3]POBLAC SIN ESSALUD CUADRO MANDO'!$G$3:$DY$188,122,0)</f>
        <v>7</v>
      </c>
      <c r="AQ469" s="74">
        <f>VLOOKUP($B469,'[4]POB-2019'!$K$6:$BD$190,42,0)</f>
        <v>135</v>
      </c>
      <c r="AR469" s="74">
        <f>VLOOKUP($B469,'[4]POB-2019'!$K$6:$BD$190,43,0)</f>
        <v>14</v>
      </c>
      <c r="AS469" s="74">
        <f>VLOOKUP($B469,'[4]POB-2019'!$K$6:$BD$190,44,0)</f>
        <v>14</v>
      </c>
      <c r="AT469" s="74">
        <f>VLOOKUP($B469,'[4]POB-2019'!$K$6:$BD$190,45,0)</f>
        <v>54</v>
      </c>
      <c r="AU469" s="12">
        <f>VLOOKUP($B469,'[3]POBLAC SIN ESSALUD CUADRO MANDO'!$G$3:$DY$188,123,0)</f>
        <v>2</v>
      </c>
    </row>
    <row r="470" spans="1:47" s="23" customFormat="1" ht="12">
      <c r="A470" s="58">
        <v>469</v>
      </c>
      <c r="B470" s="58">
        <v>11065</v>
      </c>
      <c r="C470" s="59" t="s">
        <v>1130</v>
      </c>
      <c r="D470" s="59" t="s">
        <v>1131</v>
      </c>
      <c r="E470" s="59" t="s">
        <v>883</v>
      </c>
      <c r="F470" s="59" t="s">
        <v>1127</v>
      </c>
      <c r="G470" s="12" t="s">
        <v>266</v>
      </c>
      <c r="H470" s="14">
        <f t="shared" si="119"/>
        <v>11065</v>
      </c>
      <c r="I470" s="14">
        <f t="shared" si="116"/>
        <v>232</v>
      </c>
      <c r="J470" s="12">
        <f>VLOOKUP($B470,'[3]POBLAC SIN ESSALUD CUADRO MANDO'!$G$3:$DY$188,2,0)</f>
        <v>2</v>
      </c>
      <c r="K470" s="12">
        <f>VLOOKUP($B470,'[3]POBLAC SIN ESSALUD CUADRO MANDO'!$G$3:$DY$188,3,0)</f>
        <v>3</v>
      </c>
      <c r="L470" s="12">
        <f>VLOOKUP($B470,'[3]POBLAC SIN ESSALUD CUADRO MANDO'!$G$3:$DY$188,4,0)</f>
        <v>3</v>
      </c>
      <c r="M470" s="12">
        <f>VLOOKUP($B470,'[3]POBLAC SIN ESSALUD CUADRO MANDO'!$G$3:$DY$188,5,0)</f>
        <v>3</v>
      </c>
      <c r="N470" s="12">
        <f>VLOOKUP($B470,'[3]POBLAC SIN ESSALUD CUADRO MANDO'!$G$3:$DY$188,6,0)</f>
        <v>3</v>
      </c>
      <c r="O470" s="12">
        <f>VLOOKUP($B470,'[3]POBLAC SIN ESSALUD CUADRO MANDO'!$G$3:$DY$188,7,0)</f>
        <v>4</v>
      </c>
      <c r="P470" s="12">
        <f>VLOOKUP($B470,'[3]POBLAC SIN ESSALUD CUADRO MANDO'!$G$3:$DY$188,8,0)</f>
        <v>3</v>
      </c>
      <c r="Q470" s="12">
        <f>VLOOKUP($B470,'[3]POBLAC SIN ESSALUD CUADRO MANDO'!$G$3:$DY$188,9,0)</f>
        <v>4</v>
      </c>
      <c r="R470" s="12">
        <f>VLOOKUP($B470,'[3]POBLAC SIN ESSALUD CUADRO MANDO'!$G$3:$DY$188,10,0)</f>
        <v>4</v>
      </c>
      <c r="S470" s="12">
        <f>VLOOKUP($B470,'[3]POBLAC SIN ESSALUD CUADRO MANDO'!$G$3:$DY$188,11,0)</f>
        <v>4</v>
      </c>
      <c r="T470" s="12">
        <f>VLOOKUP($B470,'[3]POBLAC SIN ESSALUD CUADRO MANDO'!$G$3:$DY$188,12,0)</f>
        <v>5</v>
      </c>
      <c r="U470" s="12">
        <f>VLOOKUP($B470,'[3]POBLAC SIN ESSALUD CUADRO MANDO'!$G$3:$DY$188,13,0)</f>
        <v>5</v>
      </c>
      <c r="V470" s="12">
        <f>VLOOKUP($B470,'[3]POBLAC SIN ESSALUD CUADRO MANDO'!$G$3:$DY$188,14,0)</f>
        <v>5</v>
      </c>
      <c r="W470" s="12">
        <f>VLOOKUP($B470,'[3]POBLAC SIN ESSALUD CUADRO MANDO'!$G$3:$DY$188,15,0)</f>
        <v>6</v>
      </c>
      <c r="X470" s="12">
        <f>VLOOKUP($B470,'[3]POBLAC SIN ESSALUD CUADRO MANDO'!$G$3:$DY$188,16,0)</f>
        <v>5</v>
      </c>
      <c r="Y470" s="12">
        <f>VLOOKUP($B470,'[3]POBLAC SIN ESSALUD CUADRO MANDO'!$G$3:$DY$188,17,0)</f>
        <v>5</v>
      </c>
      <c r="Z470" s="12">
        <f>VLOOKUP($B470,'[3]POBLAC SIN ESSALUD CUADRO MANDO'!$G$3:$DY$188,18,0)</f>
        <v>5</v>
      </c>
      <c r="AA470" s="12">
        <f>VLOOKUP($B470,'[3]POBLAC SIN ESSALUD CUADRO MANDO'!$G$3:$DY$188,19,0)</f>
        <v>5</v>
      </c>
      <c r="AB470" s="12">
        <f>VLOOKUP($B470,'[3]POBLAC SIN ESSALUD CUADRO MANDO'!$G$3:$DY$188,20,0)</f>
        <v>6</v>
      </c>
      <c r="AC470" s="12">
        <f>VLOOKUP($B470,'[3]POBLAC SIN ESSALUD CUADRO MANDO'!$G$3:$DY$188,21,0)</f>
        <v>5</v>
      </c>
      <c r="AD470" s="12">
        <f>VLOOKUP($B470,'[3]POBLAC SIN ESSALUD CUADRO MANDO'!$G$3:$DY$188,110,0)</f>
        <v>22</v>
      </c>
      <c r="AE470" s="12">
        <f>VLOOKUP($B470,'[3]POBLAC SIN ESSALUD CUADRO MANDO'!$G$3:$DY$188,111,0)</f>
        <v>15</v>
      </c>
      <c r="AF470" s="12">
        <f>VLOOKUP($B470,'[3]POBLAC SIN ESSALUD CUADRO MANDO'!$G$3:$DY$188,112,0)</f>
        <v>14</v>
      </c>
      <c r="AG470" s="12">
        <f>VLOOKUP($B470,'[3]POBLAC SIN ESSALUD CUADRO MANDO'!$G$3:$DY$188,113,0)</f>
        <v>15</v>
      </c>
      <c r="AH470" s="12">
        <f>VLOOKUP($B470,'[3]POBLAC SIN ESSALUD CUADRO MANDO'!$G$3:$DY$188,114,0)</f>
        <v>16</v>
      </c>
      <c r="AI470" s="12">
        <f>VLOOKUP($B470,'[3]POBLAC SIN ESSALUD CUADRO MANDO'!$G$3:$DY$188,115,0)</f>
        <v>14</v>
      </c>
      <c r="AJ470" s="12">
        <f>VLOOKUP($B470,'[3]POBLAC SIN ESSALUD CUADRO MANDO'!$G$3:$DY$188,116,0)</f>
        <v>11</v>
      </c>
      <c r="AK470" s="12">
        <f>VLOOKUP($B470,'[3]POBLAC SIN ESSALUD CUADRO MANDO'!$G$3:$DY$188,117,0)</f>
        <v>10</v>
      </c>
      <c r="AL470" s="12">
        <f>VLOOKUP($B470,'[3]POBLAC SIN ESSALUD CUADRO MANDO'!$G$3:$DY$188,118,0)</f>
        <v>8</v>
      </c>
      <c r="AM470" s="12">
        <f>VLOOKUP($B470,'[3]POBLAC SIN ESSALUD CUADRO MANDO'!$G$3:$DY$188,119,0)</f>
        <v>6</v>
      </c>
      <c r="AN470" s="12">
        <f>VLOOKUP($B470,'[3]POBLAC SIN ESSALUD CUADRO MANDO'!$G$3:$DY$188,120,0)</f>
        <v>5</v>
      </c>
      <c r="AO470" s="12">
        <f>VLOOKUP($B470,'[3]POBLAC SIN ESSALUD CUADRO MANDO'!$G$3:$DY$188,121,0)</f>
        <v>5</v>
      </c>
      <c r="AP470" s="12">
        <f>VLOOKUP($B470,'[3]POBLAC SIN ESSALUD CUADRO MANDO'!$G$3:$DY$188,122,0)</f>
        <v>6</v>
      </c>
      <c r="AQ470" s="74">
        <f>VLOOKUP($B470,'[4]POB-2019'!$K$6:$BD$190,42,0)</f>
        <v>118</v>
      </c>
      <c r="AR470" s="74">
        <f>VLOOKUP($B470,'[4]POB-2019'!$K$6:$BD$190,43,0)</f>
        <v>13</v>
      </c>
      <c r="AS470" s="74">
        <f>VLOOKUP($B470,'[4]POB-2019'!$K$6:$BD$190,44,0)</f>
        <v>13</v>
      </c>
      <c r="AT470" s="74">
        <f>VLOOKUP($B470,'[4]POB-2019'!$K$6:$BD$190,45,0)</f>
        <v>49</v>
      </c>
      <c r="AU470" s="12">
        <f>VLOOKUP($B470,'[3]POBLAC SIN ESSALUD CUADRO MANDO'!$G$3:$DY$188,123,0)</f>
        <v>2</v>
      </c>
    </row>
    <row r="471" spans="1:47" s="23" customFormat="1" ht="12.6" customHeight="1">
      <c r="A471" s="58">
        <v>470</v>
      </c>
      <c r="B471" s="58">
        <v>5015</v>
      </c>
      <c r="C471" s="59" t="s">
        <v>1130</v>
      </c>
      <c r="D471" s="59" t="s">
        <v>1131</v>
      </c>
      <c r="E471" s="59" t="s">
        <v>883</v>
      </c>
      <c r="F471" s="59" t="s">
        <v>893</v>
      </c>
      <c r="G471" s="12" t="s">
        <v>266</v>
      </c>
      <c r="H471" s="14">
        <f t="shared" si="119"/>
        <v>5015</v>
      </c>
      <c r="I471" s="14">
        <f t="shared" si="116"/>
        <v>921</v>
      </c>
      <c r="J471" s="12">
        <f>VLOOKUP($B471,'[3]POBLAC SIN ESSALUD CUADRO MANDO'!$G$3:$DY$188,2,0)</f>
        <v>10</v>
      </c>
      <c r="K471" s="12">
        <f>VLOOKUP($B471,'[3]POBLAC SIN ESSALUD CUADRO MANDO'!$G$3:$DY$188,3,0)</f>
        <v>13</v>
      </c>
      <c r="L471" s="12">
        <f>VLOOKUP($B471,'[3]POBLAC SIN ESSALUD CUADRO MANDO'!$G$3:$DY$188,4,0)</f>
        <v>18</v>
      </c>
      <c r="M471" s="12">
        <f>VLOOKUP($B471,'[3]POBLAC SIN ESSALUD CUADRO MANDO'!$G$3:$DY$188,5,0)</f>
        <v>15</v>
      </c>
      <c r="N471" s="12">
        <f>VLOOKUP($B471,'[3]POBLAC SIN ESSALUD CUADRO MANDO'!$G$3:$DY$188,6,0)</f>
        <v>21</v>
      </c>
      <c r="O471" s="12">
        <f>VLOOKUP($B471,'[3]POBLAC SIN ESSALUD CUADRO MANDO'!$G$3:$DY$188,7,0)</f>
        <v>15</v>
      </c>
      <c r="P471" s="12">
        <f>VLOOKUP($B471,'[3]POBLAC SIN ESSALUD CUADRO MANDO'!$G$3:$DY$188,8,0)</f>
        <v>18</v>
      </c>
      <c r="Q471" s="12">
        <f>VLOOKUP($B471,'[3]POBLAC SIN ESSALUD CUADRO MANDO'!$G$3:$DY$188,9,0)</f>
        <v>20</v>
      </c>
      <c r="R471" s="12">
        <f>VLOOKUP($B471,'[3]POBLAC SIN ESSALUD CUADRO MANDO'!$G$3:$DY$188,10,0)</f>
        <v>15</v>
      </c>
      <c r="S471" s="12">
        <f>VLOOKUP($B471,'[3]POBLAC SIN ESSALUD CUADRO MANDO'!$G$3:$DY$188,11,0)</f>
        <v>18</v>
      </c>
      <c r="T471" s="12">
        <f>VLOOKUP($B471,'[3]POBLAC SIN ESSALUD CUADRO MANDO'!$G$3:$DY$188,12,0)</f>
        <v>19</v>
      </c>
      <c r="U471" s="12">
        <f>VLOOKUP($B471,'[3]POBLAC SIN ESSALUD CUADRO MANDO'!$G$3:$DY$188,13,0)</f>
        <v>17</v>
      </c>
      <c r="V471" s="12">
        <f>VLOOKUP($B471,'[3]POBLAC SIN ESSALUD CUADRO MANDO'!$G$3:$DY$188,14,0)</f>
        <v>19</v>
      </c>
      <c r="W471" s="12">
        <f>VLOOKUP($B471,'[3]POBLAC SIN ESSALUD CUADRO MANDO'!$G$3:$DY$188,15,0)</f>
        <v>21</v>
      </c>
      <c r="X471" s="12">
        <f>VLOOKUP($B471,'[3]POBLAC SIN ESSALUD CUADRO MANDO'!$G$3:$DY$188,16,0)</f>
        <v>21</v>
      </c>
      <c r="Y471" s="12">
        <f>VLOOKUP($B471,'[3]POBLAC SIN ESSALUD CUADRO MANDO'!$G$3:$DY$188,17,0)</f>
        <v>21</v>
      </c>
      <c r="Z471" s="12">
        <f>VLOOKUP($B471,'[3]POBLAC SIN ESSALUD CUADRO MANDO'!$G$3:$DY$188,18,0)</f>
        <v>20</v>
      </c>
      <c r="AA471" s="12">
        <f>VLOOKUP($B471,'[3]POBLAC SIN ESSALUD CUADRO MANDO'!$G$3:$DY$188,19,0)</f>
        <v>19</v>
      </c>
      <c r="AB471" s="12">
        <f>VLOOKUP($B471,'[3]POBLAC SIN ESSALUD CUADRO MANDO'!$G$3:$DY$188,20,0)</f>
        <v>20</v>
      </c>
      <c r="AC471" s="12">
        <f>VLOOKUP($B471,'[3]POBLAC SIN ESSALUD CUADRO MANDO'!$G$3:$DY$188,21,0)</f>
        <v>18</v>
      </c>
      <c r="AD471" s="12">
        <f>VLOOKUP($B471,'[3]POBLAC SIN ESSALUD CUADRO MANDO'!$G$3:$DY$188,110,0)</f>
        <v>80</v>
      </c>
      <c r="AE471" s="12">
        <f>VLOOKUP($B471,'[3]POBLAC SIN ESSALUD CUADRO MANDO'!$G$3:$DY$188,111,0)</f>
        <v>60</v>
      </c>
      <c r="AF471" s="12">
        <f>VLOOKUP($B471,'[3]POBLAC SIN ESSALUD CUADRO MANDO'!$G$3:$DY$188,112,0)</f>
        <v>58</v>
      </c>
      <c r="AG471" s="12">
        <f>VLOOKUP($B471,'[3]POBLAC SIN ESSALUD CUADRO MANDO'!$G$3:$DY$188,113,0)</f>
        <v>57</v>
      </c>
      <c r="AH471" s="12">
        <f>VLOOKUP($B471,'[3]POBLAC SIN ESSALUD CUADRO MANDO'!$G$3:$DY$188,114,0)</f>
        <v>50</v>
      </c>
      <c r="AI471" s="12">
        <f>VLOOKUP($B471,'[3]POBLAC SIN ESSALUD CUADRO MANDO'!$G$3:$DY$188,115,0)</f>
        <v>54</v>
      </c>
      <c r="AJ471" s="12">
        <f>VLOOKUP($B471,'[3]POBLAC SIN ESSALUD CUADRO MANDO'!$G$3:$DY$188,116,0)</f>
        <v>49</v>
      </c>
      <c r="AK471" s="12">
        <f>VLOOKUP($B471,'[3]POBLAC SIN ESSALUD CUADRO MANDO'!$G$3:$DY$188,117,0)</f>
        <v>40</v>
      </c>
      <c r="AL471" s="12">
        <f>VLOOKUP($B471,'[3]POBLAC SIN ESSALUD CUADRO MANDO'!$G$3:$DY$188,118,0)</f>
        <v>30</v>
      </c>
      <c r="AM471" s="12">
        <f>VLOOKUP($B471,'[3]POBLAC SIN ESSALUD CUADRO MANDO'!$G$3:$DY$188,119,0)</f>
        <v>25</v>
      </c>
      <c r="AN471" s="12">
        <f>VLOOKUP($B471,'[3]POBLAC SIN ESSALUD CUADRO MANDO'!$G$3:$DY$188,120,0)</f>
        <v>18</v>
      </c>
      <c r="AO471" s="12">
        <f>VLOOKUP($B471,'[3]POBLAC SIN ESSALUD CUADRO MANDO'!$G$3:$DY$188,121,0)</f>
        <v>16</v>
      </c>
      <c r="AP471" s="12">
        <f>VLOOKUP($B471,'[3]POBLAC SIN ESSALUD CUADRO MANDO'!$G$3:$DY$188,122,0)</f>
        <v>26</v>
      </c>
      <c r="AQ471" s="74">
        <f>VLOOKUP($B471,'[4]POB-2019'!$K$6:$BD$190,42,0)</f>
        <v>470</v>
      </c>
      <c r="AR471" s="74">
        <f>VLOOKUP($B471,'[4]POB-2019'!$K$6:$BD$190,43,0)</f>
        <v>49</v>
      </c>
      <c r="AS471" s="74">
        <f>VLOOKUP($B471,'[4]POB-2019'!$K$6:$BD$190,44,0)</f>
        <v>50</v>
      </c>
      <c r="AT471" s="74">
        <f>VLOOKUP($B471,'[4]POB-2019'!$K$6:$BD$190,45,0)</f>
        <v>183</v>
      </c>
      <c r="AU471" s="12">
        <f>VLOOKUP($B471,'[3]POBLAC SIN ESSALUD CUADRO MANDO'!$G$3:$DY$188,123,0)</f>
        <v>10</v>
      </c>
    </row>
    <row r="472" spans="1:47" s="23" customFormat="1" ht="12.6" customHeight="1">
      <c r="A472" s="58">
        <v>471</v>
      </c>
      <c r="B472" s="58">
        <v>5016</v>
      </c>
      <c r="C472" s="59" t="s">
        <v>1130</v>
      </c>
      <c r="D472" s="59" t="s">
        <v>1131</v>
      </c>
      <c r="E472" s="59" t="s">
        <v>883</v>
      </c>
      <c r="F472" s="59" t="s">
        <v>894</v>
      </c>
      <c r="G472" s="12" t="s">
        <v>266</v>
      </c>
      <c r="H472" s="14">
        <f t="shared" si="119"/>
        <v>5016</v>
      </c>
      <c r="I472" s="14">
        <f t="shared" si="116"/>
        <v>516</v>
      </c>
      <c r="J472" s="12">
        <f>VLOOKUP($B472,'[3]POBLAC SIN ESSALUD CUADRO MANDO'!$G$3:$DY$188,2,0)</f>
        <v>6</v>
      </c>
      <c r="K472" s="12">
        <f>VLOOKUP($B472,'[3]POBLAC SIN ESSALUD CUADRO MANDO'!$G$3:$DY$188,3,0)</f>
        <v>9</v>
      </c>
      <c r="L472" s="12">
        <f>VLOOKUP($B472,'[3]POBLAC SIN ESSALUD CUADRO MANDO'!$G$3:$DY$188,4,0)</f>
        <v>5</v>
      </c>
      <c r="M472" s="12">
        <f>VLOOKUP($B472,'[3]POBLAC SIN ESSALUD CUADRO MANDO'!$G$3:$DY$188,5,0)</f>
        <v>9</v>
      </c>
      <c r="N472" s="12">
        <f>VLOOKUP($B472,'[3]POBLAC SIN ESSALUD CUADRO MANDO'!$G$3:$DY$188,6,0)</f>
        <v>7</v>
      </c>
      <c r="O472" s="12">
        <f>VLOOKUP($B472,'[3]POBLAC SIN ESSALUD CUADRO MANDO'!$G$3:$DY$188,7,0)</f>
        <v>9</v>
      </c>
      <c r="P472" s="12">
        <f>VLOOKUP($B472,'[3]POBLAC SIN ESSALUD CUADRO MANDO'!$G$3:$DY$188,8,0)</f>
        <v>10</v>
      </c>
      <c r="Q472" s="12">
        <f>VLOOKUP($B472,'[3]POBLAC SIN ESSALUD CUADRO MANDO'!$G$3:$DY$188,9,0)</f>
        <v>11</v>
      </c>
      <c r="R472" s="12">
        <f>VLOOKUP($B472,'[3]POBLAC SIN ESSALUD CUADRO MANDO'!$G$3:$DY$188,10,0)</f>
        <v>9</v>
      </c>
      <c r="S472" s="12">
        <f>VLOOKUP($B472,'[3]POBLAC SIN ESSALUD CUADRO MANDO'!$G$3:$DY$188,11,0)</f>
        <v>10</v>
      </c>
      <c r="T472" s="12">
        <f>VLOOKUP($B472,'[3]POBLAC SIN ESSALUD CUADRO MANDO'!$G$3:$DY$188,12,0)</f>
        <v>11</v>
      </c>
      <c r="U472" s="12">
        <f>VLOOKUP($B472,'[3]POBLAC SIN ESSALUD CUADRO MANDO'!$G$3:$DY$188,13,0)</f>
        <v>10</v>
      </c>
      <c r="V472" s="12">
        <f>VLOOKUP($B472,'[3]POBLAC SIN ESSALUD CUADRO MANDO'!$G$3:$DY$188,14,0)</f>
        <v>11</v>
      </c>
      <c r="W472" s="12">
        <f>VLOOKUP($B472,'[3]POBLAC SIN ESSALUD CUADRO MANDO'!$G$3:$DY$188,15,0)</f>
        <v>12</v>
      </c>
      <c r="X472" s="12">
        <f>VLOOKUP($B472,'[3]POBLAC SIN ESSALUD CUADRO MANDO'!$G$3:$DY$188,16,0)</f>
        <v>12</v>
      </c>
      <c r="Y472" s="12">
        <f>VLOOKUP($B472,'[3]POBLAC SIN ESSALUD CUADRO MANDO'!$G$3:$DY$188,17,0)</f>
        <v>12</v>
      </c>
      <c r="Z472" s="12">
        <f>VLOOKUP($B472,'[3]POBLAC SIN ESSALUD CUADRO MANDO'!$G$3:$DY$188,18,0)</f>
        <v>12</v>
      </c>
      <c r="AA472" s="12">
        <f>VLOOKUP($B472,'[3]POBLAC SIN ESSALUD CUADRO MANDO'!$G$3:$DY$188,19,0)</f>
        <v>11</v>
      </c>
      <c r="AB472" s="12">
        <f>VLOOKUP($B472,'[3]POBLAC SIN ESSALUD CUADRO MANDO'!$G$3:$DY$188,20,0)</f>
        <v>11</v>
      </c>
      <c r="AC472" s="12">
        <f>VLOOKUP($B472,'[3]POBLAC SIN ESSALUD CUADRO MANDO'!$G$3:$DY$188,21,0)</f>
        <v>10</v>
      </c>
      <c r="AD472" s="12">
        <f>VLOOKUP($B472,'[3]POBLAC SIN ESSALUD CUADRO MANDO'!$G$3:$DY$188,110,0)</f>
        <v>45</v>
      </c>
      <c r="AE472" s="12">
        <f>VLOOKUP($B472,'[3]POBLAC SIN ESSALUD CUADRO MANDO'!$G$3:$DY$188,111,0)</f>
        <v>33</v>
      </c>
      <c r="AF472" s="12">
        <f>VLOOKUP($B472,'[3]POBLAC SIN ESSALUD CUADRO MANDO'!$G$3:$DY$188,112,0)</f>
        <v>32</v>
      </c>
      <c r="AG472" s="12">
        <f>VLOOKUP($B472,'[3]POBLAC SIN ESSALUD CUADRO MANDO'!$G$3:$DY$188,113,0)</f>
        <v>33</v>
      </c>
      <c r="AH472" s="12">
        <f>VLOOKUP($B472,'[3]POBLAC SIN ESSALUD CUADRO MANDO'!$G$3:$DY$188,114,0)</f>
        <v>29</v>
      </c>
      <c r="AI472" s="12">
        <f>VLOOKUP($B472,'[3]POBLAC SIN ESSALUD CUADRO MANDO'!$G$3:$DY$188,115,0)</f>
        <v>31</v>
      </c>
      <c r="AJ472" s="12">
        <f>VLOOKUP($B472,'[3]POBLAC SIN ESSALUD CUADRO MANDO'!$G$3:$DY$188,116,0)</f>
        <v>28</v>
      </c>
      <c r="AK472" s="12">
        <f>VLOOKUP($B472,'[3]POBLAC SIN ESSALUD CUADRO MANDO'!$G$3:$DY$188,117,0)</f>
        <v>23</v>
      </c>
      <c r="AL472" s="12">
        <f>VLOOKUP($B472,'[3]POBLAC SIN ESSALUD CUADRO MANDO'!$G$3:$DY$188,118,0)</f>
        <v>17</v>
      </c>
      <c r="AM472" s="12">
        <f>VLOOKUP($B472,'[3]POBLAC SIN ESSALUD CUADRO MANDO'!$G$3:$DY$188,119,0)</f>
        <v>15</v>
      </c>
      <c r="AN472" s="12">
        <f>VLOOKUP($B472,'[3]POBLAC SIN ESSALUD CUADRO MANDO'!$G$3:$DY$188,120,0)</f>
        <v>11</v>
      </c>
      <c r="AO472" s="12">
        <f>VLOOKUP($B472,'[3]POBLAC SIN ESSALUD CUADRO MANDO'!$G$3:$DY$188,121,0)</f>
        <v>9</v>
      </c>
      <c r="AP472" s="12">
        <f>VLOOKUP($B472,'[3]POBLAC SIN ESSALUD CUADRO MANDO'!$G$3:$DY$188,122,0)</f>
        <v>13</v>
      </c>
      <c r="AQ472" s="74">
        <f>VLOOKUP($B472,'[4]POB-2019'!$K$6:$BD$190,42,0)</f>
        <v>263</v>
      </c>
      <c r="AR472" s="74">
        <f>VLOOKUP($B472,'[4]POB-2019'!$K$6:$BD$190,43,0)</f>
        <v>29</v>
      </c>
      <c r="AS472" s="74">
        <f>VLOOKUP($B472,'[4]POB-2019'!$K$6:$BD$190,44,0)</f>
        <v>29</v>
      </c>
      <c r="AT472" s="74">
        <f>VLOOKUP($B472,'[4]POB-2019'!$K$6:$BD$190,45,0)</f>
        <v>104</v>
      </c>
      <c r="AU472" s="12">
        <f>VLOOKUP($B472,'[3]POBLAC SIN ESSALUD CUADRO MANDO'!$G$3:$DY$188,123,0)</f>
        <v>6</v>
      </c>
    </row>
    <row r="473" spans="1:47" s="23" customFormat="1" ht="12.6" customHeight="1">
      <c r="A473" s="58">
        <v>472</v>
      </c>
      <c r="B473" s="58">
        <v>11067</v>
      </c>
      <c r="C473" s="59" t="s">
        <v>1130</v>
      </c>
      <c r="D473" s="59" t="s">
        <v>1131</v>
      </c>
      <c r="E473" s="59" t="s">
        <v>883</v>
      </c>
      <c r="F473" s="59" t="s">
        <v>895</v>
      </c>
      <c r="G473" s="12" t="s">
        <v>266</v>
      </c>
      <c r="H473" s="14">
        <f t="shared" si="119"/>
        <v>11067</v>
      </c>
      <c r="I473" s="14">
        <f t="shared" si="116"/>
        <v>382</v>
      </c>
      <c r="J473" s="12">
        <f>VLOOKUP($B473,'[3]POBLAC SIN ESSALUD CUADRO MANDO'!$G$3:$DY$188,2,0)</f>
        <v>5</v>
      </c>
      <c r="K473" s="12">
        <f>VLOOKUP($B473,'[3]POBLAC SIN ESSALUD CUADRO MANDO'!$G$3:$DY$188,3,0)</f>
        <v>7</v>
      </c>
      <c r="L473" s="12">
        <f>VLOOKUP($B473,'[3]POBLAC SIN ESSALUD CUADRO MANDO'!$G$3:$DY$188,4,0)</f>
        <v>4</v>
      </c>
      <c r="M473" s="12">
        <f>VLOOKUP($B473,'[3]POBLAC SIN ESSALUD CUADRO MANDO'!$G$3:$DY$188,5,0)</f>
        <v>5</v>
      </c>
      <c r="N473" s="12">
        <f>VLOOKUP($B473,'[3]POBLAC SIN ESSALUD CUADRO MANDO'!$G$3:$DY$188,6,0)</f>
        <v>5</v>
      </c>
      <c r="O473" s="12">
        <f>VLOOKUP($B473,'[3]POBLAC SIN ESSALUD CUADRO MANDO'!$G$3:$DY$188,7,0)</f>
        <v>7</v>
      </c>
      <c r="P473" s="12">
        <f>VLOOKUP($B473,'[3]POBLAC SIN ESSALUD CUADRO MANDO'!$G$3:$DY$188,8,0)</f>
        <v>6</v>
      </c>
      <c r="Q473" s="12">
        <f>VLOOKUP($B473,'[3]POBLAC SIN ESSALUD CUADRO MANDO'!$G$3:$DY$188,9,0)</f>
        <v>7</v>
      </c>
      <c r="R473" s="12">
        <f>VLOOKUP($B473,'[3]POBLAC SIN ESSALUD CUADRO MANDO'!$G$3:$DY$188,10,0)</f>
        <v>7</v>
      </c>
      <c r="S473" s="12">
        <f>VLOOKUP($B473,'[3]POBLAC SIN ESSALUD CUADRO MANDO'!$G$3:$DY$188,11,0)</f>
        <v>7</v>
      </c>
      <c r="T473" s="12">
        <f>VLOOKUP($B473,'[3]POBLAC SIN ESSALUD CUADRO MANDO'!$G$3:$DY$188,12,0)</f>
        <v>8</v>
      </c>
      <c r="U473" s="12">
        <f>VLOOKUP($B473,'[3]POBLAC SIN ESSALUD CUADRO MANDO'!$G$3:$DY$188,13,0)</f>
        <v>8</v>
      </c>
      <c r="V473" s="12">
        <f>VLOOKUP($B473,'[3]POBLAC SIN ESSALUD CUADRO MANDO'!$G$3:$DY$188,14,0)</f>
        <v>8</v>
      </c>
      <c r="W473" s="12">
        <f>VLOOKUP($B473,'[3]POBLAC SIN ESSALUD CUADRO MANDO'!$G$3:$DY$188,15,0)</f>
        <v>9</v>
      </c>
      <c r="X473" s="12">
        <f>VLOOKUP($B473,'[3]POBLAC SIN ESSALUD CUADRO MANDO'!$G$3:$DY$188,16,0)</f>
        <v>8</v>
      </c>
      <c r="Y473" s="12">
        <f>VLOOKUP($B473,'[3]POBLAC SIN ESSALUD CUADRO MANDO'!$G$3:$DY$188,17,0)</f>
        <v>9</v>
      </c>
      <c r="Z473" s="12">
        <f>VLOOKUP($B473,'[3]POBLAC SIN ESSALUD CUADRO MANDO'!$G$3:$DY$188,18,0)</f>
        <v>8</v>
      </c>
      <c r="AA473" s="12">
        <f>VLOOKUP($B473,'[3]POBLAC SIN ESSALUD CUADRO MANDO'!$G$3:$DY$188,19,0)</f>
        <v>9</v>
      </c>
      <c r="AB473" s="12">
        <f>VLOOKUP($B473,'[3]POBLAC SIN ESSALUD CUADRO MANDO'!$G$3:$DY$188,20,0)</f>
        <v>10</v>
      </c>
      <c r="AC473" s="12">
        <f>VLOOKUP($B473,'[3]POBLAC SIN ESSALUD CUADRO MANDO'!$G$3:$DY$188,21,0)</f>
        <v>8</v>
      </c>
      <c r="AD473" s="12">
        <f>VLOOKUP($B473,'[3]POBLAC SIN ESSALUD CUADRO MANDO'!$G$3:$DY$188,110,0)</f>
        <v>35</v>
      </c>
      <c r="AE473" s="12">
        <f>VLOOKUP($B473,'[3]POBLAC SIN ESSALUD CUADRO MANDO'!$G$3:$DY$188,111,0)</f>
        <v>25</v>
      </c>
      <c r="AF473" s="12">
        <f>VLOOKUP($B473,'[3]POBLAC SIN ESSALUD CUADRO MANDO'!$G$3:$DY$188,112,0)</f>
        <v>24</v>
      </c>
      <c r="AG473" s="12">
        <f>VLOOKUP($B473,'[3]POBLAC SIN ESSALUD CUADRO MANDO'!$G$3:$DY$188,113,0)</f>
        <v>26</v>
      </c>
      <c r="AH473" s="12">
        <f>VLOOKUP($B473,'[3]POBLAC SIN ESSALUD CUADRO MANDO'!$G$3:$DY$188,114,0)</f>
        <v>24</v>
      </c>
      <c r="AI473" s="12">
        <f>VLOOKUP($B473,'[3]POBLAC SIN ESSALUD CUADRO MANDO'!$G$3:$DY$188,115,0)</f>
        <v>21</v>
      </c>
      <c r="AJ473" s="12">
        <f>VLOOKUP($B473,'[3]POBLAC SIN ESSALUD CUADRO MANDO'!$G$3:$DY$188,116,0)</f>
        <v>18</v>
      </c>
      <c r="AK473" s="12">
        <f>VLOOKUP($B473,'[3]POBLAC SIN ESSALUD CUADRO MANDO'!$G$3:$DY$188,117,0)</f>
        <v>15</v>
      </c>
      <c r="AL473" s="12">
        <f>VLOOKUP($B473,'[3]POBLAC SIN ESSALUD CUADRO MANDO'!$G$3:$DY$188,118,0)</f>
        <v>13</v>
      </c>
      <c r="AM473" s="12">
        <f>VLOOKUP($B473,'[3]POBLAC SIN ESSALUD CUADRO MANDO'!$G$3:$DY$188,119,0)</f>
        <v>11</v>
      </c>
      <c r="AN473" s="12">
        <f>VLOOKUP($B473,'[3]POBLAC SIN ESSALUD CUADRO MANDO'!$G$3:$DY$188,120,0)</f>
        <v>9</v>
      </c>
      <c r="AO473" s="12">
        <f>VLOOKUP($B473,'[3]POBLAC SIN ESSALUD CUADRO MANDO'!$G$3:$DY$188,121,0)</f>
        <v>7</v>
      </c>
      <c r="AP473" s="12">
        <f>VLOOKUP($B473,'[3]POBLAC SIN ESSALUD CUADRO MANDO'!$G$3:$DY$188,122,0)</f>
        <v>9</v>
      </c>
      <c r="AQ473" s="74">
        <f>VLOOKUP($B473,'[4]POB-2019'!$K$6:$BD$190,42,0)</f>
        <v>195</v>
      </c>
      <c r="AR473" s="74">
        <f>VLOOKUP($B473,'[4]POB-2019'!$K$6:$BD$190,43,0)</f>
        <v>21</v>
      </c>
      <c r="AS473" s="74">
        <f>VLOOKUP($B473,'[4]POB-2019'!$K$6:$BD$190,44,0)</f>
        <v>22</v>
      </c>
      <c r="AT473" s="74">
        <f>VLOOKUP($B473,'[4]POB-2019'!$K$6:$BD$190,45,0)</f>
        <v>79</v>
      </c>
      <c r="AU473" s="12">
        <f>VLOOKUP($B473,'[3]POBLAC SIN ESSALUD CUADRO MANDO'!$G$3:$DY$188,123,0)</f>
        <v>5</v>
      </c>
    </row>
    <row r="474" spans="1:47" s="23" customFormat="1" ht="12.6" customHeight="1">
      <c r="A474" s="58">
        <v>473</v>
      </c>
      <c r="B474" s="58">
        <v>11068</v>
      </c>
      <c r="C474" s="59" t="s">
        <v>1130</v>
      </c>
      <c r="D474" s="59" t="s">
        <v>1131</v>
      </c>
      <c r="E474" s="59" t="s">
        <v>883</v>
      </c>
      <c r="F474" s="59" t="s">
        <v>896</v>
      </c>
      <c r="G474" s="12" t="s">
        <v>266</v>
      </c>
      <c r="H474" s="14">
        <f t="shared" si="119"/>
        <v>11068</v>
      </c>
      <c r="I474" s="14">
        <f t="shared" si="116"/>
        <v>595</v>
      </c>
      <c r="J474" s="12">
        <f>VLOOKUP($B474,'[3]POBLAC SIN ESSALUD CUADRO MANDO'!$G$3:$DY$188,2,0)</f>
        <v>6</v>
      </c>
      <c r="K474" s="12">
        <f>VLOOKUP($B474,'[3]POBLAC SIN ESSALUD CUADRO MANDO'!$G$3:$DY$188,3,0)</f>
        <v>9</v>
      </c>
      <c r="L474" s="12">
        <f>VLOOKUP($B474,'[3]POBLAC SIN ESSALUD CUADRO MANDO'!$G$3:$DY$188,4,0)</f>
        <v>16</v>
      </c>
      <c r="M474" s="12">
        <f>VLOOKUP($B474,'[3]POBLAC SIN ESSALUD CUADRO MANDO'!$G$3:$DY$188,5,0)</f>
        <v>10</v>
      </c>
      <c r="N474" s="12">
        <f>VLOOKUP($B474,'[3]POBLAC SIN ESSALUD CUADRO MANDO'!$G$3:$DY$188,6,0)</f>
        <v>8</v>
      </c>
      <c r="O474" s="12">
        <f>VLOOKUP($B474,'[3]POBLAC SIN ESSALUD CUADRO MANDO'!$G$3:$DY$188,7,0)</f>
        <v>10</v>
      </c>
      <c r="P474" s="12">
        <f>VLOOKUP($B474,'[3]POBLAC SIN ESSALUD CUADRO MANDO'!$G$3:$DY$188,8,0)</f>
        <v>12</v>
      </c>
      <c r="Q474" s="12">
        <f>VLOOKUP($B474,'[3]POBLAC SIN ESSALUD CUADRO MANDO'!$G$3:$DY$188,9,0)</f>
        <v>13</v>
      </c>
      <c r="R474" s="12">
        <f>VLOOKUP($B474,'[3]POBLAC SIN ESSALUD CUADRO MANDO'!$G$3:$DY$188,10,0)</f>
        <v>10</v>
      </c>
      <c r="S474" s="12">
        <f>VLOOKUP($B474,'[3]POBLAC SIN ESSALUD CUADRO MANDO'!$G$3:$DY$188,11,0)</f>
        <v>11</v>
      </c>
      <c r="T474" s="12">
        <f>VLOOKUP($B474,'[3]POBLAC SIN ESSALUD CUADRO MANDO'!$G$3:$DY$188,12,0)</f>
        <v>12</v>
      </c>
      <c r="U474" s="12">
        <f>VLOOKUP($B474,'[3]POBLAC SIN ESSALUD CUADRO MANDO'!$G$3:$DY$188,13,0)</f>
        <v>11</v>
      </c>
      <c r="V474" s="12">
        <f>VLOOKUP($B474,'[3]POBLAC SIN ESSALUD CUADRO MANDO'!$G$3:$DY$188,14,0)</f>
        <v>12</v>
      </c>
      <c r="W474" s="12">
        <f>VLOOKUP($B474,'[3]POBLAC SIN ESSALUD CUADRO MANDO'!$G$3:$DY$188,15,0)</f>
        <v>13</v>
      </c>
      <c r="X474" s="12">
        <f>VLOOKUP($B474,'[3]POBLAC SIN ESSALUD CUADRO MANDO'!$G$3:$DY$188,16,0)</f>
        <v>14</v>
      </c>
      <c r="Y474" s="12">
        <f>VLOOKUP($B474,'[3]POBLAC SIN ESSALUD CUADRO MANDO'!$G$3:$DY$188,17,0)</f>
        <v>14</v>
      </c>
      <c r="Z474" s="12">
        <f>VLOOKUP($B474,'[3]POBLAC SIN ESSALUD CUADRO MANDO'!$G$3:$DY$188,18,0)</f>
        <v>13</v>
      </c>
      <c r="AA474" s="12">
        <f>VLOOKUP($B474,'[3]POBLAC SIN ESSALUD CUADRO MANDO'!$G$3:$DY$188,19,0)</f>
        <v>12</v>
      </c>
      <c r="AB474" s="12">
        <f>VLOOKUP($B474,'[3]POBLAC SIN ESSALUD CUADRO MANDO'!$G$3:$DY$188,20,0)</f>
        <v>13</v>
      </c>
      <c r="AC474" s="12">
        <f>VLOOKUP($B474,'[3]POBLAC SIN ESSALUD CUADRO MANDO'!$G$3:$DY$188,21,0)</f>
        <v>12</v>
      </c>
      <c r="AD474" s="12">
        <f>VLOOKUP($B474,'[3]POBLAC SIN ESSALUD CUADRO MANDO'!$G$3:$DY$188,110,0)</f>
        <v>51</v>
      </c>
      <c r="AE474" s="12">
        <f>VLOOKUP($B474,'[3]POBLAC SIN ESSALUD CUADRO MANDO'!$G$3:$DY$188,111,0)</f>
        <v>39</v>
      </c>
      <c r="AF474" s="12">
        <f>VLOOKUP($B474,'[3]POBLAC SIN ESSALUD CUADRO MANDO'!$G$3:$DY$188,112,0)</f>
        <v>37</v>
      </c>
      <c r="AG474" s="12">
        <f>VLOOKUP($B474,'[3]POBLAC SIN ESSALUD CUADRO MANDO'!$G$3:$DY$188,113,0)</f>
        <v>37</v>
      </c>
      <c r="AH474" s="12">
        <f>VLOOKUP($B474,'[3]POBLAC SIN ESSALUD CUADRO MANDO'!$G$3:$DY$188,114,0)</f>
        <v>33</v>
      </c>
      <c r="AI474" s="12">
        <f>VLOOKUP($B474,'[3]POBLAC SIN ESSALUD CUADRO MANDO'!$G$3:$DY$188,115,0)</f>
        <v>36</v>
      </c>
      <c r="AJ474" s="12">
        <f>VLOOKUP($B474,'[3]POBLAC SIN ESSALUD CUADRO MANDO'!$G$3:$DY$188,116,0)</f>
        <v>33</v>
      </c>
      <c r="AK474" s="12">
        <f>VLOOKUP($B474,'[3]POBLAC SIN ESSALUD CUADRO MANDO'!$G$3:$DY$188,117,0)</f>
        <v>24</v>
      </c>
      <c r="AL474" s="12">
        <f>VLOOKUP($B474,'[3]POBLAC SIN ESSALUD CUADRO MANDO'!$G$3:$DY$188,118,0)</f>
        <v>21</v>
      </c>
      <c r="AM474" s="12">
        <f>VLOOKUP($B474,'[3]POBLAC SIN ESSALUD CUADRO MANDO'!$G$3:$DY$188,119,0)</f>
        <v>16</v>
      </c>
      <c r="AN474" s="12">
        <f>VLOOKUP($B474,'[3]POBLAC SIN ESSALUD CUADRO MANDO'!$G$3:$DY$188,120,0)</f>
        <v>13</v>
      </c>
      <c r="AO474" s="12">
        <f>VLOOKUP($B474,'[3]POBLAC SIN ESSALUD CUADRO MANDO'!$G$3:$DY$188,121,0)</f>
        <v>10</v>
      </c>
      <c r="AP474" s="12">
        <f>VLOOKUP($B474,'[3]POBLAC SIN ESSALUD CUADRO MANDO'!$G$3:$DY$188,122,0)</f>
        <v>14</v>
      </c>
      <c r="AQ474" s="74">
        <f>VLOOKUP($B474,'[4]POB-2019'!$K$6:$BD$190,42,0)</f>
        <v>303</v>
      </c>
      <c r="AR474" s="74">
        <f>VLOOKUP($B474,'[4]POB-2019'!$K$6:$BD$190,43,0)</f>
        <v>32</v>
      </c>
      <c r="AS474" s="74">
        <f>VLOOKUP($B474,'[4]POB-2019'!$K$6:$BD$190,44,0)</f>
        <v>33</v>
      </c>
      <c r="AT474" s="74">
        <f>VLOOKUP($B474,'[4]POB-2019'!$K$6:$BD$190,45,0)</f>
        <v>119</v>
      </c>
      <c r="AU474" s="12">
        <f>VLOOKUP($B474,'[3]POBLAC SIN ESSALUD CUADRO MANDO'!$G$3:$DY$188,123,0)</f>
        <v>6</v>
      </c>
    </row>
    <row r="475" spans="1:47" s="23" customFormat="1" ht="12.6" customHeight="1">
      <c r="A475" s="58">
        <v>474</v>
      </c>
      <c r="B475" s="58">
        <v>5025</v>
      </c>
      <c r="C475" s="59" t="s">
        <v>1130</v>
      </c>
      <c r="D475" s="59" t="s">
        <v>1131</v>
      </c>
      <c r="E475" s="59" t="s">
        <v>883</v>
      </c>
      <c r="F475" s="59" t="s">
        <v>897</v>
      </c>
      <c r="G475" s="12" t="s">
        <v>266</v>
      </c>
      <c r="H475" s="14">
        <f t="shared" si="119"/>
        <v>5025</v>
      </c>
      <c r="I475" s="14">
        <f t="shared" si="116"/>
        <v>479</v>
      </c>
      <c r="J475" s="12">
        <f>VLOOKUP($B475,'[3]POBLAC SIN ESSALUD CUADRO MANDO'!$G$3:$DY$188,2,0)</f>
        <v>6</v>
      </c>
      <c r="K475" s="12">
        <f>VLOOKUP($B475,'[3]POBLAC SIN ESSALUD CUADRO MANDO'!$G$3:$DY$188,3,0)</f>
        <v>6</v>
      </c>
      <c r="L475" s="12">
        <f>VLOOKUP($B475,'[3]POBLAC SIN ESSALUD CUADRO MANDO'!$G$3:$DY$188,4,0)</f>
        <v>5</v>
      </c>
      <c r="M475" s="12">
        <f>VLOOKUP($B475,'[3]POBLAC SIN ESSALUD CUADRO MANDO'!$G$3:$DY$188,5,0)</f>
        <v>6</v>
      </c>
      <c r="N475" s="12">
        <f>VLOOKUP($B475,'[3]POBLAC SIN ESSALUD CUADRO MANDO'!$G$3:$DY$188,6,0)</f>
        <v>11</v>
      </c>
      <c r="O475" s="12">
        <f>VLOOKUP($B475,'[3]POBLAC SIN ESSALUD CUADRO MANDO'!$G$3:$DY$188,7,0)</f>
        <v>8</v>
      </c>
      <c r="P475" s="12">
        <f>VLOOKUP($B475,'[3]POBLAC SIN ESSALUD CUADRO MANDO'!$G$3:$DY$188,8,0)</f>
        <v>7</v>
      </c>
      <c r="Q475" s="12">
        <f>VLOOKUP($B475,'[3]POBLAC SIN ESSALUD CUADRO MANDO'!$G$3:$DY$188,9,0)</f>
        <v>9</v>
      </c>
      <c r="R475" s="12">
        <f>VLOOKUP($B475,'[3]POBLAC SIN ESSALUD CUADRO MANDO'!$G$3:$DY$188,10,0)</f>
        <v>9</v>
      </c>
      <c r="S475" s="12">
        <f>VLOOKUP($B475,'[3]POBLAC SIN ESSALUD CUADRO MANDO'!$G$3:$DY$188,11,0)</f>
        <v>8</v>
      </c>
      <c r="T475" s="12">
        <f>VLOOKUP($B475,'[3]POBLAC SIN ESSALUD CUADRO MANDO'!$G$3:$DY$188,12,0)</f>
        <v>10</v>
      </c>
      <c r="U475" s="12">
        <f>VLOOKUP($B475,'[3]POBLAC SIN ESSALUD CUADRO MANDO'!$G$3:$DY$188,13,0)</f>
        <v>10</v>
      </c>
      <c r="V475" s="12">
        <f>VLOOKUP($B475,'[3]POBLAC SIN ESSALUD CUADRO MANDO'!$G$3:$DY$188,14,0)</f>
        <v>10</v>
      </c>
      <c r="W475" s="12">
        <f>VLOOKUP($B475,'[3]POBLAC SIN ESSALUD CUADRO MANDO'!$G$3:$DY$188,15,0)</f>
        <v>12</v>
      </c>
      <c r="X475" s="12">
        <f>VLOOKUP($B475,'[3]POBLAC SIN ESSALUD CUADRO MANDO'!$G$3:$DY$188,16,0)</f>
        <v>10</v>
      </c>
      <c r="Y475" s="12">
        <f>VLOOKUP($B475,'[3]POBLAC SIN ESSALUD CUADRO MANDO'!$G$3:$DY$188,17,0)</f>
        <v>11</v>
      </c>
      <c r="Z475" s="12">
        <f>VLOOKUP($B475,'[3]POBLAC SIN ESSALUD CUADRO MANDO'!$G$3:$DY$188,18,0)</f>
        <v>10</v>
      </c>
      <c r="AA475" s="12">
        <f>VLOOKUP($B475,'[3]POBLAC SIN ESSALUD CUADRO MANDO'!$G$3:$DY$188,19,0)</f>
        <v>11</v>
      </c>
      <c r="AB475" s="12">
        <f>VLOOKUP($B475,'[3]POBLAC SIN ESSALUD CUADRO MANDO'!$G$3:$DY$188,20,0)</f>
        <v>12</v>
      </c>
      <c r="AC475" s="12">
        <f>VLOOKUP($B475,'[3]POBLAC SIN ESSALUD CUADRO MANDO'!$G$3:$DY$188,21,0)</f>
        <v>10</v>
      </c>
      <c r="AD475" s="12">
        <f>VLOOKUP($B475,'[3]POBLAC SIN ESSALUD CUADRO MANDO'!$G$3:$DY$188,110,0)</f>
        <v>45</v>
      </c>
      <c r="AE475" s="12">
        <f>VLOOKUP($B475,'[3]POBLAC SIN ESSALUD CUADRO MANDO'!$G$3:$DY$188,111,0)</f>
        <v>31</v>
      </c>
      <c r="AF475" s="12">
        <f>VLOOKUP($B475,'[3]POBLAC SIN ESSALUD CUADRO MANDO'!$G$3:$DY$188,112,0)</f>
        <v>32</v>
      </c>
      <c r="AG475" s="12">
        <f>VLOOKUP($B475,'[3]POBLAC SIN ESSALUD CUADRO MANDO'!$G$3:$DY$188,113,0)</f>
        <v>32</v>
      </c>
      <c r="AH475" s="12">
        <f>VLOOKUP($B475,'[3]POBLAC SIN ESSALUD CUADRO MANDO'!$G$3:$DY$188,114,0)</f>
        <v>29</v>
      </c>
      <c r="AI475" s="12">
        <f>VLOOKUP($B475,'[3]POBLAC SIN ESSALUD CUADRO MANDO'!$G$3:$DY$188,115,0)</f>
        <v>27</v>
      </c>
      <c r="AJ475" s="12">
        <f>VLOOKUP($B475,'[3]POBLAC SIN ESSALUD CUADRO MANDO'!$G$3:$DY$188,116,0)</f>
        <v>24</v>
      </c>
      <c r="AK475" s="12">
        <f>VLOOKUP($B475,'[3]POBLAC SIN ESSALUD CUADRO MANDO'!$G$3:$DY$188,117,0)</f>
        <v>20</v>
      </c>
      <c r="AL475" s="12">
        <f>VLOOKUP($B475,'[3]POBLAC SIN ESSALUD CUADRO MANDO'!$G$3:$DY$188,118,0)</f>
        <v>16</v>
      </c>
      <c r="AM475" s="12">
        <f>VLOOKUP($B475,'[3]POBLAC SIN ESSALUD CUADRO MANDO'!$G$3:$DY$188,119,0)</f>
        <v>13</v>
      </c>
      <c r="AN475" s="12">
        <f>VLOOKUP($B475,'[3]POBLAC SIN ESSALUD CUADRO MANDO'!$G$3:$DY$188,120,0)</f>
        <v>11</v>
      </c>
      <c r="AO475" s="12">
        <f>VLOOKUP($B475,'[3]POBLAC SIN ESSALUD CUADRO MANDO'!$G$3:$DY$188,121,0)</f>
        <v>8</v>
      </c>
      <c r="AP475" s="12">
        <f>VLOOKUP($B475,'[3]POBLAC SIN ESSALUD CUADRO MANDO'!$G$3:$DY$188,122,0)</f>
        <v>10</v>
      </c>
      <c r="AQ475" s="74">
        <f>VLOOKUP($B475,'[4]POB-2019'!$K$6:$BD$190,42,0)</f>
        <v>244</v>
      </c>
      <c r="AR475" s="74">
        <f>VLOOKUP($B475,'[4]POB-2019'!$K$6:$BD$190,43,0)</f>
        <v>27</v>
      </c>
      <c r="AS475" s="74">
        <f>VLOOKUP($B475,'[4]POB-2019'!$K$6:$BD$190,44,0)</f>
        <v>28</v>
      </c>
      <c r="AT475" s="74">
        <f>VLOOKUP($B475,'[4]POB-2019'!$K$6:$BD$190,45,0)</f>
        <v>100</v>
      </c>
      <c r="AU475" s="12">
        <f>VLOOKUP($B475,'[3]POBLAC SIN ESSALUD CUADRO MANDO'!$G$3:$DY$188,123,0)</f>
        <v>6</v>
      </c>
    </row>
    <row r="476" spans="1:47" s="23" customFormat="1" ht="12.6" customHeight="1">
      <c r="A476" s="58">
        <v>475</v>
      </c>
      <c r="B476" s="58">
        <v>6836</v>
      </c>
      <c r="C476" s="59" t="s">
        <v>1130</v>
      </c>
      <c r="D476" s="59" t="s">
        <v>1131</v>
      </c>
      <c r="E476" s="59" t="s">
        <v>883</v>
      </c>
      <c r="F476" s="59" t="s">
        <v>208</v>
      </c>
      <c r="G476" s="12" t="s">
        <v>266</v>
      </c>
      <c r="H476" s="14">
        <f t="shared" si="119"/>
        <v>6836</v>
      </c>
      <c r="I476" s="14">
        <f t="shared" si="116"/>
        <v>336</v>
      </c>
      <c r="J476" s="12">
        <f>VLOOKUP($B476,'[3]POBLAC SIN ESSALUD CUADRO MANDO'!$G$3:$DY$188,2,0)</f>
        <v>3</v>
      </c>
      <c r="K476" s="12">
        <f>VLOOKUP($B476,'[3]POBLAC SIN ESSALUD CUADRO MANDO'!$G$3:$DY$188,3,0)</f>
        <v>6</v>
      </c>
      <c r="L476" s="12">
        <f>VLOOKUP($B476,'[3]POBLAC SIN ESSALUD CUADRO MANDO'!$G$3:$DY$188,4,0)</f>
        <v>3</v>
      </c>
      <c r="M476" s="12">
        <f>VLOOKUP($B476,'[3]POBLAC SIN ESSALUD CUADRO MANDO'!$G$3:$DY$188,5,0)</f>
        <v>4</v>
      </c>
      <c r="N476" s="12">
        <f>VLOOKUP($B476,'[3]POBLAC SIN ESSALUD CUADRO MANDO'!$G$3:$DY$188,6,0)</f>
        <v>4</v>
      </c>
      <c r="O476" s="12">
        <f>VLOOKUP($B476,'[3]POBLAC SIN ESSALUD CUADRO MANDO'!$G$3:$DY$188,7,0)</f>
        <v>6</v>
      </c>
      <c r="P476" s="12">
        <f>VLOOKUP($B476,'[3]POBLAC SIN ESSALUD CUADRO MANDO'!$G$3:$DY$188,8,0)</f>
        <v>5</v>
      </c>
      <c r="Q476" s="12">
        <f>VLOOKUP($B476,'[3]POBLAC SIN ESSALUD CUADRO MANDO'!$G$3:$DY$188,9,0)</f>
        <v>6</v>
      </c>
      <c r="R476" s="12">
        <f>VLOOKUP($B476,'[3]POBLAC SIN ESSALUD CUADRO MANDO'!$G$3:$DY$188,10,0)</f>
        <v>6</v>
      </c>
      <c r="S476" s="12">
        <f>VLOOKUP($B476,'[3]POBLAC SIN ESSALUD CUADRO MANDO'!$G$3:$DY$188,11,0)</f>
        <v>6</v>
      </c>
      <c r="T476" s="12">
        <f>VLOOKUP($B476,'[3]POBLAC SIN ESSALUD CUADRO MANDO'!$G$3:$DY$188,12,0)</f>
        <v>7</v>
      </c>
      <c r="U476" s="12">
        <f>VLOOKUP($B476,'[3]POBLAC SIN ESSALUD CUADRO MANDO'!$G$3:$DY$188,13,0)</f>
        <v>7</v>
      </c>
      <c r="V476" s="12">
        <f>VLOOKUP($B476,'[3]POBLAC SIN ESSALUD CUADRO MANDO'!$G$3:$DY$188,14,0)</f>
        <v>7</v>
      </c>
      <c r="W476" s="12">
        <f>VLOOKUP($B476,'[3]POBLAC SIN ESSALUD CUADRO MANDO'!$G$3:$DY$188,15,0)</f>
        <v>8</v>
      </c>
      <c r="X476" s="12">
        <f>VLOOKUP($B476,'[3]POBLAC SIN ESSALUD CUADRO MANDO'!$G$3:$DY$188,16,0)</f>
        <v>7</v>
      </c>
      <c r="Y476" s="12">
        <f>VLOOKUP($B476,'[3]POBLAC SIN ESSALUD CUADRO MANDO'!$G$3:$DY$188,17,0)</f>
        <v>8</v>
      </c>
      <c r="Z476" s="12">
        <f>VLOOKUP($B476,'[3]POBLAC SIN ESSALUD CUADRO MANDO'!$G$3:$DY$188,18,0)</f>
        <v>7</v>
      </c>
      <c r="AA476" s="12">
        <f>VLOOKUP($B476,'[3]POBLAC SIN ESSALUD CUADRO MANDO'!$G$3:$DY$188,19,0)</f>
        <v>8</v>
      </c>
      <c r="AB476" s="12">
        <f>VLOOKUP($B476,'[3]POBLAC SIN ESSALUD CUADRO MANDO'!$G$3:$DY$188,20,0)</f>
        <v>8</v>
      </c>
      <c r="AC476" s="12">
        <f>VLOOKUP($B476,'[3]POBLAC SIN ESSALUD CUADRO MANDO'!$G$3:$DY$188,21,0)</f>
        <v>7</v>
      </c>
      <c r="AD476" s="12">
        <f>VLOOKUP($B476,'[3]POBLAC SIN ESSALUD CUADRO MANDO'!$G$3:$DY$188,110,0)</f>
        <v>32</v>
      </c>
      <c r="AE476" s="12">
        <f>VLOOKUP($B476,'[3]POBLAC SIN ESSALUD CUADRO MANDO'!$G$3:$DY$188,111,0)</f>
        <v>22</v>
      </c>
      <c r="AF476" s="12">
        <f>VLOOKUP($B476,'[3]POBLAC SIN ESSALUD CUADRO MANDO'!$G$3:$DY$188,112,0)</f>
        <v>23</v>
      </c>
      <c r="AG476" s="12">
        <f>VLOOKUP($B476,'[3]POBLAC SIN ESSALUD CUADRO MANDO'!$G$3:$DY$188,113,0)</f>
        <v>22</v>
      </c>
      <c r="AH476" s="12">
        <f>VLOOKUP($B476,'[3]POBLAC SIN ESSALUD CUADRO MANDO'!$G$3:$DY$188,114,0)</f>
        <v>21</v>
      </c>
      <c r="AI476" s="12">
        <f>VLOOKUP($B476,'[3]POBLAC SIN ESSALUD CUADRO MANDO'!$G$3:$DY$188,115,0)</f>
        <v>19</v>
      </c>
      <c r="AJ476" s="12">
        <f>VLOOKUP($B476,'[3]POBLAC SIN ESSALUD CUADRO MANDO'!$G$3:$DY$188,116,0)</f>
        <v>16</v>
      </c>
      <c r="AK476" s="12">
        <f>VLOOKUP($B476,'[3]POBLAC SIN ESSALUD CUADRO MANDO'!$G$3:$DY$188,117,0)</f>
        <v>15</v>
      </c>
      <c r="AL476" s="12">
        <f>VLOOKUP($B476,'[3]POBLAC SIN ESSALUD CUADRO MANDO'!$G$3:$DY$188,118,0)</f>
        <v>11</v>
      </c>
      <c r="AM476" s="12">
        <f>VLOOKUP($B476,'[3]POBLAC SIN ESSALUD CUADRO MANDO'!$G$3:$DY$188,119,0)</f>
        <v>10</v>
      </c>
      <c r="AN476" s="12">
        <f>VLOOKUP($B476,'[3]POBLAC SIN ESSALUD CUADRO MANDO'!$G$3:$DY$188,120,0)</f>
        <v>9</v>
      </c>
      <c r="AO476" s="12">
        <f>VLOOKUP($B476,'[3]POBLAC SIN ESSALUD CUADRO MANDO'!$G$3:$DY$188,121,0)</f>
        <v>5</v>
      </c>
      <c r="AP476" s="12">
        <f>VLOOKUP($B476,'[3]POBLAC SIN ESSALUD CUADRO MANDO'!$G$3:$DY$188,122,0)</f>
        <v>8</v>
      </c>
      <c r="AQ476" s="74">
        <f>VLOOKUP($B476,'[4]POB-2019'!$K$6:$BD$190,42,0)</f>
        <v>171</v>
      </c>
      <c r="AR476" s="74">
        <f>VLOOKUP($B476,'[4]POB-2019'!$K$6:$BD$190,43,0)</f>
        <v>18</v>
      </c>
      <c r="AS476" s="74">
        <f>VLOOKUP($B476,'[4]POB-2019'!$K$6:$BD$190,44,0)</f>
        <v>19</v>
      </c>
      <c r="AT476" s="74">
        <f>VLOOKUP($B476,'[4]POB-2019'!$K$6:$BD$190,45,0)</f>
        <v>71</v>
      </c>
      <c r="AU476" s="12">
        <f>VLOOKUP($B476,'[3]POBLAC SIN ESSALUD CUADRO MANDO'!$G$3:$DY$188,123,0)</f>
        <v>3</v>
      </c>
    </row>
    <row r="477" spans="1:47" s="23" customFormat="1" ht="12.6" customHeight="1">
      <c r="A477" s="58">
        <v>476</v>
      </c>
      <c r="B477" s="58">
        <v>5023</v>
      </c>
      <c r="C477" s="59" t="s">
        <v>1130</v>
      </c>
      <c r="D477" s="59" t="s">
        <v>1131</v>
      </c>
      <c r="E477" s="59" t="s">
        <v>883</v>
      </c>
      <c r="F477" s="59" t="s">
        <v>1118</v>
      </c>
      <c r="G477" s="12" t="s">
        <v>266</v>
      </c>
      <c r="H477" s="14">
        <f t="shared" si="119"/>
        <v>5023</v>
      </c>
      <c r="I477" s="14">
        <f t="shared" si="116"/>
        <v>594</v>
      </c>
      <c r="J477" s="12">
        <f>VLOOKUP($B477,'[3]POBLAC SIN ESSALUD CUADRO MANDO'!$G$3:$DY$188,2,0)</f>
        <v>11</v>
      </c>
      <c r="K477" s="12">
        <f>VLOOKUP($B477,'[3]POBLAC SIN ESSALUD CUADRO MANDO'!$G$3:$DY$188,3,0)</f>
        <v>9</v>
      </c>
      <c r="L477" s="12">
        <f>VLOOKUP($B477,'[3]POBLAC SIN ESSALUD CUADRO MANDO'!$G$3:$DY$188,4,0)</f>
        <v>7</v>
      </c>
      <c r="M477" s="12">
        <f>VLOOKUP($B477,'[3]POBLAC SIN ESSALUD CUADRO MANDO'!$G$3:$DY$188,5,0)</f>
        <v>7</v>
      </c>
      <c r="N477" s="12">
        <f>VLOOKUP($B477,'[3]POBLAC SIN ESSALUD CUADRO MANDO'!$G$3:$DY$188,6,0)</f>
        <v>14</v>
      </c>
      <c r="O477" s="12">
        <f>VLOOKUP($B477,'[3]POBLAC SIN ESSALUD CUADRO MANDO'!$G$3:$DY$188,7,0)</f>
        <v>10</v>
      </c>
      <c r="P477" s="12">
        <f>VLOOKUP($B477,'[3]POBLAC SIN ESSALUD CUADRO MANDO'!$G$3:$DY$188,8,0)</f>
        <v>9</v>
      </c>
      <c r="Q477" s="12">
        <f>VLOOKUP($B477,'[3]POBLAC SIN ESSALUD CUADRO MANDO'!$G$3:$DY$188,9,0)</f>
        <v>10</v>
      </c>
      <c r="R477" s="12">
        <f>VLOOKUP($B477,'[3]POBLAC SIN ESSALUD CUADRO MANDO'!$G$3:$DY$188,10,0)</f>
        <v>11</v>
      </c>
      <c r="S477" s="12">
        <f>VLOOKUP($B477,'[3]POBLAC SIN ESSALUD CUADRO MANDO'!$G$3:$DY$188,11,0)</f>
        <v>10</v>
      </c>
      <c r="T477" s="12">
        <f>VLOOKUP($B477,'[3]POBLAC SIN ESSALUD CUADRO MANDO'!$G$3:$DY$188,12,0)</f>
        <v>13</v>
      </c>
      <c r="U477" s="12">
        <f>VLOOKUP($B477,'[3]POBLAC SIN ESSALUD CUADRO MANDO'!$G$3:$DY$188,13,0)</f>
        <v>12</v>
      </c>
      <c r="V477" s="12">
        <f>VLOOKUP($B477,'[3]POBLAC SIN ESSALUD CUADRO MANDO'!$G$3:$DY$188,14,0)</f>
        <v>12</v>
      </c>
      <c r="W477" s="12">
        <f>VLOOKUP($B477,'[3]POBLAC SIN ESSALUD CUADRO MANDO'!$G$3:$DY$188,15,0)</f>
        <v>14</v>
      </c>
      <c r="X477" s="12">
        <f>VLOOKUP($B477,'[3]POBLAC SIN ESSALUD CUADRO MANDO'!$G$3:$DY$188,16,0)</f>
        <v>12</v>
      </c>
      <c r="Y477" s="12">
        <f>VLOOKUP($B477,'[3]POBLAC SIN ESSALUD CUADRO MANDO'!$G$3:$DY$188,17,0)</f>
        <v>14</v>
      </c>
      <c r="Z477" s="12">
        <f>VLOOKUP($B477,'[3]POBLAC SIN ESSALUD CUADRO MANDO'!$G$3:$DY$188,18,0)</f>
        <v>13</v>
      </c>
      <c r="AA477" s="12">
        <f>VLOOKUP($B477,'[3]POBLAC SIN ESSALUD CUADRO MANDO'!$G$3:$DY$188,19,0)</f>
        <v>13</v>
      </c>
      <c r="AB477" s="12">
        <f>VLOOKUP($B477,'[3]POBLAC SIN ESSALUD CUADRO MANDO'!$G$3:$DY$188,20,0)</f>
        <v>14</v>
      </c>
      <c r="AC477" s="12">
        <f>VLOOKUP($B477,'[3]POBLAC SIN ESSALUD CUADRO MANDO'!$G$3:$DY$188,21,0)</f>
        <v>12</v>
      </c>
      <c r="AD477" s="12">
        <f>VLOOKUP($B477,'[3]POBLAC SIN ESSALUD CUADRO MANDO'!$G$3:$DY$188,110,0)</f>
        <v>54</v>
      </c>
      <c r="AE477" s="12">
        <f>VLOOKUP($B477,'[3]POBLAC SIN ESSALUD CUADRO MANDO'!$G$3:$DY$188,111,0)</f>
        <v>38</v>
      </c>
      <c r="AF477" s="12">
        <f>VLOOKUP($B477,'[3]POBLAC SIN ESSALUD CUADRO MANDO'!$G$3:$DY$188,112,0)</f>
        <v>37</v>
      </c>
      <c r="AG477" s="12">
        <f>VLOOKUP($B477,'[3]POBLAC SIN ESSALUD CUADRO MANDO'!$G$3:$DY$188,113,0)</f>
        <v>38</v>
      </c>
      <c r="AH477" s="12">
        <f>VLOOKUP($B477,'[3]POBLAC SIN ESSALUD CUADRO MANDO'!$G$3:$DY$188,114,0)</f>
        <v>38</v>
      </c>
      <c r="AI477" s="12">
        <f>VLOOKUP($B477,'[3]POBLAC SIN ESSALUD CUADRO MANDO'!$G$3:$DY$188,115,0)</f>
        <v>34</v>
      </c>
      <c r="AJ477" s="12">
        <f>VLOOKUP($B477,'[3]POBLAC SIN ESSALUD CUADRO MANDO'!$G$3:$DY$188,116,0)</f>
        <v>29</v>
      </c>
      <c r="AK477" s="12">
        <f>VLOOKUP($B477,'[3]POBLAC SIN ESSALUD CUADRO MANDO'!$G$3:$DY$188,117,0)</f>
        <v>24</v>
      </c>
      <c r="AL477" s="12">
        <f>VLOOKUP($B477,'[3]POBLAC SIN ESSALUD CUADRO MANDO'!$G$3:$DY$188,118,0)</f>
        <v>21</v>
      </c>
      <c r="AM477" s="12">
        <f>VLOOKUP($B477,'[3]POBLAC SIN ESSALUD CUADRO MANDO'!$G$3:$DY$188,119,0)</f>
        <v>17</v>
      </c>
      <c r="AN477" s="12">
        <f>VLOOKUP($B477,'[3]POBLAC SIN ESSALUD CUADRO MANDO'!$G$3:$DY$188,120,0)</f>
        <v>14</v>
      </c>
      <c r="AO477" s="12">
        <f>VLOOKUP($B477,'[3]POBLAC SIN ESSALUD CUADRO MANDO'!$G$3:$DY$188,121,0)</f>
        <v>10</v>
      </c>
      <c r="AP477" s="12">
        <f>VLOOKUP($B477,'[3]POBLAC SIN ESSALUD CUADRO MANDO'!$G$3:$DY$188,122,0)</f>
        <v>13</v>
      </c>
      <c r="AQ477" s="74">
        <f>VLOOKUP($B477,'[4]POB-2019'!$K$6:$BD$190,42,0)</f>
        <v>303</v>
      </c>
      <c r="AR477" s="74">
        <f>VLOOKUP($B477,'[4]POB-2019'!$K$6:$BD$190,43,0)</f>
        <v>32</v>
      </c>
      <c r="AS477" s="74">
        <f>VLOOKUP($B477,'[4]POB-2019'!$K$6:$BD$190,44,0)</f>
        <v>34</v>
      </c>
      <c r="AT477" s="74">
        <f>VLOOKUP($B477,'[4]POB-2019'!$K$6:$BD$190,45,0)</f>
        <v>122</v>
      </c>
      <c r="AU477" s="12">
        <f>VLOOKUP($B477,'[3]POBLAC SIN ESSALUD CUADRO MANDO'!$G$3:$DY$188,123,0)</f>
        <v>11</v>
      </c>
    </row>
    <row r="478" spans="1:47" s="23" customFormat="1" ht="12">
      <c r="A478" s="58">
        <v>477</v>
      </c>
      <c r="B478" s="58">
        <v>7750</v>
      </c>
      <c r="C478" s="59" t="s">
        <v>1130</v>
      </c>
      <c r="D478" s="59" t="s">
        <v>1131</v>
      </c>
      <c r="E478" s="59" t="s">
        <v>883</v>
      </c>
      <c r="F478" s="59" t="s">
        <v>900</v>
      </c>
      <c r="G478" s="12" t="s">
        <v>266</v>
      </c>
      <c r="H478" s="14">
        <f t="shared" si="119"/>
        <v>7750</v>
      </c>
      <c r="I478" s="14">
        <f t="shared" si="116"/>
        <v>277</v>
      </c>
      <c r="J478" s="12">
        <f>VLOOKUP($B478,'[3]POBLAC SIN ESSALUD CUADRO MANDO'!$G$3:$DY$188,2,0)</f>
        <v>2</v>
      </c>
      <c r="K478" s="12">
        <f>VLOOKUP($B478,'[3]POBLAC SIN ESSALUD CUADRO MANDO'!$G$3:$DY$188,3,0)</f>
        <v>4</v>
      </c>
      <c r="L478" s="12">
        <f>VLOOKUP($B478,'[3]POBLAC SIN ESSALUD CUADRO MANDO'!$G$3:$DY$188,4,0)</f>
        <v>4</v>
      </c>
      <c r="M478" s="12">
        <f>VLOOKUP($B478,'[3]POBLAC SIN ESSALUD CUADRO MANDO'!$G$3:$DY$188,5,0)</f>
        <v>3</v>
      </c>
      <c r="N478" s="12">
        <f>VLOOKUP($B478,'[3]POBLAC SIN ESSALUD CUADRO MANDO'!$G$3:$DY$188,6,0)</f>
        <v>3</v>
      </c>
      <c r="O478" s="12">
        <f>VLOOKUP($B478,'[3]POBLAC SIN ESSALUD CUADRO MANDO'!$G$3:$DY$188,7,0)</f>
        <v>5</v>
      </c>
      <c r="P478" s="12">
        <f>VLOOKUP($B478,'[3]POBLAC SIN ESSALUD CUADRO MANDO'!$G$3:$DY$188,8,0)</f>
        <v>4</v>
      </c>
      <c r="Q478" s="12">
        <f>VLOOKUP($B478,'[3]POBLAC SIN ESSALUD CUADRO MANDO'!$G$3:$DY$188,9,0)</f>
        <v>5</v>
      </c>
      <c r="R478" s="12">
        <f>VLOOKUP($B478,'[3]POBLAC SIN ESSALUD CUADRO MANDO'!$G$3:$DY$188,10,0)</f>
        <v>5</v>
      </c>
      <c r="S478" s="12">
        <f>VLOOKUP($B478,'[3]POBLAC SIN ESSALUD CUADRO MANDO'!$G$3:$DY$188,11,0)</f>
        <v>5</v>
      </c>
      <c r="T478" s="12">
        <f>VLOOKUP($B478,'[3]POBLAC SIN ESSALUD CUADRO MANDO'!$G$3:$DY$188,12,0)</f>
        <v>6</v>
      </c>
      <c r="U478" s="12">
        <f>VLOOKUP($B478,'[3]POBLAC SIN ESSALUD CUADRO MANDO'!$G$3:$DY$188,13,0)</f>
        <v>6</v>
      </c>
      <c r="V478" s="12">
        <f>VLOOKUP($B478,'[3]POBLAC SIN ESSALUD CUADRO MANDO'!$G$3:$DY$188,14,0)</f>
        <v>6</v>
      </c>
      <c r="W478" s="12">
        <f>VLOOKUP($B478,'[3]POBLAC SIN ESSALUD CUADRO MANDO'!$G$3:$DY$188,15,0)</f>
        <v>7</v>
      </c>
      <c r="X478" s="12">
        <f>VLOOKUP($B478,'[3]POBLAC SIN ESSALUD CUADRO MANDO'!$G$3:$DY$188,16,0)</f>
        <v>6</v>
      </c>
      <c r="Y478" s="12">
        <f>VLOOKUP($B478,'[3]POBLAC SIN ESSALUD CUADRO MANDO'!$G$3:$DY$188,17,0)</f>
        <v>7</v>
      </c>
      <c r="Z478" s="12">
        <f>VLOOKUP($B478,'[3]POBLAC SIN ESSALUD CUADRO MANDO'!$G$3:$DY$188,18,0)</f>
        <v>6</v>
      </c>
      <c r="AA478" s="12">
        <f>VLOOKUP($B478,'[3]POBLAC SIN ESSALUD CUADRO MANDO'!$G$3:$DY$188,19,0)</f>
        <v>6</v>
      </c>
      <c r="AB478" s="12">
        <f>VLOOKUP($B478,'[3]POBLAC SIN ESSALUD CUADRO MANDO'!$G$3:$DY$188,20,0)</f>
        <v>7</v>
      </c>
      <c r="AC478" s="12">
        <f>VLOOKUP($B478,'[3]POBLAC SIN ESSALUD CUADRO MANDO'!$G$3:$DY$188,21,0)</f>
        <v>6</v>
      </c>
      <c r="AD478" s="12">
        <f>VLOOKUP($B478,'[3]POBLAC SIN ESSALUD CUADRO MANDO'!$G$3:$DY$188,110,0)</f>
        <v>26</v>
      </c>
      <c r="AE478" s="12">
        <f>VLOOKUP($B478,'[3]POBLAC SIN ESSALUD CUADRO MANDO'!$G$3:$DY$188,111,0)</f>
        <v>19</v>
      </c>
      <c r="AF478" s="12">
        <f>VLOOKUP($B478,'[3]POBLAC SIN ESSALUD CUADRO MANDO'!$G$3:$DY$188,112,0)</f>
        <v>19</v>
      </c>
      <c r="AG478" s="12">
        <f>VLOOKUP($B478,'[3]POBLAC SIN ESSALUD CUADRO MANDO'!$G$3:$DY$188,113,0)</f>
        <v>18</v>
      </c>
      <c r="AH478" s="12">
        <f>VLOOKUP($B478,'[3]POBLAC SIN ESSALUD CUADRO MANDO'!$G$3:$DY$188,114,0)</f>
        <v>18</v>
      </c>
      <c r="AI478" s="12">
        <f>VLOOKUP($B478,'[3]POBLAC SIN ESSALUD CUADRO MANDO'!$G$3:$DY$188,115,0)</f>
        <v>15</v>
      </c>
      <c r="AJ478" s="12">
        <f>VLOOKUP($B478,'[3]POBLAC SIN ESSALUD CUADRO MANDO'!$G$3:$DY$188,116,0)</f>
        <v>13</v>
      </c>
      <c r="AK478" s="12">
        <f>VLOOKUP($B478,'[3]POBLAC SIN ESSALUD CUADRO MANDO'!$G$3:$DY$188,117,0)</f>
        <v>11</v>
      </c>
      <c r="AL478" s="12">
        <f>VLOOKUP($B478,'[3]POBLAC SIN ESSALUD CUADRO MANDO'!$G$3:$DY$188,118,0)</f>
        <v>10</v>
      </c>
      <c r="AM478" s="12">
        <f>VLOOKUP($B478,'[3]POBLAC SIN ESSALUD CUADRO MANDO'!$G$3:$DY$188,119,0)</f>
        <v>8</v>
      </c>
      <c r="AN478" s="12">
        <f>VLOOKUP($B478,'[3]POBLAC SIN ESSALUD CUADRO MANDO'!$G$3:$DY$188,120,0)</f>
        <v>5</v>
      </c>
      <c r="AO478" s="12">
        <f>VLOOKUP($B478,'[3]POBLAC SIN ESSALUD CUADRO MANDO'!$G$3:$DY$188,121,0)</f>
        <v>5</v>
      </c>
      <c r="AP478" s="12">
        <f>VLOOKUP($B478,'[3]POBLAC SIN ESSALUD CUADRO MANDO'!$G$3:$DY$188,122,0)</f>
        <v>7</v>
      </c>
      <c r="AQ478" s="74">
        <f>VLOOKUP($B478,'[4]POB-2019'!$K$6:$BD$190,42,0)</f>
        <v>141</v>
      </c>
      <c r="AR478" s="74">
        <f>VLOOKUP($B478,'[4]POB-2019'!$K$6:$BD$190,43,0)</f>
        <v>16</v>
      </c>
      <c r="AS478" s="74">
        <f>VLOOKUP($B478,'[4]POB-2019'!$K$6:$BD$190,44,0)</f>
        <v>16</v>
      </c>
      <c r="AT478" s="74">
        <f>VLOOKUP($B478,'[4]POB-2019'!$K$6:$BD$190,45,0)</f>
        <v>59</v>
      </c>
      <c r="AU478" s="12">
        <f>VLOOKUP($B478,'[3]POBLAC SIN ESSALUD CUADRO MANDO'!$G$3:$DY$188,123,0)</f>
        <v>2</v>
      </c>
    </row>
    <row r="479" spans="1:47" s="23" customFormat="1" ht="12">
      <c r="A479" s="58">
        <v>478</v>
      </c>
      <c r="B479" s="58">
        <v>5021</v>
      </c>
      <c r="C479" s="59" t="s">
        <v>1130</v>
      </c>
      <c r="D479" s="59" t="s">
        <v>1131</v>
      </c>
      <c r="E479" s="59" t="s">
        <v>883</v>
      </c>
      <c r="F479" s="59" t="s">
        <v>901</v>
      </c>
      <c r="G479" s="12" t="s">
        <v>266</v>
      </c>
      <c r="H479" s="14">
        <f t="shared" si="119"/>
        <v>5021</v>
      </c>
      <c r="I479" s="14">
        <f t="shared" si="116"/>
        <v>678</v>
      </c>
      <c r="J479" s="12">
        <f>VLOOKUP($B479,'[3]POBLAC SIN ESSALUD CUADRO MANDO'!$G$3:$DY$188,2,0)</f>
        <v>12</v>
      </c>
      <c r="K479" s="12">
        <f>VLOOKUP($B479,'[3]POBLAC SIN ESSALUD CUADRO MANDO'!$G$3:$DY$188,3,0)</f>
        <v>8</v>
      </c>
      <c r="L479" s="12">
        <f>VLOOKUP($B479,'[3]POBLAC SIN ESSALUD CUADRO MANDO'!$G$3:$DY$188,4,0)</f>
        <v>8</v>
      </c>
      <c r="M479" s="12">
        <f>VLOOKUP($B479,'[3]POBLAC SIN ESSALUD CUADRO MANDO'!$G$3:$DY$188,5,0)</f>
        <v>8</v>
      </c>
      <c r="N479" s="12">
        <f>VLOOKUP($B479,'[3]POBLAC SIN ESSALUD CUADRO MANDO'!$G$3:$DY$188,6,0)</f>
        <v>12</v>
      </c>
      <c r="O479" s="12">
        <f>VLOOKUP($B479,'[3]POBLAC SIN ESSALUD CUADRO MANDO'!$G$3:$DY$188,7,0)</f>
        <v>12</v>
      </c>
      <c r="P479" s="12">
        <f>VLOOKUP($B479,'[3]POBLAC SIN ESSALUD CUADRO MANDO'!$G$3:$DY$188,8,0)</f>
        <v>10</v>
      </c>
      <c r="Q479" s="12">
        <f>VLOOKUP($B479,'[3]POBLAC SIN ESSALUD CUADRO MANDO'!$G$3:$DY$188,9,0)</f>
        <v>12</v>
      </c>
      <c r="R479" s="12">
        <f>VLOOKUP($B479,'[3]POBLAC SIN ESSALUD CUADRO MANDO'!$G$3:$DY$188,10,0)</f>
        <v>13</v>
      </c>
      <c r="S479" s="12">
        <f>VLOOKUP($B479,'[3]POBLAC SIN ESSALUD CUADRO MANDO'!$G$3:$DY$188,11,0)</f>
        <v>12</v>
      </c>
      <c r="T479" s="12">
        <f>VLOOKUP($B479,'[3]POBLAC SIN ESSALUD CUADRO MANDO'!$G$3:$DY$188,12,0)</f>
        <v>14</v>
      </c>
      <c r="U479" s="12">
        <f>VLOOKUP($B479,'[3]POBLAC SIN ESSALUD CUADRO MANDO'!$G$3:$DY$188,13,0)</f>
        <v>14</v>
      </c>
      <c r="V479" s="12">
        <f>VLOOKUP($B479,'[3]POBLAC SIN ESSALUD CUADRO MANDO'!$G$3:$DY$188,14,0)</f>
        <v>14</v>
      </c>
      <c r="W479" s="12">
        <f>VLOOKUP($B479,'[3]POBLAC SIN ESSALUD CUADRO MANDO'!$G$3:$DY$188,15,0)</f>
        <v>16</v>
      </c>
      <c r="X479" s="12">
        <f>VLOOKUP($B479,'[3]POBLAC SIN ESSALUD CUADRO MANDO'!$G$3:$DY$188,16,0)</f>
        <v>13</v>
      </c>
      <c r="Y479" s="12">
        <f>VLOOKUP($B479,'[3]POBLAC SIN ESSALUD CUADRO MANDO'!$G$3:$DY$188,17,0)</f>
        <v>16</v>
      </c>
      <c r="Z479" s="12">
        <f>VLOOKUP($B479,'[3]POBLAC SIN ESSALUD CUADRO MANDO'!$G$3:$DY$188,18,0)</f>
        <v>15</v>
      </c>
      <c r="AA479" s="12">
        <f>VLOOKUP($B479,'[3]POBLAC SIN ESSALUD CUADRO MANDO'!$G$3:$DY$188,19,0)</f>
        <v>15</v>
      </c>
      <c r="AB479" s="12">
        <f>VLOOKUP($B479,'[3]POBLAC SIN ESSALUD CUADRO MANDO'!$G$3:$DY$188,20,0)</f>
        <v>17</v>
      </c>
      <c r="AC479" s="12">
        <f>VLOOKUP($B479,'[3]POBLAC SIN ESSALUD CUADRO MANDO'!$G$3:$DY$188,21,0)</f>
        <v>14</v>
      </c>
      <c r="AD479" s="12">
        <f>VLOOKUP($B479,'[3]POBLAC SIN ESSALUD CUADRO MANDO'!$G$3:$DY$188,110,0)</f>
        <v>63</v>
      </c>
      <c r="AE479" s="12">
        <f>VLOOKUP($B479,'[3]POBLAC SIN ESSALUD CUADRO MANDO'!$G$3:$DY$188,111,0)</f>
        <v>44</v>
      </c>
      <c r="AF479" s="12">
        <f>VLOOKUP($B479,'[3]POBLAC SIN ESSALUD CUADRO MANDO'!$G$3:$DY$188,112,0)</f>
        <v>43</v>
      </c>
      <c r="AG479" s="12">
        <f>VLOOKUP($B479,'[3]POBLAC SIN ESSALUD CUADRO MANDO'!$G$3:$DY$188,113,0)</f>
        <v>45</v>
      </c>
      <c r="AH479" s="12">
        <f>VLOOKUP($B479,'[3]POBLAC SIN ESSALUD CUADRO MANDO'!$G$3:$DY$188,114,0)</f>
        <v>44</v>
      </c>
      <c r="AI479" s="12">
        <f>VLOOKUP($B479,'[3]POBLAC SIN ESSALUD CUADRO MANDO'!$G$3:$DY$188,115,0)</f>
        <v>39</v>
      </c>
      <c r="AJ479" s="12">
        <f>VLOOKUP($B479,'[3]POBLAC SIN ESSALUD CUADRO MANDO'!$G$3:$DY$188,116,0)</f>
        <v>34</v>
      </c>
      <c r="AK479" s="12">
        <f>VLOOKUP($B479,'[3]POBLAC SIN ESSALUD CUADRO MANDO'!$G$3:$DY$188,117,0)</f>
        <v>28</v>
      </c>
      <c r="AL479" s="12">
        <f>VLOOKUP($B479,'[3]POBLAC SIN ESSALUD CUADRO MANDO'!$G$3:$DY$188,118,0)</f>
        <v>23</v>
      </c>
      <c r="AM479" s="12">
        <f>VLOOKUP($B479,'[3]POBLAC SIN ESSALUD CUADRO MANDO'!$G$3:$DY$188,119,0)</f>
        <v>19</v>
      </c>
      <c r="AN479" s="12">
        <f>VLOOKUP($B479,'[3]POBLAC SIN ESSALUD CUADRO MANDO'!$G$3:$DY$188,120,0)</f>
        <v>15</v>
      </c>
      <c r="AO479" s="12">
        <f>VLOOKUP($B479,'[3]POBLAC SIN ESSALUD CUADRO MANDO'!$G$3:$DY$188,121,0)</f>
        <v>12</v>
      </c>
      <c r="AP479" s="12">
        <f>VLOOKUP($B479,'[3]POBLAC SIN ESSALUD CUADRO MANDO'!$G$3:$DY$188,122,0)</f>
        <v>14</v>
      </c>
      <c r="AQ479" s="74">
        <f>VLOOKUP($B479,'[4]POB-2019'!$K$6:$BD$190,42,0)</f>
        <v>346</v>
      </c>
      <c r="AR479" s="74">
        <f>VLOOKUP($B479,'[4]POB-2019'!$K$6:$BD$190,43,0)</f>
        <v>36</v>
      </c>
      <c r="AS479" s="74">
        <f>VLOOKUP($B479,'[4]POB-2019'!$K$6:$BD$190,44,0)</f>
        <v>39</v>
      </c>
      <c r="AT479" s="74">
        <f>VLOOKUP($B479,'[4]POB-2019'!$K$6:$BD$190,45,0)</f>
        <v>142</v>
      </c>
      <c r="AU479" s="12">
        <f>VLOOKUP($B479,'[3]POBLAC SIN ESSALUD CUADRO MANDO'!$G$3:$DY$188,123,0)</f>
        <v>12</v>
      </c>
    </row>
    <row r="480" spans="1:47" s="23" customFormat="1" ht="12">
      <c r="A480" s="54">
        <v>479</v>
      </c>
      <c r="B480" s="54"/>
      <c r="C480" s="55" t="s">
        <v>1130</v>
      </c>
      <c r="D480" s="55" t="s">
        <v>1131</v>
      </c>
      <c r="E480" s="55" t="s">
        <v>902</v>
      </c>
      <c r="F480" s="55" t="s">
        <v>902</v>
      </c>
      <c r="G480" s="11" t="s">
        <v>1214</v>
      </c>
      <c r="H480" s="29"/>
      <c r="I480" s="29">
        <f t="shared" si="116"/>
        <v>11783</v>
      </c>
      <c r="J480" s="11">
        <f>SUM(J481:J498)</f>
        <v>165</v>
      </c>
      <c r="K480" s="11">
        <f t="shared" ref="K480:AU480" si="120">SUM(K481:K498)</f>
        <v>173</v>
      </c>
      <c r="L480" s="11">
        <f t="shared" si="120"/>
        <v>166</v>
      </c>
      <c r="M480" s="11">
        <f t="shared" si="120"/>
        <v>160</v>
      </c>
      <c r="N480" s="11">
        <f t="shared" si="120"/>
        <v>173</v>
      </c>
      <c r="O480" s="11">
        <f t="shared" si="120"/>
        <v>175</v>
      </c>
      <c r="P480" s="11">
        <f t="shared" si="120"/>
        <v>161</v>
      </c>
      <c r="Q480" s="11">
        <f t="shared" si="120"/>
        <v>213</v>
      </c>
      <c r="R480" s="11">
        <f t="shared" si="120"/>
        <v>204</v>
      </c>
      <c r="S480" s="11">
        <f t="shared" si="120"/>
        <v>224</v>
      </c>
      <c r="T480" s="11">
        <f t="shared" si="120"/>
        <v>242</v>
      </c>
      <c r="U480" s="11">
        <f t="shared" si="120"/>
        <v>235</v>
      </c>
      <c r="V480" s="11">
        <f t="shared" si="120"/>
        <v>275</v>
      </c>
      <c r="W480" s="11">
        <f t="shared" si="120"/>
        <v>288</v>
      </c>
      <c r="X480" s="11">
        <f t="shared" si="120"/>
        <v>268</v>
      </c>
      <c r="Y480" s="11">
        <f t="shared" si="120"/>
        <v>270</v>
      </c>
      <c r="Z480" s="11">
        <f t="shared" si="120"/>
        <v>242</v>
      </c>
      <c r="AA480" s="11">
        <f t="shared" si="120"/>
        <v>251</v>
      </c>
      <c r="AB480" s="11">
        <f t="shared" si="120"/>
        <v>236</v>
      </c>
      <c r="AC480" s="11">
        <f t="shared" si="120"/>
        <v>240</v>
      </c>
      <c r="AD480" s="11">
        <f t="shared" si="120"/>
        <v>954</v>
      </c>
      <c r="AE480" s="11">
        <f t="shared" si="120"/>
        <v>747</v>
      </c>
      <c r="AF480" s="11">
        <f t="shared" si="120"/>
        <v>800</v>
      </c>
      <c r="AG480" s="11">
        <f t="shared" si="120"/>
        <v>704</v>
      </c>
      <c r="AH480" s="11">
        <f t="shared" si="120"/>
        <v>729</v>
      </c>
      <c r="AI480" s="11">
        <f t="shared" si="120"/>
        <v>703</v>
      </c>
      <c r="AJ480" s="11">
        <f t="shared" si="120"/>
        <v>683</v>
      </c>
      <c r="AK480" s="11">
        <f t="shared" si="120"/>
        <v>476</v>
      </c>
      <c r="AL480" s="11">
        <f t="shared" si="120"/>
        <v>426</v>
      </c>
      <c r="AM480" s="11">
        <f t="shared" si="120"/>
        <v>337</v>
      </c>
      <c r="AN480" s="11">
        <f t="shared" si="120"/>
        <v>294</v>
      </c>
      <c r="AO480" s="11">
        <f t="shared" si="120"/>
        <v>227</v>
      </c>
      <c r="AP480" s="11">
        <f t="shared" si="120"/>
        <v>342</v>
      </c>
      <c r="AQ480" s="11">
        <f t="shared" si="120"/>
        <v>6009</v>
      </c>
      <c r="AR480" s="11">
        <f t="shared" si="120"/>
        <v>667</v>
      </c>
      <c r="AS480" s="11">
        <f t="shared" si="120"/>
        <v>630</v>
      </c>
      <c r="AT480" s="11">
        <f t="shared" si="120"/>
        <v>2366</v>
      </c>
      <c r="AU480" s="11">
        <f t="shared" si="120"/>
        <v>174</v>
      </c>
    </row>
    <row r="481" spans="1:47" s="23" customFormat="1" ht="12">
      <c r="A481" s="58">
        <v>480</v>
      </c>
      <c r="B481" s="58">
        <v>5038</v>
      </c>
      <c r="C481" s="59" t="s">
        <v>1130</v>
      </c>
      <c r="D481" s="59" t="s">
        <v>1131</v>
      </c>
      <c r="E481" s="59" t="s">
        <v>902</v>
      </c>
      <c r="F481" s="59" t="s">
        <v>903</v>
      </c>
      <c r="G481" s="12" t="s">
        <v>283</v>
      </c>
      <c r="H481" s="14">
        <f t="shared" ref="H481:H498" si="121">B481</f>
        <v>5038</v>
      </c>
      <c r="I481" s="14">
        <f t="shared" si="116"/>
        <v>1641</v>
      </c>
      <c r="J481" s="12">
        <f>VLOOKUP($B481,'[3]POBLAC SIN ESSALUD CUADRO MANDO'!$G$3:$DY$188,2,0)</f>
        <v>21</v>
      </c>
      <c r="K481" s="12">
        <f>VLOOKUP($B481,'[3]POBLAC SIN ESSALUD CUADRO MANDO'!$G$3:$DY$188,3,0)</f>
        <v>16</v>
      </c>
      <c r="L481" s="12">
        <f>VLOOKUP($B481,'[3]POBLAC SIN ESSALUD CUADRO MANDO'!$G$3:$DY$188,4,0)</f>
        <v>22</v>
      </c>
      <c r="M481" s="12">
        <f>VLOOKUP($B481,'[3]POBLAC SIN ESSALUD CUADRO MANDO'!$G$3:$DY$188,5,0)</f>
        <v>23</v>
      </c>
      <c r="N481" s="12">
        <f>VLOOKUP($B481,'[3]POBLAC SIN ESSALUD CUADRO MANDO'!$G$3:$DY$188,6,0)</f>
        <v>19</v>
      </c>
      <c r="O481" s="12">
        <f>VLOOKUP($B481,'[3]POBLAC SIN ESSALUD CUADRO MANDO'!$G$3:$DY$188,7,0)</f>
        <v>24</v>
      </c>
      <c r="P481" s="12">
        <f>VLOOKUP($B481,'[3]POBLAC SIN ESSALUD CUADRO MANDO'!$G$3:$DY$188,8,0)</f>
        <v>25</v>
      </c>
      <c r="Q481" s="12">
        <f>VLOOKUP($B481,'[3]POBLAC SIN ESSALUD CUADRO MANDO'!$G$3:$DY$188,9,0)</f>
        <v>28</v>
      </c>
      <c r="R481" s="12">
        <f>VLOOKUP($B481,'[3]POBLAC SIN ESSALUD CUADRO MANDO'!$G$3:$DY$188,10,0)</f>
        <v>24</v>
      </c>
      <c r="S481" s="12">
        <f>VLOOKUP($B481,'[3]POBLAC SIN ESSALUD CUADRO MANDO'!$G$3:$DY$188,11,0)</f>
        <v>27</v>
      </c>
      <c r="T481" s="12">
        <f>VLOOKUP($B481,'[3]POBLAC SIN ESSALUD CUADRO MANDO'!$G$3:$DY$188,12,0)</f>
        <v>36</v>
      </c>
      <c r="U481" s="12">
        <f>VLOOKUP($B481,'[3]POBLAC SIN ESSALUD CUADRO MANDO'!$G$3:$DY$188,13,0)</f>
        <v>31</v>
      </c>
      <c r="V481" s="12">
        <f>VLOOKUP($B481,'[3]POBLAC SIN ESSALUD CUADRO MANDO'!$G$3:$DY$188,14,0)</f>
        <v>38</v>
      </c>
      <c r="W481" s="12">
        <f>VLOOKUP($B481,'[3]POBLAC SIN ESSALUD CUADRO MANDO'!$G$3:$DY$188,15,0)</f>
        <v>41</v>
      </c>
      <c r="X481" s="12">
        <f>VLOOKUP($B481,'[3]POBLAC SIN ESSALUD CUADRO MANDO'!$G$3:$DY$188,16,0)</f>
        <v>35</v>
      </c>
      <c r="Y481" s="12">
        <f>VLOOKUP($B481,'[3]POBLAC SIN ESSALUD CUADRO MANDO'!$G$3:$DY$188,17,0)</f>
        <v>34</v>
      </c>
      <c r="Z481" s="12">
        <f>VLOOKUP($B481,'[3]POBLAC SIN ESSALUD CUADRO MANDO'!$G$3:$DY$188,18,0)</f>
        <v>34</v>
      </c>
      <c r="AA481" s="12">
        <f>VLOOKUP($B481,'[3]POBLAC SIN ESSALUD CUADRO MANDO'!$G$3:$DY$188,19,0)</f>
        <v>38</v>
      </c>
      <c r="AB481" s="12">
        <f>VLOOKUP($B481,'[3]POBLAC SIN ESSALUD CUADRO MANDO'!$G$3:$DY$188,20,0)</f>
        <v>33</v>
      </c>
      <c r="AC481" s="12">
        <f>VLOOKUP($B481,'[3]POBLAC SIN ESSALUD CUADRO MANDO'!$G$3:$DY$188,21,0)</f>
        <v>34</v>
      </c>
      <c r="AD481" s="12">
        <f>VLOOKUP($B481,'[3]POBLAC SIN ESSALUD CUADRO MANDO'!$G$3:$DY$188,110,0)</f>
        <v>108</v>
      </c>
      <c r="AE481" s="12">
        <f>VLOOKUP($B481,'[3]POBLAC SIN ESSALUD CUADRO MANDO'!$G$3:$DY$188,111,0)</f>
        <v>103</v>
      </c>
      <c r="AF481" s="12">
        <f>VLOOKUP($B481,'[3]POBLAC SIN ESSALUD CUADRO MANDO'!$G$3:$DY$188,112,0)</f>
        <v>114</v>
      </c>
      <c r="AG481" s="12">
        <f>VLOOKUP($B481,'[3]POBLAC SIN ESSALUD CUADRO MANDO'!$G$3:$DY$188,113,0)</f>
        <v>103</v>
      </c>
      <c r="AH481" s="12">
        <f>VLOOKUP($B481,'[3]POBLAC SIN ESSALUD CUADRO MANDO'!$G$3:$DY$188,114,0)</f>
        <v>104</v>
      </c>
      <c r="AI481" s="12">
        <f>VLOOKUP($B481,'[3]POBLAC SIN ESSALUD CUADRO MANDO'!$G$3:$DY$188,115,0)</f>
        <v>103</v>
      </c>
      <c r="AJ481" s="12">
        <f>VLOOKUP($B481,'[3]POBLAC SIN ESSALUD CUADRO MANDO'!$G$3:$DY$188,116,0)</f>
        <v>102</v>
      </c>
      <c r="AK481" s="12">
        <f>VLOOKUP($B481,'[3]POBLAC SIN ESSALUD CUADRO MANDO'!$G$3:$DY$188,117,0)</f>
        <v>74</v>
      </c>
      <c r="AL481" s="12">
        <f>VLOOKUP($B481,'[3]POBLAC SIN ESSALUD CUADRO MANDO'!$G$3:$DY$188,118,0)</f>
        <v>63</v>
      </c>
      <c r="AM481" s="12">
        <f>VLOOKUP($B481,'[3]POBLAC SIN ESSALUD CUADRO MANDO'!$G$3:$DY$188,119,0)</f>
        <v>48</v>
      </c>
      <c r="AN481" s="12">
        <f>VLOOKUP($B481,'[3]POBLAC SIN ESSALUD CUADRO MANDO'!$G$3:$DY$188,120,0)</f>
        <v>45</v>
      </c>
      <c r="AO481" s="12">
        <f>VLOOKUP($B481,'[3]POBLAC SIN ESSALUD CUADRO MANDO'!$G$3:$DY$188,121,0)</f>
        <v>37</v>
      </c>
      <c r="AP481" s="12">
        <f>VLOOKUP($B481,'[3]POBLAC SIN ESSALUD CUADRO MANDO'!$G$3:$DY$188,122,0)</f>
        <v>54</v>
      </c>
      <c r="AQ481" s="74">
        <f>VLOOKUP($B481,'[4]POB-2019'!$K$6:$BD$190,42,0)</f>
        <v>837</v>
      </c>
      <c r="AR481" s="74">
        <f>VLOOKUP($B481,'[4]POB-2019'!$K$6:$BD$190,43,0)</f>
        <v>92</v>
      </c>
      <c r="AS481" s="74">
        <f>VLOOKUP($B481,'[4]POB-2019'!$K$6:$BD$190,44,0)</f>
        <v>88</v>
      </c>
      <c r="AT481" s="74">
        <f>VLOOKUP($B481,'[4]POB-2019'!$K$6:$BD$190,45,0)</f>
        <v>324</v>
      </c>
      <c r="AU481" s="12">
        <f>VLOOKUP($B481,'[3]POBLAC SIN ESSALUD CUADRO MANDO'!$G$3:$DY$188,123,0)</f>
        <v>22</v>
      </c>
    </row>
    <row r="482" spans="1:47" s="23" customFormat="1" ht="12">
      <c r="A482" s="58">
        <v>481</v>
      </c>
      <c r="B482" s="58">
        <v>5040</v>
      </c>
      <c r="C482" s="59" t="s">
        <v>1130</v>
      </c>
      <c r="D482" s="59" t="s">
        <v>1131</v>
      </c>
      <c r="E482" s="59" t="s">
        <v>902</v>
      </c>
      <c r="F482" s="59" t="s">
        <v>904</v>
      </c>
      <c r="G482" s="12" t="s">
        <v>283</v>
      </c>
      <c r="H482" s="14">
        <f t="shared" si="121"/>
        <v>5040</v>
      </c>
      <c r="I482" s="14">
        <f t="shared" si="116"/>
        <v>3073</v>
      </c>
      <c r="J482" s="12">
        <f>VLOOKUP($B482,'[3]POBLAC SIN ESSALUD CUADRO MANDO'!$G$3:$DY$188,2,0)</f>
        <v>53</v>
      </c>
      <c r="K482" s="12">
        <f>VLOOKUP($B482,'[3]POBLAC SIN ESSALUD CUADRO MANDO'!$G$3:$DY$188,3,0)</f>
        <v>54</v>
      </c>
      <c r="L482" s="12">
        <f>VLOOKUP($B482,'[3]POBLAC SIN ESSALUD CUADRO MANDO'!$G$3:$DY$188,4,0)</f>
        <v>60</v>
      </c>
      <c r="M482" s="12">
        <f>VLOOKUP($B482,'[3]POBLAC SIN ESSALUD CUADRO MANDO'!$G$3:$DY$188,5,0)</f>
        <v>41</v>
      </c>
      <c r="N482" s="12">
        <f>VLOOKUP($B482,'[3]POBLAC SIN ESSALUD CUADRO MANDO'!$G$3:$DY$188,6,0)</f>
        <v>58</v>
      </c>
      <c r="O482" s="12">
        <f>VLOOKUP($B482,'[3]POBLAC SIN ESSALUD CUADRO MANDO'!$G$3:$DY$188,7,0)</f>
        <v>48</v>
      </c>
      <c r="P482" s="12">
        <f>VLOOKUP($B482,'[3]POBLAC SIN ESSALUD CUADRO MANDO'!$G$3:$DY$188,8,0)</f>
        <v>41</v>
      </c>
      <c r="Q482" s="12">
        <f>VLOOKUP($B482,'[3]POBLAC SIN ESSALUD CUADRO MANDO'!$G$3:$DY$188,9,0)</f>
        <v>61</v>
      </c>
      <c r="R482" s="12">
        <f>VLOOKUP($B482,'[3]POBLAC SIN ESSALUD CUADRO MANDO'!$G$3:$DY$188,10,0)</f>
        <v>60</v>
      </c>
      <c r="S482" s="12">
        <f>VLOOKUP($B482,'[3]POBLAC SIN ESSALUD CUADRO MANDO'!$G$3:$DY$188,11,0)</f>
        <v>68</v>
      </c>
      <c r="T482" s="12">
        <f>VLOOKUP($B482,'[3]POBLAC SIN ESSALUD CUADRO MANDO'!$G$3:$DY$188,12,0)</f>
        <v>69</v>
      </c>
      <c r="U482" s="12">
        <f>VLOOKUP($B482,'[3]POBLAC SIN ESSALUD CUADRO MANDO'!$G$3:$DY$188,13,0)</f>
        <v>71</v>
      </c>
      <c r="V482" s="12">
        <f>VLOOKUP($B482,'[3]POBLAC SIN ESSALUD CUADRO MANDO'!$G$3:$DY$188,14,0)</f>
        <v>83</v>
      </c>
      <c r="W482" s="12">
        <f>VLOOKUP($B482,'[3]POBLAC SIN ESSALUD CUADRO MANDO'!$G$3:$DY$188,15,0)</f>
        <v>85</v>
      </c>
      <c r="X482" s="12">
        <f>VLOOKUP($B482,'[3]POBLAC SIN ESSALUD CUADRO MANDO'!$G$3:$DY$188,16,0)</f>
        <v>82</v>
      </c>
      <c r="Y482" s="12">
        <f>VLOOKUP($B482,'[3]POBLAC SIN ESSALUD CUADRO MANDO'!$G$3:$DY$188,17,0)</f>
        <v>78</v>
      </c>
      <c r="Z482" s="12">
        <f>VLOOKUP($B482,'[3]POBLAC SIN ESSALUD CUADRO MANDO'!$G$3:$DY$188,18,0)</f>
        <v>67</v>
      </c>
      <c r="AA482" s="12">
        <f>VLOOKUP($B482,'[3]POBLAC SIN ESSALUD CUADRO MANDO'!$G$3:$DY$188,19,0)</f>
        <v>67</v>
      </c>
      <c r="AB482" s="12">
        <f>VLOOKUP($B482,'[3]POBLAC SIN ESSALUD CUADRO MANDO'!$G$3:$DY$188,20,0)</f>
        <v>61</v>
      </c>
      <c r="AC482" s="12">
        <f>VLOOKUP($B482,'[3]POBLAC SIN ESSALUD CUADRO MANDO'!$G$3:$DY$188,21,0)</f>
        <v>62</v>
      </c>
      <c r="AD482" s="12">
        <f>VLOOKUP($B482,'[3]POBLAC SIN ESSALUD CUADRO MANDO'!$G$3:$DY$188,110,0)</f>
        <v>233</v>
      </c>
      <c r="AE482" s="12">
        <f>VLOOKUP($B482,'[3]POBLAC SIN ESSALUD CUADRO MANDO'!$G$3:$DY$188,111,0)</f>
        <v>150</v>
      </c>
      <c r="AF482" s="12">
        <f>VLOOKUP($B482,'[3]POBLAC SIN ESSALUD CUADRO MANDO'!$G$3:$DY$188,112,0)</f>
        <v>187</v>
      </c>
      <c r="AG482" s="12">
        <f>VLOOKUP($B482,'[3]POBLAC SIN ESSALUD CUADRO MANDO'!$G$3:$DY$188,113,0)</f>
        <v>155</v>
      </c>
      <c r="AH482" s="12">
        <f>VLOOKUP($B482,'[3]POBLAC SIN ESSALUD CUADRO MANDO'!$G$3:$DY$188,114,0)</f>
        <v>189</v>
      </c>
      <c r="AI482" s="12">
        <f>VLOOKUP($B482,'[3]POBLAC SIN ESSALUD CUADRO MANDO'!$G$3:$DY$188,115,0)</f>
        <v>178</v>
      </c>
      <c r="AJ482" s="12">
        <f>VLOOKUP($B482,'[3]POBLAC SIN ESSALUD CUADRO MANDO'!$G$3:$DY$188,116,0)</f>
        <v>164</v>
      </c>
      <c r="AK482" s="12">
        <f>VLOOKUP($B482,'[3]POBLAC SIN ESSALUD CUADRO MANDO'!$G$3:$DY$188,117,0)</f>
        <v>101</v>
      </c>
      <c r="AL482" s="12">
        <f>VLOOKUP($B482,'[3]POBLAC SIN ESSALUD CUADRO MANDO'!$G$3:$DY$188,118,0)</f>
        <v>108</v>
      </c>
      <c r="AM482" s="12">
        <f>VLOOKUP($B482,'[3]POBLAC SIN ESSALUD CUADRO MANDO'!$G$3:$DY$188,119,0)</f>
        <v>91</v>
      </c>
      <c r="AN482" s="12">
        <f>VLOOKUP($B482,'[3]POBLAC SIN ESSALUD CUADRO MANDO'!$G$3:$DY$188,120,0)</f>
        <v>82</v>
      </c>
      <c r="AO482" s="12">
        <f>VLOOKUP($B482,'[3]POBLAC SIN ESSALUD CUADRO MANDO'!$G$3:$DY$188,121,0)</f>
        <v>56</v>
      </c>
      <c r="AP482" s="12">
        <f>VLOOKUP($B482,'[3]POBLAC SIN ESSALUD CUADRO MANDO'!$G$3:$DY$188,122,0)</f>
        <v>110</v>
      </c>
      <c r="AQ482" s="74">
        <f>VLOOKUP($B482,'[4]POB-2019'!$K$6:$BD$190,42,0)</f>
        <v>1567</v>
      </c>
      <c r="AR482" s="74">
        <f>VLOOKUP($B482,'[4]POB-2019'!$K$6:$BD$190,43,0)</f>
        <v>199</v>
      </c>
      <c r="AS482" s="74">
        <f>VLOOKUP($B482,'[4]POB-2019'!$K$6:$BD$190,44,0)</f>
        <v>171</v>
      </c>
      <c r="AT482" s="74">
        <f>VLOOKUP($B482,'[4]POB-2019'!$K$6:$BD$190,45,0)</f>
        <v>557</v>
      </c>
      <c r="AU482" s="12">
        <f>VLOOKUP($B482,'[3]POBLAC SIN ESSALUD CUADRO MANDO'!$G$3:$DY$188,123,0)</f>
        <v>59</v>
      </c>
    </row>
    <row r="483" spans="1:47" s="23" customFormat="1" ht="12">
      <c r="A483" s="58">
        <v>482</v>
      </c>
      <c r="B483" s="58">
        <v>5037</v>
      </c>
      <c r="C483" s="59" t="s">
        <v>1130</v>
      </c>
      <c r="D483" s="59" t="s">
        <v>1131</v>
      </c>
      <c r="E483" s="59" t="s">
        <v>902</v>
      </c>
      <c r="F483" s="59" t="s">
        <v>905</v>
      </c>
      <c r="G483" s="12" t="s">
        <v>266</v>
      </c>
      <c r="H483" s="14">
        <f t="shared" si="121"/>
        <v>5037</v>
      </c>
      <c r="I483" s="14">
        <f t="shared" si="116"/>
        <v>628</v>
      </c>
      <c r="J483" s="12">
        <f>VLOOKUP($B483,'[3]POBLAC SIN ESSALUD CUADRO MANDO'!$G$3:$DY$188,2,0)</f>
        <v>6</v>
      </c>
      <c r="K483" s="12">
        <f>VLOOKUP($B483,'[3]POBLAC SIN ESSALUD CUADRO MANDO'!$G$3:$DY$188,3,0)</f>
        <v>10</v>
      </c>
      <c r="L483" s="12">
        <f>VLOOKUP($B483,'[3]POBLAC SIN ESSALUD CUADRO MANDO'!$G$3:$DY$188,4,0)</f>
        <v>6</v>
      </c>
      <c r="M483" s="12">
        <f>VLOOKUP($B483,'[3]POBLAC SIN ESSALUD CUADRO MANDO'!$G$3:$DY$188,5,0)</f>
        <v>9</v>
      </c>
      <c r="N483" s="12">
        <f>VLOOKUP($B483,'[3]POBLAC SIN ESSALUD CUADRO MANDO'!$G$3:$DY$188,6,0)</f>
        <v>9</v>
      </c>
      <c r="O483" s="12">
        <f>VLOOKUP($B483,'[3]POBLAC SIN ESSALUD CUADRO MANDO'!$G$3:$DY$188,7,0)</f>
        <v>9</v>
      </c>
      <c r="P483" s="12">
        <f>VLOOKUP($B483,'[3]POBLAC SIN ESSALUD CUADRO MANDO'!$G$3:$DY$188,8,0)</f>
        <v>8</v>
      </c>
      <c r="Q483" s="12">
        <f>VLOOKUP($B483,'[3]POBLAC SIN ESSALUD CUADRO MANDO'!$G$3:$DY$188,9,0)</f>
        <v>11</v>
      </c>
      <c r="R483" s="12">
        <f>VLOOKUP($B483,'[3]POBLAC SIN ESSALUD CUADRO MANDO'!$G$3:$DY$188,10,0)</f>
        <v>11</v>
      </c>
      <c r="S483" s="12">
        <f>VLOOKUP($B483,'[3]POBLAC SIN ESSALUD CUADRO MANDO'!$G$3:$DY$188,11,0)</f>
        <v>12</v>
      </c>
      <c r="T483" s="12">
        <f>VLOOKUP($B483,'[3]POBLAC SIN ESSALUD CUADRO MANDO'!$G$3:$DY$188,12,0)</f>
        <v>12</v>
      </c>
      <c r="U483" s="12">
        <f>VLOOKUP($B483,'[3]POBLAC SIN ESSALUD CUADRO MANDO'!$G$3:$DY$188,13,0)</f>
        <v>12</v>
      </c>
      <c r="V483" s="12">
        <f>VLOOKUP($B483,'[3]POBLAC SIN ESSALUD CUADRO MANDO'!$G$3:$DY$188,14,0)</f>
        <v>14</v>
      </c>
      <c r="W483" s="12">
        <f>VLOOKUP($B483,'[3]POBLAC SIN ESSALUD CUADRO MANDO'!$G$3:$DY$188,15,0)</f>
        <v>14</v>
      </c>
      <c r="X483" s="12">
        <f>VLOOKUP($B483,'[3]POBLAC SIN ESSALUD CUADRO MANDO'!$G$3:$DY$188,16,0)</f>
        <v>14</v>
      </c>
      <c r="Y483" s="12">
        <f>VLOOKUP($B483,'[3]POBLAC SIN ESSALUD CUADRO MANDO'!$G$3:$DY$188,17,0)</f>
        <v>15</v>
      </c>
      <c r="Z483" s="12">
        <f>VLOOKUP($B483,'[3]POBLAC SIN ESSALUD CUADRO MANDO'!$G$3:$DY$188,18,0)</f>
        <v>13</v>
      </c>
      <c r="AA483" s="12">
        <f>VLOOKUP($B483,'[3]POBLAC SIN ESSALUD CUADRO MANDO'!$G$3:$DY$188,19,0)</f>
        <v>13</v>
      </c>
      <c r="AB483" s="12">
        <f>VLOOKUP($B483,'[3]POBLAC SIN ESSALUD CUADRO MANDO'!$G$3:$DY$188,20,0)</f>
        <v>13</v>
      </c>
      <c r="AC483" s="12">
        <f>VLOOKUP($B483,'[3]POBLAC SIN ESSALUD CUADRO MANDO'!$G$3:$DY$188,21,0)</f>
        <v>13</v>
      </c>
      <c r="AD483" s="12">
        <f>VLOOKUP($B483,'[3]POBLAC SIN ESSALUD CUADRO MANDO'!$G$3:$DY$188,110,0)</f>
        <v>55</v>
      </c>
      <c r="AE483" s="12">
        <f>VLOOKUP($B483,'[3]POBLAC SIN ESSALUD CUADRO MANDO'!$G$3:$DY$188,111,0)</f>
        <v>41</v>
      </c>
      <c r="AF483" s="12">
        <f>VLOOKUP($B483,'[3]POBLAC SIN ESSALUD CUADRO MANDO'!$G$3:$DY$188,112,0)</f>
        <v>45</v>
      </c>
      <c r="AG483" s="12">
        <f>VLOOKUP($B483,'[3]POBLAC SIN ESSALUD CUADRO MANDO'!$G$3:$DY$188,113,0)</f>
        <v>40</v>
      </c>
      <c r="AH483" s="12">
        <f>VLOOKUP($B483,'[3]POBLAC SIN ESSALUD CUADRO MANDO'!$G$3:$DY$188,114,0)</f>
        <v>39</v>
      </c>
      <c r="AI483" s="12">
        <f>VLOOKUP($B483,'[3]POBLAC SIN ESSALUD CUADRO MANDO'!$G$3:$DY$188,115,0)</f>
        <v>37</v>
      </c>
      <c r="AJ483" s="12">
        <f>VLOOKUP($B483,'[3]POBLAC SIN ESSALUD CUADRO MANDO'!$G$3:$DY$188,116,0)</f>
        <v>37</v>
      </c>
      <c r="AK483" s="12">
        <f>VLOOKUP($B483,'[3]POBLAC SIN ESSALUD CUADRO MANDO'!$G$3:$DY$188,117,0)</f>
        <v>26</v>
      </c>
      <c r="AL483" s="12">
        <f>VLOOKUP($B483,'[3]POBLAC SIN ESSALUD CUADRO MANDO'!$G$3:$DY$188,118,0)</f>
        <v>22</v>
      </c>
      <c r="AM483" s="12">
        <f>VLOOKUP($B483,'[3]POBLAC SIN ESSALUD CUADRO MANDO'!$G$3:$DY$188,119,0)</f>
        <v>19</v>
      </c>
      <c r="AN483" s="12">
        <f>VLOOKUP($B483,'[3]POBLAC SIN ESSALUD CUADRO MANDO'!$G$3:$DY$188,120,0)</f>
        <v>15</v>
      </c>
      <c r="AO483" s="12">
        <f>VLOOKUP($B483,'[3]POBLAC SIN ESSALUD CUADRO MANDO'!$G$3:$DY$188,121,0)</f>
        <v>13</v>
      </c>
      <c r="AP483" s="12">
        <f>VLOOKUP($B483,'[3]POBLAC SIN ESSALUD CUADRO MANDO'!$G$3:$DY$188,122,0)</f>
        <v>15</v>
      </c>
      <c r="AQ483" s="74">
        <f>VLOOKUP($B483,'[4]POB-2019'!$K$6:$BD$190,42,0)</f>
        <v>320</v>
      </c>
      <c r="AR483" s="74">
        <f>VLOOKUP($B483,'[4]POB-2019'!$K$6:$BD$190,43,0)</f>
        <v>34</v>
      </c>
      <c r="AS483" s="74">
        <f>VLOOKUP($B483,'[4]POB-2019'!$K$6:$BD$190,44,0)</f>
        <v>34</v>
      </c>
      <c r="AT483" s="74">
        <f>VLOOKUP($B483,'[4]POB-2019'!$K$6:$BD$190,45,0)</f>
        <v>131</v>
      </c>
      <c r="AU483" s="12">
        <f>VLOOKUP($B483,'[3]POBLAC SIN ESSALUD CUADRO MANDO'!$G$3:$DY$188,123,0)</f>
        <v>6</v>
      </c>
    </row>
    <row r="484" spans="1:47" s="23" customFormat="1" ht="12">
      <c r="A484" s="58">
        <v>483</v>
      </c>
      <c r="B484" s="58">
        <v>7749</v>
      </c>
      <c r="C484" s="59" t="s">
        <v>1130</v>
      </c>
      <c r="D484" s="59" t="s">
        <v>1131</v>
      </c>
      <c r="E484" s="59" t="s">
        <v>902</v>
      </c>
      <c r="F484" s="59" t="s">
        <v>906</v>
      </c>
      <c r="G484" s="12" t="s">
        <v>266</v>
      </c>
      <c r="H484" s="14">
        <f t="shared" si="121"/>
        <v>7749</v>
      </c>
      <c r="I484" s="14">
        <f t="shared" si="116"/>
        <v>643</v>
      </c>
      <c r="J484" s="12">
        <f>VLOOKUP($B484,'[3]POBLAC SIN ESSALUD CUADRO MANDO'!$G$3:$DY$188,2,0)</f>
        <v>11</v>
      </c>
      <c r="K484" s="12">
        <f>VLOOKUP($B484,'[3]POBLAC SIN ESSALUD CUADRO MANDO'!$G$3:$DY$188,3,0)</f>
        <v>15</v>
      </c>
      <c r="L484" s="12">
        <f>VLOOKUP($B484,'[3]POBLAC SIN ESSALUD CUADRO MANDO'!$G$3:$DY$188,4,0)</f>
        <v>9</v>
      </c>
      <c r="M484" s="12">
        <f>VLOOKUP($B484,'[3]POBLAC SIN ESSALUD CUADRO MANDO'!$G$3:$DY$188,5,0)</f>
        <v>9</v>
      </c>
      <c r="N484" s="12">
        <f>VLOOKUP($B484,'[3]POBLAC SIN ESSALUD CUADRO MANDO'!$G$3:$DY$188,6,0)</f>
        <v>8</v>
      </c>
      <c r="O484" s="12">
        <f>VLOOKUP($B484,'[3]POBLAC SIN ESSALUD CUADRO MANDO'!$G$3:$DY$188,7,0)</f>
        <v>9</v>
      </c>
      <c r="P484" s="12">
        <f>VLOOKUP($B484,'[3]POBLAC SIN ESSALUD CUADRO MANDO'!$G$3:$DY$188,8,0)</f>
        <v>8</v>
      </c>
      <c r="Q484" s="12">
        <f>VLOOKUP($B484,'[3]POBLAC SIN ESSALUD CUADRO MANDO'!$G$3:$DY$188,9,0)</f>
        <v>11</v>
      </c>
      <c r="R484" s="12">
        <f>VLOOKUP($B484,'[3]POBLAC SIN ESSALUD CUADRO MANDO'!$G$3:$DY$188,10,0)</f>
        <v>11</v>
      </c>
      <c r="S484" s="12">
        <f>VLOOKUP($B484,'[3]POBLAC SIN ESSALUD CUADRO MANDO'!$G$3:$DY$188,11,0)</f>
        <v>12</v>
      </c>
      <c r="T484" s="12">
        <f>VLOOKUP($B484,'[3]POBLAC SIN ESSALUD CUADRO MANDO'!$G$3:$DY$188,12,0)</f>
        <v>12</v>
      </c>
      <c r="U484" s="12">
        <f>VLOOKUP($B484,'[3]POBLAC SIN ESSALUD CUADRO MANDO'!$G$3:$DY$188,13,0)</f>
        <v>12</v>
      </c>
      <c r="V484" s="12">
        <f>VLOOKUP($B484,'[3]POBLAC SIN ESSALUD CUADRO MANDO'!$G$3:$DY$188,14,0)</f>
        <v>14</v>
      </c>
      <c r="W484" s="12">
        <f>VLOOKUP($B484,'[3]POBLAC SIN ESSALUD CUADRO MANDO'!$G$3:$DY$188,15,0)</f>
        <v>15</v>
      </c>
      <c r="X484" s="12">
        <f>VLOOKUP($B484,'[3]POBLAC SIN ESSALUD CUADRO MANDO'!$G$3:$DY$188,16,0)</f>
        <v>14</v>
      </c>
      <c r="Y484" s="12">
        <f>VLOOKUP($B484,'[3]POBLAC SIN ESSALUD CUADRO MANDO'!$G$3:$DY$188,17,0)</f>
        <v>15</v>
      </c>
      <c r="Z484" s="12">
        <f>VLOOKUP($B484,'[3]POBLAC SIN ESSALUD CUADRO MANDO'!$G$3:$DY$188,18,0)</f>
        <v>13</v>
      </c>
      <c r="AA484" s="12">
        <f>VLOOKUP($B484,'[3]POBLAC SIN ESSALUD CUADRO MANDO'!$G$3:$DY$188,19,0)</f>
        <v>13</v>
      </c>
      <c r="AB484" s="12">
        <f>VLOOKUP($B484,'[3]POBLAC SIN ESSALUD CUADRO MANDO'!$G$3:$DY$188,20,0)</f>
        <v>13</v>
      </c>
      <c r="AC484" s="12">
        <f>VLOOKUP($B484,'[3]POBLAC SIN ESSALUD CUADRO MANDO'!$G$3:$DY$188,21,0)</f>
        <v>13</v>
      </c>
      <c r="AD484" s="12">
        <f>VLOOKUP($B484,'[3]POBLAC SIN ESSALUD CUADRO MANDO'!$G$3:$DY$188,110,0)</f>
        <v>55</v>
      </c>
      <c r="AE484" s="12">
        <f>VLOOKUP($B484,'[3]POBLAC SIN ESSALUD CUADRO MANDO'!$G$3:$DY$188,111,0)</f>
        <v>41</v>
      </c>
      <c r="AF484" s="12">
        <f>VLOOKUP($B484,'[3]POBLAC SIN ESSALUD CUADRO MANDO'!$G$3:$DY$188,112,0)</f>
        <v>45</v>
      </c>
      <c r="AG484" s="12">
        <f>VLOOKUP($B484,'[3]POBLAC SIN ESSALUD CUADRO MANDO'!$G$3:$DY$188,113,0)</f>
        <v>40</v>
      </c>
      <c r="AH484" s="12">
        <f>VLOOKUP($B484,'[3]POBLAC SIN ESSALUD CUADRO MANDO'!$G$3:$DY$188,114,0)</f>
        <v>39</v>
      </c>
      <c r="AI484" s="12">
        <f>VLOOKUP($B484,'[3]POBLAC SIN ESSALUD CUADRO MANDO'!$G$3:$DY$188,115,0)</f>
        <v>38</v>
      </c>
      <c r="AJ484" s="12">
        <f>VLOOKUP($B484,'[3]POBLAC SIN ESSALUD CUADRO MANDO'!$G$3:$DY$188,116,0)</f>
        <v>38</v>
      </c>
      <c r="AK484" s="12">
        <f>VLOOKUP($B484,'[3]POBLAC SIN ESSALUD CUADRO MANDO'!$G$3:$DY$188,117,0)</f>
        <v>26</v>
      </c>
      <c r="AL484" s="12">
        <f>VLOOKUP($B484,'[3]POBLAC SIN ESSALUD CUADRO MANDO'!$G$3:$DY$188,118,0)</f>
        <v>22</v>
      </c>
      <c r="AM484" s="12">
        <f>VLOOKUP($B484,'[3]POBLAC SIN ESSALUD CUADRO MANDO'!$G$3:$DY$188,119,0)</f>
        <v>19</v>
      </c>
      <c r="AN484" s="12">
        <f>VLOOKUP($B484,'[3]POBLAC SIN ESSALUD CUADRO MANDO'!$G$3:$DY$188,120,0)</f>
        <v>15</v>
      </c>
      <c r="AO484" s="12">
        <f>VLOOKUP($B484,'[3]POBLAC SIN ESSALUD CUADRO MANDO'!$G$3:$DY$188,121,0)</f>
        <v>13</v>
      </c>
      <c r="AP484" s="12">
        <f>VLOOKUP($B484,'[3]POBLAC SIN ESSALUD CUADRO MANDO'!$G$3:$DY$188,122,0)</f>
        <v>15</v>
      </c>
      <c r="AQ484" s="74">
        <f>VLOOKUP($B484,'[4]POB-2019'!$K$6:$BD$190,42,0)</f>
        <v>328</v>
      </c>
      <c r="AR484" s="74">
        <f>VLOOKUP($B484,'[4]POB-2019'!$K$6:$BD$190,43,0)</f>
        <v>34</v>
      </c>
      <c r="AS484" s="74">
        <f>VLOOKUP($B484,'[4]POB-2019'!$K$6:$BD$190,44,0)</f>
        <v>34</v>
      </c>
      <c r="AT484" s="74">
        <f>VLOOKUP($B484,'[4]POB-2019'!$K$6:$BD$190,45,0)</f>
        <v>132</v>
      </c>
      <c r="AU484" s="12">
        <f>VLOOKUP($B484,'[3]POBLAC SIN ESSALUD CUADRO MANDO'!$G$3:$DY$188,123,0)</f>
        <v>11</v>
      </c>
    </row>
    <row r="485" spans="1:47" s="23" customFormat="1" ht="12">
      <c r="A485" s="58">
        <v>484</v>
      </c>
      <c r="B485" s="58">
        <v>6866</v>
      </c>
      <c r="C485" s="59" t="s">
        <v>1130</v>
      </c>
      <c r="D485" s="59" t="s">
        <v>1131</v>
      </c>
      <c r="E485" s="59" t="s">
        <v>902</v>
      </c>
      <c r="F485" s="59" t="s">
        <v>1128</v>
      </c>
      <c r="G485" s="12" t="s">
        <v>266</v>
      </c>
      <c r="H485" s="14">
        <f t="shared" si="121"/>
        <v>6866</v>
      </c>
      <c r="I485" s="14">
        <f t="shared" si="116"/>
        <v>305</v>
      </c>
      <c r="J485" s="12">
        <f>VLOOKUP($B485,'[3]POBLAC SIN ESSALUD CUADRO MANDO'!$G$3:$DY$188,2,0)</f>
        <v>4</v>
      </c>
      <c r="K485" s="12">
        <f>VLOOKUP($B485,'[3]POBLAC SIN ESSALUD CUADRO MANDO'!$G$3:$DY$188,3,0)</f>
        <v>3</v>
      </c>
      <c r="L485" s="12">
        <f>VLOOKUP($B485,'[3]POBLAC SIN ESSALUD CUADRO MANDO'!$G$3:$DY$188,4,0)</f>
        <v>2</v>
      </c>
      <c r="M485" s="12">
        <f>VLOOKUP($B485,'[3]POBLAC SIN ESSALUD CUADRO MANDO'!$G$3:$DY$188,5,0)</f>
        <v>4</v>
      </c>
      <c r="N485" s="12">
        <f>VLOOKUP($B485,'[3]POBLAC SIN ESSALUD CUADRO MANDO'!$G$3:$DY$188,6,0)</f>
        <v>6</v>
      </c>
      <c r="O485" s="12">
        <f>VLOOKUP($B485,'[3]POBLAC SIN ESSALUD CUADRO MANDO'!$G$3:$DY$188,7,0)</f>
        <v>4</v>
      </c>
      <c r="P485" s="12">
        <f>VLOOKUP($B485,'[3]POBLAC SIN ESSALUD CUADRO MANDO'!$G$3:$DY$188,8,0)</f>
        <v>4</v>
      </c>
      <c r="Q485" s="12">
        <f>VLOOKUP($B485,'[3]POBLAC SIN ESSALUD CUADRO MANDO'!$G$3:$DY$188,9,0)</f>
        <v>6</v>
      </c>
      <c r="R485" s="12">
        <f>VLOOKUP($B485,'[3]POBLAC SIN ESSALUD CUADRO MANDO'!$G$3:$DY$188,10,0)</f>
        <v>5</v>
      </c>
      <c r="S485" s="12">
        <f>VLOOKUP($B485,'[3]POBLAC SIN ESSALUD CUADRO MANDO'!$G$3:$DY$188,11,0)</f>
        <v>6</v>
      </c>
      <c r="T485" s="12">
        <f>VLOOKUP($B485,'[3]POBLAC SIN ESSALUD CUADRO MANDO'!$G$3:$DY$188,12,0)</f>
        <v>6</v>
      </c>
      <c r="U485" s="12">
        <f>VLOOKUP($B485,'[3]POBLAC SIN ESSALUD CUADRO MANDO'!$G$3:$DY$188,13,0)</f>
        <v>6</v>
      </c>
      <c r="V485" s="12">
        <f>VLOOKUP($B485,'[3]POBLAC SIN ESSALUD CUADRO MANDO'!$G$3:$DY$188,14,0)</f>
        <v>7</v>
      </c>
      <c r="W485" s="12">
        <f>VLOOKUP($B485,'[3]POBLAC SIN ESSALUD CUADRO MANDO'!$G$3:$DY$188,15,0)</f>
        <v>7</v>
      </c>
      <c r="X485" s="12">
        <f>VLOOKUP($B485,'[3]POBLAC SIN ESSALUD CUADRO MANDO'!$G$3:$DY$188,16,0)</f>
        <v>7</v>
      </c>
      <c r="Y485" s="12">
        <f>VLOOKUP($B485,'[3]POBLAC SIN ESSALUD CUADRO MANDO'!$G$3:$DY$188,17,0)</f>
        <v>7</v>
      </c>
      <c r="Z485" s="12">
        <f>VLOOKUP($B485,'[3]POBLAC SIN ESSALUD CUADRO MANDO'!$G$3:$DY$188,18,0)</f>
        <v>6</v>
      </c>
      <c r="AA485" s="12">
        <f>VLOOKUP($B485,'[3]POBLAC SIN ESSALUD CUADRO MANDO'!$G$3:$DY$188,19,0)</f>
        <v>6</v>
      </c>
      <c r="AB485" s="12">
        <f>VLOOKUP($B485,'[3]POBLAC SIN ESSALUD CUADRO MANDO'!$G$3:$DY$188,20,0)</f>
        <v>6</v>
      </c>
      <c r="AC485" s="12">
        <f>VLOOKUP($B485,'[3]POBLAC SIN ESSALUD CUADRO MANDO'!$G$3:$DY$188,21,0)</f>
        <v>6</v>
      </c>
      <c r="AD485" s="12">
        <f>VLOOKUP($B485,'[3]POBLAC SIN ESSALUD CUADRO MANDO'!$G$3:$DY$188,110,0)</f>
        <v>27</v>
      </c>
      <c r="AE485" s="12">
        <f>VLOOKUP($B485,'[3]POBLAC SIN ESSALUD CUADRO MANDO'!$G$3:$DY$188,111,0)</f>
        <v>21</v>
      </c>
      <c r="AF485" s="12">
        <f>VLOOKUP($B485,'[3]POBLAC SIN ESSALUD CUADRO MANDO'!$G$3:$DY$188,112,0)</f>
        <v>22</v>
      </c>
      <c r="AG485" s="12">
        <f>VLOOKUP($B485,'[3]POBLAC SIN ESSALUD CUADRO MANDO'!$G$3:$DY$188,113,0)</f>
        <v>18</v>
      </c>
      <c r="AH485" s="12">
        <f>VLOOKUP($B485,'[3]POBLAC SIN ESSALUD CUADRO MANDO'!$G$3:$DY$188,114,0)</f>
        <v>19</v>
      </c>
      <c r="AI485" s="12">
        <f>VLOOKUP($B485,'[3]POBLAC SIN ESSALUD CUADRO MANDO'!$G$3:$DY$188,115,0)</f>
        <v>18</v>
      </c>
      <c r="AJ485" s="12">
        <f>VLOOKUP($B485,'[3]POBLAC SIN ESSALUD CUADRO MANDO'!$G$3:$DY$188,116,0)</f>
        <v>18</v>
      </c>
      <c r="AK485" s="12">
        <f>VLOOKUP($B485,'[3]POBLAC SIN ESSALUD CUADRO MANDO'!$G$3:$DY$188,117,0)</f>
        <v>12</v>
      </c>
      <c r="AL485" s="12">
        <f>VLOOKUP($B485,'[3]POBLAC SIN ESSALUD CUADRO MANDO'!$G$3:$DY$188,118,0)</f>
        <v>12</v>
      </c>
      <c r="AM485" s="12">
        <f>VLOOKUP($B485,'[3]POBLAC SIN ESSALUD CUADRO MANDO'!$G$3:$DY$188,119,0)</f>
        <v>9</v>
      </c>
      <c r="AN485" s="12">
        <f>VLOOKUP($B485,'[3]POBLAC SIN ESSALUD CUADRO MANDO'!$G$3:$DY$188,120,0)</f>
        <v>8</v>
      </c>
      <c r="AO485" s="12">
        <f>VLOOKUP($B485,'[3]POBLAC SIN ESSALUD CUADRO MANDO'!$G$3:$DY$188,121,0)</f>
        <v>5</v>
      </c>
      <c r="AP485" s="12">
        <f>VLOOKUP($B485,'[3]POBLAC SIN ESSALUD CUADRO MANDO'!$G$3:$DY$188,122,0)</f>
        <v>8</v>
      </c>
      <c r="AQ485" s="74">
        <f>VLOOKUP($B485,'[4]POB-2019'!$K$6:$BD$190,42,0)</f>
        <v>156</v>
      </c>
      <c r="AR485" s="74">
        <f>VLOOKUP($B485,'[4]POB-2019'!$K$6:$BD$190,43,0)</f>
        <v>17</v>
      </c>
      <c r="AS485" s="74">
        <f>VLOOKUP($B485,'[4]POB-2019'!$K$6:$BD$190,44,0)</f>
        <v>16</v>
      </c>
      <c r="AT485" s="74">
        <f>VLOOKUP($B485,'[4]POB-2019'!$K$6:$BD$190,45,0)</f>
        <v>64</v>
      </c>
      <c r="AU485" s="12">
        <f>VLOOKUP($B485,'[3]POBLAC SIN ESSALUD CUADRO MANDO'!$G$3:$DY$188,123,0)</f>
        <v>4</v>
      </c>
    </row>
    <row r="486" spans="1:47" s="23" customFormat="1" ht="12">
      <c r="A486" s="58">
        <v>485</v>
      </c>
      <c r="B486" s="58">
        <v>11262</v>
      </c>
      <c r="C486" s="59" t="s">
        <v>1130</v>
      </c>
      <c r="D486" s="59" t="s">
        <v>1131</v>
      </c>
      <c r="E486" s="59" t="s">
        <v>902</v>
      </c>
      <c r="F486" s="59" t="s">
        <v>1129</v>
      </c>
      <c r="G486" s="12" t="s">
        <v>266</v>
      </c>
      <c r="H486" s="14">
        <f t="shared" si="121"/>
        <v>11262</v>
      </c>
      <c r="I486" s="14">
        <f t="shared" si="116"/>
        <v>245</v>
      </c>
      <c r="J486" s="12">
        <f>VLOOKUP($B486,'[3]POBLAC SIN ESSALUD CUADRO MANDO'!$G$3:$DY$188,2,0)</f>
        <v>2</v>
      </c>
      <c r="K486" s="12">
        <f>VLOOKUP($B486,'[3]POBLAC SIN ESSALUD CUADRO MANDO'!$G$3:$DY$188,3,0)</f>
        <v>3</v>
      </c>
      <c r="L486" s="12">
        <f>VLOOKUP($B486,'[3]POBLAC SIN ESSALUD CUADRO MANDO'!$G$3:$DY$188,4,0)</f>
        <v>3</v>
      </c>
      <c r="M486" s="12">
        <f>VLOOKUP($B486,'[3]POBLAC SIN ESSALUD CUADRO MANDO'!$G$3:$DY$188,5,0)</f>
        <v>3</v>
      </c>
      <c r="N486" s="12">
        <f>VLOOKUP($B486,'[3]POBLAC SIN ESSALUD CUADRO MANDO'!$G$3:$DY$188,6,0)</f>
        <v>4</v>
      </c>
      <c r="O486" s="12">
        <f>VLOOKUP($B486,'[3]POBLAC SIN ESSALUD CUADRO MANDO'!$G$3:$DY$188,7,0)</f>
        <v>4</v>
      </c>
      <c r="P486" s="12">
        <f>VLOOKUP($B486,'[3]POBLAC SIN ESSALUD CUADRO MANDO'!$G$3:$DY$188,8,0)</f>
        <v>3</v>
      </c>
      <c r="Q486" s="12">
        <f>VLOOKUP($B486,'[3]POBLAC SIN ESSALUD CUADRO MANDO'!$G$3:$DY$188,9,0)</f>
        <v>4</v>
      </c>
      <c r="R486" s="12">
        <f>VLOOKUP($B486,'[3]POBLAC SIN ESSALUD CUADRO MANDO'!$G$3:$DY$188,10,0)</f>
        <v>4</v>
      </c>
      <c r="S486" s="12">
        <f>VLOOKUP($B486,'[3]POBLAC SIN ESSALUD CUADRO MANDO'!$G$3:$DY$188,11,0)</f>
        <v>5</v>
      </c>
      <c r="T486" s="12">
        <f>VLOOKUP($B486,'[3]POBLAC SIN ESSALUD CUADRO MANDO'!$G$3:$DY$188,12,0)</f>
        <v>5</v>
      </c>
      <c r="U486" s="12">
        <f>VLOOKUP($B486,'[3]POBLAC SIN ESSALUD CUADRO MANDO'!$G$3:$DY$188,13,0)</f>
        <v>5</v>
      </c>
      <c r="V486" s="12">
        <f>VLOOKUP($B486,'[3]POBLAC SIN ESSALUD CUADRO MANDO'!$G$3:$DY$188,14,0)</f>
        <v>5</v>
      </c>
      <c r="W486" s="12">
        <f>VLOOKUP($B486,'[3]POBLAC SIN ESSALUD CUADRO MANDO'!$G$3:$DY$188,15,0)</f>
        <v>6</v>
      </c>
      <c r="X486" s="12">
        <f>VLOOKUP($B486,'[3]POBLAC SIN ESSALUD CUADRO MANDO'!$G$3:$DY$188,16,0)</f>
        <v>5</v>
      </c>
      <c r="Y486" s="12">
        <f>VLOOKUP($B486,'[3]POBLAC SIN ESSALUD CUADRO MANDO'!$G$3:$DY$188,17,0)</f>
        <v>6</v>
      </c>
      <c r="Z486" s="12">
        <f>VLOOKUP($B486,'[3]POBLAC SIN ESSALUD CUADRO MANDO'!$G$3:$DY$188,18,0)</f>
        <v>5</v>
      </c>
      <c r="AA486" s="12">
        <f>VLOOKUP($B486,'[3]POBLAC SIN ESSALUD CUADRO MANDO'!$G$3:$DY$188,19,0)</f>
        <v>5</v>
      </c>
      <c r="AB486" s="12">
        <f>VLOOKUP($B486,'[3]POBLAC SIN ESSALUD CUADRO MANDO'!$G$3:$DY$188,20,0)</f>
        <v>5</v>
      </c>
      <c r="AC486" s="12">
        <f>VLOOKUP($B486,'[3]POBLAC SIN ESSALUD CUADRO MANDO'!$G$3:$DY$188,21,0)</f>
        <v>5</v>
      </c>
      <c r="AD486" s="12">
        <f>VLOOKUP($B486,'[3]POBLAC SIN ESSALUD CUADRO MANDO'!$G$3:$DY$188,110,0)</f>
        <v>22</v>
      </c>
      <c r="AE486" s="12">
        <f>VLOOKUP($B486,'[3]POBLAC SIN ESSALUD CUADRO MANDO'!$G$3:$DY$188,111,0)</f>
        <v>17</v>
      </c>
      <c r="AF486" s="12">
        <f>VLOOKUP($B486,'[3]POBLAC SIN ESSALUD CUADRO MANDO'!$G$3:$DY$188,112,0)</f>
        <v>17</v>
      </c>
      <c r="AG486" s="12">
        <f>VLOOKUP($B486,'[3]POBLAC SIN ESSALUD CUADRO MANDO'!$G$3:$DY$188,113,0)</f>
        <v>15</v>
      </c>
      <c r="AH486" s="12">
        <f>VLOOKUP($B486,'[3]POBLAC SIN ESSALUD CUADRO MANDO'!$G$3:$DY$188,114,0)</f>
        <v>15</v>
      </c>
      <c r="AI486" s="12">
        <f>VLOOKUP($B486,'[3]POBLAC SIN ESSALUD CUADRO MANDO'!$G$3:$DY$188,115,0)</f>
        <v>15</v>
      </c>
      <c r="AJ486" s="12">
        <f>VLOOKUP($B486,'[3]POBLAC SIN ESSALUD CUADRO MANDO'!$G$3:$DY$188,116,0)</f>
        <v>14</v>
      </c>
      <c r="AK486" s="12">
        <f>VLOOKUP($B486,'[3]POBLAC SIN ESSALUD CUADRO MANDO'!$G$3:$DY$188,117,0)</f>
        <v>11</v>
      </c>
      <c r="AL486" s="12">
        <f>VLOOKUP($B486,'[3]POBLAC SIN ESSALUD CUADRO MANDO'!$G$3:$DY$188,118,0)</f>
        <v>9</v>
      </c>
      <c r="AM486" s="12">
        <f>VLOOKUP($B486,'[3]POBLAC SIN ESSALUD CUADRO MANDO'!$G$3:$DY$188,119,0)</f>
        <v>7</v>
      </c>
      <c r="AN486" s="12">
        <f>VLOOKUP($B486,'[3]POBLAC SIN ESSALUD CUADRO MANDO'!$G$3:$DY$188,120,0)</f>
        <v>5</v>
      </c>
      <c r="AO486" s="12">
        <f>VLOOKUP($B486,'[3]POBLAC SIN ESSALUD CUADRO MANDO'!$G$3:$DY$188,121,0)</f>
        <v>5</v>
      </c>
      <c r="AP486" s="12">
        <f>VLOOKUP($B486,'[3]POBLAC SIN ESSALUD CUADRO MANDO'!$G$3:$DY$188,122,0)</f>
        <v>6</v>
      </c>
      <c r="AQ486" s="74">
        <f>VLOOKUP($B486,'[4]POB-2019'!$K$6:$BD$190,42,0)</f>
        <v>125</v>
      </c>
      <c r="AR486" s="74">
        <f>VLOOKUP($B486,'[4]POB-2019'!$K$6:$BD$190,43,0)</f>
        <v>13</v>
      </c>
      <c r="AS486" s="74">
        <f>VLOOKUP($B486,'[4]POB-2019'!$K$6:$BD$190,44,0)</f>
        <v>13</v>
      </c>
      <c r="AT486" s="74">
        <f>VLOOKUP($B486,'[4]POB-2019'!$K$6:$BD$190,45,0)</f>
        <v>52</v>
      </c>
      <c r="AU486" s="12">
        <f>VLOOKUP($B486,'[3]POBLAC SIN ESSALUD CUADRO MANDO'!$G$3:$DY$188,123,0)</f>
        <v>2</v>
      </c>
    </row>
    <row r="487" spans="1:47" s="23" customFormat="1" ht="12">
      <c r="A487" s="58">
        <v>486</v>
      </c>
      <c r="B487" s="58">
        <v>5043</v>
      </c>
      <c r="C487" s="59" t="s">
        <v>1130</v>
      </c>
      <c r="D487" s="59" t="s">
        <v>1131</v>
      </c>
      <c r="E487" s="59" t="s">
        <v>902</v>
      </c>
      <c r="F487" s="59" t="s">
        <v>909</v>
      </c>
      <c r="G487" s="12" t="s">
        <v>266</v>
      </c>
      <c r="H487" s="14">
        <f t="shared" si="121"/>
        <v>5043</v>
      </c>
      <c r="I487" s="14">
        <f t="shared" si="116"/>
        <v>325</v>
      </c>
      <c r="J487" s="12">
        <f>VLOOKUP($B487,'[3]POBLAC SIN ESSALUD CUADRO MANDO'!$G$3:$DY$188,2,0)</f>
        <v>5</v>
      </c>
      <c r="K487" s="12">
        <f>VLOOKUP($B487,'[3]POBLAC SIN ESSALUD CUADRO MANDO'!$G$3:$DY$188,3,0)</f>
        <v>7</v>
      </c>
      <c r="L487" s="12">
        <f>VLOOKUP($B487,'[3]POBLAC SIN ESSALUD CUADRO MANDO'!$G$3:$DY$188,4,0)</f>
        <v>8</v>
      </c>
      <c r="M487" s="12">
        <f>VLOOKUP($B487,'[3]POBLAC SIN ESSALUD CUADRO MANDO'!$G$3:$DY$188,5,0)</f>
        <v>4</v>
      </c>
      <c r="N487" s="12">
        <f>VLOOKUP($B487,'[3]POBLAC SIN ESSALUD CUADRO MANDO'!$G$3:$DY$188,6,0)</f>
        <v>4</v>
      </c>
      <c r="O487" s="12">
        <f>VLOOKUP($B487,'[3]POBLAC SIN ESSALUD CUADRO MANDO'!$G$3:$DY$188,7,0)</f>
        <v>5</v>
      </c>
      <c r="P487" s="12">
        <f>VLOOKUP($B487,'[3]POBLAC SIN ESSALUD CUADRO MANDO'!$G$3:$DY$188,8,0)</f>
        <v>4</v>
      </c>
      <c r="Q487" s="12">
        <f>VLOOKUP($B487,'[3]POBLAC SIN ESSALUD CUADRO MANDO'!$G$3:$DY$188,9,0)</f>
        <v>6</v>
      </c>
      <c r="R487" s="12">
        <f>VLOOKUP($B487,'[3]POBLAC SIN ESSALUD CUADRO MANDO'!$G$3:$DY$188,10,0)</f>
        <v>6</v>
      </c>
      <c r="S487" s="12">
        <f>VLOOKUP($B487,'[3]POBLAC SIN ESSALUD CUADRO MANDO'!$G$3:$DY$188,11,0)</f>
        <v>6</v>
      </c>
      <c r="T487" s="12">
        <f>VLOOKUP($B487,'[3]POBLAC SIN ESSALUD CUADRO MANDO'!$G$3:$DY$188,12,0)</f>
        <v>6</v>
      </c>
      <c r="U487" s="12">
        <f>VLOOKUP($B487,'[3]POBLAC SIN ESSALUD CUADRO MANDO'!$G$3:$DY$188,13,0)</f>
        <v>6</v>
      </c>
      <c r="V487" s="12">
        <f>VLOOKUP($B487,'[3]POBLAC SIN ESSALUD CUADRO MANDO'!$G$3:$DY$188,14,0)</f>
        <v>7</v>
      </c>
      <c r="W487" s="12">
        <f>VLOOKUP($B487,'[3]POBLAC SIN ESSALUD CUADRO MANDO'!$G$3:$DY$188,15,0)</f>
        <v>7</v>
      </c>
      <c r="X487" s="12">
        <f>VLOOKUP($B487,'[3]POBLAC SIN ESSALUD CUADRO MANDO'!$G$3:$DY$188,16,0)</f>
        <v>7</v>
      </c>
      <c r="Y487" s="12">
        <f>VLOOKUP($B487,'[3]POBLAC SIN ESSALUD CUADRO MANDO'!$G$3:$DY$188,17,0)</f>
        <v>7</v>
      </c>
      <c r="Z487" s="12">
        <f>VLOOKUP($B487,'[3]POBLAC SIN ESSALUD CUADRO MANDO'!$G$3:$DY$188,18,0)</f>
        <v>6</v>
      </c>
      <c r="AA487" s="12">
        <f>VLOOKUP($B487,'[3]POBLAC SIN ESSALUD CUADRO MANDO'!$G$3:$DY$188,19,0)</f>
        <v>7</v>
      </c>
      <c r="AB487" s="12">
        <f>VLOOKUP($B487,'[3]POBLAC SIN ESSALUD CUADRO MANDO'!$G$3:$DY$188,20,0)</f>
        <v>6</v>
      </c>
      <c r="AC487" s="12">
        <f>VLOOKUP($B487,'[3]POBLAC SIN ESSALUD CUADRO MANDO'!$G$3:$DY$188,21,0)</f>
        <v>6</v>
      </c>
      <c r="AD487" s="12">
        <f>VLOOKUP($B487,'[3]POBLAC SIN ESSALUD CUADRO MANDO'!$G$3:$DY$188,110,0)</f>
        <v>28</v>
      </c>
      <c r="AE487" s="12">
        <f>VLOOKUP($B487,'[3]POBLAC SIN ESSALUD CUADRO MANDO'!$G$3:$DY$188,111,0)</f>
        <v>22</v>
      </c>
      <c r="AF487" s="12">
        <f>VLOOKUP($B487,'[3]POBLAC SIN ESSALUD CUADRO MANDO'!$G$3:$DY$188,112,0)</f>
        <v>22</v>
      </c>
      <c r="AG487" s="12">
        <f>VLOOKUP($B487,'[3]POBLAC SIN ESSALUD CUADRO MANDO'!$G$3:$DY$188,113,0)</f>
        <v>20</v>
      </c>
      <c r="AH487" s="12">
        <f>VLOOKUP($B487,'[3]POBLAC SIN ESSALUD CUADRO MANDO'!$G$3:$DY$188,114,0)</f>
        <v>19</v>
      </c>
      <c r="AI487" s="12">
        <f>VLOOKUP($B487,'[3]POBLAC SIN ESSALUD CUADRO MANDO'!$G$3:$DY$188,115,0)</f>
        <v>20</v>
      </c>
      <c r="AJ487" s="12">
        <f>VLOOKUP($B487,'[3]POBLAC SIN ESSALUD CUADRO MANDO'!$G$3:$DY$188,116,0)</f>
        <v>18</v>
      </c>
      <c r="AK487" s="12">
        <f>VLOOKUP($B487,'[3]POBLAC SIN ESSALUD CUADRO MANDO'!$G$3:$DY$188,117,0)</f>
        <v>14</v>
      </c>
      <c r="AL487" s="12">
        <f>VLOOKUP($B487,'[3]POBLAC SIN ESSALUD CUADRO MANDO'!$G$3:$DY$188,118,0)</f>
        <v>12</v>
      </c>
      <c r="AM487" s="12">
        <f>VLOOKUP($B487,'[3]POBLAC SIN ESSALUD CUADRO MANDO'!$G$3:$DY$188,119,0)</f>
        <v>9</v>
      </c>
      <c r="AN487" s="12">
        <f>VLOOKUP($B487,'[3]POBLAC SIN ESSALUD CUADRO MANDO'!$G$3:$DY$188,120,0)</f>
        <v>8</v>
      </c>
      <c r="AO487" s="12">
        <f>VLOOKUP($B487,'[3]POBLAC SIN ESSALUD CUADRO MANDO'!$G$3:$DY$188,121,0)</f>
        <v>5</v>
      </c>
      <c r="AP487" s="12">
        <f>VLOOKUP($B487,'[3]POBLAC SIN ESSALUD CUADRO MANDO'!$G$3:$DY$188,122,0)</f>
        <v>8</v>
      </c>
      <c r="AQ487" s="74">
        <f>VLOOKUP($B487,'[4]POB-2019'!$K$6:$BD$190,42,0)</f>
        <v>166</v>
      </c>
      <c r="AR487" s="74">
        <f>VLOOKUP($B487,'[4]POB-2019'!$K$6:$BD$190,43,0)</f>
        <v>17</v>
      </c>
      <c r="AS487" s="74">
        <f>VLOOKUP($B487,'[4]POB-2019'!$K$6:$BD$190,44,0)</f>
        <v>16</v>
      </c>
      <c r="AT487" s="74">
        <f>VLOOKUP($B487,'[4]POB-2019'!$K$6:$BD$190,45,0)</f>
        <v>67</v>
      </c>
      <c r="AU487" s="12">
        <f>VLOOKUP($B487,'[3]POBLAC SIN ESSALUD CUADRO MANDO'!$G$3:$DY$188,123,0)</f>
        <v>5</v>
      </c>
    </row>
    <row r="488" spans="1:47" s="23" customFormat="1" ht="12">
      <c r="A488" s="58">
        <v>487</v>
      </c>
      <c r="B488" s="58">
        <v>11063</v>
      </c>
      <c r="C488" s="59" t="s">
        <v>1130</v>
      </c>
      <c r="D488" s="59" t="s">
        <v>1131</v>
      </c>
      <c r="E488" s="59" t="s">
        <v>902</v>
      </c>
      <c r="F488" s="59" t="s">
        <v>910</v>
      </c>
      <c r="G488" s="12" t="s">
        <v>266</v>
      </c>
      <c r="H488" s="14">
        <f t="shared" si="121"/>
        <v>11063</v>
      </c>
      <c r="I488" s="14">
        <f t="shared" si="116"/>
        <v>197</v>
      </c>
      <c r="J488" s="12">
        <f>VLOOKUP($B488,'[3]POBLAC SIN ESSALUD CUADRO MANDO'!$G$3:$DY$188,2,0)</f>
        <v>2</v>
      </c>
      <c r="K488" s="12">
        <f>VLOOKUP($B488,'[3]POBLAC SIN ESSALUD CUADRO MANDO'!$G$3:$DY$188,3,0)</f>
        <v>2</v>
      </c>
      <c r="L488" s="12">
        <f>VLOOKUP($B488,'[3]POBLAC SIN ESSALUD CUADRO MANDO'!$G$3:$DY$188,4,0)</f>
        <v>2</v>
      </c>
      <c r="M488" s="12">
        <f>VLOOKUP($B488,'[3]POBLAC SIN ESSALUD CUADRO MANDO'!$G$3:$DY$188,5,0)</f>
        <v>3</v>
      </c>
      <c r="N488" s="12">
        <f>VLOOKUP($B488,'[3]POBLAC SIN ESSALUD CUADRO MANDO'!$G$3:$DY$188,6,0)</f>
        <v>2</v>
      </c>
      <c r="O488" s="12">
        <f>VLOOKUP($B488,'[3]POBLAC SIN ESSALUD CUADRO MANDO'!$G$3:$DY$188,7,0)</f>
        <v>3</v>
      </c>
      <c r="P488" s="12">
        <f>VLOOKUP($B488,'[3]POBLAC SIN ESSALUD CUADRO MANDO'!$G$3:$DY$188,8,0)</f>
        <v>3</v>
      </c>
      <c r="Q488" s="12">
        <f>VLOOKUP($B488,'[3]POBLAC SIN ESSALUD CUADRO MANDO'!$G$3:$DY$188,9,0)</f>
        <v>4</v>
      </c>
      <c r="R488" s="12">
        <f>VLOOKUP($B488,'[3]POBLAC SIN ESSALUD CUADRO MANDO'!$G$3:$DY$188,10,0)</f>
        <v>4</v>
      </c>
      <c r="S488" s="12">
        <f>VLOOKUP($B488,'[3]POBLAC SIN ESSALUD CUADRO MANDO'!$G$3:$DY$188,11,0)</f>
        <v>4</v>
      </c>
      <c r="T488" s="12">
        <f>VLOOKUP($B488,'[3]POBLAC SIN ESSALUD CUADRO MANDO'!$G$3:$DY$188,12,0)</f>
        <v>4</v>
      </c>
      <c r="U488" s="12">
        <f>VLOOKUP($B488,'[3]POBLAC SIN ESSALUD CUADRO MANDO'!$G$3:$DY$188,13,0)</f>
        <v>4</v>
      </c>
      <c r="V488" s="12">
        <f>VLOOKUP($B488,'[3]POBLAC SIN ESSALUD CUADRO MANDO'!$G$3:$DY$188,14,0)</f>
        <v>4</v>
      </c>
      <c r="W488" s="12">
        <f>VLOOKUP($B488,'[3]POBLAC SIN ESSALUD CUADRO MANDO'!$G$3:$DY$188,15,0)</f>
        <v>5</v>
      </c>
      <c r="X488" s="12">
        <f>VLOOKUP($B488,'[3]POBLAC SIN ESSALUD CUADRO MANDO'!$G$3:$DY$188,16,0)</f>
        <v>4</v>
      </c>
      <c r="Y488" s="12">
        <f>VLOOKUP($B488,'[3]POBLAC SIN ESSALUD CUADRO MANDO'!$G$3:$DY$188,17,0)</f>
        <v>5</v>
      </c>
      <c r="Z488" s="12">
        <f>VLOOKUP($B488,'[3]POBLAC SIN ESSALUD CUADRO MANDO'!$G$3:$DY$188,18,0)</f>
        <v>4</v>
      </c>
      <c r="AA488" s="12">
        <f>VLOOKUP($B488,'[3]POBLAC SIN ESSALUD CUADRO MANDO'!$G$3:$DY$188,19,0)</f>
        <v>4</v>
      </c>
      <c r="AB488" s="12">
        <f>VLOOKUP($B488,'[3]POBLAC SIN ESSALUD CUADRO MANDO'!$G$3:$DY$188,20,0)</f>
        <v>4</v>
      </c>
      <c r="AC488" s="12">
        <f>VLOOKUP($B488,'[3]POBLAC SIN ESSALUD CUADRO MANDO'!$G$3:$DY$188,21,0)</f>
        <v>4</v>
      </c>
      <c r="AD488" s="12">
        <f>VLOOKUP($B488,'[3]POBLAC SIN ESSALUD CUADRO MANDO'!$G$3:$DY$188,110,0)</f>
        <v>17</v>
      </c>
      <c r="AE488" s="12">
        <f>VLOOKUP($B488,'[3]POBLAC SIN ESSALUD CUADRO MANDO'!$G$3:$DY$188,111,0)</f>
        <v>13</v>
      </c>
      <c r="AF488" s="12">
        <f>VLOOKUP($B488,'[3]POBLAC SIN ESSALUD CUADRO MANDO'!$G$3:$DY$188,112,0)</f>
        <v>14</v>
      </c>
      <c r="AG488" s="12">
        <f>VLOOKUP($B488,'[3]POBLAC SIN ESSALUD CUADRO MANDO'!$G$3:$DY$188,113,0)</f>
        <v>13</v>
      </c>
      <c r="AH488" s="12">
        <f>VLOOKUP($B488,'[3]POBLAC SIN ESSALUD CUADRO MANDO'!$G$3:$DY$188,114,0)</f>
        <v>13</v>
      </c>
      <c r="AI488" s="12">
        <f>VLOOKUP($B488,'[3]POBLAC SIN ESSALUD CUADRO MANDO'!$G$3:$DY$188,115,0)</f>
        <v>11</v>
      </c>
      <c r="AJ488" s="12">
        <f>VLOOKUP($B488,'[3]POBLAC SIN ESSALUD CUADRO MANDO'!$G$3:$DY$188,116,0)</f>
        <v>12</v>
      </c>
      <c r="AK488" s="12">
        <f>VLOOKUP($B488,'[3]POBLAC SIN ESSALUD CUADRO MANDO'!$G$3:$DY$188,117,0)</f>
        <v>9</v>
      </c>
      <c r="AL488" s="12">
        <f>VLOOKUP($B488,'[3]POBLAC SIN ESSALUD CUADRO MANDO'!$G$3:$DY$188,118,0)</f>
        <v>7</v>
      </c>
      <c r="AM488" s="12">
        <f>VLOOKUP($B488,'[3]POBLAC SIN ESSALUD CUADRO MANDO'!$G$3:$DY$188,119,0)</f>
        <v>5</v>
      </c>
      <c r="AN488" s="12">
        <f>VLOOKUP($B488,'[3]POBLAC SIN ESSALUD CUADRO MANDO'!$G$3:$DY$188,120,0)</f>
        <v>5</v>
      </c>
      <c r="AO488" s="12">
        <f>VLOOKUP($B488,'[3]POBLAC SIN ESSALUD CUADRO MANDO'!$G$3:$DY$188,121,0)</f>
        <v>5</v>
      </c>
      <c r="AP488" s="12">
        <f>VLOOKUP($B488,'[3]POBLAC SIN ESSALUD CUADRO MANDO'!$G$3:$DY$188,122,0)</f>
        <v>2</v>
      </c>
      <c r="AQ488" s="74">
        <f>VLOOKUP($B488,'[4]POB-2019'!$K$6:$BD$190,42,0)</f>
        <v>100</v>
      </c>
      <c r="AR488" s="74">
        <f>VLOOKUP($B488,'[4]POB-2019'!$K$6:$BD$190,43,0)</f>
        <v>11</v>
      </c>
      <c r="AS488" s="74">
        <f>VLOOKUP($B488,'[4]POB-2019'!$K$6:$BD$190,44,0)</f>
        <v>11</v>
      </c>
      <c r="AT488" s="74">
        <f>VLOOKUP($B488,'[4]POB-2019'!$K$6:$BD$190,45,0)</f>
        <v>41</v>
      </c>
      <c r="AU488" s="12">
        <f>VLOOKUP($B488,'[3]POBLAC SIN ESSALUD CUADRO MANDO'!$G$3:$DY$188,123,0)</f>
        <v>2</v>
      </c>
    </row>
    <row r="489" spans="1:47" s="23" customFormat="1" ht="12">
      <c r="A489" s="58">
        <v>488</v>
      </c>
      <c r="B489" s="58">
        <v>6937</v>
      </c>
      <c r="C489" s="59" t="s">
        <v>1130</v>
      </c>
      <c r="D489" s="59" t="s">
        <v>1131</v>
      </c>
      <c r="E489" s="59" t="s">
        <v>902</v>
      </c>
      <c r="F489" s="59" t="s">
        <v>1119</v>
      </c>
      <c r="G489" s="12" t="s">
        <v>266</v>
      </c>
      <c r="H489" s="14">
        <f t="shared" si="121"/>
        <v>6937</v>
      </c>
      <c r="I489" s="14">
        <f t="shared" si="116"/>
        <v>794</v>
      </c>
      <c r="J489" s="12">
        <f>VLOOKUP($B489,'[3]POBLAC SIN ESSALUD CUADRO MANDO'!$G$3:$DY$188,2,0)</f>
        <v>12</v>
      </c>
      <c r="K489" s="12">
        <f>VLOOKUP($B489,'[3]POBLAC SIN ESSALUD CUADRO MANDO'!$G$3:$DY$188,3,0)</f>
        <v>15</v>
      </c>
      <c r="L489" s="12">
        <f>VLOOKUP($B489,'[3]POBLAC SIN ESSALUD CUADRO MANDO'!$G$3:$DY$188,4,0)</f>
        <v>9</v>
      </c>
      <c r="M489" s="12">
        <f>VLOOKUP($B489,'[3]POBLAC SIN ESSALUD CUADRO MANDO'!$G$3:$DY$188,5,0)</f>
        <v>11</v>
      </c>
      <c r="N489" s="12">
        <f>VLOOKUP($B489,'[3]POBLAC SIN ESSALUD CUADRO MANDO'!$G$3:$DY$188,6,0)</f>
        <v>9</v>
      </c>
      <c r="O489" s="12">
        <f>VLOOKUP($B489,'[3]POBLAC SIN ESSALUD CUADRO MANDO'!$G$3:$DY$188,7,0)</f>
        <v>12</v>
      </c>
      <c r="P489" s="12">
        <f>VLOOKUP($B489,'[3]POBLAC SIN ESSALUD CUADRO MANDO'!$G$3:$DY$188,8,0)</f>
        <v>10</v>
      </c>
      <c r="Q489" s="12">
        <f>VLOOKUP($B489,'[3]POBLAC SIN ESSALUD CUADRO MANDO'!$G$3:$DY$188,9,0)</f>
        <v>14</v>
      </c>
      <c r="R489" s="12">
        <f>VLOOKUP($B489,'[3]POBLAC SIN ESSALUD CUADRO MANDO'!$G$3:$DY$188,10,0)</f>
        <v>14</v>
      </c>
      <c r="S489" s="12">
        <f>VLOOKUP($B489,'[3]POBLAC SIN ESSALUD CUADRO MANDO'!$G$3:$DY$188,11,0)</f>
        <v>15</v>
      </c>
      <c r="T489" s="12">
        <f>VLOOKUP($B489,'[3]POBLAC SIN ESSALUD CUADRO MANDO'!$G$3:$DY$188,12,0)</f>
        <v>15</v>
      </c>
      <c r="U489" s="12">
        <f>VLOOKUP($B489,'[3]POBLAC SIN ESSALUD CUADRO MANDO'!$G$3:$DY$188,13,0)</f>
        <v>15</v>
      </c>
      <c r="V489" s="12">
        <f>VLOOKUP($B489,'[3]POBLAC SIN ESSALUD CUADRO MANDO'!$G$3:$DY$188,14,0)</f>
        <v>18</v>
      </c>
      <c r="W489" s="12">
        <f>VLOOKUP($B489,'[3]POBLAC SIN ESSALUD CUADRO MANDO'!$G$3:$DY$188,15,0)</f>
        <v>18</v>
      </c>
      <c r="X489" s="12">
        <f>VLOOKUP($B489,'[3]POBLAC SIN ESSALUD CUADRO MANDO'!$G$3:$DY$188,16,0)</f>
        <v>17</v>
      </c>
      <c r="Y489" s="12">
        <f>VLOOKUP($B489,'[3]POBLAC SIN ESSALUD CUADRO MANDO'!$G$3:$DY$188,17,0)</f>
        <v>18</v>
      </c>
      <c r="Z489" s="12">
        <f>VLOOKUP($B489,'[3]POBLAC SIN ESSALUD CUADRO MANDO'!$G$3:$DY$188,18,0)</f>
        <v>16</v>
      </c>
      <c r="AA489" s="12">
        <f>VLOOKUP($B489,'[3]POBLAC SIN ESSALUD CUADRO MANDO'!$G$3:$DY$188,19,0)</f>
        <v>16</v>
      </c>
      <c r="AB489" s="12">
        <f>VLOOKUP($B489,'[3]POBLAC SIN ESSALUD CUADRO MANDO'!$G$3:$DY$188,20,0)</f>
        <v>16</v>
      </c>
      <c r="AC489" s="12">
        <f>VLOOKUP($B489,'[3]POBLAC SIN ESSALUD CUADRO MANDO'!$G$3:$DY$188,21,0)</f>
        <v>16</v>
      </c>
      <c r="AD489" s="12">
        <f>VLOOKUP($B489,'[3]POBLAC SIN ESSALUD CUADRO MANDO'!$G$3:$DY$188,110,0)</f>
        <v>70</v>
      </c>
      <c r="AE489" s="12">
        <f>VLOOKUP($B489,'[3]POBLAC SIN ESSALUD CUADRO MANDO'!$G$3:$DY$188,111,0)</f>
        <v>53</v>
      </c>
      <c r="AF489" s="12">
        <f>VLOOKUP($B489,'[3]POBLAC SIN ESSALUD CUADRO MANDO'!$G$3:$DY$188,112,0)</f>
        <v>55</v>
      </c>
      <c r="AG489" s="12">
        <f>VLOOKUP($B489,'[3]POBLAC SIN ESSALUD CUADRO MANDO'!$G$3:$DY$188,113,0)</f>
        <v>50</v>
      </c>
      <c r="AH489" s="12">
        <f>VLOOKUP($B489,'[3]POBLAC SIN ESSALUD CUADRO MANDO'!$G$3:$DY$188,114,0)</f>
        <v>48</v>
      </c>
      <c r="AI489" s="12">
        <f>VLOOKUP($B489,'[3]POBLAC SIN ESSALUD CUADRO MANDO'!$G$3:$DY$188,115,0)</f>
        <v>47</v>
      </c>
      <c r="AJ489" s="12">
        <f>VLOOKUP($B489,'[3]POBLAC SIN ESSALUD CUADRO MANDO'!$G$3:$DY$188,116,0)</f>
        <v>46</v>
      </c>
      <c r="AK489" s="12">
        <f>VLOOKUP($B489,'[3]POBLAC SIN ESSALUD CUADRO MANDO'!$G$3:$DY$188,117,0)</f>
        <v>32</v>
      </c>
      <c r="AL489" s="12">
        <f>VLOOKUP($B489,'[3]POBLAC SIN ESSALUD CUADRO MANDO'!$G$3:$DY$188,118,0)</f>
        <v>30</v>
      </c>
      <c r="AM489" s="12">
        <f>VLOOKUP($B489,'[3]POBLAC SIN ESSALUD CUADRO MANDO'!$G$3:$DY$188,119,0)</f>
        <v>22</v>
      </c>
      <c r="AN489" s="12">
        <f>VLOOKUP($B489,'[3]POBLAC SIN ESSALUD CUADRO MANDO'!$G$3:$DY$188,120,0)</f>
        <v>19</v>
      </c>
      <c r="AO489" s="12">
        <f>VLOOKUP($B489,'[3]POBLAC SIN ESSALUD CUADRO MANDO'!$G$3:$DY$188,121,0)</f>
        <v>15</v>
      </c>
      <c r="AP489" s="12">
        <f>VLOOKUP($B489,'[3]POBLAC SIN ESSALUD CUADRO MANDO'!$G$3:$DY$188,122,0)</f>
        <v>21</v>
      </c>
      <c r="AQ489" s="74">
        <f>VLOOKUP($B489,'[4]POB-2019'!$K$6:$BD$190,42,0)</f>
        <v>405</v>
      </c>
      <c r="AR489" s="74">
        <f>VLOOKUP($B489,'[4]POB-2019'!$K$6:$BD$190,43,0)</f>
        <v>42</v>
      </c>
      <c r="AS489" s="74">
        <f>VLOOKUP($B489,'[4]POB-2019'!$K$6:$BD$190,44,0)</f>
        <v>42</v>
      </c>
      <c r="AT489" s="74">
        <f>VLOOKUP($B489,'[4]POB-2019'!$K$6:$BD$190,45,0)</f>
        <v>165</v>
      </c>
      <c r="AU489" s="12">
        <f>VLOOKUP($B489,'[3]POBLAC SIN ESSALUD CUADRO MANDO'!$G$3:$DY$188,123,0)</f>
        <v>13</v>
      </c>
    </row>
    <row r="490" spans="1:47" s="23" customFormat="1" ht="12">
      <c r="A490" s="58">
        <v>489</v>
      </c>
      <c r="B490" s="58">
        <v>5041</v>
      </c>
      <c r="C490" s="59" t="s">
        <v>1130</v>
      </c>
      <c r="D490" s="59" t="s">
        <v>1131</v>
      </c>
      <c r="E490" s="59" t="s">
        <v>902</v>
      </c>
      <c r="F490" s="59" t="s">
        <v>912</v>
      </c>
      <c r="G490" s="12" t="s">
        <v>266</v>
      </c>
      <c r="H490" s="14">
        <f t="shared" si="121"/>
        <v>5041</v>
      </c>
      <c r="I490" s="14">
        <f t="shared" si="116"/>
        <v>463</v>
      </c>
      <c r="J490" s="12">
        <f>VLOOKUP($B490,'[3]POBLAC SIN ESSALUD CUADRO MANDO'!$G$3:$DY$188,2,0)</f>
        <v>5</v>
      </c>
      <c r="K490" s="12">
        <f>VLOOKUP($B490,'[3]POBLAC SIN ESSALUD CUADRO MANDO'!$G$3:$DY$188,3,0)</f>
        <v>5</v>
      </c>
      <c r="L490" s="12">
        <f>VLOOKUP($B490,'[3]POBLAC SIN ESSALUD CUADRO MANDO'!$G$3:$DY$188,4,0)</f>
        <v>4</v>
      </c>
      <c r="M490" s="12">
        <f>VLOOKUP($B490,'[3]POBLAC SIN ESSALUD CUADRO MANDO'!$G$3:$DY$188,5,0)</f>
        <v>7</v>
      </c>
      <c r="N490" s="12">
        <f>VLOOKUP($B490,'[3]POBLAC SIN ESSALUD CUADRO MANDO'!$G$3:$DY$188,6,0)</f>
        <v>6</v>
      </c>
      <c r="O490" s="12">
        <f>VLOOKUP($B490,'[3]POBLAC SIN ESSALUD CUADRO MANDO'!$G$3:$DY$188,7,0)</f>
        <v>7</v>
      </c>
      <c r="P490" s="12">
        <f>VLOOKUP($B490,'[3]POBLAC SIN ESSALUD CUADRO MANDO'!$G$3:$DY$188,8,0)</f>
        <v>6</v>
      </c>
      <c r="Q490" s="12">
        <f>VLOOKUP($B490,'[3]POBLAC SIN ESSALUD CUADRO MANDO'!$G$3:$DY$188,9,0)</f>
        <v>8</v>
      </c>
      <c r="R490" s="12">
        <f>VLOOKUP($B490,'[3]POBLAC SIN ESSALUD CUADRO MANDO'!$G$3:$DY$188,10,0)</f>
        <v>8</v>
      </c>
      <c r="S490" s="12">
        <f>VLOOKUP($B490,'[3]POBLAC SIN ESSALUD CUADRO MANDO'!$G$3:$DY$188,11,0)</f>
        <v>9</v>
      </c>
      <c r="T490" s="12">
        <f>VLOOKUP($B490,'[3]POBLAC SIN ESSALUD CUADRO MANDO'!$G$3:$DY$188,12,0)</f>
        <v>9</v>
      </c>
      <c r="U490" s="12">
        <f>VLOOKUP($B490,'[3]POBLAC SIN ESSALUD CUADRO MANDO'!$G$3:$DY$188,13,0)</f>
        <v>9</v>
      </c>
      <c r="V490" s="12">
        <f>VLOOKUP($B490,'[3]POBLAC SIN ESSALUD CUADRO MANDO'!$G$3:$DY$188,14,0)</f>
        <v>10</v>
      </c>
      <c r="W490" s="12">
        <f>VLOOKUP($B490,'[3]POBLAC SIN ESSALUD CUADRO MANDO'!$G$3:$DY$188,15,0)</f>
        <v>11</v>
      </c>
      <c r="X490" s="12">
        <f>VLOOKUP($B490,'[3]POBLAC SIN ESSALUD CUADRO MANDO'!$G$3:$DY$188,16,0)</f>
        <v>10</v>
      </c>
      <c r="Y490" s="12">
        <f>VLOOKUP($B490,'[3]POBLAC SIN ESSALUD CUADRO MANDO'!$G$3:$DY$188,17,0)</f>
        <v>11</v>
      </c>
      <c r="Z490" s="12">
        <f>VLOOKUP($B490,'[3]POBLAC SIN ESSALUD CUADRO MANDO'!$G$3:$DY$188,18,0)</f>
        <v>9</v>
      </c>
      <c r="AA490" s="12">
        <f>VLOOKUP($B490,'[3]POBLAC SIN ESSALUD CUADRO MANDO'!$G$3:$DY$188,19,0)</f>
        <v>10</v>
      </c>
      <c r="AB490" s="12">
        <f>VLOOKUP($B490,'[3]POBLAC SIN ESSALUD CUADRO MANDO'!$G$3:$DY$188,20,0)</f>
        <v>9</v>
      </c>
      <c r="AC490" s="12">
        <f>VLOOKUP($B490,'[3]POBLAC SIN ESSALUD CUADRO MANDO'!$G$3:$DY$188,21,0)</f>
        <v>9</v>
      </c>
      <c r="AD490" s="12">
        <f>VLOOKUP($B490,'[3]POBLAC SIN ESSALUD CUADRO MANDO'!$G$3:$DY$188,110,0)</f>
        <v>41</v>
      </c>
      <c r="AE490" s="12">
        <f>VLOOKUP($B490,'[3]POBLAC SIN ESSALUD CUADRO MANDO'!$G$3:$DY$188,111,0)</f>
        <v>31</v>
      </c>
      <c r="AF490" s="12">
        <f>VLOOKUP($B490,'[3]POBLAC SIN ESSALUD CUADRO MANDO'!$G$3:$DY$188,112,0)</f>
        <v>33</v>
      </c>
      <c r="AG490" s="12">
        <f>VLOOKUP($B490,'[3]POBLAC SIN ESSALUD CUADRO MANDO'!$G$3:$DY$188,113,0)</f>
        <v>29</v>
      </c>
      <c r="AH490" s="12">
        <f>VLOOKUP($B490,'[3]POBLAC SIN ESSALUD CUADRO MANDO'!$G$3:$DY$188,114,0)</f>
        <v>29</v>
      </c>
      <c r="AI490" s="12">
        <f>VLOOKUP($B490,'[3]POBLAC SIN ESSALUD CUADRO MANDO'!$G$3:$DY$188,115,0)</f>
        <v>28</v>
      </c>
      <c r="AJ490" s="12">
        <f>VLOOKUP($B490,'[3]POBLAC SIN ESSALUD CUADRO MANDO'!$G$3:$DY$188,116,0)</f>
        <v>28</v>
      </c>
      <c r="AK490" s="12">
        <f>VLOOKUP($B490,'[3]POBLAC SIN ESSALUD CUADRO MANDO'!$G$3:$DY$188,117,0)</f>
        <v>20</v>
      </c>
      <c r="AL490" s="12">
        <f>VLOOKUP($B490,'[3]POBLAC SIN ESSALUD CUADRO MANDO'!$G$3:$DY$188,118,0)</f>
        <v>17</v>
      </c>
      <c r="AM490" s="12">
        <f>VLOOKUP($B490,'[3]POBLAC SIN ESSALUD CUADRO MANDO'!$G$3:$DY$188,119,0)</f>
        <v>14</v>
      </c>
      <c r="AN490" s="12">
        <f>VLOOKUP($B490,'[3]POBLAC SIN ESSALUD CUADRO MANDO'!$G$3:$DY$188,120,0)</f>
        <v>11</v>
      </c>
      <c r="AO490" s="12">
        <f>VLOOKUP($B490,'[3]POBLAC SIN ESSALUD CUADRO MANDO'!$G$3:$DY$188,121,0)</f>
        <v>8</v>
      </c>
      <c r="AP490" s="12">
        <f>VLOOKUP($B490,'[3]POBLAC SIN ESSALUD CUADRO MANDO'!$G$3:$DY$188,122,0)</f>
        <v>12</v>
      </c>
      <c r="AQ490" s="74">
        <f>VLOOKUP($B490,'[4]POB-2019'!$K$6:$BD$190,42,0)</f>
        <v>236</v>
      </c>
      <c r="AR490" s="74">
        <f>VLOOKUP($B490,'[4]POB-2019'!$K$6:$BD$190,43,0)</f>
        <v>25</v>
      </c>
      <c r="AS490" s="74">
        <f>VLOOKUP($B490,'[4]POB-2019'!$K$6:$BD$190,44,0)</f>
        <v>24</v>
      </c>
      <c r="AT490" s="74">
        <f>VLOOKUP($B490,'[4]POB-2019'!$K$6:$BD$190,45,0)</f>
        <v>97</v>
      </c>
      <c r="AU490" s="12">
        <f>VLOOKUP($B490,'[3]POBLAC SIN ESSALUD CUADRO MANDO'!$G$3:$DY$188,123,0)</f>
        <v>5</v>
      </c>
    </row>
    <row r="491" spans="1:47" s="23" customFormat="1" ht="12">
      <c r="A491" s="58">
        <v>490</v>
      </c>
      <c r="B491" s="58">
        <v>11061</v>
      </c>
      <c r="C491" s="59" t="s">
        <v>1130</v>
      </c>
      <c r="D491" s="59" t="s">
        <v>1131</v>
      </c>
      <c r="E491" s="59" t="s">
        <v>902</v>
      </c>
      <c r="F491" s="59" t="s">
        <v>1126</v>
      </c>
      <c r="G491" s="12" t="s">
        <v>266</v>
      </c>
      <c r="H491" s="14">
        <f t="shared" si="121"/>
        <v>11061</v>
      </c>
      <c r="I491" s="14">
        <f t="shared" si="116"/>
        <v>252</v>
      </c>
      <c r="J491" s="12">
        <f>VLOOKUP($B491,'[3]POBLAC SIN ESSALUD CUADRO MANDO'!$G$3:$DY$188,2,0)</f>
        <v>5</v>
      </c>
      <c r="K491" s="12">
        <f>VLOOKUP($B491,'[3]POBLAC SIN ESSALUD CUADRO MANDO'!$G$3:$DY$188,3,0)</f>
        <v>4</v>
      </c>
      <c r="L491" s="12">
        <f>VLOOKUP($B491,'[3]POBLAC SIN ESSALUD CUADRO MANDO'!$G$3:$DY$188,4,0)</f>
        <v>5</v>
      </c>
      <c r="M491" s="12">
        <f>VLOOKUP($B491,'[3]POBLAC SIN ESSALUD CUADRO MANDO'!$G$3:$DY$188,5,0)</f>
        <v>3</v>
      </c>
      <c r="N491" s="12">
        <f>VLOOKUP($B491,'[3]POBLAC SIN ESSALUD CUADRO MANDO'!$G$3:$DY$188,6,0)</f>
        <v>5</v>
      </c>
      <c r="O491" s="12">
        <f>VLOOKUP($B491,'[3]POBLAC SIN ESSALUD CUADRO MANDO'!$G$3:$DY$188,7,0)</f>
        <v>4</v>
      </c>
      <c r="P491" s="12">
        <f>VLOOKUP($B491,'[3]POBLAC SIN ESSALUD CUADRO MANDO'!$G$3:$DY$188,8,0)</f>
        <v>3</v>
      </c>
      <c r="Q491" s="12">
        <f>VLOOKUP($B491,'[3]POBLAC SIN ESSALUD CUADRO MANDO'!$G$3:$DY$188,9,0)</f>
        <v>4</v>
      </c>
      <c r="R491" s="12">
        <f>VLOOKUP($B491,'[3]POBLAC SIN ESSALUD CUADRO MANDO'!$G$3:$DY$188,10,0)</f>
        <v>4</v>
      </c>
      <c r="S491" s="12">
        <f>VLOOKUP($B491,'[3]POBLAC SIN ESSALUD CUADRO MANDO'!$G$3:$DY$188,11,0)</f>
        <v>5</v>
      </c>
      <c r="T491" s="12">
        <f>VLOOKUP($B491,'[3]POBLAC SIN ESSALUD CUADRO MANDO'!$G$3:$DY$188,12,0)</f>
        <v>5</v>
      </c>
      <c r="U491" s="12">
        <f>VLOOKUP($B491,'[3]POBLAC SIN ESSALUD CUADRO MANDO'!$G$3:$DY$188,13,0)</f>
        <v>5</v>
      </c>
      <c r="V491" s="12">
        <f>VLOOKUP($B491,'[3]POBLAC SIN ESSALUD CUADRO MANDO'!$G$3:$DY$188,14,0)</f>
        <v>5</v>
      </c>
      <c r="W491" s="12">
        <f>VLOOKUP($B491,'[3]POBLAC SIN ESSALUD CUADRO MANDO'!$G$3:$DY$188,15,0)</f>
        <v>6</v>
      </c>
      <c r="X491" s="12">
        <f>VLOOKUP($B491,'[3]POBLAC SIN ESSALUD CUADRO MANDO'!$G$3:$DY$188,16,0)</f>
        <v>5</v>
      </c>
      <c r="Y491" s="12">
        <f>VLOOKUP($B491,'[3]POBLAC SIN ESSALUD CUADRO MANDO'!$G$3:$DY$188,17,0)</f>
        <v>6</v>
      </c>
      <c r="Z491" s="12">
        <f>VLOOKUP($B491,'[3]POBLAC SIN ESSALUD CUADRO MANDO'!$G$3:$DY$188,18,0)</f>
        <v>5</v>
      </c>
      <c r="AA491" s="12">
        <f>VLOOKUP($B491,'[3]POBLAC SIN ESSALUD CUADRO MANDO'!$G$3:$DY$188,19,0)</f>
        <v>5</v>
      </c>
      <c r="AB491" s="12">
        <f>VLOOKUP($B491,'[3]POBLAC SIN ESSALUD CUADRO MANDO'!$G$3:$DY$188,20,0)</f>
        <v>5</v>
      </c>
      <c r="AC491" s="12">
        <f>VLOOKUP($B491,'[3]POBLAC SIN ESSALUD CUADRO MANDO'!$G$3:$DY$188,21,0)</f>
        <v>5</v>
      </c>
      <c r="AD491" s="12">
        <f>VLOOKUP($B491,'[3]POBLAC SIN ESSALUD CUADRO MANDO'!$G$3:$DY$188,110,0)</f>
        <v>22</v>
      </c>
      <c r="AE491" s="12">
        <f>VLOOKUP($B491,'[3]POBLAC SIN ESSALUD CUADRO MANDO'!$G$3:$DY$188,111,0)</f>
        <v>17</v>
      </c>
      <c r="AF491" s="12">
        <f>VLOOKUP($B491,'[3]POBLAC SIN ESSALUD CUADRO MANDO'!$G$3:$DY$188,112,0)</f>
        <v>17</v>
      </c>
      <c r="AG491" s="12">
        <f>VLOOKUP($B491,'[3]POBLAC SIN ESSALUD CUADRO MANDO'!$G$3:$DY$188,113,0)</f>
        <v>15</v>
      </c>
      <c r="AH491" s="12">
        <f>VLOOKUP($B491,'[3]POBLAC SIN ESSALUD CUADRO MANDO'!$G$3:$DY$188,114,0)</f>
        <v>15</v>
      </c>
      <c r="AI491" s="12">
        <f>VLOOKUP($B491,'[3]POBLAC SIN ESSALUD CUADRO MANDO'!$G$3:$DY$188,115,0)</f>
        <v>15</v>
      </c>
      <c r="AJ491" s="12">
        <f>VLOOKUP($B491,'[3]POBLAC SIN ESSALUD CUADRO MANDO'!$G$3:$DY$188,116,0)</f>
        <v>14</v>
      </c>
      <c r="AK491" s="12">
        <f>VLOOKUP($B491,'[3]POBLAC SIN ESSALUD CUADRO MANDO'!$G$3:$DY$188,117,0)</f>
        <v>11</v>
      </c>
      <c r="AL491" s="12">
        <f>VLOOKUP($B491,'[3]POBLAC SIN ESSALUD CUADRO MANDO'!$G$3:$DY$188,118,0)</f>
        <v>9</v>
      </c>
      <c r="AM491" s="12">
        <f>VLOOKUP($B491,'[3]POBLAC SIN ESSALUD CUADRO MANDO'!$G$3:$DY$188,119,0)</f>
        <v>7</v>
      </c>
      <c r="AN491" s="12">
        <f>VLOOKUP($B491,'[3]POBLAC SIN ESSALUD CUADRO MANDO'!$G$3:$DY$188,120,0)</f>
        <v>5</v>
      </c>
      <c r="AO491" s="12">
        <f>VLOOKUP($B491,'[3]POBLAC SIN ESSALUD CUADRO MANDO'!$G$3:$DY$188,121,0)</f>
        <v>5</v>
      </c>
      <c r="AP491" s="12">
        <f>VLOOKUP($B491,'[3]POBLAC SIN ESSALUD CUADRO MANDO'!$G$3:$DY$188,122,0)</f>
        <v>6</v>
      </c>
      <c r="AQ491" s="74">
        <f>VLOOKUP($B491,'[4]POB-2019'!$K$6:$BD$190,42,0)</f>
        <v>129</v>
      </c>
      <c r="AR491" s="74">
        <f>VLOOKUP($B491,'[4]POB-2019'!$K$6:$BD$190,43,0)</f>
        <v>13</v>
      </c>
      <c r="AS491" s="74">
        <f>VLOOKUP($B491,'[4]POB-2019'!$K$6:$BD$190,44,0)</f>
        <v>13</v>
      </c>
      <c r="AT491" s="74">
        <f>VLOOKUP($B491,'[4]POB-2019'!$K$6:$BD$190,45,0)</f>
        <v>52</v>
      </c>
      <c r="AU491" s="12">
        <f>VLOOKUP($B491,'[3]POBLAC SIN ESSALUD CUADRO MANDO'!$G$3:$DY$188,123,0)</f>
        <v>5</v>
      </c>
    </row>
    <row r="492" spans="1:47" s="23" customFormat="1" ht="12">
      <c r="A492" s="58">
        <v>491</v>
      </c>
      <c r="B492" s="58">
        <v>11258</v>
      </c>
      <c r="C492" s="59" t="s">
        <v>1130</v>
      </c>
      <c r="D492" s="59" t="s">
        <v>1131</v>
      </c>
      <c r="E492" s="59" t="s">
        <v>902</v>
      </c>
      <c r="F492" s="59" t="s">
        <v>914</v>
      </c>
      <c r="G492" s="12" t="s">
        <v>266</v>
      </c>
      <c r="H492" s="14">
        <f t="shared" si="121"/>
        <v>11258</v>
      </c>
      <c r="I492" s="14">
        <f t="shared" si="116"/>
        <v>295</v>
      </c>
      <c r="J492" s="12">
        <f>VLOOKUP($B492,'[3]POBLAC SIN ESSALUD CUADRO MANDO'!$G$3:$DY$188,2,0)</f>
        <v>7</v>
      </c>
      <c r="K492" s="12">
        <f>VLOOKUP($B492,'[3]POBLAC SIN ESSALUD CUADRO MANDO'!$G$3:$DY$188,3,0)</f>
        <v>5</v>
      </c>
      <c r="L492" s="12">
        <f>VLOOKUP($B492,'[3]POBLAC SIN ESSALUD CUADRO MANDO'!$G$3:$DY$188,4,0)</f>
        <v>3</v>
      </c>
      <c r="M492" s="12">
        <f>VLOOKUP($B492,'[3]POBLAC SIN ESSALUD CUADRO MANDO'!$G$3:$DY$188,5,0)</f>
        <v>4</v>
      </c>
      <c r="N492" s="12">
        <f>VLOOKUP($B492,'[3]POBLAC SIN ESSALUD CUADRO MANDO'!$G$3:$DY$188,6,0)</f>
        <v>3</v>
      </c>
      <c r="O492" s="12">
        <f>VLOOKUP($B492,'[3]POBLAC SIN ESSALUD CUADRO MANDO'!$G$3:$DY$188,7,0)</f>
        <v>4</v>
      </c>
      <c r="P492" s="12">
        <f>VLOOKUP($B492,'[3]POBLAC SIN ESSALUD CUADRO MANDO'!$G$3:$DY$188,8,0)</f>
        <v>4</v>
      </c>
      <c r="Q492" s="12">
        <f>VLOOKUP($B492,'[3]POBLAC SIN ESSALUD CUADRO MANDO'!$G$3:$DY$188,9,0)</f>
        <v>5</v>
      </c>
      <c r="R492" s="12">
        <f>VLOOKUP($B492,'[3]POBLAC SIN ESSALUD CUADRO MANDO'!$G$3:$DY$188,10,0)</f>
        <v>5</v>
      </c>
      <c r="S492" s="12">
        <f>VLOOKUP($B492,'[3]POBLAC SIN ESSALUD CUADRO MANDO'!$G$3:$DY$188,11,0)</f>
        <v>6</v>
      </c>
      <c r="T492" s="12">
        <f>VLOOKUP($B492,'[3]POBLAC SIN ESSALUD CUADRO MANDO'!$G$3:$DY$188,12,0)</f>
        <v>6</v>
      </c>
      <c r="U492" s="12">
        <f>VLOOKUP($B492,'[3]POBLAC SIN ESSALUD CUADRO MANDO'!$G$3:$DY$188,13,0)</f>
        <v>6</v>
      </c>
      <c r="V492" s="12">
        <f>VLOOKUP($B492,'[3]POBLAC SIN ESSALUD CUADRO MANDO'!$G$3:$DY$188,14,0)</f>
        <v>6</v>
      </c>
      <c r="W492" s="12">
        <f>VLOOKUP($B492,'[3]POBLAC SIN ESSALUD CUADRO MANDO'!$G$3:$DY$188,15,0)</f>
        <v>7</v>
      </c>
      <c r="X492" s="12">
        <f>VLOOKUP($B492,'[3]POBLAC SIN ESSALUD CUADRO MANDO'!$G$3:$DY$188,16,0)</f>
        <v>6</v>
      </c>
      <c r="Y492" s="12">
        <f>VLOOKUP($B492,'[3]POBLAC SIN ESSALUD CUADRO MANDO'!$G$3:$DY$188,17,0)</f>
        <v>7</v>
      </c>
      <c r="Z492" s="12">
        <f>VLOOKUP($B492,'[3]POBLAC SIN ESSALUD CUADRO MANDO'!$G$3:$DY$188,18,0)</f>
        <v>6</v>
      </c>
      <c r="AA492" s="12">
        <f>VLOOKUP($B492,'[3]POBLAC SIN ESSALUD CUADRO MANDO'!$G$3:$DY$188,19,0)</f>
        <v>6</v>
      </c>
      <c r="AB492" s="12">
        <f>VLOOKUP($B492,'[3]POBLAC SIN ESSALUD CUADRO MANDO'!$G$3:$DY$188,20,0)</f>
        <v>6</v>
      </c>
      <c r="AC492" s="12">
        <f>VLOOKUP($B492,'[3]POBLAC SIN ESSALUD CUADRO MANDO'!$G$3:$DY$188,21,0)</f>
        <v>6</v>
      </c>
      <c r="AD492" s="12">
        <f>VLOOKUP($B492,'[3]POBLAC SIN ESSALUD CUADRO MANDO'!$G$3:$DY$188,110,0)</f>
        <v>26</v>
      </c>
      <c r="AE492" s="12">
        <f>VLOOKUP($B492,'[3]POBLAC SIN ESSALUD CUADRO MANDO'!$G$3:$DY$188,111,0)</f>
        <v>19</v>
      </c>
      <c r="AF492" s="12">
        <f>VLOOKUP($B492,'[3]POBLAC SIN ESSALUD CUADRO MANDO'!$G$3:$DY$188,112,0)</f>
        <v>21</v>
      </c>
      <c r="AG492" s="12">
        <f>VLOOKUP($B492,'[3]POBLAC SIN ESSALUD CUADRO MANDO'!$G$3:$DY$188,113,0)</f>
        <v>18</v>
      </c>
      <c r="AH492" s="12">
        <f>VLOOKUP($B492,'[3]POBLAC SIN ESSALUD CUADRO MANDO'!$G$3:$DY$188,114,0)</f>
        <v>19</v>
      </c>
      <c r="AI492" s="12">
        <f>VLOOKUP($B492,'[3]POBLAC SIN ESSALUD CUADRO MANDO'!$G$3:$DY$188,115,0)</f>
        <v>17</v>
      </c>
      <c r="AJ492" s="12">
        <f>VLOOKUP($B492,'[3]POBLAC SIN ESSALUD CUADRO MANDO'!$G$3:$DY$188,116,0)</f>
        <v>17</v>
      </c>
      <c r="AK492" s="12">
        <f>VLOOKUP($B492,'[3]POBLAC SIN ESSALUD CUADRO MANDO'!$G$3:$DY$188,117,0)</f>
        <v>11</v>
      </c>
      <c r="AL492" s="12">
        <f>VLOOKUP($B492,'[3]POBLAC SIN ESSALUD CUADRO MANDO'!$G$3:$DY$188,118,0)</f>
        <v>10</v>
      </c>
      <c r="AM492" s="12">
        <f>VLOOKUP($B492,'[3]POBLAC SIN ESSALUD CUADRO MANDO'!$G$3:$DY$188,119,0)</f>
        <v>9</v>
      </c>
      <c r="AN492" s="12">
        <f>VLOOKUP($B492,'[3]POBLAC SIN ESSALUD CUADRO MANDO'!$G$3:$DY$188,120,0)</f>
        <v>7</v>
      </c>
      <c r="AO492" s="12">
        <f>VLOOKUP($B492,'[3]POBLAC SIN ESSALUD CUADRO MANDO'!$G$3:$DY$188,121,0)</f>
        <v>5</v>
      </c>
      <c r="AP492" s="12">
        <f>VLOOKUP($B492,'[3]POBLAC SIN ESSALUD CUADRO MANDO'!$G$3:$DY$188,122,0)</f>
        <v>8</v>
      </c>
      <c r="AQ492" s="74">
        <f>VLOOKUP($B492,'[4]POB-2019'!$K$6:$BD$190,42,0)</f>
        <v>150</v>
      </c>
      <c r="AR492" s="74">
        <f>VLOOKUP($B492,'[4]POB-2019'!$K$6:$BD$190,43,0)</f>
        <v>16</v>
      </c>
      <c r="AS492" s="74">
        <f>VLOOKUP($B492,'[4]POB-2019'!$K$6:$BD$190,44,0)</f>
        <v>16</v>
      </c>
      <c r="AT492" s="74">
        <f>VLOOKUP($B492,'[4]POB-2019'!$K$6:$BD$190,45,0)</f>
        <v>61</v>
      </c>
      <c r="AU492" s="12">
        <f>VLOOKUP($B492,'[3]POBLAC SIN ESSALUD CUADRO MANDO'!$G$3:$DY$188,123,0)</f>
        <v>7</v>
      </c>
    </row>
    <row r="493" spans="1:47" s="23" customFormat="1" ht="12">
      <c r="A493" s="58">
        <v>492</v>
      </c>
      <c r="B493" s="58">
        <v>6853</v>
      </c>
      <c r="C493" s="59" t="s">
        <v>1130</v>
      </c>
      <c r="D493" s="59" t="s">
        <v>1131</v>
      </c>
      <c r="E493" s="59" t="s">
        <v>902</v>
      </c>
      <c r="F493" s="59" t="s">
        <v>915</v>
      </c>
      <c r="G493" s="12" t="s">
        <v>266</v>
      </c>
      <c r="H493" s="14">
        <f t="shared" si="121"/>
        <v>6853</v>
      </c>
      <c r="I493" s="14">
        <f t="shared" si="116"/>
        <v>433</v>
      </c>
      <c r="J493" s="12">
        <f>VLOOKUP($B493,'[3]POBLAC SIN ESSALUD CUADRO MANDO'!$G$3:$DY$188,2,0)</f>
        <v>5</v>
      </c>
      <c r="K493" s="12">
        <f>VLOOKUP($B493,'[3]POBLAC SIN ESSALUD CUADRO MANDO'!$G$3:$DY$188,3,0)</f>
        <v>3</v>
      </c>
      <c r="L493" s="12">
        <f>VLOOKUP($B493,'[3]POBLAC SIN ESSALUD CUADRO MANDO'!$G$3:$DY$188,4,0)</f>
        <v>5</v>
      </c>
      <c r="M493" s="12">
        <f>VLOOKUP($B493,'[3]POBLAC SIN ESSALUD CUADRO MANDO'!$G$3:$DY$188,5,0)</f>
        <v>6</v>
      </c>
      <c r="N493" s="12">
        <f>VLOOKUP($B493,'[3]POBLAC SIN ESSALUD CUADRO MANDO'!$G$3:$DY$188,6,0)</f>
        <v>6</v>
      </c>
      <c r="O493" s="12">
        <f>VLOOKUP($B493,'[3]POBLAC SIN ESSALUD CUADRO MANDO'!$G$3:$DY$188,7,0)</f>
        <v>6</v>
      </c>
      <c r="P493" s="12">
        <f>VLOOKUP($B493,'[3]POBLAC SIN ESSALUD CUADRO MANDO'!$G$3:$DY$188,8,0)</f>
        <v>6</v>
      </c>
      <c r="Q493" s="12">
        <f>VLOOKUP($B493,'[3]POBLAC SIN ESSALUD CUADRO MANDO'!$G$3:$DY$188,9,0)</f>
        <v>8</v>
      </c>
      <c r="R493" s="12">
        <f>VLOOKUP($B493,'[3]POBLAC SIN ESSALUD CUADRO MANDO'!$G$3:$DY$188,10,0)</f>
        <v>8</v>
      </c>
      <c r="S493" s="12">
        <f>VLOOKUP($B493,'[3]POBLAC SIN ESSALUD CUADRO MANDO'!$G$3:$DY$188,11,0)</f>
        <v>8</v>
      </c>
      <c r="T493" s="12">
        <f>VLOOKUP($B493,'[3]POBLAC SIN ESSALUD CUADRO MANDO'!$G$3:$DY$188,12,0)</f>
        <v>8</v>
      </c>
      <c r="U493" s="12">
        <f>VLOOKUP($B493,'[3]POBLAC SIN ESSALUD CUADRO MANDO'!$G$3:$DY$188,13,0)</f>
        <v>8</v>
      </c>
      <c r="V493" s="12">
        <f>VLOOKUP($B493,'[3]POBLAC SIN ESSALUD CUADRO MANDO'!$G$3:$DY$188,14,0)</f>
        <v>10</v>
      </c>
      <c r="W493" s="12">
        <f>VLOOKUP($B493,'[3]POBLAC SIN ESSALUD CUADRO MANDO'!$G$3:$DY$188,15,0)</f>
        <v>10</v>
      </c>
      <c r="X493" s="12">
        <f>VLOOKUP($B493,'[3]POBLAC SIN ESSALUD CUADRO MANDO'!$G$3:$DY$188,16,0)</f>
        <v>10</v>
      </c>
      <c r="Y493" s="12">
        <f>VLOOKUP($B493,'[3]POBLAC SIN ESSALUD CUADRO MANDO'!$G$3:$DY$188,17,0)</f>
        <v>10</v>
      </c>
      <c r="Z493" s="12">
        <f>VLOOKUP($B493,'[3]POBLAC SIN ESSALUD CUADRO MANDO'!$G$3:$DY$188,18,0)</f>
        <v>9</v>
      </c>
      <c r="AA493" s="12">
        <f>VLOOKUP($B493,'[3]POBLAC SIN ESSALUD CUADRO MANDO'!$G$3:$DY$188,19,0)</f>
        <v>9</v>
      </c>
      <c r="AB493" s="12">
        <f>VLOOKUP($B493,'[3]POBLAC SIN ESSALUD CUADRO MANDO'!$G$3:$DY$188,20,0)</f>
        <v>9</v>
      </c>
      <c r="AC493" s="12">
        <f>VLOOKUP($B493,'[3]POBLAC SIN ESSALUD CUADRO MANDO'!$G$3:$DY$188,21,0)</f>
        <v>9</v>
      </c>
      <c r="AD493" s="12">
        <f>VLOOKUP($B493,'[3]POBLAC SIN ESSALUD CUADRO MANDO'!$G$3:$DY$188,110,0)</f>
        <v>37</v>
      </c>
      <c r="AE493" s="12">
        <f>VLOOKUP($B493,'[3]POBLAC SIN ESSALUD CUADRO MANDO'!$G$3:$DY$188,111,0)</f>
        <v>29</v>
      </c>
      <c r="AF493" s="12">
        <f>VLOOKUP($B493,'[3]POBLAC SIN ESSALUD CUADRO MANDO'!$G$3:$DY$188,112,0)</f>
        <v>31</v>
      </c>
      <c r="AG493" s="12">
        <f>VLOOKUP($B493,'[3]POBLAC SIN ESSALUD CUADRO MANDO'!$G$3:$DY$188,113,0)</f>
        <v>28</v>
      </c>
      <c r="AH493" s="12">
        <f>VLOOKUP($B493,'[3]POBLAC SIN ESSALUD CUADRO MANDO'!$G$3:$DY$188,114,0)</f>
        <v>28</v>
      </c>
      <c r="AI493" s="12">
        <f>VLOOKUP($B493,'[3]POBLAC SIN ESSALUD CUADRO MANDO'!$G$3:$DY$188,115,0)</f>
        <v>26</v>
      </c>
      <c r="AJ493" s="12">
        <f>VLOOKUP($B493,'[3]POBLAC SIN ESSALUD CUADRO MANDO'!$G$3:$DY$188,116,0)</f>
        <v>24</v>
      </c>
      <c r="AK493" s="12">
        <f>VLOOKUP($B493,'[3]POBLAC SIN ESSALUD CUADRO MANDO'!$G$3:$DY$188,117,0)</f>
        <v>17</v>
      </c>
      <c r="AL493" s="12">
        <f>VLOOKUP($B493,'[3]POBLAC SIN ESSALUD CUADRO MANDO'!$G$3:$DY$188,118,0)</f>
        <v>17</v>
      </c>
      <c r="AM493" s="12">
        <f>VLOOKUP($B493,'[3]POBLAC SIN ESSALUD CUADRO MANDO'!$G$3:$DY$188,119,0)</f>
        <v>13</v>
      </c>
      <c r="AN493" s="12">
        <f>VLOOKUP($B493,'[3]POBLAC SIN ESSALUD CUADRO MANDO'!$G$3:$DY$188,120,0)</f>
        <v>10</v>
      </c>
      <c r="AO493" s="12">
        <f>VLOOKUP($B493,'[3]POBLAC SIN ESSALUD CUADRO MANDO'!$G$3:$DY$188,121,0)</f>
        <v>8</v>
      </c>
      <c r="AP493" s="12">
        <f>VLOOKUP($B493,'[3]POBLAC SIN ESSALUD CUADRO MANDO'!$G$3:$DY$188,122,0)</f>
        <v>12</v>
      </c>
      <c r="AQ493" s="74">
        <f>VLOOKUP($B493,'[4]POB-2019'!$K$6:$BD$190,42,0)</f>
        <v>221</v>
      </c>
      <c r="AR493" s="74">
        <f>VLOOKUP($B493,'[4]POB-2019'!$K$6:$BD$190,43,0)</f>
        <v>23</v>
      </c>
      <c r="AS493" s="74">
        <f>VLOOKUP($B493,'[4]POB-2019'!$K$6:$BD$190,44,0)</f>
        <v>23</v>
      </c>
      <c r="AT493" s="74">
        <f>VLOOKUP($B493,'[4]POB-2019'!$K$6:$BD$190,45,0)</f>
        <v>91</v>
      </c>
      <c r="AU493" s="12">
        <f>VLOOKUP($B493,'[3]POBLAC SIN ESSALUD CUADRO MANDO'!$G$3:$DY$188,123,0)</f>
        <v>5</v>
      </c>
    </row>
    <row r="494" spans="1:47" s="23" customFormat="1" ht="12">
      <c r="A494" s="58">
        <v>493</v>
      </c>
      <c r="B494" s="58">
        <v>5042</v>
      </c>
      <c r="C494" s="59" t="s">
        <v>1130</v>
      </c>
      <c r="D494" s="59" t="s">
        <v>1131</v>
      </c>
      <c r="E494" s="59" t="s">
        <v>902</v>
      </c>
      <c r="F494" s="59" t="s">
        <v>259</v>
      </c>
      <c r="G494" s="12" t="s">
        <v>266</v>
      </c>
      <c r="H494" s="14">
        <f t="shared" si="121"/>
        <v>5042</v>
      </c>
      <c r="I494" s="14">
        <f t="shared" si="116"/>
        <v>477</v>
      </c>
      <c r="J494" s="12">
        <f>VLOOKUP($B494,'[3]POBLAC SIN ESSALUD CUADRO MANDO'!$G$3:$DY$188,2,0)</f>
        <v>5</v>
      </c>
      <c r="K494" s="12">
        <f>VLOOKUP($B494,'[3]POBLAC SIN ESSALUD CUADRO MANDO'!$G$3:$DY$188,3,0)</f>
        <v>5</v>
      </c>
      <c r="L494" s="12">
        <f>VLOOKUP($B494,'[3]POBLAC SIN ESSALUD CUADRO MANDO'!$G$3:$DY$188,4,0)</f>
        <v>4</v>
      </c>
      <c r="M494" s="12">
        <f>VLOOKUP($B494,'[3]POBLAC SIN ESSALUD CUADRO MANDO'!$G$3:$DY$188,5,0)</f>
        <v>7</v>
      </c>
      <c r="N494" s="12">
        <f>VLOOKUP($B494,'[3]POBLAC SIN ESSALUD CUADRO MANDO'!$G$3:$DY$188,6,0)</f>
        <v>7</v>
      </c>
      <c r="O494" s="12">
        <f>VLOOKUP($B494,'[3]POBLAC SIN ESSALUD CUADRO MANDO'!$G$3:$DY$188,7,0)</f>
        <v>7</v>
      </c>
      <c r="P494" s="12">
        <f>VLOOKUP($B494,'[3]POBLAC SIN ESSALUD CUADRO MANDO'!$G$3:$DY$188,8,0)</f>
        <v>6</v>
      </c>
      <c r="Q494" s="12">
        <f>VLOOKUP($B494,'[3]POBLAC SIN ESSALUD CUADRO MANDO'!$G$3:$DY$188,9,0)</f>
        <v>9</v>
      </c>
      <c r="R494" s="12">
        <f>VLOOKUP($B494,'[3]POBLAC SIN ESSALUD CUADRO MANDO'!$G$3:$DY$188,10,0)</f>
        <v>9</v>
      </c>
      <c r="S494" s="12">
        <f>VLOOKUP($B494,'[3]POBLAC SIN ESSALUD CUADRO MANDO'!$G$3:$DY$188,11,0)</f>
        <v>9</v>
      </c>
      <c r="T494" s="12">
        <f>VLOOKUP($B494,'[3]POBLAC SIN ESSALUD CUADRO MANDO'!$G$3:$DY$188,12,0)</f>
        <v>9</v>
      </c>
      <c r="U494" s="12">
        <f>VLOOKUP($B494,'[3]POBLAC SIN ESSALUD CUADRO MANDO'!$G$3:$DY$188,13,0)</f>
        <v>9</v>
      </c>
      <c r="V494" s="12">
        <f>VLOOKUP($B494,'[3]POBLAC SIN ESSALUD CUADRO MANDO'!$G$3:$DY$188,14,0)</f>
        <v>11</v>
      </c>
      <c r="W494" s="12">
        <f>VLOOKUP($B494,'[3]POBLAC SIN ESSALUD CUADRO MANDO'!$G$3:$DY$188,15,0)</f>
        <v>11</v>
      </c>
      <c r="X494" s="12">
        <f>VLOOKUP($B494,'[3]POBLAC SIN ESSALUD CUADRO MANDO'!$G$3:$DY$188,16,0)</f>
        <v>11</v>
      </c>
      <c r="Y494" s="12">
        <f>VLOOKUP($B494,'[3]POBLAC SIN ESSALUD CUADRO MANDO'!$G$3:$DY$188,17,0)</f>
        <v>11</v>
      </c>
      <c r="Z494" s="12">
        <f>VLOOKUP($B494,'[3]POBLAC SIN ESSALUD CUADRO MANDO'!$G$3:$DY$188,18,0)</f>
        <v>10</v>
      </c>
      <c r="AA494" s="12">
        <f>VLOOKUP($B494,'[3]POBLAC SIN ESSALUD CUADRO MANDO'!$G$3:$DY$188,19,0)</f>
        <v>10</v>
      </c>
      <c r="AB494" s="12">
        <f>VLOOKUP($B494,'[3]POBLAC SIN ESSALUD CUADRO MANDO'!$G$3:$DY$188,20,0)</f>
        <v>10</v>
      </c>
      <c r="AC494" s="12">
        <f>VLOOKUP($B494,'[3]POBLAC SIN ESSALUD CUADRO MANDO'!$G$3:$DY$188,21,0)</f>
        <v>10</v>
      </c>
      <c r="AD494" s="12">
        <f>VLOOKUP($B494,'[3]POBLAC SIN ESSALUD CUADRO MANDO'!$G$3:$DY$188,110,0)</f>
        <v>42</v>
      </c>
      <c r="AE494" s="12">
        <f>VLOOKUP($B494,'[3]POBLAC SIN ESSALUD CUADRO MANDO'!$G$3:$DY$188,111,0)</f>
        <v>32</v>
      </c>
      <c r="AF494" s="12">
        <f>VLOOKUP($B494,'[3]POBLAC SIN ESSALUD CUADRO MANDO'!$G$3:$DY$188,112,0)</f>
        <v>33</v>
      </c>
      <c r="AG494" s="12">
        <f>VLOOKUP($B494,'[3]POBLAC SIN ESSALUD CUADRO MANDO'!$G$3:$DY$188,113,0)</f>
        <v>30</v>
      </c>
      <c r="AH494" s="12">
        <f>VLOOKUP($B494,'[3]POBLAC SIN ESSALUD CUADRO MANDO'!$G$3:$DY$188,114,0)</f>
        <v>29</v>
      </c>
      <c r="AI494" s="12">
        <f>VLOOKUP($B494,'[3]POBLAC SIN ESSALUD CUADRO MANDO'!$G$3:$DY$188,115,0)</f>
        <v>28</v>
      </c>
      <c r="AJ494" s="12">
        <f>VLOOKUP($B494,'[3]POBLAC SIN ESSALUD CUADRO MANDO'!$G$3:$DY$188,116,0)</f>
        <v>29</v>
      </c>
      <c r="AK494" s="12">
        <f>VLOOKUP($B494,'[3]POBLAC SIN ESSALUD CUADRO MANDO'!$G$3:$DY$188,117,0)</f>
        <v>21</v>
      </c>
      <c r="AL494" s="12">
        <f>VLOOKUP($B494,'[3]POBLAC SIN ESSALUD CUADRO MANDO'!$G$3:$DY$188,118,0)</f>
        <v>17</v>
      </c>
      <c r="AM494" s="12">
        <f>VLOOKUP($B494,'[3]POBLAC SIN ESSALUD CUADRO MANDO'!$G$3:$DY$188,119,0)</f>
        <v>14</v>
      </c>
      <c r="AN494" s="12">
        <f>VLOOKUP($B494,'[3]POBLAC SIN ESSALUD CUADRO MANDO'!$G$3:$DY$188,120,0)</f>
        <v>11</v>
      </c>
      <c r="AO494" s="12">
        <f>VLOOKUP($B494,'[3]POBLAC SIN ESSALUD CUADRO MANDO'!$G$3:$DY$188,121,0)</f>
        <v>9</v>
      </c>
      <c r="AP494" s="12">
        <f>VLOOKUP($B494,'[3]POBLAC SIN ESSALUD CUADRO MANDO'!$G$3:$DY$188,122,0)</f>
        <v>12</v>
      </c>
      <c r="AQ494" s="74">
        <f>VLOOKUP($B494,'[4]POB-2019'!$K$6:$BD$190,42,0)</f>
        <v>243</v>
      </c>
      <c r="AR494" s="74">
        <f>VLOOKUP($B494,'[4]POB-2019'!$K$6:$BD$190,43,0)</f>
        <v>26</v>
      </c>
      <c r="AS494" s="74">
        <f>VLOOKUP($B494,'[4]POB-2019'!$K$6:$BD$190,44,0)</f>
        <v>26</v>
      </c>
      <c r="AT494" s="74">
        <f>VLOOKUP($B494,'[4]POB-2019'!$K$6:$BD$190,45,0)</f>
        <v>99</v>
      </c>
      <c r="AU494" s="12">
        <f>VLOOKUP($B494,'[3]POBLAC SIN ESSALUD CUADRO MANDO'!$G$3:$DY$188,123,0)</f>
        <v>5</v>
      </c>
    </row>
    <row r="495" spans="1:47" s="23" customFormat="1" ht="12">
      <c r="A495" s="58">
        <v>494</v>
      </c>
      <c r="B495" s="58">
        <v>6948</v>
      </c>
      <c r="C495" s="59" t="s">
        <v>1130</v>
      </c>
      <c r="D495" s="59" t="s">
        <v>1131</v>
      </c>
      <c r="E495" s="59" t="s">
        <v>902</v>
      </c>
      <c r="F495" s="59" t="s">
        <v>917</v>
      </c>
      <c r="G495" s="12" t="s">
        <v>266</v>
      </c>
      <c r="H495" s="14">
        <f t="shared" si="121"/>
        <v>6948</v>
      </c>
      <c r="I495" s="14">
        <f t="shared" si="116"/>
        <v>311</v>
      </c>
      <c r="J495" s="12">
        <f>VLOOKUP($B495,'[3]POBLAC SIN ESSALUD CUADRO MANDO'!$G$3:$DY$188,2,0)</f>
        <v>4</v>
      </c>
      <c r="K495" s="12">
        <f>VLOOKUP($B495,'[3]POBLAC SIN ESSALUD CUADRO MANDO'!$G$3:$DY$188,3,0)</f>
        <v>4</v>
      </c>
      <c r="L495" s="12">
        <f>VLOOKUP($B495,'[3]POBLAC SIN ESSALUD CUADRO MANDO'!$G$3:$DY$188,4,0)</f>
        <v>4</v>
      </c>
      <c r="M495" s="12">
        <f>VLOOKUP($B495,'[3]POBLAC SIN ESSALUD CUADRO MANDO'!$G$3:$DY$188,5,0)</f>
        <v>4</v>
      </c>
      <c r="N495" s="12">
        <f>VLOOKUP($B495,'[3]POBLAC SIN ESSALUD CUADRO MANDO'!$G$3:$DY$188,6,0)</f>
        <v>4</v>
      </c>
      <c r="O495" s="12">
        <f>VLOOKUP($B495,'[3]POBLAC SIN ESSALUD CUADRO MANDO'!$G$3:$DY$188,7,0)</f>
        <v>5</v>
      </c>
      <c r="P495" s="12">
        <f>VLOOKUP($B495,'[3]POBLAC SIN ESSALUD CUADRO MANDO'!$G$3:$DY$188,8,0)</f>
        <v>4</v>
      </c>
      <c r="Q495" s="12">
        <f>VLOOKUP($B495,'[3]POBLAC SIN ESSALUD CUADRO MANDO'!$G$3:$DY$188,9,0)</f>
        <v>6</v>
      </c>
      <c r="R495" s="12">
        <f>VLOOKUP($B495,'[3]POBLAC SIN ESSALUD CUADRO MANDO'!$G$3:$DY$188,10,0)</f>
        <v>6</v>
      </c>
      <c r="S495" s="12">
        <f>VLOOKUP($B495,'[3]POBLAC SIN ESSALUD CUADRO MANDO'!$G$3:$DY$188,11,0)</f>
        <v>6</v>
      </c>
      <c r="T495" s="12">
        <f>VLOOKUP($B495,'[3]POBLAC SIN ESSALUD CUADRO MANDO'!$G$3:$DY$188,12,0)</f>
        <v>6</v>
      </c>
      <c r="U495" s="12">
        <f>VLOOKUP($B495,'[3]POBLAC SIN ESSALUD CUADRO MANDO'!$G$3:$DY$188,13,0)</f>
        <v>6</v>
      </c>
      <c r="V495" s="12">
        <f>VLOOKUP($B495,'[3]POBLAC SIN ESSALUD CUADRO MANDO'!$G$3:$DY$188,14,0)</f>
        <v>7</v>
      </c>
      <c r="W495" s="12">
        <f>VLOOKUP($B495,'[3]POBLAC SIN ESSALUD CUADRO MANDO'!$G$3:$DY$188,15,0)</f>
        <v>7</v>
      </c>
      <c r="X495" s="12">
        <f>VLOOKUP($B495,'[3]POBLAC SIN ESSALUD CUADRO MANDO'!$G$3:$DY$188,16,0)</f>
        <v>7</v>
      </c>
      <c r="Y495" s="12">
        <f>VLOOKUP($B495,'[3]POBLAC SIN ESSALUD CUADRO MANDO'!$G$3:$DY$188,17,0)</f>
        <v>7</v>
      </c>
      <c r="Z495" s="12">
        <f>VLOOKUP($B495,'[3]POBLAC SIN ESSALUD CUADRO MANDO'!$G$3:$DY$188,18,0)</f>
        <v>6</v>
      </c>
      <c r="AA495" s="12">
        <f>VLOOKUP($B495,'[3]POBLAC SIN ESSALUD CUADRO MANDO'!$G$3:$DY$188,19,0)</f>
        <v>6</v>
      </c>
      <c r="AB495" s="12">
        <f>VLOOKUP($B495,'[3]POBLAC SIN ESSALUD CUADRO MANDO'!$G$3:$DY$188,20,0)</f>
        <v>6</v>
      </c>
      <c r="AC495" s="12">
        <f>VLOOKUP($B495,'[3]POBLAC SIN ESSALUD CUADRO MANDO'!$G$3:$DY$188,21,0)</f>
        <v>6</v>
      </c>
      <c r="AD495" s="12">
        <f>VLOOKUP($B495,'[3]POBLAC SIN ESSALUD CUADRO MANDO'!$G$3:$DY$188,110,0)</f>
        <v>27</v>
      </c>
      <c r="AE495" s="12">
        <f>VLOOKUP($B495,'[3]POBLAC SIN ESSALUD CUADRO MANDO'!$G$3:$DY$188,111,0)</f>
        <v>22</v>
      </c>
      <c r="AF495" s="12">
        <f>VLOOKUP($B495,'[3]POBLAC SIN ESSALUD CUADRO MANDO'!$G$3:$DY$188,112,0)</f>
        <v>22</v>
      </c>
      <c r="AG495" s="12">
        <f>VLOOKUP($B495,'[3]POBLAC SIN ESSALUD CUADRO MANDO'!$G$3:$DY$188,113,0)</f>
        <v>18</v>
      </c>
      <c r="AH495" s="12">
        <f>VLOOKUP($B495,'[3]POBLAC SIN ESSALUD CUADRO MANDO'!$G$3:$DY$188,114,0)</f>
        <v>19</v>
      </c>
      <c r="AI495" s="12">
        <f>VLOOKUP($B495,'[3]POBLAC SIN ESSALUD CUADRO MANDO'!$G$3:$DY$188,115,0)</f>
        <v>18</v>
      </c>
      <c r="AJ495" s="12">
        <f>VLOOKUP($B495,'[3]POBLAC SIN ESSALUD CUADRO MANDO'!$G$3:$DY$188,116,0)</f>
        <v>18</v>
      </c>
      <c r="AK495" s="12">
        <f>VLOOKUP($B495,'[3]POBLAC SIN ESSALUD CUADRO MANDO'!$G$3:$DY$188,117,0)</f>
        <v>14</v>
      </c>
      <c r="AL495" s="12">
        <f>VLOOKUP($B495,'[3]POBLAC SIN ESSALUD CUADRO MANDO'!$G$3:$DY$188,118,0)</f>
        <v>12</v>
      </c>
      <c r="AM495" s="12">
        <f>VLOOKUP($B495,'[3]POBLAC SIN ESSALUD CUADRO MANDO'!$G$3:$DY$188,119,0)</f>
        <v>9</v>
      </c>
      <c r="AN495" s="12">
        <f>VLOOKUP($B495,'[3]POBLAC SIN ESSALUD CUADRO MANDO'!$G$3:$DY$188,120,0)</f>
        <v>8</v>
      </c>
      <c r="AO495" s="12">
        <f>VLOOKUP($B495,'[3]POBLAC SIN ESSALUD CUADRO MANDO'!$G$3:$DY$188,121,0)</f>
        <v>5</v>
      </c>
      <c r="AP495" s="12">
        <f>VLOOKUP($B495,'[3]POBLAC SIN ESSALUD CUADRO MANDO'!$G$3:$DY$188,122,0)</f>
        <v>8</v>
      </c>
      <c r="AQ495" s="74">
        <f>VLOOKUP($B495,'[4]POB-2019'!$K$6:$BD$190,42,0)</f>
        <v>159</v>
      </c>
      <c r="AR495" s="74">
        <f>VLOOKUP($B495,'[4]POB-2019'!$K$6:$BD$190,43,0)</f>
        <v>17</v>
      </c>
      <c r="AS495" s="74">
        <f>VLOOKUP($B495,'[4]POB-2019'!$K$6:$BD$190,44,0)</f>
        <v>16</v>
      </c>
      <c r="AT495" s="74">
        <f>VLOOKUP($B495,'[4]POB-2019'!$K$6:$BD$190,45,0)</f>
        <v>64</v>
      </c>
      <c r="AU495" s="12">
        <f>VLOOKUP($B495,'[3]POBLAC SIN ESSALUD CUADRO MANDO'!$G$3:$DY$188,123,0)</f>
        <v>4</v>
      </c>
    </row>
    <row r="496" spans="1:47" s="23" customFormat="1" ht="12">
      <c r="A496" s="58">
        <v>495</v>
      </c>
      <c r="B496" s="58">
        <v>6870</v>
      </c>
      <c r="C496" s="59" t="s">
        <v>1130</v>
      </c>
      <c r="D496" s="59" t="s">
        <v>1131</v>
      </c>
      <c r="E496" s="59" t="s">
        <v>902</v>
      </c>
      <c r="F496" s="59" t="s">
        <v>918</v>
      </c>
      <c r="G496" s="12" t="s">
        <v>266</v>
      </c>
      <c r="H496" s="14">
        <f t="shared" si="121"/>
        <v>6870</v>
      </c>
      <c r="I496" s="14">
        <f t="shared" si="116"/>
        <v>634</v>
      </c>
      <c r="J496" s="12">
        <f>VLOOKUP($B496,'[3]POBLAC SIN ESSALUD CUADRO MANDO'!$G$3:$DY$188,2,0)</f>
        <v>7</v>
      </c>
      <c r="K496" s="12">
        <f>VLOOKUP($B496,'[3]POBLAC SIN ESSALUD CUADRO MANDO'!$G$3:$DY$188,3,0)</f>
        <v>10</v>
      </c>
      <c r="L496" s="12">
        <f>VLOOKUP($B496,'[3]POBLAC SIN ESSALUD CUADRO MANDO'!$G$3:$DY$188,4,0)</f>
        <v>5</v>
      </c>
      <c r="M496" s="12">
        <f>VLOOKUP($B496,'[3]POBLAC SIN ESSALUD CUADRO MANDO'!$G$3:$DY$188,5,0)</f>
        <v>8</v>
      </c>
      <c r="N496" s="12">
        <f>VLOOKUP($B496,'[3]POBLAC SIN ESSALUD CUADRO MANDO'!$G$3:$DY$188,6,0)</f>
        <v>12</v>
      </c>
      <c r="O496" s="12">
        <f>VLOOKUP($B496,'[3]POBLAC SIN ESSALUD CUADRO MANDO'!$G$3:$DY$188,7,0)</f>
        <v>9</v>
      </c>
      <c r="P496" s="12">
        <f>VLOOKUP($B496,'[3]POBLAC SIN ESSALUD CUADRO MANDO'!$G$3:$DY$188,8,0)</f>
        <v>10</v>
      </c>
      <c r="Q496" s="12">
        <f>VLOOKUP($B496,'[3]POBLAC SIN ESSALUD CUADRO MANDO'!$G$3:$DY$188,9,0)</f>
        <v>10</v>
      </c>
      <c r="R496" s="12">
        <f>VLOOKUP($B496,'[3]POBLAC SIN ESSALUD CUADRO MANDO'!$G$3:$DY$188,10,0)</f>
        <v>9</v>
      </c>
      <c r="S496" s="12">
        <f>VLOOKUP($B496,'[3]POBLAC SIN ESSALUD CUADRO MANDO'!$G$3:$DY$188,11,0)</f>
        <v>10</v>
      </c>
      <c r="T496" s="12">
        <f>VLOOKUP($B496,'[3]POBLAC SIN ESSALUD CUADRO MANDO'!$G$3:$DY$188,12,0)</f>
        <v>13</v>
      </c>
      <c r="U496" s="12">
        <f>VLOOKUP($B496,'[3]POBLAC SIN ESSALUD CUADRO MANDO'!$G$3:$DY$188,13,0)</f>
        <v>11</v>
      </c>
      <c r="V496" s="12">
        <f>VLOOKUP($B496,'[3]POBLAC SIN ESSALUD CUADRO MANDO'!$G$3:$DY$188,14,0)</f>
        <v>13</v>
      </c>
      <c r="W496" s="12">
        <f>VLOOKUP($B496,'[3]POBLAC SIN ESSALUD CUADRO MANDO'!$G$3:$DY$188,15,0)</f>
        <v>14</v>
      </c>
      <c r="X496" s="12">
        <f>VLOOKUP($B496,'[3]POBLAC SIN ESSALUD CUADRO MANDO'!$G$3:$DY$188,16,0)</f>
        <v>13</v>
      </c>
      <c r="Y496" s="12">
        <f>VLOOKUP($B496,'[3]POBLAC SIN ESSALUD CUADRO MANDO'!$G$3:$DY$188,17,0)</f>
        <v>12</v>
      </c>
      <c r="Z496" s="12">
        <f>VLOOKUP($B496,'[3]POBLAC SIN ESSALUD CUADRO MANDO'!$G$3:$DY$188,18,0)</f>
        <v>12</v>
      </c>
      <c r="AA496" s="12">
        <f>VLOOKUP($B496,'[3]POBLAC SIN ESSALUD CUADRO MANDO'!$G$3:$DY$188,19,0)</f>
        <v>13</v>
      </c>
      <c r="AB496" s="12">
        <f>VLOOKUP($B496,'[3]POBLAC SIN ESSALUD CUADRO MANDO'!$G$3:$DY$188,20,0)</f>
        <v>13</v>
      </c>
      <c r="AC496" s="12">
        <f>VLOOKUP($B496,'[3]POBLAC SIN ESSALUD CUADRO MANDO'!$G$3:$DY$188,21,0)</f>
        <v>13</v>
      </c>
      <c r="AD496" s="12">
        <f>VLOOKUP($B496,'[3]POBLAC SIN ESSALUD CUADRO MANDO'!$G$3:$DY$188,110,0)</f>
        <v>53</v>
      </c>
      <c r="AE496" s="12">
        <f>VLOOKUP($B496,'[3]POBLAC SIN ESSALUD CUADRO MANDO'!$G$3:$DY$188,111,0)</f>
        <v>51</v>
      </c>
      <c r="AF496" s="12">
        <f>VLOOKUP($B496,'[3]POBLAC SIN ESSALUD CUADRO MANDO'!$G$3:$DY$188,112,0)</f>
        <v>46</v>
      </c>
      <c r="AG496" s="12">
        <f>VLOOKUP($B496,'[3]POBLAC SIN ESSALUD CUADRO MANDO'!$G$3:$DY$188,113,0)</f>
        <v>42</v>
      </c>
      <c r="AH496" s="12">
        <f>VLOOKUP($B496,'[3]POBLAC SIN ESSALUD CUADRO MANDO'!$G$3:$DY$188,114,0)</f>
        <v>39</v>
      </c>
      <c r="AI496" s="12">
        <f>VLOOKUP($B496,'[3]POBLAC SIN ESSALUD CUADRO MANDO'!$G$3:$DY$188,115,0)</f>
        <v>38</v>
      </c>
      <c r="AJ496" s="12">
        <f>VLOOKUP($B496,'[3]POBLAC SIN ESSALUD CUADRO MANDO'!$G$3:$DY$188,116,0)</f>
        <v>39</v>
      </c>
      <c r="AK496" s="12">
        <f>VLOOKUP($B496,'[3]POBLAC SIN ESSALUD CUADRO MANDO'!$G$3:$DY$188,117,0)</f>
        <v>28</v>
      </c>
      <c r="AL496" s="12">
        <f>VLOOKUP($B496,'[3]POBLAC SIN ESSALUD CUADRO MANDO'!$G$3:$DY$188,118,0)</f>
        <v>22</v>
      </c>
      <c r="AM496" s="12">
        <f>VLOOKUP($B496,'[3]POBLAC SIN ESSALUD CUADRO MANDO'!$G$3:$DY$188,119,0)</f>
        <v>15</v>
      </c>
      <c r="AN496" s="12">
        <f>VLOOKUP($B496,'[3]POBLAC SIN ESSALUD CUADRO MANDO'!$G$3:$DY$188,120,0)</f>
        <v>14</v>
      </c>
      <c r="AO496" s="12">
        <f>VLOOKUP($B496,'[3]POBLAC SIN ESSALUD CUADRO MANDO'!$G$3:$DY$188,121,0)</f>
        <v>13</v>
      </c>
      <c r="AP496" s="12">
        <f>VLOOKUP($B496,'[3]POBLAC SIN ESSALUD CUADRO MANDO'!$G$3:$DY$188,122,0)</f>
        <v>17</v>
      </c>
      <c r="AQ496" s="74">
        <f>VLOOKUP($B496,'[4]POB-2019'!$K$6:$BD$190,42,0)</f>
        <v>323</v>
      </c>
      <c r="AR496" s="74">
        <f>VLOOKUP($B496,'[4]POB-2019'!$K$6:$BD$190,43,0)</f>
        <v>33</v>
      </c>
      <c r="AS496" s="74">
        <f>VLOOKUP($B496,'[4]POB-2019'!$K$6:$BD$190,44,0)</f>
        <v>32</v>
      </c>
      <c r="AT496" s="74">
        <f>VLOOKUP($B496,'[4]POB-2019'!$K$6:$BD$190,45,0)</f>
        <v>137</v>
      </c>
      <c r="AU496" s="12">
        <f>VLOOKUP($B496,'[3]POBLAC SIN ESSALUD CUADRO MANDO'!$G$3:$DY$188,123,0)</f>
        <v>7</v>
      </c>
    </row>
    <row r="497" spans="1:47" s="23" customFormat="1" ht="12">
      <c r="A497" s="58">
        <v>496</v>
      </c>
      <c r="B497" s="58">
        <v>5039</v>
      </c>
      <c r="C497" s="59" t="s">
        <v>1130</v>
      </c>
      <c r="D497" s="59" t="s">
        <v>1131</v>
      </c>
      <c r="E497" s="59" t="s">
        <v>902</v>
      </c>
      <c r="F497" s="59" t="s">
        <v>919</v>
      </c>
      <c r="G497" s="12" t="s">
        <v>266</v>
      </c>
      <c r="H497" s="14">
        <f t="shared" si="121"/>
        <v>5039</v>
      </c>
      <c r="I497" s="14">
        <f t="shared" si="116"/>
        <v>665</v>
      </c>
      <c r="J497" s="12">
        <f>VLOOKUP($B497,'[3]POBLAC SIN ESSALUD CUADRO MANDO'!$G$3:$DY$188,2,0)</f>
        <v>8</v>
      </c>
      <c r="K497" s="12">
        <f>VLOOKUP($B497,'[3]POBLAC SIN ESSALUD CUADRO MANDO'!$G$3:$DY$188,3,0)</f>
        <v>9</v>
      </c>
      <c r="L497" s="12">
        <f>VLOOKUP($B497,'[3]POBLAC SIN ESSALUD CUADRO MANDO'!$G$3:$DY$188,4,0)</f>
        <v>12</v>
      </c>
      <c r="M497" s="12">
        <f>VLOOKUP($B497,'[3]POBLAC SIN ESSALUD CUADRO MANDO'!$G$3:$DY$188,5,0)</f>
        <v>9</v>
      </c>
      <c r="N497" s="12">
        <f>VLOOKUP($B497,'[3]POBLAC SIN ESSALUD CUADRO MANDO'!$G$3:$DY$188,6,0)</f>
        <v>7</v>
      </c>
      <c r="O497" s="12">
        <f>VLOOKUP($B497,'[3]POBLAC SIN ESSALUD CUADRO MANDO'!$G$3:$DY$188,7,0)</f>
        <v>9</v>
      </c>
      <c r="P497" s="12">
        <f>VLOOKUP($B497,'[3]POBLAC SIN ESSALUD CUADRO MANDO'!$G$3:$DY$188,8,0)</f>
        <v>10</v>
      </c>
      <c r="Q497" s="12">
        <f>VLOOKUP($B497,'[3]POBLAC SIN ESSALUD CUADRO MANDO'!$G$3:$DY$188,9,0)</f>
        <v>11</v>
      </c>
      <c r="R497" s="12">
        <f>VLOOKUP($B497,'[3]POBLAC SIN ESSALUD CUADRO MANDO'!$G$3:$DY$188,10,0)</f>
        <v>10</v>
      </c>
      <c r="S497" s="12">
        <f>VLOOKUP($B497,'[3]POBLAC SIN ESSALUD CUADRO MANDO'!$G$3:$DY$188,11,0)</f>
        <v>10</v>
      </c>
      <c r="T497" s="12">
        <f>VLOOKUP($B497,'[3]POBLAC SIN ESSALUD CUADRO MANDO'!$G$3:$DY$188,12,0)</f>
        <v>13</v>
      </c>
      <c r="U497" s="12">
        <f>VLOOKUP($B497,'[3]POBLAC SIN ESSALUD CUADRO MANDO'!$G$3:$DY$188,13,0)</f>
        <v>12</v>
      </c>
      <c r="V497" s="12">
        <f>VLOOKUP($B497,'[3]POBLAC SIN ESSALUD CUADRO MANDO'!$G$3:$DY$188,14,0)</f>
        <v>14</v>
      </c>
      <c r="W497" s="12">
        <f>VLOOKUP($B497,'[3]POBLAC SIN ESSALUD CUADRO MANDO'!$G$3:$DY$188,15,0)</f>
        <v>15</v>
      </c>
      <c r="X497" s="12">
        <f>VLOOKUP($B497,'[3]POBLAC SIN ESSALUD CUADRO MANDO'!$G$3:$DY$188,16,0)</f>
        <v>13</v>
      </c>
      <c r="Y497" s="12">
        <f>VLOOKUP($B497,'[3]POBLAC SIN ESSALUD CUADRO MANDO'!$G$3:$DY$188,17,0)</f>
        <v>13</v>
      </c>
      <c r="Z497" s="12">
        <f>VLOOKUP($B497,'[3]POBLAC SIN ESSALUD CUADRO MANDO'!$G$3:$DY$188,18,0)</f>
        <v>13</v>
      </c>
      <c r="AA497" s="12">
        <f>VLOOKUP($B497,'[3]POBLAC SIN ESSALUD CUADRO MANDO'!$G$3:$DY$188,19,0)</f>
        <v>14</v>
      </c>
      <c r="AB497" s="12">
        <f>VLOOKUP($B497,'[3]POBLAC SIN ESSALUD CUADRO MANDO'!$G$3:$DY$188,20,0)</f>
        <v>13</v>
      </c>
      <c r="AC497" s="12">
        <f>VLOOKUP($B497,'[3]POBLAC SIN ESSALUD CUADRO MANDO'!$G$3:$DY$188,21,0)</f>
        <v>14</v>
      </c>
      <c r="AD497" s="12">
        <f>VLOOKUP($B497,'[3]POBLAC SIN ESSALUD CUADRO MANDO'!$G$3:$DY$188,110,0)</f>
        <v>56</v>
      </c>
      <c r="AE497" s="12">
        <f>VLOOKUP($B497,'[3]POBLAC SIN ESSALUD CUADRO MANDO'!$G$3:$DY$188,111,0)</f>
        <v>52</v>
      </c>
      <c r="AF497" s="12">
        <f>VLOOKUP($B497,'[3]POBLAC SIN ESSALUD CUADRO MANDO'!$G$3:$DY$188,112,0)</f>
        <v>47</v>
      </c>
      <c r="AG497" s="12">
        <f>VLOOKUP($B497,'[3]POBLAC SIN ESSALUD CUADRO MANDO'!$G$3:$DY$188,113,0)</f>
        <v>43</v>
      </c>
      <c r="AH497" s="12">
        <f>VLOOKUP($B497,'[3]POBLAC SIN ESSALUD CUADRO MANDO'!$G$3:$DY$188,114,0)</f>
        <v>41</v>
      </c>
      <c r="AI497" s="12">
        <f>VLOOKUP($B497,'[3]POBLAC SIN ESSALUD CUADRO MANDO'!$G$3:$DY$188,115,0)</f>
        <v>41</v>
      </c>
      <c r="AJ497" s="12">
        <f>VLOOKUP($B497,'[3]POBLAC SIN ESSALUD CUADRO MANDO'!$G$3:$DY$188,116,0)</f>
        <v>40</v>
      </c>
      <c r="AK497" s="12">
        <f>VLOOKUP($B497,'[3]POBLAC SIN ESSALUD CUADRO MANDO'!$G$3:$DY$188,117,0)</f>
        <v>31</v>
      </c>
      <c r="AL497" s="12">
        <f>VLOOKUP($B497,'[3]POBLAC SIN ESSALUD CUADRO MANDO'!$G$3:$DY$188,118,0)</f>
        <v>23</v>
      </c>
      <c r="AM497" s="12">
        <f>VLOOKUP($B497,'[3]POBLAC SIN ESSALUD CUADRO MANDO'!$G$3:$DY$188,119,0)</f>
        <v>16</v>
      </c>
      <c r="AN497" s="12">
        <f>VLOOKUP($B497,'[3]POBLAC SIN ESSALUD CUADRO MANDO'!$G$3:$DY$188,120,0)</f>
        <v>16</v>
      </c>
      <c r="AO497" s="12">
        <f>VLOOKUP($B497,'[3]POBLAC SIN ESSALUD CUADRO MANDO'!$G$3:$DY$188,121,0)</f>
        <v>13</v>
      </c>
      <c r="AP497" s="12">
        <f>VLOOKUP($B497,'[3]POBLAC SIN ESSALUD CUADRO MANDO'!$G$3:$DY$188,122,0)</f>
        <v>17</v>
      </c>
      <c r="AQ497" s="74">
        <f>VLOOKUP($B497,'[4]POB-2019'!$K$6:$BD$190,42,0)</f>
        <v>339</v>
      </c>
      <c r="AR497" s="74">
        <f>VLOOKUP($B497,'[4]POB-2019'!$K$6:$BD$190,43,0)</f>
        <v>34</v>
      </c>
      <c r="AS497" s="74">
        <f>VLOOKUP($B497,'[4]POB-2019'!$K$6:$BD$190,44,0)</f>
        <v>34</v>
      </c>
      <c r="AT497" s="74">
        <f>VLOOKUP($B497,'[4]POB-2019'!$K$6:$BD$190,45,0)</f>
        <v>143</v>
      </c>
      <c r="AU497" s="12">
        <f>VLOOKUP($B497,'[3]POBLAC SIN ESSALUD CUADRO MANDO'!$G$3:$DY$188,123,0)</f>
        <v>9</v>
      </c>
    </row>
    <row r="498" spans="1:47" s="23" customFormat="1" ht="12">
      <c r="A498" s="58">
        <v>497</v>
      </c>
      <c r="B498" s="58">
        <v>7048</v>
      </c>
      <c r="C498" s="59" t="s">
        <v>1130</v>
      </c>
      <c r="D498" s="59" t="s">
        <v>1131</v>
      </c>
      <c r="E498" s="59" t="s">
        <v>902</v>
      </c>
      <c r="F498" s="59" t="s">
        <v>920</v>
      </c>
      <c r="G498" s="12" t="s">
        <v>266</v>
      </c>
      <c r="H498" s="14">
        <f t="shared" si="121"/>
        <v>7048</v>
      </c>
      <c r="I498" s="14">
        <f t="shared" si="116"/>
        <v>402</v>
      </c>
      <c r="J498" s="12">
        <f>VLOOKUP($B498,'[3]POBLAC SIN ESSALUD CUADRO MANDO'!$G$3:$DY$188,2,0)</f>
        <v>3</v>
      </c>
      <c r="K498" s="12">
        <f>VLOOKUP($B498,'[3]POBLAC SIN ESSALUD CUADRO MANDO'!$G$3:$DY$188,3,0)</f>
        <v>3</v>
      </c>
      <c r="L498" s="12">
        <f>VLOOKUP($B498,'[3]POBLAC SIN ESSALUD CUADRO MANDO'!$G$3:$DY$188,4,0)</f>
        <v>3</v>
      </c>
      <c r="M498" s="12">
        <f>VLOOKUP($B498,'[3]POBLAC SIN ESSALUD CUADRO MANDO'!$G$3:$DY$188,5,0)</f>
        <v>5</v>
      </c>
      <c r="N498" s="12">
        <f>VLOOKUP($B498,'[3]POBLAC SIN ESSALUD CUADRO MANDO'!$G$3:$DY$188,6,0)</f>
        <v>4</v>
      </c>
      <c r="O498" s="12">
        <f>VLOOKUP($B498,'[3]POBLAC SIN ESSALUD CUADRO MANDO'!$G$3:$DY$188,7,0)</f>
        <v>6</v>
      </c>
      <c r="P498" s="12">
        <f>VLOOKUP($B498,'[3]POBLAC SIN ESSALUD CUADRO MANDO'!$G$3:$DY$188,8,0)</f>
        <v>6</v>
      </c>
      <c r="Q498" s="12">
        <f>VLOOKUP($B498,'[3]POBLAC SIN ESSALUD CUADRO MANDO'!$G$3:$DY$188,9,0)</f>
        <v>7</v>
      </c>
      <c r="R498" s="12">
        <f>VLOOKUP($B498,'[3]POBLAC SIN ESSALUD CUADRO MANDO'!$G$3:$DY$188,10,0)</f>
        <v>6</v>
      </c>
      <c r="S498" s="12">
        <f>VLOOKUP($B498,'[3]POBLAC SIN ESSALUD CUADRO MANDO'!$G$3:$DY$188,11,0)</f>
        <v>6</v>
      </c>
      <c r="T498" s="12">
        <f>VLOOKUP($B498,'[3]POBLAC SIN ESSALUD CUADRO MANDO'!$G$3:$DY$188,12,0)</f>
        <v>8</v>
      </c>
      <c r="U498" s="12">
        <f>VLOOKUP($B498,'[3]POBLAC SIN ESSALUD CUADRO MANDO'!$G$3:$DY$188,13,0)</f>
        <v>7</v>
      </c>
      <c r="V498" s="12">
        <f>VLOOKUP($B498,'[3]POBLAC SIN ESSALUD CUADRO MANDO'!$G$3:$DY$188,14,0)</f>
        <v>9</v>
      </c>
      <c r="W498" s="12">
        <f>VLOOKUP($B498,'[3]POBLAC SIN ESSALUD CUADRO MANDO'!$G$3:$DY$188,15,0)</f>
        <v>9</v>
      </c>
      <c r="X498" s="12">
        <f>VLOOKUP($B498,'[3]POBLAC SIN ESSALUD CUADRO MANDO'!$G$3:$DY$188,16,0)</f>
        <v>8</v>
      </c>
      <c r="Y498" s="12">
        <f>VLOOKUP($B498,'[3]POBLAC SIN ESSALUD CUADRO MANDO'!$G$3:$DY$188,17,0)</f>
        <v>8</v>
      </c>
      <c r="Z498" s="12">
        <f>VLOOKUP($B498,'[3]POBLAC SIN ESSALUD CUADRO MANDO'!$G$3:$DY$188,18,0)</f>
        <v>8</v>
      </c>
      <c r="AA498" s="12">
        <f>VLOOKUP($B498,'[3]POBLAC SIN ESSALUD CUADRO MANDO'!$G$3:$DY$188,19,0)</f>
        <v>9</v>
      </c>
      <c r="AB498" s="12">
        <f>VLOOKUP($B498,'[3]POBLAC SIN ESSALUD CUADRO MANDO'!$G$3:$DY$188,20,0)</f>
        <v>8</v>
      </c>
      <c r="AC498" s="12">
        <f>VLOOKUP($B498,'[3]POBLAC SIN ESSALUD CUADRO MANDO'!$G$3:$DY$188,21,0)</f>
        <v>9</v>
      </c>
      <c r="AD498" s="12">
        <f>VLOOKUP($B498,'[3]POBLAC SIN ESSALUD CUADRO MANDO'!$G$3:$DY$188,110,0)</f>
        <v>35</v>
      </c>
      <c r="AE498" s="12">
        <f>VLOOKUP($B498,'[3]POBLAC SIN ESSALUD CUADRO MANDO'!$G$3:$DY$188,111,0)</f>
        <v>33</v>
      </c>
      <c r="AF498" s="12">
        <f>VLOOKUP($B498,'[3]POBLAC SIN ESSALUD CUADRO MANDO'!$G$3:$DY$188,112,0)</f>
        <v>29</v>
      </c>
      <c r="AG498" s="12">
        <f>VLOOKUP($B498,'[3]POBLAC SIN ESSALUD CUADRO MANDO'!$G$3:$DY$188,113,0)</f>
        <v>27</v>
      </c>
      <c r="AH498" s="12">
        <f>VLOOKUP($B498,'[3]POBLAC SIN ESSALUD CUADRO MANDO'!$G$3:$DY$188,114,0)</f>
        <v>25</v>
      </c>
      <c r="AI498" s="12">
        <f>VLOOKUP($B498,'[3]POBLAC SIN ESSALUD CUADRO MANDO'!$G$3:$DY$188,115,0)</f>
        <v>25</v>
      </c>
      <c r="AJ498" s="12">
        <f>VLOOKUP($B498,'[3]POBLAC SIN ESSALUD CUADRO MANDO'!$G$3:$DY$188,116,0)</f>
        <v>25</v>
      </c>
      <c r="AK498" s="12">
        <f>VLOOKUP($B498,'[3]POBLAC SIN ESSALUD CUADRO MANDO'!$G$3:$DY$188,117,0)</f>
        <v>18</v>
      </c>
      <c r="AL498" s="12">
        <f>VLOOKUP($B498,'[3]POBLAC SIN ESSALUD CUADRO MANDO'!$G$3:$DY$188,118,0)</f>
        <v>14</v>
      </c>
      <c r="AM498" s="12">
        <f>VLOOKUP($B498,'[3]POBLAC SIN ESSALUD CUADRO MANDO'!$G$3:$DY$188,119,0)</f>
        <v>11</v>
      </c>
      <c r="AN498" s="12">
        <f>VLOOKUP($B498,'[3]POBLAC SIN ESSALUD CUADRO MANDO'!$G$3:$DY$188,120,0)</f>
        <v>10</v>
      </c>
      <c r="AO498" s="12">
        <f>VLOOKUP($B498,'[3]POBLAC SIN ESSALUD CUADRO MANDO'!$G$3:$DY$188,121,0)</f>
        <v>7</v>
      </c>
      <c r="AP498" s="12">
        <f>VLOOKUP($B498,'[3]POBLAC SIN ESSALUD CUADRO MANDO'!$G$3:$DY$188,122,0)</f>
        <v>11</v>
      </c>
      <c r="AQ498" s="74">
        <f>VLOOKUP($B498,'[4]POB-2019'!$K$6:$BD$190,42,0)</f>
        <v>205</v>
      </c>
      <c r="AR498" s="74">
        <f>VLOOKUP($B498,'[4]POB-2019'!$K$6:$BD$190,43,0)</f>
        <v>21</v>
      </c>
      <c r="AS498" s="74">
        <f>VLOOKUP($B498,'[4]POB-2019'!$K$6:$BD$190,44,0)</f>
        <v>21</v>
      </c>
      <c r="AT498" s="74">
        <f>VLOOKUP($B498,'[4]POB-2019'!$K$6:$BD$190,45,0)</f>
        <v>89</v>
      </c>
      <c r="AU498" s="12">
        <f>VLOOKUP($B498,'[3]POBLAC SIN ESSALUD CUADRO MANDO'!$G$3:$DY$188,123,0)</f>
        <v>3</v>
      </c>
    </row>
    <row r="499" spans="1:47" s="23" customFormat="1" ht="12">
      <c r="A499" s="72">
        <v>498</v>
      </c>
      <c r="B499" s="72"/>
      <c r="C499" s="88" t="s">
        <v>1134</v>
      </c>
      <c r="D499" s="88"/>
      <c r="E499" s="88"/>
      <c r="F499" s="88" t="s">
        <v>1134</v>
      </c>
      <c r="G499" s="78" t="s">
        <v>1214</v>
      </c>
      <c r="H499" s="77"/>
      <c r="I499" s="77">
        <f t="shared" si="116"/>
        <v>309901</v>
      </c>
      <c r="J499" s="78">
        <f t="shared" ref="J499:AU499" si="122">J500+J681+J741</f>
        <v>4063</v>
      </c>
      <c r="K499" s="78">
        <f t="shared" si="122"/>
        <v>4335</v>
      </c>
      <c r="L499" s="78">
        <f t="shared" si="122"/>
        <v>4407</v>
      </c>
      <c r="M499" s="78">
        <f t="shared" si="122"/>
        <v>4463</v>
      </c>
      <c r="N499" s="78">
        <f t="shared" si="122"/>
        <v>4835</v>
      </c>
      <c r="O499" s="78">
        <f t="shared" si="122"/>
        <v>4824</v>
      </c>
      <c r="P499" s="78">
        <f t="shared" si="122"/>
        <v>5755</v>
      </c>
      <c r="Q499" s="78">
        <f t="shared" si="122"/>
        <v>5940</v>
      </c>
      <c r="R499" s="78">
        <f t="shared" si="122"/>
        <v>6121</v>
      </c>
      <c r="S499" s="78">
        <f t="shared" si="122"/>
        <v>6277</v>
      </c>
      <c r="T499" s="78">
        <f t="shared" si="122"/>
        <v>6442</v>
      </c>
      <c r="U499" s="78">
        <f t="shared" si="122"/>
        <v>6628</v>
      </c>
      <c r="V499" s="78">
        <f t="shared" si="122"/>
        <v>6674</v>
      </c>
      <c r="W499" s="78">
        <f t="shared" si="122"/>
        <v>6559</v>
      </c>
      <c r="X499" s="78">
        <f t="shared" si="122"/>
        <v>6299</v>
      </c>
      <c r="Y499" s="78">
        <f t="shared" si="122"/>
        <v>6063</v>
      </c>
      <c r="Z499" s="78">
        <f t="shared" si="122"/>
        <v>5816</v>
      </c>
      <c r="AA499" s="78">
        <f t="shared" si="122"/>
        <v>5574</v>
      </c>
      <c r="AB499" s="78">
        <f t="shared" si="122"/>
        <v>5367</v>
      </c>
      <c r="AC499" s="78">
        <f t="shared" si="122"/>
        <v>5188</v>
      </c>
      <c r="AD499" s="78">
        <f t="shared" si="122"/>
        <v>23710</v>
      </c>
      <c r="AE499" s="78">
        <f t="shared" si="122"/>
        <v>23538</v>
      </c>
      <c r="AF499" s="78">
        <f t="shared" si="122"/>
        <v>25864</v>
      </c>
      <c r="AG499" s="78">
        <f t="shared" si="122"/>
        <v>23153</v>
      </c>
      <c r="AH499" s="78">
        <f t="shared" si="122"/>
        <v>21248</v>
      </c>
      <c r="AI499" s="78">
        <f t="shared" si="122"/>
        <v>19037</v>
      </c>
      <c r="AJ499" s="78">
        <f t="shared" si="122"/>
        <v>14916</v>
      </c>
      <c r="AK499" s="78">
        <f t="shared" si="122"/>
        <v>12755</v>
      </c>
      <c r="AL499" s="78">
        <f t="shared" si="122"/>
        <v>10742</v>
      </c>
      <c r="AM499" s="78">
        <f t="shared" si="122"/>
        <v>8413</v>
      </c>
      <c r="AN499" s="78">
        <f t="shared" si="122"/>
        <v>6515</v>
      </c>
      <c r="AO499" s="78">
        <f t="shared" si="122"/>
        <v>4381</v>
      </c>
      <c r="AP499" s="78">
        <f t="shared" si="122"/>
        <v>3999</v>
      </c>
      <c r="AQ499" s="78">
        <f t="shared" si="122"/>
        <v>605937</v>
      </c>
      <c r="AR499" s="78">
        <f t="shared" si="122"/>
        <v>16131</v>
      </c>
      <c r="AS499" s="78">
        <f t="shared" si="122"/>
        <v>13940</v>
      </c>
      <c r="AT499" s="78">
        <f t="shared" si="122"/>
        <v>72604</v>
      </c>
      <c r="AU499" s="78">
        <f t="shared" si="122"/>
        <v>4440</v>
      </c>
    </row>
    <row r="500" spans="1:47" s="23" customFormat="1" ht="12">
      <c r="A500" s="31">
        <v>499</v>
      </c>
      <c r="B500" s="31"/>
      <c r="C500" s="8" t="s">
        <v>1134</v>
      </c>
      <c r="D500" s="8" t="s">
        <v>447</v>
      </c>
      <c r="E500" s="8" t="s">
        <v>447</v>
      </c>
      <c r="F500" s="8" t="s">
        <v>447</v>
      </c>
      <c r="G500" s="36" t="s">
        <v>1214</v>
      </c>
      <c r="H500" s="30"/>
      <c r="I500" s="30">
        <f t="shared" si="116"/>
        <v>163790</v>
      </c>
      <c r="J500" s="36">
        <f>J501+J516+J523+J532+J541+J549+J558+J574+J582+J600+J639+J640+J651+J655+J671</f>
        <v>2320</v>
      </c>
      <c r="K500" s="36">
        <f t="shared" ref="K500:AU500" si="123">K501+K516+K523+K532+K541+K549+K558+K574+K582+K600+K639+K640+K651+K655+K671</f>
        <v>2459</v>
      </c>
      <c r="L500" s="36">
        <f t="shared" si="123"/>
        <v>2387</v>
      </c>
      <c r="M500" s="36">
        <f t="shared" si="123"/>
        <v>2435</v>
      </c>
      <c r="N500" s="36">
        <f t="shared" si="123"/>
        <v>2599</v>
      </c>
      <c r="O500" s="36">
        <f t="shared" si="123"/>
        <v>2662</v>
      </c>
      <c r="P500" s="36">
        <f t="shared" si="123"/>
        <v>3126</v>
      </c>
      <c r="Q500" s="36">
        <f t="shared" si="123"/>
        <v>3196</v>
      </c>
      <c r="R500" s="36">
        <f t="shared" si="123"/>
        <v>3262</v>
      </c>
      <c r="S500" s="36">
        <f t="shared" si="123"/>
        <v>3309</v>
      </c>
      <c r="T500" s="36">
        <f t="shared" si="123"/>
        <v>3358</v>
      </c>
      <c r="U500" s="36">
        <f t="shared" si="123"/>
        <v>3403</v>
      </c>
      <c r="V500" s="36">
        <f t="shared" si="123"/>
        <v>3402</v>
      </c>
      <c r="W500" s="36">
        <f t="shared" si="123"/>
        <v>3351</v>
      </c>
      <c r="X500" s="36">
        <f t="shared" si="123"/>
        <v>3251</v>
      </c>
      <c r="Y500" s="36">
        <f t="shared" si="123"/>
        <v>3154</v>
      </c>
      <c r="Z500" s="36">
        <f t="shared" si="123"/>
        <v>3061</v>
      </c>
      <c r="AA500" s="36">
        <f t="shared" si="123"/>
        <v>2946</v>
      </c>
      <c r="AB500" s="36">
        <f t="shared" si="123"/>
        <v>2818</v>
      </c>
      <c r="AC500" s="36">
        <f t="shared" si="123"/>
        <v>2683</v>
      </c>
      <c r="AD500" s="36">
        <f t="shared" si="123"/>
        <v>11970</v>
      </c>
      <c r="AE500" s="36">
        <f t="shared" si="123"/>
        <v>12417</v>
      </c>
      <c r="AF500" s="36">
        <f t="shared" si="123"/>
        <v>13572</v>
      </c>
      <c r="AG500" s="36">
        <f t="shared" si="123"/>
        <v>12335</v>
      </c>
      <c r="AH500" s="36">
        <f t="shared" si="123"/>
        <v>11223</v>
      </c>
      <c r="AI500" s="36">
        <f t="shared" si="123"/>
        <v>10167</v>
      </c>
      <c r="AJ500" s="36">
        <f t="shared" si="123"/>
        <v>7839</v>
      </c>
      <c r="AK500" s="36">
        <f t="shared" si="123"/>
        <v>6880</v>
      </c>
      <c r="AL500" s="36">
        <f t="shared" si="123"/>
        <v>5766</v>
      </c>
      <c r="AM500" s="36">
        <f t="shared" si="123"/>
        <v>4375</v>
      </c>
      <c r="AN500" s="36">
        <f t="shared" si="123"/>
        <v>3472</v>
      </c>
      <c r="AO500" s="36">
        <f t="shared" si="123"/>
        <v>2346</v>
      </c>
      <c r="AP500" s="36">
        <f t="shared" si="123"/>
        <v>2246</v>
      </c>
      <c r="AQ500" s="36">
        <f t="shared" si="123"/>
        <v>83832</v>
      </c>
      <c r="AR500" s="36">
        <f t="shared" si="123"/>
        <v>8253</v>
      </c>
      <c r="AS500" s="36">
        <f t="shared" si="123"/>
        <v>7224</v>
      </c>
      <c r="AT500" s="36">
        <f t="shared" si="123"/>
        <v>38772</v>
      </c>
      <c r="AU500" s="36">
        <f t="shared" si="123"/>
        <v>2658</v>
      </c>
    </row>
    <row r="501" spans="1:47" s="23" customFormat="1" ht="12">
      <c r="A501" s="54">
        <v>500</v>
      </c>
      <c r="B501" s="54"/>
      <c r="C501" s="55" t="s">
        <v>1134</v>
      </c>
      <c r="D501" s="55" t="s">
        <v>447</v>
      </c>
      <c r="E501" s="55" t="s">
        <v>523</v>
      </c>
      <c r="F501" s="55" t="s">
        <v>523</v>
      </c>
      <c r="G501" s="11" t="s">
        <v>1214</v>
      </c>
      <c r="H501" s="29"/>
      <c r="I501" s="29">
        <f t="shared" si="116"/>
        <v>11123</v>
      </c>
      <c r="J501" s="11">
        <f>SUM(J502:J515)</f>
        <v>153</v>
      </c>
      <c r="K501" s="11">
        <f t="shared" ref="K501:AU501" si="124">SUM(K502:K515)</f>
        <v>159</v>
      </c>
      <c r="L501" s="11">
        <f t="shared" si="124"/>
        <v>164</v>
      </c>
      <c r="M501" s="11">
        <f t="shared" si="124"/>
        <v>176</v>
      </c>
      <c r="N501" s="11">
        <f t="shared" si="124"/>
        <v>171</v>
      </c>
      <c r="O501" s="11">
        <f t="shared" si="124"/>
        <v>170</v>
      </c>
      <c r="P501" s="11">
        <f t="shared" si="124"/>
        <v>208</v>
      </c>
      <c r="Q501" s="11">
        <f t="shared" si="124"/>
        <v>213</v>
      </c>
      <c r="R501" s="11">
        <f t="shared" si="124"/>
        <v>219</v>
      </c>
      <c r="S501" s="11">
        <f t="shared" si="124"/>
        <v>223</v>
      </c>
      <c r="T501" s="11">
        <f t="shared" si="124"/>
        <v>228</v>
      </c>
      <c r="U501" s="11">
        <f t="shared" si="124"/>
        <v>234</v>
      </c>
      <c r="V501" s="11">
        <f t="shared" si="124"/>
        <v>237</v>
      </c>
      <c r="W501" s="11">
        <f t="shared" si="124"/>
        <v>235</v>
      </c>
      <c r="X501" s="11">
        <f t="shared" si="124"/>
        <v>231</v>
      </c>
      <c r="Y501" s="11">
        <f t="shared" si="124"/>
        <v>224</v>
      </c>
      <c r="Z501" s="11">
        <f t="shared" si="124"/>
        <v>219</v>
      </c>
      <c r="AA501" s="11">
        <f t="shared" si="124"/>
        <v>213</v>
      </c>
      <c r="AB501" s="11">
        <f t="shared" si="124"/>
        <v>206</v>
      </c>
      <c r="AC501" s="11">
        <f t="shared" si="124"/>
        <v>202</v>
      </c>
      <c r="AD501" s="11">
        <f t="shared" si="124"/>
        <v>934</v>
      </c>
      <c r="AE501" s="11">
        <f t="shared" si="124"/>
        <v>896</v>
      </c>
      <c r="AF501" s="11">
        <f t="shared" si="124"/>
        <v>938</v>
      </c>
      <c r="AG501" s="11">
        <f t="shared" si="124"/>
        <v>851</v>
      </c>
      <c r="AH501" s="11">
        <f t="shared" si="124"/>
        <v>705</v>
      </c>
      <c r="AI501" s="11">
        <f t="shared" si="124"/>
        <v>718</v>
      </c>
      <c r="AJ501" s="11">
        <f t="shared" si="124"/>
        <v>520</v>
      </c>
      <c r="AK501" s="11">
        <f t="shared" si="124"/>
        <v>467</v>
      </c>
      <c r="AL501" s="11">
        <f t="shared" si="124"/>
        <v>358</v>
      </c>
      <c r="AM501" s="11">
        <f t="shared" si="124"/>
        <v>224</v>
      </c>
      <c r="AN501" s="11">
        <f t="shared" si="124"/>
        <v>199</v>
      </c>
      <c r="AO501" s="11">
        <f t="shared" si="124"/>
        <v>125</v>
      </c>
      <c r="AP501" s="11">
        <f t="shared" si="124"/>
        <v>103</v>
      </c>
      <c r="AQ501" s="11">
        <f t="shared" si="124"/>
        <v>5699</v>
      </c>
      <c r="AR501" s="11">
        <f t="shared" si="124"/>
        <v>581</v>
      </c>
      <c r="AS501" s="11">
        <f t="shared" si="124"/>
        <v>528</v>
      </c>
      <c r="AT501" s="11">
        <f t="shared" si="124"/>
        <v>2801</v>
      </c>
      <c r="AU501" s="11">
        <f t="shared" si="124"/>
        <v>185</v>
      </c>
    </row>
    <row r="502" spans="1:47" s="24" customFormat="1" ht="15">
      <c r="A502" s="58">
        <v>501</v>
      </c>
      <c r="B502" s="58">
        <v>4718</v>
      </c>
      <c r="C502" s="59" t="s">
        <v>1134</v>
      </c>
      <c r="D502" s="59" t="s">
        <v>447</v>
      </c>
      <c r="E502" s="59" t="s">
        <v>523</v>
      </c>
      <c r="F502" s="59" t="s">
        <v>524</v>
      </c>
      <c r="G502" s="12" t="s">
        <v>283</v>
      </c>
      <c r="H502" s="14">
        <f t="shared" ref="H502:H515" si="125">B502</f>
        <v>4718</v>
      </c>
      <c r="I502" s="14">
        <f t="shared" si="116"/>
        <v>3452</v>
      </c>
      <c r="J502" s="12">
        <f>VLOOKUP($B502,'[1]METAS 2019'!$D$4:$Q$843,5,0)</f>
        <v>41</v>
      </c>
      <c r="K502" s="12">
        <f>VLOOKUP($B502,'[1]METAS 2019'!$D$4:$Q$843,4,0)</f>
        <v>49</v>
      </c>
      <c r="L502" s="12">
        <f>VLOOKUP($B502,'[1]METAS 2019'!$D$4:$Q$843,11,0)</f>
        <v>56</v>
      </c>
      <c r="M502" s="12">
        <f>VLOOKUP($B502,'[1]METAS 2019'!$D$4:$Q$843,12,0)</f>
        <v>68</v>
      </c>
      <c r="N502" s="12">
        <f>VLOOKUP($B502,'[1]METAS 2019'!$D$4:$Q$843,13,0)</f>
        <v>50</v>
      </c>
      <c r="O502" s="12">
        <f>VLOOKUP($B502,'[1]METAS 2019'!$D$4:$Q$843,14,0)</f>
        <v>49</v>
      </c>
      <c r="P502" s="89">
        <f>VLOOKUP($B502,'[5]POB X MCR 2019'!$C$7:$AW$186,12,0)</f>
        <v>63</v>
      </c>
      <c r="Q502" s="89">
        <f>VLOOKUP($B502,'[5]POB X MCR 2019'!$C$7:$AW$186,13,0)</f>
        <v>67</v>
      </c>
      <c r="R502" s="89">
        <f>VLOOKUP($B502,'[5]POB X MCR 2019'!$C$7:$AW$186,14,0)</f>
        <v>68</v>
      </c>
      <c r="S502" s="89">
        <f>VLOOKUP($B502,'[5]POB X MCR 2019'!$C$7:$AW$186,15,0)</f>
        <v>68</v>
      </c>
      <c r="T502" s="89">
        <f>VLOOKUP($B502,'[5]POB X MCR 2019'!$C$7:$AW$186,16,0)</f>
        <v>70</v>
      </c>
      <c r="U502" s="89">
        <f>VLOOKUP($B502,'[5]POB X MCR 2019'!$C$7:$AW$186,17,0)</f>
        <v>74</v>
      </c>
      <c r="V502" s="89">
        <f>VLOOKUP($B502,'[5]POB X MCR 2019'!$C$7:$AW$186,18,0)</f>
        <v>71</v>
      </c>
      <c r="W502" s="89">
        <f>VLOOKUP($B502,'[5]POB X MCR 2019'!$C$7:$AW$186,19,0)</f>
        <v>74</v>
      </c>
      <c r="X502" s="89">
        <f>VLOOKUP($B502,'[5]POB X MCR 2019'!$C$7:$AW$186,20,0)</f>
        <v>72</v>
      </c>
      <c r="Y502" s="89">
        <f>VLOOKUP($B502,'[5]POB X MCR 2019'!$C$7:$AW$186,21,0)</f>
        <v>69</v>
      </c>
      <c r="Z502" s="89">
        <f>VLOOKUP($B502,'[5]POB X MCR 2019'!$C$7:$AW$186,22,0)</f>
        <v>68</v>
      </c>
      <c r="AA502" s="89">
        <f>VLOOKUP($B502,'[5]POB X MCR 2019'!$C$7:$AW$186,23,0)</f>
        <v>67</v>
      </c>
      <c r="AB502" s="89">
        <f>VLOOKUP($B502,'[5]POB X MCR 2019'!$C$7:$AW$186,24,0)</f>
        <v>66</v>
      </c>
      <c r="AC502" s="89">
        <f>VLOOKUP($B502,'[5]POB X MCR 2019'!$C$7:$AW$186,25,0)</f>
        <v>62</v>
      </c>
      <c r="AD502" s="89">
        <f>VLOOKUP($B502,'[5]POB X MCR 2019'!$C$7:$AW$186,26,0)</f>
        <v>290</v>
      </c>
      <c r="AE502" s="89">
        <f>VLOOKUP($B502,'[5]POB X MCR 2019'!$C$7:$AW$186,27,0)</f>
        <v>277</v>
      </c>
      <c r="AF502" s="89">
        <f>VLOOKUP($B502,'[5]POB X MCR 2019'!$C$7:$AW$186,28,0)</f>
        <v>290</v>
      </c>
      <c r="AG502" s="89">
        <f>VLOOKUP($B502,'[5]POB X MCR 2019'!$C$7:$AW$186,29,0)</f>
        <v>263</v>
      </c>
      <c r="AH502" s="89">
        <f>VLOOKUP($B502,'[5]POB X MCR 2019'!$C$7:$AW$186,30,0)</f>
        <v>220</v>
      </c>
      <c r="AI502" s="89">
        <f>VLOOKUP($B502,'[5]POB X MCR 2019'!$C$7:$AW$186,31,0)</f>
        <v>223</v>
      </c>
      <c r="AJ502" s="89">
        <f>VLOOKUP($B502,'[5]POB X MCR 2019'!$C$7:$AW$186,32,0)</f>
        <v>162</v>
      </c>
      <c r="AK502" s="89">
        <f>VLOOKUP($B502,'[5]POB X MCR 2019'!$C$7:$AW$186,33,0)</f>
        <v>144</v>
      </c>
      <c r="AL502" s="89">
        <f>VLOOKUP($B502,'[5]POB X MCR 2019'!$C$7:$AW$186,34,0)</f>
        <v>112</v>
      </c>
      <c r="AM502" s="89">
        <f>VLOOKUP($B502,'[5]POB X MCR 2019'!$C$7:$AW$186,35,0)</f>
        <v>69</v>
      </c>
      <c r="AN502" s="89">
        <f>VLOOKUP($B502,'[5]POB X MCR 2019'!$C$7:$AW$186,36,0)</f>
        <v>61</v>
      </c>
      <c r="AO502" s="89">
        <f>VLOOKUP($B502,'[5]POB X MCR 2019'!$C$7:$AW$186,37,0)</f>
        <v>38</v>
      </c>
      <c r="AP502" s="89">
        <f>VLOOKUP($B502,'[5]POB X MCR 2019'!$C$7:$AW$186,38,0)</f>
        <v>31</v>
      </c>
      <c r="AQ502" s="89">
        <f>VLOOKUP($B502,'[5]POB X MCR 2019'!$C$7:$AW$186,43,0)</f>
        <v>1755</v>
      </c>
      <c r="AR502" s="89">
        <f>VLOOKUP($B502,'[5]POB X MCR 2019'!$C$7:$AW$186,44,0)</f>
        <v>180</v>
      </c>
      <c r="AS502" s="89">
        <f>VLOOKUP($B502,'[5]POB X MCR 2019'!$C$7:$AW$186,45,0)</f>
        <v>165</v>
      </c>
      <c r="AT502" s="89">
        <f>VLOOKUP($B502,'[5]POB X MCR 2019'!$C$7:$AW$186,46,0)</f>
        <v>868</v>
      </c>
      <c r="AU502" s="89">
        <f>VLOOKUP($B502,'[6]RED CHOTA'!$C$7:$G$170,5,0)</f>
        <v>51</v>
      </c>
    </row>
    <row r="503" spans="1:47" s="24" customFormat="1" ht="15">
      <c r="A503" s="58">
        <v>502</v>
      </c>
      <c r="B503" s="58">
        <v>4719</v>
      </c>
      <c r="C503" s="59" t="s">
        <v>1134</v>
      </c>
      <c r="D503" s="59" t="s">
        <v>447</v>
      </c>
      <c r="E503" s="59" t="s">
        <v>523</v>
      </c>
      <c r="F503" s="59" t="s">
        <v>530</v>
      </c>
      <c r="G503" s="12" t="s">
        <v>271</v>
      </c>
      <c r="H503" s="14">
        <f t="shared" si="125"/>
        <v>4719</v>
      </c>
      <c r="I503" s="14">
        <f t="shared" si="116"/>
        <v>1198</v>
      </c>
      <c r="J503" s="12">
        <f>VLOOKUP($B503,'[1]METAS 2019'!$D$4:$Q$843,5,0)</f>
        <v>18</v>
      </c>
      <c r="K503" s="12">
        <f>VLOOKUP($B503,'[1]METAS 2019'!$D$4:$Q$843,4,0)</f>
        <v>22</v>
      </c>
      <c r="L503" s="12">
        <f>VLOOKUP($B503,'[1]METAS 2019'!$D$4:$Q$843,11,0)</f>
        <v>15</v>
      </c>
      <c r="M503" s="12">
        <f>VLOOKUP($B503,'[1]METAS 2019'!$D$4:$Q$843,12,0)</f>
        <v>14</v>
      </c>
      <c r="N503" s="12">
        <f>VLOOKUP($B503,'[1]METAS 2019'!$D$4:$Q$843,13,0)</f>
        <v>16</v>
      </c>
      <c r="O503" s="12">
        <f>VLOOKUP($B503,'[1]METAS 2019'!$D$4:$Q$843,14,0)</f>
        <v>12</v>
      </c>
      <c r="P503" s="89">
        <f>VLOOKUP($B503,'[5]POB X MCR 2019'!$C$7:$AW$186,12,0)</f>
        <v>23</v>
      </c>
      <c r="Q503" s="89">
        <f>VLOOKUP($B503,'[5]POB X MCR 2019'!$C$7:$AW$186,13,0)</f>
        <v>23</v>
      </c>
      <c r="R503" s="89">
        <f>VLOOKUP($B503,'[5]POB X MCR 2019'!$C$7:$AW$186,14,0)</f>
        <v>24</v>
      </c>
      <c r="S503" s="89">
        <f>VLOOKUP($B503,'[5]POB X MCR 2019'!$C$7:$AW$186,15,0)</f>
        <v>24</v>
      </c>
      <c r="T503" s="89">
        <f>VLOOKUP($B503,'[5]POB X MCR 2019'!$C$7:$AW$186,16,0)</f>
        <v>25</v>
      </c>
      <c r="U503" s="89">
        <f>VLOOKUP($B503,'[5]POB X MCR 2019'!$C$7:$AW$186,17,0)</f>
        <v>25</v>
      </c>
      <c r="V503" s="89">
        <f>VLOOKUP($B503,'[5]POB X MCR 2019'!$C$7:$AW$186,18,0)</f>
        <v>26</v>
      </c>
      <c r="W503" s="89">
        <f>VLOOKUP($B503,'[5]POB X MCR 2019'!$C$7:$AW$186,19,0)</f>
        <v>26</v>
      </c>
      <c r="X503" s="89">
        <f>VLOOKUP($B503,'[5]POB X MCR 2019'!$C$7:$AW$186,20,0)</f>
        <v>25</v>
      </c>
      <c r="Y503" s="89">
        <f>VLOOKUP($B503,'[5]POB X MCR 2019'!$C$7:$AW$186,21,0)</f>
        <v>24</v>
      </c>
      <c r="Z503" s="89">
        <f>VLOOKUP($B503,'[5]POB X MCR 2019'!$C$7:$AW$186,22,0)</f>
        <v>24</v>
      </c>
      <c r="AA503" s="89">
        <f>VLOOKUP($B503,'[5]POB X MCR 2019'!$C$7:$AW$186,23,0)</f>
        <v>23</v>
      </c>
      <c r="AB503" s="89">
        <f>VLOOKUP($B503,'[5]POB X MCR 2019'!$C$7:$AW$186,24,0)</f>
        <v>22</v>
      </c>
      <c r="AC503" s="89">
        <f>VLOOKUP($B503,'[5]POB X MCR 2019'!$C$7:$AW$186,25,0)</f>
        <v>22</v>
      </c>
      <c r="AD503" s="89">
        <f>VLOOKUP($B503,'[5]POB X MCR 2019'!$C$7:$AW$186,26,0)</f>
        <v>101</v>
      </c>
      <c r="AE503" s="89">
        <f>VLOOKUP($B503,'[5]POB X MCR 2019'!$C$7:$AW$186,27,0)</f>
        <v>97</v>
      </c>
      <c r="AF503" s="89">
        <f>VLOOKUP($B503,'[5]POB X MCR 2019'!$C$7:$AW$186,28,0)</f>
        <v>102</v>
      </c>
      <c r="AG503" s="89">
        <f>VLOOKUP($B503,'[5]POB X MCR 2019'!$C$7:$AW$186,29,0)</f>
        <v>92</v>
      </c>
      <c r="AH503" s="89">
        <f>VLOOKUP($B503,'[5]POB X MCR 2019'!$C$7:$AW$186,30,0)</f>
        <v>77</v>
      </c>
      <c r="AI503" s="89">
        <f>VLOOKUP($B503,'[5]POB X MCR 2019'!$C$7:$AW$186,31,0)</f>
        <v>78</v>
      </c>
      <c r="AJ503" s="89">
        <f>VLOOKUP($B503,'[5]POB X MCR 2019'!$C$7:$AW$186,32,0)</f>
        <v>57</v>
      </c>
      <c r="AK503" s="89">
        <f>VLOOKUP($B503,'[5]POB X MCR 2019'!$C$7:$AW$186,33,0)</f>
        <v>51</v>
      </c>
      <c r="AL503" s="89">
        <f>VLOOKUP($B503,'[5]POB X MCR 2019'!$C$7:$AW$186,34,0)</f>
        <v>39</v>
      </c>
      <c r="AM503" s="89">
        <f>VLOOKUP($B503,'[5]POB X MCR 2019'!$C$7:$AW$186,35,0)</f>
        <v>24</v>
      </c>
      <c r="AN503" s="89">
        <f>VLOOKUP($B503,'[5]POB X MCR 2019'!$C$7:$AW$186,36,0)</f>
        <v>22</v>
      </c>
      <c r="AO503" s="89">
        <f>VLOOKUP($B503,'[5]POB X MCR 2019'!$C$7:$AW$186,37,0)</f>
        <v>14</v>
      </c>
      <c r="AP503" s="89">
        <f>VLOOKUP($B503,'[5]POB X MCR 2019'!$C$7:$AW$186,38,0)</f>
        <v>11</v>
      </c>
      <c r="AQ503" s="89">
        <f>VLOOKUP($B503,'[5]POB X MCR 2019'!$C$7:$AW$186,43,0)</f>
        <v>609</v>
      </c>
      <c r="AR503" s="89">
        <f>VLOOKUP($B503,'[5]POB X MCR 2019'!$C$7:$AW$186,44,0)</f>
        <v>63</v>
      </c>
      <c r="AS503" s="89">
        <f>VLOOKUP($B503,'[5]POB X MCR 2019'!$C$7:$AW$186,45,0)</f>
        <v>57</v>
      </c>
      <c r="AT503" s="89">
        <f>VLOOKUP($B503,'[5]POB X MCR 2019'!$C$7:$AW$186,46,0)</f>
        <v>304</v>
      </c>
      <c r="AU503" s="89">
        <f>VLOOKUP($B503,'[6]RED CHOTA'!$C$7:$G$170,5,0)</f>
        <v>22</v>
      </c>
    </row>
    <row r="504" spans="1:47" s="24" customFormat="1" ht="15">
      <c r="A504" s="58">
        <v>503</v>
      </c>
      <c r="B504" s="58">
        <v>4725</v>
      </c>
      <c r="C504" s="59" t="s">
        <v>1134</v>
      </c>
      <c r="D504" s="59" t="s">
        <v>447</v>
      </c>
      <c r="E504" s="59" t="s">
        <v>523</v>
      </c>
      <c r="F504" s="59" t="s">
        <v>534</v>
      </c>
      <c r="G504" s="12" t="s">
        <v>266</v>
      </c>
      <c r="H504" s="14">
        <f t="shared" si="125"/>
        <v>4725</v>
      </c>
      <c r="I504" s="14">
        <f t="shared" si="116"/>
        <v>516</v>
      </c>
      <c r="J504" s="12">
        <f>VLOOKUP($B504,'[1]METAS 2019'!$D$4:$Q$843,5,0)</f>
        <v>11</v>
      </c>
      <c r="K504" s="12">
        <f>VLOOKUP($B504,'[1]METAS 2019'!$D$4:$Q$843,4,0)</f>
        <v>13</v>
      </c>
      <c r="L504" s="12">
        <f>VLOOKUP($B504,'[1]METAS 2019'!$D$4:$Q$843,11,0)</f>
        <v>6</v>
      </c>
      <c r="M504" s="12">
        <f>VLOOKUP($B504,'[1]METAS 2019'!$D$4:$Q$843,12,0)</f>
        <v>13</v>
      </c>
      <c r="N504" s="12">
        <f>VLOOKUP($B504,'[1]METAS 2019'!$D$4:$Q$843,13,0)</f>
        <v>11</v>
      </c>
      <c r="O504" s="12">
        <f>VLOOKUP($B504,'[1]METAS 2019'!$D$4:$Q$843,14,0)</f>
        <v>12</v>
      </c>
      <c r="P504" s="89">
        <f>VLOOKUP($B504,'[5]POB X MCR 2019'!$C$7:$AW$186,12,0)</f>
        <v>9</v>
      </c>
      <c r="Q504" s="89">
        <f>VLOOKUP($B504,'[5]POB X MCR 2019'!$C$7:$AW$186,13,0)</f>
        <v>9</v>
      </c>
      <c r="R504" s="89">
        <f>VLOOKUP($B504,'[5]POB X MCR 2019'!$C$7:$AW$186,14,0)</f>
        <v>10</v>
      </c>
      <c r="S504" s="89">
        <f>VLOOKUP($B504,'[5]POB X MCR 2019'!$C$7:$AW$186,15,0)</f>
        <v>10</v>
      </c>
      <c r="T504" s="89">
        <f>VLOOKUP($B504,'[5]POB X MCR 2019'!$C$7:$AW$186,16,0)</f>
        <v>10</v>
      </c>
      <c r="U504" s="89">
        <f>VLOOKUP($B504,'[5]POB X MCR 2019'!$C$7:$AW$186,17,0)</f>
        <v>10</v>
      </c>
      <c r="V504" s="89">
        <f>VLOOKUP($B504,'[5]POB X MCR 2019'!$C$7:$AW$186,18,0)</f>
        <v>11</v>
      </c>
      <c r="W504" s="89">
        <f>VLOOKUP($B504,'[5]POB X MCR 2019'!$C$7:$AW$186,19,0)</f>
        <v>10</v>
      </c>
      <c r="X504" s="89">
        <f>VLOOKUP($B504,'[5]POB X MCR 2019'!$C$7:$AW$186,20,0)</f>
        <v>10</v>
      </c>
      <c r="Y504" s="89">
        <f>VLOOKUP($B504,'[5]POB X MCR 2019'!$C$7:$AW$186,21,0)</f>
        <v>10</v>
      </c>
      <c r="Z504" s="89">
        <f>VLOOKUP($B504,'[5]POB X MCR 2019'!$C$7:$AW$186,22,0)</f>
        <v>10</v>
      </c>
      <c r="AA504" s="89">
        <f>VLOOKUP($B504,'[5]POB X MCR 2019'!$C$7:$AW$186,23,0)</f>
        <v>9</v>
      </c>
      <c r="AB504" s="89">
        <f>VLOOKUP($B504,'[5]POB X MCR 2019'!$C$7:$AW$186,24,0)</f>
        <v>9</v>
      </c>
      <c r="AC504" s="89">
        <f>VLOOKUP($B504,'[5]POB X MCR 2019'!$C$7:$AW$186,25,0)</f>
        <v>9</v>
      </c>
      <c r="AD504" s="89">
        <f>VLOOKUP($B504,'[5]POB X MCR 2019'!$C$7:$AW$186,26,0)</f>
        <v>41</v>
      </c>
      <c r="AE504" s="89">
        <f>VLOOKUP($B504,'[5]POB X MCR 2019'!$C$7:$AW$186,27,0)</f>
        <v>40</v>
      </c>
      <c r="AF504" s="89">
        <f>VLOOKUP($B504,'[5]POB X MCR 2019'!$C$7:$AW$186,28,0)</f>
        <v>42</v>
      </c>
      <c r="AG504" s="89">
        <f>VLOOKUP($B504,'[5]POB X MCR 2019'!$C$7:$AW$186,29,0)</f>
        <v>38</v>
      </c>
      <c r="AH504" s="89">
        <f>VLOOKUP($B504,'[5]POB X MCR 2019'!$C$7:$AW$186,30,0)</f>
        <v>31</v>
      </c>
      <c r="AI504" s="89">
        <f>VLOOKUP($B504,'[5]POB X MCR 2019'!$C$7:$AW$186,31,0)</f>
        <v>32</v>
      </c>
      <c r="AJ504" s="89">
        <f>VLOOKUP($B504,'[5]POB X MCR 2019'!$C$7:$AW$186,32,0)</f>
        <v>23</v>
      </c>
      <c r="AK504" s="89">
        <f>VLOOKUP($B504,'[5]POB X MCR 2019'!$C$7:$AW$186,33,0)</f>
        <v>21</v>
      </c>
      <c r="AL504" s="89">
        <f>VLOOKUP($B504,'[5]POB X MCR 2019'!$C$7:$AW$186,34,0)</f>
        <v>16</v>
      </c>
      <c r="AM504" s="89">
        <f>VLOOKUP($B504,'[5]POB X MCR 2019'!$C$7:$AW$186,35,0)</f>
        <v>10</v>
      </c>
      <c r="AN504" s="89">
        <f>VLOOKUP($B504,'[5]POB X MCR 2019'!$C$7:$AW$186,36,0)</f>
        <v>9</v>
      </c>
      <c r="AO504" s="89">
        <f>VLOOKUP($B504,'[5]POB X MCR 2019'!$C$7:$AW$186,37,0)</f>
        <v>6</v>
      </c>
      <c r="AP504" s="89">
        <f>VLOOKUP($B504,'[5]POB X MCR 2019'!$C$7:$AW$186,38,0)</f>
        <v>5</v>
      </c>
      <c r="AQ504" s="89">
        <f>VLOOKUP($B504,'[5]POB X MCR 2019'!$C$7:$AW$186,43,0)</f>
        <v>265</v>
      </c>
      <c r="AR504" s="89">
        <f>VLOOKUP($B504,'[5]POB X MCR 2019'!$C$7:$AW$186,44,0)</f>
        <v>26</v>
      </c>
      <c r="AS504" s="89">
        <f>VLOOKUP($B504,'[5]POB X MCR 2019'!$C$7:$AW$186,45,0)</f>
        <v>23</v>
      </c>
      <c r="AT504" s="89">
        <f>VLOOKUP($B504,'[5]POB X MCR 2019'!$C$7:$AW$186,46,0)</f>
        <v>124</v>
      </c>
      <c r="AU504" s="89">
        <f>VLOOKUP($B504,'[6]RED CHOTA'!$C$7:$G$170,5,0)</f>
        <v>13</v>
      </c>
    </row>
    <row r="505" spans="1:47" s="24" customFormat="1" ht="15">
      <c r="A505" s="58">
        <v>504</v>
      </c>
      <c r="B505" s="58">
        <v>4726</v>
      </c>
      <c r="C505" s="59" t="s">
        <v>1134</v>
      </c>
      <c r="D505" s="59" t="s">
        <v>447</v>
      </c>
      <c r="E505" s="59" t="s">
        <v>523</v>
      </c>
      <c r="F505" s="59" t="s">
        <v>531</v>
      </c>
      <c r="G505" s="12" t="s">
        <v>266</v>
      </c>
      <c r="H505" s="14">
        <f t="shared" si="125"/>
        <v>4726</v>
      </c>
      <c r="I505" s="14">
        <f t="shared" si="116"/>
        <v>507</v>
      </c>
      <c r="J505" s="12">
        <f>VLOOKUP($B505,'[1]METAS 2019'!$D$4:$Q$843,5,0)</f>
        <v>9</v>
      </c>
      <c r="K505" s="12">
        <f>VLOOKUP($B505,'[1]METAS 2019'!$D$4:$Q$843,4,0)</f>
        <v>7</v>
      </c>
      <c r="L505" s="12">
        <f>VLOOKUP($B505,'[1]METAS 2019'!$D$4:$Q$843,11,0)</f>
        <v>12</v>
      </c>
      <c r="M505" s="12">
        <f>VLOOKUP($B505,'[1]METAS 2019'!$D$4:$Q$843,12,0)</f>
        <v>6</v>
      </c>
      <c r="N505" s="12">
        <f>VLOOKUP($B505,'[1]METAS 2019'!$D$4:$Q$843,13,0)</f>
        <v>4</v>
      </c>
      <c r="O505" s="12">
        <f>VLOOKUP($B505,'[1]METAS 2019'!$D$4:$Q$843,14,0)</f>
        <v>5</v>
      </c>
      <c r="P505" s="89">
        <f>VLOOKUP($B505,'[5]POB X MCR 2019'!$C$7:$AW$186,12,0)</f>
        <v>10</v>
      </c>
      <c r="Q505" s="89">
        <f>VLOOKUP($B505,'[5]POB X MCR 2019'!$C$7:$AW$186,13,0)</f>
        <v>10</v>
      </c>
      <c r="R505" s="89">
        <f>VLOOKUP($B505,'[5]POB X MCR 2019'!$C$7:$AW$186,14,0)</f>
        <v>10</v>
      </c>
      <c r="S505" s="89">
        <f>VLOOKUP($B505,'[5]POB X MCR 2019'!$C$7:$AW$186,15,0)</f>
        <v>10</v>
      </c>
      <c r="T505" s="89">
        <f>VLOOKUP($B505,'[5]POB X MCR 2019'!$C$7:$AW$186,16,0)</f>
        <v>10</v>
      </c>
      <c r="U505" s="89">
        <f>VLOOKUP($B505,'[5]POB X MCR 2019'!$C$7:$AW$186,17,0)</f>
        <v>11</v>
      </c>
      <c r="V505" s="89">
        <f>VLOOKUP($B505,'[5]POB X MCR 2019'!$C$7:$AW$186,18,0)</f>
        <v>11</v>
      </c>
      <c r="W505" s="89">
        <f>VLOOKUP($B505,'[5]POB X MCR 2019'!$C$7:$AW$186,19,0)</f>
        <v>11</v>
      </c>
      <c r="X505" s="89">
        <f>VLOOKUP($B505,'[5]POB X MCR 2019'!$C$7:$AW$186,20,0)</f>
        <v>11</v>
      </c>
      <c r="Y505" s="89">
        <f>VLOOKUP($B505,'[5]POB X MCR 2019'!$C$7:$AW$186,21,0)</f>
        <v>10</v>
      </c>
      <c r="Z505" s="89">
        <f>VLOOKUP($B505,'[5]POB X MCR 2019'!$C$7:$AW$186,22,0)</f>
        <v>10</v>
      </c>
      <c r="AA505" s="89">
        <f>VLOOKUP($B505,'[5]POB X MCR 2019'!$C$7:$AW$186,23,0)</f>
        <v>10</v>
      </c>
      <c r="AB505" s="89">
        <f>VLOOKUP($B505,'[5]POB X MCR 2019'!$C$7:$AW$186,24,0)</f>
        <v>9</v>
      </c>
      <c r="AC505" s="89">
        <f>VLOOKUP($B505,'[5]POB X MCR 2019'!$C$7:$AW$186,25,0)</f>
        <v>9</v>
      </c>
      <c r="AD505" s="89">
        <f>VLOOKUP($B505,'[5]POB X MCR 2019'!$C$7:$AW$186,26,0)</f>
        <v>43</v>
      </c>
      <c r="AE505" s="89">
        <f>VLOOKUP($B505,'[5]POB X MCR 2019'!$C$7:$AW$186,27,0)</f>
        <v>41</v>
      </c>
      <c r="AF505" s="89">
        <f>VLOOKUP($B505,'[5]POB X MCR 2019'!$C$7:$AW$186,28,0)</f>
        <v>43</v>
      </c>
      <c r="AG505" s="89">
        <f>VLOOKUP($B505,'[5]POB X MCR 2019'!$C$7:$AW$186,29,0)</f>
        <v>39</v>
      </c>
      <c r="AH505" s="89">
        <f>VLOOKUP($B505,'[5]POB X MCR 2019'!$C$7:$AW$186,30,0)</f>
        <v>32</v>
      </c>
      <c r="AI505" s="89">
        <f>VLOOKUP($B505,'[5]POB X MCR 2019'!$C$7:$AW$186,31,0)</f>
        <v>33</v>
      </c>
      <c r="AJ505" s="89">
        <f>VLOOKUP($B505,'[5]POB X MCR 2019'!$C$7:$AW$186,32,0)</f>
        <v>24</v>
      </c>
      <c r="AK505" s="89">
        <f>VLOOKUP($B505,'[5]POB X MCR 2019'!$C$7:$AW$186,33,0)</f>
        <v>21</v>
      </c>
      <c r="AL505" s="89">
        <f>VLOOKUP($B505,'[5]POB X MCR 2019'!$C$7:$AW$186,34,0)</f>
        <v>16</v>
      </c>
      <c r="AM505" s="89">
        <f>VLOOKUP($B505,'[5]POB X MCR 2019'!$C$7:$AW$186,35,0)</f>
        <v>10</v>
      </c>
      <c r="AN505" s="89">
        <f>VLOOKUP($B505,'[5]POB X MCR 2019'!$C$7:$AW$186,36,0)</f>
        <v>9</v>
      </c>
      <c r="AO505" s="89">
        <f>VLOOKUP($B505,'[5]POB X MCR 2019'!$C$7:$AW$186,37,0)</f>
        <v>6</v>
      </c>
      <c r="AP505" s="89">
        <f>VLOOKUP($B505,'[5]POB X MCR 2019'!$C$7:$AW$186,38,0)</f>
        <v>5</v>
      </c>
      <c r="AQ505" s="89">
        <f>VLOOKUP($B505,'[5]POB X MCR 2019'!$C$7:$AW$186,43,0)</f>
        <v>261</v>
      </c>
      <c r="AR505" s="89">
        <f>VLOOKUP($B505,'[5]POB X MCR 2019'!$C$7:$AW$186,44,0)</f>
        <v>27</v>
      </c>
      <c r="AS505" s="89">
        <f>VLOOKUP($B505,'[5]POB X MCR 2019'!$C$7:$AW$186,45,0)</f>
        <v>24</v>
      </c>
      <c r="AT505" s="89">
        <f>VLOOKUP($B505,'[5]POB X MCR 2019'!$C$7:$AW$186,46,0)</f>
        <v>128</v>
      </c>
      <c r="AU505" s="89">
        <f>VLOOKUP($B505,'[6]RED CHOTA'!$C$7:$G$170,5,0)</f>
        <v>11</v>
      </c>
    </row>
    <row r="506" spans="1:47" s="24" customFormat="1" ht="15">
      <c r="A506" s="58">
        <v>505</v>
      </c>
      <c r="B506" s="58">
        <v>6811</v>
      </c>
      <c r="C506" s="59" t="s">
        <v>1134</v>
      </c>
      <c r="D506" s="59" t="s">
        <v>447</v>
      </c>
      <c r="E506" s="59" t="s">
        <v>523</v>
      </c>
      <c r="F506" s="59" t="s">
        <v>535</v>
      </c>
      <c r="G506" s="12" t="s">
        <v>266</v>
      </c>
      <c r="H506" s="14">
        <f t="shared" si="125"/>
        <v>6811</v>
      </c>
      <c r="I506" s="14">
        <f t="shared" si="116"/>
        <v>198</v>
      </c>
      <c r="J506" s="12">
        <f>VLOOKUP($B506,'[1]METAS 2019'!$D$4:$Q$843,5,0)</f>
        <v>3</v>
      </c>
      <c r="K506" s="12">
        <f>VLOOKUP($B506,'[1]METAS 2019'!$D$4:$Q$843,4,0)</f>
        <v>7</v>
      </c>
      <c r="L506" s="12">
        <f>VLOOKUP($B506,'[1]METAS 2019'!$D$4:$Q$843,11,0)</f>
        <v>7</v>
      </c>
      <c r="M506" s="12">
        <f>VLOOKUP($B506,'[1]METAS 2019'!$D$4:$Q$843,12,0)</f>
        <v>4</v>
      </c>
      <c r="N506" s="12">
        <f>VLOOKUP($B506,'[1]METAS 2019'!$D$4:$Q$843,13,0)</f>
        <v>6</v>
      </c>
      <c r="O506" s="12">
        <f>VLOOKUP($B506,'[1]METAS 2019'!$D$4:$Q$843,14,0)</f>
        <v>11</v>
      </c>
      <c r="P506" s="89">
        <f>VLOOKUP($B506,'[5]POB X MCR 2019'!$C$7:$AW$186,12,0)</f>
        <v>3</v>
      </c>
      <c r="Q506" s="89">
        <f>VLOOKUP($B506,'[5]POB X MCR 2019'!$C$7:$AW$186,13,0)</f>
        <v>3</v>
      </c>
      <c r="R506" s="89">
        <f>VLOOKUP($B506,'[5]POB X MCR 2019'!$C$7:$AW$186,14,0)</f>
        <v>3</v>
      </c>
      <c r="S506" s="89">
        <f>VLOOKUP($B506,'[5]POB X MCR 2019'!$C$7:$AW$186,15,0)</f>
        <v>4</v>
      </c>
      <c r="T506" s="89">
        <f>VLOOKUP($B506,'[5]POB X MCR 2019'!$C$7:$AW$186,16,0)</f>
        <v>4</v>
      </c>
      <c r="U506" s="89">
        <f>VLOOKUP($B506,'[5]POB X MCR 2019'!$C$7:$AW$186,17,0)</f>
        <v>4</v>
      </c>
      <c r="V506" s="89">
        <f>VLOOKUP($B506,'[5]POB X MCR 2019'!$C$7:$AW$186,18,0)</f>
        <v>4</v>
      </c>
      <c r="W506" s="89">
        <f>VLOOKUP($B506,'[5]POB X MCR 2019'!$C$7:$AW$186,19,0)</f>
        <v>4</v>
      </c>
      <c r="X506" s="89">
        <f>VLOOKUP($B506,'[5]POB X MCR 2019'!$C$7:$AW$186,20,0)</f>
        <v>4</v>
      </c>
      <c r="Y506" s="89">
        <f>VLOOKUP($B506,'[5]POB X MCR 2019'!$C$7:$AW$186,21,0)</f>
        <v>4</v>
      </c>
      <c r="Z506" s="89">
        <f>VLOOKUP($B506,'[5]POB X MCR 2019'!$C$7:$AW$186,22,0)</f>
        <v>3</v>
      </c>
      <c r="AA506" s="89">
        <f>VLOOKUP($B506,'[5]POB X MCR 2019'!$C$7:$AW$186,23,0)</f>
        <v>3</v>
      </c>
      <c r="AB506" s="89">
        <f>VLOOKUP($B506,'[5]POB X MCR 2019'!$C$7:$AW$186,24,0)</f>
        <v>3</v>
      </c>
      <c r="AC506" s="89">
        <f>VLOOKUP($B506,'[5]POB X MCR 2019'!$C$7:$AW$186,25,0)</f>
        <v>3</v>
      </c>
      <c r="AD506" s="89">
        <f>VLOOKUP($B506,'[5]POB X MCR 2019'!$C$7:$AW$186,26,0)</f>
        <v>15</v>
      </c>
      <c r="AE506" s="89">
        <f>VLOOKUP($B506,'[5]POB X MCR 2019'!$C$7:$AW$186,27,0)</f>
        <v>14</v>
      </c>
      <c r="AF506" s="89">
        <f>VLOOKUP($B506,'[5]POB X MCR 2019'!$C$7:$AW$186,28,0)</f>
        <v>15</v>
      </c>
      <c r="AG506" s="89">
        <f>VLOOKUP($B506,'[5]POB X MCR 2019'!$C$7:$AW$186,29,0)</f>
        <v>13</v>
      </c>
      <c r="AH506" s="89">
        <f>VLOOKUP($B506,'[5]POB X MCR 2019'!$C$7:$AW$186,30,0)</f>
        <v>11</v>
      </c>
      <c r="AI506" s="89">
        <f>VLOOKUP($B506,'[5]POB X MCR 2019'!$C$7:$AW$186,31,0)</f>
        <v>11</v>
      </c>
      <c r="AJ506" s="89">
        <f>VLOOKUP($B506,'[5]POB X MCR 2019'!$C$7:$AW$186,32,0)</f>
        <v>8</v>
      </c>
      <c r="AK506" s="89">
        <f>VLOOKUP($B506,'[5]POB X MCR 2019'!$C$7:$AW$186,33,0)</f>
        <v>7</v>
      </c>
      <c r="AL506" s="89">
        <f>VLOOKUP($B506,'[5]POB X MCR 2019'!$C$7:$AW$186,34,0)</f>
        <v>6</v>
      </c>
      <c r="AM506" s="89">
        <f>VLOOKUP($B506,'[5]POB X MCR 2019'!$C$7:$AW$186,35,0)</f>
        <v>4</v>
      </c>
      <c r="AN506" s="89">
        <f>VLOOKUP($B506,'[5]POB X MCR 2019'!$C$7:$AW$186,36,0)</f>
        <v>3</v>
      </c>
      <c r="AO506" s="89">
        <f>VLOOKUP($B506,'[5]POB X MCR 2019'!$C$7:$AW$186,37,0)</f>
        <v>2</v>
      </c>
      <c r="AP506" s="89">
        <f>VLOOKUP($B506,'[5]POB X MCR 2019'!$C$7:$AW$186,38,0)</f>
        <v>2</v>
      </c>
      <c r="AQ506" s="89">
        <f>VLOOKUP($B506,'[5]POB X MCR 2019'!$C$7:$AW$186,43,0)</f>
        <v>102</v>
      </c>
      <c r="AR506" s="89">
        <f>VLOOKUP($B506,'[5]POB X MCR 2019'!$C$7:$AW$186,44,0)</f>
        <v>9</v>
      </c>
      <c r="AS506" s="89">
        <f>VLOOKUP($B506,'[5]POB X MCR 2019'!$C$7:$AW$186,45,0)</f>
        <v>8</v>
      </c>
      <c r="AT506" s="89">
        <f>VLOOKUP($B506,'[5]POB X MCR 2019'!$C$7:$AW$186,46,0)</f>
        <v>44</v>
      </c>
      <c r="AU506" s="89">
        <f>VLOOKUP($B506,'[6]RED CHOTA'!$C$7:$G$170,5,0)</f>
        <v>3</v>
      </c>
    </row>
    <row r="507" spans="1:47" s="24" customFormat="1" ht="15">
      <c r="A507" s="58">
        <v>506</v>
      </c>
      <c r="B507" s="58">
        <v>4727</v>
      </c>
      <c r="C507" s="59" t="s">
        <v>1134</v>
      </c>
      <c r="D507" s="59" t="s">
        <v>447</v>
      </c>
      <c r="E507" s="59" t="s">
        <v>523</v>
      </c>
      <c r="F507" s="59" t="s">
        <v>533</v>
      </c>
      <c r="G507" s="12" t="s">
        <v>266</v>
      </c>
      <c r="H507" s="14">
        <f t="shared" si="125"/>
        <v>4727</v>
      </c>
      <c r="I507" s="14">
        <f t="shared" si="116"/>
        <v>539</v>
      </c>
      <c r="J507" s="12">
        <f>VLOOKUP($B507,'[1]METAS 2019'!$D$4:$Q$843,5,0)</f>
        <v>7</v>
      </c>
      <c r="K507" s="12">
        <f>VLOOKUP($B507,'[1]METAS 2019'!$D$4:$Q$843,4,0)</f>
        <v>6</v>
      </c>
      <c r="L507" s="12">
        <f>VLOOKUP($B507,'[1]METAS 2019'!$D$4:$Q$843,11,0)</f>
        <v>5</v>
      </c>
      <c r="M507" s="12">
        <f>VLOOKUP($B507,'[1]METAS 2019'!$D$4:$Q$843,12,0)</f>
        <v>4</v>
      </c>
      <c r="N507" s="12">
        <f>VLOOKUP($B507,'[1]METAS 2019'!$D$4:$Q$843,13,0)</f>
        <v>13</v>
      </c>
      <c r="O507" s="12">
        <f>VLOOKUP($B507,'[1]METAS 2019'!$D$4:$Q$843,14,0)</f>
        <v>10</v>
      </c>
      <c r="P507" s="89">
        <f>VLOOKUP($B507,'[5]POB X MCR 2019'!$C$7:$AW$186,12,0)</f>
        <v>10</v>
      </c>
      <c r="Q507" s="89">
        <f>VLOOKUP($B507,'[5]POB X MCR 2019'!$C$7:$AW$186,13,0)</f>
        <v>10</v>
      </c>
      <c r="R507" s="89">
        <f>VLOOKUP($B507,'[5]POB X MCR 2019'!$C$7:$AW$186,14,0)</f>
        <v>11</v>
      </c>
      <c r="S507" s="89">
        <f>VLOOKUP($B507,'[5]POB X MCR 2019'!$C$7:$AW$186,15,0)</f>
        <v>11</v>
      </c>
      <c r="T507" s="89">
        <f>VLOOKUP($B507,'[5]POB X MCR 2019'!$C$7:$AW$186,16,0)</f>
        <v>11</v>
      </c>
      <c r="U507" s="89">
        <f>VLOOKUP($B507,'[5]POB X MCR 2019'!$C$7:$AW$186,17,0)</f>
        <v>11</v>
      </c>
      <c r="V507" s="89">
        <f>VLOOKUP($B507,'[5]POB X MCR 2019'!$C$7:$AW$186,18,0)</f>
        <v>12</v>
      </c>
      <c r="W507" s="89">
        <f>VLOOKUP($B507,'[5]POB X MCR 2019'!$C$7:$AW$186,19,0)</f>
        <v>11</v>
      </c>
      <c r="X507" s="89">
        <f>VLOOKUP($B507,'[5]POB X MCR 2019'!$C$7:$AW$186,20,0)</f>
        <v>11</v>
      </c>
      <c r="Y507" s="89">
        <f>VLOOKUP($B507,'[5]POB X MCR 2019'!$C$7:$AW$186,21,0)</f>
        <v>11</v>
      </c>
      <c r="Z507" s="89">
        <f>VLOOKUP($B507,'[5]POB X MCR 2019'!$C$7:$AW$186,22,0)</f>
        <v>11</v>
      </c>
      <c r="AA507" s="89">
        <f>VLOOKUP($B507,'[5]POB X MCR 2019'!$C$7:$AW$186,23,0)</f>
        <v>10</v>
      </c>
      <c r="AB507" s="89">
        <f>VLOOKUP($B507,'[5]POB X MCR 2019'!$C$7:$AW$186,24,0)</f>
        <v>10</v>
      </c>
      <c r="AC507" s="89">
        <f>VLOOKUP($B507,'[5]POB X MCR 2019'!$C$7:$AW$186,25,0)</f>
        <v>10</v>
      </c>
      <c r="AD507" s="89">
        <f>VLOOKUP($B507,'[5]POB X MCR 2019'!$C$7:$AW$186,26,0)</f>
        <v>46</v>
      </c>
      <c r="AE507" s="89">
        <f>VLOOKUP($B507,'[5]POB X MCR 2019'!$C$7:$AW$186,27,0)</f>
        <v>44</v>
      </c>
      <c r="AF507" s="89">
        <f>VLOOKUP($B507,'[5]POB X MCR 2019'!$C$7:$AW$186,28,0)</f>
        <v>46</v>
      </c>
      <c r="AG507" s="89">
        <f>VLOOKUP($B507,'[5]POB X MCR 2019'!$C$7:$AW$186,29,0)</f>
        <v>42</v>
      </c>
      <c r="AH507" s="89">
        <f>VLOOKUP($B507,'[5]POB X MCR 2019'!$C$7:$AW$186,30,0)</f>
        <v>34</v>
      </c>
      <c r="AI507" s="89">
        <f>VLOOKUP($B507,'[5]POB X MCR 2019'!$C$7:$AW$186,31,0)</f>
        <v>35</v>
      </c>
      <c r="AJ507" s="89">
        <f>VLOOKUP($B507,'[5]POB X MCR 2019'!$C$7:$AW$186,32,0)</f>
        <v>25</v>
      </c>
      <c r="AK507" s="89">
        <f>VLOOKUP($B507,'[5]POB X MCR 2019'!$C$7:$AW$186,33,0)</f>
        <v>23</v>
      </c>
      <c r="AL507" s="89">
        <f>VLOOKUP($B507,'[5]POB X MCR 2019'!$C$7:$AW$186,34,0)</f>
        <v>17</v>
      </c>
      <c r="AM507" s="89">
        <f>VLOOKUP($B507,'[5]POB X MCR 2019'!$C$7:$AW$186,35,0)</f>
        <v>11</v>
      </c>
      <c r="AN507" s="89">
        <f>VLOOKUP($B507,'[5]POB X MCR 2019'!$C$7:$AW$186,36,0)</f>
        <v>10</v>
      </c>
      <c r="AO507" s="89">
        <f>VLOOKUP($B507,'[5]POB X MCR 2019'!$C$7:$AW$186,37,0)</f>
        <v>6</v>
      </c>
      <c r="AP507" s="89">
        <f>VLOOKUP($B507,'[5]POB X MCR 2019'!$C$7:$AW$186,38,0)</f>
        <v>5</v>
      </c>
      <c r="AQ507" s="89">
        <f>VLOOKUP($B507,'[5]POB X MCR 2019'!$C$7:$AW$186,43,0)</f>
        <v>278</v>
      </c>
      <c r="AR507" s="89">
        <f>VLOOKUP($B507,'[5]POB X MCR 2019'!$C$7:$AW$186,44,0)</f>
        <v>28</v>
      </c>
      <c r="AS507" s="89">
        <f>VLOOKUP($B507,'[5]POB X MCR 2019'!$C$7:$AW$186,45,0)</f>
        <v>26</v>
      </c>
      <c r="AT507" s="89">
        <f>VLOOKUP($B507,'[5]POB X MCR 2019'!$C$7:$AW$186,46,0)</f>
        <v>137</v>
      </c>
      <c r="AU507" s="89">
        <f>VLOOKUP($B507,'[6]RED CHOTA'!$C$7:$G$170,5,0)</f>
        <v>8</v>
      </c>
    </row>
    <row r="508" spans="1:47" s="24" customFormat="1" ht="15">
      <c r="A508" s="58">
        <v>507</v>
      </c>
      <c r="B508" s="58">
        <v>4721</v>
      </c>
      <c r="C508" s="59" t="s">
        <v>1134</v>
      </c>
      <c r="D508" s="59" t="s">
        <v>447</v>
      </c>
      <c r="E508" s="59" t="s">
        <v>523</v>
      </c>
      <c r="F508" s="59" t="s">
        <v>525</v>
      </c>
      <c r="G508" s="12" t="s">
        <v>266</v>
      </c>
      <c r="H508" s="14">
        <f t="shared" si="125"/>
        <v>4721</v>
      </c>
      <c r="I508" s="14">
        <f t="shared" si="116"/>
        <v>956</v>
      </c>
      <c r="J508" s="12">
        <f>VLOOKUP($B508,'[1]METAS 2019'!$D$4:$Q$843,5,0)</f>
        <v>12</v>
      </c>
      <c r="K508" s="12">
        <f>VLOOKUP($B508,'[1]METAS 2019'!$D$4:$Q$843,4,0)</f>
        <v>14</v>
      </c>
      <c r="L508" s="12">
        <f>VLOOKUP($B508,'[1]METAS 2019'!$D$4:$Q$843,11,0)</f>
        <v>13</v>
      </c>
      <c r="M508" s="12">
        <f>VLOOKUP($B508,'[1]METAS 2019'!$D$4:$Q$843,12,0)</f>
        <v>10</v>
      </c>
      <c r="N508" s="12">
        <f>VLOOKUP($B508,'[1]METAS 2019'!$D$4:$Q$843,13,0)</f>
        <v>16</v>
      </c>
      <c r="O508" s="12">
        <f>VLOOKUP($B508,'[1]METAS 2019'!$D$4:$Q$843,14,0)</f>
        <v>14</v>
      </c>
      <c r="P508" s="89">
        <f>VLOOKUP($B508,'[5]POB X MCR 2019'!$C$7:$AW$186,12,0)</f>
        <v>18</v>
      </c>
      <c r="Q508" s="89">
        <f>VLOOKUP($B508,'[5]POB X MCR 2019'!$C$7:$AW$186,13,0)</f>
        <v>18</v>
      </c>
      <c r="R508" s="89">
        <f>VLOOKUP($B508,'[5]POB X MCR 2019'!$C$7:$AW$186,14,0)</f>
        <v>19</v>
      </c>
      <c r="S508" s="89">
        <f>VLOOKUP($B508,'[5]POB X MCR 2019'!$C$7:$AW$186,15,0)</f>
        <v>19</v>
      </c>
      <c r="T508" s="89">
        <f>VLOOKUP($B508,'[5]POB X MCR 2019'!$C$7:$AW$186,16,0)</f>
        <v>20</v>
      </c>
      <c r="U508" s="89">
        <f>VLOOKUP($B508,'[5]POB X MCR 2019'!$C$7:$AW$186,17,0)</f>
        <v>20</v>
      </c>
      <c r="V508" s="89">
        <f>VLOOKUP($B508,'[5]POB X MCR 2019'!$C$7:$AW$186,18,0)</f>
        <v>21</v>
      </c>
      <c r="W508" s="89">
        <f>VLOOKUP($B508,'[5]POB X MCR 2019'!$C$7:$AW$186,19,0)</f>
        <v>20</v>
      </c>
      <c r="X508" s="89">
        <f>VLOOKUP($B508,'[5]POB X MCR 2019'!$C$7:$AW$186,20,0)</f>
        <v>20</v>
      </c>
      <c r="Y508" s="89">
        <f>VLOOKUP($B508,'[5]POB X MCR 2019'!$C$7:$AW$186,21,0)</f>
        <v>19</v>
      </c>
      <c r="Z508" s="89">
        <f>VLOOKUP($B508,'[5]POB X MCR 2019'!$C$7:$AW$186,22,0)</f>
        <v>19</v>
      </c>
      <c r="AA508" s="89">
        <f>VLOOKUP($B508,'[5]POB X MCR 2019'!$C$7:$AW$186,23,0)</f>
        <v>18</v>
      </c>
      <c r="AB508" s="89">
        <f>VLOOKUP($B508,'[5]POB X MCR 2019'!$C$7:$AW$186,24,0)</f>
        <v>18</v>
      </c>
      <c r="AC508" s="89">
        <f>VLOOKUP($B508,'[5]POB X MCR 2019'!$C$7:$AW$186,25,0)</f>
        <v>18</v>
      </c>
      <c r="AD508" s="89">
        <f>VLOOKUP($B508,'[5]POB X MCR 2019'!$C$7:$AW$186,26,0)</f>
        <v>81</v>
      </c>
      <c r="AE508" s="89">
        <f>VLOOKUP($B508,'[5]POB X MCR 2019'!$C$7:$AW$186,27,0)</f>
        <v>78</v>
      </c>
      <c r="AF508" s="89">
        <f>VLOOKUP($B508,'[5]POB X MCR 2019'!$C$7:$AW$186,28,0)</f>
        <v>81</v>
      </c>
      <c r="AG508" s="89">
        <f>VLOOKUP($B508,'[5]POB X MCR 2019'!$C$7:$AW$186,29,0)</f>
        <v>74</v>
      </c>
      <c r="AH508" s="89">
        <f>VLOOKUP($B508,'[5]POB X MCR 2019'!$C$7:$AW$186,30,0)</f>
        <v>61</v>
      </c>
      <c r="AI508" s="89">
        <f>VLOOKUP($B508,'[5]POB X MCR 2019'!$C$7:$AW$186,31,0)</f>
        <v>62</v>
      </c>
      <c r="AJ508" s="89">
        <f>VLOOKUP($B508,'[5]POB X MCR 2019'!$C$7:$AW$186,32,0)</f>
        <v>45</v>
      </c>
      <c r="AK508" s="89">
        <f>VLOOKUP($B508,'[5]POB X MCR 2019'!$C$7:$AW$186,33,0)</f>
        <v>41</v>
      </c>
      <c r="AL508" s="89">
        <f>VLOOKUP($B508,'[5]POB X MCR 2019'!$C$7:$AW$186,34,0)</f>
        <v>31</v>
      </c>
      <c r="AM508" s="89">
        <f>VLOOKUP($B508,'[5]POB X MCR 2019'!$C$7:$AW$186,35,0)</f>
        <v>19</v>
      </c>
      <c r="AN508" s="89">
        <f>VLOOKUP($B508,'[5]POB X MCR 2019'!$C$7:$AW$186,36,0)</f>
        <v>17</v>
      </c>
      <c r="AO508" s="89">
        <f>VLOOKUP($B508,'[5]POB X MCR 2019'!$C$7:$AW$186,37,0)</f>
        <v>11</v>
      </c>
      <c r="AP508" s="89">
        <f>VLOOKUP($B508,'[5]POB X MCR 2019'!$C$7:$AW$186,38,0)</f>
        <v>9</v>
      </c>
      <c r="AQ508" s="89">
        <f>VLOOKUP($B508,'[5]POB X MCR 2019'!$C$7:$AW$186,43,0)</f>
        <v>488</v>
      </c>
      <c r="AR508" s="89">
        <f>VLOOKUP($B508,'[5]POB X MCR 2019'!$C$7:$AW$186,44,0)</f>
        <v>50</v>
      </c>
      <c r="AS508" s="89">
        <f>VLOOKUP($B508,'[5]POB X MCR 2019'!$C$7:$AW$186,45,0)</f>
        <v>46</v>
      </c>
      <c r="AT508" s="89">
        <f>VLOOKUP($B508,'[5]POB X MCR 2019'!$C$7:$AW$186,46,0)</f>
        <v>243</v>
      </c>
      <c r="AU508" s="89">
        <f>VLOOKUP($B508,'[6]RED CHOTA'!$C$7:$G$170,5,0)</f>
        <v>14</v>
      </c>
    </row>
    <row r="509" spans="1:47" s="24" customFormat="1" ht="15">
      <c r="A509" s="58">
        <v>508</v>
      </c>
      <c r="B509" s="58">
        <v>4722</v>
      </c>
      <c r="C509" s="59" t="s">
        <v>1134</v>
      </c>
      <c r="D509" s="59" t="s">
        <v>447</v>
      </c>
      <c r="E509" s="59" t="s">
        <v>523</v>
      </c>
      <c r="F509" s="59" t="s">
        <v>529</v>
      </c>
      <c r="G509" s="12" t="s">
        <v>266</v>
      </c>
      <c r="H509" s="14">
        <f t="shared" si="125"/>
        <v>4722</v>
      </c>
      <c r="I509" s="14">
        <f t="shared" si="116"/>
        <v>298</v>
      </c>
      <c r="J509" s="12">
        <f>VLOOKUP($B509,'[1]METAS 2019'!$D$4:$Q$843,5,0)</f>
        <v>4</v>
      </c>
      <c r="K509" s="12">
        <f>VLOOKUP($B509,'[1]METAS 2019'!$D$4:$Q$843,4,0)</f>
        <v>4</v>
      </c>
      <c r="L509" s="12">
        <f>VLOOKUP($B509,'[1]METAS 2019'!$D$4:$Q$843,11,0)</f>
        <v>5</v>
      </c>
      <c r="M509" s="12">
        <f>VLOOKUP($B509,'[1]METAS 2019'!$D$4:$Q$843,12,0)</f>
        <v>6</v>
      </c>
      <c r="N509" s="12">
        <f>VLOOKUP($B509,'[1]METAS 2019'!$D$4:$Q$843,13,0)</f>
        <v>0</v>
      </c>
      <c r="O509" s="12">
        <f>VLOOKUP($B509,'[1]METAS 2019'!$D$4:$Q$843,14,0)</f>
        <v>10</v>
      </c>
      <c r="P509" s="89">
        <f>VLOOKUP($B509,'[5]POB X MCR 2019'!$C$7:$AW$186,12,0)</f>
        <v>6</v>
      </c>
      <c r="Q509" s="89">
        <f>VLOOKUP($B509,'[5]POB X MCR 2019'!$C$7:$AW$186,13,0)</f>
        <v>6</v>
      </c>
      <c r="R509" s="89">
        <f>VLOOKUP($B509,'[5]POB X MCR 2019'!$C$7:$AW$186,14,0)</f>
        <v>6</v>
      </c>
      <c r="S509" s="89">
        <f>VLOOKUP($B509,'[5]POB X MCR 2019'!$C$7:$AW$186,15,0)</f>
        <v>6</v>
      </c>
      <c r="T509" s="89">
        <f>VLOOKUP($B509,'[5]POB X MCR 2019'!$C$7:$AW$186,16,0)</f>
        <v>6</v>
      </c>
      <c r="U509" s="89">
        <f>VLOOKUP($B509,'[5]POB X MCR 2019'!$C$7:$AW$186,17,0)</f>
        <v>6</v>
      </c>
      <c r="V509" s="89">
        <f>VLOOKUP($B509,'[5]POB X MCR 2019'!$C$7:$AW$186,18,0)</f>
        <v>6</v>
      </c>
      <c r="W509" s="89">
        <f>VLOOKUP($B509,'[5]POB X MCR 2019'!$C$7:$AW$186,19,0)</f>
        <v>6</v>
      </c>
      <c r="X509" s="89">
        <f>VLOOKUP($B509,'[5]POB X MCR 2019'!$C$7:$AW$186,20,0)</f>
        <v>6</v>
      </c>
      <c r="Y509" s="89">
        <f>VLOOKUP($B509,'[5]POB X MCR 2019'!$C$7:$AW$186,21,0)</f>
        <v>6</v>
      </c>
      <c r="Z509" s="89">
        <f>VLOOKUP($B509,'[5]POB X MCR 2019'!$C$7:$AW$186,22,0)</f>
        <v>6</v>
      </c>
      <c r="AA509" s="89">
        <f>VLOOKUP($B509,'[5]POB X MCR 2019'!$C$7:$AW$186,23,0)</f>
        <v>6</v>
      </c>
      <c r="AB509" s="89">
        <f>VLOOKUP($B509,'[5]POB X MCR 2019'!$C$7:$AW$186,24,0)</f>
        <v>5</v>
      </c>
      <c r="AC509" s="89">
        <f>VLOOKUP($B509,'[5]POB X MCR 2019'!$C$7:$AW$186,25,0)</f>
        <v>5</v>
      </c>
      <c r="AD509" s="89">
        <f>VLOOKUP($B509,'[5]POB X MCR 2019'!$C$7:$AW$186,26,0)</f>
        <v>25</v>
      </c>
      <c r="AE509" s="89">
        <f>VLOOKUP($B509,'[5]POB X MCR 2019'!$C$7:$AW$186,27,0)</f>
        <v>24</v>
      </c>
      <c r="AF509" s="89">
        <f>VLOOKUP($B509,'[5]POB X MCR 2019'!$C$7:$AW$186,28,0)</f>
        <v>25</v>
      </c>
      <c r="AG509" s="89">
        <f>VLOOKUP($B509,'[5]POB X MCR 2019'!$C$7:$AW$186,29,0)</f>
        <v>23</v>
      </c>
      <c r="AH509" s="89">
        <f>VLOOKUP($B509,'[5]POB X MCR 2019'!$C$7:$AW$186,30,0)</f>
        <v>19</v>
      </c>
      <c r="AI509" s="89">
        <f>VLOOKUP($B509,'[5]POB X MCR 2019'!$C$7:$AW$186,31,0)</f>
        <v>19</v>
      </c>
      <c r="AJ509" s="89">
        <f>VLOOKUP($B509,'[5]POB X MCR 2019'!$C$7:$AW$186,32,0)</f>
        <v>14</v>
      </c>
      <c r="AK509" s="89">
        <f>VLOOKUP($B509,'[5]POB X MCR 2019'!$C$7:$AW$186,33,0)</f>
        <v>12</v>
      </c>
      <c r="AL509" s="89">
        <f>VLOOKUP($B509,'[5]POB X MCR 2019'!$C$7:$AW$186,34,0)</f>
        <v>9</v>
      </c>
      <c r="AM509" s="89">
        <f>VLOOKUP($B509,'[5]POB X MCR 2019'!$C$7:$AW$186,35,0)</f>
        <v>6</v>
      </c>
      <c r="AN509" s="89">
        <f>VLOOKUP($B509,'[5]POB X MCR 2019'!$C$7:$AW$186,36,0)</f>
        <v>5</v>
      </c>
      <c r="AO509" s="89">
        <f>VLOOKUP($B509,'[5]POB X MCR 2019'!$C$7:$AW$186,37,0)</f>
        <v>3</v>
      </c>
      <c r="AP509" s="89">
        <f>VLOOKUP($B509,'[5]POB X MCR 2019'!$C$7:$AW$186,38,0)</f>
        <v>3</v>
      </c>
      <c r="AQ509" s="89">
        <f>VLOOKUP($B509,'[5]POB X MCR 2019'!$C$7:$AW$186,43,0)</f>
        <v>156</v>
      </c>
      <c r="AR509" s="89">
        <f>VLOOKUP($B509,'[5]POB X MCR 2019'!$C$7:$AW$186,44,0)</f>
        <v>15</v>
      </c>
      <c r="AS509" s="89">
        <f>VLOOKUP($B509,'[5]POB X MCR 2019'!$C$7:$AW$186,45,0)</f>
        <v>14</v>
      </c>
      <c r="AT509" s="89">
        <f>VLOOKUP($B509,'[5]POB X MCR 2019'!$C$7:$AW$186,46,0)</f>
        <v>74</v>
      </c>
      <c r="AU509" s="89">
        <f>VLOOKUP($B509,'[6]RED CHOTA'!$C$7:$G$170,5,0)</f>
        <v>5</v>
      </c>
    </row>
    <row r="510" spans="1:47" s="24" customFormat="1" ht="15">
      <c r="A510" s="58">
        <v>509</v>
      </c>
      <c r="B510" s="58">
        <v>4728</v>
      </c>
      <c r="C510" s="59" t="s">
        <v>1134</v>
      </c>
      <c r="D510" s="59" t="s">
        <v>447</v>
      </c>
      <c r="E510" s="59" t="s">
        <v>523</v>
      </c>
      <c r="F510" s="59" t="s">
        <v>536</v>
      </c>
      <c r="G510" s="12" t="s">
        <v>271</v>
      </c>
      <c r="H510" s="14">
        <f t="shared" si="125"/>
        <v>4728</v>
      </c>
      <c r="I510" s="14">
        <f t="shared" si="116"/>
        <v>1204</v>
      </c>
      <c r="J510" s="12">
        <f>VLOOKUP($B510,'[1]METAS 2019'!$D$4:$Q$843,5,0)</f>
        <v>20</v>
      </c>
      <c r="K510" s="12">
        <f>VLOOKUP($B510,'[1]METAS 2019'!$D$4:$Q$843,4,0)</f>
        <v>17</v>
      </c>
      <c r="L510" s="12">
        <f>VLOOKUP($B510,'[1]METAS 2019'!$D$4:$Q$843,11,0)</f>
        <v>18</v>
      </c>
      <c r="M510" s="12">
        <f>VLOOKUP($B510,'[1]METAS 2019'!$D$4:$Q$843,12,0)</f>
        <v>11</v>
      </c>
      <c r="N510" s="12">
        <f>VLOOKUP($B510,'[1]METAS 2019'!$D$4:$Q$843,13,0)</f>
        <v>19</v>
      </c>
      <c r="O510" s="12">
        <f>VLOOKUP($B510,'[1]METAS 2019'!$D$4:$Q$843,14,0)</f>
        <v>21</v>
      </c>
      <c r="P510" s="89">
        <f>VLOOKUP($B510,'[5]POB X MCR 2019'!$C$7:$AW$186,12,0)</f>
        <v>23</v>
      </c>
      <c r="Q510" s="89">
        <f>VLOOKUP($B510,'[5]POB X MCR 2019'!$C$7:$AW$186,13,0)</f>
        <v>23</v>
      </c>
      <c r="R510" s="89">
        <f>VLOOKUP($B510,'[5]POB X MCR 2019'!$C$7:$AW$186,14,0)</f>
        <v>24</v>
      </c>
      <c r="S510" s="89">
        <f>VLOOKUP($B510,'[5]POB X MCR 2019'!$C$7:$AW$186,15,0)</f>
        <v>24</v>
      </c>
      <c r="T510" s="89">
        <f>VLOOKUP($B510,'[5]POB X MCR 2019'!$C$7:$AW$186,16,0)</f>
        <v>25</v>
      </c>
      <c r="U510" s="89">
        <f>VLOOKUP($B510,'[5]POB X MCR 2019'!$C$7:$AW$186,17,0)</f>
        <v>25</v>
      </c>
      <c r="V510" s="89">
        <f>VLOOKUP($B510,'[5]POB X MCR 2019'!$C$7:$AW$186,18,0)</f>
        <v>26</v>
      </c>
      <c r="W510" s="89">
        <f>VLOOKUP($B510,'[5]POB X MCR 2019'!$C$7:$AW$186,19,0)</f>
        <v>25</v>
      </c>
      <c r="X510" s="89">
        <f>VLOOKUP($B510,'[5]POB X MCR 2019'!$C$7:$AW$186,20,0)</f>
        <v>25</v>
      </c>
      <c r="Y510" s="89">
        <f>VLOOKUP($B510,'[5]POB X MCR 2019'!$C$7:$AW$186,21,0)</f>
        <v>24</v>
      </c>
      <c r="Z510" s="89">
        <f>VLOOKUP($B510,'[5]POB X MCR 2019'!$C$7:$AW$186,22,0)</f>
        <v>24</v>
      </c>
      <c r="AA510" s="89">
        <f>VLOOKUP($B510,'[5]POB X MCR 2019'!$C$7:$AW$186,23,0)</f>
        <v>23</v>
      </c>
      <c r="AB510" s="89">
        <f>VLOOKUP($B510,'[5]POB X MCR 2019'!$C$7:$AW$186,24,0)</f>
        <v>22</v>
      </c>
      <c r="AC510" s="89">
        <f>VLOOKUP($B510,'[5]POB X MCR 2019'!$C$7:$AW$186,25,0)</f>
        <v>22</v>
      </c>
      <c r="AD510" s="89">
        <f>VLOOKUP($B510,'[5]POB X MCR 2019'!$C$7:$AW$186,26,0)</f>
        <v>101</v>
      </c>
      <c r="AE510" s="89">
        <f>VLOOKUP($B510,'[5]POB X MCR 2019'!$C$7:$AW$186,27,0)</f>
        <v>97</v>
      </c>
      <c r="AF510" s="89">
        <f>VLOOKUP($B510,'[5]POB X MCR 2019'!$C$7:$AW$186,28,0)</f>
        <v>102</v>
      </c>
      <c r="AG510" s="89">
        <f>VLOOKUP($B510,'[5]POB X MCR 2019'!$C$7:$AW$186,29,0)</f>
        <v>92</v>
      </c>
      <c r="AH510" s="89">
        <f>VLOOKUP($B510,'[5]POB X MCR 2019'!$C$7:$AW$186,30,0)</f>
        <v>76</v>
      </c>
      <c r="AI510" s="89">
        <f>VLOOKUP($B510,'[5]POB X MCR 2019'!$C$7:$AW$186,31,0)</f>
        <v>78</v>
      </c>
      <c r="AJ510" s="89">
        <f>VLOOKUP($B510,'[5]POB X MCR 2019'!$C$7:$AW$186,32,0)</f>
        <v>56</v>
      </c>
      <c r="AK510" s="89">
        <f>VLOOKUP($B510,'[5]POB X MCR 2019'!$C$7:$AW$186,33,0)</f>
        <v>51</v>
      </c>
      <c r="AL510" s="89">
        <f>VLOOKUP($B510,'[5]POB X MCR 2019'!$C$7:$AW$186,34,0)</f>
        <v>39</v>
      </c>
      <c r="AM510" s="89">
        <f>VLOOKUP($B510,'[5]POB X MCR 2019'!$C$7:$AW$186,35,0)</f>
        <v>24</v>
      </c>
      <c r="AN510" s="89">
        <f>VLOOKUP($B510,'[5]POB X MCR 2019'!$C$7:$AW$186,36,0)</f>
        <v>22</v>
      </c>
      <c r="AO510" s="89">
        <f>VLOOKUP($B510,'[5]POB X MCR 2019'!$C$7:$AW$186,37,0)</f>
        <v>14</v>
      </c>
      <c r="AP510" s="89">
        <f>VLOOKUP($B510,'[5]POB X MCR 2019'!$C$7:$AW$186,38,0)</f>
        <v>11</v>
      </c>
      <c r="AQ510" s="89">
        <f>VLOOKUP($B510,'[5]POB X MCR 2019'!$C$7:$AW$186,43,0)</f>
        <v>613</v>
      </c>
      <c r="AR510" s="89">
        <f>VLOOKUP($B510,'[5]POB X MCR 2019'!$C$7:$AW$186,44,0)</f>
        <v>63</v>
      </c>
      <c r="AS510" s="89">
        <f>VLOOKUP($B510,'[5]POB X MCR 2019'!$C$7:$AW$186,45,0)</f>
        <v>57</v>
      </c>
      <c r="AT510" s="89">
        <f>VLOOKUP($B510,'[5]POB X MCR 2019'!$C$7:$AW$186,46,0)</f>
        <v>304</v>
      </c>
      <c r="AU510" s="89">
        <f>VLOOKUP($B510,'[6]RED CHOTA'!$C$7:$G$170,5,0)</f>
        <v>25</v>
      </c>
    </row>
    <row r="511" spans="1:47" s="24" customFormat="1" ht="15">
      <c r="A511" s="58">
        <v>510</v>
      </c>
      <c r="B511" s="58">
        <v>4720</v>
      </c>
      <c r="C511" s="59" t="s">
        <v>1134</v>
      </c>
      <c r="D511" s="59" t="s">
        <v>447</v>
      </c>
      <c r="E511" s="59" t="s">
        <v>523</v>
      </c>
      <c r="F511" s="59" t="s">
        <v>526</v>
      </c>
      <c r="G511" s="12" t="s">
        <v>266</v>
      </c>
      <c r="H511" s="14">
        <f t="shared" si="125"/>
        <v>4720</v>
      </c>
      <c r="I511" s="14">
        <f t="shared" si="116"/>
        <v>525</v>
      </c>
      <c r="J511" s="12">
        <f>VLOOKUP($B511,'[1]METAS 2019'!$D$4:$Q$843,5,0)</f>
        <v>6</v>
      </c>
      <c r="K511" s="12">
        <f>VLOOKUP($B511,'[1]METAS 2019'!$D$4:$Q$843,4,0)</f>
        <v>6</v>
      </c>
      <c r="L511" s="12">
        <f>VLOOKUP($B511,'[1]METAS 2019'!$D$4:$Q$843,11,0)</f>
        <v>7</v>
      </c>
      <c r="M511" s="12">
        <f>VLOOKUP($B511,'[1]METAS 2019'!$D$4:$Q$843,12,0)</f>
        <v>12</v>
      </c>
      <c r="N511" s="12">
        <f>VLOOKUP($B511,'[1]METAS 2019'!$D$4:$Q$843,13,0)</f>
        <v>10</v>
      </c>
      <c r="O511" s="12">
        <f>VLOOKUP($B511,'[1]METAS 2019'!$D$4:$Q$843,14,0)</f>
        <v>5</v>
      </c>
      <c r="P511" s="89">
        <f>VLOOKUP($B511,'[5]POB X MCR 2019'!$C$7:$AW$186,12,0)</f>
        <v>10</v>
      </c>
      <c r="Q511" s="89">
        <f>VLOOKUP($B511,'[5]POB X MCR 2019'!$C$7:$AW$186,13,0)</f>
        <v>10</v>
      </c>
      <c r="R511" s="89">
        <f>VLOOKUP($B511,'[5]POB X MCR 2019'!$C$7:$AW$186,14,0)</f>
        <v>10</v>
      </c>
      <c r="S511" s="89">
        <f>VLOOKUP($B511,'[5]POB X MCR 2019'!$C$7:$AW$186,15,0)</f>
        <v>11</v>
      </c>
      <c r="T511" s="89">
        <f>VLOOKUP($B511,'[5]POB X MCR 2019'!$C$7:$AW$186,16,0)</f>
        <v>11</v>
      </c>
      <c r="U511" s="89">
        <f>VLOOKUP($B511,'[5]POB X MCR 2019'!$C$7:$AW$186,17,0)</f>
        <v>11</v>
      </c>
      <c r="V511" s="89">
        <f>VLOOKUP($B511,'[5]POB X MCR 2019'!$C$7:$AW$186,18,0)</f>
        <v>11</v>
      </c>
      <c r="W511" s="89">
        <f>VLOOKUP($B511,'[5]POB X MCR 2019'!$C$7:$AW$186,19,0)</f>
        <v>11</v>
      </c>
      <c r="X511" s="89">
        <f>VLOOKUP($B511,'[5]POB X MCR 2019'!$C$7:$AW$186,20,0)</f>
        <v>11</v>
      </c>
      <c r="Y511" s="89">
        <f>VLOOKUP($B511,'[5]POB X MCR 2019'!$C$7:$AW$186,21,0)</f>
        <v>11</v>
      </c>
      <c r="Z511" s="89">
        <f>VLOOKUP($B511,'[5]POB X MCR 2019'!$C$7:$AW$186,22,0)</f>
        <v>10</v>
      </c>
      <c r="AA511" s="89">
        <f>VLOOKUP($B511,'[5]POB X MCR 2019'!$C$7:$AW$186,23,0)</f>
        <v>10</v>
      </c>
      <c r="AB511" s="89">
        <f>VLOOKUP($B511,'[5]POB X MCR 2019'!$C$7:$AW$186,24,0)</f>
        <v>10</v>
      </c>
      <c r="AC511" s="89">
        <f>VLOOKUP($B511,'[5]POB X MCR 2019'!$C$7:$AW$186,25,0)</f>
        <v>10</v>
      </c>
      <c r="AD511" s="89">
        <f>VLOOKUP($B511,'[5]POB X MCR 2019'!$C$7:$AW$186,26,0)</f>
        <v>44</v>
      </c>
      <c r="AE511" s="89">
        <f>VLOOKUP($B511,'[5]POB X MCR 2019'!$C$7:$AW$186,27,0)</f>
        <v>42</v>
      </c>
      <c r="AF511" s="89">
        <f>VLOOKUP($B511,'[5]POB X MCR 2019'!$C$7:$AW$186,28,0)</f>
        <v>44</v>
      </c>
      <c r="AG511" s="89">
        <f>VLOOKUP($B511,'[5]POB X MCR 2019'!$C$7:$AW$186,29,0)</f>
        <v>40</v>
      </c>
      <c r="AH511" s="89">
        <f>VLOOKUP($B511,'[5]POB X MCR 2019'!$C$7:$AW$186,30,0)</f>
        <v>33</v>
      </c>
      <c r="AI511" s="89">
        <f>VLOOKUP($B511,'[5]POB X MCR 2019'!$C$7:$AW$186,31,0)</f>
        <v>34</v>
      </c>
      <c r="AJ511" s="89">
        <f>VLOOKUP($B511,'[5]POB X MCR 2019'!$C$7:$AW$186,32,0)</f>
        <v>25</v>
      </c>
      <c r="AK511" s="89">
        <f>VLOOKUP($B511,'[5]POB X MCR 2019'!$C$7:$AW$186,33,0)</f>
        <v>22</v>
      </c>
      <c r="AL511" s="89">
        <f>VLOOKUP($B511,'[5]POB X MCR 2019'!$C$7:$AW$186,34,0)</f>
        <v>17</v>
      </c>
      <c r="AM511" s="89">
        <f>VLOOKUP($B511,'[5]POB X MCR 2019'!$C$7:$AW$186,35,0)</f>
        <v>11</v>
      </c>
      <c r="AN511" s="89">
        <f>VLOOKUP($B511,'[5]POB X MCR 2019'!$C$7:$AW$186,36,0)</f>
        <v>9</v>
      </c>
      <c r="AO511" s="89">
        <f>VLOOKUP($B511,'[5]POB X MCR 2019'!$C$7:$AW$186,37,0)</f>
        <v>6</v>
      </c>
      <c r="AP511" s="89">
        <f>VLOOKUP($B511,'[5]POB X MCR 2019'!$C$7:$AW$186,38,0)</f>
        <v>5</v>
      </c>
      <c r="AQ511" s="89">
        <f>VLOOKUP($B511,'[5]POB X MCR 2019'!$C$7:$AW$186,43,0)</f>
        <v>269</v>
      </c>
      <c r="AR511" s="89">
        <f>VLOOKUP($B511,'[5]POB X MCR 2019'!$C$7:$AW$186,44,0)</f>
        <v>28</v>
      </c>
      <c r="AS511" s="89">
        <f>VLOOKUP($B511,'[5]POB X MCR 2019'!$C$7:$AW$186,45,0)</f>
        <v>25</v>
      </c>
      <c r="AT511" s="89">
        <f>VLOOKUP($B511,'[5]POB X MCR 2019'!$C$7:$AW$186,46,0)</f>
        <v>133</v>
      </c>
      <c r="AU511" s="89">
        <f>VLOOKUP($B511,'[6]RED CHOTA'!$C$7:$G$170,5,0)</f>
        <v>7</v>
      </c>
    </row>
    <row r="512" spans="1:47" s="24" customFormat="1" ht="15">
      <c r="A512" s="58">
        <v>511</v>
      </c>
      <c r="B512" s="58">
        <v>4723</v>
      </c>
      <c r="C512" s="59" t="s">
        <v>1134</v>
      </c>
      <c r="D512" s="59" t="s">
        <v>447</v>
      </c>
      <c r="E512" s="59" t="s">
        <v>523</v>
      </c>
      <c r="F512" s="59" t="s">
        <v>528</v>
      </c>
      <c r="G512" s="12" t="s">
        <v>266</v>
      </c>
      <c r="H512" s="14">
        <f t="shared" si="125"/>
        <v>4723</v>
      </c>
      <c r="I512" s="14">
        <f t="shared" si="116"/>
        <v>430</v>
      </c>
      <c r="J512" s="12">
        <f>VLOOKUP($B512,'[1]METAS 2019'!$D$4:$Q$843,5,0)</f>
        <v>2</v>
      </c>
      <c r="K512" s="12">
        <f>VLOOKUP($B512,'[1]METAS 2019'!$D$4:$Q$843,4,0)</f>
        <v>1</v>
      </c>
      <c r="L512" s="12">
        <f>VLOOKUP($B512,'[1]METAS 2019'!$D$4:$Q$843,11,0)</f>
        <v>2</v>
      </c>
      <c r="M512" s="12">
        <f>VLOOKUP($B512,'[1]METAS 2019'!$D$4:$Q$843,12,0)</f>
        <v>4</v>
      </c>
      <c r="N512" s="12">
        <f>VLOOKUP($B512,'[1]METAS 2019'!$D$4:$Q$843,13,0)</f>
        <v>4</v>
      </c>
      <c r="O512" s="12">
        <f>VLOOKUP($B512,'[1]METAS 2019'!$D$4:$Q$843,14,0)</f>
        <v>5</v>
      </c>
      <c r="P512" s="89">
        <f>VLOOKUP($B512,'[5]POB X MCR 2019'!$C$7:$AW$186,12,0)</f>
        <v>8</v>
      </c>
      <c r="Q512" s="89">
        <f>VLOOKUP($B512,'[5]POB X MCR 2019'!$C$7:$AW$186,13,0)</f>
        <v>9</v>
      </c>
      <c r="R512" s="89">
        <f>VLOOKUP($B512,'[5]POB X MCR 2019'!$C$7:$AW$186,14,0)</f>
        <v>9</v>
      </c>
      <c r="S512" s="89">
        <f>VLOOKUP($B512,'[5]POB X MCR 2019'!$C$7:$AW$186,15,0)</f>
        <v>9</v>
      </c>
      <c r="T512" s="89">
        <f>VLOOKUP($B512,'[5]POB X MCR 2019'!$C$7:$AW$186,16,0)</f>
        <v>9</v>
      </c>
      <c r="U512" s="89">
        <f>VLOOKUP($B512,'[5]POB X MCR 2019'!$C$7:$AW$186,17,0)</f>
        <v>10</v>
      </c>
      <c r="V512" s="89">
        <f>VLOOKUP($B512,'[5]POB X MCR 2019'!$C$7:$AW$186,18,0)</f>
        <v>10</v>
      </c>
      <c r="W512" s="89">
        <f>VLOOKUP($B512,'[5]POB X MCR 2019'!$C$7:$AW$186,19,0)</f>
        <v>10</v>
      </c>
      <c r="X512" s="89">
        <f>VLOOKUP($B512,'[5]POB X MCR 2019'!$C$7:$AW$186,20,0)</f>
        <v>9</v>
      </c>
      <c r="Y512" s="89">
        <f>VLOOKUP($B512,'[5]POB X MCR 2019'!$C$7:$AW$186,21,0)</f>
        <v>9</v>
      </c>
      <c r="Z512" s="89">
        <f>VLOOKUP($B512,'[5]POB X MCR 2019'!$C$7:$AW$186,22,0)</f>
        <v>9</v>
      </c>
      <c r="AA512" s="89">
        <f>VLOOKUP($B512,'[5]POB X MCR 2019'!$C$7:$AW$186,23,0)</f>
        <v>9</v>
      </c>
      <c r="AB512" s="89">
        <f>VLOOKUP($B512,'[5]POB X MCR 2019'!$C$7:$AW$186,24,0)</f>
        <v>8</v>
      </c>
      <c r="AC512" s="89">
        <f>VLOOKUP($B512,'[5]POB X MCR 2019'!$C$7:$AW$186,25,0)</f>
        <v>8</v>
      </c>
      <c r="AD512" s="89">
        <f>VLOOKUP($B512,'[5]POB X MCR 2019'!$C$7:$AW$186,26,0)</f>
        <v>38</v>
      </c>
      <c r="AE512" s="89">
        <f>VLOOKUP($B512,'[5]POB X MCR 2019'!$C$7:$AW$186,27,0)</f>
        <v>36</v>
      </c>
      <c r="AF512" s="89">
        <f>VLOOKUP($B512,'[5]POB X MCR 2019'!$C$7:$AW$186,28,0)</f>
        <v>38</v>
      </c>
      <c r="AG512" s="89">
        <f>VLOOKUP($B512,'[5]POB X MCR 2019'!$C$7:$AW$186,29,0)</f>
        <v>35</v>
      </c>
      <c r="AH512" s="89">
        <f>VLOOKUP($B512,'[5]POB X MCR 2019'!$C$7:$AW$186,30,0)</f>
        <v>29</v>
      </c>
      <c r="AI512" s="89">
        <f>VLOOKUP($B512,'[5]POB X MCR 2019'!$C$7:$AW$186,31,0)</f>
        <v>29</v>
      </c>
      <c r="AJ512" s="89">
        <f>VLOOKUP($B512,'[5]POB X MCR 2019'!$C$7:$AW$186,32,0)</f>
        <v>21</v>
      </c>
      <c r="AK512" s="89">
        <f>VLOOKUP($B512,'[5]POB X MCR 2019'!$C$7:$AW$186,33,0)</f>
        <v>19</v>
      </c>
      <c r="AL512" s="89">
        <f>VLOOKUP($B512,'[5]POB X MCR 2019'!$C$7:$AW$186,34,0)</f>
        <v>15</v>
      </c>
      <c r="AM512" s="89">
        <f>VLOOKUP($B512,'[5]POB X MCR 2019'!$C$7:$AW$186,35,0)</f>
        <v>9</v>
      </c>
      <c r="AN512" s="89">
        <f>VLOOKUP($B512,'[5]POB X MCR 2019'!$C$7:$AW$186,36,0)</f>
        <v>8</v>
      </c>
      <c r="AO512" s="89">
        <f>VLOOKUP($B512,'[5]POB X MCR 2019'!$C$7:$AW$186,37,0)</f>
        <v>5</v>
      </c>
      <c r="AP512" s="89">
        <f>VLOOKUP($B512,'[5]POB X MCR 2019'!$C$7:$AW$186,38,0)</f>
        <v>4</v>
      </c>
      <c r="AQ512" s="89">
        <f>VLOOKUP($B512,'[5]POB X MCR 2019'!$C$7:$AW$186,43,0)</f>
        <v>223</v>
      </c>
      <c r="AR512" s="89">
        <f>VLOOKUP($B512,'[5]POB X MCR 2019'!$C$7:$AW$186,44,0)</f>
        <v>24</v>
      </c>
      <c r="AS512" s="89">
        <f>VLOOKUP($B512,'[5]POB X MCR 2019'!$C$7:$AW$186,45,0)</f>
        <v>21</v>
      </c>
      <c r="AT512" s="89">
        <f>VLOOKUP($B512,'[5]POB X MCR 2019'!$C$7:$AW$186,46,0)</f>
        <v>114</v>
      </c>
      <c r="AU512" s="89">
        <f>VLOOKUP($B512,'[6]RED CHOTA'!$C$7:$G$170,5,0)</f>
        <v>2</v>
      </c>
    </row>
    <row r="513" spans="1:47" s="24" customFormat="1" ht="15">
      <c r="A513" s="58">
        <v>512</v>
      </c>
      <c r="B513" s="58">
        <v>25511</v>
      </c>
      <c r="C513" s="59" t="s">
        <v>1134</v>
      </c>
      <c r="D513" s="59" t="s">
        <v>447</v>
      </c>
      <c r="E513" s="59" t="s">
        <v>523</v>
      </c>
      <c r="F513" s="59" t="s">
        <v>1107</v>
      </c>
      <c r="G513" s="12" t="s">
        <v>266</v>
      </c>
      <c r="H513" s="14">
        <f t="shared" si="125"/>
        <v>25511</v>
      </c>
      <c r="I513" s="14">
        <f t="shared" si="116"/>
        <v>91</v>
      </c>
      <c r="J513" s="12">
        <f>VLOOKUP($B513,'[1]METAS 2019'!$D$4:$Q$843,5,0)</f>
        <v>2</v>
      </c>
      <c r="K513" s="12">
        <f>VLOOKUP($B513,'[1]METAS 2019'!$D$4:$Q$843,4,0)</f>
        <v>1</v>
      </c>
      <c r="L513" s="12">
        <f>VLOOKUP($B513,'[1]METAS 2019'!$D$4:$Q$843,11,0)</f>
        <v>0</v>
      </c>
      <c r="M513" s="12">
        <f>VLOOKUP($B513,'[1]METAS 2019'!$D$4:$Q$843,12,0)</f>
        <v>0</v>
      </c>
      <c r="N513" s="12">
        <f>VLOOKUP($B513,'[1]METAS 2019'!$D$4:$Q$843,13,0)</f>
        <v>0</v>
      </c>
      <c r="O513" s="12">
        <f>VLOOKUP($B513,'[1]METAS 2019'!$D$4:$Q$843,14,0)</f>
        <v>0</v>
      </c>
      <c r="P513" s="89">
        <f>VLOOKUP($B513,'[5]POB X MCR 2019'!$C$7:$AW$186,12,0)</f>
        <v>2</v>
      </c>
      <c r="Q513" s="89">
        <f>VLOOKUP($B513,'[5]POB X MCR 2019'!$C$7:$AW$186,13,0)</f>
        <v>2</v>
      </c>
      <c r="R513" s="89">
        <f>VLOOKUP($B513,'[5]POB X MCR 2019'!$C$7:$AW$186,14,0)</f>
        <v>2</v>
      </c>
      <c r="S513" s="89">
        <f>VLOOKUP($B513,'[5]POB X MCR 2019'!$C$7:$AW$186,15,0)</f>
        <v>2</v>
      </c>
      <c r="T513" s="89">
        <f>VLOOKUP($B513,'[5]POB X MCR 2019'!$C$7:$AW$186,16,0)</f>
        <v>2</v>
      </c>
      <c r="U513" s="89">
        <f>VLOOKUP($B513,'[5]POB X MCR 2019'!$C$7:$AW$186,17,0)</f>
        <v>2</v>
      </c>
      <c r="V513" s="89">
        <f>VLOOKUP($B513,'[5]POB X MCR 2019'!$C$7:$AW$186,18,0)</f>
        <v>2</v>
      </c>
      <c r="W513" s="89">
        <f>VLOOKUP($B513,'[5]POB X MCR 2019'!$C$7:$AW$186,19,0)</f>
        <v>2</v>
      </c>
      <c r="X513" s="89">
        <f>VLOOKUP($B513,'[5]POB X MCR 2019'!$C$7:$AW$186,20,0)</f>
        <v>2</v>
      </c>
      <c r="Y513" s="89">
        <f>VLOOKUP($B513,'[5]POB X MCR 2019'!$C$7:$AW$186,21,0)</f>
        <v>2</v>
      </c>
      <c r="Z513" s="89">
        <f>VLOOKUP($B513,'[5]POB X MCR 2019'!$C$7:$AW$186,22,0)</f>
        <v>2</v>
      </c>
      <c r="AA513" s="89">
        <f>VLOOKUP($B513,'[5]POB X MCR 2019'!$C$7:$AW$186,23,0)</f>
        <v>2</v>
      </c>
      <c r="AB513" s="89">
        <f>VLOOKUP($B513,'[5]POB X MCR 2019'!$C$7:$AW$186,24,0)</f>
        <v>2</v>
      </c>
      <c r="AC513" s="89">
        <f>VLOOKUP($B513,'[5]POB X MCR 2019'!$C$7:$AW$186,25,0)</f>
        <v>2</v>
      </c>
      <c r="AD513" s="89">
        <f>VLOOKUP($B513,'[5]POB X MCR 2019'!$C$7:$AW$186,26,0)</f>
        <v>8</v>
      </c>
      <c r="AE513" s="89">
        <f>VLOOKUP($B513,'[5]POB X MCR 2019'!$C$7:$AW$186,27,0)</f>
        <v>8</v>
      </c>
      <c r="AF513" s="89">
        <f>VLOOKUP($B513,'[5]POB X MCR 2019'!$C$7:$AW$186,28,0)</f>
        <v>8</v>
      </c>
      <c r="AG513" s="89">
        <f>VLOOKUP($B513,'[5]POB X MCR 2019'!$C$7:$AW$186,29,0)</f>
        <v>7</v>
      </c>
      <c r="AH513" s="89">
        <f>VLOOKUP($B513,'[5]POB X MCR 2019'!$C$7:$AW$186,30,0)</f>
        <v>6</v>
      </c>
      <c r="AI513" s="89">
        <f>VLOOKUP($B513,'[5]POB X MCR 2019'!$C$7:$AW$186,31,0)</f>
        <v>6</v>
      </c>
      <c r="AJ513" s="89">
        <f>VLOOKUP($B513,'[5]POB X MCR 2019'!$C$7:$AW$186,32,0)</f>
        <v>4</v>
      </c>
      <c r="AK513" s="89">
        <f>VLOOKUP($B513,'[5]POB X MCR 2019'!$C$7:$AW$186,33,0)</f>
        <v>4</v>
      </c>
      <c r="AL513" s="89">
        <f>VLOOKUP($B513,'[5]POB X MCR 2019'!$C$7:$AW$186,34,0)</f>
        <v>3</v>
      </c>
      <c r="AM513" s="89">
        <f>VLOOKUP($B513,'[5]POB X MCR 2019'!$C$7:$AW$186,35,0)</f>
        <v>2</v>
      </c>
      <c r="AN513" s="89">
        <f>VLOOKUP($B513,'[5]POB X MCR 2019'!$C$7:$AW$186,36,0)</f>
        <v>2</v>
      </c>
      <c r="AO513" s="89">
        <f>VLOOKUP($B513,'[5]POB X MCR 2019'!$C$7:$AW$186,37,0)</f>
        <v>1</v>
      </c>
      <c r="AP513" s="89">
        <f>VLOOKUP($B513,'[5]POB X MCR 2019'!$C$7:$AW$186,38,0)</f>
        <v>1</v>
      </c>
      <c r="AQ513" s="89">
        <f>VLOOKUP($B513,'[5]POB X MCR 2019'!$C$7:$AW$186,43,0)</f>
        <v>55</v>
      </c>
      <c r="AR513" s="89">
        <f>VLOOKUP($B513,'[5]POB X MCR 2019'!$C$7:$AW$186,44,0)</f>
        <v>5</v>
      </c>
      <c r="AS513" s="89">
        <f>VLOOKUP($B513,'[5]POB X MCR 2019'!$C$7:$AW$186,45,0)</f>
        <v>4</v>
      </c>
      <c r="AT513" s="89">
        <f>VLOOKUP($B513,'[5]POB X MCR 2019'!$C$7:$AW$186,46,0)</f>
        <v>24</v>
      </c>
      <c r="AU513" s="89">
        <f>VLOOKUP($B513,'[6]RED CHOTA'!$C$7:$G$170,5,0)</f>
        <v>2</v>
      </c>
    </row>
    <row r="514" spans="1:47" s="24" customFormat="1" ht="15">
      <c r="A514" s="58">
        <v>513</v>
      </c>
      <c r="B514" s="58">
        <v>4729</v>
      </c>
      <c r="C514" s="59" t="s">
        <v>1134</v>
      </c>
      <c r="D514" s="59" t="s">
        <v>447</v>
      </c>
      <c r="E514" s="59" t="s">
        <v>523</v>
      </c>
      <c r="F514" s="59" t="s">
        <v>532</v>
      </c>
      <c r="G514" s="12" t="s">
        <v>266</v>
      </c>
      <c r="H514" s="14">
        <f t="shared" si="125"/>
        <v>4729</v>
      </c>
      <c r="I514" s="14">
        <f t="shared" si="116"/>
        <v>717</v>
      </c>
      <c r="J514" s="12">
        <f>VLOOKUP($B514,'[1]METAS 2019'!$D$4:$Q$843,5,0)</f>
        <v>5</v>
      </c>
      <c r="K514" s="12">
        <f>VLOOKUP($B514,'[1]METAS 2019'!$D$4:$Q$843,4,0)</f>
        <v>6</v>
      </c>
      <c r="L514" s="12">
        <f>VLOOKUP($B514,'[1]METAS 2019'!$D$4:$Q$843,11,0)</f>
        <v>9</v>
      </c>
      <c r="M514" s="12">
        <f>VLOOKUP($B514,'[1]METAS 2019'!$D$4:$Q$843,12,0)</f>
        <v>13</v>
      </c>
      <c r="N514" s="12">
        <f>VLOOKUP($B514,'[1]METAS 2019'!$D$4:$Q$843,13,0)</f>
        <v>13</v>
      </c>
      <c r="O514" s="12">
        <f>VLOOKUP($B514,'[1]METAS 2019'!$D$4:$Q$843,14,0)</f>
        <v>8</v>
      </c>
      <c r="P514" s="89">
        <f>VLOOKUP($B514,'[5]POB X MCR 2019'!$C$7:$AW$186,12,0)</f>
        <v>14</v>
      </c>
      <c r="Q514" s="89">
        <f>VLOOKUP($B514,'[5]POB X MCR 2019'!$C$7:$AW$186,13,0)</f>
        <v>14</v>
      </c>
      <c r="R514" s="89">
        <f>VLOOKUP($B514,'[5]POB X MCR 2019'!$C$7:$AW$186,14,0)</f>
        <v>14</v>
      </c>
      <c r="S514" s="89">
        <f>VLOOKUP($B514,'[5]POB X MCR 2019'!$C$7:$AW$186,15,0)</f>
        <v>15</v>
      </c>
      <c r="T514" s="89">
        <f>VLOOKUP($B514,'[5]POB X MCR 2019'!$C$7:$AW$186,16,0)</f>
        <v>15</v>
      </c>
      <c r="U514" s="89">
        <f>VLOOKUP($B514,'[5]POB X MCR 2019'!$C$7:$AW$186,17,0)</f>
        <v>15</v>
      </c>
      <c r="V514" s="89">
        <f>VLOOKUP($B514,'[5]POB X MCR 2019'!$C$7:$AW$186,18,0)</f>
        <v>16</v>
      </c>
      <c r="W514" s="89">
        <f>VLOOKUP($B514,'[5]POB X MCR 2019'!$C$7:$AW$186,19,0)</f>
        <v>15</v>
      </c>
      <c r="X514" s="89">
        <f>VLOOKUP($B514,'[5]POB X MCR 2019'!$C$7:$AW$186,20,0)</f>
        <v>15</v>
      </c>
      <c r="Y514" s="89">
        <f>VLOOKUP($B514,'[5]POB X MCR 2019'!$C$7:$AW$186,21,0)</f>
        <v>15</v>
      </c>
      <c r="Z514" s="89">
        <f>VLOOKUP($B514,'[5]POB X MCR 2019'!$C$7:$AW$186,22,0)</f>
        <v>14</v>
      </c>
      <c r="AA514" s="89">
        <f>VLOOKUP($B514,'[5]POB X MCR 2019'!$C$7:$AW$186,23,0)</f>
        <v>14</v>
      </c>
      <c r="AB514" s="89">
        <f>VLOOKUP($B514,'[5]POB X MCR 2019'!$C$7:$AW$186,24,0)</f>
        <v>13</v>
      </c>
      <c r="AC514" s="89">
        <f>VLOOKUP($B514,'[5]POB X MCR 2019'!$C$7:$AW$186,25,0)</f>
        <v>13</v>
      </c>
      <c r="AD514" s="89">
        <f>VLOOKUP($B514,'[5]POB X MCR 2019'!$C$7:$AW$186,26,0)</f>
        <v>61</v>
      </c>
      <c r="AE514" s="89">
        <f>VLOOKUP($B514,'[5]POB X MCR 2019'!$C$7:$AW$186,27,0)</f>
        <v>59</v>
      </c>
      <c r="AF514" s="89">
        <f>VLOOKUP($B514,'[5]POB X MCR 2019'!$C$7:$AW$186,28,0)</f>
        <v>61</v>
      </c>
      <c r="AG514" s="89">
        <f>VLOOKUP($B514,'[5]POB X MCR 2019'!$C$7:$AW$186,29,0)</f>
        <v>56</v>
      </c>
      <c r="AH514" s="89">
        <f>VLOOKUP($B514,'[5]POB X MCR 2019'!$C$7:$AW$186,30,0)</f>
        <v>46</v>
      </c>
      <c r="AI514" s="89">
        <f>VLOOKUP($B514,'[5]POB X MCR 2019'!$C$7:$AW$186,31,0)</f>
        <v>47</v>
      </c>
      <c r="AJ514" s="89">
        <f>VLOOKUP($B514,'[5]POB X MCR 2019'!$C$7:$AW$186,32,0)</f>
        <v>34</v>
      </c>
      <c r="AK514" s="89">
        <f>VLOOKUP($B514,'[5]POB X MCR 2019'!$C$7:$AW$186,33,0)</f>
        <v>31</v>
      </c>
      <c r="AL514" s="89">
        <f>VLOOKUP($B514,'[5]POB X MCR 2019'!$C$7:$AW$186,34,0)</f>
        <v>23</v>
      </c>
      <c r="AM514" s="89">
        <f>VLOOKUP($B514,'[5]POB X MCR 2019'!$C$7:$AW$186,35,0)</f>
        <v>15</v>
      </c>
      <c r="AN514" s="89">
        <f>VLOOKUP($B514,'[5]POB X MCR 2019'!$C$7:$AW$186,36,0)</f>
        <v>13</v>
      </c>
      <c r="AO514" s="89">
        <f>VLOOKUP($B514,'[5]POB X MCR 2019'!$C$7:$AW$186,37,0)</f>
        <v>8</v>
      </c>
      <c r="AP514" s="89">
        <f>VLOOKUP($B514,'[5]POB X MCR 2019'!$C$7:$AW$186,38,0)</f>
        <v>7</v>
      </c>
      <c r="AQ514" s="89">
        <f>VLOOKUP($B514,'[5]POB X MCR 2019'!$C$7:$AW$186,43,0)</f>
        <v>370</v>
      </c>
      <c r="AR514" s="89">
        <f>VLOOKUP($B514,'[5]POB X MCR 2019'!$C$7:$AW$186,44,0)</f>
        <v>38</v>
      </c>
      <c r="AS514" s="89">
        <f>VLOOKUP($B514,'[5]POB X MCR 2019'!$C$7:$AW$186,45,0)</f>
        <v>35</v>
      </c>
      <c r="AT514" s="89">
        <f>VLOOKUP($B514,'[5]POB X MCR 2019'!$C$7:$AW$186,46,0)</f>
        <v>183</v>
      </c>
      <c r="AU514" s="89">
        <f>VLOOKUP($B514,'[6]RED CHOTA'!$C$7:$G$170,5,0)</f>
        <v>6</v>
      </c>
    </row>
    <row r="515" spans="1:47" s="24" customFormat="1" ht="15">
      <c r="A515" s="58">
        <v>514</v>
      </c>
      <c r="B515" s="58">
        <v>4724</v>
      </c>
      <c r="C515" s="59" t="s">
        <v>1134</v>
      </c>
      <c r="D515" s="59" t="s">
        <v>447</v>
      </c>
      <c r="E515" s="59" t="s">
        <v>523</v>
      </c>
      <c r="F515" s="59" t="s">
        <v>527</v>
      </c>
      <c r="G515" s="12" t="s">
        <v>266</v>
      </c>
      <c r="H515" s="14">
        <f t="shared" si="125"/>
        <v>4724</v>
      </c>
      <c r="I515" s="14">
        <f t="shared" ref="I515:I578" si="126">SUM(J515:AP515)</f>
        <v>492</v>
      </c>
      <c r="J515" s="12">
        <f>VLOOKUP($B515,'[1]METAS 2019'!$D$4:$Q$843,5,0)</f>
        <v>13</v>
      </c>
      <c r="K515" s="12">
        <f>VLOOKUP($B515,'[1]METAS 2019'!$D$4:$Q$843,4,0)</f>
        <v>6</v>
      </c>
      <c r="L515" s="12">
        <f>VLOOKUP($B515,'[1]METAS 2019'!$D$4:$Q$843,11,0)</f>
        <v>9</v>
      </c>
      <c r="M515" s="12">
        <f>VLOOKUP($B515,'[1]METAS 2019'!$D$4:$Q$843,12,0)</f>
        <v>11</v>
      </c>
      <c r="N515" s="12">
        <f>VLOOKUP($B515,'[1]METAS 2019'!$D$4:$Q$843,13,0)</f>
        <v>9</v>
      </c>
      <c r="O515" s="12">
        <f>VLOOKUP($B515,'[1]METAS 2019'!$D$4:$Q$843,14,0)</f>
        <v>8</v>
      </c>
      <c r="P515" s="89">
        <f>VLOOKUP($B515,'[5]POB X MCR 2019'!$C$7:$AW$186,12,0)</f>
        <v>9</v>
      </c>
      <c r="Q515" s="89">
        <f>VLOOKUP($B515,'[5]POB X MCR 2019'!$C$7:$AW$186,13,0)</f>
        <v>9</v>
      </c>
      <c r="R515" s="89">
        <f>VLOOKUP($B515,'[5]POB X MCR 2019'!$C$7:$AW$186,14,0)</f>
        <v>9</v>
      </c>
      <c r="S515" s="89">
        <f>VLOOKUP($B515,'[5]POB X MCR 2019'!$C$7:$AW$186,15,0)</f>
        <v>10</v>
      </c>
      <c r="T515" s="89">
        <f>VLOOKUP($B515,'[5]POB X MCR 2019'!$C$7:$AW$186,16,0)</f>
        <v>10</v>
      </c>
      <c r="U515" s="89">
        <f>VLOOKUP($B515,'[5]POB X MCR 2019'!$C$7:$AW$186,17,0)</f>
        <v>10</v>
      </c>
      <c r="V515" s="89">
        <f>VLOOKUP($B515,'[5]POB X MCR 2019'!$C$7:$AW$186,18,0)</f>
        <v>10</v>
      </c>
      <c r="W515" s="89">
        <f>VLOOKUP($B515,'[5]POB X MCR 2019'!$C$7:$AW$186,19,0)</f>
        <v>10</v>
      </c>
      <c r="X515" s="89">
        <f>VLOOKUP($B515,'[5]POB X MCR 2019'!$C$7:$AW$186,20,0)</f>
        <v>10</v>
      </c>
      <c r="Y515" s="89">
        <f>VLOOKUP($B515,'[5]POB X MCR 2019'!$C$7:$AW$186,21,0)</f>
        <v>10</v>
      </c>
      <c r="Z515" s="89">
        <f>VLOOKUP($B515,'[5]POB X MCR 2019'!$C$7:$AW$186,22,0)</f>
        <v>9</v>
      </c>
      <c r="AA515" s="89">
        <f>VLOOKUP($B515,'[5]POB X MCR 2019'!$C$7:$AW$186,23,0)</f>
        <v>9</v>
      </c>
      <c r="AB515" s="89">
        <f>VLOOKUP($B515,'[5]POB X MCR 2019'!$C$7:$AW$186,24,0)</f>
        <v>9</v>
      </c>
      <c r="AC515" s="89">
        <f>VLOOKUP($B515,'[5]POB X MCR 2019'!$C$7:$AW$186,25,0)</f>
        <v>9</v>
      </c>
      <c r="AD515" s="89">
        <f>VLOOKUP($B515,'[5]POB X MCR 2019'!$C$7:$AW$186,26,0)</f>
        <v>40</v>
      </c>
      <c r="AE515" s="89">
        <f>VLOOKUP($B515,'[5]POB X MCR 2019'!$C$7:$AW$186,27,0)</f>
        <v>39</v>
      </c>
      <c r="AF515" s="89">
        <f>VLOOKUP($B515,'[5]POB X MCR 2019'!$C$7:$AW$186,28,0)</f>
        <v>41</v>
      </c>
      <c r="AG515" s="89">
        <f>VLOOKUP($B515,'[5]POB X MCR 2019'!$C$7:$AW$186,29,0)</f>
        <v>37</v>
      </c>
      <c r="AH515" s="89">
        <f>VLOOKUP($B515,'[5]POB X MCR 2019'!$C$7:$AW$186,30,0)</f>
        <v>30</v>
      </c>
      <c r="AI515" s="89">
        <f>VLOOKUP($B515,'[5]POB X MCR 2019'!$C$7:$AW$186,31,0)</f>
        <v>31</v>
      </c>
      <c r="AJ515" s="89">
        <f>VLOOKUP($B515,'[5]POB X MCR 2019'!$C$7:$AW$186,32,0)</f>
        <v>22</v>
      </c>
      <c r="AK515" s="89">
        <f>VLOOKUP($B515,'[5]POB X MCR 2019'!$C$7:$AW$186,33,0)</f>
        <v>20</v>
      </c>
      <c r="AL515" s="89">
        <f>VLOOKUP($B515,'[5]POB X MCR 2019'!$C$7:$AW$186,34,0)</f>
        <v>15</v>
      </c>
      <c r="AM515" s="89">
        <f>VLOOKUP($B515,'[5]POB X MCR 2019'!$C$7:$AW$186,35,0)</f>
        <v>10</v>
      </c>
      <c r="AN515" s="89">
        <f>VLOOKUP($B515,'[5]POB X MCR 2019'!$C$7:$AW$186,36,0)</f>
        <v>9</v>
      </c>
      <c r="AO515" s="89">
        <f>VLOOKUP($B515,'[5]POB X MCR 2019'!$C$7:$AW$186,37,0)</f>
        <v>5</v>
      </c>
      <c r="AP515" s="89">
        <f>VLOOKUP($B515,'[5]POB X MCR 2019'!$C$7:$AW$186,38,0)</f>
        <v>4</v>
      </c>
      <c r="AQ515" s="89">
        <f>VLOOKUP($B515,'[5]POB X MCR 2019'!$C$7:$AW$186,43,0)</f>
        <v>255</v>
      </c>
      <c r="AR515" s="89">
        <f>VLOOKUP($B515,'[5]POB X MCR 2019'!$C$7:$AW$186,44,0)</f>
        <v>25</v>
      </c>
      <c r="AS515" s="89">
        <f>VLOOKUP($B515,'[5]POB X MCR 2019'!$C$7:$AW$186,45,0)</f>
        <v>23</v>
      </c>
      <c r="AT515" s="89">
        <f>VLOOKUP($B515,'[5]POB X MCR 2019'!$C$7:$AW$186,46,0)</f>
        <v>121</v>
      </c>
      <c r="AU515" s="89">
        <f>VLOOKUP($B515,'[6]RED CHOTA'!$C$7:$G$170,5,0)</f>
        <v>16</v>
      </c>
    </row>
    <row r="516" spans="1:47" s="24" customFormat="1" ht="15">
      <c r="A516" s="54">
        <v>515</v>
      </c>
      <c r="B516" s="54"/>
      <c r="C516" s="55" t="s">
        <v>1134</v>
      </c>
      <c r="D516" s="55" t="s">
        <v>447</v>
      </c>
      <c r="E516" s="55" t="s">
        <v>516</v>
      </c>
      <c r="F516" s="55" t="s">
        <v>516</v>
      </c>
      <c r="G516" s="11" t="s">
        <v>1214</v>
      </c>
      <c r="H516" s="29"/>
      <c r="I516" s="29">
        <f t="shared" si="126"/>
        <v>4587</v>
      </c>
      <c r="J516" s="11">
        <f>SUM(J517:J522)</f>
        <v>59</v>
      </c>
      <c r="K516" s="11">
        <f t="shared" ref="K516:AU516" si="127">SUM(K517:K522)</f>
        <v>64</v>
      </c>
      <c r="L516" s="11">
        <f t="shared" si="127"/>
        <v>59</v>
      </c>
      <c r="M516" s="11">
        <f t="shared" si="127"/>
        <v>48</v>
      </c>
      <c r="N516" s="11">
        <f t="shared" si="127"/>
        <v>51</v>
      </c>
      <c r="O516" s="11">
        <f t="shared" si="127"/>
        <v>68</v>
      </c>
      <c r="P516" s="11">
        <f t="shared" si="127"/>
        <v>81</v>
      </c>
      <c r="Q516" s="11">
        <f t="shared" si="127"/>
        <v>85</v>
      </c>
      <c r="R516" s="11">
        <f t="shared" si="127"/>
        <v>89</v>
      </c>
      <c r="S516" s="11">
        <f t="shared" si="127"/>
        <v>93</v>
      </c>
      <c r="T516" s="11">
        <f t="shared" si="127"/>
        <v>98</v>
      </c>
      <c r="U516" s="11">
        <f t="shared" si="127"/>
        <v>105</v>
      </c>
      <c r="V516" s="11">
        <f t="shared" si="127"/>
        <v>107</v>
      </c>
      <c r="W516" s="11">
        <f t="shared" si="127"/>
        <v>104</v>
      </c>
      <c r="X516" s="11">
        <f t="shared" si="127"/>
        <v>98</v>
      </c>
      <c r="Y516" s="11">
        <f t="shared" si="127"/>
        <v>91</v>
      </c>
      <c r="Z516" s="11">
        <f t="shared" si="127"/>
        <v>84</v>
      </c>
      <c r="AA516" s="11">
        <f t="shared" si="127"/>
        <v>79</v>
      </c>
      <c r="AB516" s="11">
        <f t="shared" si="127"/>
        <v>77</v>
      </c>
      <c r="AC516" s="11">
        <f t="shared" si="127"/>
        <v>74</v>
      </c>
      <c r="AD516" s="11">
        <f t="shared" si="127"/>
        <v>354</v>
      </c>
      <c r="AE516" s="11">
        <f t="shared" si="127"/>
        <v>325</v>
      </c>
      <c r="AF516" s="11">
        <f t="shared" si="127"/>
        <v>379</v>
      </c>
      <c r="AG516" s="11">
        <f t="shared" si="127"/>
        <v>361</v>
      </c>
      <c r="AH516" s="11">
        <f t="shared" si="127"/>
        <v>311</v>
      </c>
      <c r="AI516" s="11">
        <f t="shared" si="127"/>
        <v>283</v>
      </c>
      <c r="AJ516" s="11">
        <f t="shared" si="127"/>
        <v>210</v>
      </c>
      <c r="AK516" s="11">
        <f t="shared" si="127"/>
        <v>221</v>
      </c>
      <c r="AL516" s="11">
        <f t="shared" si="127"/>
        <v>164</v>
      </c>
      <c r="AM516" s="11">
        <f t="shared" si="127"/>
        <v>124</v>
      </c>
      <c r="AN516" s="11">
        <f t="shared" si="127"/>
        <v>110</v>
      </c>
      <c r="AO516" s="11">
        <f t="shared" si="127"/>
        <v>68</v>
      </c>
      <c r="AP516" s="11">
        <f t="shared" si="127"/>
        <v>63</v>
      </c>
      <c r="AQ516" s="11">
        <f t="shared" si="127"/>
        <v>2355</v>
      </c>
      <c r="AR516" s="11">
        <f t="shared" si="127"/>
        <v>226</v>
      </c>
      <c r="AS516" s="11">
        <f t="shared" si="127"/>
        <v>190</v>
      </c>
      <c r="AT516" s="11">
        <f t="shared" si="127"/>
        <v>1067</v>
      </c>
      <c r="AU516" s="11">
        <f t="shared" si="127"/>
        <v>70</v>
      </c>
    </row>
    <row r="517" spans="1:47" s="24" customFormat="1" ht="15">
      <c r="A517" s="58">
        <v>516</v>
      </c>
      <c r="B517" s="58">
        <v>4755</v>
      </c>
      <c r="C517" s="59" t="s">
        <v>1134</v>
      </c>
      <c r="D517" s="59" t="s">
        <v>447</v>
      </c>
      <c r="E517" s="59" t="s">
        <v>516</v>
      </c>
      <c r="F517" s="59" t="s">
        <v>517</v>
      </c>
      <c r="G517" s="12" t="s">
        <v>283</v>
      </c>
      <c r="H517" s="14">
        <f t="shared" ref="H517:H522" si="128">B517</f>
        <v>4755</v>
      </c>
      <c r="I517" s="14">
        <f t="shared" si="126"/>
        <v>1539</v>
      </c>
      <c r="J517" s="12">
        <f>VLOOKUP($B517,'[1]METAS 2019'!$D$4:$Q$843,5,0)</f>
        <v>18</v>
      </c>
      <c r="K517" s="12">
        <f>VLOOKUP($B517,'[1]METAS 2019'!$D$4:$Q$843,4,0)</f>
        <v>18</v>
      </c>
      <c r="L517" s="12">
        <f>VLOOKUP($B517,'[1]METAS 2019'!$D$4:$Q$843,11,0)</f>
        <v>13</v>
      </c>
      <c r="M517" s="12">
        <f>VLOOKUP($B517,'[1]METAS 2019'!$D$4:$Q$843,12,0)</f>
        <v>16</v>
      </c>
      <c r="N517" s="12">
        <f>VLOOKUP($B517,'[1]METAS 2019'!$D$4:$Q$843,13,0)</f>
        <v>17</v>
      </c>
      <c r="O517" s="12">
        <f>VLOOKUP($B517,'[1]METAS 2019'!$D$4:$Q$843,14,0)</f>
        <v>21</v>
      </c>
      <c r="P517" s="89">
        <f>VLOOKUP($B517,'[5]POB X MCR 2019'!$C$7:$AW$186,12,0)</f>
        <v>27</v>
      </c>
      <c r="Q517" s="89">
        <f>VLOOKUP($B517,'[5]POB X MCR 2019'!$C$7:$AW$186,13,0)</f>
        <v>29</v>
      </c>
      <c r="R517" s="89">
        <f>VLOOKUP($B517,'[5]POB X MCR 2019'!$C$7:$AW$186,14,0)</f>
        <v>31</v>
      </c>
      <c r="S517" s="89">
        <f>VLOOKUP($B517,'[5]POB X MCR 2019'!$C$7:$AW$186,15,0)</f>
        <v>31</v>
      </c>
      <c r="T517" s="89">
        <f>VLOOKUP($B517,'[5]POB X MCR 2019'!$C$7:$AW$186,16,0)</f>
        <v>33</v>
      </c>
      <c r="U517" s="89">
        <f>VLOOKUP($B517,'[5]POB X MCR 2019'!$C$7:$AW$186,17,0)</f>
        <v>34</v>
      </c>
      <c r="V517" s="89">
        <f>VLOOKUP($B517,'[5]POB X MCR 2019'!$C$7:$AW$186,18,0)</f>
        <v>36</v>
      </c>
      <c r="W517" s="89">
        <f>VLOOKUP($B517,'[5]POB X MCR 2019'!$C$7:$AW$186,19,0)</f>
        <v>36</v>
      </c>
      <c r="X517" s="89">
        <f>VLOOKUP($B517,'[5]POB X MCR 2019'!$C$7:$AW$186,20,0)</f>
        <v>33</v>
      </c>
      <c r="Y517" s="89">
        <f>VLOOKUP($B517,'[5]POB X MCR 2019'!$C$7:$AW$186,21,0)</f>
        <v>30</v>
      </c>
      <c r="Z517" s="89">
        <f>VLOOKUP($B517,'[5]POB X MCR 2019'!$C$7:$AW$186,22,0)</f>
        <v>28</v>
      </c>
      <c r="AA517" s="89">
        <f>VLOOKUP($B517,'[5]POB X MCR 2019'!$C$7:$AW$186,23,0)</f>
        <v>27</v>
      </c>
      <c r="AB517" s="89">
        <f>VLOOKUP($B517,'[5]POB X MCR 2019'!$C$7:$AW$186,24,0)</f>
        <v>27</v>
      </c>
      <c r="AC517" s="89">
        <f>VLOOKUP($B517,'[5]POB X MCR 2019'!$C$7:$AW$186,25,0)</f>
        <v>25</v>
      </c>
      <c r="AD517" s="89">
        <f>VLOOKUP($B517,'[5]POB X MCR 2019'!$C$7:$AW$186,26,0)</f>
        <v>119</v>
      </c>
      <c r="AE517" s="89">
        <f>VLOOKUP($B517,'[5]POB X MCR 2019'!$C$7:$AW$186,27,0)</f>
        <v>111</v>
      </c>
      <c r="AF517" s="89">
        <f>VLOOKUP($B517,'[5]POB X MCR 2019'!$C$7:$AW$186,28,0)</f>
        <v>128</v>
      </c>
      <c r="AG517" s="89">
        <f>VLOOKUP($B517,'[5]POB X MCR 2019'!$C$7:$AW$186,29,0)</f>
        <v>123</v>
      </c>
      <c r="AH517" s="89">
        <f>VLOOKUP($B517,'[5]POB X MCR 2019'!$C$7:$AW$186,30,0)</f>
        <v>106</v>
      </c>
      <c r="AI517" s="89">
        <f>VLOOKUP($B517,'[5]POB X MCR 2019'!$C$7:$AW$186,31,0)</f>
        <v>96</v>
      </c>
      <c r="AJ517" s="89">
        <f>VLOOKUP($B517,'[5]POB X MCR 2019'!$C$7:$AW$186,32,0)</f>
        <v>72</v>
      </c>
      <c r="AK517" s="89">
        <f>VLOOKUP($B517,'[5]POB X MCR 2019'!$C$7:$AW$186,33,0)</f>
        <v>75</v>
      </c>
      <c r="AL517" s="89">
        <f>VLOOKUP($B517,'[5]POB X MCR 2019'!$C$7:$AW$186,34,0)</f>
        <v>56</v>
      </c>
      <c r="AM517" s="89">
        <f>VLOOKUP($B517,'[5]POB X MCR 2019'!$C$7:$AW$186,35,0)</f>
        <v>42</v>
      </c>
      <c r="AN517" s="89">
        <f>VLOOKUP($B517,'[5]POB X MCR 2019'!$C$7:$AW$186,36,0)</f>
        <v>37</v>
      </c>
      <c r="AO517" s="89">
        <f>VLOOKUP($B517,'[5]POB X MCR 2019'!$C$7:$AW$186,37,0)</f>
        <v>23</v>
      </c>
      <c r="AP517" s="89">
        <f>VLOOKUP($B517,'[5]POB X MCR 2019'!$C$7:$AW$186,38,0)</f>
        <v>21</v>
      </c>
      <c r="AQ517" s="89">
        <f>VLOOKUP($B517,'[5]POB X MCR 2019'!$C$7:$AW$186,43,0)</f>
        <v>786</v>
      </c>
      <c r="AR517" s="89">
        <f>VLOOKUP($B517,'[5]POB X MCR 2019'!$C$7:$AW$186,44,0)</f>
        <v>77</v>
      </c>
      <c r="AS517" s="89">
        <f>VLOOKUP($B517,'[5]POB X MCR 2019'!$C$7:$AW$186,45,0)</f>
        <v>65</v>
      </c>
      <c r="AT517" s="89">
        <f>VLOOKUP($B517,'[5]POB X MCR 2019'!$C$7:$AW$186,46,0)</f>
        <v>360</v>
      </c>
      <c r="AU517" s="89">
        <f>VLOOKUP($B517,'[6]RED CHOTA'!$C$7:$G$170,5,0)</f>
        <v>21</v>
      </c>
    </row>
    <row r="518" spans="1:47" s="24" customFormat="1" ht="15">
      <c r="A518" s="58">
        <v>517</v>
      </c>
      <c r="B518" s="58">
        <v>7118</v>
      </c>
      <c r="C518" s="59" t="s">
        <v>1134</v>
      </c>
      <c r="D518" s="59" t="s">
        <v>447</v>
      </c>
      <c r="E518" s="59" t="s">
        <v>516</v>
      </c>
      <c r="F518" s="59" t="s">
        <v>522</v>
      </c>
      <c r="G518" s="12" t="s">
        <v>266</v>
      </c>
      <c r="H518" s="14">
        <f t="shared" si="128"/>
        <v>7118</v>
      </c>
      <c r="I518" s="14">
        <f t="shared" si="126"/>
        <v>369</v>
      </c>
      <c r="J518" s="12">
        <f>VLOOKUP($B518,'[1]METAS 2019'!$D$4:$Q$843,5,0)</f>
        <v>5</v>
      </c>
      <c r="K518" s="12">
        <f>VLOOKUP($B518,'[1]METAS 2019'!$D$4:$Q$843,4,0)</f>
        <v>5</v>
      </c>
      <c r="L518" s="12">
        <f>VLOOKUP($B518,'[1]METAS 2019'!$D$4:$Q$843,11,0)</f>
        <v>6</v>
      </c>
      <c r="M518" s="12">
        <f>VLOOKUP($B518,'[1]METAS 2019'!$D$4:$Q$843,12,0)</f>
        <v>2</v>
      </c>
      <c r="N518" s="12">
        <f>VLOOKUP($B518,'[1]METAS 2019'!$D$4:$Q$843,13,0)</f>
        <v>3</v>
      </c>
      <c r="O518" s="12">
        <f>VLOOKUP($B518,'[1]METAS 2019'!$D$4:$Q$843,14,0)</f>
        <v>4</v>
      </c>
      <c r="P518" s="89">
        <f>VLOOKUP($B518,'[5]POB X MCR 2019'!$C$7:$AW$186,12,0)</f>
        <v>7</v>
      </c>
      <c r="Q518" s="89">
        <f>VLOOKUP($B518,'[5]POB X MCR 2019'!$C$7:$AW$186,13,0)</f>
        <v>7</v>
      </c>
      <c r="R518" s="89">
        <f>VLOOKUP($B518,'[5]POB X MCR 2019'!$C$7:$AW$186,14,0)</f>
        <v>7</v>
      </c>
      <c r="S518" s="89">
        <f>VLOOKUP($B518,'[5]POB X MCR 2019'!$C$7:$AW$186,15,0)</f>
        <v>8</v>
      </c>
      <c r="T518" s="89">
        <f>VLOOKUP($B518,'[5]POB X MCR 2019'!$C$7:$AW$186,16,0)</f>
        <v>8</v>
      </c>
      <c r="U518" s="89">
        <f>VLOOKUP($B518,'[5]POB X MCR 2019'!$C$7:$AW$186,17,0)</f>
        <v>9</v>
      </c>
      <c r="V518" s="89">
        <f>VLOOKUP($B518,'[5]POB X MCR 2019'!$C$7:$AW$186,18,0)</f>
        <v>9</v>
      </c>
      <c r="W518" s="89">
        <f>VLOOKUP($B518,'[5]POB X MCR 2019'!$C$7:$AW$186,19,0)</f>
        <v>8</v>
      </c>
      <c r="X518" s="89">
        <f>VLOOKUP($B518,'[5]POB X MCR 2019'!$C$7:$AW$186,20,0)</f>
        <v>8</v>
      </c>
      <c r="Y518" s="89">
        <f>VLOOKUP($B518,'[5]POB X MCR 2019'!$C$7:$AW$186,21,0)</f>
        <v>7</v>
      </c>
      <c r="Z518" s="89">
        <f>VLOOKUP($B518,'[5]POB X MCR 2019'!$C$7:$AW$186,22,0)</f>
        <v>7</v>
      </c>
      <c r="AA518" s="89">
        <f>VLOOKUP($B518,'[5]POB X MCR 2019'!$C$7:$AW$186,23,0)</f>
        <v>6</v>
      </c>
      <c r="AB518" s="89">
        <f>VLOOKUP($B518,'[5]POB X MCR 2019'!$C$7:$AW$186,24,0)</f>
        <v>6</v>
      </c>
      <c r="AC518" s="89">
        <f>VLOOKUP($B518,'[5]POB X MCR 2019'!$C$7:$AW$186,25,0)</f>
        <v>6</v>
      </c>
      <c r="AD518" s="89">
        <f>VLOOKUP($B518,'[5]POB X MCR 2019'!$C$7:$AW$186,26,0)</f>
        <v>29</v>
      </c>
      <c r="AE518" s="89">
        <f>VLOOKUP($B518,'[5]POB X MCR 2019'!$C$7:$AW$186,27,0)</f>
        <v>26</v>
      </c>
      <c r="AF518" s="89">
        <f>VLOOKUP($B518,'[5]POB X MCR 2019'!$C$7:$AW$186,28,0)</f>
        <v>31</v>
      </c>
      <c r="AG518" s="89">
        <f>VLOOKUP($B518,'[5]POB X MCR 2019'!$C$7:$AW$186,29,0)</f>
        <v>29</v>
      </c>
      <c r="AH518" s="89">
        <f>VLOOKUP($B518,'[5]POB X MCR 2019'!$C$7:$AW$186,30,0)</f>
        <v>25</v>
      </c>
      <c r="AI518" s="89">
        <f>VLOOKUP($B518,'[5]POB X MCR 2019'!$C$7:$AW$186,31,0)</f>
        <v>23</v>
      </c>
      <c r="AJ518" s="89">
        <f>VLOOKUP($B518,'[5]POB X MCR 2019'!$C$7:$AW$186,32,0)</f>
        <v>17</v>
      </c>
      <c r="AK518" s="89">
        <f>VLOOKUP($B518,'[5]POB X MCR 2019'!$C$7:$AW$186,33,0)</f>
        <v>18</v>
      </c>
      <c r="AL518" s="89">
        <f>VLOOKUP($B518,'[5]POB X MCR 2019'!$C$7:$AW$186,34,0)</f>
        <v>13</v>
      </c>
      <c r="AM518" s="89">
        <f>VLOOKUP($B518,'[5]POB X MCR 2019'!$C$7:$AW$186,35,0)</f>
        <v>10</v>
      </c>
      <c r="AN518" s="89">
        <f>VLOOKUP($B518,'[5]POB X MCR 2019'!$C$7:$AW$186,36,0)</f>
        <v>9</v>
      </c>
      <c r="AO518" s="89">
        <f>VLOOKUP($B518,'[5]POB X MCR 2019'!$C$7:$AW$186,37,0)</f>
        <v>6</v>
      </c>
      <c r="AP518" s="89">
        <f>VLOOKUP($B518,'[5]POB X MCR 2019'!$C$7:$AW$186,38,0)</f>
        <v>5</v>
      </c>
      <c r="AQ518" s="89">
        <f>VLOOKUP($B518,'[5]POB X MCR 2019'!$C$7:$AW$186,43,0)</f>
        <v>194</v>
      </c>
      <c r="AR518" s="89">
        <f>VLOOKUP($B518,'[5]POB X MCR 2019'!$C$7:$AW$186,44,0)</f>
        <v>18</v>
      </c>
      <c r="AS518" s="89">
        <f>VLOOKUP($B518,'[5]POB X MCR 2019'!$C$7:$AW$186,45,0)</f>
        <v>15</v>
      </c>
      <c r="AT518" s="89">
        <f>VLOOKUP($B518,'[5]POB X MCR 2019'!$C$7:$AW$186,46,0)</f>
        <v>87</v>
      </c>
      <c r="AU518" s="89">
        <f>VLOOKUP($B518,'[6]RED CHOTA'!$C$7:$G$170,5,0)</f>
        <v>6</v>
      </c>
    </row>
    <row r="519" spans="1:47" s="24" customFormat="1" ht="15">
      <c r="A519" s="58">
        <v>518</v>
      </c>
      <c r="B519" s="58">
        <v>4756</v>
      </c>
      <c r="C519" s="59" t="s">
        <v>1134</v>
      </c>
      <c r="D519" s="59" t="s">
        <v>447</v>
      </c>
      <c r="E519" s="59" t="s">
        <v>516</v>
      </c>
      <c r="F519" s="59" t="s">
        <v>518</v>
      </c>
      <c r="G519" s="12" t="s">
        <v>266</v>
      </c>
      <c r="H519" s="14">
        <f t="shared" si="128"/>
        <v>4756</v>
      </c>
      <c r="I519" s="14">
        <f t="shared" si="126"/>
        <v>546</v>
      </c>
      <c r="J519" s="12">
        <f>VLOOKUP($B519,'[1]METAS 2019'!$D$4:$Q$843,5,0)</f>
        <v>4</v>
      </c>
      <c r="K519" s="12">
        <f>VLOOKUP($B519,'[1]METAS 2019'!$D$4:$Q$843,4,0)</f>
        <v>7</v>
      </c>
      <c r="L519" s="12">
        <f>VLOOKUP($B519,'[1]METAS 2019'!$D$4:$Q$843,11,0)</f>
        <v>5</v>
      </c>
      <c r="M519" s="12">
        <f>VLOOKUP($B519,'[1]METAS 2019'!$D$4:$Q$843,12,0)</f>
        <v>5</v>
      </c>
      <c r="N519" s="12">
        <f>VLOOKUP($B519,'[1]METAS 2019'!$D$4:$Q$843,13,0)</f>
        <v>3</v>
      </c>
      <c r="O519" s="12">
        <f>VLOOKUP($B519,'[1]METAS 2019'!$D$4:$Q$843,14,0)</f>
        <v>10</v>
      </c>
      <c r="P519" s="89">
        <f>VLOOKUP($B519,'[5]POB X MCR 2019'!$C$7:$AW$186,12,0)</f>
        <v>10</v>
      </c>
      <c r="Q519" s="89">
        <f>VLOOKUP($B519,'[5]POB X MCR 2019'!$C$7:$AW$186,13,0)</f>
        <v>10</v>
      </c>
      <c r="R519" s="89">
        <f>VLOOKUP($B519,'[5]POB X MCR 2019'!$C$7:$AW$186,14,0)</f>
        <v>11</v>
      </c>
      <c r="S519" s="89">
        <f>VLOOKUP($B519,'[5]POB X MCR 2019'!$C$7:$AW$186,15,0)</f>
        <v>11</v>
      </c>
      <c r="T519" s="89">
        <f>VLOOKUP($B519,'[5]POB X MCR 2019'!$C$7:$AW$186,16,0)</f>
        <v>12</v>
      </c>
      <c r="U519" s="89">
        <f>VLOOKUP($B519,'[5]POB X MCR 2019'!$C$7:$AW$186,17,0)</f>
        <v>13</v>
      </c>
      <c r="V519" s="89">
        <f>VLOOKUP($B519,'[5]POB X MCR 2019'!$C$7:$AW$186,18,0)</f>
        <v>13</v>
      </c>
      <c r="W519" s="89">
        <f>VLOOKUP($B519,'[5]POB X MCR 2019'!$C$7:$AW$186,19,0)</f>
        <v>13</v>
      </c>
      <c r="X519" s="89">
        <f>VLOOKUP($B519,'[5]POB X MCR 2019'!$C$7:$AW$186,20,0)</f>
        <v>12</v>
      </c>
      <c r="Y519" s="89">
        <f>VLOOKUP($B519,'[5]POB X MCR 2019'!$C$7:$AW$186,21,0)</f>
        <v>11</v>
      </c>
      <c r="Z519" s="89">
        <f>VLOOKUP($B519,'[5]POB X MCR 2019'!$C$7:$AW$186,22,0)</f>
        <v>10</v>
      </c>
      <c r="AA519" s="89">
        <f>VLOOKUP($B519,'[5]POB X MCR 2019'!$C$7:$AW$186,23,0)</f>
        <v>10</v>
      </c>
      <c r="AB519" s="89">
        <f>VLOOKUP($B519,'[5]POB X MCR 2019'!$C$7:$AW$186,24,0)</f>
        <v>9</v>
      </c>
      <c r="AC519" s="89">
        <f>VLOOKUP($B519,'[5]POB X MCR 2019'!$C$7:$AW$186,25,0)</f>
        <v>9</v>
      </c>
      <c r="AD519" s="89">
        <f>VLOOKUP($B519,'[5]POB X MCR 2019'!$C$7:$AW$186,26,0)</f>
        <v>43</v>
      </c>
      <c r="AE519" s="89">
        <f>VLOOKUP($B519,'[5]POB X MCR 2019'!$C$7:$AW$186,27,0)</f>
        <v>39</v>
      </c>
      <c r="AF519" s="89">
        <f>VLOOKUP($B519,'[5]POB X MCR 2019'!$C$7:$AW$186,28,0)</f>
        <v>46</v>
      </c>
      <c r="AG519" s="89">
        <f>VLOOKUP($B519,'[5]POB X MCR 2019'!$C$7:$AW$186,29,0)</f>
        <v>43</v>
      </c>
      <c r="AH519" s="89">
        <f>VLOOKUP($B519,'[5]POB X MCR 2019'!$C$7:$AW$186,30,0)</f>
        <v>37</v>
      </c>
      <c r="AI519" s="89">
        <f>VLOOKUP($B519,'[5]POB X MCR 2019'!$C$7:$AW$186,31,0)</f>
        <v>34</v>
      </c>
      <c r="AJ519" s="89">
        <f>VLOOKUP($B519,'[5]POB X MCR 2019'!$C$7:$AW$186,32,0)</f>
        <v>25</v>
      </c>
      <c r="AK519" s="89">
        <f>VLOOKUP($B519,'[5]POB X MCR 2019'!$C$7:$AW$186,33,0)</f>
        <v>27</v>
      </c>
      <c r="AL519" s="89">
        <f>VLOOKUP($B519,'[5]POB X MCR 2019'!$C$7:$AW$186,34,0)</f>
        <v>20</v>
      </c>
      <c r="AM519" s="89">
        <f>VLOOKUP($B519,'[5]POB X MCR 2019'!$C$7:$AW$186,35,0)</f>
        <v>15</v>
      </c>
      <c r="AN519" s="89">
        <f>VLOOKUP($B519,'[5]POB X MCR 2019'!$C$7:$AW$186,36,0)</f>
        <v>13</v>
      </c>
      <c r="AO519" s="89">
        <f>VLOOKUP($B519,'[5]POB X MCR 2019'!$C$7:$AW$186,37,0)</f>
        <v>8</v>
      </c>
      <c r="AP519" s="89">
        <f>VLOOKUP($B519,'[5]POB X MCR 2019'!$C$7:$AW$186,38,0)</f>
        <v>8</v>
      </c>
      <c r="AQ519" s="89">
        <f>VLOOKUP($B519,'[5]POB X MCR 2019'!$C$7:$AW$186,43,0)</f>
        <v>283</v>
      </c>
      <c r="AR519" s="89">
        <f>VLOOKUP($B519,'[5]POB X MCR 2019'!$C$7:$AW$186,44,0)</f>
        <v>27</v>
      </c>
      <c r="AS519" s="89">
        <f>VLOOKUP($B519,'[5]POB X MCR 2019'!$C$7:$AW$186,45,0)</f>
        <v>23</v>
      </c>
      <c r="AT519" s="89">
        <f>VLOOKUP($B519,'[5]POB X MCR 2019'!$C$7:$AW$186,46,0)</f>
        <v>128</v>
      </c>
      <c r="AU519" s="89">
        <f>VLOOKUP($B519,'[6]RED CHOTA'!$C$7:$G$170,5,0)</f>
        <v>5</v>
      </c>
    </row>
    <row r="520" spans="1:47" s="24" customFormat="1" ht="15">
      <c r="A520" s="58">
        <v>519</v>
      </c>
      <c r="B520" s="58">
        <v>4757</v>
      </c>
      <c r="C520" s="59" t="s">
        <v>1134</v>
      </c>
      <c r="D520" s="59" t="s">
        <v>447</v>
      </c>
      <c r="E520" s="59" t="s">
        <v>516</v>
      </c>
      <c r="F520" s="59" t="s">
        <v>520</v>
      </c>
      <c r="G520" s="12" t="s">
        <v>266</v>
      </c>
      <c r="H520" s="14">
        <f t="shared" si="128"/>
        <v>4757</v>
      </c>
      <c r="I520" s="14">
        <f t="shared" si="126"/>
        <v>600</v>
      </c>
      <c r="J520" s="12">
        <f>VLOOKUP($B520,'[1]METAS 2019'!$D$4:$Q$843,5,0)</f>
        <v>8</v>
      </c>
      <c r="K520" s="12">
        <f>VLOOKUP($B520,'[1]METAS 2019'!$D$4:$Q$843,4,0)</f>
        <v>10</v>
      </c>
      <c r="L520" s="12">
        <f>VLOOKUP($B520,'[1]METAS 2019'!$D$4:$Q$843,11,0)</f>
        <v>5</v>
      </c>
      <c r="M520" s="12">
        <f>VLOOKUP($B520,'[1]METAS 2019'!$D$4:$Q$843,12,0)</f>
        <v>11</v>
      </c>
      <c r="N520" s="12">
        <f>VLOOKUP($B520,'[1]METAS 2019'!$D$4:$Q$843,13,0)</f>
        <v>10</v>
      </c>
      <c r="O520" s="12">
        <f>VLOOKUP($B520,'[1]METAS 2019'!$D$4:$Q$843,14,0)</f>
        <v>9</v>
      </c>
      <c r="P520" s="89">
        <f>VLOOKUP($B520,'[5]POB X MCR 2019'!$C$7:$AW$186,12,0)</f>
        <v>10</v>
      </c>
      <c r="Q520" s="89">
        <f>VLOOKUP($B520,'[5]POB X MCR 2019'!$C$7:$AW$186,13,0)</f>
        <v>11</v>
      </c>
      <c r="R520" s="89">
        <f>VLOOKUP($B520,'[5]POB X MCR 2019'!$C$7:$AW$186,14,0)</f>
        <v>11</v>
      </c>
      <c r="S520" s="89">
        <f>VLOOKUP($B520,'[5]POB X MCR 2019'!$C$7:$AW$186,15,0)</f>
        <v>12</v>
      </c>
      <c r="T520" s="89">
        <f>VLOOKUP($B520,'[5]POB X MCR 2019'!$C$7:$AW$186,16,0)</f>
        <v>13</v>
      </c>
      <c r="U520" s="89">
        <f>VLOOKUP($B520,'[5]POB X MCR 2019'!$C$7:$AW$186,17,0)</f>
        <v>14</v>
      </c>
      <c r="V520" s="89">
        <f>VLOOKUP($B520,'[5]POB X MCR 2019'!$C$7:$AW$186,18,0)</f>
        <v>14</v>
      </c>
      <c r="W520" s="89">
        <f>VLOOKUP($B520,'[5]POB X MCR 2019'!$C$7:$AW$186,19,0)</f>
        <v>13</v>
      </c>
      <c r="X520" s="89">
        <f>VLOOKUP($B520,'[5]POB X MCR 2019'!$C$7:$AW$186,20,0)</f>
        <v>13</v>
      </c>
      <c r="Y520" s="89">
        <f>VLOOKUP($B520,'[5]POB X MCR 2019'!$C$7:$AW$186,21,0)</f>
        <v>12</v>
      </c>
      <c r="Z520" s="89">
        <f>VLOOKUP($B520,'[5]POB X MCR 2019'!$C$7:$AW$186,22,0)</f>
        <v>11</v>
      </c>
      <c r="AA520" s="89">
        <f>VLOOKUP($B520,'[5]POB X MCR 2019'!$C$7:$AW$186,23,0)</f>
        <v>10</v>
      </c>
      <c r="AB520" s="89">
        <f>VLOOKUP($B520,'[5]POB X MCR 2019'!$C$7:$AW$186,24,0)</f>
        <v>10</v>
      </c>
      <c r="AC520" s="89">
        <f>VLOOKUP($B520,'[5]POB X MCR 2019'!$C$7:$AW$186,25,0)</f>
        <v>10</v>
      </c>
      <c r="AD520" s="89">
        <f>VLOOKUP($B520,'[5]POB X MCR 2019'!$C$7:$AW$186,26,0)</f>
        <v>46</v>
      </c>
      <c r="AE520" s="89">
        <f>VLOOKUP($B520,'[5]POB X MCR 2019'!$C$7:$AW$186,27,0)</f>
        <v>42</v>
      </c>
      <c r="AF520" s="89">
        <f>VLOOKUP($B520,'[5]POB X MCR 2019'!$C$7:$AW$186,28,0)</f>
        <v>49</v>
      </c>
      <c r="AG520" s="89">
        <f>VLOOKUP($B520,'[5]POB X MCR 2019'!$C$7:$AW$186,29,0)</f>
        <v>47</v>
      </c>
      <c r="AH520" s="89">
        <f>VLOOKUP($B520,'[5]POB X MCR 2019'!$C$7:$AW$186,30,0)</f>
        <v>40</v>
      </c>
      <c r="AI520" s="89">
        <f>VLOOKUP($B520,'[5]POB X MCR 2019'!$C$7:$AW$186,31,0)</f>
        <v>36</v>
      </c>
      <c r="AJ520" s="89">
        <f>VLOOKUP($B520,'[5]POB X MCR 2019'!$C$7:$AW$186,32,0)</f>
        <v>27</v>
      </c>
      <c r="AK520" s="89">
        <f>VLOOKUP($B520,'[5]POB X MCR 2019'!$C$7:$AW$186,33,0)</f>
        <v>28</v>
      </c>
      <c r="AL520" s="89">
        <f>VLOOKUP($B520,'[5]POB X MCR 2019'!$C$7:$AW$186,34,0)</f>
        <v>21</v>
      </c>
      <c r="AM520" s="89">
        <f>VLOOKUP($B520,'[5]POB X MCR 2019'!$C$7:$AW$186,35,0)</f>
        <v>16</v>
      </c>
      <c r="AN520" s="89">
        <f>VLOOKUP($B520,'[5]POB X MCR 2019'!$C$7:$AW$186,36,0)</f>
        <v>14</v>
      </c>
      <c r="AO520" s="89">
        <f>VLOOKUP($B520,'[5]POB X MCR 2019'!$C$7:$AW$186,37,0)</f>
        <v>9</v>
      </c>
      <c r="AP520" s="89">
        <f>VLOOKUP($B520,'[5]POB X MCR 2019'!$C$7:$AW$186,38,0)</f>
        <v>8</v>
      </c>
      <c r="AQ520" s="89">
        <f>VLOOKUP($B520,'[5]POB X MCR 2019'!$C$7:$AW$186,43,0)</f>
        <v>307</v>
      </c>
      <c r="AR520" s="89">
        <f>VLOOKUP($B520,'[5]POB X MCR 2019'!$C$7:$AW$186,44,0)</f>
        <v>29</v>
      </c>
      <c r="AS520" s="89">
        <f>VLOOKUP($B520,'[5]POB X MCR 2019'!$C$7:$AW$186,45,0)</f>
        <v>24</v>
      </c>
      <c r="AT520" s="89">
        <f>VLOOKUP($B520,'[5]POB X MCR 2019'!$C$7:$AW$186,46,0)</f>
        <v>138</v>
      </c>
      <c r="AU520" s="89">
        <f>VLOOKUP($B520,'[6]RED CHOTA'!$C$7:$G$170,5,0)</f>
        <v>10</v>
      </c>
    </row>
    <row r="521" spans="1:47" s="24" customFormat="1" ht="15">
      <c r="A521" s="58">
        <v>520</v>
      </c>
      <c r="B521" s="58">
        <v>7033</v>
      </c>
      <c r="C521" s="59" t="s">
        <v>1134</v>
      </c>
      <c r="D521" s="59" t="s">
        <v>447</v>
      </c>
      <c r="E521" s="59" t="s">
        <v>516</v>
      </c>
      <c r="F521" s="59" t="s">
        <v>521</v>
      </c>
      <c r="G521" s="12" t="s">
        <v>266</v>
      </c>
      <c r="H521" s="14">
        <f t="shared" si="128"/>
        <v>7033</v>
      </c>
      <c r="I521" s="14">
        <f t="shared" si="126"/>
        <v>484</v>
      </c>
      <c r="J521" s="12">
        <f>VLOOKUP($B521,'[1]METAS 2019'!$D$4:$Q$843,5,0)</f>
        <v>6</v>
      </c>
      <c r="K521" s="12">
        <f>VLOOKUP($B521,'[1]METAS 2019'!$D$4:$Q$843,4,0)</f>
        <v>4</v>
      </c>
      <c r="L521" s="12">
        <f>VLOOKUP($B521,'[1]METAS 2019'!$D$4:$Q$843,11,0)</f>
        <v>9</v>
      </c>
      <c r="M521" s="12">
        <f>VLOOKUP($B521,'[1]METAS 2019'!$D$4:$Q$843,12,0)</f>
        <v>10</v>
      </c>
      <c r="N521" s="12">
        <f>VLOOKUP($B521,'[1]METAS 2019'!$D$4:$Q$843,13,0)</f>
        <v>6</v>
      </c>
      <c r="O521" s="12">
        <f>VLOOKUP($B521,'[1]METAS 2019'!$D$4:$Q$843,14,0)</f>
        <v>3</v>
      </c>
      <c r="P521" s="89">
        <f>VLOOKUP($B521,'[5]POB X MCR 2019'!$C$7:$AW$186,12,0)</f>
        <v>9</v>
      </c>
      <c r="Q521" s="89">
        <f>VLOOKUP($B521,'[5]POB X MCR 2019'!$C$7:$AW$186,13,0)</f>
        <v>9</v>
      </c>
      <c r="R521" s="89">
        <f>VLOOKUP($B521,'[5]POB X MCR 2019'!$C$7:$AW$186,14,0)</f>
        <v>9</v>
      </c>
      <c r="S521" s="89">
        <f>VLOOKUP($B521,'[5]POB X MCR 2019'!$C$7:$AW$186,15,0)</f>
        <v>10</v>
      </c>
      <c r="T521" s="89">
        <f>VLOOKUP($B521,'[5]POB X MCR 2019'!$C$7:$AW$186,16,0)</f>
        <v>10</v>
      </c>
      <c r="U521" s="89">
        <f>VLOOKUP($B521,'[5]POB X MCR 2019'!$C$7:$AW$186,17,0)</f>
        <v>11</v>
      </c>
      <c r="V521" s="89">
        <f>VLOOKUP($B521,'[5]POB X MCR 2019'!$C$7:$AW$186,18,0)</f>
        <v>11</v>
      </c>
      <c r="W521" s="89">
        <f>VLOOKUP($B521,'[5]POB X MCR 2019'!$C$7:$AW$186,19,0)</f>
        <v>11</v>
      </c>
      <c r="X521" s="89">
        <f>VLOOKUP($B521,'[5]POB X MCR 2019'!$C$7:$AW$186,20,0)</f>
        <v>10</v>
      </c>
      <c r="Y521" s="89">
        <f>VLOOKUP($B521,'[5]POB X MCR 2019'!$C$7:$AW$186,21,0)</f>
        <v>10</v>
      </c>
      <c r="Z521" s="89">
        <f>VLOOKUP($B521,'[5]POB X MCR 2019'!$C$7:$AW$186,22,0)</f>
        <v>9</v>
      </c>
      <c r="AA521" s="89">
        <f>VLOOKUP($B521,'[5]POB X MCR 2019'!$C$7:$AW$186,23,0)</f>
        <v>8</v>
      </c>
      <c r="AB521" s="89">
        <f>VLOOKUP($B521,'[5]POB X MCR 2019'!$C$7:$AW$186,24,0)</f>
        <v>8</v>
      </c>
      <c r="AC521" s="89">
        <f>VLOOKUP($B521,'[5]POB X MCR 2019'!$C$7:$AW$186,25,0)</f>
        <v>8</v>
      </c>
      <c r="AD521" s="89">
        <f>VLOOKUP($B521,'[5]POB X MCR 2019'!$C$7:$AW$186,26,0)</f>
        <v>37</v>
      </c>
      <c r="AE521" s="89">
        <f>VLOOKUP($B521,'[5]POB X MCR 2019'!$C$7:$AW$186,27,0)</f>
        <v>34</v>
      </c>
      <c r="AF521" s="89">
        <f>VLOOKUP($B521,'[5]POB X MCR 2019'!$C$7:$AW$186,28,0)</f>
        <v>40</v>
      </c>
      <c r="AG521" s="89">
        <f>VLOOKUP($B521,'[5]POB X MCR 2019'!$C$7:$AW$186,29,0)</f>
        <v>38</v>
      </c>
      <c r="AH521" s="89">
        <f>VLOOKUP($B521,'[5]POB X MCR 2019'!$C$7:$AW$186,30,0)</f>
        <v>33</v>
      </c>
      <c r="AI521" s="89">
        <f>VLOOKUP($B521,'[5]POB X MCR 2019'!$C$7:$AW$186,31,0)</f>
        <v>30</v>
      </c>
      <c r="AJ521" s="89">
        <f>VLOOKUP($B521,'[5]POB X MCR 2019'!$C$7:$AW$186,32,0)</f>
        <v>22</v>
      </c>
      <c r="AK521" s="89">
        <f>VLOOKUP($B521,'[5]POB X MCR 2019'!$C$7:$AW$186,33,0)</f>
        <v>23</v>
      </c>
      <c r="AL521" s="89">
        <f>VLOOKUP($B521,'[5]POB X MCR 2019'!$C$7:$AW$186,34,0)</f>
        <v>17</v>
      </c>
      <c r="AM521" s="89">
        <f>VLOOKUP($B521,'[5]POB X MCR 2019'!$C$7:$AW$186,35,0)</f>
        <v>13</v>
      </c>
      <c r="AN521" s="89">
        <f>VLOOKUP($B521,'[5]POB X MCR 2019'!$C$7:$AW$186,36,0)</f>
        <v>12</v>
      </c>
      <c r="AO521" s="89">
        <f>VLOOKUP($B521,'[5]POB X MCR 2019'!$C$7:$AW$186,37,0)</f>
        <v>7</v>
      </c>
      <c r="AP521" s="89">
        <f>VLOOKUP($B521,'[5]POB X MCR 2019'!$C$7:$AW$186,38,0)</f>
        <v>7</v>
      </c>
      <c r="AQ521" s="89">
        <f>VLOOKUP($B521,'[5]POB X MCR 2019'!$C$7:$AW$186,43,0)</f>
        <v>250</v>
      </c>
      <c r="AR521" s="89">
        <f>VLOOKUP($B521,'[5]POB X MCR 2019'!$C$7:$AW$186,44,0)</f>
        <v>24</v>
      </c>
      <c r="AS521" s="89">
        <f>VLOOKUP($B521,'[5]POB X MCR 2019'!$C$7:$AW$186,45,0)</f>
        <v>20</v>
      </c>
      <c r="AT521" s="89">
        <f>VLOOKUP($B521,'[5]POB X MCR 2019'!$C$7:$AW$186,46,0)</f>
        <v>113</v>
      </c>
      <c r="AU521" s="89">
        <f>VLOOKUP($B521,'[6]RED CHOTA'!$C$7:$G$170,5,0)</f>
        <v>7</v>
      </c>
    </row>
    <row r="522" spans="1:47" s="24" customFormat="1" ht="15">
      <c r="A522" s="58">
        <v>521</v>
      </c>
      <c r="B522" s="58">
        <v>4758</v>
      </c>
      <c r="C522" s="59" t="s">
        <v>1134</v>
      </c>
      <c r="D522" s="59" t="s">
        <v>447</v>
      </c>
      <c r="E522" s="59" t="s">
        <v>516</v>
      </c>
      <c r="F522" s="59" t="s">
        <v>519</v>
      </c>
      <c r="G522" s="12" t="s">
        <v>271</v>
      </c>
      <c r="H522" s="14">
        <f t="shared" si="128"/>
        <v>4758</v>
      </c>
      <c r="I522" s="14">
        <f t="shared" si="126"/>
        <v>1049</v>
      </c>
      <c r="J522" s="12">
        <f>VLOOKUP($B522,'[1]METAS 2019'!$D$4:$Q$843,5,0)</f>
        <v>18</v>
      </c>
      <c r="K522" s="12">
        <f>VLOOKUP($B522,'[1]METAS 2019'!$D$4:$Q$843,4,0)</f>
        <v>20</v>
      </c>
      <c r="L522" s="12">
        <f>VLOOKUP($B522,'[1]METAS 2019'!$D$4:$Q$843,11,0)</f>
        <v>21</v>
      </c>
      <c r="M522" s="12">
        <f>VLOOKUP($B522,'[1]METAS 2019'!$D$4:$Q$843,12,0)</f>
        <v>4</v>
      </c>
      <c r="N522" s="12">
        <f>VLOOKUP($B522,'[1]METAS 2019'!$D$4:$Q$843,13,0)</f>
        <v>12</v>
      </c>
      <c r="O522" s="12">
        <f>VLOOKUP($B522,'[1]METAS 2019'!$D$4:$Q$843,14,0)</f>
        <v>21</v>
      </c>
      <c r="P522" s="89">
        <f>VLOOKUP($B522,'[5]POB X MCR 2019'!$C$7:$AW$186,12,0)</f>
        <v>18</v>
      </c>
      <c r="Q522" s="89">
        <f>VLOOKUP($B522,'[5]POB X MCR 2019'!$C$7:$AW$186,13,0)</f>
        <v>19</v>
      </c>
      <c r="R522" s="89">
        <f>VLOOKUP($B522,'[5]POB X MCR 2019'!$C$7:$AW$186,14,0)</f>
        <v>20</v>
      </c>
      <c r="S522" s="89">
        <f>VLOOKUP($B522,'[5]POB X MCR 2019'!$C$7:$AW$186,15,0)</f>
        <v>21</v>
      </c>
      <c r="T522" s="89">
        <f>VLOOKUP($B522,'[5]POB X MCR 2019'!$C$7:$AW$186,16,0)</f>
        <v>22</v>
      </c>
      <c r="U522" s="89">
        <f>VLOOKUP($B522,'[5]POB X MCR 2019'!$C$7:$AW$186,17,0)</f>
        <v>24</v>
      </c>
      <c r="V522" s="89">
        <f>VLOOKUP($B522,'[5]POB X MCR 2019'!$C$7:$AW$186,18,0)</f>
        <v>24</v>
      </c>
      <c r="W522" s="89">
        <f>VLOOKUP($B522,'[5]POB X MCR 2019'!$C$7:$AW$186,19,0)</f>
        <v>23</v>
      </c>
      <c r="X522" s="89">
        <f>VLOOKUP($B522,'[5]POB X MCR 2019'!$C$7:$AW$186,20,0)</f>
        <v>22</v>
      </c>
      <c r="Y522" s="89">
        <f>VLOOKUP($B522,'[5]POB X MCR 2019'!$C$7:$AW$186,21,0)</f>
        <v>21</v>
      </c>
      <c r="Z522" s="89">
        <f>VLOOKUP($B522,'[5]POB X MCR 2019'!$C$7:$AW$186,22,0)</f>
        <v>19</v>
      </c>
      <c r="AA522" s="89">
        <f>VLOOKUP($B522,'[5]POB X MCR 2019'!$C$7:$AW$186,23,0)</f>
        <v>18</v>
      </c>
      <c r="AB522" s="89">
        <f>VLOOKUP($B522,'[5]POB X MCR 2019'!$C$7:$AW$186,24,0)</f>
        <v>17</v>
      </c>
      <c r="AC522" s="89">
        <f>VLOOKUP($B522,'[5]POB X MCR 2019'!$C$7:$AW$186,25,0)</f>
        <v>16</v>
      </c>
      <c r="AD522" s="89">
        <f>VLOOKUP($B522,'[5]POB X MCR 2019'!$C$7:$AW$186,26,0)</f>
        <v>80</v>
      </c>
      <c r="AE522" s="89">
        <f>VLOOKUP($B522,'[5]POB X MCR 2019'!$C$7:$AW$186,27,0)</f>
        <v>73</v>
      </c>
      <c r="AF522" s="89">
        <f>VLOOKUP($B522,'[5]POB X MCR 2019'!$C$7:$AW$186,28,0)</f>
        <v>85</v>
      </c>
      <c r="AG522" s="89">
        <f>VLOOKUP($B522,'[5]POB X MCR 2019'!$C$7:$AW$186,29,0)</f>
        <v>81</v>
      </c>
      <c r="AH522" s="89">
        <f>VLOOKUP($B522,'[5]POB X MCR 2019'!$C$7:$AW$186,30,0)</f>
        <v>70</v>
      </c>
      <c r="AI522" s="89">
        <f>VLOOKUP($B522,'[5]POB X MCR 2019'!$C$7:$AW$186,31,0)</f>
        <v>64</v>
      </c>
      <c r="AJ522" s="89">
        <f>VLOOKUP($B522,'[5]POB X MCR 2019'!$C$7:$AW$186,32,0)</f>
        <v>47</v>
      </c>
      <c r="AK522" s="89">
        <f>VLOOKUP($B522,'[5]POB X MCR 2019'!$C$7:$AW$186,33,0)</f>
        <v>50</v>
      </c>
      <c r="AL522" s="89">
        <f>VLOOKUP($B522,'[5]POB X MCR 2019'!$C$7:$AW$186,34,0)</f>
        <v>37</v>
      </c>
      <c r="AM522" s="89">
        <f>VLOOKUP($B522,'[5]POB X MCR 2019'!$C$7:$AW$186,35,0)</f>
        <v>28</v>
      </c>
      <c r="AN522" s="89">
        <f>VLOOKUP($B522,'[5]POB X MCR 2019'!$C$7:$AW$186,36,0)</f>
        <v>25</v>
      </c>
      <c r="AO522" s="89">
        <f>VLOOKUP($B522,'[5]POB X MCR 2019'!$C$7:$AW$186,37,0)</f>
        <v>15</v>
      </c>
      <c r="AP522" s="89">
        <f>VLOOKUP($B522,'[5]POB X MCR 2019'!$C$7:$AW$186,38,0)</f>
        <v>14</v>
      </c>
      <c r="AQ522" s="89">
        <f>VLOOKUP($B522,'[5]POB X MCR 2019'!$C$7:$AW$186,43,0)</f>
        <v>535</v>
      </c>
      <c r="AR522" s="89">
        <f>VLOOKUP($B522,'[5]POB X MCR 2019'!$C$7:$AW$186,44,0)</f>
        <v>51</v>
      </c>
      <c r="AS522" s="89">
        <f>VLOOKUP($B522,'[5]POB X MCR 2019'!$C$7:$AW$186,45,0)</f>
        <v>43</v>
      </c>
      <c r="AT522" s="89">
        <f>VLOOKUP($B522,'[5]POB X MCR 2019'!$C$7:$AW$186,46,0)</f>
        <v>241</v>
      </c>
      <c r="AU522" s="89">
        <f>VLOOKUP($B522,'[6]RED CHOTA'!$C$7:$G$170,5,0)</f>
        <v>21</v>
      </c>
    </row>
    <row r="523" spans="1:47" s="24" customFormat="1" ht="15">
      <c r="A523" s="54">
        <v>522</v>
      </c>
      <c r="B523" s="54"/>
      <c r="C523" s="55" t="s">
        <v>1134</v>
      </c>
      <c r="D523" s="55" t="s">
        <v>447</v>
      </c>
      <c r="E523" s="55" t="s">
        <v>484</v>
      </c>
      <c r="F523" s="55" t="s">
        <v>484</v>
      </c>
      <c r="G523" s="11" t="s">
        <v>1214</v>
      </c>
      <c r="H523" s="29"/>
      <c r="I523" s="29">
        <f t="shared" si="126"/>
        <v>5045</v>
      </c>
      <c r="J523" s="11">
        <f>SUM(J524:J531)</f>
        <v>66</v>
      </c>
      <c r="K523" s="11">
        <f t="shared" ref="K523:AU523" si="129">SUM(K524:K531)</f>
        <v>67</v>
      </c>
      <c r="L523" s="11">
        <f t="shared" si="129"/>
        <v>70</v>
      </c>
      <c r="M523" s="11">
        <f t="shared" si="129"/>
        <v>69</v>
      </c>
      <c r="N523" s="11">
        <f t="shared" si="129"/>
        <v>63</v>
      </c>
      <c r="O523" s="11">
        <f t="shared" si="129"/>
        <v>70</v>
      </c>
      <c r="P523" s="11">
        <f t="shared" si="129"/>
        <v>123</v>
      </c>
      <c r="Q523" s="11">
        <f t="shared" si="129"/>
        <v>124</v>
      </c>
      <c r="R523" s="11">
        <f t="shared" si="129"/>
        <v>125</v>
      </c>
      <c r="S523" s="11">
        <f t="shared" si="129"/>
        <v>124</v>
      </c>
      <c r="T523" s="11">
        <f t="shared" si="129"/>
        <v>124</v>
      </c>
      <c r="U523" s="11">
        <f t="shared" si="129"/>
        <v>122</v>
      </c>
      <c r="V523" s="11">
        <f t="shared" si="129"/>
        <v>120</v>
      </c>
      <c r="W523" s="11">
        <f t="shared" si="129"/>
        <v>120</v>
      </c>
      <c r="X523" s="11">
        <f t="shared" si="129"/>
        <v>117</v>
      </c>
      <c r="Y523" s="11">
        <f t="shared" si="129"/>
        <v>115</v>
      </c>
      <c r="Z523" s="11">
        <f t="shared" si="129"/>
        <v>116</v>
      </c>
      <c r="AA523" s="11">
        <f t="shared" si="129"/>
        <v>112</v>
      </c>
      <c r="AB523" s="11">
        <f t="shared" si="129"/>
        <v>104</v>
      </c>
      <c r="AC523" s="11">
        <f t="shared" si="129"/>
        <v>99</v>
      </c>
      <c r="AD523" s="11">
        <f t="shared" si="129"/>
        <v>376</v>
      </c>
      <c r="AE523" s="11">
        <f t="shared" si="129"/>
        <v>431</v>
      </c>
      <c r="AF523" s="11">
        <f t="shared" si="129"/>
        <v>417</v>
      </c>
      <c r="AG523" s="11">
        <f t="shared" si="129"/>
        <v>350</v>
      </c>
      <c r="AH523" s="11">
        <f t="shared" si="129"/>
        <v>320</v>
      </c>
      <c r="AI523" s="11">
        <f t="shared" si="129"/>
        <v>278</v>
      </c>
      <c r="AJ523" s="11">
        <f t="shared" si="129"/>
        <v>244</v>
      </c>
      <c r="AK523" s="11">
        <f t="shared" si="129"/>
        <v>173</v>
      </c>
      <c r="AL523" s="11">
        <f t="shared" si="129"/>
        <v>144</v>
      </c>
      <c r="AM523" s="11">
        <f t="shared" si="129"/>
        <v>116</v>
      </c>
      <c r="AN523" s="11">
        <f t="shared" si="129"/>
        <v>80</v>
      </c>
      <c r="AO523" s="11">
        <f t="shared" si="129"/>
        <v>31</v>
      </c>
      <c r="AP523" s="11">
        <f t="shared" si="129"/>
        <v>35</v>
      </c>
      <c r="AQ523" s="11">
        <f t="shared" si="129"/>
        <v>2597</v>
      </c>
      <c r="AR523" s="11">
        <f t="shared" si="129"/>
        <v>301</v>
      </c>
      <c r="AS523" s="11">
        <f t="shared" si="129"/>
        <v>261</v>
      </c>
      <c r="AT523" s="11">
        <f t="shared" si="129"/>
        <v>1069</v>
      </c>
      <c r="AU523" s="11">
        <f t="shared" si="129"/>
        <v>79</v>
      </c>
    </row>
    <row r="524" spans="1:47" s="24" customFormat="1" ht="15">
      <c r="A524" s="58">
        <v>523</v>
      </c>
      <c r="B524" s="58">
        <v>4701</v>
      </c>
      <c r="C524" s="59" t="s">
        <v>1134</v>
      </c>
      <c r="D524" s="59" t="s">
        <v>447</v>
      </c>
      <c r="E524" s="59" t="s">
        <v>484</v>
      </c>
      <c r="F524" s="59" t="s">
        <v>485</v>
      </c>
      <c r="G524" s="12" t="s">
        <v>283</v>
      </c>
      <c r="H524" s="14">
        <f t="shared" ref="H524:H531" si="130">B524</f>
        <v>4701</v>
      </c>
      <c r="I524" s="14">
        <f t="shared" si="126"/>
        <v>1474</v>
      </c>
      <c r="J524" s="12">
        <f>VLOOKUP($B524,'[1]METAS 2019'!$D$4:$Q$843,5,0)</f>
        <v>18</v>
      </c>
      <c r="K524" s="12">
        <f>VLOOKUP($B524,'[1]METAS 2019'!$D$4:$Q$843,4,0)</f>
        <v>16</v>
      </c>
      <c r="L524" s="12">
        <f>VLOOKUP($B524,'[1]METAS 2019'!$D$4:$Q$843,11,0)</f>
        <v>21</v>
      </c>
      <c r="M524" s="12">
        <f>VLOOKUP($B524,'[1]METAS 2019'!$D$4:$Q$843,12,0)</f>
        <v>16</v>
      </c>
      <c r="N524" s="12">
        <f>VLOOKUP($B524,'[1]METAS 2019'!$D$4:$Q$843,13,0)</f>
        <v>13</v>
      </c>
      <c r="O524" s="12">
        <f>VLOOKUP($B524,'[1]METAS 2019'!$D$4:$Q$843,14,0)</f>
        <v>14</v>
      </c>
      <c r="P524" s="89">
        <f>VLOOKUP($B524,'[5]POB X MCR 2019'!$C$7:$AW$186,12,0)</f>
        <v>37</v>
      </c>
      <c r="Q524" s="89">
        <f>VLOOKUP($B524,'[5]POB X MCR 2019'!$C$7:$AW$186,13,0)</f>
        <v>37</v>
      </c>
      <c r="R524" s="89">
        <f>VLOOKUP($B524,'[5]POB X MCR 2019'!$C$7:$AW$186,14,0)</f>
        <v>38</v>
      </c>
      <c r="S524" s="89">
        <f>VLOOKUP($B524,'[5]POB X MCR 2019'!$C$7:$AW$186,15,0)</f>
        <v>37</v>
      </c>
      <c r="T524" s="89">
        <f>VLOOKUP($B524,'[5]POB X MCR 2019'!$C$7:$AW$186,16,0)</f>
        <v>37</v>
      </c>
      <c r="U524" s="89">
        <f>VLOOKUP($B524,'[5]POB X MCR 2019'!$C$7:$AW$186,17,0)</f>
        <v>36</v>
      </c>
      <c r="V524" s="89">
        <f>VLOOKUP($B524,'[5]POB X MCR 2019'!$C$7:$AW$186,18,0)</f>
        <v>36</v>
      </c>
      <c r="W524" s="89">
        <f>VLOOKUP($B524,'[5]POB X MCR 2019'!$C$7:$AW$186,19,0)</f>
        <v>37</v>
      </c>
      <c r="X524" s="89">
        <f>VLOOKUP($B524,'[5]POB X MCR 2019'!$C$7:$AW$186,20,0)</f>
        <v>35</v>
      </c>
      <c r="Y524" s="89">
        <f>VLOOKUP($B524,'[5]POB X MCR 2019'!$C$7:$AW$186,21,0)</f>
        <v>35</v>
      </c>
      <c r="Z524" s="89">
        <f>VLOOKUP($B524,'[5]POB X MCR 2019'!$C$7:$AW$186,22,0)</f>
        <v>35</v>
      </c>
      <c r="AA524" s="89">
        <f>VLOOKUP($B524,'[5]POB X MCR 2019'!$C$7:$AW$186,23,0)</f>
        <v>34</v>
      </c>
      <c r="AB524" s="89">
        <f>VLOOKUP($B524,'[5]POB X MCR 2019'!$C$7:$AW$186,24,0)</f>
        <v>32</v>
      </c>
      <c r="AC524" s="89">
        <f>VLOOKUP($B524,'[5]POB X MCR 2019'!$C$7:$AW$186,25,0)</f>
        <v>29</v>
      </c>
      <c r="AD524" s="89">
        <f>VLOOKUP($B524,'[5]POB X MCR 2019'!$C$7:$AW$186,26,0)</f>
        <v>112</v>
      </c>
      <c r="AE524" s="89">
        <f>VLOOKUP($B524,'[5]POB X MCR 2019'!$C$7:$AW$186,27,0)</f>
        <v>138</v>
      </c>
      <c r="AF524" s="89">
        <f>VLOOKUP($B524,'[5]POB X MCR 2019'!$C$7:$AW$186,28,0)</f>
        <v>126</v>
      </c>
      <c r="AG524" s="89">
        <f>VLOOKUP($B524,'[5]POB X MCR 2019'!$C$7:$AW$186,29,0)</f>
        <v>102</v>
      </c>
      <c r="AH524" s="89">
        <f>VLOOKUP($B524,'[5]POB X MCR 2019'!$C$7:$AW$186,30,0)</f>
        <v>89</v>
      </c>
      <c r="AI524" s="89">
        <f>VLOOKUP($B524,'[5]POB X MCR 2019'!$C$7:$AW$186,31,0)</f>
        <v>76</v>
      </c>
      <c r="AJ524" s="89">
        <f>VLOOKUP($B524,'[5]POB X MCR 2019'!$C$7:$AW$186,32,0)</f>
        <v>71</v>
      </c>
      <c r="AK524" s="89">
        <f>VLOOKUP($B524,'[5]POB X MCR 2019'!$C$7:$AW$186,33,0)</f>
        <v>53</v>
      </c>
      <c r="AL524" s="89">
        <f>VLOOKUP($B524,'[5]POB X MCR 2019'!$C$7:$AW$186,34,0)</f>
        <v>44</v>
      </c>
      <c r="AM524" s="89">
        <f>VLOOKUP($B524,'[5]POB X MCR 2019'!$C$7:$AW$186,35,0)</f>
        <v>31</v>
      </c>
      <c r="AN524" s="89">
        <f>VLOOKUP($B524,'[5]POB X MCR 2019'!$C$7:$AW$186,36,0)</f>
        <v>23</v>
      </c>
      <c r="AO524" s="89">
        <f>VLOOKUP($B524,'[5]POB X MCR 2019'!$C$7:$AW$186,37,0)</f>
        <v>5</v>
      </c>
      <c r="AP524" s="89">
        <f>VLOOKUP($B524,'[5]POB X MCR 2019'!$C$7:$AW$186,38,0)</f>
        <v>11</v>
      </c>
      <c r="AQ524" s="89">
        <f>VLOOKUP($B524,'[5]POB X MCR 2019'!$C$7:$AW$186,43,0)</f>
        <v>750</v>
      </c>
      <c r="AR524" s="89">
        <f>VLOOKUP($B524,'[5]POB X MCR 2019'!$C$7:$AW$186,44,0)</f>
        <v>93</v>
      </c>
      <c r="AS524" s="89">
        <f>VLOOKUP($B524,'[5]POB X MCR 2019'!$C$7:$AW$186,45,0)</f>
        <v>82</v>
      </c>
      <c r="AT524" s="89">
        <f>VLOOKUP($B524,'[5]POB X MCR 2019'!$C$7:$AW$186,46,0)</f>
        <v>318</v>
      </c>
      <c r="AU524" s="89">
        <f>VLOOKUP($B524,'[6]RED CHOTA'!$C$7:$G$170,5,0)</f>
        <v>22</v>
      </c>
    </row>
    <row r="525" spans="1:47" s="24" customFormat="1" ht="15">
      <c r="A525" s="58">
        <v>524</v>
      </c>
      <c r="B525" s="58">
        <v>4692</v>
      </c>
      <c r="C525" s="59" t="s">
        <v>1134</v>
      </c>
      <c r="D525" s="59" t="s">
        <v>447</v>
      </c>
      <c r="E525" s="59" t="s">
        <v>484</v>
      </c>
      <c r="F525" s="59" t="s">
        <v>489</v>
      </c>
      <c r="G525" s="12" t="s">
        <v>271</v>
      </c>
      <c r="H525" s="14">
        <f t="shared" si="130"/>
        <v>4692</v>
      </c>
      <c r="I525" s="14">
        <f t="shared" si="126"/>
        <v>555</v>
      </c>
      <c r="J525" s="12">
        <f>VLOOKUP($B525,'[1]METAS 2019'!$D$4:$Q$843,5,0)</f>
        <v>9</v>
      </c>
      <c r="K525" s="12">
        <f>VLOOKUP($B525,'[1]METAS 2019'!$D$4:$Q$843,4,0)</f>
        <v>7</v>
      </c>
      <c r="L525" s="12">
        <f>VLOOKUP($B525,'[1]METAS 2019'!$D$4:$Q$843,11,0)</f>
        <v>8</v>
      </c>
      <c r="M525" s="12">
        <f>VLOOKUP($B525,'[1]METAS 2019'!$D$4:$Q$843,12,0)</f>
        <v>10</v>
      </c>
      <c r="N525" s="12">
        <f>VLOOKUP($B525,'[1]METAS 2019'!$D$4:$Q$843,13,0)</f>
        <v>9</v>
      </c>
      <c r="O525" s="12">
        <f>VLOOKUP($B525,'[1]METAS 2019'!$D$4:$Q$843,14,0)</f>
        <v>11</v>
      </c>
      <c r="P525" s="89">
        <f>VLOOKUP($B525,'[5]POB X MCR 2019'!$C$7:$AW$186,12,0)</f>
        <v>12</v>
      </c>
      <c r="Q525" s="89">
        <f>VLOOKUP($B525,'[5]POB X MCR 2019'!$C$7:$AW$186,13,0)</f>
        <v>12</v>
      </c>
      <c r="R525" s="89">
        <f>VLOOKUP($B525,'[5]POB X MCR 2019'!$C$7:$AW$186,14,0)</f>
        <v>12</v>
      </c>
      <c r="S525" s="89">
        <f>VLOOKUP($B525,'[5]POB X MCR 2019'!$C$7:$AW$186,15,0)</f>
        <v>13</v>
      </c>
      <c r="T525" s="89">
        <f>VLOOKUP($B525,'[5]POB X MCR 2019'!$C$7:$AW$186,16,0)</f>
        <v>14</v>
      </c>
      <c r="U525" s="89">
        <f>VLOOKUP($B525,'[5]POB X MCR 2019'!$C$7:$AW$186,17,0)</f>
        <v>14</v>
      </c>
      <c r="V525" s="89">
        <f>VLOOKUP($B525,'[5]POB X MCR 2019'!$C$7:$AW$186,18,0)</f>
        <v>12</v>
      </c>
      <c r="W525" s="89">
        <f>VLOOKUP($B525,'[5]POB X MCR 2019'!$C$7:$AW$186,19,0)</f>
        <v>13</v>
      </c>
      <c r="X525" s="89">
        <f>VLOOKUP($B525,'[5]POB X MCR 2019'!$C$7:$AW$186,20,0)</f>
        <v>12</v>
      </c>
      <c r="Y525" s="89">
        <f>VLOOKUP($B525,'[5]POB X MCR 2019'!$C$7:$AW$186,21,0)</f>
        <v>13</v>
      </c>
      <c r="Z525" s="89">
        <f>VLOOKUP($B525,'[5]POB X MCR 2019'!$C$7:$AW$186,22,0)</f>
        <v>12</v>
      </c>
      <c r="AA525" s="89">
        <f>VLOOKUP($B525,'[5]POB X MCR 2019'!$C$7:$AW$186,23,0)</f>
        <v>12</v>
      </c>
      <c r="AB525" s="89">
        <f>VLOOKUP($B525,'[5]POB X MCR 2019'!$C$7:$AW$186,24,0)</f>
        <v>11</v>
      </c>
      <c r="AC525" s="89">
        <f>VLOOKUP($B525,'[5]POB X MCR 2019'!$C$7:$AW$186,25,0)</f>
        <v>10</v>
      </c>
      <c r="AD525" s="89">
        <f>VLOOKUP($B525,'[5]POB X MCR 2019'!$C$7:$AW$186,26,0)</f>
        <v>40</v>
      </c>
      <c r="AE525" s="89">
        <f>VLOOKUP($B525,'[5]POB X MCR 2019'!$C$7:$AW$186,27,0)</f>
        <v>38</v>
      </c>
      <c r="AF525" s="89">
        <f>VLOOKUP($B525,'[5]POB X MCR 2019'!$C$7:$AW$186,28,0)</f>
        <v>44</v>
      </c>
      <c r="AG525" s="89">
        <f>VLOOKUP($B525,'[5]POB X MCR 2019'!$C$7:$AW$186,29,0)</f>
        <v>39</v>
      </c>
      <c r="AH525" s="89">
        <f>VLOOKUP($B525,'[5]POB X MCR 2019'!$C$7:$AW$186,30,0)</f>
        <v>39</v>
      </c>
      <c r="AI525" s="89">
        <f>VLOOKUP($B525,'[5]POB X MCR 2019'!$C$7:$AW$186,31,0)</f>
        <v>36</v>
      </c>
      <c r="AJ525" s="89">
        <f>VLOOKUP($B525,'[5]POB X MCR 2019'!$C$7:$AW$186,32,0)</f>
        <v>27</v>
      </c>
      <c r="AK525" s="89">
        <f>VLOOKUP($B525,'[5]POB X MCR 2019'!$C$7:$AW$186,33,0)</f>
        <v>17</v>
      </c>
      <c r="AL525" s="89">
        <f>VLOOKUP($B525,'[5]POB X MCR 2019'!$C$7:$AW$186,34,0)</f>
        <v>14</v>
      </c>
      <c r="AM525" s="89">
        <f>VLOOKUP($B525,'[5]POB X MCR 2019'!$C$7:$AW$186,35,0)</f>
        <v>16</v>
      </c>
      <c r="AN525" s="89">
        <f>VLOOKUP($B525,'[5]POB X MCR 2019'!$C$7:$AW$186,36,0)</f>
        <v>10</v>
      </c>
      <c r="AO525" s="89">
        <f>VLOOKUP($B525,'[5]POB X MCR 2019'!$C$7:$AW$186,37,0)</f>
        <v>6</v>
      </c>
      <c r="AP525" s="89">
        <f>VLOOKUP($B525,'[5]POB X MCR 2019'!$C$7:$AW$186,38,0)</f>
        <v>3</v>
      </c>
      <c r="AQ525" s="89">
        <f>VLOOKUP($B525,'[5]POB X MCR 2019'!$C$7:$AW$186,43,0)</f>
        <v>283</v>
      </c>
      <c r="AR525" s="89">
        <f>VLOOKUP($B525,'[5]POB X MCR 2019'!$C$7:$AW$186,44,0)</f>
        <v>29</v>
      </c>
      <c r="AS525" s="89">
        <f>VLOOKUP($B525,'[5]POB X MCR 2019'!$C$7:$AW$186,45,0)</f>
        <v>25</v>
      </c>
      <c r="AT525" s="89">
        <f>VLOOKUP($B525,'[5]POB X MCR 2019'!$C$7:$AW$186,46,0)</f>
        <v>114</v>
      </c>
      <c r="AU525" s="89">
        <f>VLOOKUP($B525,'[6]RED CHOTA'!$C$7:$G$170,5,0)</f>
        <v>11</v>
      </c>
    </row>
    <row r="526" spans="1:47" s="24" customFormat="1" ht="15">
      <c r="A526" s="58">
        <v>525</v>
      </c>
      <c r="B526" s="58">
        <v>7091</v>
      </c>
      <c r="C526" s="59" t="s">
        <v>1134</v>
      </c>
      <c r="D526" s="59" t="s">
        <v>447</v>
      </c>
      <c r="E526" s="59" t="s">
        <v>484</v>
      </c>
      <c r="F526" s="59" t="s">
        <v>488</v>
      </c>
      <c r="G526" s="12" t="s">
        <v>266</v>
      </c>
      <c r="H526" s="14">
        <f t="shared" si="130"/>
        <v>7091</v>
      </c>
      <c r="I526" s="14">
        <f t="shared" si="126"/>
        <v>383</v>
      </c>
      <c r="J526" s="12">
        <f>VLOOKUP($B526,'[1]METAS 2019'!$D$4:$Q$843,5,0)</f>
        <v>2</v>
      </c>
      <c r="K526" s="12">
        <f>VLOOKUP($B526,'[1]METAS 2019'!$D$4:$Q$843,4,0)</f>
        <v>3</v>
      </c>
      <c r="L526" s="12">
        <f>VLOOKUP($B526,'[1]METAS 2019'!$D$4:$Q$843,11,0)</f>
        <v>3</v>
      </c>
      <c r="M526" s="12">
        <f>VLOOKUP($B526,'[1]METAS 2019'!$D$4:$Q$843,12,0)</f>
        <v>3</v>
      </c>
      <c r="N526" s="12">
        <f>VLOOKUP($B526,'[1]METAS 2019'!$D$4:$Q$843,13,0)</f>
        <v>4</v>
      </c>
      <c r="O526" s="12">
        <f>VLOOKUP($B526,'[1]METAS 2019'!$D$4:$Q$843,14,0)</f>
        <v>6</v>
      </c>
      <c r="P526" s="89">
        <f>VLOOKUP($B526,'[5]POB X MCR 2019'!$C$7:$AW$186,12,0)</f>
        <v>10</v>
      </c>
      <c r="Q526" s="89">
        <f>VLOOKUP($B526,'[5]POB X MCR 2019'!$C$7:$AW$186,13,0)</f>
        <v>10</v>
      </c>
      <c r="R526" s="89">
        <f>VLOOKUP($B526,'[5]POB X MCR 2019'!$C$7:$AW$186,14,0)</f>
        <v>10</v>
      </c>
      <c r="S526" s="89">
        <f>VLOOKUP($B526,'[5]POB X MCR 2019'!$C$7:$AW$186,15,0)</f>
        <v>10</v>
      </c>
      <c r="T526" s="89">
        <f>VLOOKUP($B526,'[5]POB X MCR 2019'!$C$7:$AW$186,16,0)</f>
        <v>10</v>
      </c>
      <c r="U526" s="89">
        <f>VLOOKUP($B526,'[5]POB X MCR 2019'!$C$7:$AW$186,17,0)</f>
        <v>9</v>
      </c>
      <c r="V526" s="89">
        <f>VLOOKUP($B526,'[5]POB X MCR 2019'!$C$7:$AW$186,18,0)</f>
        <v>9</v>
      </c>
      <c r="W526" s="89">
        <f>VLOOKUP($B526,'[5]POB X MCR 2019'!$C$7:$AW$186,19,0)</f>
        <v>9</v>
      </c>
      <c r="X526" s="89">
        <f>VLOOKUP($B526,'[5]POB X MCR 2019'!$C$7:$AW$186,20,0)</f>
        <v>9</v>
      </c>
      <c r="Y526" s="89">
        <f>VLOOKUP($B526,'[5]POB X MCR 2019'!$C$7:$AW$186,21,0)</f>
        <v>9</v>
      </c>
      <c r="Z526" s="89">
        <f>VLOOKUP($B526,'[5]POB X MCR 2019'!$C$7:$AW$186,22,0)</f>
        <v>9</v>
      </c>
      <c r="AA526" s="89">
        <f>VLOOKUP($B526,'[5]POB X MCR 2019'!$C$7:$AW$186,23,0)</f>
        <v>9</v>
      </c>
      <c r="AB526" s="89">
        <f>VLOOKUP($B526,'[5]POB X MCR 2019'!$C$7:$AW$186,24,0)</f>
        <v>8</v>
      </c>
      <c r="AC526" s="89">
        <f>VLOOKUP($B526,'[5]POB X MCR 2019'!$C$7:$AW$186,25,0)</f>
        <v>8</v>
      </c>
      <c r="AD526" s="89">
        <f>VLOOKUP($B526,'[5]POB X MCR 2019'!$C$7:$AW$186,26,0)</f>
        <v>29</v>
      </c>
      <c r="AE526" s="89">
        <f>VLOOKUP($B526,'[5]POB X MCR 2019'!$C$7:$AW$186,27,0)</f>
        <v>36</v>
      </c>
      <c r="AF526" s="89">
        <f>VLOOKUP($B526,'[5]POB X MCR 2019'!$C$7:$AW$186,28,0)</f>
        <v>33</v>
      </c>
      <c r="AG526" s="89">
        <f>VLOOKUP($B526,'[5]POB X MCR 2019'!$C$7:$AW$186,29,0)</f>
        <v>27</v>
      </c>
      <c r="AH526" s="89">
        <f>VLOOKUP($B526,'[5]POB X MCR 2019'!$C$7:$AW$186,30,0)</f>
        <v>24</v>
      </c>
      <c r="AI526" s="89">
        <f>VLOOKUP($B526,'[5]POB X MCR 2019'!$C$7:$AW$186,31,0)</f>
        <v>20</v>
      </c>
      <c r="AJ526" s="89">
        <f>VLOOKUP($B526,'[5]POB X MCR 2019'!$C$7:$AW$186,32,0)</f>
        <v>19</v>
      </c>
      <c r="AK526" s="89">
        <f>VLOOKUP($B526,'[5]POB X MCR 2019'!$C$7:$AW$186,33,0)</f>
        <v>14</v>
      </c>
      <c r="AL526" s="89">
        <f>VLOOKUP($B526,'[5]POB X MCR 2019'!$C$7:$AW$186,34,0)</f>
        <v>12</v>
      </c>
      <c r="AM526" s="89">
        <f>VLOOKUP($B526,'[5]POB X MCR 2019'!$C$7:$AW$186,35,0)</f>
        <v>8</v>
      </c>
      <c r="AN526" s="89">
        <f>VLOOKUP($B526,'[5]POB X MCR 2019'!$C$7:$AW$186,36,0)</f>
        <v>6</v>
      </c>
      <c r="AO526" s="89">
        <f>VLOOKUP($B526,'[5]POB X MCR 2019'!$C$7:$AW$186,37,0)</f>
        <v>2</v>
      </c>
      <c r="AP526" s="89">
        <f>VLOOKUP($B526,'[5]POB X MCR 2019'!$C$7:$AW$186,38,0)</f>
        <v>3</v>
      </c>
      <c r="AQ526" s="89">
        <f>VLOOKUP($B526,'[5]POB X MCR 2019'!$C$7:$AW$186,43,0)</f>
        <v>199</v>
      </c>
      <c r="AR526" s="89">
        <f>VLOOKUP($B526,'[5]POB X MCR 2019'!$C$7:$AW$186,44,0)</f>
        <v>25</v>
      </c>
      <c r="AS526" s="89">
        <f>VLOOKUP($B526,'[5]POB X MCR 2019'!$C$7:$AW$186,45,0)</f>
        <v>21</v>
      </c>
      <c r="AT526" s="89">
        <f>VLOOKUP($B526,'[5]POB X MCR 2019'!$C$7:$AW$186,46,0)</f>
        <v>84</v>
      </c>
      <c r="AU526" s="89">
        <f>VLOOKUP($B526,'[6]RED CHOTA'!$C$7:$G$170,5,0)</f>
        <v>2</v>
      </c>
    </row>
    <row r="527" spans="1:47" s="24" customFormat="1" ht="15">
      <c r="A527" s="58">
        <v>526</v>
      </c>
      <c r="B527" s="58">
        <v>4693</v>
      </c>
      <c r="C527" s="59" t="s">
        <v>1134</v>
      </c>
      <c r="D527" s="59" t="s">
        <v>447</v>
      </c>
      <c r="E527" s="59" t="s">
        <v>484</v>
      </c>
      <c r="F527" s="59" t="s">
        <v>490</v>
      </c>
      <c r="G527" s="12" t="s">
        <v>266</v>
      </c>
      <c r="H527" s="14">
        <f t="shared" si="130"/>
        <v>4693</v>
      </c>
      <c r="I527" s="14">
        <f t="shared" si="126"/>
        <v>241</v>
      </c>
      <c r="J527" s="12">
        <f>VLOOKUP($B527,'[1]METAS 2019'!$D$4:$Q$843,5,0)</f>
        <v>7</v>
      </c>
      <c r="K527" s="12">
        <f>VLOOKUP($B527,'[1]METAS 2019'!$D$4:$Q$843,4,0)</f>
        <v>4</v>
      </c>
      <c r="L527" s="12">
        <f>VLOOKUP($B527,'[1]METAS 2019'!$D$4:$Q$843,11,0)</f>
        <v>3</v>
      </c>
      <c r="M527" s="12">
        <f>VLOOKUP($B527,'[1]METAS 2019'!$D$4:$Q$843,12,0)</f>
        <v>2</v>
      </c>
      <c r="N527" s="12">
        <f>VLOOKUP($B527,'[1]METAS 2019'!$D$4:$Q$843,13,0)</f>
        <v>2</v>
      </c>
      <c r="O527" s="12">
        <f>VLOOKUP($B527,'[1]METAS 2019'!$D$4:$Q$843,14,0)</f>
        <v>1</v>
      </c>
      <c r="P527" s="89">
        <f>VLOOKUP($B527,'[5]POB X MCR 2019'!$C$7:$AW$186,12,0)</f>
        <v>6</v>
      </c>
      <c r="Q527" s="89">
        <f>VLOOKUP($B527,'[5]POB X MCR 2019'!$C$7:$AW$186,13,0)</f>
        <v>5</v>
      </c>
      <c r="R527" s="89">
        <f>VLOOKUP($B527,'[5]POB X MCR 2019'!$C$7:$AW$186,14,0)</f>
        <v>6</v>
      </c>
      <c r="S527" s="89">
        <f>VLOOKUP($B527,'[5]POB X MCR 2019'!$C$7:$AW$186,15,0)</f>
        <v>6</v>
      </c>
      <c r="T527" s="89">
        <f>VLOOKUP($B527,'[5]POB X MCR 2019'!$C$7:$AW$186,16,0)</f>
        <v>6</v>
      </c>
      <c r="U527" s="89">
        <f>VLOOKUP($B527,'[5]POB X MCR 2019'!$C$7:$AW$186,17,0)</f>
        <v>6</v>
      </c>
      <c r="V527" s="89">
        <f>VLOOKUP($B527,'[5]POB X MCR 2019'!$C$7:$AW$186,18,0)</f>
        <v>6</v>
      </c>
      <c r="W527" s="89">
        <f>VLOOKUP($B527,'[5]POB X MCR 2019'!$C$7:$AW$186,19,0)</f>
        <v>6</v>
      </c>
      <c r="X527" s="89">
        <f>VLOOKUP($B527,'[5]POB X MCR 2019'!$C$7:$AW$186,20,0)</f>
        <v>5</v>
      </c>
      <c r="Y527" s="89">
        <f>VLOOKUP($B527,'[5]POB X MCR 2019'!$C$7:$AW$186,21,0)</f>
        <v>5</v>
      </c>
      <c r="Z527" s="89">
        <f>VLOOKUP($B527,'[5]POB X MCR 2019'!$C$7:$AW$186,22,0)</f>
        <v>5</v>
      </c>
      <c r="AA527" s="89">
        <f>VLOOKUP($B527,'[5]POB X MCR 2019'!$C$7:$AW$186,23,0)</f>
        <v>5</v>
      </c>
      <c r="AB527" s="89">
        <f>VLOOKUP($B527,'[5]POB X MCR 2019'!$C$7:$AW$186,24,0)</f>
        <v>5</v>
      </c>
      <c r="AC527" s="89">
        <f>VLOOKUP($B527,'[5]POB X MCR 2019'!$C$7:$AW$186,25,0)</f>
        <v>5</v>
      </c>
      <c r="AD527" s="89">
        <f>VLOOKUP($B527,'[5]POB X MCR 2019'!$C$7:$AW$186,26,0)</f>
        <v>18</v>
      </c>
      <c r="AE527" s="89">
        <f>VLOOKUP($B527,'[5]POB X MCR 2019'!$C$7:$AW$186,27,0)</f>
        <v>17</v>
      </c>
      <c r="AF527" s="89">
        <f>VLOOKUP($B527,'[5]POB X MCR 2019'!$C$7:$AW$186,28,0)</f>
        <v>19</v>
      </c>
      <c r="AG527" s="89">
        <f>VLOOKUP($B527,'[5]POB X MCR 2019'!$C$7:$AW$186,29,0)</f>
        <v>17</v>
      </c>
      <c r="AH527" s="89">
        <f>VLOOKUP($B527,'[5]POB X MCR 2019'!$C$7:$AW$186,30,0)</f>
        <v>17</v>
      </c>
      <c r="AI527" s="89">
        <f>VLOOKUP($B527,'[5]POB X MCR 2019'!$C$7:$AW$186,31,0)</f>
        <v>15</v>
      </c>
      <c r="AJ527" s="89">
        <f>VLOOKUP($B527,'[5]POB X MCR 2019'!$C$7:$AW$186,32,0)</f>
        <v>12</v>
      </c>
      <c r="AK527" s="89">
        <f>VLOOKUP($B527,'[5]POB X MCR 2019'!$C$7:$AW$186,33,0)</f>
        <v>8</v>
      </c>
      <c r="AL527" s="89">
        <f>VLOOKUP($B527,'[5]POB X MCR 2019'!$C$7:$AW$186,34,0)</f>
        <v>6</v>
      </c>
      <c r="AM527" s="89">
        <f>VLOOKUP($B527,'[5]POB X MCR 2019'!$C$7:$AW$186,35,0)</f>
        <v>7</v>
      </c>
      <c r="AN527" s="89">
        <f>VLOOKUP($B527,'[5]POB X MCR 2019'!$C$7:$AW$186,36,0)</f>
        <v>4</v>
      </c>
      <c r="AO527" s="89">
        <f>VLOOKUP($B527,'[5]POB X MCR 2019'!$C$7:$AW$186,37,0)</f>
        <v>3</v>
      </c>
      <c r="AP527" s="89">
        <f>VLOOKUP($B527,'[5]POB X MCR 2019'!$C$7:$AW$186,38,0)</f>
        <v>2</v>
      </c>
      <c r="AQ527" s="89">
        <f>VLOOKUP($B527,'[5]POB X MCR 2019'!$C$7:$AW$186,43,0)</f>
        <v>129</v>
      </c>
      <c r="AR527" s="89">
        <f>VLOOKUP($B527,'[5]POB X MCR 2019'!$C$7:$AW$186,44,0)</f>
        <v>13</v>
      </c>
      <c r="AS527" s="89">
        <f>VLOOKUP($B527,'[5]POB X MCR 2019'!$C$7:$AW$186,45,0)</f>
        <v>11</v>
      </c>
      <c r="AT527" s="89">
        <f>VLOOKUP($B527,'[5]POB X MCR 2019'!$C$7:$AW$186,46,0)</f>
        <v>50</v>
      </c>
      <c r="AU527" s="89">
        <f>VLOOKUP($B527,'[6]RED CHOTA'!$C$7:$G$170,5,0)</f>
        <v>8</v>
      </c>
    </row>
    <row r="528" spans="1:47" s="24" customFormat="1" ht="15">
      <c r="A528" s="58">
        <v>527</v>
      </c>
      <c r="B528" s="58">
        <v>7089</v>
      </c>
      <c r="C528" s="59" t="s">
        <v>1134</v>
      </c>
      <c r="D528" s="59" t="s">
        <v>447</v>
      </c>
      <c r="E528" s="59" t="s">
        <v>484</v>
      </c>
      <c r="F528" s="59" t="s">
        <v>492</v>
      </c>
      <c r="G528" s="12" t="s">
        <v>266</v>
      </c>
      <c r="H528" s="14">
        <f t="shared" si="130"/>
        <v>7089</v>
      </c>
      <c r="I528" s="14">
        <f t="shared" si="126"/>
        <v>300</v>
      </c>
      <c r="J528" s="12">
        <f>VLOOKUP($B528,'[1]METAS 2019'!$D$4:$Q$843,5,0)</f>
        <v>6</v>
      </c>
      <c r="K528" s="12">
        <f>VLOOKUP($B528,'[1]METAS 2019'!$D$4:$Q$843,4,0)</f>
        <v>8</v>
      </c>
      <c r="L528" s="12">
        <f>VLOOKUP($B528,'[1]METAS 2019'!$D$4:$Q$843,11,0)</f>
        <v>7</v>
      </c>
      <c r="M528" s="12">
        <f>VLOOKUP($B528,'[1]METAS 2019'!$D$4:$Q$843,12,0)</f>
        <v>7</v>
      </c>
      <c r="N528" s="12">
        <f>VLOOKUP($B528,'[1]METAS 2019'!$D$4:$Q$843,13,0)</f>
        <v>2</v>
      </c>
      <c r="O528" s="12">
        <f>VLOOKUP($B528,'[1]METAS 2019'!$D$4:$Q$843,14,0)</f>
        <v>3</v>
      </c>
      <c r="P528" s="89">
        <f>VLOOKUP($B528,'[5]POB X MCR 2019'!$C$7:$AW$186,12,0)</f>
        <v>7</v>
      </c>
      <c r="Q528" s="89">
        <f>VLOOKUP($B528,'[5]POB X MCR 2019'!$C$7:$AW$186,13,0)</f>
        <v>7</v>
      </c>
      <c r="R528" s="89">
        <f>VLOOKUP($B528,'[5]POB X MCR 2019'!$C$7:$AW$186,14,0)</f>
        <v>7</v>
      </c>
      <c r="S528" s="89">
        <f>VLOOKUP($B528,'[5]POB X MCR 2019'!$C$7:$AW$186,15,0)</f>
        <v>7</v>
      </c>
      <c r="T528" s="89">
        <f>VLOOKUP($B528,'[5]POB X MCR 2019'!$C$7:$AW$186,16,0)</f>
        <v>7</v>
      </c>
      <c r="U528" s="89">
        <f>VLOOKUP($B528,'[5]POB X MCR 2019'!$C$7:$AW$186,17,0)</f>
        <v>7</v>
      </c>
      <c r="V528" s="89">
        <f>VLOOKUP($B528,'[5]POB X MCR 2019'!$C$7:$AW$186,18,0)</f>
        <v>7</v>
      </c>
      <c r="W528" s="89">
        <f>VLOOKUP($B528,'[5]POB X MCR 2019'!$C$7:$AW$186,19,0)</f>
        <v>7</v>
      </c>
      <c r="X528" s="89">
        <f>VLOOKUP($B528,'[5]POB X MCR 2019'!$C$7:$AW$186,20,0)</f>
        <v>7</v>
      </c>
      <c r="Y528" s="89">
        <f>VLOOKUP($B528,'[5]POB X MCR 2019'!$C$7:$AW$186,21,0)</f>
        <v>6</v>
      </c>
      <c r="Z528" s="89">
        <f>VLOOKUP($B528,'[5]POB X MCR 2019'!$C$7:$AW$186,22,0)</f>
        <v>7</v>
      </c>
      <c r="AA528" s="89">
        <f>VLOOKUP($B528,'[5]POB X MCR 2019'!$C$7:$AW$186,23,0)</f>
        <v>6</v>
      </c>
      <c r="AB528" s="89">
        <f>VLOOKUP($B528,'[5]POB X MCR 2019'!$C$7:$AW$186,24,0)</f>
        <v>6</v>
      </c>
      <c r="AC528" s="89">
        <f>VLOOKUP($B528,'[5]POB X MCR 2019'!$C$7:$AW$186,25,0)</f>
        <v>5</v>
      </c>
      <c r="AD528" s="89">
        <f>VLOOKUP($B528,'[5]POB X MCR 2019'!$C$7:$AW$186,26,0)</f>
        <v>22</v>
      </c>
      <c r="AE528" s="89">
        <f>VLOOKUP($B528,'[5]POB X MCR 2019'!$C$7:$AW$186,27,0)</f>
        <v>20</v>
      </c>
      <c r="AF528" s="89">
        <f>VLOOKUP($B528,'[5]POB X MCR 2019'!$C$7:$AW$186,28,0)</f>
        <v>23</v>
      </c>
      <c r="AG528" s="89">
        <f>VLOOKUP($B528,'[5]POB X MCR 2019'!$C$7:$AW$186,29,0)</f>
        <v>21</v>
      </c>
      <c r="AH528" s="89">
        <f>VLOOKUP($B528,'[5]POB X MCR 2019'!$C$7:$AW$186,30,0)</f>
        <v>21</v>
      </c>
      <c r="AI528" s="89">
        <f>VLOOKUP($B528,'[5]POB X MCR 2019'!$C$7:$AW$186,31,0)</f>
        <v>18</v>
      </c>
      <c r="AJ528" s="89">
        <f>VLOOKUP($B528,'[5]POB X MCR 2019'!$C$7:$AW$186,32,0)</f>
        <v>15</v>
      </c>
      <c r="AK528" s="89">
        <f>VLOOKUP($B528,'[5]POB X MCR 2019'!$C$7:$AW$186,33,0)</f>
        <v>9</v>
      </c>
      <c r="AL528" s="89">
        <f>VLOOKUP($B528,'[5]POB X MCR 2019'!$C$7:$AW$186,34,0)</f>
        <v>7</v>
      </c>
      <c r="AM528" s="89">
        <f>VLOOKUP($B528,'[5]POB X MCR 2019'!$C$7:$AW$186,35,0)</f>
        <v>8</v>
      </c>
      <c r="AN528" s="89">
        <f>VLOOKUP($B528,'[5]POB X MCR 2019'!$C$7:$AW$186,36,0)</f>
        <v>5</v>
      </c>
      <c r="AO528" s="89">
        <f>VLOOKUP($B528,'[5]POB X MCR 2019'!$C$7:$AW$186,37,0)</f>
        <v>3</v>
      </c>
      <c r="AP528" s="89">
        <f>VLOOKUP($B528,'[5]POB X MCR 2019'!$C$7:$AW$186,38,0)</f>
        <v>2</v>
      </c>
      <c r="AQ528" s="89">
        <f>VLOOKUP($B528,'[5]POB X MCR 2019'!$C$7:$AW$186,43,0)</f>
        <v>161</v>
      </c>
      <c r="AR528" s="89">
        <f>VLOOKUP($B528,'[5]POB X MCR 2019'!$C$7:$AW$186,44,0)</f>
        <v>15</v>
      </c>
      <c r="AS528" s="89">
        <f>VLOOKUP($B528,'[5]POB X MCR 2019'!$C$7:$AW$186,45,0)</f>
        <v>13</v>
      </c>
      <c r="AT528" s="89">
        <f>VLOOKUP($B528,'[5]POB X MCR 2019'!$C$7:$AW$186,46,0)</f>
        <v>61</v>
      </c>
      <c r="AU528" s="89">
        <f>VLOOKUP($B528,'[6]RED CHOTA'!$C$7:$G$170,5,0)</f>
        <v>7</v>
      </c>
    </row>
    <row r="529" spans="1:47" s="24" customFormat="1" ht="15">
      <c r="A529" s="58">
        <v>528</v>
      </c>
      <c r="B529" s="58">
        <v>4702</v>
      </c>
      <c r="C529" s="59" t="s">
        <v>1134</v>
      </c>
      <c r="D529" s="59" t="s">
        <v>447</v>
      </c>
      <c r="E529" s="59" t="s">
        <v>484</v>
      </c>
      <c r="F529" s="59" t="s">
        <v>487</v>
      </c>
      <c r="G529" s="12" t="s">
        <v>266</v>
      </c>
      <c r="H529" s="14">
        <f t="shared" si="130"/>
        <v>4702</v>
      </c>
      <c r="I529" s="14">
        <f t="shared" si="126"/>
        <v>725</v>
      </c>
      <c r="J529" s="12">
        <f>VLOOKUP($B529,'[1]METAS 2019'!$D$4:$Q$843,5,0)</f>
        <v>9</v>
      </c>
      <c r="K529" s="12">
        <f>VLOOKUP($B529,'[1]METAS 2019'!$D$4:$Q$843,4,0)</f>
        <v>11</v>
      </c>
      <c r="L529" s="12">
        <f>VLOOKUP($B529,'[1]METAS 2019'!$D$4:$Q$843,11,0)</f>
        <v>11</v>
      </c>
      <c r="M529" s="12">
        <f>VLOOKUP($B529,'[1]METAS 2019'!$D$4:$Q$843,12,0)</f>
        <v>10</v>
      </c>
      <c r="N529" s="12">
        <f>VLOOKUP($B529,'[1]METAS 2019'!$D$4:$Q$843,13,0)</f>
        <v>5</v>
      </c>
      <c r="O529" s="12">
        <f>VLOOKUP($B529,'[1]METAS 2019'!$D$4:$Q$843,14,0)</f>
        <v>7</v>
      </c>
      <c r="P529" s="89">
        <f>VLOOKUP($B529,'[5]POB X MCR 2019'!$C$7:$AW$186,12,0)</f>
        <v>18</v>
      </c>
      <c r="Q529" s="89">
        <f>VLOOKUP($B529,'[5]POB X MCR 2019'!$C$7:$AW$186,13,0)</f>
        <v>19</v>
      </c>
      <c r="R529" s="89">
        <f>VLOOKUP($B529,'[5]POB X MCR 2019'!$C$7:$AW$186,14,0)</f>
        <v>18</v>
      </c>
      <c r="S529" s="89">
        <f>VLOOKUP($B529,'[5]POB X MCR 2019'!$C$7:$AW$186,15,0)</f>
        <v>18</v>
      </c>
      <c r="T529" s="89">
        <f>VLOOKUP($B529,'[5]POB X MCR 2019'!$C$7:$AW$186,16,0)</f>
        <v>17</v>
      </c>
      <c r="U529" s="89">
        <f>VLOOKUP($B529,'[5]POB X MCR 2019'!$C$7:$AW$186,17,0)</f>
        <v>18</v>
      </c>
      <c r="V529" s="89">
        <f>VLOOKUP($B529,'[5]POB X MCR 2019'!$C$7:$AW$186,18,0)</f>
        <v>18</v>
      </c>
      <c r="W529" s="89">
        <f>VLOOKUP($B529,'[5]POB X MCR 2019'!$C$7:$AW$186,19,0)</f>
        <v>16</v>
      </c>
      <c r="X529" s="89">
        <f>VLOOKUP($B529,'[5]POB X MCR 2019'!$C$7:$AW$186,20,0)</f>
        <v>17</v>
      </c>
      <c r="Y529" s="89">
        <f>VLOOKUP($B529,'[5]POB X MCR 2019'!$C$7:$AW$186,21,0)</f>
        <v>17</v>
      </c>
      <c r="Z529" s="89">
        <f>VLOOKUP($B529,'[5]POB X MCR 2019'!$C$7:$AW$186,22,0)</f>
        <v>17</v>
      </c>
      <c r="AA529" s="89">
        <f>VLOOKUP($B529,'[5]POB X MCR 2019'!$C$7:$AW$186,23,0)</f>
        <v>16</v>
      </c>
      <c r="AB529" s="89">
        <f>VLOOKUP($B529,'[5]POB X MCR 2019'!$C$7:$AW$186,24,0)</f>
        <v>15</v>
      </c>
      <c r="AC529" s="89">
        <f>VLOOKUP($B529,'[5]POB X MCR 2019'!$C$7:$AW$186,25,0)</f>
        <v>15</v>
      </c>
      <c r="AD529" s="89">
        <f>VLOOKUP($B529,'[5]POB X MCR 2019'!$C$7:$AW$186,26,0)</f>
        <v>55</v>
      </c>
      <c r="AE529" s="89">
        <f>VLOOKUP($B529,'[5]POB X MCR 2019'!$C$7:$AW$186,27,0)</f>
        <v>68</v>
      </c>
      <c r="AF529" s="89">
        <f>VLOOKUP($B529,'[5]POB X MCR 2019'!$C$7:$AW$186,28,0)</f>
        <v>61</v>
      </c>
      <c r="AG529" s="89">
        <f>VLOOKUP($B529,'[5]POB X MCR 2019'!$C$7:$AW$186,29,0)</f>
        <v>50</v>
      </c>
      <c r="AH529" s="89">
        <f>VLOOKUP($B529,'[5]POB X MCR 2019'!$C$7:$AW$186,30,0)</f>
        <v>44</v>
      </c>
      <c r="AI529" s="89">
        <f>VLOOKUP($B529,'[5]POB X MCR 2019'!$C$7:$AW$186,31,0)</f>
        <v>38</v>
      </c>
      <c r="AJ529" s="89">
        <f>VLOOKUP($B529,'[5]POB X MCR 2019'!$C$7:$AW$186,32,0)</f>
        <v>35</v>
      </c>
      <c r="AK529" s="89">
        <f>VLOOKUP($B529,'[5]POB X MCR 2019'!$C$7:$AW$186,33,0)</f>
        <v>26</v>
      </c>
      <c r="AL529" s="89">
        <f>VLOOKUP($B529,'[5]POB X MCR 2019'!$C$7:$AW$186,34,0)</f>
        <v>22</v>
      </c>
      <c r="AM529" s="89">
        <f>VLOOKUP($B529,'[5]POB X MCR 2019'!$C$7:$AW$186,35,0)</f>
        <v>15</v>
      </c>
      <c r="AN529" s="89">
        <f>VLOOKUP($B529,'[5]POB X MCR 2019'!$C$7:$AW$186,36,0)</f>
        <v>11</v>
      </c>
      <c r="AO529" s="89">
        <f>VLOOKUP($B529,'[5]POB X MCR 2019'!$C$7:$AW$186,37,0)</f>
        <v>3</v>
      </c>
      <c r="AP529" s="89">
        <f>VLOOKUP($B529,'[5]POB X MCR 2019'!$C$7:$AW$186,38,0)</f>
        <v>5</v>
      </c>
      <c r="AQ529" s="89">
        <f>VLOOKUP($B529,'[5]POB X MCR 2019'!$C$7:$AW$186,43,0)</f>
        <v>371</v>
      </c>
      <c r="AR529" s="89">
        <f>VLOOKUP($B529,'[5]POB X MCR 2019'!$C$7:$AW$186,44,0)</f>
        <v>46</v>
      </c>
      <c r="AS529" s="89">
        <f>VLOOKUP($B529,'[5]POB X MCR 2019'!$C$7:$AW$186,45,0)</f>
        <v>40</v>
      </c>
      <c r="AT529" s="89">
        <f>VLOOKUP($B529,'[5]POB X MCR 2019'!$C$7:$AW$186,46,0)</f>
        <v>156</v>
      </c>
      <c r="AU529" s="89">
        <f>VLOOKUP($B529,'[6]RED CHOTA'!$C$7:$G$170,5,0)</f>
        <v>11</v>
      </c>
    </row>
    <row r="530" spans="1:47" s="24" customFormat="1" ht="15">
      <c r="A530" s="58">
        <v>529</v>
      </c>
      <c r="B530" s="58">
        <v>4694</v>
      </c>
      <c r="C530" s="59" t="s">
        <v>1134</v>
      </c>
      <c r="D530" s="59" t="s">
        <v>447</v>
      </c>
      <c r="E530" s="59" t="s">
        <v>484</v>
      </c>
      <c r="F530" s="59" t="s">
        <v>491</v>
      </c>
      <c r="G530" s="12" t="s">
        <v>266</v>
      </c>
      <c r="H530" s="14">
        <f t="shared" si="130"/>
        <v>4694</v>
      </c>
      <c r="I530" s="14">
        <f t="shared" si="126"/>
        <v>466</v>
      </c>
      <c r="J530" s="12">
        <f>VLOOKUP($B530,'[1]METAS 2019'!$D$4:$Q$843,5,0)</f>
        <v>4</v>
      </c>
      <c r="K530" s="12">
        <f>VLOOKUP($B530,'[1]METAS 2019'!$D$4:$Q$843,4,0)</f>
        <v>6</v>
      </c>
      <c r="L530" s="12">
        <f>VLOOKUP($B530,'[1]METAS 2019'!$D$4:$Q$843,11,0)</f>
        <v>5</v>
      </c>
      <c r="M530" s="12">
        <f>VLOOKUP($B530,'[1]METAS 2019'!$D$4:$Q$843,12,0)</f>
        <v>5</v>
      </c>
      <c r="N530" s="12">
        <f>VLOOKUP($B530,'[1]METAS 2019'!$D$4:$Q$843,13,0)</f>
        <v>8</v>
      </c>
      <c r="O530" s="12">
        <f>VLOOKUP($B530,'[1]METAS 2019'!$D$4:$Q$843,14,0)</f>
        <v>13</v>
      </c>
      <c r="P530" s="89">
        <f>VLOOKUP($B530,'[5]POB X MCR 2019'!$C$7:$AW$186,12,0)</f>
        <v>11</v>
      </c>
      <c r="Q530" s="89">
        <f>VLOOKUP($B530,'[5]POB X MCR 2019'!$C$7:$AW$186,13,0)</f>
        <v>11</v>
      </c>
      <c r="R530" s="89">
        <f>VLOOKUP($B530,'[5]POB X MCR 2019'!$C$7:$AW$186,14,0)</f>
        <v>11</v>
      </c>
      <c r="S530" s="89">
        <f>VLOOKUP($B530,'[5]POB X MCR 2019'!$C$7:$AW$186,15,0)</f>
        <v>11</v>
      </c>
      <c r="T530" s="89">
        <f>VLOOKUP($B530,'[5]POB X MCR 2019'!$C$7:$AW$186,16,0)</f>
        <v>11</v>
      </c>
      <c r="U530" s="89">
        <f>VLOOKUP($B530,'[5]POB X MCR 2019'!$C$7:$AW$186,17,0)</f>
        <v>11</v>
      </c>
      <c r="V530" s="89">
        <f>VLOOKUP($B530,'[5]POB X MCR 2019'!$C$7:$AW$186,18,0)</f>
        <v>11</v>
      </c>
      <c r="W530" s="89">
        <f>VLOOKUP($B530,'[5]POB X MCR 2019'!$C$7:$AW$186,19,0)</f>
        <v>11</v>
      </c>
      <c r="X530" s="89">
        <f>VLOOKUP($B530,'[5]POB X MCR 2019'!$C$7:$AW$186,20,0)</f>
        <v>11</v>
      </c>
      <c r="Y530" s="89">
        <f>VLOOKUP($B530,'[5]POB X MCR 2019'!$C$7:$AW$186,21,0)</f>
        <v>10</v>
      </c>
      <c r="Z530" s="89">
        <f>VLOOKUP($B530,'[5]POB X MCR 2019'!$C$7:$AW$186,22,0)</f>
        <v>11</v>
      </c>
      <c r="AA530" s="89">
        <f>VLOOKUP($B530,'[5]POB X MCR 2019'!$C$7:$AW$186,23,0)</f>
        <v>10</v>
      </c>
      <c r="AB530" s="89">
        <f>VLOOKUP($B530,'[5]POB X MCR 2019'!$C$7:$AW$186,24,0)</f>
        <v>9</v>
      </c>
      <c r="AC530" s="89">
        <f>VLOOKUP($B530,'[5]POB X MCR 2019'!$C$7:$AW$186,25,0)</f>
        <v>9</v>
      </c>
      <c r="AD530" s="89">
        <f>VLOOKUP($B530,'[5]POB X MCR 2019'!$C$7:$AW$186,26,0)</f>
        <v>34</v>
      </c>
      <c r="AE530" s="89">
        <f>VLOOKUP($B530,'[5]POB X MCR 2019'!$C$7:$AW$186,27,0)</f>
        <v>32</v>
      </c>
      <c r="AF530" s="89">
        <f>VLOOKUP($B530,'[5]POB X MCR 2019'!$C$7:$AW$186,28,0)</f>
        <v>37</v>
      </c>
      <c r="AG530" s="89">
        <f>VLOOKUP($B530,'[5]POB X MCR 2019'!$C$7:$AW$186,29,0)</f>
        <v>33</v>
      </c>
      <c r="AH530" s="89">
        <f>VLOOKUP($B530,'[5]POB X MCR 2019'!$C$7:$AW$186,30,0)</f>
        <v>33</v>
      </c>
      <c r="AI530" s="89">
        <f>VLOOKUP($B530,'[5]POB X MCR 2019'!$C$7:$AW$186,31,0)</f>
        <v>29</v>
      </c>
      <c r="AJ530" s="89">
        <f>VLOOKUP($B530,'[5]POB X MCR 2019'!$C$7:$AW$186,32,0)</f>
        <v>23</v>
      </c>
      <c r="AK530" s="89">
        <f>VLOOKUP($B530,'[5]POB X MCR 2019'!$C$7:$AW$186,33,0)</f>
        <v>15</v>
      </c>
      <c r="AL530" s="89">
        <f>VLOOKUP($B530,'[5]POB X MCR 2019'!$C$7:$AW$186,34,0)</f>
        <v>12</v>
      </c>
      <c r="AM530" s="89">
        <f>VLOOKUP($B530,'[5]POB X MCR 2019'!$C$7:$AW$186,35,0)</f>
        <v>13</v>
      </c>
      <c r="AN530" s="89">
        <f>VLOOKUP($B530,'[5]POB X MCR 2019'!$C$7:$AW$186,36,0)</f>
        <v>8</v>
      </c>
      <c r="AO530" s="89">
        <f>VLOOKUP($B530,'[5]POB X MCR 2019'!$C$7:$AW$186,37,0)</f>
        <v>5</v>
      </c>
      <c r="AP530" s="89">
        <f>VLOOKUP($B530,'[5]POB X MCR 2019'!$C$7:$AW$186,38,0)</f>
        <v>3</v>
      </c>
      <c r="AQ530" s="89">
        <f>VLOOKUP($B530,'[5]POB X MCR 2019'!$C$7:$AW$186,43,0)</f>
        <v>244</v>
      </c>
      <c r="AR530" s="89">
        <f>VLOOKUP($B530,'[5]POB X MCR 2019'!$C$7:$AW$186,44,0)</f>
        <v>24</v>
      </c>
      <c r="AS530" s="89">
        <f>VLOOKUP($B530,'[5]POB X MCR 2019'!$C$7:$AW$186,45,0)</f>
        <v>21</v>
      </c>
      <c r="AT530" s="89">
        <f>VLOOKUP($B530,'[5]POB X MCR 2019'!$C$7:$AW$186,46,0)</f>
        <v>97</v>
      </c>
      <c r="AU530" s="89">
        <f>VLOOKUP($B530,'[6]RED CHOTA'!$C$7:$G$170,5,0)</f>
        <v>5</v>
      </c>
    </row>
    <row r="531" spans="1:47" s="24" customFormat="1" ht="15">
      <c r="A531" s="58">
        <v>530</v>
      </c>
      <c r="B531" s="58">
        <v>4703</v>
      </c>
      <c r="C531" s="59" t="s">
        <v>1134</v>
      </c>
      <c r="D531" s="59" t="s">
        <v>447</v>
      </c>
      <c r="E531" s="59" t="s">
        <v>484</v>
      </c>
      <c r="F531" s="59" t="s">
        <v>486</v>
      </c>
      <c r="G531" s="12" t="s">
        <v>266</v>
      </c>
      <c r="H531" s="14">
        <f t="shared" si="130"/>
        <v>4703</v>
      </c>
      <c r="I531" s="14">
        <f t="shared" si="126"/>
        <v>901</v>
      </c>
      <c r="J531" s="12">
        <f>VLOOKUP($B531,'[1]METAS 2019'!$D$4:$Q$843,5,0)</f>
        <v>11</v>
      </c>
      <c r="K531" s="12">
        <f>VLOOKUP($B531,'[1]METAS 2019'!$D$4:$Q$843,4,0)</f>
        <v>12</v>
      </c>
      <c r="L531" s="12">
        <f>VLOOKUP($B531,'[1]METAS 2019'!$D$4:$Q$843,11,0)</f>
        <v>12</v>
      </c>
      <c r="M531" s="12">
        <f>VLOOKUP($B531,'[1]METAS 2019'!$D$4:$Q$843,12,0)</f>
        <v>16</v>
      </c>
      <c r="N531" s="12">
        <f>VLOOKUP($B531,'[1]METAS 2019'!$D$4:$Q$843,13,0)</f>
        <v>20</v>
      </c>
      <c r="O531" s="12">
        <f>VLOOKUP($B531,'[1]METAS 2019'!$D$4:$Q$843,14,0)</f>
        <v>15</v>
      </c>
      <c r="P531" s="89">
        <f>VLOOKUP($B531,'[5]POB X MCR 2019'!$C$7:$AW$186,12,0)</f>
        <v>22</v>
      </c>
      <c r="Q531" s="89">
        <f>VLOOKUP($B531,'[5]POB X MCR 2019'!$C$7:$AW$186,13,0)</f>
        <v>23</v>
      </c>
      <c r="R531" s="89">
        <f>VLOOKUP($B531,'[5]POB X MCR 2019'!$C$7:$AW$186,14,0)</f>
        <v>23</v>
      </c>
      <c r="S531" s="89">
        <f>VLOOKUP($B531,'[5]POB X MCR 2019'!$C$7:$AW$186,15,0)</f>
        <v>22</v>
      </c>
      <c r="T531" s="89">
        <f>VLOOKUP($B531,'[5]POB X MCR 2019'!$C$7:$AW$186,16,0)</f>
        <v>22</v>
      </c>
      <c r="U531" s="89">
        <f>VLOOKUP($B531,'[5]POB X MCR 2019'!$C$7:$AW$186,17,0)</f>
        <v>21</v>
      </c>
      <c r="V531" s="89">
        <f>VLOOKUP($B531,'[5]POB X MCR 2019'!$C$7:$AW$186,18,0)</f>
        <v>21</v>
      </c>
      <c r="W531" s="89">
        <f>VLOOKUP($B531,'[5]POB X MCR 2019'!$C$7:$AW$186,19,0)</f>
        <v>21</v>
      </c>
      <c r="X531" s="89">
        <f>VLOOKUP($B531,'[5]POB X MCR 2019'!$C$7:$AW$186,20,0)</f>
        <v>21</v>
      </c>
      <c r="Y531" s="89">
        <f>VLOOKUP($B531,'[5]POB X MCR 2019'!$C$7:$AW$186,21,0)</f>
        <v>20</v>
      </c>
      <c r="Z531" s="89">
        <f>VLOOKUP($B531,'[5]POB X MCR 2019'!$C$7:$AW$186,22,0)</f>
        <v>20</v>
      </c>
      <c r="AA531" s="89">
        <f>VLOOKUP($B531,'[5]POB X MCR 2019'!$C$7:$AW$186,23,0)</f>
        <v>20</v>
      </c>
      <c r="AB531" s="89">
        <f>VLOOKUP($B531,'[5]POB X MCR 2019'!$C$7:$AW$186,24,0)</f>
        <v>18</v>
      </c>
      <c r="AC531" s="89">
        <f>VLOOKUP($B531,'[5]POB X MCR 2019'!$C$7:$AW$186,25,0)</f>
        <v>18</v>
      </c>
      <c r="AD531" s="89">
        <f>VLOOKUP($B531,'[5]POB X MCR 2019'!$C$7:$AW$186,26,0)</f>
        <v>66</v>
      </c>
      <c r="AE531" s="89">
        <f>VLOOKUP($B531,'[5]POB X MCR 2019'!$C$7:$AW$186,27,0)</f>
        <v>82</v>
      </c>
      <c r="AF531" s="89">
        <f>VLOOKUP($B531,'[5]POB X MCR 2019'!$C$7:$AW$186,28,0)</f>
        <v>74</v>
      </c>
      <c r="AG531" s="89">
        <f>VLOOKUP($B531,'[5]POB X MCR 2019'!$C$7:$AW$186,29,0)</f>
        <v>61</v>
      </c>
      <c r="AH531" s="89">
        <f>VLOOKUP($B531,'[5]POB X MCR 2019'!$C$7:$AW$186,30,0)</f>
        <v>53</v>
      </c>
      <c r="AI531" s="89">
        <f>VLOOKUP($B531,'[5]POB X MCR 2019'!$C$7:$AW$186,31,0)</f>
        <v>46</v>
      </c>
      <c r="AJ531" s="89">
        <f>VLOOKUP($B531,'[5]POB X MCR 2019'!$C$7:$AW$186,32,0)</f>
        <v>42</v>
      </c>
      <c r="AK531" s="89">
        <f>VLOOKUP($B531,'[5]POB X MCR 2019'!$C$7:$AW$186,33,0)</f>
        <v>31</v>
      </c>
      <c r="AL531" s="89">
        <f>VLOOKUP($B531,'[5]POB X MCR 2019'!$C$7:$AW$186,34,0)</f>
        <v>27</v>
      </c>
      <c r="AM531" s="89">
        <f>VLOOKUP($B531,'[5]POB X MCR 2019'!$C$7:$AW$186,35,0)</f>
        <v>18</v>
      </c>
      <c r="AN531" s="89">
        <f>VLOOKUP($B531,'[5]POB X MCR 2019'!$C$7:$AW$186,36,0)</f>
        <v>13</v>
      </c>
      <c r="AO531" s="89">
        <f>VLOOKUP($B531,'[5]POB X MCR 2019'!$C$7:$AW$186,37,0)</f>
        <v>4</v>
      </c>
      <c r="AP531" s="89">
        <f>VLOOKUP($B531,'[5]POB X MCR 2019'!$C$7:$AW$186,38,0)</f>
        <v>6</v>
      </c>
      <c r="AQ531" s="89">
        <f>VLOOKUP($B531,'[5]POB X MCR 2019'!$C$7:$AW$186,43,0)</f>
        <v>460</v>
      </c>
      <c r="AR531" s="89">
        <f>VLOOKUP($B531,'[5]POB X MCR 2019'!$C$7:$AW$186,44,0)</f>
        <v>56</v>
      </c>
      <c r="AS531" s="89">
        <f>VLOOKUP($B531,'[5]POB X MCR 2019'!$C$7:$AW$186,45,0)</f>
        <v>48</v>
      </c>
      <c r="AT531" s="89">
        <f>VLOOKUP($B531,'[5]POB X MCR 2019'!$C$7:$AW$186,46,0)</f>
        <v>189</v>
      </c>
      <c r="AU531" s="89">
        <f>VLOOKUP($B531,'[6]RED CHOTA'!$C$7:$G$170,5,0)</f>
        <v>13</v>
      </c>
    </row>
    <row r="532" spans="1:47" s="24" customFormat="1" ht="15">
      <c r="A532" s="54">
        <v>531</v>
      </c>
      <c r="B532" s="54"/>
      <c r="C532" s="55" t="s">
        <v>1134</v>
      </c>
      <c r="D532" s="55" t="s">
        <v>447</v>
      </c>
      <c r="E532" s="55" t="s">
        <v>599</v>
      </c>
      <c r="F532" s="55" t="s">
        <v>599</v>
      </c>
      <c r="G532" s="11" t="s">
        <v>1214</v>
      </c>
      <c r="H532" s="29"/>
      <c r="I532" s="29">
        <f t="shared" si="126"/>
        <v>6236</v>
      </c>
      <c r="J532" s="11">
        <f>SUM(J533:J540)</f>
        <v>64</v>
      </c>
      <c r="K532" s="11">
        <f t="shared" ref="K532:AU532" si="131">SUM(K533:K540)</f>
        <v>63</v>
      </c>
      <c r="L532" s="11">
        <f t="shared" si="131"/>
        <v>68</v>
      </c>
      <c r="M532" s="11">
        <f t="shared" si="131"/>
        <v>58</v>
      </c>
      <c r="N532" s="11">
        <f t="shared" si="131"/>
        <v>73</v>
      </c>
      <c r="O532" s="11">
        <f t="shared" si="131"/>
        <v>101</v>
      </c>
      <c r="P532" s="11">
        <f t="shared" si="131"/>
        <v>120</v>
      </c>
      <c r="Q532" s="11">
        <f t="shared" si="131"/>
        <v>125</v>
      </c>
      <c r="R532" s="11">
        <f t="shared" si="131"/>
        <v>130</v>
      </c>
      <c r="S532" s="11">
        <f t="shared" si="131"/>
        <v>137</v>
      </c>
      <c r="T532" s="11">
        <f t="shared" si="131"/>
        <v>142</v>
      </c>
      <c r="U532" s="11">
        <f t="shared" si="131"/>
        <v>148</v>
      </c>
      <c r="V532" s="11">
        <f t="shared" si="131"/>
        <v>151</v>
      </c>
      <c r="W532" s="11">
        <f t="shared" si="131"/>
        <v>147</v>
      </c>
      <c r="X532" s="11">
        <f t="shared" si="131"/>
        <v>138</v>
      </c>
      <c r="Y532" s="11">
        <f t="shared" si="131"/>
        <v>130</v>
      </c>
      <c r="Z532" s="11">
        <f t="shared" si="131"/>
        <v>124</v>
      </c>
      <c r="AA532" s="11">
        <f t="shared" si="131"/>
        <v>115</v>
      </c>
      <c r="AB532" s="11">
        <f t="shared" si="131"/>
        <v>107</v>
      </c>
      <c r="AC532" s="11">
        <f t="shared" si="131"/>
        <v>99</v>
      </c>
      <c r="AD532" s="11">
        <f t="shared" si="131"/>
        <v>402</v>
      </c>
      <c r="AE532" s="11">
        <f t="shared" si="131"/>
        <v>415</v>
      </c>
      <c r="AF532" s="11">
        <f t="shared" si="131"/>
        <v>445</v>
      </c>
      <c r="AG532" s="11">
        <f t="shared" si="131"/>
        <v>464</v>
      </c>
      <c r="AH532" s="11">
        <f t="shared" si="131"/>
        <v>424</v>
      </c>
      <c r="AI532" s="11">
        <f t="shared" si="131"/>
        <v>409</v>
      </c>
      <c r="AJ532" s="11">
        <f t="shared" si="131"/>
        <v>332</v>
      </c>
      <c r="AK532" s="11">
        <f t="shared" si="131"/>
        <v>298</v>
      </c>
      <c r="AL532" s="11">
        <f t="shared" si="131"/>
        <v>246</v>
      </c>
      <c r="AM532" s="11">
        <f t="shared" si="131"/>
        <v>176</v>
      </c>
      <c r="AN532" s="11">
        <f t="shared" si="131"/>
        <v>160</v>
      </c>
      <c r="AO532" s="11">
        <f t="shared" si="131"/>
        <v>119</v>
      </c>
      <c r="AP532" s="11">
        <f t="shared" si="131"/>
        <v>106</v>
      </c>
      <c r="AQ532" s="11">
        <f t="shared" si="131"/>
        <v>3200</v>
      </c>
      <c r="AR532" s="11">
        <f t="shared" si="131"/>
        <v>354</v>
      </c>
      <c r="AS532" s="11">
        <f t="shared" si="131"/>
        <v>280</v>
      </c>
      <c r="AT532" s="11">
        <f t="shared" si="131"/>
        <v>1390</v>
      </c>
      <c r="AU532" s="11">
        <f t="shared" si="131"/>
        <v>76</v>
      </c>
    </row>
    <row r="533" spans="1:47" s="24" customFormat="1" ht="15">
      <c r="A533" s="58">
        <v>532</v>
      </c>
      <c r="B533" s="58">
        <v>4695</v>
      </c>
      <c r="C533" s="59" t="s">
        <v>1134</v>
      </c>
      <c r="D533" s="59" t="s">
        <v>447</v>
      </c>
      <c r="E533" s="59" t="s">
        <v>599</v>
      </c>
      <c r="F533" s="59" t="s">
        <v>600</v>
      </c>
      <c r="G533" s="12" t="s">
        <v>283</v>
      </c>
      <c r="H533" s="14">
        <f t="shared" ref="H533:H540" si="132">B533</f>
        <v>4695</v>
      </c>
      <c r="I533" s="14">
        <f t="shared" si="126"/>
        <v>2783</v>
      </c>
      <c r="J533" s="12">
        <f>VLOOKUP($B533,'[1]METAS 2019'!$D$4:$Q$843,5,0)</f>
        <v>30</v>
      </c>
      <c r="K533" s="12">
        <f>VLOOKUP($B533,'[1]METAS 2019'!$D$4:$Q$843,4,0)</f>
        <v>31</v>
      </c>
      <c r="L533" s="12">
        <f>VLOOKUP($B533,'[1]METAS 2019'!$D$4:$Q$843,11,0)</f>
        <v>35</v>
      </c>
      <c r="M533" s="12">
        <f>VLOOKUP($B533,'[1]METAS 2019'!$D$4:$Q$843,12,0)</f>
        <v>29</v>
      </c>
      <c r="N533" s="12">
        <f>VLOOKUP($B533,'[1]METAS 2019'!$D$4:$Q$843,13,0)</f>
        <v>37</v>
      </c>
      <c r="O533" s="12">
        <f>VLOOKUP($B533,'[1]METAS 2019'!$D$4:$Q$843,14,0)</f>
        <v>39</v>
      </c>
      <c r="P533" s="89">
        <f>VLOOKUP($B533,'[5]POB X MCR 2019'!$C$7:$AW$186,12,0)</f>
        <v>48</v>
      </c>
      <c r="Q533" s="89">
        <f>VLOOKUP($B533,'[5]POB X MCR 2019'!$C$7:$AW$186,13,0)</f>
        <v>56</v>
      </c>
      <c r="R533" s="89">
        <f>VLOOKUP($B533,'[5]POB X MCR 2019'!$C$7:$AW$186,14,0)</f>
        <v>57</v>
      </c>
      <c r="S533" s="89">
        <f>VLOOKUP($B533,'[5]POB X MCR 2019'!$C$7:$AW$186,15,0)</f>
        <v>61</v>
      </c>
      <c r="T533" s="89">
        <f>VLOOKUP($B533,'[5]POB X MCR 2019'!$C$7:$AW$186,16,0)</f>
        <v>63</v>
      </c>
      <c r="U533" s="89">
        <f>VLOOKUP($B533,'[5]POB X MCR 2019'!$C$7:$AW$186,17,0)</f>
        <v>66</v>
      </c>
      <c r="V533" s="89">
        <f>VLOOKUP($B533,'[5]POB X MCR 2019'!$C$7:$AW$186,18,0)</f>
        <v>67</v>
      </c>
      <c r="W533" s="89">
        <f>VLOOKUP($B533,'[5]POB X MCR 2019'!$C$7:$AW$186,19,0)</f>
        <v>66</v>
      </c>
      <c r="X533" s="89">
        <f>VLOOKUP($B533,'[5]POB X MCR 2019'!$C$7:$AW$186,20,0)</f>
        <v>61</v>
      </c>
      <c r="Y533" s="89">
        <f>VLOOKUP($B533,'[5]POB X MCR 2019'!$C$7:$AW$186,21,0)</f>
        <v>57</v>
      </c>
      <c r="Z533" s="89">
        <f>VLOOKUP($B533,'[5]POB X MCR 2019'!$C$7:$AW$186,22,0)</f>
        <v>55</v>
      </c>
      <c r="AA533" s="89">
        <f>VLOOKUP($B533,'[5]POB X MCR 2019'!$C$7:$AW$186,23,0)</f>
        <v>50</v>
      </c>
      <c r="AB533" s="89">
        <f>VLOOKUP($B533,'[5]POB X MCR 2019'!$C$7:$AW$186,24,0)</f>
        <v>48</v>
      </c>
      <c r="AC533" s="89">
        <f>VLOOKUP($B533,'[5]POB X MCR 2019'!$C$7:$AW$186,25,0)</f>
        <v>44</v>
      </c>
      <c r="AD533" s="89">
        <f>VLOOKUP($B533,'[5]POB X MCR 2019'!$C$7:$AW$186,26,0)</f>
        <v>180</v>
      </c>
      <c r="AE533" s="89">
        <f>VLOOKUP($B533,'[5]POB X MCR 2019'!$C$7:$AW$186,27,0)</f>
        <v>186</v>
      </c>
      <c r="AF533" s="89">
        <f>VLOOKUP($B533,'[5]POB X MCR 2019'!$C$7:$AW$186,28,0)</f>
        <v>199</v>
      </c>
      <c r="AG533" s="89">
        <f>VLOOKUP($B533,'[5]POB X MCR 2019'!$C$7:$AW$186,29,0)</f>
        <v>205</v>
      </c>
      <c r="AH533" s="89">
        <f>VLOOKUP($B533,'[5]POB X MCR 2019'!$C$7:$AW$186,30,0)</f>
        <v>189</v>
      </c>
      <c r="AI533" s="89">
        <f>VLOOKUP($B533,'[5]POB X MCR 2019'!$C$7:$AW$186,31,0)</f>
        <v>183</v>
      </c>
      <c r="AJ533" s="89">
        <f>VLOOKUP($B533,'[5]POB X MCR 2019'!$C$7:$AW$186,32,0)</f>
        <v>148</v>
      </c>
      <c r="AK533" s="89">
        <f>VLOOKUP($B533,'[5]POB X MCR 2019'!$C$7:$AW$186,33,0)</f>
        <v>133</v>
      </c>
      <c r="AL533" s="89">
        <f>VLOOKUP($B533,'[5]POB X MCR 2019'!$C$7:$AW$186,34,0)</f>
        <v>109</v>
      </c>
      <c r="AM533" s="89">
        <f>VLOOKUP($B533,'[5]POB X MCR 2019'!$C$7:$AW$186,35,0)</f>
        <v>79</v>
      </c>
      <c r="AN533" s="89">
        <f>VLOOKUP($B533,'[5]POB X MCR 2019'!$C$7:$AW$186,36,0)</f>
        <v>72</v>
      </c>
      <c r="AO533" s="89">
        <f>VLOOKUP($B533,'[5]POB X MCR 2019'!$C$7:$AW$186,37,0)</f>
        <v>53</v>
      </c>
      <c r="AP533" s="89">
        <f>VLOOKUP($B533,'[5]POB X MCR 2019'!$C$7:$AW$186,38,0)</f>
        <v>47</v>
      </c>
      <c r="AQ533" s="89">
        <f>VLOOKUP($B533,'[5]POB X MCR 2019'!$C$7:$AW$186,43,0)</f>
        <v>1415</v>
      </c>
      <c r="AR533" s="89">
        <f>VLOOKUP($B533,'[5]POB X MCR 2019'!$C$7:$AW$186,44,0)</f>
        <v>158</v>
      </c>
      <c r="AS533" s="89">
        <f>VLOOKUP($B533,'[5]POB X MCR 2019'!$C$7:$AW$186,45,0)</f>
        <v>126</v>
      </c>
      <c r="AT533" s="89">
        <f>VLOOKUP($B533,'[5]POB X MCR 2019'!$C$7:$AW$186,46,0)</f>
        <v>619</v>
      </c>
      <c r="AU533" s="89">
        <f>VLOOKUP($B533,'[6]RED CHOTA'!$C$7:$G$170,5,0)</f>
        <v>37</v>
      </c>
    </row>
    <row r="534" spans="1:47" s="24" customFormat="1" ht="15">
      <c r="A534" s="58">
        <v>533</v>
      </c>
      <c r="B534" s="58">
        <v>4696</v>
      </c>
      <c r="C534" s="59" t="s">
        <v>1134</v>
      </c>
      <c r="D534" s="59" t="s">
        <v>447</v>
      </c>
      <c r="E534" s="59" t="s">
        <v>599</v>
      </c>
      <c r="F534" s="59" t="s">
        <v>604</v>
      </c>
      <c r="G534" s="12" t="s">
        <v>266</v>
      </c>
      <c r="H534" s="14">
        <f t="shared" si="132"/>
        <v>4696</v>
      </c>
      <c r="I534" s="14">
        <f t="shared" si="126"/>
        <v>358</v>
      </c>
      <c r="J534" s="12">
        <f>VLOOKUP($B534,'[1]METAS 2019'!$D$4:$Q$843,5,0)</f>
        <v>4</v>
      </c>
      <c r="K534" s="12">
        <f>VLOOKUP($B534,'[1]METAS 2019'!$D$4:$Q$843,4,0)</f>
        <v>3</v>
      </c>
      <c r="L534" s="12">
        <f>VLOOKUP($B534,'[1]METAS 2019'!$D$4:$Q$843,11,0)</f>
        <v>4</v>
      </c>
      <c r="M534" s="12">
        <f>VLOOKUP($B534,'[1]METAS 2019'!$D$4:$Q$843,12,0)</f>
        <v>3</v>
      </c>
      <c r="N534" s="12">
        <f>VLOOKUP($B534,'[1]METAS 2019'!$D$4:$Q$843,13,0)</f>
        <v>2</v>
      </c>
      <c r="O534" s="12">
        <f>VLOOKUP($B534,'[1]METAS 2019'!$D$4:$Q$843,14,0)</f>
        <v>4</v>
      </c>
      <c r="P534" s="89">
        <f>VLOOKUP($B534,'[5]POB X MCR 2019'!$C$7:$AW$186,12,0)</f>
        <v>7</v>
      </c>
      <c r="Q534" s="89">
        <f>VLOOKUP($B534,'[5]POB X MCR 2019'!$C$7:$AW$186,13,0)</f>
        <v>7</v>
      </c>
      <c r="R534" s="89">
        <f>VLOOKUP($B534,'[5]POB X MCR 2019'!$C$7:$AW$186,14,0)</f>
        <v>8</v>
      </c>
      <c r="S534" s="89">
        <f>VLOOKUP($B534,'[5]POB X MCR 2019'!$C$7:$AW$186,15,0)</f>
        <v>8</v>
      </c>
      <c r="T534" s="89">
        <f>VLOOKUP($B534,'[5]POB X MCR 2019'!$C$7:$AW$186,16,0)</f>
        <v>8</v>
      </c>
      <c r="U534" s="89">
        <f>VLOOKUP($B534,'[5]POB X MCR 2019'!$C$7:$AW$186,17,0)</f>
        <v>9</v>
      </c>
      <c r="V534" s="89">
        <f>VLOOKUP($B534,'[5]POB X MCR 2019'!$C$7:$AW$186,18,0)</f>
        <v>9</v>
      </c>
      <c r="W534" s="89">
        <f>VLOOKUP($B534,'[5]POB X MCR 2019'!$C$7:$AW$186,19,0)</f>
        <v>9</v>
      </c>
      <c r="X534" s="89">
        <f>VLOOKUP($B534,'[5]POB X MCR 2019'!$C$7:$AW$186,20,0)</f>
        <v>8</v>
      </c>
      <c r="Y534" s="89">
        <f>VLOOKUP($B534,'[5]POB X MCR 2019'!$C$7:$AW$186,21,0)</f>
        <v>8</v>
      </c>
      <c r="Z534" s="89">
        <f>VLOOKUP($B534,'[5]POB X MCR 2019'!$C$7:$AW$186,22,0)</f>
        <v>7</v>
      </c>
      <c r="AA534" s="89">
        <f>VLOOKUP($B534,'[5]POB X MCR 2019'!$C$7:$AW$186,23,0)</f>
        <v>7</v>
      </c>
      <c r="AB534" s="89">
        <f>VLOOKUP($B534,'[5]POB X MCR 2019'!$C$7:$AW$186,24,0)</f>
        <v>6</v>
      </c>
      <c r="AC534" s="89">
        <f>VLOOKUP($B534,'[5]POB X MCR 2019'!$C$7:$AW$186,25,0)</f>
        <v>6</v>
      </c>
      <c r="AD534" s="89">
        <f>VLOOKUP($B534,'[5]POB X MCR 2019'!$C$7:$AW$186,26,0)</f>
        <v>23</v>
      </c>
      <c r="AE534" s="89">
        <f>VLOOKUP($B534,'[5]POB X MCR 2019'!$C$7:$AW$186,27,0)</f>
        <v>24</v>
      </c>
      <c r="AF534" s="89">
        <f>VLOOKUP($B534,'[5]POB X MCR 2019'!$C$7:$AW$186,28,0)</f>
        <v>26</v>
      </c>
      <c r="AG534" s="89">
        <f>VLOOKUP($B534,'[5]POB X MCR 2019'!$C$7:$AW$186,29,0)</f>
        <v>27</v>
      </c>
      <c r="AH534" s="89">
        <f>VLOOKUP($B534,'[5]POB X MCR 2019'!$C$7:$AW$186,30,0)</f>
        <v>25</v>
      </c>
      <c r="AI534" s="89">
        <f>VLOOKUP($B534,'[5]POB X MCR 2019'!$C$7:$AW$186,31,0)</f>
        <v>24</v>
      </c>
      <c r="AJ534" s="89">
        <f>VLOOKUP($B534,'[5]POB X MCR 2019'!$C$7:$AW$186,32,0)</f>
        <v>19</v>
      </c>
      <c r="AK534" s="89">
        <f>VLOOKUP($B534,'[5]POB X MCR 2019'!$C$7:$AW$186,33,0)</f>
        <v>17</v>
      </c>
      <c r="AL534" s="89">
        <f>VLOOKUP($B534,'[5]POB X MCR 2019'!$C$7:$AW$186,34,0)</f>
        <v>14</v>
      </c>
      <c r="AM534" s="89">
        <f>VLOOKUP($B534,'[5]POB X MCR 2019'!$C$7:$AW$186,35,0)</f>
        <v>10</v>
      </c>
      <c r="AN534" s="89">
        <f>VLOOKUP($B534,'[5]POB X MCR 2019'!$C$7:$AW$186,36,0)</f>
        <v>9</v>
      </c>
      <c r="AO534" s="89">
        <f>VLOOKUP($B534,'[5]POB X MCR 2019'!$C$7:$AW$186,37,0)</f>
        <v>7</v>
      </c>
      <c r="AP534" s="89">
        <f>VLOOKUP($B534,'[5]POB X MCR 2019'!$C$7:$AW$186,38,0)</f>
        <v>6</v>
      </c>
      <c r="AQ534" s="89">
        <f>VLOOKUP($B534,'[5]POB X MCR 2019'!$C$7:$AW$186,43,0)</f>
        <v>187</v>
      </c>
      <c r="AR534" s="89">
        <f>VLOOKUP($B534,'[5]POB X MCR 2019'!$C$7:$AW$186,44,0)</f>
        <v>21</v>
      </c>
      <c r="AS534" s="89">
        <f>VLOOKUP($B534,'[5]POB X MCR 2019'!$C$7:$AW$186,45,0)</f>
        <v>16</v>
      </c>
      <c r="AT534" s="89">
        <f>VLOOKUP($B534,'[5]POB X MCR 2019'!$C$7:$AW$186,46,0)</f>
        <v>81</v>
      </c>
      <c r="AU534" s="89">
        <f>VLOOKUP($B534,'[6]RED CHOTA'!$C$7:$G$170,5,0)</f>
        <v>5</v>
      </c>
    </row>
    <row r="535" spans="1:47" s="24" customFormat="1" ht="15">
      <c r="A535" s="58">
        <v>534</v>
      </c>
      <c r="B535" s="58">
        <v>10878</v>
      </c>
      <c r="C535" s="59" t="s">
        <v>1134</v>
      </c>
      <c r="D535" s="59" t="s">
        <v>447</v>
      </c>
      <c r="E535" s="59" t="s">
        <v>599</v>
      </c>
      <c r="F535" s="59" t="s">
        <v>607</v>
      </c>
      <c r="G535" s="12" t="s">
        <v>266</v>
      </c>
      <c r="H535" s="14">
        <f t="shared" si="132"/>
        <v>10878</v>
      </c>
      <c r="I535" s="14">
        <f t="shared" si="126"/>
        <v>353</v>
      </c>
      <c r="J535" s="12">
        <f>VLOOKUP($B535,'[1]METAS 2019'!$D$4:$Q$843,5,0)</f>
        <v>2</v>
      </c>
      <c r="K535" s="12">
        <f>VLOOKUP($B535,'[1]METAS 2019'!$D$4:$Q$843,4,0)</f>
        <v>1</v>
      </c>
      <c r="L535" s="12">
        <f>VLOOKUP($B535,'[1]METAS 2019'!$D$4:$Q$843,11,0)</f>
        <v>2</v>
      </c>
      <c r="M535" s="12">
        <f>VLOOKUP($B535,'[1]METAS 2019'!$D$4:$Q$843,12,0)</f>
        <v>3</v>
      </c>
      <c r="N535" s="12">
        <f>VLOOKUP($B535,'[1]METAS 2019'!$D$4:$Q$843,13,0)</f>
        <v>4</v>
      </c>
      <c r="O535" s="12">
        <f>VLOOKUP($B535,'[1]METAS 2019'!$D$4:$Q$843,14,0)</f>
        <v>7</v>
      </c>
      <c r="P535" s="89">
        <f>VLOOKUP($B535,'[5]POB X MCR 2019'!$C$7:$AW$186,12,0)</f>
        <v>8</v>
      </c>
      <c r="Q535" s="89">
        <f>VLOOKUP($B535,'[5]POB X MCR 2019'!$C$7:$AW$186,13,0)</f>
        <v>7</v>
      </c>
      <c r="R535" s="89">
        <f>VLOOKUP($B535,'[5]POB X MCR 2019'!$C$7:$AW$186,14,0)</f>
        <v>7</v>
      </c>
      <c r="S535" s="89">
        <f>VLOOKUP($B535,'[5]POB X MCR 2019'!$C$7:$AW$186,15,0)</f>
        <v>8</v>
      </c>
      <c r="T535" s="89">
        <f>VLOOKUP($B535,'[5]POB X MCR 2019'!$C$7:$AW$186,16,0)</f>
        <v>8</v>
      </c>
      <c r="U535" s="89">
        <f>VLOOKUP($B535,'[5]POB X MCR 2019'!$C$7:$AW$186,17,0)</f>
        <v>9</v>
      </c>
      <c r="V535" s="89">
        <f>VLOOKUP($B535,'[5]POB X MCR 2019'!$C$7:$AW$186,18,0)</f>
        <v>9</v>
      </c>
      <c r="W535" s="89">
        <f>VLOOKUP($B535,'[5]POB X MCR 2019'!$C$7:$AW$186,19,0)</f>
        <v>8</v>
      </c>
      <c r="X535" s="89">
        <f>VLOOKUP($B535,'[5]POB X MCR 2019'!$C$7:$AW$186,20,0)</f>
        <v>8</v>
      </c>
      <c r="Y535" s="89">
        <f>VLOOKUP($B535,'[5]POB X MCR 2019'!$C$7:$AW$186,21,0)</f>
        <v>7</v>
      </c>
      <c r="Z535" s="89">
        <f>VLOOKUP($B535,'[5]POB X MCR 2019'!$C$7:$AW$186,22,0)</f>
        <v>7</v>
      </c>
      <c r="AA535" s="89">
        <f>VLOOKUP($B535,'[5]POB X MCR 2019'!$C$7:$AW$186,23,0)</f>
        <v>7</v>
      </c>
      <c r="AB535" s="89">
        <f>VLOOKUP($B535,'[5]POB X MCR 2019'!$C$7:$AW$186,24,0)</f>
        <v>6</v>
      </c>
      <c r="AC535" s="89">
        <f>VLOOKUP($B535,'[5]POB X MCR 2019'!$C$7:$AW$186,25,0)</f>
        <v>6</v>
      </c>
      <c r="AD535" s="89">
        <f>VLOOKUP($B535,'[5]POB X MCR 2019'!$C$7:$AW$186,26,0)</f>
        <v>23</v>
      </c>
      <c r="AE535" s="89">
        <f>VLOOKUP($B535,'[5]POB X MCR 2019'!$C$7:$AW$186,27,0)</f>
        <v>24</v>
      </c>
      <c r="AF535" s="89">
        <f>VLOOKUP($B535,'[5]POB X MCR 2019'!$C$7:$AW$186,28,0)</f>
        <v>26</v>
      </c>
      <c r="AG535" s="89">
        <f>VLOOKUP($B535,'[5]POB X MCR 2019'!$C$7:$AW$186,29,0)</f>
        <v>27</v>
      </c>
      <c r="AH535" s="89">
        <f>VLOOKUP($B535,'[5]POB X MCR 2019'!$C$7:$AW$186,30,0)</f>
        <v>24</v>
      </c>
      <c r="AI535" s="89">
        <f>VLOOKUP($B535,'[5]POB X MCR 2019'!$C$7:$AW$186,31,0)</f>
        <v>23</v>
      </c>
      <c r="AJ535" s="89">
        <f>VLOOKUP($B535,'[5]POB X MCR 2019'!$C$7:$AW$186,32,0)</f>
        <v>19</v>
      </c>
      <c r="AK535" s="89">
        <f>VLOOKUP($B535,'[5]POB X MCR 2019'!$C$7:$AW$186,33,0)</f>
        <v>17</v>
      </c>
      <c r="AL535" s="89">
        <f>VLOOKUP($B535,'[5]POB X MCR 2019'!$C$7:$AW$186,34,0)</f>
        <v>14</v>
      </c>
      <c r="AM535" s="89">
        <f>VLOOKUP($B535,'[5]POB X MCR 2019'!$C$7:$AW$186,35,0)</f>
        <v>10</v>
      </c>
      <c r="AN535" s="89">
        <f>VLOOKUP($B535,'[5]POB X MCR 2019'!$C$7:$AW$186,36,0)</f>
        <v>9</v>
      </c>
      <c r="AO535" s="89">
        <f>VLOOKUP($B535,'[5]POB X MCR 2019'!$C$7:$AW$186,37,0)</f>
        <v>7</v>
      </c>
      <c r="AP535" s="89">
        <f>VLOOKUP($B535,'[5]POB X MCR 2019'!$C$7:$AW$186,38,0)</f>
        <v>6</v>
      </c>
      <c r="AQ535" s="89">
        <f>VLOOKUP($B535,'[5]POB X MCR 2019'!$C$7:$AW$186,43,0)</f>
        <v>185</v>
      </c>
      <c r="AR535" s="89">
        <f>VLOOKUP($B535,'[5]POB X MCR 2019'!$C$7:$AW$186,44,0)</f>
        <v>20</v>
      </c>
      <c r="AS535" s="89">
        <f>VLOOKUP($B535,'[5]POB X MCR 2019'!$C$7:$AW$186,45,0)</f>
        <v>16</v>
      </c>
      <c r="AT535" s="89">
        <f>VLOOKUP($B535,'[5]POB X MCR 2019'!$C$7:$AW$186,46,0)</f>
        <v>80</v>
      </c>
      <c r="AU535" s="89">
        <f>VLOOKUP($B535,'[6]RED CHOTA'!$C$7:$G$170,5,0)</f>
        <v>2</v>
      </c>
    </row>
    <row r="536" spans="1:47" s="24" customFormat="1" ht="15">
      <c r="A536" s="58">
        <v>535</v>
      </c>
      <c r="B536" s="58">
        <v>7088</v>
      </c>
      <c r="C536" s="59" t="s">
        <v>1134</v>
      </c>
      <c r="D536" s="59" t="s">
        <v>447</v>
      </c>
      <c r="E536" s="59" t="s">
        <v>599</v>
      </c>
      <c r="F536" s="59" t="s">
        <v>606</v>
      </c>
      <c r="G536" s="12" t="s">
        <v>266</v>
      </c>
      <c r="H536" s="14">
        <f t="shared" si="132"/>
        <v>7088</v>
      </c>
      <c r="I536" s="14">
        <f t="shared" si="126"/>
        <v>414</v>
      </c>
      <c r="J536" s="12">
        <f>VLOOKUP($B536,'[1]METAS 2019'!$D$4:$Q$843,5,0)</f>
        <v>5</v>
      </c>
      <c r="K536" s="12">
        <f>VLOOKUP($B536,'[1]METAS 2019'!$D$4:$Q$843,4,0)</f>
        <v>5</v>
      </c>
      <c r="L536" s="12">
        <f>VLOOKUP($B536,'[1]METAS 2019'!$D$4:$Q$843,11,0)</f>
        <v>6</v>
      </c>
      <c r="M536" s="12">
        <f>VLOOKUP($B536,'[1]METAS 2019'!$D$4:$Q$843,12,0)</f>
        <v>8</v>
      </c>
      <c r="N536" s="12">
        <f>VLOOKUP($B536,'[1]METAS 2019'!$D$4:$Q$843,13,0)</f>
        <v>8</v>
      </c>
      <c r="O536" s="12">
        <f>VLOOKUP($B536,'[1]METAS 2019'!$D$4:$Q$843,14,0)</f>
        <v>11</v>
      </c>
      <c r="P536" s="89">
        <f>VLOOKUP($B536,'[5]POB X MCR 2019'!$C$7:$AW$186,12,0)</f>
        <v>9</v>
      </c>
      <c r="Q536" s="89">
        <f>VLOOKUP($B536,'[5]POB X MCR 2019'!$C$7:$AW$186,13,0)</f>
        <v>8</v>
      </c>
      <c r="R536" s="89">
        <f>VLOOKUP($B536,'[5]POB X MCR 2019'!$C$7:$AW$186,14,0)</f>
        <v>8</v>
      </c>
      <c r="S536" s="89">
        <f>VLOOKUP($B536,'[5]POB X MCR 2019'!$C$7:$AW$186,15,0)</f>
        <v>9</v>
      </c>
      <c r="T536" s="89">
        <f>VLOOKUP($B536,'[5]POB X MCR 2019'!$C$7:$AW$186,16,0)</f>
        <v>9</v>
      </c>
      <c r="U536" s="89">
        <f>VLOOKUP($B536,'[5]POB X MCR 2019'!$C$7:$AW$186,17,0)</f>
        <v>9</v>
      </c>
      <c r="V536" s="89">
        <f>VLOOKUP($B536,'[5]POB X MCR 2019'!$C$7:$AW$186,18,0)</f>
        <v>10</v>
      </c>
      <c r="W536" s="89">
        <f>VLOOKUP($B536,'[5]POB X MCR 2019'!$C$7:$AW$186,19,0)</f>
        <v>9</v>
      </c>
      <c r="X536" s="89">
        <f>VLOOKUP($B536,'[5]POB X MCR 2019'!$C$7:$AW$186,20,0)</f>
        <v>9</v>
      </c>
      <c r="Y536" s="89">
        <f>VLOOKUP($B536,'[5]POB X MCR 2019'!$C$7:$AW$186,21,0)</f>
        <v>8</v>
      </c>
      <c r="Z536" s="89">
        <f>VLOOKUP($B536,'[5]POB X MCR 2019'!$C$7:$AW$186,22,0)</f>
        <v>8</v>
      </c>
      <c r="AA536" s="89">
        <f>VLOOKUP($B536,'[5]POB X MCR 2019'!$C$7:$AW$186,23,0)</f>
        <v>7</v>
      </c>
      <c r="AB536" s="89">
        <f>VLOOKUP($B536,'[5]POB X MCR 2019'!$C$7:$AW$186,24,0)</f>
        <v>7</v>
      </c>
      <c r="AC536" s="89">
        <f>VLOOKUP($B536,'[5]POB X MCR 2019'!$C$7:$AW$186,25,0)</f>
        <v>6</v>
      </c>
      <c r="AD536" s="89">
        <f>VLOOKUP($B536,'[5]POB X MCR 2019'!$C$7:$AW$186,26,0)</f>
        <v>26</v>
      </c>
      <c r="AE536" s="89">
        <f>VLOOKUP($B536,'[5]POB X MCR 2019'!$C$7:$AW$186,27,0)</f>
        <v>26</v>
      </c>
      <c r="AF536" s="89">
        <f>VLOOKUP($B536,'[5]POB X MCR 2019'!$C$7:$AW$186,28,0)</f>
        <v>28</v>
      </c>
      <c r="AG536" s="89">
        <f>VLOOKUP($B536,'[5]POB X MCR 2019'!$C$7:$AW$186,29,0)</f>
        <v>30</v>
      </c>
      <c r="AH536" s="89">
        <f>VLOOKUP($B536,'[5]POB X MCR 2019'!$C$7:$AW$186,30,0)</f>
        <v>27</v>
      </c>
      <c r="AI536" s="89">
        <f>VLOOKUP($B536,'[5]POB X MCR 2019'!$C$7:$AW$186,31,0)</f>
        <v>26</v>
      </c>
      <c r="AJ536" s="89">
        <f>VLOOKUP($B536,'[5]POB X MCR 2019'!$C$7:$AW$186,32,0)</f>
        <v>21</v>
      </c>
      <c r="AK536" s="89">
        <f>VLOOKUP($B536,'[5]POB X MCR 2019'!$C$7:$AW$186,33,0)</f>
        <v>19</v>
      </c>
      <c r="AL536" s="89">
        <f>VLOOKUP($B536,'[5]POB X MCR 2019'!$C$7:$AW$186,34,0)</f>
        <v>16</v>
      </c>
      <c r="AM536" s="89">
        <f>VLOOKUP($B536,'[5]POB X MCR 2019'!$C$7:$AW$186,35,0)</f>
        <v>11</v>
      </c>
      <c r="AN536" s="89">
        <f>VLOOKUP($B536,'[5]POB X MCR 2019'!$C$7:$AW$186,36,0)</f>
        <v>10</v>
      </c>
      <c r="AO536" s="89">
        <f>VLOOKUP($B536,'[5]POB X MCR 2019'!$C$7:$AW$186,37,0)</f>
        <v>8</v>
      </c>
      <c r="AP536" s="89">
        <f>VLOOKUP($B536,'[5]POB X MCR 2019'!$C$7:$AW$186,38,0)</f>
        <v>7</v>
      </c>
      <c r="AQ536" s="89">
        <f>VLOOKUP($B536,'[5]POB X MCR 2019'!$C$7:$AW$186,43,0)</f>
        <v>214</v>
      </c>
      <c r="AR536" s="89">
        <f>VLOOKUP($B536,'[5]POB X MCR 2019'!$C$7:$AW$186,44,0)</f>
        <v>23</v>
      </c>
      <c r="AS536" s="89">
        <f>VLOOKUP($B536,'[5]POB X MCR 2019'!$C$7:$AW$186,45,0)</f>
        <v>18</v>
      </c>
      <c r="AT536" s="89">
        <f>VLOOKUP($B536,'[5]POB X MCR 2019'!$C$7:$AW$186,46,0)</f>
        <v>88</v>
      </c>
      <c r="AU536" s="89">
        <f>VLOOKUP($B536,'[6]RED CHOTA'!$C$7:$G$170,5,0)</f>
        <v>5</v>
      </c>
    </row>
    <row r="537" spans="1:47" s="24" customFormat="1" ht="15">
      <c r="A537" s="58">
        <v>536</v>
      </c>
      <c r="B537" s="58">
        <v>4697</v>
      </c>
      <c r="C537" s="59" t="s">
        <v>1134</v>
      </c>
      <c r="D537" s="59" t="s">
        <v>447</v>
      </c>
      <c r="E537" s="59" t="s">
        <v>599</v>
      </c>
      <c r="F537" s="59" t="s">
        <v>605</v>
      </c>
      <c r="G537" s="12" t="s">
        <v>266</v>
      </c>
      <c r="H537" s="14">
        <f t="shared" si="132"/>
        <v>4697</v>
      </c>
      <c r="I537" s="14">
        <f t="shared" si="126"/>
        <v>419</v>
      </c>
      <c r="J537" s="12">
        <f>VLOOKUP($B537,'[1]METAS 2019'!$D$4:$Q$843,5,0)</f>
        <v>7</v>
      </c>
      <c r="K537" s="12">
        <f>VLOOKUP($B537,'[1]METAS 2019'!$D$4:$Q$843,4,0)</f>
        <v>7</v>
      </c>
      <c r="L537" s="12">
        <f>VLOOKUP($B537,'[1]METAS 2019'!$D$4:$Q$843,11,0)</f>
        <v>7</v>
      </c>
      <c r="M537" s="12">
        <f>VLOOKUP($B537,'[1]METAS 2019'!$D$4:$Q$843,12,0)</f>
        <v>2</v>
      </c>
      <c r="N537" s="12">
        <f>VLOOKUP($B537,'[1]METAS 2019'!$D$4:$Q$843,13,0)</f>
        <v>5</v>
      </c>
      <c r="O537" s="12">
        <f>VLOOKUP($B537,'[1]METAS 2019'!$D$4:$Q$843,14,0)</f>
        <v>6</v>
      </c>
      <c r="P537" s="89">
        <f>VLOOKUP($B537,'[5]POB X MCR 2019'!$C$7:$AW$186,12,0)</f>
        <v>8</v>
      </c>
      <c r="Q537" s="89">
        <f>VLOOKUP($B537,'[5]POB X MCR 2019'!$C$7:$AW$186,13,0)</f>
        <v>8</v>
      </c>
      <c r="R537" s="89">
        <f>VLOOKUP($B537,'[5]POB X MCR 2019'!$C$7:$AW$186,14,0)</f>
        <v>9</v>
      </c>
      <c r="S537" s="89">
        <f>VLOOKUP($B537,'[5]POB X MCR 2019'!$C$7:$AW$186,15,0)</f>
        <v>9</v>
      </c>
      <c r="T537" s="89">
        <f>VLOOKUP($B537,'[5]POB X MCR 2019'!$C$7:$AW$186,16,0)</f>
        <v>9</v>
      </c>
      <c r="U537" s="89">
        <f>VLOOKUP($B537,'[5]POB X MCR 2019'!$C$7:$AW$186,17,0)</f>
        <v>10</v>
      </c>
      <c r="V537" s="89">
        <f>VLOOKUP($B537,'[5]POB X MCR 2019'!$C$7:$AW$186,18,0)</f>
        <v>10</v>
      </c>
      <c r="W537" s="89">
        <f>VLOOKUP($B537,'[5]POB X MCR 2019'!$C$7:$AW$186,19,0)</f>
        <v>10</v>
      </c>
      <c r="X537" s="89">
        <f>VLOOKUP($B537,'[5]POB X MCR 2019'!$C$7:$AW$186,20,0)</f>
        <v>9</v>
      </c>
      <c r="Y537" s="89">
        <f>VLOOKUP($B537,'[5]POB X MCR 2019'!$C$7:$AW$186,21,0)</f>
        <v>9</v>
      </c>
      <c r="Z537" s="89">
        <f>VLOOKUP($B537,'[5]POB X MCR 2019'!$C$7:$AW$186,22,0)</f>
        <v>8</v>
      </c>
      <c r="AA537" s="89">
        <f>VLOOKUP($B537,'[5]POB X MCR 2019'!$C$7:$AW$186,23,0)</f>
        <v>8</v>
      </c>
      <c r="AB537" s="89">
        <f>VLOOKUP($B537,'[5]POB X MCR 2019'!$C$7:$AW$186,24,0)</f>
        <v>7</v>
      </c>
      <c r="AC537" s="89">
        <f>VLOOKUP($B537,'[5]POB X MCR 2019'!$C$7:$AW$186,25,0)</f>
        <v>7</v>
      </c>
      <c r="AD537" s="89">
        <f>VLOOKUP($B537,'[5]POB X MCR 2019'!$C$7:$AW$186,26,0)</f>
        <v>26</v>
      </c>
      <c r="AE537" s="89">
        <f>VLOOKUP($B537,'[5]POB X MCR 2019'!$C$7:$AW$186,27,0)</f>
        <v>27</v>
      </c>
      <c r="AF537" s="89">
        <f>VLOOKUP($B537,'[5]POB X MCR 2019'!$C$7:$AW$186,28,0)</f>
        <v>29</v>
      </c>
      <c r="AG537" s="89">
        <f>VLOOKUP($B537,'[5]POB X MCR 2019'!$C$7:$AW$186,29,0)</f>
        <v>31</v>
      </c>
      <c r="AH537" s="89">
        <f>VLOOKUP($B537,'[5]POB X MCR 2019'!$C$7:$AW$186,30,0)</f>
        <v>28</v>
      </c>
      <c r="AI537" s="89">
        <f>VLOOKUP($B537,'[5]POB X MCR 2019'!$C$7:$AW$186,31,0)</f>
        <v>27</v>
      </c>
      <c r="AJ537" s="89">
        <f>VLOOKUP($B537,'[5]POB X MCR 2019'!$C$7:$AW$186,32,0)</f>
        <v>22</v>
      </c>
      <c r="AK537" s="89">
        <f>VLOOKUP($B537,'[5]POB X MCR 2019'!$C$7:$AW$186,33,0)</f>
        <v>20</v>
      </c>
      <c r="AL537" s="89">
        <f>VLOOKUP($B537,'[5]POB X MCR 2019'!$C$7:$AW$186,34,0)</f>
        <v>16</v>
      </c>
      <c r="AM537" s="89">
        <f>VLOOKUP($B537,'[5]POB X MCR 2019'!$C$7:$AW$186,35,0)</f>
        <v>12</v>
      </c>
      <c r="AN537" s="89">
        <f>VLOOKUP($B537,'[5]POB X MCR 2019'!$C$7:$AW$186,36,0)</f>
        <v>11</v>
      </c>
      <c r="AO537" s="89">
        <f>VLOOKUP($B537,'[5]POB X MCR 2019'!$C$7:$AW$186,37,0)</f>
        <v>8</v>
      </c>
      <c r="AP537" s="89">
        <f>VLOOKUP($B537,'[5]POB X MCR 2019'!$C$7:$AW$186,38,0)</f>
        <v>7</v>
      </c>
      <c r="AQ537" s="89">
        <f>VLOOKUP($B537,'[5]POB X MCR 2019'!$C$7:$AW$186,43,0)</f>
        <v>218</v>
      </c>
      <c r="AR537" s="89">
        <f>VLOOKUP($B537,'[5]POB X MCR 2019'!$C$7:$AW$186,44,0)</f>
        <v>23</v>
      </c>
      <c r="AS537" s="89">
        <f>VLOOKUP($B537,'[5]POB X MCR 2019'!$C$7:$AW$186,45,0)</f>
        <v>18</v>
      </c>
      <c r="AT537" s="89">
        <f>VLOOKUP($B537,'[5]POB X MCR 2019'!$C$7:$AW$186,46,0)</f>
        <v>92</v>
      </c>
      <c r="AU537" s="89">
        <f>VLOOKUP($B537,'[6]RED CHOTA'!$C$7:$G$170,5,0)</f>
        <v>8</v>
      </c>
    </row>
    <row r="538" spans="1:47" s="24" customFormat="1" ht="15">
      <c r="A538" s="58">
        <v>537</v>
      </c>
      <c r="B538" s="58">
        <v>4698</v>
      </c>
      <c r="C538" s="59" t="s">
        <v>1134</v>
      </c>
      <c r="D538" s="59" t="s">
        <v>447</v>
      </c>
      <c r="E538" s="59" t="s">
        <v>599</v>
      </c>
      <c r="F538" s="59" t="s">
        <v>601</v>
      </c>
      <c r="G538" s="12" t="s">
        <v>266</v>
      </c>
      <c r="H538" s="14">
        <f t="shared" si="132"/>
        <v>4698</v>
      </c>
      <c r="I538" s="14">
        <f t="shared" si="126"/>
        <v>634</v>
      </c>
      <c r="J538" s="12">
        <f>VLOOKUP($B538,'[1]METAS 2019'!$D$4:$Q$843,5,0)</f>
        <v>3</v>
      </c>
      <c r="K538" s="12">
        <f>VLOOKUP($B538,'[1]METAS 2019'!$D$4:$Q$843,4,0)</f>
        <v>2</v>
      </c>
      <c r="L538" s="12">
        <f>VLOOKUP($B538,'[1]METAS 2019'!$D$4:$Q$843,11,0)</f>
        <v>2</v>
      </c>
      <c r="M538" s="12">
        <f>VLOOKUP($B538,'[1]METAS 2019'!$D$4:$Q$843,12,0)</f>
        <v>2</v>
      </c>
      <c r="N538" s="12">
        <f>VLOOKUP($B538,'[1]METAS 2019'!$D$4:$Q$843,13,0)</f>
        <v>7</v>
      </c>
      <c r="O538" s="12">
        <f>VLOOKUP($B538,'[1]METAS 2019'!$D$4:$Q$843,14,0)</f>
        <v>9</v>
      </c>
      <c r="P538" s="89">
        <f>VLOOKUP($B538,'[5]POB X MCR 2019'!$C$7:$AW$186,12,0)</f>
        <v>13</v>
      </c>
      <c r="Q538" s="89">
        <f>VLOOKUP($B538,'[5]POB X MCR 2019'!$C$7:$AW$186,13,0)</f>
        <v>13</v>
      </c>
      <c r="R538" s="89">
        <f>VLOOKUP($B538,'[5]POB X MCR 2019'!$C$7:$AW$186,14,0)</f>
        <v>14</v>
      </c>
      <c r="S538" s="89">
        <f>VLOOKUP($B538,'[5]POB X MCR 2019'!$C$7:$AW$186,15,0)</f>
        <v>14</v>
      </c>
      <c r="T538" s="89">
        <f>VLOOKUP($B538,'[5]POB X MCR 2019'!$C$7:$AW$186,16,0)</f>
        <v>15</v>
      </c>
      <c r="U538" s="89">
        <f>VLOOKUP($B538,'[5]POB X MCR 2019'!$C$7:$AW$186,17,0)</f>
        <v>15</v>
      </c>
      <c r="V538" s="89">
        <f>VLOOKUP($B538,'[5]POB X MCR 2019'!$C$7:$AW$186,18,0)</f>
        <v>16</v>
      </c>
      <c r="W538" s="89">
        <f>VLOOKUP($B538,'[5]POB X MCR 2019'!$C$7:$AW$186,19,0)</f>
        <v>15</v>
      </c>
      <c r="X538" s="89">
        <f>VLOOKUP($B538,'[5]POB X MCR 2019'!$C$7:$AW$186,20,0)</f>
        <v>14</v>
      </c>
      <c r="Y538" s="89">
        <f>VLOOKUP($B538,'[5]POB X MCR 2019'!$C$7:$AW$186,21,0)</f>
        <v>14</v>
      </c>
      <c r="Z538" s="89">
        <f>VLOOKUP($B538,'[5]POB X MCR 2019'!$C$7:$AW$186,22,0)</f>
        <v>15</v>
      </c>
      <c r="AA538" s="89">
        <f>VLOOKUP($B538,'[5]POB X MCR 2019'!$C$7:$AW$186,23,0)</f>
        <v>12</v>
      </c>
      <c r="AB538" s="89">
        <f>VLOOKUP($B538,'[5]POB X MCR 2019'!$C$7:$AW$186,24,0)</f>
        <v>11</v>
      </c>
      <c r="AC538" s="89">
        <f>VLOOKUP($B538,'[5]POB X MCR 2019'!$C$7:$AW$186,25,0)</f>
        <v>10</v>
      </c>
      <c r="AD538" s="89">
        <f>VLOOKUP($B538,'[5]POB X MCR 2019'!$C$7:$AW$186,26,0)</f>
        <v>42</v>
      </c>
      <c r="AE538" s="89">
        <f>VLOOKUP($B538,'[5]POB X MCR 2019'!$C$7:$AW$186,27,0)</f>
        <v>43</v>
      </c>
      <c r="AF538" s="89">
        <f>VLOOKUP($B538,'[5]POB X MCR 2019'!$C$7:$AW$186,28,0)</f>
        <v>47</v>
      </c>
      <c r="AG538" s="89">
        <f>VLOOKUP($B538,'[5]POB X MCR 2019'!$C$7:$AW$186,29,0)</f>
        <v>49</v>
      </c>
      <c r="AH538" s="89">
        <f>VLOOKUP($B538,'[5]POB X MCR 2019'!$C$7:$AW$186,30,0)</f>
        <v>44</v>
      </c>
      <c r="AI538" s="89">
        <f>VLOOKUP($B538,'[5]POB X MCR 2019'!$C$7:$AW$186,31,0)</f>
        <v>43</v>
      </c>
      <c r="AJ538" s="89">
        <f>VLOOKUP($B538,'[5]POB X MCR 2019'!$C$7:$AW$186,32,0)</f>
        <v>35</v>
      </c>
      <c r="AK538" s="89">
        <f>VLOOKUP($B538,'[5]POB X MCR 2019'!$C$7:$AW$186,33,0)</f>
        <v>31</v>
      </c>
      <c r="AL538" s="89">
        <f>VLOOKUP($B538,'[5]POB X MCR 2019'!$C$7:$AW$186,34,0)</f>
        <v>26</v>
      </c>
      <c r="AM538" s="89">
        <f>VLOOKUP($B538,'[5]POB X MCR 2019'!$C$7:$AW$186,35,0)</f>
        <v>18</v>
      </c>
      <c r="AN538" s="89">
        <f>VLOOKUP($B538,'[5]POB X MCR 2019'!$C$7:$AW$186,36,0)</f>
        <v>17</v>
      </c>
      <c r="AO538" s="89">
        <f>VLOOKUP($B538,'[5]POB X MCR 2019'!$C$7:$AW$186,37,0)</f>
        <v>12</v>
      </c>
      <c r="AP538" s="89">
        <f>VLOOKUP($B538,'[5]POB X MCR 2019'!$C$7:$AW$186,38,0)</f>
        <v>11</v>
      </c>
      <c r="AQ538" s="89">
        <f>VLOOKUP($B538,'[5]POB X MCR 2019'!$C$7:$AW$186,43,0)</f>
        <v>326</v>
      </c>
      <c r="AR538" s="89">
        <f>VLOOKUP($B538,'[5]POB X MCR 2019'!$C$7:$AW$186,44,0)</f>
        <v>37</v>
      </c>
      <c r="AS538" s="89">
        <f>VLOOKUP($B538,'[5]POB X MCR 2019'!$C$7:$AW$186,45,0)</f>
        <v>29</v>
      </c>
      <c r="AT538" s="89">
        <f>VLOOKUP($B538,'[5]POB X MCR 2019'!$C$7:$AW$186,46,0)</f>
        <v>146</v>
      </c>
      <c r="AU538" s="89">
        <f>VLOOKUP($B538,'[6]RED CHOTA'!$C$7:$G$170,5,0)</f>
        <v>3</v>
      </c>
    </row>
    <row r="539" spans="1:47" s="24" customFormat="1" ht="15">
      <c r="A539" s="58">
        <v>538</v>
      </c>
      <c r="B539" s="58">
        <v>4699</v>
      </c>
      <c r="C539" s="59" t="s">
        <v>1134</v>
      </c>
      <c r="D539" s="59" t="s">
        <v>447</v>
      </c>
      <c r="E539" s="59" t="s">
        <v>599</v>
      </c>
      <c r="F539" s="59" t="s">
        <v>603</v>
      </c>
      <c r="G539" s="12" t="s">
        <v>266</v>
      </c>
      <c r="H539" s="14">
        <f t="shared" si="132"/>
        <v>4699</v>
      </c>
      <c r="I539" s="14">
        <f t="shared" si="126"/>
        <v>746</v>
      </c>
      <c r="J539" s="12">
        <f>VLOOKUP($B539,'[1]METAS 2019'!$D$4:$Q$843,5,0)</f>
        <v>9</v>
      </c>
      <c r="K539" s="12">
        <f>VLOOKUP($B539,'[1]METAS 2019'!$D$4:$Q$843,4,0)</f>
        <v>11</v>
      </c>
      <c r="L539" s="12">
        <f>VLOOKUP($B539,'[1]METAS 2019'!$D$4:$Q$843,11,0)</f>
        <v>7</v>
      </c>
      <c r="M539" s="12">
        <f>VLOOKUP($B539,'[1]METAS 2019'!$D$4:$Q$843,12,0)</f>
        <v>7</v>
      </c>
      <c r="N539" s="12">
        <f>VLOOKUP($B539,'[1]METAS 2019'!$D$4:$Q$843,13,0)</f>
        <v>6</v>
      </c>
      <c r="O539" s="12">
        <f>VLOOKUP($B539,'[1]METAS 2019'!$D$4:$Q$843,14,0)</f>
        <v>9</v>
      </c>
      <c r="P539" s="89">
        <f>VLOOKUP($B539,'[5]POB X MCR 2019'!$C$7:$AW$186,12,0)</f>
        <v>14</v>
      </c>
      <c r="Q539" s="89">
        <f>VLOOKUP($B539,'[5]POB X MCR 2019'!$C$7:$AW$186,13,0)</f>
        <v>15</v>
      </c>
      <c r="R539" s="89">
        <f>VLOOKUP($B539,'[5]POB X MCR 2019'!$C$7:$AW$186,14,0)</f>
        <v>16</v>
      </c>
      <c r="S539" s="89">
        <f>VLOOKUP($B539,'[5]POB X MCR 2019'!$C$7:$AW$186,15,0)</f>
        <v>16</v>
      </c>
      <c r="T539" s="89">
        <f>VLOOKUP($B539,'[5]POB X MCR 2019'!$C$7:$AW$186,16,0)</f>
        <v>17</v>
      </c>
      <c r="U539" s="89">
        <f>VLOOKUP($B539,'[5]POB X MCR 2019'!$C$7:$AW$186,17,0)</f>
        <v>18</v>
      </c>
      <c r="V539" s="89">
        <f>VLOOKUP($B539,'[5]POB X MCR 2019'!$C$7:$AW$186,18,0)</f>
        <v>17</v>
      </c>
      <c r="W539" s="89">
        <f>VLOOKUP($B539,'[5]POB X MCR 2019'!$C$7:$AW$186,19,0)</f>
        <v>18</v>
      </c>
      <c r="X539" s="89">
        <f>VLOOKUP($B539,'[5]POB X MCR 2019'!$C$7:$AW$186,20,0)</f>
        <v>17</v>
      </c>
      <c r="Y539" s="89">
        <f>VLOOKUP($B539,'[5]POB X MCR 2019'!$C$7:$AW$186,21,0)</f>
        <v>16</v>
      </c>
      <c r="Z539" s="89">
        <f>VLOOKUP($B539,'[5]POB X MCR 2019'!$C$7:$AW$186,22,0)</f>
        <v>14</v>
      </c>
      <c r="AA539" s="89">
        <f>VLOOKUP($B539,'[5]POB X MCR 2019'!$C$7:$AW$186,23,0)</f>
        <v>14</v>
      </c>
      <c r="AB539" s="89">
        <f>VLOOKUP($B539,'[5]POB X MCR 2019'!$C$7:$AW$186,24,0)</f>
        <v>13</v>
      </c>
      <c r="AC539" s="89">
        <f>VLOOKUP($B539,'[5]POB X MCR 2019'!$C$7:$AW$186,25,0)</f>
        <v>12</v>
      </c>
      <c r="AD539" s="89">
        <f>VLOOKUP($B539,'[5]POB X MCR 2019'!$C$7:$AW$186,26,0)</f>
        <v>48</v>
      </c>
      <c r="AE539" s="89">
        <f>VLOOKUP($B539,'[5]POB X MCR 2019'!$C$7:$AW$186,27,0)</f>
        <v>50</v>
      </c>
      <c r="AF539" s="89">
        <f>VLOOKUP($B539,'[5]POB X MCR 2019'!$C$7:$AW$186,28,0)</f>
        <v>53</v>
      </c>
      <c r="AG539" s="89">
        <f>VLOOKUP($B539,'[5]POB X MCR 2019'!$C$7:$AW$186,29,0)</f>
        <v>56</v>
      </c>
      <c r="AH539" s="89">
        <f>VLOOKUP($B539,'[5]POB X MCR 2019'!$C$7:$AW$186,30,0)</f>
        <v>51</v>
      </c>
      <c r="AI539" s="89">
        <f>VLOOKUP($B539,'[5]POB X MCR 2019'!$C$7:$AW$186,31,0)</f>
        <v>49</v>
      </c>
      <c r="AJ539" s="89">
        <f>VLOOKUP($B539,'[5]POB X MCR 2019'!$C$7:$AW$186,32,0)</f>
        <v>40</v>
      </c>
      <c r="AK539" s="89">
        <f>VLOOKUP($B539,'[5]POB X MCR 2019'!$C$7:$AW$186,33,0)</f>
        <v>36</v>
      </c>
      <c r="AL539" s="89">
        <f>VLOOKUP($B539,'[5]POB X MCR 2019'!$C$7:$AW$186,34,0)</f>
        <v>30</v>
      </c>
      <c r="AM539" s="89">
        <f>VLOOKUP($B539,'[5]POB X MCR 2019'!$C$7:$AW$186,35,0)</f>
        <v>21</v>
      </c>
      <c r="AN539" s="89">
        <f>VLOOKUP($B539,'[5]POB X MCR 2019'!$C$7:$AW$186,36,0)</f>
        <v>19</v>
      </c>
      <c r="AO539" s="89">
        <f>VLOOKUP($B539,'[5]POB X MCR 2019'!$C$7:$AW$186,37,0)</f>
        <v>14</v>
      </c>
      <c r="AP539" s="89">
        <f>VLOOKUP($B539,'[5]POB X MCR 2019'!$C$7:$AW$186,38,0)</f>
        <v>13</v>
      </c>
      <c r="AQ539" s="89">
        <f>VLOOKUP($B539,'[5]POB X MCR 2019'!$C$7:$AW$186,43,0)</f>
        <v>382</v>
      </c>
      <c r="AR539" s="89">
        <f>VLOOKUP($B539,'[5]POB X MCR 2019'!$C$7:$AW$186,44,0)</f>
        <v>42</v>
      </c>
      <c r="AS539" s="89">
        <f>VLOOKUP($B539,'[5]POB X MCR 2019'!$C$7:$AW$186,45,0)</f>
        <v>34</v>
      </c>
      <c r="AT539" s="89">
        <f>VLOOKUP($B539,'[5]POB X MCR 2019'!$C$7:$AW$186,46,0)</f>
        <v>167</v>
      </c>
      <c r="AU539" s="89">
        <f>VLOOKUP($B539,'[6]RED CHOTA'!$C$7:$G$170,5,0)</f>
        <v>11</v>
      </c>
    </row>
    <row r="540" spans="1:47" s="24" customFormat="1" ht="15">
      <c r="A540" s="58">
        <v>539</v>
      </c>
      <c r="B540" s="58">
        <v>4700</v>
      </c>
      <c r="C540" s="59" t="s">
        <v>1134</v>
      </c>
      <c r="D540" s="59" t="s">
        <v>447</v>
      </c>
      <c r="E540" s="59" t="s">
        <v>599</v>
      </c>
      <c r="F540" s="59" t="s">
        <v>602</v>
      </c>
      <c r="G540" s="12" t="s">
        <v>266</v>
      </c>
      <c r="H540" s="14">
        <f t="shared" si="132"/>
        <v>4700</v>
      </c>
      <c r="I540" s="14">
        <f t="shared" si="126"/>
        <v>529</v>
      </c>
      <c r="J540" s="12">
        <f>VLOOKUP($B540,'[1]METAS 2019'!$D$4:$Q$843,5,0)</f>
        <v>4</v>
      </c>
      <c r="K540" s="12">
        <f>VLOOKUP($B540,'[1]METAS 2019'!$D$4:$Q$843,4,0)</f>
        <v>3</v>
      </c>
      <c r="L540" s="12">
        <f>VLOOKUP($B540,'[1]METAS 2019'!$D$4:$Q$843,11,0)</f>
        <v>5</v>
      </c>
      <c r="M540" s="12">
        <f>VLOOKUP($B540,'[1]METAS 2019'!$D$4:$Q$843,12,0)</f>
        <v>4</v>
      </c>
      <c r="N540" s="12">
        <f>VLOOKUP($B540,'[1]METAS 2019'!$D$4:$Q$843,13,0)</f>
        <v>4</v>
      </c>
      <c r="O540" s="12">
        <f>VLOOKUP($B540,'[1]METAS 2019'!$D$4:$Q$843,14,0)</f>
        <v>16</v>
      </c>
      <c r="P540" s="89">
        <f>VLOOKUP($B540,'[5]POB X MCR 2019'!$C$7:$AW$186,12,0)</f>
        <v>13</v>
      </c>
      <c r="Q540" s="89">
        <f>VLOOKUP($B540,'[5]POB X MCR 2019'!$C$7:$AW$186,13,0)</f>
        <v>11</v>
      </c>
      <c r="R540" s="89">
        <f>VLOOKUP($B540,'[5]POB X MCR 2019'!$C$7:$AW$186,14,0)</f>
        <v>11</v>
      </c>
      <c r="S540" s="89">
        <f>VLOOKUP($B540,'[5]POB X MCR 2019'!$C$7:$AW$186,15,0)</f>
        <v>12</v>
      </c>
      <c r="T540" s="89">
        <f>VLOOKUP($B540,'[5]POB X MCR 2019'!$C$7:$AW$186,16,0)</f>
        <v>13</v>
      </c>
      <c r="U540" s="89">
        <f>VLOOKUP($B540,'[5]POB X MCR 2019'!$C$7:$AW$186,17,0)</f>
        <v>12</v>
      </c>
      <c r="V540" s="89">
        <f>VLOOKUP($B540,'[5]POB X MCR 2019'!$C$7:$AW$186,18,0)</f>
        <v>13</v>
      </c>
      <c r="W540" s="89">
        <f>VLOOKUP($B540,'[5]POB X MCR 2019'!$C$7:$AW$186,19,0)</f>
        <v>12</v>
      </c>
      <c r="X540" s="89">
        <f>VLOOKUP($B540,'[5]POB X MCR 2019'!$C$7:$AW$186,20,0)</f>
        <v>12</v>
      </c>
      <c r="Y540" s="89">
        <f>VLOOKUP($B540,'[5]POB X MCR 2019'!$C$7:$AW$186,21,0)</f>
        <v>11</v>
      </c>
      <c r="Z540" s="89">
        <f>VLOOKUP($B540,'[5]POB X MCR 2019'!$C$7:$AW$186,22,0)</f>
        <v>10</v>
      </c>
      <c r="AA540" s="89">
        <f>VLOOKUP($B540,'[5]POB X MCR 2019'!$C$7:$AW$186,23,0)</f>
        <v>10</v>
      </c>
      <c r="AB540" s="89">
        <f>VLOOKUP($B540,'[5]POB X MCR 2019'!$C$7:$AW$186,24,0)</f>
        <v>9</v>
      </c>
      <c r="AC540" s="89">
        <f>VLOOKUP($B540,'[5]POB X MCR 2019'!$C$7:$AW$186,25,0)</f>
        <v>8</v>
      </c>
      <c r="AD540" s="89">
        <f>VLOOKUP($B540,'[5]POB X MCR 2019'!$C$7:$AW$186,26,0)</f>
        <v>34</v>
      </c>
      <c r="AE540" s="89">
        <f>VLOOKUP($B540,'[5]POB X MCR 2019'!$C$7:$AW$186,27,0)</f>
        <v>35</v>
      </c>
      <c r="AF540" s="89">
        <f>VLOOKUP($B540,'[5]POB X MCR 2019'!$C$7:$AW$186,28,0)</f>
        <v>37</v>
      </c>
      <c r="AG540" s="89">
        <f>VLOOKUP($B540,'[5]POB X MCR 2019'!$C$7:$AW$186,29,0)</f>
        <v>39</v>
      </c>
      <c r="AH540" s="89">
        <f>VLOOKUP($B540,'[5]POB X MCR 2019'!$C$7:$AW$186,30,0)</f>
        <v>36</v>
      </c>
      <c r="AI540" s="89">
        <f>VLOOKUP($B540,'[5]POB X MCR 2019'!$C$7:$AW$186,31,0)</f>
        <v>34</v>
      </c>
      <c r="AJ540" s="89">
        <f>VLOOKUP($B540,'[5]POB X MCR 2019'!$C$7:$AW$186,32,0)</f>
        <v>28</v>
      </c>
      <c r="AK540" s="89">
        <f>VLOOKUP($B540,'[5]POB X MCR 2019'!$C$7:$AW$186,33,0)</f>
        <v>25</v>
      </c>
      <c r="AL540" s="89">
        <f>VLOOKUP($B540,'[5]POB X MCR 2019'!$C$7:$AW$186,34,0)</f>
        <v>21</v>
      </c>
      <c r="AM540" s="89">
        <f>VLOOKUP($B540,'[5]POB X MCR 2019'!$C$7:$AW$186,35,0)</f>
        <v>15</v>
      </c>
      <c r="AN540" s="89">
        <f>VLOOKUP($B540,'[5]POB X MCR 2019'!$C$7:$AW$186,36,0)</f>
        <v>13</v>
      </c>
      <c r="AO540" s="89">
        <f>VLOOKUP($B540,'[5]POB X MCR 2019'!$C$7:$AW$186,37,0)</f>
        <v>10</v>
      </c>
      <c r="AP540" s="89">
        <f>VLOOKUP($B540,'[5]POB X MCR 2019'!$C$7:$AW$186,38,0)</f>
        <v>9</v>
      </c>
      <c r="AQ540" s="89">
        <f>VLOOKUP($B540,'[5]POB X MCR 2019'!$C$7:$AW$186,43,0)</f>
        <v>273</v>
      </c>
      <c r="AR540" s="89">
        <f>VLOOKUP($B540,'[5]POB X MCR 2019'!$C$7:$AW$186,44,0)</f>
        <v>30</v>
      </c>
      <c r="AS540" s="89">
        <f>VLOOKUP($B540,'[5]POB X MCR 2019'!$C$7:$AW$186,45,0)</f>
        <v>23</v>
      </c>
      <c r="AT540" s="89">
        <f>VLOOKUP($B540,'[5]POB X MCR 2019'!$C$7:$AW$186,46,0)</f>
        <v>117</v>
      </c>
      <c r="AU540" s="89">
        <f>VLOOKUP($B540,'[6]RED CHOTA'!$C$7:$G$170,5,0)</f>
        <v>5</v>
      </c>
    </row>
    <row r="541" spans="1:47" s="24" customFormat="1" ht="15">
      <c r="A541" s="54">
        <v>540</v>
      </c>
      <c r="B541" s="54"/>
      <c r="C541" s="55" t="s">
        <v>1134</v>
      </c>
      <c r="D541" s="55" t="s">
        <v>447</v>
      </c>
      <c r="E541" s="55" t="s">
        <v>509</v>
      </c>
      <c r="F541" s="55" t="s">
        <v>509</v>
      </c>
      <c r="G541" s="11" t="s">
        <v>1214</v>
      </c>
      <c r="H541" s="29"/>
      <c r="I541" s="29">
        <f t="shared" si="126"/>
        <v>6782</v>
      </c>
      <c r="J541" s="11">
        <f>SUM(J542:J548)</f>
        <v>81</v>
      </c>
      <c r="K541" s="11">
        <f t="shared" ref="K541:AU541" si="133">SUM(K542:K548)</f>
        <v>87</v>
      </c>
      <c r="L541" s="11">
        <f t="shared" si="133"/>
        <v>96</v>
      </c>
      <c r="M541" s="11">
        <f t="shared" si="133"/>
        <v>100</v>
      </c>
      <c r="N541" s="11">
        <f t="shared" si="133"/>
        <v>98</v>
      </c>
      <c r="O541" s="11">
        <f t="shared" si="133"/>
        <v>112</v>
      </c>
      <c r="P541" s="11">
        <f t="shared" si="133"/>
        <v>151</v>
      </c>
      <c r="Q541" s="11">
        <f t="shared" si="133"/>
        <v>151</v>
      </c>
      <c r="R541" s="11">
        <f t="shared" si="133"/>
        <v>153</v>
      </c>
      <c r="S541" s="11">
        <f t="shared" si="133"/>
        <v>155</v>
      </c>
      <c r="T541" s="11">
        <f t="shared" si="133"/>
        <v>155</v>
      </c>
      <c r="U541" s="11">
        <f t="shared" si="133"/>
        <v>155</v>
      </c>
      <c r="V541" s="11">
        <f t="shared" si="133"/>
        <v>152</v>
      </c>
      <c r="W541" s="11">
        <f t="shared" si="133"/>
        <v>146</v>
      </c>
      <c r="X541" s="11">
        <f t="shared" si="133"/>
        <v>137</v>
      </c>
      <c r="Y541" s="11">
        <f t="shared" si="133"/>
        <v>126</v>
      </c>
      <c r="Z541" s="11">
        <f t="shared" si="133"/>
        <v>117</v>
      </c>
      <c r="AA541" s="11">
        <f t="shared" si="133"/>
        <v>107</v>
      </c>
      <c r="AB541" s="11">
        <f t="shared" si="133"/>
        <v>102</v>
      </c>
      <c r="AC541" s="11">
        <f t="shared" si="133"/>
        <v>100</v>
      </c>
      <c r="AD541" s="11">
        <f t="shared" si="133"/>
        <v>471</v>
      </c>
      <c r="AE541" s="11">
        <f t="shared" si="133"/>
        <v>625</v>
      </c>
      <c r="AF541" s="11">
        <f t="shared" si="133"/>
        <v>607</v>
      </c>
      <c r="AG541" s="11">
        <f t="shared" si="133"/>
        <v>435</v>
      </c>
      <c r="AH541" s="11">
        <f t="shared" si="133"/>
        <v>459</v>
      </c>
      <c r="AI541" s="11">
        <f t="shared" si="133"/>
        <v>376</v>
      </c>
      <c r="AJ541" s="11">
        <f t="shared" si="133"/>
        <v>306</v>
      </c>
      <c r="AK541" s="11">
        <f t="shared" si="133"/>
        <v>261</v>
      </c>
      <c r="AL541" s="11">
        <f t="shared" si="133"/>
        <v>251</v>
      </c>
      <c r="AM541" s="11">
        <f t="shared" si="133"/>
        <v>196</v>
      </c>
      <c r="AN541" s="11">
        <f t="shared" si="133"/>
        <v>135</v>
      </c>
      <c r="AO541" s="11">
        <f t="shared" si="133"/>
        <v>103</v>
      </c>
      <c r="AP541" s="11">
        <f t="shared" si="133"/>
        <v>76</v>
      </c>
      <c r="AQ541" s="11">
        <f t="shared" si="133"/>
        <v>3454</v>
      </c>
      <c r="AR541" s="11">
        <f t="shared" si="133"/>
        <v>354</v>
      </c>
      <c r="AS541" s="11">
        <f t="shared" si="133"/>
        <v>258</v>
      </c>
      <c r="AT541" s="11">
        <f t="shared" si="133"/>
        <v>1630</v>
      </c>
      <c r="AU541" s="11">
        <f t="shared" si="133"/>
        <v>98</v>
      </c>
    </row>
    <row r="542" spans="1:47" s="24" customFormat="1" ht="15">
      <c r="A542" s="58">
        <v>541</v>
      </c>
      <c r="B542" s="58">
        <v>4759</v>
      </c>
      <c r="C542" s="59" t="s">
        <v>1134</v>
      </c>
      <c r="D542" s="59" t="s">
        <v>447</v>
      </c>
      <c r="E542" s="59" t="s">
        <v>509</v>
      </c>
      <c r="F542" s="59" t="s">
        <v>510</v>
      </c>
      <c r="G542" s="12" t="s">
        <v>283</v>
      </c>
      <c r="H542" s="14">
        <f t="shared" ref="H542:H548" si="134">B542</f>
        <v>4759</v>
      </c>
      <c r="I542" s="14">
        <f t="shared" si="126"/>
        <v>2048</v>
      </c>
      <c r="J542" s="12">
        <f>VLOOKUP($B542,'[1]METAS 2019'!$D$4:$Q$843,5,0)</f>
        <v>21</v>
      </c>
      <c r="K542" s="12">
        <f>VLOOKUP($B542,'[1]METAS 2019'!$D$4:$Q$843,4,0)</f>
        <v>22</v>
      </c>
      <c r="L542" s="12">
        <f>VLOOKUP($B542,'[1]METAS 2019'!$D$4:$Q$843,11,0)</f>
        <v>30</v>
      </c>
      <c r="M542" s="12">
        <f>VLOOKUP($B542,'[1]METAS 2019'!$D$4:$Q$843,12,0)</f>
        <v>24</v>
      </c>
      <c r="N542" s="12">
        <f>VLOOKUP($B542,'[1]METAS 2019'!$D$4:$Q$843,13,0)</f>
        <v>23</v>
      </c>
      <c r="O542" s="12">
        <f>VLOOKUP($B542,'[1]METAS 2019'!$D$4:$Q$843,14,0)</f>
        <v>30</v>
      </c>
      <c r="P542" s="89">
        <f>VLOOKUP($B542,'[5]POB X MCR 2019'!$C$7:$AW$186,12,0)</f>
        <v>46</v>
      </c>
      <c r="Q542" s="89">
        <f>VLOOKUP($B542,'[5]POB X MCR 2019'!$C$7:$AW$186,13,0)</f>
        <v>46</v>
      </c>
      <c r="R542" s="89">
        <f>VLOOKUP($B542,'[5]POB X MCR 2019'!$C$7:$AW$186,14,0)</f>
        <v>47</v>
      </c>
      <c r="S542" s="89">
        <f>VLOOKUP($B542,'[5]POB X MCR 2019'!$C$7:$AW$186,15,0)</f>
        <v>47</v>
      </c>
      <c r="T542" s="89">
        <f>VLOOKUP($B542,'[5]POB X MCR 2019'!$C$7:$AW$186,16,0)</f>
        <v>47</v>
      </c>
      <c r="U542" s="89">
        <f>VLOOKUP($B542,'[5]POB X MCR 2019'!$C$7:$AW$186,17,0)</f>
        <v>47</v>
      </c>
      <c r="V542" s="89">
        <f>VLOOKUP($B542,'[5]POB X MCR 2019'!$C$7:$AW$186,18,0)</f>
        <v>47</v>
      </c>
      <c r="W542" s="89">
        <f>VLOOKUP($B542,'[5]POB X MCR 2019'!$C$7:$AW$186,19,0)</f>
        <v>46</v>
      </c>
      <c r="X542" s="89">
        <f>VLOOKUP($B542,'[5]POB X MCR 2019'!$C$7:$AW$186,20,0)</f>
        <v>41</v>
      </c>
      <c r="Y542" s="89">
        <f>VLOOKUP($B542,'[5]POB X MCR 2019'!$C$7:$AW$186,21,0)</f>
        <v>39</v>
      </c>
      <c r="Z542" s="89">
        <f>VLOOKUP($B542,'[5]POB X MCR 2019'!$C$7:$AW$186,22,0)</f>
        <v>37</v>
      </c>
      <c r="AA542" s="89">
        <f>VLOOKUP($B542,'[5]POB X MCR 2019'!$C$7:$AW$186,23,0)</f>
        <v>33</v>
      </c>
      <c r="AB542" s="89">
        <f>VLOOKUP($B542,'[5]POB X MCR 2019'!$C$7:$AW$186,24,0)</f>
        <v>31</v>
      </c>
      <c r="AC542" s="89">
        <f>VLOOKUP($B542,'[5]POB X MCR 2019'!$C$7:$AW$186,25,0)</f>
        <v>31</v>
      </c>
      <c r="AD542" s="89">
        <f>VLOOKUP($B542,'[5]POB X MCR 2019'!$C$7:$AW$186,26,0)</f>
        <v>144</v>
      </c>
      <c r="AE542" s="89">
        <f>VLOOKUP($B542,'[5]POB X MCR 2019'!$C$7:$AW$186,27,0)</f>
        <v>191</v>
      </c>
      <c r="AF542" s="89">
        <f>VLOOKUP($B542,'[5]POB X MCR 2019'!$C$7:$AW$186,28,0)</f>
        <v>185</v>
      </c>
      <c r="AG542" s="89">
        <f>VLOOKUP($B542,'[5]POB X MCR 2019'!$C$7:$AW$186,29,0)</f>
        <v>133</v>
      </c>
      <c r="AH542" s="89">
        <f>VLOOKUP($B542,'[5]POB X MCR 2019'!$C$7:$AW$186,30,0)</f>
        <v>142</v>
      </c>
      <c r="AI542" s="89">
        <f>VLOOKUP($B542,'[5]POB X MCR 2019'!$C$7:$AW$186,31,0)</f>
        <v>114</v>
      </c>
      <c r="AJ542" s="89">
        <f>VLOOKUP($B542,'[5]POB X MCR 2019'!$C$7:$AW$186,32,0)</f>
        <v>93</v>
      </c>
      <c r="AK542" s="89">
        <f>VLOOKUP($B542,'[5]POB X MCR 2019'!$C$7:$AW$186,33,0)</f>
        <v>79</v>
      </c>
      <c r="AL542" s="89">
        <f>VLOOKUP($B542,'[5]POB X MCR 2019'!$C$7:$AW$186,34,0)</f>
        <v>77</v>
      </c>
      <c r="AM542" s="89">
        <f>VLOOKUP($B542,'[5]POB X MCR 2019'!$C$7:$AW$186,35,0)</f>
        <v>60</v>
      </c>
      <c r="AN542" s="89">
        <f>VLOOKUP($B542,'[5]POB X MCR 2019'!$C$7:$AW$186,36,0)</f>
        <v>41</v>
      </c>
      <c r="AO542" s="89">
        <f>VLOOKUP($B542,'[5]POB X MCR 2019'!$C$7:$AW$186,37,0)</f>
        <v>31</v>
      </c>
      <c r="AP542" s="89">
        <f>VLOOKUP($B542,'[5]POB X MCR 2019'!$C$7:$AW$186,38,0)</f>
        <v>23</v>
      </c>
      <c r="AQ542" s="89">
        <f>VLOOKUP($B542,'[5]POB X MCR 2019'!$C$7:$AW$186,43,0)</f>
        <v>1041</v>
      </c>
      <c r="AR542" s="89">
        <f>VLOOKUP($B542,'[5]POB X MCR 2019'!$C$7:$AW$186,44,0)</f>
        <v>108</v>
      </c>
      <c r="AS542" s="89">
        <f>VLOOKUP($B542,'[5]POB X MCR 2019'!$C$7:$AW$186,45,0)</f>
        <v>80</v>
      </c>
      <c r="AT542" s="89">
        <f>VLOOKUP($B542,'[5]POB X MCR 2019'!$C$7:$AW$186,46,0)</f>
        <v>499</v>
      </c>
      <c r="AU542" s="89">
        <f>VLOOKUP($B542,'[6]RED CHOTA'!$C$7:$G$170,5,0)</f>
        <v>26</v>
      </c>
    </row>
    <row r="543" spans="1:47" s="24" customFormat="1" ht="15">
      <c r="A543" s="58">
        <v>542</v>
      </c>
      <c r="B543" s="58">
        <v>4760</v>
      </c>
      <c r="C543" s="59" t="s">
        <v>1134</v>
      </c>
      <c r="D543" s="59" t="s">
        <v>447</v>
      </c>
      <c r="E543" s="59" t="s">
        <v>509</v>
      </c>
      <c r="F543" s="59" t="s">
        <v>60</v>
      </c>
      <c r="G543" s="12" t="s">
        <v>271</v>
      </c>
      <c r="H543" s="14">
        <f t="shared" si="134"/>
        <v>4760</v>
      </c>
      <c r="I543" s="14">
        <f t="shared" si="126"/>
        <v>1109</v>
      </c>
      <c r="J543" s="12">
        <f>VLOOKUP($B543,'[1]METAS 2019'!$D$4:$Q$843,5,0)</f>
        <v>19</v>
      </c>
      <c r="K543" s="12">
        <f>VLOOKUP($B543,'[1]METAS 2019'!$D$4:$Q$843,4,0)</f>
        <v>23</v>
      </c>
      <c r="L543" s="12">
        <f>VLOOKUP($B543,'[1]METAS 2019'!$D$4:$Q$843,11,0)</f>
        <v>21</v>
      </c>
      <c r="M543" s="12">
        <f>VLOOKUP($B543,'[1]METAS 2019'!$D$4:$Q$843,12,0)</f>
        <v>17</v>
      </c>
      <c r="N543" s="12">
        <f>VLOOKUP($B543,'[1]METAS 2019'!$D$4:$Q$843,13,0)</f>
        <v>23</v>
      </c>
      <c r="O543" s="12">
        <f>VLOOKUP($B543,'[1]METAS 2019'!$D$4:$Q$843,14,0)</f>
        <v>16</v>
      </c>
      <c r="P543" s="89">
        <f>VLOOKUP($B543,'[5]POB X MCR 2019'!$C$7:$AW$186,12,0)</f>
        <v>24</v>
      </c>
      <c r="Q543" s="89">
        <f>VLOOKUP($B543,'[5]POB X MCR 2019'!$C$7:$AW$186,13,0)</f>
        <v>24</v>
      </c>
      <c r="R543" s="89">
        <f>VLOOKUP($B543,'[5]POB X MCR 2019'!$C$7:$AW$186,14,0)</f>
        <v>24</v>
      </c>
      <c r="S543" s="89">
        <f>VLOOKUP($B543,'[5]POB X MCR 2019'!$C$7:$AW$186,15,0)</f>
        <v>25</v>
      </c>
      <c r="T543" s="89">
        <f>VLOOKUP($B543,'[5]POB X MCR 2019'!$C$7:$AW$186,16,0)</f>
        <v>25</v>
      </c>
      <c r="U543" s="89">
        <f>VLOOKUP($B543,'[5]POB X MCR 2019'!$C$7:$AW$186,17,0)</f>
        <v>25</v>
      </c>
      <c r="V543" s="89">
        <f>VLOOKUP($B543,'[5]POB X MCR 2019'!$C$7:$AW$186,18,0)</f>
        <v>24</v>
      </c>
      <c r="W543" s="89">
        <f>VLOOKUP($B543,'[5]POB X MCR 2019'!$C$7:$AW$186,19,0)</f>
        <v>23</v>
      </c>
      <c r="X543" s="89">
        <f>VLOOKUP($B543,'[5]POB X MCR 2019'!$C$7:$AW$186,20,0)</f>
        <v>22</v>
      </c>
      <c r="Y543" s="89">
        <f>VLOOKUP($B543,'[5]POB X MCR 2019'!$C$7:$AW$186,21,0)</f>
        <v>20</v>
      </c>
      <c r="Z543" s="89">
        <f>VLOOKUP($B543,'[5]POB X MCR 2019'!$C$7:$AW$186,22,0)</f>
        <v>19</v>
      </c>
      <c r="AA543" s="89">
        <f>VLOOKUP($B543,'[5]POB X MCR 2019'!$C$7:$AW$186,23,0)</f>
        <v>17</v>
      </c>
      <c r="AB543" s="89">
        <f>VLOOKUP($B543,'[5]POB X MCR 2019'!$C$7:$AW$186,24,0)</f>
        <v>16</v>
      </c>
      <c r="AC543" s="89">
        <f>VLOOKUP($B543,'[5]POB X MCR 2019'!$C$7:$AW$186,25,0)</f>
        <v>16</v>
      </c>
      <c r="AD543" s="89">
        <f>VLOOKUP($B543,'[5]POB X MCR 2019'!$C$7:$AW$186,26,0)</f>
        <v>75</v>
      </c>
      <c r="AE543" s="89">
        <f>VLOOKUP($B543,'[5]POB X MCR 2019'!$C$7:$AW$186,27,0)</f>
        <v>100</v>
      </c>
      <c r="AF543" s="89">
        <f>VLOOKUP($B543,'[5]POB X MCR 2019'!$C$7:$AW$186,28,0)</f>
        <v>97</v>
      </c>
      <c r="AG543" s="89">
        <f>VLOOKUP($B543,'[5]POB X MCR 2019'!$C$7:$AW$186,29,0)</f>
        <v>69</v>
      </c>
      <c r="AH543" s="89">
        <f>VLOOKUP($B543,'[5]POB X MCR 2019'!$C$7:$AW$186,30,0)</f>
        <v>73</v>
      </c>
      <c r="AI543" s="89">
        <f>VLOOKUP($B543,'[5]POB X MCR 2019'!$C$7:$AW$186,31,0)</f>
        <v>60</v>
      </c>
      <c r="AJ543" s="89">
        <f>VLOOKUP($B543,'[5]POB X MCR 2019'!$C$7:$AW$186,32,0)</f>
        <v>49</v>
      </c>
      <c r="AK543" s="89">
        <f>VLOOKUP($B543,'[5]POB X MCR 2019'!$C$7:$AW$186,33,0)</f>
        <v>42</v>
      </c>
      <c r="AL543" s="89">
        <f>VLOOKUP($B543,'[5]POB X MCR 2019'!$C$7:$AW$186,34,0)</f>
        <v>40</v>
      </c>
      <c r="AM543" s="89">
        <f>VLOOKUP($B543,'[5]POB X MCR 2019'!$C$7:$AW$186,35,0)</f>
        <v>31</v>
      </c>
      <c r="AN543" s="89">
        <f>VLOOKUP($B543,'[5]POB X MCR 2019'!$C$7:$AW$186,36,0)</f>
        <v>22</v>
      </c>
      <c r="AO543" s="89">
        <f>VLOOKUP($B543,'[5]POB X MCR 2019'!$C$7:$AW$186,37,0)</f>
        <v>16</v>
      </c>
      <c r="AP543" s="89">
        <f>VLOOKUP($B543,'[5]POB X MCR 2019'!$C$7:$AW$186,38,0)</f>
        <v>12</v>
      </c>
      <c r="AQ543" s="89">
        <f>VLOOKUP($B543,'[5]POB X MCR 2019'!$C$7:$AW$186,43,0)</f>
        <v>554</v>
      </c>
      <c r="AR543" s="89">
        <f>VLOOKUP($B543,'[5]POB X MCR 2019'!$C$7:$AW$186,44,0)</f>
        <v>57</v>
      </c>
      <c r="AS543" s="89">
        <f>VLOOKUP($B543,'[5]POB X MCR 2019'!$C$7:$AW$186,45,0)</f>
        <v>41</v>
      </c>
      <c r="AT543" s="89">
        <f>VLOOKUP($B543,'[5]POB X MCR 2019'!$C$7:$AW$186,46,0)</f>
        <v>260</v>
      </c>
      <c r="AU543" s="89">
        <f>VLOOKUP($B543,'[6]RED CHOTA'!$C$7:$G$170,5,0)</f>
        <v>23</v>
      </c>
    </row>
    <row r="544" spans="1:47" s="24" customFormat="1" ht="15">
      <c r="A544" s="58">
        <v>543</v>
      </c>
      <c r="B544" s="58">
        <v>6956</v>
      </c>
      <c r="C544" s="59" t="s">
        <v>1134</v>
      </c>
      <c r="D544" s="59" t="s">
        <v>447</v>
      </c>
      <c r="E544" s="59" t="s">
        <v>509</v>
      </c>
      <c r="F544" s="59" t="s">
        <v>513</v>
      </c>
      <c r="G544" s="12" t="s">
        <v>266</v>
      </c>
      <c r="H544" s="14">
        <f t="shared" si="134"/>
        <v>6956</v>
      </c>
      <c r="I544" s="14">
        <f t="shared" si="126"/>
        <v>722</v>
      </c>
      <c r="J544" s="12">
        <f>VLOOKUP($B544,'[1]METAS 2019'!$D$4:$Q$843,5,0)</f>
        <v>12</v>
      </c>
      <c r="K544" s="12">
        <f>VLOOKUP($B544,'[1]METAS 2019'!$D$4:$Q$843,4,0)</f>
        <v>15</v>
      </c>
      <c r="L544" s="12">
        <f>VLOOKUP($B544,'[1]METAS 2019'!$D$4:$Q$843,11,0)</f>
        <v>8</v>
      </c>
      <c r="M544" s="12">
        <f>VLOOKUP($B544,'[1]METAS 2019'!$D$4:$Q$843,12,0)</f>
        <v>13</v>
      </c>
      <c r="N544" s="12">
        <f>VLOOKUP($B544,'[1]METAS 2019'!$D$4:$Q$843,13,0)</f>
        <v>13</v>
      </c>
      <c r="O544" s="12">
        <f>VLOOKUP($B544,'[1]METAS 2019'!$D$4:$Q$843,14,0)</f>
        <v>8</v>
      </c>
      <c r="P544" s="89">
        <f>VLOOKUP($B544,'[5]POB X MCR 2019'!$C$7:$AW$186,12,0)</f>
        <v>16</v>
      </c>
      <c r="Q544" s="89">
        <f>VLOOKUP($B544,'[5]POB X MCR 2019'!$C$7:$AW$186,13,0)</f>
        <v>16</v>
      </c>
      <c r="R544" s="89">
        <f>VLOOKUP($B544,'[5]POB X MCR 2019'!$C$7:$AW$186,14,0)</f>
        <v>16</v>
      </c>
      <c r="S544" s="89">
        <f>VLOOKUP($B544,'[5]POB X MCR 2019'!$C$7:$AW$186,15,0)</f>
        <v>16</v>
      </c>
      <c r="T544" s="89">
        <f>VLOOKUP($B544,'[5]POB X MCR 2019'!$C$7:$AW$186,16,0)</f>
        <v>16</v>
      </c>
      <c r="U544" s="89">
        <f>VLOOKUP($B544,'[5]POB X MCR 2019'!$C$7:$AW$186,17,0)</f>
        <v>16</v>
      </c>
      <c r="V544" s="89">
        <f>VLOOKUP($B544,'[5]POB X MCR 2019'!$C$7:$AW$186,18,0)</f>
        <v>16</v>
      </c>
      <c r="W544" s="89">
        <f>VLOOKUP($B544,'[5]POB X MCR 2019'!$C$7:$AW$186,19,0)</f>
        <v>15</v>
      </c>
      <c r="X544" s="89">
        <f>VLOOKUP($B544,'[5]POB X MCR 2019'!$C$7:$AW$186,20,0)</f>
        <v>14</v>
      </c>
      <c r="Y544" s="89">
        <f>VLOOKUP($B544,'[5]POB X MCR 2019'!$C$7:$AW$186,21,0)</f>
        <v>13</v>
      </c>
      <c r="Z544" s="89">
        <f>VLOOKUP($B544,'[5]POB X MCR 2019'!$C$7:$AW$186,22,0)</f>
        <v>12</v>
      </c>
      <c r="AA544" s="89">
        <f>VLOOKUP($B544,'[5]POB X MCR 2019'!$C$7:$AW$186,23,0)</f>
        <v>11</v>
      </c>
      <c r="AB544" s="89">
        <f>VLOOKUP($B544,'[5]POB X MCR 2019'!$C$7:$AW$186,24,0)</f>
        <v>11</v>
      </c>
      <c r="AC544" s="89">
        <f>VLOOKUP($B544,'[5]POB X MCR 2019'!$C$7:$AW$186,25,0)</f>
        <v>11</v>
      </c>
      <c r="AD544" s="89">
        <f>VLOOKUP($B544,'[5]POB X MCR 2019'!$C$7:$AW$186,26,0)</f>
        <v>50</v>
      </c>
      <c r="AE544" s="89">
        <f>VLOOKUP($B544,'[5]POB X MCR 2019'!$C$7:$AW$186,27,0)</f>
        <v>66</v>
      </c>
      <c r="AF544" s="89">
        <f>VLOOKUP($B544,'[5]POB X MCR 2019'!$C$7:$AW$186,28,0)</f>
        <v>64</v>
      </c>
      <c r="AG544" s="89">
        <f>VLOOKUP($B544,'[5]POB X MCR 2019'!$C$7:$AW$186,29,0)</f>
        <v>46</v>
      </c>
      <c r="AH544" s="89">
        <f>VLOOKUP($B544,'[5]POB X MCR 2019'!$C$7:$AW$186,30,0)</f>
        <v>48</v>
      </c>
      <c r="AI544" s="89">
        <f>VLOOKUP($B544,'[5]POB X MCR 2019'!$C$7:$AW$186,31,0)</f>
        <v>40</v>
      </c>
      <c r="AJ544" s="89">
        <f>VLOOKUP($B544,'[5]POB X MCR 2019'!$C$7:$AW$186,32,0)</f>
        <v>32</v>
      </c>
      <c r="AK544" s="89">
        <f>VLOOKUP($B544,'[5]POB X MCR 2019'!$C$7:$AW$186,33,0)</f>
        <v>28</v>
      </c>
      <c r="AL544" s="89">
        <f>VLOOKUP($B544,'[5]POB X MCR 2019'!$C$7:$AW$186,34,0)</f>
        <v>26</v>
      </c>
      <c r="AM544" s="89">
        <f>VLOOKUP($B544,'[5]POB X MCR 2019'!$C$7:$AW$186,35,0)</f>
        <v>21</v>
      </c>
      <c r="AN544" s="89">
        <f>VLOOKUP($B544,'[5]POB X MCR 2019'!$C$7:$AW$186,36,0)</f>
        <v>14</v>
      </c>
      <c r="AO544" s="89">
        <f>VLOOKUP($B544,'[5]POB X MCR 2019'!$C$7:$AW$186,37,0)</f>
        <v>11</v>
      </c>
      <c r="AP544" s="89">
        <f>VLOOKUP($B544,'[5]POB X MCR 2019'!$C$7:$AW$186,38,0)</f>
        <v>8</v>
      </c>
      <c r="AQ544" s="89">
        <f>VLOOKUP($B544,'[5]POB X MCR 2019'!$C$7:$AW$186,43,0)</f>
        <v>367</v>
      </c>
      <c r="AR544" s="89">
        <f>VLOOKUP($B544,'[5]POB X MCR 2019'!$C$7:$AW$186,44,0)</f>
        <v>37</v>
      </c>
      <c r="AS544" s="89">
        <f>VLOOKUP($B544,'[5]POB X MCR 2019'!$C$7:$AW$186,45,0)</f>
        <v>27</v>
      </c>
      <c r="AT544" s="89">
        <f>VLOOKUP($B544,'[5]POB X MCR 2019'!$C$7:$AW$186,46,0)</f>
        <v>172</v>
      </c>
      <c r="AU544" s="89">
        <f>VLOOKUP($B544,'[6]RED CHOTA'!$C$7:$G$170,5,0)</f>
        <v>15</v>
      </c>
    </row>
    <row r="545" spans="1:47" s="24" customFormat="1" ht="15">
      <c r="A545" s="58">
        <v>544</v>
      </c>
      <c r="B545" s="58">
        <v>4761</v>
      </c>
      <c r="C545" s="59" t="s">
        <v>1134</v>
      </c>
      <c r="D545" s="59" t="s">
        <v>447</v>
      </c>
      <c r="E545" s="59" t="s">
        <v>509</v>
      </c>
      <c r="F545" s="59" t="s">
        <v>511</v>
      </c>
      <c r="G545" s="12" t="s">
        <v>271</v>
      </c>
      <c r="H545" s="14">
        <f t="shared" si="134"/>
        <v>4761</v>
      </c>
      <c r="I545" s="14">
        <f t="shared" si="126"/>
        <v>1227</v>
      </c>
      <c r="J545" s="12">
        <f>VLOOKUP($B545,'[1]METAS 2019'!$D$4:$Q$843,5,0)</f>
        <v>15</v>
      </c>
      <c r="K545" s="12">
        <f>VLOOKUP($B545,'[1]METAS 2019'!$D$4:$Q$843,4,0)</f>
        <v>13</v>
      </c>
      <c r="L545" s="12">
        <f>VLOOKUP($B545,'[1]METAS 2019'!$D$4:$Q$843,11,0)</f>
        <v>15</v>
      </c>
      <c r="M545" s="12">
        <f>VLOOKUP($B545,'[1]METAS 2019'!$D$4:$Q$843,12,0)</f>
        <v>26</v>
      </c>
      <c r="N545" s="12">
        <f>VLOOKUP($B545,'[1]METAS 2019'!$D$4:$Q$843,13,0)</f>
        <v>14</v>
      </c>
      <c r="O545" s="12">
        <f>VLOOKUP($B545,'[1]METAS 2019'!$D$4:$Q$843,14,0)</f>
        <v>25</v>
      </c>
      <c r="P545" s="89">
        <f>VLOOKUP($B545,'[5]POB X MCR 2019'!$C$7:$AW$186,12,0)</f>
        <v>27</v>
      </c>
      <c r="Q545" s="89">
        <f>VLOOKUP($B545,'[5]POB X MCR 2019'!$C$7:$AW$186,13,0)</f>
        <v>27</v>
      </c>
      <c r="R545" s="89">
        <f>VLOOKUP($B545,'[5]POB X MCR 2019'!$C$7:$AW$186,14,0)</f>
        <v>28</v>
      </c>
      <c r="S545" s="89">
        <f>VLOOKUP($B545,'[5]POB X MCR 2019'!$C$7:$AW$186,15,0)</f>
        <v>28</v>
      </c>
      <c r="T545" s="89">
        <f>VLOOKUP($B545,'[5]POB X MCR 2019'!$C$7:$AW$186,16,0)</f>
        <v>28</v>
      </c>
      <c r="U545" s="89">
        <f>VLOOKUP($B545,'[5]POB X MCR 2019'!$C$7:$AW$186,17,0)</f>
        <v>28</v>
      </c>
      <c r="V545" s="89">
        <f>VLOOKUP($B545,'[5]POB X MCR 2019'!$C$7:$AW$186,18,0)</f>
        <v>27</v>
      </c>
      <c r="W545" s="89">
        <f>VLOOKUP($B545,'[5]POB X MCR 2019'!$C$7:$AW$186,19,0)</f>
        <v>26</v>
      </c>
      <c r="X545" s="89">
        <f>VLOOKUP($B545,'[5]POB X MCR 2019'!$C$7:$AW$186,20,0)</f>
        <v>25</v>
      </c>
      <c r="Y545" s="89">
        <f>VLOOKUP($B545,'[5]POB X MCR 2019'!$C$7:$AW$186,21,0)</f>
        <v>23</v>
      </c>
      <c r="Z545" s="89">
        <f>VLOOKUP($B545,'[5]POB X MCR 2019'!$C$7:$AW$186,22,0)</f>
        <v>21</v>
      </c>
      <c r="AA545" s="89">
        <f>VLOOKUP($B545,'[5]POB X MCR 2019'!$C$7:$AW$186,23,0)</f>
        <v>19</v>
      </c>
      <c r="AB545" s="89">
        <f>VLOOKUP($B545,'[5]POB X MCR 2019'!$C$7:$AW$186,24,0)</f>
        <v>18</v>
      </c>
      <c r="AC545" s="89">
        <f>VLOOKUP($B545,'[5]POB X MCR 2019'!$C$7:$AW$186,25,0)</f>
        <v>18</v>
      </c>
      <c r="AD545" s="89">
        <f>VLOOKUP($B545,'[5]POB X MCR 2019'!$C$7:$AW$186,26,0)</f>
        <v>85</v>
      </c>
      <c r="AE545" s="89">
        <f>VLOOKUP($B545,'[5]POB X MCR 2019'!$C$7:$AW$186,27,0)</f>
        <v>113</v>
      </c>
      <c r="AF545" s="89">
        <f>VLOOKUP($B545,'[5]POB X MCR 2019'!$C$7:$AW$186,28,0)</f>
        <v>110</v>
      </c>
      <c r="AG545" s="89">
        <f>VLOOKUP($B545,'[5]POB X MCR 2019'!$C$7:$AW$186,29,0)</f>
        <v>78</v>
      </c>
      <c r="AH545" s="89">
        <f>VLOOKUP($B545,'[5]POB X MCR 2019'!$C$7:$AW$186,30,0)</f>
        <v>83</v>
      </c>
      <c r="AI545" s="89">
        <f>VLOOKUP($B545,'[5]POB X MCR 2019'!$C$7:$AW$186,31,0)</f>
        <v>68</v>
      </c>
      <c r="AJ545" s="89">
        <f>VLOOKUP($B545,'[5]POB X MCR 2019'!$C$7:$AW$186,32,0)</f>
        <v>55</v>
      </c>
      <c r="AK545" s="89">
        <f>VLOOKUP($B545,'[5]POB X MCR 2019'!$C$7:$AW$186,33,0)</f>
        <v>47</v>
      </c>
      <c r="AL545" s="89">
        <f>VLOOKUP($B545,'[5]POB X MCR 2019'!$C$7:$AW$186,34,0)</f>
        <v>45</v>
      </c>
      <c r="AM545" s="89">
        <f>VLOOKUP($B545,'[5]POB X MCR 2019'!$C$7:$AW$186,35,0)</f>
        <v>35</v>
      </c>
      <c r="AN545" s="89">
        <f>VLOOKUP($B545,'[5]POB X MCR 2019'!$C$7:$AW$186,36,0)</f>
        <v>24</v>
      </c>
      <c r="AO545" s="89">
        <f>VLOOKUP($B545,'[5]POB X MCR 2019'!$C$7:$AW$186,37,0)</f>
        <v>19</v>
      </c>
      <c r="AP545" s="89">
        <f>VLOOKUP($B545,'[5]POB X MCR 2019'!$C$7:$AW$186,38,0)</f>
        <v>14</v>
      </c>
      <c r="AQ545" s="89">
        <f>VLOOKUP($B545,'[5]POB X MCR 2019'!$C$7:$AW$186,43,0)</f>
        <v>626</v>
      </c>
      <c r="AR545" s="89">
        <f>VLOOKUP($B545,'[5]POB X MCR 2019'!$C$7:$AW$186,44,0)</f>
        <v>64</v>
      </c>
      <c r="AS545" s="89">
        <f>VLOOKUP($B545,'[5]POB X MCR 2019'!$C$7:$AW$186,45,0)</f>
        <v>47</v>
      </c>
      <c r="AT545" s="89">
        <f>VLOOKUP($B545,'[5]POB X MCR 2019'!$C$7:$AW$186,46,0)</f>
        <v>294</v>
      </c>
      <c r="AU545" s="89">
        <f>VLOOKUP($B545,'[6]RED CHOTA'!$C$7:$G$170,5,0)</f>
        <v>18</v>
      </c>
    </row>
    <row r="546" spans="1:47" s="24" customFormat="1" ht="15">
      <c r="A546" s="58">
        <v>545</v>
      </c>
      <c r="B546" s="58">
        <v>4762</v>
      </c>
      <c r="C546" s="59" t="s">
        <v>1134</v>
      </c>
      <c r="D546" s="59" t="s">
        <v>447</v>
      </c>
      <c r="E546" s="59" t="s">
        <v>509</v>
      </c>
      <c r="F546" s="59" t="s">
        <v>514</v>
      </c>
      <c r="G546" s="12" t="s">
        <v>266</v>
      </c>
      <c r="H546" s="14">
        <f t="shared" si="134"/>
        <v>4762</v>
      </c>
      <c r="I546" s="14">
        <f t="shared" si="126"/>
        <v>766</v>
      </c>
      <c r="J546" s="12">
        <f>VLOOKUP($B546,'[1]METAS 2019'!$D$4:$Q$843,5,0)</f>
        <v>7</v>
      </c>
      <c r="K546" s="12">
        <f>VLOOKUP($B546,'[1]METAS 2019'!$D$4:$Q$843,4,0)</f>
        <v>7</v>
      </c>
      <c r="L546" s="12">
        <f>VLOOKUP($B546,'[1]METAS 2019'!$D$4:$Q$843,11,0)</f>
        <v>11</v>
      </c>
      <c r="M546" s="12">
        <f>VLOOKUP($B546,'[1]METAS 2019'!$D$4:$Q$843,12,0)</f>
        <v>7</v>
      </c>
      <c r="N546" s="12">
        <f>VLOOKUP($B546,'[1]METAS 2019'!$D$4:$Q$843,13,0)</f>
        <v>11</v>
      </c>
      <c r="O546" s="12">
        <f>VLOOKUP($B546,'[1]METAS 2019'!$D$4:$Q$843,14,0)</f>
        <v>15</v>
      </c>
      <c r="P546" s="89">
        <f>VLOOKUP($B546,'[5]POB X MCR 2019'!$C$7:$AW$186,12,0)</f>
        <v>17</v>
      </c>
      <c r="Q546" s="89">
        <f>VLOOKUP($B546,'[5]POB X MCR 2019'!$C$7:$AW$186,13,0)</f>
        <v>17</v>
      </c>
      <c r="R546" s="89">
        <f>VLOOKUP($B546,'[5]POB X MCR 2019'!$C$7:$AW$186,14,0)</f>
        <v>17</v>
      </c>
      <c r="S546" s="89">
        <f>VLOOKUP($B546,'[5]POB X MCR 2019'!$C$7:$AW$186,15,0)</f>
        <v>18</v>
      </c>
      <c r="T546" s="89">
        <f>VLOOKUP($B546,'[5]POB X MCR 2019'!$C$7:$AW$186,16,0)</f>
        <v>18</v>
      </c>
      <c r="U546" s="89">
        <f>VLOOKUP($B546,'[5]POB X MCR 2019'!$C$7:$AW$186,17,0)</f>
        <v>18</v>
      </c>
      <c r="V546" s="89">
        <f>VLOOKUP($B546,'[5]POB X MCR 2019'!$C$7:$AW$186,18,0)</f>
        <v>17</v>
      </c>
      <c r="W546" s="89">
        <f>VLOOKUP($B546,'[5]POB X MCR 2019'!$C$7:$AW$186,19,0)</f>
        <v>17</v>
      </c>
      <c r="X546" s="89">
        <f>VLOOKUP($B546,'[5]POB X MCR 2019'!$C$7:$AW$186,20,0)</f>
        <v>16</v>
      </c>
      <c r="Y546" s="89">
        <f>VLOOKUP($B546,'[5]POB X MCR 2019'!$C$7:$AW$186,21,0)</f>
        <v>14</v>
      </c>
      <c r="Z546" s="89">
        <f>VLOOKUP($B546,'[5]POB X MCR 2019'!$C$7:$AW$186,22,0)</f>
        <v>13</v>
      </c>
      <c r="AA546" s="89">
        <f>VLOOKUP($B546,'[5]POB X MCR 2019'!$C$7:$AW$186,23,0)</f>
        <v>12</v>
      </c>
      <c r="AB546" s="89">
        <f>VLOOKUP($B546,'[5]POB X MCR 2019'!$C$7:$AW$186,24,0)</f>
        <v>12</v>
      </c>
      <c r="AC546" s="89">
        <f>VLOOKUP($B546,'[5]POB X MCR 2019'!$C$7:$AW$186,25,0)</f>
        <v>11</v>
      </c>
      <c r="AD546" s="89">
        <f>VLOOKUP($B546,'[5]POB X MCR 2019'!$C$7:$AW$186,26,0)</f>
        <v>54</v>
      </c>
      <c r="AE546" s="89">
        <f>VLOOKUP($B546,'[5]POB X MCR 2019'!$C$7:$AW$186,27,0)</f>
        <v>71</v>
      </c>
      <c r="AF546" s="89">
        <f>VLOOKUP($B546,'[5]POB X MCR 2019'!$C$7:$AW$186,28,0)</f>
        <v>69</v>
      </c>
      <c r="AG546" s="89">
        <f>VLOOKUP($B546,'[5]POB X MCR 2019'!$C$7:$AW$186,29,0)</f>
        <v>50</v>
      </c>
      <c r="AH546" s="89">
        <f>VLOOKUP($B546,'[5]POB X MCR 2019'!$C$7:$AW$186,30,0)</f>
        <v>52</v>
      </c>
      <c r="AI546" s="89">
        <f>VLOOKUP($B546,'[5]POB X MCR 2019'!$C$7:$AW$186,31,0)</f>
        <v>43</v>
      </c>
      <c r="AJ546" s="89">
        <f>VLOOKUP($B546,'[5]POB X MCR 2019'!$C$7:$AW$186,32,0)</f>
        <v>35</v>
      </c>
      <c r="AK546" s="89">
        <f>VLOOKUP($B546,'[5]POB X MCR 2019'!$C$7:$AW$186,33,0)</f>
        <v>30</v>
      </c>
      <c r="AL546" s="89">
        <f>VLOOKUP($B546,'[5]POB X MCR 2019'!$C$7:$AW$186,34,0)</f>
        <v>29</v>
      </c>
      <c r="AM546" s="89">
        <f>VLOOKUP($B546,'[5]POB X MCR 2019'!$C$7:$AW$186,35,0)</f>
        <v>22</v>
      </c>
      <c r="AN546" s="89">
        <f>VLOOKUP($B546,'[5]POB X MCR 2019'!$C$7:$AW$186,36,0)</f>
        <v>15</v>
      </c>
      <c r="AO546" s="89">
        <f>VLOOKUP($B546,'[5]POB X MCR 2019'!$C$7:$AW$186,37,0)</f>
        <v>12</v>
      </c>
      <c r="AP546" s="89">
        <f>VLOOKUP($B546,'[5]POB X MCR 2019'!$C$7:$AW$186,38,0)</f>
        <v>9</v>
      </c>
      <c r="AQ546" s="89">
        <f>VLOOKUP($B546,'[5]POB X MCR 2019'!$C$7:$AW$186,43,0)</f>
        <v>394</v>
      </c>
      <c r="AR546" s="89">
        <f>VLOOKUP($B546,'[5]POB X MCR 2019'!$C$7:$AW$186,44,0)</f>
        <v>40</v>
      </c>
      <c r="AS546" s="89">
        <f>VLOOKUP($B546,'[5]POB X MCR 2019'!$C$7:$AW$186,45,0)</f>
        <v>29</v>
      </c>
      <c r="AT546" s="89">
        <f>VLOOKUP($B546,'[5]POB X MCR 2019'!$C$7:$AW$186,46,0)</f>
        <v>186</v>
      </c>
      <c r="AU546" s="89">
        <f>VLOOKUP($B546,'[6]RED CHOTA'!$C$7:$G$170,5,0)</f>
        <v>8</v>
      </c>
    </row>
    <row r="547" spans="1:47" s="24" customFormat="1" ht="15">
      <c r="A547" s="58">
        <v>546</v>
      </c>
      <c r="B547" s="58">
        <v>7087</v>
      </c>
      <c r="C547" s="59" t="s">
        <v>1134</v>
      </c>
      <c r="D547" s="59" t="s">
        <v>447</v>
      </c>
      <c r="E547" s="59" t="s">
        <v>509</v>
      </c>
      <c r="F547" s="59" t="s">
        <v>515</v>
      </c>
      <c r="G547" s="12" t="s">
        <v>266</v>
      </c>
      <c r="H547" s="14">
        <f t="shared" si="134"/>
        <v>7087</v>
      </c>
      <c r="I547" s="14">
        <f t="shared" si="126"/>
        <v>422</v>
      </c>
      <c r="J547" s="12">
        <f>VLOOKUP($B547,'[1]METAS 2019'!$D$4:$Q$843,5,0)</f>
        <v>2</v>
      </c>
      <c r="K547" s="12">
        <f>VLOOKUP($B547,'[1]METAS 2019'!$D$4:$Q$843,4,0)</f>
        <v>3</v>
      </c>
      <c r="L547" s="12">
        <f>VLOOKUP($B547,'[1]METAS 2019'!$D$4:$Q$843,11,0)</f>
        <v>3</v>
      </c>
      <c r="M547" s="12">
        <f>VLOOKUP($B547,'[1]METAS 2019'!$D$4:$Q$843,12,0)</f>
        <v>3</v>
      </c>
      <c r="N547" s="12">
        <f>VLOOKUP($B547,'[1]METAS 2019'!$D$4:$Q$843,13,0)</f>
        <v>4</v>
      </c>
      <c r="O547" s="12">
        <f>VLOOKUP($B547,'[1]METAS 2019'!$D$4:$Q$843,14,0)</f>
        <v>7</v>
      </c>
      <c r="P547" s="89">
        <f>VLOOKUP($B547,'[5]POB X MCR 2019'!$C$7:$AW$186,12,0)</f>
        <v>10</v>
      </c>
      <c r="Q547" s="89">
        <f>VLOOKUP($B547,'[5]POB X MCR 2019'!$C$7:$AW$186,13,0)</f>
        <v>10</v>
      </c>
      <c r="R547" s="89">
        <f>VLOOKUP($B547,'[5]POB X MCR 2019'!$C$7:$AW$186,14,0)</f>
        <v>10</v>
      </c>
      <c r="S547" s="89">
        <f>VLOOKUP($B547,'[5]POB X MCR 2019'!$C$7:$AW$186,15,0)</f>
        <v>10</v>
      </c>
      <c r="T547" s="89">
        <f>VLOOKUP($B547,'[5]POB X MCR 2019'!$C$7:$AW$186,16,0)</f>
        <v>10</v>
      </c>
      <c r="U547" s="89">
        <f>VLOOKUP($B547,'[5]POB X MCR 2019'!$C$7:$AW$186,17,0)</f>
        <v>10</v>
      </c>
      <c r="V547" s="89">
        <f>VLOOKUP($B547,'[5]POB X MCR 2019'!$C$7:$AW$186,18,0)</f>
        <v>10</v>
      </c>
      <c r="W547" s="89">
        <f>VLOOKUP($B547,'[5]POB X MCR 2019'!$C$7:$AW$186,19,0)</f>
        <v>9</v>
      </c>
      <c r="X547" s="89">
        <f>VLOOKUP($B547,'[5]POB X MCR 2019'!$C$7:$AW$186,20,0)</f>
        <v>9</v>
      </c>
      <c r="Y547" s="89">
        <f>VLOOKUP($B547,'[5]POB X MCR 2019'!$C$7:$AW$186,21,0)</f>
        <v>8</v>
      </c>
      <c r="Z547" s="89">
        <f>VLOOKUP($B547,'[5]POB X MCR 2019'!$C$7:$AW$186,22,0)</f>
        <v>7</v>
      </c>
      <c r="AA547" s="89">
        <f>VLOOKUP($B547,'[5]POB X MCR 2019'!$C$7:$AW$186,23,0)</f>
        <v>7</v>
      </c>
      <c r="AB547" s="89">
        <f>VLOOKUP($B547,'[5]POB X MCR 2019'!$C$7:$AW$186,24,0)</f>
        <v>7</v>
      </c>
      <c r="AC547" s="89">
        <f>VLOOKUP($B547,'[5]POB X MCR 2019'!$C$7:$AW$186,25,0)</f>
        <v>6</v>
      </c>
      <c r="AD547" s="89">
        <f>VLOOKUP($B547,'[5]POB X MCR 2019'!$C$7:$AW$186,26,0)</f>
        <v>30</v>
      </c>
      <c r="AE547" s="89">
        <f>VLOOKUP($B547,'[5]POB X MCR 2019'!$C$7:$AW$186,27,0)</f>
        <v>40</v>
      </c>
      <c r="AF547" s="89">
        <f>VLOOKUP($B547,'[5]POB X MCR 2019'!$C$7:$AW$186,28,0)</f>
        <v>39</v>
      </c>
      <c r="AG547" s="89">
        <f>VLOOKUP($B547,'[5]POB X MCR 2019'!$C$7:$AW$186,29,0)</f>
        <v>28</v>
      </c>
      <c r="AH547" s="89">
        <f>VLOOKUP($B547,'[5]POB X MCR 2019'!$C$7:$AW$186,30,0)</f>
        <v>29</v>
      </c>
      <c r="AI547" s="89">
        <f>VLOOKUP($B547,'[5]POB X MCR 2019'!$C$7:$AW$186,31,0)</f>
        <v>24</v>
      </c>
      <c r="AJ547" s="89">
        <f>VLOOKUP($B547,'[5]POB X MCR 2019'!$C$7:$AW$186,32,0)</f>
        <v>20</v>
      </c>
      <c r="AK547" s="89">
        <f>VLOOKUP($B547,'[5]POB X MCR 2019'!$C$7:$AW$186,33,0)</f>
        <v>17</v>
      </c>
      <c r="AL547" s="89">
        <f>VLOOKUP($B547,'[5]POB X MCR 2019'!$C$7:$AW$186,34,0)</f>
        <v>16</v>
      </c>
      <c r="AM547" s="89">
        <f>VLOOKUP($B547,'[5]POB X MCR 2019'!$C$7:$AW$186,35,0)</f>
        <v>13</v>
      </c>
      <c r="AN547" s="89">
        <f>VLOOKUP($B547,'[5]POB X MCR 2019'!$C$7:$AW$186,36,0)</f>
        <v>9</v>
      </c>
      <c r="AO547" s="89">
        <f>VLOOKUP($B547,'[5]POB X MCR 2019'!$C$7:$AW$186,37,0)</f>
        <v>7</v>
      </c>
      <c r="AP547" s="89">
        <f>VLOOKUP($B547,'[5]POB X MCR 2019'!$C$7:$AW$186,38,0)</f>
        <v>5</v>
      </c>
      <c r="AQ547" s="89">
        <f>VLOOKUP($B547,'[5]POB X MCR 2019'!$C$7:$AW$186,43,0)</f>
        <v>219</v>
      </c>
      <c r="AR547" s="89">
        <f>VLOOKUP($B547,'[5]POB X MCR 2019'!$C$7:$AW$186,44,0)</f>
        <v>23</v>
      </c>
      <c r="AS547" s="89">
        <f>VLOOKUP($B547,'[5]POB X MCR 2019'!$C$7:$AW$186,45,0)</f>
        <v>16</v>
      </c>
      <c r="AT547" s="89">
        <f>VLOOKUP($B547,'[5]POB X MCR 2019'!$C$7:$AW$186,46,0)</f>
        <v>104</v>
      </c>
      <c r="AU547" s="89">
        <f>VLOOKUP($B547,'[6]RED CHOTA'!$C$7:$G$170,5,0)</f>
        <v>2</v>
      </c>
    </row>
    <row r="548" spans="1:47" s="24" customFormat="1" ht="15">
      <c r="A548" s="58">
        <v>547</v>
      </c>
      <c r="B548" s="58">
        <v>6813</v>
      </c>
      <c r="C548" s="59" t="s">
        <v>1134</v>
      </c>
      <c r="D548" s="59" t="s">
        <v>447</v>
      </c>
      <c r="E548" s="59" t="s">
        <v>509</v>
      </c>
      <c r="F548" s="59" t="s">
        <v>512</v>
      </c>
      <c r="G548" s="12" t="s">
        <v>266</v>
      </c>
      <c r="H548" s="14">
        <f t="shared" si="134"/>
        <v>6813</v>
      </c>
      <c r="I548" s="14">
        <f t="shared" si="126"/>
        <v>488</v>
      </c>
      <c r="J548" s="12">
        <f>VLOOKUP($B548,'[1]METAS 2019'!$D$4:$Q$843,5,0)</f>
        <v>5</v>
      </c>
      <c r="K548" s="12">
        <f>VLOOKUP($B548,'[1]METAS 2019'!$D$4:$Q$843,4,0)</f>
        <v>4</v>
      </c>
      <c r="L548" s="12">
        <f>VLOOKUP($B548,'[1]METAS 2019'!$D$4:$Q$843,11,0)</f>
        <v>8</v>
      </c>
      <c r="M548" s="12">
        <f>VLOOKUP($B548,'[1]METAS 2019'!$D$4:$Q$843,12,0)</f>
        <v>10</v>
      </c>
      <c r="N548" s="12">
        <f>VLOOKUP($B548,'[1]METAS 2019'!$D$4:$Q$843,13,0)</f>
        <v>10</v>
      </c>
      <c r="O548" s="12">
        <f>VLOOKUP($B548,'[1]METAS 2019'!$D$4:$Q$843,14,0)</f>
        <v>11</v>
      </c>
      <c r="P548" s="89">
        <f>VLOOKUP($B548,'[5]POB X MCR 2019'!$C$7:$AW$186,12,0)</f>
        <v>11</v>
      </c>
      <c r="Q548" s="89">
        <f>VLOOKUP($B548,'[5]POB X MCR 2019'!$C$7:$AW$186,13,0)</f>
        <v>11</v>
      </c>
      <c r="R548" s="89">
        <f>VLOOKUP($B548,'[5]POB X MCR 2019'!$C$7:$AW$186,14,0)</f>
        <v>11</v>
      </c>
      <c r="S548" s="89">
        <f>VLOOKUP($B548,'[5]POB X MCR 2019'!$C$7:$AW$186,15,0)</f>
        <v>11</v>
      </c>
      <c r="T548" s="89">
        <f>VLOOKUP($B548,'[5]POB X MCR 2019'!$C$7:$AW$186,16,0)</f>
        <v>11</v>
      </c>
      <c r="U548" s="89">
        <f>VLOOKUP($B548,'[5]POB X MCR 2019'!$C$7:$AW$186,17,0)</f>
        <v>11</v>
      </c>
      <c r="V548" s="89">
        <f>VLOOKUP($B548,'[5]POB X MCR 2019'!$C$7:$AW$186,18,0)</f>
        <v>11</v>
      </c>
      <c r="W548" s="89">
        <f>VLOOKUP($B548,'[5]POB X MCR 2019'!$C$7:$AW$186,19,0)</f>
        <v>10</v>
      </c>
      <c r="X548" s="89">
        <f>VLOOKUP($B548,'[5]POB X MCR 2019'!$C$7:$AW$186,20,0)</f>
        <v>10</v>
      </c>
      <c r="Y548" s="89">
        <f>VLOOKUP($B548,'[5]POB X MCR 2019'!$C$7:$AW$186,21,0)</f>
        <v>9</v>
      </c>
      <c r="Z548" s="89">
        <f>VLOOKUP($B548,'[5]POB X MCR 2019'!$C$7:$AW$186,22,0)</f>
        <v>8</v>
      </c>
      <c r="AA548" s="89">
        <f>VLOOKUP($B548,'[5]POB X MCR 2019'!$C$7:$AW$186,23,0)</f>
        <v>8</v>
      </c>
      <c r="AB548" s="89">
        <f>VLOOKUP($B548,'[5]POB X MCR 2019'!$C$7:$AW$186,24,0)</f>
        <v>7</v>
      </c>
      <c r="AC548" s="89">
        <f>VLOOKUP($B548,'[5]POB X MCR 2019'!$C$7:$AW$186,25,0)</f>
        <v>7</v>
      </c>
      <c r="AD548" s="89">
        <f>VLOOKUP($B548,'[5]POB X MCR 2019'!$C$7:$AW$186,26,0)</f>
        <v>33</v>
      </c>
      <c r="AE548" s="89">
        <f>VLOOKUP($B548,'[5]POB X MCR 2019'!$C$7:$AW$186,27,0)</f>
        <v>44</v>
      </c>
      <c r="AF548" s="89">
        <f>VLOOKUP($B548,'[5]POB X MCR 2019'!$C$7:$AW$186,28,0)</f>
        <v>43</v>
      </c>
      <c r="AG548" s="89">
        <f>VLOOKUP($B548,'[5]POB X MCR 2019'!$C$7:$AW$186,29,0)</f>
        <v>31</v>
      </c>
      <c r="AH548" s="89">
        <f>VLOOKUP($B548,'[5]POB X MCR 2019'!$C$7:$AW$186,30,0)</f>
        <v>32</v>
      </c>
      <c r="AI548" s="89">
        <f>VLOOKUP($B548,'[5]POB X MCR 2019'!$C$7:$AW$186,31,0)</f>
        <v>27</v>
      </c>
      <c r="AJ548" s="89">
        <f>VLOOKUP($B548,'[5]POB X MCR 2019'!$C$7:$AW$186,32,0)</f>
        <v>22</v>
      </c>
      <c r="AK548" s="89">
        <f>VLOOKUP($B548,'[5]POB X MCR 2019'!$C$7:$AW$186,33,0)</f>
        <v>18</v>
      </c>
      <c r="AL548" s="89">
        <f>VLOOKUP($B548,'[5]POB X MCR 2019'!$C$7:$AW$186,34,0)</f>
        <v>18</v>
      </c>
      <c r="AM548" s="89">
        <f>VLOOKUP($B548,'[5]POB X MCR 2019'!$C$7:$AW$186,35,0)</f>
        <v>14</v>
      </c>
      <c r="AN548" s="89">
        <f>VLOOKUP($B548,'[5]POB X MCR 2019'!$C$7:$AW$186,36,0)</f>
        <v>10</v>
      </c>
      <c r="AO548" s="89">
        <f>VLOOKUP($B548,'[5]POB X MCR 2019'!$C$7:$AW$186,37,0)</f>
        <v>7</v>
      </c>
      <c r="AP548" s="89">
        <f>VLOOKUP($B548,'[5]POB X MCR 2019'!$C$7:$AW$186,38,0)</f>
        <v>5</v>
      </c>
      <c r="AQ548" s="89">
        <f>VLOOKUP($B548,'[5]POB X MCR 2019'!$C$7:$AW$186,43,0)</f>
        <v>253</v>
      </c>
      <c r="AR548" s="89">
        <f>VLOOKUP($B548,'[5]POB X MCR 2019'!$C$7:$AW$186,44,0)</f>
        <v>25</v>
      </c>
      <c r="AS548" s="89">
        <f>VLOOKUP($B548,'[5]POB X MCR 2019'!$C$7:$AW$186,45,0)</f>
        <v>18</v>
      </c>
      <c r="AT548" s="89">
        <f>VLOOKUP($B548,'[5]POB X MCR 2019'!$C$7:$AW$186,46,0)</f>
        <v>115</v>
      </c>
      <c r="AU548" s="89">
        <f>VLOOKUP($B548,'[6]RED CHOTA'!$C$7:$G$170,5,0)</f>
        <v>6</v>
      </c>
    </row>
    <row r="549" spans="1:47" s="24" customFormat="1" ht="15">
      <c r="A549" s="54">
        <v>548</v>
      </c>
      <c r="B549" s="54"/>
      <c r="C549" s="55" t="s">
        <v>1134</v>
      </c>
      <c r="D549" s="55" t="s">
        <v>447</v>
      </c>
      <c r="E549" s="55" t="s">
        <v>537</v>
      </c>
      <c r="F549" s="55" t="s">
        <v>537</v>
      </c>
      <c r="G549" s="11" t="s">
        <v>1214</v>
      </c>
      <c r="H549" s="29"/>
      <c r="I549" s="29">
        <f t="shared" si="126"/>
        <v>9341</v>
      </c>
      <c r="J549" s="11">
        <f>SUM(J550:J557)</f>
        <v>119</v>
      </c>
      <c r="K549" s="11">
        <f t="shared" ref="K549:AU549" si="135">SUM(K550:K557)</f>
        <v>138</v>
      </c>
      <c r="L549" s="11">
        <f t="shared" si="135"/>
        <v>103</v>
      </c>
      <c r="M549" s="11">
        <f t="shared" si="135"/>
        <v>119</v>
      </c>
      <c r="N549" s="11">
        <f t="shared" si="135"/>
        <v>125</v>
      </c>
      <c r="O549" s="11">
        <f t="shared" si="135"/>
        <v>156</v>
      </c>
      <c r="P549" s="11">
        <f t="shared" si="135"/>
        <v>187</v>
      </c>
      <c r="Q549" s="11">
        <f t="shared" si="135"/>
        <v>193</v>
      </c>
      <c r="R549" s="11">
        <f t="shared" si="135"/>
        <v>195</v>
      </c>
      <c r="S549" s="11">
        <f t="shared" si="135"/>
        <v>201</v>
      </c>
      <c r="T549" s="11">
        <f t="shared" si="135"/>
        <v>202</v>
      </c>
      <c r="U549" s="11">
        <f t="shared" si="135"/>
        <v>205</v>
      </c>
      <c r="V549" s="11">
        <f t="shared" si="135"/>
        <v>203</v>
      </c>
      <c r="W549" s="11">
        <f t="shared" si="135"/>
        <v>196</v>
      </c>
      <c r="X549" s="11">
        <f t="shared" si="135"/>
        <v>181</v>
      </c>
      <c r="Y549" s="11">
        <f t="shared" si="135"/>
        <v>173</v>
      </c>
      <c r="Z549" s="11">
        <f t="shared" si="135"/>
        <v>159</v>
      </c>
      <c r="AA549" s="11">
        <f t="shared" si="135"/>
        <v>151</v>
      </c>
      <c r="AB549" s="11">
        <f t="shared" si="135"/>
        <v>146</v>
      </c>
      <c r="AC549" s="11">
        <f t="shared" si="135"/>
        <v>143</v>
      </c>
      <c r="AD549" s="11">
        <f t="shared" si="135"/>
        <v>698</v>
      </c>
      <c r="AE549" s="11">
        <f t="shared" si="135"/>
        <v>637</v>
      </c>
      <c r="AF549" s="11">
        <f t="shared" si="135"/>
        <v>666</v>
      </c>
      <c r="AG549" s="11">
        <f t="shared" si="135"/>
        <v>633</v>
      </c>
      <c r="AH549" s="11">
        <f t="shared" si="135"/>
        <v>621</v>
      </c>
      <c r="AI549" s="11">
        <f t="shared" si="135"/>
        <v>590</v>
      </c>
      <c r="AJ549" s="11">
        <f t="shared" si="135"/>
        <v>476</v>
      </c>
      <c r="AK549" s="11">
        <f t="shared" si="135"/>
        <v>439</v>
      </c>
      <c r="AL549" s="11">
        <f t="shared" si="135"/>
        <v>368</v>
      </c>
      <c r="AM549" s="11">
        <f t="shared" si="135"/>
        <v>330</v>
      </c>
      <c r="AN549" s="11">
        <f t="shared" si="135"/>
        <v>248</v>
      </c>
      <c r="AO549" s="11">
        <f t="shared" si="135"/>
        <v>176</v>
      </c>
      <c r="AP549" s="11">
        <f t="shared" si="135"/>
        <v>164</v>
      </c>
      <c r="AQ549" s="11">
        <f t="shared" si="135"/>
        <v>4770</v>
      </c>
      <c r="AR549" s="11">
        <f t="shared" si="135"/>
        <v>473</v>
      </c>
      <c r="AS549" s="11">
        <f t="shared" si="135"/>
        <v>352</v>
      </c>
      <c r="AT549" s="11">
        <f t="shared" si="135"/>
        <v>2067</v>
      </c>
      <c r="AU549" s="11">
        <f t="shared" si="135"/>
        <v>145</v>
      </c>
    </row>
    <row r="550" spans="1:47" s="24" customFormat="1" ht="15">
      <c r="A550" s="58">
        <v>549</v>
      </c>
      <c r="B550" s="58">
        <v>4704</v>
      </c>
      <c r="C550" s="59" t="s">
        <v>1134</v>
      </c>
      <c r="D550" s="59" t="s">
        <v>447</v>
      </c>
      <c r="E550" s="59" t="s">
        <v>537</v>
      </c>
      <c r="F550" s="59" t="s">
        <v>538</v>
      </c>
      <c r="G550" s="12" t="s">
        <v>283</v>
      </c>
      <c r="H550" s="14">
        <f t="shared" ref="H550:H557" si="136">B550</f>
        <v>4704</v>
      </c>
      <c r="I550" s="14">
        <f t="shared" si="126"/>
        <v>2598</v>
      </c>
      <c r="J550" s="12">
        <f>VLOOKUP($B550,'[1]METAS 2019'!$D$4:$Q$843,5,0)</f>
        <v>39</v>
      </c>
      <c r="K550" s="12">
        <f>VLOOKUP($B550,'[1]METAS 2019'!$D$4:$Q$843,4,0)</f>
        <v>48</v>
      </c>
      <c r="L550" s="12">
        <f>VLOOKUP($B550,'[1]METAS 2019'!$D$4:$Q$843,11,0)</f>
        <v>29</v>
      </c>
      <c r="M550" s="12">
        <f>VLOOKUP($B550,'[1]METAS 2019'!$D$4:$Q$843,12,0)</f>
        <v>28</v>
      </c>
      <c r="N550" s="12">
        <f>VLOOKUP($B550,'[1]METAS 2019'!$D$4:$Q$843,13,0)</f>
        <v>36</v>
      </c>
      <c r="O550" s="12">
        <f>VLOOKUP($B550,'[1]METAS 2019'!$D$4:$Q$843,14,0)</f>
        <v>41</v>
      </c>
      <c r="P550" s="89">
        <f>VLOOKUP($B550,'[5]POB X MCR 2019'!$C$7:$AW$186,12,0)</f>
        <v>52</v>
      </c>
      <c r="Q550" s="89">
        <f>VLOOKUP($B550,'[5]POB X MCR 2019'!$C$7:$AW$186,13,0)</f>
        <v>54</v>
      </c>
      <c r="R550" s="89">
        <f>VLOOKUP($B550,'[5]POB X MCR 2019'!$C$7:$AW$186,14,0)</f>
        <v>54</v>
      </c>
      <c r="S550" s="89">
        <f>VLOOKUP($B550,'[5]POB X MCR 2019'!$C$7:$AW$186,15,0)</f>
        <v>56</v>
      </c>
      <c r="T550" s="89">
        <f>VLOOKUP($B550,'[5]POB X MCR 2019'!$C$7:$AW$186,16,0)</f>
        <v>56</v>
      </c>
      <c r="U550" s="89">
        <f>VLOOKUP($B550,'[5]POB X MCR 2019'!$C$7:$AW$186,17,0)</f>
        <v>57</v>
      </c>
      <c r="V550" s="89">
        <f>VLOOKUP($B550,'[5]POB X MCR 2019'!$C$7:$AW$186,18,0)</f>
        <v>57</v>
      </c>
      <c r="W550" s="89">
        <f>VLOOKUP($B550,'[5]POB X MCR 2019'!$C$7:$AW$186,19,0)</f>
        <v>54</v>
      </c>
      <c r="X550" s="89">
        <f>VLOOKUP($B550,'[5]POB X MCR 2019'!$C$7:$AW$186,20,0)</f>
        <v>50</v>
      </c>
      <c r="Y550" s="89">
        <f>VLOOKUP($B550,'[5]POB X MCR 2019'!$C$7:$AW$186,21,0)</f>
        <v>47</v>
      </c>
      <c r="Z550" s="89">
        <f>VLOOKUP($B550,'[5]POB X MCR 2019'!$C$7:$AW$186,22,0)</f>
        <v>44</v>
      </c>
      <c r="AA550" s="89">
        <f>VLOOKUP($B550,'[5]POB X MCR 2019'!$C$7:$AW$186,23,0)</f>
        <v>40</v>
      </c>
      <c r="AB550" s="89">
        <f>VLOOKUP($B550,'[5]POB X MCR 2019'!$C$7:$AW$186,24,0)</f>
        <v>41</v>
      </c>
      <c r="AC550" s="89">
        <f>VLOOKUP($B550,'[5]POB X MCR 2019'!$C$7:$AW$186,25,0)</f>
        <v>41</v>
      </c>
      <c r="AD550" s="89">
        <f>VLOOKUP($B550,'[5]POB X MCR 2019'!$C$7:$AW$186,26,0)</f>
        <v>194</v>
      </c>
      <c r="AE550" s="89">
        <f>VLOOKUP($B550,'[5]POB X MCR 2019'!$C$7:$AW$186,27,0)</f>
        <v>176</v>
      </c>
      <c r="AF550" s="89">
        <f>VLOOKUP($B550,'[5]POB X MCR 2019'!$C$7:$AW$186,28,0)</f>
        <v>183</v>
      </c>
      <c r="AG550" s="89">
        <f>VLOOKUP($B550,'[5]POB X MCR 2019'!$C$7:$AW$186,29,0)</f>
        <v>174</v>
      </c>
      <c r="AH550" s="89">
        <f>VLOOKUP($B550,'[5]POB X MCR 2019'!$C$7:$AW$186,30,0)</f>
        <v>171</v>
      </c>
      <c r="AI550" s="89">
        <f>VLOOKUP($B550,'[5]POB X MCR 2019'!$C$7:$AW$186,31,0)</f>
        <v>165</v>
      </c>
      <c r="AJ550" s="89">
        <f>VLOOKUP($B550,'[5]POB X MCR 2019'!$C$7:$AW$186,32,0)</f>
        <v>130</v>
      </c>
      <c r="AK550" s="89">
        <f>VLOOKUP($B550,'[5]POB X MCR 2019'!$C$7:$AW$186,33,0)</f>
        <v>122</v>
      </c>
      <c r="AL550" s="89">
        <f>VLOOKUP($B550,'[5]POB X MCR 2019'!$C$7:$AW$186,34,0)</f>
        <v>103</v>
      </c>
      <c r="AM550" s="89">
        <f>VLOOKUP($B550,'[5]POB X MCR 2019'!$C$7:$AW$186,35,0)</f>
        <v>92</v>
      </c>
      <c r="AN550" s="89">
        <f>VLOOKUP($B550,'[5]POB X MCR 2019'!$C$7:$AW$186,36,0)</f>
        <v>69</v>
      </c>
      <c r="AO550" s="89">
        <f>VLOOKUP($B550,'[5]POB X MCR 2019'!$C$7:$AW$186,37,0)</f>
        <v>49</v>
      </c>
      <c r="AP550" s="89">
        <f>VLOOKUP($B550,'[5]POB X MCR 2019'!$C$7:$AW$186,38,0)</f>
        <v>46</v>
      </c>
      <c r="AQ550" s="89">
        <f>VLOOKUP($B550,'[5]POB X MCR 2019'!$C$7:$AW$186,43,0)</f>
        <v>1323</v>
      </c>
      <c r="AR550" s="89">
        <f>VLOOKUP($B550,'[5]POB X MCR 2019'!$C$7:$AW$186,44,0)</f>
        <v>131</v>
      </c>
      <c r="AS550" s="89">
        <f>VLOOKUP($B550,'[5]POB X MCR 2019'!$C$7:$AW$186,45,0)</f>
        <v>98</v>
      </c>
      <c r="AT550" s="89">
        <f>VLOOKUP($B550,'[5]POB X MCR 2019'!$C$7:$AW$186,46,0)</f>
        <v>570</v>
      </c>
      <c r="AU550" s="89">
        <f>VLOOKUP($B550,'[6]RED CHOTA'!$C$7:$G$170,5,0)</f>
        <v>48</v>
      </c>
    </row>
    <row r="551" spans="1:47" s="24" customFormat="1" ht="15">
      <c r="A551" s="58">
        <v>550</v>
      </c>
      <c r="B551" s="58">
        <v>4705</v>
      </c>
      <c r="C551" s="59" t="s">
        <v>1134</v>
      </c>
      <c r="D551" s="59" t="s">
        <v>447</v>
      </c>
      <c r="E551" s="59" t="s">
        <v>537</v>
      </c>
      <c r="F551" s="59" t="s">
        <v>540</v>
      </c>
      <c r="G551" s="12" t="s">
        <v>271</v>
      </c>
      <c r="H551" s="14">
        <f t="shared" si="136"/>
        <v>4705</v>
      </c>
      <c r="I551" s="14">
        <f t="shared" si="126"/>
        <v>1892</v>
      </c>
      <c r="J551" s="12">
        <f>VLOOKUP($B551,'[1]METAS 2019'!$D$4:$Q$843,5,0)</f>
        <v>18</v>
      </c>
      <c r="K551" s="12">
        <f>VLOOKUP($B551,'[1]METAS 2019'!$D$4:$Q$843,4,0)</f>
        <v>21</v>
      </c>
      <c r="L551" s="12">
        <f>VLOOKUP($B551,'[1]METAS 2019'!$D$4:$Q$843,11,0)</f>
        <v>24</v>
      </c>
      <c r="M551" s="12">
        <f>VLOOKUP($B551,'[1]METAS 2019'!$D$4:$Q$843,12,0)</f>
        <v>24</v>
      </c>
      <c r="N551" s="12">
        <f>VLOOKUP($B551,'[1]METAS 2019'!$D$4:$Q$843,13,0)</f>
        <v>35</v>
      </c>
      <c r="O551" s="12">
        <f>VLOOKUP($B551,'[1]METAS 2019'!$D$4:$Q$843,14,0)</f>
        <v>33</v>
      </c>
      <c r="P551" s="89">
        <f>VLOOKUP($B551,'[5]POB X MCR 2019'!$C$7:$AW$186,12,0)</f>
        <v>38</v>
      </c>
      <c r="Q551" s="89">
        <f>VLOOKUP($B551,'[5]POB X MCR 2019'!$C$7:$AW$186,13,0)</f>
        <v>39</v>
      </c>
      <c r="R551" s="89">
        <f>VLOOKUP($B551,'[5]POB X MCR 2019'!$C$7:$AW$186,14,0)</f>
        <v>39</v>
      </c>
      <c r="S551" s="89">
        <f>VLOOKUP($B551,'[5]POB X MCR 2019'!$C$7:$AW$186,15,0)</f>
        <v>41</v>
      </c>
      <c r="T551" s="89">
        <f>VLOOKUP($B551,'[5]POB X MCR 2019'!$C$7:$AW$186,16,0)</f>
        <v>41</v>
      </c>
      <c r="U551" s="89">
        <f>VLOOKUP($B551,'[5]POB X MCR 2019'!$C$7:$AW$186,17,0)</f>
        <v>41</v>
      </c>
      <c r="V551" s="89">
        <f>VLOOKUP($B551,'[5]POB X MCR 2019'!$C$7:$AW$186,18,0)</f>
        <v>41</v>
      </c>
      <c r="W551" s="89">
        <f>VLOOKUP($B551,'[5]POB X MCR 2019'!$C$7:$AW$186,19,0)</f>
        <v>40</v>
      </c>
      <c r="X551" s="89">
        <f>VLOOKUP($B551,'[5]POB X MCR 2019'!$C$7:$AW$186,20,0)</f>
        <v>37</v>
      </c>
      <c r="Y551" s="89">
        <f>VLOOKUP($B551,'[5]POB X MCR 2019'!$C$7:$AW$186,21,0)</f>
        <v>35</v>
      </c>
      <c r="Z551" s="89">
        <f>VLOOKUP($B551,'[5]POB X MCR 2019'!$C$7:$AW$186,22,0)</f>
        <v>32</v>
      </c>
      <c r="AA551" s="89">
        <f>VLOOKUP($B551,'[5]POB X MCR 2019'!$C$7:$AW$186,23,0)</f>
        <v>31</v>
      </c>
      <c r="AB551" s="89">
        <f>VLOOKUP($B551,'[5]POB X MCR 2019'!$C$7:$AW$186,24,0)</f>
        <v>30</v>
      </c>
      <c r="AC551" s="89">
        <f>VLOOKUP($B551,'[5]POB X MCR 2019'!$C$7:$AW$186,25,0)</f>
        <v>29</v>
      </c>
      <c r="AD551" s="89">
        <f>VLOOKUP($B551,'[5]POB X MCR 2019'!$C$7:$AW$186,26,0)</f>
        <v>141</v>
      </c>
      <c r="AE551" s="89">
        <f>VLOOKUP($B551,'[5]POB X MCR 2019'!$C$7:$AW$186,27,0)</f>
        <v>129</v>
      </c>
      <c r="AF551" s="89">
        <f>VLOOKUP($B551,'[5]POB X MCR 2019'!$C$7:$AW$186,28,0)</f>
        <v>135</v>
      </c>
      <c r="AG551" s="89">
        <f>VLOOKUP($B551,'[5]POB X MCR 2019'!$C$7:$AW$186,29,0)</f>
        <v>128</v>
      </c>
      <c r="AH551" s="89">
        <f>VLOOKUP($B551,'[5]POB X MCR 2019'!$C$7:$AW$186,30,0)</f>
        <v>126</v>
      </c>
      <c r="AI551" s="89">
        <f>VLOOKUP($B551,'[5]POB X MCR 2019'!$C$7:$AW$186,31,0)</f>
        <v>119</v>
      </c>
      <c r="AJ551" s="89">
        <f>VLOOKUP($B551,'[5]POB X MCR 2019'!$C$7:$AW$186,32,0)</f>
        <v>96</v>
      </c>
      <c r="AK551" s="89">
        <f>VLOOKUP($B551,'[5]POB X MCR 2019'!$C$7:$AW$186,33,0)</f>
        <v>89</v>
      </c>
      <c r="AL551" s="89">
        <f>VLOOKUP($B551,'[5]POB X MCR 2019'!$C$7:$AW$186,34,0)</f>
        <v>74</v>
      </c>
      <c r="AM551" s="89">
        <f>VLOOKUP($B551,'[5]POB X MCR 2019'!$C$7:$AW$186,35,0)</f>
        <v>67</v>
      </c>
      <c r="AN551" s="89">
        <f>VLOOKUP($B551,'[5]POB X MCR 2019'!$C$7:$AW$186,36,0)</f>
        <v>50</v>
      </c>
      <c r="AO551" s="89">
        <f>VLOOKUP($B551,'[5]POB X MCR 2019'!$C$7:$AW$186,37,0)</f>
        <v>36</v>
      </c>
      <c r="AP551" s="89">
        <f>VLOOKUP($B551,'[5]POB X MCR 2019'!$C$7:$AW$186,38,0)</f>
        <v>33</v>
      </c>
      <c r="AQ551" s="89">
        <f>VLOOKUP($B551,'[5]POB X MCR 2019'!$C$7:$AW$186,43,0)</f>
        <v>964</v>
      </c>
      <c r="AR551" s="89">
        <f>VLOOKUP($B551,'[5]POB X MCR 2019'!$C$7:$AW$186,44,0)</f>
        <v>97</v>
      </c>
      <c r="AS551" s="89">
        <f>VLOOKUP($B551,'[5]POB X MCR 2019'!$C$7:$AW$186,45,0)</f>
        <v>71</v>
      </c>
      <c r="AT551" s="89">
        <f>VLOOKUP($B551,'[5]POB X MCR 2019'!$C$7:$AW$186,46,0)</f>
        <v>418</v>
      </c>
      <c r="AU551" s="89">
        <f>VLOOKUP($B551,'[6]RED CHOTA'!$C$7:$G$170,5,0)</f>
        <v>22</v>
      </c>
    </row>
    <row r="552" spans="1:47" s="24" customFormat="1" ht="15">
      <c r="A552" s="58">
        <v>551</v>
      </c>
      <c r="B552" s="58">
        <v>4706</v>
      </c>
      <c r="C552" s="59" t="s">
        <v>1134</v>
      </c>
      <c r="D552" s="59" t="s">
        <v>447</v>
      </c>
      <c r="E552" s="59" t="s">
        <v>537</v>
      </c>
      <c r="F552" s="59" t="s">
        <v>539</v>
      </c>
      <c r="G552" s="12" t="s">
        <v>266</v>
      </c>
      <c r="H552" s="14">
        <f t="shared" si="136"/>
        <v>4706</v>
      </c>
      <c r="I552" s="14">
        <f t="shared" si="126"/>
        <v>1127</v>
      </c>
      <c r="J552" s="12">
        <f>VLOOKUP($B552,'[1]METAS 2019'!$D$4:$Q$843,5,0)</f>
        <v>17</v>
      </c>
      <c r="K552" s="12">
        <f>VLOOKUP($B552,'[1]METAS 2019'!$D$4:$Q$843,4,0)</f>
        <v>21</v>
      </c>
      <c r="L552" s="12">
        <f>VLOOKUP($B552,'[1]METAS 2019'!$D$4:$Q$843,11,0)</f>
        <v>13</v>
      </c>
      <c r="M552" s="12">
        <f>VLOOKUP($B552,'[1]METAS 2019'!$D$4:$Q$843,12,0)</f>
        <v>18</v>
      </c>
      <c r="N552" s="12">
        <f>VLOOKUP($B552,'[1]METAS 2019'!$D$4:$Q$843,13,0)</f>
        <v>12</v>
      </c>
      <c r="O552" s="12">
        <f>VLOOKUP($B552,'[1]METAS 2019'!$D$4:$Q$843,14,0)</f>
        <v>23</v>
      </c>
      <c r="P552" s="89">
        <f>VLOOKUP($B552,'[5]POB X MCR 2019'!$C$7:$AW$186,12,0)</f>
        <v>22</v>
      </c>
      <c r="Q552" s="89">
        <f>VLOOKUP($B552,'[5]POB X MCR 2019'!$C$7:$AW$186,13,0)</f>
        <v>23</v>
      </c>
      <c r="R552" s="89">
        <f>VLOOKUP($B552,'[5]POB X MCR 2019'!$C$7:$AW$186,14,0)</f>
        <v>23</v>
      </c>
      <c r="S552" s="89">
        <f>VLOOKUP($B552,'[5]POB X MCR 2019'!$C$7:$AW$186,15,0)</f>
        <v>24</v>
      </c>
      <c r="T552" s="89">
        <f>VLOOKUP($B552,'[5]POB X MCR 2019'!$C$7:$AW$186,16,0)</f>
        <v>24</v>
      </c>
      <c r="U552" s="89">
        <f>VLOOKUP($B552,'[5]POB X MCR 2019'!$C$7:$AW$186,17,0)</f>
        <v>24</v>
      </c>
      <c r="V552" s="89">
        <f>VLOOKUP($B552,'[5]POB X MCR 2019'!$C$7:$AW$186,18,0)</f>
        <v>24</v>
      </c>
      <c r="W552" s="89">
        <f>VLOOKUP($B552,'[5]POB X MCR 2019'!$C$7:$AW$186,19,0)</f>
        <v>23</v>
      </c>
      <c r="X552" s="89">
        <f>VLOOKUP($B552,'[5]POB X MCR 2019'!$C$7:$AW$186,20,0)</f>
        <v>22</v>
      </c>
      <c r="Y552" s="89">
        <f>VLOOKUP($B552,'[5]POB X MCR 2019'!$C$7:$AW$186,21,0)</f>
        <v>21</v>
      </c>
      <c r="Z552" s="89">
        <f>VLOOKUP($B552,'[5]POB X MCR 2019'!$C$7:$AW$186,22,0)</f>
        <v>19</v>
      </c>
      <c r="AA552" s="89">
        <f>VLOOKUP($B552,'[5]POB X MCR 2019'!$C$7:$AW$186,23,0)</f>
        <v>18</v>
      </c>
      <c r="AB552" s="89">
        <f>VLOOKUP($B552,'[5]POB X MCR 2019'!$C$7:$AW$186,24,0)</f>
        <v>17</v>
      </c>
      <c r="AC552" s="89">
        <f>VLOOKUP($B552,'[5]POB X MCR 2019'!$C$7:$AW$186,25,0)</f>
        <v>17</v>
      </c>
      <c r="AD552" s="89">
        <f>VLOOKUP($B552,'[5]POB X MCR 2019'!$C$7:$AW$186,26,0)</f>
        <v>83</v>
      </c>
      <c r="AE552" s="89">
        <f>VLOOKUP($B552,'[5]POB X MCR 2019'!$C$7:$AW$186,27,0)</f>
        <v>76</v>
      </c>
      <c r="AF552" s="89">
        <f>VLOOKUP($B552,'[5]POB X MCR 2019'!$C$7:$AW$186,28,0)</f>
        <v>80</v>
      </c>
      <c r="AG552" s="89">
        <f>VLOOKUP($B552,'[5]POB X MCR 2019'!$C$7:$AW$186,29,0)</f>
        <v>76</v>
      </c>
      <c r="AH552" s="89">
        <f>VLOOKUP($B552,'[5]POB X MCR 2019'!$C$7:$AW$186,30,0)</f>
        <v>74</v>
      </c>
      <c r="AI552" s="89">
        <f>VLOOKUP($B552,'[5]POB X MCR 2019'!$C$7:$AW$186,31,0)</f>
        <v>70</v>
      </c>
      <c r="AJ552" s="89">
        <f>VLOOKUP($B552,'[5]POB X MCR 2019'!$C$7:$AW$186,32,0)</f>
        <v>57</v>
      </c>
      <c r="AK552" s="89">
        <f>VLOOKUP($B552,'[5]POB X MCR 2019'!$C$7:$AW$186,33,0)</f>
        <v>52</v>
      </c>
      <c r="AL552" s="89">
        <f>VLOOKUP($B552,'[5]POB X MCR 2019'!$C$7:$AW$186,34,0)</f>
        <v>44</v>
      </c>
      <c r="AM552" s="89">
        <f>VLOOKUP($B552,'[5]POB X MCR 2019'!$C$7:$AW$186,35,0)</f>
        <v>39</v>
      </c>
      <c r="AN552" s="89">
        <f>VLOOKUP($B552,'[5]POB X MCR 2019'!$C$7:$AW$186,36,0)</f>
        <v>30</v>
      </c>
      <c r="AO552" s="89">
        <f>VLOOKUP($B552,'[5]POB X MCR 2019'!$C$7:$AW$186,37,0)</f>
        <v>21</v>
      </c>
      <c r="AP552" s="89">
        <f>VLOOKUP($B552,'[5]POB X MCR 2019'!$C$7:$AW$186,38,0)</f>
        <v>20</v>
      </c>
      <c r="AQ552" s="89">
        <f>VLOOKUP($B552,'[5]POB X MCR 2019'!$C$7:$AW$186,43,0)</f>
        <v>576</v>
      </c>
      <c r="AR552" s="89">
        <f>VLOOKUP($B552,'[5]POB X MCR 2019'!$C$7:$AW$186,44,0)</f>
        <v>57</v>
      </c>
      <c r="AS552" s="89">
        <f>VLOOKUP($B552,'[5]POB X MCR 2019'!$C$7:$AW$186,45,0)</f>
        <v>42</v>
      </c>
      <c r="AT552" s="89">
        <f>VLOOKUP($B552,'[5]POB X MCR 2019'!$C$7:$AW$186,46,0)</f>
        <v>247</v>
      </c>
      <c r="AU552" s="89">
        <f>VLOOKUP($B552,'[6]RED CHOTA'!$C$7:$G$170,5,0)</f>
        <v>21</v>
      </c>
    </row>
    <row r="553" spans="1:47" s="24" customFormat="1" ht="15">
      <c r="A553" s="58">
        <v>552</v>
      </c>
      <c r="B553" s="58">
        <v>11328</v>
      </c>
      <c r="C553" s="59" t="s">
        <v>1134</v>
      </c>
      <c r="D553" s="59" t="s">
        <v>447</v>
      </c>
      <c r="E553" s="59" t="s">
        <v>537</v>
      </c>
      <c r="F553" s="59" t="s">
        <v>545</v>
      </c>
      <c r="G553" s="12" t="s">
        <v>266</v>
      </c>
      <c r="H553" s="14">
        <f t="shared" si="136"/>
        <v>11328</v>
      </c>
      <c r="I553" s="14">
        <f t="shared" si="126"/>
        <v>516</v>
      </c>
      <c r="J553" s="12">
        <f>VLOOKUP($B553,'[1]METAS 2019'!$D$4:$Q$843,5,0)</f>
        <v>3</v>
      </c>
      <c r="K553" s="12">
        <f>VLOOKUP($B553,'[1]METAS 2019'!$D$4:$Q$843,4,0)</f>
        <v>2</v>
      </c>
      <c r="L553" s="12">
        <f>VLOOKUP($B553,'[1]METAS 2019'!$D$4:$Q$843,11,0)</f>
        <v>2</v>
      </c>
      <c r="M553" s="12">
        <f>VLOOKUP($B553,'[1]METAS 2019'!$D$4:$Q$843,12,0)</f>
        <v>3</v>
      </c>
      <c r="N553" s="12">
        <f>VLOOKUP($B553,'[1]METAS 2019'!$D$4:$Q$843,13,0)</f>
        <v>10</v>
      </c>
      <c r="O553" s="12">
        <f>VLOOKUP($B553,'[1]METAS 2019'!$D$4:$Q$843,14,0)</f>
        <v>1</v>
      </c>
      <c r="P553" s="89">
        <f>VLOOKUP($B553,'[5]POB X MCR 2019'!$C$7:$AW$186,12,0)</f>
        <v>11</v>
      </c>
      <c r="Q553" s="89">
        <f>VLOOKUP($B553,'[5]POB X MCR 2019'!$C$7:$AW$186,13,0)</f>
        <v>11</v>
      </c>
      <c r="R553" s="89">
        <f>VLOOKUP($B553,'[5]POB X MCR 2019'!$C$7:$AW$186,14,0)</f>
        <v>11</v>
      </c>
      <c r="S553" s="89">
        <f>VLOOKUP($B553,'[5]POB X MCR 2019'!$C$7:$AW$186,15,0)</f>
        <v>12</v>
      </c>
      <c r="T553" s="89">
        <f>VLOOKUP($B553,'[5]POB X MCR 2019'!$C$7:$AW$186,16,0)</f>
        <v>12</v>
      </c>
      <c r="U553" s="89">
        <f>VLOOKUP($B553,'[5]POB X MCR 2019'!$C$7:$AW$186,17,0)</f>
        <v>12</v>
      </c>
      <c r="V553" s="89">
        <f>VLOOKUP($B553,'[5]POB X MCR 2019'!$C$7:$AW$186,18,0)</f>
        <v>12</v>
      </c>
      <c r="W553" s="89">
        <f>VLOOKUP($B553,'[5]POB X MCR 2019'!$C$7:$AW$186,19,0)</f>
        <v>11</v>
      </c>
      <c r="X553" s="89">
        <f>VLOOKUP($B553,'[5]POB X MCR 2019'!$C$7:$AW$186,20,0)</f>
        <v>10</v>
      </c>
      <c r="Y553" s="89">
        <f>VLOOKUP($B553,'[5]POB X MCR 2019'!$C$7:$AW$186,21,0)</f>
        <v>10</v>
      </c>
      <c r="Z553" s="89">
        <f>VLOOKUP($B553,'[5]POB X MCR 2019'!$C$7:$AW$186,22,0)</f>
        <v>9</v>
      </c>
      <c r="AA553" s="89">
        <f>VLOOKUP($B553,'[5]POB X MCR 2019'!$C$7:$AW$186,23,0)</f>
        <v>9</v>
      </c>
      <c r="AB553" s="89">
        <f>VLOOKUP($B553,'[5]POB X MCR 2019'!$C$7:$AW$186,24,0)</f>
        <v>8</v>
      </c>
      <c r="AC553" s="89">
        <f>VLOOKUP($B553,'[5]POB X MCR 2019'!$C$7:$AW$186,25,0)</f>
        <v>8</v>
      </c>
      <c r="AD553" s="89">
        <f>VLOOKUP($B553,'[5]POB X MCR 2019'!$C$7:$AW$186,26,0)</f>
        <v>40</v>
      </c>
      <c r="AE553" s="89">
        <f>VLOOKUP($B553,'[5]POB X MCR 2019'!$C$7:$AW$186,27,0)</f>
        <v>37</v>
      </c>
      <c r="AF553" s="89">
        <f>VLOOKUP($B553,'[5]POB X MCR 2019'!$C$7:$AW$186,28,0)</f>
        <v>39</v>
      </c>
      <c r="AG553" s="89">
        <f>VLOOKUP($B553,'[5]POB X MCR 2019'!$C$7:$AW$186,29,0)</f>
        <v>37</v>
      </c>
      <c r="AH553" s="89">
        <f>VLOOKUP($B553,'[5]POB X MCR 2019'!$C$7:$AW$186,30,0)</f>
        <v>36</v>
      </c>
      <c r="AI553" s="89">
        <f>VLOOKUP($B553,'[5]POB X MCR 2019'!$C$7:$AW$186,31,0)</f>
        <v>34</v>
      </c>
      <c r="AJ553" s="89">
        <f>VLOOKUP($B553,'[5]POB X MCR 2019'!$C$7:$AW$186,32,0)</f>
        <v>28</v>
      </c>
      <c r="AK553" s="89">
        <f>VLOOKUP($B553,'[5]POB X MCR 2019'!$C$7:$AW$186,33,0)</f>
        <v>25</v>
      </c>
      <c r="AL553" s="89">
        <f>VLOOKUP($B553,'[5]POB X MCR 2019'!$C$7:$AW$186,34,0)</f>
        <v>21</v>
      </c>
      <c r="AM553" s="89">
        <f>VLOOKUP($B553,'[5]POB X MCR 2019'!$C$7:$AW$186,35,0)</f>
        <v>19</v>
      </c>
      <c r="AN553" s="89">
        <f>VLOOKUP($B553,'[5]POB X MCR 2019'!$C$7:$AW$186,36,0)</f>
        <v>14</v>
      </c>
      <c r="AO553" s="89">
        <f>VLOOKUP($B553,'[5]POB X MCR 2019'!$C$7:$AW$186,37,0)</f>
        <v>10</v>
      </c>
      <c r="AP553" s="89">
        <f>VLOOKUP($B553,'[5]POB X MCR 2019'!$C$7:$AW$186,38,0)</f>
        <v>9</v>
      </c>
      <c r="AQ553" s="89">
        <f>VLOOKUP($B553,'[5]POB X MCR 2019'!$C$7:$AW$186,43,0)</f>
        <v>266</v>
      </c>
      <c r="AR553" s="89">
        <f>VLOOKUP($B553,'[5]POB X MCR 2019'!$C$7:$AW$186,44,0)</f>
        <v>27</v>
      </c>
      <c r="AS553" s="89">
        <f>VLOOKUP($B553,'[5]POB X MCR 2019'!$C$7:$AW$186,45,0)</f>
        <v>20</v>
      </c>
      <c r="AT553" s="89">
        <f>VLOOKUP($B553,'[5]POB X MCR 2019'!$C$7:$AW$186,46,0)</f>
        <v>120</v>
      </c>
      <c r="AU553" s="89">
        <f>VLOOKUP($B553,'[6]RED CHOTA'!$C$7:$G$170,5,0)</f>
        <v>3</v>
      </c>
    </row>
    <row r="554" spans="1:47" s="24" customFormat="1" ht="15">
      <c r="A554" s="58">
        <v>553</v>
      </c>
      <c r="B554" s="58">
        <v>7137</v>
      </c>
      <c r="C554" s="59" t="s">
        <v>1134</v>
      </c>
      <c r="D554" s="59" t="s">
        <v>447</v>
      </c>
      <c r="E554" s="59" t="s">
        <v>537</v>
      </c>
      <c r="F554" s="59" t="s">
        <v>544</v>
      </c>
      <c r="G554" s="12" t="s">
        <v>266</v>
      </c>
      <c r="H554" s="14">
        <f t="shared" si="136"/>
        <v>7137</v>
      </c>
      <c r="I554" s="14">
        <f t="shared" si="126"/>
        <v>681</v>
      </c>
      <c r="J554" s="12">
        <f>VLOOKUP($B554,'[1]METAS 2019'!$D$4:$Q$843,5,0)</f>
        <v>12</v>
      </c>
      <c r="K554" s="12">
        <f>VLOOKUP($B554,'[1]METAS 2019'!$D$4:$Q$843,4,0)</f>
        <v>15</v>
      </c>
      <c r="L554" s="12">
        <f>VLOOKUP($B554,'[1]METAS 2019'!$D$4:$Q$843,11,0)</f>
        <v>11</v>
      </c>
      <c r="M554" s="12">
        <f>VLOOKUP($B554,'[1]METAS 2019'!$D$4:$Q$843,12,0)</f>
        <v>16</v>
      </c>
      <c r="N554" s="12">
        <f>VLOOKUP($B554,'[1]METAS 2019'!$D$4:$Q$843,13,0)</f>
        <v>11</v>
      </c>
      <c r="O554" s="12">
        <f>VLOOKUP($B554,'[1]METAS 2019'!$D$4:$Q$843,14,0)</f>
        <v>11</v>
      </c>
      <c r="P554" s="89">
        <f>VLOOKUP($B554,'[5]POB X MCR 2019'!$C$7:$AW$186,12,0)</f>
        <v>13</v>
      </c>
      <c r="Q554" s="89">
        <f>VLOOKUP($B554,'[5]POB X MCR 2019'!$C$7:$AW$186,13,0)</f>
        <v>14</v>
      </c>
      <c r="R554" s="89">
        <f>VLOOKUP($B554,'[5]POB X MCR 2019'!$C$7:$AW$186,14,0)</f>
        <v>14</v>
      </c>
      <c r="S554" s="89">
        <f>VLOOKUP($B554,'[5]POB X MCR 2019'!$C$7:$AW$186,15,0)</f>
        <v>14</v>
      </c>
      <c r="T554" s="89">
        <f>VLOOKUP($B554,'[5]POB X MCR 2019'!$C$7:$AW$186,16,0)</f>
        <v>14</v>
      </c>
      <c r="U554" s="89">
        <f>VLOOKUP($B554,'[5]POB X MCR 2019'!$C$7:$AW$186,17,0)</f>
        <v>14</v>
      </c>
      <c r="V554" s="89">
        <f>VLOOKUP($B554,'[5]POB X MCR 2019'!$C$7:$AW$186,18,0)</f>
        <v>14</v>
      </c>
      <c r="W554" s="89">
        <f>VLOOKUP($B554,'[5]POB X MCR 2019'!$C$7:$AW$186,19,0)</f>
        <v>14</v>
      </c>
      <c r="X554" s="89">
        <f>VLOOKUP($B554,'[5]POB X MCR 2019'!$C$7:$AW$186,20,0)</f>
        <v>13</v>
      </c>
      <c r="Y554" s="89">
        <f>VLOOKUP($B554,'[5]POB X MCR 2019'!$C$7:$AW$186,21,0)</f>
        <v>12</v>
      </c>
      <c r="Z554" s="89">
        <f>VLOOKUP($B554,'[5]POB X MCR 2019'!$C$7:$AW$186,22,0)</f>
        <v>11</v>
      </c>
      <c r="AA554" s="89">
        <f>VLOOKUP($B554,'[5]POB X MCR 2019'!$C$7:$AW$186,23,0)</f>
        <v>11</v>
      </c>
      <c r="AB554" s="89">
        <f>VLOOKUP($B554,'[5]POB X MCR 2019'!$C$7:$AW$186,24,0)</f>
        <v>10</v>
      </c>
      <c r="AC554" s="89">
        <f>VLOOKUP($B554,'[5]POB X MCR 2019'!$C$7:$AW$186,25,0)</f>
        <v>10</v>
      </c>
      <c r="AD554" s="89">
        <f>VLOOKUP($B554,'[5]POB X MCR 2019'!$C$7:$AW$186,26,0)</f>
        <v>49</v>
      </c>
      <c r="AE554" s="89">
        <f>VLOOKUP($B554,'[5]POB X MCR 2019'!$C$7:$AW$186,27,0)</f>
        <v>45</v>
      </c>
      <c r="AF554" s="89">
        <f>VLOOKUP($B554,'[5]POB X MCR 2019'!$C$7:$AW$186,28,0)</f>
        <v>47</v>
      </c>
      <c r="AG554" s="89">
        <f>VLOOKUP($B554,'[5]POB X MCR 2019'!$C$7:$AW$186,29,0)</f>
        <v>45</v>
      </c>
      <c r="AH554" s="89">
        <f>VLOOKUP($B554,'[5]POB X MCR 2019'!$C$7:$AW$186,30,0)</f>
        <v>44</v>
      </c>
      <c r="AI554" s="89">
        <f>VLOOKUP($B554,'[5]POB X MCR 2019'!$C$7:$AW$186,31,0)</f>
        <v>42</v>
      </c>
      <c r="AJ554" s="89">
        <f>VLOOKUP($B554,'[5]POB X MCR 2019'!$C$7:$AW$186,32,0)</f>
        <v>34</v>
      </c>
      <c r="AK554" s="89">
        <f>VLOOKUP($B554,'[5]POB X MCR 2019'!$C$7:$AW$186,33,0)</f>
        <v>31</v>
      </c>
      <c r="AL554" s="89">
        <f>VLOOKUP($B554,'[5]POB X MCR 2019'!$C$7:$AW$186,34,0)</f>
        <v>26</v>
      </c>
      <c r="AM554" s="89">
        <f>VLOOKUP($B554,'[5]POB X MCR 2019'!$C$7:$AW$186,35,0)</f>
        <v>23</v>
      </c>
      <c r="AN554" s="89">
        <f>VLOOKUP($B554,'[5]POB X MCR 2019'!$C$7:$AW$186,36,0)</f>
        <v>17</v>
      </c>
      <c r="AO554" s="89">
        <f>VLOOKUP($B554,'[5]POB X MCR 2019'!$C$7:$AW$186,37,0)</f>
        <v>12</v>
      </c>
      <c r="AP554" s="89">
        <f>VLOOKUP($B554,'[5]POB X MCR 2019'!$C$7:$AW$186,38,0)</f>
        <v>12</v>
      </c>
      <c r="AQ554" s="89">
        <f>VLOOKUP($B554,'[5]POB X MCR 2019'!$C$7:$AW$186,43,0)</f>
        <v>347</v>
      </c>
      <c r="AR554" s="89">
        <f>VLOOKUP($B554,'[5]POB X MCR 2019'!$C$7:$AW$186,44,0)</f>
        <v>33</v>
      </c>
      <c r="AS554" s="89">
        <f>VLOOKUP($B554,'[5]POB X MCR 2019'!$C$7:$AW$186,45,0)</f>
        <v>25</v>
      </c>
      <c r="AT554" s="89">
        <f>VLOOKUP($B554,'[5]POB X MCR 2019'!$C$7:$AW$186,46,0)</f>
        <v>146</v>
      </c>
      <c r="AU554" s="89">
        <f>VLOOKUP($B554,'[6]RED CHOTA'!$C$7:$G$170,5,0)</f>
        <v>15</v>
      </c>
    </row>
    <row r="555" spans="1:47" s="24" customFormat="1" ht="15">
      <c r="A555" s="58">
        <v>554</v>
      </c>
      <c r="B555" s="58">
        <v>4707</v>
      </c>
      <c r="C555" s="59" t="s">
        <v>1134</v>
      </c>
      <c r="D555" s="59" t="s">
        <v>447</v>
      </c>
      <c r="E555" s="59" t="s">
        <v>537</v>
      </c>
      <c r="F555" s="59" t="s">
        <v>543</v>
      </c>
      <c r="G555" s="12" t="s">
        <v>266</v>
      </c>
      <c r="H555" s="14">
        <f t="shared" si="136"/>
        <v>4707</v>
      </c>
      <c r="I555" s="14">
        <f t="shared" si="126"/>
        <v>469</v>
      </c>
      <c r="J555" s="12">
        <f>VLOOKUP($B555,'[1]METAS 2019'!$D$4:$Q$843,5,0)</f>
        <v>5</v>
      </c>
      <c r="K555" s="12">
        <f>VLOOKUP($B555,'[1]METAS 2019'!$D$4:$Q$843,4,0)</f>
        <v>5</v>
      </c>
      <c r="L555" s="12">
        <f>VLOOKUP($B555,'[1]METAS 2019'!$D$4:$Q$843,11,0)</f>
        <v>5</v>
      </c>
      <c r="M555" s="12">
        <f>VLOOKUP($B555,'[1]METAS 2019'!$D$4:$Q$843,12,0)</f>
        <v>5</v>
      </c>
      <c r="N555" s="12">
        <f>VLOOKUP($B555,'[1]METAS 2019'!$D$4:$Q$843,13,0)</f>
        <v>2</v>
      </c>
      <c r="O555" s="12">
        <f>VLOOKUP($B555,'[1]METAS 2019'!$D$4:$Q$843,14,0)</f>
        <v>5</v>
      </c>
      <c r="P555" s="89">
        <f>VLOOKUP($B555,'[5]POB X MCR 2019'!$C$7:$AW$186,12,0)</f>
        <v>10</v>
      </c>
      <c r="Q555" s="89">
        <f>VLOOKUP($B555,'[5]POB X MCR 2019'!$C$7:$AW$186,13,0)</f>
        <v>10</v>
      </c>
      <c r="R555" s="89">
        <f>VLOOKUP($B555,'[5]POB X MCR 2019'!$C$7:$AW$186,14,0)</f>
        <v>10</v>
      </c>
      <c r="S555" s="89">
        <f>VLOOKUP($B555,'[5]POB X MCR 2019'!$C$7:$AW$186,15,0)</f>
        <v>10</v>
      </c>
      <c r="T555" s="89">
        <f>VLOOKUP($B555,'[5]POB X MCR 2019'!$C$7:$AW$186,16,0)</f>
        <v>10</v>
      </c>
      <c r="U555" s="89">
        <f>VLOOKUP($B555,'[5]POB X MCR 2019'!$C$7:$AW$186,17,0)</f>
        <v>11</v>
      </c>
      <c r="V555" s="89">
        <f>VLOOKUP($B555,'[5]POB X MCR 2019'!$C$7:$AW$186,18,0)</f>
        <v>10</v>
      </c>
      <c r="W555" s="89">
        <f>VLOOKUP($B555,'[5]POB X MCR 2019'!$C$7:$AW$186,19,0)</f>
        <v>10</v>
      </c>
      <c r="X555" s="89">
        <f>VLOOKUP($B555,'[5]POB X MCR 2019'!$C$7:$AW$186,20,0)</f>
        <v>9</v>
      </c>
      <c r="Y555" s="89">
        <f>VLOOKUP($B555,'[5]POB X MCR 2019'!$C$7:$AW$186,21,0)</f>
        <v>9</v>
      </c>
      <c r="Z555" s="89">
        <f>VLOOKUP($B555,'[5]POB X MCR 2019'!$C$7:$AW$186,22,0)</f>
        <v>8</v>
      </c>
      <c r="AA555" s="89">
        <f>VLOOKUP($B555,'[5]POB X MCR 2019'!$C$7:$AW$186,23,0)</f>
        <v>8</v>
      </c>
      <c r="AB555" s="89">
        <f>VLOOKUP($B555,'[5]POB X MCR 2019'!$C$7:$AW$186,24,0)</f>
        <v>8</v>
      </c>
      <c r="AC555" s="89">
        <f>VLOOKUP($B555,'[5]POB X MCR 2019'!$C$7:$AW$186,25,0)</f>
        <v>7</v>
      </c>
      <c r="AD555" s="89">
        <f>VLOOKUP($B555,'[5]POB X MCR 2019'!$C$7:$AW$186,26,0)</f>
        <v>36</v>
      </c>
      <c r="AE555" s="89">
        <f>VLOOKUP($B555,'[5]POB X MCR 2019'!$C$7:$AW$186,27,0)</f>
        <v>33</v>
      </c>
      <c r="AF555" s="89">
        <f>VLOOKUP($B555,'[5]POB X MCR 2019'!$C$7:$AW$186,28,0)</f>
        <v>34</v>
      </c>
      <c r="AG555" s="89">
        <f>VLOOKUP($B555,'[5]POB X MCR 2019'!$C$7:$AW$186,29,0)</f>
        <v>33</v>
      </c>
      <c r="AH555" s="89">
        <f>VLOOKUP($B555,'[5]POB X MCR 2019'!$C$7:$AW$186,30,0)</f>
        <v>32</v>
      </c>
      <c r="AI555" s="89">
        <f>VLOOKUP($B555,'[5]POB X MCR 2019'!$C$7:$AW$186,31,0)</f>
        <v>30</v>
      </c>
      <c r="AJ555" s="89">
        <f>VLOOKUP($B555,'[5]POB X MCR 2019'!$C$7:$AW$186,32,0)</f>
        <v>25</v>
      </c>
      <c r="AK555" s="89">
        <f>VLOOKUP($B555,'[5]POB X MCR 2019'!$C$7:$AW$186,33,0)</f>
        <v>23</v>
      </c>
      <c r="AL555" s="89">
        <f>VLOOKUP($B555,'[5]POB X MCR 2019'!$C$7:$AW$186,34,0)</f>
        <v>19</v>
      </c>
      <c r="AM555" s="89">
        <f>VLOOKUP($B555,'[5]POB X MCR 2019'!$C$7:$AW$186,35,0)</f>
        <v>17</v>
      </c>
      <c r="AN555" s="89">
        <f>VLOOKUP($B555,'[5]POB X MCR 2019'!$C$7:$AW$186,36,0)</f>
        <v>13</v>
      </c>
      <c r="AO555" s="89">
        <f>VLOOKUP($B555,'[5]POB X MCR 2019'!$C$7:$AW$186,37,0)</f>
        <v>9</v>
      </c>
      <c r="AP555" s="89">
        <f>VLOOKUP($B555,'[5]POB X MCR 2019'!$C$7:$AW$186,38,0)</f>
        <v>8</v>
      </c>
      <c r="AQ555" s="89">
        <f>VLOOKUP($B555,'[5]POB X MCR 2019'!$C$7:$AW$186,43,0)</f>
        <v>243</v>
      </c>
      <c r="AR555" s="89">
        <f>VLOOKUP($B555,'[5]POB X MCR 2019'!$C$7:$AW$186,44,0)</f>
        <v>24</v>
      </c>
      <c r="AS555" s="89">
        <f>VLOOKUP($B555,'[5]POB X MCR 2019'!$C$7:$AW$186,45,0)</f>
        <v>18</v>
      </c>
      <c r="AT555" s="89">
        <f>VLOOKUP($B555,'[5]POB X MCR 2019'!$C$7:$AW$186,46,0)</f>
        <v>107</v>
      </c>
      <c r="AU555" s="89">
        <f>VLOOKUP($B555,'[6]RED CHOTA'!$C$7:$G$170,5,0)</f>
        <v>6</v>
      </c>
    </row>
    <row r="556" spans="1:47" s="24" customFormat="1" ht="15">
      <c r="A556" s="58">
        <v>555</v>
      </c>
      <c r="B556" s="58">
        <v>4708</v>
      </c>
      <c r="C556" s="59" t="s">
        <v>1134</v>
      </c>
      <c r="D556" s="59" t="s">
        <v>447</v>
      </c>
      <c r="E556" s="59" t="s">
        <v>537</v>
      </c>
      <c r="F556" s="59" t="s">
        <v>542</v>
      </c>
      <c r="G556" s="12" t="s">
        <v>271</v>
      </c>
      <c r="H556" s="14">
        <f t="shared" si="136"/>
        <v>4708</v>
      </c>
      <c r="I556" s="14">
        <f t="shared" si="126"/>
        <v>1273</v>
      </c>
      <c r="J556" s="12">
        <f>VLOOKUP($B556,'[1]METAS 2019'!$D$4:$Q$843,5,0)</f>
        <v>15</v>
      </c>
      <c r="K556" s="12">
        <f>VLOOKUP($B556,'[1]METAS 2019'!$D$4:$Q$843,4,0)</f>
        <v>18</v>
      </c>
      <c r="L556" s="12">
        <f>VLOOKUP($B556,'[1]METAS 2019'!$D$4:$Q$843,11,0)</f>
        <v>9</v>
      </c>
      <c r="M556" s="12">
        <f>VLOOKUP($B556,'[1]METAS 2019'!$D$4:$Q$843,12,0)</f>
        <v>18</v>
      </c>
      <c r="N556" s="12">
        <f>VLOOKUP($B556,'[1]METAS 2019'!$D$4:$Q$843,13,0)</f>
        <v>14</v>
      </c>
      <c r="O556" s="12">
        <f>VLOOKUP($B556,'[1]METAS 2019'!$D$4:$Q$843,14,0)</f>
        <v>28</v>
      </c>
      <c r="P556" s="89">
        <f>VLOOKUP($B556,'[5]POB X MCR 2019'!$C$7:$AW$186,12,0)</f>
        <v>25</v>
      </c>
      <c r="Q556" s="89">
        <f>VLOOKUP($B556,'[5]POB X MCR 2019'!$C$7:$AW$186,13,0)</f>
        <v>26</v>
      </c>
      <c r="R556" s="89">
        <f>VLOOKUP($B556,'[5]POB X MCR 2019'!$C$7:$AW$186,14,0)</f>
        <v>27</v>
      </c>
      <c r="S556" s="89">
        <f>VLOOKUP($B556,'[5]POB X MCR 2019'!$C$7:$AW$186,15,0)</f>
        <v>27</v>
      </c>
      <c r="T556" s="89">
        <f>VLOOKUP($B556,'[5]POB X MCR 2019'!$C$7:$AW$186,16,0)</f>
        <v>28</v>
      </c>
      <c r="U556" s="89">
        <f>VLOOKUP($B556,'[5]POB X MCR 2019'!$C$7:$AW$186,17,0)</f>
        <v>28</v>
      </c>
      <c r="V556" s="89">
        <f>VLOOKUP($B556,'[5]POB X MCR 2019'!$C$7:$AW$186,18,0)</f>
        <v>28</v>
      </c>
      <c r="W556" s="89">
        <f>VLOOKUP($B556,'[5]POB X MCR 2019'!$C$7:$AW$186,19,0)</f>
        <v>27</v>
      </c>
      <c r="X556" s="89">
        <f>VLOOKUP($B556,'[5]POB X MCR 2019'!$C$7:$AW$186,20,0)</f>
        <v>25</v>
      </c>
      <c r="Y556" s="89">
        <f>VLOOKUP($B556,'[5]POB X MCR 2019'!$C$7:$AW$186,21,0)</f>
        <v>24</v>
      </c>
      <c r="Z556" s="89">
        <f>VLOOKUP($B556,'[5]POB X MCR 2019'!$C$7:$AW$186,22,0)</f>
        <v>22</v>
      </c>
      <c r="AA556" s="89">
        <f>VLOOKUP($B556,'[5]POB X MCR 2019'!$C$7:$AW$186,23,0)</f>
        <v>21</v>
      </c>
      <c r="AB556" s="89">
        <f>VLOOKUP($B556,'[5]POB X MCR 2019'!$C$7:$AW$186,24,0)</f>
        <v>20</v>
      </c>
      <c r="AC556" s="89">
        <f>VLOOKUP($B556,'[5]POB X MCR 2019'!$C$7:$AW$186,25,0)</f>
        <v>19</v>
      </c>
      <c r="AD556" s="89">
        <f>VLOOKUP($B556,'[5]POB X MCR 2019'!$C$7:$AW$186,26,0)</f>
        <v>95</v>
      </c>
      <c r="AE556" s="89">
        <f>VLOOKUP($B556,'[5]POB X MCR 2019'!$C$7:$AW$186,27,0)</f>
        <v>87</v>
      </c>
      <c r="AF556" s="89">
        <f>VLOOKUP($B556,'[5]POB X MCR 2019'!$C$7:$AW$186,28,0)</f>
        <v>91</v>
      </c>
      <c r="AG556" s="89">
        <f>VLOOKUP($B556,'[5]POB X MCR 2019'!$C$7:$AW$186,29,0)</f>
        <v>86</v>
      </c>
      <c r="AH556" s="89">
        <f>VLOOKUP($B556,'[5]POB X MCR 2019'!$C$7:$AW$186,30,0)</f>
        <v>85</v>
      </c>
      <c r="AI556" s="89">
        <f>VLOOKUP($B556,'[5]POB X MCR 2019'!$C$7:$AW$186,31,0)</f>
        <v>80</v>
      </c>
      <c r="AJ556" s="89">
        <f>VLOOKUP($B556,'[5]POB X MCR 2019'!$C$7:$AW$186,32,0)</f>
        <v>65</v>
      </c>
      <c r="AK556" s="89">
        <f>VLOOKUP($B556,'[5]POB X MCR 2019'!$C$7:$AW$186,33,0)</f>
        <v>60</v>
      </c>
      <c r="AL556" s="89">
        <f>VLOOKUP($B556,'[5]POB X MCR 2019'!$C$7:$AW$186,34,0)</f>
        <v>50</v>
      </c>
      <c r="AM556" s="89">
        <f>VLOOKUP($B556,'[5]POB X MCR 2019'!$C$7:$AW$186,35,0)</f>
        <v>45</v>
      </c>
      <c r="AN556" s="89">
        <f>VLOOKUP($B556,'[5]POB X MCR 2019'!$C$7:$AW$186,36,0)</f>
        <v>34</v>
      </c>
      <c r="AO556" s="89">
        <f>VLOOKUP($B556,'[5]POB X MCR 2019'!$C$7:$AW$186,37,0)</f>
        <v>24</v>
      </c>
      <c r="AP556" s="89">
        <f>VLOOKUP($B556,'[5]POB X MCR 2019'!$C$7:$AW$186,38,0)</f>
        <v>22</v>
      </c>
      <c r="AQ556" s="89">
        <f>VLOOKUP($B556,'[5]POB X MCR 2019'!$C$7:$AW$186,43,0)</f>
        <v>647</v>
      </c>
      <c r="AR556" s="89">
        <f>VLOOKUP($B556,'[5]POB X MCR 2019'!$C$7:$AW$186,44,0)</f>
        <v>64</v>
      </c>
      <c r="AS556" s="89">
        <f>VLOOKUP($B556,'[5]POB X MCR 2019'!$C$7:$AW$186,45,0)</f>
        <v>48</v>
      </c>
      <c r="AT556" s="89">
        <f>VLOOKUP($B556,'[5]POB X MCR 2019'!$C$7:$AW$186,46,0)</f>
        <v>282</v>
      </c>
      <c r="AU556" s="89">
        <f>VLOOKUP($B556,'[6]RED CHOTA'!$C$7:$G$170,5,0)</f>
        <v>18</v>
      </c>
    </row>
    <row r="557" spans="1:47" s="24" customFormat="1" ht="15">
      <c r="A557" s="58">
        <v>556</v>
      </c>
      <c r="B557" s="58">
        <v>4709</v>
      </c>
      <c r="C557" s="59" t="s">
        <v>1134</v>
      </c>
      <c r="D557" s="59" t="s">
        <v>447</v>
      </c>
      <c r="E557" s="59" t="s">
        <v>537</v>
      </c>
      <c r="F557" s="59" t="s">
        <v>541</v>
      </c>
      <c r="G557" s="12" t="s">
        <v>266</v>
      </c>
      <c r="H557" s="14">
        <f t="shared" si="136"/>
        <v>4709</v>
      </c>
      <c r="I557" s="14">
        <f t="shared" si="126"/>
        <v>785</v>
      </c>
      <c r="J557" s="12">
        <f>VLOOKUP($B557,'[1]METAS 2019'!$D$4:$Q$843,5,0)</f>
        <v>10</v>
      </c>
      <c r="K557" s="12">
        <f>VLOOKUP($B557,'[1]METAS 2019'!$D$4:$Q$843,4,0)</f>
        <v>8</v>
      </c>
      <c r="L557" s="12">
        <f>VLOOKUP($B557,'[1]METAS 2019'!$D$4:$Q$843,11,0)</f>
        <v>10</v>
      </c>
      <c r="M557" s="12">
        <f>VLOOKUP($B557,'[1]METAS 2019'!$D$4:$Q$843,12,0)</f>
        <v>7</v>
      </c>
      <c r="N557" s="12">
        <f>VLOOKUP($B557,'[1]METAS 2019'!$D$4:$Q$843,13,0)</f>
        <v>5</v>
      </c>
      <c r="O557" s="12">
        <f>VLOOKUP($B557,'[1]METAS 2019'!$D$4:$Q$843,14,0)</f>
        <v>14</v>
      </c>
      <c r="P557" s="89">
        <f>VLOOKUP($B557,'[5]POB X MCR 2019'!$C$7:$AW$186,12,0)</f>
        <v>16</v>
      </c>
      <c r="Q557" s="89">
        <f>VLOOKUP($B557,'[5]POB X MCR 2019'!$C$7:$AW$186,13,0)</f>
        <v>16</v>
      </c>
      <c r="R557" s="89">
        <f>VLOOKUP($B557,'[5]POB X MCR 2019'!$C$7:$AW$186,14,0)</f>
        <v>17</v>
      </c>
      <c r="S557" s="89">
        <f>VLOOKUP($B557,'[5]POB X MCR 2019'!$C$7:$AW$186,15,0)</f>
        <v>17</v>
      </c>
      <c r="T557" s="89">
        <f>VLOOKUP($B557,'[5]POB X MCR 2019'!$C$7:$AW$186,16,0)</f>
        <v>17</v>
      </c>
      <c r="U557" s="89">
        <f>VLOOKUP($B557,'[5]POB X MCR 2019'!$C$7:$AW$186,17,0)</f>
        <v>18</v>
      </c>
      <c r="V557" s="89">
        <f>VLOOKUP($B557,'[5]POB X MCR 2019'!$C$7:$AW$186,18,0)</f>
        <v>17</v>
      </c>
      <c r="W557" s="89">
        <f>VLOOKUP($B557,'[5]POB X MCR 2019'!$C$7:$AW$186,19,0)</f>
        <v>17</v>
      </c>
      <c r="X557" s="89">
        <f>VLOOKUP($B557,'[5]POB X MCR 2019'!$C$7:$AW$186,20,0)</f>
        <v>15</v>
      </c>
      <c r="Y557" s="89">
        <f>VLOOKUP($B557,'[5]POB X MCR 2019'!$C$7:$AW$186,21,0)</f>
        <v>15</v>
      </c>
      <c r="Z557" s="89">
        <f>VLOOKUP($B557,'[5]POB X MCR 2019'!$C$7:$AW$186,22,0)</f>
        <v>14</v>
      </c>
      <c r="AA557" s="89">
        <f>VLOOKUP($B557,'[5]POB X MCR 2019'!$C$7:$AW$186,23,0)</f>
        <v>13</v>
      </c>
      <c r="AB557" s="89">
        <f>VLOOKUP($B557,'[5]POB X MCR 2019'!$C$7:$AW$186,24,0)</f>
        <v>12</v>
      </c>
      <c r="AC557" s="89">
        <f>VLOOKUP($B557,'[5]POB X MCR 2019'!$C$7:$AW$186,25,0)</f>
        <v>12</v>
      </c>
      <c r="AD557" s="89">
        <f>VLOOKUP($B557,'[5]POB X MCR 2019'!$C$7:$AW$186,26,0)</f>
        <v>60</v>
      </c>
      <c r="AE557" s="89">
        <f>VLOOKUP($B557,'[5]POB X MCR 2019'!$C$7:$AW$186,27,0)</f>
        <v>54</v>
      </c>
      <c r="AF557" s="89">
        <f>VLOOKUP($B557,'[5]POB X MCR 2019'!$C$7:$AW$186,28,0)</f>
        <v>57</v>
      </c>
      <c r="AG557" s="89">
        <f>VLOOKUP($B557,'[5]POB X MCR 2019'!$C$7:$AW$186,29,0)</f>
        <v>54</v>
      </c>
      <c r="AH557" s="89">
        <f>VLOOKUP($B557,'[5]POB X MCR 2019'!$C$7:$AW$186,30,0)</f>
        <v>53</v>
      </c>
      <c r="AI557" s="89">
        <f>VLOOKUP($B557,'[5]POB X MCR 2019'!$C$7:$AW$186,31,0)</f>
        <v>50</v>
      </c>
      <c r="AJ557" s="89">
        <f>VLOOKUP($B557,'[5]POB X MCR 2019'!$C$7:$AW$186,32,0)</f>
        <v>41</v>
      </c>
      <c r="AK557" s="89">
        <f>VLOOKUP($B557,'[5]POB X MCR 2019'!$C$7:$AW$186,33,0)</f>
        <v>37</v>
      </c>
      <c r="AL557" s="89">
        <f>VLOOKUP($B557,'[5]POB X MCR 2019'!$C$7:$AW$186,34,0)</f>
        <v>31</v>
      </c>
      <c r="AM557" s="89">
        <f>VLOOKUP($B557,'[5]POB X MCR 2019'!$C$7:$AW$186,35,0)</f>
        <v>28</v>
      </c>
      <c r="AN557" s="89">
        <f>VLOOKUP($B557,'[5]POB X MCR 2019'!$C$7:$AW$186,36,0)</f>
        <v>21</v>
      </c>
      <c r="AO557" s="89">
        <f>VLOOKUP($B557,'[5]POB X MCR 2019'!$C$7:$AW$186,37,0)</f>
        <v>15</v>
      </c>
      <c r="AP557" s="89">
        <f>VLOOKUP($B557,'[5]POB X MCR 2019'!$C$7:$AW$186,38,0)</f>
        <v>14</v>
      </c>
      <c r="AQ557" s="89">
        <f>VLOOKUP($B557,'[5]POB X MCR 2019'!$C$7:$AW$186,43,0)</f>
        <v>404</v>
      </c>
      <c r="AR557" s="89">
        <f>VLOOKUP($B557,'[5]POB X MCR 2019'!$C$7:$AW$186,44,0)</f>
        <v>40</v>
      </c>
      <c r="AS557" s="89">
        <f>VLOOKUP($B557,'[5]POB X MCR 2019'!$C$7:$AW$186,45,0)</f>
        <v>30</v>
      </c>
      <c r="AT557" s="89">
        <f>VLOOKUP($B557,'[5]POB X MCR 2019'!$C$7:$AW$186,46,0)</f>
        <v>177</v>
      </c>
      <c r="AU557" s="89">
        <f>VLOOKUP($B557,'[6]RED CHOTA'!$C$7:$G$170,5,0)</f>
        <v>12</v>
      </c>
    </row>
    <row r="558" spans="1:47" s="24" customFormat="1" ht="15">
      <c r="A558" s="54">
        <v>557</v>
      </c>
      <c r="B558" s="54"/>
      <c r="C558" s="55" t="s">
        <v>1134</v>
      </c>
      <c r="D558" s="55" t="s">
        <v>447</v>
      </c>
      <c r="E558" s="55" t="s">
        <v>583</v>
      </c>
      <c r="F558" s="55" t="s">
        <v>583</v>
      </c>
      <c r="G558" s="11" t="s">
        <v>1214</v>
      </c>
      <c r="H558" s="29"/>
      <c r="I558" s="29">
        <f t="shared" si="126"/>
        <v>12514</v>
      </c>
      <c r="J558" s="11">
        <f>SUM(J559:J573)</f>
        <v>167</v>
      </c>
      <c r="K558" s="11">
        <f t="shared" ref="K558:AU558" si="137">SUM(K559:K573)</f>
        <v>164</v>
      </c>
      <c r="L558" s="11">
        <f t="shared" si="137"/>
        <v>187</v>
      </c>
      <c r="M558" s="11">
        <f t="shared" si="137"/>
        <v>201</v>
      </c>
      <c r="N558" s="11">
        <f t="shared" si="137"/>
        <v>199</v>
      </c>
      <c r="O558" s="11">
        <f t="shared" si="137"/>
        <v>184</v>
      </c>
      <c r="P558" s="11">
        <f t="shared" si="137"/>
        <v>220</v>
      </c>
      <c r="Q558" s="11">
        <f t="shared" si="137"/>
        <v>231</v>
      </c>
      <c r="R558" s="11">
        <f t="shared" si="137"/>
        <v>241</v>
      </c>
      <c r="S558" s="11">
        <f t="shared" si="137"/>
        <v>251</v>
      </c>
      <c r="T558" s="11">
        <f t="shared" si="137"/>
        <v>262</v>
      </c>
      <c r="U558" s="11">
        <f t="shared" si="137"/>
        <v>274</v>
      </c>
      <c r="V558" s="11">
        <f t="shared" si="137"/>
        <v>278</v>
      </c>
      <c r="W558" s="11">
        <f t="shared" si="137"/>
        <v>271</v>
      </c>
      <c r="X558" s="11">
        <f t="shared" si="137"/>
        <v>258</v>
      </c>
      <c r="Y558" s="11">
        <f t="shared" si="137"/>
        <v>246</v>
      </c>
      <c r="Z558" s="11">
        <f t="shared" si="137"/>
        <v>233</v>
      </c>
      <c r="AA558" s="11">
        <f t="shared" si="137"/>
        <v>218</v>
      </c>
      <c r="AB558" s="11">
        <f t="shared" si="137"/>
        <v>206</v>
      </c>
      <c r="AC558" s="11">
        <f t="shared" si="137"/>
        <v>195</v>
      </c>
      <c r="AD558" s="11">
        <f t="shared" si="137"/>
        <v>853</v>
      </c>
      <c r="AE558" s="11">
        <f t="shared" si="137"/>
        <v>951</v>
      </c>
      <c r="AF558" s="11">
        <f t="shared" si="137"/>
        <v>979</v>
      </c>
      <c r="AG558" s="11">
        <f t="shared" si="137"/>
        <v>931</v>
      </c>
      <c r="AH558" s="11">
        <f t="shared" si="137"/>
        <v>898</v>
      </c>
      <c r="AI558" s="11">
        <f t="shared" si="137"/>
        <v>833</v>
      </c>
      <c r="AJ558" s="11">
        <f t="shared" si="137"/>
        <v>591</v>
      </c>
      <c r="AK558" s="11">
        <f t="shared" si="137"/>
        <v>526</v>
      </c>
      <c r="AL558" s="11">
        <f t="shared" si="137"/>
        <v>429</v>
      </c>
      <c r="AM558" s="11">
        <f t="shared" si="137"/>
        <v>373</v>
      </c>
      <c r="AN558" s="11">
        <f t="shared" si="137"/>
        <v>298</v>
      </c>
      <c r="AO558" s="11">
        <f t="shared" si="137"/>
        <v>190</v>
      </c>
      <c r="AP558" s="11">
        <f t="shared" si="137"/>
        <v>176</v>
      </c>
      <c r="AQ558" s="11">
        <f t="shared" si="137"/>
        <v>6412</v>
      </c>
      <c r="AR558" s="11">
        <f t="shared" si="137"/>
        <v>691</v>
      </c>
      <c r="AS558" s="11">
        <f t="shared" si="137"/>
        <v>557</v>
      </c>
      <c r="AT558" s="11">
        <f t="shared" si="137"/>
        <v>3074</v>
      </c>
      <c r="AU558" s="11">
        <f t="shared" si="137"/>
        <v>201</v>
      </c>
    </row>
    <row r="559" spans="1:47" s="24" customFormat="1" ht="15">
      <c r="A559" s="58">
        <v>558</v>
      </c>
      <c r="B559" s="58">
        <v>4682</v>
      </c>
      <c r="C559" s="59" t="s">
        <v>1134</v>
      </c>
      <c r="D559" s="59" t="s">
        <v>447</v>
      </c>
      <c r="E559" s="59" t="s">
        <v>583</v>
      </c>
      <c r="F559" s="59" t="s">
        <v>584</v>
      </c>
      <c r="G559" s="12" t="s">
        <v>283</v>
      </c>
      <c r="H559" s="14">
        <f t="shared" ref="H559:H573" si="138">B559</f>
        <v>4682</v>
      </c>
      <c r="I559" s="14">
        <f t="shared" si="126"/>
        <v>3134</v>
      </c>
      <c r="J559" s="12">
        <f>VLOOKUP($B559,'[1]METAS 2019'!$D$4:$Q$843,5,0)</f>
        <v>52</v>
      </c>
      <c r="K559" s="12">
        <f>VLOOKUP($B559,'[1]METAS 2019'!$D$4:$Q$843,4,0)</f>
        <v>44</v>
      </c>
      <c r="L559" s="12">
        <f>VLOOKUP($B559,'[1]METAS 2019'!$D$4:$Q$843,11,0)</f>
        <v>51</v>
      </c>
      <c r="M559" s="12">
        <f>VLOOKUP($B559,'[1]METAS 2019'!$D$4:$Q$843,12,0)</f>
        <v>57</v>
      </c>
      <c r="N559" s="12">
        <f>VLOOKUP($B559,'[1]METAS 2019'!$D$4:$Q$843,13,0)</f>
        <v>64</v>
      </c>
      <c r="O559" s="12">
        <f>VLOOKUP($B559,'[1]METAS 2019'!$D$4:$Q$843,14,0)</f>
        <v>43</v>
      </c>
      <c r="P559" s="89">
        <f>VLOOKUP($B559,'[5]POB X MCR 2019'!$C$7:$AW$186,12,0)</f>
        <v>54</v>
      </c>
      <c r="Q559" s="89">
        <f>VLOOKUP($B559,'[5]POB X MCR 2019'!$C$7:$AW$186,13,0)</f>
        <v>57</v>
      </c>
      <c r="R559" s="89">
        <f>VLOOKUP($B559,'[5]POB X MCR 2019'!$C$7:$AW$186,14,0)</f>
        <v>60</v>
      </c>
      <c r="S559" s="89">
        <f>VLOOKUP($B559,'[5]POB X MCR 2019'!$C$7:$AW$186,15,0)</f>
        <v>60</v>
      </c>
      <c r="T559" s="89">
        <f>VLOOKUP($B559,'[5]POB X MCR 2019'!$C$7:$AW$186,16,0)</f>
        <v>64</v>
      </c>
      <c r="U559" s="89">
        <f>VLOOKUP($B559,'[5]POB X MCR 2019'!$C$7:$AW$186,17,0)</f>
        <v>69</v>
      </c>
      <c r="V559" s="89">
        <f>VLOOKUP($B559,'[5]POB X MCR 2019'!$C$7:$AW$186,18,0)</f>
        <v>70</v>
      </c>
      <c r="W559" s="89">
        <f>VLOOKUP($B559,'[5]POB X MCR 2019'!$C$7:$AW$186,19,0)</f>
        <v>67</v>
      </c>
      <c r="X559" s="89">
        <f>VLOOKUP($B559,'[5]POB X MCR 2019'!$C$7:$AW$186,20,0)</f>
        <v>64</v>
      </c>
      <c r="Y559" s="89">
        <f>VLOOKUP($B559,'[5]POB X MCR 2019'!$C$7:$AW$186,21,0)</f>
        <v>62</v>
      </c>
      <c r="Z559" s="89">
        <f>VLOOKUP($B559,'[5]POB X MCR 2019'!$C$7:$AW$186,22,0)</f>
        <v>57</v>
      </c>
      <c r="AA559" s="89">
        <f>VLOOKUP($B559,'[5]POB X MCR 2019'!$C$7:$AW$186,23,0)</f>
        <v>55</v>
      </c>
      <c r="AB559" s="89">
        <f>VLOOKUP($B559,'[5]POB X MCR 2019'!$C$7:$AW$186,24,0)</f>
        <v>51</v>
      </c>
      <c r="AC559" s="89">
        <f>VLOOKUP($B559,'[5]POB X MCR 2019'!$C$7:$AW$186,25,0)</f>
        <v>47</v>
      </c>
      <c r="AD559" s="89">
        <f>VLOOKUP($B559,'[5]POB X MCR 2019'!$C$7:$AW$186,26,0)</f>
        <v>211</v>
      </c>
      <c r="AE559" s="89">
        <f>VLOOKUP($B559,'[5]POB X MCR 2019'!$C$7:$AW$186,27,0)</f>
        <v>236</v>
      </c>
      <c r="AF559" s="89">
        <f>VLOOKUP($B559,'[5]POB X MCR 2019'!$C$7:$AW$186,28,0)</f>
        <v>243</v>
      </c>
      <c r="AG559" s="89">
        <f>VLOOKUP($B559,'[5]POB X MCR 2019'!$C$7:$AW$186,29,0)</f>
        <v>230</v>
      </c>
      <c r="AH559" s="89">
        <f>VLOOKUP($B559,'[5]POB X MCR 2019'!$C$7:$AW$186,30,0)</f>
        <v>222</v>
      </c>
      <c r="AI559" s="89">
        <f>VLOOKUP($B559,'[5]POB X MCR 2019'!$C$7:$AW$186,31,0)</f>
        <v>205</v>
      </c>
      <c r="AJ559" s="89">
        <f>VLOOKUP($B559,'[5]POB X MCR 2019'!$C$7:$AW$186,32,0)</f>
        <v>144</v>
      </c>
      <c r="AK559" s="89">
        <f>VLOOKUP($B559,'[5]POB X MCR 2019'!$C$7:$AW$186,33,0)</f>
        <v>128</v>
      </c>
      <c r="AL559" s="89">
        <f>VLOOKUP($B559,'[5]POB X MCR 2019'!$C$7:$AW$186,34,0)</f>
        <v>106</v>
      </c>
      <c r="AM559" s="89">
        <f>VLOOKUP($B559,'[5]POB X MCR 2019'!$C$7:$AW$186,35,0)</f>
        <v>93</v>
      </c>
      <c r="AN559" s="89">
        <f>VLOOKUP($B559,'[5]POB X MCR 2019'!$C$7:$AW$186,36,0)</f>
        <v>75</v>
      </c>
      <c r="AO559" s="89">
        <f>VLOOKUP($B559,'[5]POB X MCR 2019'!$C$7:$AW$186,37,0)</f>
        <v>48</v>
      </c>
      <c r="AP559" s="89">
        <f>VLOOKUP($B559,'[5]POB X MCR 2019'!$C$7:$AW$186,38,0)</f>
        <v>45</v>
      </c>
      <c r="AQ559" s="89">
        <f>VLOOKUP($B559,'[5]POB X MCR 2019'!$C$7:$AW$186,43,0)</f>
        <v>1594</v>
      </c>
      <c r="AR559" s="89">
        <f>VLOOKUP($B559,'[5]POB X MCR 2019'!$C$7:$AW$186,44,0)</f>
        <v>172</v>
      </c>
      <c r="AS559" s="89">
        <f>VLOOKUP($B559,'[5]POB X MCR 2019'!$C$7:$AW$186,45,0)</f>
        <v>138</v>
      </c>
      <c r="AT559" s="89">
        <f>VLOOKUP($B559,'[5]POB X MCR 2019'!$C$7:$AW$186,46,0)</f>
        <v>759</v>
      </c>
      <c r="AU559" s="89">
        <f>VLOOKUP($B559,'[6]RED CHOTA'!$C$7:$G$170,5,0)</f>
        <v>64</v>
      </c>
    </row>
    <row r="560" spans="1:47" s="24" customFormat="1" ht="15">
      <c r="A560" s="58">
        <v>559</v>
      </c>
      <c r="B560" s="58">
        <v>4683</v>
      </c>
      <c r="C560" s="59" t="s">
        <v>1134</v>
      </c>
      <c r="D560" s="59" t="s">
        <v>447</v>
      </c>
      <c r="E560" s="59" t="s">
        <v>583</v>
      </c>
      <c r="F560" s="59" t="s">
        <v>591</v>
      </c>
      <c r="G560" s="12" t="s">
        <v>271</v>
      </c>
      <c r="H560" s="14">
        <f t="shared" si="138"/>
        <v>4683</v>
      </c>
      <c r="I560" s="14">
        <f t="shared" si="126"/>
        <v>1273</v>
      </c>
      <c r="J560" s="12">
        <f>VLOOKUP($B560,'[1]METAS 2019'!$D$4:$Q$843,5,0)</f>
        <v>16</v>
      </c>
      <c r="K560" s="12">
        <f>VLOOKUP($B560,'[1]METAS 2019'!$D$4:$Q$843,4,0)</f>
        <v>17</v>
      </c>
      <c r="L560" s="12">
        <f>VLOOKUP($B560,'[1]METAS 2019'!$D$4:$Q$843,11,0)</f>
        <v>15</v>
      </c>
      <c r="M560" s="12">
        <f>VLOOKUP($B560,'[1]METAS 2019'!$D$4:$Q$843,12,0)</f>
        <v>26</v>
      </c>
      <c r="N560" s="12">
        <f>VLOOKUP($B560,'[1]METAS 2019'!$D$4:$Q$843,13,0)</f>
        <v>16</v>
      </c>
      <c r="O560" s="12">
        <f>VLOOKUP($B560,'[1]METAS 2019'!$D$4:$Q$843,14,0)</f>
        <v>18</v>
      </c>
      <c r="P560" s="89">
        <f>VLOOKUP($B560,'[5]POB X MCR 2019'!$C$7:$AW$186,12,0)</f>
        <v>22</v>
      </c>
      <c r="Q560" s="89">
        <f>VLOOKUP($B560,'[5]POB X MCR 2019'!$C$7:$AW$186,13,0)</f>
        <v>24</v>
      </c>
      <c r="R560" s="89">
        <f>VLOOKUP($B560,'[5]POB X MCR 2019'!$C$7:$AW$186,14,0)</f>
        <v>25</v>
      </c>
      <c r="S560" s="89">
        <f>VLOOKUP($B560,'[5]POB X MCR 2019'!$C$7:$AW$186,15,0)</f>
        <v>26</v>
      </c>
      <c r="T560" s="89">
        <f>VLOOKUP($B560,'[5]POB X MCR 2019'!$C$7:$AW$186,16,0)</f>
        <v>27</v>
      </c>
      <c r="U560" s="89">
        <f>VLOOKUP($B560,'[5]POB X MCR 2019'!$C$7:$AW$186,17,0)</f>
        <v>28</v>
      </c>
      <c r="V560" s="89">
        <f>VLOOKUP($B560,'[5]POB X MCR 2019'!$C$7:$AW$186,18,0)</f>
        <v>28</v>
      </c>
      <c r="W560" s="89">
        <f>VLOOKUP($B560,'[5]POB X MCR 2019'!$C$7:$AW$186,19,0)</f>
        <v>28</v>
      </c>
      <c r="X560" s="89">
        <f>VLOOKUP($B560,'[5]POB X MCR 2019'!$C$7:$AW$186,20,0)</f>
        <v>26</v>
      </c>
      <c r="Y560" s="89">
        <f>VLOOKUP($B560,'[5]POB X MCR 2019'!$C$7:$AW$186,21,0)</f>
        <v>25</v>
      </c>
      <c r="Z560" s="89">
        <f>VLOOKUP($B560,'[5]POB X MCR 2019'!$C$7:$AW$186,22,0)</f>
        <v>24</v>
      </c>
      <c r="AA560" s="89">
        <f>VLOOKUP($B560,'[5]POB X MCR 2019'!$C$7:$AW$186,23,0)</f>
        <v>22</v>
      </c>
      <c r="AB560" s="89">
        <f>VLOOKUP($B560,'[5]POB X MCR 2019'!$C$7:$AW$186,24,0)</f>
        <v>21</v>
      </c>
      <c r="AC560" s="89">
        <f>VLOOKUP($B560,'[5]POB X MCR 2019'!$C$7:$AW$186,25,0)</f>
        <v>20</v>
      </c>
      <c r="AD560" s="89">
        <f>VLOOKUP($B560,'[5]POB X MCR 2019'!$C$7:$AW$186,26,0)</f>
        <v>87</v>
      </c>
      <c r="AE560" s="89">
        <f>VLOOKUP($B560,'[5]POB X MCR 2019'!$C$7:$AW$186,27,0)</f>
        <v>97</v>
      </c>
      <c r="AF560" s="89">
        <f>VLOOKUP($B560,'[5]POB X MCR 2019'!$C$7:$AW$186,28,0)</f>
        <v>100</v>
      </c>
      <c r="AG560" s="89">
        <f>VLOOKUP($B560,'[5]POB X MCR 2019'!$C$7:$AW$186,29,0)</f>
        <v>95</v>
      </c>
      <c r="AH560" s="89">
        <f>VLOOKUP($B560,'[5]POB X MCR 2019'!$C$7:$AW$186,30,0)</f>
        <v>92</v>
      </c>
      <c r="AI560" s="89">
        <f>VLOOKUP($B560,'[5]POB X MCR 2019'!$C$7:$AW$186,31,0)</f>
        <v>85</v>
      </c>
      <c r="AJ560" s="89">
        <f>VLOOKUP($B560,'[5]POB X MCR 2019'!$C$7:$AW$186,32,0)</f>
        <v>60</v>
      </c>
      <c r="AK560" s="89">
        <f>VLOOKUP($B560,'[5]POB X MCR 2019'!$C$7:$AW$186,33,0)</f>
        <v>54</v>
      </c>
      <c r="AL560" s="89">
        <f>VLOOKUP($B560,'[5]POB X MCR 2019'!$C$7:$AW$186,34,0)</f>
        <v>44</v>
      </c>
      <c r="AM560" s="89">
        <f>VLOOKUP($B560,'[5]POB X MCR 2019'!$C$7:$AW$186,35,0)</f>
        <v>38</v>
      </c>
      <c r="AN560" s="89">
        <f>VLOOKUP($B560,'[5]POB X MCR 2019'!$C$7:$AW$186,36,0)</f>
        <v>30</v>
      </c>
      <c r="AO560" s="89">
        <f>VLOOKUP($B560,'[5]POB X MCR 2019'!$C$7:$AW$186,37,0)</f>
        <v>19</v>
      </c>
      <c r="AP560" s="89">
        <f>VLOOKUP($B560,'[5]POB X MCR 2019'!$C$7:$AW$186,38,0)</f>
        <v>18</v>
      </c>
      <c r="AQ560" s="89">
        <f>VLOOKUP($B560,'[5]POB X MCR 2019'!$C$7:$AW$186,43,0)</f>
        <v>646</v>
      </c>
      <c r="AR560" s="89">
        <f>VLOOKUP($B560,'[5]POB X MCR 2019'!$C$7:$AW$186,44,0)</f>
        <v>70</v>
      </c>
      <c r="AS560" s="89">
        <f>VLOOKUP($B560,'[5]POB X MCR 2019'!$C$7:$AW$186,45,0)</f>
        <v>57</v>
      </c>
      <c r="AT560" s="89">
        <f>VLOOKUP($B560,'[5]POB X MCR 2019'!$C$7:$AW$186,46,0)</f>
        <v>314</v>
      </c>
      <c r="AU560" s="89">
        <f>VLOOKUP($B560,'[6]RED CHOTA'!$C$7:$G$170,5,0)</f>
        <v>20</v>
      </c>
    </row>
    <row r="561" spans="1:47" s="24" customFormat="1" ht="15">
      <c r="A561" s="58">
        <v>560</v>
      </c>
      <c r="B561" s="58">
        <v>4684</v>
      </c>
      <c r="C561" s="59" t="s">
        <v>1134</v>
      </c>
      <c r="D561" s="59" t="s">
        <v>447</v>
      </c>
      <c r="E561" s="59" t="s">
        <v>583</v>
      </c>
      <c r="F561" s="59" t="s">
        <v>589</v>
      </c>
      <c r="G561" s="12" t="s">
        <v>266</v>
      </c>
      <c r="H561" s="14">
        <f t="shared" si="138"/>
        <v>4684</v>
      </c>
      <c r="I561" s="14">
        <f t="shared" si="126"/>
        <v>496</v>
      </c>
      <c r="J561" s="12">
        <f>VLOOKUP($B561,'[1]METAS 2019'!$D$4:$Q$843,5,0)</f>
        <v>6</v>
      </c>
      <c r="K561" s="12">
        <f>VLOOKUP($B561,'[1]METAS 2019'!$D$4:$Q$843,4,0)</f>
        <v>3</v>
      </c>
      <c r="L561" s="12">
        <f>VLOOKUP($B561,'[1]METAS 2019'!$D$4:$Q$843,11,0)</f>
        <v>7</v>
      </c>
      <c r="M561" s="12">
        <f>VLOOKUP($B561,'[1]METAS 2019'!$D$4:$Q$843,12,0)</f>
        <v>10</v>
      </c>
      <c r="N561" s="12">
        <f>VLOOKUP($B561,'[1]METAS 2019'!$D$4:$Q$843,13,0)</f>
        <v>8</v>
      </c>
      <c r="O561" s="12">
        <f>VLOOKUP($B561,'[1]METAS 2019'!$D$4:$Q$843,14,0)</f>
        <v>6</v>
      </c>
      <c r="P561" s="89">
        <f>VLOOKUP($B561,'[5]POB X MCR 2019'!$C$7:$AW$186,12,0)</f>
        <v>9</v>
      </c>
      <c r="Q561" s="89">
        <f>VLOOKUP($B561,'[5]POB X MCR 2019'!$C$7:$AW$186,13,0)</f>
        <v>9</v>
      </c>
      <c r="R561" s="89">
        <f>VLOOKUP($B561,'[5]POB X MCR 2019'!$C$7:$AW$186,14,0)</f>
        <v>10</v>
      </c>
      <c r="S561" s="89">
        <f>VLOOKUP($B561,'[5]POB X MCR 2019'!$C$7:$AW$186,15,0)</f>
        <v>10</v>
      </c>
      <c r="T561" s="89">
        <f>VLOOKUP($B561,'[5]POB X MCR 2019'!$C$7:$AW$186,16,0)</f>
        <v>10</v>
      </c>
      <c r="U561" s="89">
        <f>VLOOKUP($B561,'[5]POB X MCR 2019'!$C$7:$AW$186,17,0)</f>
        <v>11</v>
      </c>
      <c r="V561" s="89">
        <f>VLOOKUP($B561,'[5]POB X MCR 2019'!$C$7:$AW$186,18,0)</f>
        <v>11</v>
      </c>
      <c r="W561" s="89">
        <f>VLOOKUP($B561,'[5]POB X MCR 2019'!$C$7:$AW$186,19,0)</f>
        <v>11</v>
      </c>
      <c r="X561" s="89">
        <f>VLOOKUP($B561,'[5]POB X MCR 2019'!$C$7:$AW$186,20,0)</f>
        <v>10</v>
      </c>
      <c r="Y561" s="89">
        <f>VLOOKUP($B561,'[5]POB X MCR 2019'!$C$7:$AW$186,21,0)</f>
        <v>10</v>
      </c>
      <c r="Z561" s="89">
        <f>VLOOKUP($B561,'[5]POB X MCR 2019'!$C$7:$AW$186,22,0)</f>
        <v>9</v>
      </c>
      <c r="AA561" s="89">
        <f>VLOOKUP($B561,'[5]POB X MCR 2019'!$C$7:$AW$186,23,0)</f>
        <v>9</v>
      </c>
      <c r="AB561" s="89">
        <f>VLOOKUP($B561,'[5]POB X MCR 2019'!$C$7:$AW$186,24,0)</f>
        <v>8</v>
      </c>
      <c r="AC561" s="89">
        <f>VLOOKUP($B561,'[5]POB X MCR 2019'!$C$7:$AW$186,25,0)</f>
        <v>8</v>
      </c>
      <c r="AD561" s="89">
        <f>VLOOKUP($B561,'[5]POB X MCR 2019'!$C$7:$AW$186,26,0)</f>
        <v>34</v>
      </c>
      <c r="AE561" s="89">
        <f>VLOOKUP($B561,'[5]POB X MCR 2019'!$C$7:$AW$186,27,0)</f>
        <v>38</v>
      </c>
      <c r="AF561" s="89">
        <f>VLOOKUP($B561,'[5]POB X MCR 2019'!$C$7:$AW$186,28,0)</f>
        <v>39</v>
      </c>
      <c r="AG561" s="89">
        <f>VLOOKUP($B561,'[5]POB X MCR 2019'!$C$7:$AW$186,29,0)</f>
        <v>37</v>
      </c>
      <c r="AH561" s="89">
        <f>VLOOKUP($B561,'[5]POB X MCR 2019'!$C$7:$AW$186,30,0)</f>
        <v>36</v>
      </c>
      <c r="AI561" s="89">
        <f>VLOOKUP($B561,'[5]POB X MCR 2019'!$C$7:$AW$186,31,0)</f>
        <v>33</v>
      </c>
      <c r="AJ561" s="89">
        <f>VLOOKUP($B561,'[5]POB X MCR 2019'!$C$7:$AW$186,32,0)</f>
        <v>24</v>
      </c>
      <c r="AK561" s="89">
        <f>VLOOKUP($B561,'[5]POB X MCR 2019'!$C$7:$AW$186,33,0)</f>
        <v>21</v>
      </c>
      <c r="AL561" s="89">
        <f>VLOOKUP($B561,'[5]POB X MCR 2019'!$C$7:$AW$186,34,0)</f>
        <v>17</v>
      </c>
      <c r="AM561" s="89">
        <f>VLOOKUP($B561,'[5]POB X MCR 2019'!$C$7:$AW$186,35,0)</f>
        <v>15</v>
      </c>
      <c r="AN561" s="89">
        <f>VLOOKUP($B561,'[5]POB X MCR 2019'!$C$7:$AW$186,36,0)</f>
        <v>12</v>
      </c>
      <c r="AO561" s="89">
        <f>VLOOKUP($B561,'[5]POB X MCR 2019'!$C$7:$AW$186,37,0)</f>
        <v>8</v>
      </c>
      <c r="AP561" s="89">
        <f>VLOOKUP($B561,'[5]POB X MCR 2019'!$C$7:$AW$186,38,0)</f>
        <v>7</v>
      </c>
      <c r="AQ561" s="89">
        <f>VLOOKUP($B561,'[5]POB X MCR 2019'!$C$7:$AW$186,43,0)</f>
        <v>256</v>
      </c>
      <c r="AR561" s="89">
        <f>VLOOKUP($B561,'[5]POB X MCR 2019'!$C$7:$AW$186,44,0)</f>
        <v>28</v>
      </c>
      <c r="AS561" s="89">
        <f>VLOOKUP($B561,'[5]POB X MCR 2019'!$C$7:$AW$186,45,0)</f>
        <v>22</v>
      </c>
      <c r="AT561" s="89">
        <f>VLOOKUP($B561,'[5]POB X MCR 2019'!$C$7:$AW$186,46,0)</f>
        <v>123</v>
      </c>
      <c r="AU561" s="89">
        <f>VLOOKUP($B561,'[6]RED CHOTA'!$C$7:$G$170,5,0)</f>
        <v>7</v>
      </c>
    </row>
    <row r="562" spans="1:47" s="24" customFormat="1" ht="15">
      <c r="A562" s="58">
        <v>561</v>
      </c>
      <c r="B562" s="58">
        <v>6925</v>
      </c>
      <c r="C562" s="59" t="s">
        <v>1134</v>
      </c>
      <c r="D562" s="59" t="s">
        <v>447</v>
      </c>
      <c r="E562" s="59" t="s">
        <v>583</v>
      </c>
      <c r="F562" s="59" t="s">
        <v>594</v>
      </c>
      <c r="G562" s="12" t="s">
        <v>266</v>
      </c>
      <c r="H562" s="14">
        <f t="shared" si="138"/>
        <v>6925</v>
      </c>
      <c r="I562" s="14">
        <f t="shared" si="126"/>
        <v>728</v>
      </c>
      <c r="J562" s="12">
        <f>VLOOKUP($B562,'[1]METAS 2019'!$D$4:$Q$843,5,0)</f>
        <v>9</v>
      </c>
      <c r="K562" s="12">
        <f>VLOOKUP($B562,'[1]METAS 2019'!$D$4:$Q$843,4,0)</f>
        <v>11</v>
      </c>
      <c r="L562" s="12">
        <f>VLOOKUP($B562,'[1]METAS 2019'!$D$4:$Q$843,11,0)</f>
        <v>8</v>
      </c>
      <c r="M562" s="12">
        <f>VLOOKUP($B562,'[1]METAS 2019'!$D$4:$Q$843,12,0)</f>
        <v>14</v>
      </c>
      <c r="N562" s="12">
        <f>VLOOKUP($B562,'[1]METAS 2019'!$D$4:$Q$843,13,0)</f>
        <v>11</v>
      </c>
      <c r="O562" s="12">
        <f>VLOOKUP($B562,'[1]METAS 2019'!$D$4:$Q$843,14,0)</f>
        <v>11</v>
      </c>
      <c r="P562" s="89">
        <f>VLOOKUP($B562,'[5]POB X MCR 2019'!$C$7:$AW$186,12,0)</f>
        <v>13</v>
      </c>
      <c r="Q562" s="89">
        <f>VLOOKUP($B562,'[5]POB X MCR 2019'!$C$7:$AW$186,13,0)</f>
        <v>13</v>
      </c>
      <c r="R562" s="89">
        <f>VLOOKUP($B562,'[5]POB X MCR 2019'!$C$7:$AW$186,14,0)</f>
        <v>14</v>
      </c>
      <c r="S562" s="89">
        <f>VLOOKUP($B562,'[5]POB X MCR 2019'!$C$7:$AW$186,15,0)</f>
        <v>15</v>
      </c>
      <c r="T562" s="89">
        <f>VLOOKUP($B562,'[5]POB X MCR 2019'!$C$7:$AW$186,16,0)</f>
        <v>15</v>
      </c>
      <c r="U562" s="89">
        <f>VLOOKUP($B562,'[5]POB X MCR 2019'!$C$7:$AW$186,17,0)</f>
        <v>16</v>
      </c>
      <c r="V562" s="89">
        <f>VLOOKUP($B562,'[5]POB X MCR 2019'!$C$7:$AW$186,18,0)</f>
        <v>16</v>
      </c>
      <c r="W562" s="89">
        <f>VLOOKUP($B562,'[5]POB X MCR 2019'!$C$7:$AW$186,19,0)</f>
        <v>16</v>
      </c>
      <c r="X562" s="89">
        <f>VLOOKUP($B562,'[5]POB X MCR 2019'!$C$7:$AW$186,20,0)</f>
        <v>15</v>
      </c>
      <c r="Y562" s="89">
        <f>VLOOKUP($B562,'[5]POB X MCR 2019'!$C$7:$AW$186,21,0)</f>
        <v>14</v>
      </c>
      <c r="Z562" s="89">
        <f>VLOOKUP($B562,'[5]POB X MCR 2019'!$C$7:$AW$186,22,0)</f>
        <v>14</v>
      </c>
      <c r="AA562" s="89">
        <f>VLOOKUP($B562,'[5]POB X MCR 2019'!$C$7:$AW$186,23,0)</f>
        <v>13</v>
      </c>
      <c r="AB562" s="89">
        <f>VLOOKUP($B562,'[5]POB X MCR 2019'!$C$7:$AW$186,24,0)</f>
        <v>12</v>
      </c>
      <c r="AC562" s="89">
        <f>VLOOKUP($B562,'[5]POB X MCR 2019'!$C$7:$AW$186,25,0)</f>
        <v>11</v>
      </c>
      <c r="AD562" s="89">
        <f>VLOOKUP($B562,'[5]POB X MCR 2019'!$C$7:$AW$186,26,0)</f>
        <v>50</v>
      </c>
      <c r="AE562" s="89">
        <f>VLOOKUP($B562,'[5]POB X MCR 2019'!$C$7:$AW$186,27,0)</f>
        <v>55</v>
      </c>
      <c r="AF562" s="89">
        <f>VLOOKUP($B562,'[5]POB X MCR 2019'!$C$7:$AW$186,28,0)</f>
        <v>57</v>
      </c>
      <c r="AG562" s="89">
        <f>VLOOKUP($B562,'[5]POB X MCR 2019'!$C$7:$AW$186,29,0)</f>
        <v>54</v>
      </c>
      <c r="AH562" s="89">
        <f>VLOOKUP($B562,'[5]POB X MCR 2019'!$C$7:$AW$186,30,0)</f>
        <v>52</v>
      </c>
      <c r="AI562" s="89">
        <f>VLOOKUP($B562,'[5]POB X MCR 2019'!$C$7:$AW$186,31,0)</f>
        <v>49</v>
      </c>
      <c r="AJ562" s="89">
        <f>VLOOKUP($B562,'[5]POB X MCR 2019'!$C$7:$AW$186,32,0)</f>
        <v>34</v>
      </c>
      <c r="AK562" s="89">
        <f>VLOOKUP($B562,'[5]POB X MCR 2019'!$C$7:$AW$186,33,0)</f>
        <v>31</v>
      </c>
      <c r="AL562" s="89">
        <f>VLOOKUP($B562,'[5]POB X MCR 2019'!$C$7:$AW$186,34,0)</f>
        <v>25</v>
      </c>
      <c r="AM562" s="89">
        <f>VLOOKUP($B562,'[5]POB X MCR 2019'!$C$7:$AW$186,35,0)</f>
        <v>22</v>
      </c>
      <c r="AN562" s="89">
        <f>VLOOKUP($B562,'[5]POB X MCR 2019'!$C$7:$AW$186,36,0)</f>
        <v>17</v>
      </c>
      <c r="AO562" s="89">
        <f>VLOOKUP($B562,'[5]POB X MCR 2019'!$C$7:$AW$186,37,0)</f>
        <v>11</v>
      </c>
      <c r="AP562" s="89">
        <f>VLOOKUP($B562,'[5]POB X MCR 2019'!$C$7:$AW$186,38,0)</f>
        <v>10</v>
      </c>
      <c r="AQ562" s="89">
        <f>VLOOKUP($B562,'[5]POB X MCR 2019'!$C$7:$AW$186,43,0)</f>
        <v>375</v>
      </c>
      <c r="AR562" s="89">
        <f>VLOOKUP($B562,'[5]POB X MCR 2019'!$C$7:$AW$186,44,0)</f>
        <v>40</v>
      </c>
      <c r="AS562" s="89">
        <f>VLOOKUP($B562,'[5]POB X MCR 2019'!$C$7:$AW$186,45,0)</f>
        <v>32</v>
      </c>
      <c r="AT562" s="89">
        <f>VLOOKUP($B562,'[5]POB X MCR 2019'!$C$7:$AW$186,46,0)</f>
        <v>179</v>
      </c>
      <c r="AU562" s="89">
        <f>VLOOKUP($B562,'[6]RED CHOTA'!$C$7:$G$170,5,0)</f>
        <v>11</v>
      </c>
    </row>
    <row r="563" spans="1:47" s="24" customFormat="1" ht="15">
      <c r="A563" s="58">
        <v>562</v>
      </c>
      <c r="B563" s="58">
        <v>7086</v>
      </c>
      <c r="C563" s="59" t="s">
        <v>1134</v>
      </c>
      <c r="D563" s="59" t="s">
        <v>447</v>
      </c>
      <c r="E563" s="59" t="s">
        <v>583</v>
      </c>
      <c r="F563" s="59" t="s">
        <v>596</v>
      </c>
      <c r="G563" s="12" t="s">
        <v>266</v>
      </c>
      <c r="H563" s="14">
        <f t="shared" si="138"/>
        <v>7086</v>
      </c>
      <c r="I563" s="14">
        <f t="shared" si="126"/>
        <v>376</v>
      </c>
      <c r="J563" s="12">
        <f>VLOOKUP($B563,'[1]METAS 2019'!$D$4:$Q$843,5,0)</f>
        <v>4</v>
      </c>
      <c r="K563" s="12">
        <f>VLOOKUP($B563,'[1]METAS 2019'!$D$4:$Q$843,4,0)</f>
        <v>6</v>
      </c>
      <c r="L563" s="12">
        <f>VLOOKUP($B563,'[1]METAS 2019'!$D$4:$Q$843,11,0)</f>
        <v>6</v>
      </c>
      <c r="M563" s="12">
        <f>VLOOKUP($B563,'[1]METAS 2019'!$D$4:$Q$843,12,0)</f>
        <v>3</v>
      </c>
      <c r="N563" s="12">
        <f>VLOOKUP($B563,'[1]METAS 2019'!$D$4:$Q$843,13,0)</f>
        <v>9</v>
      </c>
      <c r="O563" s="12">
        <f>VLOOKUP($B563,'[1]METAS 2019'!$D$4:$Q$843,14,0)</f>
        <v>4</v>
      </c>
      <c r="P563" s="89">
        <f>VLOOKUP($B563,'[5]POB X MCR 2019'!$C$7:$AW$186,12,0)</f>
        <v>7</v>
      </c>
      <c r="Q563" s="89">
        <f>VLOOKUP($B563,'[5]POB X MCR 2019'!$C$7:$AW$186,13,0)</f>
        <v>7</v>
      </c>
      <c r="R563" s="89">
        <f>VLOOKUP($B563,'[5]POB X MCR 2019'!$C$7:$AW$186,14,0)</f>
        <v>7</v>
      </c>
      <c r="S563" s="89">
        <f>VLOOKUP($B563,'[5]POB X MCR 2019'!$C$7:$AW$186,15,0)</f>
        <v>8</v>
      </c>
      <c r="T563" s="89">
        <f>VLOOKUP($B563,'[5]POB X MCR 2019'!$C$7:$AW$186,16,0)</f>
        <v>8</v>
      </c>
      <c r="U563" s="89">
        <f>VLOOKUP($B563,'[5]POB X MCR 2019'!$C$7:$AW$186,17,0)</f>
        <v>8</v>
      </c>
      <c r="V563" s="89">
        <f>VLOOKUP($B563,'[5]POB X MCR 2019'!$C$7:$AW$186,18,0)</f>
        <v>8</v>
      </c>
      <c r="W563" s="89">
        <f>VLOOKUP($B563,'[5]POB X MCR 2019'!$C$7:$AW$186,19,0)</f>
        <v>8</v>
      </c>
      <c r="X563" s="89">
        <f>VLOOKUP($B563,'[5]POB X MCR 2019'!$C$7:$AW$186,20,0)</f>
        <v>8</v>
      </c>
      <c r="Y563" s="89">
        <f>VLOOKUP($B563,'[5]POB X MCR 2019'!$C$7:$AW$186,21,0)</f>
        <v>7</v>
      </c>
      <c r="Z563" s="89">
        <f>VLOOKUP($B563,'[5]POB X MCR 2019'!$C$7:$AW$186,22,0)</f>
        <v>7</v>
      </c>
      <c r="AA563" s="89">
        <f>VLOOKUP($B563,'[5]POB X MCR 2019'!$C$7:$AW$186,23,0)</f>
        <v>7</v>
      </c>
      <c r="AB563" s="89">
        <f>VLOOKUP($B563,'[5]POB X MCR 2019'!$C$7:$AW$186,24,0)</f>
        <v>6</v>
      </c>
      <c r="AC563" s="89">
        <f>VLOOKUP($B563,'[5]POB X MCR 2019'!$C$7:$AW$186,25,0)</f>
        <v>6</v>
      </c>
      <c r="AD563" s="89">
        <f>VLOOKUP($B563,'[5]POB X MCR 2019'!$C$7:$AW$186,26,0)</f>
        <v>26</v>
      </c>
      <c r="AE563" s="89">
        <f>VLOOKUP($B563,'[5]POB X MCR 2019'!$C$7:$AW$186,27,0)</f>
        <v>29</v>
      </c>
      <c r="AF563" s="89">
        <f>VLOOKUP($B563,'[5]POB X MCR 2019'!$C$7:$AW$186,28,0)</f>
        <v>29</v>
      </c>
      <c r="AG563" s="89">
        <f>VLOOKUP($B563,'[5]POB X MCR 2019'!$C$7:$AW$186,29,0)</f>
        <v>28</v>
      </c>
      <c r="AH563" s="89">
        <f>VLOOKUP($B563,'[5]POB X MCR 2019'!$C$7:$AW$186,30,0)</f>
        <v>27</v>
      </c>
      <c r="AI563" s="89">
        <f>VLOOKUP($B563,'[5]POB X MCR 2019'!$C$7:$AW$186,31,0)</f>
        <v>25</v>
      </c>
      <c r="AJ563" s="89">
        <f>VLOOKUP($B563,'[5]POB X MCR 2019'!$C$7:$AW$186,32,0)</f>
        <v>18</v>
      </c>
      <c r="AK563" s="89">
        <f>VLOOKUP($B563,'[5]POB X MCR 2019'!$C$7:$AW$186,33,0)</f>
        <v>16</v>
      </c>
      <c r="AL563" s="89">
        <f>VLOOKUP($B563,'[5]POB X MCR 2019'!$C$7:$AW$186,34,0)</f>
        <v>13</v>
      </c>
      <c r="AM563" s="89">
        <f>VLOOKUP($B563,'[5]POB X MCR 2019'!$C$7:$AW$186,35,0)</f>
        <v>11</v>
      </c>
      <c r="AN563" s="89">
        <f>VLOOKUP($B563,'[5]POB X MCR 2019'!$C$7:$AW$186,36,0)</f>
        <v>9</v>
      </c>
      <c r="AO563" s="89">
        <f>VLOOKUP($B563,'[5]POB X MCR 2019'!$C$7:$AW$186,37,0)</f>
        <v>6</v>
      </c>
      <c r="AP563" s="89">
        <f>VLOOKUP($B563,'[5]POB X MCR 2019'!$C$7:$AW$186,38,0)</f>
        <v>5</v>
      </c>
      <c r="AQ563" s="89">
        <f>VLOOKUP($B563,'[5]POB X MCR 2019'!$C$7:$AW$186,43,0)</f>
        <v>196</v>
      </c>
      <c r="AR563" s="89">
        <f>VLOOKUP($B563,'[5]POB X MCR 2019'!$C$7:$AW$186,44,0)</f>
        <v>21</v>
      </c>
      <c r="AS563" s="89">
        <f>VLOOKUP($B563,'[5]POB X MCR 2019'!$C$7:$AW$186,45,0)</f>
        <v>17</v>
      </c>
      <c r="AT563" s="89">
        <f>VLOOKUP($B563,'[5]POB X MCR 2019'!$C$7:$AW$186,46,0)</f>
        <v>92</v>
      </c>
      <c r="AU563" s="89">
        <f>VLOOKUP($B563,'[6]RED CHOTA'!$C$7:$G$170,5,0)</f>
        <v>4</v>
      </c>
    </row>
    <row r="564" spans="1:47" s="24" customFormat="1" ht="15">
      <c r="A564" s="58">
        <v>563</v>
      </c>
      <c r="B564" s="58">
        <v>9326</v>
      </c>
      <c r="C564" s="59" t="s">
        <v>1134</v>
      </c>
      <c r="D564" s="59" t="s">
        <v>447</v>
      </c>
      <c r="E564" s="59" t="s">
        <v>583</v>
      </c>
      <c r="F564" s="59" t="s">
        <v>597</v>
      </c>
      <c r="G564" s="12" t="s">
        <v>266</v>
      </c>
      <c r="H564" s="14">
        <f t="shared" si="138"/>
        <v>9326</v>
      </c>
      <c r="I564" s="14">
        <f t="shared" si="126"/>
        <v>426</v>
      </c>
      <c r="J564" s="12">
        <f>VLOOKUP($B564,'[1]METAS 2019'!$D$4:$Q$843,5,0)</f>
        <v>4</v>
      </c>
      <c r="K564" s="12">
        <f>VLOOKUP($B564,'[1]METAS 2019'!$D$4:$Q$843,4,0)</f>
        <v>3</v>
      </c>
      <c r="L564" s="12">
        <f>VLOOKUP($B564,'[1]METAS 2019'!$D$4:$Q$843,11,0)</f>
        <v>8</v>
      </c>
      <c r="M564" s="12">
        <f>VLOOKUP($B564,'[1]METAS 2019'!$D$4:$Q$843,12,0)</f>
        <v>6</v>
      </c>
      <c r="N564" s="12">
        <f>VLOOKUP($B564,'[1]METAS 2019'!$D$4:$Q$843,13,0)</f>
        <v>5</v>
      </c>
      <c r="O564" s="12">
        <f>VLOOKUP($B564,'[1]METAS 2019'!$D$4:$Q$843,14,0)</f>
        <v>12</v>
      </c>
      <c r="P564" s="89">
        <f>VLOOKUP($B564,'[5]POB X MCR 2019'!$C$7:$AW$186,12,0)</f>
        <v>8</v>
      </c>
      <c r="Q564" s="89">
        <f>VLOOKUP($B564,'[5]POB X MCR 2019'!$C$7:$AW$186,13,0)</f>
        <v>8</v>
      </c>
      <c r="R564" s="89">
        <f>VLOOKUP($B564,'[5]POB X MCR 2019'!$C$7:$AW$186,14,0)</f>
        <v>8</v>
      </c>
      <c r="S564" s="89">
        <f>VLOOKUP($B564,'[5]POB X MCR 2019'!$C$7:$AW$186,15,0)</f>
        <v>9</v>
      </c>
      <c r="T564" s="89">
        <f>VLOOKUP($B564,'[5]POB X MCR 2019'!$C$7:$AW$186,16,0)</f>
        <v>9</v>
      </c>
      <c r="U564" s="89">
        <f>VLOOKUP($B564,'[5]POB X MCR 2019'!$C$7:$AW$186,17,0)</f>
        <v>9</v>
      </c>
      <c r="V564" s="89">
        <f>VLOOKUP($B564,'[5]POB X MCR 2019'!$C$7:$AW$186,18,0)</f>
        <v>9</v>
      </c>
      <c r="W564" s="89">
        <f>VLOOKUP($B564,'[5]POB X MCR 2019'!$C$7:$AW$186,19,0)</f>
        <v>9</v>
      </c>
      <c r="X564" s="89">
        <f>VLOOKUP($B564,'[5]POB X MCR 2019'!$C$7:$AW$186,20,0)</f>
        <v>9</v>
      </c>
      <c r="Y564" s="89">
        <f>VLOOKUP($B564,'[5]POB X MCR 2019'!$C$7:$AW$186,21,0)</f>
        <v>8</v>
      </c>
      <c r="Z564" s="89">
        <f>VLOOKUP($B564,'[5]POB X MCR 2019'!$C$7:$AW$186,22,0)</f>
        <v>8</v>
      </c>
      <c r="AA564" s="89">
        <f>VLOOKUP($B564,'[5]POB X MCR 2019'!$C$7:$AW$186,23,0)</f>
        <v>7</v>
      </c>
      <c r="AB564" s="89">
        <f>VLOOKUP($B564,'[5]POB X MCR 2019'!$C$7:$AW$186,24,0)</f>
        <v>7</v>
      </c>
      <c r="AC564" s="89">
        <f>VLOOKUP($B564,'[5]POB X MCR 2019'!$C$7:$AW$186,25,0)</f>
        <v>7</v>
      </c>
      <c r="AD564" s="89">
        <f>VLOOKUP($B564,'[5]POB X MCR 2019'!$C$7:$AW$186,26,0)</f>
        <v>29</v>
      </c>
      <c r="AE564" s="89">
        <f>VLOOKUP($B564,'[5]POB X MCR 2019'!$C$7:$AW$186,27,0)</f>
        <v>32</v>
      </c>
      <c r="AF564" s="89">
        <f>VLOOKUP($B564,'[5]POB X MCR 2019'!$C$7:$AW$186,28,0)</f>
        <v>33</v>
      </c>
      <c r="AG564" s="89">
        <f>VLOOKUP($B564,'[5]POB X MCR 2019'!$C$7:$AW$186,29,0)</f>
        <v>32</v>
      </c>
      <c r="AH564" s="89">
        <f>VLOOKUP($B564,'[5]POB X MCR 2019'!$C$7:$AW$186,30,0)</f>
        <v>31</v>
      </c>
      <c r="AI564" s="89">
        <f>VLOOKUP($B564,'[5]POB X MCR 2019'!$C$7:$AW$186,31,0)</f>
        <v>28</v>
      </c>
      <c r="AJ564" s="89">
        <f>VLOOKUP($B564,'[5]POB X MCR 2019'!$C$7:$AW$186,32,0)</f>
        <v>20</v>
      </c>
      <c r="AK564" s="89">
        <f>VLOOKUP($B564,'[5]POB X MCR 2019'!$C$7:$AW$186,33,0)</f>
        <v>18</v>
      </c>
      <c r="AL564" s="89">
        <f>VLOOKUP($B564,'[5]POB X MCR 2019'!$C$7:$AW$186,34,0)</f>
        <v>15</v>
      </c>
      <c r="AM564" s="89">
        <f>VLOOKUP($B564,'[5]POB X MCR 2019'!$C$7:$AW$186,35,0)</f>
        <v>13</v>
      </c>
      <c r="AN564" s="89">
        <f>VLOOKUP($B564,'[5]POB X MCR 2019'!$C$7:$AW$186,36,0)</f>
        <v>10</v>
      </c>
      <c r="AO564" s="89">
        <f>VLOOKUP($B564,'[5]POB X MCR 2019'!$C$7:$AW$186,37,0)</f>
        <v>6</v>
      </c>
      <c r="AP564" s="89">
        <f>VLOOKUP($B564,'[5]POB X MCR 2019'!$C$7:$AW$186,38,0)</f>
        <v>6</v>
      </c>
      <c r="AQ564" s="89">
        <f>VLOOKUP($B564,'[5]POB X MCR 2019'!$C$7:$AW$186,43,0)</f>
        <v>221</v>
      </c>
      <c r="AR564" s="89">
        <f>VLOOKUP($B564,'[5]POB X MCR 2019'!$C$7:$AW$186,44,0)</f>
        <v>24</v>
      </c>
      <c r="AS564" s="89">
        <f>VLOOKUP($B564,'[5]POB X MCR 2019'!$C$7:$AW$186,45,0)</f>
        <v>19</v>
      </c>
      <c r="AT564" s="89">
        <f>VLOOKUP($B564,'[5]POB X MCR 2019'!$C$7:$AW$186,46,0)</f>
        <v>105</v>
      </c>
      <c r="AU564" s="89">
        <f>VLOOKUP($B564,'[6]RED CHOTA'!$C$7:$G$170,5,0)</f>
        <v>5</v>
      </c>
    </row>
    <row r="565" spans="1:47" s="24" customFormat="1" ht="15">
      <c r="A565" s="58">
        <v>564</v>
      </c>
      <c r="B565" s="58">
        <v>4685</v>
      </c>
      <c r="C565" s="59" t="s">
        <v>1134</v>
      </c>
      <c r="D565" s="59" t="s">
        <v>447</v>
      </c>
      <c r="E565" s="59" t="s">
        <v>583</v>
      </c>
      <c r="F565" s="59" t="s">
        <v>585</v>
      </c>
      <c r="G565" s="12" t="s">
        <v>266</v>
      </c>
      <c r="H565" s="14">
        <f t="shared" si="138"/>
        <v>4685</v>
      </c>
      <c r="I565" s="14">
        <f t="shared" si="126"/>
        <v>429</v>
      </c>
      <c r="J565" s="12">
        <f>VLOOKUP($B565,'[1]METAS 2019'!$D$4:$Q$843,5,0)</f>
        <v>9</v>
      </c>
      <c r="K565" s="12">
        <f>VLOOKUP($B565,'[1]METAS 2019'!$D$4:$Q$843,4,0)</f>
        <v>11</v>
      </c>
      <c r="L565" s="12">
        <f>VLOOKUP($B565,'[1]METAS 2019'!$D$4:$Q$843,11,0)</f>
        <v>9</v>
      </c>
      <c r="M565" s="12">
        <f>VLOOKUP($B565,'[1]METAS 2019'!$D$4:$Q$843,12,0)</f>
        <v>9</v>
      </c>
      <c r="N565" s="12">
        <f>VLOOKUP($B565,'[1]METAS 2019'!$D$4:$Q$843,13,0)</f>
        <v>7</v>
      </c>
      <c r="O565" s="12">
        <f>VLOOKUP($B565,'[1]METAS 2019'!$D$4:$Q$843,14,0)</f>
        <v>3</v>
      </c>
      <c r="P565" s="89">
        <f>VLOOKUP($B565,'[5]POB X MCR 2019'!$C$7:$AW$186,12,0)</f>
        <v>7</v>
      </c>
      <c r="Q565" s="89">
        <f>VLOOKUP($B565,'[5]POB X MCR 2019'!$C$7:$AW$186,13,0)</f>
        <v>8</v>
      </c>
      <c r="R565" s="89">
        <f>VLOOKUP($B565,'[5]POB X MCR 2019'!$C$7:$AW$186,14,0)</f>
        <v>8</v>
      </c>
      <c r="S565" s="89">
        <f>VLOOKUP($B565,'[5]POB X MCR 2019'!$C$7:$AW$186,15,0)</f>
        <v>8</v>
      </c>
      <c r="T565" s="89">
        <f>VLOOKUP($B565,'[5]POB X MCR 2019'!$C$7:$AW$186,16,0)</f>
        <v>9</v>
      </c>
      <c r="U565" s="89">
        <f>VLOOKUP($B565,'[5]POB X MCR 2019'!$C$7:$AW$186,17,0)</f>
        <v>9</v>
      </c>
      <c r="V565" s="89">
        <f>VLOOKUP($B565,'[5]POB X MCR 2019'!$C$7:$AW$186,18,0)</f>
        <v>9</v>
      </c>
      <c r="W565" s="89">
        <f>VLOOKUP($B565,'[5]POB X MCR 2019'!$C$7:$AW$186,19,0)</f>
        <v>9</v>
      </c>
      <c r="X565" s="89">
        <f>VLOOKUP($B565,'[5]POB X MCR 2019'!$C$7:$AW$186,20,0)</f>
        <v>9</v>
      </c>
      <c r="Y565" s="89">
        <f>VLOOKUP($B565,'[5]POB X MCR 2019'!$C$7:$AW$186,21,0)</f>
        <v>8</v>
      </c>
      <c r="Z565" s="89">
        <f>VLOOKUP($B565,'[5]POB X MCR 2019'!$C$7:$AW$186,22,0)</f>
        <v>8</v>
      </c>
      <c r="AA565" s="89">
        <f>VLOOKUP($B565,'[5]POB X MCR 2019'!$C$7:$AW$186,23,0)</f>
        <v>7</v>
      </c>
      <c r="AB565" s="89">
        <f>VLOOKUP($B565,'[5]POB X MCR 2019'!$C$7:$AW$186,24,0)</f>
        <v>7</v>
      </c>
      <c r="AC565" s="89">
        <f>VLOOKUP($B565,'[5]POB X MCR 2019'!$C$7:$AW$186,25,0)</f>
        <v>7</v>
      </c>
      <c r="AD565" s="89">
        <f>VLOOKUP($B565,'[5]POB X MCR 2019'!$C$7:$AW$186,26,0)</f>
        <v>28</v>
      </c>
      <c r="AE565" s="89">
        <f>VLOOKUP($B565,'[5]POB X MCR 2019'!$C$7:$AW$186,27,0)</f>
        <v>32</v>
      </c>
      <c r="AF565" s="89">
        <f>VLOOKUP($B565,'[5]POB X MCR 2019'!$C$7:$AW$186,28,0)</f>
        <v>33</v>
      </c>
      <c r="AG565" s="89">
        <f>VLOOKUP($B565,'[5]POB X MCR 2019'!$C$7:$AW$186,29,0)</f>
        <v>31</v>
      </c>
      <c r="AH565" s="89">
        <f>VLOOKUP($B565,'[5]POB X MCR 2019'!$C$7:$AW$186,30,0)</f>
        <v>30</v>
      </c>
      <c r="AI565" s="89">
        <f>VLOOKUP($B565,'[5]POB X MCR 2019'!$C$7:$AW$186,31,0)</f>
        <v>28</v>
      </c>
      <c r="AJ565" s="89">
        <f>VLOOKUP($B565,'[5]POB X MCR 2019'!$C$7:$AW$186,32,0)</f>
        <v>20</v>
      </c>
      <c r="AK565" s="89">
        <f>VLOOKUP($B565,'[5]POB X MCR 2019'!$C$7:$AW$186,33,0)</f>
        <v>18</v>
      </c>
      <c r="AL565" s="89">
        <f>VLOOKUP($B565,'[5]POB X MCR 2019'!$C$7:$AW$186,34,0)</f>
        <v>14</v>
      </c>
      <c r="AM565" s="89">
        <f>VLOOKUP($B565,'[5]POB X MCR 2019'!$C$7:$AW$186,35,0)</f>
        <v>12</v>
      </c>
      <c r="AN565" s="89">
        <f>VLOOKUP($B565,'[5]POB X MCR 2019'!$C$7:$AW$186,36,0)</f>
        <v>10</v>
      </c>
      <c r="AO565" s="89">
        <f>VLOOKUP($B565,'[5]POB X MCR 2019'!$C$7:$AW$186,37,0)</f>
        <v>6</v>
      </c>
      <c r="AP565" s="89">
        <f>VLOOKUP($B565,'[5]POB X MCR 2019'!$C$7:$AW$186,38,0)</f>
        <v>6</v>
      </c>
      <c r="AQ565" s="89">
        <f>VLOOKUP($B565,'[5]POB X MCR 2019'!$C$7:$AW$186,43,0)</f>
        <v>223</v>
      </c>
      <c r="AR565" s="89">
        <f>VLOOKUP($B565,'[5]POB X MCR 2019'!$C$7:$AW$186,44,0)</f>
        <v>23</v>
      </c>
      <c r="AS565" s="89">
        <f>VLOOKUP($B565,'[5]POB X MCR 2019'!$C$7:$AW$186,45,0)</f>
        <v>19</v>
      </c>
      <c r="AT565" s="89">
        <f>VLOOKUP($B565,'[5]POB X MCR 2019'!$C$7:$AW$186,46,0)</f>
        <v>103</v>
      </c>
      <c r="AU565" s="89">
        <f>VLOOKUP($B565,'[6]RED CHOTA'!$C$7:$G$170,5,0)</f>
        <v>11</v>
      </c>
    </row>
    <row r="566" spans="1:47" s="24" customFormat="1" ht="15">
      <c r="A566" s="58">
        <v>565</v>
      </c>
      <c r="B566" s="58">
        <v>4686</v>
      </c>
      <c r="C566" s="59" t="s">
        <v>1134</v>
      </c>
      <c r="D566" s="59" t="s">
        <v>447</v>
      </c>
      <c r="E566" s="59" t="s">
        <v>583</v>
      </c>
      <c r="F566" s="59" t="s">
        <v>593</v>
      </c>
      <c r="G566" s="12" t="s">
        <v>271</v>
      </c>
      <c r="H566" s="14">
        <f t="shared" si="138"/>
        <v>4686</v>
      </c>
      <c r="I566" s="14">
        <f t="shared" si="126"/>
        <v>940</v>
      </c>
      <c r="J566" s="12">
        <f>VLOOKUP($B566,'[1]METAS 2019'!$D$4:$Q$843,5,0)</f>
        <v>12</v>
      </c>
      <c r="K566" s="12">
        <f>VLOOKUP($B566,'[1]METAS 2019'!$D$4:$Q$843,4,0)</f>
        <v>14</v>
      </c>
      <c r="L566" s="12">
        <f>VLOOKUP($B566,'[1]METAS 2019'!$D$4:$Q$843,11,0)</f>
        <v>14</v>
      </c>
      <c r="M566" s="12">
        <f>VLOOKUP($B566,'[1]METAS 2019'!$D$4:$Q$843,12,0)</f>
        <v>10</v>
      </c>
      <c r="N566" s="12">
        <f>VLOOKUP($B566,'[1]METAS 2019'!$D$4:$Q$843,13,0)</f>
        <v>10</v>
      </c>
      <c r="O566" s="12">
        <f>VLOOKUP($B566,'[1]METAS 2019'!$D$4:$Q$843,14,0)</f>
        <v>11</v>
      </c>
      <c r="P566" s="89">
        <f>VLOOKUP($B566,'[5]POB X MCR 2019'!$C$7:$AW$186,12,0)</f>
        <v>17</v>
      </c>
      <c r="Q566" s="89">
        <f>VLOOKUP($B566,'[5]POB X MCR 2019'!$C$7:$AW$186,13,0)</f>
        <v>18</v>
      </c>
      <c r="R566" s="89">
        <f>VLOOKUP($B566,'[5]POB X MCR 2019'!$C$7:$AW$186,14,0)</f>
        <v>18</v>
      </c>
      <c r="S566" s="89">
        <f>VLOOKUP($B566,'[5]POB X MCR 2019'!$C$7:$AW$186,15,0)</f>
        <v>19</v>
      </c>
      <c r="T566" s="89">
        <f>VLOOKUP($B566,'[5]POB X MCR 2019'!$C$7:$AW$186,16,0)</f>
        <v>20</v>
      </c>
      <c r="U566" s="89">
        <f>VLOOKUP($B566,'[5]POB X MCR 2019'!$C$7:$AW$186,17,0)</f>
        <v>21</v>
      </c>
      <c r="V566" s="89">
        <f>VLOOKUP($B566,'[5]POB X MCR 2019'!$C$7:$AW$186,18,0)</f>
        <v>21</v>
      </c>
      <c r="W566" s="89">
        <f>VLOOKUP($B566,'[5]POB X MCR 2019'!$C$7:$AW$186,19,0)</f>
        <v>21</v>
      </c>
      <c r="X566" s="89">
        <f>VLOOKUP($B566,'[5]POB X MCR 2019'!$C$7:$AW$186,20,0)</f>
        <v>20</v>
      </c>
      <c r="Y566" s="89">
        <f>VLOOKUP($B566,'[5]POB X MCR 2019'!$C$7:$AW$186,21,0)</f>
        <v>19</v>
      </c>
      <c r="Z566" s="89">
        <f>VLOOKUP($B566,'[5]POB X MCR 2019'!$C$7:$AW$186,22,0)</f>
        <v>18</v>
      </c>
      <c r="AA566" s="89">
        <f>VLOOKUP($B566,'[5]POB X MCR 2019'!$C$7:$AW$186,23,0)</f>
        <v>17</v>
      </c>
      <c r="AB566" s="89">
        <f>VLOOKUP($B566,'[5]POB X MCR 2019'!$C$7:$AW$186,24,0)</f>
        <v>16</v>
      </c>
      <c r="AC566" s="89">
        <f>VLOOKUP($B566,'[5]POB X MCR 2019'!$C$7:$AW$186,25,0)</f>
        <v>15</v>
      </c>
      <c r="AD566" s="89">
        <f>VLOOKUP($B566,'[5]POB X MCR 2019'!$C$7:$AW$186,26,0)</f>
        <v>65</v>
      </c>
      <c r="AE566" s="89">
        <f>VLOOKUP($B566,'[5]POB X MCR 2019'!$C$7:$AW$186,27,0)</f>
        <v>72</v>
      </c>
      <c r="AF566" s="89">
        <f>VLOOKUP($B566,'[5]POB X MCR 2019'!$C$7:$AW$186,28,0)</f>
        <v>74</v>
      </c>
      <c r="AG566" s="89">
        <f>VLOOKUP($B566,'[5]POB X MCR 2019'!$C$7:$AW$186,29,0)</f>
        <v>71</v>
      </c>
      <c r="AH566" s="89">
        <f>VLOOKUP($B566,'[5]POB X MCR 2019'!$C$7:$AW$186,30,0)</f>
        <v>68</v>
      </c>
      <c r="AI566" s="89">
        <f>VLOOKUP($B566,'[5]POB X MCR 2019'!$C$7:$AW$186,31,0)</f>
        <v>63</v>
      </c>
      <c r="AJ566" s="89">
        <f>VLOOKUP($B566,'[5]POB X MCR 2019'!$C$7:$AW$186,32,0)</f>
        <v>45</v>
      </c>
      <c r="AK566" s="89">
        <f>VLOOKUP($B566,'[5]POB X MCR 2019'!$C$7:$AW$186,33,0)</f>
        <v>40</v>
      </c>
      <c r="AL566" s="89">
        <f>VLOOKUP($B566,'[5]POB X MCR 2019'!$C$7:$AW$186,34,0)</f>
        <v>33</v>
      </c>
      <c r="AM566" s="89">
        <f>VLOOKUP($B566,'[5]POB X MCR 2019'!$C$7:$AW$186,35,0)</f>
        <v>28</v>
      </c>
      <c r="AN566" s="89">
        <f>VLOOKUP($B566,'[5]POB X MCR 2019'!$C$7:$AW$186,36,0)</f>
        <v>23</v>
      </c>
      <c r="AO566" s="89">
        <f>VLOOKUP($B566,'[5]POB X MCR 2019'!$C$7:$AW$186,37,0)</f>
        <v>14</v>
      </c>
      <c r="AP566" s="89">
        <f>VLOOKUP($B566,'[5]POB X MCR 2019'!$C$7:$AW$186,38,0)</f>
        <v>13</v>
      </c>
      <c r="AQ566" s="89">
        <f>VLOOKUP($B566,'[5]POB X MCR 2019'!$C$7:$AW$186,43,0)</f>
        <v>481</v>
      </c>
      <c r="AR566" s="89">
        <f>VLOOKUP($B566,'[5]POB X MCR 2019'!$C$7:$AW$186,44,0)</f>
        <v>52</v>
      </c>
      <c r="AS566" s="89">
        <f>VLOOKUP($B566,'[5]POB X MCR 2019'!$C$7:$AW$186,45,0)</f>
        <v>42</v>
      </c>
      <c r="AT566" s="89">
        <f>VLOOKUP($B566,'[5]POB X MCR 2019'!$C$7:$AW$186,46,0)</f>
        <v>233</v>
      </c>
      <c r="AU566" s="89">
        <f>VLOOKUP($B566,'[6]RED CHOTA'!$C$7:$G$170,5,0)</f>
        <v>15</v>
      </c>
    </row>
    <row r="567" spans="1:47" s="24" customFormat="1" ht="15">
      <c r="A567" s="58">
        <v>566</v>
      </c>
      <c r="B567" s="58">
        <v>4687</v>
      </c>
      <c r="C567" s="59" t="s">
        <v>1134</v>
      </c>
      <c r="D567" s="59" t="s">
        <v>447</v>
      </c>
      <c r="E567" s="59" t="s">
        <v>583</v>
      </c>
      <c r="F567" s="59" t="s">
        <v>592</v>
      </c>
      <c r="G567" s="12" t="s">
        <v>266</v>
      </c>
      <c r="H567" s="14">
        <f t="shared" si="138"/>
        <v>4687</v>
      </c>
      <c r="I567" s="14">
        <f t="shared" si="126"/>
        <v>912</v>
      </c>
      <c r="J567" s="12">
        <f>VLOOKUP($B567,'[1]METAS 2019'!$D$4:$Q$843,5,0)</f>
        <v>11</v>
      </c>
      <c r="K567" s="12">
        <f>VLOOKUP($B567,'[1]METAS 2019'!$D$4:$Q$843,4,0)</f>
        <v>10</v>
      </c>
      <c r="L567" s="12">
        <f>VLOOKUP($B567,'[1]METAS 2019'!$D$4:$Q$843,11,0)</f>
        <v>16</v>
      </c>
      <c r="M567" s="12">
        <f>VLOOKUP($B567,'[1]METAS 2019'!$D$4:$Q$843,12,0)</f>
        <v>13</v>
      </c>
      <c r="N567" s="12">
        <f>VLOOKUP($B567,'[1]METAS 2019'!$D$4:$Q$843,13,0)</f>
        <v>10</v>
      </c>
      <c r="O567" s="12">
        <f>VLOOKUP($B567,'[1]METAS 2019'!$D$4:$Q$843,14,0)</f>
        <v>9</v>
      </c>
      <c r="P567" s="89">
        <f>VLOOKUP($B567,'[5]POB X MCR 2019'!$C$7:$AW$186,12,0)</f>
        <v>16</v>
      </c>
      <c r="Q567" s="89">
        <f>VLOOKUP($B567,'[5]POB X MCR 2019'!$C$7:$AW$186,13,0)</f>
        <v>17</v>
      </c>
      <c r="R567" s="89">
        <f>VLOOKUP($B567,'[5]POB X MCR 2019'!$C$7:$AW$186,14,0)</f>
        <v>18</v>
      </c>
      <c r="S567" s="89">
        <f>VLOOKUP($B567,'[5]POB X MCR 2019'!$C$7:$AW$186,15,0)</f>
        <v>19</v>
      </c>
      <c r="T567" s="89">
        <f>VLOOKUP($B567,'[5]POB X MCR 2019'!$C$7:$AW$186,16,0)</f>
        <v>19</v>
      </c>
      <c r="U567" s="89">
        <f>VLOOKUP($B567,'[5]POB X MCR 2019'!$C$7:$AW$186,17,0)</f>
        <v>20</v>
      </c>
      <c r="V567" s="89">
        <f>VLOOKUP($B567,'[5]POB X MCR 2019'!$C$7:$AW$186,18,0)</f>
        <v>21</v>
      </c>
      <c r="W567" s="89">
        <f>VLOOKUP($B567,'[5]POB X MCR 2019'!$C$7:$AW$186,19,0)</f>
        <v>20</v>
      </c>
      <c r="X567" s="89">
        <f>VLOOKUP($B567,'[5]POB X MCR 2019'!$C$7:$AW$186,20,0)</f>
        <v>19</v>
      </c>
      <c r="Y567" s="89">
        <f>VLOOKUP($B567,'[5]POB X MCR 2019'!$C$7:$AW$186,21,0)</f>
        <v>18</v>
      </c>
      <c r="Z567" s="89">
        <f>VLOOKUP($B567,'[5]POB X MCR 2019'!$C$7:$AW$186,22,0)</f>
        <v>17</v>
      </c>
      <c r="AA567" s="89">
        <f>VLOOKUP($B567,'[5]POB X MCR 2019'!$C$7:$AW$186,23,0)</f>
        <v>16</v>
      </c>
      <c r="AB567" s="89">
        <f>VLOOKUP($B567,'[5]POB X MCR 2019'!$C$7:$AW$186,24,0)</f>
        <v>15</v>
      </c>
      <c r="AC567" s="89">
        <f>VLOOKUP($B567,'[5]POB X MCR 2019'!$C$7:$AW$186,25,0)</f>
        <v>14</v>
      </c>
      <c r="AD567" s="89">
        <f>VLOOKUP($B567,'[5]POB X MCR 2019'!$C$7:$AW$186,26,0)</f>
        <v>63</v>
      </c>
      <c r="AE567" s="89">
        <f>VLOOKUP($B567,'[5]POB X MCR 2019'!$C$7:$AW$186,27,0)</f>
        <v>70</v>
      </c>
      <c r="AF567" s="89">
        <f>VLOOKUP($B567,'[5]POB X MCR 2019'!$C$7:$AW$186,28,0)</f>
        <v>72</v>
      </c>
      <c r="AG567" s="89">
        <f>VLOOKUP($B567,'[5]POB X MCR 2019'!$C$7:$AW$186,29,0)</f>
        <v>69</v>
      </c>
      <c r="AH567" s="89">
        <f>VLOOKUP($B567,'[5]POB X MCR 2019'!$C$7:$AW$186,30,0)</f>
        <v>66</v>
      </c>
      <c r="AI567" s="89">
        <f>VLOOKUP($B567,'[5]POB X MCR 2019'!$C$7:$AW$186,31,0)</f>
        <v>62</v>
      </c>
      <c r="AJ567" s="89">
        <f>VLOOKUP($B567,'[5]POB X MCR 2019'!$C$7:$AW$186,32,0)</f>
        <v>44</v>
      </c>
      <c r="AK567" s="89">
        <f>VLOOKUP($B567,'[5]POB X MCR 2019'!$C$7:$AW$186,33,0)</f>
        <v>39</v>
      </c>
      <c r="AL567" s="89">
        <f>VLOOKUP($B567,'[5]POB X MCR 2019'!$C$7:$AW$186,34,0)</f>
        <v>32</v>
      </c>
      <c r="AM567" s="89">
        <f>VLOOKUP($B567,'[5]POB X MCR 2019'!$C$7:$AW$186,35,0)</f>
        <v>28</v>
      </c>
      <c r="AN567" s="89">
        <f>VLOOKUP($B567,'[5]POB X MCR 2019'!$C$7:$AW$186,36,0)</f>
        <v>22</v>
      </c>
      <c r="AO567" s="89">
        <f>VLOOKUP($B567,'[5]POB X MCR 2019'!$C$7:$AW$186,37,0)</f>
        <v>14</v>
      </c>
      <c r="AP567" s="89">
        <f>VLOOKUP($B567,'[5]POB X MCR 2019'!$C$7:$AW$186,38,0)</f>
        <v>13</v>
      </c>
      <c r="AQ567" s="89">
        <f>VLOOKUP($B567,'[5]POB X MCR 2019'!$C$7:$AW$186,43,0)</f>
        <v>467</v>
      </c>
      <c r="AR567" s="89">
        <f>VLOOKUP($B567,'[5]POB X MCR 2019'!$C$7:$AW$186,44,0)</f>
        <v>51</v>
      </c>
      <c r="AS567" s="89">
        <f>VLOOKUP($B567,'[5]POB X MCR 2019'!$C$7:$AW$186,45,0)</f>
        <v>41</v>
      </c>
      <c r="AT567" s="89">
        <f>VLOOKUP($B567,'[5]POB X MCR 2019'!$C$7:$AW$186,46,0)</f>
        <v>228</v>
      </c>
      <c r="AU567" s="89">
        <f>VLOOKUP($B567,'[6]RED CHOTA'!$C$7:$G$170,5,0)</f>
        <v>13</v>
      </c>
    </row>
    <row r="568" spans="1:47" s="24" customFormat="1" ht="15">
      <c r="A568" s="58">
        <v>567</v>
      </c>
      <c r="B568" s="58">
        <v>7117</v>
      </c>
      <c r="C568" s="59" t="s">
        <v>1134</v>
      </c>
      <c r="D568" s="59" t="s">
        <v>447</v>
      </c>
      <c r="E568" s="59" t="s">
        <v>583</v>
      </c>
      <c r="F568" s="59" t="s">
        <v>595</v>
      </c>
      <c r="G568" s="12" t="s">
        <v>266</v>
      </c>
      <c r="H568" s="14">
        <f t="shared" si="138"/>
        <v>7117</v>
      </c>
      <c r="I568" s="14">
        <f t="shared" si="126"/>
        <v>462</v>
      </c>
      <c r="J568" s="12">
        <f>VLOOKUP($B568,'[1]METAS 2019'!$D$4:$Q$843,5,0)</f>
        <v>5</v>
      </c>
      <c r="K568" s="12">
        <f>VLOOKUP($B568,'[1]METAS 2019'!$D$4:$Q$843,4,0)</f>
        <v>7</v>
      </c>
      <c r="L568" s="12">
        <f>VLOOKUP($B568,'[1]METAS 2019'!$D$4:$Q$843,11,0)</f>
        <v>9</v>
      </c>
      <c r="M568" s="12">
        <f>VLOOKUP($B568,'[1]METAS 2019'!$D$4:$Q$843,12,0)</f>
        <v>9</v>
      </c>
      <c r="N568" s="12">
        <f>VLOOKUP($B568,'[1]METAS 2019'!$D$4:$Q$843,13,0)</f>
        <v>11</v>
      </c>
      <c r="O568" s="12">
        <f>VLOOKUP($B568,'[1]METAS 2019'!$D$4:$Q$843,14,0)</f>
        <v>14</v>
      </c>
      <c r="P568" s="89">
        <f>VLOOKUP($B568,'[5]POB X MCR 2019'!$C$7:$AW$186,12,0)</f>
        <v>8</v>
      </c>
      <c r="Q568" s="89">
        <f>VLOOKUP($B568,'[5]POB X MCR 2019'!$C$7:$AW$186,13,0)</f>
        <v>8</v>
      </c>
      <c r="R568" s="89">
        <f>VLOOKUP($B568,'[5]POB X MCR 2019'!$C$7:$AW$186,14,0)</f>
        <v>9</v>
      </c>
      <c r="S568" s="89">
        <f>VLOOKUP($B568,'[5]POB X MCR 2019'!$C$7:$AW$186,15,0)</f>
        <v>9</v>
      </c>
      <c r="T568" s="89">
        <f>VLOOKUP($B568,'[5]POB X MCR 2019'!$C$7:$AW$186,16,0)</f>
        <v>9</v>
      </c>
      <c r="U568" s="89">
        <f>VLOOKUP($B568,'[5]POB X MCR 2019'!$C$7:$AW$186,17,0)</f>
        <v>10</v>
      </c>
      <c r="V568" s="89">
        <f>VLOOKUP($B568,'[5]POB X MCR 2019'!$C$7:$AW$186,18,0)</f>
        <v>10</v>
      </c>
      <c r="W568" s="89">
        <f>VLOOKUP($B568,'[5]POB X MCR 2019'!$C$7:$AW$186,19,0)</f>
        <v>10</v>
      </c>
      <c r="X568" s="89">
        <f>VLOOKUP($B568,'[5]POB X MCR 2019'!$C$7:$AW$186,20,0)</f>
        <v>9</v>
      </c>
      <c r="Y568" s="89">
        <f>VLOOKUP($B568,'[5]POB X MCR 2019'!$C$7:$AW$186,21,0)</f>
        <v>9</v>
      </c>
      <c r="Z568" s="89">
        <f>VLOOKUP($B568,'[5]POB X MCR 2019'!$C$7:$AW$186,22,0)</f>
        <v>8</v>
      </c>
      <c r="AA568" s="89">
        <f>VLOOKUP($B568,'[5]POB X MCR 2019'!$C$7:$AW$186,23,0)</f>
        <v>8</v>
      </c>
      <c r="AB568" s="89">
        <f>VLOOKUP($B568,'[5]POB X MCR 2019'!$C$7:$AW$186,24,0)</f>
        <v>7</v>
      </c>
      <c r="AC568" s="89">
        <f>VLOOKUP($B568,'[5]POB X MCR 2019'!$C$7:$AW$186,25,0)</f>
        <v>7</v>
      </c>
      <c r="AD568" s="89">
        <f>VLOOKUP($B568,'[5]POB X MCR 2019'!$C$7:$AW$186,26,0)</f>
        <v>30</v>
      </c>
      <c r="AE568" s="89">
        <f>VLOOKUP($B568,'[5]POB X MCR 2019'!$C$7:$AW$186,27,0)</f>
        <v>34</v>
      </c>
      <c r="AF568" s="89">
        <f>VLOOKUP($B568,'[5]POB X MCR 2019'!$C$7:$AW$186,28,0)</f>
        <v>35</v>
      </c>
      <c r="AG568" s="89">
        <f>VLOOKUP($B568,'[5]POB X MCR 2019'!$C$7:$AW$186,29,0)</f>
        <v>33</v>
      </c>
      <c r="AH568" s="89">
        <f>VLOOKUP($B568,'[5]POB X MCR 2019'!$C$7:$AW$186,30,0)</f>
        <v>32</v>
      </c>
      <c r="AI568" s="89">
        <f>VLOOKUP($B568,'[5]POB X MCR 2019'!$C$7:$AW$186,31,0)</f>
        <v>30</v>
      </c>
      <c r="AJ568" s="89">
        <f>VLOOKUP($B568,'[5]POB X MCR 2019'!$C$7:$AW$186,32,0)</f>
        <v>21</v>
      </c>
      <c r="AK568" s="89">
        <f>VLOOKUP($B568,'[5]POB X MCR 2019'!$C$7:$AW$186,33,0)</f>
        <v>19</v>
      </c>
      <c r="AL568" s="89">
        <f>VLOOKUP($B568,'[5]POB X MCR 2019'!$C$7:$AW$186,34,0)</f>
        <v>15</v>
      </c>
      <c r="AM568" s="89">
        <f>VLOOKUP($B568,'[5]POB X MCR 2019'!$C$7:$AW$186,35,0)</f>
        <v>13</v>
      </c>
      <c r="AN568" s="89">
        <f>VLOOKUP($B568,'[5]POB X MCR 2019'!$C$7:$AW$186,36,0)</f>
        <v>11</v>
      </c>
      <c r="AO568" s="89">
        <f>VLOOKUP($B568,'[5]POB X MCR 2019'!$C$7:$AW$186,37,0)</f>
        <v>7</v>
      </c>
      <c r="AP568" s="89">
        <f>VLOOKUP($B568,'[5]POB X MCR 2019'!$C$7:$AW$186,38,0)</f>
        <v>6</v>
      </c>
      <c r="AQ568" s="89">
        <f>VLOOKUP($B568,'[5]POB X MCR 2019'!$C$7:$AW$186,43,0)</f>
        <v>238</v>
      </c>
      <c r="AR568" s="89">
        <f>VLOOKUP($B568,'[5]POB X MCR 2019'!$C$7:$AW$186,44,0)</f>
        <v>25</v>
      </c>
      <c r="AS568" s="89">
        <f>VLOOKUP($B568,'[5]POB X MCR 2019'!$C$7:$AW$186,45,0)</f>
        <v>20</v>
      </c>
      <c r="AT568" s="89">
        <f>VLOOKUP($B568,'[5]POB X MCR 2019'!$C$7:$AW$186,46,0)</f>
        <v>110</v>
      </c>
      <c r="AU568" s="89">
        <f>VLOOKUP($B568,'[6]RED CHOTA'!$C$7:$G$170,5,0)</f>
        <v>5</v>
      </c>
    </row>
    <row r="569" spans="1:47" s="24" customFormat="1" ht="15">
      <c r="A569" s="58">
        <v>568</v>
      </c>
      <c r="B569" s="58">
        <v>4688</v>
      </c>
      <c r="C569" s="59" t="s">
        <v>1134</v>
      </c>
      <c r="D569" s="59" t="s">
        <v>447</v>
      </c>
      <c r="E569" s="59" t="s">
        <v>583</v>
      </c>
      <c r="F569" s="59" t="s">
        <v>587</v>
      </c>
      <c r="G569" s="12" t="s">
        <v>266</v>
      </c>
      <c r="H569" s="14">
        <f t="shared" si="138"/>
        <v>4688</v>
      </c>
      <c r="I569" s="14">
        <f t="shared" si="126"/>
        <v>939</v>
      </c>
      <c r="J569" s="12">
        <f>VLOOKUP($B569,'[1]METAS 2019'!$D$4:$Q$843,5,0)</f>
        <v>12</v>
      </c>
      <c r="K569" s="12">
        <f>VLOOKUP($B569,'[1]METAS 2019'!$D$4:$Q$843,4,0)</f>
        <v>4</v>
      </c>
      <c r="L569" s="12">
        <f>VLOOKUP($B569,'[1]METAS 2019'!$D$4:$Q$843,11,0)</f>
        <v>17</v>
      </c>
      <c r="M569" s="12">
        <f>VLOOKUP($B569,'[1]METAS 2019'!$D$4:$Q$843,12,0)</f>
        <v>16</v>
      </c>
      <c r="N569" s="12">
        <f>VLOOKUP($B569,'[1]METAS 2019'!$D$4:$Q$843,13,0)</f>
        <v>21</v>
      </c>
      <c r="O569" s="12">
        <f>VLOOKUP($B569,'[1]METAS 2019'!$D$4:$Q$843,14,0)</f>
        <v>20</v>
      </c>
      <c r="P569" s="89">
        <f>VLOOKUP($B569,'[5]POB X MCR 2019'!$C$7:$AW$186,12,0)</f>
        <v>16</v>
      </c>
      <c r="Q569" s="89">
        <f>VLOOKUP($B569,'[5]POB X MCR 2019'!$C$7:$AW$186,13,0)</f>
        <v>17</v>
      </c>
      <c r="R569" s="89">
        <f>VLOOKUP($B569,'[5]POB X MCR 2019'!$C$7:$AW$186,14,0)</f>
        <v>18</v>
      </c>
      <c r="S569" s="89">
        <f>VLOOKUP($B569,'[5]POB X MCR 2019'!$C$7:$AW$186,15,0)</f>
        <v>19</v>
      </c>
      <c r="T569" s="89">
        <f>VLOOKUP($B569,'[5]POB X MCR 2019'!$C$7:$AW$186,16,0)</f>
        <v>20</v>
      </c>
      <c r="U569" s="89">
        <f>VLOOKUP($B569,'[5]POB X MCR 2019'!$C$7:$AW$186,17,0)</f>
        <v>20</v>
      </c>
      <c r="V569" s="89">
        <f>VLOOKUP($B569,'[5]POB X MCR 2019'!$C$7:$AW$186,18,0)</f>
        <v>21</v>
      </c>
      <c r="W569" s="89">
        <f>VLOOKUP($B569,'[5]POB X MCR 2019'!$C$7:$AW$186,19,0)</f>
        <v>20</v>
      </c>
      <c r="X569" s="89">
        <f>VLOOKUP($B569,'[5]POB X MCR 2019'!$C$7:$AW$186,20,0)</f>
        <v>19</v>
      </c>
      <c r="Y569" s="89">
        <f>VLOOKUP($B569,'[5]POB X MCR 2019'!$C$7:$AW$186,21,0)</f>
        <v>18</v>
      </c>
      <c r="Z569" s="89">
        <f>VLOOKUP($B569,'[5]POB X MCR 2019'!$C$7:$AW$186,22,0)</f>
        <v>17</v>
      </c>
      <c r="AA569" s="89">
        <f>VLOOKUP($B569,'[5]POB X MCR 2019'!$C$7:$AW$186,23,0)</f>
        <v>16</v>
      </c>
      <c r="AB569" s="89">
        <f>VLOOKUP($B569,'[5]POB X MCR 2019'!$C$7:$AW$186,24,0)</f>
        <v>15</v>
      </c>
      <c r="AC569" s="89">
        <f>VLOOKUP($B569,'[5]POB X MCR 2019'!$C$7:$AW$186,25,0)</f>
        <v>15</v>
      </c>
      <c r="AD569" s="89">
        <f>VLOOKUP($B569,'[5]POB X MCR 2019'!$C$7:$AW$186,26,0)</f>
        <v>64</v>
      </c>
      <c r="AE569" s="89">
        <f>VLOOKUP($B569,'[5]POB X MCR 2019'!$C$7:$AW$186,27,0)</f>
        <v>71</v>
      </c>
      <c r="AF569" s="89">
        <f>VLOOKUP($B569,'[5]POB X MCR 2019'!$C$7:$AW$186,28,0)</f>
        <v>73</v>
      </c>
      <c r="AG569" s="89">
        <f>VLOOKUP($B569,'[5]POB X MCR 2019'!$C$7:$AW$186,29,0)</f>
        <v>69</v>
      </c>
      <c r="AH569" s="89">
        <f>VLOOKUP($B569,'[5]POB X MCR 2019'!$C$7:$AW$186,30,0)</f>
        <v>67</v>
      </c>
      <c r="AI569" s="89">
        <f>VLOOKUP($B569,'[5]POB X MCR 2019'!$C$7:$AW$186,31,0)</f>
        <v>62</v>
      </c>
      <c r="AJ569" s="89">
        <f>VLOOKUP($B569,'[5]POB X MCR 2019'!$C$7:$AW$186,32,0)</f>
        <v>44</v>
      </c>
      <c r="AK569" s="89">
        <f>VLOOKUP($B569,'[5]POB X MCR 2019'!$C$7:$AW$186,33,0)</f>
        <v>39</v>
      </c>
      <c r="AL569" s="89">
        <f>VLOOKUP($B569,'[5]POB X MCR 2019'!$C$7:$AW$186,34,0)</f>
        <v>32</v>
      </c>
      <c r="AM569" s="89">
        <f>VLOOKUP($B569,'[5]POB X MCR 2019'!$C$7:$AW$186,35,0)</f>
        <v>28</v>
      </c>
      <c r="AN569" s="89">
        <f>VLOOKUP($B569,'[5]POB X MCR 2019'!$C$7:$AW$186,36,0)</f>
        <v>22</v>
      </c>
      <c r="AO569" s="89">
        <f>VLOOKUP($B569,'[5]POB X MCR 2019'!$C$7:$AW$186,37,0)</f>
        <v>14</v>
      </c>
      <c r="AP569" s="89">
        <f>VLOOKUP($B569,'[5]POB X MCR 2019'!$C$7:$AW$186,38,0)</f>
        <v>13</v>
      </c>
      <c r="AQ569" s="89">
        <f>VLOOKUP($B569,'[5]POB X MCR 2019'!$C$7:$AW$186,43,0)</f>
        <v>479</v>
      </c>
      <c r="AR569" s="89">
        <f>VLOOKUP($B569,'[5]POB X MCR 2019'!$C$7:$AW$186,44,0)</f>
        <v>51</v>
      </c>
      <c r="AS569" s="89">
        <f>VLOOKUP($B569,'[5]POB X MCR 2019'!$C$7:$AW$186,45,0)</f>
        <v>41</v>
      </c>
      <c r="AT569" s="89">
        <f>VLOOKUP($B569,'[5]POB X MCR 2019'!$C$7:$AW$186,46,0)</f>
        <v>229</v>
      </c>
      <c r="AU569" s="89">
        <f>VLOOKUP($B569,'[6]RED CHOTA'!$C$7:$G$170,5,0)</f>
        <v>15</v>
      </c>
    </row>
    <row r="570" spans="1:47" s="24" customFormat="1" ht="15">
      <c r="A570" s="58">
        <v>569</v>
      </c>
      <c r="B570" s="58">
        <v>4689</v>
      </c>
      <c r="C570" s="59" t="s">
        <v>1134</v>
      </c>
      <c r="D570" s="59" t="s">
        <v>447</v>
      </c>
      <c r="E570" s="59" t="s">
        <v>583</v>
      </c>
      <c r="F570" s="59" t="s">
        <v>588</v>
      </c>
      <c r="G570" s="12" t="s">
        <v>271</v>
      </c>
      <c r="H570" s="14">
        <f t="shared" si="138"/>
        <v>4689</v>
      </c>
      <c r="I570" s="14">
        <f t="shared" si="126"/>
        <v>930</v>
      </c>
      <c r="J570" s="12">
        <f>VLOOKUP($B570,'[1]METAS 2019'!$D$4:$Q$843,5,0)</f>
        <v>10</v>
      </c>
      <c r="K570" s="12">
        <f>VLOOKUP($B570,'[1]METAS 2019'!$D$4:$Q$843,4,0)</f>
        <v>10</v>
      </c>
      <c r="L570" s="12">
        <f>VLOOKUP($B570,'[1]METAS 2019'!$D$4:$Q$843,11,0)</f>
        <v>13</v>
      </c>
      <c r="M570" s="12">
        <f>VLOOKUP($B570,'[1]METAS 2019'!$D$4:$Q$843,12,0)</f>
        <v>9</v>
      </c>
      <c r="N570" s="12">
        <f>VLOOKUP($B570,'[1]METAS 2019'!$D$4:$Q$843,13,0)</f>
        <v>17</v>
      </c>
      <c r="O570" s="12">
        <f>VLOOKUP($B570,'[1]METAS 2019'!$D$4:$Q$843,14,0)</f>
        <v>10</v>
      </c>
      <c r="P570" s="89">
        <f>VLOOKUP($B570,'[5]POB X MCR 2019'!$C$7:$AW$186,12,0)</f>
        <v>17</v>
      </c>
      <c r="Q570" s="89">
        <f>VLOOKUP($B570,'[5]POB X MCR 2019'!$C$7:$AW$186,13,0)</f>
        <v>17</v>
      </c>
      <c r="R570" s="89">
        <f>VLOOKUP($B570,'[5]POB X MCR 2019'!$C$7:$AW$186,14,0)</f>
        <v>18</v>
      </c>
      <c r="S570" s="89">
        <f>VLOOKUP($B570,'[5]POB X MCR 2019'!$C$7:$AW$186,15,0)</f>
        <v>19</v>
      </c>
      <c r="T570" s="89">
        <f>VLOOKUP($B570,'[5]POB X MCR 2019'!$C$7:$AW$186,16,0)</f>
        <v>20</v>
      </c>
      <c r="U570" s="89">
        <f>VLOOKUP($B570,'[5]POB X MCR 2019'!$C$7:$AW$186,17,0)</f>
        <v>21</v>
      </c>
      <c r="V570" s="89">
        <f>VLOOKUP($B570,'[5]POB X MCR 2019'!$C$7:$AW$186,18,0)</f>
        <v>21</v>
      </c>
      <c r="W570" s="89">
        <f>VLOOKUP($B570,'[5]POB X MCR 2019'!$C$7:$AW$186,19,0)</f>
        <v>20</v>
      </c>
      <c r="X570" s="89">
        <f>VLOOKUP($B570,'[5]POB X MCR 2019'!$C$7:$AW$186,20,0)</f>
        <v>19</v>
      </c>
      <c r="Y570" s="89">
        <f>VLOOKUP($B570,'[5]POB X MCR 2019'!$C$7:$AW$186,21,0)</f>
        <v>19</v>
      </c>
      <c r="Z570" s="89">
        <f>VLOOKUP($B570,'[5]POB X MCR 2019'!$C$7:$AW$186,22,0)</f>
        <v>18</v>
      </c>
      <c r="AA570" s="89">
        <f>VLOOKUP($B570,'[5]POB X MCR 2019'!$C$7:$AW$186,23,0)</f>
        <v>16</v>
      </c>
      <c r="AB570" s="89">
        <f>VLOOKUP($B570,'[5]POB X MCR 2019'!$C$7:$AW$186,24,0)</f>
        <v>16</v>
      </c>
      <c r="AC570" s="89">
        <f>VLOOKUP($B570,'[5]POB X MCR 2019'!$C$7:$AW$186,25,0)</f>
        <v>15</v>
      </c>
      <c r="AD570" s="89">
        <f>VLOOKUP($B570,'[5]POB X MCR 2019'!$C$7:$AW$186,26,0)</f>
        <v>64</v>
      </c>
      <c r="AE570" s="89">
        <f>VLOOKUP($B570,'[5]POB X MCR 2019'!$C$7:$AW$186,27,0)</f>
        <v>72</v>
      </c>
      <c r="AF570" s="89">
        <f>VLOOKUP($B570,'[5]POB X MCR 2019'!$C$7:$AW$186,28,0)</f>
        <v>74</v>
      </c>
      <c r="AG570" s="89">
        <f>VLOOKUP($B570,'[5]POB X MCR 2019'!$C$7:$AW$186,29,0)</f>
        <v>70</v>
      </c>
      <c r="AH570" s="89">
        <f>VLOOKUP($B570,'[5]POB X MCR 2019'!$C$7:$AW$186,30,0)</f>
        <v>68</v>
      </c>
      <c r="AI570" s="89">
        <f>VLOOKUP($B570,'[5]POB X MCR 2019'!$C$7:$AW$186,31,0)</f>
        <v>63</v>
      </c>
      <c r="AJ570" s="89">
        <f>VLOOKUP($B570,'[5]POB X MCR 2019'!$C$7:$AW$186,32,0)</f>
        <v>45</v>
      </c>
      <c r="AK570" s="89">
        <f>VLOOKUP($B570,'[5]POB X MCR 2019'!$C$7:$AW$186,33,0)</f>
        <v>40</v>
      </c>
      <c r="AL570" s="89">
        <f>VLOOKUP($B570,'[5]POB X MCR 2019'!$C$7:$AW$186,34,0)</f>
        <v>32</v>
      </c>
      <c r="AM570" s="89">
        <f>VLOOKUP($B570,'[5]POB X MCR 2019'!$C$7:$AW$186,35,0)</f>
        <v>28</v>
      </c>
      <c r="AN570" s="89">
        <f>VLOOKUP($B570,'[5]POB X MCR 2019'!$C$7:$AW$186,36,0)</f>
        <v>22</v>
      </c>
      <c r="AO570" s="89">
        <f>VLOOKUP($B570,'[5]POB X MCR 2019'!$C$7:$AW$186,37,0)</f>
        <v>14</v>
      </c>
      <c r="AP570" s="89">
        <f>VLOOKUP($B570,'[5]POB X MCR 2019'!$C$7:$AW$186,38,0)</f>
        <v>13</v>
      </c>
      <c r="AQ570" s="89">
        <f>VLOOKUP($B570,'[5]POB X MCR 2019'!$C$7:$AW$186,43,0)</f>
        <v>477</v>
      </c>
      <c r="AR570" s="89">
        <f>VLOOKUP($B570,'[5]POB X MCR 2019'!$C$7:$AW$186,44,0)</f>
        <v>52</v>
      </c>
      <c r="AS570" s="89">
        <f>VLOOKUP($B570,'[5]POB X MCR 2019'!$C$7:$AW$186,45,0)</f>
        <v>42</v>
      </c>
      <c r="AT570" s="89">
        <f>VLOOKUP($B570,'[5]POB X MCR 2019'!$C$7:$AW$186,46,0)</f>
        <v>231</v>
      </c>
      <c r="AU570" s="89">
        <f>VLOOKUP($B570,'[6]RED CHOTA'!$C$7:$G$170,5,0)</f>
        <v>12</v>
      </c>
    </row>
    <row r="571" spans="1:47" s="24" customFormat="1" ht="15">
      <c r="A571" s="58">
        <v>570</v>
      </c>
      <c r="B571" s="58">
        <v>10992</v>
      </c>
      <c r="C571" s="59" t="s">
        <v>1134</v>
      </c>
      <c r="D571" s="59" t="s">
        <v>447</v>
      </c>
      <c r="E571" s="59" t="s">
        <v>583</v>
      </c>
      <c r="F571" s="59" t="s">
        <v>598</v>
      </c>
      <c r="G571" s="12" t="s">
        <v>266</v>
      </c>
      <c r="H571" s="14">
        <f t="shared" si="138"/>
        <v>10992</v>
      </c>
      <c r="I571" s="14">
        <f t="shared" si="126"/>
        <v>451</v>
      </c>
      <c r="J571" s="12">
        <f>VLOOKUP($B571,'[1]METAS 2019'!$D$4:$Q$843,5,0)</f>
        <v>2</v>
      </c>
      <c r="K571" s="12">
        <f>VLOOKUP($B571,'[1]METAS 2019'!$D$4:$Q$843,4,0)</f>
        <v>6</v>
      </c>
      <c r="L571" s="12">
        <f>VLOOKUP($B571,'[1]METAS 2019'!$D$4:$Q$843,11,0)</f>
        <v>3</v>
      </c>
      <c r="M571" s="12">
        <f>VLOOKUP($B571,'[1]METAS 2019'!$D$4:$Q$843,12,0)</f>
        <v>2</v>
      </c>
      <c r="N571" s="12">
        <f>VLOOKUP($B571,'[1]METAS 2019'!$D$4:$Q$843,13,0)</f>
        <v>1</v>
      </c>
      <c r="O571" s="12">
        <f>VLOOKUP($B571,'[1]METAS 2019'!$D$4:$Q$843,14,0)</f>
        <v>3</v>
      </c>
      <c r="P571" s="89">
        <f>VLOOKUP($B571,'[5]POB X MCR 2019'!$C$7:$AW$186,12,0)</f>
        <v>8</v>
      </c>
      <c r="Q571" s="89">
        <f>VLOOKUP($B571,'[5]POB X MCR 2019'!$C$7:$AW$186,13,0)</f>
        <v>9</v>
      </c>
      <c r="R571" s="89">
        <f>VLOOKUP($B571,'[5]POB X MCR 2019'!$C$7:$AW$186,14,0)</f>
        <v>9</v>
      </c>
      <c r="S571" s="89">
        <f>VLOOKUP($B571,'[5]POB X MCR 2019'!$C$7:$AW$186,15,0)</f>
        <v>10</v>
      </c>
      <c r="T571" s="89">
        <f>VLOOKUP($B571,'[5]POB X MCR 2019'!$C$7:$AW$186,16,0)</f>
        <v>10</v>
      </c>
      <c r="U571" s="89">
        <f>VLOOKUP($B571,'[5]POB X MCR 2019'!$C$7:$AW$186,17,0)</f>
        <v>10</v>
      </c>
      <c r="V571" s="89">
        <f>VLOOKUP($B571,'[5]POB X MCR 2019'!$C$7:$AW$186,18,0)</f>
        <v>11</v>
      </c>
      <c r="W571" s="89">
        <f>VLOOKUP($B571,'[5]POB X MCR 2019'!$C$7:$AW$186,19,0)</f>
        <v>10</v>
      </c>
      <c r="X571" s="89">
        <f>VLOOKUP($B571,'[5]POB X MCR 2019'!$C$7:$AW$186,20,0)</f>
        <v>10</v>
      </c>
      <c r="Y571" s="89">
        <f>VLOOKUP($B571,'[5]POB X MCR 2019'!$C$7:$AW$186,21,0)</f>
        <v>9</v>
      </c>
      <c r="Z571" s="89">
        <f>VLOOKUP($B571,'[5]POB X MCR 2019'!$C$7:$AW$186,22,0)</f>
        <v>9</v>
      </c>
      <c r="AA571" s="89">
        <f>VLOOKUP($B571,'[5]POB X MCR 2019'!$C$7:$AW$186,23,0)</f>
        <v>8</v>
      </c>
      <c r="AB571" s="89">
        <f>VLOOKUP($B571,'[5]POB X MCR 2019'!$C$7:$AW$186,24,0)</f>
        <v>8</v>
      </c>
      <c r="AC571" s="89">
        <f>VLOOKUP($B571,'[5]POB X MCR 2019'!$C$7:$AW$186,25,0)</f>
        <v>7</v>
      </c>
      <c r="AD571" s="89">
        <f>VLOOKUP($B571,'[5]POB X MCR 2019'!$C$7:$AW$186,26,0)</f>
        <v>33</v>
      </c>
      <c r="AE571" s="89">
        <f>VLOOKUP($B571,'[5]POB X MCR 2019'!$C$7:$AW$186,27,0)</f>
        <v>36</v>
      </c>
      <c r="AF571" s="89">
        <f>VLOOKUP($B571,'[5]POB X MCR 2019'!$C$7:$AW$186,28,0)</f>
        <v>37</v>
      </c>
      <c r="AG571" s="89">
        <f>VLOOKUP($B571,'[5]POB X MCR 2019'!$C$7:$AW$186,29,0)</f>
        <v>36</v>
      </c>
      <c r="AH571" s="89">
        <f>VLOOKUP($B571,'[5]POB X MCR 2019'!$C$7:$AW$186,30,0)</f>
        <v>34</v>
      </c>
      <c r="AI571" s="89">
        <f>VLOOKUP($B571,'[5]POB X MCR 2019'!$C$7:$AW$186,31,0)</f>
        <v>32</v>
      </c>
      <c r="AJ571" s="89">
        <f>VLOOKUP($B571,'[5]POB X MCR 2019'!$C$7:$AW$186,32,0)</f>
        <v>23</v>
      </c>
      <c r="AK571" s="89">
        <f>VLOOKUP($B571,'[5]POB X MCR 2019'!$C$7:$AW$186,33,0)</f>
        <v>20</v>
      </c>
      <c r="AL571" s="89">
        <f>VLOOKUP($B571,'[5]POB X MCR 2019'!$C$7:$AW$186,34,0)</f>
        <v>16</v>
      </c>
      <c r="AM571" s="89">
        <f>VLOOKUP($B571,'[5]POB X MCR 2019'!$C$7:$AW$186,35,0)</f>
        <v>14</v>
      </c>
      <c r="AN571" s="89">
        <f>VLOOKUP($B571,'[5]POB X MCR 2019'!$C$7:$AW$186,36,0)</f>
        <v>11</v>
      </c>
      <c r="AO571" s="89">
        <f>VLOOKUP($B571,'[5]POB X MCR 2019'!$C$7:$AW$186,37,0)</f>
        <v>7</v>
      </c>
      <c r="AP571" s="89">
        <f>VLOOKUP($B571,'[5]POB X MCR 2019'!$C$7:$AW$186,38,0)</f>
        <v>7</v>
      </c>
      <c r="AQ571" s="89">
        <f>VLOOKUP($B571,'[5]POB X MCR 2019'!$C$7:$AW$186,43,0)</f>
        <v>233</v>
      </c>
      <c r="AR571" s="89">
        <f>VLOOKUP($B571,'[5]POB X MCR 2019'!$C$7:$AW$186,44,0)</f>
        <v>26</v>
      </c>
      <c r="AS571" s="89">
        <f>VLOOKUP($B571,'[5]POB X MCR 2019'!$C$7:$AW$186,45,0)</f>
        <v>21</v>
      </c>
      <c r="AT571" s="89">
        <f>VLOOKUP($B571,'[5]POB X MCR 2019'!$C$7:$AW$186,46,0)</f>
        <v>118</v>
      </c>
      <c r="AU571" s="89">
        <f>VLOOKUP($B571,'[6]RED CHOTA'!$C$7:$G$170,5,0)</f>
        <v>2</v>
      </c>
    </row>
    <row r="572" spans="1:47" s="24" customFormat="1" ht="15">
      <c r="A572" s="58">
        <v>571</v>
      </c>
      <c r="B572" s="58">
        <v>4690</v>
      </c>
      <c r="C572" s="59" t="s">
        <v>1134</v>
      </c>
      <c r="D572" s="59" t="s">
        <v>447</v>
      </c>
      <c r="E572" s="59" t="s">
        <v>583</v>
      </c>
      <c r="F572" s="59" t="s">
        <v>586</v>
      </c>
      <c r="G572" s="12" t="s">
        <v>266</v>
      </c>
      <c r="H572" s="14">
        <f t="shared" si="138"/>
        <v>4690</v>
      </c>
      <c r="I572" s="14">
        <f t="shared" si="126"/>
        <v>640</v>
      </c>
      <c r="J572" s="12">
        <f>VLOOKUP($B572,'[1]METAS 2019'!$D$4:$Q$843,5,0)</f>
        <v>11</v>
      </c>
      <c r="K572" s="12">
        <f>VLOOKUP($B572,'[1]METAS 2019'!$D$4:$Q$843,4,0)</f>
        <v>13</v>
      </c>
      <c r="L572" s="12">
        <f>VLOOKUP($B572,'[1]METAS 2019'!$D$4:$Q$843,11,0)</f>
        <v>5</v>
      </c>
      <c r="M572" s="12">
        <f>VLOOKUP($B572,'[1]METAS 2019'!$D$4:$Q$843,12,0)</f>
        <v>6</v>
      </c>
      <c r="N572" s="12">
        <f>VLOOKUP($B572,'[1]METAS 2019'!$D$4:$Q$843,13,0)</f>
        <v>6</v>
      </c>
      <c r="O572" s="12">
        <f>VLOOKUP($B572,'[1]METAS 2019'!$D$4:$Q$843,14,0)</f>
        <v>11</v>
      </c>
      <c r="P572" s="89">
        <f>VLOOKUP($B572,'[5]POB X MCR 2019'!$C$7:$AW$186,12,0)</f>
        <v>11</v>
      </c>
      <c r="Q572" s="89">
        <f>VLOOKUP($B572,'[5]POB X MCR 2019'!$C$7:$AW$186,13,0)</f>
        <v>12</v>
      </c>
      <c r="R572" s="89">
        <f>VLOOKUP($B572,'[5]POB X MCR 2019'!$C$7:$AW$186,14,0)</f>
        <v>12</v>
      </c>
      <c r="S572" s="89">
        <f>VLOOKUP($B572,'[5]POB X MCR 2019'!$C$7:$AW$186,15,0)</f>
        <v>13</v>
      </c>
      <c r="T572" s="89">
        <f>VLOOKUP($B572,'[5]POB X MCR 2019'!$C$7:$AW$186,16,0)</f>
        <v>14</v>
      </c>
      <c r="U572" s="89">
        <f>VLOOKUP($B572,'[5]POB X MCR 2019'!$C$7:$AW$186,17,0)</f>
        <v>14</v>
      </c>
      <c r="V572" s="89">
        <f>VLOOKUP($B572,'[5]POB X MCR 2019'!$C$7:$AW$186,18,0)</f>
        <v>14</v>
      </c>
      <c r="W572" s="89">
        <f>VLOOKUP($B572,'[5]POB X MCR 2019'!$C$7:$AW$186,19,0)</f>
        <v>14</v>
      </c>
      <c r="X572" s="89">
        <f>VLOOKUP($B572,'[5]POB X MCR 2019'!$C$7:$AW$186,20,0)</f>
        <v>13</v>
      </c>
      <c r="Y572" s="89">
        <f>VLOOKUP($B572,'[5]POB X MCR 2019'!$C$7:$AW$186,21,0)</f>
        <v>13</v>
      </c>
      <c r="Z572" s="89">
        <f>VLOOKUP($B572,'[5]POB X MCR 2019'!$C$7:$AW$186,22,0)</f>
        <v>12</v>
      </c>
      <c r="AA572" s="89">
        <f>VLOOKUP($B572,'[5]POB X MCR 2019'!$C$7:$AW$186,23,0)</f>
        <v>11</v>
      </c>
      <c r="AB572" s="89">
        <f>VLOOKUP($B572,'[5]POB X MCR 2019'!$C$7:$AW$186,24,0)</f>
        <v>11</v>
      </c>
      <c r="AC572" s="89">
        <f>VLOOKUP($B572,'[5]POB X MCR 2019'!$C$7:$AW$186,25,0)</f>
        <v>10</v>
      </c>
      <c r="AD572" s="89">
        <f>VLOOKUP($B572,'[5]POB X MCR 2019'!$C$7:$AW$186,26,0)</f>
        <v>44</v>
      </c>
      <c r="AE572" s="89">
        <f>VLOOKUP($B572,'[5]POB X MCR 2019'!$C$7:$AW$186,27,0)</f>
        <v>49</v>
      </c>
      <c r="AF572" s="89">
        <f>VLOOKUP($B572,'[5]POB X MCR 2019'!$C$7:$AW$186,28,0)</f>
        <v>51</v>
      </c>
      <c r="AG572" s="89">
        <f>VLOOKUP($B572,'[5]POB X MCR 2019'!$C$7:$AW$186,29,0)</f>
        <v>48</v>
      </c>
      <c r="AH572" s="89">
        <f>VLOOKUP($B572,'[5]POB X MCR 2019'!$C$7:$AW$186,30,0)</f>
        <v>46</v>
      </c>
      <c r="AI572" s="89">
        <f>VLOOKUP($B572,'[5]POB X MCR 2019'!$C$7:$AW$186,31,0)</f>
        <v>43</v>
      </c>
      <c r="AJ572" s="89">
        <f>VLOOKUP($B572,'[5]POB X MCR 2019'!$C$7:$AW$186,32,0)</f>
        <v>31</v>
      </c>
      <c r="AK572" s="89">
        <f>VLOOKUP($B572,'[5]POB X MCR 2019'!$C$7:$AW$186,33,0)</f>
        <v>27</v>
      </c>
      <c r="AL572" s="89">
        <f>VLOOKUP($B572,'[5]POB X MCR 2019'!$C$7:$AW$186,34,0)</f>
        <v>22</v>
      </c>
      <c r="AM572" s="89">
        <f>VLOOKUP($B572,'[5]POB X MCR 2019'!$C$7:$AW$186,35,0)</f>
        <v>19</v>
      </c>
      <c r="AN572" s="89">
        <f>VLOOKUP($B572,'[5]POB X MCR 2019'!$C$7:$AW$186,36,0)</f>
        <v>15</v>
      </c>
      <c r="AO572" s="89">
        <f>VLOOKUP($B572,'[5]POB X MCR 2019'!$C$7:$AW$186,37,0)</f>
        <v>10</v>
      </c>
      <c r="AP572" s="89">
        <f>VLOOKUP($B572,'[5]POB X MCR 2019'!$C$7:$AW$186,38,0)</f>
        <v>9</v>
      </c>
      <c r="AQ572" s="89">
        <f>VLOOKUP($B572,'[5]POB X MCR 2019'!$C$7:$AW$186,43,0)</f>
        <v>329</v>
      </c>
      <c r="AR572" s="89">
        <f>VLOOKUP($B572,'[5]POB X MCR 2019'!$C$7:$AW$186,44,0)</f>
        <v>36</v>
      </c>
      <c r="AS572" s="89">
        <f>VLOOKUP($B572,'[5]POB X MCR 2019'!$C$7:$AW$186,45,0)</f>
        <v>29</v>
      </c>
      <c r="AT572" s="89">
        <f>VLOOKUP($B572,'[5]POB X MCR 2019'!$C$7:$AW$186,46,0)</f>
        <v>159</v>
      </c>
      <c r="AU572" s="89">
        <f>VLOOKUP($B572,'[6]RED CHOTA'!$C$7:$G$170,5,0)</f>
        <v>13</v>
      </c>
    </row>
    <row r="573" spans="1:47" s="24" customFormat="1" ht="15">
      <c r="A573" s="58">
        <v>572</v>
      </c>
      <c r="B573" s="58">
        <v>4691</v>
      </c>
      <c r="C573" s="59" t="s">
        <v>1134</v>
      </c>
      <c r="D573" s="59" t="s">
        <v>447</v>
      </c>
      <c r="E573" s="59" t="s">
        <v>583</v>
      </c>
      <c r="F573" s="59" t="s">
        <v>590</v>
      </c>
      <c r="G573" s="12" t="s">
        <v>266</v>
      </c>
      <c r="H573" s="14">
        <f t="shared" si="138"/>
        <v>4691</v>
      </c>
      <c r="I573" s="14">
        <f t="shared" si="126"/>
        <v>378</v>
      </c>
      <c r="J573" s="12">
        <f>VLOOKUP($B573,'[1]METAS 2019'!$D$4:$Q$843,5,0)</f>
        <v>4</v>
      </c>
      <c r="K573" s="12">
        <f>VLOOKUP($B573,'[1]METAS 2019'!$D$4:$Q$843,4,0)</f>
        <v>5</v>
      </c>
      <c r="L573" s="12">
        <f>VLOOKUP($B573,'[1]METAS 2019'!$D$4:$Q$843,11,0)</f>
        <v>6</v>
      </c>
      <c r="M573" s="12">
        <f>VLOOKUP($B573,'[1]METAS 2019'!$D$4:$Q$843,12,0)</f>
        <v>11</v>
      </c>
      <c r="N573" s="12">
        <f>VLOOKUP($B573,'[1]METAS 2019'!$D$4:$Q$843,13,0)</f>
        <v>3</v>
      </c>
      <c r="O573" s="12">
        <f>VLOOKUP($B573,'[1]METAS 2019'!$D$4:$Q$843,14,0)</f>
        <v>9</v>
      </c>
      <c r="P573" s="89">
        <f>VLOOKUP($B573,'[5]POB X MCR 2019'!$C$7:$AW$186,12,0)</f>
        <v>7</v>
      </c>
      <c r="Q573" s="89">
        <f>VLOOKUP($B573,'[5]POB X MCR 2019'!$C$7:$AW$186,13,0)</f>
        <v>7</v>
      </c>
      <c r="R573" s="89">
        <f>VLOOKUP($B573,'[5]POB X MCR 2019'!$C$7:$AW$186,14,0)</f>
        <v>7</v>
      </c>
      <c r="S573" s="89">
        <f>VLOOKUP($B573,'[5]POB X MCR 2019'!$C$7:$AW$186,15,0)</f>
        <v>7</v>
      </c>
      <c r="T573" s="89">
        <f>VLOOKUP($B573,'[5]POB X MCR 2019'!$C$7:$AW$186,16,0)</f>
        <v>8</v>
      </c>
      <c r="U573" s="89">
        <f>VLOOKUP($B573,'[5]POB X MCR 2019'!$C$7:$AW$186,17,0)</f>
        <v>8</v>
      </c>
      <c r="V573" s="89">
        <f>VLOOKUP($B573,'[5]POB X MCR 2019'!$C$7:$AW$186,18,0)</f>
        <v>8</v>
      </c>
      <c r="W573" s="89">
        <f>VLOOKUP($B573,'[5]POB X MCR 2019'!$C$7:$AW$186,19,0)</f>
        <v>8</v>
      </c>
      <c r="X573" s="89">
        <f>VLOOKUP($B573,'[5]POB X MCR 2019'!$C$7:$AW$186,20,0)</f>
        <v>8</v>
      </c>
      <c r="Y573" s="89">
        <f>VLOOKUP($B573,'[5]POB X MCR 2019'!$C$7:$AW$186,21,0)</f>
        <v>7</v>
      </c>
      <c r="Z573" s="89">
        <f>VLOOKUP($B573,'[5]POB X MCR 2019'!$C$7:$AW$186,22,0)</f>
        <v>7</v>
      </c>
      <c r="AA573" s="89">
        <f>VLOOKUP($B573,'[5]POB X MCR 2019'!$C$7:$AW$186,23,0)</f>
        <v>6</v>
      </c>
      <c r="AB573" s="89">
        <f>VLOOKUP($B573,'[5]POB X MCR 2019'!$C$7:$AW$186,24,0)</f>
        <v>6</v>
      </c>
      <c r="AC573" s="89">
        <f>VLOOKUP($B573,'[5]POB X MCR 2019'!$C$7:$AW$186,25,0)</f>
        <v>6</v>
      </c>
      <c r="AD573" s="89">
        <f>VLOOKUP($B573,'[5]POB X MCR 2019'!$C$7:$AW$186,26,0)</f>
        <v>25</v>
      </c>
      <c r="AE573" s="89">
        <f>VLOOKUP($B573,'[5]POB X MCR 2019'!$C$7:$AW$186,27,0)</f>
        <v>28</v>
      </c>
      <c r="AF573" s="89">
        <f>VLOOKUP($B573,'[5]POB X MCR 2019'!$C$7:$AW$186,28,0)</f>
        <v>29</v>
      </c>
      <c r="AG573" s="89">
        <f>VLOOKUP($B573,'[5]POB X MCR 2019'!$C$7:$AW$186,29,0)</f>
        <v>28</v>
      </c>
      <c r="AH573" s="89">
        <f>VLOOKUP($B573,'[5]POB X MCR 2019'!$C$7:$AW$186,30,0)</f>
        <v>27</v>
      </c>
      <c r="AI573" s="89">
        <f>VLOOKUP($B573,'[5]POB X MCR 2019'!$C$7:$AW$186,31,0)</f>
        <v>25</v>
      </c>
      <c r="AJ573" s="89">
        <f>VLOOKUP($B573,'[5]POB X MCR 2019'!$C$7:$AW$186,32,0)</f>
        <v>18</v>
      </c>
      <c r="AK573" s="89">
        <f>VLOOKUP($B573,'[5]POB X MCR 2019'!$C$7:$AW$186,33,0)</f>
        <v>16</v>
      </c>
      <c r="AL573" s="89">
        <f>VLOOKUP($B573,'[5]POB X MCR 2019'!$C$7:$AW$186,34,0)</f>
        <v>13</v>
      </c>
      <c r="AM573" s="89">
        <f>VLOOKUP($B573,'[5]POB X MCR 2019'!$C$7:$AW$186,35,0)</f>
        <v>11</v>
      </c>
      <c r="AN573" s="89">
        <f>VLOOKUP($B573,'[5]POB X MCR 2019'!$C$7:$AW$186,36,0)</f>
        <v>9</v>
      </c>
      <c r="AO573" s="89">
        <f>VLOOKUP($B573,'[5]POB X MCR 2019'!$C$7:$AW$186,37,0)</f>
        <v>6</v>
      </c>
      <c r="AP573" s="89">
        <f>VLOOKUP($B573,'[5]POB X MCR 2019'!$C$7:$AW$186,38,0)</f>
        <v>5</v>
      </c>
      <c r="AQ573" s="89">
        <f>VLOOKUP($B573,'[5]POB X MCR 2019'!$C$7:$AW$186,43,0)</f>
        <v>197</v>
      </c>
      <c r="AR573" s="89">
        <f>VLOOKUP($B573,'[5]POB X MCR 2019'!$C$7:$AW$186,44,0)</f>
        <v>20</v>
      </c>
      <c r="AS573" s="89">
        <f>VLOOKUP($B573,'[5]POB X MCR 2019'!$C$7:$AW$186,45,0)</f>
        <v>17</v>
      </c>
      <c r="AT573" s="89">
        <f>VLOOKUP($B573,'[5]POB X MCR 2019'!$C$7:$AW$186,46,0)</f>
        <v>91</v>
      </c>
      <c r="AU573" s="89">
        <f>VLOOKUP($B573,'[6]RED CHOTA'!$C$7:$G$170,5,0)</f>
        <v>4</v>
      </c>
    </row>
    <row r="574" spans="1:47" s="24" customFormat="1" ht="15">
      <c r="A574" s="54">
        <v>573</v>
      </c>
      <c r="B574" s="54"/>
      <c r="C574" s="55" t="s">
        <v>1134</v>
      </c>
      <c r="D574" s="55" t="s">
        <v>447</v>
      </c>
      <c r="E574" s="55" t="s">
        <v>557</v>
      </c>
      <c r="F574" s="55" t="s">
        <v>557</v>
      </c>
      <c r="G574" s="11" t="s">
        <v>1214</v>
      </c>
      <c r="H574" s="29"/>
      <c r="I574" s="29">
        <f t="shared" si="126"/>
        <v>4822</v>
      </c>
      <c r="J574" s="11">
        <f>SUM(J575:J581)</f>
        <v>43</v>
      </c>
      <c r="K574" s="11">
        <f t="shared" ref="K574:AU574" si="139">SUM(K575:K581)</f>
        <v>49</v>
      </c>
      <c r="L574" s="11">
        <f t="shared" si="139"/>
        <v>62</v>
      </c>
      <c r="M574" s="11">
        <f t="shared" si="139"/>
        <v>54</v>
      </c>
      <c r="N574" s="11">
        <f t="shared" si="139"/>
        <v>55</v>
      </c>
      <c r="O574" s="11">
        <f t="shared" si="139"/>
        <v>64</v>
      </c>
      <c r="P574" s="11">
        <f t="shared" si="139"/>
        <v>78</v>
      </c>
      <c r="Q574" s="11">
        <f t="shared" si="139"/>
        <v>78</v>
      </c>
      <c r="R574" s="11">
        <f t="shared" si="139"/>
        <v>82</v>
      </c>
      <c r="S574" s="11">
        <f t="shared" si="139"/>
        <v>84</v>
      </c>
      <c r="T574" s="11">
        <f t="shared" si="139"/>
        <v>87</v>
      </c>
      <c r="U574" s="11">
        <f t="shared" si="139"/>
        <v>90</v>
      </c>
      <c r="V574" s="11">
        <f t="shared" si="139"/>
        <v>91</v>
      </c>
      <c r="W574" s="11">
        <f t="shared" si="139"/>
        <v>92</v>
      </c>
      <c r="X574" s="11">
        <f t="shared" si="139"/>
        <v>88</v>
      </c>
      <c r="Y574" s="11">
        <f t="shared" si="139"/>
        <v>86</v>
      </c>
      <c r="Z574" s="11">
        <f t="shared" si="139"/>
        <v>85</v>
      </c>
      <c r="AA574" s="11">
        <f t="shared" si="139"/>
        <v>83</v>
      </c>
      <c r="AB574" s="11">
        <f t="shared" si="139"/>
        <v>79</v>
      </c>
      <c r="AC574" s="11">
        <f t="shared" si="139"/>
        <v>77</v>
      </c>
      <c r="AD574" s="11">
        <f t="shared" si="139"/>
        <v>335</v>
      </c>
      <c r="AE574" s="11">
        <f t="shared" si="139"/>
        <v>319</v>
      </c>
      <c r="AF574" s="11">
        <f t="shared" si="139"/>
        <v>396</v>
      </c>
      <c r="AG574" s="11">
        <f t="shared" si="139"/>
        <v>363</v>
      </c>
      <c r="AH574" s="11">
        <f t="shared" si="139"/>
        <v>376</v>
      </c>
      <c r="AI574" s="11">
        <f t="shared" si="139"/>
        <v>316</v>
      </c>
      <c r="AJ574" s="11">
        <f t="shared" si="139"/>
        <v>282</v>
      </c>
      <c r="AK574" s="11">
        <f t="shared" si="139"/>
        <v>252</v>
      </c>
      <c r="AL574" s="11">
        <f t="shared" si="139"/>
        <v>206</v>
      </c>
      <c r="AM574" s="11">
        <f t="shared" si="139"/>
        <v>171</v>
      </c>
      <c r="AN574" s="11">
        <f t="shared" si="139"/>
        <v>112</v>
      </c>
      <c r="AO574" s="11">
        <f t="shared" si="139"/>
        <v>98</v>
      </c>
      <c r="AP574" s="11">
        <f t="shared" si="139"/>
        <v>89</v>
      </c>
      <c r="AQ574" s="11">
        <f t="shared" si="139"/>
        <v>2480</v>
      </c>
      <c r="AR574" s="11">
        <f t="shared" si="139"/>
        <v>227</v>
      </c>
      <c r="AS574" s="11">
        <f t="shared" si="139"/>
        <v>205</v>
      </c>
      <c r="AT574" s="11">
        <f t="shared" si="139"/>
        <v>1086</v>
      </c>
      <c r="AU574" s="11">
        <f t="shared" si="139"/>
        <v>49</v>
      </c>
    </row>
    <row r="575" spans="1:47" s="24" customFormat="1" ht="15">
      <c r="A575" s="58">
        <v>574</v>
      </c>
      <c r="B575" s="58">
        <v>4763</v>
      </c>
      <c r="C575" s="59" t="s">
        <v>1134</v>
      </c>
      <c r="D575" s="59" t="s">
        <v>447</v>
      </c>
      <c r="E575" s="59" t="s">
        <v>557</v>
      </c>
      <c r="F575" s="59" t="s">
        <v>558</v>
      </c>
      <c r="G575" s="12" t="s">
        <v>283</v>
      </c>
      <c r="H575" s="14">
        <f t="shared" ref="H575:H581" si="140">B575</f>
        <v>4763</v>
      </c>
      <c r="I575" s="14">
        <f t="shared" si="126"/>
        <v>2259</v>
      </c>
      <c r="J575" s="12">
        <f>VLOOKUP($B575,'[1]METAS 2019'!$D$4:$Q$843,5,0)</f>
        <v>24</v>
      </c>
      <c r="K575" s="12">
        <f>VLOOKUP($B575,'[1]METAS 2019'!$D$4:$Q$843,4,0)</f>
        <v>25</v>
      </c>
      <c r="L575" s="12">
        <f>VLOOKUP($B575,'[1]METAS 2019'!$D$4:$Q$843,11,0)</f>
        <v>25</v>
      </c>
      <c r="M575" s="12">
        <f>VLOOKUP($B575,'[1]METAS 2019'!$D$4:$Q$843,12,0)</f>
        <v>26</v>
      </c>
      <c r="N575" s="12">
        <f>VLOOKUP($B575,'[1]METAS 2019'!$D$4:$Q$843,13,0)</f>
        <v>30</v>
      </c>
      <c r="O575" s="12">
        <f>VLOOKUP($B575,'[1]METAS 2019'!$D$4:$Q$843,14,0)</f>
        <v>27</v>
      </c>
      <c r="P575" s="89">
        <f>VLOOKUP($B575,'[5]POB X MCR 2019'!$C$7:$AW$186,12,0)</f>
        <v>36</v>
      </c>
      <c r="Q575" s="89">
        <f>VLOOKUP($B575,'[5]POB X MCR 2019'!$C$7:$AW$186,13,0)</f>
        <v>36</v>
      </c>
      <c r="R575" s="89">
        <f>VLOOKUP($B575,'[5]POB X MCR 2019'!$C$7:$AW$186,14,0)</f>
        <v>38</v>
      </c>
      <c r="S575" s="89">
        <f>VLOOKUP($B575,'[5]POB X MCR 2019'!$C$7:$AW$186,15,0)</f>
        <v>39</v>
      </c>
      <c r="T575" s="89">
        <f>VLOOKUP($B575,'[5]POB X MCR 2019'!$C$7:$AW$186,16,0)</f>
        <v>40</v>
      </c>
      <c r="U575" s="89">
        <f>VLOOKUP($B575,'[5]POB X MCR 2019'!$C$7:$AW$186,17,0)</f>
        <v>42</v>
      </c>
      <c r="V575" s="89">
        <f>VLOOKUP($B575,'[5]POB X MCR 2019'!$C$7:$AW$186,18,0)</f>
        <v>43</v>
      </c>
      <c r="W575" s="89">
        <f>VLOOKUP($B575,'[5]POB X MCR 2019'!$C$7:$AW$186,19,0)</f>
        <v>44</v>
      </c>
      <c r="X575" s="89">
        <f>VLOOKUP($B575,'[5]POB X MCR 2019'!$C$7:$AW$186,20,0)</f>
        <v>42</v>
      </c>
      <c r="Y575" s="89">
        <f>VLOOKUP($B575,'[5]POB X MCR 2019'!$C$7:$AW$186,21,0)</f>
        <v>40</v>
      </c>
      <c r="Z575" s="89">
        <f>VLOOKUP($B575,'[5]POB X MCR 2019'!$C$7:$AW$186,22,0)</f>
        <v>40</v>
      </c>
      <c r="AA575" s="89">
        <f>VLOOKUP($B575,'[5]POB X MCR 2019'!$C$7:$AW$186,23,0)</f>
        <v>38</v>
      </c>
      <c r="AB575" s="89">
        <f>VLOOKUP($B575,'[5]POB X MCR 2019'!$C$7:$AW$186,24,0)</f>
        <v>37</v>
      </c>
      <c r="AC575" s="89">
        <f>VLOOKUP($B575,'[5]POB X MCR 2019'!$C$7:$AW$186,25,0)</f>
        <v>38</v>
      </c>
      <c r="AD575" s="89">
        <f>VLOOKUP($B575,'[5]POB X MCR 2019'!$C$7:$AW$186,26,0)</f>
        <v>157</v>
      </c>
      <c r="AE575" s="89">
        <f>VLOOKUP($B575,'[5]POB X MCR 2019'!$C$7:$AW$186,27,0)</f>
        <v>149</v>
      </c>
      <c r="AF575" s="89">
        <f>VLOOKUP($B575,'[5]POB X MCR 2019'!$C$7:$AW$186,28,0)</f>
        <v>187</v>
      </c>
      <c r="AG575" s="89">
        <f>VLOOKUP($B575,'[5]POB X MCR 2019'!$C$7:$AW$186,29,0)</f>
        <v>168</v>
      </c>
      <c r="AH575" s="89">
        <f>VLOOKUP($B575,'[5]POB X MCR 2019'!$C$7:$AW$186,30,0)</f>
        <v>178</v>
      </c>
      <c r="AI575" s="89">
        <f>VLOOKUP($B575,'[5]POB X MCR 2019'!$C$7:$AW$186,31,0)</f>
        <v>150</v>
      </c>
      <c r="AJ575" s="89">
        <f>VLOOKUP($B575,'[5]POB X MCR 2019'!$C$7:$AW$186,32,0)</f>
        <v>131</v>
      </c>
      <c r="AK575" s="89">
        <f>VLOOKUP($B575,'[5]POB X MCR 2019'!$C$7:$AW$186,33,0)</f>
        <v>117</v>
      </c>
      <c r="AL575" s="89">
        <f>VLOOKUP($B575,'[5]POB X MCR 2019'!$C$7:$AW$186,34,0)</f>
        <v>95</v>
      </c>
      <c r="AM575" s="89">
        <f>VLOOKUP($B575,'[5]POB X MCR 2019'!$C$7:$AW$186,35,0)</f>
        <v>79</v>
      </c>
      <c r="AN575" s="89">
        <f>VLOOKUP($B575,'[5]POB X MCR 2019'!$C$7:$AW$186,36,0)</f>
        <v>51</v>
      </c>
      <c r="AO575" s="89">
        <f>VLOOKUP($B575,'[5]POB X MCR 2019'!$C$7:$AW$186,37,0)</f>
        <v>45</v>
      </c>
      <c r="AP575" s="89">
        <f>VLOOKUP($B575,'[5]POB X MCR 2019'!$C$7:$AW$186,38,0)</f>
        <v>42</v>
      </c>
      <c r="AQ575" s="89">
        <f>VLOOKUP($B575,'[5]POB X MCR 2019'!$C$7:$AW$186,43,0)</f>
        <v>1147</v>
      </c>
      <c r="AR575" s="89">
        <f>VLOOKUP($B575,'[5]POB X MCR 2019'!$C$7:$AW$186,44,0)</f>
        <v>106</v>
      </c>
      <c r="AS575" s="89">
        <f>VLOOKUP($B575,'[5]POB X MCR 2019'!$C$7:$AW$186,45,0)</f>
        <v>97</v>
      </c>
      <c r="AT575" s="89">
        <f>VLOOKUP($B575,'[5]POB X MCR 2019'!$C$7:$AW$186,46,0)</f>
        <v>512</v>
      </c>
      <c r="AU575" s="89">
        <f>VLOOKUP($B575,'[6]RED CHOTA'!$C$7:$G$170,5,0)</f>
        <v>30</v>
      </c>
    </row>
    <row r="576" spans="1:47" s="24" customFormat="1" ht="15">
      <c r="A576" s="58">
        <v>575</v>
      </c>
      <c r="B576" s="58">
        <v>4765</v>
      </c>
      <c r="C576" s="59" t="s">
        <v>1134</v>
      </c>
      <c r="D576" s="59" t="s">
        <v>447</v>
      </c>
      <c r="E576" s="59" t="s">
        <v>557</v>
      </c>
      <c r="F576" s="59" t="s">
        <v>559</v>
      </c>
      <c r="G576" s="12" t="s">
        <v>266</v>
      </c>
      <c r="H576" s="14">
        <f t="shared" si="140"/>
        <v>4765</v>
      </c>
      <c r="I576" s="14">
        <f t="shared" si="126"/>
        <v>372</v>
      </c>
      <c r="J576" s="12">
        <f>VLOOKUP($B576,'[1]METAS 2019'!$D$4:$Q$843,5,0)</f>
        <v>2</v>
      </c>
      <c r="K576" s="12">
        <f>VLOOKUP($B576,'[1]METAS 2019'!$D$4:$Q$843,4,0)</f>
        <v>1</v>
      </c>
      <c r="L576" s="12">
        <f>VLOOKUP($B576,'[1]METAS 2019'!$D$4:$Q$843,11,0)</f>
        <v>2</v>
      </c>
      <c r="M576" s="12">
        <f>VLOOKUP($B576,'[1]METAS 2019'!$D$4:$Q$843,12,0)</f>
        <v>2</v>
      </c>
      <c r="N576" s="12">
        <f>VLOOKUP($B576,'[1]METAS 2019'!$D$4:$Q$843,13,0)</f>
        <v>4</v>
      </c>
      <c r="O576" s="12">
        <f>VLOOKUP($B576,'[1]METAS 2019'!$D$4:$Q$843,14,0)</f>
        <v>2</v>
      </c>
      <c r="P576" s="89">
        <f>VLOOKUP($B576,'[5]POB X MCR 2019'!$C$7:$AW$186,12,0)</f>
        <v>6</v>
      </c>
      <c r="Q576" s="89">
        <f>VLOOKUP($B576,'[5]POB X MCR 2019'!$C$7:$AW$186,13,0)</f>
        <v>6</v>
      </c>
      <c r="R576" s="89">
        <f>VLOOKUP($B576,'[5]POB X MCR 2019'!$C$7:$AW$186,14,0)</f>
        <v>7</v>
      </c>
      <c r="S576" s="89">
        <f>VLOOKUP($B576,'[5]POB X MCR 2019'!$C$7:$AW$186,15,0)</f>
        <v>7</v>
      </c>
      <c r="T576" s="89">
        <f>VLOOKUP($B576,'[5]POB X MCR 2019'!$C$7:$AW$186,16,0)</f>
        <v>7</v>
      </c>
      <c r="U576" s="89">
        <f>VLOOKUP($B576,'[5]POB X MCR 2019'!$C$7:$AW$186,17,0)</f>
        <v>7</v>
      </c>
      <c r="V576" s="89">
        <f>VLOOKUP($B576,'[5]POB X MCR 2019'!$C$7:$AW$186,18,0)</f>
        <v>7</v>
      </c>
      <c r="W576" s="89">
        <f>VLOOKUP($B576,'[5]POB X MCR 2019'!$C$7:$AW$186,19,0)</f>
        <v>7</v>
      </c>
      <c r="X576" s="89">
        <f>VLOOKUP($B576,'[5]POB X MCR 2019'!$C$7:$AW$186,20,0)</f>
        <v>7</v>
      </c>
      <c r="Y576" s="89">
        <f>VLOOKUP($B576,'[5]POB X MCR 2019'!$C$7:$AW$186,21,0)</f>
        <v>7</v>
      </c>
      <c r="Z576" s="89">
        <f>VLOOKUP($B576,'[5]POB X MCR 2019'!$C$7:$AW$186,22,0)</f>
        <v>7</v>
      </c>
      <c r="AA576" s="89">
        <f>VLOOKUP($B576,'[5]POB X MCR 2019'!$C$7:$AW$186,23,0)</f>
        <v>7</v>
      </c>
      <c r="AB576" s="89">
        <f>VLOOKUP($B576,'[5]POB X MCR 2019'!$C$7:$AW$186,24,0)</f>
        <v>6</v>
      </c>
      <c r="AC576" s="89">
        <f>VLOOKUP($B576,'[5]POB X MCR 2019'!$C$7:$AW$186,25,0)</f>
        <v>6</v>
      </c>
      <c r="AD576" s="89">
        <f>VLOOKUP($B576,'[5]POB X MCR 2019'!$C$7:$AW$186,26,0)</f>
        <v>27</v>
      </c>
      <c r="AE576" s="89">
        <f>VLOOKUP($B576,'[5]POB X MCR 2019'!$C$7:$AW$186,27,0)</f>
        <v>25</v>
      </c>
      <c r="AF576" s="89">
        <f>VLOOKUP($B576,'[5]POB X MCR 2019'!$C$7:$AW$186,28,0)</f>
        <v>32</v>
      </c>
      <c r="AG576" s="89">
        <f>VLOOKUP($B576,'[5]POB X MCR 2019'!$C$7:$AW$186,29,0)</f>
        <v>29</v>
      </c>
      <c r="AH576" s="89">
        <f>VLOOKUP($B576,'[5]POB X MCR 2019'!$C$7:$AW$186,30,0)</f>
        <v>30</v>
      </c>
      <c r="AI576" s="89">
        <f>VLOOKUP($B576,'[5]POB X MCR 2019'!$C$7:$AW$186,31,0)</f>
        <v>25</v>
      </c>
      <c r="AJ576" s="89">
        <f>VLOOKUP($B576,'[5]POB X MCR 2019'!$C$7:$AW$186,32,0)</f>
        <v>23</v>
      </c>
      <c r="AK576" s="89">
        <f>VLOOKUP($B576,'[5]POB X MCR 2019'!$C$7:$AW$186,33,0)</f>
        <v>20</v>
      </c>
      <c r="AL576" s="89">
        <f>VLOOKUP($B576,'[5]POB X MCR 2019'!$C$7:$AW$186,34,0)</f>
        <v>16</v>
      </c>
      <c r="AM576" s="89">
        <f>VLOOKUP($B576,'[5]POB X MCR 2019'!$C$7:$AW$186,35,0)</f>
        <v>14</v>
      </c>
      <c r="AN576" s="89">
        <f>VLOOKUP($B576,'[5]POB X MCR 2019'!$C$7:$AW$186,36,0)</f>
        <v>9</v>
      </c>
      <c r="AO576" s="89">
        <f>VLOOKUP($B576,'[5]POB X MCR 2019'!$C$7:$AW$186,37,0)</f>
        <v>8</v>
      </c>
      <c r="AP576" s="89">
        <f>VLOOKUP($B576,'[5]POB X MCR 2019'!$C$7:$AW$186,38,0)</f>
        <v>7</v>
      </c>
      <c r="AQ576" s="89">
        <f>VLOOKUP($B576,'[5]POB X MCR 2019'!$C$7:$AW$186,43,0)</f>
        <v>195</v>
      </c>
      <c r="AR576" s="89">
        <f>VLOOKUP($B576,'[5]POB X MCR 2019'!$C$7:$AW$186,44,0)</f>
        <v>18</v>
      </c>
      <c r="AS576" s="89">
        <f>VLOOKUP($B576,'[5]POB X MCR 2019'!$C$7:$AW$186,45,0)</f>
        <v>16</v>
      </c>
      <c r="AT576" s="89">
        <f>VLOOKUP($B576,'[5]POB X MCR 2019'!$C$7:$AW$186,46,0)</f>
        <v>87</v>
      </c>
      <c r="AU576" s="89">
        <f>VLOOKUP($B576,'[6]RED CHOTA'!$C$7:$G$170,5,0)</f>
        <v>2</v>
      </c>
    </row>
    <row r="577" spans="1:47" s="24" customFormat="1" ht="15">
      <c r="A577" s="58">
        <v>576</v>
      </c>
      <c r="B577" s="58">
        <v>4766</v>
      </c>
      <c r="C577" s="59" t="s">
        <v>1134</v>
      </c>
      <c r="D577" s="59" t="s">
        <v>447</v>
      </c>
      <c r="E577" s="59" t="s">
        <v>557</v>
      </c>
      <c r="F577" s="59" t="s">
        <v>560</v>
      </c>
      <c r="G577" s="12" t="s">
        <v>266</v>
      </c>
      <c r="H577" s="14">
        <f t="shared" si="140"/>
        <v>4766</v>
      </c>
      <c r="I577" s="14">
        <f t="shared" si="126"/>
        <v>464</v>
      </c>
      <c r="J577" s="12">
        <f>VLOOKUP($B577,'[1]METAS 2019'!$D$4:$Q$843,5,0)</f>
        <v>3</v>
      </c>
      <c r="K577" s="12">
        <f>VLOOKUP($B577,'[1]METAS 2019'!$D$4:$Q$843,4,0)</f>
        <v>5</v>
      </c>
      <c r="L577" s="12">
        <f>VLOOKUP($B577,'[1]METAS 2019'!$D$4:$Q$843,11,0)</f>
        <v>9</v>
      </c>
      <c r="M577" s="12">
        <f>VLOOKUP($B577,'[1]METAS 2019'!$D$4:$Q$843,12,0)</f>
        <v>7</v>
      </c>
      <c r="N577" s="12">
        <f>VLOOKUP($B577,'[1]METAS 2019'!$D$4:$Q$843,13,0)</f>
        <v>5</v>
      </c>
      <c r="O577" s="12">
        <f>VLOOKUP($B577,'[1]METAS 2019'!$D$4:$Q$843,14,0)</f>
        <v>3</v>
      </c>
      <c r="P577" s="89">
        <f>VLOOKUP($B577,'[5]POB X MCR 2019'!$C$7:$AW$186,12,0)</f>
        <v>8</v>
      </c>
      <c r="Q577" s="89">
        <f>VLOOKUP($B577,'[5]POB X MCR 2019'!$C$7:$AW$186,13,0)</f>
        <v>8</v>
      </c>
      <c r="R577" s="89">
        <f>VLOOKUP($B577,'[5]POB X MCR 2019'!$C$7:$AW$186,14,0)</f>
        <v>8</v>
      </c>
      <c r="S577" s="89">
        <f>VLOOKUP($B577,'[5]POB X MCR 2019'!$C$7:$AW$186,15,0)</f>
        <v>8</v>
      </c>
      <c r="T577" s="89">
        <f>VLOOKUP($B577,'[5]POB X MCR 2019'!$C$7:$AW$186,16,0)</f>
        <v>8</v>
      </c>
      <c r="U577" s="89">
        <f>VLOOKUP($B577,'[5]POB X MCR 2019'!$C$7:$AW$186,17,0)</f>
        <v>9</v>
      </c>
      <c r="V577" s="89">
        <f>VLOOKUP($B577,'[5]POB X MCR 2019'!$C$7:$AW$186,18,0)</f>
        <v>9</v>
      </c>
      <c r="W577" s="89">
        <f>VLOOKUP($B577,'[5]POB X MCR 2019'!$C$7:$AW$186,19,0)</f>
        <v>9</v>
      </c>
      <c r="X577" s="89">
        <f>VLOOKUP($B577,'[5]POB X MCR 2019'!$C$7:$AW$186,20,0)</f>
        <v>8</v>
      </c>
      <c r="Y577" s="89">
        <f>VLOOKUP($B577,'[5]POB X MCR 2019'!$C$7:$AW$186,21,0)</f>
        <v>8</v>
      </c>
      <c r="Z577" s="89">
        <f>VLOOKUP($B577,'[5]POB X MCR 2019'!$C$7:$AW$186,22,0)</f>
        <v>8</v>
      </c>
      <c r="AA577" s="89">
        <f>VLOOKUP($B577,'[5]POB X MCR 2019'!$C$7:$AW$186,23,0)</f>
        <v>8</v>
      </c>
      <c r="AB577" s="89">
        <f>VLOOKUP($B577,'[5]POB X MCR 2019'!$C$7:$AW$186,24,0)</f>
        <v>8</v>
      </c>
      <c r="AC577" s="89">
        <f>VLOOKUP($B577,'[5]POB X MCR 2019'!$C$7:$AW$186,25,0)</f>
        <v>7</v>
      </c>
      <c r="AD577" s="89">
        <f>VLOOKUP($B577,'[5]POB X MCR 2019'!$C$7:$AW$186,26,0)</f>
        <v>32</v>
      </c>
      <c r="AE577" s="89">
        <f>VLOOKUP($B577,'[5]POB X MCR 2019'!$C$7:$AW$186,27,0)</f>
        <v>31</v>
      </c>
      <c r="AF577" s="89">
        <f>VLOOKUP($B577,'[5]POB X MCR 2019'!$C$7:$AW$186,28,0)</f>
        <v>38</v>
      </c>
      <c r="AG577" s="89">
        <f>VLOOKUP($B577,'[5]POB X MCR 2019'!$C$7:$AW$186,29,0)</f>
        <v>35</v>
      </c>
      <c r="AH577" s="89">
        <f>VLOOKUP($B577,'[5]POB X MCR 2019'!$C$7:$AW$186,30,0)</f>
        <v>36</v>
      </c>
      <c r="AI577" s="89">
        <f>VLOOKUP($B577,'[5]POB X MCR 2019'!$C$7:$AW$186,31,0)</f>
        <v>30</v>
      </c>
      <c r="AJ577" s="89">
        <f>VLOOKUP($B577,'[5]POB X MCR 2019'!$C$7:$AW$186,32,0)</f>
        <v>27</v>
      </c>
      <c r="AK577" s="89">
        <f>VLOOKUP($B577,'[5]POB X MCR 2019'!$C$7:$AW$186,33,0)</f>
        <v>24</v>
      </c>
      <c r="AL577" s="89">
        <f>VLOOKUP($B577,'[5]POB X MCR 2019'!$C$7:$AW$186,34,0)</f>
        <v>20</v>
      </c>
      <c r="AM577" s="89">
        <f>VLOOKUP($B577,'[5]POB X MCR 2019'!$C$7:$AW$186,35,0)</f>
        <v>16</v>
      </c>
      <c r="AN577" s="89">
        <f>VLOOKUP($B577,'[5]POB X MCR 2019'!$C$7:$AW$186,36,0)</f>
        <v>11</v>
      </c>
      <c r="AO577" s="89">
        <f>VLOOKUP($B577,'[5]POB X MCR 2019'!$C$7:$AW$186,37,0)</f>
        <v>9</v>
      </c>
      <c r="AP577" s="89">
        <f>VLOOKUP($B577,'[5]POB X MCR 2019'!$C$7:$AW$186,38,0)</f>
        <v>9</v>
      </c>
      <c r="AQ577" s="89">
        <f>VLOOKUP($B577,'[5]POB X MCR 2019'!$C$7:$AW$186,43,0)</f>
        <v>238</v>
      </c>
      <c r="AR577" s="89">
        <f>VLOOKUP($B577,'[5]POB X MCR 2019'!$C$7:$AW$186,44,0)</f>
        <v>22</v>
      </c>
      <c r="AS577" s="89">
        <f>VLOOKUP($B577,'[5]POB X MCR 2019'!$C$7:$AW$186,45,0)</f>
        <v>20</v>
      </c>
      <c r="AT577" s="89">
        <f>VLOOKUP($B577,'[5]POB X MCR 2019'!$C$7:$AW$186,46,0)</f>
        <v>105</v>
      </c>
      <c r="AU577" s="89">
        <f>VLOOKUP($B577,'[6]RED CHOTA'!$C$7:$G$170,5,0)</f>
        <v>3</v>
      </c>
    </row>
    <row r="578" spans="1:47" s="24" customFormat="1" ht="15">
      <c r="A578" s="58">
        <v>577</v>
      </c>
      <c r="B578" s="58">
        <v>6671</v>
      </c>
      <c r="C578" s="59" t="s">
        <v>1134</v>
      </c>
      <c r="D578" s="59" t="s">
        <v>447</v>
      </c>
      <c r="E578" s="59" t="s">
        <v>557</v>
      </c>
      <c r="F578" s="59" t="s">
        <v>563</v>
      </c>
      <c r="G578" s="12" t="s">
        <v>266</v>
      </c>
      <c r="H578" s="14">
        <f t="shared" si="140"/>
        <v>6671</v>
      </c>
      <c r="I578" s="14">
        <f t="shared" si="126"/>
        <v>186</v>
      </c>
      <c r="J578" s="12">
        <f>VLOOKUP($B578,'[1]METAS 2019'!$D$4:$Q$843,5,0)</f>
        <v>3</v>
      </c>
      <c r="K578" s="12">
        <f>VLOOKUP($B578,'[1]METAS 2019'!$D$4:$Q$843,4,0)</f>
        <v>5</v>
      </c>
      <c r="L578" s="12">
        <f>VLOOKUP($B578,'[1]METAS 2019'!$D$4:$Q$843,11,0)</f>
        <v>3</v>
      </c>
      <c r="M578" s="12">
        <f>VLOOKUP($B578,'[1]METAS 2019'!$D$4:$Q$843,12,0)</f>
        <v>2</v>
      </c>
      <c r="N578" s="12">
        <f>VLOOKUP($B578,'[1]METAS 2019'!$D$4:$Q$843,13,0)</f>
        <v>1</v>
      </c>
      <c r="O578" s="12">
        <f>VLOOKUP($B578,'[1]METAS 2019'!$D$4:$Q$843,14,0)</f>
        <v>2</v>
      </c>
      <c r="P578" s="89">
        <f>VLOOKUP($B578,'[5]POB X MCR 2019'!$C$7:$AW$186,12,0)</f>
        <v>3</v>
      </c>
      <c r="Q578" s="89">
        <f>VLOOKUP($B578,'[5]POB X MCR 2019'!$C$7:$AW$186,13,0)</f>
        <v>3</v>
      </c>
      <c r="R578" s="89">
        <f>VLOOKUP($B578,'[5]POB X MCR 2019'!$C$7:$AW$186,14,0)</f>
        <v>3</v>
      </c>
      <c r="S578" s="89">
        <f>VLOOKUP($B578,'[5]POB X MCR 2019'!$C$7:$AW$186,15,0)</f>
        <v>3</v>
      </c>
      <c r="T578" s="89">
        <f>VLOOKUP($B578,'[5]POB X MCR 2019'!$C$7:$AW$186,16,0)</f>
        <v>4</v>
      </c>
      <c r="U578" s="89">
        <f>VLOOKUP($B578,'[5]POB X MCR 2019'!$C$7:$AW$186,17,0)</f>
        <v>4</v>
      </c>
      <c r="V578" s="89">
        <f>VLOOKUP($B578,'[5]POB X MCR 2019'!$C$7:$AW$186,18,0)</f>
        <v>4</v>
      </c>
      <c r="W578" s="89">
        <f>VLOOKUP($B578,'[5]POB X MCR 2019'!$C$7:$AW$186,19,0)</f>
        <v>4</v>
      </c>
      <c r="X578" s="89">
        <f>VLOOKUP($B578,'[5]POB X MCR 2019'!$C$7:$AW$186,20,0)</f>
        <v>3</v>
      </c>
      <c r="Y578" s="89">
        <f>VLOOKUP($B578,'[5]POB X MCR 2019'!$C$7:$AW$186,21,0)</f>
        <v>3</v>
      </c>
      <c r="Z578" s="89">
        <f>VLOOKUP($B578,'[5]POB X MCR 2019'!$C$7:$AW$186,22,0)</f>
        <v>3</v>
      </c>
      <c r="AA578" s="89">
        <f>VLOOKUP($B578,'[5]POB X MCR 2019'!$C$7:$AW$186,23,0)</f>
        <v>3</v>
      </c>
      <c r="AB578" s="89">
        <f>VLOOKUP($B578,'[5]POB X MCR 2019'!$C$7:$AW$186,24,0)</f>
        <v>3</v>
      </c>
      <c r="AC578" s="89">
        <f>VLOOKUP($B578,'[5]POB X MCR 2019'!$C$7:$AW$186,25,0)</f>
        <v>2</v>
      </c>
      <c r="AD578" s="89">
        <f>VLOOKUP($B578,'[5]POB X MCR 2019'!$C$7:$AW$186,26,0)</f>
        <v>11</v>
      </c>
      <c r="AE578" s="89">
        <f>VLOOKUP($B578,'[5]POB X MCR 2019'!$C$7:$AW$186,27,0)</f>
        <v>13</v>
      </c>
      <c r="AF578" s="89">
        <f>VLOOKUP($B578,'[5]POB X MCR 2019'!$C$7:$AW$186,28,0)</f>
        <v>12</v>
      </c>
      <c r="AG578" s="89">
        <f>VLOOKUP($B578,'[5]POB X MCR 2019'!$C$7:$AW$186,29,0)</f>
        <v>15</v>
      </c>
      <c r="AH578" s="89">
        <f>VLOOKUP($B578,'[5]POB X MCR 2019'!$C$7:$AW$186,30,0)</f>
        <v>11</v>
      </c>
      <c r="AI578" s="89">
        <f>VLOOKUP($B578,'[5]POB X MCR 2019'!$C$7:$AW$186,31,0)</f>
        <v>11</v>
      </c>
      <c r="AJ578" s="89">
        <f>VLOOKUP($B578,'[5]POB X MCR 2019'!$C$7:$AW$186,32,0)</f>
        <v>11</v>
      </c>
      <c r="AK578" s="89">
        <f>VLOOKUP($B578,'[5]POB X MCR 2019'!$C$7:$AW$186,33,0)</f>
        <v>10</v>
      </c>
      <c r="AL578" s="89">
        <f>VLOOKUP($B578,'[5]POB X MCR 2019'!$C$7:$AW$186,34,0)</f>
        <v>11</v>
      </c>
      <c r="AM578" s="89">
        <f>VLOOKUP($B578,'[5]POB X MCR 2019'!$C$7:$AW$186,35,0)</f>
        <v>8</v>
      </c>
      <c r="AN578" s="89">
        <f>VLOOKUP($B578,'[5]POB X MCR 2019'!$C$7:$AW$186,36,0)</f>
        <v>5</v>
      </c>
      <c r="AO578" s="89">
        <f>VLOOKUP($B578,'[5]POB X MCR 2019'!$C$7:$AW$186,37,0)</f>
        <v>4</v>
      </c>
      <c r="AP578" s="89">
        <f>VLOOKUP($B578,'[5]POB X MCR 2019'!$C$7:$AW$186,38,0)</f>
        <v>3</v>
      </c>
      <c r="AQ578" s="89">
        <f>VLOOKUP($B578,'[5]POB X MCR 2019'!$C$7:$AW$186,43,0)</f>
        <v>105</v>
      </c>
      <c r="AR578" s="89">
        <f>VLOOKUP($B578,'[5]POB X MCR 2019'!$C$7:$AW$186,44,0)</f>
        <v>9</v>
      </c>
      <c r="AS578" s="89">
        <f>VLOOKUP($B578,'[5]POB X MCR 2019'!$C$7:$AW$186,45,0)</f>
        <v>6</v>
      </c>
      <c r="AT578" s="89">
        <f>VLOOKUP($B578,'[5]POB X MCR 2019'!$C$7:$AW$186,46,0)</f>
        <v>34</v>
      </c>
      <c r="AU578" s="89">
        <f>VLOOKUP($B578,'[6]RED CHOTA'!$C$7:$G$170,5,0)</f>
        <v>3</v>
      </c>
    </row>
    <row r="579" spans="1:47" s="24" customFormat="1" ht="15">
      <c r="A579" s="58">
        <v>578</v>
      </c>
      <c r="B579" s="58">
        <v>4767</v>
      </c>
      <c r="C579" s="59" t="s">
        <v>1134</v>
      </c>
      <c r="D579" s="59" t="s">
        <v>447</v>
      </c>
      <c r="E579" s="59" t="s">
        <v>557</v>
      </c>
      <c r="F579" s="59" t="s">
        <v>562</v>
      </c>
      <c r="G579" s="12" t="s">
        <v>266</v>
      </c>
      <c r="H579" s="14">
        <f t="shared" si="140"/>
        <v>4767</v>
      </c>
      <c r="I579" s="14">
        <f t="shared" ref="I579:I642" si="141">SUM(J579:AP579)</f>
        <v>348</v>
      </c>
      <c r="J579" s="12">
        <f>VLOOKUP($B579,'[1]METAS 2019'!$D$4:$Q$843,5,0)</f>
        <v>3</v>
      </c>
      <c r="K579" s="12">
        <f>VLOOKUP($B579,'[1]METAS 2019'!$D$4:$Q$843,4,0)</f>
        <v>6</v>
      </c>
      <c r="L579" s="12">
        <f>VLOOKUP($B579,'[1]METAS 2019'!$D$4:$Q$843,11,0)</f>
        <v>7</v>
      </c>
      <c r="M579" s="12">
        <f>VLOOKUP($B579,'[1]METAS 2019'!$D$4:$Q$843,12,0)</f>
        <v>4</v>
      </c>
      <c r="N579" s="12">
        <f>VLOOKUP($B579,'[1]METAS 2019'!$D$4:$Q$843,13,0)</f>
        <v>2</v>
      </c>
      <c r="O579" s="12">
        <f>VLOOKUP($B579,'[1]METAS 2019'!$D$4:$Q$843,14,0)</f>
        <v>9</v>
      </c>
      <c r="P579" s="89">
        <f>VLOOKUP($B579,'[5]POB X MCR 2019'!$C$7:$AW$186,12,0)</f>
        <v>6</v>
      </c>
      <c r="Q579" s="89">
        <f>VLOOKUP($B579,'[5]POB X MCR 2019'!$C$7:$AW$186,13,0)</f>
        <v>6</v>
      </c>
      <c r="R579" s="89">
        <f>VLOOKUP($B579,'[5]POB X MCR 2019'!$C$7:$AW$186,14,0)</f>
        <v>6</v>
      </c>
      <c r="S579" s="89">
        <f>VLOOKUP($B579,'[5]POB X MCR 2019'!$C$7:$AW$186,15,0)</f>
        <v>6</v>
      </c>
      <c r="T579" s="89">
        <f>VLOOKUP($B579,'[5]POB X MCR 2019'!$C$7:$AW$186,16,0)</f>
        <v>6</v>
      </c>
      <c r="U579" s="89">
        <f>VLOOKUP($B579,'[5]POB X MCR 2019'!$C$7:$AW$186,17,0)</f>
        <v>6</v>
      </c>
      <c r="V579" s="89">
        <f>VLOOKUP($B579,'[5]POB X MCR 2019'!$C$7:$AW$186,18,0)</f>
        <v>6</v>
      </c>
      <c r="W579" s="89">
        <f>VLOOKUP($B579,'[5]POB X MCR 2019'!$C$7:$AW$186,19,0)</f>
        <v>6</v>
      </c>
      <c r="X579" s="89">
        <f>VLOOKUP($B579,'[5]POB X MCR 2019'!$C$7:$AW$186,20,0)</f>
        <v>6</v>
      </c>
      <c r="Y579" s="89">
        <f>VLOOKUP($B579,'[5]POB X MCR 2019'!$C$7:$AW$186,21,0)</f>
        <v>6</v>
      </c>
      <c r="Z579" s="89">
        <f>VLOOKUP($B579,'[5]POB X MCR 2019'!$C$7:$AW$186,22,0)</f>
        <v>6</v>
      </c>
      <c r="AA579" s="89">
        <f>VLOOKUP($B579,'[5]POB X MCR 2019'!$C$7:$AW$186,23,0)</f>
        <v>6</v>
      </c>
      <c r="AB579" s="89">
        <f>VLOOKUP($B579,'[5]POB X MCR 2019'!$C$7:$AW$186,24,0)</f>
        <v>6</v>
      </c>
      <c r="AC579" s="89">
        <f>VLOOKUP($B579,'[5]POB X MCR 2019'!$C$7:$AW$186,25,0)</f>
        <v>5</v>
      </c>
      <c r="AD579" s="89">
        <f>VLOOKUP($B579,'[5]POB X MCR 2019'!$C$7:$AW$186,26,0)</f>
        <v>24</v>
      </c>
      <c r="AE579" s="89">
        <f>VLOOKUP($B579,'[5]POB X MCR 2019'!$C$7:$AW$186,27,0)</f>
        <v>22</v>
      </c>
      <c r="AF579" s="89">
        <f>VLOOKUP($B579,'[5]POB X MCR 2019'!$C$7:$AW$186,28,0)</f>
        <v>28</v>
      </c>
      <c r="AG579" s="89">
        <f>VLOOKUP($B579,'[5]POB X MCR 2019'!$C$7:$AW$186,29,0)</f>
        <v>26</v>
      </c>
      <c r="AH579" s="89">
        <f>VLOOKUP($B579,'[5]POB X MCR 2019'!$C$7:$AW$186,30,0)</f>
        <v>27</v>
      </c>
      <c r="AI579" s="89">
        <f>VLOOKUP($B579,'[5]POB X MCR 2019'!$C$7:$AW$186,31,0)</f>
        <v>22</v>
      </c>
      <c r="AJ579" s="89">
        <f>VLOOKUP($B579,'[5]POB X MCR 2019'!$C$7:$AW$186,32,0)</f>
        <v>20</v>
      </c>
      <c r="AK579" s="89">
        <f>VLOOKUP($B579,'[5]POB X MCR 2019'!$C$7:$AW$186,33,0)</f>
        <v>18</v>
      </c>
      <c r="AL579" s="89">
        <f>VLOOKUP($B579,'[5]POB X MCR 2019'!$C$7:$AW$186,34,0)</f>
        <v>14</v>
      </c>
      <c r="AM579" s="89">
        <f>VLOOKUP($B579,'[5]POB X MCR 2019'!$C$7:$AW$186,35,0)</f>
        <v>12</v>
      </c>
      <c r="AN579" s="89">
        <f>VLOOKUP($B579,'[5]POB X MCR 2019'!$C$7:$AW$186,36,0)</f>
        <v>8</v>
      </c>
      <c r="AO579" s="89">
        <f>VLOOKUP($B579,'[5]POB X MCR 2019'!$C$7:$AW$186,37,0)</f>
        <v>7</v>
      </c>
      <c r="AP579" s="89">
        <f>VLOOKUP($B579,'[5]POB X MCR 2019'!$C$7:$AW$186,38,0)</f>
        <v>6</v>
      </c>
      <c r="AQ579" s="89">
        <f>VLOOKUP($B579,'[5]POB X MCR 2019'!$C$7:$AW$186,43,0)</f>
        <v>177</v>
      </c>
      <c r="AR579" s="89">
        <f>VLOOKUP($B579,'[5]POB X MCR 2019'!$C$7:$AW$186,44,0)</f>
        <v>16</v>
      </c>
      <c r="AS579" s="89">
        <f>VLOOKUP($B579,'[5]POB X MCR 2019'!$C$7:$AW$186,45,0)</f>
        <v>15</v>
      </c>
      <c r="AT579" s="89">
        <f>VLOOKUP($B579,'[5]POB X MCR 2019'!$C$7:$AW$186,46,0)</f>
        <v>77</v>
      </c>
      <c r="AU579" s="89">
        <f>VLOOKUP($B579,'[6]RED CHOTA'!$C$7:$G$170,5,0)</f>
        <v>3</v>
      </c>
    </row>
    <row r="580" spans="1:47" s="24" customFormat="1" ht="15">
      <c r="A580" s="58">
        <v>579</v>
      </c>
      <c r="B580" s="58">
        <v>4769</v>
      </c>
      <c r="C580" s="59" t="s">
        <v>1134</v>
      </c>
      <c r="D580" s="59" t="s">
        <v>447</v>
      </c>
      <c r="E580" s="59" t="s">
        <v>557</v>
      </c>
      <c r="F580" s="59" t="s">
        <v>561</v>
      </c>
      <c r="G580" s="12" t="s">
        <v>266</v>
      </c>
      <c r="H580" s="14">
        <f t="shared" si="140"/>
        <v>4769</v>
      </c>
      <c r="I580" s="14">
        <f t="shared" si="141"/>
        <v>373</v>
      </c>
      <c r="J580" s="12">
        <f>VLOOKUP($B580,'[1]METAS 2019'!$D$4:$Q$843,5,0)</f>
        <v>2</v>
      </c>
      <c r="K580" s="12">
        <f>VLOOKUP($B580,'[1]METAS 2019'!$D$4:$Q$843,4,0)</f>
        <v>1</v>
      </c>
      <c r="L580" s="12">
        <f>VLOOKUP($B580,'[1]METAS 2019'!$D$4:$Q$843,11,0)</f>
        <v>6</v>
      </c>
      <c r="M580" s="12">
        <f>VLOOKUP($B580,'[1]METAS 2019'!$D$4:$Q$843,12,0)</f>
        <v>2</v>
      </c>
      <c r="N580" s="12">
        <f>VLOOKUP($B580,'[1]METAS 2019'!$D$4:$Q$843,13,0)</f>
        <v>2</v>
      </c>
      <c r="O580" s="12">
        <f>VLOOKUP($B580,'[1]METAS 2019'!$D$4:$Q$843,14,0)</f>
        <v>4</v>
      </c>
      <c r="P580" s="89">
        <f>VLOOKUP($B580,'[5]POB X MCR 2019'!$C$7:$AW$186,12,0)</f>
        <v>6</v>
      </c>
      <c r="Q580" s="89">
        <f>VLOOKUP($B580,'[5]POB X MCR 2019'!$C$7:$AW$186,13,0)</f>
        <v>6</v>
      </c>
      <c r="R580" s="89">
        <f>VLOOKUP($B580,'[5]POB X MCR 2019'!$C$7:$AW$186,14,0)</f>
        <v>6</v>
      </c>
      <c r="S580" s="89">
        <f>VLOOKUP($B580,'[5]POB X MCR 2019'!$C$7:$AW$186,15,0)</f>
        <v>7</v>
      </c>
      <c r="T580" s="89">
        <f>VLOOKUP($B580,'[5]POB X MCR 2019'!$C$7:$AW$186,16,0)</f>
        <v>7</v>
      </c>
      <c r="U580" s="89">
        <f>VLOOKUP($B580,'[5]POB X MCR 2019'!$C$7:$AW$186,17,0)</f>
        <v>7</v>
      </c>
      <c r="V580" s="89">
        <f>VLOOKUP($B580,'[5]POB X MCR 2019'!$C$7:$AW$186,18,0)</f>
        <v>7</v>
      </c>
      <c r="W580" s="89">
        <f>VLOOKUP($B580,'[5]POB X MCR 2019'!$C$7:$AW$186,19,0)</f>
        <v>7</v>
      </c>
      <c r="X580" s="89">
        <f>VLOOKUP($B580,'[5]POB X MCR 2019'!$C$7:$AW$186,20,0)</f>
        <v>7</v>
      </c>
      <c r="Y580" s="89">
        <f>VLOOKUP($B580,'[5]POB X MCR 2019'!$C$7:$AW$186,21,0)</f>
        <v>7</v>
      </c>
      <c r="Z580" s="89">
        <f>VLOOKUP($B580,'[5]POB X MCR 2019'!$C$7:$AW$186,22,0)</f>
        <v>7</v>
      </c>
      <c r="AA580" s="89">
        <f>VLOOKUP($B580,'[5]POB X MCR 2019'!$C$7:$AW$186,23,0)</f>
        <v>7</v>
      </c>
      <c r="AB580" s="89">
        <f>VLOOKUP($B580,'[5]POB X MCR 2019'!$C$7:$AW$186,24,0)</f>
        <v>6</v>
      </c>
      <c r="AC580" s="89">
        <f>VLOOKUP($B580,'[5]POB X MCR 2019'!$C$7:$AW$186,25,0)</f>
        <v>6</v>
      </c>
      <c r="AD580" s="89">
        <f>VLOOKUP($B580,'[5]POB X MCR 2019'!$C$7:$AW$186,26,0)</f>
        <v>27</v>
      </c>
      <c r="AE580" s="89">
        <f>VLOOKUP($B580,'[5]POB X MCR 2019'!$C$7:$AW$186,27,0)</f>
        <v>25</v>
      </c>
      <c r="AF580" s="89">
        <f>VLOOKUP($B580,'[5]POB X MCR 2019'!$C$7:$AW$186,28,0)</f>
        <v>32</v>
      </c>
      <c r="AG580" s="89">
        <f>VLOOKUP($B580,'[5]POB X MCR 2019'!$C$7:$AW$186,29,0)</f>
        <v>29</v>
      </c>
      <c r="AH580" s="89">
        <f>VLOOKUP($B580,'[5]POB X MCR 2019'!$C$7:$AW$186,30,0)</f>
        <v>30</v>
      </c>
      <c r="AI580" s="89">
        <f>VLOOKUP($B580,'[5]POB X MCR 2019'!$C$7:$AW$186,31,0)</f>
        <v>25</v>
      </c>
      <c r="AJ580" s="89">
        <f>VLOOKUP($B580,'[5]POB X MCR 2019'!$C$7:$AW$186,32,0)</f>
        <v>22</v>
      </c>
      <c r="AK580" s="89">
        <f>VLOOKUP($B580,'[5]POB X MCR 2019'!$C$7:$AW$186,33,0)</f>
        <v>20</v>
      </c>
      <c r="AL580" s="89">
        <f>VLOOKUP($B580,'[5]POB X MCR 2019'!$C$7:$AW$186,34,0)</f>
        <v>16</v>
      </c>
      <c r="AM580" s="89">
        <f>VLOOKUP($B580,'[5]POB X MCR 2019'!$C$7:$AW$186,35,0)</f>
        <v>13</v>
      </c>
      <c r="AN580" s="89">
        <f>VLOOKUP($B580,'[5]POB X MCR 2019'!$C$7:$AW$186,36,0)</f>
        <v>9</v>
      </c>
      <c r="AO580" s="89">
        <f>VLOOKUP($B580,'[5]POB X MCR 2019'!$C$7:$AW$186,37,0)</f>
        <v>8</v>
      </c>
      <c r="AP580" s="89">
        <f>VLOOKUP($B580,'[5]POB X MCR 2019'!$C$7:$AW$186,38,0)</f>
        <v>7</v>
      </c>
      <c r="AQ580" s="89">
        <f>VLOOKUP($B580,'[5]POB X MCR 2019'!$C$7:$AW$186,43,0)</f>
        <v>195</v>
      </c>
      <c r="AR580" s="89">
        <f>VLOOKUP($B580,'[5]POB X MCR 2019'!$C$7:$AW$186,44,0)</f>
        <v>18</v>
      </c>
      <c r="AS580" s="89">
        <f>VLOOKUP($B580,'[5]POB X MCR 2019'!$C$7:$AW$186,45,0)</f>
        <v>16</v>
      </c>
      <c r="AT580" s="89">
        <f>VLOOKUP($B580,'[5]POB X MCR 2019'!$C$7:$AW$186,46,0)</f>
        <v>87</v>
      </c>
      <c r="AU580" s="89">
        <f>VLOOKUP($B580,'[6]RED CHOTA'!$C$7:$G$170,5,0)</f>
        <v>2</v>
      </c>
    </row>
    <row r="581" spans="1:47" s="24" customFormat="1" ht="15">
      <c r="A581" s="58">
        <v>580</v>
      </c>
      <c r="B581" s="58">
        <v>4770</v>
      </c>
      <c r="C581" s="59" t="s">
        <v>1134</v>
      </c>
      <c r="D581" s="59" t="s">
        <v>447</v>
      </c>
      <c r="E581" s="59" t="s">
        <v>557</v>
      </c>
      <c r="F581" s="59" t="s">
        <v>564</v>
      </c>
      <c r="G581" s="12" t="s">
        <v>266</v>
      </c>
      <c r="H581" s="14">
        <f t="shared" si="140"/>
        <v>4770</v>
      </c>
      <c r="I581" s="14">
        <f t="shared" si="141"/>
        <v>820</v>
      </c>
      <c r="J581" s="12">
        <f>VLOOKUP($B581,'[1]METAS 2019'!$D$4:$Q$843,5,0)</f>
        <v>6</v>
      </c>
      <c r="K581" s="12">
        <f>VLOOKUP($B581,'[1]METAS 2019'!$D$4:$Q$843,4,0)</f>
        <v>6</v>
      </c>
      <c r="L581" s="12">
        <f>VLOOKUP($B581,'[1]METAS 2019'!$D$4:$Q$843,11,0)</f>
        <v>10</v>
      </c>
      <c r="M581" s="12">
        <f>VLOOKUP($B581,'[1]METAS 2019'!$D$4:$Q$843,12,0)</f>
        <v>11</v>
      </c>
      <c r="N581" s="12">
        <f>VLOOKUP($B581,'[1]METAS 2019'!$D$4:$Q$843,13,0)</f>
        <v>11</v>
      </c>
      <c r="O581" s="12">
        <f>VLOOKUP($B581,'[1]METAS 2019'!$D$4:$Q$843,14,0)</f>
        <v>17</v>
      </c>
      <c r="P581" s="89">
        <f>VLOOKUP($B581,'[5]POB X MCR 2019'!$C$7:$AW$186,12,0)</f>
        <v>13</v>
      </c>
      <c r="Q581" s="89">
        <f>VLOOKUP($B581,'[5]POB X MCR 2019'!$C$7:$AW$186,13,0)</f>
        <v>13</v>
      </c>
      <c r="R581" s="89">
        <f>VLOOKUP($B581,'[5]POB X MCR 2019'!$C$7:$AW$186,14,0)</f>
        <v>14</v>
      </c>
      <c r="S581" s="89">
        <f>VLOOKUP($B581,'[5]POB X MCR 2019'!$C$7:$AW$186,15,0)</f>
        <v>14</v>
      </c>
      <c r="T581" s="89">
        <f>VLOOKUP($B581,'[5]POB X MCR 2019'!$C$7:$AW$186,16,0)</f>
        <v>15</v>
      </c>
      <c r="U581" s="89">
        <f>VLOOKUP($B581,'[5]POB X MCR 2019'!$C$7:$AW$186,17,0)</f>
        <v>15</v>
      </c>
      <c r="V581" s="89">
        <f>VLOOKUP($B581,'[5]POB X MCR 2019'!$C$7:$AW$186,18,0)</f>
        <v>15</v>
      </c>
      <c r="W581" s="89">
        <f>VLOOKUP($B581,'[5]POB X MCR 2019'!$C$7:$AW$186,19,0)</f>
        <v>15</v>
      </c>
      <c r="X581" s="89">
        <f>VLOOKUP($B581,'[5]POB X MCR 2019'!$C$7:$AW$186,20,0)</f>
        <v>15</v>
      </c>
      <c r="Y581" s="89">
        <f>VLOOKUP($B581,'[5]POB X MCR 2019'!$C$7:$AW$186,21,0)</f>
        <v>15</v>
      </c>
      <c r="Z581" s="89">
        <f>VLOOKUP($B581,'[5]POB X MCR 2019'!$C$7:$AW$186,22,0)</f>
        <v>14</v>
      </c>
      <c r="AA581" s="89">
        <f>VLOOKUP($B581,'[5]POB X MCR 2019'!$C$7:$AW$186,23,0)</f>
        <v>14</v>
      </c>
      <c r="AB581" s="89">
        <f>VLOOKUP($B581,'[5]POB X MCR 2019'!$C$7:$AW$186,24,0)</f>
        <v>13</v>
      </c>
      <c r="AC581" s="89">
        <f>VLOOKUP($B581,'[5]POB X MCR 2019'!$C$7:$AW$186,25,0)</f>
        <v>13</v>
      </c>
      <c r="AD581" s="89">
        <f>VLOOKUP($B581,'[5]POB X MCR 2019'!$C$7:$AW$186,26,0)</f>
        <v>57</v>
      </c>
      <c r="AE581" s="89">
        <f>VLOOKUP($B581,'[5]POB X MCR 2019'!$C$7:$AW$186,27,0)</f>
        <v>54</v>
      </c>
      <c r="AF581" s="89">
        <f>VLOOKUP($B581,'[5]POB X MCR 2019'!$C$7:$AW$186,28,0)</f>
        <v>67</v>
      </c>
      <c r="AG581" s="89">
        <f>VLOOKUP($B581,'[5]POB X MCR 2019'!$C$7:$AW$186,29,0)</f>
        <v>61</v>
      </c>
      <c r="AH581" s="89">
        <f>VLOOKUP($B581,'[5]POB X MCR 2019'!$C$7:$AW$186,30,0)</f>
        <v>64</v>
      </c>
      <c r="AI581" s="89">
        <f>VLOOKUP($B581,'[5]POB X MCR 2019'!$C$7:$AW$186,31,0)</f>
        <v>53</v>
      </c>
      <c r="AJ581" s="89">
        <f>VLOOKUP($B581,'[5]POB X MCR 2019'!$C$7:$AW$186,32,0)</f>
        <v>48</v>
      </c>
      <c r="AK581" s="89">
        <f>VLOOKUP($B581,'[5]POB X MCR 2019'!$C$7:$AW$186,33,0)</f>
        <v>43</v>
      </c>
      <c r="AL581" s="89">
        <f>VLOOKUP($B581,'[5]POB X MCR 2019'!$C$7:$AW$186,34,0)</f>
        <v>34</v>
      </c>
      <c r="AM581" s="89">
        <f>VLOOKUP($B581,'[5]POB X MCR 2019'!$C$7:$AW$186,35,0)</f>
        <v>29</v>
      </c>
      <c r="AN581" s="89">
        <f>VLOOKUP($B581,'[5]POB X MCR 2019'!$C$7:$AW$186,36,0)</f>
        <v>19</v>
      </c>
      <c r="AO581" s="89">
        <f>VLOOKUP($B581,'[5]POB X MCR 2019'!$C$7:$AW$186,37,0)</f>
        <v>17</v>
      </c>
      <c r="AP581" s="89">
        <f>VLOOKUP($B581,'[5]POB X MCR 2019'!$C$7:$AW$186,38,0)</f>
        <v>15</v>
      </c>
      <c r="AQ581" s="89">
        <f>VLOOKUP($B581,'[5]POB X MCR 2019'!$C$7:$AW$186,43,0)</f>
        <v>423</v>
      </c>
      <c r="AR581" s="89">
        <f>VLOOKUP($B581,'[5]POB X MCR 2019'!$C$7:$AW$186,44,0)</f>
        <v>38</v>
      </c>
      <c r="AS581" s="89">
        <f>VLOOKUP($B581,'[5]POB X MCR 2019'!$C$7:$AW$186,45,0)</f>
        <v>35</v>
      </c>
      <c r="AT581" s="89">
        <f>VLOOKUP($B581,'[5]POB X MCR 2019'!$C$7:$AW$186,46,0)</f>
        <v>184</v>
      </c>
      <c r="AU581" s="89">
        <f>VLOOKUP($B581,'[6]RED CHOTA'!$C$7:$G$170,5,0)</f>
        <v>6</v>
      </c>
    </row>
    <row r="582" spans="1:47" s="24" customFormat="1" ht="15">
      <c r="A582" s="54">
        <v>581</v>
      </c>
      <c r="B582" s="54"/>
      <c r="C582" s="55" t="s">
        <v>1134</v>
      </c>
      <c r="D582" s="55" t="s">
        <v>447</v>
      </c>
      <c r="E582" s="55" t="s">
        <v>608</v>
      </c>
      <c r="F582" s="55" t="s">
        <v>608</v>
      </c>
      <c r="G582" s="11" t="s">
        <v>1214</v>
      </c>
      <c r="H582" s="29"/>
      <c r="I582" s="29">
        <f t="shared" si="141"/>
        <v>11928</v>
      </c>
      <c r="J582" s="11">
        <f>SUM(J583:J599)</f>
        <v>182</v>
      </c>
      <c r="K582" s="11">
        <f t="shared" ref="K582:AU582" si="142">SUM(K583:K599)</f>
        <v>195</v>
      </c>
      <c r="L582" s="11">
        <f t="shared" si="142"/>
        <v>178</v>
      </c>
      <c r="M582" s="11">
        <f t="shared" si="142"/>
        <v>201</v>
      </c>
      <c r="N582" s="11">
        <f t="shared" si="142"/>
        <v>224</v>
      </c>
      <c r="O582" s="11">
        <f t="shared" si="142"/>
        <v>237</v>
      </c>
      <c r="P582" s="11">
        <f t="shared" si="142"/>
        <v>259</v>
      </c>
      <c r="Q582" s="11">
        <f t="shared" si="142"/>
        <v>259</v>
      </c>
      <c r="R582" s="11">
        <f t="shared" si="142"/>
        <v>263</v>
      </c>
      <c r="S582" s="11">
        <f t="shared" si="142"/>
        <v>264</v>
      </c>
      <c r="T582" s="11">
        <f t="shared" si="142"/>
        <v>264</v>
      </c>
      <c r="U582" s="11">
        <f t="shared" si="142"/>
        <v>266</v>
      </c>
      <c r="V582" s="11">
        <f t="shared" si="142"/>
        <v>261</v>
      </c>
      <c r="W582" s="11">
        <f t="shared" si="142"/>
        <v>252</v>
      </c>
      <c r="X582" s="11">
        <f t="shared" si="142"/>
        <v>242</v>
      </c>
      <c r="Y582" s="11">
        <f t="shared" si="142"/>
        <v>229</v>
      </c>
      <c r="Z582" s="11">
        <f t="shared" si="142"/>
        <v>217</v>
      </c>
      <c r="AA582" s="11">
        <f t="shared" si="142"/>
        <v>206</v>
      </c>
      <c r="AB582" s="11">
        <f t="shared" si="142"/>
        <v>198</v>
      </c>
      <c r="AC582" s="11">
        <f t="shared" si="142"/>
        <v>189</v>
      </c>
      <c r="AD582" s="11">
        <f t="shared" si="142"/>
        <v>881</v>
      </c>
      <c r="AE582" s="11">
        <f t="shared" si="142"/>
        <v>957</v>
      </c>
      <c r="AF582" s="11">
        <f t="shared" si="142"/>
        <v>1019</v>
      </c>
      <c r="AG582" s="11">
        <f t="shared" si="142"/>
        <v>871</v>
      </c>
      <c r="AH582" s="11">
        <f t="shared" si="142"/>
        <v>760</v>
      </c>
      <c r="AI582" s="11">
        <f t="shared" si="142"/>
        <v>702</v>
      </c>
      <c r="AJ582" s="11">
        <f t="shared" si="142"/>
        <v>559</v>
      </c>
      <c r="AK582" s="11">
        <f t="shared" si="142"/>
        <v>492</v>
      </c>
      <c r="AL582" s="11">
        <f t="shared" si="142"/>
        <v>371</v>
      </c>
      <c r="AM582" s="11">
        <f t="shared" si="142"/>
        <v>272</v>
      </c>
      <c r="AN582" s="11">
        <f t="shared" si="142"/>
        <v>201</v>
      </c>
      <c r="AO582" s="11">
        <f t="shared" si="142"/>
        <v>123</v>
      </c>
      <c r="AP582" s="11">
        <f t="shared" si="142"/>
        <v>134</v>
      </c>
      <c r="AQ582" s="11">
        <f t="shared" si="142"/>
        <v>6123</v>
      </c>
      <c r="AR582" s="11">
        <f t="shared" si="142"/>
        <v>643</v>
      </c>
      <c r="AS582" s="11">
        <f t="shared" si="142"/>
        <v>482</v>
      </c>
      <c r="AT582" s="11">
        <f t="shared" si="142"/>
        <v>2839</v>
      </c>
      <c r="AU582" s="11">
        <f t="shared" si="142"/>
        <v>217</v>
      </c>
    </row>
    <row r="583" spans="1:47" s="24" customFormat="1" ht="15">
      <c r="A583" s="58">
        <v>582</v>
      </c>
      <c r="B583" s="58">
        <v>4735</v>
      </c>
      <c r="C583" s="59" t="s">
        <v>1134</v>
      </c>
      <c r="D583" s="59" t="s">
        <v>447</v>
      </c>
      <c r="E583" s="59" t="s">
        <v>608</v>
      </c>
      <c r="F583" s="59" t="s">
        <v>615</v>
      </c>
      <c r="G583" s="12" t="s">
        <v>271</v>
      </c>
      <c r="H583" s="14">
        <f t="shared" ref="H583:H599" si="143">B583</f>
        <v>4735</v>
      </c>
      <c r="I583" s="14">
        <f t="shared" si="141"/>
        <v>1367</v>
      </c>
      <c r="J583" s="12">
        <f>VLOOKUP($B583,'[1]METAS 2019'!$D$4:$Q$843,5,0)</f>
        <v>24</v>
      </c>
      <c r="K583" s="12">
        <f>VLOOKUP($B583,'[1]METAS 2019'!$D$4:$Q$843,4,0)</f>
        <v>20</v>
      </c>
      <c r="L583" s="12">
        <f>VLOOKUP($B583,'[1]METAS 2019'!$D$4:$Q$843,11,0)</f>
        <v>25</v>
      </c>
      <c r="M583" s="12">
        <f>VLOOKUP($B583,'[1]METAS 2019'!$D$4:$Q$843,12,0)</f>
        <v>25</v>
      </c>
      <c r="N583" s="12">
        <f>VLOOKUP($B583,'[1]METAS 2019'!$D$4:$Q$843,13,0)</f>
        <v>21</v>
      </c>
      <c r="O583" s="12">
        <f>VLOOKUP($B583,'[1]METAS 2019'!$D$4:$Q$843,14,0)</f>
        <v>30</v>
      </c>
      <c r="P583" s="89">
        <f>VLOOKUP($B583,'[5]POB X MCR 2019'!$C$7:$AW$186,12,0)</f>
        <v>27</v>
      </c>
      <c r="Q583" s="89">
        <f>VLOOKUP($B583,'[5]POB X MCR 2019'!$C$7:$AW$186,13,0)</f>
        <v>28</v>
      </c>
      <c r="R583" s="89">
        <f>VLOOKUP($B583,'[5]POB X MCR 2019'!$C$7:$AW$186,14,0)</f>
        <v>29</v>
      </c>
      <c r="S583" s="89">
        <f>VLOOKUP($B583,'[5]POB X MCR 2019'!$C$7:$AW$186,15,0)</f>
        <v>29</v>
      </c>
      <c r="T583" s="89">
        <f>VLOOKUP($B583,'[5]POB X MCR 2019'!$C$7:$AW$186,16,0)</f>
        <v>30</v>
      </c>
      <c r="U583" s="89">
        <f>VLOOKUP($B583,'[5]POB X MCR 2019'!$C$7:$AW$186,17,0)</f>
        <v>31</v>
      </c>
      <c r="V583" s="89">
        <f>VLOOKUP($B583,'[5]POB X MCR 2019'!$C$7:$AW$186,18,0)</f>
        <v>31</v>
      </c>
      <c r="W583" s="89">
        <f>VLOOKUP($B583,'[5]POB X MCR 2019'!$C$7:$AW$186,19,0)</f>
        <v>30</v>
      </c>
      <c r="X583" s="89">
        <f>VLOOKUP($B583,'[5]POB X MCR 2019'!$C$7:$AW$186,20,0)</f>
        <v>29</v>
      </c>
      <c r="Y583" s="89">
        <f>VLOOKUP($B583,'[5]POB X MCR 2019'!$C$7:$AW$186,21,0)</f>
        <v>27</v>
      </c>
      <c r="Z583" s="89">
        <f>VLOOKUP($B583,'[5]POB X MCR 2019'!$C$7:$AW$186,22,0)</f>
        <v>27</v>
      </c>
      <c r="AA583" s="89">
        <f>VLOOKUP($B583,'[5]POB X MCR 2019'!$C$7:$AW$186,23,0)</f>
        <v>25</v>
      </c>
      <c r="AB583" s="89">
        <f>VLOOKUP($B583,'[5]POB X MCR 2019'!$C$7:$AW$186,24,0)</f>
        <v>23</v>
      </c>
      <c r="AC583" s="89">
        <f>VLOOKUP($B583,'[5]POB X MCR 2019'!$C$7:$AW$186,25,0)</f>
        <v>23</v>
      </c>
      <c r="AD583" s="89">
        <f>VLOOKUP($B583,'[5]POB X MCR 2019'!$C$7:$AW$186,26,0)</f>
        <v>103</v>
      </c>
      <c r="AE583" s="89">
        <f>VLOOKUP($B583,'[5]POB X MCR 2019'!$C$7:$AW$186,27,0)</f>
        <v>112</v>
      </c>
      <c r="AF583" s="89">
        <f>VLOOKUP($B583,'[5]POB X MCR 2019'!$C$7:$AW$186,28,0)</f>
        <v>112</v>
      </c>
      <c r="AG583" s="89">
        <f>VLOOKUP($B583,'[5]POB X MCR 2019'!$C$7:$AW$186,29,0)</f>
        <v>98</v>
      </c>
      <c r="AH583" s="89">
        <f>VLOOKUP($B583,'[5]POB X MCR 2019'!$C$7:$AW$186,30,0)</f>
        <v>88</v>
      </c>
      <c r="AI583" s="89">
        <f>VLOOKUP($B583,'[5]POB X MCR 2019'!$C$7:$AW$186,31,0)</f>
        <v>76</v>
      </c>
      <c r="AJ583" s="89">
        <f>VLOOKUP($B583,'[5]POB X MCR 2019'!$C$7:$AW$186,32,0)</f>
        <v>64</v>
      </c>
      <c r="AK583" s="89">
        <f>VLOOKUP($B583,'[5]POB X MCR 2019'!$C$7:$AW$186,33,0)</f>
        <v>59</v>
      </c>
      <c r="AL583" s="89">
        <f>VLOOKUP($B583,'[5]POB X MCR 2019'!$C$7:$AW$186,34,0)</f>
        <v>41</v>
      </c>
      <c r="AM583" s="89">
        <f>VLOOKUP($B583,'[5]POB X MCR 2019'!$C$7:$AW$186,35,0)</f>
        <v>33</v>
      </c>
      <c r="AN583" s="89">
        <f>VLOOKUP($B583,'[5]POB X MCR 2019'!$C$7:$AW$186,36,0)</f>
        <v>20</v>
      </c>
      <c r="AO583" s="89">
        <f>VLOOKUP($B583,'[5]POB X MCR 2019'!$C$7:$AW$186,37,0)</f>
        <v>13</v>
      </c>
      <c r="AP583" s="89">
        <f>VLOOKUP($B583,'[5]POB X MCR 2019'!$C$7:$AW$186,38,0)</f>
        <v>14</v>
      </c>
      <c r="AQ583" s="89">
        <f>VLOOKUP($B583,'[5]POB X MCR 2019'!$C$7:$AW$186,43,0)</f>
        <v>698</v>
      </c>
      <c r="AR583" s="89">
        <f>VLOOKUP($B583,'[5]POB X MCR 2019'!$C$7:$AW$186,44,0)</f>
        <v>76</v>
      </c>
      <c r="AS583" s="89">
        <f>VLOOKUP($B583,'[5]POB X MCR 2019'!$C$7:$AW$186,45,0)</f>
        <v>55</v>
      </c>
      <c r="AT583" s="89">
        <f>VLOOKUP($B583,'[5]POB X MCR 2019'!$C$7:$AW$186,46,0)</f>
        <v>331</v>
      </c>
      <c r="AU583" s="89">
        <f>VLOOKUP($B583,'[6]RED CHOTA'!$C$7:$G$170,5,0)</f>
        <v>30</v>
      </c>
    </row>
    <row r="584" spans="1:47" s="24" customFormat="1" ht="15">
      <c r="A584" s="58">
        <v>583</v>
      </c>
      <c r="B584" s="58">
        <v>4739</v>
      </c>
      <c r="C584" s="59" t="s">
        <v>1134</v>
      </c>
      <c r="D584" s="59" t="s">
        <v>447</v>
      </c>
      <c r="E584" s="59" t="s">
        <v>608</v>
      </c>
      <c r="F584" s="59" t="s">
        <v>619</v>
      </c>
      <c r="G584" s="12" t="s">
        <v>271</v>
      </c>
      <c r="H584" s="14">
        <f t="shared" si="143"/>
        <v>4739</v>
      </c>
      <c r="I584" s="14">
        <f t="shared" si="141"/>
        <v>1188</v>
      </c>
      <c r="J584" s="12">
        <f>VLOOKUP($B584,'[1]METAS 2019'!$D$4:$Q$843,5,0)</f>
        <v>18</v>
      </c>
      <c r="K584" s="12">
        <f>VLOOKUP($B584,'[1]METAS 2019'!$D$4:$Q$843,4,0)</f>
        <v>19</v>
      </c>
      <c r="L584" s="12">
        <f>VLOOKUP($B584,'[1]METAS 2019'!$D$4:$Q$843,11,0)</f>
        <v>13</v>
      </c>
      <c r="M584" s="12">
        <f>VLOOKUP($B584,'[1]METAS 2019'!$D$4:$Q$843,12,0)</f>
        <v>19</v>
      </c>
      <c r="N584" s="12">
        <f>VLOOKUP($B584,'[1]METAS 2019'!$D$4:$Q$843,13,0)</f>
        <v>21</v>
      </c>
      <c r="O584" s="12">
        <f>VLOOKUP($B584,'[1]METAS 2019'!$D$4:$Q$843,14,0)</f>
        <v>31</v>
      </c>
      <c r="P584" s="89">
        <f>VLOOKUP($B584,'[5]POB X MCR 2019'!$C$7:$AW$186,12,0)</f>
        <v>31</v>
      </c>
      <c r="Q584" s="89">
        <f>VLOOKUP($B584,'[5]POB X MCR 2019'!$C$7:$AW$186,13,0)</f>
        <v>31</v>
      </c>
      <c r="R584" s="89">
        <f>VLOOKUP($B584,'[5]POB X MCR 2019'!$C$7:$AW$186,14,0)</f>
        <v>31</v>
      </c>
      <c r="S584" s="89">
        <f>VLOOKUP($B584,'[5]POB X MCR 2019'!$C$7:$AW$186,15,0)</f>
        <v>31</v>
      </c>
      <c r="T584" s="89">
        <f>VLOOKUP($B584,'[5]POB X MCR 2019'!$C$7:$AW$186,16,0)</f>
        <v>30</v>
      </c>
      <c r="U584" s="89">
        <f>VLOOKUP($B584,'[5]POB X MCR 2019'!$C$7:$AW$186,17,0)</f>
        <v>29</v>
      </c>
      <c r="V584" s="89">
        <f>VLOOKUP($B584,'[5]POB X MCR 2019'!$C$7:$AW$186,18,0)</f>
        <v>29</v>
      </c>
      <c r="W584" s="89">
        <f>VLOOKUP($B584,'[5]POB X MCR 2019'!$C$7:$AW$186,19,0)</f>
        <v>27</v>
      </c>
      <c r="X584" s="89">
        <f>VLOOKUP($B584,'[5]POB X MCR 2019'!$C$7:$AW$186,20,0)</f>
        <v>25</v>
      </c>
      <c r="Y584" s="89">
        <f>VLOOKUP($B584,'[5]POB X MCR 2019'!$C$7:$AW$186,21,0)</f>
        <v>23</v>
      </c>
      <c r="Z584" s="89">
        <f>VLOOKUP($B584,'[5]POB X MCR 2019'!$C$7:$AW$186,22,0)</f>
        <v>23</v>
      </c>
      <c r="AA584" s="89">
        <f>VLOOKUP($B584,'[5]POB X MCR 2019'!$C$7:$AW$186,23,0)</f>
        <v>21</v>
      </c>
      <c r="AB584" s="89">
        <f>VLOOKUP($B584,'[5]POB X MCR 2019'!$C$7:$AW$186,24,0)</f>
        <v>19</v>
      </c>
      <c r="AC584" s="89">
        <f>VLOOKUP($B584,'[5]POB X MCR 2019'!$C$7:$AW$186,25,0)</f>
        <v>18</v>
      </c>
      <c r="AD584" s="89">
        <f>VLOOKUP($B584,'[5]POB X MCR 2019'!$C$7:$AW$186,26,0)</f>
        <v>82</v>
      </c>
      <c r="AE584" s="89">
        <f>VLOOKUP($B584,'[5]POB X MCR 2019'!$C$7:$AW$186,27,0)</f>
        <v>92</v>
      </c>
      <c r="AF584" s="89">
        <f>VLOOKUP($B584,'[5]POB X MCR 2019'!$C$7:$AW$186,28,0)</f>
        <v>107</v>
      </c>
      <c r="AG584" s="89">
        <f>VLOOKUP($B584,'[5]POB X MCR 2019'!$C$7:$AW$186,29,0)</f>
        <v>89</v>
      </c>
      <c r="AH584" s="89">
        <f>VLOOKUP($B584,'[5]POB X MCR 2019'!$C$7:$AW$186,30,0)</f>
        <v>77</v>
      </c>
      <c r="AI584" s="89">
        <f>VLOOKUP($B584,'[5]POB X MCR 2019'!$C$7:$AW$186,31,0)</f>
        <v>62</v>
      </c>
      <c r="AJ584" s="89">
        <f>VLOOKUP($B584,'[5]POB X MCR 2019'!$C$7:$AW$186,32,0)</f>
        <v>52</v>
      </c>
      <c r="AK584" s="89">
        <f>VLOOKUP($B584,'[5]POB X MCR 2019'!$C$7:$AW$186,33,0)</f>
        <v>36</v>
      </c>
      <c r="AL584" s="89">
        <f>VLOOKUP($B584,'[5]POB X MCR 2019'!$C$7:$AW$186,34,0)</f>
        <v>37</v>
      </c>
      <c r="AM584" s="89">
        <f>VLOOKUP($B584,'[5]POB X MCR 2019'!$C$7:$AW$186,35,0)</f>
        <v>21</v>
      </c>
      <c r="AN584" s="89">
        <f>VLOOKUP($B584,'[5]POB X MCR 2019'!$C$7:$AW$186,36,0)</f>
        <v>23</v>
      </c>
      <c r="AO584" s="89">
        <f>VLOOKUP($B584,'[5]POB X MCR 2019'!$C$7:$AW$186,37,0)</f>
        <v>11</v>
      </c>
      <c r="AP584" s="89">
        <f>VLOOKUP($B584,'[5]POB X MCR 2019'!$C$7:$AW$186,38,0)</f>
        <v>10</v>
      </c>
      <c r="AQ584" s="89">
        <f>VLOOKUP($B584,'[5]POB X MCR 2019'!$C$7:$AW$186,43,0)</f>
        <v>609</v>
      </c>
      <c r="AR584" s="89">
        <f>VLOOKUP($B584,'[5]POB X MCR 2019'!$C$7:$AW$186,44,0)</f>
        <v>67</v>
      </c>
      <c r="AS584" s="89">
        <f>VLOOKUP($B584,'[5]POB X MCR 2019'!$C$7:$AW$186,45,0)</f>
        <v>58</v>
      </c>
      <c r="AT584" s="89">
        <f>VLOOKUP($B584,'[5]POB X MCR 2019'!$C$7:$AW$186,46,0)</f>
        <v>261</v>
      </c>
      <c r="AU584" s="89">
        <f>VLOOKUP($B584,'[6]RED CHOTA'!$C$7:$G$170,5,0)</f>
        <v>22</v>
      </c>
    </row>
    <row r="585" spans="1:47" s="24" customFormat="1" ht="15">
      <c r="A585" s="58">
        <v>584</v>
      </c>
      <c r="B585" s="58">
        <v>4730</v>
      </c>
      <c r="C585" s="59" t="s">
        <v>1134</v>
      </c>
      <c r="D585" s="59" t="s">
        <v>447</v>
      </c>
      <c r="E585" s="59" t="s">
        <v>608</v>
      </c>
      <c r="F585" s="59" t="s">
        <v>609</v>
      </c>
      <c r="G585" s="12" t="s">
        <v>283</v>
      </c>
      <c r="H585" s="14">
        <f t="shared" si="143"/>
        <v>4730</v>
      </c>
      <c r="I585" s="14">
        <f t="shared" si="141"/>
        <v>1852</v>
      </c>
      <c r="J585" s="12">
        <f>VLOOKUP($B585,'[1]METAS 2019'!$D$4:$Q$843,5,0)</f>
        <v>29</v>
      </c>
      <c r="K585" s="12">
        <f>VLOOKUP($B585,'[1]METAS 2019'!$D$4:$Q$843,4,0)</f>
        <v>31</v>
      </c>
      <c r="L585" s="12">
        <f>VLOOKUP($B585,'[1]METAS 2019'!$D$4:$Q$843,11,0)</f>
        <v>23</v>
      </c>
      <c r="M585" s="12">
        <f>VLOOKUP($B585,'[1]METAS 2019'!$D$4:$Q$843,12,0)</f>
        <v>39</v>
      </c>
      <c r="N585" s="12">
        <f>VLOOKUP($B585,'[1]METAS 2019'!$D$4:$Q$843,13,0)</f>
        <v>34</v>
      </c>
      <c r="O585" s="12">
        <f>VLOOKUP($B585,'[1]METAS 2019'!$D$4:$Q$843,14,0)</f>
        <v>32</v>
      </c>
      <c r="P585" s="89">
        <f>VLOOKUP($B585,'[5]POB X MCR 2019'!$C$7:$AW$186,12,0)</f>
        <v>38</v>
      </c>
      <c r="Q585" s="89">
        <f>VLOOKUP($B585,'[5]POB X MCR 2019'!$C$7:$AW$186,13,0)</f>
        <v>38</v>
      </c>
      <c r="R585" s="89">
        <f>VLOOKUP($B585,'[5]POB X MCR 2019'!$C$7:$AW$186,14,0)</f>
        <v>39</v>
      </c>
      <c r="S585" s="89">
        <f>VLOOKUP($B585,'[5]POB X MCR 2019'!$C$7:$AW$186,15,0)</f>
        <v>39</v>
      </c>
      <c r="T585" s="89">
        <f>VLOOKUP($B585,'[5]POB X MCR 2019'!$C$7:$AW$186,16,0)</f>
        <v>39</v>
      </c>
      <c r="U585" s="89">
        <f>VLOOKUP($B585,'[5]POB X MCR 2019'!$C$7:$AW$186,17,0)</f>
        <v>39</v>
      </c>
      <c r="V585" s="89">
        <f>VLOOKUP($B585,'[5]POB X MCR 2019'!$C$7:$AW$186,18,0)</f>
        <v>38</v>
      </c>
      <c r="W585" s="89">
        <f>VLOOKUP($B585,'[5]POB X MCR 2019'!$C$7:$AW$186,19,0)</f>
        <v>36</v>
      </c>
      <c r="X585" s="89">
        <f>VLOOKUP($B585,'[5]POB X MCR 2019'!$C$7:$AW$186,20,0)</f>
        <v>35</v>
      </c>
      <c r="Y585" s="89">
        <f>VLOOKUP($B585,'[5]POB X MCR 2019'!$C$7:$AW$186,21,0)</f>
        <v>32</v>
      </c>
      <c r="Z585" s="89">
        <f>VLOOKUP($B585,'[5]POB X MCR 2019'!$C$7:$AW$186,22,0)</f>
        <v>31</v>
      </c>
      <c r="AA585" s="89">
        <f>VLOOKUP($B585,'[5]POB X MCR 2019'!$C$7:$AW$186,23,0)</f>
        <v>30</v>
      </c>
      <c r="AB585" s="89">
        <f>VLOOKUP($B585,'[5]POB X MCR 2019'!$C$7:$AW$186,24,0)</f>
        <v>29</v>
      </c>
      <c r="AC585" s="89">
        <f>VLOOKUP($B585,'[5]POB X MCR 2019'!$C$7:$AW$186,25,0)</f>
        <v>29</v>
      </c>
      <c r="AD585" s="89">
        <f>VLOOKUP($B585,'[5]POB X MCR 2019'!$C$7:$AW$186,26,0)</f>
        <v>140</v>
      </c>
      <c r="AE585" s="89">
        <f>VLOOKUP($B585,'[5]POB X MCR 2019'!$C$7:$AW$186,27,0)</f>
        <v>148</v>
      </c>
      <c r="AF585" s="89">
        <f>VLOOKUP($B585,'[5]POB X MCR 2019'!$C$7:$AW$186,28,0)</f>
        <v>159</v>
      </c>
      <c r="AG585" s="89">
        <f>VLOOKUP($B585,'[5]POB X MCR 2019'!$C$7:$AW$186,29,0)</f>
        <v>134</v>
      </c>
      <c r="AH585" s="89">
        <f>VLOOKUP($B585,'[5]POB X MCR 2019'!$C$7:$AW$186,30,0)</f>
        <v>115</v>
      </c>
      <c r="AI585" s="89">
        <f>VLOOKUP($B585,'[5]POB X MCR 2019'!$C$7:$AW$186,31,0)</f>
        <v>118</v>
      </c>
      <c r="AJ585" s="89">
        <f>VLOOKUP($B585,'[5]POB X MCR 2019'!$C$7:$AW$186,32,0)</f>
        <v>89</v>
      </c>
      <c r="AK585" s="89">
        <f>VLOOKUP($B585,'[5]POB X MCR 2019'!$C$7:$AW$186,33,0)</f>
        <v>84</v>
      </c>
      <c r="AL585" s="89">
        <f>VLOOKUP($B585,'[5]POB X MCR 2019'!$C$7:$AW$186,34,0)</f>
        <v>59</v>
      </c>
      <c r="AM585" s="89">
        <f>VLOOKUP($B585,'[5]POB X MCR 2019'!$C$7:$AW$186,35,0)</f>
        <v>45</v>
      </c>
      <c r="AN585" s="89">
        <f>VLOOKUP($B585,'[5]POB X MCR 2019'!$C$7:$AW$186,36,0)</f>
        <v>33</v>
      </c>
      <c r="AO585" s="89">
        <f>VLOOKUP($B585,'[5]POB X MCR 2019'!$C$7:$AW$186,37,0)</f>
        <v>22</v>
      </c>
      <c r="AP585" s="89">
        <f>VLOOKUP($B585,'[5]POB X MCR 2019'!$C$7:$AW$186,38,0)</f>
        <v>26</v>
      </c>
      <c r="AQ585" s="89">
        <f>VLOOKUP($B585,'[5]POB X MCR 2019'!$C$7:$AW$186,43,0)</f>
        <v>939</v>
      </c>
      <c r="AR585" s="89">
        <f>VLOOKUP($B585,'[5]POB X MCR 2019'!$C$7:$AW$186,44,0)</f>
        <v>94</v>
      </c>
      <c r="AS585" s="89">
        <f>VLOOKUP($B585,'[5]POB X MCR 2019'!$C$7:$AW$186,45,0)</f>
        <v>68</v>
      </c>
      <c r="AT585" s="89">
        <f>VLOOKUP($B585,'[5]POB X MCR 2019'!$C$7:$AW$186,46,0)</f>
        <v>450</v>
      </c>
      <c r="AU585" s="89">
        <f>VLOOKUP($B585,'[6]RED CHOTA'!$C$7:$G$170,5,0)</f>
        <v>36</v>
      </c>
    </row>
    <row r="586" spans="1:47" s="24" customFormat="1" ht="15">
      <c r="A586" s="58">
        <v>585</v>
      </c>
      <c r="B586" s="58">
        <v>12266</v>
      </c>
      <c r="C586" s="59" t="s">
        <v>1134</v>
      </c>
      <c r="D586" s="59" t="s">
        <v>447</v>
      </c>
      <c r="E586" s="59" t="s">
        <v>608</v>
      </c>
      <c r="F586" s="59" t="s">
        <v>624</v>
      </c>
      <c r="G586" s="12" t="s">
        <v>266</v>
      </c>
      <c r="H586" s="14">
        <f t="shared" si="143"/>
        <v>12266</v>
      </c>
      <c r="I586" s="14">
        <f t="shared" si="141"/>
        <v>382</v>
      </c>
      <c r="J586" s="12">
        <f>VLOOKUP($B586,'[1]METAS 2019'!$D$4:$Q$843,5,0)</f>
        <v>5</v>
      </c>
      <c r="K586" s="12">
        <f>VLOOKUP($B586,'[1]METAS 2019'!$D$4:$Q$843,4,0)</f>
        <v>9</v>
      </c>
      <c r="L586" s="12">
        <f>VLOOKUP($B586,'[1]METAS 2019'!$D$4:$Q$843,11,0)</f>
        <v>6</v>
      </c>
      <c r="M586" s="12">
        <f>VLOOKUP($B586,'[1]METAS 2019'!$D$4:$Q$843,12,0)</f>
        <v>6</v>
      </c>
      <c r="N586" s="12">
        <f>VLOOKUP($B586,'[1]METAS 2019'!$D$4:$Q$843,13,0)</f>
        <v>9</v>
      </c>
      <c r="O586" s="12">
        <f>VLOOKUP($B586,'[1]METAS 2019'!$D$4:$Q$843,14,0)</f>
        <v>9</v>
      </c>
      <c r="P586" s="89">
        <f>VLOOKUP($B586,'[5]POB X MCR 2019'!$C$7:$AW$186,12,0)</f>
        <v>8</v>
      </c>
      <c r="Q586" s="89">
        <f>VLOOKUP($B586,'[5]POB X MCR 2019'!$C$7:$AW$186,13,0)</f>
        <v>8</v>
      </c>
      <c r="R586" s="89">
        <f>VLOOKUP($B586,'[5]POB X MCR 2019'!$C$7:$AW$186,14,0)</f>
        <v>8</v>
      </c>
      <c r="S586" s="89">
        <f>VLOOKUP($B586,'[5]POB X MCR 2019'!$C$7:$AW$186,15,0)</f>
        <v>8</v>
      </c>
      <c r="T586" s="89">
        <f>VLOOKUP($B586,'[5]POB X MCR 2019'!$C$7:$AW$186,16,0)</f>
        <v>8</v>
      </c>
      <c r="U586" s="89">
        <f>VLOOKUP($B586,'[5]POB X MCR 2019'!$C$7:$AW$186,17,0)</f>
        <v>8</v>
      </c>
      <c r="V586" s="89">
        <f>VLOOKUP($B586,'[5]POB X MCR 2019'!$C$7:$AW$186,18,0)</f>
        <v>8</v>
      </c>
      <c r="W586" s="89">
        <f>VLOOKUP($B586,'[5]POB X MCR 2019'!$C$7:$AW$186,19,0)</f>
        <v>8</v>
      </c>
      <c r="X586" s="89">
        <f>VLOOKUP($B586,'[5]POB X MCR 2019'!$C$7:$AW$186,20,0)</f>
        <v>8</v>
      </c>
      <c r="Y586" s="89">
        <f>VLOOKUP($B586,'[5]POB X MCR 2019'!$C$7:$AW$186,21,0)</f>
        <v>8</v>
      </c>
      <c r="Z586" s="89">
        <f>VLOOKUP($B586,'[5]POB X MCR 2019'!$C$7:$AW$186,22,0)</f>
        <v>7</v>
      </c>
      <c r="AA586" s="89">
        <f>VLOOKUP($B586,'[5]POB X MCR 2019'!$C$7:$AW$186,23,0)</f>
        <v>7</v>
      </c>
      <c r="AB586" s="89">
        <f>VLOOKUP($B586,'[5]POB X MCR 2019'!$C$7:$AW$186,24,0)</f>
        <v>7</v>
      </c>
      <c r="AC586" s="89">
        <f>VLOOKUP($B586,'[5]POB X MCR 2019'!$C$7:$AW$186,25,0)</f>
        <v>6</v>
      </c>
      <c r="AD586" s="89">
        <f>VLOOKUP($B586,'[5]POB X MCR 2019'!$C$7:$AW$186,26,0)</f>
        <v>28</v>
      </c>
      <c r="AE586" s="89">
        <f>VLOOKUP($B586,'[5]POB X MCR 2019'!$C$7:$AW$186,27,0)</f>
        <v>31</v>
      </c>
      <c r="AF586" s="89">
        <f>VLOOKUP($B586,'[5]POB X MCR 2019'!$C$7:$AW$186,28,0)</f>
        <v>31</v>
      </c>
      <c r="AG586" s="89">
        <f>VLOOKUP($B586,'[5]POB X MCR 2019'!$C$7:$AW$186,29,0)</f>
        <v>27</v>
      </c>
      <c r="AH586" s="89">
        <f>VLOOKUP($B586,'[5]POB X MCR 2019'!$C$7:$AW$186,30,0)</f>
        <v>25</v>
      </c>
      <c r="AI586" s="89">
        <f>VLOOKUP($B586,'[5]POB X MCR 2019'!$C$7:$AW$186,31,0)</f>
        <v>22</v>
      </c>
      <c r="AJ586" s="89">
        <f>VLOOKUP($B586,'[5]POB X MCR 2019'!$C$7:$AW$186,32,0)</f>
        <v>18</v>
      </c>
      <c r="AK586" s="89">
        <f>VLOOKUP($B586,'[5]POB X MCR 2019'!$C$7:$AW$186,33,0)</f>
        <v>16</v>
      </c>
      <c r="AL586" s="89">
        <f>VLOOKUP($B586,'[5]POB X MCR 2019'!$C$7:$AW$186,34,0)</f>
        <v>11</v>
      </c>
      <c r="AM586" s="89">
        <f>VLOOKUP($B586,'[5]POB X MCR 2019'!$C$7:$AW$186,35,0)</f>
        <v>9</v>
      </c>
      <c r="AN586" s="89">
        <f>VLOOKUP($B586,'[5]POB X MCR 2019'!$C$7:$AW$186,36,0)</f>
        <v>5</v>
      </c>
      <c r="AO586" s="89">
        <f>VLOOKUP($B586,'[5]POB X MCR 2019'!$C$7:$AW$186,37,0)</f>
        <v>4</v>
      </c>
      <c r="AP586" s="89">
        <f>VLOOKUP($B586,'[5]POB X MCR 2019'!$C$7:$AW$186,38,0)</f>
        <v>4</v>
      </c>
      <c r="AQ586" s="89">
        <f>VLOOKUP($B586,'[5]POB X MCR 2019'!$C$7:$AW$186,43,0)</f>
        <v>197</v>
      </c>
      <c r="AR586" s="89">
        <f>VLOOKUP($B586,'[5]POB X MCR 2019'!$C$7:$AW$186,44,0)</f>
        <v>21</v>
      </c>
      <c r="AS586" s="89">
        <f>VLOOKUP($B586,'[5]POB X MCR 2019'!$C$7:$AW$186,45,0)</f>
        <v>15</v>
      </c>
      <c r="AT586" s="89">
        <f>VLOOKUP($B586,'[5]POB X MCR 2019'!$C$7:$AW$186,46,0)</f>
        <v>92</v>
      </c>
      <c r="AU586" s="89">
        <f>VLOOKUP($B586,'[6]RED CHOTA'!$C$7:$G$170,5,0)</f>
        <v>6</v>
      </c>
    </row>
    <row r="587" spans="1:47" s="24" customFormat="1" ht="15">
      <c r="A587" s="58">
        <v>586</v>
      </c>
      <c r="B587" s="58">
        <v>4736</v>
      </c>
      <c r="C587" s="59" t="s">
        <v>1134</v>
      </c>
      <c r="D587" s="59" t="s">
        <v>447</v>
      </c>
      <c r="E587" s="59" t="s">
        <v>608</v>
      </c>
      <c r="F587" s="59" t="s">
        <v>618</v>
      </c>
      <c r="G587" s="12" t="s">
        <v>266</v>
      </c>
      <c r="H587" s="14">
        <f t="shared" si="143"/>
        <v>4736</v>
      </c>
      <c r="I587" s="14">
        <f t="shared" si="141"/>
        <v>959</v>
      </c>
      <c r="J587" s="12">
        <f>VLOOKUP($B587,'[1]METAS 2019'!$D$4:$Q$843,5,0)</f>
        <v>13</v>
      </c>
      <c r="K587" s="12">
        <f>VLOOKUP($B587,'[1]METAS 2019'!$D$4:$Q$843,4,0)</f>
        <v>16</v>
      </c>
      <c r="L587" s="12">
        <f>VLOOKUP($B587,'[1]METAS 2019'!$D$4:$Q$843,11,0)</f>
        <v>13</v>
      </c>
      <c r="M587" s="12">
        <f>VLOOKUP($B587,'[1]METAS 2019'!$D$4:$Q$843,12,0)</f>
        <v>19</v>
      </c>
      <c r="N587" s="12">
        <f>VLOOKUP($B587,'[1]METAS 2019'!$D$4:$Q$843,13,0)</f>
        <v>20</v>
      </c>
      <c r="O587" s="12">
        <f>VLOOKUP($B587,'[1]METAS 2019'!$D$4:$Q$843,14,0)</f>
        <v>16</v>
      </c>
      <c r="P587" s="89">
        <f>VLOOKUP($B587,'[5]POB X MCR 2019'!$C$7:$AW$186,12,0)</f>
        <v>20</v>
      </c>
      <c r="Q587" s="89">
        <f>VLOOKUP($B587,'[5]POB X MCR 2019'!$C$7:$AW$186,13,0)</f>
        <v>20</v>
      </c>
      <c r="R587" s="89">
        <f>VLOOKUP($B587,'[5]POB X MCR 2019'!$C$7:$AW$186,14,0)</f>
        <v>20</v>
      </c>
      <c r="S587" s="89">
        <f>VLOOKUP($B587,'[5]POB X MCR 2019'!$C$7:$AW$186,15,0)</f>
        <v>21</v>
      </c>
      <c r="T587" s="89">
        <f>VLOOKUP($B587,'[5]POB X MCR 2019'!$C$7:$AW$186,16,0)</f>
        <v>21</v>
      </c>
      <c r="U587" s="89">
        <f>VLOOKUP($B587,'[5]POB X MCR 2019'!$C$7:$AW$186,17,0)</f>
        <v>21</v>
      </c>
      <c r="V587" s="89">
        <f>VLOOKUP($B587,'[5]POB X MCR 2019'!$C$7:$AW$186,18,0)</f>
        <v>21</v>
      </c>
      <c r="W587" s="89">
        <f>VLOOKUP($B587,'[5]POB X MCR 2019'!$C$7:$AW$186,19,0)</f>
        <v>21</v>
      </c>
      <c r="X587" s="89">
        <f>VLOOKUP($B587,'[5]POB X MCR 2019'!$C$7:$AW$186,20,0)</f>
        <v>20</v>
      </c>
      <c r="Y587" s="89">
        <f>VLOOKUP($B587,'[5]POB X MCR 2019'!$C$7:$AW$186,21,0)</f>
        <v>20</v>
      </c>
      <c r="Z587" s="89">
        <f>VLOOKUP($B587,'[5]POB X MCR 2019'!$C$7:$AW$186,22,0)</f>
        <v>19</v>
      </c>
      <c r="AA587" s="89">
        <f>VLOOKUP($B587,'[5]POB X MCR 2019'!$C$7:$AW$186,23,0)</f>
        <v>18</v>
      </c>
      <c r="AB587" s="89">
        <f>VLOOKUP($B587,'[5]POB X MCR 2019'!$C$7:$AW$186,24,0)</f>
        <v>17</v>
      </c>
      <c r="AC587" s="89">
        <f>VLOOKUP($B587,'[5]POB X MCR 2019'!$C$7:$AW$186,25,0)</f>
        <v>16</v>
      </c>
      <c r="AD587" s="89">
        <f>VLOOKUP($B587,'[5]POB X MCR 2019'!$C$7:$AW$186,26,0)</f>
        <v>72</v>
      </c>
      <c r="AE587" s="89">
        <f>VLOOKUP($B587,'[5]POB X MCR 2019'!$C$7:$AW$186,27,0)</f>
        <v>79</v>
      </c>
      <c r="AF587" s="89">
        <f>VLOOKUP($B587,'[5]POB X MCR 2019'!$C$7:$AW$186,28,0)</f>
        <v>79</v>
      </c>
      <c r="AG587" s="89">
        <f>VLOOKUP($B587,'[5]POB X MCR 2019'!$C$7:$AW$186,29,0)</f>
        <v>69</v>
      </c>
      <c r="AH587" s="89">
        <f>VLOOKUP($B587,'[5]POB X MCR 2019'!$C$7:$AW$186,30,0)</f>
        <v>62</v>
      </c>
      <c r="AI587" s="89">
        <f>VLOOKUP($B587,'[5]POB X MCR 2019'!$C$7:$AW$186,31,0)</f>
        <v>55</v>
      </c>
      <c r="AJ587" s="89">
        <f>VLOOKUP($B587,'[5]POB X MCR 2019'!$C$7:$AW$186,32,0)</f>
        <v>46</v>
      </c>
      <c r="AK587" s="89">
        <f>VLOOKUP($B587,'[5]POB X MCR 2019'!$C$7:$AW$186,33,0)</f>
        <v>41</v>
      </c>
      <c r="AL587" s="89">
        <f>VLOOKUP($B587,'[5]POB X MCR 2019'!$C$7:$AW$186,34,0)</f>
        <v>28</v>
      </c>
      <c r="AM587" s="89">
        <f>VLOOKUP($B587,'[5]POB X MCR 2019'!$C$7:$AW$186,35,0)</f>
        <v>23</v>
      </c>
      <c r="AN587" s="89">
        <f>VLOOKUP($B587,'[5]POB X MCR 2019'!$C$7:$AW$186,36,0)</f>
        <v>14</v>
      </c>
      <c r="AO587" s="89">
        <f>VLOOKUP($B587,'[5]POB X MCR 2019'!$C$7:$AW$186,37,0)</f>
        <v>9</v>
      </c>
      <c r="AP587" s="89">
        <f>VLOOKUP($B587,'[5]POB X MCR 2019'!$C$7:$AW$186,38,0)</f>
        <v>10</v>
      </c>
      <c r="AQ587" s="89">
        <f>VLOOKUP($B587,'[5]POB X MCR 2019'!$C$7:$AW$186,43,0)</f>
        <v>489</v>
      </c>
      <c r="AR587" s="89">
        <f>VLOOKUP($B587,'[5]POB X MCR 2019'!$C$7:$AW$186,44,0)</f>
        <v>54</v>
      </c>
      <c r="AS587" s="89">
        <f>VLOOKUP($B587,'[5]POB X MCR 2019'!$C$7:$AW$186,45,0)</f>
        <v>38</v>
      </c>
      <c r="AT587" s="89">
        <f>VLOOKUP($B587,'[5]POB X MCR 2019'!$C$7:$AW$186,46,0)</f>
        <v>233</v>
      </c>
      <c r="AU587" s="89">
        <f>VLOOKUP($B587,'[6]RED CHOTA'!$C$7:$G$170,5,0)</f>
        <v>16</v>
      </c>
    </row>
    <row r="588" spans="1:47" s="24" customFormat="1" ht="15">
      <c r="A588" s="58">
        <v>587</v>
      </c>
      <c r="B588" s="58">
        <v>7123</v>
      </c>
      <c r="C588" s="59" t="s">
        <v>1134</v>
      </c>
      <c r="D588" s="59" t="s">
        <v>447</v>
      </c>
      <c r="E588" s="59" t="s">
        <v>608</v>
      </c>
      <c r="F588" s="59" t="s">
        <v>622</v>
      </c>
      <c r="G588" s="12" t="s">
        <v>266</v>
      </c>
      <c r="H588" s="14">
        <f t="shared" si="143"/>
        <v>7123</v>
      </c>
      <c r="I588" s="14">
        <f t="shared" si="141"/>
        <v>176</v>
      </c>
      <c r="J588" s="12">
        <f>VLOOKUP($B588,'[1]METAS 2019'!$D$4:$Q$843,5,0)</f>
        <v>2</v>
      </c>
      <c r="K588" s="12">
        <f>VLOOKUP($B588,'[1]METAS 2019'!$D$4:$Q$843,4,0)</f>
        <v>1</v>
      </c>
      <c r="L588" s="12">
        <f>VLOOKUP($B588,'[1]METAS 2019'!$D$4:$Q$843,11,0)</f>
        <v>2</v>
      </c>
      <c r="M588" s="12">
        <f>VLOOKUP($B588,'[1]METAS 2019'!$D$4:$Q$843,12,0)</f>
        <v>1</v>
      </c>
      <c r="N588" s="12">
        <f>VLOOKUP($B588,'[1]METAS 2019'!$D$4:$Q$843,13,0)</f>
        <v>3</v>
      </c>
      <c r="O588" s="12">
        <f>VLOOKUP($B588,'[1]METAS 2019'!$D$4:$Q$843,14,0)</f>
        <v>1</v>
      </c>
      <c r="P588" s="89">
        <f>VLOOKUP($B588,'[5]POB X MCR 2019'!$C$7:$AW$186,12,0)</f>
        <v>5</v>
      </c>
      <c r="Q588" s="89">
        <f>VLOOKUP($B588,'[5]POB X MCR 2019'!$C$7:$AW$186,13,0)</f>
        <v>5</v>
      </c>
      <c r="R588" s="89">
        <f>VLOOKUP($B588,'[5]POB X MCR 2019'!$C$7:$AW$186,14,0)</f>
        <v>5</v>
      </c>
      <c r="S588" s="89">
        <f>VLOOKUP($B588,'[5]POB X MCR 2019'!$C$7:$AW$186,15,0)</f>
        <v>5</v>
      </c>
      <c r="T588" s="89">
        <f>VLOOKUP($B588,'[5]POB X MCR 2019'!$C$7:$AW$186,16,0)</f>
        <v>5</v>
      </c>
      <c r="U588" s="89">
        <f>VLOOKUP($B588,'[5]POB X MCR 2019'!$C$7:$AW$186,17,0)</f>
        <v>5</v>
      </c>
      <c r="V588" s="89">
        <f>VLOOKUP($B588,'[5]POB X MCR 2019'!$C$7:$AW$186,18,0)</f>
        <v>4</v>
      </c>
      <c r="W588" s="89">
        <f>VLOOKUP($B588,'[5]POB X MCR 2019'!$C$7:$AW$186,19,0)</f>
        <v>4</v>
      </c>
      <c r="X588" s="89">
        <f>VLOOKUP($B588,'[5]POB X MCR 2019'!$C$7:$AW$186,20,0)</f>
        <v>4</v>
      </c>
      <c r="Y588" s="89">
        <f>VLOOKUP($B588,'[5]POB X MCR 2019'!$C$7:$AW$186,21,0)</f>
        <v>4</v>
      </c>
      <c r="Z588" s="89">
        <f>VLOOKUP($B588,'[5]POB X MCR 2019'!$C$7:$AW$186,22,0)</f>
        <v>3</v>
      </c>
      <c r="AA588" s="89">
        <f>VLOOKUP($B588,'[5]POB X MCR 2019'!$C$7:$AW$186,23,0)</f>
        <v>3</v>
      </c>
      <c r="AB588" s="89">
        <f>VLOOKUP($B588,'[5]POB X MCR 2019'!$C$7:$AW$186,24,0)</f>
        <v>3</v>
      </c>
      <c r="AC588" s="89">
        <f>VLOOKUP($B588,'[5]POB X MCR 2019'!$C$7:$AW$186,25,0)</f>
        <v>3</v>
      </c>
      <c r="AD588" s="89">
        <f>VLOOKUP($B588,'[5]POB X MCR 2019'!$C$7:$AW$186,26,0)</f>
        <v>12</v>
      </c>
      <c r="AE588" s="89">
        <f>VLOOKUP($B588,'[5]POB X MCR 2019'!$C$7:$AW$186,27,0)</f>
        <v>14</v>
      </c>
      <c r="AF588" s="89">
        <f>VLOOKUP($B588,'[5]POB X MCR 2019'!$C$7:$AW$186,28,0)</f>
        <v>16</v>
      </c>
      <c r="AG588" s="89">
        <f>VLOOKUP($B588,'[5]POB X MCR 2019'!$C$7:$AW$186,29,0)</f>
        <v>14</v>
      </c>
      <c r="AH588" s="89">
        <f>VLOOKUP($B588,'[5]POB X MCR 2019'!$C$7:$AW$186,30,0)</f>
        <v>12</v>
      </c>
      <c r="AI588" s="89">
        <f>VLOOKUP($B588,'[5]POB X MCR 2019'!$C$7:$AW$186,31,0)</f>
        <v>10</v>
      </c>
      <c r="AJ588" s="89">
        <f>VLOOKUP($B588,'[5]POB X MCR 2019'!$C$7:$AW$186,32,0)</f>
        <v>8</v>
      </c>
      <c r="AK588" s="89">
        <f>VLOOKUP($B588,'[5]POB X MCR 2019'!$C$7:$AW$186,33,0)</f>
        <v>6</v>
      </c>
      <c r="AL588" s="89">
        <f>VLOOKUP($B588,'[5]POB X MCR 2019'!$C$7:$AW$186,34,0)</f>
        <v>6</v>
      </c>
      <c r="AM588" s="89">
        <f>VLOOKUP($B588,'[5]POB X MCR 2019'!$C$7:$AW$186,35,0)</f>
        <v>3</v>
      </c>
      <c r="AN588" s="89">
        <f>VLOOKUP($B588,'[5]POB X MCR 2019'!$C$7:$AW$186,36,0)</f>
        <v>4</v>
      </c>
      <c r="AO588" s="89">
        <f>VLOOKUP($B588,'[5]POB X MCR 2019'!$C$7:$AW$186,37,0)</f>
        <v>2</v>
      </c>
      <c r="AP588" s="89">
        <f>VLOOKUP($B588,'[5]POB X MCR 2019'!$C$7:$AW$186,38,0)</f>
        <v>1</v>
      </c>
      <c r="AQ588" s="89">
        <f>VLOOKUP($B588,'[5]POB X MCR 2019'!$C$7:$AW$186,43,0)</f>
        <v>96</v>
      </c>
      <c r="AR588" s="89">
        <f>VLOOKUP($B588,'[5]POB X MCR 2019'!$C$7:$AW$186,44,0)</f>
        <v>10</v>
      </c>
      <c r="AS588" s="89">
        <f>VLOOKUP($B588,'[5]POB X MCR 2019'!$C$7:$AW$186,45,0)</f>
        <v>9</v>
      </c>
      <c r="AT588" s="89">
        <f>VLOOKUP($B588,'[5]POB X MCR 2019'!$C$7:$AW$186,46,0)</f>
        <v>40</v>
      </c>
      <c r="AU588" s="89">
        <f>VLOOKUP($B588,'[6]RED CHOTA'!$C$7:$G$170,5,0)</f>
        <v>2</v>
      </c>
    </row>
    <row r="589" spans="1:47" s="24" customFormat="1" ht="15">
      <c r="A589" s="58">
        <v>588</v>
      </c>
      <c r="B589" s="58">
        <v>7712</v>
      </c>
      <c r="C589" s="59" t="s">
        <v>1134</v>
      </c>
      <c r="D589" s="59" t="s">
        <v>447</v>
      </c>
      <c r="E589" s="59" t="s">
        <v>608</v>
      </c>
      <c r="F589" s="59" t="s">
        <v>610</v>
      </c>
      <c r="G589" s="12" t="s">
        <v>266</v>
      </c>
      <c r="H589" s="14">
        <f t="shared" si="143"/>
        <v>7712</v>
      </c>
      <c r="I589" s="14">
        <f t="shared" si="141"/>
        <v>554</v>
      </c>
      <c r="J589" s="12">
        <f>VLOOKUP($B589,'[1]METAS 2019'!$D$4:$Q$843,5,0)</f>
        <v>10</v>
      </c>
      <c r="K589" s="12">
        <f>VLOOKUP($B589,'[1]METAS 2019'!$D$4:$Q$843,4,0)</f>
        <v>12</v>
      </c>
      <c r="L589" s="12">
        <f>VLOOKUP($B589,'[1]METAS 2019'!$D$4:$Q$843,11,0)</f>
        <v>8</v>
      </c>
      <c r="M589" s="12">
        <f>VLOOKUP($B589,'[1]METAS 2019'!$D$4:$Q$843,12,0)</f>
        <v>10</v>
      </c>
      <c r="N589" s="12">
        <f>VLOOKUP($B589,'[1]METAS 2019'!$D$4:$Q$843,13,0)</f>
        <v>12</v>
      </c>
      <c r="O589" s="12">
        <f>VLOOKUP($B589,'[1]METAS 2019'!$D$4:$Q$843,14,0)</f>
        <v>9</v>
      </c>
      <c r="P589" s="89">
        <f>VLOOKUP($B589,'[5]POB X MCR 2019'!$C$7:$AW$186,12,0)</f>
        <v>11</v>
      </c>
      <c r="Q589" s="89">
        <f>VLOOKUP($B589,'[5]POB X MCR 2019'!$C$7:$AW$186,13,0)</f>
        <v>11</v>
      </c>
      <c r="R589" s="89">
        <f>VLOOKUP($B589,'[5]POB X MCR 2019'!$C$7:$AW$186,14,0)</f>
        <v>11</v>
      </c>
      <c r="S589" s="89">
        <f>VLOOKUP($B589,'[5]POB X MCR 2019'!$C$7:$AW$186,15,0)</f>
        <v>11</v>
      </c>
      <c r="T589" s="89">
        <f>VLOOKUP($B589,'[5]POB X MCR 2019'!$C$7:$AW$186,16,0)</f>
        <v>11</v>
      </c>
      <c r="U589" s="89">
        <f>VLOOKUP($B589,'[5]POB X MCR 2019'!$C$7:$AW$186,17,0)</f>
        <v>12</v>
      </c>
      <c r="V589" s="89">
        <f>VLOOKUP($B589,'[5]POB X MCR 2019'!$C$7:$AW$186,18,0)</f>
        <v>11</v>
      </c>
      <c r="W589" s="89">
        <f>VLOOKUP($B589,'[5]POB X MCR 2019'!$C$7:$AW$186,19,0)</f>
        <v>11</v>
      </c>
      <c r="X589" s="89">
        <f>VLOOKUP($B589,'[5]POB X MCR 2019'!$C$7:$AW$186,20,0)</f>
        <v>11</v>
      </c>
      <c r="Y589" s="89">
        <f>VLOOKUP($B589,'[5]POB X MCR 2019'!$C$7:$AW$186,21,0)</f>
        <v>10</v>
      </c>
      <c r="Z589" s="89">
        <f>VLOOKUP($B589,'[5]POB X MCR 2019'!$C$7:$AW$186,22,0)</f>
        <v>9</v>
      </c>
      <c r="AA589" s="89">
        <f>VLOOKUP($B589,'[5]POB X MCR 2019'!$C$7:$AW$186,23,0)</f>
        <v>9</v>
      </c>
      <c r="AB589" s="89">
        <f>VLOOKUP($B589,'[5]POB X MCR 2019'!$C$7:$AW$186,24,0)</f>
        <v>9</v>
      </c>
      <c r="AC589" s="89">
        <f>VLOOKUP($B589,'[5]POB X MCR 2019'!$C$7:$AW$186,25,0)</f>
        <v>9</v>
      </c>
      <c r="AD589" s="89">
        <f>VLOOKUP($B589,'[5]POB X MCR 2019'!$C$7:$AW$186,26,0)</f>
        <v>42</v>
      </c>
      <c r="AE589" s="89">
        <f>VLOOKUP($B589,'[5]POB X MCR 2019'!$C$7:$AW$186,27,0)</f>
        <v>44</v>
      </c>
      <c r="AF589" s="89">
        <f>VLOOKUP($B589,'[5]POB X MCR 2019'!$C$7:$AW$186,28,0)</f>
        <v>47</v>
      </c>
      <c r="AG589" s="89">
        <f>VLOOKUP($B589,'[5]POB X MCR 2019'!$C$7:$AW$186,29,0)</f>
        <v>40</v>
      </c>
      <c r="AH589" s="89">
        <f>VLOOKUP($B589,'[5]POB X MCR 2019'!$C$7:$AW$186,30,0)</f>
        <v>34</v>
      </c>
      <c r="AI589" s="89">
        <f>VLOOKUP($B589,'[5]POB X MCR 2019'!$C$7:$AW$186,31,0)</f>
        <v>35</v>
      </c>
      <c r="AJ589" s="89">
        <f>VLOOKUP($B589,'[5]POB X MCR 2019'!$C$7:$AW$186,32,0)</f>
        <v>26</v>
      </c>
      <c r="AK589" s="89">
        <f>VLOOKUP($B589,'[5]POB X MCR 2019'!$C$7:$AW$186,33,0)</f>
        <v>25</v>
      </c>
      <c r="AL589" s="89">
        <f>VLOOKUP($B589,'[5]POB X MCR 2019'!$C$7:$AW$186,34,0)</f>
        <v>18</v>
      </c>
      <c r="AM589" s="89">
        <f>VLOOKUP($B589,'[5]POB X MCR 2019'!$C$7:$AW$186,35,0)</f>
        <v>13</v>
      </c>
      <c r="AN589" s="89">
        <f>VLOOKUP($B589,'[5]POB X MCR 2019'!$C$7:$AW$186,36,0)</f>
        <v>10</v>
      </c>
      <c r="AO589" s="89">
        <f>VLOOKUP($B589,'[5]POB X MCR 2019'!$C$7:$AW$186,37,0)</f>
        <v>6</v>
      </c>
      <c r="AP589" s="89">
        <f>VLOOKUP($B589,'[5]POB X MCR 2019'!$C$7:$AW$186,38,0)</f>
        <v>7</v>
      </c>
      <c r="AQ589" s="89">
        <f>VLOOKUP($B589,'[5]POB X MCR 2019'!$C$7:$AW$186,43,0)</f>
        <v>286</v>
      </c>
      <c r="AR589" s="89">
        <f>VLOOKUP($B589,'[5]POB X MCR 2019'!$C$7:$AW$186,44,0)</f>
        <v>28</v>
      </c>
      <c r="AS589" s="89">
        <f>VLOOKUP($B589,'[5]POB X MCR 2019'!$C$7:$AW$186,45,0)</f>
        <v>20</v>
      </c>
      <c r="AT589" s="89">
        <f>VLOOKUP($B589,'[5]POB X MCR 2019'!$C$7:$AW$186,46,0)</f>
        <v>134</v>
      </c>
      <c r="AU589" s="89">
        <f>VLOOKUP($B589,'[6]RED CHOTA'!$C$7:$G$170,5,0)</f>
        <v>12</v>
      </c>
    </row>
    <row r="590" spans="1:47" s="24" customFormat="1" ht="15">
      <c r="A590" s="58">
        <v>589</v>
      </c>
      <c r="B590" s="58">
        <v>4731</v>
      </c>
      <c r="C590" s="59" t="s">
        <v>1134</v>
      </c>
      <c r="D590" s="59" t="s">
        <v>447</v>
      </c>
      <c r="E590" s="59" t="s">
        <v>608</v>
      </c>
      <c r="F590" s="59" t="s">
        <v>613</v>
      </c>
      <c r="G590" s="12" t="s">
        <v>266</v>
      </c>
      <c r="H590" s="14">
        <f t="shared" si="143"/>
        <v>4731</v>
      </c>
      <c r="I590" s="14">
        <f t="shared" si="141"/>
        <v>563</v>
      </c>
      <c r="J590" s="12">
        <f>VLOOKUP($B590,'[1]METAS 2019'!$D$4:$Q$843,5,0)</f>
        <v>13</v>
      </c>
      <c r="K590" s="12">
        <f>VLOOKUP($B590,'[1]METAS 2019'!$D$4:$Q$843,4,0)</f>
        <v>12</v>
      </c>
      <c r="L590" s="12">
        <f>VLOOKUP($B590,'[1]METAS 2019'!$D$4:$Q$843,11,0)</f>
        <v>14</v>
      </c>
      <c r="M590" s="12">
        <f>VLOOKUP($B590,'[1]METAS 2019'!$D$4:$Q$843,12,0)</f>
        <v>13</v>
      </c>
      <c r="N590" s="12">
        <f>VLOOKUP($B590,'[1]METAS 2019'!$D$4:$Q$843,13,0)</f>
        <v>10</v>
      </c>
      <c r="O590" s="12">
        <f>VLOOKUP($B590,'[1]METAS 2019'!$D$4:$Q$843,14,0)</f>
        <v>16</v>
      </c>
      <c r="P590" s="89">
        <f>VLOOKUP($B590,'[5]POB X MCR 2019'!$C$7:$AW$186,12,0)</f>
        <v>11</v>
      </c>
      <c r="Q590" s="89">
        <f>VLOOKUP($B590,'[5]POB X MCR 2019'!$C$7:$AW$186,13,0)</f>
        <v>11</v>
      </c>
      <c r="R590" s="89">
        <f>VLOOKUP($B590,'[5]POB X MCR 2019'!$C$7:$AW$186,14,0)</f>
        <v>11</v>
      </c>
      <c r="S590" s="89">
        <f>VLOOKUP($B590,'[5]POB X MCR 2019'!$C$7:$AW$186,15,0)</f>
        <v>11</v>
      </c>
      <c r="T590" s="89">
        <f>VLOOKUP($B590,'[5]POB X MCR 2019'!$C$7:$AW$186,16,0)</f>
        <v>11</v>
      </c>
      <c r="U590" s="89">
        <f>VLOOKUP($B590,'[5]POB X MCR 2019'!$C$7:$AW$186,17,0)</f>
        <v>11</v>
      </c>
      <c r="V590" s="89">
        <f>VLOOKUP($B590,'[5]POB X MCR 2019'!$C$7:$AW$186,18,0)</f>
        <v>11</v>
      </c>
      <c r="W590" s="89">
        <f>VLOOKUP($B590,'[5]POB X MCR 2019'!$C$7:$AW$186,19,0)</f>
        <v>11</v>
      </c>
      <c r="X590" s="89">
        <f>VLOOKUP($B590,'[5]POB X MCR 2019'!$C$7:$AW$186,20,0)</f>
        <v>10</v>
      </c>
      <c r="Y590" s="89">
        <f>VLOOKUP($B590,'[5]POB X MCR 2019'!$C$7:$AW$186,21,0)</f>
        <v>10</v>
      </c>
      <c r="Z590" s="89">
        <f>VLOOKUP($B590,'[5]POB X MCR 2019'!$C$7:$AW$186,22,0)</f>
        <v>9</v>
      </c>
      <c r="AA590" s="89">
        <f>VLOOKUP($B590,'[5]POB X MCR 2019'!$C$7:$AW$186,23,0)</f>
        <v>9</v>
      </c>
      <c r="AB590" s="89">
        <f>VLOOKUP($B590,'[5]POB X MCR 2019'!$C$7:$AW$186,24,0)</f>
        <v>9</v>
      </c>
      <c r="AC590" s="89">
        <f>VLOOKUP($B590,'[5]POB X MCR 2019'!$C$7:$AW$186,25,0)</f>
        <v>8</v>
      </c>
      <c r="AD590" s="89">
        <f>VLOOKUP($B590,'[5]POB X MCR 2019'!$C$7:$AW$186,26,0)</f>
        <v>41</v>
      </c>
      <c r="AE590" s="89">
        <f>VLOOKUP($B590,'[5]POB X MCR 2019'!$C$7:$AW$186,27,0)</f>
        <v>43</v>
      </c>
      <c r="AF590" s="89">
        <f>VLOOKUP($B590,'[5]POB X MCR 2019'!$C$7:$AW$186,28,0)</f>
        <v>46</v>
      </c>
      <c r="AG590" s="89">
        <f>VLOOKUP($B590,'[5]POB X MCR 2019'!$C$7:$AW$186,29,0)</f>
        <v>40</v>
      </c>
      <c r="AH590" s="89">
        <f>VLOOKUP($B590,'[5]POB X MCR 2019'!$C$7:$AW$186,30,0)</f>
        <v>34</v>
      </c>
      <c r="AI590" s="89">
        <f>VLOOKUP($B590,'[5]POB X MCR 2019'!$C$7:$AW$186,31,0)</f>
        <v>34</v>
      </c>
      <c r="AJ590" s="89">
        <f>VLOOKUP($B590,'[5]POB X MCR 2019'!$C$7:$AW$186,32,0)</f>
        <v>26</v>
      </c>
      <c r="AK590" s="89">
        <f>VLOOKUP($B590,'[5]POB X MCR 2019'!$C$7:$AW$186,33,0)</f>
        <v>25</v>
      </c>
      <c r="AL590" s="89">
        <f>VLOOKUP($B590,'[5]POB X MCR 2019'!$C$7:$AW$186,34,0)</f>
        <v>18</v>
      </c>
      <c r="AM590" s="89">
        <f>VLOOKUP($B590,'[5]POB X MCR 2019'!$C$7:$AW$186,35,0)</f>
        <v>13</v>
      </c>
      <c r="AN590" s="89">
        <f>VLOOKUP($B590,'[5]POB X MCR 2019'!$C$7:$AW$186,36,0)</f>
        <v>9</v>
      </c>
      <c r="AO590" s="89">
        <f>VLOOKUP($B590,'[5]POB X MCR 2019'!$C$7:$AW$186,37,0)</f>
        <v>6</v>
      </c>
      <c r="AP590" s="89">
        <f>VLOOKUP($B590,'[5]POB X MCR 2019'!$C$7:$AW$186,38,0)</f>
        <v>7</v>
      </c>
      <c r="AQ590" s="89">
        <f>VLOOKUP($B590,'[5]POB X MCR 2019'!$C$7:$AW$186,43,0)</f>
        <v>291</v>
      </c>
      <c r="AR590" s="89">
        <f>VLOOKUP($B590,'[5]POB X MCR 2019'!$C$7:$AW$186,44,0)</f>
        <v>28</v>
      </c>
      <c r="AS590" s="89">
        <f>VLOOKUP($B590,'[5]POB X MCR 2019'!$C$7:$AW$186,45,0)</f>
        <v>20</v>
      </c>
      <c r="AT590" s="89">
        <f>VLOOKUP($B590,'[5]POB X MCR 2019'!$C$7:$AW$186,46,0)</f>
        <v>132</v>
      </c>
      <c r="AU590" s="89">
        <f>VLOOKUP($B590,'[6]RED CHOTA'!$C$7:$G$170,5,0)</f>
        <v>15</v>
      </c>
    </row>
    <row r="591" spans="1:47" s="24" customFormat="1" ht="15">
      <c r="A591" s="58">
        <v>590</v>
      </c>
      <c r="B591" s="58">
        <v>9871</v>
      </c>
      <c r="C591" s="59" t="s">
        <v>1134</v>
      </c>
      <c r="D591" s="59" t="s">
        <v>447</v>
      </c>
      <c r="E591" s="59" t="s">
        <v>608</v>
      </c>
      <c r="F591" s="59" t="s">
        <v>623</v>
      </c>
      <c r="G591" s="12" t="s">
        <v>266</v>
      </c>
      <c r="H591" s="14">
        <f t="shared" si="143"/>
        <v>9871</v>
      </c>
      <c r="I591" s="14">
        <f t="shared" si="141"/>
        <v>374</v>
      </c>
      <c r="J591" s="12">
        <f>VLOOKUP($B591,'[1]METAS 2019'!$D$4:$Q$843,5,0)</f>
        <v>2</v>
      </c>
      <c r="K591" s="12">
        <f>VLOOKUP($B591,'[1]METAS 2019'!$D$4:$Q$843,4,0)</f>
        <v>6</v>
      </c>
      <c r="L591" s="12">
        <f>VLOOKUP($B591,'[1]METAS 2019'!$D$4:$Q$843,11,0)</f>
        <v>1</v>
      </c>
      <c r="M591" s="12">
        <f>VLOOKUP($B591,'[1]METAS 2019'!$D$4:$Q$843,12,0)</f>
        <v>3</v>
      </c>
      <c r="N591" s="12">
        <f>VLOOKUP($B591,'[1]METAS 2019'!$D$4:$Q$843,13,0)</f>
        <v>4</v>
      </c>
      <c r="O591" s="12">
        <f>VLOOKUP($B591,'[1]METAS 2019'!$D$4:$Q$843,14,0)</f>
        <v>3</v>
      </c>
      <c r="P591" s="89">
        <f>VLOOKUP($B591,'[5]POB X MCR 2019'!$C$7:$AW$186,12,0)</f>
        <v>8</v>
      </c>
      <c r="Q591" s="89">
        <f>VLOOKUP($B591,'[5]POB X MCR 2019'!$C$7:$AW$186,13,0)</f>
        <v>8</v>
      </c>
      <c r="R591" s="89">
        <f>VLOOKUP($B591,'[5]POB X MCR 2019'!$C$7:$AW$186,14,0)</f>
        <v>8</v>
      </c>
      <c r="S591" s="89">
        <f>VLOOKUP($B591,'[5]POB X MCR 2019'!$C$7:$AW$186,15,0)</f>
        <v>8</v>
      </c>
      <c r="T591" s="89">
        <f>VLOOKUP($B591,'[5]POB X MCR 2019'!$C$7:$AW$186,16,0)</f>
        <v>8</v>
      </c>
      <c r="U591" s="89">
        <f>VLOOKUP($B591,'[5]POB X MCR 2019'!$C$7:$AW$186,17,0)</f>
        <v>8</v>
      </c>
      <c r="V591" s="89">
        <f>VLOOKUP($B591,'[5]POB X MCR 2019'!$C$7:$AW$186,18,0)</f>
        <v>8</v>
      </c>
      <c r="W591" s="89">
        <f>VLOOKUP($B591,'[5]POB X MCR 2019'!$C$7:$AW$186,19,0)</f>
        <v>8</v>
      </c>
      <c r="X591" s="89">
        <f>VLOOKUP($B591,'[5]POB X MCR 2019'!$C$7:$AW$186,20,0)</f>
        <v>8</v>
      </c>
      <c r="Y591" s="89">
        <f>VLOOKUP($B591,'[5]POB X MCR 2019'!$C$7:$AW$186,21,0)</f>
        <v>7</v>
      </c>
      <c r="Z591" s="89">
        <f>VLOOKUP($B591,'[5]POB X MCR 2019'!$C$7:$AW$186,22,0)</f>
        <v>7</v>
      </c>
      <c r="AA591" s="89">
        <f>VLOOKUP($B591,'[5]POB X MCR 2019'!$C$7:$AW$186,23,0)</f>
        <v>6</v>
      </c>
      <c r="AB591" s="89">
        <f>VLOOKUP($B591,'[5]POB X MCR 2019'!$C$7:$AW$186,24,0)</f>
        <v>6</v>
      </c>
      <c r="AC591" s="89">
        <f>VLOOKUP($B591,'[5]POB X MCR 2019'!$C$7:$AW$186,25,0)</f>
        <v>6</v>
      </c>
      <c r="AD591" s="89">
        <f>VLOOKUP($B591,'[5]POB X MCR 2019'!$C$7:$AW$186,26,0)</f>
        <v>30</v>
      </c>
      <c r="AE591" s="89">
        <f>VLOOKUP($B591,'[5]POB X MCR 2019'!$C$7:$AW$186,27,0)</f>
        <v>32</v>
      </c>
      <c r="AF591" s="89">
        <f>VLOOKUP($B591,'[5]POB X MCR 2019'!$C$7:$AW$186,28,0)</f>
        <v>34</v>
      </c>
      <c r="AG591" s="89">
        <f>VLOOKUP($B591,'[5]POB X MCR 2019'!$C$7:$AW$186,29,0)</f>
        <v>29</v>
      </c>
      <c r="AH591" s="89">
        <f>VLOOKUP($B591,'[5]POB X MCR 2019'!$C$7:$AW$186,30,0)</f>
        <v>25</v>
      </c>
      <c r="AI591" s="89">
        <f>VLOOKUP($B591,'[5]POB X MCR 2019'!$C$7:$AW$186,31,0)</f>
        <v>25</v>
      </c>
      <c r="AJ591" s="89">
        <f>VLOOKUP($B591,'[5]POB X MCR 2019'!$C$7:$AW$186,32,0)</f>
        <v>19</v>
      </c>
      <c r="AK591" s="89">
        <f>VLOOKUP($B591,'[5]POB X MCR 2019'!$C$7:$AW$186,33,0)</f>
        <v>18</v>
      </c>
      <c r="AL591" s="89">
        <f>VLOOKUP($B591,'[5]POB X MCR 2019'!$C$7:$AW$186,34,0)</f>
        <v>13</v>
      </c>
      <c r="AM591" s="89">
        <f>VLOOKUP($B591,'[5]POB X MCR 2019'!$C$7:$AW$186,35,0)</f>
        <v>10</v>
      </c>
      <c r="AN591" s="89">
        <f>VLOOKUP($B591,'[5]POB X MCR 2019'!$C$7:$AW$186,36,0)</f>
        <v>7</v>
      </c>
      <c r="AO591" s="89">
        <f>VLOOKUP($B591,'[5]POB X MCR 2019'!$C$7:$AW$186,37,0)</f>
        <v>4</v>
      </c>
      <c r="AP591" s="89">
        <f>VLOOKUP($B591,'[5]POB X MCR 2019'!$C$7:$AW$186,38,0)</f>
        <v>5</v>
      </c>
      <c r="AQ591" s="89">
        <f>VLOOKUP($B591,'[5]POB X MCR 2019'!$C$7:$AW$186,43,0)</f>
        <v>193</v>
      </c>
      <c r="AR591" s="89">
        <f>VLOOKUP($B591,'[5]POB X MCR 2019'!$C$7:$AW$186,44,0)</f>
        <v>20</v>
      </c>
      <c r="AS591" s="89">
        <f>VLOOKUP($B591,'[5]POB X MCR 2019'!$C$7:$AW$186,45,0)</f>
        <v>14</v>
      </c>
      <c r="AT591" s="89">
        <f>VLOOKUP($B591,'[5]POB X MCR 2019'!$C$7:$AW$186,46,0)</f>
        <v>96</v>
      </c>
      <c r="AU591" s="89">
        <f>VLOOKUP($B591,'[6]RED CHOTA'!$C$7:$G$170,5,0)</f>
        <v>2</v>
      </c>
    </row>
    <row r="592" spans="1:47" s="24" customFormat="1" ht="15">
      <c r="A592" s="58">
        <v>591</v>
      </c>
      <c r="B592" s="58">
        <v>4737</v>
      </c>
      <c r="C592" s="59" t="s">
        <v>1134</v>
      </c>
      <c r="D592" s="59" t="s">
        <v>447</v>
      </c>
      <c r="E592" s="59" t="s">
        <v>608</v>
      </c>
      <c r="F592" s="59" t="s">
        <v>616</v>
      </c>
      <c r="G592" s="12" t="s">
        <v>266</v>
      </c>
      <c r="H592" s="14">
        <f t="shared" si="143"/>
        <v>4737</v>
      </c>
      <c r="I592" s="14">
        <f t="shared" si="141"/>
        <v>694</v>
      </c>
      <c r="J592" s="12">
        <f>VLOOKUP($B592,'[1]METAS 2019'!$D$4:$Q$843,5,0)</f>
        <v>11</v>
      </c>
      <c r="K592" s="12">
        <f>VLOOKUP($B592,'[1]METAS 2019'!$D$4:$Q$843,4,0)</f>
        <v>12</v>
      </c>
      <c r="L592" s="12">
        <f>VLOOKUP($B592,'[1]METAS 2019'!$D$4:$Q$843,11,0)</f>
        <v>15</v>
      </c>
      <c r="M592" s="12">
        <f>VLOOKUP($B592,'[1]METAS 2019'!$D$4:$Q$843,12,0)</f>
        <v>13</v>
      </c>
      <c r="N592" s="12">
        <f>VLOOKUP($B592,'[1]METAS 2019'!$D$4:$Q$843,13,0)</f>
        <v>12</v>
      </c>
      <c r="O592" s="12">
        <f>VLOOKUP($B592,'[1]METAS 2019'!$D$4:$Q$843,14,0)</f>
        <v>14</v>
      </c>
      <c r="P592" s="89">
        <f>VLOOKUP($B592,'[5]POB X MCR 2019'!$C$7:$AW$186,12,0)</f>
        <v>14</v>
      </c>
      <c r="Q592" s="89">
        <f>VLOOKUP($B592,'[5]POB X MCR 2019'!$C$7:$AW$186,13,0)</f>
        <v>14</v>
      </c>
      <c r="R592" s="89">
        <f>VLOOKUP($B592,'[5]POB X MCR 2019'!$C$7:$AW$186,14,0)</f>
        <v>14</v>
      </c>
      <c r="S592" s="89">
        <f>VLOOKUP($B592,'[5]POB X MCR 2019'!$C$7:$AW$186,15,0)</f>
        <v>15</v>
      </c>
      <c r="T592" s="89">
        <f>VLOOKUP($B592,'[5]POB X MCR 2019'!$C$7:$AW$186,16,0)</f>
        <v>15</v>
      </c>
      <c r="U592" s="89">
        <f>VLOOKUP($B592,'[5]POB X MCR 2019'!$C$7:$AW$186,17,0)</f>
        <v>15</v>
      </c>
      <c r="V592" s="89">
        <f>VLOOKUP($B592,'[5]POB X MCR 2019'!$C$7:$AW$186,18,0)</f>
        <v>15</v>
      </c>
      <c r="W592" s="89">
        <f>VLOOKUP($B592,'[5]POB X MCR 2019'!$C$7:$AW$186,19,0)</f>
        <v>15</v>
      </c>
      <c r="X592" s="89">
        <f>VLOOKUP($B592,'[5]POB X MCR 2019'!$C$7:$AW$186,20,0)</f>
        <v>15</v>
      </c>
      <c r="Y592" s="89">
        <f>VLOOKUP($B592,'[5]POB X MCR 2019'!$C$7:$AW$186,21,0)</f>
        <v>14</v>
      </c>
      <c r="Z592" s="89">
        <f>VLOOKUP($B592,'[5]POB X MCR 2019'!$C$7:$AW$186,22,0)</f>
        <v>14</v>
      </c>
      <c r="AA592" s="89">
        <f>VLOOKUP($B592,'[5]POB X MCR 2019'!$C$7:$AW$186,23,0)</f>
        <v>13</v>
      </c>
      <c r="AB592" s="89">
        <f>VLOOKUP($B592,'[5]POB X MCR 2019'!$C$7:$AW$186,24,0)</f>
        <v>12</v>
      </c>
      <c r="AC592" s="89">
        <f>VLOOKUP($B592,'[5]POB X MCR 2019'!$C$7:$AW$186,25,0)</f>
        <v>11</v>
      </c>
      <c r="AD592" s="89">
        <f>VLOOKUP($B592,'[5]POB X MCR 2019'!$C$7:$AW$186,26,0)</f>
        <v>51</v>
      </c>
      <c r="AE592" s="89">
        <f>VLOOKUP($B592,'[5]POB X MCR 2019'!$C$7:$AW$186,27,0)</f>
        <v>57</v>
      </c>
      <c r="AF592" s="89">
        <f>VLOOKUP($B592,'[5]POB X MCR 2019'!$C$7:$AW$186,28,0)</f>
        <v>57</v>
      </c>
      <c r="AG592" s="89">
        <f>VLOOKUP($B592,'[5]POB X MCR 2019'!$C$7:$AW$186,29,0)</f>
        <v>49</v>
      </c>
      <c r="AH592" s="89">
        <f>VLOOKUP($B592,'[5]POB X MCR 2019'!$C$7:$AW$186,30,0)</f>
        <v>45</v>
      </c>
      <c r="AI592" s="89">
        <f>VLOOKUP($B592,'[5]POB X MCR 2019'!$C$7:$AW$186,31,0)</f>
        <v>39</v>
      </c>
      <c r="AJ592" s="89">
        <f>VLOOKUP($B592,'[5]POB X MCR 2019'!$C$7:$AW$186,32,0)</f>
        <v>33</v>
      </c>
      <c r="AK592" s="89">
        <f>VLOOKUP($B592,'[5]POB X MCR 2019'!$C$7:$AW$186,33,0)</f>
        <v>29</v>
      </c>
      <c r="AL592" s="89">
        <f>VLOOKUP($B592,'[5]POB X MCR 2019'!$C$7:$AW$186,34,0)</f>
        <v>20</v>
      </c>
      <c r="AM592" s="89">
        <f>VLOOKUP($B592,'[5]POB X MCR 2019'!$C$7:$AW$186,35,0)</f>
        <v>17</v>
      </c>
      <c r="AN592" s="89">
        <f>VLOOKUP($B592,'[5]POB X MCR 2019'!$C$7:$AW$186,36,0)</f>
        <v>10</v>
      </c>
      <c r="AO592" s="89">
        <f>VLOOKUP($B592,'[5]POB X MCR 2019'!$C$7:$AW$186,37,0)</f>
        <v>7</v>
      </c>
      <c r="AP592" s="89">
        <f>VLOOKUP($B592,'[5]POB X MCR 2019'!$C$7:$AW$186,38,0)</f>
        <v>7</v>
      </c>
      <c r="AQ592" s="89">
        <f>VLOOKUP($B592,'[5]POB X MCR 2019'!$C$7:$AW$186,43,0)</f>
        <v>357</v>
      </c>
      <c r="AR592" s="89">
        <f>VLOOKUP($B592,'[5]POB X MCR 2019'!$C$7:$AW$186,44,0)</f>
        <v>38</v>
      </c>
      <c r="AS592" s="89">
        <f>VLOOKUP($B592,'[5]POB X MCR 2019'!$C$7:$AW$186,45,0)</f>
        <v>28</v>
      </c>
      <c r="AT592" s="89">
        <f>VLOOKUP($B592,'[5]POB X MCR 2019'!$C$7:$AW$186,46,0)</f>
        <v>167</v>
      </c>
      <c r="AU592" s="89">
        <f>VLOOKUP($B592,'[6]RED CHOTA'!$C$7:$G$170,5,0)</f>
        <v>13</v>
      </c>
    </row>
    <row r="593" spans="1:47" s="24" customFormat="1" ht="15">
      <c r="A593" s="58">
        <v>592</v>
      </c>
      <c r="B593" s="58">
        <v>4740</v>
      </c>
      <c r="C593" s="59" t="s">
        <v>1134</v>
      </c>
      <c r="D593" s="59" t="s">
        <v>447</v>
      </c>
      <c r="E593" s="59" t="s">
        <v>608</v>
      </c>
      <c r="F593" s="59" t="s">
        <v>620</v>
      </c>
      <c r="G593" s="12" t="s">
        <v>266</v>
      </c>
      <c r="H593" s="14">
        <f t="shared" si="143"/>
        <v>4740</v>
      </c>
      <c r="I593" s="14">
        <f t="shared" si="141"/>
        <v>395</v>
      </c>
      <c r="J593" s="12">
        <f>VLOOKUP($B593,'[1]METAS 2019'!$D$4:$Q$843,5,0)</f>
        <v>6</v>
      </c>
      <c r="K593" s="12">
        <f>VLOOKUP($B593,'[1]METAS 2019'!$D$4:$Q$843,4,0)</f>
        <v>7</v>
      </c>
      <c r="L593" s="12">
        <f>VLOOKUP($B593,'[1]METAS 2019'!$D$4:$Q$843,11,0)</f>
        <v>6</v>
      </c>
      <c r="M593" s="12">
        <f>VLOOKUP($B593,'[1]METAS 2019'!$D$4:$Q$843,12,0)</f>
        <v>7</v>
      </c>
      <c r="N593" s="12">
        <f>VLOOKUP($B593,'[1]METAS 2019'!$D$4:$Q$843,13,0)</f>
        <v>6</v>
      </c>
      <c r="O593" s="12">
        <f>VLOOKUP($B593,'[1]METAS 2019'!$D$4:$Q$843,14,0)</f>
        <v>7</v>
      </c>
      <c r="P593" s="89">
        <f>VLOOKUP($B593,'[5]POB X MCR 2019'!$C$7:$AW$186,12,0)</f>
        <v>10</v>
      </c>
      <c r="Q593" s="89">
        <f>VLOOKUP($B593,'[5]POB X MCR 2019'!$C$7:$AW$186,13,0)</f>
        <v>10</v>
      </c>
      <c r="R593" s="89">
        <f>VLOOKUP($B593,'[5]POB X MCR 2019'!$C$7:$AW$186,14,0)</f>
        <v>11</v>
      </c>
      <c r="S593" s="89">
        <f>VLOOKUP($B593,'[5]POB X MCR 2019'!$C$7:$AW$186,15,0)</f>
        <v>10</v>
      </c>
      <c r="T593" s="89">
        <f>VLOOKUP($B593,'[5]POB X MCR 2019'!$C$7:$AW$186,16,0)</f>
        <v>10</v>
      </c>
      <c r="U593" s="89">
        <f>VLOOKUP($B593,'[5]POB X MCR 2019'!$C$7:$AW$186,17,0)</f>
        <v>10</v>
      </c>
      <c r="V593" s="89">
        <f>VLOOKUP($B593,'[5]POB X MCR 2019'!$C$7:$AW$186,18,0)</f>
        <v>9</v>
      </c>
      <c r="W593" s="89">
        <f>VLOOKUP($B593,'[5]POB X MCR 2019'!$C$7:$AW$186,19,0)</f>
        <v>9</v>
      </c>
      <c r="X593" s="89">
        <f>VLOOKUP($B593,'[5]POB X MCR 2019'!$C$7:$AW$186,20,0)</f>
        <v>8</v>
      </c>
      <c r="Y593" s="89">
        <f>VLOOKUP($B593,'[5]POB X MCR 2019'!$C$7:$AW$186,21,0)</f>
        <v>8</v>
      </c>
      <c r="Z593" s="89">
        <f>VLOOKUP($B593,'[5]POB X MCR 2019'!$C$7:$AW$186,22,0)</f>
        <v>7</v>
      </c>
      <c r="AA593" s="89">
        <f>VLOOKUP($B593,'[5]POB X MCR 2019'!$C$7:$AW$186,23,0)</f>
        <v>7</v>
      </c>
      <c r="AB593" s="89">
        <f>VLOOKUP($B593,'[5]POB X MCR 2019'!$C$7:$AW$186,24,0)</f>
        <v>7</v>
      </c>
      <c r="AC593" s="89">
        <f>VLOOKUP($B593,'[5]POB X MCR 2019'!$C$7:$AW$186,25,0)</f>
        <v>6</v>
      </c>
      <c r="AD593" s="89">
        <f>VLOOKUP($B593,'[5]POB X MCR 2019'!$C$7:$AW$186,26,0)</f>
        <v>27</v>
      </c>
      <c r="AE593" s="89">
        <f>VLOOKUP($B593,'[5]POB X MCR 2019'!$C$7:$AW$186,27,0)</f>
        <v>31</v>
      </c>
      <c r="AF593" s="89">
        <f>VLOOKUP($B593,'[5]POB X MCR 2019'!$C$7:$AW$186,28,0)</f>
        <v>36</v>
      </c>
      <c r="AG593" s="89">
        <f>VLOOKUP($B593,'[5]POB X MCR 2019'!$C$7:$AW$186,29,0)</f>
        <v>30</v>
      </c>
      <c r="AH593" s="89">
        <f>VLOOKUP($B593,'[5]POB X MCR 2019'!$C$7:$AW$186,30,0)</f>
        <v>26</v>
      </c>
      <c r="AI593" s="89">
        <f>VLOOKUP($B593,'[5]POB X MCR 2019'!$C$7:$AW$186,31,0)</f>
        <v>21</v>
      </c>
      <c r="AJ593" s="89">
        <f>VLOOKUP($B593,'[5]POB X MCR 2019'!$C$7:$AW$186,32,0)</f>
        <v>17</v>
      </c>
      <c r="AK593" s="89">
        <f>VLOOKUP($B593,'[5]POB X MCR 2019'!$C$7:$AW$186,33,0)</f>
        <v>12</v>
      </c>
      <c r="AL593" s="89">
        <f>VLOOKUP($B593,'[5]POB X MCR 2019'!$C$7:$AW$186,34,0)</f>
        <v>12</v>
      </c>
      <c r="AM593" s="89">
        <f>VLOOKUP($B593,'[5]POB X MCR 2019'!$C$7:$AW$186,35,0)</f>
        <v>7</v>
      </c>
      <c r="AN593" s="89">
        <f>VLOOKUP($B593,'[5]POB X MCR 2019'!$C$7:$AW$186,36,0)</f>
        <v>8</v>
      </c>
      <c r="AO593" s="89">
        <f>VLOOKUP($B593,'[5]POB X MCR 2019'!$C$7:$AW$186,37,0)</f>
        <v>4</v>
      </c>
      <c r="AP593" s="89">
        <f>VLOOKUP($B593,'[5]POB X MCR 2019'!$C$7:$AW$186,38,0)</f>
        <v>3</v>
      </c>
      <c r="AQ593" s="89">
        <f>VLOOKUP($B593,'[5]POB X MCR 2019'!$C$7:$AW$186,43,0)</f>
        <v>205</v>
      </c>
      <c r="AR593" s="89">
        <f>VLOOKUP($B593,'[5]POB X MCR 2019'!$C$7:$AW$186,44,0)</f>
        <v>23</v>
      </c>
      <c r="AS593" s="89">
        <f>VLOOKUP($B593,'[5]POB X MCR 2019'!$C$7:$AW$186,45,0)</f>
        <v>19</v>
      </c>
      <c r="AT593" s="89">
        <f>VLOOKUP($B593,'[5]POB X MCR 2019'!$C$7:$AW$186,46,0)</f>
        <v>88</v>
      </c>
      <c r="AU593" s="89">
        <f>VLOOKUP($B593,'[6]RED CHOTA'!$C$7:$G$170,5,0)</f>
        <v>6</v>
      </c>
    </row>
    <row r="594" spans="1:47" s="24" customFormat="1" ht="15">
      <c r="A594" s="58">
        <v>593</v>
      </c>
      <c r="B594" s="58">
        <v>4741</v>
      </c>
      <c r="C594" s="59" t="s">
        <v>1134</v>
      </c>
      <c r="D594" s="59" t="s">
        <v>447</v>
      </c>
      <c r="E594" s="59" t="s">
        <v>608</v>
      </c>
      <c r="F594" s="59" t="s">
        <v>621</v>
      </c>
      <c r="G594" s="12" t="s">
        <v>266</v>
      </c>
      <c r="H594" s="14">
        <f t="shared" si="143"/>
        <v>4741</v>
      </c>
      <c r="I594" s="14">
        <f t="shared" si="141"/>
        <v>843</v>
      </c>
      <c r="J594" s="12">
        <f>VLOOKUP($B594,'[1]METAS 2019'!$D$4:$Q$843,5,0)</f>
        <v>14</v>
      </c>
      <c r="K594" s="12">
        <f>VLOOKUP($B594,'[1]METAS 2019'!$D$4:$Q$843,4,0)</f>
        <v>12</v>
      </c>
      <c r="L594" s="12">
        <f>VLOOKUP($B594,'[1]METAS 2019'!$D$4:$Q$843,11,0)</f>
        <v>16</v>
      </c>
      <c r="M594" s="12">
        <f>VLOOKUP($B594,'[1]METAS 2019'!$D$4:$Q$843,12,0)</f>
        <v>7</v>
      </c>
      <c r="N594" s="12">
        <f>VLOOKUP($B594,'[1]METAS 2019'!$D$4:$Q$843,13,0)</f>
        <v>19</v>
      </c>
      <c r="O594" s="12">
        <f>VLOOKUP($B594,'[1]METAS 2019'!$D$4:$Q$843,14,0)</f>
        <v>22</v>
      </c>
      <c r="P594" s="89">
        <f>VLOOKUP($B594,'[5]POB X MCR 2019'!$C$7:$AW$186,12,0)</f>
        <v>22</v>
      </c>
      <c r="Q594" s="89">
        <f>VLOOKUP($B594,'[5]POB X MCR 2019'!$C$7:$AW$186,13,0)</f>
        <v>22</v>
      </c>
      <c r="R594" s="89">
        <f>VLOOKUP($B594,'[5]POB X MCR 2019'!$C$7:$AW$186,14,0)</f>
        <v>22</v>
      </c>
      <c r="S594" s="89">
        <f>VLOOKUP($B594,'[5]POB X MCR 2019'!$C$7:$AW$186,15,0)</f>
        <v>22</v>
      </c>
      <c r="T594" s="89">
        <f>VLOOKUP($B594,'[5]POB X MCR 2019'!$C$7:$AW$186,16,0)</f>
        <v>21</v>
      </c>
      <c r="U594" s="89">
        <f>VLOOKUP($B594,'[5]POB X MCR 2019'!$C$7:$AW$186,17,0)</f>
        <v>21</v>
      </c>
      <c r="V594" s="89">
        <f>VLOOKUP($B594,'[5]POB X MCR 2019'!$C$7:$AW$186,18,0)</f>
        <v>20</v>
      </c>
      <c r="W594" s="89">
        <f>VLOOKUP($B594,'[5]POB X MCR 2019'!$C$7:$AW$186,19,0)</f>
        <v>19</v>
      </c>
      <c r="X594" s="89">
        <f>VLOOKUP($B594,'[5]POB X MCR 2019'!$C$7:$AW$186,20,0)</f>
        <v>18</v>
      </c>
      <c r="Y594" s="89">
        <f>VLOOKUP($B594,'[5]POB X MCR 2019'!$C$7:$AW$186,21,0)</f>
        <v>16</v>
      </c>
      <c r="Z594" s="89">
        <f>VLOOKUP($B594,'[5]POB X MCR 2019'!$C$7:$AW$186,22,0)</f>
        <v>16</v>
      </c>
      <c r="AA594" s="89">
        <f>VLOOKUP($B594,'[5]POB X MCR 2019'!$C$7:$AW$186,23,0)</f>
        <v>15</v>
      </c>
      <c r="AB594" s="89">
        <f>VLOOKUP($B594,'[5]POB X MCR 2019'!$C$7:$AW$186,24,0)</f>
        <v>14</v>
      </c>
      <c r="AC594" s="89">
        <f>VLOOKUP($B594,'[5]POB X MCR 2019'!$C$7:$AW$186,25,0)</f>
        <v>13</v>
      </c>
      <c r="AD594" s="89">
        <f>VLOOKUP($B594,'[5]POB X MCR 2019'!$C$7:$AW$186,26,0)</f>
        <v>57</v>
      </c>
      <c r="AE594" s="89">
        <f>VLOOKUP($B594,'[5]POB X MCR 2019'!$C$7:$AW$186,27,0)</f>
        <v>65</v>
      </c>
      <c r="AF594" s="89">
        <f>VLOOKUP($B594,'[5]POB X MCR 2019'!$C$7:$AW$186,28,0)</f>
        <v>75</v>
      </c>
      <c r="AG594" s="89">
        <f>VLOOKUP($B594,'[5]POB X MCR 2019'!$C$7:$AW$186,29,0)</f>
        <v>63</v>
      </c>
      <c r="AH594" s="89">
        <f>VLOOKUP($B594,'[5]POB X MCR 2019'!$C$7:$AW$186,30,0)</f>
        <v>54</v>
      </c>
      <c r="AI594" s="89">
        <f>VLOOKUP($B594,'[5]POB X MCR 2019'!$C$7:$AW$186,31,0)</f>
        <v>44</v>
      </c>
      <c r="AJ594" s="89">
        <f>VLOOKUP($B594,'[5]POB X MCR 2019'!$C$7:$AW$186,32,0)</f>
        <v>37</v>
      </c>
      <c r="AK594" s="89">
        <f>VLOOKUP($B594,'[5]POB X MCR 2019'!$C$7:$AW$186,33,0)</f>
        <v>25</v>
      </c>
      <c r="AL594" s="89">
        <f>VLOOKUP($B594,'[5]POB X MCR 2019'!$C$7:$AW$186,34,0)</f>
        <v>26</v>
      </c>
      <c r="AM594" s="89">
        <f>VLOOKUP($B594,'[5]POB X MCR 2019'!$C$7:$AW$186,35,0)</f>
        <v>15</v>
      </c>
      <c r="AN594" s="89">
        <f>VLOOKUP($B594,'[5]POB X MCR 2019'!$C$7:$AW$186,36,0)</f>
        <v>16</v>
      </c>
      <c r="AO594" s="89">
        <f>VLOOKUP($B594,'[5]POB X MCR 2019'!$C$7:$AW$186,37,0)</f>
        <v>8</v>
      </c>
      <c r="AP594" s="89">
        <f>VLOOKUP($B594,'[5]POB X MCR 2019'!$C$7:$AW$186,38,0)</f>
        <v>7</v>
      </c>
      <c r="AQ594" s="89">
        <f>VLOOKUP($B594,'[5]POB X MCR 2019'!$C$7:$AW$186,43,0)</f>
        <v>430</v>
      </c>
      <c r="AR594" s="89">
        <f>VLOOKUP($B594,'[5]POB X MCR 2019'!$C$7:$AW$186,44,0)</f>
        <v>48</v>
      </c>
      <c r="AS594" s="89">
        <f>VLOOKUP($B594,'[5]POB X MCR 2019'!$C$7:$AW$186,45,0)</f>
        <v>41</v>
      </c>
      <c r="AT594" s="89">
        <f>VLOOKUP($B594,'[5]POB X MCR 2019'!$C$7:$AW$186,46,0)</f>
        <v>184</v>
      </c>
      <c r="AU594" s="89">
        <f>VLOOKUP($B594,'[6]RED CHOTA'!$C$7:$G$170,5,0)</f>
        <v>16</v>
      </c>
    </row>
    <row r="595" spans="1:47" s="24" customFormat="1" ht="15">
      <c r="A595" s="58">
        <v>594</v>
      </c>
      <c r="B595" s="58">
        <v>12166</v>
      </c>
      <c r="C595" s="59" t="s">
        <v>1134</v>
      </c>
      <c r="D595" s="59" t="s">
        <v>447</v>
      </c>
      <c r="E595" s="59" t="s">
        <v>608</v>
      </c>
      <c r="F595" s="59" t="s">
        <v>625</v>
      </c>
      <c r="G595" s="12" t="s">
        <v>266</v>
      </c>
      <c r="H595" s="14">
        <f t="shared" si="143"/>
        <v>12166</v>
      </c>
      <c r="I595" s="14">
        <f t="shared" si="141"/>
        <v>478</v>
      </c>
      <c r="J595" s="12">
        <f>VLOOKUP($B595,'[1]METAS 2019'!$D$4:$Q$843,5,0)</f>
        <v>6</v>
      </c>
      <c r="K595" s="12">
        <f>VLOOKUP($B595,'[1]METAS 2019'!$D$4:$Q$843,4,0)</f>
        <v>7</v>
      </c>
      <c r="L595" s="12">
        <f>VLOOKUP($B595,'[1]METAS 2019'!$D$4:$Q$843,11,0)</f>
        <v>8</v>
      </c>
      <c r="M595" s="12">
        <f>VLOOKUP($B595,'[1]METAS 2019'!$D$4:$Q$843,12,0)</f>
        <v>9</v>
      </c>
      <c r="N595" s="12">
        <f>VLOOKUP($B595,'[1]METAS 2019'!$D$4:$Q$843,13,0)</f>
        <v>9</v>
      </c>
      <c r="O595" s="12">
        <f>VLOOKUP($B595,'[1]METAS 2019'!$D$4:$Q$843,14,0)</f>
        <v>6</v>
      </c>
      <c r="P595" s="89">
        <f>VLOOKUP($B595,'[5]POB X MCR 2019'!$C$7:$AW$186,12,0)</f>
        <v>10</v>
      </c>
      <c r="Q595" s="89">
        <f>VLOOKUP($B595,'[5]POB X MCR 2019'!$C$7:$AW$186,13,0)</f>
        <v>10</v>
      </c>
      <c r="R595" s="89">
        <f>VLOOKUP($B595,'[5]POB X MCR 2019'!$C$7:$AW$186,14,0)</f>
        <v>10</v>
      </c>
      <c r="S595" s="89">
        <f>VLOOKUP($B595,'[5]POB X MCR 2019'!$C$7:$AW$186,15,0)</f>
        <v>10</v>
      </c>
      <c r="T595" s="89">
        <f>VLOOKUP($B595,'[5]POB X MCR 2019'!$C$7:$AW$186,16,0)</f>
        <v>10</v>
      </c>
      <c r="U595" s="89">
        <f>VLOOKUP($B595,'[5]POB X MCR 2019'!$C$7:$AW$186,17,0)</f>
        <v>10</v>
      </c>
      <c r="V595" s="89">
        <f>VLOOKUP($B595,'[5]POB X MCR 2019'!$C$7:$AW$186,18,0)</f>
        <v>11</v>
      </c>
      <c r="W595" s="89">
        <f>VLOOKUP($B595,'[5]POB X MCR 2019'!$C$7:$AW$186,19,0)</f>
        <v>10</v>
      </c>
      <c r="X595" s="89">
        <f>VLOOKUP($B595,'[5]POB X MCR 2019'!$C$7:$AW$186,20,0)</f>
        <v>9</v>
      </c>
      <c r="Y595" s="89">
        <f>VLOOKUP($B595,'[5]POB X MCR 2019'!$C$7:$AW$186,21,0)</f>
        <v>9</v>
      </c>
      <c r="Z595" s="89">
        <f>VLOOKUP($B595,'[5]POB X MCR 2019'!$C$7:$AW$186,22,0)</f>
        <v>8</v>
      </c>
      <c r="AA595" s="89">
        <f>VLOOKUP($B595,'[5]POB X MCR 2019'!$C$7:$AW$186,23,0)</f>
        <v>8</v>
      </c>
      <c r="AB595" s="89">
        <f>VLOOKUP($B595,'[5]POB X MCR 2019'!$C$7:$AW$186,24,0)</f>
        <v>8</v>
      </c>
      <c r="AC595" s="89">
        <f>VLOOKUP($B595,'[5]POB X MCR 2019'!$C$7:$AW$186,25,0)</f>
        <v>7</v>
      </c>
      <c r="AD595" s="89">
        <f>VLOOKUP($B595,'[5]POB X MCR 2019'!$C$7:$AW$186,26,0)</f>
        <v>36</v>
      </c>
      <c r="AE595" s="89">
        <f>VLOOKUP($B595,'[5]POB X MCR 2019'!$C$7:$AW$186,27,0)</f>
        <v>38</v>
      </c>
      <c r="AF595" s="89">
        <f>VLOOKUP($B595,'[5]POB X MCR 2019'!$C$7:$AW$186,28,0)</f>
        <v>41</v>
      </c>
      <c r="AG595" s="89">
        <f>VLOOKUP($B595,'[5]POB X MCR 2019'!$C$7:$AW$186,29,0)</f>
        <v>35</v>
      </c>
      <c r="AH595" s="89">
        <f>VLOOKUP($B595,'[5]POB X MCR 2019'!$C$7:$AW$186,30,0)</f>
        <v>30</v>
      </c>
      <c r="AI595" s="89">
        <f>VLOOKUP($B595,'[5]POB X MCR 2019'!$C$7:$AW$186,31,0)</f>
        <v>31</v>
      </c>
      <c r="AJ595" s="89">
        <f>VLOOKUP($B595,'[5]POB X MCR 2019'!$C$7:$AW$186,32,0)</f>
        <v>23</v>
      </c>
      <c r="AK595" s="89">
        <f>VLOOKUP($B595,'[5]POB X MCR 2019'!$C$7:$AW$186,33,0)</f>
        <v>22</v>
      </c>
      <c r="AL595" s="89">
        <f>VLOOKUP($B595,'[5]POB X MCR 2019'!$C$7:$AW$186,34,0)</f>
        <v>16</v>
      </c>
      <c r="AM595" s="89">
        <f>VLOOKUP($B595,'[5]POB X MCR 2019'!$C$7:$AW$186,35,0)</f>
        <v>12</v>
      </c>
      <c r="AN595" s="89">
        <f>VLOOKUP($B595,'[5]POB X MCR 2019'!$C$7:$AW$186,36,0)</f>
        <v>8</v>
      </c>
      <c r="AO595" s="89">
        <f>VLOOKUP($B595,'[5]POB X MCR 2019'!$C$7:$AW$186,37,0)</f>
        <v>5</v>
      </c>
      <c r="AP595" s="89">
        <f>VLOOKUP($B595,'[5]POB X MCR 2019'!$C$7:$AW$186,38,0)</f>
        <v>6</v>
      </c>
      <c r="AQ595" s="89">
        <f>VLOOKUP($B595,'[5]POB X MCR 2019'!$C$7:$AW$186,43,0)</f>
        <v>246</v>
      </c>
      <c r="AR595" s="89">
        <f>VLOOKUP($B595,'[5]POB X MCR 2019'!$C$7:$AW$186,44,0)</f>
        <v>25</v>
      </c>
      <c r="AS595" s="89">
        <f>VLOOKUP($B595,'[5]POB X MCR 2019'!$C$7:$AW$186,45,0)</f>
        <v>18</v>
      </c>
      <c r="AT595" s="89">
        <f>VLOOKUP($B595,'[5]POB X MCR 2019'!$C$7:$AW$186,46,0)</f>
        <v>117</v>
      </c>
      <c r="AU595" s="89">
        <f>VLOOKUP($B595,'[6]RED CHOTA'!$C$7:$G$170,5,0)</f>
        <v>7</v>
      </c>
    </row>
    <row r="596" spans="1:47" s="24" customFormat="1" ht="15">
      <c r="A596" s="58">
        <v>595</v>
      </c>
      <c r="B596" s="58">
        <v>4738</v>
      </c>
      <c r="C596" s="59" t="s">
        <v>1134</v>
      </c>
      <c r="D596" s="59" t="s">
        <v>447</v>
      </c>
      <c r="E596" s="59" t="s">
        <v>608</v>
      </c>
      <c r="F596" s="59" t="s">
        <v>617</v>
      </c>
      <c r="G596" s="12" t="s">
        <v>266</v>
      </c>
      <c r="H596" s="14">
        <f t="shared" si="143"/>
        <v>4738</v>
      </c>
      <c r="I596" s="14">
        <f t="shared" si="141"/>
        <v>653</v>
      </c>
      <c r="J596" s="12">
        <f>VLOOKUP($B596,'[1]METAS 2019'!$D$4:$Q$843,5,0)</f>
        <v>9</v>
      </c>
      <c r="K596" s="12">
        <f>VLOOKUP($B596,'[1]METAS 2019'!$D$4:$Q$843,4,0)</f>
        <v>11</v>
      </c>
      <c r="L596" s="12">
        <f>VLOOKUP($B596,'[1]METAS 2019'!$D$4:$Q$843,11,0)</f>
        <v>4</v>
      </c>
      <c r="M596" s="12">
        <f>VLOOKUP($B596,'[1]METAS 2019'!$D$4:$Q$843,12,0)</f>
        <v>9</v>
      </c>
      <c r="N596" s="12">
        <f>VLOOKUP($B596,'[1]METAS 2019'!$D$4:$Q$843,13,0)</f>
        <v>15</v>
      </c>
      <c r="O596" s="12">
        <f>VLOOKUP($B596,'[1]METAS 2019'!$D$4:$Q$843,14,0)</f>
        <v>12</v>
      </c>
      <c r="P596" s="89">
        <f>VLOOKUP($B596,'[5]POB X MCR 2019'!$C$7:$AW$186,12,0)</f>
        <v>14</v>
      </c>
      <c r="Q596" s="89">
        <f>VLOOKUP($B596,'[5]POB X MCR 2019'!$C$7:$AW$186,13,0)</f>
        <v>14</v>
      </c>
      <c r="R596" s="89">
        <f>VLOOKUP($B596,'[5]POB X MCR 2019'!$C$7:$AW$186,14,0)</f>
        <v>14</v>
      </c>
      <c r="S596" s="89">
        <f>VLOOKUP($B596,'[5]POB X MCR 2019'!$C$7:$AW$186,15,0)</f>
        <v>14</v>
      </c>
      <c r="T596" s="89">
        <f>VLOOKUP($B596,'[5]POB X MCR 2019'!$C$7:$AW$186,16,0)</f>
        <v>15</v>
      </c>
      <c r="U596" s="89">
        <f>VLOOKUP($B596,'[5]POB X MCR 2019'!$C$7:$AW$186,17,0)</f>
        <v>15</v>
      </c>
      <c r="V596" s="89">
        <f>VLOOKUP($B596,'[5]POB X MCR 2019'!$C$7:$AW$186,18,0)</f>
        <v>15</v>
      </c>
      <c r="W596" s="89">
        <f>VLOOKUP($B596,'[5]POB X MCR 2019'!$C$7:$AW$186,19,0)</f>
        <v>14</v>
      </c>
      <c r="X596" s="89">
        <f>VLOOKUP($B596,'[5]POB X MCR 2019'!$C$7:$AW$186,20,0)</f>
        <v>14</v>
      </c>
      <c r="Y596" s="89">
        <f>VLOOKUP($B596,'[5]POB X MCR 2019'!$C$7:$AW$186,21,0)</f>
        <v>14</v>
      </c>
      <c r="Z596" s="89">
        <f>VLOOKUP($B596,'[5]POB X MCR 2019'!$C$7:$AW$186,22,0)</f>
        <v>13</v>
      </c>
      <c r="AA596" s="89">
        <f>VLOOKUP($B596,'[5]POB X MCR 2019'!$C$7:$AW$186,23,0)</f>
        <v>12</v>
      </c>
      <c r="AB596" s="89">
        <f>VLOOKUP($B596,'[5]POB X MCR 2019'!$C$7:$AW$186,24,0)</f>
        <v>12</v>
      </c>
      <c r="AC596" s="89">
        <f>VLOOKUP($B596,'[5]POB X MCR 2019'!$C$7:$AW$186,25,0)</f>
        <v>11</v>
      </c>
      <c r="AD596" s="89">
        <f>VLOOKUP($B596,'[5]POB X MCR 2019'!$C$7:$AW$186,26,0)</f>
        <v>49</v>
      </c>
      <c r="AE596" s="89">
        <f>VLOOKUP($B596,'[5]POB X MCR 2019'!$C$7:$AW$186,27,0)</f>
        <v>55</v>
      </c>
      <c r="AF596" s="89">
        <f>VLOOKUP($B596,'[5]POB X MCR 2019'!$C$7:$AW$186,28,0)</f>
        <v>54</v>
      </c>
      <c r="AG596" s="89">
        <f>VLOOKUP($B596,'[5]POB X MCR 2019'!$C$7:$AW$186,29,0)</f>
        <v>47</v>
      </c>
      <c r="AH596" s="89">
        <f>VLOOKUP($B596,'[5]POB X MCR 2019'!$C$7:$AW$186,30,0)</f>
        <v>43</v>
      </c>
      <c r="AI596" s="89">
        <f>VLOOKUP($B596,'[5]POB X MCR 2019'!$C$7:$AW$186,31,0)</f>
        <v>38</v>
      </c>
      <c r="AJ596" s="89">
        <f>VLOOKUP($B596,'[5]POB X MCR 2019'!$C$7:$AW$186,32,0)</f>
        <v>31</v>
      </c>
      <c r="AK596" s="89">
        <f>VLOOKUP($B596,'[5]POB X MCR 2019'!$C$7:$AW$186,33,0)</f>
        <v>28</v>
      </c>
      <c r="AL596" s="89">
        <f>VLOOKUP($B596,'[5]POB X MCR 2019'!$C$7:$AW$186,34,0)</f>
        <v>19</v>
      </c>
      <c r="AM596" s="89">
        <f>VLOOKUP($B596,'[5]POB X MCR 2019'!$C$7:$AW$186,35,0)</f>
        <v>16</v>
      </c>
      <c r="AN596" s="89">
        <f>VLOOKUP($B596,'[5]POB X MCR 2019'!$C$7:$AW$186,36,0)</f>
        <v>9</v>
      </c>
      <c r="AO596" s="89">
        <f>VLOOKUP($B596,'[5]POB X MCR 2019'!$C$7:$AW$186,37,0)</f>
        <v>6</v>
      </c>
      <c r="AP596" s="89">
        <f>VLOOKUP($B596,'[5]POB X MCR 2019'!$C$7:$AW$186,38,0)</f>
        <v>7</v>
      </c>
      <c r="AQ596" s="89">
        <f>VLOOKUP($B596,'[5]POB X MCR 2019'!$C$7:$AW$186,43,0)</f>
        <v>335</v>
      </c>
      <c r="AR596" s="89">
        <f>VLOOKUP($B596,'[5]POB X MCR 2019'!$C$7:$AW$186,44,0)</f>
        <v>37</v>
      </c>
      <c r="AS596" s="89">
        <f>VLOOKUP($B596,'[5]POB X MCR 2019'!$C$7:$AW$186,45,0)</f>
        <v>26</v>
      </c>
      <c r="AT596" s="89">
        <f>VLOOKUP($B596,'[5]POB X MCR 2019'!$C$7:$AW$186,46,0)</f>
        <v>160</v>
      </c>
      <c r="AU596" s="89">
        <f>VLOOKUP($B596,'[6]RED CHOTA'!$C$7:$G$170,5,0)</f>
        <v>11</v>
      </c>
    </row>
    <row r="597" spans="1:47" s="24" customFormat="1" ht="15">
      <c r="A597" s="58">
        <v>596</v>
      </c>
      <c r="B597" s="58">
        <v>4732</v>
      </c>
      <c r="C597" s="59" t="s">
        <v>1134</v>
      </c>
      <c r="D597" s="59" t="s">
        <v>447</v>
      </c>
      <c r="E597" s="59" t="s">
        <v>608</v>
      </c>
      <c r="F597" s="59" t="s">
        <v>614</v>
      </c>
      <c r="G597" s="12" t="s">
        <v>266</v>
      </c>
      <c r="H597" s="14">
        <f t="shared" si="143"/>
        <v>4732</v>
      </c>
      <c r="I597" s="14">
        <f t="shared" si="141"/>
        <v>710</v>
      </c>
      <c r="J597" s="12">
        <f>VLOOKUP($B597,'[1]METAS 2019'!$D$4:$Q$843,5,0)</f>
        <v>10</v>
      </c>
      <c r="K597" s="12">
        <f>VLOOKUP($B597,'[1]METAS 2019'!$D$4:$Q$843,4,0)</f>
        <v>12</v>
      </c>
      <c r="L597" s="12">
        <f>VLOOKUP($B597,'[1]METAS 2019'!$D$4:$Q$843,11,0)</f>
        <v>11</v>
      </c>
      <c r="M597" s="12">
        <f>VLOOKUP($B597,'[1]METAS 2019'!$D$4:$Q$843,12,0)</f>
        <v>10</v>
      </c>
      <c r="N597" s="12">
        <f>VLOOKUP($B597,'[1]METAS 2019'!$D$4:$Q$843,13,0)</f>
        <v>15</v>
      </c>
      <c r="O597" s="12">
        <f>VLOOKUP($B597,'[1]METAS 2019'!$D$4:$Q$843,14,0)</f>
        <v>13</v>
      </c>
      <c r="P597" s="89">
        <f>VLOOKUP($B597,'[5]POB X MCR 2019'!$C$7:$AW$186,12,0)</f>
        <v>15</v>
      </c>
      <c r="Q597" s="89">
        <f>VLOOKUP($B597,'[5]POB X MCR 2019'!$C$7:$AW$186,13,0)</f>
        <v>14</v>
      </c>
      <c r="R597" s="89">
        <f>VLOOKUP($B597,'[5]POB X MCR 2019'!$C$7:$AW$186,14,0)</f>
        <v>15</v>
      </c>
      <c r="S597" s="89">
        <f>VLOOKUP($B597,'[5]POB X MCR 2019'!$C$7:$AW$186,15,0)</f>
        <v>15</v>
      </c>
      <c r="T597" s="89">
        <f>VLOOKUP($B597,'[5]POB X MCR 2019'!$C$7:$AW$186,16,0)</f>
        <v>15</v>
      </c>
      <c r="U597" s="89">
        <f>VLOOKUP($B597,'[5]POB X MCR 2019'!$C$7:$AW$186,17,0)</f>
        <v>15</v>
      </c>
      <c r="V597" s="89">
        <f>VLOOKUP($B597,'[5]POB X MCR 2019'!$C$7:$AW$186,18,0)</f>
        <v>15</v>
      </c>
      <c r="W597" s="89">
        <f>VLOOKUP($B597,'[5]POB X MCR 2019'!$C$7:$AW$186,19,0)</f>
        <v>14</v>
      </c>
      <c r="X597" s="89">
        <f>VLOOKUP($B597,'[5]POB X MCR 2019'!$C$7:$AW$186,20,0)</f>
        <v>14</v>
      </c>
      <c r="Y597" s="89">
        <f>VLOOKUP($B597,'[5]POB X MCR 2019'!$C$7:$AW$186,21,0)</f>
        <v>13</v>
      </c>
      <c r="Z597" s="89">
        <f>VLOOKUP($B597,'[5]POB X MCR 2019'!$C$7:$AW$186,22,0)</f>
        <v>12</v>
      </c>
      <c r="AA597" s="89">
        <f>VLOOKUP($B597,'[5]POB X MCR 2019'!$C$7:$AW$186,23,0)</f>
        <v>11</v>
      </c>
      <c r="AB597" s="89">
        <f>VLOOKUP($B597,'[5]POB X MCR 2019'!$C$7:$AW$186,24,0)</f>
        <v>11</v>
      </c>
      <c r="AC597" s="89">
        <f>VLOOKUP($B597,'[5]POB X MCR 2019'!$C$7:$AW$186,25,0)</f>
        <v>11</v>
      </c>
      <c r="AD597" s="89">
        <f>VLOOKUP($B597,'[5]POB X MCR 2019'!$C$7:$AW$186,26,0)</f>
        <v>54</v>
      </c>
      <c r="AE597" s="89">
        <f>VLOOKUP($B597,'[5]POB X MCR 2019'!$C$7:$AW$186,27,0)</f>
        <v>57</v>
      </c>
      <c r="AF597" s="89">
        <f>VLOOKUP($B597,'[5]POB X MCR 2019'!$C$7:$AW$186,28,0)</f>
        <v>61</v>
      </c>
      <c r="AG597" s="89">
        <f>VLOOKUP($B597,'[5]POB X MCR 2019'!$C$7:$AW$186,29,0)</f>
        <v>52</v>
      </c>
      <c r="AH597" s="89">
        <f>VLOOKUP($B597,'[5]POB X MCR 2019'!$C$7:$AW$186,30,0)</f>
        <v>44</v>
      </c>
      <c r="AI597" s="89">
        <f>VLOOKUP($B597,'[5]POB X MCR 2019'!$C$7:$AW$186,31,0)</f>
        <v>45</v>
      </c>
      <c r="AJ597" s="89">
        <f>VLOOKUP($B597,'[5]POB X MCR 2019'!$C$7:$AW$186,32,0)</f>
        <v>34</v>
      </c>
      <c r="AK597" s="89">
        <f>VLOOKUP($B597,'[5]POB X MCR 2019'!$C$7:$AW$186,33,0)</f>
        <v>32</v>
      </c>
      <c r="AL597" s="89">
        <f>VLOOKUP($B597,'[5]POB X MCR 2019'!$C$7:$AW$186,34,0)</f>
        <v>23</v>
      </c>
      <c r="AM597" s="89">
        <f>VLOOKUP($B597,'[5]POB X MCR 2019'!$C$7:$AW$186,35,0)</f>
        <v>17</v>
      </c>
      <c r="AN597" s="89">
        <f>VLOOKUP($B597,'[5]POB X MCR 2019'!$C$7:$AW$186,36,0)</f>
        <v>12</v>
      </c>
      <c r="AO597" s="89">
        <f>VLOOKUP($B597,'[5]POB X MCR 2019'!$C$7:$AW$186,37,0)</f>
        <v>8</v>
      </c>
      <c r="AP597" s="89">
        <f>VLOOKUP($B597,'[5]POB X MCR 2019'!$C$7:$AW$186,38,0)</f>
        <v>10</v>
      </c>
      <c r="AQ597" s="89">
        <f>VLOOKUP($B597,'[5]POB X MCR 2019'!$C$7:$AW$186,43,0)</f>
        <v>364</v>
      </c>
      <c r="AR597" s="89">
        <f>VLOOKUP($B597,'[5]POB X MCR 2019'!$C$7:$AW$186,44,0)</f>
        <v>36</v>
      </c>
      <c r="AS597" s="89">
        <f>VLOOKUP($B597,'[5]POB X MCR 2019'!$C$7:$AW$186,45,0)</f>
        <v>26</v>
      </c>
      <c r="AT597" s="89">
        <f>VLOOKUP($B597,'[5]POB X MCR 2019'!$C$7:$AW$186,46,0)</f>
        <v>173</v>
      </c>
      <c r="AU597" s="89">
        <f>VLOOKUP($B597,'[6]RED CHOTA'!$C$7:$G$170,5,0)</f>
        <v>12</v>
      </c>
    </row>
    <row r="598" spans="1:47" s="24" customFormat="1" ht="15">
      <c r="A598" s="58">
        <v>597</v>
      </c>
      <c r="B598" s="58">
        <v>4734</v>
      </c>
      <c r="C598" s="59" t="s">
        <v>1134</v>
      </c>
      <c r="D598" s="59" t="s">
        <v>447</v>
      </c>
      <c r="E598" s="59" t="s">
        <v>608</v>
      </c>
      <c r="F598" s="59" t="s">
        <v>612</v>
      </c>
      <c r="G598" s="12" t="s">
        <v>266</v>
      </c>
      <c r="H598" s="14">
        <f t="shared" si="143"/>
        <v>4734</v>
      </c>
      <c r="I598" s="14">
        <f t="shared" si="141"/>
        <v>313</v>
      </c>
      <c r="J598" s="12">
        <f>VLOOKUP($B598,'[1]METAS 2019'!$D$4:$Q$843,5,0)</f>
        <v>3</v>
      </c>
      <c r="K598" s="12">
        <f>VLOOKUP($B598,'[1]METAS 2019'!$D$4:$Q$843,4,0)</f>
        <v>3</v>
      </c>
      <c r="L598" s="12">
        <f>VLOOKUP($B598,'[1]METAS 2019'!$D$4:$Q$843,11,0)</f>
        <v>3</v>
      </c>
      <c r="M598" s="12">
        <f>VLOOKUP($B598,'[1]METAS 2019'!$D$4:$Q$843,12,0)</f>
        <v>10</v>
      </c>
      <c r="N598" s="12">
        <f>VLOOKUP($B598,'[1]METAS 2019'!$D$4:$Q$843,13,0)</f>
        <v>6</v>
      </c>
      <c r="O598" s="12">
        <f>VLOOKUP($B598,'[1]METAS 2019'!$D$4:$Q$843,14,0)</f>
        <v>10</v>
      </c>
      <c r="P598" s="89">
        <f>VLOOKUP($B598,'[5]POB X MCR 2019'!$C$7:$AW$186,12,0)</f>
        <v>6</v>
      </c>
      <c r="Q598" s="89">
        <f>VLOOKUP($B598,'[5]POB X MCR 2019'!$C$7:$AW$186,13,0)</f>
        <v>6</v>
      </c>
      <c r="R598" s="89">
        <f>VLOOKUP($B598,'[5]POB X MCR 2019'!$C$7:$AW$186,14,0)</f>
        <v>6</v>
      </c>
      <c r="S598" s="89">
        <f>VLOOKUP($B598,'[5]POB X MCR 2019'!$C$7:$AW$186,15,0)</f>
        <v>6</v>
      </c>
      <c r="T598" s="89">
        <f>VLOOKUP($B598,'[5]POB X MCR 2019'!$C$7:$AW$186,16,0)</f>
        <v>6</v>
      </c>
      <c r="U598" s="89">
        <f>VLOOKUP($B598,'[5]POB X MCR 2019'!$C$7:$AW$186,17,0)</f>
        <v>7</v>
      </c>
      <c r="V598" s="89">
        <f>VLOOKUP($B598,'[5]POB X MCR 2019'!$C$7:$AW$186,18,0)</f>
        <v>6</v>
      </c>
      <c r="W598" s="89">
        <f>VLOOKUP($B598,'[5]POB X MCR 2019'!$C$7:$AW$186,19,0)</f>
        <v>6</v>
      </c>
      <c r="X598" s="89">
        <f>VLOOKUP($B598,'[5]POB X MCR 2019'!$C$7:$AW$186,20,0)</f>
        <v>6</v>
      </c>
      <c r="Y598" s="89">
        <f>VLOOKUP($B598,'[5]POB X MCR 2019'!$C$7:$AW$186,21,0)</f>
        <v>6</v>
      </c>
      <c r="Z598" s="89">
        <f>VLOOKUP($B598,'[5]POB X MCR 2019'!$C$7:$AW$186,22,0)</f>
        <v>5</v>
      </c>
      <c r="AA598" s="89">
        <f>VLOOKUP($B598,'[5]POB X MCR 2019'!$C$7:$AW$186,23,0)</f>
        <v>5</v>
      </c>
      <c r="AB598" s="89">
        <f>VLOOKUP($B598,'[5]POB X MCR 2019'!$C$7:$AW$186,24,0)</f>
        <v>5</v>
      </c>
      <c r="AC598" s="89">
        <f>VLOOKUP($B598,'[5]POB X MCR 2019'!$C$7:$AW$186,25,0)</f>
        <v>5</v>
      </c>
      <c r="AD598" s="89">
        <f>VLOOKUP($B598,'[5]POB X MCR 2019'!$C$7:$AW$186,26,0)</f>
        <v>24</v>
      </c>
      <c r="AE598" s="89">
        <f>VLOOKUP($B598,'[5]POB X MCR 2019'!$C$7:$AW$186,27,0)</f>
        <v>25</v>
      </c>
      <c r="AF598" s="89">
        <f>VLOOKUP($B598,'[5]POB X MCR 2019'!$C$7:$AW$186,28,0)</f>
        <v>27</v>
      </c>
      <c r="AG598" s="89">
        <f>VLOOKUP($B598,'[5]POB X MCR 2019'!$C$7:$AW$186,29,0)</f>
        <v>23</v>
      </c>
      <c r="AH598" s="89">
        <f>VLOOKUP($B598,'[5]POB X MCR 2019'!$C$7:$AW$186,30,0)</f>
        <v>19</v>
      </c>
      <c r="AI598" s="89">
        <f>VLOOKUP($B598,'[5]POB X MCR 2019'!$C$7:$AW$186,31,0)</f>
        <v>20</v>
      </c>
      <c r="AJ598" s="89">
        <f>VLOOKUP($B598,'[5]POB X MCR 2019'!$C$7:$AW$186,32,0)</f>
        <v>15</v>
      </c>
      <c r="AK598" s="89">
        <f>VLOOKUP($B598,'[5]POB X MCR 2019'!$C$7:$AW$186,33,0)</f>
        <v>14</v>
      </c>
      <c r="AL598" s="89">
        <f>VLOOKUP($B598,'[5]POB X MCR 2019'!$C$7:$AW$186,34,0)</f>
        <v>10</v>
      </c>
      <c r="AM598" s="89">
        <f>VLOOKUP($B598,'[5]POB X MCR 2019'!$C$7:$AW$186,35,0)</f>
        <v>8</v>
      </c>
      <c r="AN598" s="89">
        <f>VLOOKUP($B598,'[5]POB X MCR 2019'!$C$7:$AW$186,36,0)</f>
        <v>5</v>
      </c>
      <c r="AO598" s="89">
        <f>VLOOKUP($B598,'[5]POB X MCR 2019'!$C$7:$AW$186,37,0)</f>
        <v>3</v>
      </c>
      <c r="AP598" s="89">
        <f>VLOOKUP($B598,'[5]POB X MCR 2019'!$C$7:$AW$186,38,0)</f>
        <v>4</v>
      </c>
      <c r="AQ598" s="89">
        <f>VLOOKUP($B598,'[5]POB X MCR 2019'!$C$7:$AW$186,43,0)</f>
        <v>164</v>
      </c>
      <c r="AR598" s="89">
        <f>VLOOKUP($B598,'[5]POB X MCR 2019'!$C$7:$AW$186,44,0)</f>
        <v>16</v>
      </c>
      <c r="AS598" s="89">
        <f>VLOOKUP($B598,'[5]POB X MCR 2019'!$C$7:$AW$186,45,0)</f>
        <v>11</v>
      </c>
      <c r="AT598" s="89">
        <f>VLOOKUP($B598,'[5]POB X MCR 2019'!$C$7:$AW$186,46,0)</f>
        <v>76</v>
      </c>
      <c r="AU598" s="89">
        <f>VLOOKUP($B598,'[6]RED CHOTA'!$C$7:$G$170,5,0)</f>
        <v>3</v>
      </c>
    </row>
    <row r="599" spans="1:47" s="24" customFormat="1" ht="15">
      <c r="A599" s="58">
        <v>598</v>
      </c>
      <c r="B599" s="58">
        <v>4733</v>
      </c>
      <c r="C599" s="59" t="s">
        <v>1134</v>
      </c>
      <c r="D599" s="59" t="s">
        <v>447</v>
      </c>
      <c r="E599" s="59" t="s">
        <v>608</v>
      </c>
      <c r="F599" s="59" t="s">
        <v>611</v>
      </c>
      <c r="G599" s="12" t="s">
        <v>266</v>
      </c>
      <c r="H599" s="14">
        <f t="shared" si="143"/>
        <v>4733</v>
      </c>
      <c r="I599" s="14">
        <f t="shared" si="141"/>
        <v>427</v>
      </c>
      <c r="J599" s="12">
        <f>VLOOKUP($B599,'[1]METAS 2019'!$D$4:$Q$843,5,0)</f>
        <v>7</v>
      </c>
      <c r="K599" s="12">
        <f>VLOOKUP($B599,'[1]METAS 2019'!$D$4:$Q$843,4,0)</f>
        <v>5</v>
      </c>
      <c r="L599" s="12">
        <f>VLOOKUP($B599,'[1]METAS 2019'!$D$4:$Q$843,11,0)</f>
        <v>10</v>
      </c>
      <c r="M599" s="12">
        <f>VLOOKUP($B599,'[1]METAS 2019'!$D$4:$Q$843,12,0)</f>
        <v>1</v>
      </c>
      <c r="N599" s="12">
        <f>VLOOKUP($B599,'[1]METAS 2019'!$D$4:$Q$843,13,0)</f>
        <v>8</v>
      </c>
      <c r="O599" s="12">
        <f>VLOOKUP($B599,'[1]METAS 2019'!$D$4:$Q$843,14,0)</f>
        <v>6</v>
      </c>
      <c r="P599" s="89">
        <f>VLOOKUP($B599,'[5]POB X MCR 2019'!$C$7:$AW$186,12,0)</f>
        <v>9</v>
      </c>
      <c r="Q599" s="89">
        <f>VLOOKUP($B599,'[5]POB X MCR 2019'!$C$7:$AW$186,13,0)</f>
        <v>9</v>
      </c>
      <c r="R599" s="89">
        <f>VLOOKUP($B599,'[5]POB X MCR 2019'!$C$7:$AW$186,14,0)</f>
        <v>9</v>
      </c>
      <c r="S599" s="89">
        <f>VLOOKUP($B599,'[5]POB X MCR 2019'!$C$7:$AW$186,15,0)</f>
        <v>9</v>
      </c>
      <c r="T599" s="89">
        <f>VLOOKUP($B599,'[5]POB X MCR 2019'!$C$7:$AW$186,16,0)</f>
        <v>9</v>
      </c>
      <c r="U599" s="89">
        <f>VLOOKUP($B599,'[5]POB X MCR 2019'!$C$7:$AW$186,17,0)</f>
        <v>9</v>
      </c>
      <c r="V599" s="89">
        <f>VLOOKUP($B599,'[5]POB X MCR 2019'!$C$7:$AW$186,18,0)</f>
        <v>9</v>
      </c>
      <c r="W599" s="89">
        <f>VLOOKUP($B599,'[5]POB X MCR 2019'!$C$7:$AW$186,19,0)</f>
        <v>9</v>
      </c>
      <c r="X599" s="89">
        <f>VLOOKUP($B599,'[5]POB X MCR 2019'!$C$7:$AW$186,20,0)</f>
        <v>8</v>
      </c>
      <c r="Y599" s="89">
        <f>VLOOKUP($B599,'[5]POB X MCR 2019'!$C$7:$AW$186,21,0)</f>
        <v>8</v>
      </c>
      <c r="Z599" s="89">
        <f>VLOOKUP($B599,'[5]POB X MCR 2019'!$C$7:$AW$186,22,0)</f>
        <v>7</v>
      </c>
      <c r="AA599" s="89">
        <f>VLOOKUP($B599,'[5]POB X MCR 2019'!$C$7:$AW$186,23,0)</f>
        <v>7</v>
      </c>
      <c r="AB599" s="89">
        <f>VLOOKUP($B599,'[5]POB X MCR 2019'!$C$7:$AW$186,24,0)</f>
        <v>7</v>
      </c>
      <c r="AC599" s="89">
        <f>VLOOKUP($B599,'[5]POB X MCR 2019'!$C$7:$AW$186,25,0)</f>
        <v>7</v>
      </c>
      <c r="AD599" s="89">
        <f>VLOOKUP($B599,'[5]POB X MCR 2019'!$C$7:$AW$186,26,0)</f>
        <v>33</v>
      </c>
      <c r="AE599" s="89">
        <f>VLOOKUP($B599,'[5]POB X MCR 2019'!$C$7:$AW$186,27,0)</f>
        <v>34</v>
      </c>
      <c r="AF599" s="89">
        <f>VLOOKUP($B599,'[5]POB X MCR 2019'!$C$7:$AW$186,28,0)</f>
        <v>37</v>
      </c>
      <c r="AG599" s="89">
        <f>VLOOKUP($B599,'[5]POB X MCR 2019'!$C$7:$AW$186,29,0)</f>
        <v>32</v>
      </c>
      <c r="AH599" s="89">
        <f>VLOOKUP($B599,'[5]POB X MCR 2019'!$C$7:$AW$186,30,0)</f>
        <v>27</v>
      </c>
      <c r="AI599" s="89">
        <f>VLOOKUP($B599,'[5]POB X MCR 2019'!$C$7:$AW$186,31,0)</f>
        <v>27</v>
      </c>
      <c r="AJ599" s="89">
        <f>VLOOKUP($B599,'[5]POB X MCR 2019'!$C$7:$AW$186,32,0)</f>
        <v>21</v>
      </c>
      <c r="AK599" s="89">
        <f>VLOOKUP($B599,'[5]POB X MCR 2019'!$C$7:$AW$186,33,0)</f>
        <v>20</v>
      </c>
      <c r="AL599" s="89">
        <f>VLOOKUP($B599,'[5]POB X MCR 2019'!$C$7:$AW$186,34,0)</f>
        <v>14</v>
      </c>
      <c r="AM599" s="89">
        <f>VLOOKUP($B599,'[5]POB X MCR 2019'!$C$7:$AW$186,35,0)</f>
        <v>10</v>
      </c>
      <c r="AN599" s="89">
        <f>VLOOKUP($B599,'[5]POB X MCR 2019'!$C$7:$AW$186,36,0)</f>
        <v>8</v>
      </c>
      <c r="AO599" s="89">
        <f>VLOOKUP($B599,'[5]POB X MCR 2019'!$C$7:$AW$186,37,0)</f>
        <v>5</v>
      </c>
      <c r="AP599" s="89">
        <f>VLOOKUP($B599,'[5]POB X MCR 2019'!$C$7:$AW$186,38,0)</f>
        <v>6</v>
      </c>
      <c r="AQ599" s="89">
        <f>VLOOKUP($B599,'[5]POB X MCR 2019'!$C$7:$AW$186,43,0)</f>
        <v>224</v>
      </c>
      <c r="AR599" s="89">
        <f>VLOOKUP($B599,'[5]POB X MCR 2019'!$C$7:$AW$186,44,0)</f>
        <v>22</v>
      </c>
      <c r="AS599" s="89">
        <f>VLOOKUP($B599,'[5]POB X MCR 2019'!$C$7:$AW$186,45,0)</f>
        <v>16</v>
      </c>
      <c r="AT599" s="89">
        <f>VLOOKUP($B599,'[5]POB X MCR 2019'!$C$7:$AW$186,46,0)</f>
        <v>105</v>
      </c>
      <c r="AU599" s="89">
        <f>VLOOKUP($B599,'[6]RED CHOTA'!$C$7:$G$170,5,0)</f>
        <v>8</v>
      </c>
    </row>
    <row r="600" spans="1:47" s="24" customFormat="1" ht="15">
      <c r="A600" s="54">
        <v>599</v>
      </c>
      <c r="B600" s="54"/>
      <c r="C600" s="55" t="s">
        <v>1134</v>
      </c>
      <c r="D600" s="55" t="s">
        <v>447</v>
      </c>
      <c r="E600" s="55" t="s">
        <v>448</v>
      </c>
      <c r="F600" s="55" t="s">
        <v>448</v>
      </c>
      <c r="G600" s="11" t="s">
        <v>1214</v>
      </c>
      <c r="H600" s="29"/>
      <c r="I600" s="29">
        <f t="shared" si="141"/>
        <v>44630</v>
      </c>
      <c r="J600" s="11">
        <f>SUM(J601:J638)</f>
        <v>802</v>
      </c>
      <c r="K600" s="11">
        <f t="shared" ref="K600:AU600" si="144">SUM(K601:K638)</f>
        <v>844</v>
      </c>
      <c r="L600" s="11">
        <f t="shared" si="144"/>
        <v>761</v>
      </c>
      <c r="M600" s="11">
        <f t="shared" si="144"/>
        <v>802</v>
      </c>
      <c r="N600" s="11">
        <f t="shared" si="144"/>
        <v>851</v>
      </c>
      <c r="O600" s="11">
        <f t="shared" si="144"/>
        <v>785</v>
      </c>
      <c r="P600" s="11">
        <f t="shared" si="144"/>
        <v>748</v>
      </c>
      <c r="Q600" s="11">
        <f t="shared" si="144"/>
        <v>765</v>
      </c>
      <c r="R600" s="11">
        <f t="shared" si="144"/>
        <v>779</v>
      </c>
      <c r="S600" s="11">
        <f t="shared" si="144"/>
        <v>794</v>
      </c>
      <c r="T600" s="11">
        <f t="shared" si="144"/>
        <v>809</v>
      </c>
      <c r="U600" s="11">
        <f t="shared" si="144"/>
        <v>820</v>
      </c>
      <c r="V600" s="11">
        <f t="shared" si="144"/>
        <v>826</v>
      </c>
      <c r="W600" s="11">
        <f t="shared" si="144"/>
        <v>833</v>
      </c>
      <c r="X600" s="11">
        <f t="shared" si="144"/>
        <v>835</v>
      </c>
      <c r="Y600" s="11">
        <f t="shared" si="144"/>
        <v>839</v>
      </c>
      <c r="Z600" s="11">
        <f t="shared" si="144"/>
        <v>839</v>
      </c>
      <c r="AA600" s="11">
        <f t="shared" si="144"/>
        <v>832</v>
      </c>
      <c r="AB600" s="11">
        <f t="shared" si="144"/>
        <v>802</v>
      </c>
      <c r="AC600" s="11">
        <f t="shared" si="144"/>
        <v>759</v>
      </c>
      <c r="AD600" s="11">
        <f t="shared" si="144"/>
        <v>3380</v>
      </c>
      <c r="AE600" s="11">
        <f t="shared" si="144"/>
        <v>3456</v>
      </c>
      <c r="AF600" s="11">
        <f t="shared" si="144"/>
        <v>3791</v>
      </c>
      <c r="AG600" s="11">
        <f t="shared" si="144"/>
        <v>3559</v>
      </c>
      <c r="AH600" s="11">
        <f t="shared" si="144"/>
        <v>3075</v>
      </c>
      <c r="AI600" s="11">
        <f t="shared" si="144"/>
        <v>2771</v>
      </c>
      <c r="AJ600" s="11">
        <f t="shared" si="144"/>
        <v>2008</v>
      </c>
      <c r="AK600" s="11">
        <f t="shared" si="144"/>
        <v>1734</v>
      </c>
      <c r="AL600" s="11">
        <f t="shared" si="144"/>
        <v>1490</v>
      </c>
      <c r="AM600" s="11">
        <f t="shared" si="144"/>
        <v>1098</v>
      </c>
      <c r="AN600" s="11">
        <f t="shared" si="144"/>
        <v>905</v>
      </c>
      <c r="AO600" s="11">
        <f t="shared" si="144"/>
        <v>610</v>
      </c>
      <c r="AP600" s="11">
        <f t="shared" si="144"/>
        <v>628</v>
      </c>
      <c r="AQ600" s="11">
        <f t="shared" si="144"/>
        <v>22808</v>
      </c>
      <c r="AR600" s="11">
        <f t="shared" si="144"/>
        <v>2045</v>
      </c>
      <c r="AS600" s="11">
        <f t="shared" si="144"/>
        <v>2078</v>
      </c>
      <c r="AT600" s="11">
        <f t="shared" si="144"/>
        <v>11059</v>
      </c>
      <c r="AU600" s="11">
        <f t="shared" si="144"/>
        <v>975</v>
      </c>
    </row>
    <row r="601" spans="1:47" s="24" customFormat="1" ht="15">
      <c r="A601" s="58">
        <v>600</v>
      </c>
      <c r="B601" s="58">
        <v>4743</v>
      </c>
      <c r="C601" s="59" t="s">
        <v>1134</v>
      </c>
      <c r="D601" s="59" t="s">
        <v>447</v>
      </c>
      <c r="E601" s="59" t="s">
        <v>448</v>
      </c>
      <c r="F601" s="59" t="s">
        <v>477</v>
      </c>
      <c r="G601" s="12" t="s">
        <v>283</v>
      </c>
      <c r="H601" s="14">
        <f t="shared" ref="H601:H639" si="145">B601</f>
        <v>4743</v>
      </c>
      <c r="I601" s="14">
        <f t="shared" si="141"/>
        <v>2226</v>
      </c>
      <c r="J601" s="12">
        <f>VLOOKUP($B601,'[1]METAS 2019'!$D$4:$Q$843,5,0)</f>
        <v>37</v>
      </c>
      <c r="K601" s="12">
        <f>VLOOKUP($B601,'[1]METAS 2019'!$D$4:$Q$843,4,0)</f>
        <v>46</v>
      </c>
      <c r="L601" s="12">
        <f>VLOOKUP($B601,'[1]METAS 2019'!$D$4:$Q$843,11,0)</f>
        <v>50</v>
      </c>
      <c r="M601" s="12">
        <f>VLOOKUP($B601,'[1]METAS 2019'!$D$4:$Q$843,12,0)</f>
        <v>59</v>
      </c>
      <c r="N601" s="12">
        <f>VLOOKUP($B601,'[1]METAS 2019'!$D$4:$Q$843,13,0)</f>
        <v>43</v>
      </c>
      <c r="O601" s="12">
        <f>VLOOKUP($B601,'[1]METAS 2019'!$D$4:$Q$843,14,0)</f>
        <v>58</v>
      </c>
      <c r="P601" s="89">
        <f>VLOOKUP($B601,'[5]POB X MCR 2019'!$C$7:$AW$186,12,0)</f>
        <v>46</v>
      </c>
      <c r="Q601" s="89">
        <f>VLOOKUP($B601,'[5]POB X MCR 2019'!$C$7:$AW$186,13,0)</f>
        <v>46</v>
      </c>
      <c r="R601" s="89">
        <f>VLOOKUP($B601,'[5]POB X MCR 2019'!$C$7:$AW$186,14,0)</f>
        <v>47</v>
      </c>
      <c r="S601" s="89">
        <f>VLOOKUP($B601,'[5]POB X MCR 2019'!$C$7:$AW$186,15,0)</f>
        <v>48</v>
      </c>
      <c r="T601" s="89">
        <f>VLOOKUP($B601,'[5]POB X MCR 2019'!$C$7:$AW$186,16,0)</f>
        <v>48</v>
      </c>
      <c r="U601" s="89">
        <f>VLOOKUP($B601,'[5]POB X MCR 2019'!$C$7:$AW$186,17,0)</f>
        <v>49</v>
      </c>
      <c r="V601" s="89">
        <f>VLOOKUP($B601,'[5]POB X MCR 2019'!$C$7:$AW$186,18,0)</f>
        <v>47</v>
      </c>
      <c r="W601" s="89">
        <f>VLOOKUP($B601,'[5]POB X MCR 2019'!$C$7:$AW$186,19,0)</f>
        <v>46</v>
      </c>
      <c r="X601" s="89">
        <f>VLOOKUP($B601,'[5]POB X MCR 2019'!$C$7:$AW$186,20,0)</f>
        <v>45</v>
      </c>
      <c r="Y601" s="89">
        <f>VLOOKUP($B601,'[5]POB X MCR 2019'!$C$7:$AW$186,21,0)</f>
        <v>43</v>
      </c>
      <c r="Z601" s="89">
        <f>VLOOKUP($B601,'[5]POB X MCR 2019'!$C$7:$AW$186,22,0)</f>
        <v>39</v>
      </c>
      <c r="AA601" s="89">
        <f>VLOOKUP($B601,'[5]POB X MCR 2019'!$C$7:$AW$186,23,0)</f>
        <v>39</v>
      </c>
      <c r="AB601" s="89">
        <f>VLOOKUP($B601,'[5]POB X MCR 2019'!$C$7:$AW$186,24,0)</f>
        <v>36</v>
      </c>
      <c r="AC601" s="89">
        <f>VLOOKUP($B601,'[5]POB X MCR 2019'!$C$7:$AW$186,25,0)</f>
        <v>31</v>
      </c>
      <c r="AD601" s="89">
        <f>VLOOKUP($B601,'[5]POB X MCR 2019'!$C$7:$AW$186,26,0)</f>
        <v>142</v>
      </c>
      <c r="AE601" s="89">
        <f>VLOOKUP($B601,'[5]POB X MCR 2019'!$C$7:$AW$186,27,0)</f>
        <v>157</v>
      </c>
      <c r="AF601" s="89">
        <f>VLOOKUP($B601,'[5]POB X MCR 2019'!$C$7:$AW$186,28,0)</f>
        <v>177</v>
      </c>
      <c r="AG601" s="89">
        <f>VLOOKUP($B601,'[5]POB X MCR 2019'!$C$7:$AW$186,29,0)</f>
        <v>156</v>
      </c>
      <c r="AH601" s="89">
        <f>VLOOKUP($B601,'[5]POB X MCR 2019'!$C$7:$AW$186,30,0)</f>
        <v>149</v>
      </c>
      <c r="AI601" s="89">
        <f>VLOOKUP($B601,'[5]POB X MCR 2019'!$C$7:$AW$186,31,0)</f>
        <v>125</v>
      </c>
      <c r="AJ601" s="89">
        <f>VLOOKUP($B601,'[5]POB X MCR 2019'!$C$7:$AW$186,32,0)</f>
        <v>102</v>
      </c>
      <c r="AK601" s="89">
        <f>VLOOKUP($B601,'[5]POB X MCR 2019'!$C$7:$AW$186,33,0)</f>
        <v>89</v>
      </c>
      <c r="AL601" s="89">
        <f>VLOOKUP($B601,'[5]POB X MCR 2019'!$C$7:$AW$186,34,0)</f>
        <v>77</v>
      </c>
      <c r="AM601" s="89">
        <f>VLOOKUP($B601,'[5]POB X MCR 2019'!$C$7:$AW$186,35,0)</f>
        <v>56</v>
      </c>
      <c r="AN601" s="89">
        <f>VLOOKUP($B601,'[5]POB X MCR 2019'!$C$7:$AW$186,36,0)</f>
        <v>39</v>
      </c>
      <c r="AO601" s="89">
        <f>VLOOKUP($B601,'[5]POB X MCR 2019'!$C$7:$AW$186,37,0)</f>
        <v>27</v>
      </c>
      <c r="AP601" s="89">
        <f>VLOOKUP($B601,'[5]POB X MCR 2019'!$C$7:$AW$186,38,0)</f>
        <v>27</v>
      </c>
      <c r="AQ601" s="89">
        <f>VLOOKUP($B601,'[5]POB X MCR 2019'!$C$7:$AW$186,43,0)</f>
        <v>1087</v>
      </c>
      <c r="AR601" s="89">
        <f>VLOOKUP($B601,'[5]POB X MCR 2019'!$C$7:$AW$186,44,0)</f>
        <v>116</v>
      </c>
      <c r="AS601" s="89">
        <f>VLOOKUP($B601,'[5]POB X MCR 2019'!$C$7:$AW$186,45,0)</f>
        <v>90</v>
      </c>
      <c r="AT601" s="89">
        <f>VLOOKUP($B601,'[5]POB X MCR 2019'!$C$7:$AW$186,46,0)</f>
        <v>478</v>
      </c>
      <c r="AU601" s="89">
        <f>VLOOKUP($B601,'[6]RED CHOTA'!$C$7:$G$170,5,0)</f>
        <v>45</v>
      </c>
    </row>
    <row r="602" spans="1:47" s="24" customFormat="1" ht="15">
      <c r="A602" s="58">
        <v>601</v>
      </c>
      <c r="B602" s="58">
        <v>4660</v>
      </c>
      <c r="C602" s="59" t="s">
        <v>1134</v>
      </c>
      <c r="D602" s="59" t="s">
        <v>447</v>
      </c>
      <c r="E602" s="59" t="s">
        <v>448</v>
      </c>
      <c r="F602" s="59" t="s">
        <v>449</v>
      </c>
      <c r="G602" s="12" t="s">
        <v>283</v>
      </c>
      <c r="H602" s="14">
        <f t="shared" si="145"/>
        <v>4660</v>
      </c>
      <c r="I602" s="14">
        <f t="shared" si="141"/>
        <v>6263</v>
      </c>
      <c r="J602" s="12">
        <f>VLOOKUP($B602,'[1]METAS 2019'!$D$4:$Q$843,5,0)</f>
        <v>190</v>
      </c>
      <c r="K602" s="12">
        <f>VLOOKUP($B602,'[1]METAS 2019'!$D$4:$Q$843,4,0)</f>
        <v>196</v>
      </c>
      <c r="L602" s="12">
        <f>VLOOKUP($B602,'[1]METAS 2019'!$D$4:$Q$843,11,0)</f>
        <v>117</v>
      </c>
      <c r="M602" s="12">
        <f>VLOOKUP($B602,'[1]METAS 2019'!$D$4:$Q$843,12,0)</f>
        <v>125</v>
      </c>
      <c r="N602" s="12">
        <f>VLOOKUP($B602,'[1]METAS 2019'!$D$4:$Q$843,13,0)</f>
        <v>137</v>
      </c>
      <c r="O602" s="12">
        <f>VLOOKUP($B602,'[1]METAS 2019'!$D$4:$Q$843,14,0)</f>
        <v>103</v>
      </c>
      <c r="P602" s="89">
        <f>VLOOKUP($B602,'[5]POB X MCR 2019'!$C$7:$AW$186,12,0)</f>
        <v>98</v>
      </c>
      <c r="Q602" s="89">
        <f>VLOOKUP($B602,'[5]POB X MCR 2019'!$C$7:$AW$186,13,0)</f>
        <v>100</v>
      </c>
      <c r="R602" s="89">
        <f>VLOOKUP($B602,'[5]POB X MCR 2019'!$C$7:$AW$186,14,0)</f>
        <v>102</v>
      </c>
      <c r="S602" s="89">
        <f>VLOOKUP($B602,'[5]POB X MCR 2019'!$C$7:$AW$186,15,0)</f>
        <v>103</v>
      </c>
      <c r="T602" s="89">
        <f>VLOOKUP($B602,'[5]POB X MCR 2019'!$C$7:$AW$186,16,0)</f>
        <v>105</v>
      </c>
      <c r="U602" s="89">
        <f>VLOOKUP($B602,'[5]POB X MCR 2019'!$C$7:$AW$186,17,0)</f>
        <v>110</v>
      </c>
      <c r="V602" s="89">
        <f>VLOOKUP($B602,'[5]POB X MCR 2019'!$C$7:$AW$186,18,0)</f>
        <v>108</v>
      </c>
      <c r="W602" s="89">
        <f>VLOOKUP($B602,'[5]POB X MCR 2019'!$C$7:$AW$186,19,0)</f>
        <v>110</v>
      </c>
      <c r="X602" s="89">
        <f>VLOOKUP($B602,'[5]POB X MCR 2019'!$C$7:$AW$186,20,0)</f>
        <v>113</v>
      </c>
      <c r="Y602" s="89">
        <f>VLOOKUP($B602,'[5]POB X MCR 2019'!$C$7:$AW$186,21,0)</f>
        <v>113</v>
      </c>
      <c r="Z602" s="89">
        <f>VLOOKUP($B602,'[5]POB X MCR 2019'!$C$7:$AW$186,22,0)</f>
        <v>115</v>
      </c>
      <c r="AA602" s="89">
        <f>VLOOKUP($B602,'[5]POB X MCR 2019'!$C$7:$AW$186,23,0)</f>
        <v>114</v>
      </c>
      <c r="AB602" s="89">
        <f>VLOOKUP($B602,'[5]POB X MCR 2019'!$C$7:$AW$186,24,0)</f>
        <v>111</v>
      </c>
      <c r="AC602" s="89">
        <f>VLOOKUP($B602,'[5]POB X MCR 2019'!$C$7:$AW$186,25,0)</f>
        <v>103</v>
      </c>
      <c r="AD602" s="89">
        <f>VLOOKUP($B602,'[5]POB X MCR 2019'!$C$7:$AW$186,26,0)</f>
        <v>467</v>
      </c>
      <c r="AE602" s="89">
        <f>VLOOKUP($B602,'[5]POB X MCR 2019'!$C$7:$AW$186,27,0)</f>
        <v>474</v>
      </c>
      <c r="AF602" s="89">
        <f>VLOOKUP($B602,'[5]POB X MCR 2019'!$C$7:$AW$186,28,0)</f>
        <v>517</v>
      </c>
      <c r="AG602" s="89">
        <f>VLOOKUP($B602,'[5]POB X MCR 2019'!$C$7:$AW$186,29,0)</f>
        <v>488</v>
      </c>
      <c r="AH602" s="89">
        <f>VLOOKUP($B602,'[5]POB X MCR 2019'!$C$7:$AW$186,30,0)</f>
        <v>418</v>
      </c>
      <c r="AI602" s="89">
        <f>VLOOKUP($B602,'[5]POB X MCR 2019'!$C$7:$AW$186,31,0)</f>
        <v>379</v>
      </c>
      <c r="AJ602" s="89">
        <f>VLOOKUP($B602,'[5]POB X MCR 2019'!$C$7:$AW$186,32,0)</f>
        <v>271</v>
      </c>
      <c r="AK602" s="89">
        <f>VLOOKUP($B602,'[5]POB X MCR 2019'!$C$7:$AW$186,33,0)</f>
        <v>234</v>
      </c>
      <c r="AL602" s="89">
        <f>VLOOKUP($B602,'[5]POB X MCR 2019'!$C$7:$AW$186,34,0)</f>
        <v>199</v>
      </c>
      <c r="AM602" s="89">
        <f>VLOOKUP($B602,'[5]POB X MCR 2019'!$C$7:$AW$186,35,0)</f>
        <v>147</v>
      </c>
      <c r="AN602" s="89">
        <f>VLOOKUP($B602,'[5]POB X MCR 2019'!$C$7:$AW$186,36,0)</f>
        <v>125</v>
      </c>
      <c r="AO602" s="89">
        <f>VLOOKUP($B602,'[5]POB X MCR 2019'!$C$7:$AW$186,37,0)</f>
        <v>84</v>
      </c>
      <c r="AP602" s="89">
        <f>VLOOKUP($B602,'[5]POB X MCR 2019'!$C$7:$AW$186,38,0)</f>
        <v>87</v>
      </c>
      <c r="AQ602" s="89">
        <f>VLOOKUP($B602,'[5]POB X MCR 2019'!$C$7:$AW$186,43,0)</f>
        <v>3184</v>
      </c>
      <c r="AR602" s="89">
        <f>VLOOKUP($B602,'[5]POB X MCR 2019'!$C$7:$AW$186,44,0)</f>
        <v>271</v>
      </c>
      <c r="AS602" s="89">
        <f>VLOOKUP($B602,'[5]POB X MCR 2019'!$C$7:$AW$186,45,0)</f>
        <v>286</v>
      </c>
      <c r="AT602" s="89">
        <f>VLOOKUP($B602,'[5]POB X MCR 2019'!$C$7:$AW$186,46,0)</f>
        <v>1523</v>
      </c>
      <c r="AU602" s="89">
        <f>VLOOKUP($B602,'[6]RED CHOTA'!$C$7:$G$170,5,0)</f>
        <v>230</v>
      </c>
    </row>
    <row r="603" spans="1:47" s="24" customFormat="1" ht="15">
      <c r="A603" s="58">
        <v>602</v>
      </c>
      <c r="B603" s="58">
        <v>9999017</v>
      </c>
      <c r="C603" s="59" t="s">
        <v>1134</v>
      </c>
      <c r="D603" s="59" t="s">
        <v>447</v>
      </c>
      <c r="E603" s="59" t="s">
        <v>448</v>
      </c>
      <c r="F603" s="59" t="s">
        <v>1108</v>
      </c>
      <c r="G603" s="12" t="s">
        <v>1214</v>
      </c>
      <c r="H603" s="14">
        <f t="shared" si="145"/>
        <v>9999017</v>
      </c>
      <c r="I603" s="14">
        <f t="shared" si="141"/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89">
        <v>0</v>
      </c>
    </row>
    <row r="604" spans="1:47" s="24" customFormat="1" ht="15">
      <c r="A604" s="58">
        <v>604</v>
      </c>
      <c r="B604" s="58">
        <v>4659</v>
      </c>
      <c r="C604" s="59" t="s">
        <v>1134</v>
      </c>
      <c r="D604" s="59" t="s">
        <v>447</v>
      </c>
      <c r="E604" s="59" t="s">
        <v>448</v>
      </c>
      <c r="F604" s="59" t="s">
        <v>480</v>
      </c>
      <c r="G604" s="12" t="s">
        <v>310</v>
      </c>
      <c r="H604" s="14">
        <f t="shared" si="145"/>
        <v>4659</v>
      </c>
      <c r="I604" s="14">
        <f t="shared" si="141"/>
        <v>11018</v>
      </c>
      <c r="J604" s="12">
        <f>VLOOKUP($B604,'[1]METAS 2019'!$D$4:$Q$843,5,0)</f>
        <v>235</v>
      </c>
      <c r="K604" s="12">
        <f>VLOOKUP($B604,'[1]METAS 2019'!$D$4:$Q$843,4,0)</f>
        <v>256</v>
      </c>
      <c r="L604" s="12">
        <f>VLOOKUP($B604,'[1]METAS 2019'!$D$4:$Q$843,11,0)</f>
        <v>231</v>
      </c>
      <c r="M604" s="12">
        <f>VLOOKUP($B604,'[1]METAS 2019'!$D$4:$Q$843,12,0)</f>
        <v>226</v>
      </c>
      <c r="N604" s="12">
        <f>VLOOKUP($B604,'[1]METAS 2019'!$D$4:$Q$843,13,0)</f>
        <v>221</v>
      </c>
      <c r="O604" s="12">
        <f>VLOOKUP($B604,'[1]METAS 2019'!$D$4:$Q$843,14,0)</f>
        <v>184</v>
      </c>
      <c r="P604" s="89">
        <f>VLOOKUP($B604,'[5]POB X MCR 2019'!$C$7:$AW$186,12,0)</f>
        <v>178</v>
      </c>
      <c r="Q604" s="89">
        <f>VLOOKUP($B604,'[5]POB X MCR 2019'!$C$7:$AW$186,13,0)</f>
        <v>180</v>
      </c>
      <c r="R604" s="89">
        <f>VLOOKUP($B604,'[5]POB X MCR 2019'!$C$7:$AW$186,14,0)</f>
        <v>183</v>
      </c>
      <c r="S604" s="89">
        <f>VLOOKUP($B604,'[5]POB X MCR 2019'!$C$7:$AW$186,15,0)</f>
        <v>187</v>
      </c>
      <c r="T604" s="89">
        <f>VLOOKUP($B604,'[5]POB X MCR 2019'!$C$7:$AW$186,16,0)</f>
        <v>191</v>
      </c>
      <c r="U604" s="89">
        <f>VLOOKUP($B604,'[5]POB X MCR 2019'!$C$7:$AW$186,17,0)</f>
        <v>193</v>
      </c>
      <c r="V604" s="89">
        <f>VLOOKUP($B604,'[5]POB X MCR 2019'!$C$7:$AW$186,18,0)</f>
        <v>196</v>
      </c>
      <c r="W604" s="89">
        <f>VLOOKUP($B604,'[5]POB X MCR 2019'!$C$7:$AW$186,19,0)</f>
        <v>198</v>
      </c>
      <c r="X604" s="89">
        <f>VLOOKUP($B604,'[5]POB X MCR 2019'!$C$7:$AW$186,20,0)</f>
        <v>200</v>
      </c>
      <c r="Y604" s="89">
        <f>VLOOKUP($B604,'[5]POB X MCR 2019'!$C$7:$AW$186,21,0)</f>
        <v>203</v>
      </c>
      <c r="Z604" s="89">
        <f>VLOOKUP($B604,'[5]POB X MCR 2019'!$C$7:$AW$186,22,0)</f>
        <v>205</v>
      </c>
      <c r="AA604" s="89">
        <f>VLOOKUP($B604,'[5]POB X MCR 2019'!$C$7:$AW$186,23,0)</f>
        <v>204</v>
      </c>
      <c r="AB604" s="89">
        <f>VLOOKUP($B604,'[5]POB X MCR 2019'!$C$7:$AW$186,24,0)</f>
        <v>197</v>
      </c>
      <c r="AC604" s="89">
        <f>VLOOKUP($B604,'[5]POB X MCR 2019'!$C$7:$AW$186,25,0)</f>
        <v>187</v>
      </c>
      <c r="AD604" s="89">
        <f>VLOOKUP($B604,'[5]POB X MCR 2019'!$C$7:$AW$186,26,0)</f>
        <v>835</v>
      </c>
      <c r="AE604" s="89">
        <f>VLOOKUP($B604,'[5]POB X MCR 2019'!$C$7:$AW$186,27,0)</f>
        <v>847</v>
      </c>
      <c r="AF604" s="89">
        <f>VLOOKUP($B604,'[5]POB X MCR 2019'!$C$7:$AW$186,28,0)</f>
        <v>926</v>
      </c>
      <c r="AG604" s="89">
        <f>VLOOKUP($B604,'[5]POB X MCR 2019'!$C$7:$AW$186,29,0)</f>
        <v>876</v>
      </c>
      <c r="AH604" s="89">
        <f>VLOOKUP($B604,'[5]POB X MCR 2019'!$C$7:$AW$186,30,0)</f>
        <v>748</v>
      </c>
      <c r="AI604" s="89">
        <f>VLOOKUP($B604,'[5]POB X MCR 2019'!$C$7:$AW$186,31,0)</f>
        <v>679</v>
      </c>
      <c r="AJ604" s="89">
        <f>VLOOKUP($B604,'[5]POB X MCR 2019'!$C$7:$AW$186,32,0)</f>
        <v>485</v>
      </c>
      <c r="AK604" s="89">
        <f>VLOOKUP($B604,'[5]POB X MCR 2019'!$C$7:$AW$186,33,0)</f>
        <v>418</v>
      </c>
      <c r="AL604" s="89">
        <f>VLOOKUP($B604,'[5]POB X MCR 2019'!$C$7:$AW$186,34,0)</f>
        <v>359</v>
      </c>
      <c r="AM604" s="89">
        <f>VLOOKUP($B604,'[5]POB X MCR 2019'!$C$7:$AW$186,35,0)</f>
        <v>265</v>
      </c>
      <c r="AN604" s="89">
        <f>VLOOKUP($B604,'[5]POB X MCR 2019'!$C$7:$AW$186,36,0)</f>
        <v>220</v>
      </c>
      <c r="AO604" s="89">
        <f>VLOOKUP($B604,'[5]POB X MCR 2019'!$C$7:$AW$186,37,0)</f>
        <v>151</v>
      </c>
      <c r="AP604" s="89">
        <f>VLOOKUP($B604,'[5]POB X MCR 2019'!$C$7:$AW$186,38,0)</f>
        <v>154</v>
      </c>
      <c r="AQ604" s="89">
        <f>VLOOKUP($B604,'[5]POB X MCR 2019'!$C$7:$AW$186,43,0)</f>
        <v>5614</v>
      </c>
      <c r="AR604" s="89">
        <f>VLOOKUP($B604,'[5]POB X MCR 2019'!$C$7:$AW$186,44,0)</f>
        <v>488</v>
      </c>
      <c r="AS604" s="89">
        <f>VLOOKUP($B604,'[5]POB X MCR 2019'!$C$7:$AW$186,45,0)</f>
        <v>513</v>
      </c>
      <c r="AT604" s="89">
        <f>VLOOKUP($B604,'[5]POB X MCR 2019'!$C$7:$AW$186,46,0)</f>
        <v>2727</v>
      </c>
      <c r="AU604" s="89">
        <f>VLOOKUP($B604,'[6]RED CHOTA'!$C$7:$G$170,5,0)</f>
        <v>290</v>
      </c>
    </row>
    <row r="605" spans="1:47" s="24" customFormat="1" ht="15">
      <c r="A605" s="58">
        <v>605</v>
      </c>
      <c r="B605" s="58">
        <v>4661</v>
      </c>
      <c r="C605" s="59" t="s">
        <v>1134</v>
      </c>
      <c r="D605" s="59" t="s">
        <v>447</v>
      </c>
      <c r="E605" s="59" t="s">
        <v>448</v>
      </c>
      <c r="F605" s="59" t="s">
        <v>452</v>
      </c>
      <c r="G605" s="12" t="s">
        <v>271</v>
      </c>
      <c r="H605" s="14">
        <f t="shared" si="145"/>
        <v>4661</v>
      </c>
      <c r="I605" s="14">
        <f t="shared" si="141"/>
        <v>1238</v>
      </c>
      <c r="J605" s="12">
        <f>VLOOKUP($B605,'[1]METAS 2019'!$D$4:$Q$843,5,0)</f>
        <v>21</v>
      </c>
      <c r="K605" s="12">
        <f>VLOOKUP($B605,'[1]METAS 2019'!$D$4:$Q$843,4,0)</f>
        <v>19</v>
      </c>
      <c r="L605" s="12">
        <f>VLOOKUP($B605,'[1]METAS 2019'!$D$4:$Q$843,11,0)</f>
        <v>23</v>
      </c>
      <c r="M605" s="12">
        <f>VLOOKUP($B605,'[1]METAS 2019'!$D$4:$Q$843,12,0)</f>
        <v>17</v>
      </c>
      <c r="N605" s="12">
        <f>VLOOKUP($B605,'[1]METAS 2019'!$D$4:$Q$843,13,0)</f>
        <v>19</v>
      </c>
      <c r="O605" s="12">
        <f>VLOOKUP($B605,'[1]METAS 2019'!$D$4:$Q$843,14,0)</f>
        <v>15</v>
      </c>
      <c r="P605" s="89">
        <f>VLOOKUP($B605,'[5]POB X MCR 2019'!$C$7:$AW$186,12,0)</f>
        <v>20</v>
      </c>
      <c r="Q605" s="89">
        <f>VLOOKUP($B605,'[5]POB X MCR 2019'!$C$7:$AW$186,13,0)</f>
        <v>21</v>
      </c>
      <c r="R605" s="89">
        <f>VLOOKUP($B605,'[5]POB X MCR 2019'!$C$7:$AW$186,14,0)</f>
        <v>21</v>
      </c>
      <c r="S605" s="89">
        <f>VLOOKUP($B605,'[5]POB X MCR 2019'!$C$7:$AW$186,15,0)</f>
        <v>22</v>
      </c>
      <c r="T605" s="89">
        <f>VLOOKUP($B605,'[5]POB X MCR 2019'!$C$7:$AW$186,16,0)</f>
        <v>22</v>
      </c>
      <c r="U605" s="89">
        <f>VLOOKUP($B605,'[5]POB X MCR 2019'!$C$7:$AW$186,17,0)</f>
        <v>22</v>
      </c>
      <c r="V605" s="89">
        <f>VLOOKUP($B605,'[5]POB X MCR 2019'!$C$7:$AW$186,18,0)</f>
        <v>23</v>
      </c>
      <c r="W605" s="89">
        <f>VLOOKUP($B605,'[5]POB X MCR 2019'!$C$7:$AW$186,19,0)</f>
        <v>23</v>
      </c>
      <c r="X605" s="89">
        <f>VLOOKUP($B605,'[5]POB X MCR 2019'!$C$7:$AW$186,20,0)</f>
        <v>23</v>
      </c>
      <c r="Y605" s="89">
        <f>VLOOKUP($B605,'[5]POB X MCR 2019'!$C$7:$AW$186,21,0)</f>
        <v>24</v>
      </c>
      <c r="Z605" s="89">
        <f>VLOOKUP($B605,'[5]POB X MCR 2019'!$C$7:$AW$186,22,0)</f>
        <v>24</v>
      </c>
      <c r="AA605" s="89">
        <f>VLOOKUP($B605,'[5]POB X MCR 2019'!$C$7:$AW$186,23,0)</f>
        <v>25</v>
      </c>
      <c r="AB605" s="89">
        <f>VLOOKUP($B605,'[5]POB X MCR 2019'!$C$7:$AW$186,24,0)</f>
        <v>23</v>
      </c>
      <c r="AC605" s="89">
        <f>VLOOKUP($B605,'[5]POB X MCR 2019'!$C$7:$AW$186,25,0)</f>
        <v>22</v>
      </c>
      <c r="AD605" s="89">
        <f>VLOOKUP($B605,'[5]POB X MCR 2019'!$C$7:$AW$186,26,0)</f>
        <v>97</v>
      </c>
      <c r="AE605" s="89">
        <f>VLOOKUP($B605,'[5]POB X MCR 2019'!$C$7:$AW$186,27,0)</f>
        <v>98</v>
      </c>
      <c r="AF605" s="89">
        <f>VLOOKUP($B605,'[5]POB X MCR 2019'!$C$7:$AW$186,28,0)</f>
        <v>107</v>
      </c>
      <c r="AG605" s="89">
        <f>VLOOKUP($B605,'[5]POB X MCR 2019'!$C$7:$AW$186,29,0)</f>
        <v>102</v>
      </c>
      <c r="AH605" s="89">
        <f>VLOOKUP($B605,'[5]POB X MCR 2019'!$C$7:$AW$186,30,0)</f>
        <v>87</v>
      </c>
      <c r="AI605" s="89">
        <f>VLOOKUP($B605,'[5]POB X MCR 2019'!$C$7:$AW$186,31,0)</f>
        <v>79</v>
      </c>
      <c r="AJ605" s="89">
        <f>VLOOKUP($B605,'[5]POB X MCR 2019'!$C$7:$AW$186,32,0)</f>
        <v>56</v>
      </c>
      <c r="AK605" s="89">
        <f>VLOOKUP($B605,'[5]POB X MCR 2019'!$C$7:$AW$186,33,0)</f>
        <v>49</v>
      </c>
      <c r="AL605" s="89">
        <f>VLOOKUP($B605,'[5]POB X MCR 2019'!$C$7:$AW$186,34,0)</f>
        <v>42</v>
      </c>
      <c r="AM605" s="89">
        <f>VLOOKUP($B605,'[5]POB X MCR 2019'!$C$7:$AW$186,35,0)</f>
        <v>31</v>
      </c>
      <c r="AN605" s="89">
        <f>VLOOKUP($B605,'[5]POB X MCR 2019'!$C$7:$AW$186,36,0)</f>
        <v>26</v>
      </c>
      <c r="AO605" s="89">
        <f>VLOOKUP($B605,'[5]POB X MCR 2019'!$C$7:$AW$186,37,0)</f>
        <v>17</v>
      </c>
      <c r="AP605" s="89">
        <f>VLOOKUP($B605,'[5]POB X MCR 2019'!$C$7:$AW$186,38,0)</f>
        <v>18</v>
      </c>
      <c r="AQ605" s="89">
        <f>VLOOKUP($B605,'[5]POB X MCR 2019'!$C$7:$AW$186,43,0)</f>
        <v>631</v>
      </c>
      <c r="AR605" s="89">
        <f>VLOOKUP($B605,'[5]POB X MCR 2019'!$C$7:$AW$186,44,0)</f>
        <v>56</v>
      </c>
      <c r="AS605" s="89">
        <f>VLOOKUP($B605,'[5]POB X MCR 2019'!$C$7:$AW$186,45,0)</f>
        <v>59</v>
      </c>
      <c r="AT605" s="89">
        <f>VLOOKUP($B605,'[5]POB X MCR 2019'!$C$7:$AW$186,46,0)</f>
        <v>316</v>
      </c>
      <c r="AU605" s="89">
        <f>VLOOKUP($B605,'[6]RED CHOTA'!$C$7:$G$170,5,0)</f>
        <v>26</v>
      </c>
    </row>
    <row r="606" spans="1:47" s="24" customFormat="1" ht="15">
      <c r="A606" s="58">
        <v>606</v>
      </c>
      <c r="B606" s="58">
        <v>4662</v>
      </c>
      <c r="C606" s="59" t="s">
        <v>1134</v>
      </c>
      <c r="D606" s="59" t="s">
        <v>447</v>
      </c>
      <c r="E606" s="59" t="s">
        <v>448</v>
      </c>
      <c r="F606" s="59" t="s">
        <v>466</v>
      </c>
      <c r="G606" s="12" t="s">
        <v>266</v>
      </c>
      <c r="H606" s="14">
        <f t="shared" si="145"/>
        <v>4662</v>
      </c>
      <c r="I606" s="14">
        <f t="shared" si="141"/>
        <v>790</v>
      </c>
      <c r="J606" s="12">
        <f>VLOOKUP($B606,'[1]METAS 2019'!$D$4:$Q$843,5,0)</f>
        <v>13</v>
      </c>
      <c r="K606" s="12">
        <f>VLOOKUP($B606,'[1]METAS 2019'!$D$4:$Q$843,4,0)</f>
        <v>15</v>
      </c>
      <c r="L606" s="12">
        <f>VLOOKUP($B606,'[1]METAS 2019'!$D$4:$Q$843,11,0)</f>
        <v>10</v>
      </c>
      <c r="M606" s="12">
        <f>VLOOKUP($B606,'[1]METAS 2019'!$D$4:$Q$843,12,0)</f>
        <v>10</v>
      </c>
      <c r="N606" s="12">
        <f>VLOOKUP($B606,'[1]METAS 2019'!$D$4:$Q$843,13,0)</f>
        <v>9</v>
      </c>
      <c r="O606" s="12">
        <f>VLOOKUP($B606,'[1]METAS 2019'!$D$4:$Q$843,14,0)</f>
        <v>14</v>
      </c>
      <c r="P606" s="89">
        <f>VLOOKUP($B606,'[5]POB X MCR 2019'!$C$7:$AW$186,12,0)</f>
        <v>13</v>
      </c>
      <c r="Q606" s="89">
        <f>VLOOKUP($B606,'[5]POB X MCR 2019'!$C$7:$AW$186,13,0)</f>
        <v>13</v>
      </c>
      <c r="R606" s="89">
        <f>VLOOKUP($B606,'[5]POB X MCR 2019'!$C$7:$AW$186,14,0)</f>
        <v>14</v>
      </c>
      <c r="S606" s="89">
        <f>VLOOKUP($B606,'[5]POB X MCR 2019'!$C$7:$AW$186,15,0)</f>
        <v>14</v>
      </c>
      <c r="T606" s="89">
        <f>VLOOKUP($B606,'[5]POB X MCR 2019'!$C$7:$AW$186,16,0)</f>
        <v>14</v>
      </c>
      <c r="U606" s="89">
        <f>VLOOKUP($B606,'[5]POB X MCR 2019'!$C$7:$AW$186,17,0)</f>
        <v>14</v>
      </c>
      <c r="V606" s="89">
        <f>VLOOKUP($B606,'[5]POB X MCR 2019'!$C$7:$AW$186,18,0)</f>
        <v>15</v>
      </c>
      <c r="W606" s="89">
        <f>VLOOKUP($B606,'[5]POB X MCR 2019'!$C$7:$AW$186,19,0)</f>
        <v>15</v>
      </c>
      <c r="X606" s="89">
        <f>VLOOKUP($B606,'[5]POB X MCR 2019'!$C$7:$AW$186,20,0)</f>
        <v>15</v>
      </c>
      <c r="Y606" s="89">
        <f>VLOOKUP($B606,'[5]POB X MCR 2019'!$C$7:$AW$186,21,0)</f>
        <v>15</v>
      </c>
      <c r="Z606" s="89">
        <f>VLOOKUP($B606,'[5]POB X MCR 2019'!$C$7:$AW$186,22,0)</f>
        <v>15</v>
      </c>
      <c r="AA606" s="89">
        <f>VLOOKUP($B606,'[5]POB X MCR 2019'!$C$7:$AW$186,23,0)</f>
        <v>15</v>
      </c>
      <c r="AB606" s="89">
        <f>VLOOKUP($B606,'[5]POB X MCR 2019'!$C$7:$AW$186,24,0)</f>
        <v>15</v>
      </c>
      <c r="AC606" s="89">
        <f>VLOOKUP($B606,'[5]POB X MCR 2019'!$C$7:$AW$186,25,0)</f>
        <v>14</v>
      </c>
      <c r="AD606" s="89">
        <f>VLOOKUP($B606,'[5]POB X MCR 2019'!$C$7:$AW$186,26,0)</f>
        <v>62</v>
      </c>
      <c r="AE606" s="89">
        <f>VLOOKUP($B606,'[5]POB X MCR 2019'!$C$7:$AW$186,27,0)</f>
        <v>63</v>
      </c>
      <c r="AF606" s="89">
        <f>VLOOKUP($B606,'[5]POB X MCR 2019'!$C$7:$AW$186,28,0)</f>
        <v>69</v>
      </c>
      <c r="AG606" s="89">
        <f>VLOOKUP($B606,'[5]POB X MCR 2019'!$C$7:$AW$186,29,0)</f>
        <v>65</v>
      </c>
      <c r="AH606" s="89">
        <f>VLOOKUP($B606,'[5]POB X MCR 2019'!$C$7:$AW$186,30,0)</f>
        <v>56</v>
      </c>
      <c r="AI606" s="89">
        <f>VLOOKUP($B606,'[5]POB X MCR 2019'!$C$7:$AW$186,31,0)</f>
        <v>50</v>
      </c>
      <c r="AJ606" s="89">
        <f>VLOOKUP($B606,'[5]POB X MCR 2019'!$C$7:$AW$186,32,0)</f>
        <v>36</v>
      </c>
      <c r="AK606" s="89">
        <f>VLOOKUP($B606,'[5]POB X MCR 2019'!$C$7:$AW$186,33,0)</f>
        <v>31</v>
      </c>
      <c r="AL606" s="89">
        <f>VLOOKUP($B606,'[5]POB X MCR 2019'!$C$7:$AW$186,34,0)</f>
        <v>27</v>
      </c>
      <c r="AM606" s="89">
        <f>VLOOKUP($B606,'[5]POB X MCR 2019'!$C$7:$AW$186,35,0)</f>
        <v>20</v>
      </c>
      <c r="AN606" s="89">
        <f>VLOOKUP($B606,'[5]POB X MCR 2019'!$C$7:$AW$186,36,0)</f>
        <v>17</v>
      </c>
      <c r="AO606" s="89">
        <f>VLOOKUP($B606,'[5]POB X MCR 2019'!$C$7:$AW$186,37,0)</f>
        <v>11</v>
      </c>
      <c r="AP606" s="89">
        <f>VLOOKUP($B606,'[5]POB X MCR 2019'!$C$7:$AW$186,38,0)</f>
        <v>11</v>
      </c>
      <c r="AQ606" s="89">
        <f>VLOOKUP($B606,'[5]POB X MCR 2019'!$C$7:$AW$186,43,0)</f>
        <v>407</v>
      </c>
      <c r="AR606" s="89">
        <f>VLOOKUP($B606,'[5]POB X MCR 2019'!$C$7:$AW$186,44,0)</f>
        <v>36</v>
      </c>
      <c r="AS606" s="89">
        <f>VLOOKUP($B606,'[5]POB X MCR 2019'!$C$7:$AW$186,45,0)</f>
        <v>38</v>
      </c>
      <c r="AT606" s="89">
        <f>VLOOKUP($B606,'[5]POB X MCR 2019'!$C$7:$AW$186,46,0)</f>
        <v>203</v>
      </c>
      <c r="AU606" s="89">
        <f>VLOOKUP($B606,'[6]RED CHOTA'!$C$7:$G$170,5,0)</f>
        <v>16</v>
      </c>
    </row>
    <row r="607" spans="1:47" s="24" customFormat="1" ht="15">
      <c r="A607" s="58">
        <v>607</v>
      </c>
      <c r="B607" s="58">
        <v>25508</v>
      </c>
      <c r="C607" s="59" t="s">
        <v>1134</v>
      </c>
      <c r="D607" s="59" t="s">
        <v>447</v>
      </c>
      <c r="E607" s="59" t="s">
        <v>448</v>
      </c>
      <c r="F607" s="59" t="s">
        <v>1106</v>
      </c>
      <c r="G607" s="12" t="s">
        <v>266</v>
      </c>
      <c r="H607" s="14">
        <f t="shared" si="145"/>
        <v>25508</v>
      </c>
      <c r="I607" s="14">
        <f t="shared" si="141"/>
        <v>283</v>
      </c>
      <c r="J607" s="12">
        <f>VLOOKUP($B607,'[1]METAS 2019'!$D$4:$Q$843,5,0)</f>
        <v>4</v>
      </c>
      <c r="K607" s="12">
        <f>VLOOKUP($B607,'[1]METAS 2019'!$D$4:$Q$843,4,0)</f>
        <v>4</v>
      </c>
      <c r="L607" s="12">
        <f>VLOOKUP($B607,'[1]METAS 2019'!$D$4:$Q$843,11,0)</f>
        <v>0</v>
      </c>
      <c r="M607" s="12">
        <f>VLOOKUP($B607,'[1]METAS 2019'!$D$4:$Q$843,12,0)</f>
        <v>0</v>
      </c>
      <c r="N607" s="12">
        <f>VLOOKUP($B607,'[1]METAS 2019'!$D$4:$Q$843,13,0)</f>
        <v>0</v>
      </c>
      <c r="O607" s="12">
        <f>VLOOKUP($B607,'[1]METAS 2019'!$D$4:$Q$843,14,0)</f>
        <v>0</v>
      </c>
      <c r="P607" s="89">
        <f>VLOOKUP($B607,'[5]POB X MCR 2019'!$C$7:$AW$186,12,0)</f>
        <v>6</v>
      </c>
      <c r="Q607" s="89">
        <f>VLOOKUP($B607,'[5]POB X MCR 2019'!$C$7:$AW$186,13,0)</f>
        <v>6</v>
      </c>
      <c r="R607" s="89">
        <f>VLOOKUP($B607,'[5]POB X MCR 2019'!$C$7:$AW$186,14,0)</f>
        <v>7</v>
      </c>
      <c r="S607" s="89">
        <f>VLOOKUP($B607,'[5]POB X MCR 2019'!$C$7:$AW$186,15,0)</f>
        <v>7</v>
      </c>
      <c r="T607" s="89">
        <f>VLOOKUP($B607,'[5]POB X MCR 2019'!$C$7:$AW$186,16,0)</f>
        <v>7</v>
      </c>
      <c r="U607" s="89">
        <f>VLOOKUP($B607,'[5]POB X MCR 2019'!$C$7:$AW$186,17,0)</f>
        <v>7</v>
      </c>
      <c r="V607" s="89">
        <f>VLOOKUP($B607,'[5]POB X MCR 2019'!$C$7:$AW$186,18,0)</f>
        <v>7</v>
      </c>
      <c r="W607" s="89">
        <f>VLOOKUP($B607,'[5]POB X MCR 2019'!$C$7:$AW$186,19,0)</f>
        <v>7</v>
      </c>
      <c r="X607" s="89">
        <f>VLOOKUP($B607,'[5]POB X MCR 2019'!$C$7:$AW$186,20,0)</f>
        <v>6</v>
      </c>
      <c r="Y607" s="89">
        <f>VLOOKUP($B607,'[5]POB X MCR 2019'!$C$7:$AW$186,21,0)</f>
        <v>6</v>
      </c>
      <c r="Z607" s="89">
        <f>VLOOKUP($B607,'[5]POB X MCR 2019'!$C$7:$AW$186,22,0)</f>
        <v>6</v>
      </c>
      <c r="AA607" s="89">
        <f>VLOOKUP($B607,'[5]POB X MCR 2019'!$C$7:$AW$186,23,0)</f>
        <v>5</v>
      </c>
      <c r="AB607" s="89">
        <f>VLOOKUP($B607,'[5]POB X MCR 2019'!$C$7:$AW$186,24,0)</f>
        <v>5</v>
      </c>
      <c r="AC607" s="89">
        <f>VLOOKUP($B607,'[5]POB X MCR 2019'!$C$7:$AW$186,25,0)</f>
        <v>5</v>
      </c>
      <c r="AD607" s="89">
        <f>VLOOKUP($B607,'[5]POB X MCR 2019'!$C$7:$AW$186,26,0)</f>
        <v>20</v>
      </c>
      <c r="AE607" s="89">
        <f>VLOOKUP($B607,'[5]POB X MCR 2019'!$C$7:$AW$186,27,0)</f>
        <v>22</v>
      </c>
      <c r="AF607" s="89">
        <f>VLOOKUP($B607,'[5]POB X MCR 2019'!$C$7:$AW$186,28,0)</f>
        <v>25</v>
      </c>
      <c r="AG607" s="89">
        <f>VLOOKUP($B607,'[5]POB X MCR 2019'!$C$7:$AW$186,29,0)</f>
        <v>22</v>
      </c>
      <c r="AH607" s="89">
        <f>VLOOKUP($B607,'[5]POB X MCR 2019'!$C$7:$AW$186,30,0)</f>
        <v>21</v>
      </c>
      <c r="AI607" s="89">
        <f>VLOOKUP($B607,'[5]POB X MCR 2019'!$C$7:$AW$186,31,0)</f>
        <v>18</v>
      </c>
      <c r="AJ607" s="89">
        <f>VLOOKUP($B607,'[5]POB X MCR 2019'!$C$7:$AW$186,32,0)</f>
        <v>14</v>
      </c>
      <c r="AK607" s="89">
        <f>VLOOKUP($B607,'[5]POB X MCR 2019'!$C$7:$AW$186,33,0)</f>
        <v>13</v>
      </c>
      <c r="AL607" s="89">
        <f>VLOOKUP($B607,'[5]POB X MCR 2019'!$C$7:$AW$186,34,0)</f>
        <v>11</v>
      </c>
      <c r="AM607" s="89">
        <f>VLOOKUP($B607,'[5]POB X MCR 2019'!$C$7:$AW$186,35,0)</f>
        <v>8</v>
      </c>
      <c r="AN607" s="89">
        <f>VLOOKUP($B607,'[5]POB X MCR 2019'!$C$7:$AW$186,36,0)</f>
        <v>6</v>
      </c>
      <c r="AO607" s="89">
        <f>VLOOKUP($B607,'[5]POB X MCR 2019'!$C$7:$AW$186,37,0)</f>
        <v>4</v>
      </c>
      <c r="AP607" s="89">
        <f>VLOOKUP($B607,'[5]POB X MCR 2019'!$C$7:$AW$186,38,0)</f>
        <v>4</v>
      </c>
      <c r="AQ607" s="89">
        <f>VLOOKUP($B607,'[5]POB X MCR 2019'!$C$7:$AW$186,43,0)</f>
        <v>158</v>
      </c>
      <c r="AR607" s="89">
        <f>VLOOKUP($B607,'[5]POB X MCR 2019'!$C$7:$AW$186,44,0)</f>
        <v>16</v>
      </c>
      <c r="AS607" s="89">
        <f>VLOOKUP($B607,'[5]POB X MCR 2019'!$C$7:$AW$186,45,0)</f>
        <v>13</v>
      </c>
      <c r="AT607" s="89">
        <f>VLOOKUP($B607,'[5]POB X MCR 2019'!$C$7:$AW$186,46,0)</f>
        <v>67</v>
      </c>
      <c r="AU607" s="89">
        <f>VLOOKUP($B607,'[6]RED CHOTA'!$C$7:$G$170,5,0)</f>
        <v>4</v>
      </c>
    </row>
    <row r="608" spans="1:47" s="24" customFormat="1" ht="15">
      <c r="A608" s="58">
        <v>608</v>
      </c>
      <c r="B608" s="58">
        <v>4663</v>
      </c>
      <c r="C608" s="59" t="s">
        <v>1134</v>
      </c>
      <c r="D608" s="59" t="s">
        <v>447</v>
      </c>
      <c r="E608" s="59" t="s">
        <v>448</v>
      </c>
      <c r="F608" s="59" t="s">
        <v>465</v>
      </c>
      <c r="G608" s="12" t="s">
        <v>266</v>
      </c>
      <c r="H608" s="14">
        <f t="shared" si="145"/>
        <v>4663</v>
      </c>
      <c r="I608" s="14">
        <f t="shared" si="141"/>
        <v>1001</v>
      </c>
      <c r="J608" s="12">
        <f>VLOOKUP($B608,'[1]METAS 2019'!$D$4:$Q$843,5,0)</f>
        <v>18</v>
      </c>
      <c r="K608" s="12">
        <f>VLOOKUP($B608,'[1]METAS 2019'!$D$4:$Q$843,4,0)</f>
        <v>18</v>
      </c>
      <c r="L608" s="12">
        <f>VLOOKUP($B608,'[1]METAS 2019'!$D$4:$Q$843,11,0)</f>
        <v>13</v>
      </c>
      <c r="M608" s="12">
        <f>VLOOKUP($B608,'[1]METAS 2019'!$D$4:$Q$843,12,0)</f>
        <v>21</v>
      </c>
      <c r="N608" s="12">
        <f>VLOOKUP($B608,'[1]METAS 2019'!$D$4:$Q$843,13,0)</f>
        <v>17</v>
      </c>
      <c r="O608" s="12">
        <f>VLOOKUP($B608,'[1]METAS 2019'!$D$4:$Q$843,14,0)</f>
        <v>22</v>
      </c>
      <c r="P608" s="89">
        <f>VLOOKUP($B608,'[5]POB X MCR 2019'!$C$7:$AW$186,12,0)</f>
        <v>16</v>
      </c>
      <c r="Q608" s="89">
        <f>VLOOKUP($B608,'[5]POB X MCR 2019'!$C$7:$AW$186,13,0)</f>
        <v>17</v>
      </c>
      <c r="R608" s="89">
        <f>VLOOKUP($B608,'[5]POB X MCR 2019'!$C$7:$AW$186,14,0)</f>
        <v>17</v>
      </c>
      <c r="S608" s="89">
        <f>VLOOKUP($B608,'[5]POB X MCR 2019'!$C$7:$AW$186,15,0)</f>
        <v>17</v>
      </c>
      <c r="T608" s="89">
        <f>VLOOKUP($B608,'[5]POB X MCR 2019'!$C$7:$AW$186,16,0)</f>
        <v>18</v>
      </c>
      <c r="U608" s="89">
        <f>VLOOKUP($B608,'[5]POB X MCR 2019'!$C$7:$AW$186,17,0)</f>
        <v>18</v>
      </c>
      <c r="V608" s="89">
        <f>VLOOKUP($B608,'[5]POB X MCR 2019'!$C$7:$AW$186,18,0)</f>
        <v>18</v>
      </c>
      <c r="W608" s="89">
        <f>VLOOKUP($B608,'[5]POB X MCR 2019'!$C$7:$AW$186,19,0)</f>
        <v>18</v>
      </c>
      <c r="X608" s="89">
        <f>VLOOKUP($B608,'[5]POB X MCR 2019'!$C$7:$AW$186,20,0)</f>
        <v>18</v>
      </c>
      <c r="Y608" s="89">
        <f>VLOOKUP($B608,'[5]POB X MCR 2019'!$C$7:$AW$186,21,0)</f>
        <v>19</v>
      </c>
      <c r="Z608" s="89">
        <f>VLOOKUP($B608,'[5]POB X MCR 2019'!$C$7:$AW$186,22,0)</f>
        <v>19</v>
      </c>
      <c r="AA608" s="89">
        <f>VLOOKUP($B608,'[5]POB X MCR 2019'!$C$7:$AW$186,23,0)</f>
        <v>19</v>
      </c>
      <c r="AB608" s="89">
        <f>VLOOKUP($B608,'[5]POB X MCR 2019'!$C$7:$AW$186,24,0)</f>
        <v>18</v>
      </c>
      <c r="AC608" s="89">
        <f>VLOOKUP($B608,'[5]POB X MCR 2019'!$C$7:$AW$186,25,0)</f>
        <v>17</v>
      </c>
      <c r="AD608" s="89">
        <f>VLOOKUP($B608,'[5]POB X MCR 2019'!$C$7:$AW$186,26,0)</f>
        <v>77</v>
      </c>
      <c r="AE608" s="89">
        <f>VLOOKUP($B608,'[5]POB X MCR 2019'!$C$7:$AW$186,27,0)</f>
        <v>78</v>
      </c>
      <c r="AF608" s="89">
        <f>VLOOKUP($B608,'[5]POB X MCR 2019'!$C$7:$AW$186,28,0)</f>
        <v>85</v>
      </c>
      <c r="AG608" s="89">
        <f>VLOOKUP($B608,'[5]POB X MCR 2019'!$C$7:$AW$186,29,0)</f>
        <v>81</v>
      </c>
      <c r="AH608" s="89">
        <f>VLOOKUP($B608,'[5]POB X MCR 2019'!$C$7:$AW$186,30,0)</f>
        <v>69</v>
      </c>
      <c r="AI608" s="89">
        <f>VLOOKUP($B608,'[5]POB X MCR 2019'!$C$7:$AW$186,31,0)</f>
        <v>63</v>
      </c>
      <c r="AJ608" s="89">
        <f>VLOOKUP($B608,'[5]POB X MCR 2019'!$C$7:$AW$186,32,0)</f>
        <v>45</v>
      </c>
      <c r="AK608" s="89">
        <f>VLOOKUP($B608,'[5]POB X MCR 2019'!$C$7:$AW$186,33,0)</f>
        <v>39</v>
      </c>
      <c r="AL608" s="89">
        <f>VLOOKUP($B608,'[5]POB X MCR 2019'!$C$7:$AW$186,34,0)</f>
        <v>33</v>
      </c>
      <c r="AM608" s="89">
        <f>VLOOKUP($B608,'[5]POB X MCR 2019'!$C$7:$AW$186,35,0)</f>
        <v>24</v>
      </c>
      <c r="AN608" s="89">
        <f>VLOOKUP($B608,'[5]POB X MCR 2019'!$C$7:$AW$186,36,0)</f>
        <v>21</v>
      </c>
      <c r="AO608" s="89">
        <f>VLOOKUP($B608,'[5]POB X MCR 2019'!$C$7:$AW$186,37,0)</f>
        <v>14</v>
      </c>
      <c r="AP608" s="89">
        <f>VLOOKUP($B608,'[5]POB X MCR 2019'!$C$7:$AW$186,38,0)</f>
        <v>14</v>
      </c>
      <c r="AQ608" s="89">
        <f>VLOOKUP($B608,'[5]POB X MCR 2019'!$C$7:$AW$186,43,0)</f>
        <v>510</v>
      </c>
      <c r="AR608" s="89">
        <f>VLOOKUP($B608,'[5]POB X MCR 2019'!$C$7:$AW$186,44,0)</f>
        <v>45</v>
      </c>
      <c r="AS608" s="89">
        <f>VLOOKUP($B608,'[5]POB X MCR 2019'!$C$7:$AW$186,45,0)</f>
        <v>47</v>
      </c>
      <c r="AT608" s="89">
        <f>VLOOKUP($B608,'[5]POB X MCR 2019'!$C$7:$AW$186,46,0)</f>
        <v>251</v>
      </c>
      <c r="AU608" s="89">
        <f>VLOOKUP($B608,'[6]RED CHOTA'!$C$7:$G$170,5,0)</f>
        <v>22</v>
      </c>
    </row>
    <row r="609" spans="1:47" s="24" customFormat="1" ht="15">
      <c r="A609" s="58">
        <v>609</v>
      </c>
      <c r="B609" s="58">
        <v>4664</v>
      </c>
      <c r="C609" s="59" t="s">
        <v>1134</v>
      </c>
      <c r="D609" s="59" t="s">
        <v>447</v>
      </c>
      <c r="E609" s="59" t="s">
        <v>448</v>
      </c>
      <c r="F609" s="59" t="s">
        <v>475</v>
      </c>
      <c r="G609" s="12" t="s">
        <v>266</v>
      </c>
      <c r="H609" s="14">
        <f t="shared" si="145"/>
        <v>4664</v>
      </c>
      <c r="I609" s="14">
        <f t="shared" si="141"/>
        <v>520</v>
      </c>
      <c r="J609" s="12">
        <f>VLOOKUP($B609,'[1]METAS 2019'!$D$4:$Q$843,5,0)</f>
        <v>3</v>
      </c>
      <c r="K609" s="12">
        <f>VLOOKUP($B609,'[1]METAS 2019'!$D$4:$Q$843,4,0)</f>
        <v>3</v>
      </c>
      <c r="L609" s="12">
        <f>VLOOKUP($B609,'[1]METAS 2019'!$D$4:$Q$843,11,0)</f>
        <v>10</v>
      </c>
      <c r="M609" s="12">
        <f>VLOOKUP($B609,'[1]METAS 2019'!$D$4:$Q$843,12,0)</f>
        <v>10</v>
      </c>
      <c r="N609" s="12">
        <f>VLOOKUP($B609,'[1]METAS 2019'!$D$4:$Q$843,13,0)</f>
        <v>5</v>
      </c>
      <c r="O609" s="12">
        <f>VLOOKUP($B609,'[1]METAS 2019'!$D$4:$Q$843,14,0)</f>
        <v>7</v>
      </c>
      <c r="P609" s="89">
        <f>VLOOKUP($B609,'[5]POB X MCR 2019'!$C$7:$AW$186,12,0)</f>
        <v>9</v>
      </c>
      <c r="Q609" s="89">
        <f>VLOOKUP($B609,'[5]POB X MCR 2019'!$C$7:$AW$186,13,0)</f>
        <v>9</v>
      </c>
      <c r="R609" s="89">
        <f>VLOOKUP($B609,'[5]POB X MCR 2019'!$C$7:$AW$186,14,0)</f>
        <v>9</v>
      </c>
      <c r="S609" s="89">
        <f>VLOOKUP($B609,'[5]POB X MCR 2019'!$C$7:$AW$186,15,0)</f>
        <v>9</v>
      </c>
      <c r="T609" s="89">
        <f>VLOOKUP($B609,'[5]POB X MCR 2019'!$C$7:$AW$186,16,0)</f>
        <v>10</v>
      </c>
      <c r="U609" s="89">
        <f>VLOOKUP($B609,'[5]POB X MCR 2019'!$C$7:$AW$186,17,0)</f>
        <v>10</v>
      </c>
      <c r="V609" s="89">
        <f>VLOOKUP($B609,'[5]POB X MCR 2019'!$C$7:$AW$186,18,0)</f>
        <v>10</v>
      </c>
      <c r="W609" s="89">
        <f>VLOOKUP($B609,'[5]POB X MCR 2019'!$C$7:$AW$186,19,0)</f>
        <v>10</v>
      </c>
      <c r="X609" s="89">
        <f>VLOOKUP($B609,'[5]POB X MCR 2019'!$C$7:$AW$186,20,0)</f>
        <v>10</v>
      </c>
      <c r="Y609" s="89">
        <f>VLOOKUP($B609,'[5]POB X MCR 2019'!$C$7:$AW$186,21,0)</f>
        <v>10</v>
      </c>
      <c r="Z609" s="89">
        <f>VLOOKUP($B609,'[5]POB X MCR 2019'!$C$7:$AW$186,22,0)</f>
        <v>10</v>
      </c>
      <c r="AA609" s="89">
        <f>VLOOKUP($B609,'[5]POB X MCR 2019'!$C$7:$AW$186,23,0)</f>
        <v>10</v>
      </c>
      <c r="AB609" s="89">
        <f>VLOOKUP($B609,'[5]POB X MCR 2019'!$C$7:$AW$186,24,0)</f>
        <v>10</v>
      </c>
      <c r="AC609" s="89">
        <f>VLOOKUP($B609,'[5]POB X MCR 2019'!$C$7:$AW$186,25,0)</f>
        <v>9</v>
      </c>
      <c r="AD609" s="89">
        <f>VLOOKUP($B609,'[5]POB X MCR 2019'!$C$7:$AW$186,26,0)</f>
        <v>42</v>
      </c>
      <c r="AE609" s="89">
        <f>VLOOKUP($B609,'[5]POB X MCR 2019'!$C$7:$AW$186,27,0)</f>
        <v>42</v>
      </c>
      <c r="AF609" s="89">
        <f>VLOOKUP($B609,'[5]POB X MCR 2019'!$C$7:$AW$186,28,0)</f>
        <v>46</v>
      </c>
      <c r="AG609" s="89">
        <f>VLOOKUP($B609,'[5]POB X MCR 2019'!$C$7:$AW$186,29,0)</f>
        <v>44</v>
      </c>
      <c r="AH609" s="89">
        <f>VLOOKUP($B609,'[5]POB X MCR 2019'!$C$7:$AW$186,30,0)</f>
        <v>37</v>
      </c>
      <c r="AI609" s="89">
        <f>VLOOKUP($B609,'[5]POB X MCR 2019'!$C$7:$AW$186,31,0)</f>
        <v>34</v>
      </c>
      <c r="AJ609" s="89">
        <f>VLOOKUP($B609,'[5]POB X MCR 2019'!$C$7:$AW$186,32,0)</f>
        <v>24</v>
      </c>
      <c r="AK609" s="89">
        <f>VLOOKUP($B609,'[5]POB X MCR 2019'!$C$7:$AW$186,33,0)</f>
        <v>21</v>
      </c>
      <c r="AL609" s="89">
        <f>VLOOKUP($B609,'[5]POB X MCR 2019'!$C$7:$AW$186,34,0)</f>
        <v>18</v>
      </c>
      <c r="AM609" s="89">
        <f>VLOOKUP($B609,'[5]POB X MCR 2019'!$C$7:$AW$186,35,0)</f>
        <v>13</v>
      </c>
      <c r="AN609" s="89">
        <f>VLOOKUP($B609,'[5]POB X MCR 2019'!$C$7:$AW$186,36,0)</f>
        <v>11</v>
      </c>
      <c r="AO609" s="89">
        <f>VLOOKUP($B609,'[5]POB X MCR 2019'!$C$7:$AW$186,37,0)</f>
        <v>7</v>
      </c>
      <c r="AP609" s="89">
        <f>VLOOKUP($B609,'[5]POB X MCR 2019'!$C$7:$AW$186,38,0)</f>
        <v>8</v>
      </c>
      <c r="AQ609" s="89">
        <f>VLOOKUP($B609,'[5]POB X MCR 2019'!$C$7:$AW$186,43,0)</f>
        <v>266</v>
      </c>
      <c r="AR609" s="89">
        <f>VLOOKUP($B609,'[5]POB X MCR 2019'!$C$7:$AW$186,44,0)</f>
        <v>24</v>
      </c>
      <c r="AS609" s="89">
        <f>VLOOKUP($B609,'[5]POB X MCR 2019'!$C$7:$AW$186,45,0)</f>
        <v>26</v>
      </c>
      <c r="AT609" s="89">
        <f>VLOOKUP($B609,'[5]POB X MCR 2019'!$C$7:$AW$186,46,0)</f>
        <v>136</v>
      </c>
      <c r="AU609" s="89">
        <f>VLOOKUP($B609,'[6]RED CHOTA'!$C$7:$G$170,5,0)</f>
        <v>3</v>
      </c>
    </row>
    <row r="610" spans="1:47" s="24" customFormat="1" ht="15">
      <c r="A610" s="58">
        <v>610</v>
      </c>
      <c r="B610" s="58">
        <v>4665</v>
      </c>
      <c r="C610" s="59" t="s">
        <v>1134</v>
      </c>
      <c r="D610" s="59" t="s">
        <v>447</v>
      </c>
      <c r="E610" s="59" t="s">
        <v>448</v>
      </c>
      <c r="F610" s="59" t="s">
        <v>470</v>
      </c>
      <c r="G610" s="12" t="s">
        <v>271</v>
      </c>
      <c r="H610" s="14">
        <f t="shared" si="145"/>
        <v>4665</v>
      </c>
      <c r="I610" s="14">
        <f t="shared" si="141"/>
        <v>1544</v>
      </c>
      <c r="J610" s="12">
        <f>VLOOKUP($B610,'[1]METAS 2019'!$D$4:$Q$843,5,0)</f>
        <v>30</v>
      </c>
      <c r="K610" s="12">
        <f>VLOOKUP($B610,'[1]METAS 2019'!$D$4:$Q$843,4,0)</f>
        <v>25</v>
      </c>
      <c r="L610" s="12">
        <f>VLOOKUP($B610,'[1]METAS 2019'!$D$4:$Q$843,11,0)</f>
        <v>21</v>
      </c>
      <c r="M610" s="12">
        <f>VLOOKUP($B610,'[1]METAS 2019'!$D$4:$Q$843,12,0)</f>
        <v>24</v>
      </c>
      <c r="N610" s="12">
        <f>VLOOKUP($B610,'[1]METAS 2019'!$D$4:$Q$843,13,0)</f>
        <v>34</v>
      </c>
      <c r="O610" s="12">
        <f>VLOOKUP($B610,'[1]METAS 2019'!$D$4:$Q$843,14,0)</f>
        <v>30</v>
      </c>
      <c r="P610" s="89">
        <f>VLOOKUP($B610,'[5]POB X MCR 2019'!$C$7:$AW$186,12,0)</f>
        <v>25</v>
      </c>
      <c r="Q610" s="89">
        <f>VLOOKUP($B610,'[5]POB X MCR 2019'!$C$7:$AW$186,13,0)</f>
        <v>26</v>
      </c>
      <c r="R610" s="89">
        <f>VLOOKUP($B610,'[5]POB X MCR 2019'!$C$7:$AW$186,14,0)</f>
        <v>26</v>
      </c>
      <c r="S610" s="89">
        <f>VLOOKUP($B610,'[5]POB X MCR 2019'!$C$7:$AW$186,15,0)</f>
        <v>27</v>
      </c>
      <c r="T610" s="89">
        <f>VLOOKUP($B610,'[5]POB X MCR 2019'!$C$7:$AW$186,16,0)</f>
        <v>27</v>
      </c>
      <c r="U610" s="89">
        <f>VLOOKUP($B610,'[5]POB X MCR 2019'!$C$7:$AW$186,17,0)</f>
        <v>28</v>
      </c>
      <c r="V610" s="89">
        <f>VLOOKUP($B610,'[5]POB X MCR 2019'!$C$7:$AW$186,18,0)</f>
        <v>28</v>
      </c>
      <c r="W610" s="89">
        <f>VLOOKUP($B610,'[5]POB X MCR 2019'!$C$7:$AW$186,19,0)</f>
        <v>28</v>
      </c>
      <c r="X610" s="89">
        <f>VLOOKUP($B610,'[5]POB X MCR 2019'!$C$7:$AW$186,20,0)</f>
        <v>29</v>
      </c>
      <c r="Y610" s="89">
        <f>VLOOKUP($B610,'[5]POB X MCR 2019'!$C$7:$AW$186,21,0)</f>
        <v>29</v>
      </c>
      <c r="Z610" s="89">
        <f>VLOOKUP($B610,'[5]POB X MCR 2019'!$C$7:$AW$186,22,0)</f>
        <v>29</v>
      </c>
      <c r="AA610" s="89">
        <f>VLOOKUP($B610,'[5]POB X MCR 2019'!$C$7:$AW$186,23,0)</f>
        <v>29</v>
      </c>
      <c r="AB610" s="89">
        <f>VLOOKUP($B610,'[5]POB X MCR 2019'!$C$7:$AW$186,24,0)</f>
        <v>28</v>
      </c>
      <c r="AC610" s="89">
        <f>VLOOKUP($B610,'[5]POB X MCR 2019'!$C$7:$AW$186,25,0)</f>
        <v>27</v>
      </c>
      <c r="AD610" s="89">
        <f>VLOOKUP($B610,'[5]POB X MCR 2019'!$C$7:$AW$186,26,0)</f>
        <v>119</v>
      </c>
      <c r="AE610" s="89">
        <f>VLOOKUP($B610,'[5]POB X MCR 2019'!$C$7:$AW$186,27,0)</f>
        <v>121</v>
      </c>
      <c r="AF610" s="89">
        <f>VLOOKUP($B610,'[5]POB X MCR 2019'!$C$7:$AW$186,28,0)</f>
        <v>132</v>
      </c>
      <c r="AG610" s="89">
        <f>VLOOKUP($B610,'[5]POB X MCR 2019'!$C$7:$AW$186,29,0)</f>
        <v>125</v>
      </c>
      <c r="AH610" s="89">
        <f>VLOOKUP($B610,'[5]POB X MCR 2019'!$C$7:$AW$186,30,0)</f>
        <v>107</v>
      </c>
      <c r="AI610" s="89">
        <f>VLOOKUP($B610,'[5]POB X MCR 2019'!$C$7:$AW$186,31,0)</f>
        <v>97</v>
      </c>
      <c r="AJ610" s="89">
        <f>VLOOKUP($B610,'[5]POB X MCR 2019'!$C$7:$AW$186,32,0)</f>
        <v>69</v>
      </c>
      <c r="AK610" s="89">
        <f>VLOOKUP($B610,'[5]POB X MCR 2019'!$C$7:$AW$186,33,0)</f>
        <v>60</v>
      </c>
      <c r="AL610" s="89">
        <f>VLOOKUP($B610,'[5]POB X MCR 2019'!$C$7:$AW$186,34,0)</f>
        <v>51</v>
      </c>
      <c r="AM610" s="89">
        <f>VLOOKUP($B610,'[5]POB X MCR 2019'!$C$7:$AW$186,35,0)</f>
        <v>38</v>
      </c>
      <c r="AN610" s="89">
        <f>VLOOKUP($B610,'[5]POB X MCR 2019'!$C$7:$AW$186,36,0)</f>
        <v>32</v>
      </c>
      <c r="AO610" s="89">
        <f>VLOOKUP($B610,'[5]POB X MCR 2019'!$C$7:$AW$186,37,0)</f>
        <v>21</v>
      </c>
      <c r="AP610" s="89">
        <f>VLOOKUP($B610,'[5]POB X MCR 2019'!$C$7:$AW$186,38,0)</f>
        <v>22</v>
      </c>
      <c r="AQ610" s="89">
        <f>VLOOKUP($B610,'[5]POB X MCR 2019'!$C$7:$AW$186,43,0)</f>
        <v>786</v>
      </c>
      <c r="AR610" s="89">
        <f>VLOOKUP($B610,'[5]POB X MCR 2019'!$C$7:$AW$186,44,0)</f>
        <v>69</v>
      </c>
      <c r="AS610" s="89">
        <f>VLOOKUP($B610,'[5]POB X MCR 2019'!$C$7:$AW$186,45,0)</f>
        <v>73</v>
      </c>
      <c r="AT610" s="89">
        <f>VLOOKUP($B610,'[5]POB X MCR 2019'!$C$7:$AW$186,46,0)</f>
        <v>389</v>
      </c>
      <c r="AU610" s="89">
        <f>VLOOKUP($B610,'[6]RED CHOTA'!$C$7:$G$170,5,0)</f>
        <v>37</v>
      </c>
    </row>
    <row r="611" spans="1:47" s="24" customFormat="1" ht="15">
      <c r="A611" s="58">
        <v>611</v>
      </c>
      <c r="B611" s="58">
        <v>4666</v>
      </c>
      <c r="C611" s="59" t="s">
        <v>1134</v>
      </c>
      <c r="D611" s="59" t="s">
        <v>447</v>
      </c>
      <c r="E611" s="59" t="s">
        <v>448</v>
      </c>
      <c r="F611" s="59" t="s">
        <v>471</v>
      </c>
      <c r="G611" s="12" t="s">
        <v>266</v>
      </c>
      <c r="H611" s="14">
        <f t="shared" si="145"/>
        <v>4666</v>
      </c>
      <c r="I611" s="14">
        <f t="shared" si="141"/>
        <v>1066</v>
      </c>
      <c r="J611" s="12">
        <f>VLOOKUP($B611,'[1]METAS 2019'!$D$4:$Q$843,5,0)</f>
        <v>18</v>
      </c>
      <c r="K611" s="12">
        <f>VLOOKUP($B611,'[1]METAS 2019'!$D$4:$Q$843,4,0)</f>
        <v>16</v>
      </c>
      <c r="L611" s="12">
        <f>VLOOKUP($B611,'[1]METAS 2019'!$D$4:$Q$843,11,0)</f>
        <v>21</v>
      </c>
      <c r="M611" s="12">
        <f>VLOOKUP($B611,'[1]METAS 2019'!$D$4:$Q$843,12,0)</f>
        <v>27</v>
      </c>
      <c r="N611" s="12">
        <f>VLOOKUP($B611,'[1]METAS 2019'!$D$4:$Q$843,13,0)</f>
        <v>28</v>
      </c>
      <c r="O611" s="12">
        <f>VLOOKUP($B611,'[1]METAS 2019'!$D$4:$Q$843,14,0)</f>
        <v>21</v>
      </c>
      <c r="P611" s="89">
        <f>VLOOKUP($B611,'[5]POB X MCR 2019'!$C$7:$AW$186,12,0)</f>
        <v>17</v>
      </c>
      <c r="Q611" s="89">
        <f>VLOOKUP($B611,'[5]POB X MCR 2019'!$C$7:$AW$186,13,0)</f>
        <v>17</v>
      </c>
      <c r="R611" s="89">
        <f>VLOOKUP($B611,'[5]POB X MCR 2019'!$C$7:$AW$186,14,0)</f>
        <v>18</v>
      </c>
      <c r="S611" s="89">
        <f>VLOOKUP($B611,'[5]POB X MCR 2019'!$C$7:$AW$186,15,0)</f>
        <v>18</v>
      </c>
      <c r="T611" s="89">
        <f>VLOOKUP($B611,'[5]POB X MCR 2019'!$C$7:$AW$186,16,0)</f>
        <v>18</v>
      </c>
      <c r="U611" s="89">
        <f>VLOOKUP($B611,'[5]POB X MCR 2019'!$C$7:$AW$186,17,0)</f>
        <v>19</v>
      </c>
      <c r="V611" s="89">
        <f>VLOOKUP($B611,'[5]POB X MCR 2019'!$C$7:$AW$186,18,0)</f>
        <v>19</v>
      </c>
      <c r="W611" s="89">
        <f>VLOOKUP($B611,'[5]POB X MCR 2019'!$C$7:$AW$186,19,0)</f>
        <v>19</v>
      </c>
      <c r="X611" s="89">
        <f>VLOOKUP($B611,'[5]POB X MCR 2019'!$C$7:$AW$186,20,0)</f>
        <v>19</v>
      </c>
      <c r="Y611" s="89">
        <f>VLOOKUP($B611,'[5]POB X MCR 2019'!$C$7:$AW$186,21,0)</f>
        <v>20</v>
      </c>
      <c r="Z611" s="89">
        <f>VLOOKUP($B611,'[5]POB X MCR 2019'!$C$7:$AW$186,22,0)</f>
        <v>20</v>
      </c>
      <c r="AA611" s="89">
        <f>VLOOKUP($B611,'[5]POB X MCR 2019'!$C$7:$AW$186,23,0)</f>
        <v>20</v>
      </c>
      <c r="AB611" s="89">
        <f>VLOOKUP($B611,'[5]POB X MCR 2019'!$C$7:$AW$186,24,0)</f>
        <v>19</v>
      </c>
      <c r="AC611" s="89">
        <f>VLOOKUP($B611,'[5]POB X MCR 2019'!$C$7:$AW$186,25,0)</f>
        <v>18</v>
      </c>
      <c r="AD611" s="89">
        <f>VLOOKUP($B611,'[5]POB X MCR 2019'!$C$7:$AW$186,26,0)</f>
        <v>81</v>
      </c>
      <c r="AE611" s="89">
        <f>VLOOKUP($B611,'[5]POB X MCR 2019'!$C$7:$AW$186,27,0)</f>
        <v>82</v>
      </c>
      <c r="AF611" s="89">
        <f>VLOOKUP($B611,'[5]POB X MCR 2019'!$C$7:$AW$186,28,0)</f>
        <v>89</v>
      </c>
      <c r="AG611" s="89">
        <f>VLOOKUP($B611,'[5]POB X MCR 2019'!$C$7:$AW$186,29,0)</f>
        <v>85</v>
      </c>
      <c r="AH611" s="89">
        <f>VLOOKUP($B611,'[5]POB X MCR 2019'!$C$7:$AW$186,30,0)</f>
        <v>72</v>
      </c>
      <c r="AI611" s="89">
        <f>VLOOKUP($B611,'[5]POB X MCR 2019'!$C$7:$AW$186,31,0)</f>
        <v>66</v>
      </c>
      <c r="AJ611" s="89">
        <f>VLOOKUP($B611,'[5]POB X MCR 2019'!$C$7:$AW$186,32,0)</f>
        <v>47</v>
      </c>
      <c r="AK611" s="89">
        <f>VLOOKUP($B611,'[5]POB X MCR 2019'!$C$7:$AW$186,33,0)</f>
        <v>40</v>
      </c>
      <c r="AL611" s="89">
        <f>VLOOKUP($B611,'[5]POB X MCR 2019'!$C$7:$AW$186,34,0)</f>
        <v>35</v>
      </c>
      <c r="AM611" s="89">
        <f>VLOOKUP($B611,'[5]POB X MCR 2019'!$C$7:$AW$186,35,0)</f>
        <v>26</v>
      </c>
      <c r="AN611" s="89">
        <f>VLOOKUP($B611,'[5]POB X MCR 2019'!$C$7:$AW$186,36,0)</f>
        <v>22</v>
      </c>
      <c r="AO611" s="89">
        <f>VLOOKUP($B611,'[5]POB X MCR 2019'!$C$7:$AW$186,37,0)</f>
        <v>14</v>
      </c>
      <c r="AP611" s="89">
        <f>VLOOKUP($B611,'[5]POB X MCR 2019'!$C$7:$AW$186,38,0)</f>
        <v>15</v>
      </c>
      <c r="AQ611" s="89">
        <f>VLOOKUP($B611,'[5]POB X MCR 2019'!$C$7:$AW$186,43,0)</f>
        <v>544</v>
      </c>
      <c r="AR611" s="89">
        <f>VLOOKUP($B611,'[5]POB X MCR 2019'!$C$7:$AW$186,44,0)</f>
        <v>47</v>
      </c>
      <c r="AS611" s="89">
        <f>VLOOKUP($B611,'[5]POB X MCR 2019'!$C$7:$AW$186,45,0)</f>
        <v>49</v>
      </c>
      <c r="AT611" s="89">
        <f>VLOOKUP($B611,'[5]POB X MCR 2019'!$C$7:$AW$186,46,0)</f>
        <v>263</v>
      </c>
      <c r="AU611" s="89">
        <f>VLOOKUP($B611,'[6]RED CHOTA'!$C$7:$G$170,5,0)</f>
        <v>22</v>
      </c>
    </row>
    <row r="612" spans="1:47" s="24" customFormat="1" ht="15">
      <c r="A612" s="58">
        <v>612</v>
      </c>
      <c r="B612" s="58">
        <v>4667</v>
      </c>
      <c r="C612" s="59" t="s">
        <v>1134</v>
      </c>
      <c r="D612" s="59" t="s">
        <v>447</v>
      </c>
      <c r="E612" s="59" t="s">
        <v>448</v>
      </c>
      <c r="F612" s="59" t="s">
        <v>468</v>
      </c>
      <c r="G612" s="12" t="s">
        <v>266</v>
      </c>
      <c r="H612" s="14">
        <f t="shared" si="145"/>
        <v>4667</v>
      </c>
      <c r="I612" s="14">
        <f t="shared" si="141"/>
        <v>497</v>
      </c>
      <c r="J612" s="12">
        <f>VLOOKUP($B612,'[1]METAS 2019'!$D$4:$Q$843,5,0)</f>
        <v>3</v>
      </c>
      <c r="K612" s="12">
        <f>VLOOKUP($B612,'[1]METAS 2019'!$D$4:$Q$843,4,0)</f>
        <v>7</v>
      </c>
      <c r="L612" s="12">
        <f>VLOOKUP($B612,'[1]METAS 2019'!$D$4:$Q$843,11,0)</f>
        <v>5</v>
      </c>
      <c r="M612" s="12">
        <f>VLOOKUP($B612,'[1]METAS 2019'!$D$4:$Q$843,12,0)</f>
        <v>6</v>
      </c>
      <c r="N612" s="12">
        <f>VLOOKUP($B612,'[1]METAS 2019'!$D$4:$Q$843,13,0)</f>
        <v>5</v>
      </c>
      <c r="O612" s="12">
        <f>VLOOKUP($B612,'[1]METAS 2019'!$D$4:$Q$843,14,0)</f>
        <v>6</v>
      </c>
      <c r="P612" s="89">
        <f>VLOOKUP($B612,'[5]POB X MCR 2019'!$C$7:$AW$186,12,0)</f>
        <v>8</v>
      </c>
      <c r="Q612" s="89">
        <f>VLOOKUP($B612,'[5]POB X MCR 2019'!$C$7:$AW$186,13,0)</f>
        <v>9</v>
      </c>
      <c r="R612" s="89">
        <f>VLOOKUP($B612,'[5]POB X MCR 2019'!$C$7:$AW$186,14,0)</f>
        <v>9</v>
      </c>
      <c r="S612" s="89">
        <f>VLOOKUP($B612,'[5]POB X MCR 2019'!$C$7:$AW$186,15,0)</f>
        <v>9</v>
      </c>
      <c r="T612" s="89">
        <f>VLOOKUP($B612,'[5]POB X MCR 2019'!$C$7:$AW$186,16,0)</f>
        <v>9</v>
      </c>
      <c r="U612" s="89">
        <f>VLOOKUP($B612,'[5]POB X MCR 2019'!$C$7:$AW$186,17,0)</f>
        <v>9</v>
      </c>
      <c r="V612" s="89">
        <f>VLOOKUP($B612,'[5]POB X MCR 2019'!$C$7:$AW$186,18,0)</f>
        <v>9</v>
      </c>
      <c r="W612" s="89">
        <f>VLOOKUP($B612,'[5]POB X MCR 2019'!$C$7:$AW$186,19,0)</f>
        <v>10</v>
      </c>
      <c r="X612" s="89">
        <f>VLOOKUP($B612,'[5]POB X MCR 2019'!$C$7:$AW$186,20,0)</f>
        <v>10</v>
      </c>
      <c r="Y612" s="89">
        <f>VLOOKUP($B612,'[5]POB X MCR 2019'!$C$7:$AW$186,21,0)</f>
        <v>10</v>
      </c>
      <c r="Z612" s="89">
        <f>VLOOKUP($B612,'[5]POB X MCR 2019'!$C$7:$AW$186,22,0)</f>
        <v>10</v>
      </c>
      <c r="AA612" s="89">
        <f>VLOOKUP($B612,'[5]POB X MCR 2019'!$C$7:$AW$186,23,0)</f>
        <v>10</v>
      </c>
      <c r="AB612" s="89">
        <f>VLOOKUP($B612,'[5]POB X MCR 2019'!$C$7:$AW$186,24,0)</f>
        <v>9</v>
      </c>
      <c r="AC612" s="89">
        <f>VLOOKUP($B612,'[5]POB X MCR 2019'!$C$7:$AW$186,25,0)</f>
        <v>9</v>
      </c>
      <c r="AD612" s="89">
        <f>VLOOKUP($B612,'[5]POB X MCR 2019'!$C$7:$AW$186,26,0)</f>
        <v>40</v>
      </c>
      <c r="AE612" s="89">
        <f>VLOOKUP($B612,'[5]POB X MCR 2019'!$C$7:$AW$186,27,0)</f>
        <v>41</v>
      </c>
      <c r="AF612" s="89">
        <f>VLOOKUP($B612,'[5]POB X MCR 2019'!$C$7:$AW$186,28,0)</f>
        <v>45</v>
      </c>
      <c r="AG612" s="89">
        <f>VLOOKUP($B612,'[5]POB X MCR 2019'!$C$7:$AW$186,29,0)</f>
        <v>42</v>
      </c>
      <c r="AH612" s="89">
        <f>VLOOKUP($B612,'[5]POB X MCR 2019'!$C$7:$AW$186,30,0)</f>
        <v>36</v>
      </c>
      <c r="AI612" s="89">
        <f>VLOOKUP($B612,'[5]POB X MCR 2019'!$C$7:$AW$186,31,0)</f>
        <v>33</v>
      </c>
      <c r="AJ612" s="89">
        <f>VLOOKUP($B612,'[5]POB X MCR 2019'!$C$7:$AW$186,32,0)</f>
        <v>23</v>
      </c>
      <c r="AK612" s="89">
        <f>VLOOKUP($B612,'[5]POB X MCR 2019'!$C$7:$AW$186,33,0)</f>
        <v>20</v>
      </c>
      <c r="AL612" s="89">
        <f>VLOOKUP($B612,'[5]POB X MCR 2019'!$C$7:$AW$186,34,0)</f>
        <v>17</v>
      </c>
      <c r="AM612" s="89">
        <f>VLOOKUP($B612,'[5]POB X MCR 2019'!$C$7:$AW$186,35,0)</f>
        <v>13</v>
      </c>
      <c r="AN612" s="89">
        <f>VLOOKUP($B612,'[5]POB X MCR 2019'!$C$7:$AW$186,36,0)</f>
        <v>11</v>
      </c>
      <c r="AO612" s="89">
        <f>VLOOKUP($B612,'[5]POB X MCR 2019'!$C$7:$AW$186,37,0)</f>
        <v>7</v>
      </c>
      <c r="AP612" s="89">
        <f>VLOOKUP($B612,'[5]POB X MCR 2019'!$C$7:$AW$186,38,0)</f>
        <v>7</v>
      </c>
      <c r="AQ612" s="89">
        <f>VLOOKUP($B612,'[5]POB X MCR 2019'!$C$7:$AW$186,43,0)</f>
        <v>258</v>
      </c>
      <c r="AR612" s="89">
        <f>VLOOKUP($B612,'[5]POB X MCR 2019'!$C$7:$AW$186,44,0)</f>
        <v>23</v>
      </c>
      <c r="AS612" s="89">
        <f>VLOOKUP($B612,'[5]POB X MCR 2019'!$C$7:$AW$186,45,0)</f>
        <v>25</v>
      </c>
      <c r="AT612" s="89">
        <f>VLOOKUP($B612,'[5]POB X MCR 2019'!$C$7:$AW$186,46,0)</f>
        <v>131</v>
      </c>
      <c r="AU612" s="89">
        <f>VLOOKUP($B612,'[6]RED CHOTA'!$C$7:$G$170,5,0)</f>
        <v>3</v>
      </c>
    </row>
    <row r="613" spans="1:47" s="24" customFormat="1" ht="15">
      <c r="A613" s="58">
        <v>613</v>
      </c>
      <c r="B613" s="58">
        <v>4668</v>
      </c>
      <c r="C613" s="59" t="s">
        <v>1134</v>
      </c>
      <c r="D613" s="59" t="s">
        <v>447</v>
      </c>
      <c r="E613" s="59" t="s">
        <v>448</v>
      </c>
      <c r="F613" s="59" t="s">
        <v>461</v>
      </c>
      <c r="G613" s="12" t="s">
        <v>271</v>
      </c>
      <c r="H613" s="14">
        <f t="shared" si="145"/>
        <v>4668</v>
      </c>
      <c r="I613" s="14">
        <f t="shared" si="141"/>
        <v>1452</v>
      </c>
      <c r="J613" s="12">
        <f>VLOOKUP($B613,'[1]METAS 2019'!$D$4:$Q$843,5,0)</f>
        <v>10</v>
      </c>
      <c r="K613" s="12">
        <f>VLOOKUP($B613,'[1]METAS 2019'!$D$4:$Q$843,4,0)</f>
        <v>9</v>
      </c>
      <c r="L613" s="12">
        <f>VLOOKUP($B613,'[1]METAS 2019'!$D$4:$Q$843,11,0)</f>
        <v>21</v>
      </c>
      <c r="M613" s="12">
        <f>VLOOKUP($B613,'[1]METAS 2019'!$D$4:$Q$843,12,0)</f>
        <v>12</v>
      </c>
      <c r="N613" s="12">
        <f>VLOOKUP($B613,'[1]METAS 2019'!$D$4:$Q$843,13,0)</f>
        <v>27</v>
      </c>
      <c r="O613" s="12">
        <f>VLOOKUP($B613,'[1]METAS 2019'!$D$4:$Q$843,14,0)</f>
        <v>26</v>
      </c>
      <c r="P613" s="89">
        <f>VLOOKUP($B613,'[5]POB X MCR 2019'!$C$7:$AW$186,12,0)</f>
        <v>24</v>
      </c>
      <c r="Q613" s="89">
        <f>VLOOKUP($B613,'[5]POB X MCR 2019'!$C$7:$AW$186,13,0)</f>
        <v>25</v>
      </c>
      <c r="R613" s="89">
        <f>VLOOKUP($B613,'[5]POB X MCR 2019'!$C$7:$AW$186,14,0)</f>
        <v>26</v>
      </c>
      <c r="S613" s="89">
        <f>VLOOKUP($B613,'[5]POB X MCR 2019'!$C$7:$AW$186,15,0)</f>
        <v>26</v>
      </c>
      <c r="T613" s="89">
        <f>VLOOKUP($B613,'[5]POB X MCR 2019'!$C$7:$AW$186,16,0)</f>
        <v>27</v>
      </c>
      <c r="U613" s="89">
        <f>VLOOKUP($B613,'[5]POB X MCR 2019'!$C$7:$AW$186,17,0)</f>
        <v>27</v>
      </c>
      <c r="V613" s="89">
        <f>VLOOKUP($B613,'[5]POB X MCR 2019'!$C$7:$AW$186,18,0)</f>
        <v>27</v>
      </c>
      <c r="W613" s="89">
        <f>VLOOKUP($B613,'[5]POB X MCR 2019'!$C$7:$AW$186,19,0)</f>
        <v>28</v>
      </c>
      <c r="X613" s="89">
        <f>VLOOKUP($B613,'[5]POB X MCR 2019'!$C$7:$AW$186,20,0)</f>
        <v>28</v>
      </c>
      <c r="Y613" s="89">
        <f>VLOOKUP($B613,'[5]POB X MCR 2019'!$C$7:$AW$186,21,0)</f>
        <v>28</v>
      </c>
      <c r="Z613" s="89">
        <f>VLOOKUP($B613,'[5]POB X MCR 2019'!$C$7:$AW$186,22,0)</f>
        <v>29</v>
      </c>
      <c r="AA613" s="89">
        <f>VLOOKUP($B613,'[5]POB X MCR 2019'!$C$7:$AW$186,23,0)</f>
        <v>28</v>
      </c>
      <c r="AB613" s="89">
        <f>VLOOKUP($B613,'[5]POB X MCR 2019'!$C$7:$AW$186,24,0)</f>
        <v>27</v>
      </c>
      <c r="AC613" s="89">
        <f>VLOOKUP($B613,'[5]POB X MCR 2019'!$C$7:$AW$186,25,0)</f>
        <v>26</v>
      </c>
      <c r="AD613" s="89">
        <f>VLOOKUP($B613,'[5]POB X MCR 2019'!$C$7:$AW$186,26,0)</f>
        <v>116</v>
      </c>
      <c r="AE613" s="89">
        <f>VLOOKUP($B613,'[5]POB X MCR 2019'!$C$7:$AW$186,27,0)</f>
        <v>118</v>
      </c>
      <c r="AF613" s="89">
        <f>VLOOKUP($B613,'[5]POB X MCR 2019'!$C$7:$AW$186,28,0)</f>
        <v>129</v>
      </c>
      <c r="AG613" s="89">
        <f>VLOOKUP($B613,'[5]POB X MCR 2019'!$C$7:$AW$186,29,0)</f>
        <v>122</v>
      </c>
      <c r="AH613" s="89">
        <f>VLOOKUP($B613,'[5]POB X MCR 2019'!$C$7:$AW$186,30,0)</f>
        <v>104</v>
      </c>
      <c r="AI613" s="89">
        <f>VLOOKUP($B613,'[5]POB X MCR 2019'!$C$7:$AW$186,31,0)</f>
        <v>95</v>
      </c>
      <c r="AJ613" s="89">
        <f>VLOOKUP($B613,'[5]POB X MCR 2019'!$C$7:$AW$186,32,0)</f>
        <v>68</v>
      </c>
      <c r="AK613" s="89">
        <f>VLOOKUP($B613,'[5]POB X MCR 2019'!$C$7:$AW$186,33,0)</f>
        <v>58</v>
      </c>
      <c r="AL613" s="89">
        <f>VLOOKUP($B613,'[5]POB X MCR 2019'!$C$7:$AW$186,34,0)</f>
        <v>50</v>
      </c>
      <c r="AM613" s="89">
        <f>VLOOKUP($B613,'[5]POB X MCR 2019'!$C$7:$AW$186,35,0)</f>
        <v>37</v>
      </c>
      <c r="AN613" s="89">
        <f>VLOOKUP($B613,'[5]POB X MCR 2019'!$C$7:$AW$186,36,0)</f>
        <v>31</v>
      </c>
      <c r="AO613" s="89">
        <f>VLOOKUP($B613,'[5]POB X MCR 2019'!$C$7:$AW$186,37,0)</f>
        <v>21</v>
      </c>
      <c r="AP613" s="89">
        <f>VLOOKUP($B613,'[5]POB X MCR 2019'!$C$7:$AW$186,38,0)</f>
        <v>22</v>
      </c>
      <c r="AQ613" s="89">
        <f>VLOOKUP($B613,'[5]POB X MCR 2019'!$C$7:$AW$186,43,0)</f>
        <v>740</v>
      </c>
      <c r="AR613" s="89">
        <f>VLOOKUP($B613,'[5]POB X MCR 2019'!$C$7:$AW$186,44,0)</f>
        <v>68</v>
      </c>
      <c r="AS613" s="89">
        <f>VLOOKUP($B613,'[5]POB X MCR 2019'!$C$7:$AW$186,45,0)</f>
        <v>71</v>
      </c>
      <c r="AT613" s="89">
        <f>VLOOKUP($B613,'[5]POB X MCR 2019'!$C$7:$AW$186,46,0)</f>
        <v>380</v>
      </c>
      <c r="AU613" s="89">
        <f>VLOOKUP($B613,'[6]RED CHOTA'!$C$7:$G$170,5,0)</f>
        <v>12</v>
      </c>
    </row>
    <row r="614" spans="1:47" s="24" customFormat="1" ht="15">
      <c r="A614" s="58">
        <v>614</v>
      </c>
      <c r="B614" s="58">
        <v>4669</v>
      </c>
      <c r="C614" s="59" t="s">
        <v>1134</v>
      </c>
      <c r="D614" s="59" t="s">
        <v>447</v>
      </c>
      <c r="E614" s="59" t="s">
        <v>448</v>
      </c>
      <c r="F614" s="59" t="s">
        <v>467</v>
      </c>
      <c r="G614" s="12" t="s">
        <v>266</v>
      </c>
      <c r="H614" s="14">
        <f t="shared" si="145"/>
        <v>4669</v>
      </c>
      <c r="I614" s="14">
        <f t="shared" si="141"/>
        <v>294</v>
      </c>
      <c r="J614" s="12">
        <f>VLOOKUP($B614,'[1]METAS 2019'!$D$4:$Q$843,5,0)</f>
        <v>4</v>
      </c>
      <c r="K614" s="12">
        <f>VLOOKUP($B614,'[1]METAS 2019'!$D$4:$Q$843,4,0)</f>
        <v>3</v>
      </c>
      <c r="L614" s="12">
        <f>VLOOKUP($B614,'[1]METAS 2019'!$D$4:$Q$843,11,0)</f>
        <v>2</v>
      </c>
      <c r="M614" s="12">
        <f>VLOOKUP($B614,'[1]METAS 2019'!$D$4:$Q$843,12,0)</f>
        <v>4</v>
      </c>
      <c r="N614" s="12">
        <f>VLOOKUP($B614,'[1]METAS 2019'!$D$4:$Q$843,13,0)</f>
        <v>8</v>
      </c>
      <c r="O614" s="12">
        <f>VLOOKUP($B614,'[1]METAS 2019'!$D$4:$Q$843,14,0)</f>
        <v>7</v>
      </c>
      <c r="P614" s="89">
        <f>VLOOKUP($B614,'[5]POB X MCR 2019'!$C$7:$AW$186,12,0)</f>
        <v>5</v>
      </c>
      <c r="Q614" s="89">
        <f>VLOOKUP($B614,'[5]POB X MCR 2019'!$C$7:$AW$186,13,0)</f>
        <v>5</v>
      </c>
      <c r="R614" s="89">
        <f>VLOOKUP($B614,'[5]POB X MCR 2019'!$C$7:$AW$186,14,0)</f>
        <v>5</v>
      </c>
      <c r="S614" s="89">
        <f>VLOOKUP($B614,'[5]POB X MCR 2019'!$C$7:$AW$186,15,0)</f>
        <v>5</v>
      </c>
      <c r="T614" s="89">
        <f>VLOOKUP($B614,'[5]POB X MCR 2019'!$C$7:$AW$186,16,0)</f>
        <v>5</v>
      </c>
      <c r="U614" s="89">
        <f>VLOOKUP($B614,'[5]POB X MCR 2019'!$C$7:$AW$186,17,0)</f>
        <v>5</v>
      </c>
      <c r="V614" s="89">
        <f>VLOOKUP($B614,'[5]POB X MCR 2019'!$C$7:$AW$186,18,0)</f>
        <v>5</v>
      </c>
      <c r="W614" s="89">
        <f>VLOOKUP($B614,'[5]POB X MCR 2019'!$C$7:$AW$186,19,0)</f>
        <v>5</v>
      </c>
      <c r="X614" s="89">
        <f>VLOOKUP($B614,'[5]POB X MCR 2019'!$C$7:$AW$186,20,0)</f>
        <v>6</v>
      </c>
      <c r="Y614" s="89">
        <f>VLOOKUP($B614,'[5]POB X MCR 2019'!$C$7:$AW$186,21,0)</f>
        <v>6</v>
      </c>
      <c r="Z614" s="89">
        <f>VLOOKUP($B614,'[5]POB X MCR 2019'!$C$7:$AW$186,22,0)</f>
        <v>6</v>
      </c>
      <c r="AA614" s="89">
        <f>VLOOKUP($B614,'[5]POB X MCR 2019'!$C$7:$AW$186,23,0)</f>
        <v>6</v>
      </c>
      <c r="AB614" s="89">
        <f>VLOOKUP($B614,'[5]POB X MCR 2019'!$C$7:$AW$186,24,0)</f>
        <v>5</v>
      </c>
      <c r="AC614" s="89">
        <f>VLOOKUP($B614,'[5]POB X MCR 2019'!$C$7:$AW$186,25,0)</f>
        <v>5</v>
      </c>
      <c r="AD614" s="89">
        <f>VLOOKUP($B614,'[5]POB X MCR 2019'!$C$7:$AW$186,26,0)</f>
        <v>23</v>
      </c>
      <c r="AE614" s="89">
        <f>VLOOKUP($B614,'[5]POB X MCR 2019'!$C$7:$AW$186,27,0)</f>
        <v>23</v>
      </c>
      <c r="AF614" s="89">
        <f>VLOOKUP($B614,'[5]POB X MCR 2019'!$C$7:$AW$186,28,0)</f>
        <v>26</v>
      </c>
      <c r="AG614" s="89">
        <f>VLOOKUP($B614,'[5]POB X MCR 2019'!$C$7:$AW$186,29,0)</f>
        <v>24</v>
      </c>
      <c r="AH614" s="89">
        <f>VLOOKUP($B614,'[5]POB X MCR 2019'!$C$7:$AW$186,30,0)</f>
        <v>21</v>
      </c>
      <c r="AI614" s="89">
        <f>VLOOKUP($B614,'[5]POB X MCR 2019'!$C$7:$AW$186,31,0)</f>
        <v>19</v>
      </c>
      <c r="AJ614" s="89">
        <f>VLOOKUP($B614,'[5]POB X MCR 2019'!$C$7:$AW$186,32,0)</f>
        <v>13</v>
      </c>
      <c r="AK614" s="89">
        <f>VLOOKUP($B614,'[5]POB X MCR 2019'!$C$7:$AW$186,33,0)</f>
        <v>12</v>
      </c>
      <c r="AL614" s="89">
        <f>VLOOKUP($B614,'[5]POB X MCR 2019'!$C$7:$AW$186,34,0)</f>
        <v>10</v>
      </c>
      <c r="AM614" s="89">
        <f>VLOOKUP($B614,'[5]POB X MCR 2019'!$C$7:$AW$186,35,0)</f>
        <v>7</v>
      </c>
      <c r="AN614" s="89">
        <f>VLOOKUP($B614,'[5]POB X MCR 2019'!$C$7:$AW$186,36,0)</f>
        <v>6</v>
      </c>
      <c r="AO614" s="89">
        <f>VLOOKUP($B614,'[5]POB X MCR 2019'!$C$7:$AW$186,37,0)</f>
        <v>4</v>
      </c>
      <c r="AP614" s="89">
        <f>VLOOKUP($B614,'[5]POB X MCR 2019'!$C$7:$AW$186,38,0)</f>
        <v>4</v>
      </c>
      <c r="AQ614" s="89">
        <f>VLOOKUP($B614,'[5]POB X MCR 2019'!$C$7:$AW$186,43,0)</f>
        <v>156</v>
      </c>
      <c r="AR614" s="89">
        <f>VLOOKUP($B614,'[5]POB X MCR 2019'!$C$7:$AW$186,44,0)</f>
        <v>13</v>
      </c>
      <c r="AS614" s="89">
        <f>VLOOKUP($B614,'[5]POB X MCR 2019'!$C$7:$AW$186,45,0)</f>
        <v>14</v>
      </c>
      <c r="AT614" s="89">
        <f>VLOOKUP($B614,'[5]POB X MCR 2019'!$C$7:$AW$186,46,0)</f>
        <v>75</v>
      </c>
      <c r="AU614" s="89">
        <f>VLOOKUP($B614,'[6]RED CHOTA'!$C$7:$G$170,5,0)</f>
        <v>5</v>
      </c>
    </row>
    <row r="615" spans="1:47" s="24" customFormat="1" ht="15">
      <c r="A615" s="58">
        <v>615</v>
      </c>
      <c r="B615" s="58">
        <v>25522</v>
      </c>
      <c r="C615" s="59" t="s">
        <v>1134</v>
      </c>
      <c r="D615" s="59" t="s">
        <v>447</v>
      </c>
      <c r="E615" s="59" t="s">
        <v>448</v>
      </c>
      <c r="F615" s="59" t="s">
        <v>810</v>
      </c>
      <c r="G615" s="12" t="s">
        <v>266</v>
      </c>
      <c r="H615" s="14">
        <f t="shared" si="145"/>
        <v>25522</v>
      </c>
      <c r="I615" s="14">
        <f t="shared" si="141"/>
        <v>490</v>
      </c>
      <c r="J615" s="12">
        <f>VLOOKUP($B615,'[1]METAS 2019'!$D$4:$Q$843,5,0)</f>
        <v>4</v>
      </c>
      <c r="K615" s="12">
        <f>VLOOKUP($B615,'[1]METAS 2019'!$D$4:$Q$843,4,0)</f>
        <v>3</v>
      </c>
      <c r="L615" s="12">
        <f>VLOOKUP($B615,'[1]METAS 2019'!$D$4:$Q$843,11,0)</f>
        <v>0</v>
      </c>
      <c r="M615" s="12">
        <f>VLOOKUP($B615,'[1]METAS 2019'!$D$4:$Q$843,12,0)</f>
        <v>0</v>
      </c>
      <c r="N615" s="12">
        <f>VLOOKUP($B615,'[1]METAS 2019'!$D$4:$Q$843,13,0)</f>
        <v>0</v>
      </c>
      <c r="O615" s="12">
        <f>VLOOKUP($B615,'[1]METAS 2019'!$D$4:$Q$843,14,0)</f>
        <v>0</v>
      </c>
      <c r="P615" s="89">
        <f>VLOOKUP($B615,'[5]POB X MCR 2019'!$C$7:$AW$186,12,0)</f>
        <v>12</v>
      </c>
      <c r="Q615" s="89">
        <f>VLOOKUP($B615,'[5]POB X MCR 2019'!$C$7:$AW$186,13,0)</f>
        <v>12</v>
      </c>
      <c r="R615" s="89">
        <f>VLOOKUP($B615,'[5]POB X MCR 2019'!$C$7:$AW$186,14,0)</f>
        <v>11</v>
      </c>
      <c r="S615" s="89">
        <f>VLOOKUP($B615,'[5]POB X MCR 2019'!$C$7:$AW$186,15,0)</f>
        <v>11</v>
      </c>
      <c r="T615" s="89">
        <f>VLOOKUP($B615,'[5]POB X MCR 2019'!$C$7:$AW$186,16,0)</f>
        <v>12</v>
      </c>
      <c r="U615" s="89">
        <f>VLOOKUP($B615,'[5]POB X MCR 2019'!$C$7:$AW$186,17,0)</f>
        <v>13</v>
      </c>
      <c r="V615" s="89">
        <f>VLOOKUP($B615,'[5]POB X MCR 2019'!$C$7:$AW$186,18,0)</f>
        <v>12</v>
      </c>
      <c r="W615" s="89">
        <f>VLOOKUP($B615,'[5]POB X MCR 2019'!$C$7:$AW$186,19,0)</f>
        <v>12</v>
      </c>
      <c r="X615" s="89">
        <f>VLOOKUP($B615,'[5]POB X MCR 2019'!$C$7:$AW$186,20,0)</f>
        <v>11</v>
      </c>
      <c r="Y615" s="89">
        <f>VLOOKUP($B615,'[5]POB X MCR 2019'!$C$7:$AW$186,21,0)</f>
        <v>10</v>
      </c>
      <c r="Z615" s="89">
        <f>VLOOKUP($B615,'[5]POB X MCR 2019'!$C$7:$AW$186,22,0)</f>
        <v>10</v>
      </c>
      <c r="AA615" s="89">
        <f>VLOOKUP($B615,'[5]POB X MCR 2019'!$C$7:$AW$186,23,0)</f>
        <v>9</v>
      </c>
      <c r="AB615" s="89">
        <f>VLOOKUP($B615,'[5]POB X MCR 2019'!$C$7:$AW$186,24,0)</f>
        <v>9</v>
      </c>
      <c r="AC615" s="89">
        <f>VLOOKUP($B615,'[5]POB X MCR 2019'!$C$7:$AW$186,25,0)</f>
        <v>8</v>
      </c>
      <c r="AD615" s="89">
        <f>VLOOKUP($B615,'[5]POB X MCR 2019'!$C$7:$AW$186,26,0)</f>
        <v>36</v>
      </c>
      <c r="AE615" s="89">
        <f>VLOOKUP($B615,'[5]POB X MCR 2019'!$C$7:$AW$186,27,0)</f>
        <v>39</v>
      </c>
      <c r="AF615" s="89">
        <f>VLOOKUP($B615,'[5]POB X MCR 2019'!$C$7:$AW$186,28,0)</f>
        <v>44</v>
      </c>
      <c r="AG615" s="89">
        <f>VLOOKUP($B615,'[5]POB X MCR 2019'!$C$7:$AW$186,29,0)</f>
        <v>39</v>
      </c>
      <c r="AH615" s="89">
        <f>VLOOKUP($B615,'[5]POB X MCR 2019'!$C$7:$AW$186,30,0)</f>
        <v>37</v>
      </c>
      <c r="AI615" s="89">
        <f>VLOOKUP($B615,'[5]POB X MCR 2019'!$C$7:$AW$186,31,0)</f>
        <v>32</v>
      </c>
      <c r="AJ615" s="89">
        <f>VLOOKUP($B615,'[5]POB X MCR 2019'!$C$7:$AW$186,32,0)</f>
        <v>25</v>
      </c>
      <c r="AK615" s="89">
        <f>VLOOKUP($B615,'[5]POB X MCR 2019'!$C$7:$AW$186,33,0)</f>
        <v>22</v>
      </c>
      <c r="AL615" s="89">
        <f>VLOOKUP($B615,'[5]POB X MCR 2019'!$C$7:$AW$186,34,0)</f>
        <v>19</v>
      </c>
      <c r="AM615" s="89">
        <f>VLOOKUP($B615,'[5]POB X MCR 2019'!$C$7:$AW$186,35,0)</f>
        <v>14</v>
      </c>
      <c r="AN615" s="89">
        <f>VLOOKUP($B615,'[5]POB X MCR 2019'!$C$7:$AW$186,36,0)</f>
        <v>10</v>
      </c>
      <c r="AO615" s="89">
        <f>VLOOKUP($B615,'[5]POB X MCR 2019'!$C$7:$AW$186,37,0)</f>
        <v>7</v>
      </c>
      <c r="AP615" s="89">
        <f>VLOOKUP($B615,'[5]POB X MCR 2019'!$C$7:$AW$186,38,0)</f>
        <v>7</v>
      </c>
      <c r="AQ615" s="89">
        <f>VLOOKUP($B615,'[5]POB X MCR 2019'!$C$7:$AW$186,43,0)</f>
        <v>270</v>
      </c>
      <c r="AR615" s="89">
        <f>VLOOKUP($B615,'[5]POB X MCR 2019'!$C$7:$AW$186,44,0)</f>
        <v>29</v>
      </c>
      <c r="AS615" s="89">
        <f>VLOOKUP($B615,'[5]POB X MCR 2019'!$C$7:$AW$186,45,0)</f>
        <v>22</v>
      </c>
      <c r="AT615" s="89">
        <f>VLOOKUP($B615,'[5]POB X MCR 2019'!$C$7:$AW$186,46,0)</f>
        <v>119</v>
      </c>
      <c r="AU615" s="89">
        <f>VLOOKUP($B615,'[6]RED CHOTA'!$C$7:$G$170,5,0)</f>
        <v>5</v>
      </c>
    </row>
    <row r="616" spans="1:47" s="24" customFormat="1" ht="15">
      <c r="A616" s="58">
        <v>616</v>
      </c>
      <c r="B616" s="58">
        <v>4670</v>
      </c>
      <c r="C616" s="59" t="s">
        <v>1134</v>
      </c>
      <c r="D616" s="59" t="s">
        <v>447</v>
      </c>
      <c r="E616" s="59" t="s">
        <v>448</v>
      </c>
      <c r="F616" s="59" t="s">
        <v>454</v>
      </c>
      <c r="G616" s="12" t="s">
        <v>266</v>
      </c>
      <c r="H616" s="14">
        <f t="shared" si="145"/>
        <v>4670</v>
      </c>
      <c r="I616" s="14">
        <f t="shared" si="141"/>
        <v>789</v>
      </c>
      <c r="J616" s="12">
        <f>VLOOKUP($B616,'[1]METAS 2019'!$D$4:$Q$843,5,0)</f>
        <v>8</v>
      </c>
      <c r="K616" s="12">
        <f>VLOOKUP($B616,'[1]METAS 2019'!$D$4:$Q$843,4,0)</f>
        <v>9</v>
      </c>
      <c r="L616" s="12">
        <f>VLOOKUP($B616,'[1]METAS 2019'!$D$4:$Q$843,11,0)</f>
        <v>12</v>
      </c>
      <c r="M616" s="12">
        <f>VLOOKUP($B616,'[1]METAS 2019'!$D$4:$Q$843,12,0)</f>
        <v>15</v>
      </c>
      <c r="N616" s="12">
        <f>VLOOKUP($B616,'[1]METAS 2019'!$D$4:$Q$843,13,0)</f>
        <v>17</v>
      </c>
      <c r="O616" s="12">
        <f>VLOOKUP($B616,'[1]METAS 2019'!$D$4:$Q$843,14,0)</f>
        <v>13</v>
      </c>
      <c r="P616" s="89">
        <f>VLOOKUP($B616,'[5]POB X MCR 2019'!$C$7:$AW$186,12,0)</f>
        <v>13</v>
      </c>
      <c r="Q616" s="89">
        <f>VLOOKUP($B616,'[5]POB X MCR 2019'!$C$7:$AW$186,13,0)</f>
        <v>13</v>
      </c>
      <c r="R616" s="89">
        <f>VLOOKUP($B616,'[5]POB X MCR 2019'!$C$7:$AW$186,14,0)</f>
        <v>14</v>
      </c>
      <c r="S616" s="89">
        <f>VLOOKUP($B616,'[5]POB X MCR 2019'!$C$7:$AW$186,15,0)</f>
        <v>14</v>
      </c>
      <c r="T616" s="89">
        <f>VLOOKUP($B616,'[5]POB X MCR 2019'!$C$7:$AW$186,16,0)</f>
        <v>14</v>
      </c>
      <c r="U616" s="89">
        <f>VLOOKUP($B616,'[5]POB X MCR 2019'!$C$7:$AW$186,17,0)</f>
        <v>14</v>
      </c>
      <c r="V616" s="89">
        <f>VLOOKUP($B616,'[5]POB X MCR 2019'!$C$7:$AW$186,18,0)</f>
        <v>14</v>
      </c>
      <c r="W616" s="89">
        <f>VLOOKUP($B616,'[5]POB X MCR 2019'!$C$7:$AW$186,19,0)</f>
        <v>15</v>
      </c>
      <c r="X616" s="89">
        <f>VLOOKUP($B616,'[5]POB X MCR 2019'!$C$7:$AW$186,20,0)</f>
        <v>15</v>
      </c>
      <c r="Y616" s="89">
        <f>VLOOKUP($B616,'[5]POB X MCR 2019'!$C$7:$AW$186,21,0)</f>
        <v>15</v>
      </c>
      <c r="Z616" s="89">
        <f>VLOOKUP($B616,'[5]POB X MCR 2019'!$C$7:$AW$186,22,0)</f>
        <v>15</v>
      </c>
      <c r="AA616" s="89">
        <f>VLOOKUP($B616,'[5]POB X MCR 2019'!$C$7:$AW$186,23,0)</f>
        <v>15</v>
      </c>
      <c r="AB616" s="89">
        <f>VLOOKUP($B616,'[5]POB X MCR 2019'!$C$7:$AW$186,24,0)</f>
        <v>15</v>
      </c>
      <c r="AC616" s="89">
        <f>VLOOKUP($B616,'[5]POB X MCR 2019'!$C$7:$AW$186,25,0)</f>
        <v>14</v>
      </c>
      <c r="AD616" s="89">
        <f>VLOOKUP($B616,'[5]POB X MCR 2019'!$C$7:$AW$186,26,0)</f>
        <v>62</v>
      </c>
      <c r="AE616" s="89">
        <f>VLOOKUP($B616,'[5]POB X MCR 2019'!$C$7:$AW$186,27,0)</f>
        <v>63</v>
      </c>
      <c r="AF616" s="89">
        <f>VLOOKUP($B616,'[5]POB X MCR 2019'!$C$7:$AW$186,28,0)</f>
        <v>68</v>
      </c>
      <c r="AG616" s="89">
        <f>VLOOKUP($B616,'[5]POB X MCR 2019'!$C$7:$AW$186,29,0)</f>
        <v>65</v>
      </c>
      <c r="AH616" s="89">
        <f>VLOOKUP($B616,'[5]POB X MCR 2019'!$C$7:$AW$186,30,0)</f>
        <v>55</v>
      </c>
      <c r="AI616" s="89">
        <f>VLOOKUP($B616,'[5]POB X MCR 2019'!$C$7:$AW$186,31,0)</f>
        <v>50</v>
      </c>
      <c r="AJ616" s="89">
        <f>VLOOKUP($B616,'[5]POB X MCR 2019'!$C$7:$AW$186,32,0)</f>
        <v>36</v>
      </c>
      <c r="AK616" s="89">
        <f>VLOOKUP($B616,'[5]POB X MCR 2019'!$C$7:$AW$186,33,0)</f>
        <v>31</v>
      </c>
      <c r="AL616" s="89">
        <f>VLOOKUP($B616,'[5]POB X MCR 2019'!$C$7:$AW$186,34,0)</f>
        <v>27</v>
      </c>
      <c r="AM616" s="89">
        <f>VLOOKUP($B616,'[5]POB X MCR 2019'!$C$7:$AW$186,35,0)</f>
        <v>20</v>
      </c>
      <c r="AN616" s="89">
        <f>VLOOKUP($B616,'[5]POB X MCR 2019'!$C$7:$AW$186,36,0)</f>
        <v>16</v>
      </c>
      <c r="AO616" s="89">
        <f>VLOOKUP($B616,'[5]POB X MCR 2019'!$C$7:$AW$186,37,0)</f>
        <v>11</v>
      </c>
      <c r="AP616" s="89">
        <f>VLOOKUP($B616,'[5]POB X MCR 2019'!$C$7:$AW$186,38,0)</f>
        <v>11</v>
      </c>
      <c r="AQ616" s="89">
        <f>VLOOKUP($B616,'[5]POB X MCR 2019'!$C$7:$AW$186,43,0)</f>
        <v>406</v>
      </c>
      <c r="AR616" s="89">
        <f>VLOOKUP($B616,'[5]POB X MCR 2019'!$C$7:$AW$186,44,0)</f>
        <v>36</v>
      </c>
      <c r="AS616" s="89">
        <f>VLOOKUP($B616,'[5]POB X MCR 2019'!$C$7:$AW$186,45,0)</f>
        <v>38</v>
      </c>
      <c r="AT616" s="89">
        <f>VLOOKUP($B616,'[5]POB X MCR 2019'!$C$7:$AW$186,46,0)</f>
        <v>202</v>
      </c>
      <c r="AU616" s="89">
        <f>VLOOKUP($B616,'[6]RED CHOTA'!$C$7:$G$170,5,0)</f>
        <v>10</v>
      </c>
    </row>
    <row r="617" spans="1:47" s="24" customFormat="1" ht="15">
      <c r="A617" s="58">
        <v>617</v>
      </c>
      <c r="B617" s="58">
        <v>4748</v>
      </c>
      <c r="C617" s="59" t="s">
        <v>1134</v>
      </c>
      <c r="D617" s="59" t="s">
        <v>447</v>
      </c>
      <c r="E617" s="59" t="s">
        <v>448</v>
      </c>
      <c r="F617" s="59" t="s">
        <v>479</v>
      </c>
      <c r="G617" s="12" t="s">
        <v>266</v>
      </c>
      <c r="H617" s="14">
        <f t="shared" si="145"/>
        <v>4748</v>
      </c>
      <c r="I617" s="14">
        <f t="shared" si="141"/>
        <v>926</v>
      </c>
      <c r="J617" s="12">
        <f>VLOOKUP($B617,'[1]METAS 2019'!$D$4:$Q$843,5,0)</f>
        <v>13</v>
      </c>
      <c r="K617" s="12">
        <f>VLOOKUP($B617,'[1]METAS 2019'!$D$4:$Q$843,4,0)</f>
        <v>16</v>
      </c>
      <c r="L617" s="12">
        <f>VLOOKUP($B617,'[1]METAS 2019'!$D$4:$Q$843,11,0)</f>
        <v>17</v>
      </c>
      <c r="M617" s="12">
        <f>VLOOKUP($B617,'[1]METAS 2019'!$D$4:$Q$843,12,0)</f>
        <v>14</v>
      </c>
      <c r="N617" s="12">
        <f>VLOOKUP($B617,'[1]METAS 2019'!$D$4:$Q$843,13,0)</f>
        <v>13</v>
      </c>
      <c r="O617" s="12">
        <f>VLOOKUP($B617,'[1]METAS 2019'!$D$4:$Q$843,14,0)</f>
        <v>23</v>
      </c>
      <c r="P617" s="89">
        <f>VLOOKUP($B617,'[5]POB X MCR 2019'!$C$7:$AW$186,12,0)</f>
        <v>19</v>
      </c>
      <c r="Q617" s="89">
        <f>VLOOKUP($B617,'[5]POB X MCR 2019'!$C$7:$AW$186,13,0)</f>
        <v>20</v>
      </c>
      <c r="R617" s="89">
        <f>VLOOKUP($B617,'[5]POB X MCR 2019'!$C$7:$AW$186,14,0)</f>
        <v>20</v>
      </c>
      <c r="S617" s="89">
        <f>VLOOKUP($B617,'[5]POB X MCR 2019'!$C$7:$AW$186,15,0)</f>
        <v>21</v>
      </c>
      <c r="T617" s="89">
        <f>VLOOKUP($B617,'[5]POB X MCR 2019'!$C$7:$AW$186,16,0)</f>
        <v>21</v>
      </c>
      <c r="U617" s="89">
        <f>VLOOKUP($B617,'[5]POB X MCR 2019'!$C$7:$AW$186,17,0)</f>
        <v>21</v>
      </c>
      <c r="V617" s="89">
        <f>VLOOKUP($B617,'[5]POB X MCR 2019'!$C$7:$AW$186,18,0)</f>
        <v>21</v>
      </c>
      <c r="W617" s="89">
        <f>VLOOKUP($B617,'[5]POB X MCR 2019'!$C$7:$AW$186,19,0)</f>
        <v>20</v>
      </c>
      <c r="X617" s="89">
        <f>VLOOKUP($B617,'[5]POB X MCR 2019'!$C$7:$AW$186,20,0)</f>
        <v>19</v>
      </c>
      <c r="Y617" s="89">
        <f>VLOOKUP($B617,'[5]POB X MCR 2019'!$C$7:$AW$186,21,0)</f>
        <v>18</v>
      </c>
      <c r="Z617" s="89">
        <f>VLOOKUP($B617,'[5]POB X MCR 2019'!$C$7:$AW$186,22,0)</f>
        <v>17</v>
      </c>
      <c r="AA617" s="89">
        <f>VLOOKUP($B617,'[5]POB X MCR 2019'!$C$7:$AW$186,23,0)</f>
        <v>16</v>
      </c>
      <c r="AB617" s="89">
        <f>VLOOKUP($B617,'[5]POB X MCR 2019'!$C$7:$AW$186,24,0)</f>
        <v>15</v>
      </c>
      <c r="AC617" s="89">
        <f>VLOOKUP($B617,'[5]POB X MCR 2019'!$C$7:$AW$186,25,0)</f>
        <v>14</v>
      </c>
      <c r="AD617" s="89">
        <f>VLOOKUP($B617,'[5]POB X MCR 2019'!$C$7:$AW$186,26,0)</f>
        <v>62</v>
      </c>
      <c r="AE617" s="89">
        <f>VLOOKUP($B617,'[5]POB X MCR 2019'!$C$7:$AW$186,27,0)</f>
        <v>67</v>
      </c>
      <c r="AF617" s="89">
        <f>VLOOKUP($B617,'[5]POB X MCR 2019'!$C$7:$AW$186,28,0)</f>
        <v>76</v>
      </c>
      <c r="AG617" s="89">
        <f>VLOOKUP($B617,'[5]POB X MCR 2019'!$C$7:$AW$186,29,0)</f>
        <v>66</v>
      </c>
      <c r="AH617" s="89">
        <f>VLOOKUP($B617,'[5]POB X MCR 2019'!$C$7:$AW$186,30,0)</f>
        <v>63</v>
      </c>
      <c r="AI617" s="89">
        <f>VLOOKUP($B617,'[5]POB X MCR 2019'!$C$7:$AW$186,31,0)</f>
        <v>54</v>
      </c>
      <c r="AJ617" s="89">
        <f>VLOOKUP($B617,'[5]POB X MCR 2019'!$C$7:$AW$186,32,0)</f>
        <v>44</v>
      </c>
      <c r="AK617" s="89">
        <f>VLOOKUP($B617,'[5]POB X MCR 2019'!$C$7:$AW$186,33,0)</f>
        <v>38</v>
      </c>
      <c r="AL617" s="89">
        <f>VLOOKUP($B617,'[5]POB X MCR 2019'!$C$7:$AW$186,34,0)</f>
        <v>33</v>
      </c>
      <c r="AM617" s="89">
        <f>VLOOKUP($B617,'[5]POB X MCR 2019'!$C$7:$AW$186,35,0)</f>
        <v>24</v>
      </c>
      <c r="AN617" s="89">
        <f>VLOOKUP($B617,'[5]POB X MCR 2019'!$C$7:$AW$186,36,0)</f>
        <v>17</v>
      </c>
      <c r="AO617" s="89">
        <f>VLOOKUP($B617,'[5]POB X MCR 2019'!$C$7:$AW$186,37,0)</f>
        <v>12</v>
      </c>
      <c r="AP617" s="89">
        <f>VLOOKUP($B617,'[5]POB X MCR 2019'!$C$7:$AW$186,38,0)</f>
        <v>12</v>
      </c>
      <c r="AQ617" s="89">
        <f>VLOOKUP($B617,'[5]POB X MCR 2019'!$C$7:$AW$186,43,0)</f>
        <v>474</v>
      </c>
      <c r="AR617" s="89">
        <f>VLOOKUP($B617,'[5]POB X MCR 2019'!$C$7:$AW$186,44,0)</f>
        <v>50</v>
      </c>
      <c r="AS617" s="89">
        <f>VLOOKUP($B617,'[5]POB X MCR 2019'!$C$7:$AW$186,45,0)</f>
        <v>38</v>
      </c>
      <c r="AT617" s="89">
        <f>VLOOKUP($B617,'[5]POB X MCR 2019'!$C$7:$AW$186,46,0)</f>
        <v>205</v>
      </c>
      <c r="AU617" s="89">
        <f>VLOOKUP($B617,'[6]RED CHOTA'!$C$7:$G$170,5,0)</f>
        <v>16</v>
      </c>
    </row>
    <row r="618" spans="1:47" s="24" customFormat="1" ht="15">
      <c r="A618" s="58">
        <v>618</v>
      </c>
      <c r="B618" s="58">
        <v>4671</v>
      </c>
      <c r="C618" s="59" t="s">
        <v>1134</v>
      </c>
      <c r="D618" s="59" t="s">
        <v>447</v>
      </c>
      <c r="E618" s="59" t="s">
        <v>448</v>
      </c>
      <c r="F618" s="59" t="s">
        <v>455</v>
      </c>
      <c r="G618" s="12" t="s">
        <v>266</v>
      </c>
      <c r="H618" s="14">
        <f t="shared" si="145"/>
        <v>4671</v>
      </c>
      <c r="I618" s="14">
        <f t="shared" si="141"/>
        <v>656</v>
      </c>
      <c r="J618" s="12">
        <f>VLOOKUP($B618,'[1]METAS 2019'!$D$4:$Q$843,5,0)</f>
        <v>9</v>
      </c>
      <c r="K618" s="12">
        <f>VLOOKUP($B618,'[1]METAS 2019'!$D$4:$Q$843,4,0)</f>
        <v>9</v>
      </c>
      <c r="L618" s="12">
        <f>VLOOKUP($B618,'[1]METAS 2019'!$D$4:$Q$843,11,0)</f>
        <v>14</v>
      </c>
      <c r="M618" s="12">
        <f>VLOOKUP($B618,'[1]METAS 2019'!$D$4:$Q$843,12,0)</f>
        <v>11</v>
      </c>
      <c r="N618" s="12">
        <f>VLOOKUP($B618,'[1]METAS 2019'!$D$4:$Q$843,13,0)</f>
        <v>12</v>
      </c>
      <c r="O618" s="12">
        <f>VLOOKUP($B618,'[1]METAS 2019'!$D$4:$Q$843,14,0)</f>
        <v>5</v>
      </c>
      <c r="P618" s="89">
        <f>VLOOKUP($B618,'[5]POB X MCR 2019'!$C$7:$AW$186,12,0)</f>
        <v>11</v>
      </c>
      <c r="Q618" s="89">
        <f>VLOOKUP($B618,'[5]POB X MCR 2019'!$C$7:$AW$186,13,0)</f>
        <v>11</v>
      </c>
      <c r="R618" s="89">
        <f>VLOOKUP($B618,'[5]POB X MCR 2019'!$C$7:$AW$186,14,0)</f>
        <v>11</v>
      </c>
      <c r="S618" s="89">
        <f>VLOOKUP($B618,'[5]POB X MCR 2019'!$C$7:$AW$186,15,0)</f>
        <v>12</v>
      </c>
      <c r="T618" s="89">
        <f>VLOOKUP($B618,'[5]POB X MCR 2019'!$C$7:$AW$186,16,0)</f>
        <v>12</v>
      </c>
      <c r="U618" s="89">
        <f>VLOOKUP($B618,'[5]POB X MCR 2019'!$C$7:$AW$186,17,0)</f>
        <v>12</v>
      </c>
      <c r="V618" s="89">
        <f>VLOOKUP($B618,'[5]POB X MCR 2019'!$C$7:$AW$186,18,0)</f>
        <v>12</v>
      </c>
      <c r="W618" s="89">
        <f>VLOOKUP($B618,'[5]POB X MCR 2019'!$C$7:$AW$186,19,0)</f>
        <v>12</v>
      </c>
      <c r="X618" s="89">
        <f>VLOOKUP($B618,'[5]POB X MCR 2019'!$C$7:$AW$186,20,0)</f>
        <v>12</v>
      </c>
      <c r="Y618" s="89">
        <f>VLOOKUP($B618,'[5]POB X MCR 2019'!$C$7:$AW$186,21,0)</f>
        <v>12</v>
      </c>
      <c r="Z618" s="89">
        <f>VLOOKUP($B618,'[5]POB X MCR 2019'!$C$7:$AW$186,22,0)</f>
        <v>13</v>
      </c>
      <c r="AA618" s="89">
        <f>VLOOKUP($B618,'[5]POB X MCR 2019'!$C$7:$AW$186,23,0)</f>
        <v>13</v>
      </c>
      <c r="AB618" s="89">
        <f>VLOOKUP($B618,'[5]POB X MCR 2019'!$C$7:$AW$186,24,0)</f>
        <v>12</v>
      </c>
      <c r="AC618" s="89">
        <f>VLOOKUP($B618,'[5]POB X MCR 2019'!$C$7:$AW$186,25,0)</f>
        <v>12</v>
      </c>
      <c r="AD618" s="89">
        <f>VLOOKUP($B618,'[5]POB X MCR 2019'!$C$7:$AW$186,26,0)</f>
        <v>51</v>
      </c>
      <c r="AE618" s="89">
        <f>VLOOKUP($B618,'[5]POB X MCR 2019'!$C$7:$AW$186,27,0)</f>
        <v>52</v>
      </c>
      <c r="AF618" s="89">
        <f>VLOOKUP($B618,'[5]POB X MCR 2019'!$C$7:$AW$186,28,0)</f>
        <v>57</v>
      </c>
      <c r="AG618" s="89">
        <f>VLOOKUP($B618,'[5]POB X MCR 2019'!$C$7:$AW$186,29,0)</f>
        <v>54</v>
      </c>
      <c r="AH618" s="89">
        <f>VLOOKUP($B618,'[5]POB X MCR 2019'!$C$7:$AW$186,30,0)</f>
        <v>46</v>
      </c>
      <c r="AI618" s="89">
        <f>VLOOKUP($B618,'[5]POB X MCR 2019'!$C$7:$AW$186,31,0)</f>
        <v>42</v>
      </c>
      <c r="AJ618" s="89">
        <f>VLOOKUP($B618,'[5]POB X MCR 2019'!$C$7:$AW$186,32,0)</f>
        <v>30</v>
      </c>
      <c r="AK618" s="89">
        <f>VLOOKUP($B618,'[5]POB X MCR 2019'!$C$7:$AW$186,33,0)</f>
        <v>26</v>
      </c>
      <c r="AL618" s="89">
        <f>VLOOKUP($B618,'[5]POB X MCR 2019'!$C$7:$AW$186,34,0)</f>
        <v>22</v>
      </c>
      <c r="AM618" s="89">
        <f>VLOOKUP($B618,'[5]POB X MCR 2019'!$C$7:$AW$186,35,0)</f>
        <v>16</v>
      </c>
      <c r="AN618" s="89">
        <f>VLOOKUP($B618,'[5]POB X MCR 2019'!$C$7:$AW$186,36,0)</f>
        <v>14</v>
      </c>
      <c r="AO618" s="89">
        <f>VLOOKUP($B618,'[5]POB X MCR 2019'!$C$7:$AW$186,37,0)</f>
        <v>9</v>
      </c>
      <c r="AP618" s="89">
        <f>VLOOKUP($B618,'[5]POB X MCR 2019'!$C$7:$AW$186,38,0)</f>
        <v>10</v>
      </c>
      <c r="AQ618" s="89">
        <f>VLOOKUP($B618,'[5]POB X MCR 2019'!$C$7:$AW$186,43,0)</f>
        <v>336</v>
      </c>
      <c r="AR618" s="89">
        <f>VLOOKUP($B618,'[5]POB X MCR 2019'!$C$7:$AW$186,44,0)</f>
        <v>30</v>
      </c>
      <c r="AS618" s="89">
        <f>VLOOKUP($B618,'[5]POB X MCR 2019'!$C$7:$AW$186,45,0)</f>
        <v>32</v>
      </c>
      <c r="AT618" s="89">
        <f>VLOOKUP($B618,'[5]POB X MCR 2019'!$C$7:$AW$186,46,0)</f>
        <v>168</v>
      </c>
      <c r="AU618" s="89">
        <f>VLOOKUP($B618,'[6]RED CHOTA'!$C$7:$G$170,5,0)</f>
        <v>11</v>
      </c>
    </row>
    <row r="619" spans="1:47" s="24" customFormat="1" ht="15">
      <c r="A619" s="58">
        <v>619</v>
      </c>
      <c r="B619" s="58">
        <v>7710</v>
      </c>
      <c r="C619" s="59" t="s">
        <v>1134</v>
      </c>
      <c r="D619" s="59" t="s">
        <v>447</v>
      </c>
      <c r="E619" s="59" t="s">
        <v>448</v>
      </c>
      <c r="F619" s="59" t="s">
        <v>458</v>
      </c>
      <c r="G619" s="12" t="s">
        <v>266</v>
      </c>
      <c r="H619" s="14">
        <f t="shared" si="145"/>
        <v>7710</v>
      </c>
      <c r="I619" s="14">
        <f t="shared" si="141"/>
        <v>588</v>
      </c>
      <c r="J619" s="12">
        <f>VLOOKUP($B619,'[1]METAS 2019'!$D$4:$Q$843,5,0)</f>
        <v>5</v>
      </c>
      <c r="K619" s="12">
        <f>VLOOKUP($B619,'[1]METAS 2019'!$D$4:$Q$843,4,0)</f>
        <v>6</v>
      </c>
      <c r="L619" s="12">
        <f>VLOOKUP($B619,'[1]METAS 2019'!$D$4:$Q$843,11,0)</f>
        <v>9</v>
      </c>
      <c r="M619" s="12">
        <f>VLOOKUP($B619,'[1]METAS 2019'!$D$4:$Q$843,12,0)</f>
        <v>11</v>
      </c>
      <c r="N619" s="12">
        <f>VLOOKUP($B619,'[1]METAS 2019'!$D$4:$Q$843,13,0)</f>
        <v>10</v>
      </c>
      <c r="O619" s="12">
        <f>VLOOKUP($B619,'[1]METAS 2019'!$D$4:$Q$843,14,0)</f>
        <v>11</v>
      </c>
      <c r="P619" s="89">
        <f>VLOOKUP($B619,'[5]POB X MCR 2019'!$C$7:$AW$186,12,0)</f>
        <v>10</v>
      </c>
      <c r="Q619" s="89">
        <f>VLOOKUP($B619,'[5]POB X MCR 2019'!$C$7:$AW$186,13,0)</f>
        <v>10</v>
      </c>
      <c r="R619" s="89">
        <f>VLOOKUP($B619,'[5]POB X MCR 2019'!$C$7:$AW$186,14,0)</f>
        <v>10</v>
      </c>
      <c r="S619" s="89">
        <f>VLOOKUP($B619,'[5]POB X MCR 2019'!$C$7:$AW$186,15,0)</f>
        <v>10</v>
      </c>
      <c r="T619" s="89">
        <f>VLOOKUP($B619,'[5]POB X MCR 2019'!$C$7:$AW$186,16,0)</f>
        <v>11</v>
      </c>
      <c r="U619" s="89">
        <f>VLOOKUP($B619,'[5]POB X MCR 2019'!$C$7:$AW$186,17,0)</f>
        <v>11</v>
      </c>
      <c r="V619" s="89">
        <f>VLOOKUP($B619,'[5]POB X MCR 2019'!$C$7:$AW$186,18,0)</f>
        <v>11</v>
      </c>
      <c r="W619" s="89">
        <f>VLOOKUP($B619,'[5]POB X MCR 2019'!$C$7:$AW$186,19,0)</f>
        <v>11</v>
      </c>
      <c r="X619" s="89">
        <f>VLOOKUP($B619,'[5]POB X MCR 2019'!$C$7:$AW$186,20,0)</f>
        <v>11</v>
      </c>
      <c r="Y619" s="89">
        <f>VLOOKUP($B619,'[5]POB X MCR 2019'!$C$7:$AW$186,21,0)</f>
        <v>11</v>
      </c>
      <c r="Z619" s="89">
        <f>VLOOKUP($B619,'[5]POB X MCR 2019'!$C$7:$AW$186,22,0)</f>
        <v>11</v>
      </c>
      <c r="AA619" s="89">
        <f>VLOOKUP($B619,'[5]POB X MCR 2019'!$C$7:$AW$186,23,0)</f>
        <v>11</v>
      </c>
      <c r="AB619" s="89">
        <f>VLOOKUP($B619,'[5]POB X MCR 2019'!$C$7:$AW$186,24,0)</f>
        <v>11</v>
      </c>
      <c r="AC619" s="89">
        <f>VLOOKUP($B619,'[5]POB X MCR 2019'!$C$7:$AW$186,25,0)</f>
        <v>10</v>
      </c>
      <c r="AD619" s="89">
        <f>VLOOKUP($B619,'[5]POB X MCR 2019'!$C$7:$AW$186,26,0)</f>
        <v>46</v>
      </c>
      <c r="AE619" s="89">
        <f>VLOOKUP($B619,'[5]POB X MCR 2019'!$C$7:$AW$186,27,0)</f>
        <v>47</v>
      </c>
      <c r="AF619" s="89">
        <f>VLOOKUP($B619,'[5]POB X MCR 2019'!$C$7:$AW$186,28,0)</f>
        <v>51</v>
      </c>
      <c r="AG619" s="89">
        <f>VLOOKUP($B619,'[5]POB X MCR 2019'!$C$7:$AW$186,29,0)</f>
        <v>49</v>
      </c>
      <c r="AH619" s="89">
        <f>VLOOKUP($B619,'[5]POB X MCR 2019'!$C$7:$AW$186,30,0)</f>
        <v>42</v>
      </c>
      <c r="AI619" s="89">
        <f>VLOOKUP($B619,'[5]POB X MCR 2019'!$C$7:$AW$186,31,0)</f>
        <v>38</v>
      </c>
      <c r="AJ619" s="89">
        <f>VLOOKUP($B619,'[5]POB X MCR 2019'!$C$7:$AW$186,32,0)</f>
        <v>27</v>
      </c>
      <c r="AK619" s="89">
        <f>VLOOKUP($B619,'[5]POB X MCR 2019'!$C$7:$AW$186,33,0)</f>
        <v>23</v>
      </c>
      <c r="AL619" s="89">
        <f>VLOOKUP($B619,'[5]POB X MCR 2019'!$C$7:$AW$186,34,0)</f>
        <v>20</v>
      </c>
      <c r="AM619" s="89">
        <f>VLOOKUP($B619,'[5]POB X MCR 2019'!$C$7:$AW$186,35,0)</f>
        <v>15</v>
      </c>
      <c r="AN619" s="89">
        <f>VLOOKUP($B619,'[5]POB X MCR 2019'!$C$7:$AW$186,36,0)</f>
        <v>12</v>
      </c>
      <c r="AO619" s="89">
        <f>VLOOKUP($B619,'[5]POB X MCR 2019'!$C$7:$AW$186,37,0)</f>
        <v>8</v>
      </c>
      <c r="AP619" s="89">
        <f>VLOOKUP($B619,'[5]POB X MCR 2019'!$C$7:$AW$186,38,0)</f>
        <v>9</v>
      </c>
      <c r="AQ619" s="89">
        <f>VLOOKUP($B619,'[5]POB X MCR 2019'!$C$7:$AW$186,43,0)</f>
        <v>301</v>
      </c>
      <c r="AR619" s="89">
        <f>VLOOKUP($B619,'[5]POB X MCR 2019'!$C$7:$AW$186,44,0)</f>
        <v>27</v>
      </c>
      <c r="AS619" s="89">
        <f>VLOOKUP($B619,'[5]POB X MCR 2019'!$C$7:$AW$186,45,0)</f>
        <v>28</v>
      </c>
      <c r="AT619" s="89">
        <f>VLOOKUP($B619,'[5]POB X MCR 2019'!$C$7:$AW$186,46,0)</f>
        <v>151</v>
      </c>
      <c r="AU619" s="89">
        <f>VLOOKUP($B619,'[6]RED CHOTA'!$C$7:$G$170,5,0)</f>
        <v>5</v>
      </c>
    </row>
    <row r="620" spans="1:47" s="24" customFormat="1" ht="15">
      <c r="A620" s="58">
        <v>620</v>
      </c>
      <c r="B620" s="58">
        <v>6955</v>
      </c>
      <c r="C620" s="59" t="s">
        <v>1134</v>
      </c>
      <c r="D620" s="59" t="s">
        <v>447</v>
      </c>
      <c r="E620" s="59" t="s">
        <v>448</v>
      </c>
      <c r="F620" s="59" t="s">
        <v>459</v>
      </c>
      <c r="G620" s="12" t="s">
        <v>266</v>
      </c>
      <c r="H620" s="14">
        <f t="shared" si="145"/>
        <v>6955</v>
      </c>
      <c r="I620" s="14">
        <f t="shared" si="141"/>
        <v>404</v>
      </c>
      <c r="J620" s="12">
        <f>VLOOKUP($B620,'[1]METAS 2019'!$D$4:$Q$843,5,0)</f>
        <v>4</v>
      </c>
      <c r="K620" s="12">
        <f>VLOOKUP($B620,'[1]METAS 2019'!$D$4:$Q$843,4,0)</f>
        <v>4</v>
      </c>
      <c r="L620" s="12">
        <f>VLOOKUP($B620,'[1]METAS 2019'!$D$4:$Q$843,11,0)</f>
        <v>8</v>
      </c>
      <c r="M620" s="12">
        <f>VLOOKUP($B620,'[1]METAS 2019'!$D$4:$Q$843,12,0)</f>
        <v>4</v>
      </c>
      <c r="N620" s="12">
        <f>VLOOKUP($B620,'[1]METAS 2019'!$D$4:$Q$843,13,0)</f>
        <v>3</v>
      </c>
      <c r="O620" s="12">
        <f>VLOOKUP($B620,'[1]METAS 2019'!$D$4:$Q$843,14,0)</f>
        <v>6</v>
      </c>
      <c r="P620" s="89">
        <f>VLOOKUP($B620,'[5]POB X MCR 2019'!$C$7:$AW$186,12,0)</f>
        <v>7</v>
      </c>
      <c r="Q620" s="89">
        <f>VLOOKUP($B620,'[5]POB X MCR 2019'!$C$7:$AW$186,13,0)</f>
        <v>7</v>
      </c>
      <c r="R620" s="89">
        <f>VLOOKUP($B620,'[5]POB X MCR 2019'!$C$7:$AW$186,14,0)</f>
        <v>7</v>
      </c>
      <c r="S620" s="89">
        <f>VLOOKUP($B620,'[5]POB X MCR 2019'!$C$7:$AW$186,15,0)</f>
        <v>7</v>
      </c>
      <c r="T620" s="89">
        <f>VLOOKUP($B620,'[5]POB X MCR 2019'!$C$7:$AW$186,16,0)</f>
        <v>7</v>
      </c>
      <c r="U620" s="89">
        <f>VLOOKUP($B620,'[5]POB X MCR 2019'!$C$7:$AW$186,17,0)</f>
        <v>7</v>
      </c>
      <c r="V620" s="89">
        <f>VLOOKUP($B620,'[5]POB X MCR 2019'!$C$7:$AW$186,18,0)</f>
        <v>8</v>
      </c>
      <c r="W620" s="89">
        <f>VLOOKUP($B620,'[5]POB X MCR 2019'!$C$7:$AW$186,19,0)</f>
        <v>8</v>
      </c>
      <c r="X620" s="89">
        <f>VLOOKUP($B620,'[5]POB X MCR 2019'!$C$7:$AW$186,20,0)</f>
        <v>8</v>
      </c>
      <c r="Y620" s="89">
        <f>VLOOKUP($B620,'[5]POB X MCR 2019'!$C$7:$AW$186,21,0)</f>
        <v>8</v>
      </c>
      <c r="Z620" s="89">
        <f>VLOOKUP($B620,'[5]POB X MCR 2019'!$C$7:$AW$186,22,0)</f>
        <v>8</v>
      </c>
      <c r="AA620" s="89">
        <f>VLOOKUP($B620,'[5]POB X MCR 2019'!$C$7:$AW$186,23,0)</f>
        <v>8</v>
      </c>
      <c r="AB620" s="89">
        <f>VLOOKUP($B620,'[5]POB X MCR 2019'!$C$7:$AW$186,24,0)</f>
        <v>8</v>
      </c>
      <c r="AC620" s="89">
        <f>VLOOKUP($B620,'[5]POB X MCR 2019'!$C$7:$AW$186,25,0)</f>
        <v>7</v>
      </c>
      <c r="AD620" s="89">
        <f>VLOOKUP($B620,'[5]POB X MCR 2019'!$C$7:$AW$186,26,0)</f>
        <v>32</v>
      </c>
      <c r="AE620" s="89">
        <f>VLOOKUP($B620,'[5]POB X MCR 2019'!$C$7:$AW$186,27,0)</f>
        <v>33</v>
      </c>
      <c r="AF620" s="89">
        <f>VLOOKUP($B620,'[5]POB X MCR 2019'!$C$7:$AW$186,28,0)</f>
        <v>36</v>
      </c>
      <c r="AG620" s="89">
        <f>VLOOKUP($B620,'[5]POB X MCR 2019'!$C$7:$AW$186,29,0)</f>
        <v>34</v>
      </c>
      <c r="AH620" s="89">
        <f>VLOOKUP($B620,'[5]POB X MCR 2019'!$C$7:$AW$186,30,0)</f>
        <v>29</v>
      </c>
      <c r="AI620" s="89">
        <f>VLOOKUP($B620,'[5]POB X MCR 2019'!$C$7:$AW$186,31,0)</f>
        <v>26</v>
      </c>
      <c r="AJ620" s="89">
        <f>VLOOKUP($B620,'[5]POB X MCR 2019'!$C$7:$AW$186,32,0)</f>
        <v>19</v>
      </c>
      <c r="AK620" s="89">
        <f>VLOOKUP($B620,'[5]POB X MCR 2019'!$C$7:$AW$186,33,0)</f>
        <v>16</v>
      </c>
      <c r="AL620" s="89">
        <f>VLOOKUP($B620,'[5]POB X MCR 2019'!$C$7:$AW$186,34,0)</f>
        <v>14</v>
      </c>
      <c r="AM620" s="89">
        <f>VLOOKUP($B620,'[5]POB X MCR 2019'!$C$7:$AW$186,35,0)</f>
        <v>10</v>
      </c>
      <c r="AN620" s="89">
        <f>VLOOKUP($B620,'[5]POB X MCR 2019'!$C$7:$AW$186,36,0)</f>
        <v>9</v>
      </c>
      <c r="AO620" s="89">
        <f>VLOOKUP($B620,'[5]POB X MCR 2019'!$C$7:$AW$186,37,0)</f>
        <v>6</v>
      </c>
      <c r="AP620" s="89">
        <f>VLOOKUP($B620,'[5]POB X MCR 2019'!$C$7:$AW$186,38,0)</f>
        <v>6</v>
      </c>
      <c r="AQ620" s="89">
        <f>VLOOKUP($B620,'[5]POB X MCR 2019'!$C$7:$AW$186,43,0)</f>
        <v>208</v>
      </c>
      <c r="AR620" s="89">
        <f>VLOOKUP($B620,'[5]POB X MCR 2019'!$C$7:$AW$186,44,0)</f>
        <v>19</v>
      </c>
      <c r="AS620" s="89">
        <f>VLOOKUP($B620,'[5]POB X MCR 2019'!$C$7:$AW$186,45,0)</f>
        <v>20</v>
      </c>
      <c r="AT620" s="89">
        <f>VLOOKUP($B620,'[5]POB X MCR 2019'!$C$7:$AW$186,46,0)</f>
        <v>105</v>
      </c>
      <c r="AU620" s="89">
        <f>VLOOKUP($B620,'[6]RED CHOTA'!$C$7:$G$170,5,0)</f>
        <v>5</v>
      </c>
    </row>
    <row r="621" spans="1:47" s="24" customFormat="1" ht="15">
      <c r="A621" s="58">
        <v>621</v>
      </c>
      <c r="B621" s="58">
        <v>4672</v>
      </c>
      <c r="C621" s="59" t="s">
        <v>1134</v>
      </c>
      <c r="D621" s="59" t="s">
        <v>447</v>
      </c>
      <c r="E621" s="59" t="s">
        <v>448</v>
      </c>
      <c r="F621" s="59" t="s">
        <v>462</v>
      </c>
      <c r="G621" s="12" t="s">
        <v>266</v>
      </c>
      <c r="H621" s="14">
        <f t="shared" si="145"/>
        <v>4672</v>
      </c>
      <c r="I621" s="14">
        <f t="shared" si="141"/>
        <v>1354</v>
      </c>
      <c r="J621" s="12">
        <f>VLOOKUP($B621,'[1]METAS 2019'!$D$4:$Q$843,5,0)</f>
        <v>22</v>
      </c>
      <c r="K621" s="12">
        <f>VLOOKUP($B621,'[1]METAS 2019'!$D$4:$Q$843,4,0)</f>
        <v>20</v>
      </c>
      <c r="L621" s="12">
        <f>VLOOKUP($B621,'[1]METAS 2019'!$D$4:$Q$843,11,0)</f>
        <v>19</v>
      </c>
      <c r="M621" s="12">
        <f>VLOOKUP($B621,'[1]METAS 2019'!$D$4:$Q$843,12,0)</f>
        <v>22</v>
      </c>
      <c r="N621" s="12">
        <f>VLOOKUP($B621,'[1]METAS 2019'!$D$4:$Q$843,13,0)</f>
        <v>28</v>
      </c>
      <c r="O621" s="12">
        <f>VLOOKUP($B621,'[1]METAS 2019'!$D$4:$Q$843,14,0)</f>
        <v>20</v>
      </c>
      <c r="P621" s="89">
        <f>VLOOKUP($B621,'[5]POB X MCR 2019'!$C$7:$AW$186,12,0)</f>
        <v>22</v>
      </c>
      <c r="Q621" s="89">
        <f>VLOOKUP($B621,'[5]POB X MCR 2019'!$C$7:$AW$186,13,0)</f>
        <v>23</v>
      </c>
      <c r="R621" s="89">
        <f>VLOOKUP($B621,'[5]POB X MCR 2019'!$C$7:$AW$186,14,0)</f>
        <v>23</v>
      </c>
      <c r="S621" s="89">
        <f>VLOOKUP($B621,'[5]POB X MCR 2019'!$C$7:$AW$186,15,0)</f>
        <v>24</v>
      </c>
      <c r="T621" s="89">
        <f>VLOOKUP($B621,'[5]POB X MCR 2019'!$C$7:$AW$186,16,0)</f>
        <v>24</v>
      </c>
      <c r="U621" s="89">
        <f>VLOOKUP($B621,'[5]POB X MCR 2019'!$C$7:$AW$186,17,0)</f>
        <v>24</v>
      </c>
      <c r="V621" s="89">
        <f>VLOOKUP($B621,'[5]POB X MCR 2019'!$C$7:$AW$186,18,0)</f>
        <v>25</v>
      </c>
      <c r="W621" s="89">
        <f>VLOOKUP($B621,'[5]POB X MCR 2019'!$C$7:$AW$186,19,0)</f>
        <v>25</v>
      </c>
      <c r="X621" s="89">
        <f>VLOOKUP($B621,'[5]POB X MCR 2019'!$C$7:$AW$186,20,0)</f>
        <v>25</v>
      </c>
      <c r="Y621" s="89">
        <f>VLOOKUP($B621,'[5]POB X MCR 2019'!$C$7:$AW$186,21,0)</f>
        <v>26</v>
      </c>
      <c r="Z621" s="89">
        <f>VLOOKUP($B621,'[5]POB X MCR 2019'!$C$7:$AW$186,22,0)</f>
        <v>26</v>
      </c>
      <c r="AA621" s="89">
        <f>VLOOKUP($B621,'[5]POB X MCR 2019'!$C$7:$AW$186,23,0)</f>
        <v>26</v>
      </c>
      <c r="AB621" s="89">
        <f>VLOOKUP($B621,'[5]POB X MCR 2019'!$C$7:$AW$186,24,0)</f>
        <v>25</v>
      </c>
      <c r="AC621" s="89">
        <f>VLOOKUP($B621,'[5]POB X MCR 2019'!$C$7:$AW$186,25,0)</f>
        <v>24</v>
      </c>
      <c r="AD621" s="89">
        <f>VLOOKUP($B621,'[5]POB X MCR 2019'!$C$7:$AW$186,26,0)</f>
        <v>105</v>
      </c>
      <c r="AE621" s="89">
        <f>VLOOKUP($B621,'[5]POB X MCR 2019'!$C$7:$AW$186,27,0)</f>
        <v>107</v>
      </c>
      <c r="AF621" s="89">
        <f>VLOOKUP($B621,'[5]POB X MCR 2019'!$C$7:$AW$186,28,0)</f>
        <v>117</v>
      </c>
      <c r="AG621" s="89">
        <f>VLOOKUP($B621,'[5]POB X MCR 2019'!$C$7:$AW$186,29,0)</f>
        <v>111</v>
      </c>
      <c r="AH621" s="89">
        <f>VLOOKUP($B621,'[5]POB X MCR 2019'!$C$7:$AW$186,30,0)</f>
        <v>95</v>
      </c>
      <c r="AI621" s="89">
        <f>VLOOKUP($B621,'[5]POB X MCR 2019'!$C$7:$AW$186,31,0)</f>
        <v>86</v>
      </c>
      <c r="AJ621" s="89">
        <f>VLOOKUP($B621,'[5]POB X MCR 2019'!$C$7:$AW$186,32,0)</f>
        <v>61</v>
      </c>
      <c r="AK621" s="89">
        <f>VLOOKUP($B621,'[5]POB X MCR 2019'!$C$7:$AW$186,33,0)</f>
        <v>53</v>
      </c>
      <c r="AL621" s="89">
        <f>VLOOKUP($B621,'[5]POB X MCR 2019'!$C$7:$AW$186,34,0)</f>
        <v>45</v>
      </c>
      <c r="AM621" s="89">
        <f>VLOOKUP($B621,'[5]POB X MCR 2019'!$C$7:$AW$186,35,0)</f>
        <v>34</v>
      </c>
      <c r="AN621" s="89">
        <f>VLOOKUP($B621,'[5]POB X MCR 2019'!$C$7:$AW$186,36,0)</f>
        <v>28</v>
      </c>
      <c r="AO621" s="89">
        <f>VLOOKUP($B621,'[5]POB X MCR 2019'!$C$7:$AW$186,37,0)</f>
        <v>19</v>
      </c>
      <c r="AP621" s="89">
        <f>VLOOKUP($B621,'[5]POB X MCR 2019'!$C$7:$AW$186,38,0)</f>
        <v>20</v>
      </c>
      <c r="AQ621" s="89">
        <f>VLOOKUP($B621,'[5]POB X MCR 2019'!$C$7:$AW$186,43,0)</f>
        <v>690</v>
      </c>
      <c r="AR621" s="89">
        <f>VLOOKUP($B621,'[5]POB X MCR 2019'!$C$7:$AW$186,44,0)</f>
        <v>61</v>
      </c>
      <c r="AS621" s="89">
        <f>VLOOKUP($B621,'[5]POB X MCR 2019'!$C$7:$AW$186,45,0)</f>
        <v>65</v>
      </c>
      <c r="AT621" s="89">
        <f>VLOOKUP($B621,'[5]POB X MCR 2019'!$C$7:$AW$186,46,0)</f>
        <v>344</v>
      </c>
      <c r="AU621" s="89">
        <f>VLOOKUP($B621,'[6]RED CHOTA'!$C$7:$G$170,5,0)</f>
        <v>27</v>
      </c>
    </row>
    <row r="622" spans="1:47" s="24" customFormat="1" ht="15">
      <c r="A622" s="58">
        <v>622</v>
      </c>
      <c r="B622" s="58">
        <v>6928</v>
      </c>
      <c r="C622" s="59" t="s">
        <v>1134</v>
      </c>
      <c r="D622" s="59" t="s">
        <v>447</v>
      </c>
      <c r="E622" s="59" t="s">
        <v>448</v>
      </c>
      <c r="F622" s="59" t="s">
        <v>463</v>
      </c>
      <c r="G622" s="12" t="s">
        <v>266</v>
      </c>
      <c r="H622" s="14">
        <f t="shared" si="145"/>
        <v>6928</v>
      </c>
      <c r="I622" s="14">
        <f t="shared" si="141"/>
        <v>360</v>
      </c>
      <c r="J622" s="12">
        <f>VLOOKUP($B622,'[1]METAS 2019'!$D$4:$Q$843,5,0)</f>
        <v>4</v>
      </c>
      <c r="K622" s="12">
        <f>VLOOKUP($B622,'[1]METAS 2019'!$D$4:$Q$843,4,0)</f>
        <v>8</v>
      </c>
      <c r="L622" s="12">
        <f>VLOOKUP($B622,'[1]METAS 2019'!$D$4:$Q$843,11,0)</f>
        <v>5</v>
      </c>
      <c r="M622" s="12">
        <f>VLOOKUP($B622,'[1]METAS 2019'!$D$4:$Q$843,12,0)</f>
        <v>9</v>
      </c>
      <c r="N622" s="12">
        <f>VLOOKUP($B622,'[1]METAS 2019'!$D$4:$Q$843,13,0)</f>
        <v>4</v>
      </c>
      <c r="O622" s="12">
        <f>VLOOKUP($B622,'[1]METAS 2019'!$D$4:$Q$843,14,0)</f>
        <v>12</v>
      </c>
      <c r="P622" s="89">
        <f>VLOOKUP($B622,'[5]POB X MCR 2019'!$C$7:$AW$186,12,0)</f>
        <v>6</v>
      </c>
      <c r="Q622" s="89">
        <f>VLOOKUP($B622,'[5]POB X MCR 2019'!$C$7:$AW$186,13,0)</f>
        <v>6</v>
      </c>
      <c r="R622" s="89">
        <f>VLOOKUP($B622,'[5]POB X MCR 2019'!$C$7:$AW$186,14,0)</f>
        <v>6</v>
      </c>
      <c r="S622" s="89">
        <f>VLOOKUP($B622,'[5]POB X MCR 2019'!$C$7:$AW$186,15,0)</f>
        <v>6</v>
      </c>
      <c r="T622" s="89">
        <f>VLOOKUP($B622,'[5]POB X MCR 2019'!$C$7:$AW$186,16,0)</f>
        <v>6</v>
      </c>
      <c r="U622" s="89">
        <f>VLOOKUP($B622,'[5]POB X MCR 2019'!$C$7:$AW$186,17,0)</f>
        <v>6</v>
      </c>
      <c r="V622" s="89">
        <f>VLOOKUP($B622,'[5]POB X MCR 2019'!$C$7:$AW$186,18,0)</f>
        <v>6</v>
      </c>
      <c r="W622" s="89">
        <f>VLOOKUP($B622,'[5]POB X MCR 2019'!$C$7:$AW$186,19,0)</f>
        <v>7</v>
      </c>
      <c r="X622" s="89">
        <f>VLOOKUP($B622,'[5]POB X MCR 2019'!$C$7:$AW$186,20,0)</f>
        <v>7</v>
      </c>
      <c r="Y622" s="89">
        <f>VLOOKUP($B622,'[5]POB X MCR 2019'!$C$7:$AW$186,21,0)</f>
        <v>7</v>
      </c>
      <c r="Z622" s="89">
        <f>VLOOKUP($B622,'[5]POB X MCR 2019'!$C$7:$AW$186,22,0)</f>
        <v>7</v>
      </c>
      <c r="AA622" s="89">
        <f>VLOOKUP($B622,'[5]POB X MCR 2019'!$C$7:$AW$186,23,0)</f>
        <v>7</v>
      </c>
      <c r="AB622" s="89">
        <f>VLOOKUP($B622,'[5]POB X MCR 2019'!$C$7:$AW$186,24,0)</f>
        <v>6</v>
      </c>
      <c r="AC622" s="89">
        <f>VLOOKUP($B622,'[5]POB X MCR 2019'!$C$7:$AW$186,25,0)</f>
        <v>6</v>
      </c>
      <c r="AD622" s="89">
        <f>VLOOKUP($B622,'[5]POB X MCR 2019'!$C$7:$AW$186,26,0)</f>
        <v>27</v>
      </c>
      <c r="AE622" s="89">
        <f>VLOOKUP($B622,'[5]POB X MCR 2019'!$C$7:$AW$186,27,0)</f>
        <v>28</v>
      </c>
      <c r="AF622" s="89">
        <f>VLOOKUP($B622,'[5]POB X MCR 2019'!$C$7:$AW$186,28,0)</f>
        <v>30</v>
      </c>
      <c r="AG622" s="89">
        <f>VLOOKUP($B622,'[5]POB X MCR 2019'!$C$7:$AW$186,29,0)</f>
        <v>29</v>
      </c>
      <c r="AH622" s="89">
        <f>VLOOKUP($B622,'[5]POB X MCR 2019'!$C$7:$AW$186,30,0)</f>
        <v>25</v>
      </c>
      <c r="AI622" s="89">
        <f>VLOOKUP($B622,'[5]POB X MCR 2019'!$C$7:$AW$186,31,0)</f>
        <v>22</v>
      </c>
      <c r="AJ622" s="89">
        <f>VLOOKUP($B622,'[5]POB X MCR 2019'!$C$7:$AW$186,32,0)</f>
        <v>16</v>
      </c>
      <c r="AK622" s="89">
        <f>VLOOKUP($B622,'[5]POB X MCR 2019'!$C$7:$AW$186,33,0)</f>
        <v>14</v>
      </c>
      <c r="AL622" s="89">
        <f>VLOOKUP($B622,'[5]POB X MCR 2019'!$C$7:$AW$186,34,0)</f>
        <v>12</v>
      </c>
      <c r="AM622" s="89">
        <f>VLOOKUP($B622,'[5]POB X MCR 2019'!$C$7:$AW$186,35,0)</f>
        <v>9</v>
      </c>
      <c r="AN622" s="89">
        <f>VLOOKUP($B622,'[5]POB X MCR 2019'!$C$7:$AW$186,36,0)</f>
        <v>7</v>
      </c>
      <c r="AO622" s="89">
        <f>VLOOKUP($B622,'[5]POB X MCR 2019'!$C$7:$AW$186,37,0)</f>
        <v>5</v>
      </c>
      <c r="AP622" s="89">
        <f>VLOOKUP($B622,'[5]POB X MCR 2019'!$C$7:$AW$186,38,0)</f>
        <v>5</v>
      </c>
      <c r="AQ622" s="89">
        <f>VLOOKUP($B622,'[5]POB X MCR 2019'!$C$7:$AW$186,43,0)</f>
        <v>186</v>
      </c>
      <c r="AR622" s="89">
        <f>VLOOKUP($B622,'[5]POB X MCR 2019'!$C$7:$AW$186,44,0)</f>
        <v>16</v>
      </c>
      <c r="AS622" s="89">
        <f>VLOOKUP($B622,'[5]POB X MCR 2019'!$C$7:$AW$186,45,0)</f>
        <v>17</v>
      </c>
      <c r="AT622" s="89">
        <f>VLOOKUP($B622,'[5]POB X MCR 2019'!$C$7:$AW$186,46,0)</f>
        <v>90</v>
      </c>
      <c r="AU622" s="89">
        <f>VLOOKUP($B622,'[6]RED CHOTA'!$C$7:$G$170,5,0)</f>
        <v>5</v>
      </c>
    </row>
    <row r="623" spans="1:47" s="24" customFormat="1" ht="15">
      <c r="A623" s="58">
        <v>623</v>
      </c>
      <c r="B623" s="58">
        <v>4673</v>
      </c>
      <c r="C623" s="59" t="s">
        <v>1134</v>
      </c>
      <c r="D623" s="59" t="s">
        <v>447</v>
      </c>
      <c r="E623" s="59" t="s">
        <v>448</v>
      </c>
      <c r="F623" s="59" t="s">
        <v>450</v>
      </c>
      <c r="G623" s="12" t="s">
        <v>266</v>
      </c>
      <c r="H623" s="14">
        <f t="shared" si="145"/>
        <v>4673</v>
      </c>
      <c r="I623" s="14">
        <f t="shared" si="141"/>
        <v>558</v>
      </c>
      <c r="J623" s="12">
        <f>VLOOKUP($B623,'[1]METAS 2019'!$D$4:$Q$843,5,0)</f>
        <v>2</v>
      </c>
      <c r="K623" s="12">
        <f>VLOOKUP($B623,'[1]METAS 2019'!$D$4:$Q$843,4,0)</f>
        <v>5</v>
      </c>
      <c r="L623" s="12">
        <f>VLOOKUP($B623,'[1]METAS 2019'!$D$4:$Q$843,11,0)</f>
        <v>8</v>
      </c>
      <c r="M623" s="12">
        <f>VLOOKUP($B623,'[1]METAS 2019'!$D$4:$Q$843,12,0)</f>
        <v>13</v>
      </c>
      <c r="N623" s="12">
        <f>VLOOKUP($B623,'[1]METAS 2019'!$D$4:$Q$843,13,0)</f>
        <v>17</v>
      </c>
      <c r="O623" s="12">
        <f>VLOOKUP($B623,'[1]METAS 2019'!$D$4:$Q$843,14,0)</f>
        <v>9</v>
      </c>
      <c r="P623" s="89">
        <f>VLOOKUP($B623,'[5]POB X MCR 2019'!$C$7:$AW$186,12,0)</f>
        <v>9</v>
      </c>
      <c r="Q623" s="89">
        <f>VLOOKUP($B623,'[5]POB X MCR 2019'!$C$7:$AW$186,13,0)</f>
        <v>9</v>
      </c>
      <c r="R623" s="89">
        <f>VLOOKUP($B623,'[5]POB X MCR 2019'!$C$7:$AW$186,14,0)</f>
        <v>10</v>
      </c>
      <c r="S623" s="89">
        <f>VLOOKUP($B623,'[5]POB X MCR 2019'!$C$7:$AW$186,15,0)</f>
        <v>10</v>
      </c>
      <c r="T623" s="89">
        <f>VLOOKUP($B623,'[5]POB X MCR 2019'!$C$7:$AW$186,16,0)</f>
        <v>10</v>
      </c>
      <c r="U623" s="89">
        <f>VLOOKUP($B623,'[5]POB X MCR 2019'!$C$7:$AW$186,17,0)</f>
        <v>10</v>
      </c>
      <c r="V623" s="89">
        <f>VLOOKUP($B623,'[5]POB X MCR 2019'!$C$7:$AW$186,18,0)</f>
        <v>10</v>
      </c>
      <c r="W623" s="89">
        <f>VLOOKUP($B623,'[5]POB X MCR 2019'!$C$7:$AW$186,19,0)</f>
        <v>10</v>
      </c>
      <c r="X623" s="89">
        <f>VLOOKUP($B623,'[5]POB X MCR 2019'!$C$7:$AW$186,20,0)</f>
        <v>10</v>
      </c>
      <c r="Y623" s="89">
        <f>VLOOKUP($B623,'[5]POB X MCR 2019'!$C$7:$AW$186,21,0)</f>
        <v>11</v>
      </c>
      <c r="Z623" s="89">
        <f>VLOOKUP($B623,'[5]POB X MCR 2019'!$C$7:$AW$186,22,0)</f>
        <v>11</v>
      </c>
      <c r="AA623" s="89">
        <f>VLOOKUP($B623,'[5]POB X MCR 2019'!$C$7:$AW$186,23,0)</f>
        <v>11</v>
      </c>
      <c r="AB623" s="89">
        <f>VLOOKUP($B623,'[5]POB X MCR 2019'!$C$7:$AW$186,24,0)</f>
        <v>10</v>
      </c>
      <c r="AC623" s="89">
        <f>VLOOKUP($B623,'[5]POB X MCR 2019'!$C$7:$AW$186,25,0)</f>
        <v>10</v>
      </c>
      <c r="AD623" s="89">
        <f>VLOOKUP($B623,'[5]POB X MCR 2019'!$C$7:$AW$186,26,0)</f>
        <v>43</v>
      </c>
      <c r="AE623" s="89">
        <f>VLOOKUP($B623,'[5]POB X MCR 2019'!$C$7:$AW$186,27,0)</f>
        <v>44</v>
      </c>
      <c r="AF623" s="89">
        <f>VLOOKUP($B623,'[5]POB X MCR 2019'!$C$7:$AW$186,28,0)</f>
        <v>48</v>
      </c>
      <c r="AG623" s="89">
        <f>VLOOKUP($B623,'[5]POB X MCR 2019'!$C$7:$AW$186,29,0)</f>
        <v>46</v>
      </c>
      <c r="AH623" s="89">
        <f>VLOOKUP($B623,'[5]POB X MCR 2019'!$C$7:$AW$186,30,0)</f>
        <v>39</v>
      </c>
      <c r="AI623" s="89">
        <f>VLOOKUP($B623,'[5]POB X MCR 2019'!$C$7:$AW$186,31,0)</f>
        <v>35</v>
      </c>
      <c r="AJ623" s="89">
        <f>VLOOKUP($B623,'[5]POB X MCR 2019'!$C$7:$AW$186,32,0)</f>
        <v>25</v>
      </c>
      <c r="AK623" s="89">
        <f>VLOOKUP($B623,'[5]POB X MCR 2019'!$C$7:$AW$186,33,0)</f>
        <v>22</v>
      </c>
      <c r="AL623" s="89">
        <f>VLOOKUP($B623,'[5]POB X MCR 2019'!$C$7:$AW$186,34,0)</f>
        <v>19</v>
      </c>
      <c r="AM623" s="89">
        <f>VLOOKUP($B623,'[5]POB X MCR 2019'!$C$7:$AW$186,35,0)</f>
        <v>14</v>
      </c>
      <c r="AN623" s="89">
        <f>VLOOKUP($B623,'[5]POB X MCR 2019'!$C$7:$AW$186,36,0)</f>
        <v>12</v>
      </c>
      <c r="AO623" s="89">
        <f>VLOOKUP($B623,'[5]POB X MCR 2019'!$C$7:$AW$186,37,0)</f>
        <v>8</v>
      </c>
      <c r="AP623" s="89">
        <f>VLOOKUP($B623,'[5]POB X MCR 2019'!$C$7:$AW$186,38,0)</f>
        <v>8</v>
      </c>
      <c r="AQ623" s="89">
        <f>VLOOKUP($B623,'[5]POB X MCR 2019'!$C$7:$AW$186,43,0)</f>
        <v>286</v>
      </c>
      <c r="AR623" s="89">
        <f>VLOOKUP($B623,'[5]POB X MCR 2019'!$C$7:$AW$186,44,0)</f>
        <v>25</v>
      </c>
      <c r="AS623" s="89">
        <f>VLOOKUP($B623,'[5]POB X MCR 2019'!$C$7:$AW$186,45,0)</f>
        <v>27</v>
      </c>
      <c r="AT623" s="89">
        <f>VLOOKUP($B623,'[5]POB X MCR 2019'!$C$7:$AW$186,46,0)</f>
        <v>142</v>
      </c>
      <c r="AU623" s="89">
        <f>VLOOKUP($B623,'[6]RED CHOTA'!$C$7:$G$170,5,0)</f>
        <v>2</v>
      </c>
    </row>
    <row r="624" spans="1:47" s="24" customFormat="1" ht="15">
      <c r="A624" s="58">
        <v>624</v>
      </c>
      <c r="B624" s="58">
        <v>4749</v>
      </c>
      <c r="C624" s="59" t="s">
        <v>1134</v>
      </c>
      <c r="D624" s="59" t="s">
        <v>447</v>
      </c>
      <c r="E624" s="59" t="s">
        <v>448</v>
      </c>
      <c r="F624" s="59" t="s">
        <v>478</v>
      </c>
      <c r="G624" s="12" t="s">
        <v>266</v>
      </c>
      <c r="H624" s="14">
        <f t="shared" si="145"/>
        <v>4749</v>
      </c>
      <c r="I624" s="14">
        <f t="shared" si="141"/>
        <v>742</v>
      </c>
      <c r="J624" s="12">
        <f>VLOOKUP($B624,'[1]METAS 2019'!$D$4:$Q$843,5,0)</f>
        <v>10</v>
      </c>
      <c r="K624" s="12">
        <f>VLOOKUP($B624,'[1]METAS 2019'!$D$4:$Q$843,4,0)</f>
        <v>7</v>
      </c>
      <c r="L624" s="12">
        <f>VLOOKUP($B624,'[1]METAS 2019'!$D$4:$Q$843,11,0)</f>
        <v>9</v>
      </c>
      <c r="M624" s="12">
        <f>VLOOKUP($B624,'[1]METAS 2019'!$D$4:$Q$843,12,0)</f>
        <v>11</v>
      </c>
      <c r="N624" s="12">
        <f>VLOOKUP($B624,'[1]METAS 2019'!$D$4:$Q$843,13,0)</f>
        <v>8</v>
      </c>
      <c r="O624" s="12">
        <f>VLOOKUP($B624,'[1]METAS 2019'!$D$4:$Q$843,14,0)</f>
        <v>15</v>
      </c>
      <c r="P624" s="89">
        <f>VLOOKUP($B624,'[5]POB X MCR 2019'!$C$7:$AW$186,12,0)</f>
        <v>16</v>
      </c>
      <c r="Q624" s="89">
        <f>VLOOKUP($B624,'[5]POB X MCR 2019'!$C$7:$AW$186,13,0)</f>
        <v>16</v>
      </c>
      <c r="R624" s="89">
        <f>VLOOKUP($B624,'[5]POB X MCR 2019'!$C$7:$AW$186,14,0)</f>
        <v>17</v>
      </c>
      <c r="S624" s="89">
        <f>VLOOKUP($B624,'[5]POB X MCR 2019'!$C$7:$AW$186,15,0)</f>
        <v>17</v>
      </c>
      <c r="T624" s="89">
        <f>VLOOKUP($B624,'[5]POB X MCR 2019'!$C$7:$AW$186,16,0)</f>
        <v>17</v>
      </c>
      <c r="U624" s="89">
        <f>VLOOKUP($B624,'[5]POB X MCR 2019'!$C$7:$AW$186,17,0)</f>
        <v>17</v>
      </c>
      <c r="V624" s="89">
        <f>VLOOKUP($B624,'[5]POB X MCR 2019'!$C$7:$AW$186,18,0)</f>
        <v>17</v>
      </c>
      <c r="W624" s="89">
        <f>VLOOKUP($B624,'[5]POB X MCR 2019'!$C$7:$AW$186,19,0)</f>
        <v>16</v>
      </c>
      <c r="X624" s="89">
        <f>VLOOKUP($B624,'[5]POB X MCR 2019'!$C$7:$AW$186,20,0)</f>
        <v>16</v>
      </c>
      <c r="Y624" s="89">
        <f>VLOOKUP($B624,'[5]POB X MCR 2019'!$C$7:$AW$186,21,0)</f>
        <v>15</v>
      </c>
      <c r="Z624" s="89">
        <f>VLOOKUP($B624,'[5]POB X MCR 2019'!$C$7:$AW$186,22,0)</f>
        <v>14</v>
      </c>
      <c r="AA624" s="89">
        <f>VLOOKUP($B624,'[5]POB X MCR 2019'!$C$7:$AW$186,23,0)</f>
        <v>13</v>
      </c>
      <c r="AB624" s="89">
        <f>VLOOKUP($B624,'[5]POB X MCR 2019'!$C$7:$AW$186,24,0)</f>
        <v>12</v>
      </c>
      <c r="AC624" s="89">
        <f>VLOOKUP($B624,'[5]POB X MCR 2019'!$C$7:$AW$186,25,0)</f>
        <v>12</v>
      </c>
      <c r="AD624" s="89">
        <f>VLOOKUP($B624,'[5]POB X MCR 2019'!$C$7:$AW$186,26,0)</f>
        <v>51</v>
      </c>
      <c r="AE624" s="89">
        <f>VLOOKUP($B624,'[5]POB X MCR 2019'!$C$7:$AW$186,27,0)</f>
        <v>55</v>
      </c>
      <c r="AF624" s="89">
        <f>VLOOKUP($B624,'[5]POB X MCR 2019'!$C$7:$AW$186,28,0)</f>
        <v>63</v>
      </c>
      <c r="AG624" s="89">
        <f>VLOOKUP($B624,'[5]POB X MCR 2019'!$C$7:$AW$186,29,0)</f>
        <v>54</v>
      </c>
      <c r="AH624" s="89">
        <f>VLOOKUP($B624,'[5]POB X MCR 2019'!$C$7:$AW$186,30,0)</f>
        <v>52</v>
      </c>
      <c r="AI624" s="89">
        <f>VLOOKUP($B624,'[5]POB X MCR 2019'!$C$7:$AW$186,31,0)</f>
        <v>45</v>
      </c>
      <c r="AJ624" s="89">
        <f>VLOOKUP($B624,'[5]POB X MCR 2019'!$C$7:$AW$186,32,0)</f>
        <v>36</v>
      </c>
      <c r="AK624" s="89">
        <f>VLOOKUP($B624,'[5]POB X MCR 2019'!$C$7:$AW$186,33,0)</f>
        <v>31</v>
      </c>
      <c r="AL624" s="89">
        <f>VLOOKUP($B624,'[5]POB X MCR 2019'!$C$7:$AW$186,34,0)</f>
        <v>27</v>
      </c>
      <c r="AM624" s="89">
        <f>VLOOKUP($B624,'[5]POB X MCR 2019'!$C$7:$AW$186,35,0)</f>
        <v>19</v>
      </c>
      <c r="AN624" s="89">
        <f>VLOOKUP($B624,'[5]POB X MCR 2019'!$C$7:$AW$186,36,0)</f>
        <v>14</v>
      </c>
      <c r="AO624" s="89">
        <f>VLOOKUP($B624,'[5]POB X MCR 2019'!$C$7:$AW$186,37,0)</f>
        <v>10</v>
      </c>
      <c r="AP624" s="89">
        <f>VLOOKUP($B624,'[5]POB X MCR 2019'!$C$7:$AW$186,38,0)</f>
        <v>10</v>
      </c>
      <c r="AQ624" s="89">
        <f>VLOOKUP($B624,'[5]POB X MCR 2019'!$C$7:$AW$186,43,0)</f>
        <v>382</v>
      </c>
      <c r="AR624" s="89">
        <f>VLOOKUP($B624,'[5]POB X MCR 2019'!$C$7:$AW$186,44,0)</f>
        <v>41</v>
      </c>
      <c r="AS624" s="89">
        <f>VLOOKUP($B624,'[5]POB X MCR 2019'!$C$7:$AW$186,45,0)</f>
        <v>32</v>
      </c>
      <c r="AT624" s="89">
        <f>VLOOKUP($B624,'[5]POB X MCR 2019'!$C$7:$AW$186,46,0)</f>
        <v>168</v>
      </c>
      <c r="AU624" s="89">
        <f>VLOOKUP($B624,'[6]RED CHOTA'!$C$7:$G$170,5,0)</f>
        <v>12</v>
      </c>
    </row>
    <row r="625" spans="1:47" s="24" customFormat="1" ht="15">
      <c r="A625" s="58">
        <v>625</v>
      </c>
      <c r="B625" s="58">
        <v>25513</v>
      </c>
      <c r="C625" s="59" t="s">
        <v>1134</v>
      </c>
      <c r="D625" s="59" t="s">
        <v>447</v>
      </c>
      <c r="E625" s="59" t="s">
        <v>448</v>
      </c>
      <c r="F625" s="59" t="s">
        <v>1105</v>
      </c>
      <c r="G625" s="12" t="s">
        <v>266</v>
      </c>
      <c r="H625" s="14">
        <f t="shared" si="145"/>
        <v>25513</v>
      </c>
      <c r="I625" s="14">
        <f t="shared" si="141"/>
        <v>403</v>
      </c>
      <c r="J625" s="12">
        <f>VLOOKUP($B625,'[1]METAS 2019'!$D$4:$Q$843,5,0)</f>
        <v>3</v>
      </c>
      <c r="K625" s="12">
        <f>VLOOKUP($B625,'[1]METAS 2019'!$D$4:$Q$843,4,0)</f>
        <v>2</v>
      </c>
      <c r="L625" s="12">
        <f>VLOOKUP($B625,'[1]METAS 2019'!$D$4:$Q$843,11,0)</f>
        <v>0</v>
      </c>
      <c r="M625" s="12">
        <f>VLOOKUP($B625,'[1]METAS 2019'!$D$4:$Q$843,12,0)</f>
        <v>0</v>
      </c>
      <c r="N625" s="12">
        <f>VLOOKUP($B625,'[1]METAS 2019'!$D$4:$Q$843,13,0)</f>
        <v>0</v>
      </c>
      <c r="O625" s="12">
        <f>VLOOKUP($B625,'[1]METAS 2019'!$D$4:$Q$843,14,0)</f>
        <v>0</v>
      </c>
      <c r="P625" s="89">
        <f>VLOOKUP($B625,'[5]POB X MCR 2019'!$C$7:$AW$186,12,0)</f>
        <v>9</v>
      </c>
      <c r="Q625" s="89">
        <f>VLOOKUP($B625,'[5]POB X MCR 2019'!$C$7:$AW$186,13,0)</f>
        <v>10</v>
      </c>
      <c r="R625" s="89">
        <f>VLOOKUP($B625,'[5]POB X MCR 2019'!$C$7:$AW$186,14,0)</f>
        <v>9</v>
      </c>
      <c r="S625" s="89">
        <f>VLOOKUP($B625,'[5]POB X MCR 2019'!$C$7:$AW$186,15,0)</f>
        <v>9</v>
      </c>
      <c r="T625" s="89">
        <f>VLOOKUP($B625,'[5]POB X MCR 2019'!$C$7:$AW$186,16,0)</f>
        <v>10</v>
      </c>
      <c r="U625" s="89">
        <f>VLOOKUP($B625,'[5]POB X MCR 2019'!$C$7:$AW$186,17,0)</f>
        <v>10</v>
      </c>
      <c r="V625" s="89">
        <f>VLOOKUP($B625,'[5]POB X MCR 2019'!$C$7:$AW$186,18,0)</f>
        <v>10</v>
      </c>
      <c r="W625" s="89">
        <f>VLOOKUP($B625,'[5]POB X MCR 2019'!$C$7:$AW$186,19,0)</f>
        <v>10</v>
      </c>
      <c r="X625" s="89">
        <f>VLOOKUP($B625,'[5]POB X MCR 2019'!$C$7:$AW$186,20,0)</f>
        <v>9</v>
      </c>
      <c r="Y625" s="89">
        <f>VLOOKUP($B625,'[5]POB X MCR 2019'!$C$7:$AW$186,21,0)</f>
        <v>9</v>
      </c>
      <c r="Z625" s="89">
        <f>VLOOKUP($B625,'[5]POB X MCR 2019'!$C$7:$AW$186,22,0)</f>
        <v>8</v>
      </c>
      <c r="AA625" s="89">
        <f>VLOOKUP($B625,'[5]POB X MCR 2019'!$C$7:$AW$186,23,0)</f>
        <v>8</v>
      </c>
      <c r="AB625" s="89">
        <f>VLOOKUP($B625,'[5]POB X MCR 2019'!$C$7:$AW$186,24,0)</f>
        <v>7</v>
      </c>
      <c r="AC625" s="89">
        <f>VLOOKUP($B625,'[5]POB X MCR 2019'!$C$7:$AW$186,25,0)</f>
        <v>7</v>
      </c>
      <c r="AD625" s="89">
        <f>VLOOKUP($B625,'[5]POB X MCR 2019'!$C$7:$AW$186,26,0)</f>
        <v>30</v>
      </c>
      <c r="AE625" s="89">
        <f>VLOOKUP($B625,'[5]POB X MCR 2019'!$C$7:$AW$186,27,0)</f>
        <v>32</v>
      </c>
      <c r="AF625" s="89">
        <f>VLOOKUP($B625,'[5]POB X MCR 2019'!$C$7:$AW$186,28,0)</f>
        <v>37</v>
      </c>
      <c r="AG625" s="89">
        <f>VLOOKUP($B625,'[5]POB X MCR 2019'!$C$7:$AW$186,29,0)</f>
        <v>32</v>
      </c>
      <c r="AH625" s="89">
        <f>VLOOKUP($B625,'[5]POB X MCR 2019'!$C$7:$AW$186,30,0)</f>
        <v>30</v>
      </c>
      <c r="AI625" s="89">
        <f>VLOOKUP($B625,'[5]POB X MCR 2019'!$C$7:$AW$186,31,0)</f>
        <v>26</v>
      </c>
      <c r="AJ625" s="89">
        <f>VLOOKUP($B625,'[5]POB X MCR 2019'!$C$7:$AW$186,32,0)</f>
        <v>21</v>
      </c>
      <c r="AK625" s="89">
        <f>VLOOKUP($B625,'[5]POB X MCR 2019'!$C$7:$AW$186,33,0)</f>
        <v>18</v>
      </c>
      <c r="AL625" s="89">
        <f>VLOOKUP($B625,'[5]POB X MCR 2019'!$C$7:$AW$186,34,0)</f>
        <v>16</v>
      </c>
      <c r="AM625" s="89">
        <f>VLOOKUP($B625,'[5]POB X MCR 2019'!$C$7:$AW$186,35,0)</f>
        <v>11</v>
      </c>
      <c r="AN625" s="89">
        <f>VLOOKUP($B625,'[5]POB X MCR 2019'!$C$7:$AW$186,36,0)</f>
        <v>8</v>
      </c>
      <c r="AO625" s="89">
        <f>VLOOKUP($B625,'[5]POB X MCR 2019'!$C$7:$AW$186,37,0)</f>
        <v>6</v>
      </c>
      <c r="AP625" s="89">
        <f>VLOOKUP($B625,'[5]POB X MCR 2019'!$C$7:$AW$186,38,0)</f>
        <v>6</v>
      </c>
      <c r="AQ625" s="89">
        <f>VLOOKUP($B625,'[5]POB X MCR 2019'!$C$7:$AW$186,43,0)</f>
        <v>221</v>
      </c>
      <c r="AR625" s="89">
        <f>VLOOKUP($B625,'[5]POB X MCR 2019'!$C$7:$AW$186,44,0)</f>
        <v>24</v>
      </c>
      <c r="AS625" s="89">
        <f>VLOOKUP($B625,'[5]POB X MCR 2019'!$C$7:$AW$186,45,0)</f>
        <v>18</v>
      </c>
      <c r="AT625" s="89">
        <f>VLOOKUP($B625,'[5]POB X MCR 2019'!$C$7:$AW$186,46,0)</f>
        <v>98</v>
      </c>
      <c r="AU625" s="89">
        <f>VLOOKUP($B625,'[6]RED CHOTA'!$C$7:$G$170,5,0)</f>
        <v>3</v>
      </c>
    </row>
    <row r="626" spans="1:47" s="24" customFormat="1" ht="15">
      <c r="A626" s="58">
        <v>626</v>
      </c>
      <c r="B626" s="58">
        <v>4674</v>
      </c>
      <c r="C626" s="59" t="s">
        <v>1134</v>
      </c>
      <c r="D626" s="59" t="s">
        <v>447</v>
      </c>
      <c r="E626" s="59" t="s">
        <v>448</v>
      </c>
      <c r="F626" s="59" t="s">
        <v>457</v>
      </c>
      <c r="G626" s="12" t="s">
        <v>266</v>
      </c>
      <c r="H626" s="14">
        <f t="shared" si="145"/>
        <v>4674</v>
      </c>
      <c r="I626" s="14">
        <f t="shared" si="141"/>
        <v>465</v>
      </c>
      <c r="J626" s="12">
        <f>VLOOKUP($B626,'[1]METAS 2019'!$D$4:$Q$843,5,0)</f>
        <v>9</v>
      </c>
      <c r="K626" s="12">
        <f>VLOOKUP($B626,'[1]METAS 2019'!$D$4:$Q$843,4,0)</f>
        <v>7</v>
      </c>
      <c r="L626" s="12">
        <f>VLOOKUP($B626,'[1]METAS 2019'!$D$4:$Q$843,11,0)</f>
        <v>11</v>
      </c>
      <c r="M626" s="12">
        <f>VLOOKUP($B626,'[1]METAS 2019'!$D$4:$Q$843,12,0)</f>
        <v>14</v>
      </c>
      <c r="N626" s="12">
        <f>VLOOKUP($B626,'[1]METAS 2019'!$D$4:$Q$843,13,0)</f>
        <v>11</v>
      </c>
      <c r="O626" s="12">
        <f>VLOOKUP($B626,'[1]METAS 2019'!$D$4:$Q$843,14,0)</f>
        <v>16</v>
      </c>
      <c r="P626" s="89">
        <f>VLOOKUP($B626,'[5]POB X MCR 2019'!$C$7:$AW$186,12,0)</f>
        <v>7</v>
      </c>
      <c r="Q626" s="89">
        <f>VLOOKUP($B626,'[5]POB X MCR 2019'!$C$7:$AW$186,13,0)</f>
        <v>7</v>
      </c>
      <c r="R626" s="89">
        <f>VLOOKUP($B626,'[5]POB X MCR 2019'!$C$7:$AW$186,14,0)</f>
        <v>8</v>
      </c>
      <c r="S626" s="89">
        <f>VLOOKUP($B626,'[5]POB X MCR 2019'!$C$7:$AW$186,15,0)</f>
        <v>8</v>
      </c>
      <c r="T626" s="89">
        <f>VLOOKUP($B626,'[5]POB X MCR 2019'!$C$7:$AW$186,16,0)</f>
        <v>8</v>
      </c>
      <c r="U626" s="89">
        <f>VLOOKUP($B626,'[5]POB X MCR 2019'!$C$7:$AW$186,17,0)</f>
        <v>8</v>
      </c>
      <c r="V626" s="89">
        <f>VLOOKUP($B626,'[5]POB X MCR 2019'!$C$7:$AW$186,18,0)</f>
        <v>8</v>
      </c>
      <c r="W626" s="89">
        <f>VLOOKUP($B626,'[5]POB X MCR 2019'!$C$7:$AW$186,19,0)</f>
        <v>8</v>
      </c>
      <c r="X626" s="89">
        <f>VLOOKUP($B626,'[5]POB X MCR 2019'!$C$7:$AW$186,20,0)</f>
        <v>8</v>
      </c>
      <c r="Y626" s="89">
        <f>VLOOKUP($B626,'[5]POB X MCR 2019'!$C$7:$AW$186,21,0)</f>
        <v>8</v>
      </c>
      <c r="Z626" s="89">
        <f>VLOOKUP($B626,'[5]POB X MCR 2019'!$C$7:$AW$186,22,0)</f>
        <v>8</v>
      </c>
      <c r="AA626" s="89">
        <f>VLOOKUP($B626,'[5]POB X MCR 2019'!$C$7:$AW$186,23,0)</f>
        <v>8</v>
      </c>
      <c r="AB626" s="89">
        <f>VLOOKUP($B626,'[5]POB X MCR 2019'!$C$7:$AW$186,24,0)</f>
        <v>8</v>
      </c>
      <c r="AC626" s="89">
        <f>VLOOKUP($B626,'[5]POB X MCR 2019'!$C$7:$AW$186,25,0)</f>
        <v>8</v>
      </c>
      <c r="AD626" s="89">
        <f>VLOOKUP($B626,'[5]POB X MCR 2019'!$C$7:$AW$186,26,0)</f>
        <v>35</v>
      </c>
      <c r="AE626" s="89">
        <f>VLOOKUP($B626,'[5]POB X MCR 2019'!$C$7:$AW$186,27,0)</f>
        <v>35</v>
      </c>
      <c r="AF626" s="89">
        <f>VLOOKUP($B626,'[5]POB X MCR 2019'!$C$7:$AW$186,28,0)</f>
        <v>38</v>
      </c>
      <c r="AG626" s="89">
        <f>VLOOKUP($B626,'[5]POB X MCR 2019'!$C$7:$AW$186,29,0)</f>
        <v>36</v>
      </c>
      <c r="AH626" s="89">
        <f>VLOOKUP($B626,'[5]POB X MCR 2019'!$C$7:$AW$186,30,0)</f>
        <v>31</v>
      </c>
      <c r="AI626" s="89">
        <f>VLOOKUP($B626,'[5]POB X MCR 2019'!$C$7:$AW$186,31,0)</f>
        <v>28</v>
      </c>
      <c r="AJ626" s="89">
        <f>VLOOKUP($B626,'[5]POB X MCR 2019'!$C$7:$AW$186,32,0)</f>
        <v>20</v>
      </c>
      <c r="AK626" s="89">
        <f>VLOOKUP($B626,'[5]POB X MCR 2019'!$C$7:$AW$186,33,0)</f>
        <v>17</v>
      </c>
      <c r="AL626" s="89">
        <f>VLOOKUP($B626,'[5]POB X MCR 2019'!$C$7:$AW$186,34,0)</f>
        <v>15</v>
      </c>
      <c r="AM626" s="89">
        <f>VLOOKUP($B626,'[5]POB X MCR 2019'!$C$7:$AW$186,35,0)</f>
        <v>11</v>
      </c>
      <c r="AN626" s="89">
        <f>VLOOKUP($B626,'[5]POB X MCR 2019'!$C$7:$AW$186,36,0)</f>
        <v>9</v>
      </c>
      <c r="AO626" s="89">
        <f>VLOOKUP($B626,'[5]POB X MCR 2019'!$C$7:$AW$186,37,0)</f>
        <v>6</v>
      </c>
      <c r="AP626" s="89">
        <f>VLOOKUP($B626,'[5]POB X MCR 2019'!$C$7:$AW$186,38,0)</f>
        <v>6</v>
      </c>
      <c r="AQ626" s="89">
        <f>VLOOKUP($B626,'[5]POB X MCR 2019'!$C$7:$AW$186,43,0)</f>
        <v>238</v>
      </c>
      <c r="AR626" s="89">
        <f>VLOOKUP($B626,'[5]POB X MCR 2019'!$C$7:$AW$186,44,0)</f>
        <v>20</v>
      </c>
      <c r="AS626" s="89">
        <f>VLOOKUP($B626,'[5]POB X MCR 2019'!$C$7:$AW$186,45,0)</f>
        <v>21</v>
      </c>
      <c r="AT626" s="89">
        <f>VLOOKUP($B626,'[5]POB X MCR 2019'!$C$7:$AW$186,46,0)</f>
        <v>113</v>
      </c>
      <c r="AU626" s="89">
        <f>VLOOKUP($B626,'[6]RED CHOTA'!$C$7:$G$170,5,0)</f>
        <v>11</v>
      </c>
    </row>
    <row r="627" spans="1:47" s="24" customFormat="1" ht="15">
      <c r="A627" s="58">
        <v>627</v>
      </c>
      <c r="B627" s="58">
        <v>6926</v>
      </c>
      <c r="C627" s="59" t="s">
        <v>1134</v>
      </c>
      <c r="D627" s="59" t="s">
        <v>447</v>
      </c>
      <c r="E627" s="59" t="s">
        <v>448</v>
      </c>
      <c r="F627" s="59" t="s">
        <v>464</v>
      </c>
      <c r="G627" s="12" t="s">
        <v>266</v>
      </c>
      <c r="H627" s="14">
        <f t="shared" si="145"/>
        <v>6926</v>
      </c>
      <c r="I627" s="14">
        <f t="shared" si="141"/>
        <v>225</v>
      </c>
      <c r="J627" s="12">
        <f>VLOOKUP($B627,'[1]METAS 2019'!$D$4:$Q$843,5,0)</f>
        <v>2</v>
      </c>
      <c r="K627" s="12">
        <f>VLOOKUP($B627,'[1]METAS 2019'!$D$4:$Q$843,4,0)</f>
        <v>0</v>
      </c>
      <c r="L627" s="12">
        <f>VLOOKUP($B627,'[1]METAS 2019'!$D$4:$Q$843,11,0)</f>
        <v>3</v>
      </c>
      <c r="M627" s="12">
        <f>VLOOKUP($B627,'[1]METAS 2019'!$D$4:$Q$843,12,0)</f>
        <v>6</v>
      </c>
      <c r="N627" s="12">
        <f>VLOOKUP($B627,'[1]METAS 2019'!$D$4:$Q$843,13,0)</f>
        <v>4</v>
      </c>
      <c r="O627" s="12">
        <f>VLOOKUP($B627,'[1]METAS 2019'!$D$4:$Q$843,14,0)</f>
        <v>5</v>
      </c>
      <c r="P627" s="89">
        <f>VLOOKUP($B627,'[5]POB X MCR 2019'!$C$7:$AW$186,12,0)</f>
        <v>4</v>
      </c>
      <c r="Q627" s="89">
        <f>VLOOKUP($B627,'[5]POB X MCR 2019'!$C$7:$AW$186,13,0)</f>
        <v>4</v>
      </c>
      <c r="R627" s="89">
        <f>VLOOKUP($B627,'[5]POB X MCR 2019'!$C$7:$AW$186,14,0)</f>
        <v>4</v>
      </c>
      <c r="S627" s="89">
        <f>VLOOKUP($B627,'[5]POB X MCR 2019'!$C$7:$AW$186,15,0)</f>
        <v>4</v>
      </c>
      <c r="T627" s="89">
        <f>VLOOKUP($B627,'[5]POB X MCR 2019'!$C$7:$AW$186,16,0)</f>
        <v>4</v>
      </c>
      <c r="U627" s="89">
        <f>VLOOKUP($B627,'[5]POB X MCR 2019'!$C$7:$AW$186,17,0)</f>
        <v>4</v>
      </c>
      <c r="V627" s="89">
        <f>VLOOKUP($B627,'[5]POB X MCR 2019'!$C$7:$AW$186,18,0)</f>
        <v>4</v>
      </c>
      <c r="W627" s="89">
        <f>VLOOKUP($B627,'[5]POB X MCR 2019'!$C$7:$AW$186,19,0)</f>
        <v>4</v>
      </c>
      <c r="X627" s="89">
        <f>VLOOKUP($B627,'[5]POB X MCR 2019'!$C$7:$AW$186,20,0)</f>
        <v>4</v>
      </c>
      <c r="Y627" s="89">
        <f>VLOOKUP($B627,'[5]POB X MCR 2019'!$C$7:$AW$186,21,0)</f>
        <v>4</v>
      </c>
      <c r="Z627" s="89">
        <f>VLOOKUP($B627,'[5]POB X MCR 2019'!$C$7:$AW$186,22,0)</f>
        <v>4</v>
      </c>
      <c r="AA627" s="89">
        <f>VLOOKUP($B627,'[5]POB X MCR 2019'!$C$7:$AW$186,23,0)</f>
        <v>4</v>
      </c>
      <c r="AB627" s="89">
        <f>VLOOKUP($B627,'[5]POB X MCR 2019'!$C$7:$AW$186,24,0)</f>
        <v>4</v>
      </c>
      <c r="AC627" s="89">
        <f>VLOOKUP($B627,'[5]POB X MCR 2019'!$C$7:$AW$186,25,0)</f>
        <v>4</v>
      </c>
      <c r="AD627" s="89">
        <f>VLOOKUP($B627,'[5]POB X MCR 2019'!$C$7:$AW$186,26,0)</f>
        <v>18</v>
      </c>
      <c r="AE627" s="89">
        <f>VLOOKUP($B627,'[5]POB X MCR 2019'!$C$7:$AW$186,27,0)</f>
        <v>18</v>
      </c>
      <c r="AF627" s="89">
        <f>VLOOKUP($B627,'[5]POB X MCR 2019'!$C$7:$AW$186,28,0)</f>
        <v>20</v>
      </c>
      <c r="AG627" s="89">
        <f>VLOOKUP($B627,'[5]POB X MCR 2019'!$C$7:$AW$186,29,0)</f>
        <v>19</v>
      </c>
      <c r="AH627" s="89">
        <f>VLOOKUP($B627,'[5]POB X MCR 2019'!$C$7:$AW$186,30,0)</f>
        <v>16</v>
      </c>
      <c r="AI627" s="89">
        <f>VLOOKUP($B627,'[5]POB X MCR 2019'!$C$7:$AW$186,31,0)</f>
        <v>14</v>
      </c>
      <c r="AJ627" s="89">
        <f>VLOOKUP($B627,'[5]POB X MCR 2019'!$C$7:$AW$186,32,0)</f>
        <v>10</v>
      </c>
      <c r="AK627" s="89">
        <f>VLOOKUP($B627,'[5]POB X MCR 2019'!$C$7:$AW$186,33,0)</f>
        <v>9</v>
      </c>
      <c r="AL627" s="89">
        <f>VLOOKUP($B627,'[5]POB X MCR 2019'!$C$7:$AW$186,34,0)</f>
        <v>8</v>
      </c>
      <c r="AM627" s="89">
        <f>VLOOKUP($B627,'[5]POB X MCR 2019'!$C$7:$AW$186,35,0)</f>
        <v>6</v>
      </c>
      <c r="AN627" s="89">
        <f>VLOOKUP($B627,'[5]POB X MCR 2019'!$C$7:$AW$186,36,0)</f>
        <v>5</v>
      </c>
      <c r="AO627" s="89">
        <f>VLOOKUP($B627,'[5]POB X MCR 2019'!$C$7:$AW$186,37,0)</f>
        <v>3</v>
      </c>
      <c r="AP627" s="89">
        <f>VLOOKUP($B627,'[5]POB X MCR 2019'!$C$7:$AW$186,38,0)</f>
        <v>3</v>
      </c>
      <c r="AQ627" s="89">
        <f>VLOOKUP($B627,'[5]POB X MCR 2019'!$C$7:$AW$186,43,0)</f>
        <v>117</v>
      </c>
      <c r="AR627" s="89">
        <f>VLOOKUP($B627,'[5]POB X MCR 2019'!$C$7:$AW$186,44,0)</f>
        <v>10</v>
      </c>
      <c r="AS627" s="89">
        <f>VLOOKUP($B627,'[5]POB X MCR 2019'!$C$7:$AW$186,45,0)</f>
        <v>11</v>
      </c>
      <c r="AT627" s="89">
        <f>VLOOKUP($B627,'[5]POB X MCR 2019'!$C$7:$AW$186,46,0)</f>
        <v>58</v>
      </c>
      <c r="AU627" s="89">
        <f>VLOOKUP($B627,'[6]RED CHOTA'!$C$7:$G$170,5,0)</f>
        <v>2</v>
      </c>
    </row>
    <row r="628" spans="1:47" s="24" customFormat="1" ht="15">
      <c r="A628" s="58">
        <v>628</v>
      </c>
      <c r="B628" s="58">
        <v>10880</v>
      </c>
      <c r="C628" s="59" t="s">
        <v>1134</v>
      </c>
      <c r="D628" s="59" t="s">
        <v>447</v>
      </c>
      <c r="E628" s="59" t="s">
        <v>448</v>
      </c>
      <c r="F628" s="59" t="s">
        <v>481</v>
      </c>
      <c r="G628" s="12" t="s">
        <v>266</v>
      </c>
      <c r="H628" s="14">
        <f t="shared" si="145"/>
        <v>10880</v>
      </c>
      <c r="I628" s="14">
        <f t="shared" si="141"/>
        <v>246</v>
      </c>
      <c r="J628" s="12">
        <f>VLOOKUP($B628,'[1]METAS 2019'!$D$4:$Q$843,5,0)</f>
        <v>1</v>
      </c>
      <c r="K628" s="12">
        <f>VLOOKUP($B628,'[1]METAS 2019'!$D$4:$Q$843,4,0)</f>
        <v>2</v>
      </c>
      <c r="L628" s="12">
        <f>VLOOKUP($B628,'[1]METAS 2019'!$D$4:$Q$843,11,0)</f>
        <v>1</v>
      </c>
      <c r="M628" s="12">
        <f>VLOOKUP($B628,'[1]METAS 2019'!$D$4:$Q$843,12,0)</f>
        <v>3</v>
      </c>
      <c r="N628" s="12">
        <f>VLOOKUP($B628,'[1]METAS 2019'!$D$4:$Q$843,13,0)</f>
        <v>1</v>
      </c>
      <c r="O628" s="12">
        <f>VLOOKUP($B628,'[1]METAS 2019'!$D$4:$Q$843,14,0)</f>
        <v>4</v>
      </c>
      <c r="P628" s="89">
        <f>VLOOKUP($B628,'[5]POB X MCR 2019'!$C$7:$AW$186,12,0)</f>
        <v>4</v>
      </c>
      <c r="Q628" s="89">
        <f>VLOOKUP($B628,'[5]POB X MCR 2019'!$C$7:$AW$186,13,0)</f>
        <v>4</v>
      </c>
      <c r="R628" s="89">
        <f>VLOOKUP($B628,'[5]POB X MCR 2019'!$C$7:$AW$186,14,0)</f>
        <v>4</v>
      </c>
      <c r="S628" s="89">
        <f>VLOOKUP($B628,'[5]POB X MCR 2019'!$C$7:$AW$186,15,0)</f>
        <v>5</v>
      </c>
      <c r="T628" s="89">
        <f>VLOOKUP($B628,'[5]POB X MCR 2019'!$C$7:$AW$186,16,0)</f>
        <v>5</v>
      </c>
      <c r="U628" s="89">
        <f>VLOOKUP($B628,'[5]POB X MCR 2019'!$C$7:$AW$186,17,0)</f>
        <v>5</v>
      </c>
      <c r="V628" s="89">
        <f>VLOOKUP($B628,'[5]POB X MCR 2019'!$C$7:$AW$186,18,0)</f>
        <v>5</v>
      </c>
      <c r="W628" s="89">
        <f>VLOOKUP($B628,'[5]POB X MCR 2019'!$C$7:$AW$186,19,0)</f>
        <v>5</v>
      </c>
      <c r="X628" s="89">
        <f>VLOOKUP($B628,'[5]POB X MCR 2019'!$C$7:$AW$186,20,0)</f>
        <v>5</v>
      </c>
      <c r="Y628" s="89">
        <f>VLOOKUP($B628,'[5]POB X MCR 2019'!$C$7:$AW$186,21,0)</f>
        <v>5</v>
      </c>
      <c r="Z628" s="89">
        <f>VLOOKUP($B628,'[5]POB X MCR 2019'!$C$7:$AW$186,22,0)</f>
        <v>5</v>
      </c>
      <c r="AA628" s="89">
        <f>VLOOKUP($B628,'[5]POB X MCR 2019'!$C$7:$AW$186,23,0)</f>
        <v>5</v>
      </c>
      <c r="AB628" s="89">
        <f>VLOOKUP($B628,'[5]POB X MCR 2019'!$C$7:$AW$186,24,0)</f>
        <v>5</v>
      </c>
      <c r="AC628" s="89">
        <f>VLOOKUP($B628,'[5]POB X MCR 2019'!$C$7:$AW$186,25,0)</f>
        <v>5</v>
      </c>
      <c r="AD628" s="89">
        <f>VLOOKUP($B628,'[5]POB X MCR 2019'!$C$7:$AW$186,26,0)</f>
        <v>20</v>
      </c>
      <c r="AE628" s="89">
        <f>VLOOKUP($B628,'[5]POB X MCR 2019'!$C$7:$AW$186,27,0)</f>
        <v>20</v>
      </c>
      <c r="AF628" s="89">
        <f>VLOOKUP($B628,'[5]POB X MCR 2019'!$C$7:$AW$186,28,0)</f>
        <v>22</v>
      </c>
      <c r="AG628" s="89">
        <f>VLOOKUP($B628,'[5]POB X MCR 2019'!$C$7:$AW$186,29,0)</f>
        <v>21</v>
      </c>
      <c r="AH628" s="89">
        <f>VLOOKUP($B628,'[5]POB X MCR 2019'!$C$7:$AW$186,30,0)</f>
        <v>18</v>
      </c>
      <c r="AI628" s="89">
        <f>VLOOKUP($B628,'[5]POB X MCR 2019'!$C$7:$AW$186,31,0)</f>
        <v>16</v>
      </c>
      <c r="AJ628" s="89">
        <f>VLOOKUP($B628,'[5]POB X MCR 2019'!$C$7:$AW$186,32,0)</f>
        <v>12</v>
      </c>
      <c r="AK628" s="89">
        <f>VLOOKUP($B628,'[5]POB X MCR 2019'!$C$7:$AW$186,33,0)</f>
        <v>10</v>
      </c>
      <c r="AL628" s="89">
        <f>VLOOKUP($B628,'[5]POB X MCR 2019'!$C$7:$AW$186,34,0)</f>
        <v>9</v>
      </c>
      <c r="AM628" s="89">
        <f>VLOOKUP($B628,'[5]POB X MCR 2019'!$C$7:$AW$186,35,0)</f>
        <v>6</v>
      </c>
      <c r="AN628" s="89">
        <f>VLOOKUP($B628,'[5]POB X MCR 2019'!$C$7:$AW$186,36,0)</f>
        <v>5</v>
      </c>
      <c r="AO628" s="89">
        <f>VLOOKUP($B628,'[5]POB X MCR 2019'!$C$7:$AW$186,37,0)</f>
        <v>4</v>
      </c>
      <c r="AP628" s="89">
        <f>VLOOKUP($B628,'[5]POB X MCR 2019'!$C$7:$AW$186,38,0)</f>
        <v>4</v>
      </c>
      <c r="AQ628" s="89">
        <f>VLOOKUP($B628,'[5]POB X MCR 2019'!$C$7:$AW$186,43,0)</f>
        <v>132</v>
      </c>
      <c r="AR628" s="89">
        <f>VLOOKUP($B628,'[5]POB X MCR 2019'!$C$7:$AW$186,44,0)</f>
        <v>12</v>
      </c>
      <c r="AS628" s="89">
        <f>VLOOKUP($B628,'[5]POB X MCR 2019'!$C$7:$AW$186,45,0)</f>
        <v>12</v>
      </c>
      <c r="AT628" s="89">
        <f>VLOOKUP($B628,'[5]POB X MCR 2019'!$C$7:$AW$186,46,0)</f>
        <v>66</v>
      </c>
      <c r="AU628" s="89">
        <f>VLOOKUP($B628,'[6]RED CHOTA'!$C$7:$G$170,5,0)</f>
        <v>1</v>
      </c>
    </row>
    <row r="629" spans="1:47" s="24" customFormat="1" ht="15">
      <c r="A629" s="58">
        <v>629</v>
      </c>
      <c r="B629" s="58">
        <v>4676</v>
      </c>
      <c r="C629" s="59" t="s">
        <v>1134</v>
      </c>
      <c r="D629" s="59" t="s">
        <v>447</v>
      </c>
      <c r="E629" s="59" t="s">
        <v>448</v>
      </c>
      <c r="F629" s="59" t="s">
        <v>469</v>
      </c>
      <c r="G629" s="12" t="s">
        <v>266</v>
      </c>
      <c r="H629" s="14">
        <f t="shared" si="145"/>
        <v>4676</v>
      </c>
      <c r="I629" s="14">
        <f t="shared" si="141"/>
        <v>943</v>
      </c>
      <c r="J629" s="12">
        <f>VLOOKUP($B629,'[1]METAS 2019'!$D$4:$Q$843,5,0)</f>
        <v>11</v>
      </c>
      <c r="K629" s="12">
        <f>VLOOKUP($B629,'[1]METAS 2019'!$D$4:$Q$843,4,0)</f>
        <v>12</v>
      </c>
      <c r="L629" s="12">
        <f>VLOOKUP($B629,'[1]METAS 2019'!$D$4:$Q$843,11,0)</f>
        <v>11</v>
      </c>
      <c r="M629" s="12">
        <f>VLOOKUP($B629,'[1]METAS 2019'!$D$4:$Q$843,12,0)</f>
        <v>12</v>
      </c>
      <c r="N629" s="12">
        <f>VLOOKUP($B629,'[1]METAS 2019'!$D$4:$Q$843,13,0)</f>
        <v>18</v>
      </c>
      <c r="O629" s="12">
        <f>VLOOKUP($B629,'[1]METAS 2019'!$D$4:$Q$843,14,0)</f>
        <v>10</v>
      </c>
      <c r="P629" s="89">
        <f>VLOOKUP($B629,'[5]POB X MCR 2019'!$C$7:$AW$186,12,0)</f>
        <v>16</v>
      </c>
      <c r="Q629" s="89">
        <f>VLOOKUP($B629,'[5]POB X MCR 2019'!$C$7:$AW$186,13,0)</f>
        <v>16</v>
      </c>
      <c r="R629" s="89">
        <f>VLOOKUP($B629,'[5]POB X MCR 2019'!$C$7:$AW$186,14,0)</f>
        <v>17</v>
      </c>
      <c r="S629" s="89">
        <f>VLOOKUP($B629,'[5]POB X MCR 2019'!$C$7:$AW$186,15,0)</f>
        <v>17</v>
      </c>
      <c r="T629" s="89">
        <f>VLOOKUP($B629,'[5]POB X MCR 2019'!$C$7:$AW$186,16,0)</f>
        <v>17</v>
      </c>
      <c r="U629" s="89">
        <f>VLOOKUP($B629,'[5]POB X MCR 2019'!$C$7:$AW$186,17,0)</f>
        <v>17</v>
      </c>
      <c r="V629" s="89">
        <f>VLOOKUP($B629,'[5]POB X MCR 2019'!$C$7:$AW$186,18,0)</f>
        <v>18</v>
      </c>
      <c r="W629" s="89">
        <f>VLOOKUP($B629,'[5]POB X MCR 2019'!$C$7:$AW$186,19,0)</f>
        <v>18</v>
      </c>
      <c r="X629" s="89">
        <f>VLOOKUP($B629,'[5]POB X MCR 2019'!$C$7:$AW$186,20,0)</f>
        <v>18</v>
      </c>
      <c r="Y629" s="89">
        <f>VLOOKUP($B629,'[5]POB X MCR 2019'!$C$7:$AW$186,21,0)</f>
        <v>18</v>
      </c>
      <c r="Z629" s="89">
        <f>VLOOKUP($B629,'[5]POB X MCR 2019'!$C$7:$AW$186,22,0)</f>
        <v>18</v>
      </c>
      <c r="AA629" s="89">
        <f>VLOOKUP($B629,'[5]POB X MCR 2019'!$C$7:$AW$186,23,0)</f>
        <v>18</v>
      </c>
      <c r="AB629" s="89">
        <f>VLOOKUP($B629,'[5]POB X MCR 2019'!$C$7:$AW$186,24,0)</f>
        <v>18</v>
      </c>
      <c r="AC629" s="89">
        <f>VLOOKUP($B629,'[5]POB X MCR 2019'!$C$7:$AW$186,25,0)</f>
        <v>17</v>
      </c>
      <c r="AD629" s="89">
        <f>VLOOKUP($B629,'[5]POB X MCR 2019'!$C$7:$AW$186,26,0)</f>
        <v>75</v>
      </c>
      <c r="AE629" s="89">
        <f>VLOOKUP($B629,'[5]POB X MCR 2019'!$C$7:$AW$186,27,0)</f>
        <v>76</v>
      </c>
      <c r="AF629" s="89">
        <f>VLOOKUP($B629,'[5]POB X MCR 2019'!$C$7:$AW$186,28,0)</f>
        <v>83</v>
      </c>
      <c r="AG629" s="89">
        <f>VLOOKUP($B629,'[5]POB X MCR 2019'!$C$7:$AW$186,29,0)</f>
        <v>79</v>
      </c>
      <c r="AH629" s="89">
        <f>VLOOKUP($B629,'[5]POB X MCR 2019'!$C$7:$AW$186,30,0)</f>
        <v>67</v>
      </c>
      <c r="AI629" s="89">
        <f>VLOOKUP($B629,'[5]POB X MCR 2019'!$C$7:$AW$186,31,0)</f>
        <v>61</v>
      </c>
      <c r="AJ629" s="89">
        <f>VLOOKUP($B629,'[5]POB X MCR 2019'!$C$7:$AW$186,32,0)</f>
        <v>44</v>
      </c>
      <c r="AK629" s="89">
        <f>VLOOKUP($B629,'[5]POB X MCR 2019'!$C$7:$AW$186,33,0)</f>
        <v>38</v>
      </c>
      <c r="AL629" s="89">
        <f>VLOOKUP($B629,'[5]POB X MCR 2019'!$C$7:$AW$186,34,0)</f>
        <v>32</v>
      </c>
      <c r="AM629" s="89">
        <f>VLOOKUP($B629,'[5]POB X MCR 2019'!$C$7:$AW$186,35,0)</f>
        <v>24</v>
      </c>
      <c r="AN629" s="89">
        <f>VLOOKUP($B629,'[5]POB X MCR 2019'!$C$7:$AW$186,36,0)</f>
        <v>20</v>
      </c>
      <c r="AO629" s="89">
        <f>VLOOKUP($B629,'[5]POB X MCR 2019'!$C$7:$AW$186,37,0)</f>
        <v>13</v>
      </c>
      <c r="AP629" s="89">
        <f>VLOOKUP($B629,'[5]POB X MCR 2019'!$C$7:$AW$186,38,0)</f>
        <v>14</v>
      </c>
      <c r="AQ629" s="89">
        <f>VLOOKUP($B629,'[5]POB X MCR 2019'!$C$7:$AW$186,43,0)</f>
        <v>479</v>
      </c>
      <c r="AR629" s="89">
        <f>VLOOKUP($B629,'[5]POB X MCR 2019'!$C$7:$AW$186,44,0)</f>
        <v>44</v>
      </c>
      <c r="AS629" s="89">
        <f>VLOOKUP($B629,'[5]POB X MCR 2019'!$C$7:$AW$186,45,0)</f>
        <v>46</v>
      </c>
      <c r="AT629" s="89">
        <f>VLOOKUP($B629,'[5]POB X MCR 2019'!$C$7:$AW$186,46,0)</f>
        <v>246</v>
      </c>
      <c r="AU629" s="89">
        <f>VLOOKUP($B629,'[6]RED CHOTA'!$C$7:$G$170,5,0)</f>
        <v>13</v>
      </c>
    </row>
    <row r="630" spans="1:47" s="24" customFormat="1" ht="15">
      <c r="A630" s="58">
        <v>630</v>
      </c>
      <c r="B630" s="58">
        <v>4677</v>
      </c>
      <c r="C630" s="59" t="s">
        <v>1134</v>
      </c>
      <c r="D630" s="59" t="s">
        <v>447</v>
      </c>
      <c r="E630" s="59" t="s">
        <v>448</v>
      </c>
      <c r="F630" s="59" t="s">
        <v>453</v>
      </c>
      <c r="G630" s="12" t="s">
        <v>266</v>
      </c>
      <c r="H630" s="14">
        <f t="shared" si="145"/>
        <v>4677</v>
      </c>
      <c r="I630" s="14">
        <f t="shared" si="141"/>
        <v>752</v>
      </c>
      <c r="J630" s="12">
        <f>VLOOKUP($B630,'[1]METAS 2019'!$D$4:$Q$843,5,0)</f>
        <v>12</v>
      </c>
      <c r="K630" s="12">
        <f>VLOOKUP($B630,'[1]METAS 2019'!$D$4:$Q$843,4,0)</f>
        <v>15</v>
      </c>
      <c r="L630" s="12">
        <f>VLOOKUP($B630,'[1]METAS 2019'!$D$4:$Q$843,11,0)</f>
        <v>12</v>
      </c>
      <c r="M630" s="12">
        <f>VLOOKUP($B630,'[1]METAS 2019'!$D$4:$Q$843,12,0)</f>
        <v>10</v>
      </c>
      <c r="N630" s="12">
        <f>VLOOKUP($B630,'[1]METAS 2019'!$D$4:$Q$843,13,0)</f>
        <v>14</v>
      </c>
      <c r="O630" s="12">
        <f>VLOOKUP($B630,'[1]METAS 2019'!$D$4:$Q$843,14,0)</f>
        <v>15</v>
      </c>
      <c r="P630" s="89">
        <f>VLOOKUP($B630,'[5]POB X MCR 2019'!$C$7:$AW$186,12,0)</f>
        <v>12</v>
      </c>
      <c r="Q630" s="89">
        <f>VLOOKUP($B630,'[5]POB X MCR 2019'!$C$7:$AW$186,13,0)</f>
        <v>13</v>
      </c>
      <c r="R630" s="89">
        <f>VLOOKUP($B630,'[5]POB X MCR 2019'!$C$7:$AW$186,14,0)</f>
        <v>13</v>
      </c>
      <c r="S630" s="89">
        <f>VLOOKUP($B630,'[5]POB X MCR 2019'!$C$7:$AW$186,15,0)</f>
        <v>13</v>
      </c>
      <c r="T630" s="89">
        <f>VLOOKUP($B630,'[5]POB X MCR 2019'!$C$7:$AW$186,16,0)</f>
        <v>13</v>
      </c>
      <c r="U630" s="89">
        <f>VLOOKUP($B630,'[5]POB X MCR 2019'!$C$7:$AW$186,17,0)</f>
        <v>13</v>
      </c>
      <c r="V630" s="89">
        <f>VLOOKUP($B630,'[5]POB X MCR 2019'!$C$7:$AW$186,18,0)</f>
        <v>14</v>
      </c>
      <c r="W630" s="89">
        <f>VLOOKUP($B630,'[5]POB X MCR 2019'!$C$7:$AW$186,19,0)</f>
        <v>14</v>
      </c>
      <c r="X630" s="89">
        <f>VLOOKUP($B630,'[5]POB X MCR 2019'!$C$7:$AW$186,20,0)</f>
        <v>14</v>
      </c>
      <c r="Y630" s="89">
        <f>VLOOKUP($B630,'[5]POB X MCR 2019'!$C$7:$AW$186,21,0)</f>
        <v>14</v>
      </c>
      <c r="Z630" s="89">
        <f>VLOOKUP($B630,'[5]POB X MCR 2019'!$C$7:$AW$186,22,0)</f>
        <v>14</v>
      </c>
      <c r="AA630" s="89">
        <f>VLOOKUP($B630,'[5]POB X MCR 2019'!$C$7:$AW$186,23,0)</f>
        <v>14</v>
      </c>
      <c r="AB630" s="89">
        <f>VLOOKUP($B630,'[5]POB X MCR 2019'!$C$7:$AW$186,24,0)</f>
        <v>14</v>
      </c>
      <c r="AC630" s="89">
        <f>VLOOKUP($B630,'[5]POB X MCR 2019'!$C$7:$AW$186,25,0)</f>
        <v>13</v>
      </c>
      <c r="AD630" s="89">
        <f>VLOOKUP($B630,'[5]POB X MCR 2019'!$C$7:$AW$186,26,0)</f>
        <v>58</v>
      </c>
      <c r="AE630" s="89">
        <f>VLOOKUP($B630,'[5]POB X MCR 2019'!$C$7:$AW$186,27,0)</f>
        <v>59</v>
      </c>
      <c r="AF630" s="89">
        <f>VLOOKUP($B630,'[5]POB X MCR 2019'!$C$7:$AW$186,28,0)</f>
        <v>65</v>
      </c>
      <c r="AG630" s="89">
        <f>VLOOKUP($B630,'[5]POB X MCR 2019'!$C$7:$AW$186,29,0)</f>
        <v>61</v>
      </c>
      <c r="AH630" s="89">
        <f>VLOOKUP($B630,'[5]POB X MCR 2019'!$C$7:$AW$186,30,0)</f>
        <v>52</v>
      </c>
      <c r="AI630" s="89">
        <f>VLOOKUP($B630,'[5]POB X MCR 2019'!$C$7:$AW$186,31,0)</f>
        <v>47</v>
      </c>
      <c r="AJ630" s="89">
        <f>VLOOKUP($B630,'[5]POB X MCR 2019'!$C$7:$AW$186,32,0)</f>
        <v>34</v>
      </c>
      <c r="AK630" s="89">
        <f>VLOOKUP($B630,'[5]POB X MCR 2019'!$C$7:$AW$186,33,0)</f>
        <v>29</v>
      </c>
      <c r="AL630" s="89">
        <f>VLOOKUP($B630,'[5]POB X MCR 2019'!$C$7:$AW$186,34,0)</f>
        <v>25</v>
      </c>
      <c r="AM630" s="89">
        <f>VLOOKUP($B630,'[5]POB X MCR 2019'!$C$7:$AW$186,35,0)</f>
        <v>19</v>
      </c>
      <c r="AN630" s="89">
        <f>VLOOKUP($B630,'[5]POB X MCR 2019'!$C$7:$AW$186,36,0)</f>
        <v>16</v>
      </c>
      <c r="AO630" s="89">
        <f>VLOOKUP($B630,'[5]POB X MCR 2019'!$C$7:$AW$186,37,0)</f>
        <v>10</v>
      </c>
      <c r="AP630" s="89">
        <f>VLOOKUP($B630,'[5]POB X MCR 2019'!$C$7:$AW$186,38,0)</f>
        <v>11</v>
      </c>
      <c r="AQ630" s="89">
        <f>VLOOKUP($B630,'[5]POB X MCR 2019'!$C$7:$AW$186,43,0)</f>
        <v>385</v>
      </c>
      <c r="AR630" s="89">
        <f>VLOOKUP($B630,'[5]POB X MCR 2019'!$C$7:$AW$186,44,0)</f>
        <v>34</v>
      </c>
      <c r="AS630" s="89">
        <f>VLOOKUP($B630,'[5]POB X MCR 2019'!$C$7:$AW$186,45,0)</f>
        <v>36</v>
      </c>
      <c r="AT630" s="89">
        <f>VLOOKUP($B630,'[5]POB X MCR 2019'!$C$7:$AW$186,46,0)</f>
        <v>190</v>
      </c>
      <c r="AU630" s="89">
        <f>VLOOKUP($B630,'[6]RED CHOTA'!$C$7:$G$170,5,0)</f>
        <v>15</v>
      </c>
    </row>
    <row r="631" spans="1:47" s="24" customFormat="1" ht="15">
      <c r="A631" s="58">
        <v>631</v>
      </c>
      <c r="B631" s="58">
        <v>4675</v>
      </c>
      <c r="C631" s="59" t="s">
        <v>1134</v>
      </c>
      <c r="D631" s="59" t="s">
        <v>447</v>
      </c>
      <c r="E631" s="59" t="s">
        <v>448</v>
      </c>
      <c r="F631" s="59" t="s">
        <v>460</v>
      </c>
      <c r="G631" s="12" t="s">
        <v>266</v>
      </c>
      <c r="H631" s="14">
        <f t="shared" si="145"/>
        <v>4675</v>
      </c>
      <c r="I631" s="14">
        <f t="shared" si="141"/>
        <v>497</v>
      </c>
      <c r="J631" s="12">
        <f>VLOOKUP($B631,'[1]METAS 2019'!$D$4:$Q$843,5,0)</f>
        <v>6</v>
      </c>
      <c r="K631" s="12">
        <f>VLOOKUP($B631,'[1]METAS 2019'!$D$4:$Q$843,4,0)</f>
        <v>6</v>
      </c>
      <c r="L631" s="12">
        <f>VLOOKUP($B631,'[1]METAS 2019'!$D$4:$Q$843,11,0)</f>
        <v>6</v>
      </c>
      <c r="M631" s="12">
        <f>VLOOKUP($B631,'[1]METAS 2019'!$D$4:$Q$843,12,0)</f>
        <v>10</v>
      </c>
      <c r="N631" s="12">
        <f>VLOOKUP($B631,'[1]METAS 2019'!$D$4:$Q$843,13,0)</f>
        <v>18</v>
      </c>
      <c r="O631" s="12">
        <f>VLOOKUP($B631,'[1]METAS 2019'!$D$4:$Q$843,14,0)</f>
        <v>12</v>
      </c>
      <c r="P631" s="89">
        <f>VLOOKUP($B631,'[5]POB X MCR 2019'!$C$7:$AW$186,12,0)</f>
        <v>8</v>
      </c>
      <c r="Q631" s="89">
        <f>VLOOKUP($B631,'[5]POB X MCR 2019'!$C$7:$AW$186,13,0)</f>
        <v>8</v>
      </c>
      <c r="R631" s="89">
        <f>VLOOKUP($B631,'[5]POB X MCR 2019'!$C$7:$AW$186,14,0)</f>
        <v>8</v>
      </c>
      <c r="S631" s="89">
        <f>VLOOKUP($B631,'[5]POB X MCR 2019'!$C$7:$AW$186,15,0)</f>
        <v>8</v>
      </c>
      <c r="T631" s="89">
        <f>VLOOKUP($B631,'[5]POB X MCR 2019'!$C$7:$AW$186,16,0)</f>
        <v>9</v>
      </c>
      <c r="U631" s="89">
        <f>VLOOKUP($B631,'[5]POB X MCR 2019'!$C$7:$AW$186,17,0)</f>
        <v>9</v>
      </c>
      <c r="V631" s="89">
        <f>VLOOKUP($B631,'[5]POB X MCR 2019'!$C$7:$AW$186,18,0)</f>
        <v>9</v>
      </c>
      <c r="W631" s="89">
        <f>VLOOKUP($B631,'[5]POB X MCR 2019'!$C$7:$AW$186,19,0)</f>
        <v>9</v>
      </c>
      <c r="X631" s="89">
        <f>VLOOKUP($B631,'[5]POB X MCR 2019'!$C$7:$AW$186,20,0)</f>
        <v>9</v>
      </c>
      <c r="Y631" s="89">
        <f>VLOOKUP($B631,'[5]POB X MCR 2019'!$C$7:$AW$186,21,0)</f>
        <v>9</v>
      </c>
      <c r="Z631" s="89">
        <f>VLOOKUP($B631,'[5]POB X MCR 2019'!$C$7:$AW$186,22,0)</f>
        <v>9</v>
      </c>
      <c r="AA631" s="89">
        <f>VLOOKUP($B631,'[5]POB X MCR 2019'!$C$7:$AW$186,23,0)</f>
        <v>9</v>
      </c>
      <c r="AB631" s="89">
        <f>VLOOKUP($B631,'[5]POB X MCR 2019'!$C$7:$AW$186,24,0)</f>
        <v>9</v>
      </c>
      <c r="AC631" s="89">
        <f>VLOOKUP($B631,'[5]POB X MCR 2019'!$C$7:$AW$186,25,0)</f>
        <v>9</v>
      </c>
      <c r="AD631" s="89">
        <f>VLOOKUP($B631,'[5]POB X MCR 2019'!$C$7:$AW$186,26,0)</f>
        <v>38</v>
      </c>
      <c r="AE631" s="89">
        <f>VLOOKUP($B631,'[5]POB X MCR 2019'!$C$7:$AW$186,27,0)</f>
        <v>39</v>
      </c>
      <c r="AF631" s="89">
        <f>VLOOKUP($B631,'[5]POB X MCR 2019'!$C$7:$AW$186,28,0)</f>
        <v>42</v>
      </c>
      <c r="AG631" s="89">
        <f>VLOOKUP($B631,'[5]POB X MCR 2019'!$C$7:$AW$186,29,0)</f>
        <v>40</v>
      </c>
      <c r="AH631" s="89">
        <f>VLOOKUP($B631,'[5]POB X MCR 2019'!$C$7:$AW$186,30,0)</f>
        <v>34</v>
      </c>
      <c r="AI631" s="89">
        <f>VLOOKUP($B631,'[5]POB X MCR 2019'!$C$7:$AW$186,31,0)</f>
        <v>31</v>
      </c>
      <c r="AJ631" s="89">
        <f>VLOOKUP($B631,'[5]POB X MCR 2019'!$C$7:$AW$186,32,0)</f>
        <v>22</v>
      </c>
      <c r="AK631" s="89">
        <f>VLOOKUP($B631,'[5]POB X MCR 2019'!$C$7:$AW$186,33,0)</f>
        <v>19</v>
      </c>
      <c r="AL631" s="89">
        <f>VLOOKUP($B631,'[5]POB X MCR 2019'!$C$7:$AW$186,34,0)</f>
        <v>16</v>
      </c>
      <c r="AM631" s="89">
        <f>VLOOKUP($B631,'[5]POB X MCR 2019'!$C$7:$AW$186,35,0)</f>
        <v>12</v>
      </c>
      <c r="AN631" s="89">
        <f>VLOOKUP($B631,'[5]POB X MCR 2019'!$C$7:$AW$186,36,0)</f>
        <v>10</v>
      </c>
      <c r="AO631" s="89">
        <f>VLOOKUP($B631,'[5]POB X MCR 2019'!$C$7:$AW$186,37,0)</f>
        <v>7</v>
      </c>
      <c r="AP631" s="89">
        <f>VLOOKUP($B631,'[5]POB X MCR 2019'!$C$7:$AW$186,38,0)</f>
        <v>7</v>
      </c>
      <c r="AQ631" s="89">
        <f>VLOOKUP($B631,'[5]POB X MCR 2019'!$C$7:$AW$186,43,0)</f>
        <v>256</v>
      </c>
      <c r="AR631" s="89">
        <f>VLOOKUP($B631,'[5]POB X MCR 2019'!$C$7:$AW$186,44,0)</f>
        <v>22</v>
      </c>
      <c r="AS631" s="89">
        <f>VLOOKUP($B631,'[5]POB X MCR 2019'!$C$7:$AW$186,45,0)</f>
        <v>23</v>
      </c>
      <c r="AT631" s="89">
        <f>VLOOKUP($B631,'[5]POB X MCR 2019'!$C$7:$AW$186,46,0)</f>
        <v>124</v>
      </c>
      <c r="AU631" s="89">
        <f>VLOOKUP($B631,'[6]RED CHOTA'!$C$7:$G$170,5,0)</f>
        <v>7</v>
      </c>
    </row>
    <row r="632" spans="1:47" s="24" customFormat="1" ht="15">
      <c r="A632" s="58">
        <v>632</v>
      </c>
      <c r="B632" s="58">
        <v>6957</v>
      </c>
      <c r="C632" s="59" t="s">
        <v>1134</v>
      </c>
      <c r="D632" s="59" t="s">
        <v>447</v>
      </c>
      <c r="E632" s="59" t="s">
        <v>448</v>
      </c>
      <c r="F632" s="59" t="s">
        <v>476</v>
      </c>
      <c r="G632" s="12" t="s">
        <v>271</v>
      </c>
      <c r="H632" s="14">
        <f t="shared" si="145"/>
        <v>6957</v>
      </c>
      <c r="I632" s="14">
        <f t="shared" si="141"/>
        <v>1413</v>
      </c>
      <c r="J632" s="12">
        <f>VLOOKUP($B632,'[1]METAS 2019'!$D$4:$Q$843,5,0)</f>
        <v>26</v>
      </c>
      <c r="K632" s="12">
        <f>VLOOKUP($B632,'[1]METAS 2019'!$D$4:$Q$843,4,0)</f>
        <v>32</v>
      </c>
      <c r="L632" s="12">
        <f>VLOOKUP($B632,'[1]METAS 2019'!$D$4:$Q$843,11,0)</f>
        <v>27</v>
      </c>
      <c r="M632" s="12">
        <f>VLOOKUP($B632,'[1]METAS 2019'!$D$4:$Q$843,12,0)</f>
        <v>24</v>
      </c>
      <c r="N632" s="12">
        <f>VLOOKUP($B632,'[1]METAS 2019'!$D$4:$Q$843,13,0)</f>
        <v>32</v>
      </c>
      <c r="O632" s="12">
        <f>VLOOKUP($B632,'[1]METAS 2019'!$D$4:$Q$843,14,0)</f>
        <v>26</v>
      </c>
      <c r="P632" s="89">
        <f>VLOOKUP($B632,'[5]POB X MCR 2019'!$C$7:$AW$186,12,0)</f>
        <v>23</v>
      </c>
      <c r="Q632" s="89">
        <f>VLOOKUP($B632,'[5]POB X MCR 2019'!$C$7:$AW$186,13,0)</f>
        <v>23</v>
      </c>
      <c r="R632" s="89">
        <f>VLOOKUP($B632,'[5]POB X MCR 2019'!$C$7:$AW$186,14,0)</f>
        <v>24</v>
      </c>
      <c r="S632" s="89">
        <f>VLOOKUP($B632,'[5]POB X MCR 2019'!$C$7:$AW$186,15,0)</f>
        <v>24</v>
      </c>
      <c r="T632" s="89">
        <f>VLOOKUP($B632,'[5]POB X MCR 2019'!$C$7:$AW$186,16,0)</f>
        <v>25</v>
      </c>
      <c r="U632" s="89">
        <f>VLOOKUP($B632,'[5]POB X MCR 2019'!$C$7:$AW$186,17,0)</f>
        <v>25</v>
      </c>
      <c r="V632" s="89">
        <f>VLOOKUP($B632,'[5]POB X MCR 2019'!$C$7:$AW$186,18,0)</f>
        <v>25</v>
      </c>
      <c r="W632" s="89">
        <f>VLOOKUP($B632,'[5]POB X MCR 2019'!$C$7:$AW$186,19,0)</f>
        <v>26</v>
      </c>
      <c r="X632" s="89">
        <f>VLOOKUP($B632,'[5]POB X MCR 2019'!$C$7:$AW$186,20,0)</f>
        <v>26</v>
      </c>
      <c r="Y632" s="89">
        <f>VLOOKUP($B632,'[5]POB X MCR 2019'!$C$7:$AW$186,21,0)</f>
        <v>26</v>
      </c>
      <c r="Z632" s="89">
        <f>VLOOKUP($B632,'[5]POB X MCR 2019'!$C$7:$AW$186,22,0)</f>
        <v>26</v>
      </c>
      <c r="AA632" s="89">
        <f>VLOOKUP($B632,'[5]POB X MCR 2019'!$C$7:$AW$186,23,0)</f>
        <v>26</v>
      </c>
      <c r="AB632" s="89">
        <f>VLOOKUP($B632,'[5]POB X MCR 2019'!$C$7:$AW$186,24,0)</f>
        <v>25</v>
      </c>
      <c r="AC632" s="89">
        <f>VLOOKUP($B632,'[5]POB X MCR 2019'!$C$7:$AW$186,25,0)</f>
        <v>24</v>
      </c>
      <c r="AD632" s="89">
        <f>VLOOKUP($B632,'[5]POB X MCR 2019'!$C$7:$AW$186,26,0)</f>
        <v>108</v>
      </c>
      <c r="AE632" s="89">
        <f>VLOOKUP($B632,'[5]POB X MCR 2019'!$C$7:$AW$186,27,0)</f>
        <v>109</v>
      </c>
      <c r="AF632" s="89">
        <f>VLOOKUP($B632,'[5]POB X MCR 2019'!$C$7:$AW$186,28,0)</f>
        <v>119</v>
      </c>
      <c r="AG632" s="89">
        <f>VLOOKUP($B632,'[5]POB X MCR 2019'!$C$7:$AW$186,29,0)</f>
        <v>113</v>
      </c>
      <c r="AH632" s="89">
        <f>VLOOKUP($B632,'[5]POB X MCR 2019'!$C$7:$AW$186,30,0)</f>
        <v>96</v>
      </c>
      <c r="AI632" s="89">
        <f>VLOOKUP($B632,'[5]POB X MCR 2019'!$C$7:$AW$186,31,0)</f>
        <v>88</v>
      </c>
      <c r="AJ632" s="89">
        <f>VLOOKUP($B632,'[5]POB X MCR 2019'!$C$7:$AW$186,32,0)</f>
        <v>63</v>
      </c>
      <c r="AK632" s="89">
        <f>VLOOKUP($B632,'[5]POB X MCR 2019'!$C$7:$AW$186,33,0)</f>
        <v>54</v>
      </c>
      <c r="AL632" s="89">
        <f>VLOOKUP($B632,'[5]POB X MCR 2019'!$C$7:$AW$186,34,0)</f>
        <v>46</v>
      </c>
      <c r="AM632" s="89">
        <f>VLOOKUP($B632,'[5]POB X MCR 2019'!$C$7:$AW$186,35,0)</f>
        <v>34</v>
      </c>
      <c r="AN632" s="89">
        <f>VLOOKUP($B632,'[5]POB X MCR 2019'!$C$7:$AW$186,36,0)</f>
        <v>29</v>
      </c>
      <c r="AO632" s="89">
        <f>VLOOKUP($B632,'[5]POB X MCR 2019'!$C$7:$AW$186,37,0)</f>
        <v>19</v>
      </c>
      <c r="AP632" s="89">
        <f>VLOOKUP($B632,'[5]POB X MCR 2019'!$C$7:$AW$186,38,0)</f>
        <v>20</v>
      </c>
      <c r="AQ632" s="89">
        <f>VLOOKUP($B632,'[5]POB X MCR 2019'!$C$7:$AW$186,43,0)</f>
        <v>720</v>
      </c>
      <c r="AR632" s="89">
        <f>VLOOKUP($B632,'[5]POB X MCR 2019'!$C$7:$AW$186,44,0)</f>
        <v>63</v>
      </c>
      <c r="AS632" s="89">
        <f>VLOOKUP($B632,'[5]POB X MCR 2019'!$C$7:$AW$186,45,0)</f>
        <v>66</v>
      </c>
      <c r="AT632" s="89">
        <f>VLOOKUP($B632,'[5]POB X MCR 2019'!$C$7:$AW$186,46,0)</f>
        <v>352</v>
      </c>
      <c r="AU632" s="89">
        <f>VLOOKUP($B632,'[6]RED CHOTA'!$C$7:$G$170,5,0)</f>
        <v>31</v>
      </c>
    </row>
    <row r="633" spans="1:47" s="24" customFormat="1" ht="15">
      <c r="A633" s="58">
        <v>633</v>
      </c>
      <c r="B633" s="58">
        <v>6842</v>
      </c>
      <c r="C633" s="59" t="s">
        <v>1134</v>
      </c>
      <c r="D633" s="59" t="s">
        <v>447</v>
      </c>
      <c r="E633" s="59" t="s">
        <v>448</v>
      </c>
      <c r="F633" s="59" t="s">
        <v>451</v>
      </c>
      <c r="G633" s="12" t="s">
        <v>266</v>
      </c>
      <c r="H633" s="14">
        <f t="shared" si="145"/>
        <v>6842</v>
      </c>
      <c r="I633" s="14">
        <f t="shared" si="141"/>
        <v>516</v>
      </c>
      <c r="J633" s="12">
        <f>VLOOKUP($B633,'[1]METAS 2019'!$D$4:$Q$843,5,0)</f>
        <v>9</v>
      </c>
      <c r="K633" s="12">
        <f>VLOOKUP($B633,'[1]METAS 2019'!$D$4:$Q$843,4,0)</f>
        <v>11</v>
      </c>
      <c r="L633" s="12">
        <f>VLOOKUP($B633,'[1]METAS 2019'!$D$4:$Q$843,11,0)</f>
        <v>10</v>
      </c>
      <c r="M633" s="12">
        <f>VLOOKUP($B633,'[1]METAS 2019'!$D$4:$Q$843,12,0)</f>
        <v>10</v>
      </c>
      <c r="N633" s="12">
        <f>VLOOKUP($B633,'[1]METAS 2019'!$D$4:$Q$843,13,0)</f>
        <v>5</v>
      </c>
      <c r="O633" s="12">
        <f>VLOOKUP($B633,'[1]METAS 2019'!$D$4:$Q$843,14,0)</f>
        <v>13</v>
      </c>
      <c r="P633" s="89">
        <f>VLOOKUP($B633,'[5]POB X MCR 2019'!$C$7:$AW$186,12,0)</f>
        <v>8</v>
      </c>
      <c r="Q633" s="89">
        <f>VLOOKUP($B633,'[5]POB X MCR 2019'!$C$7:$AW$186,13,0)</f>
        <v>9</v>
      </c>
      <c r="R633" s="89">
        <f>VLOOKUP($B633,'[5]POB X MCR 2019'!$C$7:$AW$186,14,0)</f>
        <v>9</v>
      </c>
      <c r="S633" s="89">
        <f>VLOOKUP($B633,'[5]POB X MCR 2019'!$C$7:$AW$186,15,0)</f>
        <v>9</v>
      </c>
      <c r="T633" s="89">
        <f>VLOOKUP($B633,'[5]POB X MCR 2019'!$C$7:$AW$186,16,0)</f>
        <v>9</v>
      </c>
      <c r="U633" s="89">
        <f>VLOOKUP($B633,'[5]POB X MCR 2019'!$C$7:$AW$186,17,0)</f>
        <v>9</v>
      </c>
      <c r="V633" s="89">
        <f>VLOOKUP($B633,'[5]POB X MCR 2019'!$C$7:$AW$186,18,0)</f>
        <v>9</v>
      </c>
      <c r="W633" s="89">
        <f>VLOOKUP($B633,'[5]POB X MCR 2019'!$C$7:$AW$186,19,0)</f>
        <v>9</v>
      </c>
      <c r="X633" s="89">
        <f>VLOOKUP($B633,'[5]POB X MCR 2019'!$C$7:$AW$186,20,0)</f>
        <v>9</v>
      </c>
      <c r="Y633" s="89">
        <f>VLOOKUP($B633,'[5]POB X MCR 2019'!$C$7:$AW$186,21,0)</f>
        <v>10</v>
      </c>
      <c r="Z633" s="89">
        <f>VLOOKUP($B633,'[5]POB X MCR 2019'!$C$7:$AW$186,22,0)</f>
        <v>10</v>
      </c>
      <c r="AA633" s="89">
        <f>VLOOKUP($B633,'[5]POB X MCR 2019'!$C$7:$AW$186,23,0)</f>
        <v>10</v>
      </c>
      <c r="AB633" s="89">
        <f>VLOOKUP($B633,'[5]POB X MCR 2019'!$C$7:$AW$186,24,0)</f>
        <v>9</v>
      </c>
      <c r="AC633" s="89">
        <f>VLOOKUP($B633,'[5]POB X MCR 2019'!$C$7:$AW$186,25,0)</f>
        <v>9</v>
      </c>
      <c r="AD633" s="89">
        <f>VLOOKUP($B633,'[5]POB X MCR 2019'!$C$7:$AW$186,26,0)</f>
        <v>40</v>
      </c>
      <c r="AE633" s="89">
        <f>VLOOKUP($B633,'[5]POB X MCR 2019'!$C$7:$AW$186,27,0)</f>
        <v>40</v>
      </c>
      <c r="AF633" s="89">
        <f>VLOOKUP($B633,'[5]POB X MCR 2019'!$C$7:$AW$186,28,0)</f>
        <v>44</v>
      </c>
      <c r="AG633" s="89">
        <f>VLOOKUP($B633,'[5]POB X MCR 2019'!$C$7:$AW$186,29,0)</f>
        <v>41</v>
      </c>
      <c r="AH633" s="89">
        <f>VLOOKUP($B633,'[5]POB X MCR 2019'!$C$7:$AW$186,30,0)</f>
        <v>35</v>
      </c>
      <c r="AI633" s="89">
        <f>VLOOKUP($B633,'[5]POB X MCR 2019'!$C$7:$AW$186,31,0)</f>
        <v>32</v>
      </c>
      <c r="AJ633" s="89">
        <f>VLOOKUP($B633,'[5]POB X MCR 2019'!$C$7:$AW$186,32,0)</f>
        <v>23</v>
      </c>
      <c r="AK633" s="89">
        <f>VLOOKUP($B633,'[5]POB X MCR 2019'!$C$7:$AW$186,33,0)</f>
        <v>20</v>
      </c>
      <c r="AL633" s="89">
        <f>VLOOKUP($B633,'[5]POB X MCR 2019'!$C$7:$AW$186,34,0)</f>
        <v>17</v>
      </c>
      <c r="AM633" s="89">
        <f>VLOOKUP($B633,'[5]POB X MCR 2019'!$C$7:$AW$186,35,0)</f>
        <v>13</v>
      </c>
      <c r="AN633" s="89">
        <f>VLOOKUP($B633,'[5]POB X MCR 2019'!$C$7:$AW$186,36,0)</f>
        <v>11</v>
      </c>
      <c r="AO633" s="89">
        <f>VLOOKUP($B633,'[5]POB X MCR 2019'!$C$7:$AW$186,37,0)</f>
        <v>7</v>
      </c>
      <c r="AP633" s="89">
        <f>VLOOKUP($B633,'[5]POB X MCR 2019'!$C$7:$AW$186,38,0)</f>
        <v>7</v>
      </c>
      <c r="AQ633" s="89">
        <f>VLOOKUP($B633,'[5]POB X MCR 2019'!$C$7:$AW$186,43,0)</f>
        <v>268</v>
      </c>
      <c r="AR633" s="89">
        <f>VLOOKUP($B633,'[5]POB X MCR 2019'!$C$7:$AW$186,44,0)</f>
        <v>23</v>
      </c>
      <c r="AS633" s="89">
        <f>VLOOKUP($B633,'[5]POB X MCR 2019'!$C$7:$AW$186,45,0)</f>
        <v>24</v>
      </c>
      <c r="AT633" s="89">
        <f>VLOOKUP($B633,'[5]POB X MCR 2019'!$C$7:$AW$186,46,0)</f>
        <v>129</v>
      </c>
      <c r="AU633" s="89">
        <f>VLOOKUP($B633,'[6]RED CHOTA'!$C$7:$G$170,5,0)</f>
        <v>11</v>
      </c>
    </row>
    <row r="634" spans="1:47" s="24" customFormat="1" ht="15">
      <c r="A634" s="58">
        <v>634</v>
      </c>
      <c r="B634" s="58">
        <v>4678</v>
      </c>
      <c r="C634" s="59" t="s">
        <v>1134</v>
      </c>
      <c r="D634" s="59" t="s">
        <v>447</v>
      </c>
      <c r="E634" s="59" t="s">
        <v>448</v>
      </c>
      <c r="F634" s="59" t="s">
        <v>456</v>
      </c>
      <c r="G634" s="12" t="s">
        <v>266</v>
      </c>
      <c r="H634" s="14">
        <f t="shared" si="145"/>
        <v>4678</v>
      </c>
      <c r="I634" s="14">
        <f t="shared" si="141"/>
        <v>506</v>
      </c>
      <c r="J634" s="12">
        <f>VLOOKUP($B634,'[1]METAS 2019'!$D$4:$Q$843,5,0)</f>
        <v>8</v>
      </c>
      <c r="K634" s="12">
        <f>VLOOKUP($B634,'[1]METAS 2019'!$D$4:$Q$843,4,0)</f>
        <v>6</v>
      </c>
      <c r="L634" s="12">
        <f>VLOOKUP($B634,'[1]METAS 2019'!$D$4:$Q$843,11,0)</f>
        <v>11</v>
      </c>
      <c r="M634" s="12">
        <f>VLOOKUP($B634,'[1]METAS 2019'!$D$4:$Q$843,12,0)</f>
        <v>13</v>
      </c>
      <c r="N634" s="12">
        <f>VLOOKUP($B634,'[1]METAS 2019'!$D$4:$Q$843,13,0)</f>
        <v>15</v>
      </c>
      <c r="O634" s="12">
        <f>VLOOKUP($B634,'[1]METAS 2019'!$D$4:$Q$843,14,0)</f>
        <v>9</v>
      </c>
      <c r="P634" s="89">
        <f>VLOOKUP($B634,'[5]POB X MCR 2019'!$C$7:$AW$186,12,0)</f>
        <v>8</v>
      </c>
      <c r="Q634" s="89">
        <f>VLOOKUP($B634,'[5]POB X MCR 2019'!$C$7:$AW$186,13,0)</f>
        <v>8</v>
      </c>
      <c r="R634" s="89">
        <f>VLOOKUP($B634,'[5]POB X MCR 2019'!$C$7:$AW$186,14,0)</f>
        <v>8</v>
      </c>
      <c r="S634" s="89">
        <f>VLOOKUP($B634,'[5]POB X MCR 2019'!$C$7:$AW$186,15,0)</f>
        <v>9</v>
      </c>
      <c r="T634" s="89">
        <f>VLOOKUP($B634,'[5]POB X MCR 2019'!$C$7:$AW$186,16,0)</f>
        <v>9</v>
      </c>
      <c r="U634" s="89">
        <f>VLOOKUP($B634,'[5]POB X MCR 2019'!$C$7:$AW$186,17,0)</f>
        <v>9</v>
      </c>
      <c r="V634" s="89">
        <f>VLOOKUP($B634,'[5]POB X MCR 2019'!$C$7:$AW$186,18,0)</f>
        <v>9</v>
      </c>
      <c r="W634" s="89">
        <f>VLOOKUP($B634,'[5]POB X MCR 2019'!$C$7:$AW$186,19,0)</f>
        <v>9</v>
      </c>
      <c r="X634" s="89">
        <f>VLOOKUP($B634,'[5]POB X MCR 2019'!$C$7:$AW$186,20,0)</f>
        <v>9</v>
      </c>
      <c r="Y634" s="89">
        <f>VLOOKUP($B634,'[5]POB X MCR 2019'!$C$7:$AW$186,21,0)</f>
        <v>9</v>
      </c>
      <c r="Z634" s="89">
        <f>VLOOKUP($B634,'[5]POB X MCR 2019'!$C$7:$AW$186,22,0)</f>
        <v>9</v>
      </c>
      <c r="AA634" s="89">
        <f>VLOOKUP($B634,'[5]POB X MCR 2019'!$C$7:$AW$186,23,0)</f>
        <v>9</v>
      </c>
      <c r="AB634" s="89">
        <f>VLOOKUP($B634,'[5]POB X MCR 2019'!$C$7:$AW$186,24,0)</f>
        <v>9</v>
      </c>
      <c r="AC634" s="89">
        <f>VLOOKUP($B634,'[5]POB X MCR 2019'!$C$7:$AW$186,25,0)</f>
        <v>9</v>
      </c>
      <c r="AD634" s="89">
        <f>VLOOKUP($B634,'[5]POB X MCR 2019'!$C$7:$AW$186,26,0)</f>
        <v>39</v>
      </c>
      <c r="AE634" s="89">
        <f>VLOOKUP($B634,'[5]POB X MCR 2019'!$C$7:$AW$186,27,0)</f>
        <v>39</v>
      </c>
      <c r="AF634" s="89">
        <f>VLOOKUP($B634,'[5]POB X MCR 2019'!$C$7:$AW$186,28,0)</f>
        <v>43</v>
      </c>
      <c r="AG634" s="89">
        <f>VLOOKUP($B634,'[5]POB X MCR 2019'!$C$7:$AW$186,29,0)</f>
        <v>40</v>
      </c>
      <c r="AH634" s="89">
        <f>VLOOKUP($B634,'[5]POB X MCR 2019'!$C$7:$AW$186,30,0)</f>
        <v>35</v>
      </c>
      <c r="AI634" s="89">
        <f>VLOOKUP($B634,'[5]POB X MCR 2019'!$C$7:$AW$186,31,0)</f>
        <v>31</v>
      </c>
      <c r="AJ634" s="89">
        <f>VLOOKUP($B634,'[5]POB X MCR 2019'!$C$7:$AW$186,32,0)</f>
        <v>22</v>
      </c>
      <c r="AK634" s="89">
        <f>VLOOKUP($B634,'[5]POB X MCR 2019'!$C$7:$AW$186,33,0)</f>
        <v>19</v>
      </c>
      <c r="AL634" s="89">
        <f>VLOOKUP($B634,'[5]POB X MCR 2019'!$C$7:$AW$186,34,0)</f>
        <v>17</v>
      </c>
      <c r="AM634" s="89">
        <f>VLOOKUP($B634,'[5]POB X MCR 2019'!$C$7:$AW$186,35,0)</f>
        <v>12</v>
      </c>
      <c r="AN634" s="89">
        <f>VLOOKUP($B634,'[5]POB X MCR 2019'!$C$7:$AW$186,36,0)</f>
        <v>10</v>
      </c>
      <c r="AO634" s="89">
        <f>VLOOKUP($B634,'[5]POB X MCR 2019'!$C$7:$AW$186,37,0)</f>
        <v>7</v>
      </c>
      <c r="AP634" s="89">
        <f>VLOOKUP($B634,'[5]POB X MCR 2019'!$C$7:$AW$186,38,0)</f>
        <v>7</v>
      </c>
      <c r="AQ634" s="89">
        <f>VLOOKUP($B634,'[5]POB X MCR 2019'!$C$7:$AW$186,43,0)</f>
        <v>265</v>
      </c>
      <c r="AR634" s="89">
        <f>VLOOKUP($B634,'[5]POB X MCR 2019'!$C$7:$AW$186,44,0)</f>
        <v>22</v>
      </c>
      <c r="AS634" s="89">
        <f>VLOOKUP($B634,'[5]POB X MCR 2019'!$C$7:$AW$186,45,0)</f>
        <v>24</v>
      </c>
      <c r="AT634" s="89">
        <f>VLOOKUP($B634,'[5]POB X MCR 2019'!$C$7:$AW$186,46,0)</f>
        <v>126</v>
      </c>
      <c r="AU634" s="89">
        <f>VLOOKUP($B634,'[6]RED CHOTA'!$C$7:$G$170,5,0)</f>
        <v>10</v>
      </c>
    </row>
    <row r="635" spans="1:47" s="24" customFormat="1" ht="15">
      <c r="A635" s="58">
        <v>635</v>
      </c>
      <c r="B635" s="58">
        <v>4679</v>
      </c>
      <c r="C635" s="59" t="s">
        <v>1134</v>
      </c>
      <c r="D635" s="59" t="s">
        <v>447</v>
      </c>
      <c r="E635" s="59" t="s">
        <v>448</v>
      </c>
      <c r="F635" s="59" t="s">
        <v>472</v>
      </c>
      <c r="G635" s="12" t="s">
        <v>266</v>
      </c>
      <c r="H635" s="14">
        <f t="shared" si="145"/>
        <v>4679</v>
      </c>
      <c r="I635" s="14">
        <f t="shared" si="141"/>
        <v>697</v>
      </c>
      <c r="J635" s="12">
        <f>VLOOKUP($B635,'[1]METAS 2019'!$D$4:$Q$843,5,0)</f>
        <v>9</v>
      </c>
      <c r="K635" s="12">
        <f>VLOOKUP($B635,'[1]METAS 2019'!$D$4:$Q$843,4,0)</f>
        <v>8</v>
      </c>
      <c r="L635" s="12">
        <f>VLOOKUP($B635,'[1]METAS 2019'!$D$4:$Q$843,11,0)</f>
        <v>7</v>
      </c>
      <c r="M635" s="12">
        <f>VLOOKUP($B635,'[1]METAS 2019'!$D$4:$Q$843,12,0)</f>
        <v>8</v>
      </c>
      <c r="N635" s="12">
        <f>VLOOKUP($B635,'[1]METAS 2019'!$D$4:$Q$843,13,0)</f>
        <v>16</v>
      </c>
      <c r="O635" s="12">
        <f>VLOOKUP($B635,'[1]METAS 2019'!$D$4:$Q$843,14,0)</f>
        <v>13</v>
      </c>
      <c r="P635" s="89">
        <f>VLOOKUP($B635,'[5]POB X MCR 2019'!$C$7:$AW$186,12,0)</f>
        <v>12</v>
      </c>
      <c r="Q635" s="89">
        <f>VLOOKUP($B635,'[5]POB X MCR 2019'!$C$7:$AW$186,13,0)</f>
        <v>12</v>
      </c>
      <c r="R635" s="89">
        <f>VLOOKUP($B635,'[5]POB X MCR 2019'!$C$7:$AW$186,14,0)</f>
        <v>12</v>
      </c>
      <c r="S635" s="89">
        <f>VLOOKUP($B635,'[5]POB X MCR 2019'!$C$7:$AW$186,15,0)</f>
        <v>12</v>
      </c>
      <c r="T635" s="89">
        <f>VLOOKUP($B635,'[5]POB X MCR 2019'!$C$7:$AW$186,16,0)</f>
        <v>13</v>
      </c>
      <c r="U635" s="89">
        <f>VLOOKUP($B635,'[5]POB X MCR 2019'!$C$7:$AW$186,17,0)</f>
        <v>13</v>
      </c>
      <c r="V635" s="89">
        <f>VLOOKUP($B635,'[5]POB X MCR 2019'!$C$7:$AW$186,18,0)</f>
        <v>13</v>
      </c>
      <c r="W635" s="89">
        <f>VLOOKUP($B635,'[5]POB X MCR 2019'!$C$7:$AW$186,19,0)</f>
        <v>13</v>
      </c>
      <c r="X635" s="89">
        <f>VLOOKUP($B635,'[5]POB X MCR 2019'!$C$7:$AW$186,20,0)</f>
        <v>13</v>
      </c>
      <c r="Y635" s="89">
        <f>VLOOKUP($B635,'[5]POB X MCR 2019'!$C$7:$AW$186,21,0)</f>
        <v>13</v>
      </c>
      <c r="Z635" s="89">
        <f>VLOOKUP($B635,'[5]POB X MCR 2019'!$C$7:$AW$186,22,0)</f>
        <v>13</v>
      </c>
      <c r="AA635" s="89">
        <f>VLOOKUP($B635,'[5]POB X MCR 2019'!$C$7:$AW$186,23,0)</f>
        <v>13</v>
      </c>
      <c r="AB635" s="89">
        <f>VLOOKUP($B635,'[5]POB X MCR 2019'!$C$7:$AW$186,24,0)</f>
        <v>13</v>
      </c>
      <c r="AC635" s="89">
        <f>VLOOKUP($B635,'[5]POB X MCR 2019'!$C$7:$AW$186,25,0)</f>
        <v>12</v>
      </c>
      <c r="AD635" s="89">
        <f>VLOOKUP($B635,'[5]POB X MCR 2019'!$C$7:$AW$186,26,0)</f>
        <v>55</v>
      </c>
      <c r="AE635" s="89">
        <f>VLOOKUP($B635,'[5]POB X MCR 2019'!$C$7:$AW$186,27,0)</f>
        <v>56</v>
      </c>
      <c r="AF635" s="89">
        <f>VLOOKUP($B635,'[5]POB X MCR 2019'!$C$7:$AW$186,28,0)</f>
        <v>61</v>
      </c>
      <c r="AG635" s="89">
        <f>VLOOKUP($B635,'[5]POB X MCR 2019'!$C$7:$AW$186,29,0)</f>
        <v>58</v>
      </c>
      <c r="AH635" s="89">
        <f>VLOOKUP($B635,'[5]POB X MCR 2019'!$C$7:$AW$186,30,0)</f>
        <v>49</v>
      </c>
      <c r="AI635" s="89">
        <f>VLOOKUP($B635,'[5]POB X MCR 2019'!$C$7:$AW$186,31,0)</f>
        <v>45</v>
      </c>
      <c r="AJ635" s="89">
        <f>VLOOKUP($B635,'[5]POB X MCR 2019'!$C$7:$AW$186,32,0)</f>
        <v>32</v>
      </c>
      <c r="AK635" s="89">
        <f>VLOOKUP($B635,'[5]POB X MCR 2019'!$C$7:$AW$186,33,0)</f>
        <v>27</v>
      </c>
      <c r="AL635" s="89">
        <f>VLOOKUP($B635,'[5]POB X MCR 2019'!$C$7:$AW$186,34,0)</f>
        <v>24</v>
      </c>
      <c r="AM635" s="89">
        <f>VLOOKUP($B635,'[5]POB X MCR 2019'!$C$7:$AW$186,35,0)</f>
        <v>17</v>
      </c>
      <c r="AN635" s="89">
        <f>VLOOKUP($B635,'[5]POB X MCR 2019'!$C$7:$AW$186,36,0)</f>
        <v>15</v>
      </c>
      <c r="AO635" s="89">
        <f>VLOOKUP($B635,'[5]POB X MCR 2019'!$C$7:$AW$186,37,0)</f>
        <v>10</v>
      </c>
      <c r="AP635" s="89">
        <f>VLOOKUP($B635,'[5]POB X MCR 2019'!$C$7:$AW$186,38,0)</f>
        <v>10</v>
      </c>
      <c r="AQ635" s="89">
        <f>VLOOKUP($B635,'[5]POB X MCR 2019'!$C$7:$AW$186,43,0)</f>
        <v>360</v>
      </c>
      <c r="AR635" s="89">
        <f>VLOOKUP($B635,'[5]POB X MCR 2019'!$C$7:$AW$186,44,0)</f>
        <v>32</v>
      </c>
      <c r="AS635" s="89">
        <f>VLOOKUP($B635,'[5]POB X MCR 2019'!$C$7:$AW$186,45,0)</f>
        <v>34</v>
      </c>
      <c r="AT635" s="89">
        <f>VLOOKUP($B635,'[5]POB X MCR 2019'!$C$7:$AW$186,46,0)</f>
        <v>179</v>
      </c>
      <c r="AU635" s="89">
        <f>VLOOKUP($B635,'[6]RED CHOTA'!$C$7:$G$170,5,0)</f>
        <v>11</v>
      </c>
    </row>
    <row r="636" spans="1:47" s="24" customFormat="1" ht="15">
      <c r="A636" s="58">
        <v>636</v>
      </c>
      <c r="B636" s="58">
        <v>4680</v>
      </c>
      <c r="C636" s="59" t="s">
        <v>1134</v>
      </c>
      <c r="D636" s="59" t="s">
        <v>447</v>
      </c>
      <c r="E636" s="59" t="s">
        <v>448</v>
      </c>
      <c r="F636" s="59" t="s">
        <v>473</v>
      </c>
      <c r="G636" s="12" t="s">
        <v>266</v>
      </c>
      <c r="H636" s="14">
        <f t="shared" si="145"/>
        <v>4680</v>
      </c>
      <c r="I636" s="14">
        <f t="shared" si="141"/>
        <v>1238</v>
      </c>
      <c r="J636" s="12">
        <f>VLOOKUP($B636,'[1]METAS 2019'!$D$4:$Q$843,5,0)</f>
        <v>18</v>
      </c>
      <c r="K636" s="12">
        <f>VLOOKUP($B636,'[1]METAS 2019'!$D$4:$Q$843,4,0)</f>
        <v>19</v>
      </c>
      <c r="L636" s="12">
        <f>VLOOKUP($B636,'[1]METAS 2019'!$D$4:$Q$843,11,0)</f>
        <v>13</v>
      </c>
      <c r="M636" s="12">
        <f>VLOOKUP($B636,'[1]METAS 2019'!$D$4:$Q$843,12,0)</f>
        <v>17</v>
      </c>
      <c r="N636" s="12">
        <f>VLOOKUP($B636,'[1]METAS 2019'!$D$4:$Q$843,13,0)</f>
        <v>28</v>
      </c>
      <c r="O636" s="12">
        <f>VLOOKUP($B636,'[1]METAS 2019'!$D$4:$Q$843,14,0)</f>
        <v>28</v>
      </c>
      <c r="P636" s="89">
        <f>VLOOKUP($B636,'[5]POB X MCR 2019'!$C$7:$AW$186,12,0)</f>
        <v>20</v>
      </c>
      <c r="Q636" s="89">
        <f>VLOOKUP($B636,'[5]POB X MCR 2019'!$C$7:$AW$186,13,0)</f>
        <v>21</v>
      </c>
      <c r="R636" s="89">
        <f>VLOOKUP($B636,'[5]POB X MCR 2019'!$C$7:$AW$186,14,0)</f>
        <v>21</v>
      </c>
      <c r="S636" s="89">
        <f>VLOOKUP($B636,'[5]POB X MCR 2019'!$C$7:$AW$186,15,0)</f>
        <v>22</v>
      </c>
      <c r="T636" s="89">
        <f>VLOOKUP($B636,'[5]POB X MCR 2019'!$C$7:$AW$186,16,0)</f>
        <v>22</v>
      </c>
      <c r="U636" s="89">
        <f>VLOOKUP($B636,'[5]POB X MCR 2019'!$C$7:$AW$186,17,0)</f>
        <v>22</v>
      </c>
      <c r="V636" s="89">
        <f>VLOOKUP($B636,'[5]POB X MCR 2019'!$C$7:$AW$186,18,0)</f>
        <v>23</v>
      </c>
      <c r="W636" s="89">
        <f>VLOOKUP($B636,'[5]POB X MCR 2019'!$C$7:$AW$186,19,0)</f>
        <v>23</v>
      </c>
      <c r="X636" s="89">
        <f>VLOOKUP($B636,'[5]POB X MCR 2019'!$C$7:$AW$186,20,0)</f>
        <v>23</v>
      </c>
      <c r="Y636" s="89">
        <f>VLOOKUP($B636,'[5]POB X MCR 2019'!$C$7:$AW$186,21,0)</f>
        <v>23</v>
      </c>
      <c r="Z636" s="89">
        <f>VLOOKUP($B636,'[5]POB X MCR 2019'!$C$7:$AW$186,22,0)</f>
        <v>24</v>
      </c>
      <c r="AA636" s="89">
        <f>VLOOKUP($B636,'[5]POB X MCR 2019'!$C$7:$AW$186,23,0)</f>
        <v>23</v>
      </c>
      <c r="AB636" s="89">
        <f>VLOOKUP($B636,'[5]POB X MCR 2019'!$C$7:$AW$186,24,0)</f>
        <v>23</v>
      </c>
      <c r="AC636" s="89">
        <f>VLOOKUP($B636,'[5]POB X MCR 2019'!$C$7:$AW$186,25,0)</f>
        <v>22</v>
      </c>
      <c r="AD636" s="89">
        <f>VLOOKUP($B636,'[5]POB X MCR 2019'!$C$7:$AW$186,26,0)</f>
        <v>96</v>
      </c>
      <c r="AE636" s="89">
        <f>VLOOKUP($B636,'[5]POB X MCR 2019'!$C$7:$AW$186,27,0)</f>
        <v>98</v>
      </c>
      <c r="AF636" s="89">
        <f>VLOOKUP($B636,'[5]POB X MCR 2019'!$C$7:$AW$186,28,0)</f>
        <v>107</v>
      </c>
      <c r="AG636" s="89">
        <f>VLOOKUP($B636,'[5]POB X MCR 2019'!$C$7:$AW$186,29,0)</f>
        <v>101</v>
      </c>
      <c r="AH636" s="89">
        <f>VLOOKUP($B636,'[5]POB X MCR 2019'!$C$7:$AW$186,30,0)</f>
        <v>86</v>
      </c>
      <c r="AI636" s="89">
        <f>VLOOKUP($B636,'[5]POB X MCR 2019'!$C$7:$AW$186,31,0)</f>
        <v>78</v>
      </c>
      <c r="AJ636" s="89">
        <f>VLOOKUP($B636,'[5]POB X MCR 2019'!$C$7:$AW$186,32,0)</f>
        <v>56</v>
      </c>
      <c r="AK636" s="89">
        <f>VLOOKUP($B636,'[5]POB X MCR 2019'!$C$7:$AW$186,33,0)</f>
        <v>48</v>
      </c>
      <c r="AL636" s="89">
        <f>VLOOKUP($B636,'[5]POB X MCR 2019'!$C$7:$AW$186,34,0)</f>
        <v>41</v>
      </c>
      <c r="AM636" s="89">
        <f>VLOOKUP($B636,'[5]POB X MCR 2019'!$C$7:$AW$186,35,0)</f>
        <v>31</v>
      </c>
      <c r="AN636" s="89">
        <f>VLOOKUP($B636,'[5]POB X MCR 2019'!$C$7:$AW$186,36,0)</f>
        <v>26</v>
      </c>
      <c r="AO636" s="89">
        <f>VLOOKUP($B636,'[5]POB X MCR 2019'!$C$7:$AW$186,37,0)</f>
        <v>17</v>
      </c>
      <c r="AP636" s="89">
        <f>VLOOKUP($B636,'[5]POB X MCR 2019'!$C$7:$AW$186,38,0)</f>
        <v>18</v>
      </c>
      <c r="AQ636" s="89">
        <f>VLOOKUP($B636,'[5]POB X MCR 2019'!$C$7:$AW$186,43,0)</f>
        <v>634</v>
      </c>
      <c r="AR636" s="89">
        <f>VLOOKUP($B636,'[5]POB X MCR 2019'!$C$7:$AW$186,44,0)</f>
        <v>56</v>
      </c>
      <c r="AS636" s="89">
        <f>VLOOKUP($B636,'[5]POB X MCR 2019'!$C$7:$AW$186,45,0)</f>
        <v>59</v>
      </c>
      <c r="AT636" s="89">
        <f>VLOOKUP($B636,'[5]POB X MCR 2019'!$C$7:$AW$186,46,0)</f>
        <v>314</v>
      </c>
      <c r="AU636" s="89">
        <f>VLOOKUP($B636,'[6]RED CHOTA'!$C$7:$G$170,5,0)</f>
        <v>22</v>
      </c>
    </row>
    <row r="637" spans="1:47" s="24" customFormat="1" ht="15">
      <c r="A637" s="58">
        <v>637</v>
      </c>
      <c r="B637" s="58">
        <v>10991</v>
      </c>
      <c r="C637" s="59" t="s">
        <v>1134</v>
      </c>
      <c r="D637" s="59" t="s">
        <v>447</v>
      </c>
      <c r="E637" s="59" t="s">
        <v>448</v>
      </c>
      <c r="F637" s="59" t="s">
        <v>482</v>
      </c>
      <c r="G637" s="12" t="s">
        <v>266</v>
      </c>
      <c r="H637" s="14">
        <f t="shared" si="145"/>
        <v>10991</v>
      </c>
      <c r="I637" s="14">
        <f t="shared" si="141"/>
        <v>618</v>
      </c>
      <c r="J637" s="12">
        <f>VLOOKUP($B637,'[1]METAS 2019'!$D$4:$Q$843,5,0)</f>
        <v>6</v>
      </c>
      <c r="K637" s="12">
        <f>VLOOKUP($B637,'[1]METAS 2019'!$D$4:$Q$843,4,0)</f>
        <v>6</v>
      </c>
      <c r="L637" s="12">
        <f>VLOOKUP($B637,'[1]METAS 2019'!$D$4:$Q$843,11,0)</f>
        <v>10</v>
      </c>
      <c r="M637" s="12">
        <f>VLOOKUP($B637,'[1]METAS 2019'!$D$4:$Q$843,12,0)</f>
        <v>8</v>
      </c>
      <c r="N637" s="12">
        <f>VLOOKUP($B637,'[1]METAS 2019'!$D$4:$Q$843,13,0)</f>
        <v>8</v>
      </c>
      <c r="O637" s="12">
        <f>VLOOKUP($B637,'[1]METAS 2019'!$D$4:$Q$843,14,0)</f>
        <v>8</v>
      </c>
      <c r="P637" s="89">
        <f>VLOOKUP($B637,'[5]POB X MCR 2019'!$C$7:$AW$186,12,0)</f>
        <v>10</v>
      </c>
      <c r="Q637" s="89">
        <f>VLOOKUP($B637,'[5]POB X MCR 2019'!$C$7:$AW$186,13,0)</f>
        <v>11</v>
      </c>
      <c r="R637" s="89">
        <f>VLOOKUP($B637,'[5]POB X MCR 2019'!$C$7:$AW$186,14,0)</f>
        <v>11</v>
      </c>
      <c r="S637" s="89">
        <f>VLOOKUP($B637,'[5]POB X MCR 2019'!$C$7:$AW$186,15,0)</f>
        <v>11</v>
      </c>
      <c r="T637" s="89">
        <f>VLOOKUP($B637,'[5]POB X MCR 2019'!$C$7:$AW$186,16,0)</f>
        <v>11</v>
      </c>
      <c r="U637" s="89">
        <f>VLOOKUP($B637,'[5]POB X MCR 2019'!$C$7:$AW$186,17,0)</f>
        <v>11</v>
      </c>
      <c r="V637" s="89">
        <f>VLOOKUP($B637,'[5]POB X MCR 2019'!$C$7:$AW$186,18,0)</f>
        <v>12</v>
      </c>
      <c r="W637" s="89">
        <f>VLOOKUP($B637,'[5]POB X MCR 2019'!$C$7:$AW$186,19,0)</f>
        <v>12</v>
      </c>
      <c r="X637" s="89">
        <f>VLOOKUP($B637,'[5]POB X MCR 2019'!$C$7:$AW$186,20,0)</f>
        <v>12</v>
      </c>
      <c r="Y637" s="89">
        <f>VLOOKUP($B637,'[5]POB X MCR 2019'!$C$7:$AW$186,21,0)</f>
        <v>12</v>
      </c>
      <c r="Z637" s="89">
        <f>VLOOKUP($B637,'[5]POB X MCR 2019'!$C$7:$AW$186,22,0)</f>
        <v>12</v>
      </c>
      <c r="AA637" s="89">
        <f>VLOOKUP($B637,'[5]POB X MCR 2019'!$C$7:$AW$186,23,0)</f>
        <v>12</v>
      </c>
      <c r="AB637" s="89">
        <f>VLOOKUP($B637,'[5]POB X MCR 2019'!$C$7:$AW$186,24,0)</f>
        <v>12</v>
      </c>
      <c r="AC637" s="89">
        <f>VLOOKUP($B637,'[5]POB X MCR 2019'!$C$7:$AW$186,25,0)</f>
        <v>11</v>
      </c>
      <c r="AD637" s="89">
        <f>VLOOKUP($B637,'[5]POB X MCR 2019'!$C$7:$AW$186,26,0)</f>
        <v>49</v>
      </c>
      <c r="AE637" s="89">
        <f>VLOOKUP($B637,'[5]POB X MCR 2019'!$C$7:$AW$186,27,0)</f>
        <v>50</v>
      </c>
      <c r="AF637" s="89">
        <f>VLOOKUP($B637,'[5]POB X MCR 2019'!$C$7:$AW$186,28,0)</f>
        <v>55</v>
      </c>
      <c r="AG637" s="89">
        <f>VLOOKUP($B637,'[5]POB X MCR 2019'!$C$7:$AW$186,29,0)</f>
        <v>52</v>
      </c>
      <c r="AH637" s="89">
        <f>VLOOKUP($B637,'[5]POB X MCR 2019'!$C$7:$AW$186,30,0)</f>
        <v>44</v>
      </c>
      <c r="AI637" s="89">
        <f>VLOOKUP($B637,'[5]POB X MCR 2019'!$C$7:$AW$186,31,0)</f>
        <v>40</v>
      </c>
      <c r="AJ637" s="89">
        <f>VLOOKUP($B637,'[5]POB X MCR 2019'!$C$7:$AW$186,32,0)</f>
        <v>29</v>
      </c>
      <c r="AK637" s="89">
        <f>VLOOKUP($B637,'[5]POB X MCR 2019'!$C$7:$AW$186,33,0)</f>
        <v>25</v>
      </c>
      <c r="AL637" s="89">
        <f>VLOOKUP($B637,'[5]POB X MCR 2019'!$C$7:$AW$186,34,0)</f>
        <v>21</v>
      </c>
      <c r="AM637" s="89">
        <f>VLOOKUP($B637,'[5]POB X MCR 2019'!$C$7:$AW$186,35,0)</f>
        <v>16</v>
      </c>
      <c r="AN637" s="89">
        <f>VLOOKUP($B637,'[5]POB X MCR 2019'!$C$7:$AW$186,36,0)</f>
        <v>13</v>
      </c>
      <c r="AO637" s="89">
        <f>VLOOKUP($B637,'[5]POB X MCR 2019'!$C$7:$AW$186,37,0)</f>
        <v>9</v>
      </c>
      <c r="AP637" s="89">
        <f>VLOOKUP($B637,'[5]POB X MCR 2019'!$C$7:$AW$186,38,0)</f>
        <v>9</v>
      </c>
      <c r="AQ637" s="89">
        <f>VLOOKUP($B637,'[5]POB X MCR 2019'!$C$7:$AW$186,43,0)</f>
        <v>317</v>
      </c>
      <c r="AR637" s="89">
        <f>VLOOKUP($B637,'[5]POB X MCR 2019'!$C$7:$AW$186,44,0)</f>
        <v>29</v>
      </c>
      <c r="AS637" s="89">
        <f>VLOOKUP($B637,'[5]POB X MCR 2019'!$C$7:$AW$186,45,0)</f>
        <v>30</v>
      </c>
      <c r="AT637" s="89">
        <f>VLOOKUP($B637,'[5]POB X MCR 2019'!$C$7:$AW$186,46,0)</f>
        <v>161</v>
      </c>
      <c r="AU637" s="89">
        <f>VLOOKUP($B637,'[6]RED CHOTA'!$C$7:$G$170,5,0)</f>
        <v>7</v>
      </c>
    </row>
    <row r="638" spans="1:47" s="24" customFormat="1" ht="15">
      <c r="A638" s="58">
        <v>638</v>
      </c>
      <c r="B638" s="58">
        <v>4681</v>
      </c>
      <c r="C638" s="59" t="s">
        <v>1134</v>
      </c>
      <c r="D638" s="59" t="s">
        <v>447</v>
      </c>
      <c r="E638" s="59" t="s">
        <v>448</v>
      </c>
      <c r="F638" s="59" t="s">
        <v>474</v>
      </c>
      <c r="G638" s="12" t="s">
        <v>266</v>
      </c>
      <c r="H638" s="14">
        <f t="shared" si="145"/>
        <v>4681</v>
      </c>
      <c r="I638" s="14">
        <f t="shared" si="141"/>
        <v>1052</v>
      </c>
      <c r="J638" s="12">
        <f>VLOOKUP($B638,'[1]METAS 2019'!$D$4:$Q$843,5,0)</f>
        <v>15</v>
      </c>
      <c r="K638" s="12">
        <f>VLOOKUP($B638,'[1]METAS 2019'!$D$4:$Q$843,4,0)</f>
        <v>14</v>
      </c>
      <c r="L638" s="12">
        <f>VLOOKUP($B638,'[1]METAS 2019'!$D$4:$Q$843,11,0)</f>
        <v>14</v>
      </c>
      <c r="M638" s="12">
        <f>VLOOKUP($B638,'[1]METAS 2019'!$D$4:$Q$843,12,0)</f>
        <v>16</v>
      </c>
      <c r="N638" s="12">
        <f>VLOOKUP($B638,'[1]METAS 2019'!$D$4:$Q$843,13,0)</f>
        <v>16</v>
      </c>
      <c r="O638" s="12">
        <f>VLOOKUP($B638,'[1]METAS 2019'!$D$4:$Q$843,14,0)</f>
        <v>19</v>
      </c>
      <c r="P638" s="89">
        <f>VLOOKUP($B638,'[5]POB X MCR 2019'!$C$7:$AW$186,12,0)</f>
        <v>17</v>
      </c>
      <c r="Q638" s="89">
        <f>VLOOKUP($B638,'[5]POB X MCR 2019'!$C$7:$AW$186,13,0)</f>
        <v>18</v>
      </c>
      <c r="R638" s="89">
        <f>VLOOKUP($B638,'[5]POB X MCR 2019'!$C$7:$AW$186,14,0)</f>
        <v>18</v>
      </c>
      <c r="S638" s="89">
        <f>VLOOKUP($B638,'[5]POB X MCR 2019'!$C$7:$AW$186,15,0)</f>
        <v>19</v>
      </c>
      <c r="T638" s="89">
        <f>VLOOKUP($B638,'[5]POB X MCR 2019'!$C$7:$AW$186,16,0)</f>
        <v>19</v>
      </c>
      <c r="U638" s="89">
        <f>VLOOKUP($B638,'[5]POB X MCR 2019'!$C$7:$AW$186,17,0)</f>
        <v>19</v>
      </c>
      <c r="V638" s="89">
        <f>VLOOKUP($B638,'[5]POB X MCR 2019'!$C$7:$AW$186,18,0)</f>
        <v>19</v>
      </c>
      <c r="W638" s="89">
        <f>VLOOKUP($B638,'[5]POB X MCR 2019'!$C$7:$AW$186,19,0)</f>
        <v>20</v>
      </c>
      <c r="X638" s="89">
        <f>VLOOKUP($B638,'[5]POB X MCR 2019'!$C$7:$AW$186,20,0)</f>
        <v>20</v>
      </c>
      <c r="Y638" s="89">
        <f>VLOOKUP($B638,'[5]POB X MCR 2019'!$C$7:$AW$186,21,0)</f>
        <v>20</v>
      </c>
      <c r="Z638" s="89">
        <f>VLOOKUP($B638,'[5]POB X MCR 2019'!$C$7:$AW$186,22,0)</f>
        <v>20</v>
      </c>
      <c r="AA638" s="89">
        <f>VLOOKUP($B638,'[5]POB X MCR 2019'!$C$7:$AW$186,23,0)</f>
        <v>20</v>
      </c>
      <c r="AB638" s="89">
        <f>VLOOKUP($B638,'[5]POB X MCR 2019'!$C$7:$AW$186,24,0)</f>
        <v>20</v>
      </c>
      <c r="AC638" s="89">
        <f>VLOOKUP($B638,'[5]POB X MCR 2019'!$C$7:$AW$186,25,0)</f>
        <v>19</v>
      </c>
      <c r="AD638" s="89">
        <f>VLOOKUP($B638,'[5]POB X MCR 2019'!$C$7:$AW$186,26,0)</f>
        <v>83</v>
      </c>
      <c r="AE638" s="89">
        <f>VLOOKUP($B638,'[5]POB X MCR 2019'!$C$7:$AW$186,27,0)</f>
        <v>84</v>
      </c>
      <c r="AF638" s="89">
        <f>VLOOKUP($B638,'[5]POB X MCR 2019'!$C$7:$AW$186,28,0)</f>
        <v>92</v>
      </c>
      <c r="AG638" s="89">
        <f>VLOOKUP($B638,'[5]POB X MCR 2019'!$C$7:$AW$186,29,0)</f>
        <v>87</v>
      </c>
      <c r="AH638" s="89">
        <f>VLOOKUP($B638,'[5]POB X MCR 2019'!$C$7:$AW$186,30,0)</f>
        <v>74</v>
      </c>
      <c r="AI638" s="89">
        <f>VLOOKUP($B638,'[5]POB X MCR 2019'!$C$7:$AW$186,31,0)</f>
        <v>67</v>
      </c>
      <c r="AJ638" s="89">
        <f>VLOOKUP($B638,'[5]POB X MCR 2019'!$C$7:$AW$186,32,0)</f>
        <v>48</v>
      </c>
      <c r="AK638" s="89">
        <f>VLOOKUP($B638,'[5]POB X MCR 2019'!$C$7:$AW$186,33,0)</f>
        <v>41</v>
      </c>
      <c r="AL638" s="89">
        <f>VLOOKUP($B638,'[5]POB X MCR 2019'!$C$7:$AW$186,34,0)</f>
        <v>36</v>
      </c>
      <c r="AM638" s="89">
        <f>VLOOKUP($B638,'[5]POB X MCR 2019'!$C$7:$AW$186,35,0)</f>
        <v>26</v>
      </c>
      <c r="AN638" s="89">
        <f>VLOOKUP($B638,'[5]POB X MCR 2019'!$C$7:$AW$186,36,0)</f>
        <v>22</v>
      </c>
      <c r="AO638" s="89">
        <f>VLOOKUP($B638,'[5]POB X MCR 2019'!$C$7:$AW$186,37,0)</f>
        <v>15</v>
      </c>
      <c r="AP638" s="89">
        <f>VLOOKUP($B638,'[5]POB X MCR 2019'!$C$7:$AW$186,38,0)</f>
        <v>15</v>
      </c>
      <c r="AQ638" s="89">
        <f>VLOOKUP($B638,'[5]POB X MCR 2019'!$C$7:$AW$186,43,0)</f>
        <v>536</v>
      </c>
      <c r="AR638" s="89">
        <f>VLOOKUP($B638,'[5]POB X MCR 2019'!$C$7:$AW$186,44,0)</f>
        <v>48</v>
      </c>
      <c r="AS638" s="89">
        <f>VLOOKUP($B638,'[5]POB X MCR 2019'!$C$7:$AW$186,45,0)</f>
        <v>51</v>
      </c>
      <c r="AT638" s="89">
        <f>VLOOKUP($B638,'[5]POB X MCR 2019'!$C$7:$AW$186,46,0)</f>
        <v>270</v>
      </c>
      <c r="AU638" s="89">
        <f>VLOOKUP($B638,'[6]RED CHOTA'!$C$7:$G$170,5,0)</f>
        <v>18</v>
      </c>
    </row>
    <row r="639" spans="1:47" s="24" customFormat="1" ht="15">
      <c r="A639" s="58">
        <v>603</v>
      </c>
      <c r="B639" s="58">
        <v>16702</v>
      </c>
      <c r="C639" s="59" t="s">
        <v>1134</v>
      </c>
      <c r="D639" s="59" t="s">
        <v>447</v>
      </c>
      <c r="E639" s="59" t="s">
        <v>448</v>
      </c>
      <c r="F639" s="59" t="s">
        <v>483</v>
      </c>
      <c r="G639" s="12" t="s">
        <v>283</v>
      </c>
      <c r="H639" s="14">
        <f t="shared" si="145"/>
        <v>16702</v>
      </c>
      <c r="I639" s="14">
        <f>SUM(J639:AP639)</f>
        <v>10291</v>
      </c>
      <c r="J639" s="12">
        <v>119</v>
      </c>
      <c r="K639" s="12">
        <v>137</v>
      </c>
      <c r="L639" s="12">
        <v>100</v>
      </c>
      <c r="M639" s="12">
        <v>110</v>
      </c>
      <c r="N639" s="12">
        <v>170</v>
      </c>
      <c r="O639" s="89">
        <f>VLOOKUP($B639,'[5]POB X MCR 2019'!$C$7:$AW$186,12,0)</f>
        <v>172</v>
      </c>
      <c r="P639" s="89">
        <f>VLOOKUP($B639,'[5]POB X MCR 2019'!$C$7:$AW$186,12,0)</f>
        <v>172</v>
      </c>
      <c r="Q639" s="89">
        <f>VLOOKUP($B639,'[5]POB X MCR 2019'!$C$7:$AW$186,13,0)</f>
        <v>176</v>
      </c>
      <c r="R639" s="89">
        <f>VLOOKUP($B639,'[5]POB X MCR 2019'!$C$7:$AW$186,14,0)</f>
        <v>180</v>
      </c>
      <c r="S639" s="89">
        <f>VLOOKUP($B639,'[5]POB X MCR 2019'!$C$7:$AW$186,15,0)</f>
        <v>183</v>
      </c>
      <c r="T639" s="89">
        <f>VLOOKUP($B639,'[5]POB X MCR 2019'!$C$7:$AW$186,16,0)</f>
        <v>187</v>
      </c>
      <c r="U639" s="89">
        <f>VLOOKUP($B639,'[5]POB X MCR 2019'!$C$7:$AW$186,17,0)</f>
        <v>189</v>
      </c>
      <c r="V639" s="89">
        <f>VLOOKUP($B639,'[5]POB X MCR 2019'!$C$7:$AW$186,18,0)</f>
        <v>192</v>
      </c>
      <c r="W639" s="89">
        <f>VLOOKUP($B639,'[5]POB X MCR 2019'!$C$7:$AW$186,19,0)</f>
        <v>195</v>
      </c>
      <c r="X639" s="89">
        <f>VLOOKUP($B639,'[5]POB X MCR 2019'!$C$7:$AW$186,20,0)</f>
        <v>196</v>
      </c>
      <c r="Y639" s="89">
        <f>VLOOKUP($B639,'[5]POB X MCR 2019'!$C$7:$AW$186,21,0)</f>
        <v>199</v>
      </c>
      <c r="Z639" s="89">
        <f>VLOOKUP($B639,'[5]POB X MCR 2019'!$C$7:$AW$186,22,0)</f>
        <v>201</v>
      </c>
      <c r="AA639" s="89">
        <f>VLOOKUP($B639,'[5]POB X MCR 2019'!$C$7:$AW$186,23,0)</f>
        <v>200</v>
      </c>
      <c r="AB639" s="89">
        <f>VLOOKUP($B639,'[5]POB X MCR 2019'!$C$7:$AW$186,24,0)</f>
        <v>193</v>
      </c>
      <c r="AC639" s="89">
        <f>VLOOKUP($B639,'[5]POB X MCR 2019'!$C$7:$AW$186,25,0)</f>
        <v>184</v>
      </c>
      <c r="AD639" s="89">
        <f>VLOOKUP($B639,'[5]POB X MCR 2019'!$C$7:$AW$186,26,0)</f>
        <v>819</v>
      </c>
      <c r="AE639" s="89">
        <f>VLOOKUP($B639,'[5]POB X MCR 2019'!$C$7:$AW$186,27,0)</f>
        <v>831</v>
      </c>
      <c r="AF639" s="89">
        <f>VLOOKUP($B639,'[5]POB X MCR 2019'!$C$7:$AW$186,28,0)</f>
        <v>909</v>
      </c>
      <c r="AG639" s="89">
        <f>VLOOKUP($B639,'[5]POB X MCR 2019'!$C$7:$AW$186,29,0)</f>
        <v>860</v>
      </c>
      <c r="AH639" s="89">
        <f>VLOOKUP($B639,'[5]POB X MCR 2019'!$C$7:$AW$186,30,0)</f>
        <v>734</v>
      </c>
      <c r="AI639" s="89">
        <f>VLOOKUP($B639,'[5]POB X MCR 2019'!$C$7:$AW$186,31,0)</f>
        <v>666</v>
      </c>
      <c r="AJ639" s="89">
        <f>VLOOKUP($B639,'[5]POB X MCR 2019'!$C$7:$AW$186,32,0)</f>
        <v>476</v>
      </c>
      <c r="AK639" s="89">
        <f>VLOOKUP($B639,'[5]POB X MCR 2019'!$C$7:$AW$186,33,0)</f>
        <v>411</v>
      </c>
      <c r="AL639" s="89">
        <f>VLOOKUP($B639,'[5]POB X MCR 2019'!$C$7:$AW$186,34,0)</f>
        <v>352</v>
      </c>
      <c r="AM639" s="89">
        <f>VLOOKUP($B639,'[5]POB X MCR 2019'!$C$7:$AW$186,35,0)</f>
        <v>260</v>
      </c>
      <c r="AN639" s="89">
        <f>VLOOKUP($B639,'[5]POB X MCR 2019'!$C$7:$AW$186,36,0)</f>
        <v>219</v>
      </c>
      <c r="AO639" s="89">
        <f>VLOOKUP($B639,'[5]POB X MCR 2019'!$C$7:$AW$186,37,0)</f>
        <v>147</v>
      </c>
      <c r="AP639" s="89">
        <f>VLOOKUP($B639,'[5]POB X MCR 2019'!$C$7:$AW$186,38,0)</f>
        <v>152</v>
      </c>
      <c r="AQ639" s="89">
        <f>VLOOKUP($B639,'[5]POB X MCR 2019'!$C$7:$AW$186,43,0)</f>
        <v>5302</v>
      </c>
      <c r="AR639" s="89">
        <f>VLOOKUP($B639,'[5]POB X MCR 2019'!$C$7:$AW$186,44,0)</f>
        <v>477</v>
      </c>
      <c r="AS639" s="89">
        <f>VLOOKUP($B639,'[5]POB X MCR 2019'!$C$7:$AW$186,45,0)</f>
        <v>503</v>
      </c>
      <c r="AT639" s="89">
        <f>VLOOKUP($B639,'[5]POB X MCR 2019'!$C$7:$AW$186,46,0)</f>
        <v>2676</v>
      </c>
      <c r="AU639" s="89">
        <v>0</v>
      </c>
    </row>
    <row r="640" spans="1:47" s="24" customFormat="1" ht="15">
      <c r="A640" s="54">
        <v>639</v>
      </c>
      <c r="B640" s="54"/>
      <c r="C640" s="55" t="s">
        <v>1134</v>
      </c>
      <c r="D640" s="55" t="s">
        <v>447</v>
      </c>
      <c r="E640" s="55" t="s">
        <v>546</v>
      </c>
      <c r="F640" s="55" t="s">
        <v>546</v>
      </c>
      <c r="G640" s="11" t="s">
        <v>1214</v>
      </c>
      <c r="H640" s="29"/>
      <c r="I640" s="29">
        <f t="shared" si="141"/>
        <v>8971</v>
      </c>
      <c r="J640" s="11">
        <f>SUM(J641:J650)</f>
        <v>139</v>
      </c>
      <c r="K640" s="11">
        <f t="shared" ref="K640:AU640" si="146">SUM(K641:K650)</f>
        <v>155</v>
      </c>
      <c r="L640" s="11">
        <f t="shared" si="146"/>
        <v>156</v>
      </c>
      <c r="M640" s="11">
        <f t="shared" si="146"/>
        <v>132</v>
      </c>
      <c r="N640" s="11">
        <f t="shared" si="146"/>
        <v>158</v>
      </c>
      <c r="O640" s="11">
        <f t="shared" si="146"/>
        <v>171</v>
      </c>
      <c r="P640" s="11">
        <f t="shared" si="146"/>
        <v>186</v>
      </c>
      <c r="Q640" s="11">
        <f t="shared" si="146"/>
        <v>188</v>
      </c>
      <c r="R640" s="11">
        <f t="shared" si="146"/>
        <v>187</v>
      </c>
      <c r="S640" s="11">
        <f t="shared" si="146"/>
        <v>184</v>
      </c>
      <c r="T640" s="11">
        <f t="shared" si="146"/>
        <v>181</v>
      </c>
      <c r="U640" s="11">
        <f t="shared" si="146"/>
        <v>177</v>
      </c>
      <c r="V640" s="11">
        <f t="shared" si="146"/>
        <v>171</v>
      </c>
      <c r="W640" s="11">
        <f t="shared" si="146"/>
        <v>166</v>
      </c>
      <c r="X640" s="11">
        <f t="shared" si="146"/>
        <v>162</v>
      </c>
      <c r="Y640" s="11">
        <f t="shared" si="146"/>
        <v>156</v>
      </c>
      <c r="Z640" s="11">
        <f t="shared" si="146"/>
        <v>149</v>
      </c>
      <c r="AA640" s="11">
        <f t="shared" si="146"/>
        <v>143</v>
      </c>
      <c r="AB640" s="11">
        <f t="shared" si="146"/>
        <v>138</v>
      </c>
      <c r="AC640" s="11">
        <f t="shared" si="146"/>
        <v>131</v>
      </c>
      <c r="AD640" s="11">
        <f t="shared" si="146"/>
        <v>606</v>
      </c>
      <c r="AE640" s="11">
        <f t="shared" si="146"/>
        <v>640</v>
      </c>
      <c r="AF640" s="11">
        <f t="shared" si="146"/>
        <v>761</v>
      </c>
      <c r="AG640" s="11">
        <f t="shared" si="146"/>
        <v>636</v>
      </c>
      <c r="AH640" s="11">
        <f t="shared" si="146"/>
        <v>607</v>
      </c>
      <c r="AI640" s="11">
        <f t="shared" si="146"/>
        <v>551</v>
      </c>
      <c r="AJ640" s="11">
        <f t="shared" si="146"/>
        <v>477</v>
      </c>
      <c r="AK640" s="11">
        <f t="shared" si="146"/>
        <v>393</v>
      </c>
      <c r="AL640" s="11">
        <f t="shared" si="146"/>
        <v>340</v>
      </c>
      <c r="AM640" s="11">
        <f t="shared" si="146"/>
        <v>256</v>
      </c>
      <c r="AN640" s="11">
        <f t="shared" si="146"/>
        <v>214</v>
      </c>
      <c r="AO640" s="11">
        <f t="shared" si="146"/>
        <v>133</v>
      </c>
      <c r="AP640" s="11">
        <f t="shared" si="146"/>
        <v>127</v>
      </c>
      <c r="AQ640" s="11">
        <f t="shared" si="146"/>
        <v>4565</v>
      </c>
      <c r="AR640" s="11">
        <f t="shared" si="146"/>
        <v>427</v>
      </c>
      <c r="AS640" s="11">
        <f t="shared" si="146"/>
        <v>358</v>
      </c>
      <c r="AT640" s="11">
        <f t="shared" si="146"/>
        <v>1991</v>
      </c>
      <c r="AU640" s="11">
        <f t="shared" si="146"/>
        <v>169</v>
      </c>
    </row>
    <row r="641" spans="1:47" s="24" customFormat="1" ht="15">
      <c r="A641" s="58">
        <v>640</v>
      </c>
      <c r="B641" s="58">
        <v>4711</v>
      </c>
      <c r="C641" s="59" t="s">
        <v>1134</v>
      </c>
      <c r="D641" s="59" t="s">
        <v>447</v>
      </c>
      <c r="E641" s="59" t="s">
        <v>546</v>
      </c>
      <c r="F641" s="59" t="s">
        <v>547</v>
      </c>
      <c r="G641" s="12" t="s">
        <v>283</v>
      </c>
      <c r="H641" s="14">
        <f t="shared" ref="H641:H650" si="147">B641</f>
        <v>4711</v>
      </c>
      <c r="I641" s="14">
        <f t="shared" si="141"/>
        <v>1701</v>
      </c>
      <c r="J641" s="12">
        <f>VLOOKUP($B641,'[1]METAS 2019'!$D$4:$Q$843,5,0)</f>
        <v>27</v>
      </c>
      <c r="K641" s="12">
        <f>VLOOKUP($B641,'[1]METAS 2019'!$D$4:$Q$843,4,0)</f>
        <v>32</v>
      </c>
      <c r="L641" s="12">
        <f>VLOOKUP($B641,'[1]METAS 2019'!$D$4:$Q$843,11,0)</f>
        <v>27</v>
      </c>
      <c r="M641" s="12">
        <f>VLOOKUP($B641,'[1]METAS 2019'!$D$4:$Q$843,12,0)</f>
        <v>24</v>
      </c>
      <c r="N641" s="12">
        <f>VLOOKUP($B641,'[1]METAS 2019'!$D$4:$Q$843,13,0)</f>
        <v>26</v>
      </c>
      <c r="O641" s="12">
        <f>VLOOKUP($B641,'[1]METAS 2019'!$D$4:$Q$843,14,0)</f>
        <v>32</v>
      </c>
      <c r="P641" s="89">
        <f>VLOOKUP($B641,'[5]POB X MCR 2019'!$C$7:$AW$186,12,0)</f>
        <v>35</v>
      </c>
      <c r="Q641" s="89">
        <f>VLOOKUP($B641,'[5]POB X MCR 2019'!$C$7:$AW$186,13,0)</f>
        <v>35</v>
      </c>
      <c r="R641" s="89">
        <f>VLOOKUP($B641,'[5]POB X MCR 2019'!$C$7:$AW$186,14,0)</f>
        <v>35</v>
      </c>
      <c r="S641" s="89">
        <f>VLOOKUP($B641,'[5]POB X MCR 2019'!$C$7:$AW$186,15,0)</f>
        <v>35</v>
      </c>
      <c r="T641" s="89">
        <f>VLOOKUP($B641,'[5]POB X MCR 2019'!$C$7:$AW$186,16,0)</f>
        <v>34</v>
      </c>
      <c r="U641" s="89">
        <f>VLOOKUP($B641,'[5]POB X MCR 2019'!$C$7:$AW$186,17,0)</f>
        <v>34</v>
      </c>
      <c r="V641" s="89">
        <f>VLOOKUP($B641,'[5]POB X MCR 2019'!$C$7:$AW$186,18,0)</f>
        <v>32</v>
      </c>
      <c r="W641" s="89">
        <f>VLOOKUP($B641,'[5]POB X MCR 2019'!$C$7:$AW$186,19,0)</f>
        <v>32</v>
      </c>
      <c r="X641" s="89">
        <f>VLOOKUP($B641,'[5]POB X MCR 2019'!$C$7:$AW$186,20,0)</f>
        <v>31</v>
      </c>
      <c r="Y641" s="89">
        <f>VLOOKUP($B641,'[5]POB X MCR 2019'!$C$7:$AW$186,21,0)</f>
        <v>31</v>
      </c>
      <c r="Z641" s="89">
        <f>VLOOKUP($B641,'[5]POB X MCR 2019'!$C$7:$AW$186,22,0)</f>
        <v>29</v>
      </c>
      <c r="AA641" s="89">
        <f>VLOOKUP($B641,'[5]POB X MCR 2019'!$C$7:$AW$186,23,0)</f>
        <v>26</v>
      </c>
      <c r="AB641" s="89">
        <f>VLOOKUP($B641,'[5]POB X MCR 2019'!$C$7:$AW$186,24,0)</f>
        <v>27</v>
      </c>
      <c r="AC641" s="89">
        <f>VLOOKUP($B641,'[5]POB X MCR 2019'!$C$7:$AW$186,25,0)</f>
        <v>25</v>
      </c>
      <c r="AD641" s="89">
        <f>VLOOKUP($B641,'[5]POB X MCR 2019'!$C$7:$AW$186,26,0)</f>
        <v>115</v>
      </c>
      <c r="AE641" s="89">
        <f>VLOOKUP($B641,'[5]POB X MCR 2019'!$C$7:$AW$186,27,0)</f>
        <v>122</v>
      </c>
      <c r="AF641" s="89">
        <f>VLOOKUP($B641,'[5]POB X MCR 2019'!$C$7:$AW$186,28,0)</f>
        <v>146</v>
      </c>
      <c r="AG641" s="89">
        <f>VLOOKUP($B641,'[5]POB X MCR 2019'!$C$7:$AW$186,29,0)</f>
        <v>121</v>
      </c>
      <c r="AH641" s="89">
        <f>VLOOKUP($B641,'[5]POB X MCR 2019'!$C$7:$AW$186,30,0)</f>
        <v>115</v>
      </c>
      <c r="AI641" s="89">
        <f>VLOOKUP($B641,'[5]POB X MCR 2019'!$C$7:$AW$186,31,0)</f>
        <v>104</v>
      </c>
      <c r="AJ641" s="89">
        <f>VLOOKUP($B641,'[5]POB X MCR 2019'!$C$7:$AW$186,32,0)</f>
        <v>91</v>
      </c>
      <c r="AK641" s="89">
        <f>VLOOKUP($B641,'[5]POB X MCR 2019'!$C$7:$AW$186,33,0)</f>
        <v>76</v>
      </c>
      <c r="AL641" s="89">
        <f>VLOOKUP($B641,'[5]POB X MCR 2019'!$C$7:$AW$186,34,0)</f>
        <v>65</v>
      </c>
      <c r="AM641" s="89">
        <f>VLOOKUP($B641,'[5]POB X MCR 2019'!$C$7:$AW$186,35,0)</f>
        <v>48</v>
      </c>
      <c r="AN641" s="89">
        <f>VLOOKUP($B641,'[5]POB X MCR 2019'!$C$7:$AW$186,36,0)</f>
        <v>40</v>
      </c>
      <c r="AO641" s="89">
        <f>VLOOKUP($B641,'[5]POB X MCR 2019'!$C$7:$AW$186,37,0)</f>
        <v>25</v>
      </c>
      <c r="AP641" s="89">
        <f>VLOOKUP($B641,'[5]POB X MCR 2019'!$C$7:$AW$186,38,0)</f>
        <v>24</v>
      </c>
      <c r="AQ641" s="89">
        <f>VLOOKUP($B641,'[5]POB X MCR 2019'!$C$7:$AW$186,43,0)</f>
        <v>864</v>
      </c>
      <c r="AR641" s="89">
        <f>VLOOKUP($B641,'[5]POB X MCR 2019'!$C$7:$AW$186,44,0)</f>
        <v>82</v>
      </c>
      <c r="AS641" s="89">
        <f>VLOOKUP($B641,'[5]POB X MCR 2019'!$C$7:$AW$186,45,0)</f>
        <v>67</v>
      </c>
      <c r="AT641" s="89">
        <f>VLOOKUP($B641,'[5]POB X MCR 2019'!$C$7:$AW$186,46,0)</f>
        <v>380</v>
      </c>
      <c r="AU641" s="89">
        <f>VLOOKUP($B641,'[6]RED CHOTA'!$C$7:$G$170,5,0)</f>
        <v>33</v>
      </c>
    </row>
    <row r="642" spans="1:47" s="24" customFormat="1" ht="15">
      <c r="A642" s="58">
        <v>641</v>
      </c>
      <c r="B642" s="58">
        <v>4712</v>
      </c>
      <c r="C642" s="59" t="s">
        <v>1134</v>
      </c>
      <c r="D642" s="59" t="s">
        <v>447</v>
      </c>
      <c r="E642" s="59" t="s">
        <v>546</v>
      </c>
      <c r="F642" s="59" t="s">
        <v>551</v>
      </c>
      <c r="G642" s="12" t="s">
        <v>266</v>
      </c>
      <c r="H642" s="14">
        <f t="shared" si="147"/>
        <v>4712</v>
      </c>
      <c r="I642" s="14">
        <f t="shared" si="141"/>
        <v>402</v>
      </c>
      <c r="J642" s="12">
        <f>VLOOKUP($B642,'[1]METAS 2019'!$D$4:$Q$843,5,0)</f>
        <v>2</v>
      </c>
      <c r="K642" s="12">
        <f>VLOOKUP($B642,'[1]METAS 2019'!$D$4:$Q$843,4,0)</f>
        <v>1</v>
      </c>
      <c r="L642" s="12">
        <f>VLOOKUP($B642,'[1]METAS 2019'!$D$4:$Q$843,11,0)</f>
        <v>2</v>
      </c>
      <c r="M642" s="12">
        <f>VLOOKUP($B642,'[1]METAS 2019'!$D$4:$Q$843,12,0)</f>
        <v>6</v>
      </c>
      <c r="N642" s="12">
        <f>VLOOKUP($B642,'[1]METAS 2019'!$D$4:$Q$843,13,0)</f>
        <v>4</v>
      </c>
      <c r="O642" s="12">
        <f>VLOOKUP($B642,'[1]METAS 2019'!$D$4:$Q$843,14,0)</f>
        <v>7</v>
      </c>
      <c r="P642" s="89">
        <f>VLOOKUP($B642,'[5]POB X MCR 2019'!$C$7:$AW$186,12,0)</f>
        <v>9</v>
      </c>
      <c r="Q642" s="89">
        <f>VLOOKUP($B642,'[5]POB X MCR 2019'!$C$7:$AW$186,13,0)</f>
        <v>9</v>
      </c>
      <c r="R642" s="89">
        <f>VLOOKUP($B642,'[5]POB X MCR 2019'!$C$7:$AW$186,14,0)</f>
        <v>9</v>
      </c>
      <c r="S642" s="89">
        <f>VLOOKUP($B642,'[5]POB X MCR 2019'!$C$7:$AW$186,15,0)</f>
        <v>9</v>
      </c>
      <c r="T642" s="89">
        <f>VLOOKUP($B642,'[5]POB X MCR 2019'!$C$7:$AW$186,16,0)</f>
        <v>9</v>
      </c>
      <c r="U642" s="89">
        <f>VLOOKUP($B642,'[5]POB X MCR 2019'!$C$7:$AW$186,17,0)</f>
        <v>8</v>
      </c>
      <c r="V642" s="89">
        <f>VLOOKUP($B642,'[5]POB X MCR 2019'!$C$7:$AW$186,18,0)</f>
        <v>8</v>
      </c>
      <c r="W642" s="89">
        <f>VLOOKUP($B642,'[5]POB X MCR 2019'!$C$7:$AW$186,19,0)</f>
        <v>8</v>
      </c>
      <c r="X642" s="89">
        <f>VLOOKUP($B642,'[5]POB X MCR 2019'!$C$7:$AW$186,20,0)</f>
        <v>8</v>
      </c>
      <c r="Y642" s="89">
        <f>VLOOKUP($B642,'[5]POB X MCR 2019'!$C$7:$AW$186,21,0)</f>
        <v>7</v>
      </c>
      <c r="Z642" s="89">
        <f>VLOOKUP($B642,'[5]POB X MCR 2019'!$C$7:$AW$186,22,0)</f>
        <v>7</v>
      </c>
      <c r="AA642" s="89">
        <f>VLOOKUP($B642,'[5]POB X MCR 2019'!$C$7:$AW$186,23,0)</f>
        <v>7</v>
      </c>
      <c r="AB642" s="89">
        <f>VLOOKUP($B642,'[5]POB X MCR 2019'!$C$7:$AW$186,24,0)</f>
        <v>6</v>
      </c>
      <c r="AC642" s="89">
        <f>VLOOKUP($B642,'[5]POB X MCR 2019'!$C$7:$AW$186,25,0)</f>
        <v>6</v>
      </c>
      <c r="AD642" s="89">
        <f>VLOOKUP($B642,'[5]POB X MCR 2019'!$C$7:$AW$186,26,0)</f>
        <v>29</v>
      </c>
      <c r="AE642" s="89">
        <f>VLOOKUP($B642,'[5]POB X MCR 2019'!$C$7:$AW$186,27,0)</f>
        <v>30</v>
      </c>
      <c r="AF642" s="89">
        <f>VLOOKUP($B642,'[5]POB X MCR 2019'!$C$7:$AW$186,28,0)</f>
        <v>36</v>
      </c>
      <c r="AG642" s="89">
        <f>VLOOKUP($B642,'[5]POB X MCR 2019'!$C$7:$AW$186,29,0)</f>
        <v>30</v>
      </c>
      <c r="AH642" s="89">
        <f>VLOOKUP($B642,'[5]POB X MCR 2019'!$C$7:$AW$186,30,0)</f>
        <v>29</v>
      </c>
      <c r="AI642" s="89">
        <f>VLOOKUP($B642,'[5]POB X MCR 2019'!$C$7:$AW$186,31,0)</f>
        <v>26</v>
      </c>
      <c r="AJ642" s="89">
        <f>VLOOKUP($B642,'[5]POB X MCR 2019'!$C$7:$AW$186,32,0)</f>
        <v>22</v>
      </c>
      <c r="AK642" s="89">
        <f>VLOOKUP($B642,'[5]POB X MCR 2019'!$C$7:$AW$186,33,0)</f>
        <v>18</v>
      </c>
      <c r="AL642" s="89">
        <f>VLOOKUP($B642,'[5]POB X MCR 2019'!$C$7:$AW$186,34,0)</f>
        <v>16</v>
      </c>
      <c r="AM642" s="89">
        <f>VLOOKUP($B642,'[5]POB X MCR 2019'!$C$7:$AW$186,35,0)</f>
        <v>12</v>
      </c>
      <c r="AN642" s="89">
        <f>VLOOKUP($B642,'[5]POB X MCR 2019'!$C$7:$AW$186,36,0)</f>
        <v>10</v>
      </c>
      <c r="AO642" s="89">
        <f>VLOOKUP($B642,'[5]POB X MCR 2019'!$C$7:$AW$186,37,0)</f>
        <v>6</v>
      </c>
      <c r="AP642" s="89">
        <f>VLOOKUP($B642,'[5]POB X MCR 2019'!$C$7:$AW$186,38,0)</f>
        <v>6</v>
      </c>
      <c r="AQ642" s="89">
        <f>VLOOKUP($B642,'[5]POB X MCR 2019'!$C$7:$AW$186,43,0)</f>
        <v>207</v>
      </c>
      <c r="AR642" s="89">
        <f>VLOOKUP($B642,'[5]POB X MCR 2019'!$C$7:$AW$186,44,0)</f>
        <v>20</v>
      </c>
      <c r="AS642" s="89">
        <f>VLOOKUP($B642,'[5]POB X MCR 2019'!$C$7:$AW$186,45,0)</f>
        <v>17</v>
      </c>
      <c r="AT642" s="89">
        <f>VLOOKUP($B642,'[5]POB X MCR 2019'!$C$7:$AW$186,46,0)</f>
        <v>94</v>
      </c>
      <c r="AU642" s="89">
        <f>VLOOKUP($B642,'[6]RED CHOTA'!$C$7:$G$170,5,0)</f>
        <v>2</v>
      </c>
    </row>
    <row r="643" spans="1:47" s="24" customFormat="1" ht="15">
      <c r="A643" s="58">
        <v>642</v>
      </c>
      <c r="B643" s="58">
        <v>7032</v>
      </c>
      <c r="C643" s="59" t="s">
        <v>1134</v>
      </c>
      <c r="D643" s="59" t="s">
        <v>447</v>
      </c>
      <c r="E643" s="59" t="s">
        <v>546</v>
      </c>
      <c r="F643" s="59" t="s">
        <v>555</v>
      </c>
      <c r="G643" s="12" t="s">
        <v>266</v>
      </c>
      <c r="H643" s="14">
        <f t="shared" si="147"/>
        <v>7032</v>
      </c>
      <c r="I643" s="14">
        <f t="shared" ref="I643:I706" si="148">SUM(J643:AP643)</f>
        <v>594</v>
      </c>
      <c r="J643" s="12">
        <f>VLOOKUP($B643,'[1]METAS 2019'!$D$4:$Q$843,5,0)</f>
        <v>8</v>
      </c>
      <c r="K643" s="12">
        <f>VLOOKUP($B643,'[1]METAS 2019'!$D$4:$Q$843,4,0)</f>
        <v>10</v>
      </c>
      <c r="L643" s="12">
        <f>VLOOKUP($B643,'[1]METAS 2019'!$D$4:$Q$843,11,0)</f>
        <v>13</v>
      </c>
      <c r="M643" s="12">
        <f>VLOOKUP($B643,'[1]METAS 2019'!$D$4:$Q$843,12,0)</f>
        <v>6</v>
      </c>
      <c r="N643" s="12">
        <f>VLOOKUP($B643,'[1]METAS 2019'!$D$4:$Q$843,13,0)</f>
        <v>10</v>
      </c>
      <c r="O643" s="12">
        <f>VLOOKUP($B643,'[1]METAS 2019'!$D$4:$Q$843,14,0)</f>
        <v>8</v>
      </c>
      <c r="P643" s="89">
        <f>VLOOKUP($B643,'[5]POB X MCR 2019'!$C$7:$AW$186,12,0)</f>
        <v>12</v>
      </c>
      <c r="Q643" s="89">
        <f>VLOOKUP($B643,'[5]POB X MCR 2019'!$C$7:$AW$186,13,0)</f>
        <v>13</v>
      </c>
      <c r="R643" s="89">
        <f>VLOOKUP($B643,'[5]POB X MCR 2019'!$C$7:$AW$186,14,0)</f>
        <v>12</v>
      </c>
      <c r="S643" s="89">
        <f>VLOOKUP($B643,'[5]POB X MCR 2019'!$C$7:$AW$186,15,0)</f>
        <v>12</v>
      </c>
      <c r="T643" s="89">
        <f>VLOOKUP($B643,'[5]POB X MCR 2019'!$C$7:$AW$186,16,0)</f>
        <v>12</v>
      </c>
      <c r="U643" s="89">
        <f>VLOOKUP($B643,'[5]POB X MCR 2019'!$C$7:$AW$186,17,0)</f>
        <v>12</v>
      </c>
      <c r="V643" s="89">
        <f>VLOOKUP($B643,'[5]POB X MCR 2019'!$C$7:$AW$186,18,0)</f>
        <v>11</v>
      </c>
      <c r="W643" s="89">
        <f>VLOOKUP($B643,'[5]POB X MCR 2019'!$C$7:$AW$186,19,0)</f>
        <v>11</v>
      </c>
      <c r="X643" s="89">
        <f>VLOOKUP($B643,'[5]POB X MCR 2019'!$C$7:$AW$186,20,0)</f>
        <v>11</v>
      </c>
      <c r="Y643" s="89">
        <f>VLOOKUP($B643,'[5]POB X MCR 2019'!$C$7:$AW$186,21,0)</f>
        <v>10</v>
      </c>
      <c r="Z643" s="89">
        <f>VLOOKUP($B643,'[5]POB X MCR 2019'!$C$7:$AW$186,22,0)</f>
        <v>10</v>
      </c>
      <c r="AA643" s="89">
        <f>VLOOKUP($B643,'[5]POB X MCR 2019'!$C$7:$AW$186,23,0)</f>
        <v>10</v>
      </c>
      <c r="AB643" s="89">
        <f>VLOOKUP($B643,'[5]POB X MCR 2019'!$C$7:$AW$186,24,0)</f>
        <v>9</v>
      </c>
      <c r="AC643" s="89">
        <f>VLOOKUP($B643,'[5]POB X MCR 2019'!$C$7:$AW$186,25,0)</f>
        <v>9</v>
      </c>
      <c r="AD643" s="89">
        <f>VLOOKUP($B643,'[5]POB X MCR 2019'!$C$7:$AW$186,26,0)</f>
        <v>41</v>
      </c>
      <c r="AE643" s="89">
        <f>VLOOKUP($B643,'[5]POB X MCR 2019'!$C$7:$AW$186,27,0)</f>
        <v>43</v>
      </c>
      <c r="AF643" s="89">
        <f>VLOOKUP($B643,'[5]POB X MCR 2019'!$C$7:$AW$186,28,0)</f>
        <v>51</v>
      </c>
      <c r="AG643" s="89">
        <f>VLOOKUP($B643,'[5]POB X MCR 2019'!$C$7:$AW$186,29,0)</f>
        <v>43</v>
      </c>
      <c r="AH643" s="89">
        <f>VLOOKUP($B643,'[5]POB X MCR 2019'!$C$7:$AW$186,30,0)</f>
        <v>41</v>
      </c>
      <c r="AI643" s="89">
        <f>VLOOKUP($B643,'[5]POB X MCR 2019'!$C$7:$AW$186,31,0)</f>
        <v>37</v>
      </c>
      <c r="AJ643" s="89">
        <f>VLOOKUP($B643,'[5]POB X MCR 2019'!$C$7:$AW$186,32,0)</f>
        <v>32</v>
      </c>
      <c r="AK643" s="89">
        <f>VLOOKUP($B643,'[5]POB X MCR 2019'!$C$7:$AW$186,33,0)</f>
        <v>26</v>
      </c>
      <c r="AL643" s="89">
        <f>VLOOKUP($B643,'[5]POB X MCR 2019'!$C$7:$AW$186,34,0)</f>
        <v>23</v>
      </c>
      <c r="AM643" s="89">
        <f>VLOOKUP($B643,'[5]POB X MCR 2019'!$C$7:$AW$186,35,0)</f>
        <v>17</v>
      </c>
      <c r="AN643" s="89">
        <f>VLOOKUP($B643,'[5]POB X MCR 2019'!$C$7:$AW$186,36,0)</f>
        <v>14</v>
      </c>
      <c r="AO643" s="89">
        <f>VLOOKUP($B643,'[5]POB X MCR 2019'!$C$7:$AW$186,37,0)</f>
        <v>9</v>
      </c>
      <c r="AP643" s="89">
        <f>VLOOKUP($B643,'[5]POB X MCR 2019'!$C$7:$AW$186,38,0)</f>
        <v>8</v>
      </c>
      <c r="AQ643" s="89">
        <f>VLOOKUP($B643,'[5]POB X MCR 2019'!$C$7:$AW$186,43,0)</f>
        <v>304</v>
      </c>
      <c r="AR643" s="89">
        <f>VLOOKUP($B643,'[5]POB X MCR 2019'!$C$7:$AW$186,44,0)</f>
        <v>29</v>
      </c>
      <c r="AS643" s="89">
        <f>VLOOKUP($B643,'[5]POB X MCR 2019'!$C$7:$AW$186,45,0)</f>
        <v>24</v>
      </c>
      <c r="AT643" s="89">
        <f>VLOOKUP($B643,'[5]POB X MCR 2019'!$C$7:$AW$186,46,0)</f>
        <v>133</v>
      </c>
      <c r="AU643" s="89">
        <f>VLOOKUP($B643,'[6]RED CHOTA'!$C$7:$G$170,5,0)</f>
        <v>10</v>
      </c>
    </row>
    <row r="644" spans="1:47" s="24" customFormat="1" ht="15">
      <c r="A644" s="58">
        <v>643</v>
      </c>
      <c r="B644" s="58">
        <v>4713</v>
      </c>
      <c r="C644" s="59" t="s">
        <v>1134</v>
      </c>
      <c r="D644" s="59" t="s">
        <v>447</v>
      </c>
      <c r="E644" s="59" t="s">
        <v>546</v>
      </c>
      <c r="F644" s="59" t="s">
        <v>554</v>
      </c>
      <c r="G644" s="12" t="s">
        <v>266</v>
      </c>
      <c r="H644" s="14">
        <f t="shared" si="147"/>
        <v>4713</v>
      </c>
      <c r="I644" s="14">
        <f t="shared" si="148"/>
        <v>530</v>
      </c>
      <c r="J644" s="12">
        <f>VLOOKUP($B644,'[1]METAS 2019'!$D$4:$Q$843,5,0)</f>
        <v>10</v>
      </c>
      <c r="K644" s="12">
        <f>VLOOKUP($B644,'[1]METAS 2019'!$D$4:$Q$843,4,0)</f>
        <v>10</v>
      </c>
      <c r="L644" s="12">
        <f>VLOOKUP($B644,'[1]METAS 2019'!$D$4:$Q$843,11,0)</f>
        <v>10</v>
      </c>
      <c r="M644" s="12">
        <f>VLOOKUP($B644,'[1]METAS 2019'!$D$4:$Q$843,12,0)</f>
        <v>8</v>
      </c>
      <c r="N644" s="12">
        <f>VLOOKUP($B644,'[1]METAS 2019'!$D$4:$Q$843,13,0)</f>
        <v>6</v>
      </c>
      <c r="O644" s="12">
        <f>VLOOKUP($B644,'[1]METAS 2019'!$D$4:$Q$843,14,0)</f>
        <v>6</v>
      </c>
      <c r="P644" s="89">
        <f>VLOOKUP($B644,'[5]POB X MCR 2019'!$C$7:$AW$186,12,0)</f>
        <v>11</v>
      </c>
      <c r="Q644" s="89">
        <f>VLOOKUP($B644,'[5]POB X MCR 2019'!$C$7:$AW$186,13,0)</f>
        <v>11</v>
      </c>
      <c r="R644" s="89">
        <f>VLOOKUP($B644,'[5]POB X MCR 2019'!$C$7:$AW$186,14,0)</f>
        <v>11</v>
      </c>
      <c r="S644" s="89">
        <f>VLOOKUP($B644,'[5]POB X MCR 2019'!$C$7:$AW$186,15,0)</f>
        <v>11</v>
      </c>
      <c r="T644" s="89">
        <f>VLOOKUP($B644,'[5]POB X MCR 2019'!$C$7:$AW$186,16,0)</f>
        <v>11</v>
      </c>
      <c r="U644" s="89">
        <f>VLOOKUP($B644,'[5]POB X MCR 2019'!$C$7:$AW$186,17,0)</f>
        <v>11</v>
      </c>
      <c r="V644" s="89">
        <f>VLOOKUP($B644,'[5]POB X MCR 2019'!$C$7:$AW$186,18,0)</f>
        <v>10</v>
      </c>
      <c r="W644" s="89">
        <f>VLOOKUP($B644,'[5]POB X MCR 2019'!$C$7:$AW$186,19,0)</f>
        <v>10</v>
      </c>
      <c r="X644" s="89">
        <f>VLOOKUP($B644,'[5]POB X MCR 2019'!$C$7:$AW$186,20,0)</f>
        <v>10</v>
      </c>
      <c r="Y644" s="89">
        <f>VLOOKUP($B644,'[5]POB X MCR 2019'!$C$7:$AW$186,21,0)</f>
        <v>9</v>
      </c>
      <c r="Z644" s="89">
        <f>VLOOKUP($B644,'[5]POB X MCR 2019'!$C$7:$AW$186,22,0)</f>
        <v>9</v>
      </c>
      <c r="AA644" s="89">
        <f>VLOOKUP($B644,'[5]POB X MCR 2019'!$C$7:$AW$186,23,0)</f>
        <v>9</v>
      </c>
      <c r="AB644" s="89">
        <f>VLOOKUP($B644,'[5]POB X MCR 2019'!$C$7:$AW$186,24,0)</f>
        <v>8</v>
      </c>
      <c r="AC644" s="89">
        <f>VLOOKUP($B644,'[5]POB X MCR 2019'!$C$7:$AW$186,25,0)</f>
        <v>8</v>
      </c>
      <c r="AD644" s="89">
        <f>VLOOKUP($B644,'[5]POB X MCR 2019'!$C$7:$AW$186,26,0)</f>
        <v>36</v>
      </c>
      <c r="AE644" s="89">
        <f>VLOOKUP($B644,'[5]POB X MCR 2019'!$C$7:$AW$186,27,0)</f>
        <v>38</v>
      </c>
      <c r="AF644" s="89">
        <f>VLOOKUP($B644,'[5]POB X MCR 2019'!$C$7:$AW$186,28,0)</f>
        <v>45</v>
      </c>
      <c r="AG644" s="89">
        <f>VLOOKUP($B644,'[5]POB X MCR 2019'!$C$7:$AW$186,29,0)</f>
        <v>38</v>
      </c>
      <c r="AH644" s="89">
        <f>VLOOKUP($B644,'[5]POB X MCR 2019'!$C$7:$AW$186,30,0)</f>
        <v>36</v>
      </c>
      <c r="AI644" s="89">
        <f>VLOOKUP($B644,'[5]POB X MCR 2019'!$C$7:$AW$186,31,0)</f>
        <v>33</v>
      </c>
      <c r="AJ644" s="89">
        <f>VLOOKUP($B644,'[5]POB X MCR 2019'!$C$7:$AW$186,32,0)</f>
        <v>28</v>
      </c>
      <c r="AK644" s="89">
        <f>VLOOKUP($B644,'[5]POB X MCR 2019'!$C$7:$AW$186,33,0)</f>
        <v>23</v>
      </c>
      <c r="AL644" s="89">
        <f>VLOOKUP($B644,'[5]POB X MCR 2019'!$C$7:$AW$186,34,0)</f>
        <v>20</v>
      </c>
      <c r="AM644" s="89">
        <f>VLOOKUP($B644,'[5]POB X MCR 2019'!$C$7:$AW$186,35,0)</f>
        <v>15</v>
      </c>
      <c r="AN644" s="89">
        <f>VLOOKUP($B644,'[5]POB X MCR 2019'!$C$7:$AW$186,36,0)</f>
        <v>13</v>
      </c>
      <c r="AO644" s="89">
        <f>VLOOKUP($B644,'[5]POB X MCR 2019'!$C$7:$AW$186,37,0)</f>
        <v>8</v>
      </c>
      <c r="AP644" s="89">
        <f>VLOOKUP($B644,'[5]POB X MCR 2019'!$C$7:$AW$186,38,0)</f>
        <v>8</v>
      </c>
      <c r="AQ644" s="89">
        <f>VLOOKUP($B644,'[5]POB X MCR 2019'!$C$7:$AW$186,43,0)</f>
        <v>272</v>
      </c>
      <c r="AR644" s="89">
        <f>VLOOKUP($B644,'[5]POB X MCR 2019'!$C$7:$AW$186,44,0)</f>
        <v>25</v>
      </c>
      <c r="AS644" s="89">
        <f>VLOOKUP($B644,'[5]POB X MCR 2019'!$C$7:$AW$186,45,0)</f>
        <v>21</v>
      </c>
      <c r="AT644" s="89">
        <f>VLOOKUP($B644,'[5]POB X MCR 2019'!$C$7:$AW$186,46,0)</f>
        <v>119</v>
      </c>
      <c r="AU644" s="89">
        <f>VLOOKUP($B644,'[6]RED CHOTA'!$C$7:$G$170,5,0)</f>
        <v>12</v>
      </c>
    </row>
    <row r="645" spans="1:47" s="24" customFormat="1" ht="15">
      <c r="A645" s="58">
        <v>644</v>
      </c>
      <c r="B645" s="58">
        <v>4714</v>
      </c>
      <c r="C645" s="59" t="s">
        <v>1134</v>
      </c>
      <c r="D645" s="59" t="s">
        <v>447</v>
      </c>
      <c r="E645" s="59" t="s">
        <v>546</v>
      </c>
      <c r="F645" s="59" t="s">
        <v>552</v>
      </c>
      <c r="G645" s="12" t="s">
        <v>266</v>
      </c>
      <c r="H645" s="14">
        <f t="shared" si="147"/>
        <v>4714</v>
      </c>
      <c r="I645" s="14">
        <f t="shared" si="148"/>
        <v>555</v>
      </c>
      <c r="J645" s="12">
        <f>VLOOKUP($B645,'[1]METAS 2019'!$D$4:$Q$843,5,0)</f>
        <v>6</v>
      </c>
      <c r="K645" s="12">
        <f>VLOOKUP($B645,'[1]METAS 2019'!$D$4:$Q$843,4,0)</f>
        <v>5</v>
      </c>
      <c r="L645" s="12">
        <f>VLOOKUP($B645,'[1]METAS 2019'!$D$4:$Q$843,11,0)</f>
        <v>14</v>
      </c>
      <c r="M645" s="12">
        <f>VLOOKUP($B645,'[1]METAS 2019'!$D$4:$Q$843,12,0)</f>
        <v>10</v>
      </c>
      <c r="N645" s="12">
        <f>VLOOKUP($B645,'[1]METAS 2019'!$D$4:$Q$843,13,0)</f>
        <v>14</v>
      </c>
      <c r="O645" s="12">
        <f>VLOOKUP($B645,'[1]METAS 2019'!$D$4:$Q$843,14,0)</f>
        <v>6</v>
      </c>
      <c r="P645" s="89">
        <f>VLOOKUP($B645,'[5]POB X MCR 2019'!$C$7:$AW$186,12,0)</f>
        <v>12</v>
      </c>
      <c r="Q645" s="89">
        <f>VLOOKUP($B645,'[5]POB X MCR 2019'!$C$7:$AW$186,13,0)</f>
        <v>12</v>
      </c>
      <c r="R645" s="89">
        <f>VLOOKUP($B645,'[5]POB X MCR 2019'!$C$7:$AW$186,14,0)</f>
        <v>12</v>
      </c>
      <c r="S645" s="89">
        <f>VLOOKUP($B645,'[5]POB X MCR 2019'!$C$7:$AW$186,15,0)</f>
        <v>11</v>
      </c>
      <c r="T645" s="89">
        <f>VLOOKUP($B645,'[5]POB X MCR 2019'!$C$7:$AW$186,16,0)</f>
        <v>11</v>
      </c>
      <c r="U645" s="89">
        <f>VLOOKUP($B645,'[5]POB X MCR 2019'!$C$7:$AW$186,17,0)</f>
        <v>11</v>
      </c>
      <c r="V645" s="89">
        <f>VLOOKUP($B645,'[5]POB X MCR 2019'!$C$7:$AW$186,18,0)</f>
        <v>11</v>
      </c>
      <c r="W645" s="89">
        <f>VLOOKUP($B645,'[5]POB X MCR 2019'!$C$7:$AW$186,19,0)</f>
        <v>10</v>
      </c>
      <c r="X645" s="89">
        <f>VLOOKUP($B645,'[5]POB X MCR 2019'!$C$7:$AW$186,20,0)</f>
        <v>10</v>
      </c>
      <c r="Y645" s="89">
        <f>VLOOKUP($B645,'[5]POB X MCR 2019'!$C$7:$AW$186,21,0)</f>
        <v>10</v>
      </c>
      <c r="Z645" s="89">
        <f>VLOOKUP($B645,'[5]POB X MCR 2019'!$C$7:$AW$186,22,0)</f>
        <v>9</v>
      </c>
      <c r="AA645" s="89">
        <f>VLOOKUP($B645,'[5]POB X MCR 2019'!$C$7:$AW$186,23,0)</f>
        <v>9</v>
      </c>
      <c r="AB645" s="89">
        <f>VLOOKUP($B645,'[5]POB X MCR 2019'!$C$7:$AW$186,24,0)</f>
        <v>9</v>
      </c>
      <c r="AC645" s="89">
        <f>VLOOKUP($B645,'[5]POB X MCR 2019'!$C$7:$AW$186,25,0)</f>
        <v>8</v>
      </c>
      <c r="AD645" s="89">
        <f>VLOOKUP($B645,'[5]POB X MCR 2019'!$C$7:$AW$186,26,0)</f>
        <v>37</v>
      </c>
      <c r="AE645" s="89">
        <f>VLOOKUP($B645,'[5]POB X MCR 2019'!$C$7:$AW$186,27,0)</f>
        <v>40</v>
      </c>
      <c r="AF645" s="89">
        <f>VLOOKUP($B645,'[5]POB X MCR 2019'!$C$7:$AW$186,28,0)</f>
        <v>47</v>
      </c>
      <c r="AG645" s="89">
        <f>VLOOKUP($B645,'[5]POB X MCR 2019'!$C$7:$AW$186,29,0)</f>
        <v>39</v>
      </c>
      <c r="AH645" s="89">
        <f>VLOOKUP($B645,'[5]POB X MCR 2019'!$C$7:$AW$186,30,0)</f>
        <v>38</v>
      </c>
      <c r="AI645" s="89">
        <f>VLOOKUP($B645,'[5]POB X MCR 2019'!$C$7:$AW$186,31,0)</f>
        <v>34</v>
      </c>
      <c r="AJ645" s="89">
        <f>VLOOKUP($B645,'[5]POB X MCR 2019'!$C$7:$AW$186,32,0)</f>
        <v>30</v>
      </c>
      <c r="AK645" s="89">
        <f>VLOOKUP($B645,'[5]POB X MCR 2019'!$C$7:$AW$186,33,0)</f>
        <v>24</v>
      </c>
      <c r="AL645" s="89">
        <f>VLOOKUP($B645,'[5]POB X MCR 2019'!$C$7:$AW$186,34,0)</f>
        <v>21</v>
      </c>
      <c r="AM645" s="89">
        <f>VLOOKUP($B645,'[5]POB X MCR 2019'!$C$7:$AW$186,35,0)</f>
        <v>16</v>
      </c>
      <c r="AN645" s="89">
        <f>VLOOKUP($B645,'[5]POB X MCR 2019'!$C$7:$AW$186,36,0)</f>
        <v>13</v>
      </c>
      <c r="AO645" s="89">
        <f>VLOOKUP($B645,'[5]POB X MCR 2019'!$C$7:$AW$186,37,0)</f>
        <v>8</v>
      </c>
      <c r="AP645" s="89">
        <f>VLOOKUP($B645,'[5]POB X MCR 2019'!$C$7:$AW$186,38,0)</f>
        <v>8</v>
      </c>
      <c r="AQ645" s="89">
        <f>VLOOKUP($B645,'[5]POB X MCR 2019'!$C$7:$AW$186,43,0)</f>
        <v>281</v>
      </c>
      <c r="AR645" s="89">
        <f>VLOOKUP($B645,'[5]POB X MCR 2019'!$C$7:$AW$186,44,0)</f>
        <v>26</v>
      </c>
      <c r="AS645" s="89">
        <f>VLOOKUP($B645,'[5]POB X MCR 2019'!$C$7:$AW$186,45,0)</f>
        <v>22</v>
      </c>
      <c r="AT645" s="89">
        <f>VLOOKUP($B645,'[5]POB X MCR 2019'!$C$7:$AW$186,46,0)</f>
        <v>123</v>
      </c>
      <c r="AU645" s="89">
        <f>VLOOKUP($B645,'[6]RED CHOTA'!$C$7:$G$170,5,0)</f>
        <v>7</v>
      </c>
    </row>
    <row r="646" spans="1:47" s="24" customFormat="1" ht="15">
      <c r="A646" s="58">
        <v>645</v>
      </c>
      <c r="B646" s="58">
        <v>4715</v>
      </c>
      <c r="C646" s="59" t="s">
        <v>1134</v>
      </c>
      <c r="D646" s="59" t="s">
        <v>447</v>
      </c>
      <c r="E646" s="59" t="s">
        <v>546</v>
      </c>
      <c r="F646" s="59" t="s">
        <v>549</v>
      </c>
      <c r="G646" s="12" t="s">
        <v>266</v>
      </c>
      <c r="H646" s="14">
        <f t="shared" si="147"/>
        <v>4715</v>
      </c>
      <c r="I646" s="14">
        <f t="shared" si="148"/>
        <v>1250</v>
      </c>
      <c r="J646" s="12">
        <f>VLOOKUP($B646,'[1]METAS 2019'!$D$4:$Q$843,5,0)</f>
        <v>12</v>
      </c>
      <c r="K646" s="12">
        <f>VLOOKUP($B646,'[1]METAS 2019'!$D$4:$Q$843,4,0)</f>
        <v>15</v>
      </c>
      <c r="L646" s="12">
        <f>VLOOKUP($B646,'[1]METAS 2019'!$D$4:$Q$843,11,0)</f>
        <v>12</v>
      </c>
      <c r="M646" s="12">
        <f>VLOOKUP($B646,'[1]METAS 2019'!$D$4:$Q$843,12,0)</f>
        <v>17</v>
      </c>
      <c r="N646" s="12">
        <f>VLOOKUP($B646,'[1]METAS 2019'!$D$4:$Q$843,13,0)</f>
        <v>19</v>
      </c>
      <c r="O646" s="12">
        <f>VLOOKUP($B646,'[1]METAS 2019'!$D$4:$Q$843,14,0)</f>
        <v>17</v>
      </c>
      <c r="P646" s="89">
        <f>VLOOKUP($B646,'[5]POB X MCR 2019'!$C$7:$AW$186,12,0)</f>
        <v>27</v>
      </c>
      <c r="Q646" s="89">
        <f>VLOOKUP($B646,'[5]POB X MCR 2019'!$C$7:$AW$186,13,0)</f>
        <v>27</v>
      </c>
      <c r="R646" s="89">
        <f>VLOOKUP($B646,'[5]POB X MCR 2019'!$C$7:$AW$186,14,0)</f>
        <v>27</v>
      </c>
      <c r="S646" s="89">
        <f>VLOOKUP($B646,'[5]POB X MCR 2019'!$C$7:$AW$186,15,0)</f>
        <v>26</v>
      </c>
      <c r="T646" s="89">
        <f>VLOOKUP($B646,'[5]POB X MCR 2019'!$C$7:$AW$186,16,0)</f>
        <v>26</v>
      </c>
      <c r="U646" s="89">
        <f>VLOOKUP($B646,'[5]POB X MCR 2019'!$C$7:$AW$186,17,0)</f>
        <v>25</v>
      </c>
      <c r="V646" s="89">
        <f>VLOOKUP($B646,'[5]POB X MCR 2019'!$C$7:$AW$186,18,0)</f>
        <v>25</v>
      </c>
      <c r="W646" s="89">
        <f>VLOOKUP($B646,'[5]POB X MCR 2019'!$C$7:$AW$186,19,0)</f>
        <v>24</v>
      </c>
      <c r="X646" s="89">
        <f>VLOOKUP($B646,'[5]POB X MCR 2019'!$C$7:$AW$186,20,0)</f>
        <v>23</v>
      </c>
      <c r="Y646" s="89">
        <f>VLOOKUP($B646,'[5]POB X MCR 2019'!$C$7:$AW$186,21,0)</f>
        <v>22</v>
      </c>
      <c r="Z646" s="89">
        <f>VLOOKUP($B646,'[5]POB X MCR 2019'!$C$7:$AW$186,22,0)</f>
        <v>21</v>
      </c>
      <c r="AA646" s="89">
        <f>VLOOKUP($B646,'[5]POB X MCR 2019'!$C$7:$AW$186,23,0)</f>
        <v>21</v>
      </c>
      <c r="AB646" s="89">
        <f>VLOOKUP($B646,'[5]POB X MCR 2019'!$C$7:$AW$186,24,0)</f>
        <v>20</v>
      </c>
      <c r="AC646" s="89">
        <f>VLOOKUP($B646,'[5]POB X MCR 2019'!$C$7:$AW$186,25,0)</f>
        <v>19</v>
      </c>
      <c r="AD646" s="89">
        <f>VLOOKUP($B646,'[5]POB X MCR 2019'!$C$7:$AW$186,26,0)</f>
        <v>87</v>
      </c>
      <c r="AE646" s="89">
        <f>VLOOKUP($B646,'[5]POB X MCR 2019'!$C$7:$AW$186,27,0)</f>
        <v>92</v>
      </c>
      <c r="AF646" s="89">
        <f>VLOOKUP($B646,'[5]POB X MCR 2019'!$C$7:$AW$186,28,0)</f>
        <v>109</v>
      </c>
      <c r="AG646" s="89">
        <f>VLOOKUP($B646,'[5]POB X MCR 2019'!$C$7:$AW$186,29,0)</f>
        <v>91</v>
      </c>
      <c r="AH646" s="89">
        <f>VLOOKUP($B646,'[5]POB X MCR 2019'!$C$7:$AW$186,30,0)</f>
        <v>87</v>
      </c>
      <c r="AI646" s="89">
        <f>VLOOKUP($B646,'[5]POB X MCR 2019'!$C$7:$AW$186,31,0)</f>
        <v>79</v>
      </c>
      <c r="AJ646" s="89">
        <f>VLOOKUP($B646,'[5]POB X MCR 2019'!$C$7:$AW$186,32,0)</f>
        <v>69</v>
      </c>
      <c r="AK646" s="89">
        <f>VLOOKUP($B646,'[5]POB X MCR 2019'!$C$7:$AW$186,33,0)</f>
        <v>57</v>
      </c>
      <c r="AL646" s="89">
        <f>VLOOKUP($B646,'[5]POB X MCR 2019'!$C$7:$AW$186,34,0)</f>
        <v>49</v>
      </c>
      <c r="AM646" s="89">
        <f>VLOOKUP($B646,'[5]POB X MCR 2019'!$C$7:$AW$186,35,0)</f>
        <v>37</v>
      </c>
      <c r="AN646" s="89">
        <f>VLOOKUP($B646,'[5]POB X MCR 2019'!$C$7:$AW$186,36,0)</f>
        <v>31</v>
      </c>
      <c r="AO646" s="89">
        <f>VLOOKUP($B646,'[5]POB X MCR 2019'!$C$7:$AW$186,37,0)</f>
        <v>19</v>
      </c>
      <c r="AP646" s="89">
        <f>VLOOKUP($B646,'[5]POB X MCR 2019'!$C$7:$AW$186,38,0)</f>
        <v>18</v>
      </c>
      <c r="AQ646" s="89">
        <f>VLOOKUP($B646,'[5]POB X MCR 2019'!$C$7:$AW$186,43,0)</f>
        <v>638</v>
      </c>
      <c r="AR646" s="89">
        <f>VLOOKUP($B646,'[5]POB X MCR 2019'!$C$7:$AW$186,44,0)</f>
        <v>61</v>
      </c>
      <c r="AS646" s="89">
        <f>VLOOKUP($B646,'[5]POB X MCR 2019'!$C$7:$AW$186,45,0)</f>
        <v>52</v>
      </c>
      <c r="AT646" s="89">
        <f>VLOOKUP($B646,'[5]POB X MCR 2019'!$C$7:$AW$186,46,0)</f>
        <v>286</v>
      </c>
      <c r="AU646" s="89">
        <f>VLOOKUP($B646,'[6]RED CHOTA'!$C$7:$G$170,5,0)</f>
        <v>15</v>
      </c>
    </row>
    <row r="647" spans="1:47" s="24" customFormat="1" ht="15">
      <c r="A647" s="58">
        <v>646</v>
      </c>
      <c r="B647" s="58">
        <v>11327</v>
      </c>
      <c r="C647" s="59" t="s">
        <v>1134</v>
      </c>
      <c r="D647" s="59" t="s">
        <v>447</v>
      </c>
      <c r="E647" s="59" t="s">
        <v>546</v>
      </c>
      <c r="F647" s="59" t="s">
        <v>556</v>
      </c>
      <c r="G647" s="12" t="s">
        <v>266</v>
      </c>
      <c r="H647" s="14">
        <f t="shared" si="147"/>
        <v>11327</v>
      </c>
      <c r="I647" s="14">
        <f t="shared" si="148"/>
        <v>586</v>
      </c>
      <c r="J647" s="12">
        <f>VLOOKUP($B647,'[1]METAS 2019'!$D$4:$Q$843,5,0)</f>
        <v>11</v>
      </c>
      <c r="K647" s="12">
        <f>VLOOKUP($B647,'[1]METAS 2019'!$D$4:$Q$843,4,0)</f>
        <v>13</v>
      </c>
      <c r="L647" s="12">
        <f>VLOOKUP($B647,'[1]METAS 2019'!$D$4:$Q$843,11,0)</f>
        <v>7</v>
      </c>
      <c r="M647" s="12">
        <f>VLOOKUP($B647,'[1]METAS 2019'!$D$4:$Q$843,12,0)</f>
        <v>8</v>
      </c>
      <c r="N647" s="12">
        <f>VLOOKUP($B647,'[1]METAS 2019'!$D$4:$Q$843,13,0)</f>
        <v>17</v>
      </c>
      <c r="O647" s="12">
        <f>VLOOKUP($B647,'[1]METAS 2019'!$D$4:$Q$843,14,0)</f>
        <v>10</v>
      </c>
      <c r="P647" s="89">
        <f>VLOOKUP($B647,'[5]POB X MCR 2019'!$C$7:$AW$186,12,0)</f>
        <v>12</v>
      </c>
      <c r="Q647" s="89">
        <f>VLOOKUP($B647,'[5]POB X MCR 2019'!$C$7:$AW$186,13,0)</f>
        <v>12</v>
      </c>
      <c r="R647" s="89">
        <f>VLOOKUP($B647,'[5]POB X MCR 2019'!$C$7:$AW$186,14,0)</f>
        <v>12</v>
      </c>
      <c r="S647" s="89">
        <f>VLOOKUP($B647,'[5]POB X MCR 2019'!$C$7:$AW$186,15,0)</f>
        <v>12</v>
      </c>
      <c r="T647" s="89">
        <f>VLOOKUP($B647,'[5]POB X MCR 2019'!$C$7:$AW$186,16,0)</f>
        <v>12</v>
      </c>
      <c r="U647" s="89">
        <f>VLOOKUP($B647,'[5]POB X MCR 2019'!$C$7:$AW$186,17,0)</f>
        <v>11</v>
      </c>
      <c r="V647" s="89">
        <f>VLOOKUP($B647,'[5]POB X MCR 2019'!$C$7:$AW$186,18,0)</f>
        <v>11</v>
      </c>
      <c r="W647" s="89">
        <f>VLOOKUP($B647,'[5]POB X MCR 2019'!$C$7:$AW$186,19,0)</f>
        <v>11</v>
      </c>
      <c r="X647" s="89">
        <f>VLOOKUP($B647,'[5]POB X MCR 2019'!$C$7:$AW$186,20,0)</f>
        <v>10</v>
      </c>
      <c r="Y647" s="89">
        <f>VLOOKUP($B647,'[5]POB X MCR 2019'!$C$7:$AW$186,21,0)</f>
        <v>10</v>
      </c>
      <c r="Z647" s="89">
        <f>VLOOKUP($B647,'[5]POB X MCR 2019'!$C$7:$AW$186,22,0)</f>
        <v>10</v>
      </c>
      <c r="AA647" s="89">
        <f>VLOOKUP($B647,'[5]POB X MCR 2019'!$C$7:$AW$186,23,0)</f>
        <v>9</v>
      </c>
      <c r="AB647" s="89">
        <f>VLOOKUP($B647,'[5]POB X MCR 2019'!$C$7:$AW$186,24,0)</f>
        <v>9</v>
      </c>
      <c r="AC647" s="89">
        <f>VLOOKUP($B647,'[5]POB X MCR 2019'!$C$7:$AW$186,25,0)</f>
        <v>8</v>
      </c>
      <c r="AD647" s="89">
        <f>VLOOKUP($B647,'[5]POB X MCR 2019'!$C$7:$AW$186,26,0)</f>
        <v>39</v>
      </c>
      <c r="AE647" s="89">
        <f>VLOOKUP($B647,'[5]POB X MCR 2019'!$C$7:$AW$186,27,0)</f>
        <v>41</v>
      </c>
      <c r="AF647" s="89">
        <f>VLOOKUP($B647,'[5]POB X MCR 2019'!$C$7:$AW$186,28,0)</f>
        <v>49</v>
      </c>
      <c r="AG647" s="89">
        <f>VLOOKUP($B647,'[5]POB X MCR 2019'!$C$7:$AW$186,29,0)</f>
        <v>41</v>
      </c>
      <c r="AH647" s="89">
        <f>VLOOKUP($B647,'[5]POB X MCR 2019'!$C$7:$AW$186,30,0)</f>
        <v>39</v>
      </c>
      <c r="AI647" s="89">
        <f>VLOOKUP($B647,'[5]POB X MCR 2019'!$C$7:$AW$186,31,0)</f>
        <v>36</v>
      </c>
      <c r="AJ647" s="89">
        <f>VLOOKUP($B647,'[5]POB X MCR 2019'!$C$7:$AW$186,32,0)</f>
        <v>31</v>
      </c>
      <c r="AK647" s="89">
        <f>VLOOKUP($B647,'[5]POB X MCR 2019'!$C$7:$AW$186,33,0)</f>
        <v>25</v>
      </c>
      <c r="AL647" s="89">
        <f>VLOOKUP($B647,'[5]POB X MCR 2019'!$C$7:$AW$186,34,0)</f>
        <v>22</v>
      </c>
      <c r="AM647" s="89">
        <f>VLOOKUP($B647,'[5]POB X MCR 2019'!$C$7:$AW$186,35,0)</f>
        <v>17</v>
      </c>
      <c r="AN647" s="89">
        <f>VLOOKUP($B647,'[5]POB X MCR 2019'!$C$7:$AW$186,36,0)</f>
        <v>14</v>
      </c>
      <c r="AO647" s="89">
        <f>VLOOKUP($B647,'[5]POB X MCR 2019'!$C$7:$AW$186,37,0)</f>
        <v>9</v>
      </c>
      <c r="AP647" s="89">
        <f>VLOOKUP($B647,'[5]POB X MCR 2019'!$C$7:$AW$186,38,0)</f>
        <v>8</v>
      </c>
      <c r="AQ647" s="89">
        <f>VLOOKUP($B647,'[5]POB X MCR 2019'!$C$7:$AW$186,43,0)</f>
        <v>300</v>
      </c>
      <c r="AR647" s="89">
        <f>VLOOKUP($B647,'[5]POB X MCR 2019'!$C$7:$AW$186,44,0)</f>
        <v>28</v>
      </c>
      <c r="AS647" s="89">
        <f>VLOOKUP($B647,'[5]POB X MCR 2019'!$C$7:$AW$186,45,0)</f>
        <v>23</v>
      </c>
      <c r="AT647" s="89">
        <f>VLOOKUP($B647,'[5]POB X MCR 2019'!$C$7:$AW$186,46,0)</f>
        <v>129</v>
      </c>
      <c r="AU647" s="89">
        <f>VLOOKUP($B647,'[6]RED CHOTA'!$C$7:$G$170,5,0)</f>
        <v>13</v>
      </c>
    </row>
    <row r="648" spans="1:47" s="24" customFormat="1" ht="15">
      <c r="A648" s="58">
        <v>647</v>
      </c>
      <c r="B648" s="58">
        <v>4716</v>
      </c>
      <c r="C648" s="59" t="s">
        <v>1134</v>
      </c>
      <c r="D648" s="59" t="s">
        <v>447</v>
      </c>
      <c r="E648" s="59" t="s">
        <v>546</v>
      </c>
      <c r="F648" s="59" t="s">
        <v>550</v>
      </c>
      <c r="G648" s="12" t="s">
        <v>266</v>
      </c>
      <c r="H648" s="14">
        <f t="shared" si="147"/>
        <v>4716</v>
      </c>
      <c r="I648" s="14">
        <f t="shared" si="148"/>
        <v>1373</v>
      </c>
      <c r="J648" s="12">
        <f>VLOOKUP($B648,'[1]METAS 2019'!$D$4:$Q$843,5,0)</f>
        <v>28</v>
      </c>
      <c r="K648" s="12">
        <f>VLOOKUP($B648,'[1]METAS 2019'!$D$4:$Q$843,4,0)</f>
        <v>29</v>
      </c>
      <c r="L648" s="12">
        <f>VLOOKUP($B648,'[1]METAS 2019'!$D$4:$Q$843,11,0)</f>
        <v>25</v>
      </c>
      <c r="M648" s="12">
        <f>VLOOKUP($B648,'[1]METAS 2019'!$D$4:$Q$843,12,0)</f>
        <v>22</v>
      </c>
      <c r="N648" s="12">
        <f>VLOOKUP($B648,'[1]METAS 2019'!$D$4:$Q$843,13,0)</f>
        <v>29</v>
      </c>
      <c r="O648" s="12">
        <f>VLOOKUP($B648,'[1]METAS 2019'!$D$4:$Q$843,14,0)</f>
        <v>32</v>
      </c>
      <c r="P648" s="89">
        <f>VLOOKUP($B648,'[5]POB X MCR 2019'!$C$7:$AW$186,12,0)</f>
        <v>28</v>
      </c>
      <c r="Q648" s="89">
        <f>VLOOKUP($B648,'[5]POB X MCR 2019'!$C$7:$AW$186,13,0)</f>
        <v>28</v>
      </c>
      <c r="R648" s="89">
        <f>VLOOKUP($B648,'[5]POB X MCR 2019'!$C$7:$AW$186,14,0)</f>
        <v>28</v>
      </c>
      <c r="S648" s="89">
        <f>VLOOKUP($B648,'[5]POB X MCR 2019'!$C$7:$AW$186,15,0)</f>
        <v>28</v>
      </c>
      <c r="T648" s="89">
        <f>VLOOKUP($B648,'[5]POB X MCR 2019'!$C$7:$AW$186,16,0)</f>
        <v>27</v>
      </c>
      <c r="U648" s="89">
        <f>VLOOKUP($B648,'[5]POB X MCR 2019'!$C$7:$AW$186,17,0)</f>
        <v>27</v>
      </c>
      <c r="V648" s="89">
        <f>VLOOKUP($B648,'[5]POB X MCR 2019'!$C$7:$AW$186,18,0)</f>
        <v>26</v>
      </c>
      <c r="W648" s="89">
        <f>VLOOKUP($B648,'[5]POB X MCR 2019'!$C$7:$AW$186,19,0)</f>
        <v>25</v>
      </c>
      <c r="X648" s="89">
        <f>VLOOKUP($B648,'[5]POB X MCR 2019'!$C$7:$AW$186,20,0)</f>
        <v>24</v>
      </c>
      <c r="Y648" s="89">
        <f>VLOOKUP($B648,'[5]POB X MCR 2019'!$C$7:$AW$186,21,0)</f>
        <v>23</v>
      </c>
      <c r="Z648" s="89">
        <f>VLOOKUP($B648,'[5]POB X MCR 2019'!$C$7:$AW$186,22,0)</f>
        <v>22</v>
      </c>
      <c r="AA648" s="89">
        <f>VLOOKUP($B648,'[5]POB X MCR 2019'!$C$7:$AW$186,23,0)</f>
        <v>21</v>
      </c>
      <c r="AB648" s="89">
        <f>VLOOKUP($B648,'[5]POB X MCR 2019'!$C$7:$AW$186,24,0)</f>
        <v>21</v>
      </c>
      <c r="AC648" s="89">
        <f>VLOOKUP($B648,'[5]POB X MCR 2019'!$C$7:$AW$186,25,0)</f>
        <v>20</v>
      </c>
      <c r="AD648" s="89">
        <f>VLOOKUP($B648,'[5]POB X MCR 2019'!$C$7:$AW$186,26,0)</f>
        <v>91</v>
      </c>
      <c r="AE648" s="89">
        <f>VLOOKUP($B648,'[5]POB X MCR 2019'!$C$7:$AW$186,27,0)</f>
        <v>96</v>
      </c>
      <c r="AF648" s="89">
        <f>VLOOKUP($B648,'[5]POB X MCR 2019'!$C$7:$AW$186,28,0)</f>
        <v>114</v>
      </c>
      <c r="AG648" s="89">
        <f>VLOOKUP($B648,'[5]POB X MCR 2019'!$C$7:$AW$186,29,0)</f>
        <v>95</v>
      </c>
      <c r="AH648" s="89">
        <f>VLOOKUP($B648,'[5]POB X MCR 2019'!$C$7:$AW$186,30,0)</f>
        <v>91</v>
      </c>
      <c r="AI648" s="89">
        <f>VLOOKUP($B648,'[5]POB X MCR 2019'!$C$7:$AW$186,31,0)</f>
        <v>83</v>
      </c>
      <c r="AJ648" s="89">
        <f>VLOOKUP($B648,'[5]POB X MCR 2019'!$C$7:$AW$186,32,0)</f>
        <v>71</v>
      </c>
      <c r="AK648" s="89">
        <f>VLOOKUP($B648,'[5]POB X MCR 2019'!$C$7:$AW$186,33,0)</f>
        <v>59</v>
      </c>
      <c r="AL648" s="89">
        <f>VLOOKUP($B648,'[5]POB X MCR 2019'!$C$7:$AW$186,34,0)</f>
        <v>51</v>
      </c>
      <c r="AM648" s="89">
        <f>VLOOKUP($B648,'[5]POB X MCR 2019'!$C$7:$AW$186,35,0)</f>
        <v>38</v>
      </c>
      <c r="AN648" s="89">
        <f>VLOOKUP($B648,'[5]POB X MCR 2019'!$C$7:$AW$186,36,0)</f>
        <v>32</v>
      </c>
      <c r="AO648" s="89">
        <f>VLOOKUP($B648,'[5]POB X MCR 2019'!$C$7:$AW$186,37,0)</f>
        <v>20</v>
      </c>
      <c r="AP648" s="89">
        <f>VLOOKUP($B648,'[5]POB X MCR 2019'!$C$7:$AW$186,38,0)</f>
        <v>19</v>
      </c>
      <c r="AQ648" s="89">
        <f>VLOOKUP($B648,'[5]POB X MCR 2019'!$C$7:$AW$186,43,0)</f>
        <v>695</v>
      </c>
      <c r="AR648" s="89">
        <f>VLOOKUP($B648,'[5]POB X MCR 2019'!$C$7:$AW$186,44,0)</f>
        <v>64</v>
      </c>
      <c r="AS648" s="89">
        <f>VLOOKUP($B648,'[5]POB X MCR 2019'!$C$7:$AW$186,45,0)</f>
        <v>54</v>
      </c>
      <c r="AT648" s="89">
        <f>VLOOKUP($B648,'[5]POB X MCR 2019'!$C$7:$AW$186,46,0)</f>
        <v>298</v>
      </c>
      <c r="AU648" s="89">
        <f>VLOOKUP($B648,'[6]RED CHOTA'!$C$7:$G$170,5,0)</f>
        <v>35</v>
      </c>
    </row>
    <row r="649" spans="1:47" s="24" customFormat="1" ht="15">
      <c r="A649" s="58">
        <v>648</v>
      </c>
      <c r="B649" s="58">
        <v>4717</v>
      </c>
      <c r="C649" s="59" t="s">
        <v>1134</v>
      </c>
      <c r="D649" s="59" t="s">
        <v>447</v>
      </c>
      <c r="E649" s="59" t="s">
        <v>546</v>
      </c>
      <c r="F649" s="59" t="s">
        <v>548</v>
      </c>
      <c r="G649" s="12" t="s">
        <v>266</v>
      </c>
      <c r="H649" s="14">
        <f t="shared" si="147"/>
        <v>4717</v>
      </c>
      <c r="I649" s="14">
        <f t="shared" si="148"/>
        <v>600</v>
      </c>
      <c r="J649" s="12">
        <f>VLOOKUP($B649,'[1]METAS 2019'!$D$4:$Q$843,5,0)</f>
        <v>5</v>
      </c>
      <c r="K649" s="12">
        <f>VLOOKUP($B649,'[1]METAS 2019'!$D$4:$Q$843,4,0)</f>
        <v>5</v>
      </c>
      <c r="L649" s="12">
        <f>VLOOKUP($B649,'[1]METAS 2019'!$D$4:$Q$843,11,0)</f>
        <v>12</v>
      </c>
      <c r="M649" s="12">
        <f>VLOOKUP($B649,'[1]METAS 2019'!$D$4:$Q$843,12,0)</f>
        <v>5</v>
      </c>
      <c r="N649" s="12">
        <f>VLOOKUP($B649,'[1]METAS 2019'!$D$4:$Q$843,13,0)</f>
        <v>7</v>
      </c>
      <c r="O649" s="12">
        <f>VLOOKUP($B649,'[1]METAS 2019'!$D$4:$Q$843,14,0)</f>
        <v>11</v>
      </c>
      <c r="P649" s="89">
        <f>VLOOKUP($B649,'[5]POB X MCR 2019'!$C$7:$AW$186,12,0)</f>
        <v>13</v>
      </c>
      <c r="Q649" s="89">
        <f>VLOOKUP($B649,'[5]POB X MCR 2019'!$C$7:$AW$186,13,0)</f>
        <v>13</v>
      </c>
      <c r="R649" s="89">
        <f>VLOOKUP($B649,'[5]POB X MCR 2019'!$C$7:$AW$186,14,0)</f>
        <v>13</v>
      </c>
      <c r="S649" s="89">
        <f>VLOOKUP($B649,'[5]POB X MCR 2019'!$C$7:$AW$186,15,0)</f>
        <v>13</v>
      </c>
      <c r="T649" s="89">
        <f>VLOOKUP($B649,'[5]POB X MCR 2019'!$C$7:$AW$186,16,0)</f>
        <v>12</v>
      </c>
      <c r="U649" s="89">
        <f>VLOOKUP($B649,'[5]POB X MCR 2019'!$C$7:$AW$186,17,0)</f>
        <v>12</v>
      </c>
      <c r="V649" s="89">
        <f>VLOOKUP($B649,'[5]POB X MCR 2019'!$C$7:$AW$186,18,0)</f>
        <v>12</v>
      </c>
      <c r="W649" s="89">
        <f>VLOOKUP($B649,'[5]POB X MCR 2019'!$C$7:$AW$186,19,0)</f>
        <v>11</v>
      </c>
      <c r="X649" s="89">
        <f>VLOOKUP($B649,'[5]POB X MCR 2019'!$C$7:$AW$186,20,0)</f>
        <v>11</v>
      </c>
      <c r="Y649" s="89">
        <f>VLOOKUP($B649,'[5]POB X MCR 2019'!$C$7:$AW$186,21,0)</f>
        <v>11</v>
      </c>
      <c r="Z649" s="89">
        <f>VLOOKUP($B649,'[5]POB X MCR 2019'!$C$7:$AW$186,22,0)</f>
        <v>10</v>
      </c>
      <c r="AA649" s="89">
        <f>VLOOKUP($B649,'[5]POB X MCR 2019'!$C$7:$AW$186,23,0)</f>
        <v>10</v>
      </c>
      <c r="AB649" s="89">
        <f>VLOOKUP($B649,'[5]POB X MCR 2019'!$C$7:$AW$186,24,0)</f>
        <v>9</v>
      </c>
      <c r="AC649" s="89">
        <f>VLOOKUP($B649,'[5]POB X MCR 2019'!$C$7:$AW$186,25,0)</f>
        <v>9</v>
      </c>
      <c r="AD649" s="89">
        <f>VLOOKUP($B649,'[5]POB X MCR 2019'!$C$7:$AW$186,26,0)</f>
        <v>42</v>
      </c>
      <c r="AE649" s="89">
        <f>VLOOKUP($B649,'[5]POB X MCR 2019'!$C$7:$AW$186,27,0)</f>
        <v>44</v>
      </c>
      <c r="AF649" s="89">
        <f>VLOOKUP($B649,'[5]POB X MCR 2019'!$C$7:$AW$186,28,0)</f>
        <v>52</v>
      </c>
      <c r="AG649" s="89">
        <f>VLOOKUP($B649,'[5]POB X MCR 2019'!$C$7:$AW$186,29,0)</f>
        <v>44</v>
      </c>
      <c r="AH649" s="89">
        <f>VLOOKUP($B649,'[5]POB X MCR 2019'!$C$7:$AW$186,30,0)</f>
        <v>42</v>
      </c>
      <c r="AI649" s="89">
        <f>VLOOKUP($B649,'[5]POB X MCR 2019'!$C$7:$AW$186,31,0)</f>
        <v>38</v>
      </c>
      <c r="AJ649" s="89">
        <f>VLOOKUP($B649,'[5]POB X MCR 2019'!$C$7:$AW$186,32,0)</f>
        <v>33</v>
      </c>
      <c r="AK649" s="89">
        <f>VLOOKUP($B649,'[5]POB X MCR 2019'!$C$7:$AW$186,33,0)</f>
        <v>27</v>
      </c>
      <c r="AL649" s="89">
        <f>VLOOKUP($B649,'[5]POB X MCR 2019'!$C$7:$AW$186,34,0)</f>
        <v>23</v>
      </c>
      <c r="AM649" s="89">
        <f>VLOOKUP($B649,'[5]POB X MCR 2019'!$C$7:$AW$186,35,0)</f>
        <v>18</v>
      </c>
      <c r="AN649" s="89">
        <f>VLOOKUP($B649,'[5]POB X MCR 2019'!$C$7:$AW$186,36,0)</f>
        <v>15</v>
      </c>
      <c r="AO649" s="89">
        <f>VLOOKUP($B649,'[5]POB X MCR 2019'!$C$7:$AW$186,37,0)</f>
        <v>9</v>
      </c>
      <c r="AP649" s="89">
        <f>VLOOKUP($B649,'[5]POB X MCR 2019'!$C$7:$AW$186,38,0)</f>
        <v>9</v>
      </c>
      <c r="AQ649" s="89">
        <f>VLOOKUP($B649,'[5]POB X MCR 2019'!$C$7:$AW$186,43,0)</f>
        <v>310</v>
      </c>
      <c r="AR649" s="89">
        <f>VLOOKUP($B649,'[5]POB X MCR 2019'!$C$7:$AW$186,44,0)</f>
        <v>29</v>
      </c>
      <c r="AS649" s="89">
        <f>VLOOKUP($B649,'[5]POB X MCR 2019'!$C$7:$AW$186,45,0)</f>
        <v>25</v>
      </c>
      <c r="AT649" s="89">
        <f>VLOOKUP($B649,'[5]POB X MCR 2019'!$C$7:$AW$186,46,0)</f>
        <v>136</v>
      </c>
      <c r="AU649" s="89">
        <f>VLOOKUP($B649,'[6]RED CHOTA'!$C$7:$G$170,5,0)</f>
        <v>6</v>
      </c>
    </row>
    <row r="650" spans="1:47" s="24" customFormat="1" ht="15">
      <c r="A650" s="58">
        <v>649</v>
      </c>
      <c r="B650" s="58">
        <v>7711</v>
      </c>
      <c r="C650" s="59" t="s">
        <v>1134</v>
      </c>
      <c r="D650" s="59" t="s">
        <v>447</v>
      </c>
      <c r="E650" s="59" t="s">
        <v>546</v>
      </c>
      <c r="F650" s="59" t="s">
        <v>553</v>
      </c>
      <c r="G650" s="12" t="s">
        <v>271</v>
      </c>
      <c r="H650" s="14">
        <f t="shared" si="147"/>
        <v>7711</v>
      </c>
      <c r="I650" s="14">
        <f t="shared" si="148"/>
        <v>1380</v>
      </c>
      <c r="J650" s="12">
        <f>VLOOKUP($B650,'[1]METAS 2019'!$D$4:$Q$843,5,0)</f>
        <v>30</v>
      </c>
      <c r="K650" s="12">
        <f>VLOOKUP($B650,'[1]METAS 2019'!$D$4:$Q$843,4,0)</f>
        <v>35</v>
      </c>
      <c r="L650" s="12">
        <f>VLOOKUP($B650,'[1]METAS 2019'!$D$4:$Q$843,11,0)</f>
        <v>34</v>
      </c>
      <c r="M650" s="12">
        <f>VLOOKUP($B650,'[1]METAS 2019'!$D$4:$Q$843,12,0)</f>
        <v>26</v>
      </c>
      <c r="N650" s="12">
        <f>VLOOKUP($B650,'[1]METAS 2019'!$D$4:$Q$843,13,0)</f>
        <v>26</v>
      </c>
      <c r="O650" s="12">
        <f>VLOOKUP($B650,'[1]METAS 2019'!$D$4:$Q$843,14,0)</f>
        <v>42</v>
      </c>
      <c r="P650" s="89">
        <f>VLOOKUP($B650,'[5]POB X MCR 2019'!$C$7:$AW$186,12,0)</f>
        <v>27</v>
      </c>
      <c r="Q650" s="89">
        <f>VLOOKUP($B650,'[5]POB X MCR 2019'!$C$7:$AW$186,13,0)</f>
        <v>28</v>
      </c>
      <c r="R650" s="89">
        <f>VLOOKUP($B650,'[5]POB X MCR 2019'!$C$7:$AW$186,14,0)</f>
        <v>28</v>
      </c>
      <c r="S650" s="89">
        <f>VLOOKUP($B650,'[5]POB X MCR 2019'!$C$7:$AW$186,15,0)</f>
        <v>27</v>
      </c>
      <c r="T650" s="89">
        <f>VLOOKUP($B650,'[5]POB X MCR 2019'!$C$7:$AW$186,16,0)</f>
        <v>27</v>
      </c>
      <c r="U650" s="89">
        <f>VLOOKUP($B650,'[5]POB X MCR 2019'!$C$7:$AW$186,17,0)</f>
        <v>26</v>
      </c>
      <c r="V650" s="89">
        <f>VLOOKUP($B650,'[5]POB X MCR 2019'!$C$7:$AW$186,18,0)</f>
        <v>25</v>
      </c>
      <c r="W650" s="89">
        <f>VLOOKUP($B650,'[5]POB X MCR 2019'!$C$7:$AW$186,19,0)</f>
        <v>24</v>
      </c>
      <c r="X650" s="89">
        <f>VLOOKUP($B650,'[5]POB X MCR 2019'!$C$7:$AW$186,20,0)</f>
        <v>24</v>
      </c>
      <c r="Y650" s="89">
        <f>VLOOKUP($B650,'[5]POB X MCR 2019'!$C$7:$AW$186,21,0)</f>
        <v>23</v>
      </c>
      <c r="Z650" s="89">
        <f>VLOOKUP($B650,'[5]POB X MCR 2019'!$C$7:$AW$186,22,0)</f>
        <v>22</v>
      </c>
      <c r="AA650" s="89">
        <f>VLOOKUP($B650,'[5]POB X MCR 2019'!$C$7:$AW$186,23,0)</f>
        <v>21</v>
      </c>
      <c r="AB650" s="89">
        <f>VLOOKUP($B650,'[5]POB X MCR 2019'!$C$7:$AW$186,24,0)</f>
        <v>20</v>
      </c>
      <c r="AC650" s="89">
        <f>VLOOKUP($B650,'[5]POB X MCR 2019'!$C$7:$AW$186,25,0)</f>
        <v>19</v>
      </c>
      <c r="AD650" s="89">
        <f>VLOOKUP($B650,'[5]POB X MCR 2019'!$C$7:$AW$186,26,0)</f>
        <v>89</v>
      </c>
      <c r="AE650" s="89">
        <f>VLOOKUP($B650,'[5]POB X MCR 2019'!$C$7:$AW$186,27,0)</f>
        <v>94</v>
      </c>
      <c r="AF650" s="89">
        <f>VLOOKUP($B650,'[5]POB X MCR 2019'!$C$7:$AW$186,28,0)</f>
        <v>112</v>
      </c>
      <c r="AG650" s="89">
        <f>VLOOKUP($B650,'[5]POB X MCR 2019'!$C$7:$AW$186,29,0)</f>
        <v>94</v>
      </c>
      <c r="AH650" s="89">
        <f>VLOOKUP($B650,'[5]POB X MCR 2019'!$C$7:$AW$186,30,0)</f>
        <v>89</v>
      </c>
      <c r="AI650" s="89">
        <f>VLOOKUP($B650,'[5]POB X MCR 2019'!$C$7:$AW$186,31,0)</f>
        <v>81</v>
      </c>
      <c r="AJ650" s="89">
        <f>VLOOKUP($B650,'[5]POB X MCR 2019'!$C$7:$AW$186,32,0)</f>
        <v>70</v>
      </c>
      <c r="AK650" s="89">
        <f>VLOOKUP($B650,'[5]POB X MCR 2019'!$C$7:$AW$186,33,0)</f>
        <v>58</v>
      </c>
      <c r="AL650" s="89">
        <f>VLOOKUP($B650,'[5]POB X MCR 2019'!$C$7:$AW$186,34,0)</f>
        <v>50</v>
      </c>
      <c r="AM650" s="89">
        <f>VLOOKUP($B650,'[5]POB X MCR 2019'!$C$7:$AW$186,35,0)</f>
        <v>38</v>
      </c>
      <c r="AN650" s="89">
        <f>VLOOKUP($B650,'[5]POB X MCR 2019'!$C$7:$AW$186,36,0)</f>
        <v>32</v>
      </c>
      <c r="AO650" s="89">
        <f>VLOOKUP($B650,'[5]POB X MCR 2019'!$C$7:$AW$186,37,0)</f>
        <v>20</v>
      </c>
      <c r="AP650" s="89">
        <f>VLOOKUP($B650,'[5]POB X MCR 2019'!$C$7:$AW$186,38,0)</f>
        <v>19</v>
      </c>
      <c r="AQ650" s="89">
        <f>VLOOKUP($B650,'[5]POB X MCR 2019'!$C$7:$AW$186,43,0)</f>
        <v>694</v>
      </c>
      <c r="AR650" s="89">
        <f>VLOOKUP($B650,'[5]POB X MCR 2019'!$C$7:$AW$186,44,0)</f>
        <v>63</v>
      </c>
      <c r="AS650" s="89">
        <f>VLOOKUP($B650,'[5]POB X MCR 2019'!$C$7:$AW$186,45,0)</f>
        <v>53</v>
      </c>
      <c r="AT650" s="89">
        <f>VLOOKUP($B650,'[5]POB X MCR 2019'!$C$7:$AW$186,46,0)</f>
        <v>293</v>
      </c>
      <c r="AU650" s="89">
        <f>VLOOKUP($B650,'[6]RED CHOTA'!$C$7:$G$170,5,0)</f>
        <v>36</v>
      </c>
    </row>
    <row r="651" spans="1:47" s="24" customFormat="1" ht="15">
      <c r="A651" s="54">
        <v>650</v>
      </c>
      <c r="B651" s="54"/>
      <c r="C651" s="55" t="s">
        <v>1134</v>
      </c>
      <c r="D651" s="55" t="s">
        <v>447</v>
      </c>
      <c r="E651" s="55" t="s">
        <v>565</v>
      </c>
      <c r="F651" s="55" t="s">
        <v>565</v>
      </c>
      <c r="G651" s="11" t="s">
        <v>1214</v>
      </c>
      <c r="H651" s="29"/>
      <c r="I651" s="29">
        <f t="shared" si="148"/>
        <v>3321</v>
      </c>
      <c r="J651" s="11">
        <f>SUM(J652:J654)</f>
        <v>49</v>
      </c>
      <c r="K651" s="11">
        <f t="shared" ref="K651:AU651" si="149">SUM(K652:K654)</f>
        <v>57</v>
      </c>
      <c r="L651" s="11">
        <f t="shared" si="149"/>
        <v>45</v>
      </c>
      <c r="M651" s="11">
        <f t="shared" si="149"/>
        <v>46</v>
      </c>
      <c r="N651" s="11">
        <f t="shared" si="149"/>
        <v>49</v>
      </c>
      <c r="O651" s="11">
        <f t="shared" si="149"/>
        <v>45</v>
      </c>
      <c r="P651" s="11">
        <f t="shared" si="149"/>
        <v>53</v>
      </c>
      <c r="Q651" s="11">
        <f t="shared" si="149"/>
        <v>54</v>
      </c>
      <c r="R651" s="11">
        <f t="shared" si="149"/>
        <v>55</v>
      </c>
      <c r="S651" s="11">
        <f t="shared" si="149"/>
        <v>56</v>
      </c>
      <c r="T651" s="11">
        <f t="shared" si="149"/>
        <v>59</v>
      </c>
      <c r="U651" s="11">
        <f t="shared" si="149"/>
        <v>60</v>
      </c>
      <c r="V651" s="11">
        <f t="shared" si="149"/>
        <v>61</v>
      </c>
      <c r="W651" s="11">
        <f t="shared" si="149"/>
        <v>61</v>
      </c>
      <c r="X651" s="11">
        <f t="shared" si="149"/>
        <v>59</v>
      </c>
      <c r="Y651" s="11">
        <f t="shared" si="149"/>
        <v>59</v>
      </c>
      <c r="Z651" s="11">
        <f t="shared" si="149"/>
        <v>58</v>
      </c>
      <c r="AA651" s="11">
        <f t="shared" si="149"/>
        <v>56</v>
      </c>
      <c r="AB651" s="11">
        <f t="shared" si="149"/>
        <v>54</v>
      </c>
      <c r="AC651" s="11">
        <f t="shared" si="149"/>
        <v>51</v>
      </c>
      <c r="AD651" s="11">
        <f t="shared" si="149"/>
        <v>227</v>
      </c>
      <c r="AE651" s="11">
        <f t="shared" si="149"/>
        <v>214</v>
      </c>
      <c r="AF651" s="11">
        <f t="shared" si="149"/>
        <v>269</v>
      </c>
      <c r="AG651" s="11">
        <f t="shared" si="149"/>
        <v>244</v>
      </c>
      <c r="AH651" s="11">
        <f t="shared" si="149"/>
        <v>255</v>
      </c>
      <c r="AI651" s="11">
        <f t="shared" si="149"/>
        <v>213</v>
      </c>
      <c r="AJ651" s="11">
        <f t="shared" si="149"/>
        <v>191</v>
      </c>
      <c r="AK651" s="11">
        <f t="shared" si="149"/>
        <v>170</v>
      </c>
      <c r="AL651" s="11">
        <f t="shared" si="149"/>
        <v>137</v>
      </c>
      <c r="AM651" s="11">
        <f t="shared" si="149"/>
        <v>114</v>
      </c>
      <c r="AN651" s="11">
        <f t="shared" si="149"/>
        <v>75</v>
      </c>
      <c r="AO651" s="11">
        <f t="shared" si="149"/>
        <v>66</v>
      </c>
      <c r="AP651" s="11">
        <f t="shared" si="149"/>
        <v>59</v>
      </c>
      <c r="AQ651" s="11">
        <f t="shared" si="149"/>
        <v>1691</v>
      </c>
      <c r="AR651" s="11">
        <f t="shared" si="149"/>
        <v>153</v>
      </c>
      <c r="AS651" s="11">
        <f t="shared" si="149"/>
        <v>138</v>
      </c>
      <c r="AT651" s="11">
        <f t="shared" si="149"/>
        <v>736</v>
      </c>
      <c r="AU651" s="11">
        <f t="shared" si="149"/>
        <v>60</v>
      </c>
    </row>
    <row r="652" spans="1:47" s="24" customFormat="1" ht="15">
      <c r="A652" s="58">
        <v>651</v>
      </c>
      <c r="B652" s="58">
        <v>4764</v>
      </c>
      <c r="C652" s="59" t="s">
        <v>1134</v>
      </c>
      <c r="D652" s="59" t="s">
        <v>447</v>
      </c>
      <c r="E652" s="59" t="s">
        <v>565</v>
      </c>
      <c r="F652" s="59" t="s">
        <v>566</v>
      </c>
      <c r="G652" s="12" t="s">
        <v>283</v>
      </c>
      <c r="H652" s="14">
        <f>B652</f>
        <v>4764</v>
      </c>
      <c r="I652" s="14">
        <f t="shared" si="148"/>
        <v>1222</v>
      </c>
      <c r="J652" s="12">
        <f>VLOOKUP($B652,'[1]METAS 2019'!$D$4:$Q$843,5,0)</f>
        <v>20</v>
      </c>
      <c r="K652" s="12">
        <f>VLOOKUP($B652,'[1]METAS 2019'!$D$4:$Q$843,4,0)</f>
        <v>24</v>
      </c>
      <c r="L652" s="12">
        <f>VLOOKUP($B652,'[1]METAS 2019'!$D$4:$Q$843,11,0)</f>
        <v>11</v>
      </c>
      <c r="M652" s="12">
        <f>VLOOKUP($B652,'[1]METAS 2019'!$D$4:$Q$843,12,0)</f>
        <v>10</v>
      </c>
      <c r="N652" s="12">
        <f>VLOOKUP($B652,'[1]METAS 2019'!$D$4:$Q$843,13,0)</f>
        <v>21</v>
      </c>
      <c r="O652" s="12">
        <f>VLOOKUP($B652,'[1]METAS 2019'!$D$4:$Q$843,14,0)</f>
        <v>12</v>
      </c>
      <c r="P652" s="89">
        <f>VLOOKUP($B652,'[5]POB X MCR 2019'!$C$7:$AW$186,12,0)</f>
        <v>20</v>
      </c>
      <c r="Q652" s="89">
        <f>VLOOKUP($B652,'[5]POB X MCR 2019'!$C$7:$AW$186,13,0)</f>
        <v>20</v>
      </c>
      <c r="R652" s="89">
        <f>VLOOKUP($B652,'[5]POB X MCR 2019'!$C$7:$AW$186,14,0)</f>
        <v>20</v>
      </c>
      <c r="S652" s="89">
        <f>VLOOKUP($B652,'[5]POB X MCR 2019'!$C$7:$AW$186,15,0)</f>
        <v>21</v>
      </c>
      <c r="T652" s="89">
        <f>VLOOKUP($B652,'[5]POB X MCR 2019'!$C$7:$AW$186,16,0)</f>
        <v>22</v>
      </c>
      <c r="U652" s="89">
        <f>VLOOKUP($B652,'[5]POB X MCR 2019'!$C$7:$AW$186,17,0)</f>
        <v>22</v>
      </c>
      <c r="V652" s="89">
        <f>VLOOKUP($B652,'[5]POB X MCR 2019'!$C$7:$AW$186,18,0)</f>
        <v>23</v>
      </c>
      <c r="W652" s="89">
        <f>VLOOKUP($B652,'[5]POB X MCR 2019'!$C$7:$AW$186,19,0)</f>
        <v>23</v>
      </c>
      <c r="X652" s="89">
        <f>VLOOKUP($B652,'[5]POB X MCR 2019'!$C$7:$AW$186,20,0)</f>
        <v>22</v>
      </c>
      <c r="Y652" s="89">
        <f>VLOOKUP($B652,'[5]POB X MCR 2019'!$C$7:$AW$186,21,0)</f>
        <v>22</v>
      </c>
      <c r="Z652" s="89">
        <f>VLOOKUP($B652,'[5]POB X MCR 2019'!$C$7:$AW$186,22,0)</f>
        <v>21</v>
      </c>
      <c r="AA652" s="89">
        <f>VLOOKUP($B652,'[5]POB X MCR 2019'!$C$7:$AW$186,23,0)</f>
        <v>21</v>
      </c>
      <c r="AB652" s="89">
        <f>VLOOKUP($B652,'[5]POB X MCR 2019'!$C$7:$AW$186,24,0)</f>
        <v>20</v>
      </c>
      <c r="AC652" s="89">
        <f>VLOOKUP($B652,'[5]POB X MCR 2019'!$C$7:$AW$186,25,0)</f>
        <v>19</v>
      </c>
      <c r="AD652" s="89">
        <f>VLOOKUP($B652,'[5]POB X MCR 2019'!$C$7:$AW$186,26,0)</f>
        <v>84</v>
      </c>
      <c r="AE652" s="89">
        <f>VLOOKUP($B652,'[5]POB X MCR 2019'!$C$7:$AW$186,27,0)</f>
        <v>79</v>
      </c>
      <c r="AF652" s="89">
        <f>VLOOKUP($B652,'[5]POB X MCR 2019'!$C$7:$AW$186,28,0)</f>
        <v>100</v>
      </c>
      <c r="AG652" s="89">
        <f>VLOOKUP($B652,'[5]POB X MCR 2019'!$C$7:$AW$186,29,0)</f>
        <v>90</v>
      </c>
      <c r="AH652" s="89">
        <f>VLOOKUP($B652,'[5]POB X MCR 2019'!$C$7:$AW$186,30,0)</f>
        <v>95</v>
      </c>
      <c r="AI652" s="89">
        <f>VLOOKUP($B652,'[5]POB X MCR 2019'!$C$7:$AW$186,31,0)</f>
        <v>79</v>
      </c>
      <c r="AJ652" s="89">
        <f>VLOOKUP($B652,'[5]POB X MCR 2019'!$C$7:$AW$186,32,0)</f>
        <v>71</v>
      </c>
      <c r="AK652" s="89">
        <f>VLOOKUP($B652,'[5]POB X MCR 2019'!$C$7:$AW$186,33,0)</f>
        <v>63</v>
      </c>
      <c r="AL652" s="89">
        <f>VLOOKUP($B652,'[5]POB X MCR 2019'!$C$7:$AW$186,34,0)</f>
        <v>51</v>
      </c>
      <c r="AM652" s="89">
        <f>VLOOKUP($B652,'[5]POB X MCR 2019'!$C$7:$AW$186,35,0)</f>
        <v>42</v>
      </c>
      <c r="AN652" s="89">
        <f>VLOOKUP($B652,'[5]POB X MCR 2019'!$C$7:$AW$186,36,0)</f>
        <v>28</v>
      </c>
      <c r="AO652" s="89">
        <f>VLOOKUP($B652,'[5]POB X MCR 2019'!$C$7:$AW$186,37,0)</f>
        <v>24</v>
      </c>
      <c r="AP652" s="89">
        <f>VLOOKUP($B652,'[5]POB X MCR 2019'!$C$7:$AW$186,38,0)</f>
        <v>22</v>
      </c>
      <c r="AQ652" s="89">
        <f>VLOOKUP($B652,'[5]POB X MCR 2019'!$C$7:$AW$186,43,0)</f>
        <v>619</v>
      </c>
      <c r="AR652" s="89">
        <f>VLOOKUP($B652,'[5]POB X MCR 2019'!$C$7:$AW$186,44,0)</f>
        <v>57</v>
      </c>
      <c r="AS652" s="89">
        <f>VLOOKUP($B652,'[5]POB X MCR 2019'!$C$7:$AW$186,45,0)</f>
        <v>51</v>
      </c>
      <c r="AT652" s="89">
        <f>VLOOKUP($B652,'[5]POB X MCR 2019'!$C$7:$AW$186,46,0)</f>
        <v>273</v>
      </c>
      <c r="AU652" s="89">
        <f>VLOOKUP($B652,'[6]RED CHOTA'!$C$7:$G$170,5,0)</f>
        <v>25</v>
      </c>
    </row>
    <row r="653" spans="1:47" s="24" customFormat="1" ht="15">
      <c r="A653" s="58">
        <v>652</v>
      </c>
      <c r="B653" s="58">
        <v>6673</v>
      </c>
      <c r="C653" s="59" t="s">
        <v>1134</v>
      </c>
      <c r="D653" s="59" t="s">
        <v>447</v>
      </c>
      <c r="E653" s="59" t="s">
        <v>565</v>
      </c>
      <c r="F653" s="59" t="s">
        <v>567</v>
      </c>
      <c r="G653" s="12" t="s">
        <v>271</v>
      </c>
      <c r="H653" s="14">
        <f>B653</f>
        <v>6673</v>
      </c>
      <c r="I653" s="14">
        <f t="shared" si="148"/>
        <v>1316</v>
      </c>
      <c r="J653" s="12">
        <f>VLOOKUP($B653,'[1]METAS 2019'!$D$4:$Q$843,5,0)</f>
        <v>19</v>
      </c>
      <c r="K653" s="12">
        <f>VLOOKUP($B653,'[1]METAS 2019'!$D$4:$Q$843,4,0)</f>
        <v>21</v>
      </c>
      <c r="L653" s="12">
        <f>VLOOKUP($B653,'[1]METAS 2019'!$D$4:$Q$843,11,0)</f>
        <v>22</v>
      </c>
      <c r="M653" s="12">
        <f>VLOOKUP($B653,'[1]METAS 2019'!$D$4:$Q$843,12,0)</f>
        <v>24</v>
      </c>
      <c r="N653" s="12">
        <f>VLOOKUP($B653,'[1]METAS 2019'!$D$4:$Q$843,13,0)</f>
        <v>15</v>
      </c>
      <c r="O653" s="12">
        <f>VLOOKUP($B653,'[1]METAS 2019'!$D$4:$Q$843,14,0)</f>
        <v>25</v>
      </c>
      <c r="P653" s="89">
        <f>VLOOKUP($B653,'[5]POB X MCR 2019'!$C$7:$AW$186,12,0)</f>
        <v>21</v>
      </c>
      <c r="Q653" s="89">
        <f>VLOOKUP($B653,'[5]POB X MCR 2019'!$C$7:$AW$186,13,0)</f>
        <v>21</v>
      </c>
      <c r="R653" s="89">
        <f>VLOOKUP($B653,'[5]POB X MCR 2019'!$C$7:$AW$186,14,0)</f>
        <v>22</v>
      </c>
      <c r="S653" s="89">
        <f>VLOOKUP($B653,'[5]POB X MCR 2019'!$C$7:$AW$186,15,0)</f>
        <v>22</v>
      </c>
      <c r="T653" s="89">
        <f>VLOOKUP($B653,'[5]POB X MCR 2019'!$C$7:$AW$186,16,0)</f>
        <v>23</v>
      </c>
      <c r="U653" s="89">
        <f>VLOOKUP($B653,'[5]POB X MCR 2019'!$C$7:$AW$186,17,0)</f>
        <v>24</v>
      </c>
      <c r="V653" s="89">
        <f>VLOOKUP($B653,'[5]POB X MCR 2019'!$C$7:$AW$186,18,0)</f>
        <v>24</v>
      </c>
      <c r="W653" s="89">
        <f>VLOOKUP($B653,'[5]POB X MCR 2019'!$C$7:$AW$186,19,0)</f>
        <v>24</v>
      </c>
      <c r="X653" s="89">
        <f>VLOOKUP($B653,'[5]POB X MCR 2019'!$C$7:$AW$186,20,0)</f>
        <v>23</v>
      </c>
      <c r="Y653" s="89">
        <f>VLOOKUP($B653,'[5]POB X MCR 2019'!$C$7:$AW$186,21,0)</f>
        <v>23</v>
      </c>
      <c r="Z653" s="89">
        <f>VLOOKUP($B653,'[5]POB X MCR 2019'!$C$7:$AW$186,22,0)</f>
        <v>23</v>
      </c>
      <c r="AA653" s="89">
        <f>VLOOKUP($B653,'[5]POB X MCR 2019'!$C$7:$AW$186,23,0)</f>
        <v>22</v>
      </c>
      <c r="AB653" s="89">
        <f>VLOOKUP($B653,'[5]POB X MCR 2019'!$C$7:$AW$186,24,0)</f>
        <v>21</v>
      </c>
      <c r="AC653" s="89">
        <f>VLOOKUP($B653,'[5]POB X MCR 2019'!$C$7:$AW$186,25,0)</f>
        <v>20</v>
      </c>
      <c r="AD653" s="89">
        <f>VLOOKUP($B653,'[5]POB X MCR 2019'!$C$7:$AW$186,26,0)</f>
        <v>89</v>
      </c>
      <c r="AE653" s="89">
        <f>VLOOKUP($B653,'[5]POB X MCR 2019'!$C$7:$AW$186,27,0)</f>
        <v>84</v>
      </c>
      <c r="AF653" s="89">
        <f>VLOOKUP($B653,'[5]POB X MCR 2019'!$C$7:$AW$186,28,0)</f>
        <v>105</v>
      </c>
      <c r="AG653" s="89">
        <f>VLOOKUP($B653,'[5]POB X MCR 2019'!$C$7:$AW$186,29,0)</f>
        <v>96</v>
      </c>
      <c r="AH653" s="89">
        <f>VLOOKUP($B653,'[5]POB X MCR 2019'!$C$7:$AW$186,30,0)</f>
        <v>100</v>
      </c>
      <c r="AI653" s="89">
        <f>VLOOKUP($B653,'[5]POB X MCR 2019'!$C$7:$AW$186,31,0)</f>
        <v>84</v>
      </c>
      <c r="AJ653" s="89">
        <f>VLOOKUP($B653,'[5]POB X MCR 2019'!$C$7:$AW$186,32,0)</f>
        <v>75</v>
      </c>
      <c r="AK653" s="89">
        <f>VLOOKUP($B653,'[5]POB X MCR 2019'!$C$7:$AW$186,33,0)</f>
        <v>67</v>
      </c>
      <c r="AL653" s="89">
        <f>VLOOKUP($B653,'[5]POB X MCR 2019'!$C$7:$AW$186,34,0)</f>
        <v>54</v>
      </c>
      <c r="AM653" s="89">
        <f>VLOOKUP($B653,'[5]POB X MCR 2019'!$C$7:$AW$186,35,0)</f>
        <v>45</v>
      </c>
      <c r="AN653" s="89">
        <f>VLOOKUP($B653,'[5]POB X MCR 2019'!$C$7:$AW$186,36,0)</f>
        <v>29</v>
      </c>
      <c r="AO653" s="89">
        <f>VLOOKUP($B653,'[5]POB X MCR 2019'!$C$7:$AW$186,37,0)</f>
        <v>26</v>
      </c>
      <c r="AP653" s="89">
        <f>VLOOKUP($B653,'[5]POB X MCR 2019'!$C$7:$AW$186,38,0)</f>
        <v>23</v>
      </c>
      <c r="AQ653" s="89">
        <f>VLOOKUP($B653,'[5]POB X MCR 2019'!$C$7:$AW$186,43,0)</f>
        <v>672</v>
      </c>
      <c r="AR653" s="89">
        <f>VLOOKUP($B653,'[5]POB X MCR 2019'!$C$7:$AW$186,44,0)</f>
        <v>60</v>
      </c>
      <c r="AS653" s="89">
        <f>VLOOKUP($B653,'[5]POB X MCR 2019'!$C$7:$AW$186,45,0)</f>
        <v>54</v>
      </c>
      <c r="AT653" s="89">
        <f>VLOOKUP($B653,'[5]POB X MCR 2019'!$C$7:$AW$186,46,0)</f>
        <v>289</v>
      </c>
      <c r="AU653" s="89">
        <f>VLOOKUP($B653,'[6]RED CHOTA'!$C$7:$G$170,5,0)</f>
        <v>23</v>
      </c>
    </row>
    <row r="654" spans="1:47" s="24" customFormat="1" ht="15">
      <c r="A654" s="58">
        <v>653</v>
      </c>
      <c r="B654" s="58">
        <v>4768</v>
      </c>
      <c r="C654" s="59" t="s">
        <v>1134</v>
      </c>
      <c r="D654" s="59" t="s">
        <v>447</v>
      </c>
      <c r="E654" s="59" t="s">
        <v>565</v>
      </c>
      <c r="F654" s="59" t="s">
        <v>568</v>
      </c>
      <c r="G654" s="12" t="s">
        <v>266</v>
      </c>
      <c r="H654" s="14">
        <f>B654</f>
        <v>4768</v>
      </c>
      <c r="I654" s="14">
        <f t="shared" si="148"/>
        <v>783</v>
      </c>
      <c r="J654" s="12">
        <f>VLOOKUP($B654,'[1]METAS 2019'!$D$4:$Q$843,5,0)</f>
        <v>10</v>
      </c>
      <c r="K654" s="12">
        <f>VLOOKUP($B654,'[1]METAS 2019'!$D$4:$Q$843,4,0)</f>
        <v>12</v>
      </c>
      <c r="L654" s="12">
        <f>VLOOKUP($B654,'[1]METAS 2019'!$D$4:$Q$843,11,0)</f>
        <v>12</v>
      </c>
      <c r="M654" s="12">
        <f>VLOOKUP($B654,'[1]METAS 2019'!$D$4:$Q$843,12,0)</f>
        <v>12</v>
      </c>
      <c r="N654" s="12">
        <f>VLOOKUP($B654,'[1]METAS 2019'!$D$4:$Q$843,13,0)</f>
        <v>13</v>
      </c>
      <c r="O654" s="12">
        <f>VLOOKUP($B654,'[1]METAS 2019'!$D$4:$Q$843,14,0)</f>
        <v>8</v>
      </c>
      <c r="P654" s="89">
        <f>VLOOKUP($B654,'[5]POB X MCR 2019'!$C$7:$AW$186,12,0)</f>
        <v>12</v>
      </c>
      <c r="Q654" s="89">
        <f>VLOOKUP($B654,'[5]POB X MCR 2019'!$C$7:$AW$186,13,0)</f>
        <v>13</v>
      </c>
      <c r="R654" s="89">
        <f>VLOOKUP($B654,'[5]POB X MCR 2019'!$C$7:$AW$186,14,0)</f>
        <v>13</v>
      </c>
      <c r="S654" s="89">
        <f>VLOOKUP($B654,'[5]POB X MCR 2019'!$C$7:$AW$186,15,0)</f>
        <v>13</v>
      </c>
      <c r="T654" s="89">
        <f>VLOOKUP($B654,'[5]POB X MCR 2019'!$C$7:$AW$186,16,0)</f>
        <v>14</v>
      </c>
      <c r="U654" s="89">
        <f>VLOOKUP($B654,'[5]POB X MCR 2019'!$C$7:$AW$186,17,0)</f>
        <v>14</v>
      </c>
      <c r="V654" s="89">
        <f>VLOOKUP($B654,'[5]POB X MCR 2019'!$C$7:$AW$186,18,0)</f>
        <v>14</v>
      </c>
      <c r="W654" s="89">
        <f>VLOOKUP($B654,'[5]POB X MCR 2019'!$C$7:$AW$186,19,0)</f>
        <v>14</v>
      </c>
      <c r="X654" s="89">
        <f>VLOOKUP($B654,'[5]POB X MCR 2019'!$C$7:$AW$186,20,0)</f>
        <v>14</v>
      </c>
      <c r="Y654" s="89">
        <f>VLOOKUP($B654,'[5]POB X MCR 2019'!$C$7:$AW$186,21,0)</f>
        <v>14</v>
      </c>
      <c r="Z654" s="89">
        <f>VLOOKUP($B654,'[5]POB X MCR 2019'!$C$7:$AW$186,22,0)</f>
        <v>14</v>
      </c>
      <c r="AA654" s="89">
        <f>VLOOKUP($B654,'[5]POB X MCR 2019'!$C$7:$AW$186,23,0)</f>
        <v>13</v>
      </c>
      <c r="AB654" s="89">
        <f>VLOOKUP($B654,'[5]POB X MCR 2019'!$C$7:$AW$186,24,0)</f>
        <v>13</v>
      </c>
      <c r="AC654" s="89">
        <f>VLOOKUP($B654,'[5]POB X MCR 2019'!$C$7:$AW$186,25,0)</f>
        <v>12</v>
      </c>
      <c r="AD654" s="89">
        <f>VLOOKUP($B654,'[5]POB X MCR 2019'!$C$7:$AW$186,26,0)</f>
        <v>54</v>
      </c>
      <c r="AE654" s="89">
        <f>VLOOKUP($B654,'[5]POB X MCR 2019'!$C$7:$AW$186,27,0)</f>
        <v>51</v>
      </c>
      <c r="AF654" s="89">
        <f>VLOOKUP($B654,'[5]POB X MCR 2019'!$C$7:$AW$186,28,0)</f>
        <v>64</v>
      </c>
      <c r="AG654" s="89">
        <f>VLOOKUP($B654,'[5]POB X MCR 2019'!$C$7:$AW$186,29,0)</f>
        <v>58</v>
      </c>
      <c r="AH654" s="89">
        <f>VLOOKUP($B654,'[5]POB X MCR 2019'!$C$7:$AW$186,30,0)</f>
        <v>60</v>
      </c>
      <c r="AI654" s="89">
        <f>VLOOKUP($B654,'[5]POB X MCR 2019'!$C$7:$AW$186,31,0)</f>
        <v>50</v>
      </c>
      <c r="AJ654" s="89">
        <f>VLOOKUP($B654,'[5]POB X MCR 2019'!$C$7:$AW$186,32,0)</f>
        <v>45</v>
      </c>
      <c r="AK654" s="89">
        <f>VLOOKUP($B654,'[5]POB X MCR 2019'!$C$7:$AW$186,33,0)</f>
        <v>40</v>
      </c>
      <c r="AL654" s="89">
        <f>VLOOKUP($B654,'[5]POB X MCR 2019'!$C$7:$AW$186,34,0)</f>
        <v>32</v>
      </c>
      <c r="AM654" s="89">
        <f>VLOOKUP($B654,'[5]POB X MCR 2019'!$C$7:$AW$186,35,0)</f>
        <v>27</v>
      </c>
      <c r="AN654" s="89">
        <f>VLOOKUP($B654,'[5]POB X MCR 2019'!$C$7:$AW$186,36,0)</f>
        <v>18</v>
      </c>
      <c r="AO654" s="89">
        <f>VLOOKUP($B654,'[5]POB X MCR 2019'!$C$7:$AW$186,37,0)</f>
        <v>16</v>
      </c>
      <c r="AP654" s="89">
        <f>VLOOKUP($B654,'[5]POB X MCR 2019'!$C$7:$AW$186,38,0)</f>
        <v>14</v>
      </c>
      <c r="AQ654" s="89">
        <f>VLOOKUP($B654,'[5]POB X MCR 2019'!$C$7:$AW$186,43,0)</f>
        <v>400</v>
      </c>
      <c r="AR654" s="89">
        <f>VLOOKUP($B654,'[5]POB X MCR 2019'!$C$7:$AW$186,44,0)</f>
        <v>36</v>
      </c>
      <c r="AS654" s="89">
        <f>VLOOKUP($B654,'[5]POB X MCR 2019'!$C$7:$AW$186,45,0)</f>
        <v>33</v>
      </c>
      <c r="AT654" s="89">
        <f>VLOOKUP($B654,'[5]POB X MCR 2019'!$C$7:$AW$186,46,0)</f>
        <v>174</v>
      </c>
      <c r="AU654" s="89">
        <f>VLOOKUP($B654,'[6]RED CHOTA'!$C$7:$G$170,5,0)</f>
        <v>12</v>
      </c>
    </row>
    <row r="655" spans="1:47" s="24" customFormat="1" ht="15">
      <c r="A655" s="54">
        <v>654</v>
      </c>
      <c r="B655" s="54"/>
      <c r="C655" s="55" t="s">
        <v>1134</v>
      </c>
      <c r="D655" s="55" t="s">
        <v>447</v>
      </c>
      <c r="E655" s="55" t="s">
        <v>493</v>
      </c>
      <c r="F655" s="55" t="s">
        <v>493</v>
      </c>
      <c r="G655" s="11" t="s">
        <v>1214</v>
      </c>
      <c r="H655" s="29"/>
      <c r="I655" s="29">
        <f t="shared" si="148"/>
        <v>18629</v>
      </c>
      <c r="J655" s="11">
        <f>SUM(J656:J670)</f>
        <v>209</v>
      </c>
      <c r="K655" s="11">
        <f t="shared" ref="K655:AU655" si="150">SUM(K656:K670)</f>
        <v>203</v>
      </c>
      <c r="L655" s="11">
        <f t="shared" si="150"/>
        <v>268</v>
      </c>
      <c r="M655" s="11">
        <f t="shared" si="150"/>
        <v>240</v>
      </c>
      <c r="N655" s="11">
        <f t="shared" si="150"/>
        <v>224</v>
      </c>
      <c r="O655" s="11">
        <f t="shared" si="150"/>
        <v>232</v>
      </c>
      <c r="P655" s="11">
        <f t="shared" si="150"/>
        <v>416</v>
      </c>
      <c r="Q655" s="11">
        <f t="shared" si="150"/>
        <v>427</v>
      </c>
      <c r="R655" s="11">
        <f t="shared" si="150"/>
        <v>435</v>
      </c>
      <c r="S655" s="11">
        <f t="shared" si="150"/>
        <v>439</v>
      </c>
      <c r="T655" s="11">
        <f t="shared" si="150"/>
        <v>438</v>
      </c>
      <c r="U655" s="11">
        <f t="shared" si="150"/>
        <v>436</v>
      </c>
      <c r="V655" s="11">
        <f t="shared" si="150"/>
        <v>432</v>
      </c>
      <c r="W655" s="11">
        <f t="shared" si="150"/>
        <v>419</v>
      </c>
      <c r="X655" s="11">
        <f t="shared" si="150"/>
        <v>401</v>
      </c>
      <c r="Y655" s="11">
        <f t="shared" si="150"/>
        <v>380</v>
      </c>
      <c r="Z655" s="11">
        <f t="shared" si="150"/>
        <v>364</v>
      </c>
      <c r="AA655" s="11">
        <f t="shared" si="150"/>
        <v>343</v>
      </c>
      <c r="AB655" s="11">
        <f t="shared" si="150"/>
        <v>323</v>
      </c>
      <c r="AC655" s="11">
        <f t="shared" si="150"/>
        <v>301</v>
      </c>
      <c r="AD655" s="11">
        <f t="shared" si="150"/>
        <v>1280</v>
      </c>
      <c r="AE655" s="11">
        <f t="shared" si="150"/>
        <v>1364</v>
      </c>
      <c r="AF655" s="11">
        <f t="shared" si="150"/>
        <v>1567</v>
      </c>
      <c r="AG655" s="11">
        <f t="shared" si="150"/>
        <v>1359</v>
      </c>
      <c r="AH655" s="11">
        <f t="shared" si="150"/>
        <v>1325</v>
      </c>
      <c r="AI655" s="11">
        <f t="shared" si="150"/>
        <v>1125</v>
      </c>
      <c r="AJ655" s="11">
        <f t="shared" si="150"/>
        <v>867</v>
      </c>
      <c r="AK655" s="11">
        <f t="shared" si="150"/>
        <v>795</v>
      </c>
      <c r="AL655" s="11">
        <f t="shared" si="150"/>
        <v>671</v>
      </c>
      <c r="AM655" s="11">
        <f t="shared" si="150"/>
        <v>483</v>
      </c>
      <c r="AN655" s="11">
        <f t="shared" si="150"/>
        <v>354</v>
      </c>
      <c r="AO655" s="11">
        <f t="shared" si="150"/>
        <v>258</v>
      </c>
      <c r="AP655" s="11">
        <f t="shared" si="150"/>
        <v>251</v>
      </c>
      <c r="AQ655" s="11">
        <f t="shared" si="150"/>
        <v>9516</v>
      </c>
      <c r="AR655" s="11">
        <f t="shared" si="150"/>
        <v>1034</v>
      </c>
      <c r="AS655" s="11">
        <f t="shared" si="150"/>
        <v>827</v>
      </c>
      <c r="AT655" s="11">
        <f t="shared" si="150"/>
        <v>4213</v>
      </c>
      <c r="AU655" s="11">
        <f t="shared" si="150"/>
        <v>254</v>
      </c>
    </row>
    <row r="656" spans="1:47" s="24" customFormat="1" ht="15">
      <c r="A656" s="58">
        <v>655</v>
      </c>
      <c r="B656" s="58">
        <v>4750</v>
      </c>
      <c r="C656" s="59" t="s">
        <v>1134</v>
      </c>
      <c r="D656" s="59" t="s">
        <v>447</v>
      </c>
      <c r="E656" s="59" t="s">
        <v>493</v>
      </c>
      <c r="F656" s="59" t="s">
        <v>502</v>
      </c>
      <c r="G656" s="12" t="s">
        <v>271</v>
      </c>
      <c r="H656" s="14">
        <f t="shared" ref="H656:H670" si="151">B656</f>
        <v>4750</v>
      </c>
      <c r="I656" s="14">
        <f t="shared" si="148"/>
        <v>1047</v>
      </c>
      <c r="J656" s="12">
        <f>VLOOKUP($B656,'[1]METAS 2019'!$D$4:$Q$843,5,0)</f>
        <v>14</v>
      </c>
      <c r="K656" s="12">
        <f>VLOOKUP($B656,'[1]METAS 2019'!$D$4:$Q$843,4,0)</f>
        <v>15</v>
      </c>
      <c r="L656" s="12">
        <f>VLOOKUP($B656,'[1]METAS 2019'!$D$4:$Q$843,11,0)</f>
        <v>17</v>
      </c>
      <c r="M656" s="12">
        <f>VLOOKUP($B656,'[1]METAS 2019'!$D$4:$Q$843,12,0)</f>
        <v>17</v>
      </c>
      <c r="N656" s="12">
        <f>VLOOKUP($B656,'[1]METAS 2019'!$D$4:$Q$843,13,0)</f>
        <v>12</v>
      </c>
      <c r="O656" s="12">
        <f>VLOOKUP($B656,'[1]METAS 2019'!$D$4:$Q$843,14,0)</f>
        <v>9</v>
      </c>
      <c r="P656" s="89">
        <f>VLOOKUP($B656,'[5]POB X MCR 2019'!$C$7:$AW$186,12,0)</f>
        <v>26</v>
      </c>
      <c r="Q656" s="89">
        <f>VLOOKUP($B656,'[5]POB X MCR 2019'!$C$7:$AW$186,13,0)</f>
        <v>27</v>
      </c>
      <c r="R656" s="89">
        <f>VLOOKUP($B656,'[5]POB X MCR 2019'!$C$7:$AW$186,14,0)</f>
        <v>27</v>
      </c>
      <c r="S656" s="89">
        <f>VLOOKUP($B656,'[5]POB X MCR 2019'!$C$7:$AW$186,15,0)</f>
        <v>27</v>
      </c>
      <c r="T656" s="89">
        <f>VLOOKUP($B656,'[5]POB X MCR 2019'!$C$7:$AW$186,16,0)</f>
        <v>26</v>
      </c>
      <c r="U656" s="89">
        <f>VLOOKUP($B656,'[5]POB X MCR 2019'!$C$7:$AW$186,17,0)</f>
        <v>26</v>
      </c>
      <c r="V656" s="89">
        <f>VLOOKUP($B656,'[5]POB X MCR 2019'!$C$7:$AW$186,18,0)</f>
        <v>25</v>
      </c>
      <c r="W656" s="89">
        <f>VLOOKUP($B656,'[5]POB X MCR 2019'!$C$7:$AW$186,19,0)</f>
        <v>25</v>
      </c>
      <c r="X656" s="89">
        <f>VLOOKUP($B656,'[5]POB X MCR 2019'!$C$7:$AW$186,20,0)</f>
        <v>23</v>
      </c>
      <c r="Y656" s="89">
        <f>VLOOKUP($B656,'[5]POB X MCR 2019'!$C$7:$AW$186,21,0)</f>
        <v>23</v>
      </c>
      <c r="Z656" s="89">
        <f>VLOOKUP($B656,'[5]POB X MCR 2019'!$C$7:$AW$186,22,0)</f>
        <v>22</v>
      </c>
      <c r="AA656" s="89">
        <f>VLOOKUP($B656,'[5]POB X MCR 2019'!$C$7:$AW$186,23,0)</f>
        <v>21</v>
      </c>
      <c r="AB656" s="89">
        <f>VLOOKUP($B656,'[5]POB X MCR 2019'!$C$7:$AW$186,24,0)</f>
        <v>20</v>
      </c>
      <c r="AC656" s="89">
        <f>VLOOKUP($B656,'[5]POB X MCR 2019'!$C$7:$AW$186,25,0)</f>
        <v>18</v>
      </c>
      <c r="AD656" s="89">
        <f>VLOOKUP($B656,'[5]POB X MCR 2019'!$C$7:$AW$186,26,0)</f>
        <v>71</v>
      </c>
      <c r="AE656" s="89">
        <f>VLOOKUP($B656,'[5]POB X MCR 2019'!$C$7:$AW$186,27,0)</f>
        <v>69</v>
      </c>
      <c r="AF656" s="89">
        <f>VLOOKUP($B656,'[5]POB X MCR 2019'!$C$7:$AW$186,28,0)</f>
        <v>84</v>
      </c>
      <c r="AG656" s="89">
        <f>VLOOKUP($B656,'[5]POB X MCR 2019'!$C$7:$AW$186,29,0)</f>
        <v>72</v>
      </c>
      <c r="AH656" s="89">
        <f>VLOOKUP($B656,'[5]POB X MCR 2019'!$C$7:$AW$186,30,0)</f>
        <v>76</v>
      </c>
      <c r="AI656" s="89">
        <f>VLOOKUP($B656,'[5]POB X MCR 2019'!$C$7:$AW$186,31,0)</f>
        <v>62</v>
      </c>
      <c r="AJ656" s="89">
        <f>VLOOKUP($B656,'[5]POB X MCR 2019'!$C$7:$AW$186,32,0)</f>
        <v>40</v>
      </c>
      <c r="AK656" s="89">
        <f>VLOOKUP($B656,'[5]POB X MCR 2019'!$C$7:$AW$186,33,0)</f>
        <v>44</v>
      </c>
      <c r="AL656" s="89">
        <f>VLOOKUP($B656,'[5]POB X MCR 2019'!$C$7:$AW$186,34,0)</f>
        <v>34</v>
      </c>
      <c r="AM656" s="89">
        <f>VLOOKUP($B656,'[5]POB X MCR 2019'!$C$7:$AW$186,35,0)</f>
        <v>25</v>
      </c>
      <c r="AN656" s="89">
        <f>VLOOKUP($B656,'[5]POB X MCR 2019'!$C$7:$AW$186,36,0)</f>
        <v>19</v>
      </c>
      <c r="AO656" s="89">
        <f>VLOOKUP($B656,'[5]POB X MCR 2019'!$C$7:$AW$186,37,0)</f>
        <v>17</v>
      </c>
      <c r="AP656" s="89">
        <f>VLOOKUP($B656,'[5]POB X MCR 2019'!$C$7:$AW$186,38,0)</f>
        <v>14</v>
      </c>
      <c r="AQ656" s="89">
        <f>VLOOKUP($B656,'[5]POB X MCR 2019'!$C$7:$AW$186,43,0)</f>
        <v>533</v>
      </c>
      <c r="AR656" s="89">
        <f>VLOOKUP($B656,'[5]POB X MCR 2019'!$C$7:$AW$186,44,0)</f>
        <v>60</v>
      </c>
      <c r="AS656" s="89">
        <f>VLOOKUP($B656,'[5]POB X MCR 2019'!$C$7:$AW$186,45,0)</f>
        <v>52</v>
      </c>
      <c r="AT656" s="89">
        <f>VLOOKUP($B656,'[5]POB X MCR 2019'!$C$7:$AW$186,46,0)</f>
        <v>229</v>
      </c>
      <c r="AU656" s="89">
        <f>VLOOKUP($B656,'[6]RED CHOTA'!$C$7:$G$170,5,0)</f>
        <v>17</v>
      </c>
    </row>
    <row r="657" spans="1:47" s="24" customFormat="1" ht="15">
      <c r="A657" s="58">
        <v>656</v>
      </c>
      <c r="B657" s="58">
        <v>4742</v>
      </c>
      <c r="C657" s="59" t="s">
        <v>1134</v>
      </c>
      <c r="D657" s="59" t="s">
        <v>447</v>
      </c>
      <c r="E657" s="59" t="s">
        <v>493</v>
      </c>
      <c r="F657" s="59" t="s">
        <v>494</v>
      </c>
      <c r="G657" s="12" t="s">
        <v>265</v>
      </c>
      <c r="H657" s="14">
        <f t="shared" si="151"/>
        <v>4742</v>
      </c>
      <c r="I657" s="14">
        <f t="shared" si="148"/>
        <v>6626</v>
      </c>
      <c r="J657" s="12">
        <f>VLOOKUP($B657,'[1]METAS 2019'!$D$4:$Q$843,5,0)</f>
        <v>85</v>
      </c>
      <c r="K657" s="12">
        <f>VLOOKUP($B657,'[1]METAS 2019'!$D$4:$Q$843,4,0)</f>
        <v>88</v>
      </c>
      <c r="L657" s="12">
        <f>VLOOKUP($B657,'[1]METAS 2019'!$D$4:$Q$843,11,0)</f>
        <v>112</v>
      </c>
      <c r="M657" s="12">
        <f>VLOOKUP($B657,'[1]METAS 2019'!$D$4:$Q$843,12,0)</f>
        <v>94</v>
      </c>
      <c r="N657" s="12">
        <f>VLOOKUP($B657,'[1]METAS 2019'!$D$4:$Q$843,13,0)</f>
        <v>77</v>
      </c>
      <c r="O657" s="12">
        <f>VLOOKUP($B657,'[1]METAS 2019'!$D$4:$Q$843,14,0)</f>
        <v>85</v>
      </c>
      <c r="P657" s="89">
        <f>VLOOKUP($B657,'[5]POB X MCR 2019'!$C$7:$AW$186,12,0)</f>
        <v>141</v>
      </c>
      <c r="Q657" s="89">
        <f>VLOOKUP($B657,'[5]POB X MCR 2019'!$C$7:$AW$186,13,0)</f>
        <v>145</v>
      </c>
      <c r="R657" s="89">
        <f>VLOOKUP($B657,'[5]POB X MCR 2019'!$C$7:$AW$186,14,0)</f>
        <v>148</v>
      </c>
      <c r="S657" s="89">
        <f>VLOOKUP($B657,'[5]POB X MCR 2019'!$C$7:$AW$186,15,0)</f>
        <v>151</v>
      </c>
      <c r="T657" s="89">
        <f>VLOOKUP($B657,'[5]POB X MCR 2019'!$C$7:$AW$186,16,0)</f>
        <v>151</v>
      </c>
      <c r="U657" s="89">
        <f>VLOOKUP($B657,'[5]POB X MCR 2019'!$C$7:$AW$186,17,0)</f>
        <v>152</v>
      </c>
      <c r="V657" s="89">
        <f>VLOOKUP($B657,'[5]POB X MCR 2019'!$C$7:$AW$186,18,0)</f>
        <v>151</v>
      </c>
      <c r="W657" s="89">
        <f>VLOOKUP($B657,'[5]POB X MCR 2019'!$C$7:$AW$186,19,0)</f>
        <v>146</v>
      </c>
      <c r="X657" s="89">
        <f>VLOOKUP($B657,'[5]POB X MCR 2019'!$C$7:$AW$186,20,0)</f>
        <v>139</v>
      </c>
      <c r="Y657" s="89">
        <f>VLOOKUP($B657,'[5]POB X MCR 2019'!$C$7:$AW$186,21,0)</f>
        <v>132</v>
      </c>
      <c r="Z657" s="89">
        <f>VLOOKUP($B657,'[5]POB X MCR 2019'!$C$7:$AW$186,22,0)</f>
        <v>125</v>
      </c>
      <c r="AA657" s="89">
        <f>VLOOKUP($B657,'[5]POB X MCR 2019'!$C$7:$AW$186,23,0)</f>
        <v>118</v>
      </c>
      <c r="AB657" s="89">
        <f>VLOOKUP($B657,'[5]POB X MCR 2019'!$C$7:$AW$186,24,0)</f>
        <v>111</v>
      </c>
      <c r="AC657" s="89">
        <f>VLOOKUP($B657,'[5]POB X MCR 2019'!$C$7:$AW$186,25,0)</f>
        <v>104</v>
      </c>
      <c r="AD657" s="89">
        <f>VLOOKUP($B657,'[5]POB X MCR 2019'!$C$7:$AW$186,26,0)</f>
        <v>452</v>
      </c>
      <c r="AE657" s="89">
        <f>VLOOKUP($B657,'[5]POB X MCR 2019'!$C$7:$AW$186,27,0)</f>
        <v>492</v>
      </c>
      <c r="AF657" s="89">
        <f>VLOOKUP($B657,'[5]POB X MCR 2019'!$C$7:$AW$186,28,0)</f>
        <v>560</v>
      </c>
      <c r="AG657" s="89">
        <f>VLOOKUP($B657,'[5]POB X MCR 2019'!$C$7:$AW$186,29,0)</f>
        <v>487</v>
      </c>
      <c r="AH657" s="89">
        <f>VLOOKUP($B657,'[5]POB X MCR 2019'!$C$7:$AW$186,30,0)</f>
        <v>464</v>
      </c>
      <c r="AI657" s="89">
        <f>VLOOKUP($B657,'[5]POB X MCR 2019'!$C$7:$AW$186,31,0)</f>
        <v>398</v>
      </c>
      <c r="AJ657" s="89">
        <f>VLOOKUP($B657,'[5]POB X MCR 2019'!$C$7:$AW$186,32,0)</f>
        <v>320</v>
      </c>
      <c r="AK657" s="89">
        <f>VLOOKUP($B657,'[5]POB X MCR 2019'!$C$7:$AW$186,33,0)</f>
        <v>280</v>
      </c>
      <c r="AL657" s="89">
        <f>VLOOKUP($B657,'[5]POB X MCR 2019'!$C$7:$AW$186,34,0)</f>
        <v>243</v>
      </c>
      <c r="AM657" s="89">
        <f>VLOOKUP($B657,'[5]POB X MCR 2019'!$C$7:$AW$186,35,0)</f>
        <v>174</v>
      </c>
      <c r="AN657" s="89">
        <f>VLOOKUP($B657,'[5]POB X MCR 2019'!$C$7:$AW$186,36,0)</f>
        <v>126</v>
      </c>
      <c r="AO657" s="89">
        <f>VLOOKUP($B657,'[5]POB X MCR 2019'!$C$7:$AW$186,37,0)</f>
        <v>87</v>
      </c>
      <c r="AP657" s="89">
        <f>VLOOKUP($B657,'[5]POB X MCR 2019'!$C$7:$AW$186,38,0)</f>
        <v>88</v>
      </c>
      <c r="AQ657" s="89">
        <f>VLOOKUP($B657,'[5]POB X MCR 2019'!$C$7:$AW$186,43,0)</f>
        <v>3371</v>
      </c>
      <c r="AR657" s="89">
        <f>VLOOKUP($B657,'[5]POB X MCR 2019'!$C$7:$AW$186,44,0)</f>
        <v>361</v>
      </c>
      <c r="AS657" s="89">
        <f>VLOOKUP($B657,'[5]POB X MCR 2019'!$C$7:$AW$186,45,0)</f>
        <v>283</v>
      </c>
      <c r="AT657" s="89">
        <f>VLOOKUP($B657,'[5]POB X MCR 2019'!$C$7:$AW$186,46,0)</f>
        <v>1498</v>
      </c>
      <c r="AU657" s="89">
        <f>VLOOKUP($B657,'[6]RED CHOTA'!$C$7:$G$170,5,0)</f>
        <v>106</v>
      </c>
    </row>
    <row r="658" spans="1:47" s="24" customFormat="1" ht="15">
      <c r="A658" s="58">
        <v>657</v>
      </c>
      <c r="B658" s="58">
        <v>4744</v>
      </c>
      <c r="C658" s="59" t="s">
        <v>1134</v>
      </c>
      <c r="D658" s="59" t="s">
        <v>447</v>
      </c>
      <c r="E658" s="59" t="s">
        <v>493</v>
      </c>
      <c r="F658" s="59" t="s">
        <v>497</v>
      </c>
      <c r="G658" s="12" t="s">
        <v>266</v>
      </c>
      <c r="H658" s="14">
        <f t="shared" si="151"/>
        <v>4744</v>
      </c>
      <c r="I658" s="14">
        <f t="shared" si="148"/>
        <v>986</v>
      </c>
      <c r="J658" s="12">
        <f>VLOOKUP($B658,'[1]METAS 2019'!$D$4:$Q$843,5,0)</f>
        <v>11</v>
      </c>
      <c r="K658" s="12">
        <f>VLOOKUP($B658,'[1]METAS 2019'!$D$4:$Q$843,4,0)</f>
        <v>9</v>
      </c>
      <c r="L658" s="12">
        <f>VLOOKUP($B658,'[1]METAS 2019'!$D$4:$Q$843,11,0)</f>
        <v>15</v>
      </c>
      <c r="M658" s="12">
        <f>VLOOKUP($B658,'[1]METAS 2019'!$D$4:$Q$843,12,0)</f>
        <v>12</v>
      </c>
      <c r="N658" s="12">
        <f>VLOOKUP($B658,'[1]METAS 2019'!$D$4:$Q$843,13,0)</f>
        <v>13</v>
      </c>
      <c r="O658" s="12">
        <f>VLOOKUP($B658,'[1]METAS 2019'!$D$4:$Q$843,14,0)</f>
        <v>10</v>
      </c>
      <c r="P658" s="89">
        <f>VLOOKUP($B658,'[5]POB X MCR 2019'!$C$7:$AW$186,12,0)</f>
        <v>21</v>
      </c>
      <c r="Q658" s="89">
        <f>VLOOKUP($B658,'[5]POB X MCR 2019'!$C$7:$AW$186,13,0)</f>
        <v>22</v>
      </c>
      <c r="R658" s="89">
        <f>VLOOKUP($B658,'[5]POB X MCR 2019'!$C$7:$AW$186,14,0)</f>
        <v>22</v>
      </c>
      <c r="S658" s="89">
        <f>VLOOKUP($B658,'[5]POB X MCR 2019'!$C$7:$AW$186,15,0)</f>
        <v>23</v>
      </c>
      <c r="T658" s="89">
        <f>VLOOKUP($B658,'[5]POB X MCR 2019'!$C$7:$AW$186,16,0)</f>
        <v>23</v>
      </c>
      <c r="U658" s="89">
        <f>VLOOKUP($B658,'[5]POB X MCR 2019'!$C$7:$AW$186,17,0)</f>
        <v>23</v>
      </c>
      <c r="V658" s="89">
        <f>VLOOKUP($B658,'[5]POB X MCR 2019'!$C$7:$AW$186,18,0)</f>
        <v>23</v>
      </c>
      <c r="W658" s="89">
        <f>VLOOKUP($B658,'[5]POB X MCR 2019'!$C$7:$AW$186,19,0)</f>
        <v>22</v>
      </c>
      <c r="X658" s="89">
        <f>VLOOKUP($B658,'[5]POB X MCR 2019'!$C$7:$AW$186,20,0)</f>
        <v>21</v>
      </c>
      <c r="Y658" s="89">
        <f>VLOOKUP($B658,'[5]POB X MCR 2019'!$C$7:$AW$186,21,0)</f>
        <v>20</v>
      </c>
      <c r="Z658" s="89">
        <f>VLOOKUP($B658,'[5]POB X MCR 2019'!$C$7:$AW$186,22,0)</f>
        <v>19</v>
      </c>
      <c r="AA658" s="89">
        <f>VLOOKUP($B658,'[5]POB X MCR 2019'!$C$7:$AW$186,23,0)</f>
        <v>18</v>
      </c>
      <c r="AB658" s="89">
        <f>VLOOKUP($B658,'[5]POB X MCR 2019'!$C$7:$AW$186,24,0)</f>
        <v>17</v>
      </c>
      <c r="AC658" s="89">
        <f>VLOOKUP($B658,'[5]POB X MCR 2019'!$C$7:$AW$186,25,0)</f>
        <v>16</v>
      </c>
      <c r="AD658" s="89">
        <f>VLOOKUP($B658,'[5]POB X MCR 2019'!$C$7:$AW$186,26,0)</f>
        <v>68</v>
      </c>
      <c r="AE658" s="89">
        <f>VLOOKUP($B658,'[5]POB X MCR 2019'!$C$7:$AW$186,27,0)</f>
        <v>74</v>
      </c>
      <c r="AF658" s="89">
        <f>VLOOKUP($B658,'[5]POB X MCR 2019'!$C$7:$AW$186,28,0)</f>
        <v>84</v>
      </c>
      <c r="AG658" s="89">
        <f>VLOOKUP($B658,'[5]POB X MCR 2019'!$C$7:$AW$186,29,0)</f>
        <v>73</v>
      </c>
      <c r="AH658" s="89">
        <f>VLOOKUP($B658,'[5]POB X MCR 2019'!$C$7:$AW$186,30,0)</f>
        <v>70</v>
      </c>
      <c r="AI658" s="89">
        <f>VLOOKUP($B658,'[5]POB X MCR 2019'!$C$7:$AW$186,31,0)</f>
        <v>60</v>
      </c>
      <c r="AJ658" s="89">
        <f>VLOOKUP($B658,'[5]POB X MCR 2019'!$C$7:$AW$186,32,0)</f>
        <v>48</v>
      </c>
      <c r="AK658" s="89">
        <f>VLOOKUP($B658,'[5]POB X MCR 2019'!$C$7:$AW$186,33,0)</f>
        <v>42</v>
      </c>
      <c r="AL658" s="89">
        <f>VLOOKUP($B658,'[5]POB X MCR 2019'!$C$7:$AW$186,34,0)</f>
        <v>36</v>
      </c>
      <c r="AM658" s="89">
        <f>VLOOKUP($B658,'[5]POB X MCR 2019'!$C$7:$AW$186,35,0)</f>
        <v>26</v>
      </c>
      <c r="AN658" s="89">
        <f>VLOOKUP($B658,'[5]POB X MCR 2019'!$C$7:$AW$186,36,0)</f>
        <v>19</v>
      </c>
      <c r="AO658" s="89">
        <f>VLOOKUP($B658,'[5]POB X MCR 2019'!$C$7:$AW$186,37,0)</f>
        <v>13</v>
      </c>
      <c r="AP658" s="89">
        <f>VLOOKUP($B658,'[5]POB X MCR 2019'!$C$7:$AW$186,38,0)</f>
        <v>13</v>
      </c>
      <c r="AQ658" s="89">
        <f>VLOOKUP($B658,'[5]POB X MCR 2019'!$C$7:$AW$186,43,0)</f>
        <v>506</v>
      </c>
      <c r="AR658" s="89">
        <f>VLOOKUP($B658,'[5]POB X MCR 2019'!$C$7:$AW$186,44,0)</f>
        <v>55</v>
      </c>
      <c r="AS658" s="89">
        <f>VLOOKUP($B658,'[5]POB X MCR 2019'!$C$7:$AW$186,45,0)</f>
        <v>42</v>
      </c>
      <c r="AT658" s="89">
        <f>VLOOKUP($B658,'[5]POB X MCR 2019'!$C$7:$AW$186,46,0)</f>
        <v>225</v>
      </c>
      <c r="AU658" s="89">
        <f>VLOOKUP($B658,'[6]RED CHOTA'!$C$7:$G$170,5,0)</f>
        <v>13</v>
      </c>
    </row>
    <row r="659" spans="1:47" s="24" customFormat="1" ht="15">
      <c r="A659" s="58">
        <v>658</v>
      </c>
      <c r="B659" s="58">
        <v>4745</v>
      </c>
      <c r="C659" s="59" t="s">
        <v>1134</v>
      </c>
      <c r="D659" s="59" t="s">
        <v>447</v>
      </c>
      <c r="E659" s="59" t="s">
        <v>493</v>
      </c>
      <c r="F659" s="59" t="s">
        <v>499</v>
      </c>
      <c r="G659" s="12" t="s">
        <v>271</v>
      </c>
      <c r="H659" s="14">
        <f t="shared" si="151"/>
        <v>4745</v>
      </c>
      <c r="I659" s="14">
        <f t="shared" si="148"/>
        <v>1870</v>
      </c>
      <c r="J659" s="12">
        <f>VLOOKUP($B659,'[1]METAS 2019'!$D$4:$Q$843,5,0)</f>
        <v>13</v>
      </c>
      <c r="K659" s="12">
        <f>VLOOKUP($B659,'[1]METAS 2019'!$D$4:$Q$843,4,0)</f>
        <v>13</v>
      </c>
      <c r="L659" s="12">
        <f>VLOOKUP($B659,'[1]METAS 2019'!$D$4:$Q$843,11,0)</f>
        <v>24</v>
      </c>
      <c r="M659" s="12">
        <f>VLOOKUP($B659,'[1]METAS 2019'!$D$4:$Q$843,12,0)</f>
        <v>15</v>
      </c>
      <c r="N659" s="12">
        <f>VLOOKUP($B659,'[1]METAS 2019'!$D$4:$Q$843,13,0)</f>
        <v>18</v>
      </c>
      <c r="O659" s="12">
        <f>VLOOKUP($B659,'[1]METAS 2019'!$D$4:$Q$843,14,0)</f>
        <v>17</v>
      </c>
      <c r="P659" s="89">
        <f>VLOOKUP($B659,'[5]POB X MCR 2019'!$C$7:$AW$186,12,0)</f>
        <v>41</v>
      </c>
      <c r="Q659" s="89">
        <f>VLOOKUP($B659,'[5]POB X MCR 2019'!$C$7:$AW$186,13,0)</f>
        <v>42</v>
      </c>
      <c r="R659" s="89">
        <f>VLOOKUP($B659,'[5]POB X MCR 2019'!$C$7:$AW$186,14,0)</f>
        <v>43</v>
      </c>
      <c r="S659" s="89">
        <f>VLOOKUP($B659,'[5]POB X MCR 2019'!$C$7:$AW$186,15,0)</f>
        <v>44</v>
      </c>
      <c r="T659" s="89">
        <f>VLOOKUP($B659,'[5]POB X MCR 2019'!$C$7:$AW$186,16,0)</f>
        <v>44</v>
      </c>
      <c r="U659" s="89">
        <f>VLOOKUP($B659,'[5]POB X MCR 2019'!$C$7:$AW$186,17,0)</f>
        <v>44</v>
      </c>
      <c r="V659" s="89">
        <f>VLOOKUP($B659,'[5]POB X MCR 2019'!$C$7:$AW$186,18,0)</f>
        <v>44</v>
      </c>
      <c r="W659" s="89">
        <f>VLOOKUP($B659,'[5]POB X MCR 2019'!$C$7:$AW$186,19,0)</f>
        <v>42</v>
      </c>
      <c r="X659" s="89">
        <f>VLOOKUP($B659,'[5]POB X MCR 2019'!$C$7:$AW$186,20,0)</f>
        <v>41</v>
      </c>
      <c r="Y659" s="89">
        <f>VLOOKUP($B659,'[5]POB X MCR 2019'!$C$7:$AW$186,21,0)</f>
        <v>38</v>
      </c>
      <c r="Z659" s="89">
        <f>VLOOKUP($B659,'[5]POB X MCR 2019'!$C$7:$AW$186,22,0)</f>
        <v>36</v>
      </c>
      <c r="AA659" s="89">
        <f>VLOOKUP($B659,'[5]POB X MCR 2019'!$C$7:$AW$186,23,0)</f>
        <v>34</v>
      </c>
      <c r="AB659" s="89">
        <f>VLOOKUP($B659,'[5]POB X MCR 2019'!$C$7:$AW$186,24,0)</f>
        <v>32</v>
      </c>
      <c r="AC659" s="89">
        <f>VLOOKUP($B659,'[5]POB X MCR 2019'!$C$7:$AW$186,25,0)</f>
        <v>30</v>
      </c>
      <c r="AD659" s="89">
        <f>VLOOKUP($B659,'[5]POB X MCR 2019'!$C$7:$AW$186,26,0)</f>
        <v>131</v>
      </c>
      <c r="AE659" s="89">
        <f>VLOOKUP($B659,'[5]POB X MCR 2019'!$C$7:$AW$186,27,0)</f>
        <v>143</v>
      </c>
      <c r="AF659" s="89">
        <f>VLOOKUP($B659,'[5]POB X MCR 2019'!$C$7:$AW$186,28,0)</f>
        <v>163</v>
      </c>
      <c r="AG659" s="89">
        <f>VLOOKUP($B659,'[5]POB X MCR 2019'!$C$7:$AW$186,29,0)</f>
        <v>142</v>
      </c>
      <c r="AH659" s="89">
        <f>VLOOKUP($B659,'[5]POB X MCR 2019'!$C$7:$AW$186,30,0)</f>
        <v>135</v>
      </c>
      <c r="AI659" s="89">
        <f>VLOOKUP($B659,'[5]POB X MCR 2019'!$C$7:$AW$186,31,0)</f>
        <v>116</v>
      </c>
      <c r="AJ659" s="89">
        <f>VLOOKUP($B659,'[5]POB X MCR 2019'!$C$7:$AW$186,32,0)</f>
        <v>93</v>
      </c>
      <c r="AK659" s="89">
        <f>VLOOKUP($B659,'[5]POB X MCR 2019'!$C$7:$AW$186,33,0)</f>
        <v>82</v>
      </c>
      <c r="AL659" s="89">
        <f>VLOOKUP($B659,'[5]POB X MCR 2019'!$C$7:$AW$186,34,0)</f>
        <v>71</v>
      </c>
      <c r="AM659" s="89">
        <f>VLOOKUP($B659,'[5]POB X MCR 2019'!$C$7:$AW$186,35,0)</f>
        <v>51</v>
      </c>
      <c r="AN659" s="89">
        <f>VLOOKUP($B659,'[5]POB X MCR 2019'!$C$7:$AW$186,36,0)</f>
        <v>37</v>
      </c>
      <c r="AO659" s="89">
        <f>VLOOKUP($B659,'[5]POB X MCR 2019'!$C$7:$AW$186,37,0)</f>
        <v>25</v>
      </c>
      <c r="AP659" s="89">
        <f>VLOOKUP($B659,'[5]POB X MCR 2019'!$C$7:$AW$186,38,0)</f>
        <v>26</v>
      </c>
      <c r="AQ659" s="89">
        <f>VLOOKUP($B659,'[5]POB X MCR 2019'!$C$7:$AW$186,43,0)</f>
        <v>949</v>
      </c>
      <c r="AR659" s="89">
        <f>VLOOKUP($B659,'[5]POB X MCR 2019'!$C$7:$AW$186,44,0)</f>
        <v>106</v>
      </c>
      <c r="AS659" s="89">
        <f>VLOOKUP($B659,'[5]POB X MCR 2019'!$C$7:$AW$186,45,0)</f>
        <v>82</v>
      </c>
      <c r="AT659" s="89">
        <f>VLOOKUP($B659,'[5]POB X MCR 2019'!$C$7:$AW$186,46,0)</f>
        <v>436</v>
      </c>
      <c r="AU659" s="89">
        <f>VLOOKUP($B659,'[6]RED CHOTA'!$C$7:$G$170,5,0)</f>
        <v>16</v>
      </c>
    </row>
    <row r="660" spans="1:47" s="24" customFormat="1" ht="15">
      <c r="A660" s="58">
        <v>659</v>
      </c>
      <c r="B660" s="58">
        <v>4751</v>
      </c>
      <c r="C660" s="59" t="s">
        <v>1134</v>
      </c>
      <c r="D660" s="59" t="s">
        <v>447</v>
      </c>
      <c r="E660" s="59" t="s">
        <v>493</v>
      </c>
      <c r="F660" s="59" t="s">
        <v>504</v>
      </c>
      <c r="G660" s="12" t="s">
        <v>266</v>
      </c>
      <c r="H660" s="14">
        <f t="shared" si="151"/>
        <v>4751</v>
      </c>
      <c r="I660" s="14">
        <f t="shared" si="148"/>
        <v>989</v>
      </c>
      <c r="J660" s="12">
        <f>VLOOKUP($B660,'[1]METAS 2019'!$D$4:$Q$843,5,0)</f>
        <v>16</v>
      </c>
      <c r="K660" s="12">
        <f>VLOOKUP($B660,'[1]METAS 2019'!$D$4:$Q$843,4,0)</f>
        <v>9</v>
      </c>
      <c r="L660" s="12">
        <f>VLOOKUP($B660,'[1]METAS 2019'!$D$4:$Q$843,11,0)</f>
        <v>15</v>
      </c>
      <c r="M660" s="12">
        <f>VLOOKUP($B660,'[1]METAS 2019'!$D$4:$Q$843,12,0)</f>
        <v>17</v>
      </c>
      <c r="N660" s="12">
        <f>VLOOKUP($B660,'[1]METAS 2019'!$D$4:$Q$843,13,0)</f>
        <v>16</v>
      </c>
      <c r="O660" s="12">
        <f>VLOOKUP($B660,'[1]METAS 2019'!$D$4:$Q$843,14,0)</f>
        <v>11</v>
      </c>
      <c r="P660" s="89">
        <f>VLOOKUP($B660,'[5]POB X MCR 2019'!$C$7:$AW$186,12,0)</f>
        <v>25</v>
      </c>
      <c r="Q660" s="89">
        <f>VLOOKUP($B660,'[5]POB X MCR 2019'!$C$7:$AW$186,13,0)</f>
        <v>25</v>
      </c>
      <c r="R660" s="89">
        <f>VLOOKUP($B660,'[5]POB X MCR 2019'!$C$7:$AW$186,14,0)</f>
        <v>25</v>
      </c>
      <c r="S660" s="89">
        <f>VLOOKUP($B660,'[5]POB X MCR 2019'!$C$7:$AW$186,15,0)</f>
        <v>25</v>
      </c>
      <c r="T660" s="89">
        <f>VLOOKUP($B660,'[5]POB X MCR 2019'!$C$7:$AW$186,16,0)</f>
        <v>25</v>
      </c>
      <c r="U660" s="89">
        <f>VLOOKUP($B660,'[5]POB X MCR 2019'!$C$7:$AW$186,17,0)</f>
        <v>24</v>
      </c>
      <c r="V660" s="89">
        <f>VLOOKUP($B660,'[5]POB X MCR 2019'!$C$7:$AW$186,18,0)</f>
        <v>23</v>
      </c>
      <c r="W660" s="89">
        <f>VLOOKUP($B660,'[5]POB X MCR 2019'!$C$7:$AW$186,19,0)</f>
        <v>23</v>
      </c>
      <c r="X660" s="89">
        <f>VLOOKUP($B660,'[5]POB X MCR 2019'!$C$7:$AW$186,20,0)</f>
        <v>22</v>
      </c>
      <c r="Y660" s="89">
        <f>VLOOKUP($B660,'[5]POB X MCR 2019'!$C$7:$AW$186,21,0)</f>
        <v>21</v>
      </c>
      <c r="Z660" s="89">
        <f>VLOOKUP($B660,'[5]POB X MCR 2019'!$C$7:$AW$186,22,0)</f>
        <v>21</v>
      </c>
      <c r="AA660" s="89">
        <f>VLOOKUP($B660,'[5]POB X MCR 2019'!$C$7:$AW$186,23,0)</f>
        <v>20</v>
      </c>
      <c r="AB660" s="89">
        <f>VLOOKUP($B660,'[5]POB X MCR 2019'!$C$7:$AW$186,24,0)</f>
        <v>18</v>
      </c>
      <c r="AC660" s="89">
        <f>VLOOKUP($B660,'[5]POB X MCR 2019'!$C$7:$AW$186,25,0)</f>
        <v>17</v>
      </c>
      <c r="AD660" s="89">
        <f>VLOOKUP($B660,'[5]POB X MCR 2019'!$C$7:$AW$186,26,0)</f>
        <v>67</v>
      </c>
      <c r="AE660" s="89">
        <f>VLOOKUP($B660,'[5]POB X MCR 2019'!$C$7:$AW$186,27,0)</f>
        <v>66</v>
      </c>
      <c r="AF660" s="89">
        <f>VLOOKUP($B660,'[5]POB X MCR 2019'!$C$7:$AW$186,28,0)</f>
        <v>78</v>
      </c>
      <c r="AG660" s="89">
        <f>VLOOKUP($B660,'[5]POB X MCR 2019'!$C$7:$AW$186,29,0)</f>
        <v>68</v>
      </c>
      <c r="AH660" s="89">
        <f>VLOOKUP($B660,'[5]POB X MCR 2019'!$C$7:$AW$186,30,0)</f>
        <v>72</v>
      </c>
      <c r="AI660" s="89">
        <f>VLOOKUP($B660,'[5]POB X MCR 2019'!$C$7:$AW$186,31,0)</f>
        <v>58</v>
      </c>
      <c r="AJ660" s="89">
        <f>VLOOKUP($B660,'[5]POB X MCR 2019'!$C$7:$AW$186,32,0)</f>
        <v>38</v>
      </c>
      <c r="AK660" s="89">
        <f>VLOOKUP($B660,'[5]POB X MCR 2019'!$C$7:$AW$186,33,0)</f>
        <v>42</v>
      </c>
      <c r="AL660" s="89">
        <f>VLOOKUP($B660,'[5]POB X MCR 2019'!$C$7:$AW$186,34,0)</f>
        <v>32</v>
      </c>
      <c r="AM660" s="89">
        <f>VLOOKUP($B660,'[5]POB X MCR 2019'!$C$7:$AW$186,35,0)</f>
        <v>23</v>
      </c>
      <c r="AN660" s="89">
        <f>VLOOKUP($B660,'[5]POB X MCR 2019'!$C$7:$AW$186,36,0)</f>
        <v>18</v>
      </c>
      <c r="AO660" s="89">
        <f>VLOOKUP($B660,'[5]POB X MCR 2019'!$C$7:$AW$186,37,0)</f>
        <v>16</v>
      </c>
      <c r="AP660" s="89">
        <f>VLOOKUP($B660,'[5]POB X MCR 2019'!$C$7:$AW$186,38,0)</f>
        <v>13</v>
      </c>
      <c r="AQ660" s="89">
        <f>VLOOKUP($B660,'[5]POB X MCR 2019'!$C$7:$AW$186,43,0)</f>
        <v>506</v>
      </c>
      <c r="AR660" s="89">
        <f>VLOOKUP($B660,'[5]POB X MCR 2019'!$C$7:$AW$186,44,0)</f>
        <v>55</v>
      </c>
      <c r="AS660" s="89">
        <f>VLOOKUP($B660,'[5]POB X MCR 2019'!$C$7:$AW$186,45,0)</f>
        <v>49</v>
      </c>
      <c r="AT660" s="89">
        <f>VLOOKUP($B660,'[5]POB X MCR 2019'!$C$7:$AW$186,46,0)</f>
        <v>215</v>
      </c>
      <c r="AU660" s="89">
        <f>VLOOKUP($B660,'[6]RED CHOTA'!$C$7:$G$170,5,0)</f>
        <v>19</v>
      </c>
    </row>
    <row r="661" spans="1:47" s="24" customFormat="1" ht="15">
      <c r="A661" s="58">
        <v>660</v>
      </c>
      <c r="B661" s="58">
        <v>10879</v>
      </c>
      <c r="C661" s="59" t="s">
        <v>1134</v>
      </c>
      <c r="D661" s="59" t="s">
        <v>447</v>
      </c>
      <c r="E661" s="59" t="s">
        <v>493</v>
      </c>
      <c r="F661" s="59" t="s">
        <v>507</v>
      </c>
      <c r="G661" s="12" t="s">
        <v>266</v>
      </c>
      <c r="H661" s="14">
        <f t="shared" si="151"/>
        <v>10879</v>
      </c>
      <c r="I661" s="14">
        <f t="shared" si="148"/>
        <v>783</v>
      </c>
      <c r="J661" s="12">
        <f>VLOOKUP($B661,'[1]METAS 2019'!$D$4:$Q$843,5,0)</f>
        <v>7</v>
      </c>
      <c r="K661" s="12">
        <f>VLOOKUP($B661,'[1]METAS 2019'!$D$4:$Q$843,4,0)</f>
        <v>6</v>
      </c>
      <c r="L661" s="12">
        <f>VLOOKUP($B661,'[1]METAS 2019'!$D$4:$Q$843,11,0)</f>
        <v>8</v>
      </c>
      <c r="M661" s="12">
        <f>VLOOKUP($B661,'[1]METAS 2019'!$D$4:$Q$843,12,0)</f>
        <v>5</v>
      </c>
      <c r="N661" s="12">
        <f>VLOOKUP($B661,'[1]METAS 2019'!$D$4:$Q$843,13,0)</f>
        <v>12</v>
      </c>
      <c r="O661" s="12">
        <f>VLOOKUP($B661,'[1]METAS 2019'!$D$4:$Q$843,14,0)</f>
        <v>9</v>
      </c>
      <c r="P661" s="89">
        <f>VLOOKUP($B661,'[5]POB X MCR 2019'!$C$7:$AW$186,12,0)</f>
        <v>17</v>
      </c>
      <c r="Q661" s="89">
        <f>VLOOKUP($B661,'[5]POB X MCR 2019'!$C$7:$AW$186,13,0)</f>
        <v>18</v>
      </c>
      <c r="R661" s="89">
        <f>VLOOKUP($B661,'[5]POB X MCR 2019'!$C$7:$AW$186,14,0)</f>
        <v>18</v>
      </c>
      <c r="S661" s="89">
        <f>VLOOKUP($B661,'[5]POB X MCR 2019'!$C$7:$AW$186,15,0)</f>
        <v>18</v>
      </c>
      <c r="T661" s="89">
        <f>VLOOKUP($B661,'[5]POB X MCR 2019'!$C$7:$AW$186,16,0)</f>
        <v>18</v>
      </c>
      <c r="U661" s="89">
        <f>VLOOKUP($B661,'[5]POB X MCR 2019'!$C$7:$AW$186,17,0)</f>
        <v>18</v>
      </c>
      <c r="V661" s="89">
        <f>VLOOKUP($B661,'[5]POB X MCR 2019'!$C$7:$AW$186,18,0)</f>
        <v>18</v>
      </c>
      <c r="W661" s="89">
        <f>VLOOKUP($B661,'[5]POB X MCR 2019'!$C$7:$AW$186,19,0)</f>
        <v>18</v>
      </c>
      <c r="X661" s="89">
        <f>VLOOKUP($B661,'[5]POB X MCR 2019'!$C$7:$AW$186,20,0)</f>
        <v>17</v>
      </c>
      <c r="Y661" s="89">
        <f>VLOOKUP($B661,'[5]POB X MCR 2019'!$C$7:$AW$186,21,0)</f>
        <v>16</v>
      </c>
      <c r="Z661" s="89">
        <f>VLOOKUP($B661,'[5]POB X MCR 2019'!$C$7:$AW$186,22,0)</f>
        <v>15</v>
      </c>
      <c r="AA661" s="89">
        <f>VLOOKUP($B661,'[5]POB X MCR 2019'!$C$7:$AW$186,23,0)</f>
        <v>14</v>
      </c>
      <c r="AB661" s="89">
        <f>VLOOKUP($B661,'[5]POB X MCR 2019'!$C$7:$AW$186,24,0)</f>
        <v>13</v>
      </c>
      <c r="AC661" s="89">
        <f>VLOOKUP($B661,'[5]POB X MCR 2019'!$C$7:$AW$186,25,0)</f>
        <v>13</v>
      </c>
      <c r="AD661" s="89">
        <f>VLOOKUP($B661,'[5]POB X MCR 2019'!$C$7:$AW$186,26,0)</f>
        <v>55</v>
      </c>
      <c r="AE661" s="89">
        <f>VLOOKUP($B661,'[5]POB X MCR 2019'!$C$7:$AW$186,27,0)</f>
        <v>59</v>
      </c>
      <c r="AF661" s="89">
        <f>VLOOKUP($B661,'[5]POB X MCR 2019'!$C$7:$AW$186,28,0)</f>
        <v>68</v>
      </c>
      <c r="AG661" s="89">
        <f>VLOOKUP($B661,'[5]POB X MCR 2019'!$C$7:$AW$186,29,0)</f>
        <v>59</v>
      </c>
      <c r="AH661" s="89">
        <f>VLOOKUP($B661,'[5]POB X MCR 2019'!$C$7:$AW$186,30,0)</f>
        <v>56</v>
      </c>
      <c r="AI661" s="89">
        <f>VLOOKUP($B661,'[5]POB X MCR 2019'!$C$7:$AW$186,31,0)</f>
        <v>48</v>
      </c>
      <c r="AJ661" s="89">
        <f>VLOOKUP($B661,'[5]POB X MCR 2019'!$C$7:$AW$186,32,0)</f>
        <v>39</v>
      </c>
      <c r="AK661" s="89">
        <f>VLOOKUP($B661,'[5]POB X MCR 2019'!$C$7:$AW$186,33,0)</f>
        <v>34</v>
      </c>
      <c r="AL661" s="89">
        <f>VLOOKUP($B661,'[5]POB X MCR 2019'!$C$7:$AW$186,34,0)</f>
        <v>29</v>
      </c>
      <c r="AM661" s="89">
        <f>VLOOKUP($B661,'[5]POB X MCR 2019'!$C$7:$AW$186,35,0)</f>
        <v>21</v>
      </c>
      <c r="AN661" s="89">
        <f>VLOOKUP($B661,'[5]POB X MCR 2019'!$C$7:$AW$186,36,0)</f>
        <v>15</v>
      </c>
      <c r="AO661" s="89">
        <f>VLOOKUP($B661,'[5]POB X MCR 2019'!$C$7:$AW$186,37,0)</f>
        <v>11</v>
      </c>
      <c r="AP661" s="89">
        <f>VLOOKUP($B661,'[5]POB X MCR 2019'!$C$7:$AW$186,38,0)</f>
        <v>11</v>
      </c>
      <c r="AQ661" s="89">
        <f>VLOOKUP($B661,'[5]POB X MCR 2019'!$C$7:$AW$186,43,0)</f>
        <v>401</v>
      </c>
      <c r="AR661" s="89">
        <f>VLOOKUP($B661,'[5]POB X MCR 2019'!$C$7:$AW$186,44,0)</f>
        <v>44</v>
      </c>
      <c r="AS661" s="89">
        <f>VLOOKUP($B661,'[5]POB X MCR 2019'!$C$7:$AW$186,45,0)</f>
        <v>34</v>
      </c>
      <c r="AT661" s="89">
        <f>VLOOKUP($B661,'[5]POB X MCR 2019'!$C$7:$AW$186,46,0)</f>
        <v>181</v>
      </c>
      <c r="AU661" s="89">
        <f>VLOOKUP($B661,'[6]RED CHOTA'!$C$7:$G$170,5,0)</f>
        <v>8</v>
      </c>
    </row>
    <row r="662" spans="1:47" s="24" customFormat="1" ht="15">
      <c r="A662" s="58">
        <v>661</v>
      </c>
      <c r="B662" s="58">
        <v>4754</v>
      </c>
      <c r="C662" s="59" t="s">
        <v>1134</v>
      </c>
      <c r="D662" s="59" t="s">
        <v>447</v>
      </c>
      <c r="E662" s="59" t="s">
        <v>493</v>
      </c>
      <c r="F662" s="59" t="s">
        <v>496</v>
      </c>
      <c r="G662" s="12" t="s">
        <v>266</v>
      </c>
      <c r="H662" s="14">
        <f t="shared" si="151"/>
        <v>4754</v>
      </c>
      <c r="I662" s="14">
        <f t="shared" si="148"/>
        <v>646</v>
      </c>
      <c r="J662" s="12">
        <f>VLOOKUP($B662,'[1]METAS 2019'!$D$4:$Q$843,5,0)</f>
        <v>5</v>
      </c>
      <c r="K662" s="12">
        <f>VLOOKUP($B662,'[1]METAS 2019'!$D$4:$Q$843,4,0)</f>
        <v>1</v>
      </c>
      <c r="L662" s="12">
        <f>VLOOKUP($B662,'[1]METAS 2019'!$D$4:$Q$843,11,0)</f>
        <v>9</v>
      </c>
      <c r="M662" s="12">
        <f>VLOOKUP($B662,'[1]METAS 2019'!$D$4:$Q$843,12,0)</f>
        <v>10</v>
      </c>
      <c r="N662" s="12">
        <f>VLOOKUP($B662,'[1]METAS 2019'!$D$4:$Q$843,13,0)</f>
        <v>7</v>
      </c>
      <c r="O662" s="12">
        <f>VLOOKUP($B662,'[1]METAS 2019'!$D$4:$Q$843,14,0)</f>
        <v>10</v>
      </c>
      <c r="P662" s="89">
        <f>VLOOKUP($B662,'[5]POB X MCR 2019'!$C$7:$AW$186,12,0)</f>
        <v>17</v>
      </c>
      <c r="Q662" s="89">
        <f>VLOOKUP($B662,'[5]POB X MCR 2019'!$C$7:$AW$186,13,0)</f>
        <v>17</v>
      </c>
      <c r="R662" s="89">
        <f>VLOOKUP($B662,'[5]POB X MCR 2019'!$C$7:$AW$186,14,0)</f>
        <v>17</v>
      </c>
      <c r="S662" s="89">
        <f>VLOOKUP($B662,'[5]POB X MCR 2019'!$C$7:$AW$186,15,0)</f>
        <v>17</v>
      </c>
      <c r="T662" s="89">
        <f>VLOOKUP($B662,'[5]POB X MCR 2019'!$C$7:$AW$186,16,0)</f>
        <v>17</v>
      </c>
      <c r="U662" s="89">
        <f>VLOOKUP($B662,'[5]POB X MCR 2019'!$C$7:$AW$186,17,0)</f>
        <v>16</v>
      </c>
      <c r="V662" s="89">
        <f>VLOOKUP($B662,'[5]POB X MCR 2019'!$C$7:$AW$186,18,0)</f>
        <v>16</v>
      </c>
      <c r="W662" s="89">
        <f>VLOOKUP($B662,'[5]POB X MCR 2019'!$C$7:$AW$186,19,0)</f>
        <v>15</v>
      </c>
      <c r="X662" s="89">
        <f>VLOOKUP($B662,'[5]POB X MCR 2019'!$C$7:$AW$186,20,0)</f>
        <v>15</v>
      </c>
      <c r="Y662" s="89">
        <f>VLOOKUP($B662,'[5]POB X MCR 2019'!$C$7:$AW$186,21,0)</f>
        <v>14</v>
      </c>
      <c r="Z662" s="89">
        <f>VLOOKUP($B662,'[5]POB X MCR 2019'!$C$7:$AW$186,22,0)</f>
        <v>14</v>
      </c>
      <c r="AA662" s="89">
        <f>VLOOKUP($B662,'[5]POB X MCR 2019'!$C$7:$AW$186,23,0)</f>
        <v>13</v>
      </c>
      <c r="AB662" s="89">
        <f>VLOOKUP($B662,'[5]POB X MCR 2019'!$C$7:$AW$186,24,0)</f>
        <v>12</v>
      </c>
      <c r="AC662" s="89">
        <f>VLOOKUP($B662,'[5]POB X MCR 2019'!$C$7:$AW$186,25,0)</f>
        <v>10</v>
      </c>
      <c r="AD662" s="89">
        <f>VLOOKUP($B662,'[5]POB X MCR 2019'!$C$7:$AW$186,26,0)</f>
        <v>45</v>
      </c>
      <c r="AE662" s="89">
        <f>VLOOKUP($B662,'[5]POB X MCR 2019'!$C$7:$AW$186,27,0)</f>
        <v>44</v>
      </c>
      <c r="AF662" s="89">
        <f>VLOOKUP($B662,'[5]POB X MCR 2019'!$C$7:$AW$186,28,0)</f>
        <v>52</v>
      </c>
      <c r="AG662" s="89">
        <f>VLOOKUP($B662,'[5]POB X MCR 2019'!$C$7:$AW$186,29,0)</f>
        <v>45</v>
      </c>
      <c r="AH662" s="89">
        <f>VLOOKUP($B662,'[5]POB X MCR 2019'!$C$7:$AW$186,30,0)</f>
        <v>48</v>
      </c>
      <c r="AI662" s="89">
        <f>VLOOKUP($B662,'[5]POB X MCR 2019'!$C$7:$AW$186,31,0)</f>
        <v>39</v>
      </c>
      <c r="AJ662" s="89">
        <f>VLOOKUP($B662,'[5]POB X MCR 2019'!$C$7:$AW$186,32,0)</f>
        <v>25</v>
      </c>
      <c r="AK662" s="89">
        <f>VLOOKUP($B662,'[5]POB X MCR 2019'!$C$7:$AW$186,33,0)</f>
        <v>28</v>
      </c>
      <c r="AL662" s="89">
        <f>VLOOKUP($B662,'[5]POB X MCR 2019'!$C$7:$AW$186,34,0)</f>
        <v>21</v>
      </c>
      <c r="AM662" s="89">
        <f>VLOOKUP($B662,'[5]POB X MCR 2019'!$C$7:$AW$186,35,0)</f>
        <v>16</v>
      </c>
      <c r="AN662" s="89">
        <f>VLOOKUP($B662,'[5]POB X MCR 2019'!$C$7:$AW$186,36,0)</f>
        <v>12</v>
      </c>
      <c r="AO662" s="89">
        <f>VLOOKUP($B662,'[5]POB X MCR 2019'!$C$7:$AW$186,37,0)</f>
        <v>10</v>
      </c>
      <c r="AP662" s="89">
        <f>VLOOKUP($B662,'[5]POB X MCR 2019'!$C$7:$AW$186,38,0)</f>
        <v>9</v>
      </c>
      <c r="AQ662" s="89">
        <f>VLOOKUP($B662,'[5]POB X MCR 2019'!$C$7:$AW$186,43,0)</f>
        <v>332</v>
      </c>
      <c r="AR662" s="89">
        <f>VLOOKUP($B662,'[5]POB X MCR 2019'!$C$7:$AW$186,44,0)</f>
        <v>37</v>
      </c>
      <c r="AS662" s="89">
        <f>VLOOKUP($B662,'[5]POB X MCR 2019'!$C$7:$AW$186,45,0)</f>
        <v>32</v>
      </c>
      <c r="AT662" s="89">
        <f>VLOOKUP($B662,'[5]POB X MCR 2019'!$C$7:$AW$186,46,0)</f>
        <v>143</v>
      </c>
      <c r="AU662" s="89">
        <f>VLOOKUP($B662,'[6]RED CHOTA'!$C$7:$G$170,5,0)</f>
        <v>6</v>
      </c>
    </row>
    <row r="663" spans="1:47" s="24" customFormat="1" ht="15">
      <c r="A663" s="58">
        <v>662</v>
      </c>
      <c r="B663" s="58">
        <v>4752</v>
      </c>
      <c r="C663" s="59" t="s">
        <v>1134</v>
      </c>
      <c r="D663" s="59" t="s">
        <v>447</v>
      </c>
      <c r="E663" s="59" t="s">
        <v>493</v>
      </c>
      <c r="F663" s="59" t="s">
        <v>505</v>
      </c>
      <c r="G663" s="12" t="s">
        <v>266</v>
      </c>
      <c r="H663" s="14">
        <f t="shared" si="151"/>
        <v>4752</v>
      </c>
      <c r="I663" s="14">
        <f t="shared" si="148"/>
        <v>966</v>
      </c>
      <c r="J663" s="12">
        <f>VLOOKUP($B663,'[1]METAS 2019'!$D$4:$Q$843,5,0)</f>
        <v>13</v>
      </c>
      <c r="K663" s="12">
        <f>VLOOKUP($B663,'[1]METAS 2019'!$D$4:$Q$843,4,0)</f>
        <v>16</v>
      </c>
      <c r="L663" s="12">
        <f>VLOOKUP($B663,'[1]METAS 2019'!$D$4:$Q$843,11,0)</f>
        <v>18</v>
      </c>
      <c r="M663" s="12">
        <f>VLOOKUP($B663,'[1]METAS 2019'!$D$4:$Q$843,12,0)</f>
        <v>10</v>
      </c>
      <c r="N663" s="12">
        <f>VLOOKUP($B663,'[1]METAS 2019'!$D$4:$Q$843,13,0)</f>
        <v>19</v>
      </c>
      <c r="O663" s="12">
        <f>VLOOKUP($B663,'[1]METAS 2019'!$D$4:$Q$843,14,0)</f>
        <v>13</v>
      </c>
      <c r="P663" s="89">
        <f>VLOOKUP($B663,'[5]POB X MCR 2019'!$C$7:$AW$186,12,0)</f>
        <v>24</v>
      </c>
      <c r="Q663" s="89">
        <f>VLOOKUP($B663,'[5]POB X MCR 2019'!$C$7:$AW$186,13,0)</f>
        <v>25</v>
      </c>
      <c r="R663" s="89">
        <f>VLOOKUP($B663,'[5]POB X MCR 2019'!$C$7:$AW$186,14,0)</f>
        <v>25</v>
      </c>
      <c r="S663" s="89">
        <f>VLOOKUP($B663,'[5]POB X MCR 2019'!$C$7:$AW$186,15,0)</f>
        <v>24</v>
      </c>
      <c r="T663" s="89">
        <f>VLOOKUP($B663,'[5]POB X MCR 2019'!$C$7:$AW$186,16,0)</f>
        <v>24</v>
      </c>
      <c r="U663" s="89">
        <f>VLOOKUP($B663,'[5]POB X MCR 2019'!$C$7:$AW$186,17,0)</f>
        <v>23</v>
      </c>
      <c r="V663" s="89">
        <f>VLOOKUP($B663,'[5]POB X MCR 2019'!$C$7:$AW$186,18,0)</f>
        <v>23</v>
      </c>
      <c r="W663" s="89">
        <f>VLOOKUP($B663,'[5]POB X MCR 2019'!$C$7:$AW$186,19,0)</f>
        <v>22</v>
      </c>
      <c r="X663" s="89">
        <f>VLOOKUP($B663,'[5]POB X MCR 2019'!$C$7:$AW$186,20,0)</f>
        <v>22</v>
      </c>
      <c r="Y663" s="89">
        <f>VLOOKUP($B663,'[5]POB X MCR 2019'!$C$7:$AW$186,21,0)</f>
        <v>21</v>
      </c>
      <c r="Z663" s="89">
        <f>VLOOKUP($B663,'[5]POB X MCR 2019'!$C$7:$AW$186,22,0)</f>
        <v>20</v>
      </c>
      <c r="AA663" s="89">
        <f>VLOOKUP($B663,'[5]POB X MCR 2019'!$C$7:$AW$186,23,0)</f>
        <v>19</v>
      </c>
      <c r="AB663" s="89">
        <f>VLOOKUP($B663,'[5]POB X MCR 2019'!$C$7:$AW$186,24,0)</f>
        <v>18</v>
      </c>
      <c r="AC663" s="89">
        <f>VLOOKUP($B663,'[5]POB X MCR 2019'!$C$7:$AW$186,25,0)</f>
        <v>16</v>
      </c>
      <c r="AD663" s="89">
        <f>VLOOKUP($B663,'[5]POB X MCR 2019'!$C$7:$AW$186,26,0)</f>
        <v>65</v>
      </c>
      <c r="AE663" s="89">
        <f>VLOOKUP($B663,'[5]POB X MCR 2019'!$C$7:$AW$186,27,0)</f>
        <v>64</v>
      </c>
      <c r="AF663" s="89">
        <f>VLOOKUP($B663,'[5]POB X MCR 2019'!$C$7:$AW$186,28,0)</f>
        <v>76</v>
      </c>
      <c r="AG663" s="89">
        <f>VLOOKUP($B663,'[5]POB X MCR 2019'!$C$7:$AW$186,29,0)</f>
        <v>65</v>
      </c>
      <c r="AH663" s="89">
        <f>VLOOKUP($B663,'[5]POB X MCR 2019'!$C$7:$AW$186,30,0)</f>
        <v>69</v>
      </c>
      <c r="AI663" s="89">
        <f>VLOOKUP($B663,'[5]POB X MCR 2019'!$C$7:$AW$186,31,0)</f>
        <v>56</v>
      </c>
      <c r="AJ663" s="89">
        <f>VLOOKUP($B663,'[5]POB X MCR 2019'!$C$7:$AW$186,32,0)</f>
        <v>37</v>
      </c>
      <c r="AK663" s="89">
        <f>VLOOKUP($B663,'[5]POB X MCR 2019'!$C$7:$AW$186,33,0)</f>
        <v>40</v>
      </c>
      <c r="AL663" s="89">
        <f>VLOOKUP($B663,'[5]POB X MCR 2019'!$C$7:$AW$186,34,0)</f>
        <v>31</v>
      </c>
      <c r="AM663" s="89">
        <f>VLOOKUP($B663,'[5]POB X MCR 2019'!$C$7:$AW$186,35,0)</f>
        <v>23</v>
      </c>
      <c r="AN663" s="89">
        <f>VLOOKUP($B663,'[5]POB X MCR 2019'!$C$7:$AW$186,36,0)</f>
        <v>17</v>
      </c>
      <c r="AO663" s="89">
        <f>VLOOKUP($B663,'[5]POB X MCR 2019'!$C$7:$AW$186,37,0)</f>
        <v>15</v>
      </c>
      <c r="AP663" s="89">
        <f>VLOOKUP($B663,'[5]POB X MCR 2019'!$C$7:$AW$186,38,0)</f>
        <v>13</v>
      </c>
      <c r="AQ663" s="89">
        <f>VLOOKUP($B663,'[5]POB X MCR 2019'!$C$7:$AW$186,43,0)</f>
        <v>495</v>
      </c>
      <c r="AR663" s="89">
        <f>VLOOKUP($B663,'[5]POB X MCR 2019'!$C$7:$AW$186,44,0)</f>
        <v>53</v>
      </c>
      <c r="AS663" s="89">
        <f>VLOOKUP($B663,'[5]POB X MCR 2019'!$C$7:$AW$186,45,0)</f>
        <v>47</v>
      </c>
      <c r="AT663" s="89">
        <f>VLOOKUP($B663,'[5]POB X MCR 2019'!$C$7:$AW$186,46,0)</f>
        <v>207</v>
      </c>
      <c r="AU663" s="89">
        <f>VLOOKUP($B663,'[6]RED CHOTA'!$C$7:$G$170,5,0)</f>
        <v>16</v>
      </c>
    </row>
    <row r="664" spans="1:47" s="24" customFormat="1" ht="15">
      <c r="A664" s="58">
        <v>663</v>
      </c>
      <c r="B664" s="58">
        <v>4746</v>
      </c>
      <c r="C664" s="59" t="s">
        <v>1134</v>
      </c>
      <c r="D664" s="59" t="s">
        <v>447</v>
      </c>
      <c r="E664" s="59" t="s">
        <v>493</v>
      </c>
      <c r="F664" s="59" t="s">
        <v>498</v>
      </c>
      <c r="G664" s="12" t="s">
        <v>266</v>
      </c>
      <c r="H664" s="14">
        <f t="shared" si="151"/>
        <v>4746</v>
      </c>
      <c r="I664" s="14">
        <f t="shared" si="148"/>
        <v>519</v>
      </c>
      <c r="J664" s="12">
        <f>VLOOKUP($B664,'[1]METAS 2019'!$D$4:$Q$843,5,0)</f>
        <v>5</v>
      </c>
      <c r="K664" s="12">
        <f>VLOOKUP($B664,'[1]METAS 2019'!$D$4:$Q$843,4,0)</f>
        <v>3</v>
      </c>
      <c r="L664" s="12">
        <f>VLOOKUP($B664,'[1]METAS 2019'!$D$4:$Q$843,11,0)</f>
        <v>7</v>
      </c>
      <c r="M664" s="12">
        <f>VLOOKUP($B664,'[1]METAS 2019'!$D$4:$Q$843,12,0)</f>
        <v>3</v>
      </c>
      <c r="N664" s="12">
        <f>VLOOKUP($B664,'[1]METAS 2019'!$D$4:$Q$843,13,0)</f>
        <v>6</v>
      </c>
      <c r="O664" s="12">
        <f>VLOOKUP($B664,'[1]METAS 2019'!$D$4:$Q$843,14,0)</f>
        <v>6</v>
      </c>
      <c r="P664" s="89">
        <f>VLOOKUP($B664,'[5]POB X MCR 2019'!$C$7:$AW$186,12,0)</f>
        <v>11</v>
      </c>
      <c r="Q664" s="89">
        <f>VLOOKUP($B664,'[5]POB X MCR 2019'!$C$7:$AW$186,13,0)</f>
        <v>12</v>
      </c>
      <c r="R664" s="89">
        <f>VLOOKUP($B664,'[5]POB X MCR 2019'!$C$7:$AW$186,14,0)</f>
        <v>12</v>
      </c>
      <c r="S664" s="89">
        <f>VLOOKUP($B664,'[5]POB X MCR 2019'!$C$7:$AW$186,15,0)</f>
        <v>12</v>
      </c>
      <c r="T664" s="89">
        <f>VLOOKUP($B664,'[5]POB X MCR 2019'!$C$7:$AW$186,16,0)</f>
        <v>12</v>
      </c>
      <c r="U664" s="89">
        <f>VLOOKUP($B664,'[5]POB X MCR 2019'!$C$7:$AW$186,17,0)</f>
        <v>12</v>
      </c>
      <c r="V664" s="89">
        <f>VLOOKUP($B664,'[5]POB X MCR 2019'!$C$7:$AW$186,18,0)</f>
        <v>12</v>
      </c>
      <c r="W664" s="89">
        <f>VLOOKUP($B664,'[5]POB X MCR 2019'!$C$7:$AW$186,19,0)</f>
        <v>12</v>
      </c>
      <c r="X664" s="89">
        <f>VLOOKUP($B664,'[5]POB X MCR 2019'!$C$7:$AW$186,20,0)</f>
        <v>11</v>
      </c>
      <c r="Y664" s="89">
        <f>VLOOKUP($B664,'[5]POB X MCR 2019'!$C$7:$AW$186,21,0)</f>
        <v>11</v>
      </c>
      <c r="Z664" s="89">
        <f>VLOOKUP($B664,'[5]POB X MCR 2019'!$C$7:$AW$186,22,0)</f>
        <v>10</v>
      </c>
      <c r="AA664" s="89">
        <f>VLOOKUP($B664,'[5]POB X MCR 2019'!$C$7:$AW$186,23,0)</f>
        <v>9</v>
      </c>
      <c r="AB664" s="89">
        <f>VLOOKUP($B664,'[5]POB X MCR 2019'!$C$7:$AW$186,24,0)</f>
        <v>9</v>
      </c>
      <c r="AC664" s="89">
        <f>VLOOKUP($B664,'[5]POB X MCR 2019'!$C$7:$AW$186,25,0)</f>
        <v>8</v>
      </c>
      <c r="AD664" s="89">
        <f>VLOOKUP($B664,'[5]POB X MCR 2019'!$C$7:$AW$186,26,0)</f>
        <v>36</v>
      </c>
      <c r="AE664" s="89">
        <f>VLOOKUP($B664,'[5]POB X MCR 2019'!$C$7:$AW$186,27,0)</f>
        <v>40</v>
      </c>
      <c r="AF664" s="89">
        <f>VLOOKUP($B664,'[5]POB X MCR 2019'!$C$7:$AW$186,28,0)</f>
        <v>45</v>
      </c>
      <c r="AG664" s="89">
        <f>VLOOKUP($B664,'[5]POB X MCR 2019'!$C$7:$AW$186,29,0)</f>
        <v>39</v>
      </c>
      <c r="AH664" s="89">
        <f>VLOOKUP($B664,'[5]POB X MCR 2019'!$C$7:$AW$186,30,0)</f>
        <v>37</v>
      </c>
      <c r="AI664" s="89">
        <f>VLOOKUP($B664,'[5]POB X MCR 2019'!$C$7:$AW$186,31,0)</f>
        <v>32</v>
      </c>
      <c r="AJ664" s="89">
        <f>VLOOKUP($B664,'[5]POB X MCR 2019'!$C$7:$AW$186,32,0)</f>
        <v>26</v>
      </c>
      <c r="AK664" s="89">
        <f>VLOOKUP($B664,'[5]POB X MCR 2019'!$C$7:$AW$186,33,0)</f>
        <v>23</v>
      </c>
      <c r="AL664" s="89">
        <f>VLOOKUP($B664,'[5]POB X MCR 2019'!$C$7:$AW$186,34,0)</f>
        <v>20</v>
      </c>
      <c r="AM664" s="89">
        <f>VLOOKUP($B664,'[5]POB X MCR 2019'!$C$7:$AW$186,35,0)</f>
        <v>14</v>
      </c>
      <c r="AN664" s="89">
        <f>VLOOKUP($B664,'[5]POB X MCR 2019'!$C$7:$AW$186,36,0)</f>
        <v>10</v>
      </c>
      <c r="AO664" s="89">
        <f>VLOOKUP($B664,'[5]POB X MCR 2019'!$C$7:$AW$186,37,0)</f>
        <v>7</v>
      </c>
      <c r="AP664" s="89">
        <f>VLOOKUP($B664,'[5]POB X MCR 2019'!$C$7:$AW$186,38,0)</f>
        <v>7</v>
      </c>
      <c r="AQ664" s="89">
        <f>VLOOKUP($B664,'[5]POB X MCR 2019'!$C$7:$AW$186,43,0)</f>
        <v>268</v>
      </c>
      <c r="AR664" s="89">
        <f>VLOOKUP($B664,'[5]POB X MCR 2019'!$C$7:$AW$186,44,0)</f>
        <v>29</v>
      </c>
      <c r="AS664" s="89">
        <f>VLOOKUP($B664,'[5]POB X MCR 2019'!$C$7:$AW$186,45,0)</f>
        <v>23</v>
      </c>
      <c r="AT664" s="89">
        <f>VLOOKUP($B664,'[5]POB X MCR 2019'!$C$7:$AW$186,46,0)</f>
        <v>121</v>
      </c>
      <c r="AU664" s="89">
        <f>VLOOKUP($B664,'[6]RED CHOTA'!$C$7:$G$170,5,0)</f>
        <v>6</v>
      </c>
    </row>
    <row r="665" spans="1:47" s="24" customFormat="1" ht="15">
      <c r="A665" s="58">
        <v>664</v>
      </c>
      <c r="B665" s="58">
        <v>10993</v>
      </c>
      <c r="C665" s="59" t="s">
        <v>1134</v>
      </c>
      <c r="D665" s="59" t="s">
        <v>447</v>
      </c>
      <c r="E665" s="59" t="s">
        <v>493</v>
      </c>
      <c r="F665" s="59" t="s">
        <v>508</v>
      </c>
      <c r="G665" s="12" t="s">
        <v>266</v>
      </c>
      <c r="H665" s="14">
        <f t="shared" si="151"/>
        <v>10993</v>
      </c>
      <c r="I665" s="14">
        <f t="shared" si="148"/>
        <v>586</v>
      </c>
      <c r="J665" s="12">
        <f>VLOOKUP($B665,'[1]METAS 2019'!$D$4:$Q$843,5,0)</f>
        <v>2</v>
      </c>
      <c r="K665" s="12">
        <f>VLOOKUP($B665,'[1]METAS 2019'!$D$4:$Q$843,4,0)</f>
        <v>4</v>
      </c>
      <c r="L665" s="12">
        <f>VLOOKUP($B665,'[1]METAS 2019'!$D$4:$Q$843,11,0)</f>
        <v>2</v>
      </c>
      <c r="M665" s="12">
        <f>VLOOKUP($B665,'[1]METAS 2019'!$D$4:$Q$843,12,0)</f>
        <v>5</v>
      </c>
      <c r="N665" s="12">
        <f>VLOOKUP($B665,'[1]METAS 2019'!$D$4:$Q$843,13,0)</f>
        <v>3</v>
      </c>
      <c r="O665" s="12">
        <f>VLOOKUP($B665,'[1]METAS 2019'!$D$4:$Q$843,14,0)</f>
        <v>7</v>
      </c>
      <c r="P665" s="89">
        <f>VLOOKUP($B665,'[5]POB X MCR 2019'!$C$7:$AW$186,12,0)</f>
        <v>13</v>
      </c>
      <c r="Q665" s="89">
        <f>VLOOKUP($B665,'[5]POB X MCR 2019'!$C$7:$AW$186,13,0)</f>
        <v>13</v>
      </c>
      <c r="R665" s="89">
        <f>VLOOKUP($B665,'[5]POB X MCR 2019'!$C$7:$AW$186,14,0)</f>
        <v>14</v>
      </c>
      <c r="S665" s="89">
        <f>VLOOKUP($B665,'[5]POB X MCR 2019'!$C$7:$AW$186,15,0)</f>
        <v>14</v>
      </c>
      <c r="T665" s="89">
        <f>VLOOKUP($B665,'[5]POB X MCR 2019'!$C$7:$AW$186,16,0)</f>
        <v>14</v>
      </c>
      <c r="U665" s="89">
        <f>VLOOKUP($B665,'[5]POB X MCR 2019'!$C$7:$AW$186,17,0)</f>
        <v>14</v>
      </c>
      <c r="V665" s="89">
        <f>VLOOKUP($B665,'[5]POB X MCR 2019'!$C$7:$AW$186,18,0)</f>
        <v>14</v>
      </c>
      <c r="W665" s="89">
        <f>VLOOKUP($B665,'[5]POB X MCR 2019'!$C$7:$AW$186,19,0)</f>
        <v>13</v>
      </c>
      <c r="X665" s="89">
        <f>VLOOKUP($B665,'[5]POB X MCR 2019'!$C$7:$AW$186,20,0)</f>
        <v>13</v>
      </c>
      <c r="Y665" s="89">
        <f>VLOOKUP($B665,'[5]POB X MCR 2019'!$C$7:$AW$186,21,0)</f>
        <v>12</v>
      </c>
      <c r="Z665" s="89">
        <f>VLOOKUP($B665,'[5]POB X MCR 2019'!$C$7:$AW$186,22,0)</f>
        <v>12</v>
      </c>
      <c r="AA665" s="89">
        <f>VLOOKUP($B665,'[5]POB X MCR 2019'!$C$7:$AW$186,23,0)</f>
        <v>11</v>
      </c>
      <c r="AB665" s="89">
        <f>VLOOKUP($B665,'[5]POB X MCR 2019'!$C$7:$AW$186,24,0)</f>
        <v>10</v>
      </c>
      <c r="AC665" s="89">
        <f>VLOOKUP($B665,'[5]POB X MCR 2019'!$C$7:$AW$186,25,0)</f>
        <v>10</v>
      </c>
      <c r="AD665" s="89">
        <f>VLOOKUP($B665,'[5]POB X MCR 2019'!$C$7:$AW$186,26,0)</f>
        <v>42</v>
      </c>
      <c r="AE665" s="89">
        <f>VLOOKUP($B665,'[5]POB X MCR 2019'!$C$7:$AW$186,27,0)</f>
        <v>45</v>
      </c>
      <c r="AF665" s="89">
        <f>VLOOKUP($B665,'[5]POB X MCR 2019'!$C$7:$AW$186,28,0)</f>
        <v>52</v>
      </c>
      <c r="AG665" s="89">
        <f>VLOOKUP($B665,'[5]POB X MCR 2019'!$C$7:$AW$186,29,0)</f>
        <v>45</v>
      </c>
      <c r="AH665" s="89">
        <f>VLOOKUP($B665,'[5]POB X MCR 2019'!$C$7:$AW$186,30,0)</f>
        <v>43</v>
      </c>
      <c r="AI665" s="89">
        <f>VLOOKUP($B665,'[5]POB X MCR 2019'!$C$7:$AW$186,31,0)</f>
        <v>37</v>
      </c>
      <c r="AJ665" s="89">
        <f>VLOOKUP($B665,'[5]POB X MCR 2019'!$C$7:$AW$186,32,0)</f>
        <v>30</v>
      </c>
      <c r="AK665" s="89">
        <f>VLOOKUP($B665,'[5]POB X MCR 2019'!$C$7:$AW$186,33,0)</f>
        <v>26</v>
      </c>
      <c r="AL665" s="89">
        <f>VLOOKUP($B665,'[5]POB X MCR 2019'!$C$7:$AW$186,34,0)</f>
        <v>22</v>
      </c>
      <c r="AM665" s="89">
        <f>VLOOKUP($B665,'[5]POB X MCR 2019'!$C$7:$AW$186,35,0)</f>
        <v>16</v>
      </c>
      <c r="AN665" s="89">
        <f>VLOOKUP($B665,'[5]POB X MCR 2019'!$C$7:$AW$186,36,0)</f>
        <v>12</v>
      </c>
      <c r="AO665" s="89">
        <f>VLOOKUP($B665,'[5]POB X MCR 2019'!$C$7:$AW$186,37,0)</f>
        <v>8</v>
      </c>
      <c r="AP665" s="89">
        <f>VLOOKUP($B665,'[5]POB X MCR 2019'!$C$7:$AW$186,38,0)</f>
        <v>8</v>
      </c>
      <c r="AQ665" s="89">
        <f>VLOOKUP($B665,'[5]POB X MCR 2019'!$C$7:$AW$186,43,0)</f>
        <v>300</v>
      </c>
      <c r="AR665" s="89">
        <f>VLOOKUP($B665,'[5]POB X MCR 2019'!$C$7:$AW$186,44,0)</f>
        <v>34</v>
      </c>
      <c r="AS665" s="89">
        <f>VLOOKUP($B665,'[5]POB X MCR 2019'!$C$7:$AW$186,45,0)</f>
        <v>26</v>
      </c>
      <c r="AT665" s="89">
        <f>VLOOKUP($B665,'[5]POB X MCR 2019'!$C$7:$AW$186,46,0)</f>
        <v>139</v>
      </c>
      <c r="AU665" s="89">
        <f>VLOOKUP($B665,'[6]RED CHOTA'!$C$7:$G$170,5,0)</f>
        <v>2</v>
      </c>
    </row>
    <row r="666" spans="1:47" s="24" customFormat="1" ht="15">
      <c r="A666" s="58">
        <v>665</v>
      </c>
      <c r="B666" s="58">
        <v>4747</v>
      </c>
      <c r="C666" s="59" t="s">
        <v>1134</v>
      </c>
      <c r="D666" s="59" t="s">
        <v>447</v>
      </c>
      <c r="E666" s="59" t="s">
        <v>493</v>
      </c>
      <c r="F666" s="59" t="s">
        <v>495</v>
      </c>
      <c r="G666" s="12" t="s">
        <v>266</v>
      </c>
      <c r="H666" s="14">
        <f t="shared" si="151"/>
        <v>4747</v>
      </c>
      <c r="I666" s="14">
        <f t="shared" si="148"/>
        <v>905</v>
      </c>
      <c r="J666" s="12">
        <f>VLOOKUP($B666,'[1]METAS 2019'!$D$4:$Q$843,5,0)</f>
        <v>7</v>
      </c>
      <c r="K666" s="12">
        <f>VLOOKUP($B666,'[1]METAS 2019'!$D$4:$Q$843,4,0)</f>
        <v>7</v>
      </c>
      <c r="L666" s="12">
        <f>VLOOKUP($B666,'[1]METAS 2019'!$D$4:$Q$843,11,0)</f>
        <v>7</v>
      </c>
      <c r="M666" s="12">
        <f>VLOOKUP($B666,'[1]METAS 2019'!$D$4:$Q$843,12,0)</f>
        <v>13</v>
      </c>
      <c r="N666" s="12">
        <f>VLOOKUP($B666,'[1]METAS 2019'!$D$4:$Q$843,13,0)</f>
        <v>12</v>
      </c>
      <c r="O666" s="12">
        <f>VLOOKUP($B666,'[1]METAS 2019'!$D$4:$Q$843,14,0)</f>
        <v>9</v>
      </c>
      <c r="P666" s="89">
        <f>VLOOKUP($B666,'[5]POB X MCR 2019'!$C$7:$AW$186,12,0)</f>
        <v>20</v>
      </c>
      <c r="Q666" s="89">
        <f>VLOOKUP($B666,'[5]POB X MCR 2019'!$C$7:$AW$186,13,0)</f>
        <v>20</v>
      </c>
      <c r="R666" s="89">
        <f>VLOOKUP($B666,'[5]POB X MCR 2019'!$C$7:$AW$186,14,0)</f>
        <v>21</v>
      </c>
      <c r="S666" s="89">
        <f>VLOOKUP($B666,'[5]POB X MCR 2019'!$C$7:$AW$186,15,0)</f>
        <v>21</v>
      </c>
      <c r="T666" s="89">
        <f>VLOOKUP($B666,'[5]POB X MCR 2019'!$C$7:$AW$186,16,0)</f>
        <v>21</v>
      </c>
      <c r="U666" s="89">
        <f>VLOOKUP($B666,'[5]POB X MCR 2019'!$C$7:$AW$186,17,0)</f>
        <v>21</v>
      </c>
      <c r="V666" s="89">
        <f>VLOOKUP($B666,'[5]POB X MCR 2019'!$C$7:$AW$186,18,0)</f>
        <v>21</v>
      </c>
      <c r="W666" s="89">
        <f>VLOOKUP($B666,'[5]POB X MCR 2019'!$C$7:$AW$186,19,0)</f>
        <v>20</v>
      </c>
      <c r="X666" s="89">
        <f>VLOOKUP($B666,'[5]POB X MCR 2019'!$C$7:$AW$186,20,0)</f>
        <v>19</v>
      </c>
      <c r="Y666" s="89">
        <f>VLOOKUP($B666,'[5]POB X MCR 2019'!$C$7:$AW$186,21,0)</f>
        <v>18</v>
      </c>
      <c r="Z666" s="89">
        <f>VLOOKUP($B666,'[5]POB X MCR 2019'!$C$7:$AW$186,22,0)</f>
        <v>18</v>
      </c>
      <c r="AA666" s="89">
        <f>VLOOKUP($B666,'[5]POB X MCR 2019'!$C$7:$AW$186,23,0)</f>
        <v>16</v>
      </c>
      <c r="AB666" s="89">
        <f>VLOOKUP($B666,'[5]POB X MCR 2019'!$C$7:$AW$186,24,0)</f>
        <v>16</v>
      </c>
      <c r="AC666" s="89">
        <f>VLOOKUP($B666,'[5]POB X MCR 2019'!$C$7:$AW$186,25,0)</f>
        <v>15</v>
      </c>
      <c r="AD666" s="89">
        <f>VLOOKUP($B666,'[5]POB X MCR 2019'!$C$7:$AW$186,26,0)</f>
        <v>63</v>
      </c>
      <c r="AE666" s="89">
        <f>VLOOKUP($B666,'[5]POB X MCR 2019'!$C$7:$AW$186,27,0)</f>
        <v>69</v>
      </c>
      <c r="AF666" s="89">
        <f>VLOOKUP($B666,'[5]POB X MCR 2019'!$C$7:$AW$186,28,0)</f>
        <v>78</v>
      </c>
      <c r="AG666" s="89">
        <f>VLOOKUP($B666,'[5]POB X MCR 2019'!$C$7:$AW$186,29,0)</f>
        <v>68</v>
      </c>
      <c r="AH666" s="89">
        <f>VLOOKUP($B666,'[5]POB X MCR 2019'!$C$7:$AW$186,30,0)</f>
        <v>65</v>
      </c>
      <c r="AI666" s="89">
        <f>VLOOKUP($B666,'[5]POB X MCR 2019'!$C$7:$AW$186,31,0)</f>
        <v>56</v>
      </c>
      <c r="AJ666" s="89">
        <f>VLOOKUP($B666,'[5]POB X MCR 2019'!$C$7:$AW$186,32,0)</f>
        <v>45</v>
      </c>
      <c r="AK666" s="89">
        <f>VLOOKUP($B666,'[5]POB X MCR 2019'!$C$7:$AW$186,33,0)</f>
        <v>39</v>
      </c>
      <c r="AL666" s="89">
        <f>VLOOKUP($B666,'[5]POB X MCR 2019'!$C$7:$AW$186,34,0)</f>
        <v>34</v>
      </c>
      <c r="AM666" s="89">
        <f>VLOOKUP($B666,'[5]POB X MCR 2019'!$C$7:$AW$186,35,0)</f>
        <v>24</v>
      </c>
      <c r="AN666" s="89">
        <f>VLOOKUP($B666,'[5]POB X MCR 2019'!$C$7:$AW$186,36,0)</f>
        <v>18</v>
      </c>
      <c r="AO666" s="89">
        <f>VLOOKUP($B666,'[5]POB X MCR 2019'!$C$7:$AW$186,37,0)</f>
        <v>12</v>
      </c>
      <c r="AP666" s="89">
        <f>VLOOKUP($B666,'[5]POB X MCR 2019'!$C$7:$AW$186,38,0)</f>
        <v>12</v>
      </c>
      <c r="AQ666" s="89">
        <f>VLOOKUP($B666,'[5]POB X MCR 2019'!$C$7:$AW$186,43,0)</f>
        <v>464</v>
      </c>
      <c r="AR666" s="89">
        <f>VLOOKUP($B666,'[5]POB X MCR 2019'!$C$7:$AW$186,44,0)</f>
        <v>51</v>
      </c>
      <c r="AS666" s="89">
        <f>VLOOKUP($B666,'[5]POB X MCR 2019'!$C$7:$AW$186,45,0)</f>
        <v>39</v>
      </c>
      <c r="AT666" s="89">
        <f>VLOOKUP($B666,'[5]POB X MCR 2019'!$C$7:$AW$186,46,0)</f>
        <v>209</v>
      </c>
      <c r="AU666" s="89">
        <f>VLOOKUP($B666,'[6]RED CHOTA'!$C$7:$G$170,5,0)</f>
        <v>8</v>
      </c>
    </row>
    <row r="667" spans="1:47" s="24" customFormat="1" ht="15">
      <c r="A667" s="58">
        <v>666</v>
      </c>
      <c r="B667" s="58">
        <v>4753</v>
      </c>
      <c r="C667" s="59" t="s">
        <v>1134</v>
      </c>
      <c r="D667" s="59" t="s">
        <v>447</v>
      </c>
      <c r="E667" s="59" t="s">
        <v>493</v>
      </c>
      <c r="F667" s="59" t="s">
        <v>503</v>
      </c>
      <c r="G667" s="12" t="s">
        <v>266</v>
      </c>
      <c r="H667" s="14">
        <f t="shared" si="151"/>
        <v>4753</v>
      </c>
      <c r="I667" s="14">
        <f t="shared" si="148"/>
        <v>481</v>
      </c>
      <c r="J667" s="12">
        <f>VLOOKUP($B667,'[1]METAS 2019'!$D$4:$Q$843,5,0)</f>
        <v>5</v>
      </c>
      <c r="K667" s="12">
        <f>VLOOKUP($B667,'[1]METAS 2019'!$D$4:$Q$843,4,0)</f>
        <v>7</v>
      </c>
      <c r="L667" s="12">
        <f>VLOOKUP($B667,'[1]METAS 2019'!$D$4:$Q$843,11,0)</f>
        <v>10</v>
      </c>
      <c r="M667" s="12">
        <f>VLOOKUP($B667,'[1]METAS 2019'!$D$4:$Q$843,12,0)</f>
        <v>10</v>
      </c>
      <c r="N667" s="12">
        <f>VLOOKUP($B667,'[1]METAS 2019'!$D$4:$Q$843,13,0)</f>
        <v>10</v>
      </c>
      <c r="O667" s="12">
        <f>VLOOKUP($B667,'[1]METAS 2019'!$D$4:$Q$843,14,0)</f>
        <v>7</v>
      </c>
      <c r="P667" s="89">
        <f>VLOOKUP($B667,'[5]POB X MCR 2019'!$C$7:$AW$186,12,0)</f>
        <v>12</v>
      </c>
      <c r="Q667" s="89">
        <f>VLOOKUP($B667,'[5]POB X MCR 2019'!$C$7:$AW$186,13,0)</f>
        <v>12</v>
      </c>
      <c r="R667" s="89">
        <f>VLOOKUP($B667,'[5]POB X MCR 2019'!$C$7:$AW$186,14,0)</f>
        <v>12</v>
      </c>
      <c r="S667" s="89">
        <f>VLOOKUP($B667,'[5]POB X MCR 2019'!$C$7:$AW$186,15,0)</f>
        <v>12</v>
      </c>
      <c r="T667" s="89">
        <f>VLOOKUP($B667,'[5]POB X MCR 2019'!$C$7:$AW$186,16,0)</f>
        <v>12</v>
      </c>
      <c r="U667" s="89">
        <f>VLOOKUP($B667,'[5]POB X MCR 2019'!$C$7:$AW$186,17,0)</f>
        <v>12</v>
      </c>
      <c r="V667" s="89">
        <f>VLOOKUP($B667,'[5]POB X MCR 2019'!$C$7:$AW$186,18,0)</f>
        <v>11</v>
      </c>
      <c r="W667" s="89">
        <f>VLOOKUP($B667,'[5]POB X MCR 2019'!$C$7:$AW$186,19,0)</f>
        <v>12</v>
      </c>
      <c r="X667" s="89">
        <f>VLOOKUP($B667,'[5]POB X MCR 2019'!$C$7:$AW$186,20,0)</f>
        <v>11</v>
      </c>
      <c r="Y667" s="89">
        <f>VLOOKUP($B667,'[5]POB X MCR 2019'!$C$7:$AW$186,21,0)</f>
        <v>10</v>
      </c>
      <c r="Z667" s="89">
        <f>VLOOKUP($B667,'[5]POB X MCR 2019'!$C$7:$AW$186,22,0)</f>
        <v>9</v>
      </c>
      <c r="AA667" s="89">
        <f>VLOOKUP($B667,'[5]POB X MCR 2019'!$C$7:$AW$186,23,0)</f>
        <v>10</v>
      </c>
      <c r="AB667" s="89">
        <f>VLOOKUP($B667,'[5]POB X MCR 2019'!$C$7:$AW$186,24,0)</f>
        <v>9</v>
      </c>
      <c r="AC667" s="89">
        <f>VLOOKUP($B667,'[5]POB X MCR 2019'!$C$7:$AW$186,25,0)</f>
        <v>8</v>
      </c>
      <c r="AD667" s="89">
        <f>VLOOKUP($B667,'[5]POB X MCR 2019'!$C$7:$AW$186,26,0)</f>
        <v>32</v>
      </c>
      <c r="AE667" s="89">
        <f>VLOOKUP($B667,'[5]POB X MCR 2019'!$C$7:$AW$186,27,0)</f>
        <v>32</v>
      </c>
      <c r="AF667" s="89">
        <f>VLOOKUP($B667,'[5]POB X MCR 2019'!$C$7:$AW$186,28,0)</f>
        <v>37</v>
      </c>
      <c r="AG667" s="89">
        <f>VLOOKUP($B667,'[5]POB X MCR 2019'!$C$7:$AW$186,29,0)</f>
        <v>32</v>
      </c>
      <c r="AH667" s="89">
        <f>VLOOKUP($B667,'[5]POB X MCR 2019'!$C$7:$AW$186,30,0)</f>
        <v>34</v>
      </c>
      <c r="AI667" s="89">
        <f>VLOOKUP($B667,'[5]POB X MCR 2019'!$C$7:$AW$186,31,0)</f>
        <v>28</v>
      </c>
      <c r="AJ667" s="89">
        <f>VLOOKUP($B667,'[5]POB X MCR 2019'!$C$7:$AW$186,32,0)</f>
        <v>18</v>
      </c>
      <c r="AK667" s="89">
        <f>VLOOKUP($B667,'[5]POB X MCR 2019'!$C$7:$AW$186,33,0)</f>
        <v>20</v>
      </c>
      <c r="AL667" s="89">
        <f>VLOOKUP($B667,'[5]POB X MCR 2019'!$C$7:$AW$186,34,0)</f>
        <v>15</v>
      </c>
      <c r="AM667" s="89">
        <f>VLOOKUP($B667,'[5]POB X MCR 2019'!$C$7:$AW$186,35,0)</f>
        <v>11</v>
      </c>
      <c r="AN667" s="89">
        <f>VLOOKUP($B667,'[5]POB X MCR 2019'!$C$7:$AW$186,36,0)</f>
        <v>8</v>
      </c>
      <c r="AO667" s="89">
        <f>VLOOKUP($B667,'[5]POB X MCR 2019'!$C$7:$AW$186,37,0)</f>
        <v>7</v>
      </c>
      <c r="AP667" s="89">
        <f>VLOOKUP($B667,'[5]POB X MCR 2019'!$C$7:$AW$186,38,0)</f>
        <v>6</v>
      </c>
      <c r="AQ667" s="89">
        <f>VLOOKUP($B667,'[5]POB X MCR 2019'!$C$7:$AW$186,43,0)</f>
        <v>248</v>
      </c>
      <c r="AR667" s="89">
        <f>VLOOKUP($B667,'[5]POB X MCR 2019'!$C$7:$AW$186,44,0)</f>
        <v>26</v>
      </c>
      <c r="AS667" s="89">
        <f>VLOOKUP($B667,'[5]POB X MCR 2019'!$C$7:$AW$186,45,0)</f>
        <v>23</v>
      </c>
      <c r="AT667" s="89">
        <f>VLOOKUP($B667,'[5]POB X MCR 2019'!$C$7:$AW$186,46,0)</f>
        <v>103</v>
      </c>
      <c r="AU667" s="89">
        <f>VLOOKUP($B667,'[6]RED CHOTA'!$C$7:$G$170,5,0)</f>
        <v>6</v>
      </c>
    </row>
    <row r="668" spans="1:47" s="24" customFormat="1" ht="15">
      <c r="A668" s="58">
        <v>667</v>
      </c>
      <c r="B668" s="58">
        <v>6843</v>
      </c>
      <c r="C668" s="59" t="s">
        <v>1134</v>
      </c>
      <c r="D668" s="59" t="s">
        <v>447</v>
      </c>
      <c r="E668" s="59" t="s">
        <v>493</v>
      </c>
      <c r="F668" s="59" t="s">
        <v>501</v>
      </c>
      <c r="G668" s="12" t="s">
        <v>266</v>
      </c>
      <c r="H668" s="14">
        <f t="shared" si="151"/>
        <v>6843</v>
      </c>
      <c r="I668" s="14">
        <f t="shared" si="148"/>
        <v>870</v>
      </c>
      <c r="J668" s="12">
        <f>VLOOKUP($B668,'[1]METAS 2019'!$D$4:$Q$843,5,0)</f>
        <v>10</v>
      </c>
      <c r="K668" s="12">
        <f>VLOOKUP($B668,'[1]METAS 2019'!$D$4:$Q$843,4,0)</f>
        <v>9</v>
      </c>
      <c r="L668" s="12">
        <f>VLOOKUP($B668,'[1]METAS 2019'!$D$4:$Q$843,11,0)</f>
        <v>8</v>
      </c>
      <c r="M668" s="12">
        <f>VLOOKUP($B668,'[1]METAS 2019'!$D$4:$Q$843,12,0)</f>
        <v>8</v>
      </c>
      <c r="N668" s="12">
        <f>VLOOKUP($B668,'[1]METAS 2019'!$D$4:$Q$843,13,0)</f>
        <v>11</v>
      </c>
      <c r="O668" s="12">
        <f>VLOOKUP($B668,'[1]METAS 2019'!$D$4:$Q$843,14,0)</f>
        <v>18</v>
      </c>
      <c r="P668" s="89">
        <f>VLOOKUP($B668,'[5]POB X MCR 2019'!$C$7:$AW$186,12,0)</f>
        <v>19</v>
      </c>
      <c r="Q668" s="89">
        <f>VLOOKUP($B668,'[5]POB X MCR 2019'!$C$7:$AW$186,13,0)</f>
        <v>19</v>
      </c>
      <c r="R668" s="89">
        <f>VLOOKUP($B668,'[5]POB X MCR 2019'!$C$7:$AW$186,14,0)</f>
        <v>20</v>
      </c>
      <c r="S668" s="89">
        <f>VLOOKUP($B668,'[5]POB X MCR 2019'!$C$7:$AW$186,15,0)</f>
        <v>20</v>
      </c>
      <c r="T668" s="89">
        <f>VLOOKUP($B668,'[5]POB X MCR 2019'!$C$7:$AW$186,16,0)</f>
        <v>20</v>
      </c>
      <c r="U668" s="89">
        <f>VLOOKUP($B668,'[5]POB X MCR 2019'!$C$7:$AW$186,17,0)</f>
        <v>20</v>
      </c>
      <c r="V668" s="89">
        <f>VLOOKUP($B668,'[5]POB X MCR 2019'!$C$7:$AW$186,18,0)</f>
        <v>20</v>
      </c>
      <c r="W668" s="89">
        <f>VLOOKUP($B668,'[5]POB X MCR 2019'!$C$7:$AW$186,19,0)</f>
        <v>19</v>
      </c>
      <c r="X668" s="89">
        <f>VLOOKUP($B668,'[5]POB X MCR 2019'!$C$7:$AW$186,20,0)</f>
        <v>18</v>
      </c>
      <c r="Y668" s="89">
        <f>VLOOKUP($B668,'[5]POB X MCR 2019'!$C$7:$AW$186,21,0)</f>
        <v>17</v>
      </c>
      <c r="Z668" s="89">
        <f>VLOOKUP($B668,'[5]POB X MCR 2019'!$C$7:$AW$186,22,0)</f>
        <v>17</v>
      </c>
      <c r="AA668" s="89">
        <f>VLOOKUP($B668,'[5]POB X MCR 2019'!$C$7:$AW$186,23,0)</f>
        <v>16</v>
      </c>
      <c r="AB668" s="89">
        <f>VLOOKUP($B668,'[5]POB X MCR 2019'!$C$7:$AW$186,24,0)</f>
        <v>15</v>
      </c>
      <c r="AC668" s="89">
        <f>VLOOKUP($B668,'[5]POB X MCR 2019'!$C$7:$AW$186,25,0)</f>
        <v>14</v>
      </c>
      <c r="AD668" s="89">
        <f>VLOOKUP($B668,'[5]POB X MCR 2019'!$C$7:$AW$186,26,0)</f>
        <v>60</v>
      </c>
      <c r="AE668" s="89">
        <f>VLOOKUP($B668,'[5]POB X MCR 2019'!$C$7:$AW$186,27,0)</f>
        <v>65</v>
      </c>
      <c r="AF668" s="89">
        <f>VLOOKUP($B668,'[5]POB X MCR 2019'!$C$7:$AW$186,28,0)</f>
        <v>74</v>
      </c>
      <c r="AG668" s="89">
        <f>VLOOKUP($B668,'[5]POB X MCR 2019'!$C$7:$AW$186,29,0)</f>
        <v>64</v>
      </c>
      <c r="AH668" s="89">
        <f>VLOOKUP($B668,'[5]POB X MCR 2019'!$C$7:$AW$186,30,0)</f>
        <v>61</v>
      </c>
      <c r="AI668" s="89">
        <f>VLOOKUP($B668,'[5]POB X MCR 2019'!$C$7:$AW$186,31,0)</f>
        <v>53</v>
      </c>
      <c r="AJ668" s="89">
        <f>VLOOKUP($B668,'[5]POB X MCR 2019'!$C$7:$AW$186,32,0)</f>
        <v>42</v>
      </c>
      <c r="AK668" s="89">
        <f>VLOOKUP($B668,'[5]POB X MCR 2019'!$C$7:$AW$186,33,0)</f>
        <v>37</v>
      </c>
      <c r="AL668" s="89">
        <f>VLOOKUP($B668,'[5]POB X MCR 2019'!$C$7:$AW$186,34,0)</f>
        <v>32</v>
      </c>
      <c r="AM668" s="89">
        <f>VLOOKUP($B668,'[5]POB X MCR 2019'!$C$7:$AW$186,35,0)</f>
        <v>23</v>
      </c>
      <c r="AN668" s="89">
        <f>VLOOKUP($B668,'[5]POB X MCR 2019'!$C$7:$AW$186,36,0)</f>
        <v>17</v>
      </c>
      <c r="AO668" s="89">
        <f>VLOOKUP($B668,'[5]POB X MCR 2019'!$C$7:$AW$186,37,0)</f>
        <v>12</v>
      </c>
      <c r="AP668" s="89">
        <f>VLOOKUP($B668,'[5]POB X MCR 2019'!$C$7:$AW$186,38,0)</f>
        <v>12</v>
      </c>
      <c r="AQ668" s="89">
        <f>VLOOKUP($B668,'[5]POB X MCR 2019'!$C$7:$AW$186,43,0)</f>
        <v>445</v>
      </c>
      <c r="AR668" s="89">
        <f>VLOOKUP($B668,'[5]POB X MCR 2019'!$C$7:$AW$186,44,0)</f>
        <v>48</v>
      </c>
      <c r="AS668" s="89">
        <f>VLOOKUP($B668,'[5]POB X MCR 2019'!$C$7:$AW$186,45,0)</f>
        <v>37</v>
      </c>
      <c r="AT668" s="89">
        <f>VLOOKUP($B668,'[5]POB X MCR 2019'!$C$7:$AW$186,46,0)</f>
        <v>198</v>
      </c>
      <c r="AU668" s="89">
        <f>VLOOKUP($B668,'[6]RED CHOTA'!$C$7:$G$170,5,0)</f>
        <v>12</v>
      </c>
    </row>
    <row r="669" spans="1:47" s="24" customFormat="1" ht="15">
      <c r="A669" s="58">
        <v>668</v>
      </c>
      <c r="B669" s="58">
        <v>6812</v>
      </c>
      <c r="C669" s="59" t="s">
        <v>1134</v>
      </c>
      <c r="D669" s="59" t="s">
        <v>447</v>
      </c>
      <c r="E669" s="59" t="s">
        <v>493</v>
      </c>
      <c r="F669" s="59" t="s">
        <v>500</v>
      </c>
      <c r="G669" s="12" t="s">
        <v>266</v>
      </c>
      <c r="H669" s="14">
        <f t="shared" si="151"/>
        <v>6812</v>
      </c>
      <c r="I669" s="14">
        <f t="shared" si="148"/>
        <v>795</v>
      </c>
      <c r="J669" s="12">
        <f>VLOOKUP($B669,'[1]METAS 2019'!$D$4:$Q$843,5,0)</f>
        <v>9</v>
      </c>
      <c r="K669" s="12">
        <f>VLOOKUP($B669,'[1]METAS 2019'!$D$4:$Q$843,4,0)</f>
        <v>8</v>
      </c>
      <c r="L669" s="12">
        <f>VLOOKUP($B669,'[1]METAS 2019'!$D$4:$Q$843,11,0)</f>
        <v>11</v>
      </c>
      <c r="M669" s="12">
        <f>VLOOKUP($B669,'[1]METAS 2019'!$D$4:$Q$843,12,0)</f>
        <v>14</v>
      </c>
      <c r="N669" s="12">
        <f>VLOOKUP($B669,'[1]METAS 2019'!$D$4:$Q$843,13,0)</f>
        <v>3</v>
      </c>
      <c r="O669" s="12">
        <f>VLOOKUP($B669,'[1]METAS 2019'!$D$4:$Q$843,14,0)</f>
        <v>11</v>
      </c>
      <c r="P669" s="89">
        <f>VLOOKUP($B669,'[5]POB X MCR 2019'!$C$7:$AW$186,12,0)</f>
        <v>17</v>
      </c>
      <c r="Q669" s="89">
        <f>VLOOKUP($B669,'[5]POB X MCR 2019'!$C$7:$AW$186,13,0)</f>
        <v>18</v>
      </c>
      <c r="R669" s="89">
        <f>VLOOKUP($B669,'[5]POB X MCR 2019'!$C$7:$AW$186,14,0)</f>
        <v>18</v>
      </c>
      <c r="S669" s="89">
        <f>VLOOKUP($B669,'[5]POB X MCR 2019'!$C$7:$AW$186,15,0)</f>
        <v>18</v>
      </c>
      <c r="T669" s="89">
        <f>VLOOKUP($B669,'[5]POB X MCR 2019'!$C$7:$AW$186,16,0)</f>
        <v>18</v>
      </c>
      <c r="U669" s="89">
        <f>VLOOKUP($B669,'[5]POB X MCR 2019'!$C$7:$AW$186,17,0)</f>
        <v>18</v>
      </c>
      <c r="V669" s="89">
        <f>VLOOKUP($B669,'[5]POB X MCR 2019'!$C$7:$AW$186,18,0)</f>
        <v>18</v>
      </c>
      <c r="W669" s="89">
        <f>VLOOKUP($B669,'[5]POB X MCR 2019'!$C$7:$AW$186,19,0)</f>
        <v>18</v>
      </c>
      <c r="X669" s="89">
        <f>VLOOKUP($B669,'[5]POB X MCR 2019'!$C$7:$AW$186,20,0)</f>
        <v>17</v>
      </c>
      <c r="Y669" s="89">
        <f>VLOOKUP($B669,'[5]POB X MCR 2019'!$C$7:$AW$186,21,0)</f>
        <v>16</v>
      </c>
      <c r="Z669" s="89">
        <f>VLOOKUP($B669,'[5]POB X MCR 2019'!$C$7:$AW$186,22,0)</f>
        <v>15</v>
      </c>
      <c r="AA669" s="89">
        <f>VLOOKUP($B669,'[5]POB X MCR 2019'!$C$7:$AW$186,23,0)</f>
        <v>14</v>
      </c>
      <c r="AB669" s="89">
        <f>VLOOKUP($B669,'[5]POB X MCR 2019'!$C$7:$AW$186,24,0)</f>
        <v>14</v>
      </c>
      <c r="AC669" s="89">
        <f>VLOOKUP($B669,'[5]POB X MCR 2019'!$C$7:$AW$186,25,0)</f>
        <v>13</v>
      </c>
      <c r="AD669" s="89">
        <f>VLOOKUP($B669,'[5]POB X MCR 2019'!$C$7:$AW$186,26,0)</f>
        <v>55</v>
      </c>
      <c r="AE669" s="89">
        <f>VLOOKUP($B669,'[5]POB X MCR 2019'!$C$7:$AW$186,27,0)</f>
        <v>60</v>
      </c>
      <c r="AF669" s="89">
        <f>VLOOKUP($B669,'[5]POB X MCR 2019'!$C$7:$AW$186,28,0)</f>
        <v>68</v>
      </c>
      <c r="AG669" s="89">
        <f>VLOOKUP($B669,'[5]POB X MCR 2019'!$C$7:$AW$186,29,0)</f>
        <v>59</v>
      </c>
      <c r="AH669" s="89">
        <f>VLOOKUP($B669,'[5]POB X MCR 2019'!$C$7:$AW$186,30,0)</f>
        <v>56</v>
      </c>
      <c r="AI669" s="89">
        <f>VLOOKUP($B669,'[5]POB X MCR 2019'!$C$7:$AW$186,31,0)</f>
        <v>48</v>
      </c>
      <c r="AJ669" s="89">
        <f>VLOOKUP($B669,'[5]POB X MCR 2019'!$C$7:$AW$186,32,0)</f>
        <v>39</v>
      </c>
      <c r="AK669" s="89">
        <f>VLOOKUP($B669,'[5]POB X MCR 2019'!$C$7:$AW$186,33,0)</f>
        <v>34</v>
      </c>
      <c r="AL669" s="89">
        <f>VLOOKUP($B669,'[5]POB X MCR 2019'!$C$7:$AW$186,34,0)</f>
        <v>30</v>
      </c>
      <c r="AM669" s="89">
        <f>VLOOKUP($B669,'[5]POB X MCR 2019'!$C$7:$AW$186,35,0)</f>
        <v>21</v>
      </c>
      <c r="AN669" s="89">
        <f>VLOOKUP($B669,'[5]POB X MCR 2019'!$C$7:$AW$186,36,0)</f>
        <v>15</v>
      </c>
      <c r="AO669" s="89">
        <f>VLOOKUP($B669,'[5]POB X MCR 2019'!$C$7:$AW$186,37,0)</f>
        <v>11</v>
      </c>
      <c r="AP669" s="89">
        <f>VLOOKUP($B669,'[5]POB X MCR 2019'!$C$7:$AW$186,38,0)</f>
        <v>11</v>
      </c>
      <c r="AQ669" s="89">
        <f>VLOOKUP($B669,'[5]POB X MCR 2019'!$C$7:$AW$186,43,0)</f>
        <v>408</v>
      </c>
      <c r="AR669" s="89">
        <f>VLOOKUP($B669,'[5]POB X MCR 2019'!$C$7:$AW$186,44,0)</f>
        <v>44</v>
      </c>
      <c r="AS669" s="89">
        <f>VLOOKUP($B669,'[5]POB X MCR 2019'!$C$7:$AW$186,45,0)</f>
        <v>34</v>
      </c>
      <c r="AT669" s="89">
        <f>VLOOKUP($B669,'[5]POB X MCR 2019'!$C$7:$AW$186,46,0)</f>
        <v>182</v>
      </c>
      <c r="AU669" s="89">
        <f>VLOOKUP($B669,'[6]RED CHOTA'!$C$7:$G$170,5,0)</f>
        <v>11</v>
      </c>
    </row>
    <row r="670" spans="1:47" s="24" customFormat="1" ht="15">
      <c r="A670" s="58">
        <v>669</v>
      </c>
      <c r="B670" s="58">
        <v>8803</v>
      </c>
      <c r="C670" s="59" t="s">
        <v>1134</v>
      </c>
      <c r="D670" s="59" t="s">
        <v>447</v>
      </c>
      <c r="E670" s="59" t="s">
        <v>493</v>
      </c>
      <c r="F670" s="59" t="s">
        <v>506</v>
      </c>
      <c r="G670" s="12" t="s">
        <v>266</v>
      </c>
      <c r="H670" s="14">
        <f t="shared" si="151"/>
        <v>8803</v>
      </c>
      <c r="I670" s="14">
        <f t="shared" si="148"/>
        <v>560</v>
      </c>
      <c r="J670" s="12">
        <f>VLOOKUP($B670,'[1]METAS 2019'!$D$4:$Q$843,5,0)</f>
        <v>7</v>
      </c>
      <c r="K670" s="12">
        <f>VLOOKUP($B670,'[1]METAS 2019'!$D$4:$Q$843,4,0)</f>
        <v>8</v>
      </c>
      <c r="L670" s="12">
        <f>VLOOKUP($B670,'[1]METAS 2019'!$D$4:$Q$843,11,0)</f>
        <v>5</v>
      </c>
      <c r="M670" s="12">
        <f>VLOOKUP($B670,'[1]METAS 2019'!$D$4:$Q$843,12,0)</f>
        <v>7</v>
      </c>
      <c r="N670" s="12">
        <f>VLOOKUP($B670,'[1]METAS 2019'!$D$4:$Q$843,13,0)</f>
        <v>5</v>
      </c>
      <c r="O670" s="12">
        <f>VLOOKUP($B670,'[1]METAS 2019'!$D$4:$Q$843,14,0)</f>
        <v>10</v>
      </c>
      <c r="P670" s="89">
        <f>VLOOKUP($B670,'[5]POB X MCR 2019'!$C$7:$AW$186,12,0)</f>
        <v>12</v>
      </c>
      <c r="Q670" s="89">
        <f>VLOOKUP($B670,'[5]POB X MCR 2019'!$C$7:$AW$186,13,0)</f>
        <v>12</v>
      </c>
      <c r="R670" s="89">
        <f>VLOOKUP($B670,'[5]POB X MCR 2019'!$C$7:$AW$186,14,0)</f>
        <v>13</v>
      </c>
      <c r="S670" s="89">
        <f>VLOOKUP($B670,'[5]POB X MCR 2019'!$C$7:$AW$186,15,0)</f>
        <v>13</v>
      </c>
      <c r="T670" s="89">
        <f>VLOOKUP($B670,'[5]POB X MCR 2019'!$C$7:$AW$186,16,0)</f>
        <v>13</v>
      </c>
      <c r="U670" s="89">
        <f>VLOOKUP($B670,'[5]POB X MCR 2019'!$C$7:$AW$186,17,0)</f>
        <v>13</v>
      </c>
      <c r="V670" s="89">
        <f>VLOOKUP($B670,'[5]POB X MCR 2019'!$C$7:$AW$186,18,0)</f>
        <v>13</v>
      </c>
      <c r="W670" s="89">
        <f>VLOOKUP($B670,'[5]POB X MCR 2019'!$C$7:$AW$186,19,0)</f>
        <v>12</v>
      </c>
      <c r="X670" s="89">
        <f>VLOOKUP($B670,'[5]POB X MCR 2019'!$C$7:$AW$186,20,0)</f>
        <v>12</v>
      </c>
      <c r="Y670" s="89">
        <f>VLOOKUP($B670,'[5]POB X MCR 2019'!$C$7:$AW$186,21,0)</f>
        <v>11</v>
      </c>
      <c r="Z670" s="89">
        <f>VLOOKUP($B670,'[5]POB X MCR 2019'!$C$7:$AW$186,22,0)</f>
        <v>11</v>
      </c>
      <c r="AA670" s="89">
        <f>VLOOKUP($B670,'[5]POB X MCR 2019'!$C$7:$AW$186,23,0)</f>
        <v>10</v>
      </c>
      <c r="AB670" s="89">
        <f>VLOOKUP($B670,'[5]POB X MCR 2019'!$C$7:$AW$186,24,0)</f>
        <v>9</v>
      </c>
      <c r="AC670" s="89">
        <f>VLOOKUP($B670,'[5]POB X MCR 2019'!$C$7:$AW$186,25,0)</f>
        <v>9</v>
      </c>
      <c r="AD670" s="89">
        <f>VLOOKUP($B670,'[5]POB X MCR 2019'!$C$7:$AW$186,26,0)</f>
        <v>38</v>
      </c>
      <c r="AE670" s="89">
        <f>VLOOKUP($B670,'[5]POB X MCR 2019'!$C$7:$AW$186,27,0)</f>
        <v>42</v>
      </c>
      <c r="AF670" s="89">
        <f>VLOOKUP($B670,'[5]POB X MCR 2019'!$C$7:$AW$186,28,0)</f>
        <v>48</v>
      </c>
      <c r="AG670" s="89">
        <f>VLOOKUP($B670,'[5]POB X MCR 2019'!$C$7:$AW$186,29,0)</f>
        <v>41</v>
      </c>
      <c r="AH670" s="89">
        <f>VLOOKUP($B670,'[5]POB X MCR 2019'!$C$7:$AW$186,30,0)</f>
        <v>39</v>
      </c>
      <c r="AI670" s="89">
        <f>VLOOKUP($B670,'[5]POB X MCR 2019'!$C$7:$AW$186,31,0)</f>
        <v>34</v>
      </c>
      <c r="AJ670" s="89">
        <f>VLOOKUP($B670,'[5]POB X MCR 2019'!$C$7:$AW$186,32,0)</f>
        <v>27</v>
      </c>
      <c r="AK670" s="89">
        <f>VLOOKUP($B670,'[5]POB X MCR 2019'!$C$7:$AW$186,33,0)</f>
        <v>24</v>
      </c>
      <c r="AL670" s="89">
        <f>VLOOKUP($B670,'[5]POB X MCR 2019'!$C$7:$AW$186,34,0)</f>
        <v>21</v>
      </c>
      <c r="AM670" s="89">
        <f>VLOOKUP($B670,'[5]POB X MCR 2019'!$C$7:$AW$186,35,0)</f>
        <v>15</v>
      </c>
      <c r="AN670" s="89">
        <f>VLOOKUP($B670,'[5]POB X MCR 2019'!$C$7:$AW$186,36,0)</f>
        <v>11</v>
      </c>
      <c r="AO670" s="89">
        <f>VLOOKUP($B670,'[5]POB X MCR 2019'!$C$7:$AW$186,37,0)</f>
        <v>7</v>
      </c>
      <c r="AP670" s="89">
        <f>VLOOKUP($B670,'[5]POB X MCR 2019'!$C$7:$AW$186,38,0)</f>
        <v>8</v>
      </c>
      <c r="AQ670" s="89">
        <f>VLOOKUP($B670,'[5]POB X MCR 2019'!$C$7:$AW$186,43,0)</f>
        <v>290</v>
      </c>
      <c r="AR670" s="89">
        <f>VLOOKUP($B670,'[5]POB X MCR 2019'!$C$7:$AW$186,44,0)</f>
        <v>31</v>
      </c>
      <c r="AS670" s="89">
        <f>VLOOKUP($B670,'[5]POB X MCR 2019'!$C$7:$AW$186,45,0)</f>
        <v>24</v>
      </c>
      <c r="AT670" s="89">
        <f>VLOOKUP($B670,'[5]POB X MCR 2019'!$C$7:$AW$186,46,0)</f>
        <v>127</v>
      </c>
      <c r="AU670" s="89">
        <f>VLOOKUP($B670,'[6]RED CHOTA'!$C$7:$G$170,5,0)</f>
        <v>8</v>
      </c>
    </row>
    <row r="671" spans="1:47" s="24" customFormat="1" ht="15">
      <c r="A671" s="54">
        <v>670</v>
      </c>
      <c r="B671" s="54"/>
      <c r="C671" s="55" t="s">
        <v>1134</v>
      </c>
      <c r="D671" s="55" t="s">
        <v>447</v>
      </c>
      <c r="E671" s="55" t="s">
        <v>574</v>
      </c>
      <c r="F671" s="55" t="s">
        <v>574</v>
      </c>
      <c r="G671" s="11" t="s">
        <v>1214</v>
      </c>
      <c r="H671" s="29"/>
      <c r="I671" s="29">
        <f t="shared" si="148"/>
        <v>5570</v>
      </c>
      <c r="J671" s="11">
        <f>SUM(J672:J680)</f>
        <v>68</v>
      </c>
      <c r="K671" s="11">
        <f t="shared" ref="K671:AU671" si="152">SUM(K672:K680)</f>
        <v>77</v>
      </c>
      <c r="L671" s="11">
        <f t="shared" si="152"/>
        <v>70</v>
      </c>
      <c r="M671" s="11">
        <f t="shared" si="152"/>
        <v>79</v>
      </c>
      <c r="N671" s="11">
        <f t="shared" si="152"/>
        <v>88</v>
      </c>
      <c r="O671" s="11">
        <f t="shared" si="152"/>
        <v>95</v>
      </c>
      <c r="P671" s="11">
        <f t="shared" si="152"/>
        <v>124</v>
      </c>
      <c r="Q671" s="11">
        <f t="shared" si="152"/>
        <v>127</v>
      </c>
      <c r="R671" s="11">
        <f t="shared" si="152"/>
        <v>129</v>
      </c>
      <c r="S671" s="11">
        <f t="shared" si="152"/>
        <v>121</v>
      </c>
      <c r="T671" s="11">
        <f t="shared" si="152"/>
        <v>122</v>
      </c>
      <c r="U671" s="11">
        <f t="shared" si="152"/>
        <v>122</v>
      </c>
      <c r="V671" s="11">
        <f t="shared" si="152"/>
        <v>120</v>
      </c>
      <c r="W671" s="11">
        <f t="shared" si="152"/>
        <v>114</v>
      </c>
      <c r="X671" s="11">
        <f t="shared" si="152"/>
        <v>108</v>
      </c>
      <c r="Y671" s="11">
        <f t="shared" si="152"/>
        <v>101</v>
      </c>
      <c r="Z671" s="11">
        <f t="shared" si="152"/>
        <v>96</v>
      </c>
      <c r="AA671" s="11">
        <f t="shared" si="152"/>
        <v>88</v>
      </c>
      <c r="AB671" s="11">
        <f t="shared" si="152"/>
        <v>83</v>
      </c>
      <c r="AC671" s="11">
        <f t="shared" si="152"/>
        <v>79</v>
      </c>
      <c r="AD671" s="11">
        <f t="shared" si="152"/>
        <v>354</v>
      </c>
      <c r="AE671" s="11">
        <f t="shared" si="152"/>
        <v>356</v>
      </c>
      <c r="AF671" s="11">
        <f t="shared" si="152"/>
        <v>429</v>
      </c>
      <c r="AG671" s="11">
        <f t="shared" si="152"/>
        <v>418</v>
      </c>
      <c r="AH671" s="11">
        <f t="shared" si="152"/>
        <v>353</v>
      </c>
      <c r="AI671" s="11">
        <f t="shared" si="152"/>
        <v>336</v>
      </c>
      <c r="AJ671" s="11">
        <f t="shared" si="152"/>
        <v>300</v>
      </c>
      <c r="AK671" s="11">
        <f t="shared" si="152"/>
        <v>248</v>
      </c>
      <c r="AL671" s="11">
        <f t="shared" si="152"/>
        <v>239</v>
      </c>
      <c r="AM671" s="11">
        <f t="shared" si="152"/>
        <v>182</v>
      </c>
      <c r="AN671" s="11">
        <f t="shared" si="152"/>
        <v>162</v>
      </c>
      <c r="AO671" s="11">
        <f t="shared" si="152"/>
        <v>99</v>
      </c>
      <c r="AP671" s="11">
        <f t="shared" si="152"/>
        <v>83</v>
      </c>
      <c r="AQ671" s="11">
        <f t="shared" si="152"/>
        <v>2860</v>
      </c>
      <c r="AR671" s="11">
        <f t="shared" si="152"/>
        <v>267</v>
      </c>
      <c r="AS671" s="11">
        <f t="shared" si="152"/>
        <v>207</v>
      </c>
      <c r="AT671" s="11">
        <f t="shared" si="152"/>
        <v>1074</v>
      </c>
      <c r="AU671" s="11">
        <f t="shared" si="152"/>
        <v>80</v>
      </c>
    </row>
    <row r="672" spans="1:47" s="24" customFormat="1" ht="15">
      <c r="A672" s="58">
        <v>671</v>
      </c>
      <c r="B672" s="58">
        <v>4771</v>
      </c>
      <c r="C672" s="59" t="s">
        <v>1134</v>
      </c>
      <c r="D672" s="59" t="s">
        <v>447</v>
      </c>
      <c r="E672" s="59" t="s">
        <v>574</v>
      </c>
      <c r="F672" s="59" t="s">
        <v>580</v>
      </c>
      <c r="G672" s="12" t="s">
        <v>271</v>
      </c>
      <c r="H672" s="14">
        <f t="shared" ref="H672:H680" si="153">B672</f>
        <v>4771</v>
      </c>
      <c r="I672" s="14">
        <f t="shared" si="148"/>
        <v>1155</v>
      </c>
      <c r="J672" s="12">
        <f>VLOOKUP($B672,'[1]METAS 2019'!$D$4:$Q$843,5,0)</f>
        <v>12</v>
      </c>
      <c r="K672" s="12">
        <f>VLOOKUP($B672,'[1]METAS 2019'!$D$4:$Q$843,4,0)</f>
        <v>14</v>
      </c>
      <c r="L672" s="12">
        <f>VLOOKUP($B672,'[1]METAS 2019'!$D$4:$Q$843,11,0)</f>
        <v>11</v>
      </c>
      <c r="M672" s="12">
        <f>VLOOKUP($B672,'[1]METAS 2019'!$D$4:$Q$843,12,0)</f>
        <v>14</v>
      </c>
      <c r="N672" s="12">
        <f>VLOOKUP($B672,'[1]METAS 2019'!$D$4:$Q$843,13,0)</f>
        <v>19</v>
      </c>
      <c r="O672" s="12">
        <f>VLOOKUP($B672,'[1]METAS 2019'!$D$4:$Q$843,14,0)</f>
        <v>11</v>
      </c>
      <c r="P672" s="89">
        <f>VLOOKUP($B672,'[5]POB X MCR 2019'!$C$7:$AW$186,12,0)</f>
        <v>30</v>
      </c>
      <c r="Q672" s="89">
        <f>VLOOKUP($B672,'[5]POB X MCR 2019'!$C$7:$AW$186,13,0)</f>
        <v>30</v>
      </c>
      <c r="R672" s="89">
        <f>VLOOKUP($B672,'[5]POB X MCR 2019'!$C$7:$AW$186,14,0)</f>
        <v>30</v>
      </c>
      <c r="S672" s="89">
        <f>VLOOKUP($B672,'[5]POB X MCR 2019'!$C$7:$AW$186,15,0)</f>
        <v>29</v>
      </c>
      <c r="T672" s="89">
        <f>VLOOKUP($B672,'[5]POB X MCR 2019'!$C$7:$AW$186,16,0)</f>
        <v>28</v>
      </c>
      <c r="U672" s="89">
        <f>VLOOKUP($B672,'[5]POB X MCR 2019'!$C$7:$AW$186,17,0)</f>
        <v>27</v>
      </c>
      <c r="V672" s="89">
        <f>VLOOKUP($B672,'[5]POB X MCR 2019'!$C$7:$AW$186,18,0)</f>
        <v>27</v>
      </c>
      <c r="W672" s="89">
        <f>VLOOKUP($B672,'[5]POB X MCR 2019'!$C$7:$AW$186,19,0)</f>
        <v>24</v>
      </c>
      <c r="X672" s="89">
        <f>VLOOKUP($B672,'[5]POB X MCR 2019'!$C$7:$AW$186,20,0)</f>
        <v>23</v>
      </c>
      <c r="Y672" s="89">
        <f>VLOOKUP($B672,'[5]POB X MCR 2019'!$C$7:$AW$186,21,0)</f>
        <v>21</v>
      </c>
      <c r="Z672" s="89">
        <f>VLOOKUP($B672,'[5]POB X MCR 2019'!$C$7:$AW$186,22,0)</f>
        <v>21</v>
      </c>
      <c r="AA672" s="89">
        <f>VLOOKUP($B672,'[5]POB X MCR 2019'!$C$7:$AW$186,23,0)</f>
        <v>19</v>
      </c>
      <c r="AB672" s="89">
        <f>VLOOKUP($B672,'[5]POB X MCR 2019'!$C$7:$AW$186,24,0)</f>
        <v>18</v>
      </c>
      <c r="AC672" s="89">
        <f>VLOOKUP($B672,'[5]POB X MCR 2019'!$C$7:$AW$186,25,0)</f>
        <v>18</v>
      </c>
      <c r="AD672" s="89">
        <f>VLOOKUP($B672,'[5]POB X MCR 2019'!$C$7:$AW$186,26,0)</f>
        <v>79</v>
      </c>
      <c r="AE672" s="89">
        <f>VLOOKUP($B672,'[5]POB X MCR 2019'!$C$7:$AW$186,27,0)</f>
        <v>77</v>
      </c>
      <c r="AF672" s="89">
        <f>VLOOKUP($B672,'[5]POB X MCR 2019'!$C$7:$AW$186,28,0)</f>
        <v>96</v>
      </c>
      <c r="AG672" s="89">
        <f>VLOOKUP($B672,'[5]POB X MCR 2019'!$C$7:$AW$186,29,0)</f>
        <v>88</v>
      </c>
      <c r="AH672" s="89">
        <f>VLOOKUP($B672,'[5]POB X MCR 2019'!$C$7:$AW$186,30,0)</f>
        <v>71</v>
      </c>
      <c r="AI672" s="89">
        <f>VLOOKUP($B672,'[5]POB X MCR 2019'!$C$7:$AW$186,31,0)</f>
        <v>69</v>
      </c>
      <c r="AJ672" s="89">
        <f>VLOOKUP($B672,'[5]POB X MCR 2019'!$C$7:$AW$186,32,0)</f>
        <v>61</v>
      </c>
      <c r="AK672" s="89">
        <f>VLOOKUP($B672,'[5]POB X MCR 2019'!$C$7:$AW$186,33,0)</f>
        <v>49</v>
      </c>
      <c r="AL672" s="89">
        <f>VLOOKUP($B672,'[5]POB X MCR 2019'!$C$7:$AW$186,34,0)</f>
        <v>42</v>
      </c>
      <c r="AM672" s="89">
        <f>VLOOKUP($B672,'[5]POB X MCR 2019'!$C$7:$AW$186,35,0)</f>
        <v>34</v>
      </c>
      <c r="AN672" s="89">
        <f>VLOOKUP($B672,'[5]POB X MCR 2019'!$C$7:$AW$186,36,0)</f>
        <v>30</v>
      </c>
      <c r="AO672" s="89">
        <f>VLOOKUP($B672,'[5]POB X MCR 2019'!$C$7:$AW$186,37,0)</f>
        <v>18</v>
      </c>
      <c r="AP672" s="89">
        <f>VLOOKUP($B672,'[5]POB X MCR 2019'!$C$7:$AW$186,38,0)</f>
        <v>15</v>
      </c>
      <c r="AQ672" s="89">
        <f>VLOOKUP($B672,'[5]POB X MCR 2019'!$C$7:$AW$186,43,0)</f>
        <v>586</v>
      </c>
      <c r="AR672" s="89">
        <f>VLOOKUP($B672,'[5]POB X MCR 2019'!$C$7:$AW$186,44,0)</f>
        <v>59</v>
      </c>
      <c r="AS672" s="89">
        <f>VLOOKUP($B672,'[5]POB X MCR 2019'!$C$7:$AW$186,45,0)</f>
        <v>42</v>
      </c>
      <c r="AT672" s="89">
        <f>VLOOKUP($B672,'[5]POB X MCR 2019'!$C$7:$AW$186,46,0)</f>
        <v>237</v>
      </c>
      <c r="AU672" s="89">
        <f>VLOOKUP($B672,'[6]RED CHOTA'!$C$7:$G$170,5,0)</f>
        <v>15</v>
      </c>
    </row>
    <row r="673" spans="1:47" s="24" customFormat="1" ht="15">
      <c r="A673" s="58">
        <v>672</v>
      </c>
      <c r="B673" s="58">
        <v>4781</v>
      </c>
      <c r="C673" s="59" t="s">
        <v>1134</v>
      </c>
      <c r="D673" s="59" t="s">
        <v>447</v>
      </c>
      <c r="E673" s="59" t="s">
        <v>574</v>
      </c>
      <c r="F673" s="59" t="s">
        <v>575</v>
      </c>
      <c r="G673" s="12" t="s">
        <v>283</v>
      </c>
      <c r="H673" s="14">
        <f t="shared" si="153"/>
        <v>4781</v>
      </c>
      <c r="I673" s="14">
        <f t="shared" si="148"/>
        <v>992</v>
      </c>
      <c r="J673" s="12">
        <f>VLOOKUP($B673,'[1]METAS 2019'!$D$4:$Q$843,5,0)</f>
        <v>12</v>
      </c>
      <c r="K673" s="12">
        <f>VLOOKUP($B673,'[1]METAS 2019'!$D$4:$Q$843,4,0)</f>
        <v>15</v>
      </c>
      <c r="L673" s="12">
        <f>VLOOKUP($B673,'[1]METAS 2019'!$D$4:$Q$843,11,0)</f>
        <v>17</v>
      </c>
      <c r="M673" s="12">
        <f>VLOOKUP($B673,'[1]METAS 2019'!$D$4:$Q$843,12,0)</f>
        <v>13</v>
      </c>
      <c r="N673" s="12">
        <f>VLOOKUP($B673,'[1]METAS 2019'!$D$4:$Q$843,13,0)</f>
        <v>16</v>
      </c>
      <c r="O673" s="12">
        <f>VLOOKUP($B673,'[1]METAS 2019'!$D$4:$Q$843,14,0)</f>
        <v>7</v>
      </c>
      <c r="P673" s="89">
        <f>VLOOKUP($B673,'[5]POB X MCR 2019'!$C$7:$AW$186,12,0)</f>
        <v>13</v>
      </c>
      <c r="Q673" s="89">
        <f>VLOOKUP($B673,'[5]POB X MCR 2019'!$C$7:$AW$186,13,0)</f>
        <v>15</v>
      </c>
      <c r="R673" s="89">
        <f>VLOOKUP($B673,'[5]POB X MCR 2019'!$C$7:$AW$186,14,0)</f>
        <v>16</v>
      </c>
      <c r="S673" s="89">
        <f>VLOOKUP($B673,'[5]POB X MCR 2019'!$C$7:$AW$186,15,0)</f>
        <v>15</v>
      </c>
      <c r="T673" s="89">
        <f>VLOOKUP($B673,'[5]POB X MCR 2019'!$C$7:$AW$186,16,0)</f>
        <v>16</v>
      </c>
      <c r="U673" s="89">
        <f>VLOOKUP($B673,'[5]POB X MCR 2019'!$C$7:$AW$186,17,0)</f>
        <v>18</v>
      </c>
      <c r="V673" s="89">
        <f>VLOOKUP($B673,'[5]POB X MCR 2019'!$C$7:$AW$186,18,0)</f>
        <v>19</v>
      </c>
      <c r="W673" s="89">
        <f>VLOOKUP($B673,'[5]POB X MCR 2019'!$C$7:$AW$186,19,0)</f>
        <v>19</v>
      </c>
      <c r="X673" s="89">
        <f>VLOOKUP($B673,'[5]POB X MCR 2019'!$C$7:$AW$186,20,0)</f>
        <v>18</v>
      </c>
      <c r="Y673" s="89">
        <f>VLOOKUP($B673,'[5]POB X MCR 2019'!$C$7:$AW$186,21,0)</f>
        <v>16</v>
      </c>
      <c r="Z673" s="89">
        <f>VLOOKUP($B673,'[5]POB X MCR 2019'!$C$7:$AW$186,22,0)</f>
        <v>17</v>
      </c>
      <c r="AA673" s="89">
        <f>VLOOKUP($B673,'[5]POB X MCR 2019'!$C$7:$AW$186,23,0)</f>
        <v>16</v>
      </c>
      <c r="AB673" s="89">
        <f>VLOOKUP($B673,'[5]POB X MCR 2019'!$C$7:$AW$186,24,0)</f>
        <v>15</v>
      </c>
      <c r="AC673" s="89">
        <f>VLOOKUP($B673,'[5]POB X MCR 2019'!$C$7:$AW$186,25,0)</f>
        <v>13</v>
      </c>
      <c r="AD673" s="89">
        <f>VLOOKUP($B673,'[5]POB X MCR 2019'!$C$7:$AW$186,26,0)</f>
        <v>53</v>
      </c>
      <c r="AE673" s="89">
        <f>VLOOKUP($B673,'[5]POB X MCR 2019'!$C$7:$AW$186,27,0)</f>
        <v>55</v>
      </c>
      <c r="AF673" s="89">
        <f>VLOOKUP($B673,'[5]POB X MCR 2019'!$C$7:$AW$186,28,0)</f>
        <v>68</v>
      </c>
      <c r="AG673" s="89">
        <f>VLOOKUP($B673,'[5]POB X MCR 2019'!$C$7:$AW$186,29,0)</f>
        <v>72</v>
      </c>
      <c r="AH673" s="89">
        <f>VLOOKUP($B673,'[5]POB X MCR 2019'!$C$7:$AW$186,30,0)</f>
        <v>78</v>
      </c>
      <c r="AI673" s="89">
        <f>VLOOKUP($B673,'[5]POB X MCR 2019'!$C$7:$AW$186,31,0)</f>
        <v>69</v>
      </c>
      <c r="AJ673" s="89">
        <f>VLOOKUP($B673,'[5]POB X MCR 2019'!$C$7:$AW$186,32,0)</f>
        <v>59</v>
      </c>
      <c r="AK673" s="89">
        <f>VLOOKUP($B673,'[5]POB X MCR 2019'!$C$7:$AW$186,33,0)</f>
        <v>52</v>
      </c>
      <c r="AL673" s="89">
        <f>VLOOKUP($B673,'[5]POB X MCR 2019'!$C$7:$AW$186,34,0)</f>
        <v>51</v>
      </c>
      <c r="AM673" s="89">
        <f>VLOOKUP($B673,'[5]POB X MCR 2019'!$C$7:$AW$186,35,0)</f>
        <v>37</v>
      </c>
      <c r="AN673" s="89">
        <f>VLOOKUP($B673,'[5]POB X MCR 2019'!$C$7:$AW$186,36,0)</f>
        <v>46</v>
      </c>
      <c r="AO673" s="89">
        <f>VLOOKUP($B673,'[5]POB X MCR 2019'!$C$7:$AW$186,37,0)</f>
        <v>26</v>
      </c>
      <c r="AP673" s="89">
        <f>VLOOKUP($B673,'[5]POB X MCR 2019'!$C$7:$AW$186,38,0)</f>
        <v>20</v>
      </c>
      <c r="AQ673" s="89">
        <f>VLOOKUP($B673,'[5]POB X MCR 2019'!$C$7:$AW$186,43,0)</f>
        <v>509</v>
      </c>
      <c r="AR673" s="89">
        <f>VLOOKUP($B673,'[5]POB X MCR 2019'!$C$7:$AW$186,44,0)</f>
        <v>39</v>
      </c>
      <c r="AS673" s="89">
        <f>VLOOKUP($B673,'[5]POB X MCR 2019'!$C$7:$AW$186,45,0)</f>
        <v>48</v>
      </c>
      <c r="AT673" s="89">
        <f>VLOOKUP($B673,'[5]POB X MCR 2019'!$C$7:$AW$186,46,0)</f>
        <v>163</v>
      </c>
      <c r="AU673" s="89">
        <f>VLOOKUP($B673,'[6]RED CHOTA'!$C$7:$G$170,5,0)</f>
        <v>15</v>
      </c>
    </row>
    <row r="674" spans="1:47" s="24" customFormat="1" ht="15">
      <c r="A674" s="58">
        <v>673</v>
      </c>
      <c r="B674" s="58">
        <v>4772</v>
      </c>
      <c r="C674" s="59" t="s">
        <v>1134</v>
      </c>
      <c r="D674" s="59" t="s">
        <v>447</v>
      </c>
      <c r="E674" s="59" t="s">
        <v>574</v>
      </c>
      <c r="F674" s="59" t="s">
        <v>576</v>
      </c>
      <c r="G674" s="12" t="s">
        <v>266</v>
      </c>
      <c r="H674" s="14">
        <f t="shared" si="153"/>
        <v>4772</v>
      </c>
      <c r="I674" s="14">
        <f t="shared" si="148"/>
        <v>534</v>
      </c>
      <c r="J674" s="12">
        <f>VLOOKUP($B674,'[1]METAS 2019'!$D$4:$Q$843,5,0)</f>
        <v>6</v>
      </c>
      <c r="K674" s="12">
        <f>VLOOKUP($B674,'[1]METAS 2019'!$D$4:$Q$843,4,0)</f>
        <v>5</v>
      </c>
      <c r="L674" s="12">
        <f>VLOOKUP($B674,'[1]METAS 2019'!$D$4:$Q$843,11,0)</f>
        <v>6</v>
      </c>
      <c r="M674" s="12">
        <f>VLOOKUP($B674,'[1]METAS 2019'!$D$4:$Q$843,12,0)</f>
        <v>9</v>
      </c>
      <c r="N674" s="12">
        <f>VLOOKUP($B674,'[1]METAS 2019'!$D$4:$Q$843,13,0)</f>
        <v>9</v>
      </c>
      <c r="O674" s="12">
        <f>VLOOKUP($B674,'[1]METAS 2019'!$D$4:$Q$843,14,0)</f>
        <v>15</v>
      </c>
      <c r="P674" s="89">
        <f>VLOOKUP($B674,'[5]POB X MCR 2019'!$C$7:$AW$186,12,0)</f>
        <v>14</v>
      </c>
      <c r="Q674" s="89">
        <f>VLOOKUP($B674,'[5]POB X MCR 2019'!$C$7:$AW$186,13,0)</f>
        <v>14</v>
      </c>
      <c r="R674" s="89">
        <f>VLOOKUP($B674,'[5]POB X MCR 2019'!$C$7:$AW$186,14,0)</f>
        <v>14</v>
      </c>
      <c r="S674" s="89">
        <f>VLOOKUP($B674,'[5]POB X MCR 2019'!$C$7:$AW$186,15,0)</f>
        <v>13</v>
      </c>
      <c r="T674" s="89">
        <f>VLOOKUP($B674,'[5]POB X MCR 2019'!$C$7:$AW$186,16,0)</f>
        <v>13</v>
      </c>
      <c r="U674" s="89">
        <f>VLOOKUP($B674,'[5]POB X MCR 2019'!$C$7:$AW$186,17,0)</f>
        <v>12</v>
      </c>
      <c r="V674" s="89">
        <f>VLOOKUP($B674,'[5]POB X MCR 2019'!$C$7:$AW$186,18,0)</f>
        <v>12</v>
      </c>
      <c r="W674" s="89">
        <f>VLOOKUP($B674,'[5]POB X MCR 2019'!$C$7:$AW$186,19,0)</f>
        <v>11</v>
      </c>
      <c r="X674" s="89">
        <f>VLOOKUP($B674,'[5]POB X MCR 2019'!$C$7:$AW$186,20,0)</f>
        <v>11</v>
      </c>
      <c r="Y674" s="89">
        <f>VLOOKUP($B674,'[5]POB X MCR 2019'!$C$7:$AW$186,21,0)</f>
        <v>10</v>
      </c>
      <c r="Z674" s="89">
        <f>VLOOKUP($B674,'[5]POB X MCR 2019'!$C$7:$AW$186,22,0)</f>
        <v>9</v>
      </c>
      <c r="AA674" s="89">
        <f>VLOOKUP($B674,'[5]POB X MCR 2019'!$C$7:$AW$186,23,0)</f>
        <v>8</v>
      </c>
      <c r="AB674" s="89">
        <f>VLOOKUP($B674,'[5]POB X MCR 2019'!$C$7:$AW$186,24,0)</f>
        <v>8</v>
      </c>
      <c r="AC674" s="89">
        <f>VLOOKUP($B674,'[5]POB X MCR 2019'!$C$7:$AW$186,25,0)</f>
        <v>8</v>
      </c>
      <c r="AD674" s="89">
        <f>VLOOKUP($B674,'[5]POB X MCR 2019'!$C$7:$AW$186,26,0)</f>
        <v>36</v>
      </c>
      <c r="AE674" s="89">
        <f>VLOOKUP($B674,'[5]POB X MCR 2019'!$C$7:$AW$186,27,0)</f>
        <v>34</v>
      </c>
      <c r="AF674" s="89">
        <f>VLOOKUP($B674,'[5]POB X MCR 2019'!$C$7:$AW$186,28,0)</f>
        <v>43</v>
      </c>
      <c r="AG674" s="89">
        <f>VLOOKUP($B674,'[5]POB X MCR 2019'!$C$7:$AW$186,29,0)</f>
        <v>39</v>
      </c>
      <c r="AH674" s="89">
        <f>VLOOKUP($B674,'[5]POB X MCR 2019'!$C$7:$AW$186,30,0)</f>
        <v>32</v>
      </c>
      <c r="AI674" s="89">
        <f>VLOOKUP($B674,'[5]POB X MCR 2019'!$C$7:$AW$186,31,0)</f>
        <v>31</v>
      </c>
      <c r="AJ674" s="89">
        <f>VLOOKUP($B674,'[5]POB X MCR 2019'!$C$7:$AW$186,32,0)</f>
        <v>27</v>
      </c>
      <c r="AK674" s="89">
        <f>VLOOKUP($B674,'[5]POB X MCR 2019'!$C$7:$AW$186,33,0)</f>
        <v>21</v>
      </c>
      <c r="AL674" s="89">
        <f>VLOOKUP($B674,'[5]POB X MCR 2019'!$C$7:$AW$186,34,0)</f>
        <v>20</v>
      </c>
      <c r="AM674" s="89">
        <f>VLOOKUP($B674,'[5]POB X MCR 2019'!$C$7:$AW$186,35,0)</f>
        <v>16</v>
      </c>
      <c r="AN674" s="89">
        <f>VLOOKUP($B674,'[5]POB X MCR 2019'!$C$7:$AW$186,36,0)</f>
        <v>13</v>
      </c>
      <c r="AO674" s="89">
        <f>VLOOKUP($B674,'[5]POB X MCR 2019'!$C$7:$AW$186,37,0)</f>
        <v>8</v>
      </c>
      <c r="AP674" s="89">
        <f>VLOOKUP($B674,'[5]POB X MCR 2019'!$C$7:$AW$186,38,0)</f>
        <v>7</v>
      </c>
      <c r="AQ674" s="89">
        <f>VLOOKUP($B674,'[5]POB X MCR 2019'!$C$7:$AW$186,43,0)</f>
        <v>272</v>
      </c>
      <c r="AR674" s="89">
        <f>VLOOKUP($B674,'[5]POB X MCR 2019'!$C$7:$AW$186,44,0)</f>
        <v>27</v>
      </c>
      <c r="AS674" s="89">
        <f>VLOOKUP($B674,'[5]POB X MCR 2019'!$C$7:$AW$186,45,0)</f>
        <v>19</v>
      </c>
      <c r="AT674" s="89">
        <f>VLOOKUP($B674,'[5]POB X MCR 2019'!$C$7:$AW$186,46,0)</f>
        <v>107</v>
      </c>
      <c r="AU674" s="89">
        <f>VLOOKUP($B674,'[6]RED CHOTA'!$C$7:$G$170,5,0)</f>
        <v>6</v>
      </c>
    </row>
    <row r="675" spans="1:47" s="24" customFormat="1" ht="15">
      <c r="A675" s="58">
        <v>674</v>
      </c>
      <c r="B675" s="58">
        <v>4773</v>
      </c>
      <c r="C675" s="59" t="s">
        <v>1134</v>
      </c>
      <c r="D675" s="59" t="s">
        <v>447</v>
      </c>
      <c r="E675" s="59" t="s">
        <v>574</v>
      </c>
      <c r="F675" s="59" t="s">
        <v>577</v>
      </c>
      <c r="G675" s="12" t="s">
        <v>266</v>
      </c>
      <c r="H675" s="14">
        <f t="shared" si="153"/>
        <v>4773</v>
      </c>
      <c r="I675" s="14">
        <f t="shared" si="148"/>
        <v>411</v>
      </c>
      <c r="J675" s="12">
        <f>VLOOKUP($B675,'[1]METAS 2019'!$D$4:$Q$843,5,0)</f>
        <v>3</v>
      </c>
      <c r="K675" s="12">
        <f>VLOOKUP($B675,'[1]METAS 2019'!$D$4:$Q$843,4,0)</f>
        <v>3</v>
      </c>
      <c r="L675" s="12">
        <f>VLOOKUP($B675,'[1]METAS 2019'!$D$4:$Q$843,11,0)</f>
        <v>2</v>
      </c>
      <c r="M675" s="12">
        <f>VLOOKUP($B675,'[1]METAS 2019'!$D$4:$Q$843,12,0)</f>
        <v>5</v>
      </c>
      <c r="N675" s="12">
        <f>VLOOKUP($B675,'[1]METAS 2019'!$D$4:$Q$843,13,0)</f>
        <v>6</v>
      </c>
      <c r="O675" s="12">
        <f>VLOOKUP($B675,'[1]METAS 2019'!$D$4:$Q$843,14,0)</f>
        <v>5</v>
      </c>
      <c r="P675" s="89">
        <f>VLOOKUP($B675,'[5]POB X MCR 2019'!$C$7:$AW$186,12,0)</f>
        <v>11</v>
      </c>
      <c r="Q675" s="89">
        <f>VLOOKUP($B675,'[5]POB X MCR 2019'!$C$7:$AW$186,13,0)</f>
        <v>11</v>
      </c>
      <c r="R675" s="89">
        <f>VLOOKUP($B675,'[5]POB X MCR 2019'!$C$7:$AW$186,14,0)</f>
        <v>11</v>
      </c>
      <c r="S675" s="89">
        <f>VLOOKUP($B675,'[5]POB X MCR 2019'!$C$7:$AW$186,15,0)</f>
        <v>10</v>
      </c>
      <c r="T675" s="89">
        <f>VLOOKUP($B675,'[5]POB X MCR 2019'!$C$7:$AW$186,16,0)</f>
        <v>10</v>
      </c>
      <c r="U675" s="89">
        <f>VLOOKUP($B675,'[5]POB X MCR 2019'!$C$7:$AW$186,17,0)</f>
        <v>10</v>
      </c>
      <c r="V675" s="89">
        <f>VLOOKUP($B675,'[5]POB X MCR 2019'!$C$7:$AW$186,18,0)</f>
        <v>10</v>
      </c>
      <c r="W675" s="89">
        <f>VLOOKUP($B675,'[5]POB X MCR 2019'!$C$7:$AW$186,19,0)</f>
        <v>9</v>
      </c>
      <c r="X675" s="89">
        <f>VLOOKUP($B675,'[5]POB X MCR 2019'!$C$7:$AW$186,20,0)</f>
        <v>9</v>
      </c>
      <c r="Y675" s="89">
        <f>VLOOKUP($B675,'[5]POB X MCR 2019'!$C$7:$AW$186,21,0)</f>
        <v>8</v>
      </c>
      <c r="Z675" s="89">
        <f>VLOOKUP($B675,'[5]POB X MCR 2019'!$C$7:$AW$186,22,0)</f>
        <v>7</v>
      </c>
      <c r="AA675" s="89">
        <f>VLOOKUP($B675,'[5]POB X MCR 2019'!$C$7:$AW$186,23,0)</f>
        <v>7</v>
      </c>
      <c r="AB675" s="89">
        <f>VLOOKUP($B675,'[5]POB X MCR 2019'!$C$7:$AW$186,24,0)</f>
        <v>6</v>
      </c>
      <c r="AC675" s="89">
        <f>VLOOKUP($B675,'[5]POB X MCR 2019'!$C$7:$AW$186,25,0)</f>
        <v>6</v>
      </c>
      <c r="AD675" s="89">
        <f>VLOOKUP($B675,'[5]POB X MCR 2019'!$C$7:$AW$186,26,0)</f>
        <v>29</v>
      </c>
      <c r="AE675" s="89">
        <f>VLOOKUP($B675,'[5]POB X MCR 2019'!$C$7:$AW$186,27,0)</f>
        <v>27</v>
      </c>
      <c r="AF675" s="89">
        <f>VLOOKUP($B675,'[5]POB X MCR 2019'!$C$7:$AW$186,28,0)</f>
        <v>35</v>
      </c>
      <c r="AG675" s="89">
        <f>VLOOKUP($B675,'[5]POB X MCR 2019'!$C$7:$AW$186,29,0)</f>
        <v>31</v>
      </c>
      <c r="AH675" s="89">
        <f>VLOOKUP($B675,'[5]POB X MCR 2019'!$C$7:$AW$186,30,0)</f>
        <v>25</v>
      </c>
      <c r="AI675" s="89">
        <f>VLOOKUP($B675,'[5]POB X MCR 2019'!$C$7:$AW$186,31,0)</f>
        <v>25</v>
      </c>
      <c r="AJ675" s="89">
        <f>VLOOKUP($B675,'[5]POB X MCR 2019'!$C$7:$AW$186,32,0)</f>
        <v>22</v>
      </c>
      <c r="AK675" s="89">
        <f>VLOOKUP($B675,'[5]POB X MCR 2019'!$C$7:$AW$186,33,0)</f>
        <v>17</v>
      </c>
      <c r="AL675" s="89">
        <f>VLOOKUP($B675,'[5]POB X MCR 2019'!$C$7:$AW$186,34,0)</f>
        <v>16</v>
      </c>
      <c r="AM675" s="89">
        <f>VLOOKUP($B675,'[5]POB X MCR 2019'!$C$7:$AW$186,35,0)</f>
        <v>13</v>
      </c>
      <c r="AN675" s="89">
        <f>VLOOKUP($B675,'[5]POB X MCR 2019'!$C$7:$AW$186,36,0)</f>
        <v>11</v>
      </c>
      <c r="AO675" s="89">
        <f>VLOOKUP($B675,'[5]POB X MCR 2019'!$C$7:$AW$186,37,0)</f>
        <v>6</v>
      </c>
      <c r="AP675" s="89">
        <f>VLOOKUP($B675,'[5]POB X MCR 2019'!$C$7:$AW$186,38,0)</f>
        <v>5</v>
      </c>
      <c r="AQ675" s="89">
        <f>VLOOKUP($B675,'[5]POB X MCR 2019'!$C$7:$AW$186,43,0)</f>
        <v>216</v>
      </c>
      <c r="AR675" s="89">
        <f>VLOOKUP($B675,'[5]POB X MCR 2019'!$C$7:$AW$186,44,0)</f>
        <v>21</v>
      </c>
      <c r="AS675" s="89">
        <f>VLOOKUP($B675,'[5]POB X MCR 2019'!$C$7:$AW$186,45,0)</f>
        <v>15</v>
      </c>
      <c r="AT675" s="89">
        <f>VLOOKUP($B675,'[5]POB X MCR 2019'!$C$7:$AW$186,46,0)</f>
        <v>86</v>
      </c>
      <c r="AU675" s="89">
        <f>VLOOKUP($B675,'[6]RED CHOTA'!$C$7:$G$170,5,0)</f>
        <v>3</v>
      </c>
    </row>
    <row r="676" spans="1:47" s="24" customFormat="1" ht="15">
      <c r="A676" s="58">
        <v>675</v>
      </c>
      <c r="B676" s="58">
        <v>6819</v>
      </c>
      <c r="C676" s="59" t="s">
        <v>1134</v>
      </c>
      <c r="D676" s="59" t="s">
        <v>447</v>
      </c>
      <c r="E676" s="59" t="s">
        <v>574</v>
      </c>
      <c r="F676" s="59" t="s">
        <v>579</v>
      </c>
      <c r="G676" s="12" t="s">
        <v>266</v>
      </c>
      <c r="H676" s="14">
        <f t="shared" si="153"/>
        <v>6819</v>
      </c>
      <c r="I676" s="14">
        <f t="shared" si="148"/>
        <v>284</v>
      </c>
      <c r="J676" s="12">
        <f>VLOOKUP($B676,'[1]METAS 2019'!$D$4:$Q$843,5,0)</f>
        <v>2</v>
      </c>
      <c r="K676" s="12">
        <f>VLOOKUP($B676,'[1]METAS 2019'!$D$4:$Q$843,4,0)</f>
        <v>5</v>
      </c>
      <c r="L676" s="12">
        <f>VLOOKUP($B676,'[1]METAS 2019'!$D$4:$Q$843,11,0)</f>
        <v>3</v>
      </c>
      <c r="M676" s="12">
        <f>VLOOKUP($B676,'[1]METAS 2019'!$D$4:$Q$843,12,0)</f>
        <v>0</v>
      </c>
      <c r="N676" s="12">
        <f>VLOOKUP($B676,'[1]METAS 2019'!$D$4:$Q$843,13,0)</f>
        <v>2</v>
      </c>
      <c r="O676" s="12">
        <f>VLOOKUP($B676,'[1]METAS 2019'!$D$4:$Q$843,14,0)</f>
        <v>8</v>
      </c>
      <c r="P676" s="89">
        <f>VLOOKUP($B676,'[5]POB X MCR 2019'!$C$7:$AW$186,12,0)</f>
        <v>5</v>
      </c>
      <c r="Q676" s="89">
        <f>VLOOKUP($B676,'[5]POB X MCR 2019'!$C$7:$AW$186,13,0)</f>
        <v>5</v>
      </c>
      <c r="R676" s="89">
        <f>VLOOKUP($B676,'[5]POB X MCR 2019'!$C$7:$AW$186,14,0)</f>
        <v>5</v>
      </c>
      <c r="S676" s="89">
        <f>VLOOKUP($B676,'[5]POB X MCR 2019'!$C$7:$AW$186,15,0)</f>
        <v>5</v>
      </c>
      <c r="T676" s="89">
        <f>VLOOKUP($B676,'[5]POB X MCR 2019'!$C$7:$AW$186,16,0)</f>
        <v>6</v>
      </c>
      <c r="U676" s="89">
        <f>VLOOKUP($B676,'[5]POB X MCR 2019'!$C$7:$AW$186,17,0)</f>
        <v>6</v>
      </c>
      <c r="V676" s="89">
        <f>VLOOKUP($B676,'[5]POB X MCR 2019'!$C$7:$AW$186,18,0)</f>
        <v>6</v>
      </c>
      <c r="W676" s="89">
        <f>VLOOKUP($B676,'[5]POB X MCR 2019'!$C$7:$AW$186,19,0)</f>
        <v>6</v>
      </c>
      <c r="X676" s="89">
        <f>VLOOKUP($B676,'[5]POB X MCR 2019'!$C$7:$AW$186,20,0)</f>
        <v>5</v>
      </c>
      <c r="Y676" s="89">
        <f>VLOOKUP($B676,'[5]POB X MCR 2019'!$C$7:$AW$186,21,0)</f>
        <v>5</v>
      </c>
      <c r="Z676" s="89">
        <f>VLOOKUP($B676,'[5]POB X MCR 2019'!$C$7:$AW$186,22,0)</f>
        <v>5</v>
      </c>
      <c r="AA676" s="89">
        <f>VLOOKUP($B676,'[5]POB X MCR 2019'!$C$7:$AW$186,23,0)</f>
        <v>4</v>
      </c>
      <c r="AB676" s="89">
        <f>VLOOKUP($B676,'[5]POB X MCR 2019'!$C$7:$AW$186,24,0)</f>
        <v>4</v>
      </c>
      <c r="AC676" s="89">
        <f>VLOOKUP($B676,'[5]POB X MCR 2019'!$C$7:$AW$186,25,0)</f>
        <v>3</v>
      </c>
      <c r="AD676" s="89">
        <f>VLOOKUP($B676,'[5]POB X MCR 2019'!$C$7:$AW$186,26,0)</f>
        <v>17</v>
      </c>
      <c r="AE676" s="89">
        <f>VLOOKUP($B676,'[5]POB X MCR 2019'!$C$7:$AW$186,27,0)</f>
        <v>21</v>
      </c>
      <c r="AF676" s="89">
        <f>VLOOKUP($B676,'[5]POB X MCR 2019'!$C$7:$AW$186,28,0)</f>
        <v>19</v>
      </c>
      <c r="AG676" s="89">
        <f>VLOOKUP($B676,'[5]POB X MCR 2019'!$C$7:$AW$186,29,0)</f>
        <v>24</v>
      </c>
      <c r="AH676" s="89">
        <f>VLOOKUP($B676,'[5]POB X MCR 2019'!$C$7:$AW$186,30,0)</f>
        <v>17</v>
      </c>
      <c r="AI676" s="89">
        <f>VLOOKUP($B676,'[5]POB X MCR 2019'!$C$7:$AW$186,31,0)</f>
        <v>17</v>
      </c>
      <c r="AJ676" s="89">
        <f>VLOOKUP($B676,'[5]POB X MCR 2019'!$C$7:$AW$186,32,0)</f>
        <v>17</v>
      </c>
      <c r="AK676" s="89">
        <f>VLOOKUP($B676,'[5]POB X MCR 2019'!$C$7:$AW$186,33,0)</f>
        <v>15</v>
      </c>
      <c r="AL676" s="89">
        <f>VLOOKUP($B676,'[5]POB X MCR 2019'!$C$7:$AW$186,34,0)</f>
        <v>17</v>
      </c>
      <c r="AM676" s="89">
        <f>VLOOKUP($B676,'[5]POB X MCR 2019'!$C$7:$AW$186,35,0)</f>
        <v>12</v>
      </c>
      <c r="AN676" s="89">
        <f>VLOOKUP($B676,'[5]POB X MCR 2019'!$C$7:$AW$186,36,0)</f>
        <v>7</v>
      </c>
      <c r="AO676" s="89">
        <f>VLOOKUP($B676,'[5]POB X MCR 2019'!$C$7:$AW$186,37,0)</f>
        <v>6</v>
      </c>
      <c r="AP676" s="89">
        <f>VLOOKUP($B676,'[5]POB X MCR 2019'!$C$7:$AW$186,38,0)</f>
        <v>5</v>
      </c>
      <c r="AQ676" s="89">
        <f>VLOOKUP($B676,'[5]POB X MCR 2019'!$C$7:$AW$186,43,0)</f>
        <v>153</v>
      </c>
      <c r="AR676" s="89">
        <f>VLOOKUP($B676,'[5]POB X MCR 2019'!$C$7:$AW$186,44,0)</f>
        <v>14</v>
      </c>
      <c r="AS676" s="89">
        <f>VLOOKUP($B676,'[5]POB X MCR 2019'!$C$7:$AW$186,45,0)</f>
        <v>9</v>
      </c>
      <c r="AT676" s="89">
        <f>VLOOKUP($B676,'[5]POB X MCR 2019'!$C$7:$AW$186,46,0)</f>
        <v>53</v>
      </c>
      <c r="AU676" s="89">
        <f>VLOOKUP($B676,'[6]RED CHOTA'!$C$7:$G$170,5,0)</f>
        <v>2</v>
      </c>
    </row>
    <row r="677" spans="1:47" s="24" customFormat="1" ht="15">
      <c r="A677" s="58">
        <v>676</v>
      </c>
      <c r="B677" s="58">
        <v>6670</v>
      </c>
      <c r="C677" s="59" t="s">
        <v>1134</v>
      </c>
      <c r="D677" s="59" t="s">
        <v>447</v>
      </c>
      <c r="E677" s="59" t="s">
        <v>574</v>
      </c>
      <c r="F677" s="59" t="s">
        <v>581</v>
      </c>
      <c r="G677" s="12" t="s">
        <v>266</v>
      </c>
      <c r="H677" s="14">
        <f t="shared" si="153"/>
        <v>6670</v>
      </c>
      <c r="I677" s="14">
        <f t="shared" si="148"/>
        <v>457</v>
      </c>
      <c r="J677" s="12">
        <f>VLOOKUP($B677,'[1]METAS 2019'!$D$4:$Q$843,5,0)</f>
        <v>9</v>
      </c>
      <c r="K677" s="12">
        <f>VLOOKUP($B677,'[1]METAS 2019'!$D$4:$Q$843,4,0)</f>
        <v>4</v>
      </c>
      <c r="L677" s="12">
        <f>VLOOKUP($B677,'[1]METAS 2019'!$D$4:$Q$843,11,0)</f>
        <v>2</v>
      </c>
      <c r="M677" s="12">
        <f>VLOOKUP($B677,'[1]METAS 2019'!$D$4:$Q$843,12,0)</f>
        <v>12</v>
      </c>
      <c r="N677" s="12">
        <f>VLOOKUP($B677,'[1]METAS 2019'!$D$4:$Q$843,13,0)</f>
        <v>6</v>
      </c>
      <c r="O677" s="12">
        <f>VLOOKUP($B677,'[1]METAS 2019'!$D$4:$Q$843,14,0)</f>
        <v>10</v>
      </c>
      <c r="P677" s="89">
        <f>VLOOKUP($B677,'[5]POB X MCR 2019'!$C$7:$AW$186,12,0)</f>
        <v>12</v>
      </c>
      <c r="Q677" s="89">
        <f>VLOOKUP($B677,'[5]POB X MCR 2019'!$C$7:$AW$186,13,0)</f>
        <v>12</v>
      </c>
      <c r="R677" s="89">
        <f>VLOOKUP($B677,'[5]POB X MCR 2019'!$C$7:$AW$186,14,0)</f>
        <v>12</v>
      </c>
      <c r="S677" s="89">
        <f>VLOOKUP($B677,'[5]POB X MCR 2019'!$C$7:$AW$186,15,0)</f>
        <v>11</v>
      </c>
      <c r="T677" s="89">
        <f>VLOOKUP($B677,'[5]POB X MCR 2019'!$C$7:$AW$186,16,0)</f>
        <v>11</v>
      </c>
      <c r="U677" s="89">
        <f>VLOOKUP($B677,'[5]POB X MCR 2019'!$C$7:$AW$186,17,0)</f>
        <v>11</v>
      </c>
      <c r="V677" s="89">
        <f>VLOOKUP($B677,'[5]POB X MCR 2019'!$C$7:$AW$186,18,0)</f>
        <v>10</v>
      </c>
      <c r="W677" s="89">
        <f>VLOOKUP($B677,'[5]POB X MCR 2019'!$C$7:$AW$186,19,0)</f>
        <v>10</v>
      </c>
      <c r="X677" s="89">
        <f>VLOOKUP($B677,'[5]POB X MCR 2019'!$C$7:$AW$186,20,0)</f>
        <v>9</v>
      </c>
      <c r="Y677" s="89">
        <f>VLOOKUP($B677,'[5]POB X MCR 2019'!$C$7:$AW$186,21,0)</f>
        <v>9</v>
      </c>
      <c r="Z677" s="89">
        <f>VLOOKUP($B677,'[5]POB X MCR 2019'!$C$7:$AW$186,22,0)</f>
        <v>8</v>
      </c>
      <c r="AA677" s="89">
        <f>VLOOKUP($B677,'[5]POB X MCR 2019'!$C$7:$AW$186,23,0)</f>
        <v>7</v>
      </c>
      <c r="AB677" s="89">
        <f>VLOOKUP($B677,'[5]POB X MCR 2019'!$C$7:$AW$186,24,0)</f>
        <v>7</v>
      </c>
      <c r="AC677" s="89">
        <f>VLOOKUP($B677,'[5]POB X MCR 2019'!$C$7:$AW$186,25,0)</f>
        <v>7</v>
      </c>
      <c r="AD677" s="89">
        <f>VLOOKUP($B677,'[5]POB X MCR 2019'!$C$7:$AW$186,26,0)</f>
        <v>30</v>
      </c>
      <c r="AE677" s="89">
        <f>VLOOKUP($B677,'[5]POB X MCR 2019'!$C$7:$AW$186,27,0)</f>
        <v>29</v>
      </c>
      <c r="AF677" s="89">
        <f>VLOOKUP($B677,'[5]POB X MCR 2019'!$C$7:$AW$186,28,0)</f>
        <v>37</v>
      </c>
      <c r="AG677" s="89">
        <f>VLOOKUP($B677,'[5]POB X MCR 2019'!$C$7:$AW$186,29,0)</f>
        <v>33</v>
      </c>
      <c r="AH677" s="89">
        <f>VLOOKUP($B677,'[5]POB X MCR 2019'!$C$7:$AW$186,30,0)</f>
        <v>27</v>
      </c>
      <c r="AI677" s="89">
        <f>VLOOKUP($B677,'[5]POB X MCR 2019'!$C$7:$AW$186,31,0)</f>
        <v>26</v>
      </c>
      <c r="AJ677" s="89">
        <f>VLOOKUP($B677,'[5]POB X MCR 2019'!$C$7:$AW$186,32,0)</f>
        <v>23</v>
      </c>
      <c r="AK677" s="89">
        <f>VLOOKUP($B677,'[5]POB X MCR 2019'!$C$7:$AW$186,33,0)</f>
        <v>18</v>
      </c>
      <c r="AL677" s="89">
        <f>VLOOKUP($B677,'[5]POB X MCR 2019'!$C$7:$AW$186,34,0)</f>
        <v>17</v>
      </c>
      <c r="AM677" s="89">
        <f>VLOOKUP($B677,'[5]POB X MCR 2019'!$C$7:$AW$186,35,0)</f>
        <v>13</v>
      </c>
      <c r="AN677" s="89">
        <f>VLOOKUP($B677,'[5]POB X MCR 2019'!$C$7:$AW$186,36,0)</f>
        <v>12</v>
      </c>
      <c r="AO677" s="89">
        <f>VLOOKUP($B677,'[5]POB X MCR 2019'!$C$7:$AW$186,37,0)</f>
        <v>7</v>
      </c>
      <c r="AP677" s="89">
        <f>VLOOKUP($B677,'[5]POB X MCR 2019'!$C$7:$AW$186,38,0)</f>
        <v>6</v>
      </c>
      <c r="AQ677" s="89">
        <f>VLOOKUP($B677,'[5]POB X MCR 2019'!$C$7:$AW$186,43,0)</f>
        <v>236</v>
      </c>
      <c r="AR677" s="89">
        <f>VLOOKUP($B677,'[5]POB X MCR 2019'!$C$7:$AW$186,44,0)</f>
        <v>23</v>
      </c>
      <c r="AS677" s="89">
        <f>VLOOKUP($B677,'[5]POB X MCR 2019'!$C$7:$AW$186,45,0)</f>
        <v>16</v>
      </c>
      <c r="AT677" s="89">
        <f>VLOOKUP($B677,'[5]POB X MCR 2019'!$C$7:$AW$186,46,0)</f>
        <v>91</v>
      </c>
      <c r="AU677" s="89">
        <f>VLOOKUP($B677,'[6]RED CHOTA'!$C$7:$G$170,5,0)</f>
        <v>11</v>
      </c>
    </row>
    <row r="678" spans="1:47" s="24" customFormat="1" ht="15">
      <c r="A678" s="58">
        <v>677</v>
      </c>
      <c r="B678" s="58">
        <v>4780</v>
      </c>
      <c r="C678" s="59" t="s">
        <v>1134</v>
      </c>
      <c r="D678" s="59" t="s">
        <v>447</v>
      </c>
      <c r="E678" s="59" t="s">
        <v>574</v>
      </c>
      <c r="F678" s="59" t="s">
        <v>578</v>
      </c>
      <c r="G678" s="12" t="s">
        <v>271</v>
      </c>
      <c r="H678" s="14">
        <f t="shared" si="153"/>
        <v>4780</v>
      </c>
      <c r="I678" s="14">
        <f t="shared" si="148"/>
        <v>524</v>
      </c>
      <c r="J678" s="12">
        <f>VLOOKUP($B678,'[1]METAS 2019'!$D$4:$Q$843,5,0)</f>
        <v>3</v>
      </c>
      <c r="K678" s="12">
        <f>VLOOKUP($B678,'[1]METAS 2019'!$D$4:$Q$843,4,0)</f>
        <v>4</v>
      </c>
      <c r="L678" s="12">
        <f>VLOOKUP($B678,'[1]METAS 2019'!$D$4:$Q$843,11,0)</f>
        <v>6</v>
      </c>
      <c r="M678" s="12">
        <f>VLOOKUP($B678,'[1]METAS 2019'!$D$4:$Q$843,12,0)</f>
        <v>7</v>
      </c>
      <c r="N678" s="12">
        <f>VLOOKUP($B678,'[1]METAS 2019'!$D$4:$Q$843,13,0)</f>
        <v>4</v>
      </c>
      <c r="O678" s="12">
        <f>VLOOKUP($B678,'[1]METAS 2019'!$D$4:$Q$843,14,0)</f>
        <v>14</v>
      </c>
      <c r="P678" s="89">
        <f>VLOOKUP($B678,'[5]POB X MCR 2019'!$C$7:$AW$186,12,0)</f>
        <v>9</v>
      </c>
      <c r="Q678" s="89">
        <f>VLOOKUP($B678,'[5]POB X MCR 2019'!$C$7:$AW$186,13,0)</f>
        <v>10</v>
      </c>
      <c r="R678" s="89">
        <f>VLOOKUP($B678,'[5]POB X MCR 2019'!$C$7:$AW$186,14,0)</f>
        <v>11</v>
      </c>
      <c r="S678" s="89">
        <f>VLOOKUP($B678,'[5]POB X MCR 2019'!$C$7:$AW$186,15,0)</f>
        <v>8</v>
      </c>
      <c r="T678" s="89">
        <f>VLOOKUP($B678,'[5]POB X MCR 2019'!$C$7:$AW$186,16,0)</f>
        <v>10</v>
      </c>
      <c r="U678" s="89">
        <f>VLOOKUP($B678,'[5]POB X MCR 2019'!$C$7:$AW$186,17,0)</f>
        <v>10</v>
      </c>
      <c r="V678" s="89">
        <f>VLOOKUP($B678,'[5]POB X MCR 2019'!$C$7:$AW$186,18,0)</f>
        <v>10</v>
      </c>
      <c r="W678" s="89">
        <f>VLOOKUP($B678,'[5]POB X MCR 2019'!$C$7:$AW$186,19,0)</f>
        <v>10</v>
      </c>
      <c r="X678" s="89">
        <f>VLOOKUP($B678,'[5]POB X MCR 2019'!$C$7:$AW$186,20,0)</f>
        <v>9</v>
      </c>
      <c r="Y678" s="89">
        <f>VLOOKUP($B678,'[5]POB X MCR 2019'!$C$7:$AW$186,21,0)</f>
        <v>9</v>
      </c>
      <c r="Z678" s="89">
        <f>VLOOKUP($B678,'[5]POB X MCR 2019'!$C$7:$AW$186,22,0)</f>
        <v>8</v>
      </c>
      <c r="AA678" s="89">
        <f>VLOOKUP($B678,'[5]POB X MCR 2019'!$C$7:$AW$186,23,0)</f>
        <v>8</v>
      </c>
      <c r="AB678" s="89">
        <f>VLOOKUP($B678,'[5]POB X MCR 2019'!$C$7:$AW$186,24,0)</f>
        <v>7</v>
      </c>
      <c r="AC678" s="89">
        <f>VLOOKUP($B678,'[5]POB X MCR 2019'!$C$7:$AW$186,25,0)</f>
        <v>7</v>
      </c>
      <c r="AD678" s="89">
        <f>VLOOKUP($B678,'[5]POB X MCR 2019'!$C$7:$AW$186,26,0)</f>
        <v>31</v>
      </c>
      <c r="AE678" s="89">
        <f>VLOOKUP($B678,'[5]POB X MCR 2019'!$C$7:$AW$186,27,0)</f>
        <v>38</v>
      </c>
      <c r="AF678" s="89">
        <f>VLOOKUP($B678,'[5]POB X MCR 2019'!$C$7:$AW$186,28,0)</f>
        <v>35</v>
      </c>
      <c r="AG678" s="89">
        <f>VLOOKUP($B678,'[5]POB X MCR 2019'!$C$7:$AW$186,29,0)</f>
        <v>44</v>
      </c>
      <c r="AH678" s="89">
        <f>VLOOKUP($B678,'[5]POB X MCR 2019'!$C$7:$AW$186,30,0)</f>
        <v>33</v>
      </c>
      <c r="AI678" s="89">
        <f>VLOOKUP($B678,'[5]POB X MCR 2019'!$C$7:$AW$186,31,0)</f>
        <v>31</v>
      </c>
      <c r="AJ678" s="89">
        <f>VLOOKUP($B678,'[5]POB X MCR 2019'!$C$7:$AW$186,32,0)</f>
        <v>30</v>
      </c>
      <c r="AK678" s="89">
        <f>VLOOKUP($B678,'[5]POB X MCR 2019'!$C$7:$AW$186,33,0)</f>
        <v>29</v>
      </c>
      <c r="AL678" s="89">
        <f>VLOOKUP($B678,'[5]POB X MCR 2019'!$C$7:$AW$186,34,0)</f>
        <v>32</v>
      </c>
      <c r="AM678" s="89">
        <f>VLOOKUP($B678,'[5]POB X MCR 2019'!$C$7:$AW$186,35,0)</f>
        <v>22</v>
      </c>
      <c r="AN678" s="89">
        <f>VLOOKUP($B678,'[5]POB X MCR 2019'!$C$7:$AW$186,36,0)</f>
        <v>13</v>
      </c>
      <c r="AO678" s="89">
        <f>VLOOKUP($B678,'[5]POB X MCR 2019'!$C$7:$AW$186,37,0)</f>
        <v>11</v>
      </c>
      <c r="AP678" s="89">
        <f>VLOOKUP($B678,'[5]POB X MCR 2019'!$C$7:$AW$186,38,0)</f>
        <v>11</v>
      </c>
      <c r="AQ678" s="89">
        <f>VLOOKUP($B678,'[5]POB X MCR 2019'!$C$7:$AW$186,43,0)</f>
        <v>270</v>
      </c>
      <c r="AR678" s="89">
        <f>VLOOKUP($B678,'[5]POB X MCR 2019'!$C$7:$AW$186,44,0)</f>
        <v>25</v>
      </c>
      <c r="AS678" s="89">
        <f>VLOOKUP($B678,'[5]POB X MCR 2019'!$C$7:$AW$186,45,0)</f>
        <v>16</v>
      </c>
      <c r="AT678" s="89">
        <f>VLOOKUP($B678,'[5]POB X MCR 2019'!$C$7:$AW$186,46,0)</f>
        <v>99</v>
      </c>
      <c r="AU678" s="89">
        <f>VLOOKUP($B678,'[6]RED CHOTA'!$C$7:$G$170,5,0)</f>
        <v>3</v>
      </c>
    </row>
    <row r="679" spans="1:47" s="24" customFormat="1" ht="15">
      <c r="A679" s="58">
        <v>678</v>
      </c>
      <c r="B679" s="58">
        <v>7119</v>
      </c>
      <c r="C679" s="59" t="s">
        <v>1134</v>
      </c>
      <c r="D679" s="59" t="s">
        <v>447</v>
      </c>
      <c r="E679" s="59" t="s">
        <v>574</v>
      </c>
      <c r="F679" s="59" t="s">
        <v>582</v>
      </c>
      <c r="G679" s="12" t="s">
        <v>266</v>
      </c>
      <c r="H679" s="14">
        <f t="shared" si="153"/>
        <v>7119</v>
      </c>
      <c r="I679" s="14">
        <f t="shared" si="148"/>
        <v>712</v>
      </c>
      <c r="J679" s="12">
        <f>VLOOKUP($B679,'[1]METAS 2019'!$D$4:$Q$843,5,0)</f>
        <v>15</v>
      </c>
      <c r="K679" s="12">
        <f>VLOOKUP($B679,'[1]METAS 2019'!$D$4:$Q$843,4,0)</f>
        <v>18</v>
      </c>
      <c r="L679" s="12">
        <f>VLOOKUP($B679,'[1]METAS 2019'!$D$4:$Q$843,11,0)</f>
        <v>18</v>
      </c>
      <c r="M679" s="12">
        <f>VLOOKUP($B679,'[1]METAS 2019'!$D$4:$Q$843,12,0)</f>
        <v>12</v>
      </c>
      <c r="N679" s="12">
        <f>VLOOKUP($B679,'[1]METAS 2019'!$D$4:$Q$843,13,0)</f>
        <v>18</v>
      </c>
      <c r="O679" s="12">
        <f>VLOOKUP($B679,'[1]METAS 2019'!$D$4:$Q$843,14,0)</f>
        <v>17</v>
      </c>
      <c r="P679" s="89">
        <f>VLOOKUP($B679,'[5]POB X MCR 2019'!$C$7:$AW$186,12,0)</f>
        <v>17</v>
      </c>
      <c r="Q679" s="89">
        <f>VLOOKUP($B679,'[5]POB X MCR 2019'!$C$7:$AW$186,13,0)</f>
        <v>17</v>
      </c>
      <c r="R679" s="89">
        <f>VLOOKUP($B679,'[5]POB X MCR 2019'!$C$7:$AW$186,14,0)</f>
        <v>17</v>
      </c>
      <c r="S679" s="89">
        <f>VLOOKUP($B679,'[5]POB X MCR 2019'!$C$7:$AW$186,15,0)</f>
        <v>18</v>
      </c>
      <c r="T679" s="89">
        <f>VLOOKUP($B679,'[5]POB X MCR 2019'!$C$7:$AW$186,16,0)</f>
        <v>16</v>
      </c>
      <c r="U679" s="89">
        <f>VLOOKUP($B679,'[5]POB X MCR 2019'!$C$7:$AW$186,17,0)</f>
        <v>16</v>
      </c>
      <c r="V679" s="89">
        <f>VLOOKUP($B679,'[5]POB X MCR 2019'!$C$7:$AW$186,18,0)</f>
        <v>15</v>
      </c>
      <c r="W679" s="89">
        <f>VLOOKUP($B679,'[5]POB X MCR 2019'!$C$7:$AW$186,19,0)</f>
        <v>14</v>
      </c>
      <c r="X679" s="89">
        <f>VLOOKUP($B679,'[5]POB X MCR 2019'!$C$7:$AW$186,20,0)</f>
        <v>14</v>
      </c>
      <c r="Y679" s="89">
        <f>VLOOKUP($B679,'[5]POB X MCR 2019'!$C$7:$AW$186,21,0)</f>
        <v>13</v>
      </c>
      <c r="Z679" s="89">
        <f>VLOOKUP($B679,'[5]POB X MCR 2019'!$C$7:$AW$186,22,0)</f>
        <v>12</v>
      </c>
      <c r="AA679" s="89">
        <f>VLOOKUP($B679,'[5]POB X MCR 2019'!$C$7:$AW$186,23,0)</f>
        <v>11</v>
      </c>
      <c r="AB679" s="89">
        <f>VLOOKUP($B679,'[5]POB X MCR 2019'!$C$7:$AW$186,24,0)</f>
        <v>10</v>
      </c>
      <c r="AC679" s="89">
        <f>VLOOKUP($B679,'[5]POB X MCR 2019'!$C$7:$AW$186,25,0)</f>
        <v>10</v>
      </c>
      <c r="AD679" s="89">
        <f>VLOOKUP($B679,'[5]POB X MCR 2019'!$C$7:$AW$186,26,0)</f>
        <v>45</v>
      </c>
      <c r="AE679" s="89">
        <f>VLOOKUP($B679,'[5]POB X MCR 2019'!$C$7:$AW$186,27,0)</f>
        <v>43</v>
      </c>
      <c r="AF679" s="89">
        <f>VLOOKUP($B679,'[5]POB X MCR 2019'!$C$7:$AW$186,28,0)</f>
        <v>55</v>
      </c>
      <c r="AG679" s="89">
        <f>VLOOKUP($B679,'[5]POB X MCR 2019'!$C$7:$AW$186,29,0)</f>
        <v>50</v>
      </c>
      <c r="AH679" s="89">
        <f>VLOOKUP($B679,'[5]POB X MCR 2019'!$C$7:$AW$186,30,0)</f>
        <v>40</v>
      </c>
      <c r="AI679" s="89">
        <f>VLOOKUP($B679,'[5]POB X MCR 2019'!$C$7:$AW$186,31,0)</f>
        <v>39</v>
      </c>
      <c r="AJ679" s="89">
        <f>VLOOKUP($B679,'[5]POB X MCR 2019'!$C$7:$AW$186,32,0)</f>
        <v>35</v>
      </c>
      <c r="AK679" s="89">
        <f>VLOOKUP($B679,'[5]POB X MCR 2019'!$C$7:$AW$186,33,0)</f>
        <v>27</v>
      </c>
      <c r="AL679" s="89">
        <f>VLOOKUP($B679,'[5]POB X MCR 2019'!$C$7:$AW$186,34,0)</f>
        <v>25</v>
      </c>
      <c r="AM679" s="89">
        <f>VLOOKUP($B679,'[5]POB X MCR 2019'!$C$7:$AW$186,35,0)</f>
        <v>20</v>
      </c>
      <c r="AN679" s="89">
        <f>VLOOKUP($B679,'[5]POB X MCR 2019'!$C$7:$AW$186,36,0)</f>
        <v>17</v>
      </c>
      <c r="AO679" s="89">
        <f>VLOOKUP($B679,'[5]POB X MCR 2019'!$C$7:$AW$186,37,0)</f>
        <v>10</v>
      </c>
      <c r="AP679" s="89">
        <f>VLOOKUP($B679,'[5]POB X MCR 2019'!$C$7:$AW$186,38,0)</f>
        <v>8</v>
      </c>
      <c r="AQ679" s="89">
        <f>VLOOKUP($B679,'[5]POB X MCR 2019'!$C$7:$AW$186,43,0)</f>
        <v>360</v>
      </c>
      <c r="AR679" s="89">
        <f>VLOOKUP($B679,'[5]POB X MCR 2019'!$C$7:$AW$186,44,0)</f>
        <v>34</v>
      </c>
      <c r="AS679" s="89">
        <f>VLOOKUP($B679,'[5]POB X MCR 2019'!$C$7:$AW$186,45,0)</f>
        <v>24</v>
      </c>
      <c r="AT679" s="89">
        <f>VLOOKUP($B679,'[5]POB X MCR 2019'!$C$7:$AW$186,46,0)</f>
        <v>136</v>
      </c>
      <c r="AU679" s="89">
        <f>VLOOKUP($B679,'[6]RED CHOTA'!$C$7:$G$170,5,0)</f>
        <v>18</v>
      </c>
    </row>
    <row r="680" spans="1:47" s="24" customFormat="1" ht="15">
      <c r="A680" s="58">
        <v>679</v>
      </c>
      <c r="B680" s="58">
        <v>4774</v>
      </c>
      <c r="C680" s="59" t="s">
        <v>1134</v>
      </c>
      <c r="D680" s="59" t="s">
        <v>447</v>
      </c>
      <c r="E680" s="59" t="s">
        <v>574</v>
      </c>
      <c r="F680" s="59" t="s">
        <v>1210</v>
      </c>
      <c r="G680" s="12" t="s">
        <v>271</v>
      </c>
      <c r="H680" s="14">
        <f t="shared" si="153"/>
        <v>4774</v>
      </c>
      <c r="I680" s="14">
        <f t="shared" si="148"/>
        <v>501</v>
      </c>
      <c r="J680" s="12">
        <f>VLOOKUP($B680,'[1]METAS 2019'!$D$4:$Q$843,5,0)</f>
        <v>6</v>
      </c>
      <c r="K680" s="12">
        <f>VLOOKUP($B680,'[1]METAS 2019'!$D$4:$Q$843,4,0)</f>
        <v>9</v>
      </c>
      <c r="L680" s="12">
        <f>VLOOKUP($B680,'[1]METAS 2019'!$D$4:$Q$843,11,0)</f>
        <v>5</v>
      </c>
      <c r="M680" s="12">
        <f>VLOOKUP($B680,'[1]METAS 2019'!$D$4:$Q$843,12,0)</f>
        <v>7</v>
      </c>
      <c r="N680" s="12">
        <f>VLOOKUP($B680,'[1]METAS 2019'!$D$4:$Q$843,13,0)</f>
        <v>8</v>
      </c>
      <c r="O680" s="12">
        <f>VLOOKUP($B680,'[1]METAS 2019'!$D$4:$Q$843,14,0)</f>
        <v>8</v>
      </c>
      <c r="P680" s="89">
        <f>VLOOKUP($B680,'[5]POB X MCR 2019'!$C$7:$AW$186,12,0)</f>
        <v>13</v>
      </c>
      <c r="Q680" s="89">
        <f>VLOOKUP($B680,'[5]POB X MCR 2019'!$C$7:$AW$186,13,0)</f>
        <v>13</v>
      </c>
      <c r="R680" s="89">
        <f>VLOOKUP($B680,'[5]POB X MCR 2019'!$C$7:$AW$186,14,0)</f>
        <v>13</v>
      </c>
      <c r="S680" s="89">
        <f>VLOOKUP($B680,'[5]POB X MCR 2019'!$C$7:$AW$186,15,0)</f>
        <v>12</v>
      </c>
      <c r="T680" s="89">
        <f>VLOOKUP($B680,'[5]POB X MCR 2019'!$C$7:$AW$186,16,0)</f>
        <v>12</v>
      </c>
      <c r="U680" s="89">
        <f>VLOOKUP($B680,'[5]POB X MCR 2019'!$C$7:$AW$186,17,0)</f>
        <v>12</v>
      </c>
      <c r="V680" s="89">
        <f>VLOOKUP($B680,'[5]POB X MCR 2019'!$C$7:$AW$186,18,0)</f>
        <v>11</v>
      </c>
      <c r="W680" s="89">
        <f>VLOOKUP($B680,'[5]POB X MCR 2019'!$C$7:$AW$186,19,0)</f>
        <v>11</v>
      </c>
      <c r="X680" s="89">
        <f>VLOOKUP($B680,'[5]POB X MCR 2019'!$C$7:$AW$186,20,0)</f>
        <v>10</v>
      </c>
      <c r="Y680" s="89">
        <f>VLOOKUP($B680,'[5]POB X MCR 2019'!$C$7:$AW$186,21,0)</f>
        <v>10</v>
      </c>
      <c r="Z680" s="89">
        <f>VLOOKUP($B680,'[5]POB X MCR 2019'!$C$7:$AW$186,22,0)</f>
        <v>9</v>
      </c>
      <c r="AA680" s="89">
        <f>VLOOKUP($B680,'[5]POB X MCR 2019'!$C$7:$AW$186,23,0)</f>
        <v>8</v>
      </c>
      <c r="AB680" s="89">
        <f>VLOOKUP($B680,'[5]POB X MCR 2019'!$C$7:$AW$186,24,0)</f>
        <v>8</v>
      </c>
      <c r="AC680" s="89">
        <f>VLOOKUP($B680,'[5]POB X MCR 2019'!$C$7:$AW$186,25,0)</f>
        <v>7</v>
      </c>
      <c r="AD680" s="89">
        <f>VLOOKUP($B680,'[5]POB X MCR 2019'!$C$7:$AW$186,26,0)</f>
        <v>34</v>
      </c>
      <c r="AE680" s="89">
        <f>VLOOKUP($B680,'[5]POB X MCR 2019'!$C$7:$AW$186,27,0)</f>
        <v>32</v>
      </c>
      <c r="AF680" s="89">
        <f>VLOOKUP($B680,'[5]POB X MCR 2019'!$C$7:$AW$186,28,0)</f>
        <v>41</v>
      </c>
      <c r="AG680" s="89">
        <f>VLOOKUP($B680,'[5]POB X MCR 2019'!$C$7:$AW$186,29,0)</f>
        <v>37</v>
      </c>
      <c r="AH680" s="89">
        <f>VLOOKUP($B680,'[5]POB X MCR 2019'!$C$7:$AW$186,30,0)</f>
        <v>30</v>
      </c>
      <c r="AI680" s="89">
        <f>VLOOKUP($B680,'[5]POB X MCR 2019'!$C$7:$AW$186,31,0)</f>
        <v>29</v>
      </c>
      <c r="AJ680" s="89">
        <f>VLOOKUP($B680,'[5]POB X MCR 2019'!$C$7:$AW$186,32,0)</f>
        <v>26</v>
      </c>
      <c r="AK680" s="89">
        <f>VLOOKUP($B680,'[5]POB X MCR 2019'!$C$7:$AW$186,33,0)</f>
        <v>20</v>
      </c>
      <c r="AL680" s="89">
        <f>VLOOKUP($B680,'[5]POB X MCR 2019'!$C$7:$AW$186,34,0)</f>
        <v>19</v>
      </c>
      <c r="AM680" s="89">
        <f>VLOOKUP($B680,'[5]POB X MCR 2019'!$C$7:$AW$186,35,0)</f>
        <v>15</v>
      </c>
      <c r="AN680" s="89">
        <f>VLOOKUP($B680,'[5]POB X MCR 2019'!$C$7:$AW$186,36,0)</f>
        <v>13</v>
      </c>
      <c r="AO680" s="89">
        <f>VLOOKUP($B680,'[5]POB X MCR 2019'!$C$7:$AW$186,37,0)</f>
        <v>7</v>
      </c>
      <c r="AP680" s="89">
        <f>VLOOKUP($B680,'[5]POB X MCR 2019'!$C$7:$AW$186,38,0)</f>
        <v>6</v>
      </c>
      <c r="AQ680" s="89">
        <f>VLOOKUP($B680,'[5]POB X MCR 2019'!$C$7:$AW$186,43,0)</f>
        <v>258</v>
      </c>
      <c r="AR680" s="89">
        <f>VLOOKUP($B680,'[5]POB X MCR 2019'!$C$7:$AW$186,44,0)</f>
        <v>25</v>
      </c>
      <c r="AS680" s="89">
        <f>VLOOKUP($B680,'[5]POB X MCR 2019'!$C$7:$AW$186,45,0)</f>
        <v>18</v>
      </c>
      <c r="AT680" s="89">
        <f>VLOOKUP($B680,'[5]POB X MCR 2019'!$C$7:$AW$186,46,0)</f>
        <v>102</v>
      </c>
      <c r="AU680" s="89">
        <f>VLOOKUP($B680,'[6]RED CHOTA'!$C$7:$G$170,5,0)</f>
        <v>7</v>
      </c>
    </row>
    <row r="681" spans="1:47" s="24" customFormat="1" ht="15">
      <c r="A681" s="31">
        <v>680</v>
      </c>
      <c r="B681" s="31"/>
      <c r="C681" s="8" t="s">
        <v>1134</v>
      </c>
      <c r="D681" s="8" t="s">
        <v>626</v>
      </c>
      <c r="E681" s="8" t="s">
        <v>626</v>
      </c>
      <c r="F681" s="8" t="s">
        <v>626</v>
      </c>
      <c r="G681" s="37" t="s">
        <v>1214</v>
      </c>
      <c r="H681" s="31"/>
      <c r="I681" s="31">
        <f t="shared" si="148"/>
        <v>101431</v>
      </c>
      <c r="J681" s="37">
        <f>J682+J686+J699+J706+J717+J725+J740</f>
        <v>1198</v>
      </c>
      <c r="K681" s="37">
        <f t="shared" ref="K681:AU681" si="154">K682+K686+K699+K706+K717+K725+K740</f>
        <v>1335</v>
      </c>
      <c r="L681" s="37">
        <f t="shared" si="154"/>
        <v>1415</v>
      </c>
      <c r="M681" s="37">
        <f t="shared" si="154"/>
        <v>1442</v>
      </c>
      <c r="N681" s="37">
        <f t="shared" si="154"/>
        <v>1612</v>
      </c>
      <c r="O681" s="37">
        <f t="shared" si="154"/>
        <v>1528</v>
      </c>
      <c r="P681" s="37">
        <f t="shared" si="154"/>
        <v>1819</v>
      </c>
      <c r="Q681" s="37">
        <f t="shared" si="154"/>
        <v>1888</v>
      </c>
      <c r="R681" s="37">
        <f t="shared" si="154"/>
        <v>1959</v>
      </c>
      <c r="S681" s="37">
        <f t="shared" si="154"/>
        <v>2031</v>
      </c>
      <c r="T681" s="37">
        <f t="shared" si="154"/>
        <v>2105</v>
      </c>
      <c r="U681" s="37">
        <f t="shared" si="154"/>
        <v>2192</v>
      </c>
      <c r="V681" s="37">
        <f t="shared" si="154"/>
        <v>2228</v>
      </c>
      <c r="W681" s="37">
        <f t="shared" si="154"/>
        <v>2192</v>
      </c>
      <c r="X681" s="37">
        <f t="shared" si="154"/>
        <v>2111</v>
      </c>
      <c r="Y681" s="37">
        <f t="shared" si="154"/>
        <v>2030</v>
      </c>
      <c r="Z681" s="37">
        <f t="shared" si="154"/>
        <v>1944</v>
      </c>
      <c r="AA681" s="37">
        <f t="shared" si="154"/>
        <v>1877</v>
      </c>
      <c r="AB681" s="37">
        <f t="shared" si="154"/>
        <v>1843</v>
      </c>
      <c r="AC681" s="37">
        <f t="shared" si="154"/>
        <v>1831</v>
      </c>
      <c r="AD681" s="37">
        <f t="shared" si="154"/>
        <v>8820</v>
      </c>
      <c r="AE681" s="37">
        <f t="shared" si="154"/>
        <v>8238</v>
      </c>
      <c r="AF681" s="37">
        <f t="shared" si="154"/>
        <v>8830</v>
      </c>
      <c r="AG681" s="37">
        <f t="shared" si="154"/>
        <v>7428</v>
      </c>
      <c r="AH681" s="37">
        <f t="shared" si="154"/>
        <v>6846</v>
      </c>
      <c r="AI681" s="37">
        <f t="shared" si="154"/>
        <v>5982</v>
      </c>
      <c r="AJ681" s="37">
        <f t="shared" si="154"/>
        <v>4713</v>
      </c>
      <c r="AK681" s="37">
        <f t="shared" si="154"/>
        <v>3922</v>
      </c>
      <c r="AL681" s="37">
        <f t="shared" si="154"/>
        <v>3277</v>
      </c>
      <c r="AM681" s="37">
        <f t="shared" si="154"/>
        <v>2595</v>
      </c>
      <c r="AN681" s="37">
        <f t="shared" si="154"/>
        <v>1937</v>
      </c>
      <c r="AO681" s="37">
        <f t="shared" si="154"/>
        <v>1247</v>
      </c>
      <c r="AP681" s="37">
        <f t="shared" si="154"/>
        <v>1016</v>
      </c>
      <c r="AQ681" s="37">
        <f t="shared" si="154"/>
        <v>297545</v>
      </c>
      <c r="AR681" s="37">
        <f t="shared" si="154"/>
        <v>5407</v>
      </c>
      <c r="AS681" s="37">
        <f t="shared" si="154"/>
        <v>4890</v>
      </c>
      <c r="AT681" s="37">
        <f t="shared" si="154"/>
        <v>24548</v>
      </c>
      <c r="AU681" s="37">
        <f t="shared" si="154"/>
        <v>1259</v>
      </c>
    </row>
    <row r="682" spans="1:47" s="24" customFormat="1" ht="15">
      <c r="A682" s="54">
        <v>681</v>
      </c>
      <c r="B682" s="54"/>
      <c r="C682" s="55" t="s">
        <v>1134</v>
      </c>
      <c r="D682" s="55" t="s">
        <v>626</v>
      </c>
      <c r="E682" s="55" t="s">
        <v>680</v>
      </c>
      <c r="F682" s="55" t="s">
        <v>680</v>
      </c>
      <c r="G682" s="11" t="s">
        <v>1214</v>
      </c>
      <c r="H682" s="29"/>
      <c r="I682" s="29">
        <f t="shared" si="148"/>
        <v>3555</v>
      </c>
      <c r="J682" s="11">
        <f>SUM(J683:J685)</f>
        <v>42</v>
      </c>
      <c r="K682" s="11">
        <f t="shared" ref="K682:AU682" si="155">SUM(K683:K685)</f>
        <v>41</v>
      </c>
      <c r="L682" s="11">
        <f t="shared" si="155"/>
        <v>48</v>
      </c>
      <c r="M682" s="11">
        <f t="shared" si="155"/>
        <v>45</v>
      </c>
      <c r="N682" s="11">
        <f t="shared" si="155"/>
        <v>53</v>
      </c>
      <c r="O682" s="11">
        <f t="shared" si="155"/>
        <v>52</v>
      </c>
      <c r="P682" s="11">
        <f t="shared" si="155"/>
        <v>64</v>
      </c>
      <c r="Q682" s="11">
        <f t="shared" si="155"/>
        <v>67</v>
      </c>
      <c r="R682" s="11">
        <f t="shared" si="155"/>
        <v>67</v>
      </c>
      <c r="S682" s="11">
        <f t="shared" si="155"/>
        <v>70</v>
      </c>
      <c r="T682" s="11">
        <f t="shared" si="155"/>
        <v>71</v>
      </c>
      <c r="U682" s="11">
        <f t="shared" si="155"/>
        <v>72</v>
      </c>
      <c r="V682" s="11">
        <f t="shared" si="155"/>
        <v>72</v>
      </c>
      <c r="W682" s="11">
        <f t="shared" si="155"/>
        <v>69</v>
      </c>
      <c r="X682" s="11">
        <f t="shared" si="155"/>
        <v>66</v>
      </c>
      <c r="Y682" s="11">
        <f t="shared" si="155"/>
        <v>61</v>
      </c>
      <c r="Z682" s="11">
        <f t="shared" si="155"/>
        <v>57</v>
      </c>
      <c r="AA682" s="11">
        <f t="shared" si="155"/>
        <v>53</v>
      </c>
      <c r="AB682" s="11">
        <f t="shared" si="155"/>
        <v>51</v>
      </c>
      <c r="AC682" s="11">
        <f t="shared" si="155"/>
        <v>47</v>
      </c>
      <c r="AD682" s="11">
        <f t="shared" si="155"/>
        <v>212</v>
      </c>
      <c r="AE682" s="11">
        <f t="shared" si="155"/>
        <v>242</v>
      </c>
      <c r="AF682" s="11">
        <f t="shared" si="155"/>
        <v>304</v>
      </c>
      <c r="AG682" s="11">
        <f t="shared" si="155"/>
        <v>266</v>
      </c>
      <c r="AH682" s="11">
        <f t="shared" si="155"/>
        <v>298</v>
      </c>
      <c r="AI682" s="11">
        <f t="shared" si="155"/>
        <v>236</v>
      </c>
      <c r="AJ682" s="11">
        <f t="shared" si="155"/>
        <v>204</v>
      </c>
      <c r="AK682" s="11">
        <f t="shared" si="155"/>
        <v>147</v>
      </c>
      <c r="AL682" s="11">
        <f t="shared" si="155"/>
        <v>160</v>
      </c>
      <c r="AM682" s="11">
        <f t="shared" si="155"/>
        <v>127</v>
      </c>
      <c r="AN682" s="11">
        <f t="shared" si="155"/>
        <v>86</v>
      </c>
      <c r="AO682" s="11">
        <f t="shared" si="155"/>
        <v>54</v>
      </c>
      <c r="AP682" s="11">
        <f t="shared" si="155"/>
        <v>51</v>
      </c>
      <c r="AQ682" s="11">
        <f t="shared" si="155"/>
        <v>16842</v>
      </c>
      <c r="AR682" s="11">
        <f t="shared" si="155"/>
        <v>172</v>
      </c>
      <c r="AS682" s="11">
        <f t="shared" si="155"/>
        <v>135</v>
      </c>
      <c r="AT682" s="11">
        <f t="shared" si="155"/>
        <v>829</v>
      </c>
      <c r="AU682" s="11">
        <f t="shared" si="155"/>
        <v>45</v>
      </c>
    </row>
    <row r="683" spans="1:47" s="24" customFormat="1" ht="15">
      <c r="A683" s="58">
        <v>682</v>
      </c>
      <c r="B683" s="58">
        <v>4802</v>
      </c>
      <c r="C683" s="59" t="s">
        <v>1134</v>
      </c>
      <c r="D683" s="59" t="s">
        <v>626</v>
      </c>
      <c r="E683" s="59" t="s">
        <v>680</v>
      </c>
      <c r="F683" s="59" t="s">
        <v>681</v>
      </c>
      <c r="G683" s="12" t="s">
        <v>283</v>
      </c>
      <c r="H683" s="14">
        <f>B683</f>
        <v>4802</v>
      </c>
      <c r="I683" s="14">
        <f t="shared" si="148"/>
        <v>1657</v>
      </c>
      <c r="J683" s="12">
        <f>VLOOKUP($B683,'[1]METAS 2019'!$D$4:$Q$843,5,0)</f>
        <v>22</v>
      </c>
      <c r="K683" s="12">
        <f>VLOOKUP($B683,'[1]METAS 2019'!$D$4:$Q$843,4,0)</f>
        <v>20</v>
      </c>
      <c r="L683" s="12">
        <f>VLOOKUP($B683,'[1]METAS 2019'!$D$4:$Q$843,11,0)</f>
        <v>31</v>
      </c>
      <c r="M683" s="12">
        <f>VLOOKUP($B683,'[1]METAS 2019'!$D$4:$Q$843,12,0)</f>
        <v>21</v>
      </c>
      <c r="N683" s="12">
        <f>VLOOKUP($B683,'[1]METAS 2019'!$D$4:$Q$843,13,0)</f>
        <v>22</v>
      </c>
      <c r="O683" s="12">
        <f>VLOOKUP($B683,'[1]METAS 2019'!$D$4:$Q$843,14,0)</f>
        <v>24</v>
      </c>
      <c r="P683" s="90">
        <f>VLOOKUP($B683,'[7]POB X MCR 2019'!$C$8:$AW$65,12,0)</f>
        <v>30</v>
      </c>
      <c r="Q683" s="90">
        <f>VLOOKUP($B683,'[7]POB X MCR 2019'!$C$8:$AW$65,13,0)</f>
        <v>31</v>
      </c>
      <c r="R683" s="90">
        <f>VLOOKUP($B683,'[7]POB X MCR 2019'!$C$8:$AW$65,14,0)</f>
        <v>31</v>
      </c>
      <c r="S683" s="90">
        <f>VLOOKUP($B683,'[7]POB X MCR 2019'!$C$8:$AW$65,15,0)</f>
        <v>32</v>
      </c>
      <c r="T683" s="90">
        <f>VLOOKUP($B683,'[7]POB X MCR 2019'!$C$8:$AW$65,16,0)</f>
        <v>33</v>
      </c>
      <c r="U683" s="90">
        <f>VLOOKUP($B683,'[7]POB X MCR 2019'!$C$8:$AW$65,17,0)</f>
        <v>34</v>
      </c>
      <c r="V683" s="90">
        <f>VLOOKUP($B683,'[7]POB X MCR 2019'!$C$8:$AW$65,18,0)</f>
        <v>34</v>
      </c>
      <c r="W683" s="90">
        <f>VLOOKUP($B683,'[7]POB X MCR 2019'!$C$8:$AW$65,19,0)</f>
        <v>31</v>
      </c>
      <c r="X683" s="90">
        <f>VLOOKUP($B683,'[7]POB X MCR 2019'!$C$8:$AW$65,20,0)</f>
        <v>30</v>
      </c>
      <c r="Y683" s="90">
        <f>VLOOKUP($B683,'[7]POB X MCR 2019'!$C$8:$AW$65,21,0)</f>
        <v>29</v>
      </c>
      <c r="Z683" s="90">
        <f>VLOOKUP($B683,'[7]POB X MCR 2019'!$C$8:$AW$65,22,0)</f>
        <v>27</v>
      </c>
      <c r="AA683" s="90">
        <f>VLOOKUP($B683,'[7]POB X MCR 2019'!$C$8:$AW$65,23,0)</f>
        <v>25</v>
      </c>
      <c r="AB683" s="90">
        <f>VLOOKUP($B683,'[7]POB X MCR 2019'!$C$8:$AW$65,24,0)</f>
        <v>23</v>
      </c>
      <c r="AC683" s="90">
        <f>VLOOKUP($B683,'[7]POB X MCR 2019'!$C$8:$AW$65,25,0)</f>
        <v>21</v>
      </c>
      <c r="AD683" s="90">
        <f>VLOOKUP($B683,'[7]POB X MCR 2019'!$C$8:$AW$65,26,0)</f>
        <v>98</v>
      </c>
      <c r="AE683" s="90">
        <f>VLOOKUP($B683,'[7]POB X MCR 2019'!$C$8:$AW$65,27,0)</f>
        <v>112</v>
      </c>
      <c r="AF683" s="90">
        <f>VLOOKUP($B683,'[7]POB X MCR 2019'!$C$8:$AW$65,28,0)</f>
        <v>140</v>
      </c>
      <c r="AG683" s="90">
        <f>VLOOKUP($B683,'[7]POB X MCR 2019'!$C$8:$AW$65,29,0)</f>
        <v>124</v>
      </c>
      <c r="AH683" s="90">
        <f>VLOOKUP($B683,'[7]POB X MCR 2019'!$C$8:$AW$65,30,0)</f>
        <v>138</v>
      </c>
      <c r="AI683" s="90">
        <f>VLOOKUP($B683,'[7]POB X MCR 2019'!$C$8:$AW$65,31,0)</f>
        <v>110</v>
      </c>
      <c r="AJ683" s="90">
        <f>VLOOKUP($B683,'[7]POB X MCR 2019'!$C$8:$AW$65,32,0)</f>
        <v>94</v>
      </c>
      <c r="AK683" s="90">
        <f>VLOOKUP($B683,'[7]POB X MCR 2019'!$C$8:$AW$65,33,0)</f>
        <v>69</v>
      </c>
      <c r="AL683" s="90">
        <f>VLOOKUP($B683,'[7]POB X MCR 2019'!$C$8:$AW$65,34,0)</f>
        <v>74</v>
      </c>
      <c r="AM683" s="90">
        <f>VLOOKUP($B683,'[7]POB X MCR 2019'!$C$8:$AW$65,35,0)</f>
        <v>59</v>
      </c>
      <c r="AN683" s="90">
        <f>VLOOKUP($B683,'[7]POB X MCR 2019'!$C$8:$AW$65,36,0)</f>
        <v>40</v>
      </c>
      <c r="AO683" s="90">
        <f>VLOOKUP($B683,'[7]POB X MCR 2019'!$C$8:$AW$65,37,0)</f>
        <v>25</v>
      </c>
      <c r="AP683" s="90">
        <f>VLOOKUP($B683,'[7]POB X MCR 2019'!$C$8:$AW$65,38,0)</f>
        <v>23</v>
      </c>
      <c r="AQ683" s="90">
        <f>VLOOKUP($B683,'[7]POB X MCR 2019'!$C$8:$AW$65,43,0)</f>
        <v>5614</v>
      </c>
      <c r="AR683" s="90">
        <f>VLOOKUP($B683,'[7]POB X MCR 2019'!$C$8:$AW$65,44,0)</f>
        <v>80</v>
      </c>
      <c r="AS683" s="90">
        <f>VLOOKUP($B683,'[7]POB X MCR 2019'!$C$8:$AW$65,45,0)</f>
        <v>63</v>
      </c>
      <c r="AT683" s="90">
        <f>VLOOKUP($B683,'[7]POB X MCR 2019'!$C$8:$AW$65,46,0)</f>
        <v>384</v>
      </c>
      <c r="AU683" s="90">
        <f>VLOOKUP($B683,'[7]POB X MCR 2019'!$C$8:$AW$65,47,0)</f>
        <v>27</v>
      </c>
    </row>
    <row r="684" spans="1:47" s="24" customFormat="1" ht="15">
      <c r="A684" s="58">
        <v>683</v>
      </c>
      <c r="B684" s="58">
        <v>4803</v>
      </c>
      <c r="C684" s="59" t="s">
        <v>1134</v>
      </c>
      <c r="D684" s="59" t="s">
        <v>626</v>
      </c>
      <c r="E684" s="59" t="s">
        <v>680</v>
      </c>
      <c r="F684" s="59" t="s">
        <v>683</v>
      </c>
      <c r="G684" s="12" t="s">
        <v>266</v>
      </c>
      <c r="H684" s="14">
        <f>B684</f>
        <v>4803</v>
      </c>
      <c r="I684" s="14">
        <f t="shared" si="148"/>
        <v>943</v>
      </c>
      <c r="J684" s="12">
        <f>VLOOKUP($B684,'[1]METAS 2019'!$D$4:$Q$843,5,0)</f>
        <v>10</v>
      </c>
      <c r="K684" s="12">
        <f>VLOOKUP($B684,'[1]METAS 2019'!$D$4:$Q$843,4,0)</f>
        <v>11</v>
      </c>
      <c r="L684" s="12">
        <f>VLOOKUP($B684,'[1]METAS 2019'!$D$4:$Q$843,11,0)</f>
        <v>7</v>
      </c>
      <c r="M684" s="12">
        <f>VLOOKUP($B684,'[1]METAS 2019'!$D$4:$Q$843,12,0)</f>
        <v>12</v>
      </c>
      <c r="N684" s="12">
        <f>VLOOKUP($B684,'[1]METAS 2019'!$D$4:$Q$843,13,0)</f>
        <v>17</v>
      </c>
      <c r="O684" s="12">
        <f>VLOOKUP($B684,'[1]METAS 2019'!$D$4:$Q$843,14,0)</f>
        <v>8</v>
      </c>
      <c r="P684" s="90">
        <f>VLOOKUP($B684,'[7]POB X MCR 2019'!$C$8:$AW$65,12,0)</f>
        <v>17</v>
      </c>
      <c r="Q684" s="90">
        <f>VLOOKUP($B684,'[7]POB X MCR 2019'!$C$8:$AW$65,13,0)</f>
        <v>18</v>
      </c>
      <c r="R684" s="90">
        <f>VLOOKUP($B684,'[7]POB X MCR 2019'!$C$8:$AW$65,14,0)</f>
        <v>18</v>
      </c>
      <c r="S684" s="90">
        <f>VLOOKUP($B684,'[7]POB X MCR 2019'!$C$8:$AW$65,15,0)</f>
        <v>19</v>
      </c>
      <c r="T684" s="90">
        <f>VLOOKUP($B684,'[7]POB X MCR 2019'!$C$8:$AW$65,16,0)</f>
        <v>19</v>
      </c>
      <c r="U684" s="90">
        <f>VLOOKUP($B684,'[7]POB X MCR 2019'!$C$8:$AW$65,17,0)</f>
        <v>19</v>
      </c>
      <c r="V684" s="90">
        <f>VLOOKUP($B684,'[7]POB X MCR 2019'!$C$8:$AW$65,18,0)</f>
        <v>19</v>
      </c>
      <c r="W684" s="90">
        <f>VLOOKUP($B684,'[7]POB X MCR 2019'!$C$8:$AW$65,19,0)</f>
        <v>19</v>
      </c>
      <c r="X684" s="90">
        <f>VLOOKUP($B684,'[7]POB X MCR 2019'!$C$8:$AW$65,20,0)</f>
        <v>18</v>
      </c>
      <c r="Y684" s="90">
        <f>VLOOKUP($B684,'[7]POB X MCR 2019'!$C$8:$AW$65,21,0)</f>
        <v>16</v>
      </c>
      <c r="Z684" s="90">
        <f>VLOOKUP($B684,'[7]POB X MCR 2019'!$C$8:$AW$65,22,0)</f>
        <v>15</v>
      </c>
      <c r="AA684" s="90">
        <f>VLOOKUP($B684,'[7]POB X MCR 2019'!$C$8:$AW$65,23,0)</f>
        <v>14</v>
      </c>
      <c r="AB684" s="90">
        <f>VLOOKUP($B684,'[7]POB X MCR 2019'!$C$8:$AW$65,24,0)</f>
        <v>14</v>
      </c>
      <c r="AC684" s="90">
        <f>VLOOKUP($B684,'[7]POB X MCR 2019'!$C$8:$AW$65,25,0)</f>
        <v>13</v>
      </c>
      <c r="AD684" s="90">
        <f>VLOOKUP($B684,'[7]POB X MCR 2019'!$C$8:$AW$65,26,0)</f>
        <v>57</v>
      </c>
      <c r="AE684" s="90">
        <f>VLOOKUP($B684,'[7]POB X MCR 2019'!$C$8:$AW$65,27,0)</f>
        <v>65</v>
      </c>
      <c r="AF684" s="90">
        <f>VLOOKUP($B684,'[7]POB X MCR 2019'!$C$8:$AW$65,28,0)</f>
        <v>82</v>
      </c>
      <c r="AG684" s="90">
        <f>VLOOKUP($B684,'[7]POB X MCR 2019'!$C$8:$AW$65,29,0)</f>
        <v>71</v>
      </c>
      <c r="AH684" s="90">
        <f>VLOOKUP($B684,'[7]POB X MCR 2019'!$C$8:$AW$65,30,0)</f>
        <v>80</v>
      </c>
      <c r="AI684" s="90">
        <f>VLOOKUP($B684,'[7]POB X MCR 2019'!$C$8:$AW$65,31,0)</f>
        <v>63</v>
      </c>
      <c r="AJ684" s="90">
        <f>VLOOKUP($B684,'[7]POB X MCR 2019'!$C$8:$AW$65,32,0)</f>
        <v>55</v>
      </c>
      <c r="AK684" s="90">
        <f>VLOOKUP($B684,'[7]POB X MCR 2019'!$C$8:$AW$65,33,0)</f>
        <v>39</v>
      </c>
      <c r="AL684" s="90">
        <f>VLOOKUP($B684,'[7]POB X MCR 2019'!$C$8:$AW$65,34,0)</f>
        <v>43</v>
      </c>
      <c r="AM684" s="90">
        <f>VLOOKUP($B684,'[7]POB X MCR 2019'!$C$8:$AW$65,35,0)</f>
        <v>34</v>
      </c>
      <c r="AN684" s="90">
        <f>VLOOKUP($B684,'[7]POB X MCR 2019'!$C$8:$AW$65,36,0)</f>
        <v>23</v>
      </c>
      <c r="AO684" s="90">
        <f>VLOOKUP($B684,'[7]POB X MCR 2019'!$C$8:$AW$65,37,0)</f>
        <v>14</v>
      </c>
      <c r="AP684" s="90">
        <f>VLOOKUP($B684,'[7]POB X MCR 2019'!$C$8:$AW$65,38,0)</f>
        <v>14</v>
      </c>
      <c r="AQ684" s="90">
        <f>VLOOKUP($B684,'[7]POB X MCR 2019'!$C$8:$AW$65,43,0)</f>
        <v>5614</v>
      </c>
      <c r="AR684" s="90">
        <f>VLOOKUP($B684,'[7]POB X MCR 2019'!$C$8:$AW$65,44,0)</f>
        <v>46</v>
      </c>
      <c r="AS684" s="90">
        <f>VLOOKUP($B684,'[7]POB X MCR 2019'!$C$8:$AW$65,45,0)</f>
        <v>36</v>
      </c>
      <c r="AT684" s="90">
        <f>VLOOKUP($B684,'[7]POB X MCR 2019'!$C$8:$AW$65,46,0)</f>
        <v>222</v>
      </c>
      <c r="AU684" s="90">
        <f>VLOOKUP($B684,'[7]POB X MCR 2019'!$C$8:$AW$65,47,0)</f>
        <v>9</v>
      </c>
    </row>
    <row r="685" spans="1:47" s="24" customFormat="1" ht="15">
      <c r="A685" s="58">
        <v>684</v>
      </c>
      <c r="B685" s="58">
        <v>4804</v>
      </c>
      <c r="C685" s="59" t="s">
        <v>1134</v>
      </c>
      <c r="D685" s="59" t="s">
        <v>626</v>
      </c>
      <c r="E685" s="59" t="s">
        <v>680</v>
      </c>
      <c r="F685" s="59" t="s">
        <v>682</v>
      </c>
      <c r="G685" s="12" t="s">
        <v>266</v>
      </c>
      <c r="H685" s="14">
        <f>B685</f>
        <v>4804</v>
      </c>
      <c r="I685" s="14">
        <f t="shared" si="148"/>
        <v>955</v>
      </c>
      <c r="J685" s="12">
        <f>VLOOKUP($B685,'[1]METAS 2019'!$D$4:$Q$843,5,0)</f>
        <v>10</v>
      </c>
      <c r="K685" s="12">
        <f>VLOOKUP($B685,'[1]METAS 2019'!$D$4:$Q$843,4,0)</f>
        <v>10</v>
      </c>
      <c r="L685" s="12">
        <f>VLOOKUP($B685,'[1]METAS 2019'!$D$4:$Q$843,11,0)</f>
        <v>10</v>
      </c>
      <c r="M685" s="12">
        <f>VLOOKUP($B685,'[1]METAS 2019'!$D$4:$Q$843,12,0)</f>
        <v>12</v>
      </c>
      <c r="N685" s="12">
        <f>VLOOKUP($B685,'[1]METAS 2019'!$D$4:$Q$843,13,0)</f>
        <v>14</v>
      </c>
      <c r="O685" s="12">
        <f>VLOOKUP($B685,'[1]METAS 2019'!$D$4:$Q$843,14,0)</f>
        <v>20</v>
      </c>
      <c r="P685" s="90">
        <f>VLOOKUP($B685,'[7]POB X MCR 2019'!$C$8:$AW$65,12,0)</f>
        <v>17</v>
      </c>
      <c r="Q685" s="90">
        <f>VLOOKUP($B685,'[7]POB X MCR 2019'!$C$8:$AW$65,13,0)</f>
        <v>18</v>
      </c>
      <c r="R685" s="90">
        <f>VLOOKUP($B685,'[7]POB X MCR 2019'!$C$8:$AW$65,14,0)</f>
        <v>18</v>
      </c>
      <c r="S685" s="90">
        <f>VLOOKUP($B685,'[7]POB X MCR 2019'!$C$8:$AW$65,15,0)</f>
        <v>19</v>
      </c>
      <c r="T685" s="90">
        <f>VLOOKUP($B685,'[7]POB X MCR 2019'!$C$8:$AW$65,16,0)</f>
        <v>19</v>
      </c>
      <c r="U685" s="90">
        <f>VLOOKUP($B685,'[7]POB X MCR 2019'!$C$8:$AW$65,17,0)</f>
        <v>19</v>
      </c>
      <c r="V685" s="90">
        <f>VLOOKUP($B685,'[7]POB X MCR 2019'!$C$8:$AW$65,18,0)</f>
        <v>19</v>
      </c>
      <c r="W685" s="90">
        <f>VLOOKUP($B685,'[7]POB X MCR 2019'!$C$8:$AW$65,19,0)</f>
        <v>19</v>
      </c>
      <c r="X685" s="90">
        <f>VLOOKUP($B685,'[7]POB X MCR 2019'!$C$8:$AW$65,20,0)</f>
        <v>18</v>
      </c>
      <c r="Y685" s="90">
        <f>VLOOKUP($B685,'[7]POB X MCR 2019'!$C$8:$AW$65,21,0)</f>
        <v>16</v>
      </c>
      <c r="Z685" s="90">
        <f>VLOOKUP($B685,'[7]POB X MCR 2019'!$C$8:$AW$65,22,0)</f>
        <v>15</v>
      </c>
      <c r="AA685" s="90">
        <f>VLOOKUP($B685,'[7]POB X MCR 2019'!$C$8:$AW$65,23,0)</f>
        <v>14</v>
      </c>
      <c r="AB685" s="90">
        <f>VLOOKUP($B685,'[7]POB X MCR 2019'!$C$8:$AW$65,24,0)</f>
        <v>14</v>
      </c>
      <c r="AC685" s="90">
        <f>VLOOKUP($B685,'[7]POB X MCR 2019'!$C$8:$AW$65,25,0)</f>
        <v>13</v>
      </c>
      <c r="AD685" s="90">
        <f>VLOOKUP($B685,'[7]POB X MCR 2019'!$C$8:$AW$65,26,0)</f>
        <v>57</v>
      </c>
      <c r="AE685" s="90">
        <f>VLOOKUP($B685,'[7]POB X MCR 2019'!$C$8:$AW$65,27,0)</f>
        <v>65</v>
      </c>
      <c r="AF685" s="90">
        <f>VLOOKUP($B685,'[7]POB X MCR 2019'!$C$8:$AW$65,28,0)</f>
        <v>82</v>
      </c>
      <c r="AG685" s="90">
        <f>VLOOKUP($B685,'[7]POB X MCR 2019'!$C$8:$AW$65,29,0)</f>
        <v>71</v>
      </c>
      <c r="AH685" s="90">
        <f>VLOOKUP($B685,'[7]POB X MCR 2019'!$C$8:$AW$65,30,0)</f>
        <v>80</v>
      </c>
      <c r="AI685" s="90">
        <f>VLOOKUP($B685,'[7]POB X MCR 2019'!$C$8:$AW$65,31,0)</f>
        <v>63</v>
      </c>
      <c r="AJ685" s="90">
        <f>VLOOKUP($B685,'[7]POB X MCR 2019'!$C$8:$AW$65,32,0)</f>
        <v>55</v>
      </c>
      <c r="AK685" s="90">
        <f>VLOOKUP($B685,'[7]POB X MCR 2019'!$C$8:$AW$65,33,0)</f>
        <v>39</v>
      </c>
      <c r="AL685" s="90">
        <f>VLOOKUP($B685,'[7]POB X MCR 2019'!$C$8:$AW$65,34,0)</f>
        <v>43</v>
      </c>
      <c r="AM685" s="90">
        <f>VLOOKUP($B685,'[7]POB X MCR 2019'!$C$8:$AW$65,35,0)</f>
        <v>34</v>
      </c>
      <c r="AN685" s="90">
        <f>VLOOKUP($B685,'[7]POB X MCR 2019'!$C$8:$AW$65,36,0)</f>
        <v>23</v>
      </c>
      <c r="AO685" s="90">
        <f>VLOOKUP($B685,'[7]POB X MCR 2019'!$C$8:$AW$65,37,0)</f>
        <v>15</v>
      </c>
      <c r="AP685" s="90">
        <f>VLOOKUP($B685,'[7]POB X MCR 2019'!$C$8:$AW$65,38,0)</f>
        <v>14</v>
      </c>
      <c r="AQ685" s="90">
        <f>VLOOKUP($B685,'[7]POB X MCR 2019'!$C$8:$AW$65,43,0)</f>
        <v>5614</v>
      </c>
      <c r="AR685" s="90">
        <f>VLOOKUP($B685,'[7]POB X MCR 2019'!$C$8:$AW$65,44,0)</f>
        <v>46</v>
      </c>
      <c r="AS685" s="90">
        <f>VLOOKUP($B685,'[7]POB X MCR 2019'!$C$8:$AW$65,45,0)</f>
        <v>36</v>
      </c>
      <c r="AT685" s="90">
        <f>VLOOKUP($B685,'[7]POB X MCR 2019'!$C$8:$AW$65,46,0)</f>
        <v>223</v>
      </c>
      <c r="AU685" s="90">
        <f>VLOOKUP($B685,'[7]POB X MCR 2019'!$C$8:$AW$65,47,0)</f>
        <v>9</v>
      </c>
    </row>
    <row r="686" spans="1:47" s="24" customFormat="1" ht="15">
      <c r="A686" s="54">
        <v>685</v>
      </c>
      <c r="B686" s="54"/>
      <c r="C686" s="55" t="s">
        <v>1134</v>
      </c>
      <c r="D686" s="55" t="s">
        <v>626</v>
      </c>
      <c r="E686" s="55" t="s">
        <v>667</v>
      </c>
      <c r="F686" s="55" t="s">
        <v>667</v>
      </c>
      <c r="G686" s="11" t="s">
        <v>1214</v>
      </c>
      <c r="H686" s="29"/>
      <c r="I686" s="29">
        <f t="shared" si="148"/>
        <v>16547</v>
      </c>
      <c r="J686" s="11">
        <f>SUM(J687:J698)</f>
        <v>157</v>
      </c>
      <c r="K686" s="11">
        <f t="shared" ref="K686:AU686" si="156">SUM(K687:K698)</f>
        <v>176</v>
      </c>
      <c r="L686" s="11">
        <f t="shared" si="156"/>
        <v>196</v>
      </c>
      <c r="M686" s="11">
        <f t="shared" si="156"/>
        <v>181</v>
      </c>
      <c r="N686" s="11">
        <f t="shared" si="156"/>
        <v>231</v>
      </c>
      <c r="O686" s="11">
        <f t="shared" si="156"/>
        <v>173</v>
      </c>
      <c r="P686" s="11">
        <f t="shared" si="156"/>
        <v>293</v>
      </c>
      <c r="Q686" s="11">
        <f t="shared" si="156"/>
        <v>302</v>
      </c>
      <c r="R686" s="11">
        <f t="shared" si="156"/>
        <v>311</v>
      </c>
      <c r="S686" s="11">
        <f t="shared" si="156"/>
        <v>320</v>
      </c>
      <c r="T686" s="11">
        <f t="shared" si="156"/>
        <v>328</v>
      </c>
      <c r="U686" s="11">
        <f t="shared" si="156"/>
        <v>340</v>
      </c>
      <c r="V686" s="11">
        <f t="shared" si="156"/>
        <v>344</v>
      </c>
      <c r="W686" s="11">
        <f t="shared" si="156"/>
        <v>340</v>
      </c>
      <c r="X686" s="11">
        <f t="shared" si="156"/>
        <v>330</v>
      </c>
      <c r="Y686" s="11">
        <f t="shared" si="156"/>
        <v>322</v>
      </c>
      <c r="Z686" s="11">
        <f t="shared" si="156"/>
        <v>313</v>
      </c>
      <c r="AA686" s="11">
        <f t="shared" si="156"/>
        <v>305</v>
      </c>
      <c r="AB686" s="11">
        <f t="shared" si="156"/>
        <v>299</v>
      </c>
      <c r="AC686" s="11">
        <f t="shared" si="156"/>
        <v>295</v>
      </c>
      <c r="AD686" s="11">
        <f t="shared" si="156"/>
        <v>1440</v>
      </c>
      <c r="AE686" s="11">
        <f t="shared" si="156"/>
        <v>1550</v>
      </c>
      <c r="AF686" s="11">
        <f t="shared" si="156"/>
        <v>1610</v>
      </c>
      <c r="AG686" s="11">
        <f t="shared" si="156"/>
        <v>1305</v>
      </c>
      <c r="AH686" s="11">
        <f t="shared" si="156"/>
        <v>1130</v>
      </c>
      <c r="AI686" s="11">
        <f t="shared" si="156"/>
        <v>997</v>
      </c>
      <c r="AJ686" s="11">
        <f t="shared" si="156"/>
        <v>751</v>
      </c>
      <c r="AK686" s="11">
        <f t="shared" si="156"/>
        <v>668</v>
      </c>
      <c r="AL686" s="11">
        <f t="shared" si="156"/>
        <v>509</v>
      </c>
      <c r="AM686" s="11">
        <f t="shared" si="156"/>
        <v>410</v>
      </c>
      <c r="AN686" s="11">
        <f t="shared" si="156"/>
        <v>280</v>
      </c>
      <c r="AO686" s="11">
        <f t="shared" si="156"/>
        <v>187</v>
      </c>
      <c r="AP686" s="11">
        <f t="shared" si="156"/>
        <v>154</v>
      </c>
      <c r="AQ686" s="11">
        <f t="shared" si="156"/>
        <v>67368</v>
      </c>
      <c r="AR686" s="11">
        <f t="shared" si="156"/>
        <v>829</v>
      </c>
      <c r="AS686" s="11">
        <f t="shared" si="156"/>
        <v>743</v>
      </c>
      <c r="AT686" s="11">
        <f t="shared" si="156"/>
        <v>3269</v>
      </c>
      <c r="AU686" s="11">
        <f t="shared" si="156"/>
        <v>162</v>
      </c>
    </row>
    <row r="687" spans="1:47" s="24" customFormat="1" ht="15">
      <c r="A687" s="58">
        <v>686</v>
      </c>
      <c r="B687" s="58">
        <v>4805</v>
      </c>
      <c r="C687" s="59" t="s">
        <v>1134</v>
      </c>
      <c r="D687" s="59" t="s">
        <v>626</v>
      </c>
      <c r="E687" s="59" t="s">
        <v>667</v>
      </c>
      <c r="F687" s="59" t="s">
        <v>668</v>
      </c>
      <c r="G687" s="12" t="s">
        <v>283</v>
      </c>
      <c r="H687" s="14">
        <f t="shared" ref="H687:H698" si="157">B687</f>
        <v>4805</v>
      </c>
      <c r="I687" s="14">
        <f t="shared" si="148"/>
        <v>3720</v>
      </c>
      <c r="J687" s="12">
        <f>VLOOKUP($B687,'[1]METAS 2019'!$D$4:$Q$843,5,0)</f>
        <v>45</v>
      </c>
      <c r="K687" s="12">
        <f>VLOOKUP($B687,'[1]METAS 2019'!$D$4:$Q$843,4,0)</f>
        <v>43</v>
      </c>
      <c r="L687" s="12">
        <f>VLOOKUP($B687,'[1]METAS 2019'!$D$4:$Q$843,11,0)</f>
        <v>40</v>
      </c>
      <c r="M687" s="12">
        <f>VLOOKUP($B687,'[1]METAS 2019'!$D$4:$Q$843,12,0)</f>
        <v>39</v>
      </c>
      <c r="N687" s="12">
        <f>VLOOKUP($B687,'[1]METAS 2019'!$D$4:$Q$843,13,0)</f>
        <v>45</v>
      </c>
      <c r="O687" s="12">
        <f>VLOOKUP($B687,'[1]METAS 2019'!$D$4:$Q$843,14,0)</f>
        <v>36</v>
      </c>
      <c r="P687" s="90">
        <f>VLOOKUP($B687,'[7]POB X MCR 2019'!$C$8:$AW$65,12,0)</f>
        <v>66</v>
      </c>
      <c r="Q687" s="90">
        <f>VLOOKUP($B687,'[7]POB X MCR 2019'!$C$8:$AW$65,13,0)</f>
        <v>67</v>
      </c>
      <c r="R687" s="90">
        <f>VLOOKUP($B687,'[7]POB X MCR 2019'!$C$8:$AW$65,14,0)</f>
        <v>69</v>
      </c>
      <c r="S687" s="90">
        <f>VLOOKUP($B687,'[7]POB X MCR 2019'!$C$8:$AW$65,15,0)</f>
        <v>73</v>
      </c>
      <c r="T687" s="90">
        <f>VLOOKUP($B687,'[7]POB X MCR 2019'!$C$8:$AW$65,16,0)</f>
        <v>73</v>
      </c>
      <c r="U687" s="90">
        <f>VLOOKUP($B687,'[7]POB X MCR 2019'!$C$8:$AW$65,17,0)</f>
        <v>77</v>
      </c>
      <c r="V687" s="90">
        <f>VLOOKUP($B687,'[7]POB X MCR 2019'!$C$8:$AW$65,18,0)</f>
        <v>76</v>
      </c>
      <c r="W687" s="90">
        <f>VLOOKUP($B687,'[7]POB X MCR 2019'!$C$8:$AW$65,19,0)</f>
        <v>77</v>
      </c>
      <c r="X687" s="90">
        <f>VLOOKUP($B687,'[7]POB X MCR 2019'!$C$8:$AW$65,20,0)</f>
        <v>73</v>
      </c>
      <c r="Y687" s="90">
        <f>VLOOKUP($B687,'[7]POB X MCR 2019'!$C$8:$AW$65,21,0)</f>
        <v>74</v>
      </c>
      <c r="Z687" s="90">
        <f>VLOOKUP($B687,'[7]POB X MCR 2019'!$C$8:$AW$65,22,0)</f>
        <v>70</v>
      </c>
      <c r="AA687" s="90">
        <f>VLOOKUP($B687,'[7]POB X MCR 2019'!$C$8:$AW$65,23,0)</f>
        <v>68</v>
      </c>
      <c r="AB687" s="90">
        <f>VLOOKUP($B687,'[7]POB X MCR 2019'!$C$8:$AW$65,24,0)</f>
        <v>68</v>
      </c>
      <c r="AC687" s="90">
        <f>VLOOKUP($B687,'[7]POB X MCR 2019'!$C$8:$AW$65,25,0)</f>
        <v>66</v>
      </c>
      <c r="AD687" s="90">
        <f>VLOOKUP($B687,'[7]POB X MCR 2019'!$C$8:$AW$65,26,0)</f>
        <v>323</v>
      </c>
      <c r="AE687" s="90">
        <f>VLOOKUP($B687,'[7]POB X MCR 2019'!$C$8:$AW$65,27,0)</f>
        <v>348</v>
      </c>
      <c r="AF687" s="90">
        <f>VLOOKUP($B687,'[7]POB X MCR 2019'!$C$8:$AW$65,28,0)</f>
        <v>362</v>
      </c>
      <c r="AG687" s="90">
        <f>VLOOKUP($B687,'[7]POB X MCR 2019'!$C$8:$AW$65,29,0)</f>
        <v>294</v>
      </c>
      <c r="AH687" s="90">
        <f>VLOOKUP($B687,'[7]POB X MCR 2019'!$C$8:$AW$65,30,0)</f>
        <v>255</v>
      </c>
      <c r="AI687" s="90">
        <f>VLOOKUP($B687,'[7]POB X MCR 2019'!$C$8:$AW$65,31,0)</f>
        <v>225</v>
      </c>
      <c r="AJ687" s="90">
        <f>VLOOKUP($B687,'[7]POB X MCR 2019'!$C$8:$AW$65,32,0)</f>
        <v>168</v>
      </c>
      <c r="AK687" s="90">
        <f>VLOOKUP($B687,'[7]POB X MCR 2019'!$C$8:$AW$65,33,0)</f>
        <v>150</v>
      </c>
      <c r="AL687" s="90">
        <f>VLOOKUP($B687,'[7]POB X MCR 2019'!$C$8:$AW$65,34,0)</f>
        <v>115</v>
      </c>
      <c r="AM687" s="90">
        <f>VLOOKUP($B687,'[7]POB X MCR 2019'!$C$8:$AW$65,35,0)</f>
        <v>94</v>
      </c>
      <c r="AN687" s="90">
        <f>VLOOKUP($B687,'[7]POB X MCR 2019'!$C$8:$AW$65,36,0)</f>
        <v>63</v>
      </c>
      <c r="AO687" s="90">
        <f>VLOOKUP($B687,'[7]POB X MCR 2019'!$C$8:$AW$65,37,0)</f>
        <v>43</v>
      </c>
      <c r="AP687" s="90">
        <f>VLOOKUP($B687,'[7]POB X MCR 2019'!$C$8:$AW$65,38,0)</f>
        <v>35</v>
      </c>
      <c r="AQ687" s="90">
        <f>VLOOKUP($B687,'[7]POB X MCR 2019'!$C$8:$AW$65,43,0)</f>
        <v>5614</v>
      </c>
      <c r="AR687" s="90">
        <f>VLOOKUP($B687,'[7]POB X MCR 2019'!$C$8:$AW$65,44,0)</f>
        <v>186</v>
      </c>
      <c r="AS687" s="90">
        <f>VLOOKUP($B687,'[7]POB X MCR 2019'!$C$8:$AW$65,45,0)</f>
        <v>167</v>
      </c>
      <c r="AT687" s="90">
        <f>VLOOKUP($B687,'[7]POB X MCR 2019'!$C$8:$AW$65,46,0)</f>
        <v>736</v>
      </c>
      <c r="AU687" s="90">
        <f>VLOOKUP($B687,'[7]POB X MCR 2019'!$C$8:$AW$65,47,0)</f>
        <v>43</v>
      </c>
    </row>
    <row r="688" spans="1:47" s="24" customFormat="1" ht="15">
      <c r="A688" s="58">
        <v>687</v>
      </c>
      <c r="B688" s="58">
        <v>4806</v>
      </c>
      <c r="C688" s="59" t="s">
        <v>1134</v>
      </c>
      <c r="D688" s="59" t="s">
        <v>626</v>
      </c>
      <c r="E688" s="59" t="s">
        <v>667</v>
      </c>
      <c r="F688" s="59" t="s">
        <v>674</v>
      </c>
      <c r="G688" s="12" t="s">
        <v>271</v>
      </c>
      <c r="H688" s="14">
        <f t="shared" si="157"/>
        <v>4806</v>
      </c>
      <c r="I688" s="14">
        <f t="shared" si="148"/>
        <v>1665</v>
      </c>
      <c r="J688" s="12">
        <f>VLOOKUP($B688,'[1]METAS 2019'!$D$4:$Q$843,5,0)</f>
        <v>19</v>
      </c>
      <c r="K688" s="12">
        <f>VLOOKUP($B688,'[1]METAS 2019'!$D$4:$Q$843,4,0)</f>
        <v>22</v>
      </c>
      <c r="L688" s="12">
        <f>VLOOKUP($B688,'[1]METAS 2019'!$D$4:$Q$843,11,0)</f>
        <v>30</v>
      </c>
      <c r="M688" s="12">
        <f>VLOOKUP($B688,'[1]METAS 2019'!$D$4:$Q$843,12,0)</f>
        <v>25</v>
      </c>
      <c r="N688" s="12">
        <f>VLOOKUP($B688,'[1]METAS 2019'!$D$4:$Q$843,13,0)</f>
        <v>25</v>
      </c>
      <c r="O688" s="12">
        <f>VLOOKUP($B688,'[1]METAS 2019'!$D$4:$Q$843,14,0)</f>
        <v>24</v>
      </c>
      <c r="P688" s="90">
        <f>VLOOKUP($B688,'[7]POB X MCR 2019'!$C$8:$AW$65,12,0)</f>
        <v>29</v>
      </c>
      <c r="Q688" s="90">
        <f>VLOOKUP($B688,'[7]POB X MCR 2019'!$C$8:$AW$65,13,0)</f>
        <v>30</v>
      </c>
      <c r="R688" s="90">
        <f>VLOOKUP($B688,'[7]POB X MCR 2019'!$C$8:$AW$65,14,0)</f>
        <v>31</v>
      </c>
      <c r="S688" s="90">
        <f>VLOOKUP($B688,'[7]POB X MCR 2019'!$C$8:$AW$65,15,0)</f>
        <v>32</v>
      </c>
      <c r="T688" s="90">
        <f>VLOOKUP($B688,'[7]POB X MCR 2019'!$C$8:$AW$65,16,0)</f>
        <v>32</v>
      </c>
      <c r="U688" s="90">
        <f>VLOOKUP($B688,'[7]POB X MCR 2019'!$C$8:$AW$65,17,0)</f>
        <v>33</v>
      </c>
      <c r="V688" s="90">
        <f>VLOOKUP($B688,'[7]POB X MCR 2019'!$C$8:$AW$65,18,0)</f>
        <v>34</v>
      </c>
      <c r="W688" s="90">
        <f>VLOOKUP($B688,'[7]POB X MCR 2019'!$C$8:$AW$65,19,0)</f>
        <v>33</v>
      </c>
      <c r="X688" s="90">
        <f>VLOOKUP($B688,'[7]POB X MCR 2019'!$C$8:$AW$65,20,0)</f>
        <v>32</v>
      </c>
      <c r="Y688" s="90">
        <f>VLOOKUP($B688,'[7]POB X MCR 2019'!$C$8:$AW$65,21,0)</f>
        <v>32</v>
      </c>
      <c r="Z688" s="90">
        <f>VLOOKUP($B688,'[7]POB X MCR 2019'!$C$8:$AW$65,22,0)</f>
        <v>31</v>
      </c>
      <c r="AA688" s="90">
        <f>VLOOKUP($B688,'[7]POB X MCR 2019'!$C$8:$AW$65,23,0)</f>
        <v>30</v>
      </c>
      <c r="AB688" s="90">
        <f>VLOOKUP($B688,'[7]POB X MCR 2019'!$C$8:$AW$65,24,0)</f>
        <v>29</v>
      </c>
      <c r="AC688" s="90">
        <f>VLOOKUP($B688,'[7]POB X MCR 2019'!$C$8:$AW$65,25,0)</f>
        <v>29</v>
      </c>
      <c r="AD688" s="90">
        <f>VLOOKUP($B688,'[7]POB X MCR 2019'!$C$8:$AW$65,26,0)</f>
        <v>142</v>
      </c>
      <c r="AE688" s="90">
        <f>VLOOKUP($B688,'[7]POB X MCR 2019'!$C$8:$AW$65,27,0)</f>
        <v>153</v>
      </c>
      <c r="AF688" s="90">
        <f>VLOOKUP($B688,'[7]POB X MCR 2019'!$C$8:$AW$65,28,0)</f>
        <v>159</v>
      </c>
      <c r="AG688" s="90">
        <f>VLOOKUP($B688,'[7]POB X MCR 2019'!$C$8:$AW$65,29,0)</f>
        <v>129</v>
      </c>
      <c r="AH688" s="90">
        <f>VLOOKUP($B688,'[7]POB X MCR 2019'!$C$8:$AW$65,30,0)</f>
        <v>111</v>
      </c>
      <c r="AI688" s="90">
        <f>VLOOKUP($B688,'[7]POB X MCR 2019'!$C$8:$AW$65,31,0)</f>
        <v>98</v>
      </c>
      <c r="AJ688" s="90">
        <f>VLOOKUP($B688,'[7]POB X MCR 2019'!$C$8:$AW$65,32,0)</f>
        <v>74</v>
      </c>
      <c r="AK688" s="90">
        <f>VLOOKUP($B688,'[7]POB X MCR 2019'!$C$8:$AW$65,33,0)</f>
        <v>66</v>
      </c>
      <c r="AL688" s="90">
        <f>VLOOKUP($B688,'[7]POB X MCR 2019'!$C$8:$AW$65,34,0)</f>
        <v>50</v>
      </c>
      <c r="AM688" s="90">
        <f>VLOOKUP($B688,'[7]POB X MCR 2019'!$C$8:$AW$65,35,0)</f>
        <v>40</v>
      </c>
      <c r="AN688" s="90">
        <f>VLOOKUP($B688,'[7]POB X MCR 2019'!$C$8:$AW$65,36,0)</f>
        <v>28</v>
      </c>
      <c r="AO688" s="90">
        <f>VLOOKUP($B688,'[7]POB X MCR 2019'!$C$8:$AW$65,37,0)</f>
        <v>18</v>
      </c>
      <c r="AP688" s="90">
        <f>VLOOKUP($B688,'[7]POB X MCR 2019'!$C$8:$AW$65,38,0)</f>
        <v>15</v>
      </c>
      <c r="AQ688" s="90">
        <f>VLOOKUP($B688,'[7]POB X MCR 2019'!$C$8:$AW$65,43,0)</f>
        <v>5614</v>
      </c>
      <c r="AR688" s="90">
        <f>VLOOKUP($B688,'[7]POB X MCR 2019'!$C$8:$AW$65,44,0)</f>
        <v>82</v>
      </c>
      <c r="AS688" s="90">
        <f>VLOOKUP($B688,'[7]POB X MCR 2019'!$C$8:$AW$65,45,0)</f>
        <v>73</v>
      </c>
      <c r="AT688" s="90">
        <f>VLOOKUP($B688,'[7]POB X MCR 2019'!$C$8:$AW$65,46,0)</f>
        <v>322</v>
      </c>
      <c r="AU688" s="90">
        <f>VLOOKUP($B688,'[7]POB X MCR 2019'!$C$8:$AW$65,47,0)</f>
        <v>23</v>
      </c>
    </row>
    <row r="689" spans="1:47" s="24" customFormat="1" ht="15">
      <c r="A689" s="58">
        <v>688</v>
      </c>
      <c r="B689" s="58">
        <v>4807</v>
      </c>
      <c r="C689" s="59" t="s">
        <v>1134</v>
      </c>
      <c r="D689" s="59" t="s">
        <v>626</v>
      </c>
      <c r="E689" s="59" t="s">
        <v>667</v>
      </c>
      <c r="F689" s="59" t="s">
        <v>669</v>
      </c>
      <c r="G689" s="12" t="s">
        <v>266</v>
      </c>
      <c r="H689" s="14">
        <f t="shared" si="157"/>
        <v>4807</v>
      </c>
      <c r="I689" s="14">
        <f t="shared" si="148"/>
        <v>535</v>
      </c>
      <c r="J689" s="12">
        <f>VLOOKUP($B689,'[1]METAS 2019'!$D$4:$Q$843,5,0)</f>
        <v>11</v>
      </c>
      <c r="K689" s="12">
        <f>VLOOKUP($B689,'[1]METAS 2019'!$D$4:$Q$843,4,0)</f>
        <v>13</v>
      </c>
      <c r="L689" s="12">
        <f>VLOOKUP($B689,'[1]METAS 2019'!$D$4:$Q$843,11,0)</f>
        <v>11</v>
      </c>
      <c r="M689" s="12">
        <f>VLOOKUP($B689,'[1]METAS 2019'!$D$4:$Q$843,12,0)</f>
        <v>13</v>
      </c>
      <c r="N689" s="12">
        <f>VLOOKUP($B689,'[1]METAS 2019'!$D$4:$Q$843,13,0)</f>
        <v>22</v>
      </c>
      <c r="O689" s="12">
        <f>VLOOKUP($B689,'[1]METAS 2019'!$D$4:$Q$843,14,0)</f>
        <v>15</v>
      </c>
      <c r="P689" s="90">
        <f>VLOOKUP($B689,'[7]POB X MCR 2019'!$C$8:$AW$65,12,0)</f>
        <v>9</v>
      </c>
      <c r="Q689" s="90">
        <f>VLOOKUP($B689,'[7]POB X MCR 2019'!$C$8:$AW$65,13,0)</f>
        <v>9</v>
      </c>
      <c r="R689" s="90">
        <f>VLOOKUP($B689,'[7]POB X MCR 2019'!$C$8:$AW$65,14,0)</f>
        <v>9</v>
      </c>
      <c r="S689" s="90">
        <f>VLOOKUP($B689,'[7]POB X MCR 2019'!$C$8:$AW$65,15,0)</f>
        <v>9</v>
      </c>
      <c r="T689" s="90">
        <f>VLOOKUP($B689,'[7]POB X MCR 2019'!$C$8:$AW$65,16,0)</f>
        <v>10</v>
      </c>
      <c r="U689" s="90">
        <f>VLOOKUP($B689,'[7]POB X MCR 2019'!$C$8:$AW$65,17,0)</f>
        <v>10</v>
      </c>
      <c r="V689" s="90">
        <f>VLOOKUP($B689,'[7]POB X MCR 2019'!$C$8:$AW$65,18,0)</f>
        <v>10</v>
      </c>
      <c r="W689" s="90">
        <f>VLOOKUP($B689,'[7]POB X MCR 2019'!$C$8:$AW$65,19,0)</f>
        <v>10</v>
      </c>
      <c r="X689" s="90">
        <f>VLOOKUP($B689,'[7]POB X MCR 2019'!$C$8:$AW$65,20,0)</f>
        <v>10</v>
      </c>
      <c r="Y689" s="90">
        <f>VLOOKUP($B689,'[7]POB X MCR 2019'!$C$8:$AW$65,21,0)</f>
        <v>9</v>
      </c>
      <c r="Z689" s="90">
        <f>VLOOKUP($B689,'[7]POB X MCR 2019'!$C$8:$AW$65,22,0)</f>
        <v>9</v>
      </c>
      <c r="AA689" s="90">
        <f>VLOOKUP($B689,'[7]POB X MCR 2019'!$C$8:$AW$65,23,0)</f>
        <v>9</v>
      </c>
      <c r="AB689" s="90">
        <f>VLOOKUP($B689,'[7]POB X MCR 2019'!$C$8:$AW$65,24,0)</f>
        <v>9</v>
      </c>
      <c r="AC689" s="90">
        <f>VLOOKUP($B689,'[7]POB X MCR 2019'!$C$8:$AW$65,25,0)</f>
        <v>9</v>
      </c>
      <c r="AD689" s="90">
        <f>VLOOKUP($B689,'[7]POB X MCR 2019'!$C$8:$AW$65,26,0)</f>
        <v>42</v>
      </c>
      <c r="AE689" s="90">
        <f>VLOOKUP($B689,'[7]POB X MCR 2019'!$C$8:$AW$65,27,0)</f>
        <v>45</v>
      </c>
      <c r="AF689" s="90">
        <f>VLOOKUP($B689,'[7]POB X MCR 2019'!$C$8:$AW$65,28,0)</f>
        <v>47</v>
      </c>
      <c r="AG689" s="90">
        <f>VLOOKUP($B689,'[7]POB X MCR 2019'!$C$8:$AW$65,29,0)</f>
        <v>38</v>
      </c>
      <c r="AH689" s="90">
        <f>VLOOKUP($B689,'[7]POB X MCR 2019'!$C$8:$AW$65,30,0)</f>
        <v>33</v>
      </c>
      <c r="AI689" s="90">
        <f>VLOOKUP($B689,'[7]POB X MCR 2019'!$C$8:$AW$65,31,0)</f>
        <v>29</v>
      </c>
      <c r="AJ689" s="90">
        <f>VLOOKUP($B689,'[7]POB X MCR 2019'!$C$8:$AW$65,32,0)</f>
        <v>22</v>
      </c>
      <c r="AK689" s="90">
        <f>VLOOKUP($B689,'[7]POB X MCR 2019'!$C$8:$AW$65,33,0)</f>
        <v>19</v>
      </c>
      <c r="AL689" s="90">
        <f>VLOOKUP($B689,'[7]POB X MCR 2019'!$C$8:$AW$65,34,0)</f>
        <v>15</v>
      </c>
      <c r="AM689" s="90">
        <f>VLOOKUP($B689,'[7]POB X MCR 2019'!$C$8:$AW$65,35,0)</f>
        <v>12</v>
      </c>
      <c r="AN689" s="90">
        <f>VLOOKUP($B689,'[7]POB X MCR 2019'!$C$8:$AW$65,36,0)</f>
        <v>8</v>
      </c>
      <c r="AO689" s="90">
        <f>VLOOKUP($B689,'[7]POB X MCR 2019'!$C$8:$AW$65,37,0)</f>
        <v>5</v>
      </c>
      <c r="AP689" s="90">
        <f>VLOOKUP($B689,'[7]POB X MCR 2019'!$C$8:$AW$65,38,0)</f>
        <v>4</v>
      </c>
      <c r="AQ689" s="90">
        <f>VLOOKUP($B689,'[7]POB X MCR 2019'!$C$8:$AW$65,43,0)</f>
        <v>5614</v>
      </c>
      <c r="AR689" s="90">
        <f>VLOOKUP($B689,'[7]POB X MCR 2019'!$C$8:$AW$65,44,0)</f>
        <v>24</v>
      </c>
      <c r="AS689" s="90">
        <f>VLOOKUP($B689,'[7]POB X MCR 2019'!$C$8:$AW$65,45,0)</f>
        <v>22</v>
      </c>
      <c r="AT689" s="90">
        <f>VLOOKUP($B689,'[7]POB X MCR 2019'!$C$8:$AW$65,46,0)</f>
        <v>95</v>
      </c>
      <c r="AU689" s="90">
        <f>VLOOKUP($B689,'[7]POB X MCR 2019'!$C$8:$AW$65,47,0)</f>
        <v>10</v>
      </c>
    </row>
    <row r="690" spans="1:47" s="24" customFormat="1" ht="15">
      <c r="A690" s="58">
        <v>689</v>
      </c>
      <c r="B690" s="58">
        <v>4808</v>
      </c>
      <c r="C690" s="59" t="s">
        <v>1134</v>
      </c>
      <c r="D690" s="59" t="s">
        <v>626</v>
      </c>
      <c r="E690" s="59" t="s">
        <v>667</v>
      </c>
      <c r="F690" s="59" t="s">
        <v>673</v>
      </c>
      <c r="G690" s="12" t="s">
        <v>283</v>
      </c>
      <c r="H690" s="14">
        <f t="shared" si="157"/>
        <v>4808</v>
      </c>
      <c r="I690" s="14">
        <f t="shared" si="148"/>
        <v>2631</v>
      </c>
      <c r="J690" s="12">
        <f>VLOOKUP($B690,'[1]METAS 2019'!$D$4:$Q$843,5,0)</f>
        <v>24</v>
      </c>
      <c r="K690" s="12">
        <f>VLOOKUP($B690,'[1]METAS 2019'!$D$4:$Q$843,4,0)</f>
        <v>29</v>
      </c>
      <c r="L690" s="12">
        <f>VLOOKUP($B690,'[1]METAS 2019'!$D$4:$Q$843,11,0)</f>
        <v>30</v>
      </c>
      <c r="M690" s="12">
        <f>VLOOKUP($B690,'[1]METAS 2019'!$D$4:$Q$843,12,0)</f>
        <v>25</v>
      </c>
      <c r="N690" s="12">
        <f>VLOOKUP($B690,'[1]METAS 2019'!$D$4:$Q$843,13,0)</f>
        <v>36</v>
      </c>
      <c r="O690" s="12">
        <f>VLOOKUP($B690,'[1]METAS 2019'!$D$4:$Q$843,14,0)</f>
        <v>27</v>
      </c>
      <c r="P690" s="90">
        <f>VLOOKUP($B690,'[7]POB X MCR 2019'!$C$8:$AW$65,12,0)</f>
        <v>47</v>
      </c>
      <c r="Q690" s="90">
        <f>VLOOKUP($B690,'[7]POB X MCR 2019'!$C$8:$AW$65,13,0)</f>
        <v>48</v>
      </c>
      <c r="R690" s="90">
        <f>VLOOKUP($B690,'[7]POB X MCR 2019'!$C$8:$AW$65,14,0)</f>
        <v>50</v>
      </c>
      <c r="S690" s="90">
        <f>VLOOKUP($B690,'[7]POB X MCR 2019'!$C$8:$AW$65,15,0)</f>
        <v>51</v>
      </c>
      <c r="T690" s="90">
        <f>VLOOKUP($B690,'[7]POB X MCR 2019'!$C$8:$AW$65,16,0)</f>
        <v>52</v>
      </c>
      <c r="U690" s="90">
        <f>VLOOKUP($B690,'[7]POB X MCR 2019'!$C$8:$AW$65,17,0)</f>
        <v>54</v>
      </c>
      <c r="V690" s="90">
        <f>VLOOKUP($B690,'[7]POB X MCR 2019'!$C$8:$AW$65,18,0)</f>
        <v>55</v>
      </c>
      <c r="W690" s="90">
        <f>VLOOKUP($B690,'[7]POB X MCR 2019'!$C$8:$AW$65,19,0)</f>
        <v>54</v>
      </c>
      <c r="X690" s="90">
        <f>VLOOKUP($B690,'[7]POB X MCR 2019'!$C$8:$AW$65,20,0)</f>
        <v>53</v>
      </c>
      <c r="Y690" s="90">
        <f>VLOOKUP($B690,'[7]POB X MCR 2019'!$C$8:$AW$65,21,0)</f>
        <v>51</v>
      </c>
      <c r="Z690" s="90">
        <f>VLOOKUP($B690,'[7]POB X MCR 2019'!$C$8:$AW$65,22,0)</f>
        <v>50</v>
      </c>
      <c r="AA690" s="90">
        <f>VLOOKUP($B690,'[7]POB X MCR 2019'!$C$8:$AW$65,23,0)</f>
        <v>49</v>
      </c>
      <c r="AB690" s="90">
        <f>VLOOKUP($B690,'[7]POB X MCR 2019'!$C$8:$AW$65,24,0)</f>
        <v>48</v>
      </c>
      <c r="AC690" s="90">
        <f>VLOOKUP($B690,'[7]POB X MCR 2019'!$C$8:$AW$65,25,0)</f>
        <v>47</v>
      </c>
      <c r="AD690" s="90">
        <f>VLOOKUP($B690,'[7]POB X MCR 2019'!$C$8:$AW$65,26,0)</f>
        <v>229</v>
      </c>
      <c r="AE690" s="90">
        <f>VLOOKUP($B690,'[7]POB X MCR 2019'!$C$8:$AW$65,27,0)</f>
        <v>247</v>
      </c>
      <c r="AF690" s="90">
        <f>VLOOKUP($B690,'[7]POB X MCR 2019'!$C$8:$AW$65,28,0)</f>
        <v>256</v>
      </c>
      <c r="AG690" s="90">
        <f>VLOOKUP($B690,'[7]POB X MCR 2019'!$C$8:$AW$65,29,0)</f>
        <v>208</v>
      </c>
      <c r="AH690" s="90">
        <f>VLOOKUP($B690,'[7]POB X MCR 2019'!$C$8:$AW$65,30,0)</f>
        <v>180</v>
      </c>
      <c r="AI690" s="90">
        <f>VLOOKUP($B690,'[7]POB X MCR 2019'!$C$8:$AW$65,31,0)</f>
        <v>159</v>
      </c>
      <c r="AJ690" s="90">
        <f>VLOOKUP($B690,'[7]POB X MCR 2019'!$C$8:$AW$65,32,0)</f>
        <v>120</v>
      </c>
      <c r="AK690" s="90">
        <f>VLOOKUP($B690,'[7]POB X MCR 2019'!$C$8:$AW$65,33,0)</f>
        <v>106</v>
      </c>
      <c r="AL690" s="90">
        <f>VLOOKUP($B690,'[7]POB X MCR 2019'!$C$8:$AW$65,34,0)</f>
        <v>81</v>
      </c>
      <c r="AM690" s="90">
        <f>VLOOKUP($B690,'[7]POB X MCR 2019'!$C$8:$AW$65,35,0)</f>
        <v>65</v>
      </c>
      <c r="AN690" s="90">
        <f>VLOOKUP($B690,'[7]POB X MCR 2019'!$C$8:$AW$65,36,0)</f>
        <v>45</v>
      </c>
      <c r="AO690" s="90">
        <f>VLOOKUP($B690,'[7]POB X MCR 2019'!$C$8:$AW$65,37,0)</f>
        <v>30</v>
      </c>
      <c r="AP690" s="90">
        <f>VLOOKUP($B690,'[7]POB X MCR 2019'!$C$8:$AW$65,38,0)</f>
        <v>25</v>
      </c>
      <c r="AQ690" s="90">
        <f>VLOOKUP($B690,'[7]POB X MCR 2019'!$C$8:$AW$65,43,0)</f>
        <v>5614</v>
      </c>
      <c r="AR690" s="90">
        <f>VLOOKUP($B690,'[7]POB X MCR 2019'!$C$8:$AW$65,44,0)</f>
        <v>132</v>
      </c>
      <c r="AS690" s="90">
        <f>VLOOKUP($B690,'[7]POB X MCR 2019'!$C$8:$AW$65,45,0)</f>
        <v>118</v>
      </c>
      <c r="AT690" s="90">
        <f>VLOOKUP($B690,'[7]POB X MCR 2019'!$C$8:$AW$65,46,0)</f>
        <v>520</v>
      </c>
      <c r="AU690" s="90">
        <f>VLOOKUP($B690,'[7]POB X MCR 2019'!$C$8:$AW$65,47,0)</f>
        <v>28</v>
      </c>
    </row>
    <row r="691" spans="1:47" s="24" customFormat="1" ht="15">
      <c r="A691" s="58">
        <v>690</v>
      </c>
      <c r="B691" s="58">
        <v>4809</v>
      </c>
      <c r="C691" s="59" t="s">
        <v>1134</v>
      </c>
      <c r="D691" s="59" t="s">
        <v>626</v>
      </c>
      <c r="E691" s="59" t="s">
        <v>667</v>
      </c>
      <c r="F691" s="59" t="s">
        <v>676</v>
      </c>
      <c r="G691" s="12" t="s">
        <v>266</v>
      </c>
      <c r="H691" s="14">
        <f t="shared" si="157"/>
        <v>4809</v>
      </c>
      <c r="I691" s="14">
        <f t="shared" si="148"/>
        <v>1298</v>
      </c>
      <c r="J691" s="12">
        <f>VLOOKUP($B691,'[1]METAS 2019'!$D$4:$Q$843,5,0)</f>
        <v>11</v>
      </c>
      <c r="K691" s="12">
        <f>VLOOKUP($B691,'[1]METAS 2019'!$D$4:$Q$843,4,0)</f>
        <v>13</v>
      </c>
      <c r="L691" s="12">
        <f>VLOOKUP($B691,'[1]METAS 2019'!$D$4:$Q$843,11,0)</f>
        <v>16</v>
      </c>
      <c r="M691" s="12">
        <f>VLOOKUP($B691,'[1]METAS 2019'!$D$4:$Q$843,12,0)</f>
        <v>10</v>
      </c>
      <c r="N691" s="12">
        <f>VLOOKUP($B691,'[1]METAS 2019'!$D$4:$Q$843,13,0)</f>
        <v>17</v>
      </c>
      <c r="O691" s="12">
        <f>VLOOKUP($B691,'[1]METAS 2019'!$D$4:$Q$843,14,0)</f>
        <v>14</v>
      </c>
      <c r="P691" s="90">
        <f>VLOOKUP($B691,'[7]POB X MCR 2019'!$C$8:$AW$65,12,0)</f>
        <v>23</v>
      </c>
      <c r="Q691" s="90">
        <f>VLOOKUP($B691,'[7]POB X MCR 2019'!$C$8:$AW$65,13,0)</f>
        <v>24</v>
      </c>
      <c r="R691" s="90">
        <f>VLOOKUP($B691,'[7]POB X MCR 2019'!$C$8:$AW$65,14,0)</f>
        <v>25</v>
      </c>
      <c r="S691" s="90">
        <f>VLOOKUP($B691,'[7]POB X MCR 2019'!$C$8:$AW$65,15,0)</f>
        <v>25</v>
      </c>
      <c r="T691" s="90">
        <f>VLOOKUP($B691,'[7]POB X MCR 2019'!$C$8:$AW$65,16,0)</f>
        <v>26</v>
      </c>
      <c r="U691" s="90">
        <f>VLOOKUP($B691,'[7]POB X MCR 2019'!$C$8:$AW$65,17,0)</f>
        <v>27</v>
      </c>
      <c r="V691" s="90">
        <f>VLOOKUP($B691,'[7]POB X MCR 2019'!$C$8:$AW$65,18,0)</f>
        <v>27</v>
      </c>
      <c r="W691" s="90">
        <f>VLOOKUP($B691,'[7]POB X MCR 2019'!$C$8:$AW$65,19,0)</f>
        <v>27</v>
      </c>
      <c r="X691" s="90">
        <f>VLOOKUP($B691,'[7]POB X MCR 2019'!$C$8:$AW$65,20,0)</f>
        <v>26</v>
      </c>
      <c r="Y691" s="90">
        <f>VLOOKUP($B691,'[7]POB X MCR 2019'!$C$8:$AW$65,21,0)</f>
        <v>25</v>
      </c>
      <c r="Z691" s="90">
        <f>VLOOKUP($B691,'[7]POB X MCR 2019'!$C$8:$AW$65,22,0)</f>
        <v>25</v>
      </c>
      <c r="AA691" s="90">
        <f>VLOOKUP($B691,'[7]POB X MCR 2019'!$C$8:$AW$65,23,0)</f>
        <v>24</v>
      </c>
      <c r="AB691" s="90">
        <f>VLOOKUP($B691,'[7]POB X MCR 2019'!$C$8:$AW$65,24,0)</f>
        <v>24</v>
      </c>
      <c r="AC691" s="90">
        <f>VLOOKUP($B691,'[7]POB X MCR 2019'!$C$8:$AW$65,25,0)</f>
        <v>23</v>
      </c>
      <c r="AD691" s="90">
        <f>VLOOKUP($B691,'[7]POB X MCR 2019'!$C$8:$AW$65,26,0)</f>
        <v>113</v>
      </c>
      <c r="AE691" s="90">
        <f>VLOOKUP($B691,'[7]POB X MCR 2019'!$C$8:$AW$65,27,0)</f>
        <v>122</v>
      </c>
      <c r="AF691" s="90">
        <f>VLOOKUP($B691,'[7]POB X MCR 2019'!$C$8:$AW$65,28,0)</f>
        <v>127</v>
      </c>
      <c r="AG691" s="90">
        <f>VLOOKUP($B691,'[7]POB X MCR 2019'!$C$8:$AW$65,29,0)</f>
        <v>103</v>
      </c>
      <c r="AH691" s="90">
        <f>VLOOKUP($B691,'[7]POB X MCR 2019'!$C$8:$AW$65,30,0)</f>
        <v>89</v>
      </c>
      <c r="AI691" s="90">
        <f>VLOOKUP($B691,'[7]POB X MCR 2019'!$C$8:$AW$65,31,0)</f>
        <v>79</v>
      </c>
      <c r="AJ691" s="90">
        <f>VLOOKUP($B691,'[7]POB X MCR 2019'!$C$8:$AW$65,32,0)</f>
        <v>59</v>
      </c>
      <c r="AK691" s="90">
        <f>VLOOKUP($B691,'[7]POB X MCR 2019'!$C$8:$AW$65,33,0)</f>
        <v>53</v>
      </c>
      <c r="AL691" s="90">
        <f>VLOOKUP($B691,'[7]POB X MCR 2019'!$C$8:$AW$65,34,0)</f>
        <v>40</v>
      </c>
      <c r="AM691" s="90">
        <f>VLOOKUP($B691,'[7]POB X MCR 2019'!$C$8:$AW$65,35,0)</f>
        <v>32</v>
      </c>
      <c r="AN691" s="90">
        <f>VLOOKUP($B691,'[7]POB X MCR 2019'!$C$8:$AW$65,36,0)</f>
        <v>22</v>
      </c>
      <c r="AO691" s="90">
        <f>VLOOKUP($B691,'[7]POB X MCR 2019'!$C$8:$AW$65,37,0)</f>
        <v>15</v>
      </c>
      <c r="AP691" s="90">
        <f>VLOOKUP($B691,'[7]POB X MCR 2019'!$C$8:$AW$65,38,0)</f>
        <v>12</v>
      </c>
      <c r="AQ691" s="90">
        <f>VLOOKUP($B691,'[7]POB X MCR 2019'!$C$8:$AW$65,43,0)</f>
        <v>5614</v>
      </c>
      <c r="AR691" s="90">
        <f>VLOOKUP($B691,'[7]POB X MCR 2019'!$C$8:$AW$65,44,0)</f>
        <v>65</v>
      </c>
      <c r="AS691" s="90">
        <f>VLOOKUP($B691,'[7]POB X MCR 2019'!$C$8:$AW$65,45,0)</f>
        <v>59</v>
      </c>
      <c r="AT691" s="90">
        <f>VLOOKUP($B691,'[7]POB X MCR 2019'!$C$8:$AW$65,46,0)</f>
        <v>258</v>
      </c>
      <c r="AU691" s="90">
        <f>VLOOKUP($B691,'[7]POB X MCR 2019'!$C$8:$AW$65,47,0)</f>
        <v>11</v>
      </c>
    </row>
    <row r="692" spans="1:47" s="24" customFormat="1" ht="15">
      <c r="A692" s="58">
        <v>691</v>
      </c>
      <c r="B692" s="58">
        <v>10111</v>
      </c>
      <c r="C692" s="59" t="s">
        <v>1134</v>
      </c>
      <c r="D692" s="59" t="s">
        <v>626</v>
      </c>
      <c r="E692" s="59" t="s">
        <v>667</v>
      </c>
      <c r="F692" s="59" t="s">
        <v>677</v>
      </c>
      <c r="G692" s="12" t="s">
        <v>266</v>
      </c>
      <c r="H692" s="14">
        <f t="shared" si="157"/>
        <v>10111</v>
      </c>
      <c r="I692" s="14">
        <f t="shared" si="148"/>
        <v>874</v>
      </c>
      <c r="J692" s="12">
        <f>VLOOKUP($B692,'[1]METAS 2019'!$D$4:$Q$843,5,0)</f>
        <v>5</v>
      </c>
      <c r="K692" s="12">
        <f>VLOOKUP($B692,'[1]METAS 2019'!$D$4:$Q$843,4,0)</f>
        <v>5</v>
      </c>
      <c r="L692" s="12">
        <f>VLOOKUP($B692,'[1]METAS 2019'!$D$4:$Q$843,11,0)</f>
        <v>5</v>
      </c>
      <c r="M692" s="12">
        <f>VLOOKUP($B692,'[1]METAS 2019'!$D$4:$Q$843,12,0)</f>
        <v>8</v>
      </c>
      <c r="N692" s="12">
        <f>VLOOKUP($B692,'[1]METAS 2019'!$D$4:$Q$843,13,0)</f>
        <v>6</v>
      </c>
      <c r="O692" s="12">
        <f>VLOOKUP($B692,'[1]METAS 2019'!$D$4:$Q$843,14,0)</f>
        <v>3</v>
      </c>
      <c r="P692" s="90">
        <f>VLOOKUP($B692,'[7]POB X MCR 2019'!$C$8:$AW$65,12,0)</f>
        <v>16</v>
      </c>
      <c r="Q692" s="90">
        <f>VLOOKUP($B692,'[7]POB X MCR 2019'!$C$8:$AW$65,13,0)</f>
        <v>16</v>
      </c>
      <c r="R692" s="90">
        <f>VLOOKUP($B692,'[7]POB X MCR 2019'!$C$8:$AW$65,14,0)</f>
        <v>17</v>
      </c>
      <c r="S692" s="90">
        <f>VLOOKUP($B692,'[7]POB X MCR 2019'!$C$8:$AW$65,15,0)</f>
        <v>17</v>
      </c>
      <c r="T692" s="90">
        <f>VLOOKUP($B692,'[7]POB X MCR 2019'!$C$8:$AW$65,16,0)</f>
        <v>18</v>
      </c>
      <c r="U692" s="90">
        <f>VLOOKUP($B692,'[7]POB X MCR 2019'!$C$8:$AW$65,17,0)</f>
        <v>19</v>
      </c>
      <c r="V692" s="90">
        <f>VLOOKUP($B692,'[7]POB X MCR 2019'!$C$8:$AW$65,18,0)</f>
        <v>19</v>
      </c>
      <c r="W692" s="90">
        <f>VLOOKUP($B692,'[7]POB X MCR 2019'!$C$8:$AW$65,19,0)</f>
        <v>19</v>
      </c>
      <c r="X692" s="90">
        <f>VLOOKUP($B692,'[7]POB X MCR 2019'!$C$8:$AW$65,20,0)</f>
        <v>18</v>
      </c>
      <c r="Y692" s="90">
        <f>VLOOKUP($B692,'[7]POB X MCR 2019'!$C$8:$AW$65,21,0)</f>
        <v>18</v>
      </c>
      <c r="Z692" s="90">
        <f>VLOOKUP($B692,'[7]POB X MCR 2019'!$C$8:$AW$65,22,0)</f>
        <v>17</v>
      </c>
      <c r="AA692" s="90">
        <f>VLOOKUP($B692,'[7]POB X MCR 2019'!$C$8:$AW$65,23,0)</f>
        <v>17</v>
      </c>
      <c r="AB692" s="90">
        <f>VLOOKUP($B692,'[7]POB X MCR 2019'!$C$8:$AW$65,24,0)</f>
        <v>16</v>
      </c>
      <c r="AC692" s="90">
        <f>VLOOKUP($B692,'[7]POB X MCR 2019'!$C$8:$AW$65,25,0)</f>
        <v>16</v>
      </c>
      <c r="AD692" s="90">
        <f>VLOOKUP($B692,'[7]POB X MCR 2019'!$C$8:$AW$65,26,0)</f>
        <v>79</v>
      </c>
      <c r="AE692" s="90">
        <f>VLOOKUP($B692,'[7]POB X MCR 2019'!$C$8:$AW$65,27,0)</f>
        <v>85</v>
      </c>
      <c r="AF692" s="90">
        <f>VLOOKUP($B692,'[7]POB X MCR 2019'!$C$8:$AW$65,28,0)</f>
        <v>88</v>
      </c>
      <c r="AG692" s="90">
        <f>VLOOKUP($B692,'[7]POB X MCR 2019'!$C$8:$AW$65,29,0)</f>
        <v>71</v>
      </c>
      <c r="AH692" s="90">
        <f>VLOOKUP($B692,'[7]POB X MCR 2019'!$C$8:$AW$65,30,0)</f>
        <v>62</v>
      </c>
      <c r="AI692" s="90">
        <f>VLOOKUP($B692,'[7]POB X MCR 2019'!$C$8:$AW$65,31,0)</f>
        <v>54</v>
      </c>
      <c r="AJ692" s="90">
        <f>VLOOKUP($B692,'[7]POB X MCR 2019'!$C$8:$AW$65,32,0)</f>
        <v>41</v>
      </c>
      <c r="AK692" s="90">
        <f>VLOOKUP($B692,'[7]POB X MCR 2019'!$C$8:$AW$65,33,0)</f>
        <v>36</v>
      </c>
      <c r="AL692" s="90">
        <f>VLOOKUP($B692,'[7]POB X MCR 2019'!$C$8:$AW$65,34,0)</f>
        <v>28</v>
      </c>
      <c r="AM692" s="90">
        <f>VLOOKUP($B692,'[7]POB X MCR 2019'!$C$8:$AW$65,35,0)</f>
        <v>22</v>
      </c>
      <c r="AN692" s="90">
        <f>VLOOKUP($B692,'[7]POB X MCR 2019'!$C$8:$AW$65,36,0)</f>
        <v>15</v>
      </c>
      <c r="AO692" s="90">
        <f>VLOOKUP($B692,'[7]POB X MCR 2019'!$C$8:$AW$65,37,0)</f>
        <v>10</v>
      </c>
      <c r="AP692" s="90">
        <f>VLOOKUP($B692,'[7]POB X MCR 2019'!$C$8:$AW$65,38,0)</f>
        <v>8</v>
      </c>
      <c r="AQ692" s="90">
        <f>VLOOKUP($B692,'[7]POB X MCR 2019'!$C$8:$AW$65,43,0)</f>
        <v>5614</v>
      </c>
      <c r="AR692" s="90">
        <f>VLOOKUP($B692,'[7]POB X MCR 2019'!$C$8:$AW$65,44,0)</f>
        <v>45</v>
      </c>
      <c r="AS692" s="90">
        <f>VLOOKUP($B692,'[7]POB X MCR 2019'!$C$8:$AW$65,45,0)</f>
        <v>41</v>
      </c>
      <c r="AT692" s="90">
        <f>VLOOKUP($B692,'[7]POB X MCR 2019'!$C$8:$AW$65,46,0)</f>
        <v>178</v>
      </c>
      <c r="AU692" s="90">
        <f>VLOOKUP($B692,'[7]POB X MCR 2019'!$C$8:$AW$65,47,0)</f>
        <v>5</v>
      </c>
    </row>
    <row r="693" spans="1:47" s="24" customFormat="1" ht="15">
      <c r="A693" s="58">
        <v>692</v>
      </c>
      <c r="B693" s="58">
        <v>4810</v>
      </c>
      <c r="C693" s="59" t="s">
        <v>1134</v>
      </c>
      <c r="D693" s="59" t="s">
        <v>626</v>
      </c>
      <c r="E693" s="59" t="s">
        <v>667</v>
      </c>
      <c r="F693" s="59" t="s">
        <v>671</v>
      </c>
      <c r="G693" s="12" t="s">
        <v>266</v>
      </c>
      <c r="H693" s="14">
        <f t="shared" si="157"/>
        <v>4810</v>
      </c>
      <c r="I693" s="14">
        <f t="shared" si="148"/>
        <v>869</v>
      </c>
      <c r="J693" s="12">
        <f>VLOOKUP($B693,'[1]METAS 2019'!$D$4:$Q$843,5,0)</f>
        <v>4</v>
      </c>
      <c r="K693" s="12">
        <f>VLOOKUP($B693,'[1]METAS 2019'!$D$4:$Q$843,4,0)</f>
        <v>6</v>
      </c>
      <c r="L693" s="12">
        <f>VLOOKUP($B693,'[1]METAS 2019'!$D$4:$Q$843,11,0)</f>
        <v>9</v>
      </c>
      <c r="M693" s="12">
        <f>VLOOKUP($B693,'[1]METAS 2019'!$D$4:$Q$843,12,0)</f>
        <v>6</v>
      </c>
      <c r="N693" s="12">
        <f>VLOOKUP($B693,'[1]METAS 2019'!$D$4:$Q$843,13,0)</f>
        <v>7</v>
      </c>
      <c r="O693" s="12">
        <f>VLOOKUP($B693,'[1]METAS 2019'!$D$4:$Q$843,14,0)</f>
        <v>5</v>
      </c>
      <c r="P693" s="90">
        <f>VLOOKUP($B693,'[7]POB X MCR 2019'!$C$8:$AW$65,12,0)</f>
        <v>16</v>
      </c>
      <c r="Q693" s="90">
        <f>VLOOKUP($B693,'[7]POB X MCR 2019'!$C$8:$AW$65,13,0)</f>
        <v>16</v>
      </c>
      <c r="R693" s="90">
        <f>VLOOKUP($B693,'[7]POB X MCR 2019'!$C$8:$AW$65,14,0)</f>
        <v>17</v>
      </c>
      <c r="S693" s="90">
        <f>VLOOKUP($B693,'[7]POB X MCR 2019'!$C$8:$AW$65,15,0)</f>
        <v>17</v>
      </c>
      <c r="T693" s="90">
        <f>VLOOKUP($B693,'[7]POB X MCR 2019'!$C$8:$AW$65,16,0)</f>
        <v>18</v>
      </c>
      <c r="U693" s="90">
        <f>VLOOKUP($B693,'[7]POB X MCR 2019'!$C$8:$AW$65,17,0)</f>
        <v>18</v>
      </c>
      <c r="V693" s="90">
        <f>VLOOKUP($B693,'[7]POB X MCR 2019'!$C$8:$AW$65,18,0)</f>
        <v>19</v>
      </c>
      <c r="W693" s="90">
        <f>VLOOKUP($B693,'[7]POB X MCR 2019'!$C$8:$AW$65,19,0)</f>
        <v>18</v>
      </c>
      <c r="X693" s="90">
        <f>VLOOKUP($B693,'[7]POB X MCR 2019'!$C$8:$AW$65,20,0)</f>
        <v>18</v>
      </c>
      <c r="Y693" s="90">
        <f>VLOOKUP($B693,'[7]POB X MCR 2019'!$C$8:$AW$65,21,0)</f>
        <v>17</v>
      </c>
      <c r="Z693" s="90">
        <f>VLOOKUP($B693,'[7]POB X MCR 2019'!$C$8:$AW$65,22,0)</f>
        <v>17</v>
      </c>
      <c r="AA693" s="90">
        <f>VLOOKUP($B693,'[7]POB X MCR 2019'!$C$8:$AW$65,23,0)</f>
        <v>16</v>
      </c>
      <c r="AB693" s="90">
        <f>VLOOKUP($B693,'[7]POB X MCR 2019'!$C$8:$AW$65,24,0)</f>
        <v>16</v>
      </c>
      <c r="AC693" s="90">
        <f>VLOOKUP($B693,'[7]POB X MCR 2019'!$C$8:$AW$65,25,0)</f>
        <v>16</v>
      </c>
      <c r="AD693" s="90">
        <f>VLOOKUP($B693,'[7]POB X MCR 2019'!$C$8:$AW$65,26,0)</f>
        <v>78</v>
      </c>
      <c r="AE693" s="90">
        <f>VLOOKUP($B693,'[7]POB X MCR 2019'!$C$8:$AW$65,27,0)</f>
        <v>84</v>
      </c>
      <c r="AF693" s="90">
        <f>VLOOKUP($B693,'[7]POB X MCR 2019'!$C$8:$AW$65,28,0)</f>
        <v>87</v>
      </c>
      <c r="AG693" s="90">
        <f>VLOOKUP($B693,'[7]POB X MCR 2019'!$C$8:$AW$65,29,0)</f>
        <v>70</v>
      </c>
      <c r="AH693" s="90">
        <f>VLOOKUP($B693,'[7]POB X MCR 2019'!$C$8:$AW$65,30,0)</f>
        <v>61</v>
      </c>
      <c r="AI693" s="90">
        <f>VLOOKUP($B693,'[7]POB X MCR 2019'!$C$8:$AW$65,31,0)</f>
        <v>54</v>
      </c>
      <c r="AJ693" s="90">
        <f>VLOOKUP($B693,'[7]POB X MCR 2019'!$C$8:$AW$65,32,0)</f>
        <v>41</v>
      </c>
      <c r="AK693" s="90">
        <f>VLOOKUP($B693,'[7]POB X MCR 2019'!$C$8:$AW$65,33,0)</f>
        <v>36</v>
      </c>
      <c r="AL693" s="90">
        <f>VLOOKUP($B693,'[7]POB X MCR 2019'!$C$8:$AW$65,34,0)</f>
        <v>27</v>
      </c>
      <c r="AM693" s="90">
        <f>VLOOKUP($B693,'[7]POB X MCR 2019'!$C$8:$AW$65,35,0)</f>
        <v>22</v>
      </c>
      <c r="AN693" s="90">
        <f>VLOOKUP($B693,'[7]POB X MCR 2019'!$C$8:$AW$65,36,0)</f>
        <v>15</v>
      </c>
      <c r="AO693" s="90">
        <f>VLOOKUP($B693,'[7]POB X MCR 2019'!$C$8:$AW$65,37,0)</f>
        <v>10</v>
      </c>
      <c r="AP693" s="90">
        <f>VLOOKUP($B693,'[7]POB X MCR 2019'!$C$8:$AW$65,38,0)</f>
        <v>8</v>
      </c>
      <c r="AQ693" s="90">
        <f>VLOOKUP($B693,'[7]POB X MCR 2019'!$C$8:$AW$65,43,0)</f>
        <v>5614</v>
      </c>
      <c r="AR693" s="90">
        <f>VLOOKUP($B693,'[7]POB X MCR 2019'!$C$8:$AW$65,44,0)</f>
        <v>45</v>
      </c>
      <c r="AS693" s="90">
        <f>VLOOKUP($B693,'[7]POB X MCR 2019'!$C$8:$AW$65,45,0)</f>
        <v>40</v>
      </c>
      <c r="AT693" s="90">
        <f>VLOOKUP($B693,'[7]POB X MCR 2019'!$C$8:$AW$65,46,0)</f>
        <v>176</v>
      </c>
      <c r="AU693" s="90">
        <f>VLOOKUP($B693,'[7]POB X MCR 2019'!$C$8:$AW$65,47,0)</f>
        <v>4</v>
      </c>
    </row>
    <row r="694" spans="1:47" s="24" customFormat="1" ht="15">
      <c r="A694" s="58">
        <v>693</v>
      </c>
      <c r="B694" s="58">
        <v>4811</v>
      </c>
      <c r="C694" s="59" t="s">
        <v>1134</v>
      </c>
      <c r="D694" s="59" t="s">
        <v>626</v>
      </c>
      <c r="E694" s="59" t="s">
        <v>667</v>
      </c>
      <c r="F694" s="59" t="s">
        <v>675</v>
      </c>
      <c r="G694" s="12" t="s">
        <v>266</v>
      </c>
      <c r="H694" s="14">
        <f t="shared" si="157"/>
        <v>4811</v>
      </c>
      <c r="I694" s="14">
        <f t="shared" si="148"/>
        <v>968</v>
      </c>
      <c r="J694" s="12">
        <f>VLOOKUP($B694,'[1]METAS 2019'!$D$4:$Q$843,5,0)</f>
        <v>4</v>
      </c>
      <c r="K694" s="12">
        <f>VLOOKUP($B694,'[1]METAS 2019'!$D$4:$Q$843,4,0)</f>
        <v>5</v>
      </c>
      <c r="L694" s="12">
        <f>VLOOKUP($B694,'[1]METAS 2019'!$D$4:$Q$843,11,0)</f>
        <v>10</v>
      </c>
      <c r="M694" s="12">
        <f>VLOOKUP($B694,'[1]METAS 2019'!$D$4:$Q$843,12,0)</f>
        <v>10</v>
      </c>
      <c r="N694" s="12">
        <f>VLOOKUP($B694,'[1]METAS 2019'!$D$4:$Q$843,13,0)</f>
        <v>13</v>
      </c>
      <c r="O694" s="12">
        <f>VLOOKUP($B694,'[1]METAS 2019'!$D$4:$Q$843,14,0)</f>
        <v>6</v>
      </c>
      <c r="P694" s="90">
        <f>VLOOKUP($B694,'[7]POB X MCR 2019'!$C$8:$AW$65,12,0)</f>
        <v>17</v>
      </c>
      <c r="Q694" s="90">
        <f>VLOOKUP($B694,'[7]POB X MCR 2019'!$C$8:$AW$65,13,0)</f>
        <v>18</v>
      </c>
      <c r="R694" s="90">
        <f>VLOOKUP($B694,'[7]POB X MCR 2019'!$C$8:$AW$65,14,0)</f>
        <v>19</v>
      </c>
      <c r="S694" s="90">
        <f>VLOOKUP($B694,'[7]POB X MCR 2019'!$C$8:$AW$65,15,0)</f>
        <v>19</v>
      </c>
      <c r="T694" s="90">
        <f>VLOOKUP($B694,'[7]POB X MCR 2019'!$C$8:$AW$65,16,0)</f>
        <v>20</v>
      </c>
      <c r="U694" s="90">
        <f>VLOOKUP($B694,'[7]POB X MCR 2019'!$C$8:$AW$65,17,0)</f>
        <v>20</v>
      </c>
      <c r="V694" s="90">
        <f>VLOOKUP($B694,'[7]POB X MCR 2019'!$C$8:$AW$65,18,0)</f>
        <v>21</v>
      </c>
      <c r="W694" s="90">
        <f>VLOOKUP($B694,'[7]POB X MCR 2019'!$C$8:$AW$65,19,0)</f>
        <v>20</v>
      </c>
      <c r="X694" s="90">
        <f>VLOOKUP($B694,'[7]POB X MCR 2019'!$C$8:$AW$65,20,0)</f>
        <v>20</v>
      </c>
      <c r="Y694" s="90">
        <f>VLOOKUP($B694,'[7]POB X MCR 2019'!$C$8:$AW$65,21,0)</f>
        <v>19</v>
      </c>
      <c r="Z694" s="90">
        <f>VLOOKUP($B694,'[7]POB X MCR 2019'!$C$8:$AW$65,22,0)</f>
        <v>19</v>
      </c>
      <c r="AA694" s="90">
        <f>VLOOKUP($B694,'[7]POB X MCR 2019'!$C$8:$AW$65,23,0)</f>
        <v>18</v>
      </c>
      <c r="AB694" s="90">
        <f>VLOOKUP($B694,'[7]POB X MCR 2019'!$C$8:$AW$65,24,0)</f>
        <v>18</v>
      </c>
      <c r="AC694" s="90">
        <f>VLOOKUP($B694,'[7]POB X MCR 2019'!$C$8:$AW$65,25,0)</f>
        <v>18</v>
      </c>
      <c r="AD694" s="90">
        <f>VLOOKUP($B694,'[7]POB X MCR 2019'!$C$8:$AW$65,26,0)</f>
        <v>86</v>
      </c>
      <c r="AE694" s="90">
        <f>VLOOKUP($B694,'[7]POB X MCR 2019'!$C$8:$AW$65,27,0)</f>
        <v>92</v>
      </c>
      <c r="AF694" s="90">
        <f>VLOOKUP($B694,'[7]POB X MCR 2019'!$C$8:$AW$65,28,0)</f>
        <v>96</v>
      </c>
      <c r="AG694" s="90">
        <f>VLOOKUP($B694,'[7]POB X MCR 2019'!$C$8:$AW$65,29,0)</f>
        <v>78</v>
      </c>
      <c r="AH694" s="90">
        <f>VLOOKUP($B694,'[7]POB X MCR 2019'!$C$8:$AW$65,30,0)</f>
        <v>67</v>
      </c>
      <c r="AI694" s="90">
        <f>VLOOKUP($B694,'[7]POB X MCR 2019'!$C$8:$AW$65,31,0)</f>
        <v>59</v>
      </c>
      <c r="AJ694" s="90">
        <f>VLOOKUP($B694,'[7]POB X MCR 2019'!$C$8:$AW$65,32,0)</f>
        <v>45</v>
      </c>
      <c r="AK694" s="90">
        <f>VLOOKUP($B694,'[7]POB X MCR 2019'!$C$8:$AW$65,33,0)</f>
        <v>40</v>
      </c>
      <c r="AL694" s="90">
        <f>VLOOKUP($B694,'[7]POB X MCR 2019'!$C$8:$AW$65,34,0)</f>
        <v>30</v>
      </c>
      <c r="AM694" s="90">
        <f>VLOOKUP($B694,'[7]POB X MCR 2019'!$C$8:$AW$65,35,0)</f>
        <v>24</v>
      </c>
      <c r="AN694" s="90">
        <f>VLOOKUP($B694,'[7]POB X MCR 2019'!$C$8:$AW$65,36,0)</f>
        <v>17</v>
      </c>
      <c r="AO694" s="90">
        <f>VLOOKUP($B694,'[7]POB X MCR 2019'!$C$8:$AW$65,37,0)</f>
        <v>11</v>
      </c>
      <c r="AP694" s="90">
        <f>VLOOKUP($B694,'[7]POB X MCR 2019'!$C$8:$AW$65,38,0)</f>
        <v>9</v>
      </c>
      <c r="AQ694" s="90">
        <f>VLOOKUP($B694,'[7]POB X MCR 2019'!$C$8:$AW$65,43,0)</f>
        <v>5614</v>
      </c>
      <c r="AR694" s="90">
        <f>VLOOKUP($B694,'[7]POB X MCR 2019'!$C$8:$AW$65,44,0)</f>
        <v>49</v>
      </c>
      <c r="AS694" s="90">
        <f>VLOOKUP($B694,'[7]POB X MCR 2019'!$C$8:$AW$65,45,0)</f>
        <v>44</v>
      </c>
      <c r="AT694" s="90">
        <f>VLOOKUP($B694,'[7]POB X MCR 2019'!$C$8:$AW$65,46,0)</f>
        <v>195</v>
      </c>
      <c r="AU694" s="90">
        <f>VLOOKUP($B694,'[7]POB X MCR 2019'!$C$8:$AW$65,47,0)</f>
        <v>4</v>
      </c>
    </row>
    <row r="695" spans="1:47" s="24" customFormat="1" ht="15">
      <c r="A695" s="58">
        <v>694</v>
      </c>
      <c r="B695" s="58">
        <v>11560</v>
      </c>
      <c r="C695" s="59" t="s">
        <v>1134</v>
      </c>
      <c r="D695" s="59" t="s">
        <v>626</v>
      </c>
      <c r="E695" s="59" t="s">
        <v>667</v>
      </c>
      <c r="F695" s="59" t="s">
        <v>678</v>
      </c>
      <c r="G695" s="12" t="s">
        <v>266</v>
      </c>
      <c r="H695" s="14">
        <f t="shared" si="157"/>
        <v>11560</v>
      </c>
      <c r="I695" s="14">
        <f t="shared" si="148"/>
        <v>1179</v>
      </c>
      <c r="J695" s="12">
        <f>VLOOKUP($B695,'[1]METAS 2019'!$D$4:$Q$843,5,0)</f>
        <v>16</v>
      </c>
      <c r="K695" s="12">
        <f>VLOOKUP($B695,'[1]METAS 2019'!$D$4:$Q$843,4,0)</f>
        <v>19</v>
      </c>
      <c r="L695" s="12">
        <f>VLOOKUP($B695,'[1]METAS 2019'!$D$4:$Q$843,11,0)</f>
        <v>25</v>
      </c>
      <c r="M695" s="12">
        <f>VLOOKUP($B695,'[1]METAS 2019'!$D$4:$Q$843,12,0)</f>
        <v>21</v>
      </c>
      <c r="N695" s="12">
        <f>VLOOKUP($B695,'[1]METAS 2019'!$D$4:$Q$843,13,0)</f>
        <v>24</v>
      </c>
      <c r="O695" s="12">
        <f>VLOOKUP($B695,'[1]METAS 2019'!$D$4:$Q$843,14,0)</f>
        <v>19</v>
      </c>
      <c r="P695" s="90">
        <f>VLOOKUP($B695,'[7]POB X MCR 2019'!$C$8:$AW$65,12,0)</f>
        <v>20</v>
      </c>
      <c r="Q695" s="90">
        <f>VLOOKUP($B695,'[7]POB X MCR 2019'!$C$8:$AW$65,13,0)</f>
        <v>21</v>
      </c>
      <c r="R695" s="90">
        <f>VLOOKUP($B695,'[7]POB X MCR 2019'!$C$8:$AW$65,14,0)</f>
        <v>21</v>
      </c>
      <c r="S695" s="90">
        <f>VLOOKUP($B695,'[7]POB X MCR 2019'!$C$8:$AW$65,15,0)</f>
        <v>22</v>
      </c>
      <c r="T695" s="90">
        <f>VLOOKUP($B695,'[7]POB X MCR 2019'!$C$8:$AW$65,16,0)</f>
        <v>22</v>
      </c>
      <c r="U695" s="90">
        <f>VLOOKUP($B695,'[7]POB X MCR 2019'!$C$8:$AW$65,17,0)</f>
        <v>23</v>
      </c>
      <c r="V695" s="90">
        <f>VLOOKUP($B695,'[7]POB X MCR 2019'!$C$8:$AW$65,18,0)</f>
        <v>24</v>
      </c>
      <c r="W695" s="90">
        <f>VLOOKUP($B695,'[7]POB X MCR 2019'!$C$8:$AW$65,19,0)</f>
        <v>23</v>
      </c>
      <c r="X695" s="90">
        <f>VLOOKUP($B695,'[7]POB X MCR 2019'!$C$8:$AW$65,20,0)</f>
        <v>23</v>
      </c>
      <c r="Y695" s="90">
        <f>VLOOKUP($B695,'[7]POB X MCR 2019'!$C$8:$AW$65,21,0)</f>
        <v>22</v>
      </c>
      <c r="Z695" s="90">
        <f>VLOOKUP($B695,'[7]POB X MCR 2019'!$C$8:$AW$65,22,0)</f>
        <v>21</v>
      </c>
      <c r="AA695" s="90">
        <f>VLOOKUP($B695,'[7]POB X MCR 2019'!$C$8:$AW$65,23,0)</f>
        <v>21</v>
      </c>
      <c r="AB695" s="90">
        <f>VLOOKUP($B695,'[7]POB X MCR 2019'!$C$8:$AW$65,24,0)</f>
        <v>20</v>
      </c>
      <c r="AC695" s="90">
        <f>VLOOKUP($B695,'[7]POB X MCR 2019'!$C$8:$AW$65,25,0)</f>
        <v>20</v>
      </c>
      <c r="AD695" s="90">
        <f>VLOOKUP($B695,'[7]POB X MCR 2019'!$C$8:$AW$65,26,0)</f>
        <v>99</v>
      </c>
      <c r="AE695" s="90">
        <f>VLOOKUP($B695,'[7]POB X MCR 2019'!$C$8:$AW$65,27,0)</f>
        <v>106</v>
      </c>
      <c r="AF695" s="90">
        <f>VLOOKUP($B695,'[7]POB X MCR 2019'!$C$8:$AW$65,28,0)</f>
        <v>110</v>
      </c>
      <c r="AG695" s="90">
        <f>VLOOKUP($B695,'[7]POB X MCR 2019'!$C$8:$AW$65,29,0)</f>
        <v>89</v>
      </c>
      <c r="AH695" s="90">
        <f>VLOOKUP($B695,'[7]POB X MCR 2019'!$C$8:$AW$65,30,0)</f>
        <v>77</v>
      </c>
      <c r="AI695" s="90">
        <f>VLOOKUP($B695,'[7]POB X MCR 2019'!$C$8:$AW$65,31,0)</f>
        <v>68</v>
      </c>
      <c r="AJ695" s="90">
        <f>VLOOKUP($B695,'[7]POB X MCR 2019'!$C$8:$AW$65,32,0)</f>
        <v>51</v>
      </c>
      <c r="AK695" s="90">
        <f>VLOOKUP($B695,'[7]POB X MCR 2019'!$C$8:$AW$65,33,0)</f>
        <v>46</v>
      </c>
      <c r="AL695" s="90">
        <f>VLOOKUP($B695,'[7]POB X MCR 2019'!$C$8:$AW$65,34,0)</f>
        <v>35</v>
      </c>
      <c r="AM695" s="90">
        <f>VLOOKUP($B695,'[7]POB X MCR 2019'!$C$8:$AW$65,35,0)</f>
        <v>28</v>
      </c>
      <c r="AN695" s="90">
        <f>VLOOKUP($B695,'[7]POB X MCR 2019'!$C$8:$AW$65,36,0)</f>
        <v>19</v>
      </c>
      <c r="AO695" s="90">
        <f>VLOOKUP($B695,'[7]POB X MCR 2019'!$C$8:$AW$65,37,0)</f>
        <v>13</v>
      </c>
      <c r="AP695" s="90">
        <f>VLOOKUP($B695,'[7]POB X MCR 2019'!$C$8:$AW$65,38,0)</f>
        <v>11</v>
      </c>
      <c r="AQ695" s="90">
        <f>VLOOKUP($B695,'[7]POB X MCR 2019'!$C$8:$AW$65,43,0)</f>
        <v>5614</v>
      </c>
      <c r="AR695" s="90">
        <f>VLOOKUP($B695,'[7]POB X MCR 2019'!$C$8:$AW$65,44,0)</f>
        <v>57</v>
      </c>
      <c r="AS695" s="90">
        <f>VLOOKUP($B695,'[7]POB X MCR 2019'!$C$8:$AW$65,45,0)</f>
        <v>51</v>
      </c>
      <c r="AT695" s="90">
        <f>VLOOKUP($B695,'[7]POB X MCR 2019'!$C$8:$AW$65,46,0)</f>
        <v>224</v>
      </c>
      <c r="AU695" s="90">
        <f>VLOOKUP($B695,'[7]POB X MCR 2019'!$C$8:$AW$65,47,0)</f>
        <v>14</v>
      </c>
    </row>
    <row r="696" spans="1:47" s="24" customFormat="1" ht="15">
      <c r="A696" s="58">
        <v>695</v>
      </c>
      <c r="B696" s="58">
        <v>6817</v>
      </c>
      <c r="C696" s="59" t="s">
        <v>1134</v>
      </c>
      <c r="D696" s="59" t="s">
        <v>626</v>
      </c>
      <c r="E696" s="59" t="s">
        <v>667</v>
      </c>
      <c r="F696" s="59" t="s">
        <v>672</v>
      </c>
      <c r="G696" s="12" t="s">
        <v>271</v>
      </c>
      <c r="H696" s="14">
        <f t="shared" si="157"/>
        <v>6817</v>
      </c>
      <c r="I696" s="14">
        <f t="shared" si="148"/>
        <v>1347</v>
      </c>
      <c r="J696" s="12">
        <f>VLOOKUP($B696,'[1]METAS 2019'!$D$4:$Q$843,5,0)</f>
        <v>11</v>
      </c>
      <c r="K696" s="12">
        <f>VLOOKUP($B696,'[1]METAS 2019'!$D$4:$Q$843,4,0)</f>
        <v>12</v>
      </c>
      <c r="L696" s="12">
        <f>VLOOKUP($B696,'[1]METAS 2019'!$D$4:$Q$843,11,0)</f>
        <v>9</v>
      </c>
      <c r="M696" s="12">
        <f>VLOOKUP($B696,'[1]METAS 2019'!$D$4:$Q$843,12,0)</f>
        <v>15</v>
      </c>
      <c r="N696" s="12">
        <f>VLOOKUP($B696,'[1]METAS 2019'!$D$4:$Q$843,13,0)</f>
        <v>19</v>
      </c>
      <c r="O696" s="12">
        <f>VLOOKUP($B696,'[1]METAS 2019'!$D$4:$Q$843,14,0)</f>
        <v>15</v>
      </c>
      <c r="P696" s="90">
        <f>VLOOKUP($B696,'[7]POB X MCR 2019'!$C$8:$AW$65,12,0)</f>
        <v>24</v>
      </c>
      <c r="Q696" s="90">
        <f>VLOOKUP($B696,'[7]POB X MCR 2019'!$C$8:$AW$65,13,0)</f>
        <v>25</v>
      </c>
      <c r="R696" s="90">
        <f>VLOOKUP($B696,'[7]POB X MCR 2019'!$C$8:$AW$65,14,0)</f>
        <v>25</v>
      </c>
      <c r="S696" s="90">
        <f>VLOOKUP($B696,'[7]POB X MCR 2019'!$C$8:$AW$65,15,0)</f>
        <v>26</v>
      </c>
      <c r="T696" s="90">
        <f>VLOOKUP($B696,'[7]POB X MCR 2019'!$C$8:$AW$65,16,0)</f>
        <v>27</v>
      </c>
      <c r="U696" s="90">
        <f>VLOOKUP($B696,'[7]POB X MCR 2019'!$C$8:$AW$65,17,0)</f>
        <v>28</v>
      </c>
      <c r="V696" s="90">
        <f>VLOOKUP($B696,'[7]POB X MCR 2019'!$C$8:$AW$65,18,0)</f>
        <v>28</v>
      </c>
      <c r="W696" s="90">
        <f>VLOOKUP($B696,'[7]POB X MCR 2019'!$C$8:$AW$65,19,0)</f>
        <v>28</v>
      </c>
      <c r="X696" s="90">
        <f>VLOOKUP($B696,'[7]POB X MCR 2019'!$C$8:$AW$65,20,0)</f>
        <v>27</v>
      </c>
      <c r="Y696" s="90">
        <f>VLOOKUP($B696,'[7]POB X MCR 2019'!$C$8:$AW$65,21,0)</f>
        <v>26</v>
      </c>
      <c r="Z696" s="90">
        <f>VLOOKUP($B696,'[7]POB X MCR 2019'!$C$8:$AW$65,22,0)</f>
        <v>26</v>
      </c>
      <c r="AA696" s="90">
        <f>VLOOKUP($B696,'[7]POB X MCR 2019'!$C$8:$AW$65,23,0)</f>
        <v>25</v>
      </c>
      <c r="AB696" s="90">
        <f>VLOOKUP($B696,'[7]POB X MCR 2019'!$C$8:$AW$65,24,0)</f>
        <v>24</v>
      </c>
      <c r="AC696" s="90">
        <f>VLOOKUP($B696,'[7]POB X MCR 2019'!$C$8:$AW$65,25,0)</f>
        <v>24</v>
      </c>
      <c r="AD696" s="90">
        <f>VLOOKUP($B696,'[7]POB X MCR 2019'!$C$8:$AW$65,26,0)</f>
        <v>118</v>
      </c>
      <c r="AE696" s="90">
        <f>VLOOKUP($B696,'[7]POB X MCR 2019'!$C$8:$AW$65,27,0)</f>
        <v>127</v>
      </c>
      <c r="AF696" s="90">
        <f>VLOOKUP($B696,'[7]POB X MCR 2019'!$C$8:$AW$65,28,0)</f>
        <v>132</v>
      </c>
      <c r="AG696" s="90">
        <f>VLOOKUP($B696,'[7]POB X MCR 2019'!$C$8:$AW$65,29,0)</f>
        <v>107</v>
      </c>
      <c r="AH696" s="90">
        <f>VLOOKUP($B696,'[7]POB X MCR 2019'!$C$8:$AW$65,30,0)</f>
        <v>93</v>
      </c>
      <c r="AI696" s="90">
        <f>VLOOKUP($B696,'[7]POB X MCR 2019'!$C$8:$AW$65,31,0)</f>
        <v>82</v>
      </c>
      <c r="AJ696" s="90">
        <f>VLOOKUP($B696,'[7]POB X MCR 2019'!$C$8:$AW$65,32,0)</f>
        <v>62</v>
      </c>
      <c r="AK696" s="90">
        <f>VLOOKUP($B696,'[7]POB X MCR 2019'!$C$8:$AW$65,33,0)</f>
        <v>55</v>
      </c>
      <c r="AL696" s="90">
        <f>VLOOKUP($B696,'[7]POB X MCR 2019'!$C$8:$AW$65,34,0)</f>
        <v>42</v>
      </c>
      <c r="AM696" s="90">
        <f>VLOOKUP($B696,'[7]POB X MCR 2019'!$C$8:$AW$65,35,0)</f>
        <v>34</v>
      </c>
      <c r="AN696" s="90">
        <f>VLOOKUP($B696,'[7]POB X MCR 2019'!$C$8:$AW$65,36,0)</f>
        <v>23</v>
      </c>
      <c r="AO696" s="90">
        <f>VLOOKUP($B696,'[7]POB X MCR 2019'!$C$8:$AW$65,37,0)</f>
        <v>15</v>
      </c>
      <c r="AP696" s="90">
        <f>VLOOKUP($B696,'[7]POB X MCR 2019'!$C$8:$AW$65,38,0)</f>
        <v>13</v>
      </c>
      <c r="AQ696" s="90">
        <f>VLOOKUP($B696,'[7]POB X MCR 2019'!$C$8:$AW$65,43,0)</f>
        <v>5614</v>
      </c>
      <c r="AR696" s="90">
        <f>VLOOKUP($B696,'[7]POB X MCR 2019'!$C$8:$AW$65,44,0)</f>
        <v>68</v>
      </c>
      <c r="AS696" s="90">
        <f>VLOOKUP($B696,'[7]POB X MCR 2019'!$C$8:$AW$65,45,0)</f>
        <v>61</v>
      </c>
      <c r="AT696" s="90">
        <f>VLOOKUP($B696,'[7]POB X MCR 2019'!$C$8:$AW$65,46,0)</f>
        <v>268</v>
      </c>
      <c r="AU696" s="90">
        <f>VLOOKUP($B696,'[7]POB X MCR 2019'!$C$8:$AW$65,47,0)</f>
        <v>13</v>
      </c>
    </row>
    <row r="697" spans="1:47" s="24" customFormat="1" ht="15">
      <c r="A697" s="58">
        <v>696</v>
      </c>
      <c r="B697" s="58">
        <v>4812</v>
      </c>
      <c r="C697" s="59" t="s">
        <v>1134</v>
      </c>
      <c r="D697" s="59" t="s">
        <v>626</v>
      </c>
      <c r="E697" s="59" t="s">
        <v>667</v>
      </c>
      <c r="F697" s="59" t="s">
        <v>670</v>
      </c>
      <c r="G697" s="12" t="s">
        <v>266</v>
      </c>
      <c r="H697" s="14">
        <f t="shared" si="157"/>
        <v>4812</v>
      </c>
      <c r="I697" s="14">
        <f t="shared" si="148"/>
        <v>942</v>
      </c>
      <c r="J697" s="12">
        <f>VLOOKUP($B697,'[1]METAS 2019'!$D$4:$Q$843,5,0)</f>
        <v>4</v>
      </c>
      <c r="K697" s="12">
        <f>VLOOKUP($B697,'[1]METAS 2019'!$D$4:$Q$843,4,0)</f>
        <v>7</v>
      </c>
      <c r="L697" s="12">
        <f>VLOOKUP($B697,'[1]METAS 2019'!$D$4:$Q$843,11,0)</f>
        <v>6</v>
      </c>
      <c r="M697" s="12">
        <f>VLOOKUP($B697,'[1]METAS 2019'!$D$4:$Q$843,12,0)</f>
        <v>5</v>
      </c>
      <c r="N697" s="12">
        <f>VLOOKUP($B697,'[1]METAS 2019'!$D$4:$Q$843,13,0)</f>
        <v>12</v>
      </c>
      <c r="O697" s="12">
        <f>VLOOKUP($B697,'[1]METAS 2019'!$D$4:$Q$843,14,0)</f>
        <v>7</v>
      </c>
      <c r="P697" s="90">
        <f>VLOOKUP($B697,'[7]POB X MCR 2019'!$C$8:$AW$65,12,0)</f>
        <v>17</v>
      </c>
      <c r="Q697" s="90">
        <f>VLOOKUP($B697,'[7]POB X MCR 2019'!$C$8:$AW$65,13,0)</f>
        <v>18</v>
      </c>
      <c r="R697" s="90">
        <f>VLOOKUP($B697,'[7]POB X MCR 2019'!$C$8:$AW$65,14,0)</f>
        <v>18</v>
      </c>
      <c r="S697" s="90">
        <f>VLOOKUP($B697,'[7]POB X MCR 2019'!$C$8:$AW$65,15,0)</f>
        <v>19</v>
      </c>
      <c r="T697" s="90">
        <f>VLOOKUP($B697,'[7]POB X MCR 2019'!$C$8:$AW$65,16,0)</f>
        <v>19</v>
      </c>
      <c r="U697" s="90">
        <f>VLOOKUP($B697,'[7]POB X MCR 2019'!$C$8:$AW$65,17,0)</f>
        <v>20</v>
      </c>
      <c r="V697" s="90">
        <f>VLOOKUP($B697,'[7]POB X MCR 2019'!$C$8:$AW$65,18,0)</f>
        <v>20</v>
      </c>
      <c r="W697" s="90">
        <f>VLOOKUP($B697,'[7]POB X MCR 2019'!$C$8:$AW$65,19,0)</f>
        <v>20</v>
      </c>
      <c r="X697" s="90">
        <f>VLOOKUP($B697,'[7]POB X MCR 2019'!$C$8:$AW$65,20,0)</f>
        <v>19</v>
      </c>
      <c r="Y697" s="90">
        <f>VLOOKUP($B697,'[7]POB X MCR 2019'!$C$8:$AW$65,21,0)</f>
        <v>19</v>
      </c>
      <c r="Z697" s="90">
        <f>VLOOKUP($B697,'[7]POB X MCR 2019'!$C$8:$AW$65,22,0)</f>
        <v>18</v>
      </c>
      <c r="AA697" s="90">
        <f>VLOOKUP($B697,'[7]POB X MCR 2019'!$C$8:$AW$65,23,0)</f>
        <v>18</v>
      </c>
      <c r="AB697" s="90">
        <f>VLOOKUP($B697,'[7]POB X MCR 2019'!$C$8:$AW$65,24,0)</f>
        <v>17</v>
      </c>
      <c r="AC697" s="90">
        <f>VLOOKUP($B697,'[7]POB X MCR 2019'!$C$8:$AW$65,25,0)</f>
        <v>17</v>
      </c>
      <c r="AD697" s="90">
        <f>VLOOKUP($B697,'[7]POB X MCR 2019'!$C$8:$AW$65,26,0)</f>
        <v>84</v>
      </c>
      <c r="AE697" s="90">
        <f>VLOOKUP($B697,'[7]POB X MCR 2019'!$C$8:$AW$65,27,0)</f>
        <v>91</v>
      </c>
      <c r="AF697" s="90">
        <f>VLOOKUP($B697,'[7]POB X MCR 2019'!$C$8:$AW$65,28,0)</f>
        <v>94</v>
      </c>
      <c r="AG697" s="90">
        <f>VLOOKUP($B697,'[7]POB X MCR 2019'!$C$8:$AW$65,29,0)</f>
        <v>76</v>
      </c>
      <c r="AH697" s="90">
        <f>VLOOKUP($B697,'[7]POB X MCR 2019'!$C$8:$AW$65,30,0)</f>
        <v>66</v>
      </c>
      <c r="AI697" s="90">
        <f>VLOOKUP($B697,'[7]POB X MCR 2019'!$C$8:$AW$65,31,0)</f>
        <v>58</v>
      </c>
      <c r="AJ697" s="90">
        <f>VLOOKUP($B697,'[7]POB X MCR 2019'!$C$8:$AW$65,32,0)</f>
        <v>44</v>
      </c>
      <c r="AK697" s="90">
        <f>VLOOKUP($B697,'[7]POB X MCR 2019'!$C$8:$AW$65,33,0)</f>
        <v>39</v>
      </c>
      <c r="AL697" s="90">
        <f>VLOOKUP($B697,'[7]POB X MCR 2019'!$C$8:$AW$65,34,0)</f>
        <v>30</v>
      </c>
      <c r="AM697" s="90">
        <f>VLOOKUP($B697,'[7]POB X MCR 2019'!$C$8:$AW$65,35,0)</f>
        <v>24</v>
      </c>
      <c r="AN697" s="90">
        <f>VLOOKUP($B697,'[7]POB X MCR 2019'!$C$8:$AW$65,36,0)</f>
        <v>16</v>
      </c>
      <c r="AO697" s="90">
        <f>VLOOKUP($B697,'[7]POB X MCR 2019'!$C$8:$AW$65,37,0)</f>
        <v>11</v>
      </c>
      <c r="AP697" s="90">
        <f>VLOOKUP($B697,'[7]POB X MCR 2019'!$C$8:$AW$65,38,0)</f>
        <v>9</v>
      </c>
      <c r="AQ697" s="90">
        <f>VLOOKUP($B697,'[7]POB X MCR 2019'!$C$8:$AW$65,43,0)</f>
        <v>5614</v>
      </c>
      <c r="AR697" s="90">
        <f>VLOOKUP($B697,'[7]POB X MCR 2019'!$C$8:$AW$65,44,0)</f>
        <v>49</v>
      </c>
      <c r="AS697" s="90">
        <f>VLOOKUP($B697,'[7]POB X MCR 2019'!$C$8:$AW$65,45,0)</f>
        <v>43</v>
      </c>
      <c r="AT697" s="90">
        <f>VLOOKUP($B697,'[7]POB X MCR 2019'!$C$8:$AW$65,46,0)</f>
        <v>191</v>
      </c>
      <c r="AU697" s="90">
        <f>VLOOKUP($B697,'[7]POB X MCR 2019'!$C$8:$AW$65,47,0)</f>
        <v>4</v>
      </c>
    </row>
    <row r="698" spans="1:47" s="24" customFormat="1" ht="15.6" customHeight="1">
      <c r="A698" s="58">
        <v>697</v>
      </c>
      <c r="B698" s="58">
        <v>12165</v>
      </c>
      <c r="C698" s="59" t="s">
        <v>1134</v>
      </c>
      <c r="D698" s="59" t="s">
        <v>626</v>
      </c>
      <c r="E698" s="59" t="s">
        <v>667</v>
      </c>
      <c r="F698" s="59" t="s">
        <v>679</v>
      </c>
      <c r="G698" s="12" t="s">
        <v>266</v>
      </c>
      <c r="H698" s="14">
        <f t="shared" si="157"/>
        <v>12165</v>
      </c>
      <c r="I698" s="14">
        <f t="shared" si="148"/>
        <v>519</v>
      </c>
      <c r="J698" s="12">
        <f>VLOOKUP($B698,'[1]METAS 2019'!$D$4:$Q$843,5,0)</f>
        <v>3</v>
      </c>
      <c r="K698" s="12">
        <f>VLOOKUP($B698,'[1]METAS 2019'!$D$4:$Q$843,4,0)</f>
        <v>2</v>
      </c>
      <c r="L698" s="12">
        <f>VLOOKUP($B698,'[1]METAS 2019'!$D$4:$Q$843,11,0)</f>
        <v>5</v>
      </c>
      <c r="M698" s="12">
        <f>VLOOKUP($B698,'[1]METAS 2019'!$D$4:$Q$843,12,0)</f>
        <v>4</v>
      </c>
      <c r="N698" s="12">
        <f>VLOOKUP($B698,'[1]METAS 2019'!$D$4:$Q$843,13,0)</f>
        <v>5</v>
      </c>
      <c r="O698" s="12">
        <f>VLOOKUP($B698,'[1]METAS 2019'!$D$4:$Q$843,14,0)</f>
        <v>2</v>
      </c>
      <c r="P698" s="90">
        <f>VLOOKUP($B698,'[7]POB X MCR 2019'!$C$8:$AW$65,12,0)</f>
        <v>9</v>
      </c>
      <c r="Q698" s="90">
        <f>VLOOKUP($B698,'[7]POB X MCR 2019'!$C$8:$AW$65,13,0)</f>
        <v>10</v>
      </c>
      <c r="R698" s="90">
        <f>VLOOKUP($B698,'[7]POB X MCR 2019'!$C$8:$AW$65,14,0)</f>
        <v>10</v>
      </c>
      <c r="S698" s="90">
        <f>VLOOKUP($B698,'[7]POB X MCR 2019'!$C$8:$AW$65,15,0)</f>
        <v>10</v>
      </c>
      <c r="T698" s="90">
        <f>VLOOKUP($B698,'[7]POB X MCR 2019'!$C$8:$AW$65,16,0)</f>
        <v>11</v>
      </c>
      <c r="U698" s="90">
        <f>VLOOKUP($B698,'[7]POB X MCR 2019'!$C$8:$AW$65,17,0)</f>
        <v>11</v>
      </c>
      <c r="V698" s="90">
        <f>VLOOKUP($B698,'[7]POB X MCR 2019'!$C$8:$AW$65,18,0)</f>
        <v>11</v>
      </c>
      <c r="W698" s="90">
        <f>VLOOKUP($B698,'[7]POB X MCR 2019'!$C$8:$AW$65,19,0)</f>
        <v>11</v>
      </c>
      <c r="X698" s="90">
        <f>VLOOKUP($B698,'[7]POB X MCR 2019'!$C$8:$AW$65,20,0)</f>
        <v>11</v>
      </c>
      <c r="Y698" s="90">
        <f>VLOOKUP($B698,'[7]POB X MCR 2019'!$C$8:$AW$65,21,0)</f>
        <v>10</v>
      </c>
      <c r="Z698" s="90">
        <f>VLOOKUP($B698,'[7]POB X MCR 2019'!$C$8:$AW$65,22,0)</f>
        <v>10</v>
      </c>
      <c r="AA698" s="90">
        <f>VLOOKUP($B698,'[7]POB X MCR 2019'!$C$8:$AW$65,23,0)</f>
        <v>10</v>
      </c>
      <c r="AB698" s="90">
        <f>VLOOKUP($B698,'[7]POB X MCR 2019'!$C$8:$AW$65,24,0)</f>
        <v>10</v>
      </c>
      <c r="AC698" s="90">
        <f>VLOOKUP($B698,'[7]POB X MCR 2019'!$C$8:$AW$65,25,0)</f>
        <v>10</v>
      </c>
      <c r="AD698" s="90">
        <f>VLOOKUP($B698,'[7]POB X MCR 2019'!$C$8:$AW$65,26,0)</f>
        <v>47</v>
      </c>
      <c r="AE698" s="90">
        <f>VLOOKUP($B698,'[7]POB X MCR 2019'!$C$8:$AW$65,27,0)</f>
        <v>50</v>
      </c>
      <c r="AF698" s="90">
        <f>VLOOKUP($B698,'[7]POB X MCR 2019'!$C$8:$AW$65,28,0)</f>
        <v>52</v>
      </c>
      <c r="AG698" s="90">
        <f>VLOOKUP($B698,'[7]POB X MCR 2019'!$C$8:$AW$65,29,0)</f>
        <v>42</v>
      </c>
      <c r="AH698" s="90">
        <f>VLOOKUP($B698,'[7]POB X MCR 2019'!$C$8:$AW$65,30,0)</f>
        <v>36</v>
      </c>
      <c r="AI698" s="90">
        <f>VLOOKUP($B698,'[7]POB X MCR 2019'!$C$8:$AW$65,31,0)</f>
        <v>32</v>
      </c>
      <c r="AJ698" s="90">
        <f>VLOOKUP($B698,'[7]POB X MCR 2019'!$C$8:$AW$65,32,0)</f>
        <v>24</v>
      </c>
      <c r="AK698" s="90">
        <f>VLOOKUP($B698,'[7]POB X MCR 2019'!$C$8:$AW$65,33,0)</f>
        <v>22</v>
      </c>
      <c r="AL698" s="90">
        <f>VLOOKUP($B698,'[7]POB X MCR 2019'!$C$8:$AW$65,34,0)</f>
        <v>16</v>
      </c>
      <c r="AM698" s="90">
        <f>VLOOKUP($B698,'[7]POB X MCR 2019'!$C$8:$AW$65,35,0)</f>
        <v>13</v>
      </c>
      <c r="AN698" s="90">
        <f>VLOOKUP($B698,'[7]POB X MCR 2019'!$C$8:$AW$65,36,0)</f>
        <v>9</v>
      </c>
      <c r="AO698" s="90">
        <f>VLOOKUP($B698,'[7]POB X MCR 2019'!$C$8:$AW$65,37,0)</f>
        <v>6</v>
      </c>
      <c r="AP698" s="90">
        <f>VLOOKUP($B698,'[7]POB X MCR 2019'!$C$8:$AW$65,38,0)</f>
        <v>5</v>
      </c>
      <c r="AQ698" s="90">
        <f>VLOOKUP($B698,'[7]POB X MCR 2019'!$C$8:$AW$65,43,0)</f>
        <v>5614</v>
      </c>
      <c r="AR698" s="90">
        <f>VLOOKUP($B698,'[7]POB X MCR 2019'!$C$8:$AW$65,44,0)</f>
        <v>27</v>
      </c>
      <c r="AS698" s="90">
        <f>VLOOKUP($B698,'[7]POB X MCR 2019'!$C$8:$AW$65,45,0)</f>
        <v>24</v>
      </c>
      <c r="AT698" s="90">
        <f>VLOOKUP($B698,'[7]POB X MCR 2019'!$C$8:$AW$65,46,0)</f>
        <v>106</v>
      </c>
      <c r="AU698" s="90">
        <f>VLOOKUP($B698,'[7]POB X MCR 2019'!$C$8:$AW$65,47,0)</f>
        <v>3</v>
      </c>
    </row>
    <row r="699" spans="1:47" s="24" customFormat="1" ht="15.6" customHeight="1">
      <c r="A699" s="54">
        <v>698</v>
      </c>
      <c r="B699" s="54"/>
      <c r="C699" s="55" t="s">
        <v>1134</v>
      </c>
      <c r="D699" s="55" t="s">
        <v>626</v>
      </c>
      <c r="E699" s="55" t="s">
        <v>644</v>
      </c>
      <c r="F699" s="55" t="s">
        <v>644</v>
      </c>
      <c r="G699" s="11" t="s">
        <v>1214</v>
      </c>
      <c r="H699" s="29"/>
      <c r="I699" s="29">
        <f t="shared" si="148"/>
        <v>9490</v>
      </c>
      <c r="J699" s="11">
        <f>SUM(J700:J705)</f>
        <v>105</v>
      </c>
      <c r="K699" s="11">
        <f t="shared" ref="K699:AU699" si="158">SUM(K700:K705)</f>
        <v>111</v>
      </c>
      <c r="L699" s="11">
        <f t="shared" si="158"/>
        <v>117</v>
      </c>
      <c r="M699" s="11">
        <f t="shared" si="158"/>
        <v>128</v>
      </c>
      <c r="N699" s="11">
        <f t="shared" si="158"/>
        <v>140</v>
      </c>
      <c r="O699" s="11">
        <f t="shared" si="158"/>
        <v>144</v>
      </c>
      <c r="P699" s="11">
        <f t="shared" si="158"/>
        <v>173</v>
      </c>
      <c r="Q699" s="11">
        <f t="shared" si="158"/>
        <v>179</v>
      </c>
      <c r="R699" s="11">
        <f t="shared" si="158"/>
        <v>187</v>
      </c>
      <c r="S699" s="11">
        <f t="shared" si="158"/>
        <v>193</v>
      </c>
      <c r="T699" s="11">
        <f t="shared" si="158"/>
        <v>202</v>
      </c>
      <c r="U699" s="11">
        <f t="shared" si="158"/>
        <v>209</v>
      </c>
      <c r="V699" s="11">
        <f t="shared" si="158"/>
        <v>214</v>
      </c>
      <c r="W699" s="11">
        <f t="shared" si="158"/>
        <v>210</v>
      </c>
      <c r="X699" s="11">
        <f t="shared" si="158"/>
        <v>202</v>
      </c>
      <c r="Y699" s="11">
        <f t="shared" si="158"/>
        <v>194</v>
      </c>
      <c r="Z699" s="11">
        <f t="shared" si="158"/>
        <v>187</v>
      </c>
      <c r="AA699" s="11">
        <f t="shared" si="158"/>
        <v>179</v>
      </c>
      <c r="AB699" s="11">
        <f t="shared" si="158"/>
        <v>175</v>
      </c>
      <c r="AC699" s="11">
        <f t="shared" si="158"/>
        <v>175</v>
      </c>
      <c r="AD699" s="11">
        <f t="shared" si="158"/>
        <v>846</v>
      </c>
      <c r="AE699" s="11">
        <f t="shared" si="158"/>
        <v>760</v>
      </c>
      <c r="AF699" s="11">
        <f t="shared" si="158"/>
        <v>815</v>
      </c>
      <c r="AG699" s="11">
        <f t="shared" si="158"/>
        <v>691</v>
      </c>
      <c r="AH699" s="11">
        <f t="shared" si="158"/>
        <v>637</v>
      </c>
      <c r="AI699" s="11">
        <f t="shared" si="158"/>
        <v>560</v>
      </c>
      <c r="AJ699" s="11">
        <f t="shared" si="158"/>
        <v>443</v>
      </c>
      <c r="AK699" s="11">
        <f t="shared" si="158"/>
        <v>365</v>
      </c>
      <c r="AL699" s="11">
        <f t="shared" si="158"/>
        <v>307</v>
      </c>
      <c r="AM699" s="11">
        <f t="shared" si="158"/>
        <v>243</v>
      </c>
      <c r="AN699" s="11">
        <f t="shared" si="158"/>
        <v>185</v>
      </c>
      <c r="AO699" s="11">
        <f t="shared" si="158"/>
        <v>118</v>
      </c>
      <c r="AP699" s="11">
        <f t="shared" si="158"/>
        <v>96</v>
      </c>
      <c r="AQ699" s="11">
        <f t="shared" si="158"/>
        <v>33684</v>
      </c>
      <c r="AR699" s="11">
        <f t="shared" si="158"/>
        <v>519</v>
      </c>
      <c r="AS699" s="11">
        <f t="shared" si="158"/>
        <v>472</v>
      </c>
      <c r="AT699" s="11">
        <f t="shared" si="158"/>
        <v>2410</v>
      </c>
      <c r="AU699" s="11">
        <f t="shared" si="158"/>
        <v>116</v>
      </c>
    </row>
    <row r="700" spans="1:47" s="24" customFormat="1" ht="15">
      <c r="A700" s="58">
        <v>699</v>
      </c>
      <c r="B700" s="58">
        <v>4791</v>
      </c>
      <c r="C700" s="59" t="s">
        <v>1134</v>
      </c>
      <c r="D700" s="59" t="s">
        <v>626</v>
      </c>
      <c r="E700" s="59" t="s">
        <v>644</v>
      </c>
      <c r="F700" s="59" t="s">
        <v>645</v>
      </c>
      <c r="G700" s="12" t="s">
        <v>283</v>
      </c>
      <c r="H700" s="14">
        <f t="shared" ref="H700:H705" si="159">B700</f>
        <v>4791</v>
      </c>
      <c r="I700" s="14">
        <f t="shared" si="148"/>
        <v>3346</v>
      </c>
      <c r="J700" s="12">
        <f>VLOOKUP($B700,'[1]METAS 2019'!$D$4:$Q$843,5,0)</f>
        <v>45</v>
      </c>
      <c r="K700" s="12">
        <f>VLOOKUP($B700,'[1]METAS 2019'!$D$4:$Q$843,4,0)</f>
        <v>47</v>
      </c>
      <c r="L700" s="12">
        <f>VLOOKUP($B700,'[1]METAS 2019'!$D$4:$Q$843,11,0)</f>
        <v>35</v>
      </c>
      <c r="M700" s="12">
        <f>VLOOKUP($B700,'[1]METAS 2019'!$D$4:$Q$843,12,0)</f>
        <v>43</v>
      </c>
      <c r="N700" s="12">
        <f>VLOOKUP($B700,'[1]METAS 2019'!$D$4:$Q$843,13,0)</f>
        <v>45</v>
      </c>
      <c r="O700" s="12">
        <f>VLOOKUP($B700,'[1]METAS 2019'!$D$4:$Q$843,14,0)</f>
        <v>44</v>
      </c>
      <c r="P700" s="90">
        <f>VLOOKUP($B700,'[7]POB X MCR 2019'!$C$8:$AW$65,12,0)</f>
        <v>61</v>
      </c>
      <c r="Q700" s="90">
        <f>VLOOKUP($B700,'[7]POB X MCR 2019'!$C$8:$AW$65,13,0)</f>
        <v>63</v>
      </c>
      <c r="R700" s="90">
        <f>VLOOKUP($B700,'[7]POB X MCR 2019'!$C$8:$AW$65,14,0)</f>
        <v>66</v>
      </c>
      <c r="S700" s="90">
        <f>VLOOKUP($B700,'[7]POB X MCR 2019'!$C$8:$AW$65,15,0)</f>
        <v>68</v>
      </c>
      <c r="T700" s="90">
        <f>VLOOKUP($B700,'[7]POB X MCR 2019'!$C$8:$AW$65,16,0)</f>
        <v>71</v>
      </c>
      <c r="U700" s="90">
        <f>VLOOKUP($B700,'[7]POB X MCR 2019'!$C$8:$AW$65,17,0)</f>
        <v>74</v>
      </c>
      <c r="V700" s="90">
        <f>VLOOKUP($B700,'[7]POB X MCR 2019'!$C$8:$AW$65,18,0)</f>
        <v>75</v>
      </c>
      <c r="W700" s="90">
        <f>VLOOKUP($B700,'[7]POB X MCR 2019'!$C$8:$AW$65,19,0)</f>
        <v>74</v>
      </c>
      <c r="X700" s="90">
        <f>VLOOKUP($B700,'[7]POB X MCR 2019'!$C$8:$AW$65,20,0)</f>
        <v>71</v>
      </c>
      <c r="Y700" s="90">
        <f>VLOOKUP($B700,'[7]POB X MCR 2019'!$C$8:$AW$65,21,0)</f>
        <v>69</v>
      </c>
      <c r="Z700" s="90">
        <f>VLOOKUP($B700,'[7]POB X MCR 2019'!$C$8:$AW$65,22,0)</f>
        <v>66</v>
      </c>
      <c r="AA700" s="90">
        <f>VLOOKUP($B700,'[7]POB X MCR 2019'!$C$8:$AW$65,23,0)</f>
        <v>63</v>
      </c>
      <c r="AB700" s="90">
        <f>VLOOKUP($B700,'[7]POB X MCR 2019'!$C$8:$AW$65,24,0)</f>
        <v>62</v>
      </c>
      <c r="AC700" s="90">
        <f>VLOOKUP($B700,'[7]POB X MCR 2019'!$C$8:$AW$65,25,0)</f>
        <v>62</v>
      </c>
      <c r="AD700" s="90">
        <f>VLOOKUP($B700,'[7]POB X MCR 2019'!$C$8:$AW$65,26,0)</f>
        <v>298</v>
      </c>
      <c r="AE700" s="90">
        <f>VLOOKUP($B700,'[7]POB X MCR 2019'!$C$8:$AW$65,27,0)</f>
        <v>268</v>
      </c>
      <c r="AF700" s="90">
        <f>VLOOKUP($B700,'[7]POB X MCR 2019'!$C$8:$AW$65,28,0)</f>
        <v>288</v>
      </c>
      <c r="AG700" s="90">
        <f>VLOOKUP($B700,'[7]POB X MCR 2019'!$C$8:$AW$65,29,0)</f>
        <v>244</v>
      </c>
      <c r="AH700" s="90">
        <f>VLOOKUP($B700,'[7]POB X MCR 2019'!$C$8:$AW$65,30,0)</f>
        <v>225</v>
      </c>
      <c r="AI700" s="90">
        <f>VLOOKUP($B700,'[7]POB X MCR 2019'!$C$8:$AW$65,31,0)</f>
        <v>198</v>
      </c>
      <c r="AJ700" s="90">
        <f>VLOOKUP($B700,'[7]POB X MCR 2019'!$C$8:$AW$65,32,0)</f>
        <v>156</v>
      </c>
      <c r="AK700" s="90">
        <f>VLOOKUP($B700,'[7]POB X MCR 2019'!$C$8:$AW$65,33,0)</f>
        <v>129</v>
      </c>
      <c r="AL700" s="90">
        <f>VLOOKUP($B700,'[7]POB X MCR 2019'!$C$8:$AW$65,34,0)</f>
        <v>109</v>
      </c>
      <c r="AM700" s="90">
        <f>VLOOKUP($B700,'[7]POB X MCR 2019'!$C$8:$AW$65,35,0)</f>
        <v>86</v>
      </c>
      <c r="AN700" s="90">
        <f>VLOOKUP($B700,'[7]POB X MCR 2019'!$C$8:$AW$65,36,0)</f>
        <v>65</v>
      </c>
      <c r="AO700" s="90">
        <f>VLOOKUP($B700,'[7]POB X MCR 2019'!$C$8:$AW$65,37,0)</f>
        <v>42</v>
      </c>
      <c r="AP700" s="90">
        <f>VLOOKUP($B700,'[7]POB X MCR 2019'!$C$8:$AW$65,38,0)</f>
        <v>34</v>
      </c>
      <c r="AQ700" s="90">
        <f>VLOOKUP($B700,'[7]POB X MCR 2019'!$C$8:$AW$65,43,0)</f>
        <v>5614</v>
      </c>
      <c r="AR700" s="90">
        <f>VLOOKUP($B700,'[7]POB X MCR 2019'!$C$8:$AW$65,44,0)</f>
        <v>183</v>
      </c>
      <c r="AS700" s="90">
        <f>VLOOKUP($B700,'[7]POB X MCR 2019'!$C$8:$AW$65,45,0)</f>
        <v>167</v>
      </c>
      <c r="AT700" s="90">
        <f>VLOOKUP($B700,'[7]POB X MCR 2019'!$C$8:$AW$65,46,0)</f>
        <v>851</v>
      </c>
      <c r="AU700" s="90">
        <f>VLOOKUP($B700,'[7]POB X MCR 2019'!$C$8:$AW$65,47,0)</f>
        <v>48</v>
      </c>
    </row>
    <row r="701" spans="1:47" s="24" customFormat="1" ht="15">
      <c r="A701" s="58">
        <v>700</v>
      </c>
      <c r="B701" s="58">
        <v>4798</v>
      </c>
      <c r="C701" s="59" t="s">
        <v>1134</v>
      </c>
      <c r="D701" s="59" t="s">
        <v>626</v>
      </c>
      <c r="E701" s="59" t="s">
        <v>644</v>
      </c>
      <c r="F701" s="59" t="s">
        <v>647</v>
      </c>
      <c r="G701" s="12" t="s">
        <v>266</v>
      </c>
      <c r="H701" s="14">
        <f t="shared" si="159"/>
        <v>4798</v>
      </c>
      <c r="I701" s="14">
        <f t="shared" si="148"/>
        <v>1349</v>
      </c>
      <c r="J701" s="12">
        <f>VLOOKUP($B701,'[1]METAS 2019'!$D$4:$Q$843,5,0)</f>
        <v>13</v>
      </c>
      <c r="K701" s="12">
        <f>VLOOKUP($B701,'[1]METAS 2019'!$D$4:$Q$843,4,0)</f>
        <v>12</v>
      </c>
      <c r="L701" s="12">
        <f>VLOOKUP($B701,'[1]METAS 2019'!$D$4:$Q$843,11,0)</f>
        <v>18</v>
      </c>
      <c r="M701" s="12">
        <f>VLOOKUP($B701,'[1]METAS 2019'!$D$4:$Q$843,12,0)</f>
        <v>13</v>
      </c>
      <c r="N701" s="12">
        <f>VLOOKUP($B701,'[1]METAS 2019'!$D$4:$Q$843,13,0)</f>
        <v>20</v>
      </c>
      <c r="O701" s="12">
        <f>VLOOKUP($B701,'[1]METAS 2019'!$D$4:$Q$843,14,0)</f>
        <v>10</v>
      </c>
      <c r="P701" s="90">
        <f>VLOOKUP($B701,'[7]POB X MCR 2019'!$C$8:$AW$65,12,0)</f>
        <v>25</v>
      </c>
      <c r="Q701" s="90">
        <f>VLOOKUP($B701,'[7]POB X MCR 2019'!$C$8:$AW$65,13,0)</f>
        <v>26</v>
      </c>
      <c r="R701" s="90">
        <f>VLOOKUP($B701,'[7]POB X MCR 2019'!$C$8:$AW$65,14,0)</f>
        <v>27</v>
      </c>
      <c r="S701" s="90">
        <f>VLOOKUP($B701,'[7]POB X MCR 2019'!$C$8:$AW$65,15,0)</f>
        <v>28</v>
      </c>
      <c r="T701" s="90">
        <f>VLOOKUP($B701,'[7]POB X MCR 2019'!$C$8:$AW$65,16,0)</f>
        <v>29</v>
      </c>
      <c r="U701" s="90">
        <f>VLOOKUP($B701,'[7]POB X MCR 2019'!$C$8:$AW$65,17,0)</f>
        <v>30</v>
      </c>
      <c r="V701" s="90">
        <f>VLOOKUP($B701,'[7]POB X MCR 2019'!$C$8:$AW$65,18,0)</f>
        <v>31</v>
      </c>
      <c r="W701" s="90">
        <f>VLOOKUP($B701,'[7]POB X MCR 2019'!$C$8:$AW$65,19,0)</f>
        <v>30</v>
      </c>
      <c r="X701" s="90">
        <f>VLOOKUP($B701,'[7]POB X MCR 2019'!$C$8:$AW$65,20,0)</f>
        <v>29</v>
      </c>
      <c r="Y701" s="90">
        <f>VLOOKUP($B701,'[7]POB X MCR 2019'!$C$8:$AW$65,21,0)</f>
        <v>28</v>
      </c>
      <c r="Z701" s="90">
        <f>VLOOKUP($B701,'[7]POB X MCR 2019'!$C$8:$AW$65,22,0)</f>
        <v>27</v>
      </c>
      <c r="AA701" s="90">
        <f>VLOOKUP($B701,'[7]POB X MCR 2019'!$C$8:$AW$65,23,0)</f>
        <v>26</v>
      </c>
      <c r="AB701" s="90">
        <f>VLOOKUP($B701,'[7]POB X MCR 2019'!$C$8:$AW$65,24,0)</f>
        <v>25</v>
      </c>
      <c r="AC701" s="90">
        <f>VLOOKUP($B701,'[7]POB X MCR 2019'!$C$8:$AW$65,25,0)</f>
        <v>25</v>
      </c>
      <c r="AD701" s="90">
        <f>VLOOKUP($B701,'[7]POB X MCR 2019'!$C$8:$AW$65,26,0)</f>
        <v>122</v>
      </c>
      <c r="AE701" s="90">
        <f>VLOOKUP($B701,'[7]POB X MCR 2019'!$C$8:$AW$65,27,0)</f>
        <v>110</v>
      </c>
      <c r="AF701" s="90">
        <f>VLOOKUP($B701,'[7]POB X MCR 2019'!$C$8:$AW$65,28,0)</f>
        <v>118</v>
      </c>
      <c r="AG701" s="90">
        <f>VLOOKUP($B701,'[7]POB X MCR 2019'!$C$8:$AW$65,29,0)</f>
        <v>100</v>
      </c>
      <c r="AH701" s="90">
        <f>VLOOKUP($B701,'[7]POB X MCR 2019'!$C$8:$AW$65,30,0)</f>
        <v>92</v>
      </c>
      <c r="AI701" s="90">
        <f>VLOOKUP($B701,'[7]POB X MCR 2019'!$C$8:$AW$65,31,0)</f>
        <v>81</v>
      </c>
      <c r="AJ701" s="90">
        <f>VLOOKUP($B701,'[7]POB X MCR 2019'!$C$8:$AW$65,32,0)</f>
        <v>64</v>
      </c>
      <c r="AK701" s="90">
        <f>VLOOKUP($B701,'[7]POB X MCR 2019'!$C$8:$AW$65,33,0)</f>
        <v>53</v>
      </c>
      <c r="AL701" s="90">
        <f>VLOOKUP($B701,'[7]POB X MCR 2019'!$C$8:$AW$65,34,0)</f>
        <v>44</v>
      </c>
      <c r="AM701" s="90">
        <f>VLOOKUP($B701,'[7]POB X MCR 2019'!$C$8:$AW$65,35,0)</f>
        <v>35</v>
      </c>
      <c r="AN701" s="90">
        <f>VLOOKUP($B701,'[7]POB X MCR 2019'!$C$8:$AW$65,36,0)</f>
        <v>27</v>
      </c>
      <c r="AO701" s="90">
        <f>VLOOKUP($B701,'[7]POB X MCR 2019'!$C$8:$AW$65,37,0)</f>
        <v>17</v>
      </c>
      <c r="AP701" s="90">
        <f>VLOOKUP($B701,'[7]POB X MCR 2019'!$C$8:$AW$65,38,0)</f>
        <v>14</v>
      </c>
      <c r="AQ701" s="90">
        <f>VLOOKUP($B701,'[7]POB X MCR 2019'!$C$8:$AW$65,43,0)</f>
        <v>5614</v>
      </c>
      <c r="AR701" s="90">
        <f>VLOOKUP($B701,'[7]POB X MCR 2019'!$C$8:$AW$65,44,0)</f>
        <v>75</v>
      </c>
      <c r="AS701" s="90">
        <f>VLOOKUP($B701,'[7]POB X MCR 2019'!$C$8:$AW$65,45,0)</f>
        <v>68</v>
      </c>
      <c r="AT701" s="90">
        <f>VLOOKUP($B701,'[7]POB X MCR 2019'!$C$8:$AW$65,46,0)</f>
        <v>348</v>
      </c>
      <c r="AU701" s="90">
        <f>VLOOKUP($B701,'[7]POB X MCR 2019'!$C$8:$AW$65,47,0)</f>
        <v>15</v>
      </c>
    </row>
    <row r="702" spans="1:47" s="24" customFormat="1" ht="15">
      <c r="A702" s="58">
        <v>701</v>
      </c>
      <c r="B702" s="58">
        <v>4789</v>
      </c>
      <c r="C702" s="59" t="s">
        <v>1134</v>
      </c>
      <c r="D702" s="59" t="s">
        <v>626</v>
      </c>
      <c r="E702" s="59" t="s">
        <v>644</v>
      </c>
      <c r="F702" s="59" t="s">
        <v>646</v>
      </c>
      <c r="G702" s="12" t="s">
        <v>271</v>
      </c>
      <c r="H702" s="14">
        <f t="shared" si="159"/>
        <v>4789</v>
      </c>
      <c r="I702" s="14">
        <f t="shared" si="148"/>
        <v>1539</v>
      </c>
      <c r="J702" s="12">
        <f>VLOOKUP($B702,'[1]METAS 2019'!$D$4:$Q$843,5,0)</f>
        <v>16</v>
      </c>
      <c r="K702" s="12">
        <f>VLOOKUP($B702,'[1]METAS 2019'!$D$4:$Q$843,4,0)</f>
        <v>19</v>
      </c>
      <c r="L702" s="12">
        <f>VLOOKUP($B702,'[1]METAS 2019'!$D$4:$Q$843,11,0)</f>
        <v>20</v>
      </c>
      <c r="M702" s="12">
        <f>VLOOKUP($B702,'[1]METAS 2019'!$D$4:$Q$843,12,0)</f>
        <v>23</v>
      </c>
      <c r="N702" s="12">
        <f>VLOOKUP($B702,'[1]METAS 2019'!$D$4:$Q$843,13,0)</f>
        <v>19</v>
      </c>
      <c r="O702" s="12">
        <f>VLOOKUP($B702,'[1]METAS 2019'!$D$4:$Q$843,14,0)</f>
        <v>27</v>
      </c>
      <c r="P702" s="90">
        <f>VLOOKUP($B702,'[7]POB X MCR 2019'!$C$8:$AW$65,12,0)</f>
        <v>28</v>
      </c>
      <c r="Q702" s="90">
        <f>VLOOKUP($B702,'[7]POB X MCR 2019'!$C$8:$AW$65,13,0)</f>
        <v>29</v>
      </c>
      <c r="R702" s="90">
        <f>VLOOKUP($B702,'[7]POB X MCR 2019'!$C$8:$AW$65,14,0)</f>
        <v>30</v>
      </c>
      <c r="S702" s="90">
        <f>VLOOKUP($B702,'[7]POB X MCR 2019'!$C$8:$AW$65,15,0)</f>
        <v>31</v>
      </c>
      <c r="T702" s="90">
        <f>VLOOKUP($B702,'[7]POB X MCR 2019'!$C$8:$AW$65,16,0)</f>
        <v>33</v>
      </c>
      <c r="U702" s="90">
        <f>VLOOKUP($B702,'[7]POB X MCR 2019'!$C$8:$AW$65,17,0)</f>
        <v>34</v>
      </c>
      <c r="V702" s="90">
        <f>VLOOKUP($B702,'[7]POB X MCR 2019'!$C$8:$AW$65,18,0)</f>
        <v>35</v>
      </c>
      <c r="W702" s="90">
        <f>VLOOKUP($B702,'[7]POB X MCR 2019'!$C$8:$AW$65,19,0)</f>
        <v>34</v>
      </c>
      <c r="X702" s="90">
        <f>VLOOKUP($B702,'[7]POB X MCR 2019'!$C$8:$AW$65,20,0)</f>
        <v>33</v>
      </c>
      <c r="Y702" s="90">
        <f>VLOOKUP($B702,'[7]POB X MCR 2019'!$C$8:$AW$65,21,0)</f>
        <v>31</v>
      </c>
      <c r="Z702" s="90">
        <f>VLOOKUP($B702,'[7]POB X MCR 2019'!$C$8:$AW$65,22,0)</f>
        <v>30</v>
      </c>
      <c r="AA702" s="90">
        <f>VLOOKUP($B702,'[7]POB X MCR 2019'!$C$8:$AW$65,23,0)</f>
        <v>29</v>
      </c>
      <c r="AB702" s="90">
        <f>VLOOKUP($B702,'[7]POB X MCR 2019'!$C$8:$AW$65,24,0)</f>
        <v>28</v>
      </c>
      <c r="AC702" s="90">
        <f>VLOOKUP($B702,'[7]POB X MCR 2019'!$C$8:$AW$65,25,0)</f>
        <v>28</v>
      </c>
      <c r="AD702" s="90">
        <f>VLOOKUP($B702,'[7]POB X MCR 2019'!$C$8:$AW$65,26,0)</f>
        <v>137</v>
      </c>
      <c r="AE702" s="90">
        <f>VLOOKUP($B702,'[7]POB X MCR 2019'!$C$8:$AW$65,27,0)</f>
        <v>123</v>
      </c>
      <c r="AF702" s="90">
        <f>VLOOKUP($B702,'[7]POB X MCR 2019'!$C$8:$AW$65,28,0)</f>
        <v>132</v>
      </c>
      <c r="AG702" s="90">
        <f>VLOOKUP($B702,'[7]POB X MCR 2019'!$C$8:$AW$65,29,0)</f>
        <v>112</v>
      </c>
      <c r="AH702" s="90">
        <f>VLOOKUP($B702,'[7]POB X MCR 2019'!$C$8:$AW$65,30,0)</f>
        <v>103</v>
      </c>
      <c r="AI702" s="90">
        <f>VLOOKUP($B702,'[7]POB X MCR 2019'!$C$8:$AW$65,31,0)</f>
        <v>91</v>
      </c>
      <c r="AJ702" s="90">
        <f>VLOOKUP($B702,'[7]POB X MCR 2019'!$C$8:$AW$65,32,0)</f>
        <v>72</v>
      </c>
      <c r="AK702" s="90">
        <f>VLOOKUP($B702,'[7]POB X MCR 2019'!$C$8:$AW$65,33,0)</f>
        <v>59</v>
      </c>
      <c r="AL702" s="90">
        <f>VLOOKUP($B702,'[7]POB X MCR 2019'!$C$8:$AW$65,34,0)</f>
        <v>50</v>
      </c>
      <c r="AM702" s="90">
        <f>VLOOKUP($B702,'[7]POB X MCR 2019'!$C$8:$AW$65,35,0)</f>
        <v>39</v>
      </c>
      <c r="AN702" s="90">
        <f>VLOOKUP($B702,'[7]POB X MCR 2019'!$C$8:$AW$65,36,0)</f>
        <v>30</v>
      </c>
      <c r="AO702" s="90">
        <f>VLOOKUP($B702,'[7]POB X MCR 2019'!$C$8:$AW$65,37,0)</f>
        <v>19</v>
      </c>
      <c r="AP702" s="90">
        <f>VLOOKUP($B702,'[7]POB X MCR 2019'!$C$8:$AW$65,38,0)</f>
        <v>15</v>
      </c>
      <c r="AQ702" s="90">
        <f>VLOOKUP($B702,'[7]POB X MCR 2019'!$C$8:$AW$65,43,0)</f>
        <v>5614</v>
      </c>
      <c r="AR702" s="90">
        <f>VLOOKUP($B702,'[7]POB X MCR 2019'!$C$8:$AW$65,44,0)</f>
        <v>84</v>
      </c>
      <c r="AS702" s="90">
        <f>VLOOKUP($B702,'[7]POB X MCR 2019'!$C$8:$AW$65,45,0)</f>
        <v>77</v>
      </c>
      <c r="AT702" s="90">
        <f>VLOOKUP($B702,'[7]POB X MCR 2019'!$C$8:$AW$65,46,0)</f>
        <v>390</v>
      </c>
      <c r="AU702" s="90">
        <f>VLOOKUP($B702,'[7]POB X MCR 2019'!$C$8:$AW$65,47,0)</f>
        <v>18</v>
      </c>
    </row>
    <row r="703" spans="1:47" s="24" customFormat="1" ht="15">
      <c r="A703" s="58">
        <v>702</v>
      </c>
      <c r="B703" s="58">
        <v>10626</v>
      </c>
      <c r="C703" s="59" t="s">
        <v>1134</v>
      </c>
      <c r="D703" s="59" t="s">
        <v>626</v>
      </c>
      <c r="E703" s="59" t="s">
        <v>644</v>
      </c>
      <c r="F703" s="59" t="s">
        <v>649</v>
      </c>
      <c r="G703" s="12" t="s">
        <v>266</v>
      </c>
      <c r="H703" s="14">
        <f t="shared" si="159"/>
        <v>10626</v>
      </c>
      <c r="I703" s="14">
        <f t="shared" si="148"/>
        <v>761</v>
      </c>
      <c r="J703" s="12">
        <f>VLOOKUP($B703,'[1]METAS 2019'!$D$4:$Q$843,5,0)</f>
        <v>6</v>
      </c>
      <c r="K703" s="12">
        <f>VLOOKUP($B703,'[1]METAS 2019'!$D$4:$Q$843,4,0)</f>
        <v>7</v>
      </c>
      <c r="L703" s="12">
        <f>VLOOKUP($B703,'[1]METAS 2019'!$D$4:$Q$843,11,0)</f>
        <v>16</v>
      </c>
      <c r="M703" s="12">
        <f>VLOOKUP($B703,'[1]METAS 2019'!$D$4:$Q$843,12,0)</f>
        <v>14</v>
      </c>
      <c r="N703" s="12">
        <f>VLOOKUP($B703,'[1]METAS 2019'!$D$4:$Q$843,13,0)</f>
        <v>12</v>
      </c>
      <c r="O703" s="12">
        <f>VLOOKUP($B703,'[1]METAS 2019'!$D$4:$Q$843,14,0)</f>
        <v>15</v>
      </c>
      <c r="P703" s="90">
        <f>VLOOKUP($B703,'[7]POB X MCR 2019'!$C$8:$AW$65,12,0)</f>
        <v>14</v>
      </c>
      <c r="Q703" s="90">
        <f>VLOOKUP($B703,'[7]POB X MCR 2019'!$C$8:$AW$65,13,0)</f>
        <v>14</v>
      </c>
      <c r="R703" s="90">
        <f>VLOOKUP($B703,'[7]POB X MCR 2019'!$C$8:$AW$65,14,0)</f>
        <v>15</v>
      </c>
      <c r="S703" s="90">
        <f>VLOOKUP($B703,'[7]POB X MCR 2019'!$C$8:$AW$65,15,0)</f>
        <v>15</v>
      </c>
      <c r="T703" s="90">
        <f>VLOOKUP($B703,'[7]POB X MCR 2019'!$C$8:$AW$65,16,0)</f>
        <v>16</v>
      </c>
      <c r="U703" s="90">
        <f>VLOOKUP($B703,'[7]POB X MCR 2019'!$C$8:$AW$65,17,0)</f>
        <v>17</v>
      </c>
      <c r="V703" s="90">
        <f>VLOOKUP($B703,'[7]POB X MCR 2019'!$C$8:$AW$65,18,0)</f>
        <v>17</v>
      </c>
      <c r="W703" s="90">
        <f>VLOOKUP($B703,'[7]POB X MCR 2019'!$C$8:$AW$65,19,0)</f>
        <v>17</v>
      </c>
      <c r="X703" s="90">
        <f>VLOOKUP($B703,'[7]POB X MCR 2019'!$C$8:$AW$65,20,0)</f>
        <v>16</v>
      </c>
      <c r="Y703" s="90">
        <f>VLOOKUP($B703,'[7]POB X MCR 2019'!$C$8:$AW$65,21,0)</f>
        <v>15</v>
      </c>
      <c r="Z703" s="90">
        <f>VLOOKUP($B703,'[7]POB X MCR 2019'!$C$8:$AW$65,22,0)</f>
        <v>15</v>
      </c>
      <c r="AA703" s="90">
        <f>VLOOKUP($B703,'[7]POB X MCR 2019'!$C$8:$AW$65,23,0)</f>
        <v>14</v>
      </c>
      <c r="AB703" s="90">
        <f>VLOOKUP($B703,'[7]POB X MCR 2019'!$C$8:$AW$65,24,0)</f>
        <v>14</v>
      </c>
      <c r="AC703" s="90">
        <f>VLOOKUP($B703,'[7]POB X MCR 2019'!$C$8:$AW$65,25,0)</f>
        <v>14</v>
      </c>
      <c r="AD703" s="90">
        <f>VLOOKUP($B703,'[7]POB X MCR 2019'!$C$8:$AW$65,26,0)</f>
        <v>67</v>
      </c>
      <c r="AE703" s="90">
        <f>VLOOKUP($B703,'[7]POB X MCR 2019'!$C$8:$AW$65,27,0)</f>
        <v>60</v>
      </c>
      <c r="AF703" s="90">
        <f>VLOOKUP($B703,'[7]POB X MCR 2019'!$C$8:$AW$65,28,0)</f>
        <v>64</v>
      </c>
      <c r="AG703" s="90">
        <f>VLOOKUP($B703,'[7]POB X MCR 2019'!$C$8:$AW$65,29,0)</f>
        <v>54</v>
      </c>
      <c r="AH703" s="90">
        <f>VLOOKUP($B703,'[7]POB X MCR 2019'!$C$8:$AW$65,30,0)</f>
        <v>50</v>
      </c>
      <c r="AI703" s="90">
        <f>VLOOKUP($B703,'[7]POB X MCR 2019'!$C$8:$AW$65,31,0)</f>
        <v>44</v>
      </c>
      <c r="AJ703" s="90">
        <f>VLOOKUP($B703,'[7]POB X MCR 2019'!$C$8:$AW$65,32,0)</f>
        <v>35</v>
      </c>
      <c r="AK703" s="90">
        <f>VLOOKUP($B703,'[7]POB X MCR 2019'!$C$8:$AW$65,33,0)</f>
        <v>29</v>
      </c>
      <c r="AL703" s="90">
        <f>VLOOKUP($B703,'[7]POB X MCR 2019'!$C$8:$AW$65,34,0)</f>
        <v>24</v>
      </c>
      <c r="AM703" s="90">
        <f>VLOOKUP($B703,'[7]POB X MCR 2019'!$C$8:$AW$65,35,0)</f>
        <v>19</v>
      </c>
      <c r="AN703" s="90">
        <f>VLOOKUP($B703,'[7]POB X MCR 2019'!$C$8:$AW$65,36,0)</f>
        <v>15</v>
      </c>
      <c r="AO703" s="90">
        <f>VLOOKUP($B703,'[7]POB X MCR 2019'!$C$8:$AW$65,37,0)</f>
        <v>9</v>
      </c>
      <c r="AP703" s="90">
        <f>VLOOKUP($B703,'[7]POB X MCR 2019'!$C$8:$AW$65,38,0)</f>
        <v>8</v>
      </c>
      <c r="AQ703" s="90">
        <f>VLOOKUP($B703,'[7]POB X MCR 2019'!$C$8:$AW$65,43,0)</f>
        <v>5614</v>
      </c>
      <c r="AR703" s="90">
        <f>VLOOKUP($B703,'[7]POB X MCR 2019'!$C$8:$AW$65,44,0)</f>
        <v>41</v>
      </c>
      <c r="AS703" s="90">
        <f>VLOOKUP($B703,'[7]POB X MCR 2019'!$C$8:$AW$65,45,0)</f>
        <v>37</v>
      </c>
      <c r="AT703" s="90">
        <f>VLOOKUP($B703,'[7]POB X MCR 2019'!$C$8:$AW$65,46,0)</f>
        <v>190</v>
      </c>
      <c r="AU703" s="90">
        <f>VLOOKUP($B703,'[7]POB X MCR 2019'!$C$8:$AW$65,47,0)</f>
        <v>7</v>
      </c>
    </row>
    <row r="704" spans="1:47" s="24" customFormat="1" ht="15">
      <c r="A704" s="58">
        <v>703</v>
      </c>
      <c r="B704" s="58">
        <v>4790</v>
      </c>
      <c r="C704" s="59" t="s">
        <v>1134</v>
      </c>
      <c r="D704" s="59" t="s">
        <v>626</v>
      </c>
      <c r="E704" s="59" t="s">
        <v>644</v>
      </c>
      <c r="F704" s="59" t="s">
        <v>648</v>
      </c>
      <c r="G704" s="12" t="s">
        <v>266</v>
      </c>
      <c r="H704" s="14">
        <f t="shared" si="159"/>
        <v>4790</v>
      </c>
      <c r="I704" s="14">
        <f t="shared" si="148"/>
        <v>1508</v>
      </c>
      <c r="J704" s="12">
        <f>VLOOKUP($B704,'[1]METAS 2019'!$D$4:$Q$843,5,0)</f>
        <v>14</v>
      </c>
      <c r="K704" s="12">
        <f>VLOOKUP($B704,'[1]METAS 2019'!$D$4:$Q$843,4,0)</f>
        <v>17</v>
      </c>
      <c r="L704" s="12">
        <f>VLOOKUP($B704,'[1]METAS 2019'!$D$4:$Q$843,11,0)</f>
        <v>15</v>
      </c>
      <c r="M704" s="12">
        <f>VLOOKUP($B704,'[1]METAS 2019'!$D$4:$Q$843,12,0)</f>
        <v>21</v>
      </c>
      <c r="N704" s="12">
        <f>VLOOKUP($B704,'[1]METAS 2019'!$D$4:$Q$843,13,0)</f>
        <v>25</v>
      </c>
      <c r="O704" s="12">
        <f>VLOOKUP($B704,'[1]METAS 2019'!$D$4:$Q$843,14,0)</f>
        <v>22</v>
      </c>
      <c r="P704" s="90">
        <f>VLOOKUP($B704,'[7]POB X MCR 2019'!$C$8:$AW$65,12,0)</f>
        <v>27</v>
      </c>
      <c r="Q704" s="90">
        <f>VLOOKUP($B704,'[7]POB X MCR 2019'!$C$8:$AW$65,13,0)</f>
        <v>29</v>
      </c>
      <c r="R704" s="90">
        <f>VLOOKUP($B704,'[7]POB X MCR 2019'!$C$8:$AW$65,14,0)</f>
        <v>30</v>
      </c>
      <c r="S704" s="90">
        <f>VLOOKUP($B704,'[7]POB X MCR 2019'!$C$8:$AW$65,15,0)</f>
        <v>31</v>
      </c>
      <c r="T704" s="90">
        <f>VLOOKUP($B704,'[7]POB X MCR 2019'!$C$8:$AW$65,16,0)</f>
        <v>32</v>
      </c>
      <c r="U704" s="90">
        <f>VLOOKUP($B704,'[7]POB X MCR 2019'!$C$8:$AW$65,17,0)</f>
        <v>33</v>
      </c>
      <c r="V704" s="90">
        <f>VLOOKUP($B704,'[7]POB X MCR 2019'!$C$8:$AW$65,18,0)</f>
        <v>34</v>
      </c>
      <c r="W704" s="90">
        <f>VLOOKUP($B704,'[7]POB X MCR 2019'!$C$8:$AW$65,19,0)</f>
        <v>33</v>
      </c>
      <c r="X704" s="90">
        <f>VLOOKUP($B704,'[7]POB X MCR 2019'!$C$8:$AW$65,20,0)</f>
        <v>32</v>
      </c>
      <c r="Y704" s="90">
        <f>VLOOKUP($B704,'[7]POB X MCR 2019'!$C$8:$AW$65,21,0)</f>
        <v>31</v>
      </c>
      <c r="Z704" s="90">
        <f>VLOOKUP($B704,'[7]POB X MCR 2019'!$C$8:$AW$65,22,0)</f>
        <v>30</v>
      </c>
      <c r="AA704" s="90">
        <f>VLOOKUP($B704,'[7]POB X MCR 2019'!$C$8:$AW$65,23,0)</f>
        <v>29</v>
      </c>
      <c r="AB704" s="90">
        <f>VLOOKUP($B704,'[7]POB X MCR 2019'!$C$8:$AW$65,24,0)</f>
        <v>28</v>
      </c>
      <c r="AC704" s="90">
        <f>VLOOKUP($B704,'[7]POB X MCR 2019'!$C$8:$AW$65,25,0)</f>
        <v>28</v>
      </c>
      <c r="AD704" s="90">
        <f>VLOOKUP($B704,'[7]POB X MCR 2019'!$C$8:$AW$65,26,0)</f>
        <v>135</v>
      </c>
      <c r="AE704" s="90">
        <f>VLOOKUP($B704,'[7]POB X MCR 2019'!$C$8:$AW$65,27,0)</f>
        <v>121</v>
      </c>
      <c r="AF704" s="90">
        <f>VLOOKUP($B704,'[7]POB X MCR 2019'!$C$8:$AW$65,28,0)</f>
        <v>130</v>
      </c>
      <c r="AG704" s="90">
        <f>VLOOKUP($B704,'[7]POB X MCR 2019'!$C$8:$AW$65,29,0)</f>
        <v>110</v>
      </c>
      <c r="AH704" s="90">
        <f>VLOOKUP($B704,'[7]POB X MCR 2019'!$C$8:$AW$65,30,0)</f>
        <v>102</v>
      </c>
      <c r="AI704" s="90">
        <f>VLOOKUP($B704,'[7]POB X MCR 2019'!$C$8:$AW$65,31,0)</f>
        <v>89</v>
      </c>
      <c r="AJ704" s="90">
        <f>VLOOKUP($B704,'[7]POB X MCR 2019'!$C$8:$AW$65,32,0)</f>
        <v>71</v>
      </c>
      <c r="AK704" s="90">
        <f>VLOOKUP($B704,'[7]POB X MCR 2019'!$C$8:$AW$65,33,0)</f>
        <v>58</v>
      </c>
      <c r="AL704" s="90">
        <f>VLOOKUP($B704,'[7]POB X MCR 2019'!$C$8:$AW$65,34,0)</f>
        <v>49</v>
      </c>
      <c r="AM704" s="90">
        <f>VLOOKUP($B704,'[7]POB X MCR 2019'!$C$8:$AW$65,35,0)</f>
        <v>39</v>
      </c>
      <c r="AN704" s="90">
        <f>VLOOKUP($B704,'[7]POB X MCR 2019'!$C$8:$AW$65,36,0)</f>
        <v>29</v>
      </c>
      <c r="AO704" s="90">
        <f>VLOOKUP($B704,'[7]POB X MCR 2019'!$C$8:$AW$65,37,0)</f>
        <v>19</v>
      </c>
      <c r="AP704" s="90">
        <f>VLOOKUP($B704,'[7]POB X MCR 2019'!$C$8:$AW$65,38,0)</f>
        <v>15</v>
      </c>
      <c r="AQ704" s="90">
        <f>VLOOKUP($B704,'[7]POB X MCR 2019'!$C$8:$AW$65,43,0)</f>
        <v>5614</v>
      </c>
      <c r="AR704" s="90">
        <f>VLOOKUP($B704,'[7]POB X MCR 2019'!$C$8:$AW$65,44,0)</f>
        <v>83</v>
      </c>
      <c r="AS704" s="90">
        <f>VLOOKUP($B704,'[7]POB X MCR 2019'!$C$8:$AW$65,45,0)</f>
        <v>75</v>
      </c>
      <c r="AT704" s="90">
        <f>VLOOKUP($B704,'[7]POB X MCR 2019'!$C$8:$AW$65,46,0)</f>
        <v>384</v>
      </c>
      <c r="AU704" s="90">
        <f>VLOOKUP($B704,'[7]POB X MCR 2019'!$C$8:$AW$65,47,0)</f>
        <v>15</v>
      </c>
    </row>
    <row r="705" spans="1:47" s="24" customFormat="1" ht="15">
      <c r="A705" s="58">
        <v>704</v>
      </c>
      <c r="B705" s="58">
        <v>11326</v>
      </c>
      <c r="C705" s="59" t="s">
        <v>1134</v>
      </c>
      <c r="D705" s="59" t="s">
        <v>626</v>
      </c>
      <c r="E705" s="59" t="s">
        <v>644</v>
      </c>
      <c r="F705" s="59" t="s">
        <v>650</v>
      </c>
      <c r="G705" s="12" t="s">
        <v>266</v>
      </c>
      <c r="H705" s="14">
        <f t="shared" si="159"/>
        <v>11326</v>
      </c>
      <c r="I705" s="14">
        <f t="shared" si="148"/>
        <v>987</v>
      </c>
      <c r="J705" s="12">
        <f>VLOOKUP($B705,'[1]METAS 2019'!$D$4:$Q$843,5,0)</f>
        <v>11</v>
      </c>
      <c r="K705" s="12">
        <f>VLOOKUP($B705,'[1]METAS 2019'!$D$4:$Q$843,4,0)</f>
        <v>9</v>
      </c>
      <c r="L705" s="12">
        <f>VLOOKUP($B705,'[1]METAS 2019'!$D$4:$Q$843,11,0)</f>
        <v>13</v>
      </c>
      <c r="M705" s="12">
        <f>VLOOKUP($B705,'[1]METAS 2019'!$D$4:$Q$843,12,0)</f>
        <v>14</v>
      </c>
      <c r="N705" s="12">
        <f>VLOOKUP($B705,'[1]METAS 2019'!$D$4:$Q$843,13,0)</f>
        <v>19</v>
      </c>
      <c r="O705" s="12">
        <f>VLOOKUP($B705,'[1]METAS 2019'!$D$4:$Q$843,14,0)</f>
        <v>26</v>
      </c>
      <c r="P705" s="90">
        <f>VLOOKUP($B705,'[7]POB X MCR 2019'!$C$8:$AW$65,12,0)</f>
        <v>18</v>
      </c>
      <c r="Q705" s="90">
        <f>VLOOKUP($B705,'[7]POB X MCR 2019'!$C$8:$AW$65,13,0)</f>
        <v>18</v>
      </c>
      <c r="R705" s="90">
        <f>VLOOKUP($B705,'[7]POB X MCR 2019'!$C$8:$AW$65,14,0)</f>
        <v>19</v>
      </c>
      <c r="S705" s="90">
        <f>VLOOKUP($B705,'[7]POB X MCR 2019'!$C$8:$AW$65,15,0)</f>
        <v>20</v>
      </c>
      <c r="T705" s="90">
        <f>VLOOKUP($B705,'[7]POB X MCR 2019'!$C$8:$AW$65,16,0)</f>
        <v>21</v>
      </c>
      <c r="U705" s="90">
        <f>VLOOKUP($B705,'[7]POB X MCR 2019'!$C$8:$AW$65,17,0)</f>
        <v>21</v>
      </c>
      <c r="V705" s="90">
        <f>VLOOKUP($B705,'[7]POB X MCR 2019'!$C$8:$AW$65,18,0)</f>
        <v>22</v>
      </c>
      <c r="W705" s="90">
        <f>VLOOKUP($B705,'[7]POB X MCR 2019'!$C$8:$AW$65,19,0)</f>
        <v>22</v>
      </c>
      <c r="X705" s="90">
        <f>VLOOKUP($B705,'[7]POB X MCR 2019'!$C$8:$AW$65,20,0)</f>
        <v>21</v>
      </c>
      <c r="Y705" s="90">
        <f>VLOOKUP($B705,'[7]POB X MCR 2019'!$C$8:$AW$65,21,0)</f>
        <v>20</v>
      </c>
      <c r="Z705" s="90">
        <f>VLOOKUP($B705,'[7]POB X MCR 2019'!$C$8:$AW$65,22,0)</f>
        <v>19</v>
      </c>
      <c r="AA705" s="90">
        <f>VLOOKUP($B705,'[7]POB X MCR 2019'!$C$8:$AW$65,23,0)</f>
        <v>18</v>
      </c>
      <c r="AB705" s="90">
        <f>VLOOKUP($B705,'[7]POB X MCR 2019'!$C$8:$AW$65,24,0)</f>
        <v>18</v>
      </c>
      <c r="AC705" s="90">
        <f>VLOOKUP($B705,'[7]POB X MCR 2019'!$C$8:$AW$65,25,0)</f>
        <v>18</v>
      </c>
      <c r="AD705" s="90">
        <f>VLOOKUP($B705,'[7]POB X MCR 2019'!$C$8:$AW$65,26,0)</f>
        <v>87</v>
      </c>
      <c r="AE705" s="90">
        <f>VLOOKUP($B705,'[7]POB X MCR 2019'!$C$8:$AW$65,27,0)</f>
        <v>78</v>
      </c>
      <c r="AF705" s="90">
        <f>VLOOKUP($B705,'[7]POB X MCR 2019'!$C$8:$AW$65,28,0)</f>
        <v>83</v>
      </c>
      <c r="AG705" s="90">
        <f>VLOOKUP($B705,'[7]POB X MCR 2019'!$C$8:$AW$65,29,0)</f>
        <v>71</v>
      </c>
      <c r="AH705" s="90">
        <f>VLOOKUP($B705,'[7]POB X MCR 2019'!$C$8:$AW$65,30,0)</f>
        <v>65</v>
      </c>
      <c r="AI705" s="90">
        <f>VLOOKUP($B705,'[7]POB X MCR 2019'!$C$8:$AW$65,31,0)</f>
        <v>57</v>
      </c>
      <c r="AJ705" s="90">
        <f>VLOOKUP($B705,'[7]POB X MCR 2019'!$C$8:$AW$65,32,0)</f>
        <v>45</v>
      </c>
      <c r="AK705" s="90">
        <f>VLOOKUP($B705,'[7]POB X MCR 2019'!$C$8:$AW$65,33,0)</f>
        <v>37</v>
      </c>
      <c r="AL705" s="90">
        <f>VLOOKUP($B705,'[7]POB X MCR 2019'!$C$8:$AW$65,34,0)</f>
        <v>31</v>
      </c>
      <c r="AM705" s="90">
        <f>VLOOKUP($B705,'[7]POB X MCR 2019'!$C$8:$AW$65,35,0)</f>
        <v>25</v>
      </c>
      <c r="AN705" s="90">
        <f>VLOOKUP($B705,'[7]POB X MCR 2019'!$C$8:$AW$65,36,0)</f>
        <v>19</v>
      </c>
      <c r="AO705" s="90">
        <f>VLOOKUP($B705,'[7]POB X MCR 2019'!$C$8:$AW$65,37,0)</f>
        <v>12</v>
      </c>
      <c r="AP705" s="90">
        <f>VLOOKUP($B705,'[7]POB X MCR 2019'!$C$8:$AW$65,38,0)</f>
        <v>10</v>
      </c>
      <c r="AQ705" s="90">
        <f>VLOOKUP($B705,'[7]POB X MCR 2019'!$C$8:$AW$65,43,0)</f>
        <v>5614</v>
      </c>
      <c r="AR705" s="90">
        <f>VLOOKUP($B705,'[7]POB X MCR 2019'!$C$8:$AW$65,44,0)</f>
        <v>53</v>
      </c>
      <c r="AS705" s="90">
        <f>VLOOKUP($B705,'[7]POB X MCR 2019'!$C$8:$AW$65,45,0)</f>
        <v>48</v>
      </c>
      <c r="AT705" s="90">
        <f>VLOOKUP($B705,'[7]POB X MCR 2019'!$C$8:$AW$65,46,0)</f>
        <v>247</v>
      </c>
      <c r="AU705" s="90">
        <f>VLOOKUP($B705,'[7]POB X MCR 2019'!$C$8:$AW$65,47,0)</f>
        <v>13</v>
      </c>
    </row>
    <row r="706" spans="1:47" s="24" customFormat="1" ht="15">
      <c r="A706" s="54">
        <v>705</v>
      </c>
      <c r="B706" s="54"/>
      <c r="C706" s="55" t="s">
        <v>1134</v>
      </c>
      <c r="D706" s="55" t="s">
        <v>626</v>
      </c>
      <c r="E706" s="55" t="s">
        <v>627</v>
      </c>
      <c r="F706" s="55" t="s">
        <v>627</v>
      </c>
      <c r="G706" s="11" t="s">
        <v>1214</v>
      </c>
      <c r="H706" s="29"/>
      <c r="I706" s="29">
        <f t="shared" si="148"/>
        <v>14571</v>
      </c>
      <c r="J706" s="11">
        <f>SUM(J707:J716)</f>
        <v>178</v>
      </c>
      <c r="K706" s="11">
        <f t="shared" ref="K706:AU706" si="160">SUM(K707:K716)</f>
        <v>205</v>
      </c>
      <c r="L706" s="11">
        <f t="shared" si="160"/>
        <v>225</v>
      </c>
      <c r="M706" s="11">
        <f t="shared" si="160"/>
        <v>218</v>
      </c>
      <c r="N706" s="11">
        <f t="shared" si="160"/>
        <v>235</v>
      </c>
      <c r="O706" s="11">
        <f t="shared" si="160"/>
        <v>218</v>
      </c>
      <c r="P706" s="11">
        <f t="shared" si="160"/>
        <v>263</v>
      </c>
      <c r="Q706" s="11">
        <f t="shared" si="160"/>
        <v>273</v>
      </c>
      <c r="R706" s="11">
        <f t="shared" si="160"/>
        <v>283</v>
      </c>
      <c r="S706" s="11">
        <f t="shared" si="160"/>
        <v>294</v>
      </c>
      <c r="T706" s="11">
        <f t="shared" si="160"/>
        <v>307</v>
      </c>
      <c r="U706" s="11">
        <f t="shared" si="160"/>
        <v>319</v>
      </c>
      <c r="V706" s="11">
        <f t="shared" si="160"/>
        <v>325</v>
      </c>
      <c r="W706" s="11">
        <f t="shared" si="160"/>
        <v>319</v>
      </c>
      <c r="X706" s="11">
        <f t="shared" si="160"/>
        <v>309</v>
      </c>
      <c r="Y706" s="11">
        <f t="shared" si="160"/>
        <v>296</v>
      </c>
      <c r="Z706" s="11">
        <f t="shared" si="160"/>
        <v>282</v>
      </c>
      <c r="AA706" s="11">
        <f t="shared" si="160"/>
        <v>273</v>
      </c>
      <c r="AB706" s="11">
        <f t="shared" si="160"/>
        <v>266</v>
      </c>
      <c r="AC706" s="11">
        <f t="shared" si="160"/>
        <v>266</v>
      </c>
      <c r="AD706" s="11">
        <f t="shared" si="160"/>
        <v>1284</v>
      </c>
      <c r="AE706" s="11">
        <f t="shared" si="160"/>
        <v>1155</v>
      </c>
      <c r="AF706" s="11">
        <f t="shared" si="160"/>
        <v>1238</v>
      </c>
      <c r="AG706" s="11">
        <f t="shared" si="160"/>
        <v>1049</v>
      </c>
      <c r="AH706" s="11">
        <f t="shared" si="160"/>
        <v>970</v>
      </c>
      <c r="AI706" s="11">
        <f t="shared" si="160"/>
        <v>850</v>
      </c>
      <c r="AJ706" s="11">
        <f t="shared" si="160"/>
        <v>673</v>
      </c>
      <c r="AK706" s="11">
        <f t="shared" si="160"/>
        <v>556</v>
      </c>
      <c r="AL706" s="11">
        <f t="shared" si="160"/>
        <v>467</v>
      </c>
      <c r="AM706" s="11">
        <f t="shared" si="160"/>
        <v>369</v>
      </c>
      <c r="AN706" s="11">
        <f t="shared" si="160"/>
        <v>281</v>
      </c>
      <c r="AO706" s="11">
        <f t="shared" si="160"/>
        <v>180</v>
      </c>
      <c r="AP706" s="11">
        <f t="shared" si="160"/>
        <v>145</v>
      </c>
      <c r="AQ706" s="11">
        <f t="shared" si="160"/>
        <v>56140</v>
      </c>
      <c r="AR706" s="11">
        <f t="shared" si="160"/>
        <v>790</v>
      </c>
      <c r="AS706" s="11">
        <f t="shared" si="160"/>
        <v>719</v>
      </c>
      <c r="AT706" s="11">
        <f t="shared" si="160"/>
        <v>3661</v>
      </c>
      <c r="AU706" s="11">
        <f t="shared" si="160"/>
        <v>195</v>
      </c>
    </row>
    <row r="707" spans="1:47" s="24" customFormat="1" ht="15">
      <c r="A707" s="58">
        <v>706</v>
      </c>
      <c r="B707" s="58">
        <v>4783</v>
      </c>
      <c r="C707" s="59" t="s">
        <v>1134</v>
      </c>
      <c r="D707" s="59" t="s">
        <v>626</v>
      </c>
      <c r="E707" s="59" t="s">
        <v>627</v>
      </c>
      <c r="F707" s="59" t="s">
        <v>628</v>
      </c>
      <c r="G707" s="12" t="s">
        <v>283</v>
      </c>
      <c r="H707" s="14">
        <f t="shared" ref="H707:H716" si="161">B707</f>
        <v>4783</v>
      </c>
      <c r="I707" s="14">
        <f t="shared" ref="I707:I769" si="162">SUM(J707:AP707)</f>
        <v>3358</v>
      </c>
      <c r="J707" s="12">
        <f>VLOOKUP($B707,'[1]METAS 2019'!$D$4:$Q$843,5,0)</f>
        <v>40</v>
      </c>
      <c r="K707" s="12">
        <f>VLOOKUP($B707,'[1]METAS 2019'!$D$4:$Q$843,4,0)</f>
        <v>49</v>
      </c>
      <c r="L707" s="12">
        <f>VLOOKUP($B707,'[1]METAS 2019'!$D$4:$Q$843,11,0)</f>
        <v>44</v>
      </c>
      <c r="M707" s="12">
        <f>VLOOKUP($B707,'[1]METAS 2019'!$D$4:$Q$843,12,0)</f>
        <v>59</v>
      </c>
      <c r="N707" s="12">
        <f>VLOOKUP($B707,'[1]METAS 2019'!$D$4:$Q$843,13,0)</f>
        <v>63</v>
      </c>
      <c r="O707" s="12">
        <f>VLOOKUP($B707,'[1]METAS 2019'!$D$4:$Q$843,14,0)</f>
        <v>53</v>
      </c>
      <c r="P707" s="90">
        <f>VLOOKUP($B707,'[7]POB X MCR 2019'!$C$8:$AW$65,12,0)</f>
        <v>60</v>
      </c>
      <c r="Q707" s="90">
        <f>VLOOKUP($B707,'[7]POB X MCR 2019'!$C$8:$AW$65,13,0)</f>
        <v>62</v>
      </c>
      <c r="R707" s="90">
        <f>VLOOKUP($B707,'[7]POB X MCR 2019'!$C$8:$AW$65,14,0)</f>
        <v>65</v>
      </c>
      <c r="S707" s="90">
        <f>VLOOKUP($B707,'[7]POB X MCR 2019'!$C$8:$AW$65,15,0)</f>
        <v>67</v>
      </c>
      <c r="T707" s="90">
        <f>VLOOKUP($B707,'[7]POB X MCR 2019'!$C$8:$AW$65,16,0)</f>
        <v>70</v>
      </c>
      <c r="U707" s="90">
        <f>VLOOKUP($B707,'[7]POB X MCR 2019'!$C$8:$AW$65,17,0)</f>
        <v>73</v>
      </c>
      <c r="V707" s="90">
        <f>VLOOKUP($B707,'[7]POB X MCR 2019'!$C$8:$AW$65,18,0)</f>
        <v>75</v>
      </c>
      <c r="W707" s="90">
        <f>VLOOKUP($B707,'[7]POB X MCR 2019'!$C$8:$AW$65,19,0)</f>
        <v>73</v>
      </c>
      <c r="X707" s="90">
        <f>VLOOKUP($B707,'[7]POB X MCR 2019'!$C$8:$AW$65,20,0)</f>
        <v>71</v>
      </c>
      <c r="Y707" s="90">
        <f>VLOOKUP($B707,'[7]POB X MCR 2019'!$C$8:$AW$65,21,0)</f>
        <v>68</v>
      </c>
      <c r="Z707" s="90">
        <f>VLOOKUP($B707,'[7]POB X MCR 2019'!$C$8:$AW$65,22,0)</f>
        <v>65</v>
      </c>
      <c r="AA707" s="90">
        <f>VLOOKUP($B707,'[7]POB X MCR 2019'!$C$8:$AW$65,23,0)</f>
        <v>62</v>
      </c>
      <c r="AB707" s="90">
        <f>VLOOKUP($B707,'[7]POB X MCR 2019'!$C$8:$AW$65,24,0)</f>
        <v>61</v>
      </c>
      <c r="AC707" s="90">
        <f>VLOOKUP($B707,'[7]POB X MCR 2019'!$C$8:$AW$65,25,0)</f>
        <v>61</v>
      </c>
      <c r="AD707" s="90">
        <f>VLOOKUP($B707,'[7]POB X MCR 2019'!$C$8:$AW$65,26,0)</f>
        <v>295</v>
      </c>
      <c r="AE707" s="90">
        <f>VLOOKUP($B707,'[7]POB X MCR 2019'!$C$8:$AW$65,27,0)</f>
        <v>265</v>
      </c>
      <c r="AF707" s="90">
        <f>VLOOKUP($B707,'[7]POB X MCR 2019'!$C$8:$AW$65,28,0)</f>
        <v>284</v>
      </c>
      <c r="AG707" s="90">
        <f>VLOOKUP($B707,'[7]POB X MCR 2019'!$C$8:$AW$65,29,0)</f>
        <v>241</v>
      </c>
      <c r="AH707" s="90">
        <f>VLOOKUP($B707,'[7]POB X MCR 2019'!$C$8:$AW$65,30,0)</f>
        <v>223</v>
      </c>
      <c r="AI707" s="90">
        <f>VLOOKUP($B707,'[7]POB X MCR 2019'!$C$8:$AW$65,31,0)</f>
        <v>195</v>
      </c>
      <c r="AJ707" s="90">
        <f>VLOOKUP($B707,'[7]POB X MCR 2019'!$C$8:$AW$65,32,0)</f>
        <v>155</v>
      </c>
      <c r="AK707" s="90">
        <f>VLOOKUP($B707,'[7]POB X MCR 2019'!$C$8:$AW$65,33,0)</f>
        <v>128</v>
      </c>
      <c r="AL707" s="90">
        <f>VLOOKUP($B707,'[7]POB X MCR 2019'!$C$8:$AW$65,34,0)</f>
        <v>107</v>
      </c>
      <c r="AM707" s="90">
        <f>VLOOKUP($B707,'[7]POB X MCR 2019'!$C$8:$AW$65,35,0)</f>
        <v>85</v>
      </c>
      <c r="AN707" s="90">
        <f>VLOOKUP($B707,'[7]POB X MCR 2019'!$C$8:$AW$65,36,0)</f>
        <v>65</v>
      </c>
      <c r="AO707" s="90">
        <f>VLOOKUP($B707,'[7]POB X MCR 2019'!$C$8:$AW$65,37,0)</f>
        <v>41</v>
      </c>
      <c r="AP707" s="90">
        <f>VLOOKUP($B707,'[7]POB X MCR 2019'!$C$8:$AW$65,38,0)</f>
        <v>33</v>
      </c>
      <c r="AQ707" s="90">
        <f>VLOOKUP($B707,'[7]POB X MCR 2019'!$C$8:$AW$65,43,0)</f>
        <v>5614</v>
      </c>
      <c r="AR707" s="90">
        <f>VLOOKUP($B707,'[7]POB X MCR 2019'!$C$8:$AW$65,44,0)</f>
        <v>181</v>
      </c>
      <c r="AS707" s="90">
        <f>VLOOKUP($B707,'[7]POB X MCR 2019'!$C$8:$AW$65,45,0)</f>
        <v>165</v>
      </c>
      <c r="AT707" s="90">
        <f>VLOOKUP($B707,'[7]POB X MCR 2019'!$C$8:$AW$65,46,0)</f>
        <v>841</v>
      </c>
      <c r="AU707" s="90">
        <f>VLOOKUP($B707,'[7]POB X MCR 2019'!$C$8:$AW$65,47,0)</f>
        <v>50</v>
      </c>
    </row>
    <row r="708" spans="1:47" s="24" customFormat="1" ht="15">
      <c r="A708" s="58">
        <v>707</v>
      </c>
      <c r="B708" s="58">
        <v>11329</v>
      </c>
      <c r="C708" s="59" t="s">
        <v>1134</v>
      </c>
      <c r="D708" s="59" t="s">
        <v>626</v>
      </c>
      <c r="E708" s="59" t="s">
        <v>627</v>
      </c>
      <c r="F708" s="59" t="s">
        <v>637</v>
      </c>
      <c r="G708" s="12" t="s">
        <v>266</v>
      </c>
      <c r="H708" s="14">
        <f t="shared" si="161"/>
        <v>11329</v>
      </c>
      <c r="I708" s="14">
        <f t="shared" si="162"/>
        <v>468</v>
      </c>
      <c r="J708" s="12">
        <f>VLOOKUP($B708,'[1]METAS 2019'!$D$4:$Q$843,5,0)</f>
        <v>6</v>
      </c>
      <c r="K708" s="12">
        <f>VLOOKUP($B708,'[1]METAS 2019'!$D$4:$Q$843,4,0)</f>
        <v>5</v>
      </c>
      <c r="L708" s="12">
        <f>VLOOKUP($B708,'[1]METAS 2019'!$D$4:$Q$843,11,0)</f>
        <v>9</v>
      </c>
      <c r="M708" s="12">
        <f>VLOOKUP($B708,'[1]METAS 2019'!$D$4:$Q$843,12,0)</f>
        <v>14</v>
      </c>
      <c r="N708" s="12">
        <f>VLOOKUP($B708,'[1]METAS 2019'!$D$4:$Q$843,13,0)</f>
        <v>8</v>
      </c>
      <c r="O708" s="12">
        <f>VLOOKUP($B708,'[1]METAS 2019'!$D$4:$Q$843,14,0)</f>
        <v>8</v>
      </c>
      <c r="P708" s="90">
        <f>VLOOKUP($B708,'[7]POB X MCR 2019'!$C$8:$AW$65,12,0)</f>
        <v>8</v>
      </c>
      <c r="Q708" s="90">
        <f>VLOOKUP($B708,'[7]POB X MCR 2019'!$C$8:$AW$65,13,0)</f>
        <v>9</v>
      </c>
      <c r="R708" s="90">
        <f>VLOOKUP($B708,'[7]POB X MCR 2019'!$C$8:$AW$65,14,0)</f>
        <v>9</v>
      </c>
      <c r="S708" s="90">
        <f>VLOOKUP($B708,'[7]POB X MCR 2019'!$C$8:$AW$65,15,0)</f>
        <v>9</v>
      </c>
      <c r="T708" s="90">
        <f>VLOOKUP($B708,'[7]POB X MCR 2019'!$C$8:$AW$65,16,0)</f>
        <v>10</v>
      </c>
      <c r="U708" s="90">
        <f>VLOOKUP($B708,'[7]POB X MCR 2019'!$C$8:$AW$65,17,0)</f>
        <v>10</v>
      </c>
      <c r="V708" s="90">
        <f>VLOOKUP($B708,'[7]POB X MCR 2019'!$C$8:$AW$65,18,0)</f>
        <v>10</v>
      </c>
      <c r="W708" s="90">
        <f>VLOOKUP($B708,'[7]POB X MCR 2019'!$C$8:$AW$65,19,0)</f>
        <v>10</v>
      </c>
      <c r="X708" s="90">
        <f>VLOOKUP($B708,'[7]POB X MCR 2019'!$C$8:$AW$65,20,0)</f>
        <v>10</v>
      </c>
      <c r="Y708" s="90">
        <f>VLOOKUP($B708,'[7]POB X MCR 2019'!$C$8:$AW$65,21,0)</f>
        <v>9</v>
      </c>
      <c r="Z708" s="90">
        <f>VLOOKUP($B708,'[7]POB X MCR 2019'!$C$8:$AW$65,22,0)</f>
        <v>9</v>
      </c>
      <c r="AA708" s="90">
        <f>VLOOKUP($B708,'[7]POB X MCR 2019'!$C$8:$AW$65,23,0)</f>
        <v>9</v>
      </c>
      <c r="AB708" s="90">
        <f>VLOOKUP($B708,'[7]POB X MCR 2019'!$C$8:$AW$65,24,0)</f>
        <v>8</v>
      </c>
      <c r="AC708" s="90">
        <f>VLOOKUP($B708,'[7]POB X MCR 2019'!$C$8:$AW$65,25,0)</f>
        <v>8</v>
      </c>
      <c r="AD708" s="90">
        <f>VLOOKUP($B708,'[7]POB X MCR 2019'!$C$8:$AW$65,26,0)</f>
        <v>40</v>
      </c>
      <c r="AE708" s="90">
        <f>VLOOKUP($B708,'[7]POB X MCR 2019'!$C$8:$AW$65,27,0)</f>
        <v>36</v>
      </c>
      <c r="AF708" s="90">
        <f>VLOOKUP($B708,'[7]POB X MCR 2019'!$C$8:$AW$65,28,0)</f>
        <v>39</v>
      </c>
      <c r="AG708" s="90">
        <f>VLOOKUP($B708,'[7]POB X MCR 2019'!$C$8:$AW$65,29,0)</f>
        <v>33</v>
      </c>
      <c r="AH708" s="90">
        <f>VLOOKUP($B708,'[7]POB X MCR 2019'!$C$8:$AW$65,30,0)</f>
        <v>30</v>
      </c>
      <c r="AI708" s="90">
        <f>VLOOKUP($B708,'[7]POB X MCR 2019'!$C$8:$AW$65,31,0)</f>
        <v>27</v>
      </c>
      <c r="AJ708" s="90">
        <f>VLOOKUP($B708,'[7]POB X MCR 2019'!$C$8:$AW$65,32,0)</f>
        <v>21</v>
      </c>
      <c r="AK708" s="90">
        <f>VLOOKUP($B708,'[7]POB X MCR 2019'!$C$8:$AW$65,33,0)</f>
        <v>17</v>
      </c>
      <c r="AL708" s="90">
        <f>VLOOKUP($B708,'[7]POB X MCR 2019'!$C$8:$AW$65,34,0)</f>
        <v>15</v>
      </c>
      <c r="AM708" s="90">
        <f>VLOOKUP($B708,'[7]POB X MCR 2019'!$C$8:$AW$65,35,0)</f>
        <v>12</v>
      </c>
      <c r="AN708" s="90">
        <f>VLOOKUP($B708,'[7]POB X MCR 2019'!$C$8:$AW$65,36,0)</f>
        <v>9</v>
      </c>
      <c r="AO708" s="90">
        <f>VLOOKUP($B708,'[7]POB X MCR 2019'!$C$8:$AW$65,37,0)</f>
        <v>6</v>
      </c>
      <c r="AP708" s="90">
        <f>VLOOKUP($B708,'[7]POB X MCR 2019'!$C$8:$AW$65,38,0)</f>
        <v>5</v>
      </c>
      <c r="AQ708" s="90">
        <f>VLOOKUP($B708,'[7]POB X MCR 2019'!$C$8:$AW$65,43,0)</f>
        <v>5614</v>
      </c>
      <c r="AR708" s="90">
        <f>VLOOKUP($B708,'[7]POB X MCR 2019'!$C$8:$AW$65,44,0)</f>
        <v>25</v>
      </c>
      <c r="AS708" s="90">
        <f>VLOOKUP($B708,'[7]POB X MCR 2019'!$C$8:$AW$65,45,0)</f>
        <v>23</v>
      </c>
      <c r="AT708" s="90">
        <f>VLOOKUP($B708,'[7]POB X MCR 2019'!$C$8:$AW$65,46,0)</f>
        <v>115</v>
      </c>
      <c r="AU708" s="90">
        <f>VLOOKUP($B708,'[7]POB X MCR 2019'!$C$8:$AW$65,47,0)</f>
        <v>7</v>
      </c>
    </row>
    <row r="709" spans="1:47" s="24" customFormat="1" ht="15">
      <c r="A709" s="58">
        <v>708</v>
      </c>
      <c r="B709" s="58">
        <v>7714</v>
      </c>
      <c r="C709" s="59" t="s">
        <v>1134</v>
      </c>
      <c r="D709" s="59" t="s">
        <v>626</v>
      </c>
      <c r="E709" s="59" t="s">
        <v>627</v>
      </c>
      <c r="F709" s="59" t="s">
        <v>632</v>
      </c>
      <c r="G709" s="12" t="s">
        <v>266</v>
      </c>
      <c r="H709" s="14">
        <f t="shared" si="161"/>
        <v>7714</v>
      </c>
      <c r="I709" s="14">
        <f t="shared" si="162"/>
        <v>969</v>
      </c>
      <c r="J709" s="12">
        <f>VLOOKUP($B709,'[1]METAS 2019'!$D$4:$Q$843,5,0)</f>
        <v>16</v>
      </c>
      <c r="K709" s="12">
        <f>VLOOKUP($B709,'[1]METAS 2019'!$D$4:$Q$843,4,0)</f>
        <v>20</v>
      </c>
      <c r="L709" s="12">
        <f>VLOOKUP($B709,'[1]METAS 2019'!$D$4:$Q$843,11,0)</f>
        <v>18</v>
      </c>
      <c r="M709" s="12">
        <f>VLOOKUP($B709,'[1]METAS 2019'!$D$4:$Q$843,12,0)</f>
        <v>13</v>
      </c>
      <c r="N709" s="12">
        <f>VLOOKUP($B709,'[1]METAS 2019'!$D$4:$Q$843,13,0)</f>
        <v>22</v>
      </c>
      <c r="O709" s="12">
        <f>VLOOKUP($B709,'[1]METAS 2019'!$D$4:$Q$843,14,0)</f>
        <v>20</v>
      </c>
      <c r="P709" s="90">
        <f>VLOOKUP($B709,'[7]POB X MCR 2019'!$C$8:$AW$65,12,0)</f>
        <v>17</v>
      </c>
      <c r="Q709" s="90">
        <f>VLOOKUP($B709,'[7]POB X MCR 2019'!$C$8:$AW$65,13,0)</f>
        <v>18</v>
      </c>
      <c r="R709" s="90">
        <f>VLOOKUP($B709,'[7]POB X MCR 2019'!$C$8:$AW$65,14,0)</f>
        <v>18</v>
      </c>
      <c r="S709" s="90">
        <f>VLOOKUP($B709,'[7]POB X MCR 2019'!$C$8:$AW$65,15,0)</f>
        <v>19</v>
      </c>
      <c r="T709" s="90">
        <f>VLOOKUP($B709,'[7]POB X MCR 2019'!$C$8:$AW$65,16,0)</f>
        <v>20</v>
      </c>
      <c r="U709" s="90">
        <f>VLOOKUP($B709,'[7]POB X MCR 2019'!$C$8:$AW$65,17,0)</f>
        <v>21</v>
      </c>
      <c r="V709" s="90">
        <f>VLOOKUP($B709,'[7]POB X MCR 2019'!$C$8:$AW$65,18,0)</f>
        <v>21</v>
      </c>
      <c r="W709" s="90">
        <f>VLOOKUP($B709,'[7]POB X MCR 2019'!$C$8:$AW$65,19,0)</f>
        <v>21</v>
      </c>
      <c r="X709" s="90">
        <f>VLOOKUP($B709,'[7]POB X MCR 2019'!$C$8:$AW$65,20,0)</f>
        <v>20</v>
      </c>
      <c r="Y709" s="90">
        <f>VLOOKUP($B709,'[7]POB X MCR 2019'!$C$8:$AW$65,21,0)</f>
        <v>19</v>
      </c>
      <c r="Z709" s="90">
        <f>VLOOKUP($B709,'[7]POB X MCR 2019'!$C$8:$AW$65,22,0)</f>
        <v>18</v>
      </c>
      <c r="AA709" s="90">
        <f>VLOOKUP($B709,'[7]POB X MCR 2019'!$C$8:$AW$65,23,0)</f>
        <v>18</v>
      </c>
      <c r="AB709" s="90">
        <f>VLOOKUP($B709,'[7]POB X MCR 2019'!$C$8:$AW$65,24,0)</f>
        <v>17</v>
      </c>
      <c r="AC709" s="90">
        <f>VLOOKUP($B709,'[7]POB X MCR 2019'!$C$8:$AW$65,25,0)</f>
        <v>17</v>
      </c>
      <c r="AD709" s="90">
        <f>VLOOKUP($B709,'[7]POB X MCR 2019'!$C$8:$AW$65,26,0)</f>
        <v>83</v>
      </c>
      <c r="AE709" s="90">
        <f>VLOOKUP($B709,'[7]POB X MCR 2019'!$C$8:$AW$65,27,0)</f>
        <v>75</v>
      </c>
      <c r="AF709" s="90">
        <f>VLOOKUP($B709,'[7]POB X MCR 2019'!$C$8:$AW$65,28,0)</f>
        <v>80</v>
      </c>
      <c r="AG709" s="90">
        <f>VLOOKUP($B709,'[7]POB X MCR 2019'!$C$8:$AW$65,29,0)</f>
        <v>68</v>
      </c>
      <c r="AH709" s="90">
        <f>VLOOKUP($B709,'[7]POB X MCR 2019'!$C$8:$AW$65,30,0)</f>
        <v>63</v>
      </c>
      <c r="AI709" s="90">
        <f>VLOOKUP($B709,'[7]POB X MCR 2019'!$C$8:$AW$65,31,0)</f>
        <v>55</v>
      </c>
      <c r="AJ709" s="90">
        <f>VLOOKUP($B709,'[7]POB X MCR 2019'!$C$8:$AW$65,32,0)</f>
        <v>43</v>
      </c>
      <c r="AK709" s="90">
        <f>VLOOKUP($B709,'[7]POB X MCR 2019'!$C$8:$AW$65,33,0)</f>
        <v>36</v>
      </c>
      <c r="AL709" s="90">
        <f>VLOOKUP($B709,'[7]POB X MCR 2019'!$C$8:$AW$65,34,0)</f>
        <v>30</v>
      </c>
      <c r="AM709" s="90">
        <f>VLOOKUP($B709,'[7]POB X MCR 2019'!$C$8:$AW$65,35,0)</f>
        <v>24</v>
      </c>
      <c r="AN709" s="90">
        <f>VLOOKUP($B709,'[7]POB X MCR 2019'!$C$8:$AW$65,36,0)</f>
        <v>18</v>
      </c>
      <c r="AO709" s="90">
        <f>VLOOKUP($B709,'[7]POB X MCR 2019'!$C$8:$AW$65,37,0)</f>
        <v>12</v>
      </c>
      <c r="AP709" s="90">
        <f>VLOOKUP($B709,'[7]POB X MCR 2019'!$C$8:$AW$65,38,0)</f>
        <v>9</v>
      </c>
      <c r="AQ709" s="90">
        <f>VLOOKUP($B709,'[7]POB X MCR 2019'!$C$8:$AW$65,43,0)</f>
        <v>5614</v>
      </c>
      <c r="AR709" s="90">
        <f>VLOOKUP($B709,'[7]POB X MCR 2019'!$C$8:$AW$65,44,0)</f>
        <v>51</v>
      </c>
      <c r="AS709" s="90">
        <f>VLOOKUP($B709,'[7]POB X MCR 2019'!$C$8:$AW$65,45,0)</f>
        <v>46</v>
      </c>
      <c r="AT709" s="90">
        <f>VLOOKUP($B709,'[7]POB X MCR 2019'!$C$8:$AW$65,46,0)</f>
        <v>236</v>
      </c>
      <c r="AU709" s="90">
        <f>VLOOKUP($B709,'[7]POB X MCR 2019'!$C$8:$AW$65,47,0)</f>
        <v>14</v>
      </c>
    </row>
    <row r="710" spans="1:47" s="24" customFormat="1" ht="15">
      <c r="A710" s="58">
        <v>709</v>
      </c>
      <c r="B710" s="58">
        <v>10544</v>
      </c>
      <c r="C710" s="59" t="s">
        <v>1134</v>
      </c>
      <c r="D710" s="59" t="s">
        <v>626</v>
      </c>
      <c r="E710" s="59" t="s">
        <v>627</v>
      </c>
      <c r="F710" s="59" t="s">
        <v>636</v>
      </c>
      <c r="G710" s="12" t="s">
        <v>266</v>
      </c>
      <c r="H710" s="14">
        <f t="shared" si="161"/>
        <v>10544</v>
      </c>
      <c r="I710" s="14">
        <f t="shared" si="162"/>
        <v>474</v>
      </c>
      <c r="J710" s="12">
        <f>VLOOKUP($B710,'[1]METAS 2019'!$D$4:$Q$843,5,0)</f>
        <v>6</v>
      </c>
      <c r="K710" s="12">
        <f>VLOOKUP($B710,'[1]METAS 2019'!$D$4:$Q$843,4,0)</f>
        <v>8</v>
      </c>
      <c r="L710" s="12">
        <f>VLOOKUP($B710,'[1]METAS 2019'!$D$4:$Q$843,11,0)</f>
        <v>9</v>
      </c>
      <c r="M710" s="12">
        <f>VLOOKUP($B710,'[1]METAS 2019'!$D$4:$Q$843,12,0)</f>
        <v>8</v>
      </c>
      <c r="N710" s="12">
        <f>VLOOKUP($B710,'[1]METAS 2019'!$D$4:$Q$843,13,0)</f>
        <v>11</v>
      </c>
      <c r="O710" s="12">
        <f>VLOOKUP($B710,'[1]METAS 2019'!$D$4:$Q$843,14,0)</f>
        <v>3</v>
      </c>
      <c r="P710" s="90">
        <f>VLOOKUP($B710,'[7]POB X MCR 2019'!$C$8:$AW$65,12,0)</f>
        <v>8</v>
      </c>
      <c r="Q710" s="90">
        <f>VLOOKUP($B710,'[7]POB X MCR 2019'!$C$8:$AW$65,13,0)</f>
        <v>9</v>
      </c>
      <c r="R710" s="90">
        <f>VLOOKUP($B710,'[7]POB X MCR 2019'!$C$8:$AW$65,14,0)</f>
        <v>9</v>
      </c>
      <c r="S710" s="90">
        <f>VLOOKUP($B710,'[7]POB X MCR 2019'!$C$8:$AW$65,15,0)</f>
        <v>10</v>
      </c>
      <c r="T710" s="90">
        <f>VLOOKUP($B710,'[7]POB X MCR 2019'!$C$8:$AW$65,16,0)</f>
        <v>10</v>
      </c>
      <c r="U710" s="90">
        <f>VLOOKUP($B710,'[7]POB X MCR 2019'!$C$8:$AW$65,17,0)</f>
        <v>10</v>
      </c>
      <c r="V710" s="90">
        <f>VLOOKUP($B710,'[7]POB X MCR 2019'!$C$8:$AW$65,18,0)</f>
        <v>10</v>
      </c>
      <c r="W710" s="90">
        <f>VLOOKUP($B710,'[7]POB X MCR 2019'!$C$8:$AW$65,19,0)</f>
        <v>10</v>
      </c>
      <c r="X710" s="90">
        <f>VLOOKUP($B710,'[7]POB X MCR 2019'!$C$8:$AW$65,20,0)</f>
        <v>10</v>
      </c>
      <c r="Y710" s="90">
        <f>VLOOKUP($B710,'[7]POB X MCR 2019'!$C$8:$AW$65,21,0)</f>
        <v>10</v>
      </c>
      <c r="Z710" s="90">
        <f>VLOOKUP($B710,'[7]POB X MCR 2019'!$C$8:$AW$65,22,0)</f>
        <v>9</v>
      </c>
      <c r="AA710" s="90">
        <f>VLOOKUP($B710,'[7]POB X MCR 2019'!$C$8:$AW$65,23,0)</f>
        <v>9</v>
      </c>
      <c r="AB710" s="90">
        <f>VLOOKUP($B710,'[7]POB X MCR 2019'!$C$8:$AW$65,24,0)</f>
        <v>9</v>
      </c>
      <c r="AC710" s="90">
        <f>VLOOKUP($B710,'[7]POB X MCR 2019'!$C$8:$AW$65,25,0)</f>
        <v>9</v>
      </c>
      <c r="AD710" s="90">
        <f>VLOOKUP($B710,'[7]POB X MCR 2019'!$C$8:$AW$65,26,0)</f>
        <v>41</v>
      </c>
      <c r="AE710" s="90">
        <f>VLOOKUP($B710,'[7]POB X MCR 2019'!$C$8:$AW$65,27,0)</f>
        <v>37</v>
      </c>
      <c r="AF710" s="90">
        <f>VLOOKUP($B710,'[7]POB X MCR 2019'!$C$8:$AW$65,28,0)</f>
        <v>40</v>
      </c>
      <c r="AG710" s="90">
        <f>VLOOKUP($B710,'[7]POB X MCR 2019'!$C$8:$AW$65,29,0)</f>
        <v>34</v>
      </c>
      <c r="AH710" s="90">
        <f>VLOOKUP($B710,'[7]POB X MCR 2019'!$C$8:$AW$65,30,0)</f>
        <v>31</v>
      </c>
      <c r="AI710" s="90">
        <f>VLOOKUP($B710,'[7]POB X MCR 2019'!$C$8:$AW$65,31,0)</f>
        <v>27</v>
      </c>
      <c r="AJ710" s="90">
        <f>VLOOKUP($B710,'[7]POB X MCR 2019'!$C$8:$AW$65,32,0)</f>
        <v>22</v>
      </c>
      <c r="AK710" s="90">
        <f>VLOOKUP($B710,'[7]POB X MCR 2019'!$C$8:$AW$65,33,0)</f>
        <v>18</v>
      </c>
      <c r="AL710" s="90">
        <f>VLOOKUP($B710,'[7]POB X MCR 2019'!$C$8:$AW$65,34,0)</f>
        <v>15</v>
      </c>
      <c r="AM710" s="90">
        <f>VLOOKUP($B710,'[7]POB X MCR 2019'!$C$8:$AW$65,35,0)</f>
        <v>12</v>
      </c>
      <c r="AN710" s="90">
        <f>VLOOKUP($B710,'[7]POB X MCR 2019'!$C$8:$AW$65,36,0)</f>
        <v>9</v>
      </c>
      <c r="AO710" s="90">
        <f>VLOOKUP($B710,'[7]POB X MCR 2019'!$C$8:$AW$65,37,0)</f>
        <v>6</v>
      </c>
      <c r="AP710" s="90">
        <f>VLOOKUP($B710,'[7]POB X MCR 2019'!$C$8:$AW$65,38,0)</f>
        <v>5</v>
      </c>
      <c r="AQ710" s="90">
        <f>VLOOKUP($B710,'[7]POB X MCR 2019'!$C$8:$AW$65,43,0)</f>
        <v>5614</v>
      </c>
      <c r="AR710" s="90">
        <f>VLOOKUP($B710,'[7]POB X MCR 2019'!$C$8:$AW$65,44,0)</f>
        <v>26</v>
      </c>
      <c r="AS710" s="90">
        <f>VLOOKUP($B710,'[7]POB X MCR 2019'!$C$8:$AW$65,45,0)</f>
        <v>23</v>
      </c>
      <c r="AT710" s="90">
        <f>VLOOKUP($B710,'[7]POB X MCR 2019'!$C$8:$AW$65,46,0)</f>
        <v>118</v>
      </c>
      <c r="AU710" s="90">
        <f>VLOOKUP($B710,'[7]POB X MCR 2019'!$C$8:$AW$65,47,0)</f>
        <v>6</v>
      </c>
    </row>
    <row r="711" spans="1:47" s="24" customFormat="1" ht="15">
      <c r="A711" s="58">
        <v>710</v>
      </c>
      <c r="B711" s="58">
        <v>4794</v>
      </c>
      <c r="C711" s="59" t="s">
        <v>1134</v>
      </c>
      <c r="D711" s="59" t="s">
        <v>626</v>
      </c>
      <c r="E711" s="59" t="s">
        <v>627</v>
      </c>
      <c r="F711" s="59" t="s">
        <v>631</v>
      </c>
      <c r="G711" s="12" t="s">
        <v>266</v>
      </c>
      <c r="H711" s="14">
        <f t="shared" si="161"/>
        <v>4794</v>
      </c>
      <c r="I711" s="14">
        <f t="shared" si="162"/>
        <v>1318</v>
      </c>
      <c r="J711" s="12">
        <f>VLOOKUP($B711,'[1]METAS 2019'!$D$4:$Q$843,5,0)</f>
        <v>17</v>
      </c>
      <c r="K711" s="12">
        <f>VLOOKUP($B711,'[1]METAS 2019'!$D$4:$Q$843,4,0)</f>
        <v>21</v>
      </c>
      <c r="L711" s="12">
        <f>VLOOKUP($B711,'[1]METAS 2019'!$D$4:$Q$843,11,0)</f>
        <v>24</v>
      </c>
      <c r="M711" s="12">
        <f>VLOOKUP($B711,'[1]METAS 2019'!$D$4:$Q$843,12,0)</f>
        <v>17</v>
      </c>
      <c r="N711" s="12">
        <f>VLOOKUP($B711,'[1]METAS 2019'!$D$4:$Q$843,13,0)</f>
        <v>19</v>
      </c>
      <c r="O711" s="12">
        <f>VLOOKUP($B711,'[1]METAS 2019'!$D$4:$Q$843,14,0)</f>
        <v>17</v>
      </c>
      <c r="P711" s="90">
        <f>VLOOKUP($B711,'[7]POB X MCR 2019'!$C$8:$AW$65,12,0)</f>
        <v>24</v>
      </c>
      <c r="Q711" s="90">
        <f>VLOOKUP($B711,'[7]POB X MCR 2019'!$C$8:$AW$65,13,0)</f>
        <v>25</v>
      </c>
      <c r="R711" s="90">
        <f>VLOOKUP($B711,'[7]POB X MCR 2019'!$C$8:$AW$65,14,0)</f>
        <v>26</v>
      </c>
      <c r="S711" s="90">
        <f>VLOOKUP($B711,'[7]POB X MCR 2019'!$C$8:$AW$65,15,0)</f>
        <v>27</v>
      </c>
      <c r="T711" s="90">
        <f>VLOOKUP($B711,'[7]POB X MCR 2019'!$C$8:$AW$65,16,0)</f>
        <v>28</v>
      </c>
      <c r="U711" s="90">
        <f>VLOOKUP($B711,'[7]POB X MCR 2019'!$C$8:$AW$65,17,0)</f>
        <v>29</v>
      </c>
      <c r="V711" s="90">
        <f>VLOOKUP($B711,'[7]POB X MCR 2019'!$C$8:$AW$65,18,0)</f>
        <v>29</v>
      </c>
      <c r="W711" s="90">
        <f>VLOOKUP($B711,'[7]POB X MCR 2019'!$C$8:$AW$65,19,0)</f>
        <v>29</v>
      </c>
      <c r="X711" s="90">
        <f>VLOOKUP($B711,'[7]POB X MCR 2019'!$C$8:$AW$65,20,0)</f>
        <v>28</v>
      </c>
      <c r="Y711" s="90">
        <f>VLOOKUP($B711,'[7]POB X MCR 2019'!$C$8:$AW$65,21,0)</f>
        <v>27</v>
      </c>
      <c r="Z711" s="90">
        <f>VLOOKUP($B711,'[7]POB X MCR 2019'!$C$8:$AW$65,22,0)</f>
        <v>26</v>
      </c>
      <c r="AA711" s="90">
        <f>VLOOKUP($B711,'[7]POB X MCR 2019'!$C$8:$AW$65,23,0)</f>
        <v>25</v>
      </c>
      <c r="AB711" s="90">
        <f>VLOOKUP($B711,'[7]POB X MCR 2019'!$C$8:$AW$65,24,0)</f>
        <v>24</v>
      </c>
      <c r="AC711" s="90">
        <f>VLOOKUP($B711,'[7]POB X MCR 2019'!$C$8:$AW$65,25,0)</f>
        <v>24</v>
      </c>
      <c r="AD711" s="90">
        <f>VLOOKUP($B711,'[7]POB X MCR 2019'!$C$8:$AW$65,26,0)</f>
        <v>116</v>
      </c>
      <c r="AE711" s="90">
        <f>VLOOKUP($B711,'[7]POB X MCR 2019'!$C$8:$AW$65,27,0)</f>
        <v>104</v>
      </c>
      <c r="AF711" s="90">
        <f>VLOOKUP($B711,'[7]POB X MCR 2019'!$C$8:$AW$65,28,0)</f>
        <v>112</v>
      </c>
      <c r="AG711" s="90">
        <f>VLOOKUP($B711,'[7]POB X MCR 2019'!$C$8:$AW$65,29,0)</f>
        <v>95</v>
      </c>
      <c r="AH711" s="90">
        <f>VLOOKUP($B711,'[7]POB X MCR 2019'!$C$8:$AW$65,30,0)</f>
        <v>88</v>
      </c>
      <c r="AI711" s="90">
        <f>VLOOKUP($B711,'[7]POB X MCR 2019'!$C$8:$AW$65,31,0)</f>
        <v>77</v>
      </c>
      <c r="AJ711" s="90">
        <f>VLOOKUP($B711,'[7]POB X MCR 2019'!$C$8:$AW$65,32,0)</f>
        <v>61</v>
      </c>
      <c r="AK711" s="90">
        <f>VLOOKUP($B711,'[7]POB X MCR 2019'!$C$8:$AW$65,33,0)</f>
        <v>50</v>
      </c>
      <c r="AL711" s="90">
        <f>VLOOKUP($B711,'[7]POB X MCR 2019'!$C$8:$AW$65,34,0)</f>
        <v>42</v>
      </c>
      <c r="AM711" s="90">
        <f>VLOOKUP($B711,'[7]POB X MCR 2019'!$C$8:$AW$65,35,0)</f>
        <v>33</v>
      </c>
      <c r="AN711" s="90">
        <f>VLOOKUP($B711,'[7]POB X MCR 2019'!$C$8:$AW$65,36,0)</f>
        <v>25</v>
      </c>
      <c r="AO711" s="90">
        <f>VLOOKUP($B711,'[7]POB X MCR 2019'!$C$8:$AW$65,37,0)</f>
        <v>16</v>
      </c>
      <c r="AP711" s="90">
        <f>VLOOKUP($B711,'[7]POB X MCR 2019'!$C$8:$AW$65,38,0)</f>
        <v>13</v>
      </c>
      <c r="AQ711" s="90">
        <f>VLOOKUP($B711,'[7]POB X MCR 2019'!$C$8:$AW$65,43,0)</f>
        <v>5614</v>
      </c>
      <c r="AR711" s="90">
        <f>VLOOKUP($B711,'[7]POB X MCR 2019'!$C$8:$AW$65,44,0)</f>
        <v>71</v>
      </c>
      <c r="AS711" s="90">
        <f>VLOOKUP($B711,'[7]POB X MCR 2019'!$C$8:$AW$65,45,0)</f>
        <v>65</v>
      </c>
      <c r="AT711" s="90">
        <f>VLOOKUP($B711,'[7]POB X MCR 2019'!$C$8:$AW$65,46,0)</f>
        <v>331</v>
      </c>
      <c r="AU711" s="90">
        <f>VLOOKUP($B711,'[7]POB X MCR 2019'!$C$8:$AW$65,47,0)</f>
        <v>15</v>
      </c>
    </row>
    <row r="712" spans="1:47" s="24" customFormat="1" ht="15">
      <c r="A712" s="58">
        <v>711</v>
      </c>
      <c r="B712" s="58">
        <v>7031</v>
      </c>
      <c r="C712" s="59" t="s">
        <v>1134</v>
      </c>
      <c r="D712" s="59" t="s">
        <v>626</v>
      </c>
      <c r="E712" s="59" t="s">
        <v>627</v>
      </c>
      <c r="F712" s="59" t="s">
        <v>634</v>
      </c>
      <c r="G712" s="12" t="s">
        <v>266</v>
      </c>
      <c r="H712" s="14">
        <f t="shared" si="161"/>
        <v>7031</v>
      </c>
      <c r="I712" s="14">
        <f t="shared" si="162"/>
        <v>670</v>
      </c>
      <c r="J712" s="12">
        <f>VLOOKUP($B712,'[1]METAS 2019'!$D$4:$Q$843,5,0)</f>
        <v>10</v>
      </c>
      <c r="K712" s="12">
        <f>VLOOKUP($B712,'[1]METAS 2019'!$D$4:$Q$843,4,0)</f>
        <v>11</v>
      </c>
      <c r="L712" s="12">
        <f>VLOOKUP($B712,'[1]METAS 2019'!$D$4:$Q$843,11,0)</f>
        <v>11</v>
      </c>
      <c r="M712" s="12">
        <f>VLOOKUP($B712,'[1]METAS 2019'!$D$4:$Q$843,12,0)</f>
        <v>11</v>
      </c>
      <c r="N712" s="12">
        <f>VLOOKUP($B712,'[1]METAS 2019'!$D$4:$Q$843,13,0)</f>
        <v>13</v>
      </c>
      <c r="O712" s="12">
        <f>VLOOKUP($B712,'[1]METAS 2019'!$D$4:$Q$843,14,0)</f>
        <v>15</v>
      </c>
      <c r="P712" s="90">
        <f>VLOOKUP($B712,'[7]POB X MCR 2019'!$C$8:$AW$65,12,0)</f>
        <v>12</v>
      </c>
      <c r="Q712" s="90">
        <f>VLOOKUP($B712,'[7]POB X MCR 2019'!$C$8:$AW$65,13,0)</f>
        <v>12</v>
      </c>
      <c r="R712" s="90">
        <f>VLOOKUP($B712,'[7]POB X MCR 2019'!$C$8:$AW$65,14,0)</f>
        <v>13</v>
      </c>
      <c r="S712" s="90">
        <f>VLOOKUP($B712,'[7]POB X MCR 2019'!$C$8:$AW$65,15,0)</f>
        <v>13</v>
      </c>
      <c r="T712" s="90">
        <f>VLOOKUP($B712,'[7]POB X MCR 2019'!$C$8:$AW$65,16,0)</f>
        <v>14</v>
      </c>
      <c r="U712" s="90">
        <f>VLOOKUP($B712,'[7]POB X MCR 2019'!$C$8:$AW$65,17,0)</f>
        <v>14</v>
      </c>
      <c r="V712" s="90">
        <f>VLOOKUP($B712,'[7]POB X MCR 2019'!$C$8:$AW$65,18,0)</f>
        <v>15</v>
      </c>
      <c r="W712" s="90">
        <f>VLOOKUP($B712,'[7]POB X MCR 2019'!$C$8:$AW$65,19,0)</f>
        <v>14</v>
      </c>
      <c r="X712" s="90">
        <f>VLOOKUP($B712,'[7]POB X MCR 2019'!$C$8:$AW$65,20,0)</f>
        <v>14</v>
      </c>
      <c r="Y712" s="90">
        <f>VLOOKUP($B712,'[7]POB X MCR 2019'!$C$8:$AW$65,21,0)</f>
        <v>13</v>
      </c>
      <c r="Z712" s="90">
        <f>VLOOKUP($B712,'[7]POB X MCR 2019'!$C$8:$AW$65,22,0)</f>
        <v>13</v>
      </c>
      <c r="AA712" s="90">
        <f>VLOOKUP($B712,'[7]POB X MCR 2019'!$C$8:$AW$65,23,0)</f>
        <v>12</v>
      </c>
      <c r="AB712" s="90">
        <f>VLOOKUP($B712,'[7]POB X MCR 2019'!$C$8:$AW$65,24,0)</f>
        <v>12</v>
      </c>
      <c r="AC712" s="90">
        <f>VLOOKUP($B712,'[7]POB X MCR 2019'!$C$8:$AW$65,25,0)</f>
        <v>12</v>
      </c>
      <c r="AD712" s="90">
        <f>VLOOKUP($B712,'[7]POB X MCR 2019'!$C$8:$AW$65,26,0)</f>
        <v>58</v>
      </c>
      <c r="AE712" s="90">
        <f>VLOOKUP($B712,'[7]POB X MCR 2019'!$C$8:$AW$65,27,0)</f>
        <v>52</v>
      </c>
      <c r="AF712" s="90">
        <f>VLOOKUP($B712,'[7]POB X MCR 2019'!$C$8:$AW$65,28,0)</f>
        <v>56</v>
      </c>
      <c r="AG712" s="90">
        <f>VLOOKUP($B712,'[7]POB X MCR 2019'!$C$8:$AW$65,29,0)</f>
        <v>47</v>
      </c>
      <c r="AH712" s="90">
        <f>VLOOKUP($B712,'[7]POB X MCR 2019'!$C$8:$AW$65,30,0)</f>
        <v>44</v>
      </c>
      <c r="AI712" s="90">
        <f>VLOOKUP($B712,'[7]POB X MCR 2019'!$C$8:$AW$65,31,0)</f>
        <v>38</v>
      </c>
      <c r="AJ712" s="90">
        <f>VLOOKUP($B712,'[7]POB X MCR 2019'!$C$8:$AW$65,32,0)</f>
        <v>30</v>
      </c>
      <c r="AK712" s="90">
        <f>VLOOKUP($B712,'[7]POB X MCR 2019'!$C$8:$AW$65,33,0)</f>
        <v>25</v>
      </c>
      <c r="AL712" s="90">
        <f>VLOOKUP($B712,'[7]POB X MCR 2019'!$C$8:$AW$65,34,0)</f>
        <v>21</v>
      </c>
      <c r="AM712" s="90">
        <f>VLOOKUP($B712,'[7]POB X MCR 2019'!$C$8:$AW$65,35,0)</f>
        <v>17</v>
      </c>
      <c r="AN712" s="90">
        <f>VLOOKUP($B712,'[7]POB X MCR 2019'!$C$8:$AW$65,36,0)</f>
        <v>13</v>
      </c>
      <c r="AO712" s="90">
        <f>VLOOKUP($B712,'[7]POB X MCR 2019'!$C$8:$AW$65,37,0)</f>
        <v>8</v>
      </c>
      <c r="AP712" s="90">
        <f>VLOOKUP($B712,'[7]POB X MCR 2019'!$C$8:$AW$65,38,0)</f>
        <v>7</v>
      </c>
      <c r="AQ712" s="90">
        <f>VLOOKUP($B712,'[7]POB X MCR 2019'!$C$8:$AW$65,43,0)</f>
        <v>5614</v>
      </c>
      <c r="AR712" s="90">
        <f>VLOOKUP($B712,'[7]POB X MCR 2019'!$C$8:$AW$65,44,0)</f>
        <v>36</v>
      </c>
      <c r="AS712" s="90">
        <f>VLOOKUP($B712,'[7]POB X MCR 2019'!$C$8:$AW$65,45,0)</f>
        <v>32</v>
      </c>
      <c r="AT712" s="90">
        <f>VLOOKUP($B712,'[7]POB X MCR 2019'!$C$8:$AW$65,46,0)</f>
        <v>165</v>
      </c>
      <c r="AU712" s="90">
        <f>VLOOKUP($B712,'[7]POB X MCR 2019'!$C$8:$AW$65,47,0)</f>
        <v>9</v>
      </c>
    </row>
    <row r="713" spans="1:47" s="24" customFormat="1" ht="15">
      <c r="A713" s="58">
        <v>712</v>
      </c>
      <c r="B713" s="58">
        <v>4795</v>
      </c>
      <c r="C713" s="59" t="s">
        <v>1134</v>
      </c>
      <c r="D713" s="59" t="s">
        <v>626</v>
      </c>
      <c r="E713" s="59" t="s">
        <v>627</v>
      </c>
      <c r="F713" s="59" t="s">
        <v>630</v>
      </c>
      <c r="G713" s="12" t="s">
        <v>266</v>
      </c>
      <c r="H713" s="14">
        <f t="shared" si="161"/>
        <v>4795</v>
      </c>
      <c r="I713" s="14">
        <f t="shared" si="162"/>
        <v>1322</v>
      </c>
      <c r="J713" s="12">
        <f>VLOOKUP($B713,'[1]METAS 2019'!$D$4:$Q$843,5,0)</f>
        <v>24</v>
      </c>
      <c r="K713" s="12">
        <f>VLOOKUP($B713,'[1]METAS 2019'!$D$4:$Q$843,4,0)</f>
        <v>25</v>
      </c>
      <c r="L713" s="12">
        <f>VLOOKUP($B713,'[1]METAS 2019'!$D$4:$Q$843,11,0)</f>
        <v>20</v>
      </c>
      <c r="M713" s="12">
        <f>VLOOKUP($B713,'[1]METAS 2019'!$D$4:$Q$843,12,0)</f>
        <v>20</v>
      </c>
      <c r="N713" s="12">
        <f>VLOOKUP($B713,'[1]METAS 2019'!$D$4:$Q$843,13,0)</f>
        <v>26</v>
      </c>
      <c r="O713" s="12">
        <f>VLOOKUP($B713,'[1]METAS 2019'!$D$4:$Q$843,14,0)</f>
        <v>16</v>
      </c>
      <c r="P713" s="90">
        <f>VLOOKUP($B713,'[7]POB X MCR 2019'!$C$8:$AW$65,12,0)</f>
        <v>24</v>
      </c>
      <c r="Q713" s="90">
        <f>VLOOKUP($B713,'[7]POB X MCR 2019'!$C$8:$AW$65,13,0)</f>
        <v>24</v>
      </c>
      <c r="R713" s="90">
        <f>VLOOKUP($B713,'[7]POB X MCR 2019'!$C$8:$AW$65,14,0)</f>
        <v>25</v>
      </c>
      <c r="S713" s="90">
        <f>VLOOKUP($B713,'[7]POB X MCR 2019'!$C$8:$AW$65,15,0)</f>
        <v>26</v>
      </c>
      <c r="T713" s="90">
        <f>VLOOKUP($B713,'[7]POB X MCR 2019'!$C$8:$AW$65,16,0)</f>
        <v>27</v>
      </c>
      <c r="U713" s="90">
        <f>VLOOKUP($B713,'[7]POB X MCR 2019'!$C$8:$AW$65,17,0)</f>
        <v>29</v>
      </c>
      <c r="V713" s="90">
        <f>VLOOKUP($B713,'[7]POB X MCR 2019'!$C$8:$AW$65,18,0)</f>
        <v>29</v>
      </c>
      <c r="W713" s="90">
        <f>VLOOKUP($B713,'[7]POB X MCR 2019'!$C$8:$AW$65,19,0)</f>
        <v>29</v>
      </c>
      <c r="X713" s="90">
        <f>VLOOKUP($B713,'[7]POB X MCR 2019'!$C$8:$AW$65,20,0)</f>
        <v>28</v>
      </c>
      <c r="Y713" s="90">
        <f>VLOOKUP($B713,'[7]POB X MCR 2019'!$C$8:$AW$65,21,0)</f>
        <v>27</v>
      </c>
      <c r="Z713" s="90">
        <f>VLOOKUP($B713,'[7]POB X MCR 2019'!$C$8:$AW$65,22,0)</f>
        <v>25</v>
      </c>
      <c r="AA713" s="90">
        <f>VLOOKUP($B713,'[7]POB X MCR 2019'!$C$8:$AW$65,23,0)</f>
        <v>24</v>
      </c>
      <c r="AB713" s="90">
        <f>VLOOKUP($B713,'[7]POB X MCR 2019'!$C$8:$AW$65,24,0)</f>
        <v>24</v>
      </c>
      <c r="AC713" s="90">
        <f>VLOOKUP($B713,'[7]POB X MCR 2019'!$C$8:$AW$65,25,0)</f>
        <v>24</v>
      </c>
      <c r="AD713" s="90">
        <f>VLOOKUP($B713,'[7]POB X MCR 2019'!$C$8:$AW$65,26,0)</f>
        <v>115</v>
      </c>
      <c r="AE713" s="90">
        <f>VLOOKUP($B713,'[7]POB X MCR 2019'!$C$8:$AW$65,27,0)</f>
        <v>104</v>
      </c>
      <c r="AF713" s="90">
        <f>VLOOKUP($B713,'[7]POB X MCR 2019'!$C$8:$AW$65,28,0)</f>
        <v>111</v>
      </c>
      <c r="AG713" s="90">
        <f>VLOOKUP($B713,'[7]POB X MCR 2019'!$C$8:$AW$65,29,0)</f>
        <v>94</v>
      </c>
      <c r="AH713" s="90">
        <f>VLOOKUP($B713,'[7]POB X MCR 2019'!$C$8:$AW$65,30,0)</f>
        <v>87</v>
      </c>
      <c r="AI713" s="90">
        <f>VLOOKUP($B713,'[7]POB X MCR 2019'!$C$8:$AW$65,31,0)</f>
        <v>76</v>
      </c>
      <c r="AJ713" s="90">
        <f>VLOOKUP($B713,'[7]POB X MCR 2019'!$C$8:$AW$65,32,0)</f>
        <v>60</v>
      </c>
      <c r="AK713" s="90">
        <f>VLOOKUP($B713,'[7]POB X MCR 2019'!$C$8:$AW$65,33,0)</f>
        <v>50</v>
      </c>
      <c r="AL713" s="90">
        <f>VLOOKUP($B713,'[7]POB X MCR 2019'!$C$8:$AW$65,34,0)</f>
        <v>42</v>
      </c>
      <c r="AM713" s="90">
        <f>VLOOKUP($B713,'[7]POB X MCR 2019'!$C$8:$AW$65,35,0)</f>
        <v>33</v>
      </c>
      <c r="AN713" s="90">
        <f>VLOOKUP($B713,'[7]POB X MCR 2019'!$C$8:$AW$65,36,0)</f>
        <v>25</v>
      </c>
      <c r="AO713" s="90">
        <f>VLOOKUP($B713,'[7]POB X MCR 2019'!$C$8:$AW$65,37,0)</f>
        <v>16</v>
      </c>
      <c r="AP713" s="90">
        <f>VLOOKUP($B713,'[7]POB X MCR 2019'!$C$8:$AW$65,38,0)</f>
        <v>13</v>
      </c>
      <c r="AQ713" s="90">
        <f>VLOOKUP($B713,'[7]POB X MCR 2019'!$C$8:$AW$65,43,0)</f>
        <v>5614</v>
      </c>
      <c r="AR713" s="90">
        <f>VLOOKUP($B713,'[7]POB X MCR 2019'!$C$8:$AW$65,44,0)</f>
        <v>71</v>
      </c>
      <c r="AS713" s="90">
        <f>VLOOKUP($B713,'[7]POB X MCR 2019'!$C$8:$AW$65,45,0)</f>
        <v>65</v>
      </c>
      <c r="AT713" s="90">
        <f>VLOOKUP($B713,'[7]POB X MCR 2019'!$C$8:$AW$65,46,0)</f>
        <v>329</v>
      </c>
      <c r="AU713" s="90">
        <f>VLOOKUP($B713,'[7]POB X MCR 2019'!$C$8:$AW$65,47,0)</f>
        <v>30</v>
      </c>
    </row>
    <row r="714" spans="1:47" s="24" customFormat="1" ht="15">
      <c r="A714" s="58">
        <v>713</v>
      </c>
      <c r="B714" s="58">
        <v>8802</v>
      </c>
      <c r="C714" s="59" t="s">
        <v>1134</v>
      </c>
      <c r="D714" s="59" t="s">
        <v>626</v>
      </c>
      <c r="E714" s="59" t="s">
        <v>627</v>
      </c>
      <c r="F714" s="59" t="s">
        <v>635</v>
      </c>
      <c r="G714" s="12" t="s">
        <v>266</v>
      </c>
      <c r="H714" s="14">
        <f t="shared" si="161"/>
        <v>8802</v>
      </c>
      <c r="I714" s="14">
        <f t="shared" si="162"/>
        <v>487</v>
      </c>
      <c r="J714" s="12">
        <f>VLOOKUP($B714,'[1]METAS 2019'!$D$4:$Q$843,5,0)</f>
        <v>12</v>
      </c>
      <c r="K714" s="12">
        <f>VLOOKUP($B714,'[1]METAS 2019'!$D$4:$Q$843,4,0)</f>
        <v>14</v>
      </c>
      <c r="L714" s="12">
        <f>VLOOKUP($B714,'[1]METAS 2019'!$D$4:$Q$843,11,0)</f>
        <v>5</v>
      </c>
      <c r="M714" s="12">
        <f>VLOOKUP($B714,'[1]METAS 2019'!$D$4:$Q$843,12,0)</f>
        <v>5</v>
      </c>
      <c r="N714" s="12">
        <f>VLOOKUP($B714,'[1]METAS 2019'!$D$4:$Q$843,13,0)</f>
        <v>8</v>
      </c>
      <c r="O714" s="12">
        <f>VLOOKUP($B714,'[1]METAS 2019'!$D$4:$Q$843,14,0)</f>
        <v>8</v>
      </c>
      <c r="P714" s="90">
        <f>VLOOKUP($B714,'[7]POB X MCR 2019'!$C$8:$AW$65,12,0)</f>
        <v>9</v>
      </c>
      <c r="Q714" s="90">
        <f>VLOOKUP($B714,'[7]POB X MCR 2019'!$C$8:$AW$65,13,0)</f>
        <v>9</v>
      </c>
      <c r="R714" s="90">
        <f>VLOOKUP($B714,'[7]POB X MCR 2019'!$C$8:$AW$65,14,0)</f>
        <v>9</v>
      </c>
      <c r="S714" s="90">
        <f>VLOOKUP($B714,'[7]POB X MCR 2019'!$C$8:$AW$65,15,0)</f>
        <v>10</v>
      </c>
      <c r="T714" s="90">
        <f>VLOOKUP($B714,'[7]POB X MCR 2019'!$C$8:$AW$65,16,0)</f>
        <v>10</v>
      </c>
      <c r="U714" s="90">
        <f>VLOOKUP($B714,'[7]POB X MCR 2019'!$C$8:$AW$65,17,0)</f>
        <v>10</v>
      </c>
      <c r="V714" s="90">
        <f>VLOOKUP($B714,'[7]POB X MCR 2019'!$C$8:$AW$65,18,0)</f>
        <v>11</v>
      </c>
      <c r="W714" s="90">
        <f>VLOOKUP($B714,'[7]POB X MCR 2019'!$C$8:$AW$65,19,0)</f>
        <v>10</v>
      </c>
      <c r="X714" s="90">
        <f>VLOOKUP($B714,'[7]POB X MCR 2019'!$C$8:$AW$65,20,0)</f>
        <v>10</v>
      </c>
      <c r="Y714" s="90">
        <f>VLOOKUP($B714,'[7]POB X MCR 2019'!$C$8:$AW$65,21,0)</f>
        <v>10</v>
      </c>
      <c r="Z714" s="90">
        <f>VLOOKUP($B714,'[7]POB X MCR 2019'!$C$8:$AW$65,22,0)</f>
        <v>9</v>
      </c>
      <c r="AA714" s="90">
        <f>VLOOKUP($B714,'[7]POB X MCR 2019'!$C$8:$AW$65,23,0)</f>
        <v>9</v>
      </c>
      <c r="AB714" s="90">
        <f>VLOOKUP($B714,'[7]POB X MCR 2019'!$C$8:$AW$65,24,0)</f>
        <v>9</v>
      </c>
      <c r="AC714" s="90">
        <f>VLOOKUP($B714,'[7]POB X MCR 2019'!$C$8:$AW$65,25,0)</f>
        <v>9</v>
      </c>
      <c r="AD714" s="90">
        <f>VLOOKUP($B714,'[7]POB X MCR 2019'!$C$8:$AW$65,26,0)</f>
        <v>42</v>
      </c>
      <c r="AE714" s="90">
        <f>VLOOKUP($B714,'[7]POB X MCR 2019'!$C$8:$AW$65,27,0)</f>
        <v>38</v>
      </c>
      <c r="AF714" s="90">
        <f>VLOOKUP($B714,'[7]POB X MCR 2019'!$C$8:$AW$65,28,0)</f>
        <v>40</v>
      </c>
      <c r="AG714" s="90">
        <f>VLOOKUP($B714,'[7]POB X MCR 2019'!$C$8:$AW$65,29,0)</f>
        <v>34</v>
      </c>
      <c r="AH714" s="90">
        <f>VLOOKUP($B714,'[7]POB X MCR 2019'!$C$8:$AW$65,30,0)</f>
        <v>32</v>
      </c>
      <c r="AI714" s="90">
        <f>VLOOKUP($B714,'[7]POB X MCR 2019'!$C$8:$AW$65,31,0)</f>
        <v>28</v>
      </c>
      <c r="AJ714" s="90">
        <f>VLOOKUP($B714,'[7]POB X MCR 2019'!$C$8:$AW$65,32,0)</f>
        <v>22</v>
      </c>
      <c r="AK714" s="90">
        <f>VLOOKUP($B714,'[7]POB X MCR 2019'!$C$8:$AW$65,33,0)</f>
        <v>18</v>
      </c>
      <c r="AL714" s="90">
        <f>VLOOKUP($B714,'[7]POB X MCR 2019'!$C$8:$AW$65,34,0)</f>
        <v>15</v>
      </c>
      <c r="AM714" s="90">
        <f>VLOOKUP($B714,'[7]POB X MCR 2019'!$C$8:$AW$65,35,0)</f>
        <v>12</v>
      </c>
      <c r="AN714" s="90">
        <f>VLOOKUP($B714,'[7]POB X MCR 2019'!$C$8:$AW$65,36,0)</f>
        <v>9</v>
      </c>
      <c r="AO714" s="90">
        <f>VLOOKUP($B714,'[7]POB X MCR 2019'!$C$8:$AW$65,37,0)</f>
        <v>6</v>
      </c>
      <c r="AP714" s="90">
        <f>VLOOKUP($B714,'[7]POB X MCR 2019'!$C$8:$AW$65,38,0)</f>
        <v>5</v>
      </c>
      <c r="AQ714" s="90">
        <f>VLOOKUP($B714,'[7]POB X MCR 2019'!$C$8:$AW$65,43,0)</f>
        <v>5614</v>
      </c>
      <c r="AR714" s="90">
        <f>VLOOKUP($B714,'[7]POB X MCR 2019'!$C$8:$AW$65,44,0)</f>
        <v>26</v>
      </c>
      <c r="AS714" s="90">
        <f>VLOOKUP($B714,'[7]POB X MCR 2019'!$C$8:$AW$65,45,0)</f>
        <v>23</v>
      </c>
      <c r="AT714" s="90">
        <f>VLOOKUP($B714,'[7]POB X MCR 2019'!$C$8:$AW$65,46,0)</f>
        <v>119</v>
      </c>
      <c r="AU714" s="90">
        <f>VLOOKUP($B714,'[7]POB X MCR 2019'!$C$8:$AW$65,47,0)</f>
        <v>10</v>
      </c>
    </row>
    <row r="715" spans="1:47" s="24" customFormat="1" ht="15">
      <c r="A715" s="58">
        <v>714</v>
      </c>
      <c r="B715" s="58">
        <v>4796</v>
      </c>
      <c r="C715" s="59" t="s">
        <v>1134</v>
      </c>
      <c r="D715" s="59" t="s">
        <v>626</v>
      </c>
      <c r="E715" s="59" t="s">
        <v>627</v>
      </c>
      <c r="F715" s="59" t="s">
        <v>629</v>
      </c>
      <c r="G715" s="12" t="s">
        <v>283</v>
      </c>
      <c r="H715" s="14">
        <f t="shared" si="161"/>
        <v>4796</v>
      </c>
      <c r="I715" s="14">
        <f t="shared" si="162"/>
        <v>3953</v>
      </c>
      <c r="J715" s="12">
        <f>VLOOKUP($B715,'[1]METAS 2019'!$D$4:$Q$843,5,0)</f>
        <v>30</v>
      </c>
      <c r="K715" s="12">
        <f>VLOOKUP($B715,'[1]METAS 2019'!$D$4:$Q$843,4,0)</f>
        <v>35</v>
      </c>
      <c r="L715" s="12">
        <f>VLOOKUP($B715,'[1]METAS 2019'!$D$4:$Q$843,11,0)</f>
        <v>57</v>
      </c>
      <c r="M715" s="12">
        <f>VLOOKUP($B715,'[1]METAS 2019'!$D$4:$Q$843,12,0)</f>
        <v>45</v>
      </c>
      <c r="N715" s="12">
        <f>VLOOKUP($B715,'[1]METAS 2019'!$D$4:$Q$843,13,0)</f>
        <v>39</v>
      </c>
      <c r="O715" s="12">
        <f>VLOOKUP($B715,'[1]METAS 2019'!$D$4:$Q$843,14,0)</f>
        <v>55</v>
      </c>
      <c r="P715" s="90">
        <f>VLOOKUP($B715,'[7]POB X MCR 2019'!$C$8:$AW$65,12,0)</f>
        <v>73</v>
      </c>
      <c r="Q715" s="90">
        <f>VLOOKUP($B715,'[7]POB X MCR 2019'!$C$8:$AW$65,13,0)</f>
        <v>76</v>
      </c>
      <c r="R715" s="90">
        <f>VLOOKUP($B715,'[7]POB X MCR 2019'!$C$8:$AW$65,14,0)</f>
        <v>79</v>
      </c>
      <c r="S715" s="90">
        <f>VLOOKUP($B715,'[7]POB X MCR 2019'!$C$8:$AW$65,15,0)</f>
        <v>82</v>
      </c>
      <c r="T715" s="90">
        <f>VLOOKUP($B715,'[7]POB X MCR 2019'!$C$8:$AW$65,16,0)</f>
        <v>85</v>
      </c>
      <c r="U715" s="90">
        <f>VLOOKUP($B715,'[7]POB X MCR 2019'!$C$8:$AW$65,17,0)</f>
        <v>89</v>
      </c>
      <c r="V715" s="90">
        <f>VLOOKUP($B715,'[7]POB X MCR 2019'!$C$8:$AW$65,18,0)</f>
        <v>90</v>
      </c>
      <c r="W715" s="90">
        <f>VLOOKUP($B715,'[7]POB X MCR 2019'!$C$8:$AW$65,19,0)</f>
        <v>89</v>
      </c>
      <c r="X715" s="90">
        <f>VLOOKUP($B715,'[7]POB X MCR 2019'!$C$8:$AW$65,20,0)</f>
        <v>85</v>
      </c>
      <c r="Y715" s="90">
        <f>VLOOKUP($B715,'[7]POB X MCR 2019'!$C$8:$AW$65,21,0)</f>
        <v>82</v>
      </c>
      <c r="Z715" s="90">
        <f>VLOOKUP($B715,'[7]POB X MCR 2019'!$C$8:$AW$65,22,0)</f>
        <v>78</v>
      </c>
      <c r="AA715" s="90">
        <f>VLOOKUP($B715,'[7]POB X MCR 2019'!$C$8:$AW$65,23,0)</f>
        <v>76</v>
      </c>
      <c r="AB715" s="90">
        <f>VLOOKUP($B715,'[7]POB X MCR 2019'!$C$8:$AW$65,24,0)</f>
        <v>74</v>
      </c>
      <c r="AC715" s="90">
        <f>VLOOKUP($B715,'[7]POB X MCR 2019'!$C$8:$AW$65,25,0)</f>
        <v>74</v>
      </c>
      <c r="AD715" s="90">
        <f>VLOOKUP($B715,'[7]POB X MCR 2019'!$C$8:$AW$65,26,0)</f>
        <v>357</v>
      </c>
      <c r="AE715" s="90">
        <f>VLOOKUP($B715,'[7]POB X MCR 2019'!$C$8:$AW$65,27,0)</f>
        <v>321</v>
      </c>
      <c r="AF715" s="90">
        <f>VLOOKUP($B715,'[7]POB X MCR 2019'!$C$8:$AW$65,28,0)</f>
        <v>344</v>
      </c>
      <c r="AG715" s="90">
        <f>VLOOKUP($B715,'[7]POB X MCR 2019'!$C$8:$AW$65,29,0)</f>
        <v>291</v>
      </c>
      <c r="AH715" s="90">
        <f>VLOOKUP($B715,'[7]POB X MCR 2019'!$C$8:$AW$65,30,0)</f>
        <v>269</v>
      </c>
      <c r="AI715" s="90">
        <f>VLOOKUP($B715,'[7]POB X MCR 2019'!$C$8:$AW$65,31,0)</f>
        <v>236</v>
      </c>
      <c r="AJ715" s="90">
        <f>VLOOKUP($B715,'[7]POB X MCR 2019'!$C$8:$AW$65,32,0)</f>
        <v>187</v>
      </c>
      <c r="AK715" s="90">
        <f>VLOOKUP($B715,'[7]POB X MCR 2019'!$C$8:$AW$65,33,0)</f>
        <v>155</v>
      </c>
      <c r="AL715" s="90">
        <f>VLOOKUP($B715,'[7]POB X MCR 2019'!$C$8:$AW$65,34,0)</f>
        <v>130</v>
      </c>
      <c r="AM715" s="90">
        <f>VLOOKUP($B715,'[7]POB X MCR 2019'!$C$8:$AW$65,35,0)</f>
        <v>102</v>
      </c>
      <c r="AN715" s="90">
        <f>VLOOKUP($B715,'[7]POB X MCR 2019'!$C$8:$AW$65,36,0)</f>
        <v>78</v>
      </c>
      <c r="AO715" s="90">
        <f>VLOOKUP($B715,'[7]POB X MCR 2019'!$C$8:$AW$65,37,0)</f>
        <v>50</v>
      </c>
      <c r="AP715" s="90">
        <f>VLOOKUP($B715,'[7]POB X MCR 2019'!$C$8:$AW$65,38,0)</f>
        <v>40</v>
      </c>
      <c r="AQ715" s="90">
        <f>VLOOKUP($B715,'[7]POB X MCR 2019'!$C$8:$AW$65,43,0)</f>
        <v>5614</v>
      </c>
      <c r="AR715" s="90">
        <f>VLOOKUP($B715,'[7]POB X MCR 2019'!$C$8:$AW$65,44,0)</f>
        <v>219</v>
      </c>
      <c r="AS715" s="90">
        <f>VLOOKUP($B715,'[7]POB X MCR 2019'!$C$8:$AW$65,45,0)</f>
        <v>200</v>
      </c>
      <c r="AT715" s="90">
        <f>VLOOKUP($B715,'[7]POB X MCR 2019'!$C$8:$AW$65,46,0)</f>
        <v>1017</v>
      </c>
      <c r="AU715" s="90">
        <f>VLOOKUP($B715,'[7]POB X MCR 2019'!$C$8:$AW$65,47,0)</f>
        <v>37</v>
      </c>
    </row>
    <row r="716" spans="1:47" s="24" customFormat="1" ht="15">
      <c r="A716" s="58">
        <v>715</v>
      </c>
      <c r="B716" s="58">
        <v>6840</v>
      </c>
      <c r="C716" s="59" t="s">
        <v>1134</v>
      </c>
      <c r="D716" s="59" t="s">
        <v>626</v>
      </c>
      <c r="E716" s="59" t="s">
        <v>627</v>
      </c>
      <c r="F716" s="59" t="s">
        <v>633</v>
      </c>
      <c r="G716" s="12" t="s">
        <v>266</v>
      </c>
      <c r="H716" s="14">
        <f t="shared" si="161"/>
        <v>6840</v>
      </c>
      <c r="I716" s="14">
        <f t="shared" si="162"/>
        <v>1552</v>
      </c>
      <c r="J716" s="12">
        <f>VLOOKUP($B716,'[1]METAS 2019'!$D$4:$Q$843,5,0)</f>
        <v>17</v>
      </c>
      <c r="K716" s="12">
        <f>VLOOKUP($B716,'[1]METAS 2019'!$D$4:$Q$843,4,0)</f>
        <v>17</v>
      </c>
      <c r="L716" s="12">
        <f>VLOOKUP($B716,'[1]METAS 2019'!$D$4:$Q$843,11,0)</f>
        <v>28</v>
      </c>
      <c r="M716" s="12">
        <f>VLOOKUP($B716,'[1]METAS 2019'!$D$4:$Q$843,12,0)</f>
        <v>26</v>
      </c>
      <c r="N716" s="12">
        <f>VLOOKUP($B716,'[1]METAS 2019'!$D$4:$Q$843,13,0)</f>
        <v>26</v>
      </c>
      <c r="O716" s="12">
        <f>VLOOKUP($B716,'[1]METAS 2019'!$D$4:$Q$843,14,0)</f>
        <v>23</v>
      </c>
      <c r="P716" s="90">
        <f>VLOOKUP($B716,'[7]POB X MCR 2019'!$C$8:$AW$65,12,0)</f>
        <v>28</v>
      </c>
      <c r="Q716" s="90">
        <f>VLOOKUP($B716,'[7]POB X MCR 2019'!$C$8:$AW$65,13,0)</f>
        <v>29</v>
      </c>
      <c r="R716" s="90">
        <f>VLOOKUP($B716,'[7]POB X MCR 2019'!$C$8:$AW$65,14,0)</f>
        <v>30</v>
      </c>
      <c r="S716" s="90">
        <f>VLOOKUP($B716,'[7]POB X MCR 2019'!$C$8:$AW$65,15,0)</f>
        <v>31</v>
      </c>
      <c r="T716" s="90">
        <f>VLOOKUP($B716,'[7]POB X MCR 2019'!$C$8:$AW$65,16,0)</f>
        <v>33</v>
      </c>
      <c r="U716" s="90">
        <f>VLOOKUP($B716,'[7]POB X MCR 2019'!$C$8:$AW$65,17,0)</f>
        <v>34</v>
      </c>
      <c r="V716" s="90">
        <f>VLOOKUP($B716,'[7]POB X MCR 2019'!$C$8:$AW$65,18,0)</f>
        <v>35</v>
      </c>
      <c r="W716" s="90">
        <f>VLOOKUP($B716,'[7]POB X MCR 2019'!$C$8:$AW$65,19,0)</f>
        <v>34</v>
      </c>
      <c r="X716" s="90">
        <f>VLOOKUP($B716,'[7]POB X MCR 2019'!$C$8:$AW$65,20,0)</f>
        <v>33</v>
      </c>
      <c r="Y716" s="90">
        <f>VLOOKUP($B716,'[7]POB X MCR 2019'!$C$8:$AW$65,21,0)</f>
        <v>31</v>
      </c>
      <c r="Z716" s="90">
        <f>VLOOKUP($B716,'[7]POB X MCR 2019'!$C$8:$AW$65,22,0)</f>
        <v>30</v>
      </c>
      <c r="AA716" s="90">
        <f>VLOOKUP($B716,'[7]POB X MCR 2019'!$C$8:$AW$65,23,0)</f>
        <v>29</v>
      </c>
      <c r="AB716" s="90">
        <f>VLOOKUP($B716,'[7]POB X MCR 2019'!$C$8:$AW$65,24,0)</f>
        <v>28</v>
      </c>
      <c r="AC716" s="90">
        <f>VLOOKUP($B716,'[7]POB X MCR 2019'!$C$8:$AW$65,25,0)</f>
        <v>28</v>
      </c>
      <c r="AD716" s="90">
        <f>VLOOKUP($B716,'[7]POB X MCR 2019'!$C$8:$AW$65,26,0)</f>
        <v>137</v>
      </c>
      <c r="AE716" s="90">
        <f>VLOOKUP($B716,'[7]POB X MCR 2019'!$C$8:$AW$65,27,0)</f>
        <v>123</v>
      </c>
      <c r="AF716" s="90">
        <f>VLOOKUP($B716,'[7]POB X MCR 2019'!$C$8:$AW$65,28,0)</f>
        <v>132</v>
      </c>
      <c r="AG716" s="90">
        <f>VLOOKUP($B716,'[7]POB X MCR 2019'!$C$8:$AW$65,29,0)</f>
        <v>112</v>
      </c>
      <c r="AH716" s="90">
        <f>VLOOKUP($B716,'[7]POB X MCR 2019'!$C$8:$AW$65,30,0)</f>
        <v>103</v>
      </c>
      <c r="AI716" s="90">
        <f>VLOOKUP($B716,'[7]POB X MCR 2019'!$C$8:$AW$65,31,0)</f>
        <v>91</v>
      </c>
      <c r="AJ716" s="90">
        <f>VLOOKUP($B716,'[7]POB X MCR 2019'!$C$8:$AW$65,32,0)</f>
        <v>72</v>
      </c>
      <c r="AK716" s="90">
        <f>VLOOKUP($B716,'[7]POB X MCR 2019'!$C$8:$AW$65,33,0)</f>
        <v>59</v>
      </c>
      <c r="AL716" s="90">
        <f>VLOOKUP($B716,'[7]POB X MCR 2019'!$C$8:$AW$65,34,0)</f>
        <v>50</v>
      </c>
      <c r="AM716" s="90">
        <f>VLOOKUP($B716,'[7]POB X MCR 2019'!$C$8:$AW$65,35,0)</f>
        <v>39</v>
      </c>
      <c r="AN716" s="90">
        <f>VLOOKUP($B716,'[7]POB X MCR 2019'!$C$8:$AW$65,36,0)</f>
        <v>30</v>
      </c>
      <c r="AO716" s="90">
        <f>VLOOKUP($B716,'[7]POB X MCR 2019'!$C$8:$AW$65,37,0)</f>
        <v>19</v>
      </c>
      <c r="AP716" s="90">
        <f>VLOOKUP($B716,'[7]POB X MCR 2019'!$C$8:$AW$65,38,0)</f>
        <v>15</v>
      </c>
      <c r="AQ716" s="90">
        <f>VLOOKUP($B716,'[7]POB X MCR 2019'!$C$8:$AW$65,43,0)</f>
        <v>5614</v>
      </c>
      <c r="AR716" s="90">
        <f>VLOOKUP($B716,'[7]POB X MCR 2019'!$C$8:$AW$65,44,0)</f>
        <v>84</v>
      </c>
      <c r="AS716" s="90">
        <f>VLOOKUP($B716,'[7]POB X MCR 2019'!$C$8:$AW$65,45,0)</f>
        <v>77</v>
      </c>
      <c r="AT716" s="90">
        <f>VLOOKUP($B716,'[7]POB X MCR 2019'!$C$8:$AW$65,46,0)</f>
        <v>390</v>
      </c>
      <c r="AU716" s="90">
        <f>VLOOKUP($B716,'[7]POB X MCR 2019'!$C$8:$AW$65,47,0)</f>
        <v>17</v>
      </c>
    </row>
    <row r="717" spans="1:47" s="24" customFormat="1" ht="15">
      <c r="A717" s="54">
        <v>716</v>
      </c>
      <c r="B717" s="54"/>
      <c r="C717" s="55" t="s">
        <v>1134</v>
      </c>
      <c r="D717" s="55" t="s">
        <v>626</v>
      </c>
      <c r="E717" s="55" t="s">
        <v>638</v>
      </c>
      <c r="F717" s="55" t="s">
        <v>638</v>
      </c>
      <c r="G717" s="11" t="s">
        <v>1214</v>
      </c>
      <c r="H717" s="29"/>
      <c r="I717" s="29">
        <f t="shared" si="162"/>
        <v>14467</v>
      </c>
      <c r="J717" s="11">
        <f>SUM(J718:J724)</f>
        <v>173</v>
      </c>
      <c r="K717" s="11">
        <f t="shared" ref="K717:AU717" si="163">SUM(K718:K724)</f>
        <v>181</v>
      </c>
      <c r="L717" s="11">
        <f t="shared" si="163"/>
        <v>196</v>
      </c>
      <c r="M717" s="11">
        <f t="shared" si="163"/>
        <v>211</v>
      </c>
      <c r="N717" s="11">
        <f t="shared" si="163"/>
        <v>269</v>
      </c>
      <c r="O717" s="11">
        <f t="shared" si="163"/>
        <v>257</v>
      </c>
      <c r="P717" s="11">
        <f t="shared" si="163"/>
        <v>260</v>
      </c>
      <c r="Q717" s="11">
        <f t="shared" si="163"/>
        <v>271</v>
      </c>
      <c r="R717" s="11">
        <f t="shared" si="163"/>
        <v>281</v>
      </c>
      <c r="S717" s="11">
        <f t="shared" si="163"/>
        <v>291</v>
      </c>
      <c r="T717" s="11">
        <f t="shared" si="163"/>
        <v>302</v>
      </c>
      <c r="U717" s="11">
        <f t="shared" si="163"/>
        <v>316</v>
      </c>
      <c r="V717" s="11">
        <f t="shared" si="163"/>
        <v>321</v>
      </c>
      <c r="W717" s="11">
        <f t="shared" si="163"/>
        <v>316</v>
      </c>
      <c r="X717" s="11">
        <f t="shared" si="163"/>
        <v>304</v>
      </c>
      <c r="Y717" s="11">
        <f t="shared" si="163"/>
        <v>292</v>
      </c>
      <c r="Z717" s="11">
        <f t="shared" si="163"/>
        <v>280</v>
      </c>
      <c r="AA717" s="11">
        <f t="shared" si="163"/>
        <v>271</v>
      </c>
      <c r="AB717" s="11">
        <f t="shared" si="163"/>
        <v>264</v>
      </c>
      <c r="AC717" s="11">
        <f t="shared" si="163"/>
        <v>264</v>
      </c>
      <c r="AD717" s="11">
        <f t="shared" si="163"/>
        <v>1273</v>
      </c>
      <c r="AE717" s="11">
        <f t="shared" si="163"/>
        <v>1146</v>
      </c>
      <c r="AF717" s="11">
        <f t="shared" si="163"/>
        <v>1230</v>
      </c>
      <c r="AG717" s="11">
        <f t="shared" si="163"/>
        <v>1040</v>
      </c>
      <c r="AH717" s="11">
        <f t="shared" si="163"/>
        <v>963</v>
      </c>
      <c r="AI717" s="11">
        <f t="shared" si="163"/>
        <v>845</v>
      </c>
      <c r="AJ717" s="11">
        <f t="shared" si="163"/>
        <v>667</v>
      </c>
      <c r="AK717" s="11">
        <f t="shared" si="163"/>
        <v>553</v>
      </c>
      <c r="AL717" s="11">
        <f t="shared" si="163"/>
        <v>463</v>
      </c>
      <c r="AM717" s="11">
        <f t="shared" si="163"/>
        <v>365</v>
      </c>
      <c r="AN717" s="11">
        <f t="shared" si="163"/>
        <v>279</v>
      </c>
      <c r="AO717" s="11">
        <f t="shared" si="163"/>
        <v>179</v>
      </c>
      <c r="AP717" s="11">
        <f t="shared" si="163"/>
        <v>144</v>
      </c>
      <c r="AQ717" s="11">
        <f t="shared" si="163"/>
        <v>39301</v>
      </c>
      <c r="AR717" s="11">
        <f t="shared" si="163"/>
        <v>783</v>
      </c>
      <c r="AS717" s="11">
        <f t="shared" si="163"/>
        <v>714</v>
      </c>
      <c r="AT717" s="11">
        <f t="shared" si="163"/>
        <v>3636</v>
      </c>
      <c r="AU717" s="11">
        <f t="shared" si="163"/>
        <v>180</v>
      </c>
    </row>
    <row r="718" spans="1:47" s="24" customFormat="1" ht="15">
      <c r="A718" s="58">
        <v>717</v>
      </c>
      <c r="B718" s="58">
        <v>4784</v>
      </c>
      <c r="C718" s="59" t="s">
        <v>1134</v>
      </c>
      <c r="D718" s="59" t="s">
        <v>626</v>
      </c>
      <c r="E718" s="59" t="s">
        <v>638</v>
      </c>
      <c r="F718" s="59" t="s">
        <v>639</v>
      </c>
      <c r="G718" s="12" t="s">
        <v>283</v>
      </c>
      <c r="H718" s="14">
        <f t="shared" ref="H718:H724" si="164">B718</f>
        <v>4784</v>
      </c>
      <c r="I718" s="14">
        <f t="shared" si="162"/>
        <v>6146</v>
      </c>
      <c r="J718" s="12">
        <f>VLOOKUP($B718,'[1]METAS 2019'!$D$4:$Q$843,5,0)</f>
        <v>60</v>
      </c>
      <c r="K718" s="12">
        <f>VLOOKUP($B718,'[1]METAS 2019'!$D$4:$Q$843,4,0)</f>
        <v>66</v>
      </c>
      <c r="L718" s="12">
        <f>VLOOKUP($B718,'[1]METAS 2019'!$D$4:$Q$843,11,0)</f>
        <v>72</v>
      </c>
      <c r="M718" s="12">
        <f>VLOOKUP($B718,'[1]METAS 2019'!$D$4:$Q$843,12,0)</f>
        <v>75</v>
      </c>
      <c r="N718" s="12">
        <f>VLOOKUP($B718,'[1]METAS 2019'!$D$4:$Q$843,13,0)</f>
        <v>106</v>
      </c>
      <c r="O718" s="12">
        <f>VLOOKUP($B718,'[1]METAS 2019'!$D$4:$Q$843,14,0)</f>
        <v>96</v>
      </c>
      <c r="P718" s="90">
        <f>VLOOKUP($B718,'[7]POB X MCR 2019'!$C$8:$AW$65,12,0)</f>
        <v>112</v>
      </c>
      <c r="Q718" s="90">
        <f>VLOOKUP($B718,'[7]POB X MCR 2019'!$C$8:$AW$65,13,0)</f>
        <v>116</v>
      </c>
      <c r="R718" s="90">
        <f>VLOOKUP($B718,'[7]POB X MCR 2019'!$C$8:$AW$65,14,0)</f>
        <v>121</v>
      </c>
      <c r="S718" s="90">
        <f>VLOOKUP($B718,'[7]POB X MCR 2019'!$C$8:$AW$65,15,0)</f>
        <v>125</v>
      </c>
      <c r="T718" s="90">
        <f>VLOOKUP($B718,'[7]POB X MCR 2019'!$C$8:$AW$65,16,0)</f>
        <v>130</v>
      </c>
      <c r="U718" s="90">
        <f>VLOOKUP($B718,'[7]POB X MCR 2019'!$C$8:$AW$65,17,0)</f>
        <v>136</v>
      </c>
      <c r="V718" s="90">
        <f>VLOOKUP($B718,'[7]POB X MCR 2019'!$C$8:$AW$65,18,0)</f>
        <v>139</v>
      </c>
      <c r="W718" s="90">
        <f>VLOOKUP($B718,'[7]POB X MCR 2019'!$C$8:$AW$65,19,0)</f>
        <v>136</v>
      </c>
      <c r="X718" s="90">
        <f>VLOOKUP($B718,'[7]POB X MCR 2019'!$C$8:$AW$65,20,0)</f>
        <v>131</v>
      </c>
      <c r="Y718" s="90">
        <f>VLOOKUP($B718,'[7]POB X MCR 2019'!$C$8:$AW$65,21,0)</f>
        <v>126</v>
      </c>
      <c r="Z718" s="90">
        <f>VLOOKUP($B718,'[7]POB X MCR 2019'!$C$8:$AW$65,22,0)</f>
        <v>120</v>
      </c>
      <c r="AA718" s="90">
        <f>VLOOKUP($B718,'[7]POB X MCR 2019'!$C$8:$AW$65,23,0)</f>
        <v>116</v>
      </c>
      <c r="AB718" s="90">
        <f>VLOOKUP($B718,'[7]POB X MCR 2019'!$C$8:$AW$65,24,0)</f>
        <v>114</v>
      </c>
      <c r="AC718" s="90">
        <f>VLOOKUP($B718,'[7]POB X MCR 2019'!$C$8:$AW$65,25,0)</f>
        <v>114</v>
      </c>
      <c r="AD718" s="90">
        <f>VLOOKUP($B718,'[7]POB X MCR 2019'!$C$8:$AW$65,26,0)</f>
        <v>548</v>
      </c>
      <c r="AE718" s="90">
        <f>VLOOKUP($B718,'[7]POB X MCR 2019'!$C$8:$AW$65,27,0)</f>
        <v>493</v>
      </c>
      <c r="AF718" s="90">
        <f>VLOOKUP($B718,'[7]POB X MCR 2019'!$C$8:$AW$65,28,0)</f>
        <v>529</v>
      </c>
      <c r="AG718" s="90">
        <f>VLOOKUP($B718,'[7]POB X MCR 2019'!$C$8:$AW$65,29,0)</f>
        <v>448</v>
      </c>
      <c r="AH718" s="90">
        <f>VLOOKUP($B718,'[7]POB X MCR 2019'!$C$8:$AW$65,30,0)</f>
        <v>414</v>
      </c>
      <c r="AI718" s="90">
        <f>VLOOKUP($B718,'[7]POB X MCR 2019'!$C$8:$AW$65,31,0)</f>
        <v>363</v>
      </c>
      <c r="AJ718" s="90">
        <f>VLOOKUP($B718,'[7]POB X MCR 2019'!$C$8:$AW$65,32,0)</f>
        <v>287</v>
      </c>
      <c r="AK718" s="90">
        <f>VLOOKUP($B718,'[7]POB X MCR 2019'!$C$8:$AW$65,33,0)</f>
        <v>238</v>
      </c>
      <c r="AL718" s="90">
        <f>VLOOKUP($B718,'[7]POB X MCR 2019'!$C$8:$AW$65,34,0)</f>
        <v>199</v>
      </c>
      <c r="AM718" s="90">
        <f>VLOOKUP($B718,'[7]POB X MCR 2019'!$C$8:$AW$65,35,0)</f>
        <v>157</v>
      </c>
      <c r="AN718" s="90">
        <f>VLOOKUP($B718,'[7]POB X MCR 2019'!$C$8:$AW$65,36,0)</f>
        <v>120</v>
      </c>
      <c r="AO718" s="90">
        <f>VLOOKUP($B718,'[7]POB X MCR 2019'!$C$8:$AW$65,37,0)</f>
        <v>77</v>
      </c>
      <c r="AP718" s="90">
        <f>VLOOKUP($B718,'[7]POB X MCR 2019'!$C$8:$AW$65,38,0)</f>
        <v>62</v>
      </c>
      <c r="AQ718" s="90">
        <f>VLOOKUP($B718,'[7]POB X MCR 2019'!$C$8:$AW$65,43,0)</f>
        <v>5614</v>
      </c>
      <c r="AR718" s="90">
        <f>VLOOKUP($B718,'[7]POB X MCR 2019'!$C$8:$AW$65,44,0)</f>
        <v>337</v>
      </c>
      <c r="AS718" s="90">
        <f>VLOOKUP($B718,'[7]POB X MCR 2019'!$C$8:$AW$65,45,0)</f>
        <v>307</v>
      </c>
      <c r="AT718" s="90">
        <f>VLOOKUP($B718,'[7]POB X MCR 2019'!$C$8:$AW$65,46,0)</f>
        <v>1564</v>
      </c>
      <c r="AU718" s="90">
        <f>VLOOKUP($B718,'[7]POB X MCR 2019'!$C$8:$AW$65,47,0)</f>
        <v>70</v>
      </c>
    </row>
    <row r="719" spans="1:47" s="24" customFormat="1" ht="15">
      <c r="A719" s="58">
        <v>718</v>
      </c>
      <c r="B719" s="58">
        <v>4799</v>
      </c>
      <c r="C719" s="59" t="s">
        <v>1134</v>
      </c>
      <c r="D719" s="59" t="s">
        <v>626</v>
      </c>
      <c r="E719" s="59" t="s">
        <v>638</v>
      </c>
      <c r="F719" s="59" t="s">
        <v>641</v>
      </c>
      <c r="G719" s="12" t="s">
        <v>271</v>
      </c>
      <c r="H719" s="14">
        <f t="shared" si="164"/>
        <v>4799</v>
      </c>
      <c r="I719" s="14">
        <f t="shared" si="162"/>
        <v>1777</v>
      </c>
      <c r="J719" s="12">
        <f>VLOOKUP($B719,'[1]METAS 2019'!$D$4:$Q$843,5,0)</f>
        <v>34</v>
      </c>
      <c r="K719" s="12">
        <f>VLOOKUP($B719,'[1]METAS 2019'!$D$4:$Q$843,4,0)</f>
        <v>29</v>
      </c>
      <c r="L719" s="12">
        <f>VLOOKUP($B719,'[1]METAS 2019'!$D$4:$Q$843,11,0)</f>
        <v>39</v>
      </c>
      <c r="M719" s="12">
        <f>VLOOKUP($B719,'[1]METAS 2019'!$D$4:$Q$843,12,0)</f>
        <v>42</v>
      </c>
      <c r="N719" s="12">
        <f>VLOOKUP($B719,'[1]METAS 2019'!$D$4:$Q$843,13,0)</f>
        <v>51</v>
      </c>
      <c r="O719" s="12">
        <f>VLOOKUP($B719,'[1]METAS 2019'!$D$4:$Q$843,14,0)</f>
        <v>49</v>
      </c>
      <c r="P719" s="90">
        <f>VLOOKUP($B719,'[7]POB X MCR 2019'!$C$8:$AW$65,12,0)</f>
        <v>30</v>
      </c>
      <c r="Q719" s="90">
        <f>VLOOKUP($B719,'[7]POB X MCR 2019'!$C$8:$AW$65,13,0)</f>
        <v>31</v>
      </c>
      <c r="R719" s="90">
        <f>VLOOKUP($B719,'[7]POB X MCR 2019'!$C$8:$AW$65,14,0)</f>
        <v>33</v>
      </c>
      <c r="S719" s="90">
        <f>VLOOKUP($B719,'[7]POB X MCR 2019'!$C$8:$AW$65,15,0)</f>
        <v>34</v>
      </c>
      <c r="T719" s="90">
        <f>VLOOKUP($B719,'[7]POB X MCR 2019'!$C$8:$AW$65,16,0)</f>
        <v>35</v>
      </c>
      <c r="U719" s="90">
        <f>VLOOKUP($B719,'[7]POB X MCR 2019'!$C$8:$AW$65,17,0)</f>
        <v>37</v>
      </c>
      <c r="V719" s="90">
        <f>VLOOKUP($B719,'[7]POB X MCR 2019'!$C$8:$AW$65,18,0)</f>
        <v>37</v>
      </c>
      <c r="W719" s="90">
        <f>VLOOKUP($B719,'[7]POB X MCR 2019'!$C$8:$AW$65,19,0)</f>
        <v>37</v>
      </c>
      <c r="X719" s="90">
        <f>VLOOKUP($B719,'[7]POB X MCR 2019'!$C$8:$AW$65,20,0)</f>
        <v>35</v>
      </c>
      <c r="Y719" s="90">
        <f>VLOOKUP($B719,'[7]POB X MCR 2019'!$C$8:$AW$65,21,0)</f>
        <v>34</v>
      </c>
      <c r="Z719" s="90">
        <f>VLOOKUP($B719,'[7]POB X MCR 2019'!$C$8:$AW$65,22,0)</f>
        <v>33</v>
      </c>
      <c r="AA719" s="90">
        <f>VLOOKUP($B719,'[7]POB X MCR 2019'!$C$8:$AW$65,23,0)</f>
        <v>31</v>
      </c>
      <c r="AB719" s="90">
        <f>VLOOKUP($B719,'[7]POB X MCR 2019'!$C$8:$AW$65,24,0)</f>
        <v>31</v>
      </c>
      <c r="AC719" s="90">
        <f>VLOOKUP($B719,'[7]POB X MCR 2019'!$C$8:$AW$65,25,0)</f>
        <v>31</v>
      </c>
      <c r="AD719" s="90">
        <f>VLOOKUP($B719,'[7]POB X MCR 2019'!$C$8:$AW$65,26,0)</f>
        <v>148</v>
      </c>
      <c r="AE719" s="90">
        <f>VLOOKUP($B719,'[7]POB X MCR 2019'!$C$8:$AW$65,27,0)</f>
        <v>133</v>
      </c>
      <c r="AF719" s="90">
        <f>VLOOKUP($B719,'[7]POB X MCR 2019'!$C$8:$AW$65,28,0)</f>
        <v>143</v>
      </c>
      <c r="AG719" s="90">
        <f>VLOOKUP($B719,'[7]POB X MCR 2019'!$C$8:$AW$65,29,0)</f>
        <v>121</v>
      </c>
      <c r="AH719" s="90">
        <f>VLOOKUP($B719,'[7]POB X MCR 2019'!$C$8:$AW$65,30,0)</f>
        <v>112</v>
      </c>
      <c r="AI719" s="90">
        <f>VLOOKUP($B719,'[7]POB X MCR 2019'!$C$8:$AW$65,31,0)</f>
        <v>98</v>
      </c>
      <c r="AJ719" s="90">
        <f>VLOOKUP($B719,'[7]POB X MCR 2019'!$C$8:$AW$65,32,0)</f>
        <v>78</v>
      </c>
      <c r="AK719" s="90">
        <f>VLOOKUP($B719,'[7]POB X MCR 2019'!$C$8:$AW$65,33,0)</f>
        <v>64</v>
      </c>
      <c r="AL719" s="90">
        <f>VLOOKUP($B719,'[7]POB X MCR 2019'!$C$8:$AW$65,34,0)</f>
        <v>54</v>
      </c>
      <c r="AM719" s="90">
        <f>VLOOKUP($B719,'[7]POB X MCR 2019'!$C$8:$AW$65,35,0)</f>
        <v>43</v>
      </c>
      <c r="AN719" s="90">
        <f>VLOOKUP($B719,'[7]POB X MCR 2019'!$C$8:$AW$65,36,0)</f>
        <v>32</v>
      </c>
      <c r="AO719" s="90">
        <f>VLOOKUP($B719,'[7]POB X MCR 2019'!$C$8:$AW$65,37,0)</f>
        <v>21</v>
      </c>
      <c r="AP719" s="90">
        <f>VLOOKUP($B719,'[7]POB X MCR 2019'!$C$8:$AW$65,38,0)</f>
        <v>17</v>
      </c>
      <c r="AQ719" s="90">
        <f>VLOOKUP($B719,'[7]POB X MCR 2019'!$C$8:$AW$65,43,0)</f>
        <v>5614</v>
      </c>
      <c r="AR719" s="90">
        <f>VLOOKUP($B719,'[7]POB X MCR 2019'!$C$8:$AW$65,44,0)</f>
        <v>91</v>
      </c>
      <c r="AS719" s="90">
        <f>VLOOKUP($B719,'[7]POB X MCR 2019'!$C$8:$AW$65,45,0)</f>
        <v>83</v>
      </c>
      <c r="AT719" s="90">
        <f>VLOOKUP($B719,'[7]POB X MCR 2019'!$C$8:$AW$65,46,0)</f>
        <v>423</v>
      </c>
      <c r="AU719" s="90">
        <f>VLOOKUP($B719,'[7]POB X MCR 2019'!$C$8:$AW$65,47,0)</f>
        <v>31</v>
      </c>
    </row>
    <row r="720" spans="1:47" s="24" customFormat="1" ht="15">
      <c r="A720" s="58">
        <v>719</v>
      </c>
      <c r="B720" s="58">
        <v>11562</v>
      </c>
      <c r="C720" s="59" t="s">
        <v>1134</v>
      </c>
      <c r="D720" s="59" t="s">
        <v>626</v>
      </c>
      <c r="E720" s="59" t="s">
        <v>638</v>
      </c>
      <c r="F720" s="59" t="s">
        <v>643</v>
      </c>
      <c r="G720" s="12" t="s">
        <v>266</v>
      </c>
      <c r="H720" s="14">
        <f t="shared" si="164"/>
        <v>11562</v>
      </c>
      <c r="I720" s="14">
        <f t="shared" si="162"/>
        <v>1581</v>
      </c>
      <c r="J720" s="12">
        <f>VLOOKUP($B720,'[1]METAS 2019'!$D$4:$Q$843,5,0)</f>
        <v>17</v>
      </c>
      <c r="K720" s="12">
        <f>VLOOKUP($B720,'[1]METAS 2019'!$D$4:$Q$843,4,0)</f>
        <v>18</v>
      </c>
      <c r="L720" s="12">
        <f>VLOOKUP($B720,'[1]METAS 2019'!$D$4:$Q$843,11,0)</f>
        <v>15</v>
      </c>
      <c r="M720" s="12">
        <f>VLOOKUP($B720,'[1]METAS 2019'!$D$4:$Q$843,12,0)</f>
        <v>25</v>
      </c>
      <c r="N720" s="12">
        <f>VLOOKUP($B720,'[1]METAS 2019'!$D$4:$Q$843,13,0)</f>
        <v>32</v>
      </c>
      <c r="O720" s="12">
        <f>VLOOKUP($B720,'[1]METAS 2019'!$D$4:$Q$843,14,0)</f>
        <v>23</v>
      </c>
      <c r="P720" s="90">
        <f>VLOOKUP($B720,'[7]POB X MCR 2019'!$C$8:$AW$65,12,0)</f>
        <v>29</v>
      </c>
      <c r="Q720" s="90">
        <f>VLOOKUP($B720,'[7]POB X MCR 2019'!$C$8:$AW$65,13,0)</f>
        <v>30</v>
      </c>
      <c r="R720" s="90">
        <f>VLOOKUP($B720,'[7]POB X MCR 2019'!$C$8:$AW$65,14,0)</f>
        <v>31</v>
      </c>
      <c r="S720" s="90">
        <f>VLOOKUP($B720,'[7]POB X MCR 2019'!$C$8:$AW$65,15,0)</f>
        <v>32</v>
      </c>
      <c r="T720" s="90">
        <f>VLOOKUP($B720,'[7]POB X MCR 2019'!$C$8:$AW$65,16,0)</f>
        <v>33</v>
      </c>
      <c r="U720" s="90">
        <f>VLOOKUP($B720,'[7]POB X MCR 2019'!$C$8:$AW$65,17,0)</f>
        <v>35</v>
      </c>
      <c r="V720" s="90">
        <f>VLOOKUP($B720,'[7]POB X MCR 2019'!$C$8:$AW$65,18,0)</f>
        <v>35</v>
      </c>
      <c r="W720" s="90">
        <f>VLOOKUP($B720,'[7]POB X MCR 2019'!$C$8:$AW$65,19,0)</f>
        <v>35</v>
      </c>
      <c r="X720" s="90">
        <f>VLOOKUP($B720,'[7]POB X MCR 2019'!$C$8:$AW$65,20,0)</f>
        <v>34</v>
      </c>
      <c r="Y720" s="90">
        <f>VLOOKUP($B720,'[7]POB X MCR 2019'!$C$8:$AW$65,21,0)</f>
        <v>32</v>
      </c>
      <c r="Z720" s="90">
        <f>VLOOKUP($B720,'[7]POB X MCR 2019'!$C$8:$AW$65,22,0)</f>
        <v>31</v>
      </c>
      <c r="AA720" s="90">
        <f>VLOOKUP($B720,'[7]POB X MCR 2019'!$C$8:$AW$65,23,0)</f>
        <v>30</v>
      </c>
      <c r="AB720" s="90">
        <f>VLOOKUP($B720,'[7]POB X MCR 2019'!$C$8:$AW$65,24,0)</f>
        <v>29</v>
      </c>
      <c r="AC720" s="90">
        <f>VLOOKUP($B720,'[7]POB X MCR 2019'!$C$8:$AW$65,25,0)</f>
        <v>29</v>
      </c>
      <c r="AD720" s="90">
        <f>VLOOKUP($B720,'[7]POB X MCR 2019'!$C$8:$AW$65,26,0)</f>
        <v>140</v>
      </c>
      <c r="AE720" s="90">
        <f>VLOOKUP($B720,'[7]POB X MCR 2019'!$C$8:$AW$65,27,0)</f>
        <v>126</v>
      </c>
      <c r="AF720" s="90">
        <f>VLOOKUP($B720,'[7]POB X MCR 2019'!$C$8:$AW$65,28,0)</f>
        <v>135</v>
      </c>
      <c r="AG720" s="90">
        <f>VLOOKUP($B720,'[7]POB X MCR 2019'!$C$8:$AW$65,29,0)</f>
        <v>114</v>
      </c>
      <c r="AH720" s="90">
        <f>VLOOKUP($B720,'[7]POB X MCR 2019'!$C$8:$AW$65,30,0)</f>
        <v>106</v>
      </c>
      <c r="AI720" s="90">
        <f>VLOOKUP($B720,'[7]POB X MCR 2019'!$C$8:$AW$65,31,0)</f>
        <v>93</v>
      </c>
      <c r="AJ720" s="90">
        <f>VLOOKUP($B720,'[7]POB X MCR 2019'!$C$8:$AW$65,32,0)</f>
        <v>73</v>
      </c>
      <c r="AK720" s="90">
        <f>VLOOKUP($B720,'[7]POB X MCR 2019'!$C$8:$AW$65,33,0)</f>
        <v>61</v>
      </c>
      <c r="AL720" s="90">
        <f>VLOOKUP($B720,'[7]POB X MCR 2019'!$C$8:$AW$65,34,0)</f>
        <v>51</v>
      </c>
      <c r="AM720" s="90">
        <f>VLOOKUP($B720,'[7]POB X MCR 2019'!$C$8:$AW$65,35,0)</f>
        <v>40</v>
      </c>
      <c r="AN720" s="90">
        <f>VLOOKUP($B720,'[7]POB X MCR 2019'!$C$8:$AW$65,36,0)</f>
        <v>31</v>
      </c>
      <c r="AO720" s="90">
        <f>VLOOKUP($B720,'[7]POB X MCR 2019'!$C$8:$AW$65,37,0)</f>
        <v>20</v>
      </c>
      <c r="AP720" s="90">
        <f>VLOOKUP($B720,'[7]POB X MCR 2019'!$C$8:$AW$65,38,0)</f>
        <v>16</v>
      </c>
      <c r="AQ720" s="90">
        <f>VLOOKUP($B720,'[7]POB X MCR 2019'!$C$8:$AW$65,43,0)</f>
        <v>5614</v>
      </c>
      <c r="AR720" s="90">
        <f>VLOOKUP($B720,'[7]POB X MCR 2019'!$C$8:$AW$65,44,0)</f>
        <v>86</v>
      </c>
      <c r="AS720" s="90">
        <f>VLOOKUP($B720,'[7]POB X MCR 2019'!$C$8:$AW$65,45,0)</f>
        <v>78</v>
      </c>
      <c r="AT720" s="90">
        <f>VLOOKUP($B720,'[7]POB X MCR 2019'!$C$8:$AW$65,46,0)</f>
        <v>400</v>
      </c>
      <c r="AU720" s="90">
        <f>VLOOKUP($B720,'[7]POB X MCR 2019'!$C$8:$AW$65,47,0)</f>
        <v>20</v>
      </c>
    </row>
    <row r="721" spans="1:47" s="24" customFormat="1" ht="15">
      <c r="A721" s="58">
        <v>720</v>
      </c>
      <c r="B721" s="58">
        <v>4800</v>
      </c>
      <c r="C721" s="59" t="s">
        <v>1134</v>
      </c>
      <c r="D721" s="59" t="s">
        <v>626</v>
      </c>
      <c r="E721" s="59" t="s">
        <v>638</v>
      </c>
      <c r="F721" s="59" t="s">
        <v>642</v>
      </c>
      <c r="G721" s="12" t="s">
        <v>271</v>
      </c>
      <c r="H721" s="14">
        <f t="shared" si="164"/>
        <v>4800</v>
      </c>
      <c r="I721" s="14">
        <f t="shared" si="162"/>
        <v>1830</v>
      </c>
      <c r="J721" s="12">
        <f>VLOOKUP($B721,'[1]METAS 2019'!$D$4:$Q$843,5,0)</f>
        <v>30</v>
      </c>
      <c r="K721" s="12">
        <f>VLOOKUP($B721,'[1]METAS 2019'!$D$4:$Q$843,4,0)</f>
        <v>33</v>
      </c>
      <c r="L721" s="12">
        <f>VLOOKUP($B721,'[1]METAS 2019'!$D$4:$Q$843,11,0)</f>
        <v>30</v>
      </c>
      <c r="M721" s="12">
        <f>VLOOKUP($B721,'[1]METAS 2019'!$D$4:$Q$843,12,0)</f>
        <v>28</v>
      </c>
      <c r="N721" s="12">
        <f>VLOOKUP($B721,'[1]METAS 2019'!$D$4:$Q$843,13,0)</f>
        <v>33</v>
      </c>
      <c r="O721" s="12">
        <f>VLOOKUP($B721,'[1]METAS 2019'!$D$4:$Q$843,14,0)</f>
        <v>36</v>
      </c>
      <c r="P721" s="90">
        <f>VLOOKUP($B721,'[7]POB X MCR 2019'!$C$8:$AW$65,12,0)</f>
        <v>32</v>
      </c>
      <c r="Q721" s="90">
        <f>VLOOKUP($B721,'[7]POB X MCR 2019'!$C$8:$AW$65,13,0)</f>
        <v>34</v>
      </c>
      <c r="R721" s="90">
        <f>VLOOKUP($B721,'[7]POB X MCR 2019'!$C$8:$AW$65,14,0)</f>
        <v>35</v>
      </c>
      <c r="S721" s="90">
        <f>VLOOKUP($B721,'[7]POB X MCR 2019'!$C$8:$AW$65,15,0)</f>
        <v>36</v>
      </c>
      <c r="T721" s="90">
        <f>VLOOKUP($B721,'[7]POB X MCR 2019'!$C$8:$AW$65,16,0)</f>
        <v>38</v>
      </c>
      <c r="U721" s="90">
        <f>VLOOKUP($B721,'[7]POB X MCR 2019'!$C$8:$AW$65,17,0)</f>
        <v>39</v>
      </c>
      <c r="V721" s="90">
        <f>VLOOKUP($B721,'[7]POB X MCR 2019'!$C$8:$AW$65,18,0)</f>
        <v>40</v>
      </c>
      <c r="W721" s="90">
        <f>VLOOKUP($B721,'[7]POB X MCR 2019'!$C$8:$AW$65,19,0)</f>
        <v>39</v>
      </c>
      <c r="X721" s="90">
        <f>VLOOKUP($B721,'[7]POB X MCR 2019'!$C$8:$AW$65,20,0)</f>
        <v>38</v>
      </c>
      <c r="Y721" s="90">
        <f>VLOOKUP($B721,'[7]POB X MCR 2019'!$C$8:$AW$65,21,0)</f>
        <v>36</v>
      </c>
      <c r="Z721" s="90">
        <f>VLOOKUP($B721,'[7]POB X MCR 2019'!$C$8:$AW$65,22,0)</f>
        <v>35</v>
      </c>
      <c r="AA721" s="90">
        <f>VLOOKUP($B721,'[7]POB X MCR 2019'!$C$8:$AW$65,23,0)</f>
        <v>34</v>
      </c>
      <c r="AB721" s="90">
        <f>VLOOKUP($B721,'[7]POB X MCR 2019'!$C$8:$AW$65,24,0)</f>
        <v>33</v>
      </c>
      <c r="AC721" s="90">
        <f>VLOOKUP($B721,'[7]POB X MCR 2019'!$C$8:$AW$65,25,0)</f>
        <v>33</v>
      </c>
      <c r="AD721" s="90">
        <f>VLOOKUP($B721,'[7]POB X MCR 2019'!$C$8:$AW$65,26,0)</f>
        <v>158</v>
      </c>
      <c r="AE721" s="90">
        <f>VLOOKUP($B721,'[7]POB X MCR 2019'!$C$8:$AW$65,27,0)</f>
        <v>143</v>
      </c>
      <c r="AF721" s="90">
        <f>VLOOKUP($B721,'[7]POB X MCR 2019'!$C$8:$AW$65,28,0)</f>
        <v>153</v>
      </c>
      <c r="AG721" s="90">
        <f>VLOOKUP($B721,'[7]POB X MCR 2019'!$C$8:$AW$65,29,0)</f>
        <v>129</v>
      </c>
      <c r="AH721" s="90">
        <f>VLOOKUP($B721,'[7]POB X MCR 2019'!$C$8:$AW$65,30,0)</f>
        <v>120</v>
      </c>
      <c r="AI721" s="90">
        <f>VLOOKUP($B721,'[7]POB X MCR 2019'!$C$8:$AW$65,31,0)</f>
        <v>105</v>
      </c>
      <c r="AJ721" s="90">
        <f>VLOOKUP($B721,'[7]POB X MCR 2019'!$C$8:$AW$65,32,0)</f>
        <v>83</v>
      </c>
      <c r="AK721" s="90">
        <f>VLOOKUP($B721,'[7]POB X MCR 2019'!$C$8:$AW$65,33,0)</f>
        <v>69</v>
      </c>
      <c r="AL721" s="90">
        <f>VLOOKUP($B721,'[7]POB X MCR 2019'!$C$8:$AW$65,34,0)</f>
        <v>58</v>
      </c>
      <c r="AM721" s="90">
        <f>VLOOKUP($B721,'[7]POB X MCR 2019'!$C$8:$AW$65,35,0)</f>
        <v>45</v>
      </c>
      <c r="AN721" s="90">
        <f>VLOOKUP($B721,'[7]POB X MCR 2019'!$C$8:$AW$65,36,0)</f>
        <v>35</v>
      </c>
      <c r="AO721" s="90">
        <f>VLOOKUP($B721,'[7]POB X MCR 2019'!$C$8:$AW$65,37,0)</f>
        <v>22</v>
      </c>
      <c r="AP721" s="90">
        <f>VLOOKUP($B721,'[7]POB X MCR 2019'!$C$8:$AW$65,38,0)</f>
        <v>18</v>
      </c>
      <c r="AQ721" s="90">
        <f>VLOOKUP($B721,'[7]POB X MCR 2019'!$C$8:$AW$65,43,0)</f>
        <v>5614</v>
      </c>
      <c r="AR721" s="90">
        <f>VLOOKUP($B721,'[7]POB X MCR 2019'!$C$8:$AW$65,44,0)</f>
        <v>97</v>
      </c>
      <c r="AS721" s="90">
        <f>VLOOKUP($B721,'[7]POB X MCR 2019'!$C$8:$AW$65,45,0)</f>
        <v>89</v>
      </c>
      <c r="AT721" s="90">
        <f>VLOOKUP($B721,'[7]POB X MCR 2019'!$C$8:$AW$65,46,0)</f>
        <v>452</v>
      </c>
      <c r="AU721" s="90">
        <f>VLOOKUP($B721,'[7]POB X MCR 2019'!$C$8:$AW$65,47,0)</f>
        <v>20</v>
      </c>
    </row>
    <row r="722" spans="1:47" s="24" customFormat="1" ht="15">
      <c r="A722" s="58">
        <v>721</v>
      </c>
      <c r="B722" s="58">
        <v>4801</v>
      </c>
      <c r="C722" s="59" t="s">
        <v>1134</v>
      </c>
      <c r="D722" s="59" t="s">
        <v>626</v>
      </c>
      <c r="E722" s="59" t="s">
        <v>638</v>
      </c>
      <c r="F722" s="59" t="s">
        <v>640</v>
      </c>
      <c r="G722" s="12" t="s">
        <v>266</v>
      </c>
      <c r="H722" s="14">
        <f t="shared" si="164"/>
        <v>4801</v>
      </c>
      <c r="I722" s="14">
        <f t="shared" si="162"/>
        <v>1623</v>
      </c>
      <c r="J722" s="12">
        <f>VLOOKUP($B722,'[1]METAS 2019'!$D$4:$Q$843,5,0)</f>
        <v>16</v>
      </c>
      <c r="K722" s="12">
        <f>VLOOKUP($B722,'[1]METAS 2019'!$D$4:$Q$843,4,0)</f>
        <v>17</v>
      </c>
      <c r="L722" s="12">
        <f>VLOOKUP($B722,'[1]METAS 2019'!$D$4:$Q$843,11,0)</f>
        <v>18</v>
      </c>
      <c r="M722" s="12">
        <f>VLOOKUP($B722,'[1]METAS 2019'!$D$4:$Q$843,12,0)</f>
        <v>19</v>
      </c>
      <c r="N722" s="12">
        <f>VLOOKUP($B722,'[1]METAS 2019'!$D$4:$Q$843,13,0)</f>
        <v>20</v>
      </c>
      <c r="O722" s="12">
        <f>VLOOKUP($B722,'[1]METAS 2019'!$D$4:$Q$843,14,0)</f>
        <v>26</v>
      </c>
      <c r="P722" s="90">
        <f>VLOOKUP($B722,'[7]POB X MCR 2019'!$C$8:$AW$65,12,0)</f>
        <v>30</v>
      </c>
      <c r="Q722" s="90">
        <f>VLOOKUP($B722,'[7]POB X MCR 2019'!$C$8:$AW$65,13,0)</f>
        <v>31</v>
      </c>
      <c r="R722" s="90">
        <f>VLOOKUP($B722,'[7]POB X MCR 2019'!$C$8:$AW$65,14,0)</f>
        <v>32</v>
      </c>
      <c r="S722" s="90">
        <f>VLOOKUP($B722,'[7]POB X MCR 2019'!$C$8:$AW$65,15,0)</f>
        <v>33</v>
      </c>
      <c r="T722" s="90">
        <f>VLOOKUP($B722,'[7]POB X MCR 2019'!$C$8:$AW$65,16,0)</f>
        <v>35</v>
      </c>
      <c r="U722" s="90">
        <f>VLOOKUP($B722,'[7]POB X MCR 2019'!$C$8:$AW$65,17,0)</f>
        <v>36</v>
      </c>
      <c r="V722" s="90">
        <f>VLOOKUP($B722,'[7]POB X MCR 2019'!$C$8:$AW$65,18,0)</f>
        <v>37</v>
      </c>
      <c r="W722" s="90">
        <f>VLOOKUP($B722,'[7]POB X MCR 2019'!$C$8:$AW$65,19,0)</f>
        <v>36</v>
      </c>
      <c r="X722" s="90">
        <f>VLOOKUP($B722,'[7]POB X MCR 2019'!$C$8:$AW$65,20,0)</f>
        <v>35</v>
      </c>
      <c r="Y722" s="90">
        <f>VLOOKUP($B722,'[7]POB X MCR 2019'!$C$8:$AW$65,21,0)</f>
        <v>33</v>
      </c>
      <c r="Z722" s="90">
        <f>VLOOKUP($B722,'[7]POB X MCR 2019'!$C$8:$AW$65,22,0)</f>
        <v>32</v>
      </c>
      <c r="AA722" s="90">
        <f>VLOOKUP($B722,'[7]POB X MCR 2019'!$C$8:$AW$65,23,0)</f>
        <v>31</v>
      </c>
      <c r="AB722" s="90">
        <f>VLOOKUP($B722,'[7]POB X MCR 2019'!$C$8:$AW$65,24,0)</f>
        <v>30</v>
      </c>
      <c r="AC722" s="90">
        <f>VLOOKUP($B722,'[7]POB X MCR 2019'!$C$8:$AW$65,25,0)</f>
        <v>30</v>
      </c>
      <c r="AD722" s="90">
        <f>VLOOKUP($B722,'[7]POB X MCR 2019'!$C$8:$AW$65,26,0)</f>
        <v>146</v>
      </c>
      <c r="AE722" s="90">
        <f>VLOOKUP($B722,'[7]POB X MCR 2019'!$C$8:$AW$65,27,0)</f>
        <v>131</v>
      </c>
      <c r="AF722" s="90">
        <f>VLOOKUP($B722,'[7]POB X MCR 2019'!$C$8:$AW$65,28,0)</f>
        <v>141</v>
      </c>
      <c r="AG722" s="90">
        <f>VLOOKUP($B722,'[7]POB X MCR 2019'!$C$8:$AW$65,29,0)</f>
        <v>119</v>
      </c>
      <c r="AH722" s="90">
        <f>VLOOKUP($B722,'[7]POB X MCR 2019'!$C$8:$AW$65,30,0)</f>
        <v>110</v>
      </c>
      <c r="AI722" s="90">
        <f>VLOOKUP($B722,'[7]POB X MCR 2019'!$C$8:$AW$65,31,0)</f>
        <v>97</v>
      </c>
      <c r="AJ722" s="90">
        <f>VLOOKUP($B722,'[7]POB X MCR 2019'!$C$8:$AW$65,32,0)</f>
        <v>76</v>
      </c>
      <c r="AK722" s="90">
        <f>VLOOKUP($B722,'[7]POB X MCR 2019'!$C$8:$AW$65,33,0)</f>
        <v>63</v>
      </c>
      <c r="AL722" s="90">
        <f>VLOOKUP($B722,'[7]POB X MCR 2019'!$C$8:$AW$65,34,0)</f>
        <v>53</v>
      </c>
      <c r="AM722" s="90">
        <f>VLOOKUP($B722,'[7]POB X MCR 2019'!$C$8:$AW$65,35,0)</f>
        <v>42</v>
      </c>
      <c r="AN722" s="90">
        <f>VLOOKUP($B722,'[7]POB X MCR 2019'!$C$8:$AW$65,36,0)</f>
        <v>32</v>
      </c>
      <c r="AO722" s="90">
        <f>VLOOKUP($B722,'[7]POB X MCR 2019'!$C$8:$AW$65,37,0)</f>
        <v>20</v>
      </c>
      <c r="AP722" s="90">
        <f>VLOOKUP($B722,'[7]POB X MCR 2019'!$C$8:$AW$65,38,0)</f>
        <v>16</v>
      </c>
      <c r="AQ722" s="90">
        <f>VLOOKUP($B722,'[7]POB X MCR 2019'!$C$8:$AW$65,43,0)</f>
        <v>5614</v>
      </c>
      <c r="AR722" s="90">
        <f>VLOOKUP($B722,'[7]POB X MCR 2019'!$C$8:$AW$65,44,0)</f>
        <v>90</v>
      </c>
      <c r="AS722" s="90">
        <f>VLOOKUP($B722,'[7]POB X MCR 2019'!$C$8:$AW$65,45,0)</f>
        <v>82</v>
      </c>
      <c r="AT722" s="90">
        <f>VLOOKUP($B722,'[7]POB X MCR 2019'!$C$8:$AW$65,46,0)</f>
        <v>416</v>
      </c>
      <c r="AU722" s="90">
        <f>VLOOKUP($B722,'[7]POB X MCR 2019'!$C$8:$AW$65,47,0)</f>
        <v>20</v>
      </c>
    </row>
    <row r="723" spans="1:47" s="24" customFormat="1" ht="15">
      <c r="A723" s="58">
        <v>722</v>
      </c>
      <c r="B723" s="58">
        <v>24931</v>
      </c>
      <c r="C723" s="59" t="s">
        <v>1134</v>
      </c>
      <c r="D723" s="59" t="s">
        <v>626</v>
      </c>
      <c r="E723" s="59" t="s">
        <v>638</v>
      </c>
      <c r="F723" s="59" t="s">
        <v>1171</v>
      </c>
      <c r="G723" s="12" t="s">
        <v>266</v>
      </c>
      <c r="H723" s="14">
        <f t="shared" si="164"/>
        <v>24931</v>
      </c>
      <c r="I723" s="14">
        <f t="shared" si="162"/>
        <v>742</v>
      </c>
      <c r="J723" s="90">
        <f>VLOOKUP($B723,'[7]POB X MCR 2019'!$C$8:$AW$65,6,0)</f>
        <v>8</v>
      </c>
      <c r="K723" s="90">
        <f>VLOOKUP($B723,'[7]POB X MCR 2019'!$C$8:$AW$65,7,0)</f>
        <v>8</v>
      </c>
      <c r="L723" s="90">
        <f>VLOOKUP($B723,'[7]POB X MCR 2019'!$C$8:$AW$65,8,0)</f>
        <v>13</v>
      </c>
      <c r="M723" s="90">
        <f>VLOOKUP($B723,'[7]POB X MCR 2019'!$C$8:$AW$65,9,0)</f>
        <v>14</v>
      </c>
      <c r="N723" s="90">
        <f>VLOOKUP($B723,'[7]POB X MCR 2019'!$C$8:$AW$65,10,0)</f>
        <v>17</v>
      </c>
      <c r="O723" s="90">
        <f>VLOOKUP($B723,'[7]POB X MCR 2019'!$C$8:$AW$65,11,0)</f>
        <v>17</v>
      </c>
      <c r="P723" s="90">
        <f>VLOOKUP($B723,'[7]POB X MCR 2019'!$C$8:$AW$65,12,0)</f>
        <v>13</v>
      </c>
      <c r="Q723" s="90">
        <f>VLOOKUP($B723,'[7]POB X MCR 2019'!$C$8:$AW$65,13,0)</f>
        <v>14</v>
      </c>
      <c r="R723" s="90">
        <f>VLOOKUP($B723,'[7]POB X MCR 2019'!$C$8:$AW$65,14,0)</f>
        <v>14</v>
      </c>
      <c r="S723" s="90">
        <f>VLOOKUP($B723,'[7]POB X MCR 2019'!$C$8:$AW$65,15,0)</f>
        <v>15</v>
      </c>
      <c r="T723" s="90">
        <f>VLOOKUP($B723,'[7]POB X MCR 2019'!$C$8:$AW$65,16,0)</f>
        <v>15</v>
      </c>
      <c r="U723" s="90">
        <f>VLOOKUP($B723,'[7]POB X MCR 2019'!$C$8:$AW$65,17,0)</f>
        <v>16</v>
      </c>
      <c r="V723" s="90">
        <f>VLOOKUP($B723,'[7]POB X MCR 2019'!$C$8:$AW$65,18,0)</f>
        <v>16</v>
      </c>
      <c r="W723" s="90">
        <f>VLOOKUP($B723,'[7]POB X MCR 2019'!$C$8:$AW$65,19,0)</f>
        <v>16</v>
      </c>
      <c r="X723" s="90">
        <f>VLOOKUP($B723,'[7]POB X MCR 2019'!$C$8:$AW$65,20,0)</f>
        <v>15</v>
      </c>
      <c r="Y723" s="90">
        <f>VLOOKUP($B723,'[7]POB X MCR 2019'!$C$8:$AW$65,21,0)</f>
        <v>15</v>
      </c>
      <c r="Z723" s="90">
        <f>VLOOKUP($B723,'[7]POB X MCR 2019'!$C$8:$AW$65,22,0)</f>
        <v>14</v>
      </c>
      <c r="AA723" s="90">
        <f>VLOOKUP($B723,'[7]POB X MCR 2019'!$C$8:$AW$65,23,0)</f>
        <v>14</v>
      </c>
      <c r="AB723" s="90">
        <f>VLOOKUP($B723,'[7]POB X MCR 2019'!$C$8:$AW$65,24,0)</f>
        <v>13</v>
      </c>
      <c r="AC723" s="90">
        <f>VLOOKUP($B723,'[7]POB X MCR 2019'!$C$8:$AW$65,25,0)</f>
        <v>13</v>
      </c>
      <c r="AD723" s="90">
        <f>VLOOKUP($B723,'[7]POB X MCR 2019'!$C$8:$AW$65,26,0)</f>
        <v>64</v>
      </c>
      <c r="AE723" s="90">
        <f>VLOOKUP($B723,'[7]POB X MCR 2019'!$C$8:$AW$65,27,0)</f>
        <v>58</v>
      </c>
      <c r="AF723" s="90">
        <f>VLOOKUP($B723,'[7]POB X MCR 2019'!$C$8:$AW$65,28,0)</f>
        <v>62</v>
      </c>
      <c r="AG723" s="90">
        <f>VLOOKUP($B723,'[7]POB X MCR 2019'!$C$8:$AW$65,29,0)</f>
        <v>53</v>
      </c>
      <c r="AH723" s="90">
        <f>VLOOKUP($B723,'[7]POB X MCR 2019'!$C$8:$AW$65,30,0)</f>
        <v>49</v>
      </c>
      <c r="AI723" s="90">
        <f>VLOOKUP($B723,'[7]POB X MCR 2019'!$C$8:$AW$65,31,0)</f>
        <v>43</v>
      </c>
      <c r="AJ723" s="90">
        <f>VLOOKUP($B723,'[7]POB X MCR 2019'!$C$8:$AW$65,32,0)</f>
        <v>34</v>
      </c>
      <c r="AK723" s="90">
        <f>VLOOKUP($B723,'[7]POB X MCR 2019'!$C$8:$AW$65,33,0)</f>
        <v>28</v>
      </c>
      <c r="AL723" s="90">
        <f>VLOOKUP($B723,'[7]POB X MCR 2019'!$C$8:$AW$65,34,0)</f>
        <v>23</v>
      </c>
      <c r="AM723" s="90">
        <f>VLOOKUP($B723,'[7]POB X MCR 2019'!$C$8:$AW$65,35,0)</f>
        <v>18</v>
      </c>
      <c r="AN723" s="90">
        <f>VLOOKUP($B723,'[7]POB X MCR 2019'!$C$8:$AW$65,36,0)</f>
        <v>14</v>
      </c>
      <c r="AO723" s="90">
        <f>VLOOKUP($B723,'[7]POB X MCR 2019'!$C$8:$AW$65,37,0)</f>
        <v>9</v>
      </c>
      <c r="AP723" s="90">
        <f>VLOOKUP($B723,'[7]POB X MCR 2019'!$C$8:$AW$65,38,0)</f>
        <v>7</v>
      </c>
      <c r="AQ723" s="90">
        <f>VLOOKUP($B723,'[7]POB X MCR 2019'!$C$8:$AW$65,43,0)</f>
        <v>5615</v>
      </c>
      <c r="AR723" s="90">
        <f>VLOOKUP($B723,'[7]POB X MCR 2019'!$C$8:$AW$65,44,0)</f>
        <v>40</v>
      </c>
      <c r="AS723" s="90">
        <f>VLOOKUP($B723,'[7]POB X MCR 2019'!$C$8:$AW$65,45,0)</f>
        <v>36</v>
      </c>
      <c r="AT723" s="90">
        <f>VLOOKUP($B723,'[7]POB X MCR 2019'!$C$8:$AW$65,46,0)</f>
        <v>184</v>
      </c>
      <c r="AU723" s="90">
        <f>VLOOKUP($B723,'[7]POB X MCR 2019'!$C$8:$AW$65,47,0)</f>
        <v>11</v>
      </c>
    </row>
    <row r="724" spans="1:47" s="24" customFormat="1" ht="15">
      <c r="A724" s="58">
        <v>723</v>
      </c>
      <c r="B724" s="58">
        <v>25875</v>
      </c>
      <c r="C724" s="59" t="s">
        <v>1134</v>
      </c>
      <c r="D724" s="59" t="s">
        <v>626</v>
      </c>
      <c r="E724" s="59" t="s">
        <v>638</v>
      </c>
      <c r="F724" s="59" t="s">
        <v>1112</v>
      </c>
      <c r="G724" s="12" t="s">
        <v>283</v>
      </c>
      <c r="H724" s="14">
        <f t="shared" si="164"/>
        <v>25875</v>
      </c>
      <c r="I724" s="14">
        <f t="shared" si="162"/>
        <v>768</v>
      </c>
      <c r="J724" s="90">
        <f>VLOOKUP($B724,'[7]POB X MCR 2019'!$C$8:$AW$65,6,0)</f>
        <v>8</v>
      </c>
      <c r="K724" s="90">
        <f>VLOOKUP($B724,'[7]POB X MCR 2019'!$C$8:$AW$65,7,0)</f>
        <v>10</v>
      </c>
      <c r="L724" s="90">
        <f>VLOOKUP($B724,'[7]POB X MCR 2019'!$C$8:$AW$65,8,0)</f>
        <v>9</v>
      </c>
      <c r="M724" s="90">
        <f>VLOOKUP($B724,'[7]POB X MCR 2019'!$C$8:$AW$65,9,0)</f>
        <v>8</v>
      </c>
      <c r="N724" s="90">
        <f>VLOOKUP($B724,'[7]POB X MCR 2019'!$C$8:$AW$65,10,0)</f>
        <v>10</v>
      </c>
      <c r="O724" s="90">
        <f>VLOOKUP($B724,'[7]POB X MCR 2019'!$C$8:$AW$65,11,0)</f>
        <v>10</v>
      </c>
      <c r="P724" s="90">
        <f>VLOOKUP($B724,'[7]POB X MCR 2019'!$C$8:$AW$65,12,0)</f>
        <v>14</v>
      </c>
      <c r="Q724" s="90">
        <f>VLOOKUP($B724,'[7]POB X MCR 2019'!$C$8:$AW$65,13,0)</f>
        <v>15</v>
      </c>
      <c r="R724" s="90">
        <f>VLOOKUP($B724,'[7]POB X MCR 2019'!$C$8:$AW$65,14,0)</f>
        <v>15</v>
      </c>
      <c r="S724" s="90">
        <f>VLOOKUP($B724,'[7]POB X MCR 2019'!$C$8:$AW$65,15,0)</f>
        <v>16</v>
      </c>
      <c r="T724" s="90">
        <f>VLOOKUP($B724,'[7]POB X MCR 2019'!$C$8:$AW$65,16,0)</f>
        <v>16</v>
      </c>
      <c r="U724" s="90">
        <f>VLOOKUP($B724,'[7]POB X MCR 2019'!$C$8:$AW$65,17,0)</f>
        <v>17</v>
      </c>
      <c r="V724" s="90">
        <f>VLOOKUP($B724,'[7]POB X MCR 2019'!$C$8:$AW$65,18,0)</f>
        <v>17</v>
      </c>
      <c r="W724" s="90">
        <f>VLOOKUP($B724,'[7]POB X MCR 2019'!$C$8:$AW$65,19,0)</f>
        <v>17</v>
      </c>
      <c r="X724" s="90">
        <f>VLOOKUP($B724,'[7]POB X MCR 2019'!$C$8:$AW$65,20,0)</f>
        <v>16</v>
      </c>
      <c r="Y724" s="90">
        <f>VLOOKUP($B724,'[7]POB X MCR 2019'!$C$8:$AW$65,21,0)</f>
        <v>16</v>
      </c>
      <c r="Z724" s="90">
        <f>VLOOKUP($B724,'[7]POB X MCR 2019'!$C$8:$AW$65,22,0)</f>
        <v>15</v>
      </c>
      <c r="AA724" s="90">
        <f>VLOOKUP($B724,'[7]POB X MCR 2019'!$C$8:$AW$65,23,0)</f>
        <v>15</v>
      </c>
      <c r="AB724" s="90">
        <f>VLOOKUP($B724,'[7]POB X MCR 2019'!$C$8:$AW$65,24,0)</f>
        <v>14</v>
      </c>
      <c r="AC724" s="90">
        <f>VLOOKUP($B724,'[7]POB X MCR 2019'!$C$8:$AW$65,25,0)</f>
        <v>14</v>
      </c>
      <c r="AD724" s="90">
        <f>VLOOKUP($B724,'[7]POB X MCR 2019'!$C$8:$AW$65,26,0)</f>
        <v>69</v>
      </c>
      <c r="AE724" s="90">
        <f>VLOOKUP($B724,'[7]POB X MCR 2019'!$C$8:$AW$65,27,0)</f>
        <v>62</v>
      </c>
      <c r="AF724" s="90">
        <f>VLOOKUP($B724,'[7]POB X MCR 2019'!$C$8:$AW$65,28,0)</f>
        <v>67</v>
      </c>
      <c r="AG724" s="90">
        <f>VLOOKUP($B724,'[7]POB X MCR 2019'!$C$8:$AW$65,29,0)</f>
        <v>56</v>
      </c>
      <c r="AH724" s="90">
        <f>VLOOKUP($B724,'[7]POB X MCR 2019'!$C$8:$AW$65,30,0)</f>
        <v>52</v>
      </c>
      <c r="AI724" s="90">
        <f>VLOOKUP($B724,'[7]POB X MCR 2019'!$C$8:$AW$65,31,0)</f>
        <v>46</v>
      </c>
      <c r="AJ724" s="90">
        <f>VLOOKUP($B724,'[7]POB X MCR 2019'!$C$8:$AW$65,32,0)</f>
        <v>36</v>
      </c>
      <c r="AK724" s="90">
        <f>VLOOKUP($B724,'[7]POB X MCR 2019'!$C$8:$AW$65,33,0)</f>
        <v>30</v>
      </c>
      <c r="AL724" s="90">
        <f>VLOOKUP($B724,'[7]POB X MCR 2019'!$C$8:$AW$65,34,0)</f>
        <v>25</v>
      </c>
      <c r="AM724" s="90">
        <f>VLOOKUP($B724,'[7]POB X MCR 2019'!$C$8:$AW$65,35,0)</f>
        <v>20</v>
      </c>
      <c r="AN724" s="90">
        <f>VLOOKUP($B724,'[7]POB X MCR 2019'!$C$8:$AW$65,36,0)</f>
        <v>15</v>
      </c>
      <c r="AO724" s="90">
        <f>VLOOKUP($B724,'[7]POB X MCR 2019'!$C$8:$AW$65,37,0)</f>
        <v>10</v>
      </c>
      <c r="AP724" s="90">
        <f>VLOOKUP($B724,'[7]POB X MCR 2019'!$C$8:$AW$65,38,0)</f>
        <v>8</v>
      </c>
      <c r="AQ724" s="90">
        <f>VLOOKUP($B724,'[7]POB X MCR 2019'!$C$8:$AW$65,43,0)</f>
        <v>5616</v>
      </c>
      <c r="AR724" s="90">
        <f>VLOOKUP($B724,'[7]POB X MCR 2019'!$C$8:$AW$65,44,0)</f>
        <v>42</v>
      </c>
      <c r="AS724" s="90">
        <f>VLOOKUP($B724,'[7]POB X MCR 2019'!$C$8:$AW$65,45,0)</f>
        <v>39</v>
      </c>
      <c r="AT724" s="90">
        <f>VLOOKUP($B724,'[7]POB X MCR 2019'!$C$8:$AW$65,46,0)</f>
        <v>197</v>
      </c>
      <c r="AU724" s="90">
        <f>VLOOKUP($B724,'[7]POB X MCR 2019'!$C$8:$AW$65,47,0)</f>
        <v>8</v>
      </c>
    </row>
    <row r="725" spans="1:47" s="24" customFormat="1" ht="15">
      <c r="A725" s="54">
        <v>724</v>
      </c>
      <c r="B725" s="54"/>
      <c r="C725" s="55" t="s">
        <v>1134</v>
      </c>
      <c r="D725" s="55" t="s">
        <v>626</v>
      </c>
      <c r="E725" s="55" t="s">
        <v>651</v>
      </c>
      <c r="F725" s="55" t="s">
        <v>651</v>
      </c>
      <c r="G725" s="11" t="s">
        <v>1214</v>
      </c>
      <c r="H725" s="29"/>
      <c r="I725" s="29">
        <f t="shared" si="162"/>
        <v>36504</v>
      </c>
      <c r="J725" s="11">
        <f t="shared" ref="J725:AU725" si="165">SUM(J726:J739)</f>
        <v>508</v>
      </c>
      <c r="K725" s="11">
        <f t="shared" si="165"/>
        <v>542</v>
      </c>
      <c r="L725" s="11">
        <f t="shared" si="165"/>
        <v>563</v>
      </c>
      <c r="M725" s="11">
        <f t="shared" si="165"/>
        <v>586</v>
      </c>
      <c r="N725" s="11">
        <f t="shared" si="165"/>
        <v>569</v>
      </c>
      <c r="O725" s="11">
        <f t="shared" si="165"/>
        <v>570</v>
      </c>
      <c r="P725" s="11">
        <f t="shared" si="165"/>
        <v>652</v>
      </c>
      <c r="Q725" s="11">
        <f t="shared" si="165"/>
        <v>677</v>
      </c>
      <c r="R725" s="11">
        <f t="shared" si="165"/>
        <v>706</v>
      </c>
      <c r="S725" s="11">
        <f t="shared" si="165"/>
        <v>734</v>
      </c>
      <c r="T725" s="11">
        <f t="shared" si="165"/>
        <v>761</v>
      </c>
      <c r="U725" s="11">
        <f t="shared" si="165"/>
        <v>797</v>
      </c>
      <c r="V725" s="11">
        <f t="shared" si="165"/>
        <v>810</v>
      </c>
      <c r="W725" s="11">
        <f t="shared" si="165"/>
        <v>798</v>
      </c>
      <c r="X725" s="11">
        <f t="shared" si="165"/>
        <v>766</v>
      </c>
      <c r="Y725" s="11">
        <f t="shared" si="165"/>
        <v>736</v>
      </c>
      <c r="Z725" s="11">
        <f t="shared" si="165"/>
        <v>702</v>
      </c>
      <c r="AA725" s="11">
        <f t="shared" si="165"/>
        <v>677</v>
      </c>
      <c r="AB725" s="11">
        <f t="shared" si="165"/>
        <v>671</v>
      </c>
      <c r="AC725" s="11">
        <f t="shared" si="165"/>
        <v>667</v>
      </c>
      <c r="AD725" s="11">
        <f t="shared" si="165"/>
        <v>3204</v>
      </c>
      <c r="AE725" s="11">
        <f t="shared" si="165"/>
        <v>2880</v>
      </c>
      <c r="AF725" s="11">
        <f t="shared" si="165"/>
        <v>3091</v>
      </c>
      <c r="AG725" s="11">
        <f t="shared" si="165"/>
        <v>2618</v>
      </c>
      <c r="AH725" s="11">
        <f t="shared" si="165"/>
        <v>2424</v>
      </c>
      <c r="AI725" s="11">
        <f t="shared" si="165"/>
        <v>2122</v>
      </c>
      <c r="AJ725" s="11">
        <f t="shared" si="165"/>
        <v>1681</v>
      </c>
      <c r="AK725" s="11">
        <f t="shared" si="165"/>
        <v>1390</v>
      </c>
      <c r="AL725" s="11">
        <f t="shared" si="165"/>
        <v>1167</v>
      </c>
      <c r="AM725" s="11">
        <f t="shared" si="165"/>
        <v>920</v>
      </c>
      <c r="AN725" s="11">
        <f t="shared" si="165"/>
        <v>703</v>
      </c>
      <c r="AO725" s="11">
        <f t="shared" si="165"/>
        <v>450</v>
      </c>
      <c r="AP725" s="11">
        <f t="shared" si="165"/>
        <v>362</v>
      </c>
      <c r="AQ725" s="11">
        <f t="shared" si="165"/>
        <v>78596</v>
      </c>
      <c r="AR725" s="11">
        <f t="shared" si="165"/>
        <v>1969</v>
      </c>
      <c r="AS725" s="11">
        <f t="shared" si="165"/>
        <v>1793</v>
      </c>
      <c r="AT725" s="11">
        <f t="shared" si="165"/>
        <v>9142</v>
      </c>
      <c r="AU725" s="11">
        <f t="shared" si="165"/>
        <v>561</v>
      </c>
    </row>
    <row r="726" spans="1:47" s="24" customFormat="1" ht="15">
      <c r="A726" s="58">
        <v>725</v>
      </c>
      <c r="B726" s="58">
        <v>6815</v>
      </c>
      <c r="C726" s="59" t="s">
        <v>1134</v>
      </c>
      <c r="D726" s="59" t="s">
        <v>626</v>
      </c>
      <c r="E726" s="59" t="s">
        <v>651</v>
      </c>
      <c r="F726" s="59" t="s">
        <v>652</v>
      </c>
      <c r="G726" s="12" t="s">
        <v>283</v>
      </c>
      <c r="H726" s="14">
        <f t="shared" ref="H726:H740" si="166">B726</f>
        <v>6815</v>
      </c>
      <c r="I726" s="14">
        <f t="shared" si="162"/>
        <v>8387</v>
      </c>
      <c r="J726" s="12">
        <f>VLOOKUP($B726,'[1]METAS 2019'!$D$4:$Q$843,5,0)</f>
        <v>135</v>
      </c>
      <c r="K726" s="12">
        <f>VLOOKUP($B726,'[1]METAS 2019'!$D$4:$Q$843,4,0)</f>
        <v>135</v>
      </c>
      <c r="L726" s="12">
        <f>VLOOKUP($B726,'[1]METAS 2019'!$D$4:$Q$843,11,0)</f>
        <v>119</v>
      </c>
      <c r="M726" s="12">
        <f>VLOOKUP($B726,'[1]METAS 2019'!$D$4:$Q$843,12,0)</f>
        <v>109</v>
      </c>
      <c r="N726" s="12">
        <f>VLOOKUP($B726,'[1]METAS 2019'!$D$4:$Q$843,13,0)</f>
        <v>103</v>
      </c>
      <c r="O726" s="12">
        <f>VLOOKUP($B726,'[1]METAS 2019'!$D$4:$Q$843,14,0)</f>
        <v>135</v>
      </c>
      <c r="P726" s="90">
        <f>VLOOKUP($B726,'[7]POB X MCR 2019'!$C$8:$AW$65,12,0)</f>
        <v>151</v>
      </c>
      <c r="Q726" s="90">
        <f>VLOOKUP($B726,'[7]POB X MCR 2019'!$C$8:$AW$65,13,0)</f>
        <v>157</v>
      </c>
      <c r="R726" s="90">
        <f>VLOOKUP($B726,'[7]POB X MCR 2019'!$C$8:$AW$65,14,0)</f>
        <v>163</v>
      </c>
      <c r="S726" s="90">
        <f>VLOOKUP($B726,'[7]POB X MCR 2019'!$C$8:$AW$65,15,0)</f>
        <v>169</v>
      </c>
      <c r="T726" s="90">
        <f>VLOOKUP($B726,'[7]POB X MCR 2019'!$C$8:$AW$65,16,0)</f>
        <v>176</v>
      </c>
      <c r="U726" s="90">
        <f>VLOOKUP($B726,'[7]POB X MCR 2019'!$C$8:$AW$65,17,0)</f>
        <v>183</v>
      </c>
      <c r="V726" s="90">
        <f>VLOOKUP($B726,'[7]POB X MCR 2019'!$C$8:$AW$65,18,0)</f>
        <v>187</v>
      </c>
      <c r="W726" s="90">
        <f>VLOOKUP($B726,'[7]POB X MCR 2019'!$C$8:$AW$65,19,0)</f>
        <v>184</v>
      </c>
      <c r="X726" s="90">
        <f>VLOOKUP($B726,'[7]POB X MCR 2019'!$C$8:$AW$65,20,0)</f>
        <v>177</v>
      </c>
      <c r="Y726" s="90">
        <f>VLOOKUP($B726,'[7]POB X MCR 2019'!$C$8:$AW$65,21,0)</f>
        <v>170</v>
      </c>
      <c r="Z726" s="90">
        <f>VLOOKUP($B726,'[7]POB X MCR 2019'!$C$8:$AW$65,22,0)</f>
        <v>162</v>
      </c>
      <c r="AA726" s="90">
        <f>VLOOKUP($B726,'[7]POB X MCR 2019'!$C$8:$AW$65,23,0)</f>
        <v>157</v>
      </c>
      <c r="AB726" s="90">
        <f>VLOOKUP($B726,'[7]POB X MCR 2019'!$C$8:$AW$65,24,0)</f>
        <v>154</v>
      </c>
      <c r="AC726" s="90">
        <f>VLOOKUP($B726,'[7]POB X MCR 2019'!$C$8:$AW$65,25,0)</f>
        <v>153</v>
      </c>
      <c r="AD726" s="90">
        <f>VLOOKUP($B726,'[7]POB X MCR 2019'!$C$8:$AW$65,26,0)</f>
        <v>739</v>
      </c>
      <c r="AE726" s="90">
        <f>VLOOKUP($B726,'[7]POB X MCR 2019'!$C$8:$AW$65,27,0)</f>
        <v>665</v>
      </c>
      <c r="AF726" s="90">
        <f>VLOOKUP($B726,'[7]POB X MCR 2019'!$C$8:$AW$65,28,0)</f>
        <v>713</v>
      </c>
      <c r="AG726" s="90">
        <f>VLOOKUP($B726,'[7]POB X MCR 2019'!$C$8:$AW$65,29,0)</f>
        <v>604</v>
      </c>
      <c r="AH726" s="90">
        <f>VLOOKUP($B726,'[7]POB X MCR 2019'!$C$8:$AW$65,30,0)</f>
        <v>559</v>
      </c>
      <c r="AI726" s="90">
        <f>VLOOKUP($B726,'[7]POB X MCR 2019'!$C$8:$AW$65,31,0)</f>
        <v>490</v>
      </c>
      <c r="AJ726" s="90">
        <f>VLOOKUP($B726,'[7]POB X MCR 2019'!$C$8:$AW$65,32,0)</f>
        <v>387</v>
      </c>
      <c r="AK726" s="90">
        <f>VLOOKUP($B726,'[7]POB X MCR 2019'!$C$8:$AW$65,33,0)</f>
        <v>320</v>
      </c>
      <c r="AL726" s="90">
        <f>VLOOKUP($B726,'[7]POB X MCR 2019'!$C$8:$AW$65,34,0)</f>
        <v>269</v>
      </c>
      <c r="AM726" s="90">
        <f>VLOOKUP($B726,'[7]POB X MCR 2019'!$C$8:$AW$65,35,0)</f>
        <v>212</v>
      </c>
      <c r="AN726" s="90">
        <f>VLOOKUP($B726,'[7]POB X MCR 2019'!$C$8:$AW$65,36,0)</f>
        <v>162</v>
      </c>
      <c r="AO726" s="90">
        <f>VLOOKUP($B726,'[7]POB X MCR 2019'!$C$8:$AW$65,37,0)</f>
        <v>104</v>
      </c>
      <c r="AP726" s="90">
        <f>VLOOKUP($B726,'[7]POB X MCR 2019'!$C$8:$AW$65,38,0)</f>
        <v>84</v>
      </c>
      <c r="AQ726" s="90">
        <f>VLOOKUP($B726,'[7]POB X MCR 2019'!$C$8:$AW$65,43,0)</f>
        <v>5614</v>
      </c>
      <c r="AR726" s="90">
        <f>VLOOKUP($B726,'[7]POB X MCR 2019'!$C$8:$AW$65,44,0)</f>
        <v>454</v>
      </c>
      <c r="AS726" s="90">
        <f>VLOOKUP($B726,'[7]POB X MCR 2019'!$C$8:$AW$65,45,0)</f>
        <v>414</v>
      </c>
      <c r="AT726" s="90">
        <f>VLOOKUP($B726,'[7]POB X MCR 2019'!$C$8:$AW$65,46,0)</f>
        <v>2108</v>
      </c>
      <c r="AU726" s="90">
        <f>VLOOKUP($B726,'[7]POB X MCR 2019'!$C$8:$AW$65,47,0)</f>
        <v>135</v>
      </c>
    </row>
    <row r="727" spans="1:47" s="24" customFormat="1" ht="15">
      <c r="A727" s="58">
        <v>727</v>
      </c>
      <c r="B727" s="58">
        <v>4782</v>
      </c>
      <c r="C727" s="59" t="s">
        <v>1134</v>
      </c>
      <c r="D727" s="59" t="s">
        <v>626</v>
      </c>
      <c r="E727" s="59" t="s">
        <v>651</v>
      </c>
      <c r="F727" s="59" t="s">
        <v>653</v>
      </c>
      <c r="G727" s="12" t="s">
        <v>310</v>
      </c>
      <c r="H727" s="14">
        <f t="shared" si="166"/>
        <v>4782</v>
      </c>
      <c r="I727" s="14">
        <f t="shared" si="162"/>
        <v>14604</v>
      </c>
      <c r="J727" s="12">
        <f>VLOOKUP($B727,'[1]METAS 2019'!$D$4:$Q$843,5,0)</f>
        <v>215</v>
      </c>
      <c r="K727" s="12">
        <f>VLOOKUP($B727,'[1]METAS 2019'!$D$4:$Q$843,4,0)</f>
        <v>235</v>
      </c>
      <c r="L727" s="12">
        <f>VLOOKUP($B727,'[1]METAS 2019'!$D$4:$Q$843,11,0)</f>
        <v>266</v>
      </c>
      <c r="M727" s="12">
        <f>VLOOKUP($B727,'[1]METAS 2019'!$D$4:$Q$843,12,0)</f>
        <v>276</v>
      </c>
      <c r="N727" s="12">
        <f>VLOOKUP($B727,'[1]METAS 2019'!$D$4:$Q$843,13,0)</f>
        <v>253</v>
      </c>
      <c r="O727" s="12">
        <f>VLOOKUP($B727,'[1]METAS 2019'!$D$4:$Q$843,14,0)</f>
        <v>231</v>
      </c>
      <c r="P727" s="90">
        <f>VLOOKUP($B727,'[7]POB X MCR 2019'!$C$8:$AW$65,12,0)</f>
        <v>255</v>
      </c>
      <c r="Q727" s="90">
        <f>VLOOKUP($B727,'[7]POB X MCR 2019'!$C$8:$AW$65,13,0)</f>
        <v>266</v>
      </c>
      <c r="R727" s="90">
        <f>VLOOKUP($B727,'[7]POB X MCR 2019'!$C$8:$AW$65,14,0)</f>
        <v>278</v>
      </c>
      <c r="S727" s="90">
        <f>VLOOKUP($B727,'[7]POB X MCR 2019'!$C$8:$AW$65,15,0)</f>
        <v>291</v>
      </c>
      <c r="T727" s="90">
        <f>VLOOKUP($B727,'[7]POB X MCR 2019'!$C$8:$AW$65,16,0)</f>
        <v>299</v>
      </c>
      <c r="U727" s="90">
        <f>VLOOKUP($B727,'[7]POB X MCR 2019'!$C$8:$AW$65,17,0)</f>
        <v>318</v>
      </c>
      <c r="V727" s="90">
        <f>VLOOKUP($B727,'[7]POB X MCR 2019'!$C$8:$AW$65,18,0)</f>
        <v>320</v>
      </c>
      <c r="W727" s="90">
        <f>VLOOKUP($B727,'[7]POB X MCR 2019'!$C$8:$AW$65,19,0)</f>
        <v>317</v>
      </c>
      <c r="X727" s="90">
        <f>VLOOKUP($B727,'[7]POB X MCR 2019'!$C$8:$AW$65,20,0)</f>
        <v>302</v>
      </c>
      <c r="Y727" s="90">
        <f>VLOOKUP($B727,'[7]POB X MCR 2019'!$C$8:$AW$65,21,0)</f>
        <v>292</v>
      </c>
      <c r="Z727" s="90">
        <f>VLOOKUP($B727,'[7]POB X MCR 2019'!$C$8:$AW$65,22,0)</f>
        <v>279</v>
      </c>
      <c r="AA727" s="90">
        <f>VLOOKUP($B727,'[7]POB X MCR 2019'!$C$8:$AW$65,23,0)</f>
        <v>266</v>
      </c>
      <c r="AB727" s="90">
        <f>VLOOKUP($B727,'[7]POB X MCR 2019'!$C$8:$AW$65,24,0)</f>
        <v>268</v>
      </c>
      <c r="AC727" s="90">
        <f>VLOOKUP($B727,'[7]POB X MCR 2019'!$C$8:$AW$65,25,0)</f>
        <v>265</v>
      </c>
      <c r="AD727" s="90">
        <f>VLOOKUP($B727,'[7]POB X MCR 2019'!$C$8:$AW$65,26,0)</f>
        <v>1269</v>
      </c>
      <c r="AE727" s="90">
        <f>VLOOKUP($B727,'[7]POB X MCR 2019'!$C$8:$AW$65,27,0)</f>
        <v>1140</v>
      </c>
      <c r="AF727" s="90">
        <f>VLOOKUP($B727,'[7]POB X MCR 2019'!$C$8:$AW$65,28,0)</f>
        <v>1224</v>
      </c>
      <c r="AG727" s="90">
        <f>VLOOKUP($B727,'[7]POB X MCR 2019'!$C$8:$AW$65,29,0)</f>
        <v>1037</v>
      </c>
      <c r="AH727" s="90">
        <f>VLOOKUP($B727,'[7]POB X MCR 2019'!$C$8:$AW$65,30,0)</f>
        <v>961</v>
      </c>
      <c r="AI727" s="90">
        <f>VLOOKUP($B727,'[7]POB X MCR 2019'!$C$8:$AW$65,31,0)</f>
        <v>838</v>
      </c>
      <c r="AJ727" s="90">
        <f>VLOOKUP($B727,'[7]POB X MCR 2019'!$C$8:$AW$65,32,0)</f>
        <v>665</v>
      </c>
      <c r="AK727" s="90">
        <f>VLOOKUP($B727,'[7]POB X MCR 2019'!$C$8:$AW$65,33,0)</f>
        <v>551</v>
      </c>
      <c r="AL727" s="90">
        <f>VLOOKUP($B727,'[7]POB X MCR 2019'!$C$8:$AW$65,34,0)</f>
        <v>461</v>
      </c>
      <c r="AM727" s="90">
        <f>VLOOKUP($B727,'[7]POB X MCR 2019'!$C$8:$AW$65,35,0)</f>
        <v>364</v>
      </c>
      <c r="AN727" s="90">
        <f>VLOOKUP($B727,'[7]POB X MCR 2019'!$C$8:$AW$65,36,0)</f>
        <v>280</v>
      </c>
      <c r="AO727" s="90">
        <f>VLOOKUP($B727,'[7]POB X MCR 2019'!$C$8:$AW$65,37,0)</f>
        <v>178</v>
      </c>
      <c r="AP727" s="90">
        <f>VLOOKUP($B727,'[7]POB X MCR 2019'!$C$8:$AW$65,38,0)</f>
        <v>144</v>
      </c>
      <c r="AQ727" s="90">
        <f>VLOOKUP($B727,'[7]POB X MCR 2019'!$C$8:$AW$65,43,0)</f>
        <v>5614</v>
      </c>
      <c r="AR727" s="90">
        <f>VLOOKUP($B727,'[7]POB X MCR 2019'!$C$8:$AW$65,44,0)</f>
        <v>780</v>
      </c>
      <c r="AS727" s="90">
        <f>VLOOKUP($B727,'[7]POB X MCR 2019'!$C$8:$AW$65,45,0)</f>
        <v>711</v>
      </c>
      <c r="AT727" s="90">
        <f>VLOOKUP($B727,'[7]POB X MCR 2019'!$C$8:$AW$65,46,0)</f>
        <v>3622</v>
      </c>
      <c r="AU727" s="90">
        <f>VLOOKUP($B727,'[7]POB X MCR 2019'!$C$8:$AW$65,47,0)</f>
        <v>250</v>
      </c>
    </row>
    <row r="728" spans="1:47" s="24" customFormat="1" ht="15">
      <c r="A728" s="58">
        <v>728</v>
      </c>
      <c r="B728" s="58">
        <v>4785</v>
      </c>
      <c r="C728" s="59" t="s">
        <v>1134</v>
      </c>
      <c r="D728" s="59" t="s">
        <v>626</v>
      </c>
      <c r="E728" s="59" t="s">
        <v>651</v>
      </c>
      <c r="F728" s="59" t="s">
        <v>654</v>
      </c>
      <c r="G728" s="12" t="s">
        <v>271</v>
      </c>
      <c r="H728" s="14">
        <f t="shared" si="166"/>
        <v>4785</v>
      </c>
      <c r="I728" s="14">
        <f t="shared" si="162"/>
        <v>1891</v>
      </c>
      <c r="J728" s="12">
        <f>VLOOKUP($B728,'[1]METAS 2019'!$D$4:$Q$843,5,0)</f>
        <v>26</v>
      </c>
      <c r="K728" s="12">
        <f>VLOOKUP($B728,'[1]METAS 2019'!$D$4:$Q$843,4,0)</f>
        <v>32</v>
      </c>
      <c r="L728" s="12">
        <f>VLOOKUP($B728,'[1]METAS 2019'!$D$4:$Q$843,11,0)</f>
        <v>21</v>
      </c>
      <c r="M728" s="12">
        <f>VLOOKUP($B728,'[1]METAS 2019'!$D$4:$Q$843,12,0)</f>
        <v>36</v>
      </c>
      <c r="N728" s="12">
        <f>VLOOKUP($B728,'[1]METAS 2019'!$D$4:$Q$843,13,0)</f>
        <v>46</v>
      </c>
      <c r="O728" s="12">
        <f>VLOOKUP($B728,'[1]METAS 2019'!$D$4:$Q$843,14,0)</f>
        <v>28</v>
      </c>
      <c r="P728" s="90">
        <f>VLOOKUP($B728,'[7]POB X MCR 2019'!$C$8:$AW$65,12,0)</f>
        <v>34</v>
      </c>
      <c r="Q728" s="90">
        <f>VLOOKUP($B728,'[7]POB X MCR 2019'!$C$8:$AW$65,13,0)</f>
        <v>35</v>
      </c>
      <c r="R728" s="90">
        <f>VLOOKUP($B728,'[7]POB X MCR 2019'!$C$8:$AW$65,14,0)</f>
        <v>36</v>
      </c>
      <c r="S728" s="90">
        <f>VLOOKUP($B728,'[7]POB X MCR 2019'!$C$8:$AW$65,15,0)</f>
        <v>38</v>
      </c>
      <c r="T728" s="90">
        <f>VLOOKUP($B728,'[7]POB X MCR 2019'!$C$8:$AW$65,16,0)</f>
        <v>39</v>
      </c>
      <c r="U728" s="90">
        <f>VLOOKUP($B728,'[7]POB X MCR 2019'!$C$8:$AW$65,17,0)</f>
        <v>41</v>
      </c>
      <c r="V728" s="90">
        <f>VLOOKUP($B728,'[7]POB X MCR 2019'!$C$8:$AW$65,18,0)</f>
        <v>42</v>
      </c>
      <c r="W728" s="90">
        <f>VLOOKUP($B728,'[7]POB X MCR 2019'!$C$8:$AW$65,19,0)</f>
        <v>41</v>
      </c>
      <c r="X728" s="90">
        <f>VLOOKUP($B728,'[7]POB X MCR 2019'!$C$8:$AW$65,20,0)</f>
        <v>39</v>
      </c>
      <c r="Y728" s="90">
        <f>VLOOKUP($B728,'[7]POB X MCR 2019'!$C$8:$AW$65,21,0)</f>
        <v>38</v>
      </c>
      <c r="Z728" s="90">
        <f>VLOOKUP($B728,'[7]POB X MCR 2019'!$C$8:$AW$65,22,0)</f>
        <v>36</v>
      </c>
      <c r="AA728" s="90">
        <f>VLOOKUP($B728,'[7]POB X MCR 2019'!$C$8:$AW$65,23,0)</f>
        <v>35</v>
      </c>
      <c r="AB728" s="90">
        <f>VLOOKUP($B728,'[7]POB X MCR 2019'!$C$8:$AW$65,24,0)</f>
        <v>34</v>
      </c>
      <c r="AC728" s="90">
        <f>VLOOKUP($B728,'[7]POB X MCR 2019'!$C$8:$AW$65,25,0)</f>
        <v>34</v>
      </c>
      <c r="AD728" s="90">
        <f>VLOOKUP($B728,'[7]POB X MCR 2019'!$C$8:$AW$65,26,0)</f>
        <v>164</v>
      </c>
      <c r="AE728" s="90">
        <f>VLOOKUP($B728,'[7]POB X MCR 2019'!$C$8:$AW$65,27,0)</f>
        <v>148</v>
      </c>
      <c r="AF728" s="90">
        <f>VLOOKUP($B728,'[7]POB X MCR 2019'!$C$8:$AW$65,28,0)</f>
        <v>159</v>
      </c>
      <c r="AG728" s="90">
        <f>VLOOKUP($B728,'[7]POB X MCR 2019'!$C$8:$AW$65,29,0)</f>
        <v>134</v>
      </c>
      <c r="AH728" s="90">
        <f>VLOOKUP($B728,'[7]POB X MCR 2019'!$C$8:$AW$65,30,0)</f>
        <v>124</v>
      </c>
      <c r="AI728" s="90">
        <f>VLOOKUP($B728,'[7]POB X MCR 2019'!$C$8:$AW$65,31,0)</f>
        <v>109</v>
      </c>
      <c r="AJ728" s="90">
        <f>VLOOKUP($B728,'[7]POB X MCR 2019'!$C$8:$AW$65,32,0)</f>
        <v>86</v>
      </c>
      <c r="AK728" s="90">
        <f>VLOOKUP($B728,'[7]POB X MCR 2019'!$C$8:$AW$65,33,0)</f>
        <v>71</v>
      </c>
      <c r="AL728" s="90">
        <f>VLOOKUP($B728,'[7]POB X MCR 2019'!$C$8:$AW$65,34,0)</f>
        <v>60</v>
      </c>
      <c r="AM728" s="90">
        <f>VLOOKUP($B728,'[7]POB X MCR 2019'!$C$8:$AW$65,35,0)</f>
        <v>47</v>
      </c>
      <c r="AN728" s="90">
        <f>VLOOKUP($B728,'[7]POB X MCR 2019'!$C$8:$AW$65,36,0)</f>
        <v>36</v>
      </c>
      <c r="AO728" s="90">
        <f>VLOOKUP($B728,'[7]POB X MCR 2019'!$C$8:$AW$65,37,0)</f>
        <v>23</v>
      </c>
      <c r="AP728" s="90">
        <f>VLOOKUP($B728,'[7]POB X MCR 2019'!$C$8:$AW$65,38,0)</f>
        <v>19</v>
      </c>
      <c r="AQ728" s="90">
        <f>VLOOKUP($B728,'[7]POB X MCR 2019'!$C$8:$AW$65,43,0)</f>
        <v>5614</v>
      </c>
      <c r="AR728" s="90">
        <f>VLOOKUP($B728,'[7]POB X MCR 2019'!$C$8:$AW$65,44,0)</f>
        <v>101</v>
      </c>
      <c r="AS728" s="90">
        <f>VLOOKUP($B728,'[7]POB X MCR 2019'!$C$8:$AW$65,45,0)</f>
        <v>92</v>
      </c>
      <c r="AT728" s="90">
        <f>VLOOKUP($B728,'[7]POB X MCR 2019'!$C$8:$AW$65,46,0)</f>
        <v>469</v>
      </c>
      <c r="AU728" s="90">
        <f>VLOOKUP($B728,'[7]POB X MCR 2019'!$C$8:$AW$65,47,0)</f>
        <v>28</v>
      </c>
    </row>
    <row r="729" spans="1:47" s="24" customFormat="1" ht="15">
      <c r="A729" s="58">
        <v>729</v>
      </c>
      <c r="B729" s="58">
        <v>4797</v>
      </c>
      <c r="C729" s="59" t="s">
        <v>1134</v>
      </c>
      <c r="D729" s="59" t="s">
        <v>626</v>
      </c>
      <c r="E729" s="59" t="s">
        <v>651</v>
      </c>
      <c r="F729" s="59" t="s">
        <v>663</v>
      </c>
      <c r="G729" s="12" t="s">
        <v>266</v>
      </c>
      <c r="H729" s="14">
        <f t="shared" si="166"/>
        <v>4797</v>
      </c>
      <c r="I729" s="14">
        <f t="shared" si="162"/>
        <v>821</v>
      </c>
      <c r="J729" s="12">
        <f>VLOOKUP($B729,'[1]METAS 2019'!$D$4:$Q$843,5,0)</f>
        <v>8</v>
      </c>
      <c r="K729" s="12">
        <f>VLOOKUP($B729,'[1]METAS 2019'!$D$4:$Q$843,4,0)</f>
        <v>2</v>
      </c>
      <c r="L729" s="12">
        <f>VLOOKUP($B729,'[1]METAS 2019'!$D$4:$Q$843,11,0)</f>
        <v>9</v>
      </c>
      <c r="M729" s="12">
        <f>VLOOKUP($B729,'[1]METAS 2019'!$D$4:$Q$843,12,0)</f>
        <v>10</v>
      </c>
      <c r="N729" s="12">
        <f>VLOOKUP($B729,'[1]METAS 2019'!$D$4:$Q$843,13,0)</f>
        <v>17</v>
      </c>
      <c r="O729" s="12">
        <f>VLOOKUP($B729,'[1]METAS 2019'!$D$4:$Q$843,14,0)</f>
        <v>12</v>
      </c>
      <c r="P729" s="90">
        <f>VLOOKUP($B729,'[7]POB X MCR 2019'!$C$8:$AW$65,12,0)</f>
        <v>15</v>
      </c>
      <c r="Q729" s="90">
        <f>VLOOKUP($B729,'[7]POB X MCR 2019'!$C$8:$AW$65,13,0)</f>
        <v>16</v>
      </c>
      <c r="R729" s="90">
        <f>VLOOKUP($B729,'[7]POB X MCR 2019'!$C$8:$AW$65,14,0)</f>
        <v>16</v>
      </c>
      <c r="S729" s="90">
        <f>VLOOKUP($B729,'[7]POB X MCR 2019'!$C$8:$AW$65,15,0)</f>
        <v>17</v>
      </c>
      <c r="T729" s="90">
        <f>VLOOKUP($B729,'[7]POB X MCR 2019'!$C$8:$AW$65,16,0)</f>
        <v>18</v>
      </c>
      <c r="U729" s="90">
        <f>VLOOKUP($B729,'[7]POB X MCR 2019'!$C$8:$AW$65,17,0)</f>
        <v>18</v>
      </c>
      <c r="V729" s="90">
        <f>VLOOKUP($B729,'[7]POB X MCR 2019'!$C$8:$AW$65,18,0)</f>
        <v>19</v>
      </c>
      <c r="W729" s="90">
        <f>VLOOKUP($B729,'[7]POB X MCR 2019'!$C$8:$AW$65,19,0)</f>
        <v>18</v>
      </c>
      <c r="X729" s="90">
        <f>VLOOKUP($B729,'[7]POB X MCR 2019'!$C$8:$AW$65,20,0)</f>
        <v>18</v>
      </c>
      <c r="Y729" s="90">
        <f>VLOOKUP($B729,'[7]POB X MCR 2019'!$C$8:$AW$65,21,0)</f>
        <v>17</v>
      </c>
      <c r="Z729" s="90">
        <f>VLOOKUP($B729,'[7]POB X MCR 2019'!$C$8:$AW$65,22,0)</f>
        <v>16</v>
      </c>
      <c r="AA729" s="90">
        <f>VLOOKUP($B729,'[7]POB X MCR 2019'!$C$8:$AW$65,23,0)</f>
        <v>16</v>
      </c>
      <c r="AB729" s="90">
        <f>VLOOKUP($B729,'[7]POB X MCR 2019'!$C$8:$AW$65,24,0)</f>
        <v>15</v>
      </c>
      <c r="AC729" s="90">
        <f>VLOOKUP($B729,'[7]POB X MCR 2019'!$C$8:$AW$65,25,0)</f>
        <v>15</v>
      </c>
      <c r="AD729" s="90">
        <f>VLOOKUP($B729,'[7]POB X MCR 2019'!$C$8:$AW$65,26,0)</f>
        <v>74</v>
      </c>
      <c r="AE729" s="90">
        <f>VLOOKUP($B729,'[7]POB X MCR 2019'!$C$8:$AW$65,27,0)</f>
        <v>66</v>
      </c>
      <c r="AF729" s="90">
        <f>VLOOKUP($B729,'[7]POB X MCR 2019'!$C$8:$AW$65,28,0)</f>
        <v>71</v>
      </c>
      <c r="AG729" s="90">
        <f>VLOOKUP($B729,'[7]POB X MCR 2019'!$C$8:$AW$65,29,0)</f>
        <v>60</v>
      </c>
      <c r="AH729" s="90">
        <f>VLOOKUP($B729,'[7]POB X MCR 2019'!$C$8:$AW$65,30,0)</f>
        <v>56</v>
      </c>
      <c r="AI729" s="90">
        <f>VLOOKUP($B729,'[7]POB X MCR 2019'!$C$8:$AW$65,31,0)</f>
        <v>49</v>
      </c>
      <c r="AJ729" s="90">
        <f>VLOOKUP($B729,'[7]POB X MCR 2019'!$C$8:$AW$65,32,0)</f>
        <v>39</v>
      </c>
      <c r="AK729" s="90">
        <f>VLOOKUP($B729,'[7]POB X MCR 2019'!$C$8:$AW$65,33,0)</f>
        <v>32</v>
      </c>
      <c r="AL729" s="90">
        <f>VLOOKUP($B729,'[7]POB X MCR 2019'!$C$8:$AW$65,34,0)</f>
        <v>27</v>
      </c>
      <c r="AM729" s="90">
        <f>VLOOKUP($B729,'[7]POB X MCR 2019'!$C$8:$AW$65,35,0)</f>
        <v>21</v>
      </c>
      <c r="AN729" s="90">
        <f>VLOOKUP($B729,'[7]POB X MCR 2019'!$C$8:$AW$65,36,0)</f>
        <v>16</v>
      </c>
      <c r="AO729" s="90">
        <f>VLOOKUP($B729,'[7]POB X MCR 2019'!$C$8:$AW$65,37,0)</f>
        <v>10</v>
      </c>
      <c r="AP729" s="90">
        <f>VLOOKUP($B729,'[7]POB X MCR 2019'!$C$8:$AW$65,38,0)</f>
        <v>8</v>
      </c>
      <c r="AQ729" s="90">
        <f>VLOOKUP($B729,'[7]POB X MCR 2019'!$C$8:$AW$65,43,0)</f>
        <v>5614</v>
      </c>
      <c r="AR729" s="90">
        <f>VLOOKUP($B729,'[7]POB X MCR 2019'!$C$8:$AW$65,44,0)</f>
        <v>45</v>
      </c>
      <c r="AS729" s="90">
        <f>VLOOKUP($B729,'[7]POB X MCR 2019'!$C$8:$AW$65,45,0)</f>
        <v>41</v>
      </c>
      <c r="AT729" s="90">
        <f>VLOOKUP($B729,'[7]POB X MCR 2019'!$C$8:$AW$65,46,0)</f>
        <v>211</v>
      </c>
      <c r="AU729" s="90">
        <f>VLOOKUP($B729,'[7]POB X MCR 2019'!$C$8:$AW$65,47,0)</f>
        <v>10</v>
      </c>
    </row>
    <row r="730" spans="1:47" s="24" customFormat="1" ht="15">
      <c r="A730" s="58">
        <v>730</v>
      </c>
      <c r="B730" s="58">
        <v>9863</v>
      </c>
      <c r="C730" s="59" t="s">
        <v>1134</v>
      </c>
      <c r="D730" s="59" t="s">
        <v>626</v>
      </c>
      <c r="E730" s="59" t="s">
        <v>651</v>
      </c>
      <c r="F730" s="59" t="s">
        <v>664</v>
      </c>
      <c r="G730" s="12" t="s">
        <v>266</v>
      </c>
      <c r="H730" s="14">
        <f t="shared" si="166"/>
        <v>9863</v>
      </c>
      <c r="I730" s="14">
        <f t="shared" si="162"/>
        <v>1124</v>
      </c>
      <c r="J730" s="12">
        <f>VLOOKUP($B730,'[1]METAS 2019'!$D$4:$Q$843,5,0)</f>
        <v>14</v>
      </c>
      <c r="K730" s="12">
        <f>VLOOKUP($B730,'[1]METAS 2019'!$D$4:$Q$843,4,0)</f>
        <v>14</v>
      </c>
      <c r="L730" s="12">
        <f>VLOOKUP($B730,'[1]METAS 2019'!$D$4:$Q$843,11,0)</f>
        <v>15</v>
      </c>
      <c r="M730" s="12">
        <f>VLOOKUP($B730,'[1]METAS 2019'!$D$4:$Q$843,12,0)</f>
        <v>13</v>
      </c>
      <c r="N730" s="12">
        <f>VLOOKUP($B730,'[1]METAS 2019'!$D$4:$Q$843,13,0)</f>
        <v>14</v>
      </c>
      <c r="O730" s="12">
        <f>VLOOKUP($B730,'[1]METAS 2019'!$D$4:$Q$843,14,0)</f>
        <v>13</v>
      </c>
      <c r="P730" s="90">
        <f>VLOOKUP($B730,'[7]POB X MCR 2019'!$C$8:$AW$65,12,0)</f>
        <v>21</v>
      </c>
      <c r="Q730" s="90">
        <f>VLOOKUP($B730,'[7]POB X MCR 2019'!$C$8:$AW$65,13,0)</f>
        <v>21</v>
      </c>
      <c r="R730" s="90">
        <f>VLOOKUP($B730,'[7]POB X MCR 2019'!$C$8:$AW$65,14,0)</f>
        <v>22</v>
      </c>
      <c r="S730" s="90">
        <f>VLOOKUP($B730,'[7]POB X MCR 2019'!$C$8:$AW$65,15,0)</f>
        <v>23</v>
      </c>
      <c r="T730" s="90">
        <f>VLOOKUP($B730,'[7]POB X MCR 2019'!$C$8:$AW$65,16,0)</f>
        <v>24</v>
      </c>
      <c r="U730" s="90">
        <f>VLOOKUP($B730,'[7]POB X MCR 2019'!$C$8:$AW$65,17,0)</f>
        <v>25</v>
      </c>
      <c r="V730" s="90">
        <f>VLOOKUP($B730,'[7]POB X MCR 2019'!$C$8:$AW$65,18,0)</f>
        <v>25</v>
      </c>
      <c r="W730" s="90">
        <f>VLOOKUP($B730,'[7]POB X MCR 2019'!$C$8:$AW$65,19,0)</f>
        <v>25</v>
      </c>
      <c r="X730" s="90">
        <f>VLOOKUP($B730,'[7]POB X MCR 2019'!$C$8:$AW$65,20,0)</f>
        <v>24</v>
      </c>
      <c r="Y730" s="90">
        <f>VLOOKUP($B730,'[7]POB X MCR 2019'!$C$8:$AW$65,21,0)</f>
        <v>23</v>
      </c>
      <c r="Z730" s="90">
        <f>VLOOKUP($B730,'[7]POB X MCR 2019'!$C$8:$AW$65,22,0)</f>
        <v>22</v>
      </c>
      <c r="AA730" s="90">
        <f>VLOOKUP($B730,'[7]POB X MCR 2019'!$C$8:$AW$65,23,0)</f>
        <v>21</v>
      </c>
      <c r="AB730" s="90">
        <f>VLOOKUP($B730,'[7]POB X MCR 2019'!$C$8:$AW$65,24,0)</f>
        <v>21</v>
      </c>
      <c r="AC730" s="90">
        <f>VLOOKUP($B730,'[7]POB X MCR 2019'!$C$8:$AW$65,25,0)</f>
        <v>21</v>
      </c>
      <c r="AD730" s="90">
        <f>VLOOKUP($B730,'[7]POB X MCR 2019'!$C$8:$AW$65,26,0)</f>
        <v>101</v>
      </c>
      <c r="AE730" s="90">
        <f>VLOOKUP($B730,'[7]POB X MCR 2019'!$C$8:$AW$65,27,0)</f>
        <v>90</v>
      </c>
      <c r="AF730" s="90">
        <f>VLOOKUP($B730,'[7]POB X MCR 2019'!$C$8:$AW$65,28,0)</f>
        <v>97</v>
      </c>
      <c r="AG730" s="90">
        <f>VLOOKUP($B730,'[7]POB X MCR 2019'!$C$8:$AW$65,29,0)</f>
        <v>82</v>
      </c>
      <c r="AH730" s="90">
        <f>VLOOKUP($B730,'[7]POB X MCR 2019'!$C$8:$AW$65,30,0)</f>
        <v>76</v>
      </c>
      <c r="AI730" s="90">
        <f>VLOOKUP($B730,'[7]POB X MCR 2019'!$C$8:$AW$65,31,0)</f>
        <v>67</v>
      </c>
      <c r="AJ730" s="90">
        <f>VLOOKUP($B730,'[7]POB X MCR 2019'!$C$8:$AW$65,32,0)</f>
        <v>53</v>
      </c>
      <c r="AK730" s="90">
        <f>VLOOKUP($B730,'[7]POB X MCR 2019'!$C$8:$AW$65,33,0)</f>
        <v>44</v>
      </c>
      <c r="AL730" s="90">
        <f>VLOOKUP($B730,'[7]POB X MCR 2019'!$C$8:$AW$65,34,0)</f>
        <v>37</v>
      </c>
      <c r="AM730" s="90">
        <f>VLOOKUP($B730,'[7]POB X MCR 2019'!$C$8:$AW$65,35,0)</f>
        <v>29</v>
      </c>
      <c r="AN730" s="90">
        <f>VLOOKUP($B730,'[7]POB X MCR 2019'!$C$8:$AW$65,36,0)</f>
        <v>22</v>
      </c>
      <c r="AO730" s="90">
        <f>VLOOKUP($B730,'[7]POB X MCR 2019'!$C$8:$AW$65,37,0)</f>
        <v>14</v>
      </c>
      <c r="AP730" s="90">
        <f>VLOOKUP($B730,'[7]POB X MCR 2019'!$C$8:$AW$65,38,0)</f>
        <v>11</v>
      </c>
      <c r="AQ730" s="90">
        <f>VLOOKUP($B730,'[7]POB X MCR 2019'!$C$8:$AW$65,43,0)</f>
        <v>5614</v>
      </c>
      <c r="AR730" s="90">
        <f>VLOOKUP($B730,'[7]POB X MCR 2019'!$C$8:$AW$65,44,0)</f>
        <v>62</v>
      </c>
      <c r="AS730" s="90">
        <f>VLOOKUP($B730,'[7]POB X MCR 2019'!$C$8:$AW$65,45,0)</f>
        <v>56</v>
      </c>
      <c r="AT730" s="90">
        <f>VLOOKUP($B730,'[7]POB X MCR 2019'!$C$8:$AW$65,46,0)</f>
        <v>287</v>
      </c>
      <c r="AU730" s="90">
        <f>VLOOKUP($B730,'[7]POB X MCR 2019'!$C$8:$AW$65,47,0)</f>
        <v>14</v>
      </c>
    </row>
    <row r="731" spans="1:47" s="24" customFormat="1" ht="15">
      <c r="A731" s="58">
        <v>731</v>
      </c>
      <c r="B731" s="58">
        <v>4786</v>
      </c>
      <c r="C731" s="59" t="s">
        <v>1134</v>
      </c>
      <c r="D731" s="59" t="s">
        <v>626</v>
      </c>
      <c r="E731" s="59" t="s">
        <v>651</v>
      </c>
      <c r="F731" s="59" t="s">
        <v>656</v>
      </c>
      <c r="G731" s="12" t="s">
        <v>266</v>
      </c>
      <c r="H731" s="14">
        <f t="shared" si="166"/>
        <v>4786</v>
      </c>
      <c r="I731" s="14">
        <f t="shared" si="162"/>
        <v>709</v>
      </c>
      <c r="J731" s="12">
        <f>VLOOKUP($B731,'[1]METAS 2019'!$D$4:$Q$843,5,0)</f>
        <v>4</v>
      </c>
      <c r="K731" s="12">
        <f>VLOOKUP($B731,'[1]METAS 2019'!$D$4:$Q$843,4,0)</f>
        <v>6</v>
      </c>
      <c r="L731" s="12">
        <f>VLOOKUP($B731,'[1]METAS 2019'!$D$4:$Q$843,11,0)</f>
        <v>7</v>
      </c>
      <c r="M731" s="12">
        <f>VLOOKUP($B731,'[1]METAS 2019'!$D$4:$Q$843,12,0)</f>
        <v>8</v>
      </c>
      <c r="N731" s="12">
        <f>VLOOKUP($B731,'[1]METAS 2019'!$D$4:$Q$843,13,0)</f>
        <v>7</v>
      </c>
      <c r="O731" s="12">
        <f>VLOOKUP($B731,'[1]METAS 2019'!$D$4:$Q$843,14,0)</f>
        <v>9</v>
      </c>
      <c r="P731" s="90">
        <f>VLOOKUP($B731,'[7]POB X MCR 2019'!$C$8:$AW$65,12,0)</f>
        <v>13</v>
      </c>
      <c r="Q731" s="90">
        <f>VLOOKUP($B731,'[7]POB X MCR 2019'!$C$8:$AW$65,13,0)</f>
        <v>14</v>
      </c>
      <c r="R731" s="90">
        <f>VLOOKUP($B731,'[7]POB X MCR 2019'!$C$8:$AW$65,14,0)</f>
        <v>14</v>
      </c>
      <c r="S731" s="90">
        <f>VLOOKUP($B731,'[7]POB X MCR 2019'!$C$8:$AW$65,15,0)</f>
        <v>15</v>
      </c>
      <c r="T731" s="90">
        <f>VLOOKUP($B731,'[7]POB X MCR 2019'!$C$8:$AW$65,16,0)</f>
        <v>15</v>
      </c>
      <c r="U731" s="90">
        <f>VLOOKUP($B731,'[7]POB X MCR 2019'!$C$8:$AW$65,17,0)</f>
        <v>16</v>
      </c>
      <c r="V731" s="90">
        <f>VLOOKUP($B731,'[7]POB X MCR 2019'!$C$8:$AW$65,18,0)</f>
        <v>16</v>
      </c>
      <c r="W731" s="90">
        <f>VLOOKUP($B731,'[7]POB X MCR 2019'!$C$8:$AW$65,19,0)</f>
        <v>16</v>
      </c>
      <c r="X731" s="90">
        <f>VLOOKUP($B731,'[7]POB X MCR 2019'!$C$8:$AW$65,20,0)</f>
        <v>15</v>
      </c>
      <c r="Y731" s="90">
        <f>VLOOKUP($B731,'[7]POB X MCR 2019'!$C$8:$AW$65,21,0)</f>
        <v>15</v>
      </c>
      <c r="Z731" s="90">
        <f>VLOOKUP($B731,'[7]POB X MCR 2019'!$C$8:$AW$65,22,0)</f>
        <v>14</v>
      </c>
      <c r="AA731" s="90">
        <f>VLOOKUP($B731,'[7]POB X MCR 2019'!$C$8:$AW$65,23,0)</f>
        <v>14</v>
      </c>
      <c r="AB731" s="90">
        <f>VLOOKUP($B731,'[7]POB X MCR 2019'!$C$8:$AW$65,24,0)</f>
        <v>13</v>
      </c>
      <c r="AC731" s="90">
        <f>VLOOKUP($B731,'[7]POB X MCR 2019'!$C$8:$AW$65,25,0)</f>
        <v>13</v>
      </c>
      <c r="AD731" s="90">
        <f>VLOOKUP($B731,'[7]POB X MCR 2019'!$C$8:$AW$65,26,0)</f>
        <v>65</v>
      </c>
      <c r="AE731" s="90">
        <f>VLOOKUP($B731,'[7]POB X MCR 2019'!$C$8:$AW$65,27,0)</f>
        <v>58</v>
      </c>
      <c r="AF731" s="90">
        <f>VLOOKUP($B731,'[7]POB X MCR 2019'!$C$8:$AW$65,28,0)</f>
        <v>62</v>
      </c>
      <c r="AG731" s="90">
        <f>VLOOKUP($B731,'[7]POB X MCR 2019'!$C$8:$AW$65,29,0)</f>
        <v>53</v>
      </c>
      <c r="AH731" s="90">
        <f>VLOOKUP($B731,'[7]POB X MCR 2019'!$C$8:$AW$65,30,0)</f>
        <v>49</v>
      </c>
      <c r="AI731" s="90">
        <f>VLOOKUP($B731,'[7]POB X MCR 2019'!$C$8:$AW$65,31,0)</f>
        <v>43</v>
      </c>
      <c r="AJ731" s="90">
        <f>VLOOKUP($B731,'[7]POB X MCR 2019'!$C$8:$AW$65,32,0)</f>
        <v>34</v>
      </c>
      <c r="AK731" s="90">
        <f>VLOOKUP($B731,'[7]POB X MCR 2019'!$C$8:$AW$65,33,0)</f>
        <v>28</v>
      </c>
      <c r="AL731" s="90">
        <f>VLOOKUP($B731,'[7]POB X MCR 2019'!$C$8:$AW$65,34,0)</f>
        <v>24</v>
      </c>
      <c r="AM731" s="90">
        <f>VLOOKUP($B731,'[7]POB X MCR 2019'!$C$8:$AW$65,35,0)</f>
        <v>19</v>
      </c>
      <c r="AN731" s="90">
        <f>VLOOKUP($B731,'[7]POB X MCR 2019'!$C$8:$AW$65,36,0)</f>
        <v>14</v>
      </c>
      <c r="AO731" s="90">
        <f>VLOOKUP($B731,'[7]POB X MCR 2019'!$C$8:$AW$65,37,0)</f>
        <v>9</v>
      </c>
      <c r="AP731" s="90">
        <f>VLOOKUP($B731,'[7]POB X MCR 2019'!$C$8:$AW$65,38,0)</f>
        <v>7</v>
      </c>
      <c r="AQ731" s="90">
        <f>VLOOKUP($B731,'[7]POB X MCR 2019'!$C$8:$AW$65,43,0)</f>
        <v>5614</v>
      </c>
      <c r="AR731" s="90">
        <f>VLOOKUP($B731,'[7]POB X MCR 2019'!$C$8:$AW$65,44,0)</f>
        <v>40</v>
      </c>
      <c r="AS731" s="90">
        <f>VLOOKUP($B731,'[7]POB X MCR 2019'!$C$8:$AW$65,45,0)</f>
        <v>36</v>
      </c>
      <c r="AT731" s="90">
        <f>VLOOKUP($B731,'[7]POB X MCR 2019'!$C$8:$AW$65,46,0)</f>
        <v>184</v>
      </c>
      <c r="AU731" s="90">
        <f>VLOOKUP($B731,'[7]POB X MCR 2019'!$C$8:$AW$65,47,0)</f>
        <v>4</v>
      </c>
    </row>
    <row r="732" spans="1:47" s="24" customFormat="1" ht="15">
      <c r="A732" s="58">
        <v>732</v>
      </c>
      <c r="B732" s="58">
        <v>4787</v>
      </c>
      <c r="C732" s="59" t="s">
        <v>1134</v>
      </c>
      <c r="D732" s="59" t="s">
        <v>626</v>
      </c>
      <c r="E732" s="59" t="s">
        <v>651</v>
      </c>
      <c r="F732" s="59" t="s">
        <v>657</v>
      </c>
      <c r="G732" s="12" t="s">
        <v>266</v>
      </c>
      <c r="H732" s="14">
        <f t="shared" si="166"/>
        <v>4787</v>
      </c>
      <c r="I732" s="14">
        <f t="shared" si="162"/>
        <v>903</v>
      </c>
      <c r="J732" s="12">
        <f>VLOOKUP($B732,'[1]METAS 2019'!$D$4:$Q$843,5,0)</f>
        <v>11</v>
      </c>
      <c r="K732" s="12">
        <f>VLOOKUP($B732,'[1]METAS 2019'!$D$4:$Q$843,4,0)</f>
        <v>13</v>
      </c>
      <c r="L732" s="12">
        <f>VLOOKUP($B732,'[1]METAS 2019'!$D$4:$Q$843,11,0)</f>
        <v>15</v>
      </c>
      <c r="M732" s="12">
        <f>VLOOKUP($B732,'[1]METAS 2019'!$D$4:$Q$843,12,0)</f>
        <v>14</v>
      </c>
      <c r="N732" s="12">
        <f>VLOOKUP($B732,'[1]METAS 2019'!$D$4:$Q$843,13,0)</f>
        <v>8</v>
      </c>
      <c r="O732" s="12">
        <f>VLOOKUP($B732,'[1]METAS 2019'!$D$4:$Q$843,14,0)</f>
        <v>17</v>
      </c>
      <c r="P732" s="90">
        <f>VLOOKUP($B732,'[7]POB X MCR 2019'!$C$8:$AW$65,12,0)</f>
        <v>16</v>
      </c>
      <c r="Q732" s="90">
        <f>VLOOKUP($B732,'[7]POB X MCR 2019'!$C$8:$AW$65,13,0)</f>
        <v>17</v>
      </c>
      <c r="R732" s="90">
        <f>VLOOKUP($B732,'[7]POB X MCR 2019'!$C$8:$AW$65,14,0)</f>
        <v>18</v>
      </c>
      <c r="S732" s="90">
        <f>VLOOKUP($B732,'[7]POB X MCR 2019'!$C$8:$AW$65,15,0)</f>
        <v>18</v>
      </c>
      <c r="T732" s="90">
        <f>VLOOKUP($B732,'[7]POB X MCR 2019'!$C$8:$AW$65,16,0)</f>
        <v>19</v>
      </c>
      <c r="U732" s="90">
        <f>VLOOKUP($B732,'[7]POB X MCR 2019'!$C$8:$AW$65,17,0)</f>
        <v>20</v>
      </c>
      <c r="V732" s="90">
        <f>VLOOKUP($B732,'[7]POB X MCR 2019'!$C$8:$AW$65,18,0)</f>
        <v>20</v>
      </c>
      <c r="W732" s="90">
        <f>VLOOKUP($B732,'[7]POB X MCR 2019'!$C$8:$AW$65,19,0)</f>
        <v>20</v>
      </c>
      <c r="X732" s="90">
        <f>VLOOKUP($B732,'[7]POB X MCR 2019'!$C$8:$AW$65,20,0)</f>
        <v>19</v>
      </c>
      <c r="Y732" s="90">
        <f>VLOOKUP($B732,'[7]POB X MCR 2019'!$C$8:$AW$65,21,0)</f>
        <v>18</v>
      </c>
      <c r="Z732" s="90">
        <f>VLOOKUP($B732,'[7]POB X MCR 2019'!$C$8:$AW$65,22,0)</f>
        <v>17</v>
      </c>
      <c r="AA732" s="90">
        <f>VLOOKUP($B732,'[7]POB X MCR 2019'!$C$8:$AW$65,23,0)</f>
        <v>17</v>
      </c>
      <c r="AB732" s="90">
        <f>VLOOKUP($B732,'[7]POB X MCR 2019'!$C$8:$AW$65,24,0)</f>
        <v>17</v>
      </c>
      <c r="AC732" s="90">
        <f>VLOOKUP($B732,'[7]POB X MCR 2019'!$C$8:$AW$65,25,0)</f>
        <v>17</v>
      </c>
      <c r="AD732" s="90">
        <f>VLOOKUP($B732,'[7]POB X MCR 2019'!$C$8:$AW$65,26,0)</f>
        <v>80</v>
      </c>
      <c r="AE732" s="90">
        <f>VLOOKUP($B732,'[7]POB X MCR 2019'!$C$8:$AW$65,27,0)</f>
        <v>72</v>
      </c>
      <c r="AF732" s="90">
        <f>VLOOKUP($B732,'[7]POB X MCR 2019'!$C$8:$AW$65,28,0)</f>
        <v>77</v>
      </c>
      <c r="AG732" s="90">
        <f>VLOOKUP($B732,'[7]POB X MCR 2019'!$C$8:$AW$65,29,0)</f>
        <v>65</v>
      </c>
      <c r="AH732" s="90">
        <f>VLOOKUP($B732,'[7]POB X MCR 2019'!$C$8:$AW$65,30,0)</f>
        <v>60</v>
      </c>
      <c r="AI732" s="90">
        <f>VLOOKUP($B732,'[7]POB X MCR 2019'!$C$8:$AW$65,31,0)</f>
        <v>53</v>
      </c>
      <c r="AJ732" s="90">
        <f>VLOOKUP($B732,'[7]POB X MCR 2019'!$C$8:$AW$65,32,0)</f>
        <v>42</v>
      </c>
      <c r="AK732" s="90">
        <f>VLOOKUP($B732,'[7]POB X MCR 2019'!$C$8:$AW$65,33,0)</f>
        <v>34</v>
      </c>
      <c r="AL732" s="90">
        <f>VLOOKUP($B732,'[7]POB X MCR 2019'!$C$8:$AW$65,34,0)</f>
        <v>29</v>
      </c>
      <c r="AM732" s="90">
        <f>VLOOKUP($B732,'[7]POB X MCR 2019'!$C$8:$AW$65,35,0)</f>
        <v>23</v>
      </c>
      <c r="AN732" s="90">
        <f>VLOOKUP($B732,'[7]POB X MCR 2019'!$C$8:$AW$65,36,0)</f>
        <v>17</v>
      </c>
      <c r="AO732" s="90">
        <f>VLOOKUP($B732,'[7]POB X MCR 2019'!$C$8:$AW$65,37,0)</f>
        <v>11</v>
      </c>
      <c r="AP732" s="90">
        <f>VLOOKUP($B732,'[7]POB X MCR 2019'!$C$8:$AW$65,38,0)</f>
        <v>9</v>
      </c>
      <c r="AQ732" s="90">
        <f>VLOOKUP($B732,'[7]POB X MCR 2019'!$C$8:$AW$65,43,0)</f>
        <v>5614</v>
      </c>
      <c r="AR732" s="90">
        <f>VLOOKUP($B732,'[7]POB X MCR 2019'!$C$8:$AW$65,44,0)</f>
        <v>49</v>
      </c>
      <c r="AS732" s="90">
        <f>VLOOKUP($B732,'[7]POB X MCR 2019'!$C$8:$AW$65,45,0)</f>
        <v>45</v>
      </c>
      <c r="AT732" s="90">
        <f>VLOOKUP($B732,'[7]POB X MCR 2019'!$C$8:$AW$65,46,0)</f>
        <v>227</v>
      </c>
      <c r="AU732" s="90">
        <f>VLOOKUP($B732,'[7]POB X MCR 2019'!$C$8:$AW$65,47,0)</f>
        <v>12</v>
      </c>
    </row>
    <row r="733" spans="1:47" s="24" customFormat="1" ht="15">
      <c r="A733" s="58">
        <v>733</v>
      </c>
      <c r="B733" s="58">
        <v>4788</v>
      </c>
      <c r="C733" s="59" t="s">
        <v>1134</v>
      </c>
      <c r="D733" s="59" t="s">
        <v>626</v>
      </c>
      <c r="E733" s="59" t="s">
        <v>651</v>
      </c>
      <c r="F733" s="59" t="s">
        <v>658</v>
      </c>
      <c r="G733" s="12" t="s">
        <v>271</v>
      </c>
      <c r="H733" s="14">
        <f t="shared" si="166"/>
        <v>4788</v>
      </c>
      <c r="I733" s="14">
        <f t="shared" si="162"/>
        <v>2048</v>
      </c>
      <c r="J733" s="12">
        <f>VLOOKUP($B733,'[1]METAS 2019'!$D$4:$Q$843,5,0)</f>
        <v>20</v>
      </c>
      <c r="K733" s="12">
        <f>VLOOKUP($B733,'[1]METAS 2019'!$D$4:$Q$843,4,0)</f>
        <v>22</v>
      </c>
      <c r="L733" s="12">
        <f>VLOOKUP($B733,'[1]METAS 2019'!$D$4:$Q$843,11,0)</f>
        <v>19</v>
      </c>
      <c r="M733" s="12">
        <f>VLOOKUP($B733,'[1]METAS 2019'!$D$4:$Q$843,12,0)</f>
        <v>26</v>
      </c>
      <c r="N733" s="12">
        <f>VLOOKUP($B733,'[1]METAS 2019'!$D$4:$Q$843,13,0)</f>
        <v>27</v>
      </c>
      <c r="O733" s="12">
        <f>VLOOKUP($B733,'[1]METAS 2019'!$D$4:$Q$843,14,0)</f>
        <v>26</v>
      </c>
      <c r="P733" s="90">
        <f>VLOOKUP($B733,'[7]POB X MCR 2019'!$C$8:$AW$65,12,0)</f>
        <v>38</v>
      </c>
      <c r="Q733" s="90">
        <f>VLOOKUP($B733,'[7]POB X MCR 2019'!$C$8:$AW$65,13,0)</f>
        <v>39</v>
      </c>
      <c r="R733" s="90">
        <f>VLOOKUP($B733,'[7]POB X MCR 2019'!$C$8:$AW$65,14,0)</f>
        <v>41</v>
      </c>
      <c r="S733" s="90">
        <f>VLOOKUP($B733,'[7]POB X MCR 2019'!$C$8:$AW$65,15,0)</f>
        <v>42</v>
      </c>
      <c r="T733" s="90">
        <f>VLOOKUP($B733,'[7]POB X MCR 2019'!$C$8:$AW$65,16,0)</f>
        <v>44</v>
      </c>
      <c r="U733" s="90">
        <f>VLOOKUP($B733,'[7]POB X MCR 2019'!$C$8:$AW$65,17,0)</f>
        <v>46</v>
      </c>
      <c r="V733" s="90">
        <f>VLOOKUP($B733,'[7]POB X MCR 2019'!$C$8:$AW$65,18,0)</f>
        <v>47</v>
      </c>
      <c r="W733" s="90">
        <f>VLOOKUP($B733,'[7]POB X MCR 2019'!$C$8:$AW$65,19,0)</f>
        <v>46</v>
      </c>
      <c r="X733" s="90">
        <f>VLOOKUP($B733,'[7]POB X MCR 2019'!$C$8:$AW$65,20,0)</f>
        <v>44</v>
      </c>
      <c r="Y733" s="90">
        <f>VLOOKUP($B733,'[7]POB X MCR 2019'!$C$8:$AW$65,21,0)</f>
        <v>42</v>
      </c>
      <c r="Z733" s="90">
        <f>VLOOKUP($B733,'[7]POB X MCR 2019'!$C$8:$AW$65,22,0)</f>
        <v>40</v>
      </c>
      <c r="AA733" s="90">
        <f>VLOOKUP($B733,'[7]POB X MCR 2019'!$C$8:$AW$65,23,0)</f>
        <v>39</v>
      </c>
      <c r="AB733" s="90">
        <f>VLOOKUP($B733,'[7]POB X MCR 2019'!$C$8:$AW$65,24,0)</f>
        <v>38</v>
      </c>
      <c r="AC733" s="90">
        <f>VLOOKUP($B733,'[7]POB X MCR 2019'!$C$8:$AW$65,25,0)</f>
        <v>38</v>
      </c>
      <c r="AD733" s="90">
        <f>VLOOKUP($B733,'[7]POB X MCR 2019'!$C$8:$AW$65,26,0)</f>
        <v>184</v>
      </c>
      <c r="AE733" s="90">
        <f>VLOOKUP($B733,'[7]POB X MCR 2019'!$C$8:$AW$65,27,0)</f>
        <v>166</v>
      </c>
      <c r="AF733" s="90">
        <f>VLOOKUP($B733,'[7]POB X MCR 2019'!$C$8:$AW$65,28,0)</f>
        <v>178</v>
      </c>
      <c r="AG733" s="90">
        <f>VLOOKUP($B733,'[7]POB X MCR 2019'!$C$8:$AW$65,29,0)</f>
        <v>151</v>
      </c>
      <c r="AH733" s="90">
        <f>VLOOKUP($B733,'[7]POB X MCR 2019'!$C$8:$AW$65,30,0)</f>
        <v>139</v>
      </c>
      <c r="AI733" s="90">
        <f>VLOOKUP($B733,'[7]POB X MCR 2019'!$C$8:$AW$65,31,0)</f>
        <v>122</v>
      </c>
      <c r="AJ733" s="90">
        <f>VLOOKUP($B733,'[7]POB X MCR 2019'!$C$8:$AW$65,32,0)</f>
        <v>97</v>
      </c>
      <c r="AK733" s="90">
        <f>VLOOKUP($B733,'[7]POB X MCR 2019'!$C$8:$AW$65,33,0)</f>
        <v>80</v>
      </c>
      <c r="AL733" s="90">
        <f>VLOOKUP($B733,'[7]POB X MCR 2019'!$C$8:$AW$65,34,0)</f>
        <v>67</v>
      </c>
      <c r="AM733" s="90">
        <f>VLOOKUP($B733,'[7]POB X MCR 2019'!$C$8:$AW$65,35,0)</f>
        <v>53</v>
      </c>
      <c r="AN733" s="90">
        <f>VLOOKUP($B733,'[7]POB X MCR 2019'!$C$8:$AW$65,36,0)</f>
        <v>40</v>
      </c>
      <c r="AO733" s="90">
        <f>VLOOKUP($B733,'[7]POB X MCR 2019'!$C$8:$AW$65,37,0)</f>
        <v>26</v>
      </c>
      <c r="AP733" s="90">
        <f>VLOOKUP($B733,'[7]POB X MCR 2019'!$C$8:$AW$65,38,0)</f>
        <v>21</v>
      </c>
      <c r="AQ733" s="90">
        <f>VLOOKUP($B733,'[7]POB X MCR 2019'!$C$8:$AW$65,43,0)</f>
        <v>5614</v>
      </c>
      <c r="AR733" s="90">
        <f>VLOOKUP($B733,'[7]POB X MCR 2019'!$C$8:$AW$65,44,0)</f>
        <v>113</v>
      </c>
      <c r="AS733" s="90">
        <f>VLOOKUP($B733,'[7]POB X MCR 2019'!$C$8:$AW$65,45,0)</f>
        <v>103</v>
      </c>
      <c r="AT733" s="90">
        <f>VLOOKUP($B733,'[7]POB X MCR 2019'!$C$8:$AW$65,46,0)</f>
        <v>526</v>
      </c>
      <c r="AU733" s="90">
        <f>VLOOKUP($B733,'[7]POB X MCR 2019'!$C$8:$AW$65,47,0)</f>
        <v>24</v>
      </c>
    </row>
    <row r="734" spans="1:47" s="24" customFormat="1" ht="15">
      <c r="A734" s="58">
        <v>734</v>
      </c>
      <c r="B734" s="58">
        <v>6814</v>
      </c>
      <c r="C734" s="59" t="s">
        <v>1134</v>
      </c>
      <c r="D734" s="59" t="s">
        <v>626</v>
      </c>
      <c r="E734" s="59" t="s">
        <v>651</v>
      </c>
      <c r="F734" s="59" t="s">
        <v>659</v>
      </c>
      <c r="G734" s="12" t="s">
        <v>266</v>
      </c>
      <c r="H734" s="14">
        <f t="shared" si="166"/>
        <v>6814</v>
      </c>
      <c r="I734" s="14">
        <f t="shared" si="162"/>
        <v>1415</v>
      </c>
      <c r="J734" s="12">
        <f>VLOOKUP($B734,'[1]METAS 2019'!$D$4:$Q$843,5,0)</f>
        <v>13</v>
      </c>
      <c r="K734" s="12">
        <f>VLOOKUP($B734,'[1]METAS 2019'!$D$4:$Q$843,4,0)</f>
        <v>11</v>
      </c>
      <c r="L734" s="12">
        <f>VLOOKUP($B734,'[1]METAS 2019'!$D$4:$Q$843,11,0)</f>
        <v>23</v>
      </c>
      <c r="M734" s="12">
        <f>VLOOKUP($B734,'[1]METAS 2019'!$D$4:$Q$843,12,0)</f>
        <v>18</v>
      </c>
      <c r="N734" s="12">
        <f>VLOOKUP($B734,'[1]METAS 2019'!$D$4:$Q$843,13,0)</f>
        <v>24</v>
      </c>
      <c r="O734" s="12">
        <f>VLOOKUP($B734,'[1]METAS 2019'!$D$4:$Q$843,14,0)</f>
        <v>28</v>
      </c>
      <c r="P734" s="90">
        <f>VLOOKUP($B734,'[7]POB X MCR 2019'!$C$8:$AW$65,12,0)</f>
        <v>26</v>
      </c>
      <c r="Q734" s="90">
        <f>VLOOKUP($B734,'[7]POB X MCR 2019'!$C$8:$AW$65,13,0)</f>
        <v>27</v>
      </c>
      <c r="R734" s="90">
        <f>VLOOKUP($B734,'[7]POB X MCR 2019'!$C$8:$AW$65,14,0)</f>
        <v>28</v>
      </c>
      <c r="S734" s="90">
        <f>VLOOKUP($B734,'[7]POB X MCR 2019'!$C$8:$AW$65,15,0)</f>
        <v>29</v>
      </c>
      <c r="T734" s="90">
        <f>VLOOKUP($B734,'[7]POB X MCR 2019'!$C$8:$AW$65,16,0)</f>
        <v>30</v>
      </c>
      <c r="U734" s="90">
        <f>VLOOKUP($B734,'[7]POB X MCR 2019'!$C$8:$AW$65,17,0)</f>
        <v>31</v>
      </c>
      <c r="V734" s="90">
        <f>VLOOKUP($B734,'[7]POB X MCR 2019'!$C$8:$AW$65,18,0)</f>
        <v>32</v>
      </c>
      <c r="W734" s="90">
        <f>VLOOKUP($B734,'[7]POB X MCR 2019'!$C$8:$AW$65,19,0)</f>
        <v>31</v>
      </c>
      <c r="X734" s="90">
        <f>VLOOKUP($B734,'[7]POB X MCR 2019'!$C$8:$AW$65,20,0)</f>
        <v>30</v>
      </c>
      <c r="Y734" s="90">
        <f>VLOOKUP($B734,'[7]POB X MCR 2019'!$C$8:$AW$65,21,0)</f>
        <v>29</v>
      </c>
      <c r="Z734" s="90">
        <f>VLOOKUP($B734,'[7]POB X MCR 2019'!$C$8:$AW$65,22,0)</f>
        <v>27</v>
      </c>
      <c r="AA734" s="90">
        <f>VLOOKUP($B734,'[7]POB X MCR 2019'!$C$8:$AW$65,23,0)</f>
        <v>27</v>
      </c>
      <c r="AB734" s="90">
        <f>VLOOKUP($B734,'[7]POB X MCR 2019'!$C$8:$AW$65,24,0)</f>
        <v>26</v>
      </c>
      <c r="AC734" s="90">
        <f>VLOOKUP($B734,'[7]POB X MCR 2019'!$C$8:$AW$65,25,0)</f>
        <v>26</v>
      </c>
      <c r="AD734" s="90">
        <f>VLOOKUP($B734,'[7]POB X MCR 2019'!$C$8:$AW$65,26,0)</f>
        <v>125</v>
      </c>
      <c r="AE734" s="90">
        <f>VLOOKUP($B734,'[7]POB X MCR 2019'!$C$8:$AW$65,27,0)</f>
        <v>112</v>
      </c>
      <c r="AF734" s="90">
        <f>VLOOKUP($B734,'[7]POB X MCR 2019'!$C$8:$AW$65,28,0)</f>
        <v>121</v>
      </c>
      <c r="AG734" s="90">
        <f>VLOOKUP($B734,'[7]POB X MCR 2019'!$C$8:$AW$65,29,0)</f>
        <v>102</v>
      </c>
      <c r="AH734" s="90">
        <f>VLOOKUP($B734,'[7]POB X MCR 2019'!$C$8:$AW$65,30,0)</f>
        <v>95</v>
      </c>
      <c r="AI734" s="90">
        <f>VLOOKUP($B734,'[7]POB X MCR 2019'!$C$8:$AW$65,31,0)</f>
        <v>83</v>
      </c>
      <c r="AJ734" s="90">
        <f>VLOOKUP($B734,'[7]POB X MCR 2019'!$C$8:$AW$65,32,0)</f>
        <v>66</v>
      </c>
      <c r="AK734" s="90">
        <f>VLOOKUP($B734,'[7]POB X MCR 2019'!$C$8:$AW$65,33,0)</f>
        <v>54</v>
      </c>
      <c r="AL734" s="90">
        <f>VLOOKUP($B734,'[7]POB X MCR 2019'!$C$8:$AW$65,34,0)</f>
        <v>46</v>
      </c>
      <c r="AM734" s="90">
        <f>VLOOKUP($B734,'[7]POB X MCR 2019'!$C$8:$AW$65,35,0)</f>
        <v>36</v>
      </c>
      <c r="AN734" s="90">
        <f>VLOOKUP($B734,'[7]POB X MCR 2019'!$C$8:$AW$65,36,0)</f>
        <v>27</v>
      </c>
      <c r="AO734" s="90">
        <f>VLOOKUP($B734,'[7]POB X MCR 2019'!$C$8:$AW$65,37,0)</f>
        <v>18</v>
      </c>
      <c r="AP734" s="90">
        <f>VLOOKUP($B734,'[7]POB X MCR 2019'!$C$8:$AW$65,38,0)</f>
        <v>14</v>
      </c>
      <c r="AQ734" s="90">
        <f>VLOOKUP($B734,'[7]POB X MCR 2019'!$C$8:$AW$65,43,0)</f>
        <v>5614</v>
      </c>
      <c r="AR734" s="90">
        <f>VLOOKUP($B734,'[7]POB X MCR 2019'!$C$8:$AW$65,44,0)</f>
        <v>77</v>
      </c>
      <c r="AS734" s="90">
        <f>VLOOKUP($B734,'[7]POB X MCR 2019'!$C$8:$AW$65,45,0)</f>
        <v>70</v>
      </c>
      <c r="AT734" s="90">
        <f>VLOOKUP($B734,'[7]POB X MCR 2019'!$C$8:$AW$65,46,0)</f>
        <v>357</v>
      </c>
      <c r="AU734" s="90">
        <f>VLOOKUP($B734,'[7]POB X MCR 2019'!$C$8:$AW$65,47,0)</f>
        <v>16</v>
      </c>
    </row>
    <row r="735" spans="1:47" s="24" customFormat="1" ht="15">
      <c r="A735" s="58">
        <v>735</v>
      </c>
      <c r="B735" s="58">
        <v>4792</v>
      </c>
      <c r="C735" s="59" t="s">
        <v>1134</v>
      </c>
      <c r="D735" s="59" t="s">
        <v>626</v>
      </c>
      <c r="E735" s="59" t="s">
        <v>651</v>
      </c>
      <c r="F735" s="59" t="s">
        <v>662</v>
      </c>
      <c r="G735" s="12" t="s">
        <v>266</v>
      </c>
      <c r="H735" s="14">
        <f t="shared" si="166"/>
        <v>4792</v>
      </c>
      <c r="I735" s="14">
        <f t="shared" si="162"/>
        <v>1861</v>
      </c>
      <c r="J735" s="12">
        <f>VLOOKUP($B735,'[1]METAS 2019'!$D$4:$Q$843,5,0)</f>
        <v>26</v>
      </c>
      <c r="K735" s="12">
        <f>VLOOKUP($B735,'[1]METAS 2019'!$D$4:$Q$843,4,0)</f>
        <v>31</v>
      </c>
      <c r="L735" s="12">
        <f>VLOOKUP($B735,'[1]METAS 2019'!$D$4:$Q$843,11,0)</f>
        <v>37</v>
      </c>
      <c r="M735" s="12">
        <f>VLOOKUP($B735,'[1]METAS 2019'!$D$4:$Q$843,12,0)</f>
        <v>32</v>
      </c>
      <c r="N735" s="12">
        <f>VLOOKUP($B735,'[1]METAS 2019'!$D$4:$Q$843,13,0)</f>
        <v>35</v>
      </c>
      <c r="O735" s="12">
        <f>VLOOKUP($B735,'[1]METAS 2019'!$D$4:$Q$843,14,0)</f>
        <v>29</v>
      </c>
      <c r="P735" s="90">
        <f>VLOOKUP($B735,'[7]POB X MCR 2019'!$C$8:$AW$65,12,0)</f>
        <v>33</v>
      </c>
      <c r="Q735" s="90">
        <f>VLOOKUP($B735,'[7]POB X MCR 2019'!$C$8:$AW$65,13,0)</f>
        <v>34</v>
      </c>
      <c r="R735" s="90">
        <f>VLOOKUP($B735,'[7]POB X MCR 2019'!$C$8:$AW$65,14,0)</f>
        <v>36</v>
      </c>
      <c r="S735" s="90">
        <f>VLOOKUP($B735,'[7]POB X MCR 2019'!$C$8:$AW$65,15,0)</f>
        <v>37</v>
      </c>
      <c r="T735" s="90">
        <f>VLOOKUP($B735,'[7]POB X MCR 2019'!$C$8:$AW$65,16,0)</f>
        <v>38</v>
      </c>
      <c r="U735" s="90">
        <f>VLOOKUP($B735,'[7]POB X MCR 2019'!$C$8:$AW$65,17,0)</f>
        <v>40</v>
      </c>
      <c r="V735" s="90">
        <f>VLOOKUP($B735,'[7]POB X MCR 2019'!$C$8:$AW$65,18,0)</f>
        <v>41</v>
      </c>
      <c r="W735" s="90">
        <f>VLOOKUP($B735,'[7]POB X MCR 2019'!$C$8:$AW$65,19,0)</f>
        <v>40</v>
      </c>
      <c r="X735" s="90">
        <f>VLOOKUP($B735,'[7]POB X MCR 2019'!$C$8:$AW$65,20,0)</f>
        <v>39</v>
      </c>
      <c r="Y735" s="90">
        <f>VLOOKUP($B735,'[7]POB X MCR 2019'!$C$8:$AW$65,21,0)</f>
        <v>37</v>
      </c>
      <c r="Z735" s="90">
        <f>VLOOKUP($B735,'[7]POB X MCR 2019'!$C$8:$AW$65,22,0)</f>
        <v>35</v>
      </c>
      <c r="AA735" s="90">
        <f>VLOOKUP($B735,'[7]POB X MCR 2019'!$C$8:$AW$65,23,0)</f>
        <v>34</v>
      </c>
      <c r="AB735" s="90">
        <f>VLOOKUP($B735,'[7]POB X MCR 2019'!$C$8:$AW$65,24,0)</f>
        <v>34</v>
      </c>
      <c r="AC735" s="90">
        <f>VLOOKUP($B735,'[7]POB X MCR 2019'!$C$8:$AW$65,25,0)</f>
        <v>34</v>
      </c>
      <c r="AD735" s="90">
        <f>VLOOKUP($B735,'[7]POB X MCR 2019'!$C$8:$AW$65,26,0)</f>
        <v>161</v>
      </c>
      <c r="AE735" s="90">
        <f>VLOOKUP($B735,'[7]POB X MCR 2019'!$C$8:$AW$65,27,0)</f>
        <v>145</v>
      </c>
      <c r="AF735" s="90">
        <f>VLOOKUP($B735,'[7]POB X MCR 2019'!$C$8:$AW$65,28,0)</f>
        <v>156</v>
      </c>
      <c r="AG735" s="90">
        <f>VLOOKUP($B735,'[7]POB X MCR 2019'!$C$8:$AW$65,29,0)</f>
        <v>132</v>
      </c>
      <c r="AH735" s="90">
        <f>VLOOKUP($B735,'[7]POB X MCR 2019'!$C$8:$AW$65,30,0)</f>
        <v>122</v>
      </c>
      <c r="AI735" s="90">
        <f>VLOOKUP($B735,'[7]POB X MCR 2019'!$C$8:$AW$65,31,0)</f>
        <v>107</v>
      </c>
      <c r="AJ735" s="90">
        <f>VLOOKUP($B735,'[7]POB X MCR 2019'!$C$8:$AW$65,32,0)</f>
        <v>85</v>
      </c>
      <c r="AK735" s="90">
        <f>VLOOKUP($B735,'[7]POB X MCR 2019'!$C$8:$AW$65,33,0)</f>
        <v>70</v>
      </c>
      <c r="AL735" s="90">
        <f>VLOOKUP($B735,'[7]POB X MCR 2019'!$C$8:$AW$65,34,0)</f>
        <v>59</v>
      </c>
      <c r="AM735" s="90">
        <f>VLOOKUP($B735,'[7]POB X MCR 2019'!$C$8:$AW$65,35,0)</f>
        <v>46</v>
      </c>
      <c r="AN735" s="90">
        <f>VLOOKUP($B735,'[7]POB X MCR 2019'!$C$8:$AW$65,36,0)</f>
        <v>35</v>
      </c>
      <c r="AO735" s="90">
        <f>VLOOKUP($B735,'[7]POB X MCR 2019'!$C$8:$AW$65,37,0)</f>
        <v>23</v>
      </c>
      <c r="AP735" s="90">
        <f>VLOOKUP($B735,'[7]POB X MCR 2019'!$C$8:$AW$65,38,0)</f>
        <v>18</v>
      </c>
      <c r="AQ735" s="90">
        <f>VLOOKUP($B735,'[7]POB X MCR 2019'!$C$8:$AW$65,43,0)</f>
        <v>5614</v>
      </c>
      <c r="AR735" s="90">
        <f>VLOOKUP($B735,'[7]POB X MCR 2019'!$C$8:$AW$65,44,0)</f>
        <v>99</v>
      </c>
      <c r="AS735" s="90">
        <f>VLOOKUP($B735,'[7]POB X MCR 2019'!$C$8:$AW$65,45,0)</f>
        <v>90</v>
      </c>
      <c r="AT735" s="90">
        <f>VLOOKUP($B735,'[7]POB X MCR 2019'!$C$8:$AW$65,46,0)</f>
        <v>460</v>
      </c>
      <c r="AU735" s="90">
        <f>VLOOKUP($B735,'[7]POB X MCR 2019'!$C$8:$AW$65,47,0)</f>
        <v>30</v>
      </c>
    </row>
    <row r="736" spans="1:47" s="24" customFormat="1" ht="15">
      <c r="A736" s="58">
        <v>736</v>
      </c>
      <c r="B736" s="58">
        <v>9870</v>
      </c>
      <c r="C736" s="59" t="s">
        <v>1134</v>
      </c>
      <c r="D736" s="59" t="s">
        <v>626</v>
      </c>
      <c r="E736" s="59" t="s">
        <v>651</v>
      </c>
      <c r="F736" s="59" t="s">
        <v>665</v>
      </c>
      <c r="G736" s="12" t="s">
        <v>266</v>
      </c>
      <c r="H736" s="14">
        <f t="shared" si="166"/>
        <v>9870</v>
      </c>
      <c r="I736" s="14">
        <f t="shared" si="162"/>
        <v>399</v>
      </c>
      <c r="J736" s="12">
        <f>VLOOKUP($B736,'[1]METAS 2019'!$D$4:$Q$843,5,0)</f>
        <v>3</v>
      </c>
      <c r="K736" s="12">
        <f>VLOOKUP($B736,'[1]METAS 2019'!$D$4:$Q$843,4,0)</f>
        <v>4</v>
      </c>
      <c r="L736" s="12">
        <f>VLOOKUP($B736,'[1]METAS 2019'!$D$4:$Q$843,11,0)</f>
        <v>2</v>
      </c>
      <c r="M736" s="12">
        <f>VLOOKUP($B736,'[1]METAS 2019'!$D$4:$Q$843,12,0)</f>
        <v>4</v>
      </c>
      <c r="N736" s="12">
        <f>VLOOKUP($B736,'[1]METAS 2019'!$D$4:$Q$843,13,0)</f>
        <v>3</v>
      </c>
      <c r="O736" s="12">
        <f>VLOOKUP($B736,'[1]METAS 2019'!$D$4:$Q$843,14,0)</f>
        <v>4</v>
      </c>
      <c r="P736" s="90">
        <f>VLOOKUP($B736,'[7]POB X MCR 2019'!$C$8:$AW$65,12,0)</f>
        <v>7</v>
      </c>
      <c r="Q736" s="90">
        <f>VLOOKUP($B736,'[7]POB X MCR 2019'!$C$8:$AW$65,13,0)</f>
        <v>8</v>
      </c>
      <c r="R736" s="90">
        <f>VLOOKUP($B736,'[7]POB X MCR 2019'!$C$8:$AW$65,14,0)</f>
        <v>8</v>
      </c>
      <c r="S736" s="90">
        <f>VLOOKUP($B736,'[7]POB X MCR 2019'!$C$8:$AW$65,15,0)</f>
        <v>8</v>
      </c>
      <c r="T736" s="90">
        <f>VLOOKUP($B736,'[7]POB X MCR 2019'!$C$8:$AW$65,16,0)</f>
        <v>9</v>
      </c>
      <c r="U736" s="90">
        <f>VLOOKUP($B736,'[7]POB X MCR 2019'!$C$8:$AW$65,17,0)</f>
        <v>9</v>
      </c>
      <c r="V736" s="90">
        <f>VLOOKUP($B736,'[7]POB X MCR 2019'!$C$8:$AW$65,18,0)</f>
        <v>9</v>
      </c>
      <c r="W736" s="90">
        <f>VLOOKUP($B736,'[7]POB X MCR 2019'!$C$8:$AW$65,19,0)</f>
        <v>9</v>
      </c>
      <c r="X736" s="90">
        <f>VLOOKUP($B736,'[7]POB X MCR 2019'!$C$8:$AW$65,20,0)</f>
        <v>9</v>
      </c>
      <c r="Y736" s="90">
        <f>VLOOKUP($B736,'[7]POB X MCR 2019'!$C$8:$AW$65,21,0)</f>
        <v>8</v>
      </c>
      <c r="Z736" s="90">
        <f>VLOOKUP($B736,'[7]POB X MCR 2019'!$C$8:$AW$65,22,0)</f>
        <v>8</v>
      </c>
      <c r="AA736" s="90">
        <f>VLOOKUP($B736,'[7]POB X MCR 2019'!$C$8:$AW$65,23,0)</f>
        <v>8</v>
      </c>
      <c r="AB736" s="90">
        <f>VLOOKUP($B736,'[7]POB X MCR 2019'!$C$8:$AW$65,24,0)</f>
        <v>8</v>
      </c>
      <c r="AC736" s="90">
        <f>VLOOKUP($B736,'[7]POB X MCR 2019'!$C$8:$AW$65,25,0)</f>
        <v>8</v>
      </c>
      <c r="AD736" s="90">
        <f>VLOOKUP($B736,'[7]POB X MCR 2019'!$C$8:$AW$65,26,0)</f>
        <v>37</v>
      </c>
      <c r="AE736" s="90">
        <f>VLOOKUP($B736,'[7]POB X MCR 2019'!$C$8:$AW$65,27,0)</f>
        <v>33</v>
      </c>
      <c r="AF736" s="90">
        <f>VLOOKUP($B736,'[7]POB X MCR 2019'!$C$8:$AW$65,28,0)</f>
        <v>35</v>
      </c>
      <c r="AG736" s="90">
        <f>VLOOKUP($B736,'[7]POB X MCR 2019'!$C$8:$AW$65,29,0)</f>
        <v>30</v>
      </c>
      <c r="AH736" s="90">
        <f>VLOOKUP($B736,'[7]POB X MCR 2019'!$C$8:$AW$65,30,0)</f>
        <v>28</v>
      </c>
      <c r="AI736" s="90">
        <f>VLOOKUP($B736,'[7]POB X MCR 2019'!$C$8:$AW$65,31,0)</f>
        <v>24</v>
      </c>
      <c r="AJ736" s="90">
        <f>VLOOKUP($B736,'[7]POB X MCR 2019'!$C$8:$AW$65,32,0)</f>
        <v>19</v>
      </c>
      <c r="AK736" s="90">
        <f>VLOOKUP($B736,'[7]POB X MCR 2019'!$C$8:$AW$65,33,0)</f>
        <v>16</v>
      </c>
      <c r="AL736" s="90">
        <f>VLOOKUP($B736,'[7]POB X MCR 2019'!$C$8:$AW$65,34,0)</f>
        <v>13</v>
      </c>
      <c r="AM736" s="90">
        <f>VLOOKUP($B736,'[7]POB X MCR 2019'!$C$8:$AW$65,35,0)</f>
        <v>11</v>
      </c>
      <c r="AN736" s="90">
        <f>VLOOKUP($B736,'[7]POB X MCR 2019'!$C$8:$AW$65,36,0)</f>
        <v>8</v>
      </c>
      <c r="AO736" s="90">
        <f>VLOOKUP($B736,'[7]POB X MCR 2019'!$C$8:$AW$65,37,0)</f>
        <v>5</v>
      </c>
      <c r="AP736" s="90">
        <f>VLOOKUP($B736,'[7]POB X MCR 2019'!$C$8:$AW$65,38,0)</f>
        <v>4</v>
      </c>
      <c r="AQ736" s="90">
        <f>VLOOKUP($B736,'[7]POB X MCR 2019'!$C$8:$AW$65,43,0)</f>
        <v>5614</v>
      </c>
      <c r="AR736" s="90">
        <f>VLOOKUP($B736,'[7]POB X MCR 2019'!$C$8:$AW$65,44,0)</f>
        <v>22</v>
      </c>
      <c r="AS736" s="90">
        <f>VLOOKUP($B736,'[7]POB X MCR 2019'!$C$8:$AW$65,45,0)</f>
        <v>20</v>
      </c>
      <c r="AT736" s="90">
        <f>VLOOKUP($B736,'[7]POB X MCR 2019'!$C$8:$AW$65,46,0)</f>
        <v>104</v>
      </c>
      <c r="AU736" s="90">
        <f>VLOOKUP($B736,'[7]POB X MCR 2019'!$C$8:$AW$65,47,0)</f>
        <v>3</v>
      </c>
    </row>
    <row r="737" spans="1:47" s="24" customFormat="1" ht="15">
      <c r="A737" s="58">
        <v>737</v>
      </c>
      <c r="B737" s="58">
        <v>6816</v>
      </c>
      <c r="C737" s="59" t="s">
        <v>1134</v>
      </c>
      <c r="D737" s="59" t="s">
        <v>626</v>
      </c>
      <c r="E737" s="59" t="s">
        <v>651</v>
      </c>
      <c r="F737" s="59" t="s">
        <v>660</v>
      </c>
      <c r="G737" s="12" t="s">
        <v>266</v>
      </c>
      <c r="H737" s="14">
        <f t="shared" si="166"/>
        <v>6816</v>
      </c>
      <c r="I737" s="14">
        <f t="shared" si="162"/>
        <v>765</v>
      </c>
      <c r="J737" s="12">
        <f>VLOOKUP($B737,'[1]METAS 2019'!$D$4:$Q$843,5,0)</f>
        <v>12</v>
      </c>
      <c r="K737" s="12">
        <f>VLOOKUP($B737,'[1]METAS 2019'!$D$4:$Q$843,4,0)</f>
        <v>14</v>
      </c>
      <c r="L737" s="12">
        <f>VLOOKUP($B737,'[1]METAS 2019'!$D$4:$Q$843,11,0)</f>
        <v>13</v>
      </c>
      <c r="M737" s="12">
        <f>VLOOKUP($B737,'[1]METAS 2019'!$D$4:$Q$843,12,0)</f>
        <v>13</v>
      </c>
      <c r="N737" s="12">
        <f>VLOOKUP($B737,'[1]METAS 2019'!$D$4:$Q$843,13,0)</f>
        <v>8</v>
      </c>
      <c r="O737" s="12">
        <f>VLOOKUP($B737,'[1]METAS 2019'!$D$4:$Q$843,14,0)</f>
        <v>16</v>
      </c>
      <c r="P737" s="90">
        <f>VLOOKUP($B737,'[7]POB X MCR 2019'!$C$8:$AW$65,12,0)</f>
        <v>14</v>
      </c>
      <c r="Q737" s="90">
        <f>VLOOKUP($B737,'[7]POB X MCR 2019'!$C$8:$AW$65,13,0)</f>
        <v>14</v>
      </c>
      <c r="R737" s="90">
        <f>VLOOKUP($B737,'[7]POB X MCR 2019'!$C$8:$AW$65,14,0)</f>
        <v>15</v>
      </c>
      <c r="S737" s="90">
        <f>VLOOKUP($B737,'[7]POB X MCR 2019'!$C$8:$AW$65,15,0)</f>
        <v>15</v>
      </c>
      <c r="T737" s="90">
        <f>VLOOKUP($B737,'[7]POB X MCR 2019'!$C$8:$AW$65,16,0)</f>
        <v>16</v>
      </c>
      <c r="U737" s="90">
        <f>VLOOKUP($B737,'[7]POB X MCR 2019'!$C$8:$AW$65,17,0)</f>
        <v>16</v>
      </c>
      <c r="V737" s="90">
        <f>VLOOKUP($B737,'[7]POB X MCR 2019'!$C$8:$AW$65,18,0)</f>
        <v>17</v>
      </c>
      <c r="W737" s="90">
        <f>VLOOKUP($B737,'[7]POB X MCR 2019'!$C$8:$AW$65,19,0)</f>
        <v>17</v>
      </c>
      <c r="X737" s="90">
        <f>VLOOKUP($B737,'[7]POB X MCR 2019'!$C$8:$AW$65,20,0)</f>
        <v>16</v>
      </c>
      <c r="Y737" s="90">
        <f>VLOOKUP($B737,'[7]POB X MCR 2019'!$C$8:$AW$65,21,0)</f>
        <v>15</v>
      </c>
      <c r="Z737" s="90">
        <f>VLOOKUP($B737,'[7]POB X MCR 2019'!$C$8:$AW$65,22,0)</f>
        <v>15</v>
      </c>
      <c r="AA737" s="90">
        <f>VLOOKUP($B737,'[7]POB X MCR 2019'!$C$8:$AW$65,23,0)</f>
        <v>14</v>
      </c>
      <c r="AB737" s="90">
        <f>VLOOKUP($B737,'[7]POB X MCR 2019'!$C$8:$AW$65,24,0)</f>
        <v>14</v>
      </c>
      <c r="AC737" s="90">
        <f>VLOOKUP($B737,'[7]POB X MCR 2019'!$C$8:$AW$65,25,0)</f>
        <v>14</v>
      </c>
      <c r="AD737" s="90">
        <f>VLOOKUP($B737,'[7]POB X MCR 2019'!$C$8:$AW$65,26,0)</f>
        <v>66</v>
      </c>
      <c r="AE737" s="90">
        <f>VLOOKUP($B737,'[7]POB X MCR 2019'!$C$8:$AW$65,27,0)</f>
        <v>60</v>
      </c>
      <c r="AF737" s="90">
        <f>VLOOKUP($B737,'[7]POB X MCR 2019'!$C$8:$AW$65,28,0)</f>
        <v>64</v>
      </c>
      <c r="AG737" s="90">
        <f>VLOOKUP($B737,'[7]POB X MCR 2019'!$C$8:$AW$65,29,0)</f>
        <v>54</v>
      </c>
      <c r="AH737" s="90">
        <f>VLOOKUP($B737,'[7]POB X MCR 2019'!$C$8:$AW$65,30,0)</f>
        <v>50</v>
      </c>
      <c r="AI737" s="90">
        <f>VLOOKUP($B737,'[7]POB X MCR 2019'!$C$8:$AW$65,31,0)</f>
        <v>44</v>
      </c>
      <c r="AJ737" s="90">
        <f>VLOOKUP($B737,'[7]POB X MCR 2019'!$C$8:$AW$65,32,0)</f>
        <v>35</v>
      </c>
      <c r="AK737" s="90">
        <f>VLOOKUP($B737,'[7]POB X MCR 2019'!$C$8:$AW$65,33,0)</f>
        <v>29</v>
      </c>
      <c r="AL737" s="90">
        <f>VLOOKUP($B737,'[7]POB X MCR 2019'!$C$8:$AW$65,34,0)</f>
        <v>24</v>
      </c>
      <c r="AM737" s="90">
        <f>VLOOKUP($B737,'[7]POB X MCR 2019'!$C$8:$AW$65,35,0)</f>
        <v>19</v>
      </c>
      <c r="AN737" s="90">
        <f>VLOOKUP($B737,'[7]POB X MCR 2019'!$C$8:$AW$65,36,0)</f>
        <v>15</v>
      </c>
      <c r="AO737" s="90">
        <f>VLOOKUP($B737,'[7]POB X MCR 2019'!$C$8:$AW$65,37,0)</f>
        <v>9</v>
      </c>
      <c r="AP737" s="90">
        <f>VLOOKUP($B737,'[7]POB X MCR 2019'!$C$8:$AW$65,38,0)</f>
        <v>8</v>
      </c>
      <c r="AQ737" s="90">
        <f>VLOOKUP($B737,'[7]POB X MCR 2019'!$C$8:$AW$65,43,0)</f>
        <v>5614</v>
      </c>
      <c r="AR737" s="90">
        <f>VLOOKUP($B737,'[7]POB X MCR 2019'!$C$8:$AW$65,44,0)</f>
        <v>41</v>
      </c>
      <c r="AS737" s="90">
        <f>VLOOKUP($B737,'[7]POB X MCR 2019'!$C$8:$AW$65,45,0)</f>
        <v>37</v>
      </c>
      <c r="AT737" s="90">
        <f>VLOOKUP($B737,'[7]POB X MCR 2019'!$C$8:$AW$65,46,0)</f>
        <v>189</v>
      </c>
      <c r="AU737" s="90">
        <f>VLOOKUP($B737,'[7]POB X MCR 2019'!$C$8:$AW$65,47,0)</f>
        <v>10</v>
      </c>
    </row>
    <row r="738" spans="1:47" s="24" customFormat="1" ht="15">
      <c r="A738" s="58">
        <v>738</v>
      </c>
      <c r="B738" s="58">
        <v>6844</v>
      </c>
      <c r="C738" s="59" t="s">
        <v>1134</v>
      </c>
      <c r="D738" s="59" t="s">
        <v>626</v>
      </c>
      <c r="E738" s="59" t="s">
        <v>651</v>
      </c>
      <c r="F738" s="59" t="s">
        <v>661</v>
      </c>
      <c r="G738" s="12" t="s">
        <v>266</v>
      </c>
      <c r="H738" s="14">
        <f t="shared" si="166"/>
        <v>6844</v>
      </c>
      <c r="I738" s="14">
        <f t="shared" si="162"/>
        <v>654</v>
      </c>
      <c r="J738" s="12">
        <f>VLOOKUP($B738,'[1]METAS 2019'!$D$4:$Q$843,5,0)</f>
        <v>9</v>
      </c>
      <c r="K738" s="12">
        <f>VLOOKUP($B738,'[1]METAS 2019'!$D$4:$Q$843,4,0)</f>
        <v>10</v>
      </c>
      <c r="L738" s="12">
        <f>VLOOKUP($B738,'[1]METAS 2019'!$D$4:$Q$843,11,0)</f>
        <v>8</v>
      </c>
      <c r="M738" s="12">
        <f>VLOOKUP($B738,'[1]METAS 2019'!$D$4:$Q$843,12,0)</f>
        <v>11</v>
      </c>
      <c r="N738" s="12">
        <f>VLOOKUP($B738,'[1]METAS 2019'!$D$4:$Q$843,13,0)</f>
        <v>12</v>
      </c>
      <c r="O738" s="12">
        <f>VLOOKUP($B738,'[1]METAS 2019'!$D$4:$Q$843,14,0)</f>
        <v>12</v>
      </c>
      <c r="P738" s="90">
        <f>VLOOKUP($B738,'[7]POB X MCR 2019'!$C$8:$AW$65,12,0)</f>
        <v>12</v>
      </c>
      <c r="Q738" s="90">
        <f>VLOOKUP($B738,'[7]POB X MCR 2019'!$C$8:$AW$65,13,0)</f>
        <v>12</v>
      </c>
      <c r="R738" s="90">
        <f>VLOOKUP($B738,'[7]POB X MCR 2019'!$C$8:$AW$65,14,0)</f>
        <v>13</v>
      </c>
      <c r="S738" s="90">
        <f>VLOOKUP($B738,'[7]POB X MCR 2019'!$C$8:$AW$65,15,0)</f>
        <v>13</v>
      </c>
      <c r="T738" s="90">
        <f>VLOOKUP($B738,'[7]POB X MCR 2019'!$C$8:$AW$65,16,0)</f>
        <v>14</v>
      </c>
      <c r="U738" s="90">
        <f>VLOOKUP($B738,'[7]POB X MCR 2019'!$C$8:$AW$65,17,0)</f>
        <v>14</v>
      </c>
      <c r="V738" s="90">
        <f>VLOOKUP($B738,'[7]POB X MCR 2019'!$C$8:$AW$65,18,0)</f>
        <v>14</v>
      </c>
      <c r="W738" s="90">
        <f>VLOOKUP($B738,'[7]POB X MCR 2019'!$C$8:$AW$65,19,0)</f>
        <v>14</v>
      </c>
      <c r="X738" s="90">
        <f>VLOOKUP($B738,'[7]POB X MCR 2019'!$C$8:$AW$65,20,0)</f>
        <v>14</v>
      </c>
      <c r="Y738" s="90">
        <f>VLOOKUP($B738,'[7]POB X MCR 2019'!$C$8:$AW$65,21,0)</f>
        <v>13</v>
      </c>
      <c r="Z738" s="90">
        <f>VLOOKUP($B738,'[7]POB X MCR 2019'!$C$8:$AW$65,22,0)</f>
        <v>13</v>
      </c>
      <c r="AA738" s="90">
        <f>VLOOKUP($B738,'[7]POB X MCR 2019'!$C$8:$AW$65,23,0)</f>
        <v>12</v>
      </c>
      <c r="AB738" s="90">
        <f>VLOOKUP($B738,'[7]POB X MCR 2019'!$C$8:$AW$65,24,0)</f>
        <v>12</v>
      </c>
      <c r="AC738" s="90">
        <f>VLOOKUP($B738,'[7]POB X MCR 2019'!$C$8:$AW$65,25,0)</f>
        <v>12</v>
      </c>
      <c r="AD738" s="90">
        <f>VLOOKUP($B738,'[7]POB X MCR 2019'!$C$8:$AW$65,26,0)</f>
        <v>57</v>
      </c>
      <c r="AE738" s="90">
        <f>VLOOKUP($B738,'[7]POB X MCR 2019'!$C$8:$AW$65,27,0)</f>
        <v>51</v>
      </c>
      <c r="AF738" s="90">
        <f>VLOOKUP($B738,'[7]POB X MCR 2019'!$C$8:$AW$65,28,0)</f>
        <v>55</v>
      </c>
      <c r="AG738" s="90">
        <f>VLOOKUP($B738,'[7]POB X MCR 2019'!$C$8:$AW$65,29,0)</f>
        <v>47</v>
      </c>
      <c r="AH738" s="90">
        <f>VLOOKUP($B738,'[7]POB X MCR 2019'!$C$8:$AW$65,30,0)</f>
        <v>43</v>
      </c>
      <c r="AI738" s="90">
        <f>VLOOKUP($B738,'[7]POB X MCR 2019'!$C$8:$AW$65,31,0)</f>
        <v>38</v>
      </c>
      <c r="AJ738" s="90">
        <f>VLOOKUP($B738,'[7]POB X MCR 2019'!$C$8:$AW$65,32,0)</f>
        <v>30</v>
      </c>
      <c r="AK738" s="90">
        <f>VLOOKUP($B738,'[7]POB X MCR 2019'!$C$8:$AW$65,33,0)</f>
        <v>25</v>
      </c>
      <c r="AL738" s="90">
        <f>VLOOKUP($B738,'[7]POB X MCR 2019'!$C$8:$AW$65,34,0)</f>
        <v>21</v>
      </c>
      <c r="AM738" s="90">
        <f>VLOOKUP($B738,'[7]POB X MCR 2019'!$C$8:$AW$65,35,0)</f>
        <v>16</v>
      </c>
      <c r="AN738" s="90">
        <f>VLOOKUP($B738,'[7]POB X MCR 2019'!$C$8:$AW$65,36,0)</f>
        <v>13</v>
      </c>
      <c r="AO738" s="90">
        <f>VLOOKUP($B738,'[7]POB X MCR 2019'!$C$8:$AW$65,37,0)</f>
        <v>8</v>
      </c>
      <c r="AP738" s="90">
        <f>VLOOKUP($B738,'[7]POB X MCR 2019'!$C$8:$AW$65,38,0)</f>
        <v>6</v>
      </c>
      <c r="AQ738" s="90">
        <f>VLOOKUP($B738,'[7]POB X MCR 2019'!$C$8:$AW$65,43,0)</f>
        <v>5614</v>
      </c>
      <c r="AR738" s="90">
        <f>VLOOKUP($B738,'[7]POB X MCR 2019'!$C$8:$AW$65,44,0)</f>
        <v>35</v>
      </c>
      <c r="AS738" s="90">
        <f>VLOOKUP($B738,'[7]POB X MCR 2019'!$C$8:$AW$65,45,0)</f>
        <v>32</v>
      </c>
      <c r="AT738" s="90">
        <f>VLOOKUP($B738,'[7]POB X MCR 2019'!$C$8:$AW$65,46,0)</f>
        <v>163</v>
      </c>
      <c r="AU738" s="90">
        <f>VLOOKUP($B738,'[7]POB X MCR 2019'!$C$8:$AW$65,47,0)</f>
        <v>11</v>
      </c>
    </row>
    <row r="739" spans="1:47" s="24" customFormat="1" ht="15">
      <c r="A739" s="58">
        <v>739</v>
      </c>
      <c r="B739" s="58">
        <v>4793</v>
      </c>
      <c r="C739" s="59" t="s">
        <v>1134</v>
      </c>
      <c r="D739" s="59" t="s">
        <v>626</v>
      </c>
      <c r="E739" s="59" t="s">
        <v>651</v>
      </c>
      <c r="F739" s="59" t="s">
        <v>655</v>
      </c>
      <c r="G739" s="12" t="s">
        <v>266</v>
      </c>
      <c r="H739" s="14">
        <f t="shared" si="166"/>
        <v>4793</v>
      </c>
      <c r="I739" s="14">
        <f t="shared" si="162"/>
        <v>923</v>
      </c>
      <c r="J739" s="12">
        <f>VLOOKUP($B739,'[1]METAS 2019'!$D$4:$Q$843,5,0)</f>
        <v>12</v>
      </c>
      <c r="K739" s="12">
        <f>VLOOKUP($B739,'[1]METAS 2019'!$D$4:$Q$843,4,0)</f>
        <v>13</v>
      </c>
      <c r="L739" s="12">
        <f>VLOOKUP($B739,'[1]METAS 2019'!$D$4:$Q$843,11,0)</f>
        <v>9</v>
      </c>
      <c r="M739" s="12">
        <f>VLOOKUP($B739,'[1]METAS 2019'!$D$4:$Q$843,12,0)</f>
        <v>16</v>
      </c>
      <c r="N739" s="12">
        <f>VLOOKUP($B739,'[1]METAS 2019'!$D$4:$Q$843,13,0)</f>
        <v>12</v>
      </c>
      <c r="O739" s="12">
        <f>VLOOKUP($B739,'[1]METAS 2019'!$D$4:$Q$843,14,0)</f>
        <v>10</v>
      </c>
      <c r="P739" s="90">
        <f>VLOOKUP($B739,'[7]POB X MCR 2019'!$C$8:$AW$65,12,0)</f>
        <v>17</v>
      </c>
      <c r="Q739" s="90">
        <f>VLOOKUP($B739,'[7]POB X MCR 2019'!$C$8:$AW$65,13,0)</f>
        <v>17</v>
      </c>
      <c r="R739" s="90">
        <f>VLOOKUP($B739,'[7]POB X MCR 2019'!$C$8:$AW$65,14,0)</f>
        <v>18</v>
      </c>
      <c r="S739" s="90">
        <f>VLOOKUP($B739,'[7]POB X MCR 2019'!$C$8:$AW$65,15,0)</f>
        <v>19</v>
      </c>
      <c r="T739" s="90">
        <f>VLOOKUP($B739,'[7]POB X MCR 2019'!$C$8:$AW$65,16,0)</f>
        <v>20</v>
      </c>
      <c r="U739" s="90">
        <f>VLOOKUP($B739,'[7]POB X MCR 2019'!$C$8:$AW$65,17,0)</f>
        <v>20</v>
      </c>
      <c r="V739" s="90">
        <f>VLOOKUP($B739,'[7]POB X MCR 2019'!$C$8:$AW$65,18,0)</f>
        <v>21</v>
      </c>
      <c r="W739" s="90">
        <f>VLOOKUP($B739,'[7]POB X MCR 2019'!$C$8:$AW$65,19,0)</f>
        <v>20</v>
      </c>
      <c r="X739" s="90">
        <f>VLOOKUP($B739,'[7]POB X MCR 2019'!$C$8:$AW$65,20,0)</f>
        <v>20</v>
      </c>
      <c r="Y739" s="90">
        <f>VLOOKUP($B739,'[7]POB X MCR 2019'!$C$8:$AW$65,21,0)</f>
        <v>19</v>
      </c>
      <c r="Z739" s="90">
        <f>VLOOKUP($B739,'[7]POB X MCR 2019'!$C$8:$AW$65,22,0)</f>
        <v>18</v>
      </c>
      <c r="AA739" s="90">
        <f>VLOOKUP($B739,'[7]POB X MCR 2019'!$C$8:$AW$65,23,0)</f>
        <v>17</v>
      </c>
      <c r="AB739" s="90">
        <f>VLOOKUP($B739,'[7]POB X MCR 2019'!$C$8:$AW$65,24,0)</f>
        <v>17</v>
      </c>
      <c r="AC739" s="90">
        <f>VLOOKUP($B739,'[7]POB X MCR 2019'!$C$8:$AW$65,25,0)</f>
        <v>17</v>
      </c>
      <c r="AD739" s="90">
        <f>VLOOKUP($B739,'[7]POB X MCR 2019'!$C$8:$AW$65,26,0)</f>
        <v>82</v>
      </c>
      <c r="AE739" s="90">
        <f>VLOOKUP($B739,'[7]POB X MCR 2019'!$C$8:$AW$65,27,0)</f>
        <v>74</v>
      </c>
      <c r="AF739" s="90">
        <f>VLOOKUP($B739,'[7]POB X MCR 2019'!$C$8:$AW$65,28,0)</f>
        <v>79</v>
      </c>
      <c r="AG739" s="90">
        <f>VLOOKUP($B739,'[7]POB X MCR 2019'!$C$8:$AW$65,29,0)</f>
        <v>67</v>
      </c>
      <c r="AH739" s="90">
        <f>VLOOKUP($B739,'[7]POB X MCR 2019'!$C$8:$AW$65,30,0)</f>
        <v>62</v>
      </c>
      <c r="AI739" s="90">
        <f>VLOOKUP($B739,'[7]POB X MCR 2019'!$C$8:$AW$65,31,0)</f>
        <v>55</v>
      </c>
      <c r="AJ739" s="90">
        <f>VLOOKUP($B739,'[7]POB X MCR 2019'!$C$8:$AW$65,32,0)</f>
        <v>43</v>
      </c>
      <c r="AK739" s="90">
        <f>VLOOKUP($B739,'[7]POB X MCR 2019'!$C$8:$AW$65,33,0)</f>
        <v>36</v>
      </c>
      <c r="AL739" s="90">
        <f>VLOOKUP($B739,'[7]POB X MCR 2019'!$C$8:$AW$65,34,0)</f>
        <v>30</v>
      </c>
      <c r="AM739" s="90">
        <f>VLOOKUP($B739,'[7]POB X MCR 2019'!$C$8:$AW$65,35,0)</f>
        <v>24</v>
      </c>
      <c r="AN739" s="90">
        <f>VLOOKUP($B739,'[7]POB X MCR 2019'!$C$8:$AW$65,36,0)</f>
        <v>18</v>
      </c>
      <c r="AO739" s="90">
        <f>VLOOKUP($B739,'[7]POB X MCR 2019'!$C$8:$AW$65,37,0)</f>
        <v>12</v>
      </c>
      <c r="AP739" s="90">
        <f>VLOOKUP($B739,'[7]POB X MCR 2019'!$C$8:$AW$65,38,0)</f>
        <v>9</v>
      </c>
      <c r="AQ739" s="90">
        <f>VLOOKUP($B739,'[7]POB X MCR 2019'!$C$8:$AW$65,43,0)</f>
        <v>5614</v>
      </c>
      <c r="AR739" s="90">
        <f>VLOOKUP($B739,'[7]POB X MCR 2019'!$C$8:$AW$65,44,0)</f>
        <v>51</v>
      </c>
      <c r="AS739" s="90">
        <f>VLOOKUP($B739,'[7]POB X MCR 2019'!$C$8:$AW$65,45,0)</f>
        <v>46</v>
      </c>
      <c r="AT739" s="90">
        <f>VLOOKUP($B739,'[7]POB X MCR 2019'!$C$8:$AW$65,46,0)</f>
        <v>235</v>
      </c>
      <c r="AU739" s="90">
        <f>VLOOKUP($B739,'[7]POB X MCR 2019'!$C$8:$AW$65,47,0)</f>
        <v>14</v>
      </c>
    </row>
    <row r="740" spans="1:47" s="24" customFormat="1" ht="15">
      <c r="A740" s="58">
        <v>726</v>
      </c>
      <c r="B740" s="58">
        <v>10277</v>
      </c>
      <c r="C740" s="59" t="s">
        <v>1134</v>
      </c>
      <c r="D740" s="59" t="s">
        <v>626</v>
      </c>
      <c r="E740" s="59" t="s">
        <v>651</v>
      </c>
      <c r="F740" s="59" t="s">
        <v>666</v>
      </c>
      <c r="G740" s="12" t="s">
        <v>271</v>
      </c>
      <c r="H740" s="14">
        <f t="shared" si="166"/>
        <v>10277</v>
      </c>
      <c r="I740" s="14">
        <f>SUM(J740:AP740)</f>
        <v>6297</v>
      </c>
      <c r="J740" s="12">
        <v>35</v>
      </c>
      <c r="K740" s="12">
        <v>79</v>
      </c>
      <c r="L740" s="12">
        <v>70</v>
      </c>
      <c r="M740" s="12">
        <v>73</v>
      </c>
      <c r="N740" s="12">
        <v>115</v>
      </c>
      <c r="O740" s="90">
        <f>VLOOKUP($B740,'[7]POB X MCR 2019'!$C$8:$AW$65,12,0)</f>
        <v>114</v>
      </c>
      <c r="P740" s="90">
        <f>VLOOKUP($B740,'[7]POB X MCR 2019'!$C$8:$AW$65,12,0)</f>
        <v>114</v>
      </c>
      <c r="Q740" s="90">
        <f>VLOOKUP($B740,'[7]POB X MCR 2019'!$C$8:$AW$65,13,0)</f>
        <v>119</v>
      </c>
      <c r="R740" s="90">
        <f>VLOOKUP($B740,'[7]POB X MCR 2019'!$C$8:$AW$65,14,0)</f>
        <v>124</v>
      </c>
      <c r="S740" s="90">
        <f>VLOOKUP($B740,'[7]POB X MCR 2019'!$C$8:$AW$65,15,0)</f>
        <v>129</v>
      </c>
      <c r="T740" s="90">
        <f>VLOOKUP($B740,'[7]POB X MCR 2019'!$C$8:$AW$65,16,0)</f>
        <v>134</v>
      </c>
      <c r="U740" s="90">
        <f>VLOOKUP($B740,'[7]POB X MCR 2019'!$C$8:$AW$65,17,0)</f>
        <v>139</v>
      </c>
      <c r="V740" s="90">
        <f>VLOOKUP($B740,'[7]POB X MCR 2019'!$C$8:$AW$65,18,0)</f>
        <v>142</v>
      </c>
      <c r="W740" s="90">
        <f>VLOOKUP($B740,'[7]POB X MCR 2019'!$C$8:$AW$65,19,0)</f>
        <v>140</v>
      </c>
      <c r="X740" s="90">
        <f>VLOOKUP($B740,'[7]POB X MCR 2019'!$C$8:$AW$65,20,0)</f>
        <v>134</v>
      </c>
      <c r="Y740" s="90">
        <f>VLOOKUP($B740,'[7]POB X MCR 2019'!$C$8:$AW$65,21,0)</f>
        <v>129</v>
      </c>
      <c r="Z740" s="90">
        <f>VLOOKUP($B740,'[7]POB X MCR 2019'!$C$8:$AW$65,22,0)</f>
        <v>123</v>
      </c>
      <c r="AA740" s="90">
        <f>VLOOKUP($B740,'[7]POB X MCR 2019'!$C$8:$AW$65,23,0)</f>
        <v>119</v>
      </c>
      <c r="AB740" s="90">
        <f>VLOOKUP($B740,'[7]POB X MCR 2019'!$C$8:$AW$65,24,0)</f>
        <v>117</v>
      </c>
      <c r="AC740" s="90">
        <f>VLOOKUP($B740,'[7]POB X MCR 2019'!$C$8:$AW$65,25,0)</f>
        <v>117</v>
      </c>
      <c r="AD740" s="90">
        <f>VLOOKUP($B740,'[7]POB X MCR 2019'!$C$8:$AW$65,26,0)</f>
        <v>561</v>
      </c>
      <c r="AE740" s="90">
        <f>VLOOKUP($B740,'[7]POB X MCR 2019'!$C$8:$AW$65,27,0)</f>
        <v>505</v>
      </c>
      <c r="AF740" s="90">
        <f>VLOOKUP($B740,'[7]POB X MCR 2019'!$C$8:$AW$65,28,0)</f>
        <v>542</v>
      </c>
      <c r="AG740" s="90">
        <f>VLOOKUP($B740,'[7]POB X MCR 2019'!$C$8:$AW$65,29,0)</f>
        <v>459</v>
      </c>
      <c r="AH740" s="90">
        <f>VLOOKUP($B740,'[7]POB X MCR 2019'!$C$8:$AW$65,30,0)</f>
        <v>424</v>
      </c>
      <c r="AI740" s="90">
        <f>VLOOKUP($B740,'[7]POB X MCR 2019'!$C$8:$AW$65,31,0)</f>
        <v>372</v>
      </c>
      <c r="AJ740" s="90">
        <f>VLOOKUP($B740,'[7]POB X MCR 2019'!$C$8:$AW$65,32,0)</f>
        <v>294</v>
      </c>
      <c r="AK740" s="90">
        <f>VLOOKUP($B740,'[7]POB X MCR 2019'!$C$8:$AW$65,33,0)</f>
        <v>243</v>
      </c>
      <c r="AL740" s="90">
        <f>VLOOKUP($B740,'[7]POB X MCR 2019'!$C$8:$AW$65,34,0)</f>
        <v>204</v>
      </c>
      <c r="AM740" s="90">
        <f>VLOOKUP($B740,'[7]POB X MCR 2019'!$C$8:$AW$65,35,0)</f>
        <v>161</v>
      </c>
      <c r="AN740" s="90">
        <f>VLOOKUP($B740,'[7]POB X MCR 2019'!$C$8:$AW$65,36,0)</f>
        <v>123</v>
      </c>
      <c r="AO740" s="90">
        <f>VLOOKUP($B740,'[7]POB X MCR 2019'!$C$8:$AW$65,37,0)</f>
        <v>79</v>
      </c>
      <c r="AP740" s="90">
        <f>VLOOKUP($B740,'[7]POB X MCR 2019'!$C$8:$AW$65,38,0)</f>
        <v>64</v>
      </c>
      <c r="AQ740" s="90">
        <f>VLOOKUP($B740,'[7]POB X MCR 2019'!$C$8:$AW$65,43,0)</f>
        <v>5614</v>
      </c>
      <c r="AR740" s="90">
        <f>VLOOKUP($B740,'[7]POB X MCR 2019'!$C$8:$AW$65,44,0)</f>
        <v>345</v>
      </c>
      <c r="AS740" s="90">
        <f>VLOOKUP($B740,'[7]POB X MCR 2019'!$C$8:$AW$65,45,0)</f>
        <v>314</v>
      </c>
      <c r="AT740" s="90">
        <f>VLOOKUP($B740,'[7]POB X MCR 2019'!$C$8:$AW$65,46,0)</f>
        <v>1601</v>
      </c>
      <c r="AU740" s="90">
        <f>VLOOKUP($B740,'[7]POB X MCR 2019'!$C$8:$AW$65,47,0)</f>
        <v>0</v>
      </c>
    </row>
    <row r="741" spans="1:47" s="24" customFormat="1" ht="15">
      <c r="A741" s="31">
        <v>740</v>
      </c>
      <c r="B741" s="31"/>
      <c r="C741" s="8" t="s">
        <v>1134</v>
      </c>
      <c r="D741" s="8" t="s">
        <v>569</v>
      </c>
      <c r="E741" s="8" t="s">
        <v>569</v>
      </c>
      <c r="F741" s="8" t="s">
        <v>569</v>
      </c>
      <c r="G741" s="37" t="s">
        <v>1214</v>
      </c>
      <c r="H741" s="31"/>
      <c r="I741" s="31">
        <f t="shared" si="162"/>
        <v>44680</v>
      </c>
      <c r="J741" s="37">
        <f>J742+J750+J763+J776+J777</f>
        <v>545</v>
      </c>
      <c r="K741" s="37">
        <f t="shared" ref="K741:AU741" si="167">K742+K750+K763+K776+K777</f>
        <v>541</v>
      </c>
      <c r="L741" s="37">
        <f t="shared" si="167"/>
        <v>605</v>
      </c>
      <c r="M741" s="37">
        <f t="shared" si="167"/>
        <v>586</v>
      </c>
      <c r="N741" s="37">
        <f t="shared" si="167"/>
        <v>624</v>
      </c>
      <c r="O741" s="37">
        <f t="shared" si="167"/>
        <v>634</v>
      </c>
      <c r="P741" s="37">
        <f t="shared" si="167"/>
        <v>810</v>
      </c>
      <c r="Q741" s="37">
        <f t="shared" si="167"/>
        <v>856</v>
      </c>
      <c r="R741" s="37">
        <f t="shared" si="167"/>
        <v>900</v>
      </c>
      <c r="S741" s="37">
        <f t="shared" si="167"/>
        <v>937</v>
      </c>
      <c r="T741" s="37">
        <f t="shared" si="167"/>
        <v>979</v>
      </c>
      <c r="U741" s="37">
        <f t="shared" si="167"/>
        <v>1033</v>
      </c>
      <c r="V741" s="37">
        <f t="shared" si="167"/>
        <v>1044</v>
      </c>
      <c r="W741" s="37">
        <f t="shared" si="167"/>
        <v>1016</v>
      </c>
      <c r="X741" s="37">
        <f t="shared" si="167"/>
        <v>937</v>
      </c>
      <c r="Y741" s="37">
        <f t="shared" si="167"/>
        <v>879</v>
      </c>
      <c r="Z741" s="37">
        <f t="shared" si="167"/>
        <v>811</v>
      </c>
      <c r="AA741" s="37">
        <f t="shared" si="167"/>
        <v>751</v>
      </c>
      <c r="AB741" s="37">
        <f t="shared" si="167"/>
        <v>706</v>
      </c>
      <c r="AC741" s="37">
        <f t="shared" si="167"/>
        <v>674</v>
      </c>
      <c r="AD741" s="37">
        <f t="shared" si="167"/>
        <v>2920</v>
      </c>
      <c r="AE741" s="37">
        <f t="shared" si="167"/>
        <v>2883</v>
      </c>
      <c r="AF741" s="37">
        <f t="shared" si="167"/>
        <v>3462</v>
      </c>
      <c r="AG741" s="37">
        <f t="shared" si="167"/>
        <v>3390</v>
      </c>
      <c r="AH741" s="37">
        <f t="shared" si="167"/>
        <v>3179</v>
      </c>
      <c r="AI741" s="37">
        <f t="shared" si="167"/>
        <v>2888</v>
      </c>
      <c r="AJ741" s="37">
        <f t="shared" si="167"/>
        <v>2364</v>
      </c>
      <c r="AK741" s="37">
        <f t="shared" si="167"/>
        <v>1953</v>
      </c>
      <c r="AL741" s="37">
        <f t="shared" si="167"/>
        <v>1699</v>
      </c>
      <c r="AM741" s="37">
        <f t="shared" si="167"/>
        <v>1443</v>
      </c>
      <c r="AN741" s="37">
        <f t="shared" si="167"/>
        <v>1106</v>
      </c>
      <c r="AO741" s="37">
        <f t="shared" si="167"/>
        <v>788</v>
      </c>
      <c r="AP741" s="37">
        <f t="shared" si="167"/>
        <v>737</v>
      </c>
      <c r="AQ741" s="37">
        <f t="shared" si="167"/>
        <v>224560</v>
      </c>
      <c r="AR741" s="37">
        <f t="shared" si="167"/>
        <v>2471</v>
      </c>
      <c r="AS741" s="37">
        <f t="shared" si="167"/>
        <v>1826</v>
      </c>
      <c r="AT741" s="37">
        <f t="shared" si="167"/>
        <v>9284</v>
      </c>
      <c r="AU741" s="37">
        <f t="shared" si="167"/>
        <v>523</v>
      </c>
    </row>
    <row r="742" spans="1:47" s="24" customFormat="1" ht="15">
      <c r="A742" s="54">
        <v>741</v>
      </c>
      <c r="B742" s="54"/>
      <c r="C742" s="55" t="s">
        <v>1134</v>
      </c>
      <c r="D742" s="55" t="s">
        <v>569</v>
      </c>
      <c r="E742" s="55" t="s">
        <v>570</v>
      </c>
      <c r="F742" s="55" t="s">
        <v>570</v>
      </c>
      <c r="G742" s="11" t="s">
        <v>1214</v>
      </c>
      <c r="H742" s="29"/>
      <c r="I742" s="29">
        <f t="shared" si="162"/>
        <v>10016</v>
      </c>
      <c r="J742" s="11">
        <f>SUM(J743:J749)</f>
        <v>152</v>
      </c>
      <c r="K742" s="11">
        <f t="shared" ref="K742:AU742" si="168">SUM(K743:K749)</f>
        <v>150</v>
      </c>
      <c r="L742" s="11">
        <f t="shared" si="168"/>
        <v>175</v>
      </c>
      <c r="M742" s="11">
        <f t="shared" si="168"/>
        <v>175</v>
      </c>
      <c r="N742" s="11">
        <f t="shared" si="168"/>
        <v>180</v>
      </c>
      <c r="O742" s="11">
        <f t="shared" si="168"/>
        <v>162</v>
      </c>
      <c r="P742" s="11">
        <f t="shared" si="168"/>
        <v>192</v>
      </c>
      <c r="Q742" s="11">
        <f t="shared" si="168"/>
        <v>199</v>
      </c>
      <c r="R742" s="11">
        <f t="shared" si="168"/>
        <v>207</v>
      </c>
      <c r="S742" s="11">
        <f t="shared" si="168"/>
        <v>215</v>
      </c>
      <c r="T742" s="11">
        <f t="shared" si="168"/>
        <v>221</v>
      </c>
      <c r="U742" s="11">
        <f t="shared" si="168"/>
        <v>229</v>
      </c>
      <c r="V742" s="11">
        <f t="shared" si="168"/>
        <v>230</v>
      </c>
      <c r="W742" s="11">
        <f t="shared" si="168"/>
        <v>224</v>
      </c>
      <c r="X742" s="11">
        <f t="shared" si="168"/>
        <v>211</v>
      </c>
      <c r="Y742" s="11">
        <f t="shared" si="168"/>
        <v>202</v>
      </c>
      <c r="Z742" s="11">
        <f t="shared" si="168"/>
        <v>190</v>
      </c>
      <c r="AA742" s="11">
        <f t="shared" si="168"/>
        <v>179</v>
      </c>
      <c r="AB742" s="11">
        <f t="shared" si="168"/>
        <v>172</v>
      </c>
      <c r="AC742" s="11">
        <f t="shared" si="168"/>
        <v>164</v>
      </c>
      <c r="AD742" s="11">
        <f t="shared" si="168"/>
        <v>736</v>
      </c>
      <c r="AE742" s="11">
        <f t="shared" si="168"/>
        <v>689</v>
      </c>
      <c r="AF742" s="11">
        <f t="shared" si="168"/>
        <v>822</v>
      </c>
      <c r="AG742" s="11">
        <f t="shared" si="168"/>
        <v>736</v>
      </c>
      <c r="AH742" s="11">
        <f t="shared" si="168"/>
        <v>664</v>
      </c>
      <c r="AI742" s="11">
        <f t="shared" si="168"/>
        <v>647</v>
      </c>
      <c r="AJ742" s="11">
        <f t="shared" si="168"/>
        <v>472</v>
      </c>
      <c r="AK742" s="11">
        <f t="shared" si="168"/>
        <v>416</v>
      </c>
      <c r="AL742" s="11">
        <f t="shared" si="168"/>
        <v>292</v>
      </c>
      <c r="AM742" s="11">
        <f t="shared" si="168"/>
        <v>269</v>
      </c>
      <c r="AN742" s="11">
        <f t="shared" si="168"/>
        <v>170</v>
      </c>
      <c r="AO742" s="11">
        <f t="shared" si="168"/>
        <v>160</v>
      </c>
      <c r="AP742" s="11">
        <f t="shared" si="168"/>
        <v>114</v>
      </c>
      <c r="AQ742" s="11">
        <f t="shared" si="168"/>
        <v>39298</v>
      </c>
      <c r="AR742" s="11">
        <f t="shared" si="168"/>
        <v>569</v>
      </c>
      <c r="AS742" s="11">
        <f t="shared" si="168"/>
        <v>428</v>
      </c>
      <c r="AT742" s="11">
        <f t="shared" si="168"/>
        <v>1734</v>
      </c>
      <c r="AU742" s="11">
        <f t="shared" si="168"/>
        <v>145</v>
      </c>
    </row>
    <row r="743" spans="1:47" s="24" customFormat="1" ht="15">
      <c r="A743" s="58">
        <v>742</v>
      </c>
      <c r="B743" s="58">
        <v>4819</v>
      </c>
      <c r="C743" s="59" t="s">
        <v>1134</v>
      </c>
      <c r="D743" s="59" t="s">
        <v>569</v>
      </c>
      <c r="E743" s="59" t="s">
        <v>570</v>
      </c>
      <c r="F743" s="59" t="s">
        <v>719</v>
      </c>
      <c r="G743" s="12" t="s">
        <v>283</v>
      </c>
      <c r="H743" s="14">
        <f t="shared" ref="H743:H749" si="169">B743</f>
        <v>4819</v>
      </c>
      <c r="I743" s="14">
        <f t="shared" si="162"/>
        <v>2114</v>
      </c>
      <c r="J743" s="12">
        <f>VLOOKUP($B743,'[1]METAS 2019'!$D$4:$Q$843,5,0)</f>
        <v>31</v>
      </c>
      <c r="K743" s="12">
        <f>VLOOKUP($B743,'[1]METAS 2019'!$D$4:$Q$843,4,0)</f>
        <v>27</v>
      </c>
      <c r="L743" s="12">
        <f>VLOOKUP($B743,'[1]METAS 2019'!$D$4:$Q$843,11,0)</f>
        <v>40</v>
      </c>
      <c r="M743" s="12">
        <f>VLOOKUP($B743,'[1]METAS 2019'!$D$4:$Q$843,12,0)</f>
        <v>32</v>
      </c>
      <c r="N743" s="12">
        <f>VLOOKUP($B743,'[1]METAS 2019'!$D$4:$Q$843,13,0)</f>
        <v>34</v>
      </c>
      <c r="O743" s="12">
        <f>VLOOKUP($B743,'[1]METAS 2019'!$D$4:$Q$843,14,0)</f>
        <v>32</v>
      </c>
      <c r="P743" s="90">
        <f>VLOOKUP($B743,'[8]POB X MCR 2019'!$C$8:$AW$50,12,0)</f>
        <v>41</v>
      </c>
      <c r="Q743" s="90">
        <f>VLOOKUP($B743,'[8]POB X MCR 2019'!$C$8:$AW$50,13,0)</f>
        <v>43</v>
      </c>
      <c r="R743" s="90">
        <f>VLOOKUP($B743,'[8]POB X MCR 2019'!$C$8:$AW$50,14,0)</f>
        <v>44</v>
      </c>
      <c r="S743" s="90">
        <f>VLOOKUP($B743,'[8]POB X MCR 2019'!$C$8:$AW$50,15,0)</f>
        <v>46</v>
      </c>
      <c r="T743" s="90">
        <f>VLOOKUP($B743,'[8]POB X MCR 2019'!$C$8:$AW$50,16,0)</f>
        <v>47</v>
      </c>
      <c r="U743" s="90">
        <f>VLOOKUP($B743,'[8]POB X MCR 2019'!$C$8:$AW$50,17,0)</f>
        <v>50</v>
      </c>
      <c r="V743" s="90">
        <f>VLOOKUP($B743,'[8]POB X MCR 2019'!$C$8:$AW$50,18,0)</f>
        <v>49</v>
      </c>
      <c r="W743" s="90">
        <f>VLOOKUP($B743,'[8]POB X MCR 2019'!$C$8:$AW$50,19,0)</f>
        <v>47</v>
      </c>
      <c r="X743" s="90">
        <f>VLOOKUP($B743,'[8]POB X MCR 2019'!$C$8:$AW$50,20,0)</f>
        <v>45</v>
      </c>
      <c r="Y743" s="90">
        <f>VLOOKUP($B743,'[8]POB X MCR 2019'!$C$8:$AW$50,21,0)</f>
        <v>43</v>
      </c>
      <c r="Z743" s="90">
        <f>VLOOKUP($B743,'[8]POB X MCR 2019'!$C$8:$AW$50,22,0)</f>
        <v>39</v>
      </c>
      <c r="AA743" s="90">
        <f>VLOOKUP($B743,'[8]POB X MCR 2019'!$C$8:$AW$50,23,0)</f>
        <v>38</v>
      </c>
      <c r="AB743" s="90">
        <f>VLOOKUP($B743,'[8]POB X MCR 2019'!$C$8:$AW$50,24,0)</f>
        <v>36</v>
      </c>
      <c r="AC743" s="90">
        <f>VLOOKUP($B743,'[8]POB X MCR 2019'!$C$8:$AW$50,25,0)</f>
        <v>35</v>
      </c>
      <c r="AD743" s="90">
        <f>VLOOKUP($B743,'[8]POB X MCR 2019'!$C$8:$AW$50,26,0)</f>
        <v>157</v>
      </c>
      <c r="AE743" s="90">
        <f>VLOOKUP($B743,'[8]POB X MCR 2019'!$C$8:$AW$50,27,0)</f>
        <v>147</v>
      </c>
      <c r="AF743" s="90">
        <f>VLOOKUP($B743,'[8]POB X MCR 2019'!$C$8:$AW$50,28,0)</f>
        <v>175</v>
      </c>
      <c r="AG743" s="90">
        <f>VLOOKUP($B743,'[8]POB X MCR 2019'!$C$8:$AW$50,29,0)</f>
        <v>157</v>
      </c>
      <c r="AH743" s="90">
        <f>VLOOKUP($B743,'[8]POB X MCR 2019'!$C$8:$AW$50,30,0)</f>
        <v>142</v>
      </c>
      <c r="AI743" s="90">
        <f>VLOOKUP($B743,'[8]POB X MCR 2019'!$C$8:$AW$50,31,0)</f>
        <v>137</v>
      </c>
      <c r="AJ743" s="90">
        <f>VLOOKUP($B743,'[8]POB X MCR 2019'!$C$8:$AW$50,32,0)</f>
        <v>99</v>
      </c>
      <c r="AK743" s="90">
        <f>VLOOKUP($B743,'[8]POB X MCR 2019'!$C$8:$AW$50,33,0)</f>
        <v>89</v>
      </c>
      <c r="AL743" s="90">
        <f>VLOOKUP($B743,'[8]POB X MCR 2019'!$C$8:$AW$50,34,0)</f>
        <v>61</v>
      </c>
      <c r="AM743" s="90">
        <f>VLOOKUP($B743,'[8]POB X MCR 2019'!$C$8:$AW$50,35,0)</f>
        <v>58</v>
      </c>
      <c r="AN743" s="90">
        <f>VLOOKUP($B743,'[8]POB X MCR 2019'!$C$8:$AW$50,36,0)</f>
        <v>36</v>
      </c>
      <c r="AO743" s="90">
        <f>VLOOKUP($B743,'[8]POB X MCR 2019'!$C$8:$AW$50,37,0)</f>
        <v>34</v>
      </c>
      <c r="AP743" s="90">
        <f>VLOOKUP($B743,'[8]POB X MCR 2019'!$C$8:$AW$50,38,0)</f>
        <v>23</v>
      </c>
      <c r="AQ743" s="90">
        <f>VLOOKUP($B743,'[8]POB X MCR 2019'!$C$8:$AW$50,43,0)</f>
        <v>5614</v>
      </c>
      <c r="AR743" s="90">
        <f>VLOOKUP($B743,'[8]POB X MCR 2019'!$C$8:$AW$50,44,0)</f>
        <v>121</v>
      </c>
      <c r="AS743" s="90">
        <f>VLOOKUP($B743,'[8]POB X MCR 2019'!$C$8:$AW$50,45,0)</f>
        <v>91</v>
      </c>
      <c r="AT743" s="90">
        <f>VLOOKUP($B743,'[8]POB X MCR 2019'!$C$8:$AW$50,46,0)</f>
        <v>370</v>
      </c>
      <c r="AU743" s="90">
        <f>VLOOKUP($B743,'[6]RED SANTA CRUZ '!$C$7:$J$45,8,0)</f>
        <v>26</v>
      </c>
    </row>
    <row r="744" spans="1:47" s="24" customFormat="1" ht="15">
      <c r="A744" s="58">
        <v>743</v>
      </c>
      <c r="B744" s="58">
        <v>4820</v>
      </c>
      <c r="C744" s="59" t="s">
        <v>1134</v>
      </c>
      <c r="D744" s="59" t="s">
        <v>569</v>
      </c>
      <c r="E744" s="59" t="s">
        <v>570</v>
      </c>
      <c r="F744" s="59" t="s">
        <v>720</v>
      </c>
      <c r="G744" s="12" t="s">
        <v>266</v>
      </c>
      <c r="H744" s="14">
        <f t="shared" si="169"/>
        <v>4820</v>
      </c>
      <c r="I744" s="14">
        <f t="shared" si="162"/>
        <v>851</v>
      </c>
      <c r="J744" s="12">
        <f>VLOOKUP($B744,'[1]METAS 2019'!$D$4:$Q$843,5,0)</f>
        <v>16</v>
      </c>
      <c r="K744" s="12">
        <f>VLOOKUP($B744,'[1]METAS 2019'!$D$4:$Q$843,4,0)</f>
        <v>19</v>
      </c>
      <c r="L744" s="12">
        <f>VLOOKUP($B744,'[1]METAS 2019'!$D$4:$Q$843,11,0)</f>
        <v>14</v>
      </c>
      <c r="M744" s="12">
        <f>VLOOKUP($B744,'[1]METAS 2019'!$D$4:$Q$843,12,0)</f>
        <v>17</v>
      </c>
      <c r="N744" s="12">
        <f>VLOOKUP($B744,'[1]METAS 2019'!$D$4:$Q$843,13,0)</f>
        <v>18</v>
      </c>
      <c r="O744" s="12">
        <f>VLOOKUP($B744,'[1]METAS 2019'!$D$4:$Q$843,14,0)</f>
        <v>6</v>
      </c>
      <c r="P744" s="90">
        <f>VLOOKUP($B744,'[8]POB X MCR 2019'!$C$8:$AW$50,12,0)</f>
        <v>16</v>
      </c>
      <c r="Q744" s="90">
        <f>VLOOKUP($B744,'[8]POB X MCR 2019'!$C$8:$AW$50,13,0)</f>
        <v>17</v>
      </c>
      <c r="R744" s="90">
        <f>VLOOKUP($B744,'[8]POB X MCR 2019'!$C$8:$AW$50,14,0)</f>
        <v>17</v>
      </c>
      <c r="S744" s="90">
        <f>VLOOKUP($B744,'[8]POB X MCR 2019'!$C$8:$AW$50,15,0)</f>
        <v>18</v>
      </c>
      <c r="T744" s="90">
        <f>VLOOKUP($B744,'[8]POB X MCR 2019'!$C$8:$AW$50,16,0)</f>
        <v>19</v>
      </c>
      <c r="U744" s="90">
        <f>VLOOKUP($B744,'[8]POB X MCR 2019'!$C$8:$AW$50,17,0)</f>
        <v>19</v>
      </c>
      <c r="V744" s="90">
        <f>VLOOKUP($B744,'[8]POB X MCR 2019'!$C$8:$AW$50,18,0)</f>
        <v>19</v>
      </c>
      <c r="W744" s="90">
        <f>VLOOKUP($B744,'[8]POB X MCR 2019'!$C$8:$AW$50,19,0)</f>
        <v>19</v>
      </c>
      <c r="X744" s="90">
        <f>VLOOKUP($B744,'[8]POB X MCR 2019'!$C$8:$AW$50,20,0)</f>
        <v>18</v>
      </c>
      <c r="Y744" s="90">
        <f>VLOOKUP($B744,'[8]POB X MCR 2019'!$C$8:$AW$50,21,0)</f>
        <v>17</v>
      </c>
      <c r="Z744" s="90">
        <f>VLOOKUP($B744,'[8]POB X MCR 2019'!$C$8:$AW$50,22,0)</f>
        <v>16</v>
      </c>
      <c r="AA744" s="90">
        <f>VLOOKUP($B744,'[8]POB X MCR 2019'!$C$8:$AW$50,23,0)</f>
        <v>15</v>
      </c>
      <c r="AB744" s="90">
        <f>VLOOKUP($B744,'[8]POB X MCR 2019'!$C$8:$AW$50,24,0)</f>
        <v>15</v>
      </c>
      <c r="AC744" s="90">
        <f>VLOOKUP($B744,'[8]POB X MCR 2019'!$C$8:$AW$50,25,0)</f>
        <v>14</v>
      </c>
      <c r="AD744" s="90">
        <f>VLOOKUP($B744,'[8]POB X MCR 2019'!$C$8:$AW$50,26,0)</f>
        <v>62</v>
      </c>
      <c r="AE744" s="90">
        <f>VLOOKUP($B744,'[8]POB X MCR 2019'!$C$8:$AW$50,27,0)</f>
        <v>58</v>
      </c>
      <c r="AF744" s="90">
        <f>VLOOKUP($B744,'[8]POB X MCR 2019'!$C$8:$AW$50,28,0)</f>
        <v>69</v>
      </c>
      <c r="AG744" s="90">
        <f>VLOOKUP($B744,'[8]POB X MCR 2019'!$C$8:$AW$50,29,0)</f>
        <v>62</v>
      </c>
      <c r="AH744" s="90">
        <f>VLOOKUP($B744,'[8]POB X MCR 2019'!$C$8:$AW$50,30,0)</f>
        <v>56</v>
      </c>
      <c r="AI744" s="90">
        <f>VLOOKUP($B744,'[8]POB X MCR 2019'!$C$8:$AW$50,31,0)</f>
        <v>55</v>
      </c>
      <c r="AJ744" s="90">
        <f>VLOOKUP($B744,'[8]POB X MCR 2019'!$C$8:$AW$50,32,0)</f>
        <v>40</v>
      </c>
      <c r="AK744" s="90">
        <f>VLOOKUP($B744,'[8]POB X MCR 2019'!$C$8:$AW$50,33,0)</f>
        <v>35</v>
      </c>
      <c r="AL744" s="90">
        <f>VLOOKUP($B744,'[8]POB X MCR 2019'!$C$8:$AW$50,34,0)</f>
        <v>25</v>
      </c>
      <c r="AM744" s="90">
        <f>VLOOKUP($B744,'[8]POB X MCR 2019'!$C$8:$AW$50,35,0)</f>
        <v>23</v>
      </c>
      <c r="AN744" s="90">
        <f>VLOOKUP($B744,'[8]POB X MCR 2019'!$C$8:$AW$50,36,0)</f>
        <v>14</v>
      </c>
      <c r="AO744" s="90">
        <f>VLOOKUP($B744,'[8]POB X MCR 2019'!$C$8:$AW$50,37,0)</f>
        <v>13</v>
      </c>
      <c r="AP744" s="90">
        <f>VLOOKUP($B744,'[8]POB X MCR 2019'!$C$8:$AW$50,38,0)</f>
        <v>10</v>
      </c>
      <c r="AQ744" s="90">
        <f>VLOOKUP($B744,'[8]POB X MCR 2019'!$C$8:$AW$50,43,0)</f>
        <v>5614</v>
      </c>
      <c r="AR744" s="90">
        <f>VLOOKUP($B744,'[8]POB X MCR 2019'!$C$8:$AW$50,44,0)</f>
        <v>48</v>
      </c>
      <c r="AS744" s="90">
        <f>VLOOKUP($B744,'[8]POB X MCR 2019'!$C$8:$AW$50,45,0)</f>
        <v>36</v>
      </c>
      <c r="AT744" s="90">
        <f>VLOOKUP($B744,'[8]POB X MCR 2019'!$C$8:$AW$50,46,0)</f>
        <v>146</v>
      </c>
      <c r="AU744" s="90">
        <f>VLOOKUP($B744,'[6]RED SANTA CRUZ '!$C$7:$J$45,8,0)</f>
        <v>18</v>
      </c>
    </row>
    <row r="745" spans="1:47" s="24" customFormat="1" ht="15">
      <c r="A745" s="58">
        <v>744</v>
      </c>
      <c r="B745" s="58">
        <v>4821</v>
      </c>
      <c r="C745" s="59" t="s">
        <v>1134</v>
      </c>
      <c r="D745" s="59" t="s">
        <v>569</v>
      </c>
      <c r="E745" s="59" t="s">
        <v>570</v>
      </c>
      <c r="F745" s="59" t="s">
        <v>722</v>
      </c>
      <c r="G745" s="12" t="s">
        <v>266</v>
      </c>
      <c r="H745" s="14">
        <f t="shared" si="169"/>
        <v>4821</v>
      </c>
      <c r="I745" s="14">
        <f t="shared" si="162"/>
        <v>1015</v>
      </c>
      <c r="J745" s="12">
        <f>VLOOKUP($B745,'[1]METAS 2019'!$D$4:$Q$843,5,0)</f>
        <v>21</v>
      </c>
      <c r="K745" s="12">
        <f>VLOOKUP($B745,'[1]METAS 2019'!$D$4:$Q$843,4,0)</f>
        <v>26</v>
      </c>
      <c r="L745" s="12">
        <f>VLOOKUP($B745,'[1]METAS 2019'!$D$4:$Q$843,11,0)</f>
        <v>22</v>
      </c>
      <c r="M745" s="12">
        <f>VLOOKUP($B745,'[1]METAS 2019'!$D$4:$Q$843,12,0)</f>
        <v>25</v>
      </c>
      <c r="N745" s="12">
        <f>VLOOKUP($B745,'[1]METAS 2019'!$D$4:$Q$843,13,0)</f>
        <v>15</v>
      </c>
      <c r="O745" s="12">
        <f>VLOOKUP($B745,'[1]METAS 2019'!$D$4:$Q$843,14,0)</f>
        <v>22</v>
      </c>
      <c r="P745" s="90">
        <f>VLOOKUP($B745,'[8]POB X MCR 2019'!$C$8:$AW$50,12,0)</f>
        <v>19</v>
      </c>
      <c r="Q745" s="90">
        <f>VLOOKUP($B745,'[8]POB X MCR 2019'!$C$8:$AW$50,13,0)</f>
        <v>19</v>
      </c>
      <c r="R745" s="90">
        <f>VLOOKUP($B745,'[8]POB X MCR 2019'!$C$8:$AW$50,14,0)</f>
        <v>20</v>
      </c>
      <c r="S745" s="90">
        <f>VLOOKUP($B745,'[8]POB X MCR 2019'!$C$8:$AW$50,15,0)</f>
        <v>21</v>
      </c>
      <c r="T745" s="90">
        <f>VLOOKUP($B745,'[8]POB X MCR 2019'!$C$8:$AW$50,16,0)</f>
        <v>22</v>
      </c>
      <c r="U745" s="90">
        <f>VLOOKUP($B745,'[8]POB X MCR 2019'!$C$8:$AW$50,17,0)</f>
        <v>22</v>
      </c>
      <c r="V745" s="90">
        <f>VLOOKUP($B745,'[8]POB X MCR 2019'!$C$8:$AW$50,18,0)</f>
        <v>23</v>
      </c>
      <c r="W745" s="90">
        <f>VLOOKUP($B745,'[8]POB X MCR 2019'!$C$8:$AW$50,19,0)</f>
        <v>22</v>
      </c>
      <c r="X745" s="90">
        <f>VLOOKUP($B745,'[8]POB X MCR 2019'!$C$8:$AW$50,20,0)</f>
        <v>21</v>
      </c>
      <c r="Y745" s="90">
        <f>VLOOKUP($B745,'[8]POB X MCR 2019'!$C$8:$AW$50,21,0)</f>
        <v>20</v>
      </c>
      <c r="Z745" s="90">
        <f>VLOOKUP($B745,'[8]POB X MCR 2019'!$C$8:$AW$50,22,0)</f>
        <v>19</v>
      </c>
      <c r="AA745" s="90">
        <f>VLOOKUP($B745,'[8]POB X MCR 2019'!$C$8:$AW$50,23,0)</f>
        <v>18</v>
      </c>
      <c r="AB745" s="90">
        <f>VLOOKUP($B745,'[8]POB X MCR 2019'!$C$8:$AW$50,24,0)</f>
        <v>17</v>
      </c>
      <c r="AC745" s="90">
        <f>VLOOKUP($B745,'[8]POB X MCR 2019'!$C$8:$AW$50,25,0)</f>
        <v>16</v>
      </c>
      <c r="AD745" s="90">
        <f>VLOOKUP($B745,'[8]POB X MCR 2019'!$C$8:$AW$50,26,0)</f>
        <v>72</v>
      </c>
      <c r="AE745" s="90">
        <f>VLOOKUP($B745,'[8]POB X MCR 2019'!$C$8:$AW$50,27,0)</f>
        <v>67</v>
      </c>
      <c r="AF745" s="90">
        <f>VLOOKUP($B745,'[8]POB X MCR 2019'!$C$8:$AW$50,28,0)</f>
        <v>80</v>
      </c>
      <c r="AG745" s="90">
        <f>VLOOKUP($B745,'[8]POB X MCR 2019'!$C$8:$AW$50,29,0)</f>
        <v>72</v>
      </c>
      <c r="AH745" s="90">
        <f>VLOOKUP($B745,'[8]POB X MCR 2019'!$C$8:$AW$50,30,0)</f>
        <v>65</v>
      </c>
      <c r="AI745" s="90">
        <f>VLOOKUP($B745,'[8]POB X MCR 2019'!$C$8:$AW$50,31,0)</f>
        <v>63</v>
      </c>
      <c r="AJ745" s="90">
        <f>VLOOKUP($B745,'[8]POB X MCR 2019'!$C$8:$AW$50,32,0)</f>
        <v>46</v>
      </c>
      <c r="AK745" s="90">
        <f>VLOOKUP($B745,'[8]POB X MCR 2019'!$C$8:$AW$50,33,0)</f>
        <v>41</v>
      </c>
      <c r="AL745" s="90">
        <f>VLOOKUP($B745,'[8]POB X MCR 2019'!$C$8:$AW$50,34,0)</f>
        <v>29</v>
      </c>
      <c r="AM745" s="90">
        <f>VLOOKUP($B745,'[8]POB X MCR 2019'!$C$8:$AW$50,35,0)</f>
        <v>26</v>
      </c>
      <c r="AN745" s="90">
        <f>VLOOKUP($B745,'[8]POB X MCR 2019'!$C$8:$AW$50,36,0)</f>
        <v>17</v>
      </c>
      <c r="AO745" s="90">
        <f>VLOOKUP($B745,'[8]POB X MCR 2019'!$C$8:$AW$50,37,0)</f>
        <v>16</v>
      </c>
      <c r="AP745" s="90">
        <f>VLOOKUP($B745,'[8]POB X MCR 2019'!$C$8:$AW$50,38,0)</f>
        <v>11</v>
      </c>
      <c r="AQ745" s="90">
        <f>VLOOKUP($B745,'[8]POB X MCR 2019'!$C$8:$AW$50,43,0)</f>
        <v>5614</v>
      </c>
      <c r="AR745" s="90">
        <f>VLOOKUP($B745,'[8]POB X MCR 2019'!$C$8:$AW$50,44,0)</f>
        <v>56</v>
      </c>
      <c r="AS745" s="90">
        <f>VLOOKUP($B745,'[8]POB X MCR 2019'!$C$8:$AW$50,45,0)</f>
        <v>42</v>
      </c>
      <c r="AT745" s="90">
        <f>VLOOKUP($B745,'[8]POB X MCR 2019'!$C$8:$AW$50,46,0)</f>
        <v>170</v>
      </c>
      <c r="AU745" s="90">
        <f>VLOOKUP($B745,'[6]RED SANTA CRUZ '!$C$7:$J$45,8,0)</f>
        <v>18</v>
      </c>
    </row>
    <row r="746" spans="1:47" s="24" customFormat="1" ht="15">
      <c r="A746" s="58">
        <v>745</v>
      </c>
      <c r="B746" s="58">
        <v>4822</v>
      </c>
      <c r="C746" s="59" t="s">
        <v>1134</v>
      </c>
      <c r="D746" s="59" t="s">
        <v>569</v>
      </c>
      <c r="E746" s="59" t="s">
        <v>570</v>
      </c>
      <c r="F746" s="59" t="s">
        <v>721</v>
      </c>
      <c r="G746" s="12" t="s">
        <v>266</v>
      </c>
      <c r="H746" s="14">
        <f t="shared" si="169"/>
        <v>4822</v>
      </c>
      <c r="I746" s="14">
        <f t="shared" si="162"/>
        <v>596</v>
      </c>
      <c r="J746" s="12">
        <f>VLOOKUP($B746,'[1]METAS 2019'!$D$4:$Q$843,5,0)</f>
        <v>8</v>
      </c>
      <c r="K746" s="12">
        <f>VLOOKUP($B746,'[1]METAS 2019'!$D$4:$Q$843,4,0)</f>
        <v>4</v>
      </c>
      <c r="L746" s="12">
        <f>VLOOKUP($B746,'[1]METAS 2019'!$D$4:$Q$843,11,0)</f>
        <v>11</v>
      </c>
      <c r="M746" s="12">
        <f>VLOOKUP($B746,'[1]METAS 2019'!$D$4:$Q$843,12,0)</f>
        <v>8</v>
      </c>
      <c r="N746" s="12">
        <f>VLOOKUP($B746,'[1]METAS 2019'!$D$4:$Q$843,13,0)</f>
        <v>8</v>
      </c>
      <c r="O746" s="12">
        <f>VLOOKUP($B746,'[1]METAS 2019'!$D$4:$Q$843,14,0)</f>
        <v>8</v>
      </c>
      <c r="P746" s="90">
        <f>VLOOKUP($B746,'[8]POB X MCR 2019'!$C$8:$AW$50,12,0)</f>
        <v>12</v>
      </c>
      <c r="Q746" s="90">
        <f>VLOOKUP($B746,'[8]POB X MCR 2019'!$C$8:$AW$50,13,0)</f>
        <v>12</v>
      </c>
      <c r="R746" s="90">
        <f>VLOOKUP($B746,'[8]POB X MCR 2019'!$C$8:$AW$50,14,0)</f>
        <v>13</v>
      </c>
      <c r="S746" s="90">
        <f>VLOOKUP($B746,'[8]POB X MCR 2019'!$C$8:$AW$50,15,0)</f>
        <v>13</v>
      </c>
      <c r="T746" s="90">
        <f>VLOOKUP($B746,'[8]POB X MCR 2019'!$C$8:$AW$50,16,0)</f>
        <v>13</v>
      </c>
      <c r="U746" s="90">
        <f>VLOOKUP($B746,'[8]POB X MCR 2019'!$C$8:$AW$50,17,0)</f>
        <v>14</v>
      </c>
      <c r="V746" s="90">
        <f>VLOOKUP($B746,'[8]POB X MCR 2019'!$C$8:$AW$50,18,0)</f>
        <v>14</v>
      </c>
      <c r="W746" s="90">
        <f>VLOOKUP($B746,'[8]POB X MCR 2019'!$C$8:$AW$50,19,0)</f>
        <v>14</v>
      </c>
      <c r="X746" s="90">
        <f>VLOOKUP($B746,'[8]POB X MCR 2019'!$C$8:$AW$50,20,0)</f>
        <v>13</v>
      </c>
      <c r="Y746" s="90">
        <f>VLOOKUP($B746,'[8]POB X MCR 2019'!$C$8:$AW$50,21,0)</f>
        <v>12</v>
      </c>
      <c r="Z746" s="90">
        <f>VLOOKUP($B746,'[8]POB X MCR 2019'!$C$8:$AW$50,22,0)</f>
        <v>12</v>
      </c>
      <c r="AA746" s="90">
        <f>VLOOKUP($B746,'[8]POB X MCR 2019'!$C$8:$AW$50,23,0)</f>
        <v>11</v>
      </c>
      <c r="AB746" s="90">
        <f>VLOOKUP($B746,'[8]POB X MCR 2019'!$C$8:$AW$50,24,0)</f>
        <v>10</v>
      </c>
      <c r="AC746" s="90">
        <f>VLOOKUP($B746,'[8]POB X MCR 2019'!$C$8:$AW$50,25,0)</f>
        <v>10</v>
      </c>
      <c r="AD746" s="90">
        <f>VLOOKUP($B746,'[8]POB X MCR 2019'!$C$8:$AW$50,26,0)</f>
        <v>45</v>
      </c>
      <c r="AE746" s="90">
        <f>VLOOKUP($B746,'[8]POB X MCR 2019'!$C$8:$AW$50,27,0)</f>
        <v>42</v>
      </c>
      <c r="AF746" s="90">
        <f>VLOOKUP($B746,'[8]POB X MCR 2019'!$C$8:$AW$50,28,0)</f>
        <v>50</v>
      </c>
      <c r="AG746" s="90">
        <f>VLOOKUP($B746,'[8]POB X MCR 2019'!$C$8:$AW$50,29,0)</f>
        <v>45</v>
      </c>
      <c r="AH746" s="90">
        <f>VLOOKUP($B746,'[8]POB X MCR 2019'!$C$8:$AW$50,30,0)</f>
        <v>40</v>
      </c>
      <c r="AI746" s="90">
        <f>VLOOKUP($B746,'[8]POB X MCR 2019'!$C$8:$AW$50,31,0)</f>
        <v>39</v>
      </c>
      <c r="AJ746" s="90">
        <f>VLOOKUP($B746,'[8]POB X MCR 2019'!$C$8:$AW$50,32,0)</f>
        <v>29</v>
      </c>
      <c r="AK746" s="90">
        <f>VLOOKUP($B746,'[8]POB X MCR 2019'!$C$8:$AW$50,33,0)</f>
        <v>25</v>
      </c>
      <c r="AL746" s="90">
        <f>VLOOKUP($B746,'[8]POB X MCR 2019'!$C$8:$AW$50,34,0)</f>
        <v>18</v>
      </c>
      <c r="AM746" s="90">
        <f>VLOOKUP($B746,'[8]POB X MCR 2019'!$C$8:$AW$50,35,0)</f>
        <v>16</v>
      </c>
      <c r="AN746" s="90">
        <f>VLOOKUP($B746,'[8]POB X MCR 2019'!$C$8:$AW$50,36,0)</f>
        <v>10</v>
      </c>
      <c r="AO746" s="90">
        <f>VLOOKUP($B746,'[8]POB X MCR 2019'!$C$8:$AW$50,37,0)</f>
        <v>10</v>
      </c>
      <c r="AP746" s="90">
        <f>VLOOKUP($B746,'[8]POB X MCR 2019'!$C$8:$AW$50,38,0)</f>
        <v>7</v>
      </c>
      <c r="AQ746" s="90">
        <f>VLOOKUP($B746,'[8]POB X MCR 2019'!$C$8:$AW$50,43,0)</f>
        <v>5614</v>
      </c>
      <c r="AR746" s="90">
        <f>VLOOKUP($B746,'[8]POB X MCR 2019'!$C$8:$AW$50,44,0)</f>
        <v>34</v>
      </c>
      <c r="AS746" s="90">
        <f>VLOOKUP($B746,'[8]POB X MCR 2019'!$C$8:$AW$50,45,0)</f>
        <v>26</v>
      </c>
      <c r="AT746" s="90">
        <f>VLOOKUP($B746,'[8]POB X MCR 2019'!$C$8:$AW$50,46,0)</f>
        <v>105</v>
      </c>
      <c r="AU746" s="90">
        <f>VLOOKUP($B746,'[6]RED SANTA CRUZ '!$C$7:$J$45,8,0)</f>
        <v>9</v>
      </c>
    </row>
    <row r="747" spans="1:47" s="24" customFormat="1" ht="15">
      <c r="A747" s="58">
        <v>746</v>
      </c>
      <c r="B747" s="58">
        <v>4777</v>
      </c>
      <c r="C747" s="59" t="s">
        <v>1134</v>
      </c>
      <c r="D747" s="59" t="s">
        <v>569</v>
      </c>
      <c r="E747" s="59" t="s">
        <v>570</v>
      </c>
      <c r="F747" s="59" t="s">
        <v>573</v>
      </c>
      <c r="G747" s="12" t="s">
        <v>271</v>
      </c>
      <c r="H747" s="14">
        <f t="shared" si="169"/>
        <v>4777</v>
      </c>
      <c r="I747" s="14">
        <f t="shared" si="162"/>
        <v>896</v>
      </c>
      <c r="J747" s="12">
        <f>VLOOKUP($B747,'[1]METAS 2019'!$D$4:$Q$843,5,0)</f>
        <v>9</v>
      </c>
      <c r="K747" s="12">
        <f>VLOOKUP($B747,'[1]METAS 2019'!$D$4:$Q$843,4,0)</f>
        <v>4</v>
      </c>
      <c r="L747" s="12">
        <f>VLOOKUP($B747,'[1]METAS 2019'!$D$4:$Q$843,11,0)</f>
        <v>8</v>
      </c>
      <c r="M747" s="12">
        <f>VLOOKUP($B747,'[1]METAS 2019'!$D$4:$Q$843,12,0)</f>
        <v>14</v>
      </c>
      <c r="N747" s="12">
        <f>VLOOKUP($B747,'[1]METAS 2019'!$D$4:$Q$843,13,0)</f>
        <v>17</v>
      </c>
      <c r="O747" s="12">
        <f>VLOOKUP($B747,'[1]METAS 2019'!$D$4:$Q$843,14,0)</f>
        <v>9</v>
      </c>
      <c r="P747" s="90">
        <f>VLOOKUP($B747,'[8]POB X MCR 2019'!$C$8:$AW$50,12,0)</f>
        <v>18</v>
      </c>
      <c r="Q747" s="90">
        <f>VLOOKUP($B747,'[8]POB X MCR 2019'!$C$8:$AW$50,13,0)</f>
        <v>18</v>
      </c>
      <c r="R747" s="90">
        <f>VLOOKUP($B747,'[8]POB X MCR 2019'!$C$8:$AW$50,14,0)</f>
        <v>19</v>
      </c>
      <c r="S747" s="90">
        <f>VLOOKUP($B747,'[8]POB X MCR 2019'!$C$8:$AW$50,15,0)</f>
        <v>20</v>
      </c>
      <c r="T747" s="90">
        <f>VLOOKUP($B747,'[8]POB X MCR 2019'!$C$8:$AW$50,16,0)</f>
        <v>20</v>
      </c>
      <c r="U747" s="90">
        <f>VLOOKUP($B747,'[8]POB X MCR 2019'!$C$8:$AW$50,17,0)</f>
        <v>21</v>
      </c>
      <c r="V747" s="90">
        <f>VLOOKUP($B747,'[8]POB X MCR 2019'!$C$8:$AW$50,18,0)</f>
        <v>21</v>
      </c>
      <c r="W747" s="90">
        <f>VLOOKUP($B747,'[8]POB X MCR 2019'!$C$8:$AW$50,19,0)</f>
        <v>21</v>
      </c>
      <c r="X747" s="90">
        <f>VLOOKUP($B747,'[8]POB X MCR 2019'!$C$8:$AW$50,20,0)</f>
        <v>19</v>
      </c>
      <c r="Y747" s="90">
        <f>VLOOKUP($B747,'[8]POB X MCR 2019'!$C$8:$AW$50,21,0)</f>
        <v>19</v>
      </c>
      <c r="Z747" s="90">
        <f>VLOOKUP($B747,'[8]POB X MCR 2019'!$C$8:$AW$50,22,0)</f>
        <v>18</v>
      </c>
      <c r="AA747" s="90">
        <f>VLOOKUP($B747,'[8]POB X MCR 2019'!$C$8:$AW$50,23,0)</f>
        <v>17</v>
      </c>
      <c r="AB747" s="90">
        <f>VLOOKUP($B747,'[8]POB X MCR 2019'!$C$8:$AW$50,24,0)</f>
        <v>16</v>
      </c>
      <c r="AC747" s="90">
        <f>VLOOKUP($B747,'[8]POB X MCR 2019'!$C$8:$AW$50,25,0)</f>
        <v>15</v>
      </c>
      <c r="AD747" s="90">
        <f>VLOOKUP($B747,'[8]POB X MCR 2019'!$C$8:$AW$50,26,0)</f>
        <v>68</v>
      </c>
      <c r="AE747" s="90">
        <f>VLOOKUP($B747,'[8]POB X MCR 2019'!$C$8:$AW$50,27,0)</f>
        <v>64</v>
      </c>
      <c r="AF747" s="90">
        <f>VLOOKUP($B747,'[8]POB X MCR 2019'!$C$8:$AW$50,28,0)</f>
        <v>76</v>
      </c>
      <c r="AG747" s="90">
        <f>VLOOKUP($B747,'[8]POB X MCR 2019'!$C$8:$AW$50,29,0)</f>
        <v>68</v>
      </c>
      <c r="AH747" s="90">
        <f>VLOOKUP($B747,'[8]POB X MCR 2019'!$C$8:$AW$50,30,0)</f>
        <v>61</v>
      </c>
      <c r="AI747" s="90">
        <f>VLOOKUP($B747,'[8]POB X MCR 2019'!$C$8:$AW$50,31,0)</f>
        <v>60</v>
      </c>
      <c r="AJ747" s="90">
        <f>VLOOKUP($B747,'[8]POB X MCR 2019'!$C$8:$AW$50,32,0)</f>
        <v>44</v>
      </c>
      <c r="AK747" s="90">
        <f>VLOOKUP($B747,'[8]POB X MCR 2019'!$C$8:$AW$50,33,0)</f>
        <v>38</v>
      </c>
      <c r="AL747" s="90">
        <f>VLOOKUP($B747,'[8]POB X MCR 2019'!$C$8:$AW$50,34,0)</f>
        <v>27</v>
      </c>
      <c r="AM747" s="90">
        <f>VLOOKUP($B747,'[8]POB X MCR 2019'!$C$8:$AW$50,35,0)</f>
        <v>25</v>
      </c>
      <c r="AN747" s="90">
        <f>VLOOKUP($B747,'[8]POB X MCR 2019'!$C$8:$AW$50,36,0)</f>
        <v>16</v>
      </c>
      <c r="AO747" s="90">
        <f>VLOOKUP($B747,'[8]POB X MCR 2019'!$C$8:$AW$50,37,0)</f>
        <v>15</v>
      </c>
      <c r="AP747" s="90">
        <f>VLOOKUP($B747,'[8]POB X MCR 2019'!$C$8:$AW$50,38,0)</f>
        <v>11</v>
      </c>
      <c r="AQ747" s="90">
        <f>VLOOKUP($B747,'[8]POB X MCR 2019'!$C$8:$AW$50,43,0)</f>
        <v>5614</v>
      </c>
      <c r="AR747" s="90">
        <f>VLOOKUP($B747,'[8]POB X MCR 2019'!$C$8:$AW$50,44,0)</f>
        <v>53</v>
      </c>
      <c r="AS747" s="90">
        <f>VLOOKUP($B747,'[8]POB X MCR 2019'!$C$8:$AW$50,45,0)</f>
        <v>40</v>
      </c>
      <c r="AT747" s="90">
        <f>VLOOKUP($B747,'[8]POB X MCR 2019'!$C$8:$AW$50,46,0)</f>
        <v>160</v>
      </c>
      <c r="AU747" s="90">
        <f>VLOOKUP($B747,'[6]RED SANTA CRUZ '!$C$7:$J$45,8,0)</f>
        <v>8</v>
      </c>
    </row>
    <row r="748" spans="1:47" s="24" customFormat="1" ht="15">
      <c r="A748" s="58">
        <v>747</v>
      </c>
      <c r="B748" s="58">
        <v>4776</v>
      </c>
      <c r="C748" s="59" t="s">
        <v>1134</v>
      </c>
      <c r="D748" s="59" t="s">
        <v>569</v>
      </c>
      <c r="E748" s="59" t="s">
        <v>570</v>
      </c>
      <c r="F748" s="59" t="s">
        <v>572</v>
      </c>
      <c r="G748" s="12" t="s">
        <v>266</v>
      </c>
      <c r="H748" s="14">
        <f t="shared" si="169"/>
        <v>4776</v>
      </c>
      <c r="I748" s="14">
        <f t="shared" si="162"/>
        <v>785</v>
      </c>
      <c r="J748" s="12">
        <f>VLOOKUP($B748,'[1]METAS 2019'!$D$4:$Q$843,5,0)</f>
        <v>14</v>
      </c>
      <c r="K748" s="12">
        <f>VLOOKUP($B748,'[1]METAS 2019'!$D$4:$Q$843,4,0)</f>
        <v>19</v>
      </c>
      <c r="L748" s="12">
        <f>VLOOKUP($B748,'[1]METAS 2019'!$D$4:$Q$843,11,0)</f>
        <v>16</v>
      </c>
      <c r="M748" s="12">
        <f>VLOOKUP($B748,'[1]METAS 2019'!$D$4:$Q$843,12,0)</f>
        <v>17</v>
      </c>
      <c r="N748" s="12">
        <f>VLOOKUP($B748,'[1]METAS 2019'!$D$4:$Q$843,13,0)</f>
        <v>19</v>
      </c>
      <c r="O748" s="12">
        <f>VLOOKUP($B748,'[1]METAS 2019'!$D$4:$Q$843,14,0)</f>
        <v>22</v>
      </c>
      <c r="P748" s="90">
        <f>VLOOKUP($B748,'[8]POB X MCR 2019'!$C$8:$AW$50,12,0)</f>
        <v>14</v>
      </c>
      <c r="Q748" s="90">
        <f>VLOOKUP($B748,'[8]POB X MCR 2019'!$C$8:$AW$50,13,0)</f>
        <v>15</v>
      </c>
      <c r="R748" s="90">
        <f>VLOOKUP($B748,'[8]POB X MCR 2019'!$C$8:$AW$50,14,0)</f>
        <v>16</v>
      </c>
      <c r="S748" s="90">
        <f>VLOOKUP($B748,'[8]POB X MCR 2019'!$C$8:$AW$50,15,0)</f>
        <v>16</v>
      </c>
      <c r="T748" s="90">
        <f>VLOOKUP($B748,'[8]POB X MCR 2019'!$C$8:$AW$50,16,0)</f>
        <v>17</v>
      </c>
      <c r="U748" s="90">
        <f>VLOOKUP($B748,'[8]POB X MCR 2019'!$C$8:$AW$50,17,0)</f>
        <v>17</v>
      </c>
      <c r="V748" s="90">
        <f>VLOOKUP($B748,'[8]POB X MCR 2019'!$C$8:$AW$50,18,0)</f>
        <v>17</v>
      </c>
      <c r="W748" s="90">
        <f>VLOOKUP($B748,'[8]POB X MCR 2019'!$C$8:$AW$50,19,0)</f>
        <v>17</v>
      </c>
      <c r="X748" s="90">
        <f>VLOOKUP($B748,'[8]POB X MCR 2019'!$C$8:$AW$50,20,0)</f>
        <v>16</v>
      </c>
      <c r="Y748" s="90">
        <f>VLOOKUP($B748,'[8]POB X MCR 2019'!$C$8:$AW$50,21,0)</f>
        <v>15</v>
      </c>
      <c r="Z748" s="90">
        <f>VLOOKUP($B748,'[8]POB X MCR 2019'!$C$8:$AW$50,22,0)</f>
        <v>14</v>
      </c>
      <c r="AA748" s="90">
        <f>VLOOKUP($B748,'[8]POB X MCR 2019'!$C$8:$AW$50,23,0)</f>
        <v>13</v>
      </c>
      <c r="AB748" s="90">
        <f>VLOOKUP($B748,'[8]POB X MCR 2019'!$C$8:$AW$50,24,0)</f>
        <v>13</v>
      </c>
      <c r="AC748" s="90">
        <f>VLOOKUP($B748,'[8]POB X MCR 2019'!$C$8:$AW$50,25,0)</f>
        <v>12</v>
      </c>
      <c r="AD748" s="90">
        <f>VLOOKUP($B748,'[8]POB X MCR 2019'!$C$8:$AW$50,26,0)</f>
        <v>55</v>
      </c>
      <c r="AE748" s="90">
        <f>VLOOKUP($B748,'[8]POB X MCR 2019'!$C$8:$AW$50,27,0)</f>
        <v>52</v>
      </c>
      <c r="AF748" s="90">
        <f>VLOOKUP($B748,'[8]POB X MCR 2019'!$C$8:$AW$50,28,0)</f>
        <v>62</v>
      </c>
      <c r="AG748" s="90">
        <f>VLOOKUP($B748,'[8]POB X MCR 2019'!$C$8:$AW$50,29,0)</f>
        <v>55</v>
      </c>
      <c r="AH748" s="90">
        <f>VLOOKUP($B748,'[8]POB X MCR 2019'!$C$8:$AW$50,30,0)</f>
        <v>50</v>
      </c>
      <c r="AI748" s="90">
        <f>VLOOKUP($B748,'[8]POB X MCR 2019'!$C$8:$AW$50,31,0)</f>
        <v>49</v>
      </c>
      <c r="AJ748" s="90">
        <f>VLOOKUP($B748,'[8]POB X MCR 2019'!$C$8:$AW$50,32,0)</f>
        <v>36</v>
      </c>
      <c r="AK748" s="90">
        <f>VLOOKUP($B748,'[8]POB X MCR 2019'!$C$8:$AW$50,33,0)</f>
        <v>31</v>
      </c>
      <c r="AL748" s="90">
        <f>VLOOKUP($B748,'[8]POB X MCR 2019'!$C$8:$AW$50,34,0)</f>
        <v>22</v>
      </c>
      <c r="AM748" s="90">
        <f>VLOOKUP($B748,'[8]POB X MCR 2019'!$C$8:$AW$50,35,0)</f>
        <v>20</v>
      </c>
      <c r="AN748" s="90">
        <f>VLOOKUP($B748,'[8]POB X MCR 2019'!$C$8:$AW$50,36,0)</f>
        <v>13</v>
      </c>
      <c r="AO748" s="90">
        <f>VLOOKUP($B748,'[8]POB X MCR 2019'!$C$8:$AW$50,37,0)</f>
        <v>12</v>
      </c>
      <c r="AP748" s="90">
        <f>VLOOKUP($B748,'[8]POB X MCR 2019'!$C$8:$AW$50,38,0)</f>
        <v>9</v>
      </c>
      <c r="AQ748" s="90">
        <f>VLOOKUP($B748,'[8]POB X MCR 2019'!$C$8:$AW$50,43,0)</f>
        <v>5614</v>
      </c>
      <c r="AR748" s="90">
        <f>VLOOKUP($B748,'[8]POB X MCR 2019'!$C$8:$AW$50,44,0)</f>
        <v>43</v>
      </c>
      <c r="AS748" s="90">
        <f>VLOOKUP($B748,'[8]POB X MCR 2019'!$C$8:$AW$50,45,0)</f>
        <v>32</v>
      </c>
      <c r="AT748" s="90">
        <f>VLOOKUP($B748,'[8]POB X MCR 2019'!$C$8:$AW$50,46,0)</f>
        <v>130</v>
      </c>
      <c r="AU748" s="90">
        <f>VLOOKUP($B748,'[6]RED SANTA CRUZ '!$C$7:$J$45,8,0)</f>
        <v>17</v>
      </c>
    </row>
    <row r="749" spans="1:47" s="24" customFormat="1" ht="15">
      <c r="A749" s="58">
        <v>748</v>
      </c>
      <c r="B749" s="58">
        <v>4779</v>
      </c>
      <c r="C749" s="59" t="s">
        <v>1134</v>
      </c>
      <c r="D749" s="59" t="s">
        <v>569</v>
      </c>
      <c r="E749" s="59" t="s">
        <v>570</v>
      </c>
      <c r="F749" s="59" t="s">
        <v>571</v>
      </c>
      <c r="G749" s="12" t="s">
        <v>283</v>
      </c>
      <c r="H749" s="14">
        <f t="shared" si="169"/>
        <v>4779</v>
      </c>
      <c r="I749" s="14">
        <f t="shared" si="162"/>
        <v>3759</v>
      </c>
      <c r="J749" s="12">
        <f>VLOOKUP($B749,'[1]METAS 2019'!$D$4:$Q$843,5,0)</f>
        <v>53</v>
      </c>
      <c r="K749" s="12">
        <f>VLOOKUP($B749,'[1]METAS 2019'!$D$4:$Q$843,4,0)</f>
        <v>51</v>
      </c>
      <c r="L749" s="12">
        <f>VLOOKUP($B749,'[1]METAS 2019'!$D$4:$Q$843,11,0)</f>
        <v>64</v>
      </c>
      <c r="M749" s="12">
        <f>VLOOKUP($B749,'[1]METAS 2019'!$D$4:$Q$843,12,0)</f>
        <v>62</v>
      </c>
      <c r="N749" s="12">
        <f>VLOOKUP($B749,'[1]METAS 2019'!$D$4:$Q$843,13,0)</f>
        <v>69</v>
      </c>
      <c r="O749" s="12">
        <f>VLOOKUP($B749,'[1]METAS 2019'!$D$4:$Q$843,14,0)</f>
        <v>63</v>
      </c>
      <c r="P749" s="90">
        <f>VLOOKUP($B749,'[8]POB X MCR 2019'!$C$8:$AW$50,12,0)</f>
        <v>72</v>
      </c>
      <c r="Q749" s="90">
        <f>VLOOKUP($B749,'[8]POB X MCR 2019'!$C$8:$AW$50,13,0)</f>
        <v>75</v>
      </c>
      <c r="R749" s="90">
        <f>VLOOKUP($B749,'[8]POB X MCR 2019'!$C$8:$AW$50,14,0)</f>
        <v>78</v>
      </c>
      <c r="S749" s="90">
        <f>VLOOKUP($B749,'[8]POB X MCR 2019'!$C$8:$AW$50,15,0)</f>
        <v>81</v>
      </c>
      <c r="T749" s="90">
        <f>VLOOKUP($B749,'[8]POB X MCR 2019'!$C$8:$AW$50,16,0)</f>
        <v>83</v>
      </c>
      <c r="U749" s="90">
        <f>VLOOKUP($B749,'[8]POB X MCR 2019'!$C$8:$AW$50,17,0)</f>
        <v>86</v>
      </c>
      <c r="V749" s="90">
        <f>VLOOKUP($B749,'[8]POB X MCR 2019'!$C$8:$AW$50,18,0)</f>
        <v>87</v>
      </c>
      <c r="W749" s="90">
        <f>VLOOKUP($B749,'[8]POB X MCR 2019'!$C$8:$AW$50,19,0)</f>
        <v>84</v>
      </c>
      <c r="X749" s="90">
        <f>VLOOKUP($B749,'[8]POB X MCR 2019'!$C$8:$AW$50,20,0)</f>
        <v>79</v>
      </c>
      <c r="Y749" s="90">
        <f>VLOOKUP($B749,'[8]POB X MCR 2019'!$C$8:$AW$50,21,0)</f>
        <v>76</v>
      </c>
      <c r="Z749" s="90">
        <f>VLOOKUP($B749,'[8]POB X MCR 2019'!$C$8:$AW$50,22,0)</f>
        <v>72</v>
      </c>
      <c r="AA749" s="90">
        <f>VLOOKUP($B749,'[8]POB X MCR 2019'!$C$8:$AW$50,23,0)</f>
        <v>67</v>
      </c>
      <c r="AB749" s="90">
        <f>VLOOKUP($B749,'[8]POB X MCR 2019'!$C$8:$AW$50,24,0)</f>
        <v>65</v>
      </c>
      <c r="AC749" s="90">
        <f>VLOOKUP($B749,'[8]POB X MCR 2019'!$C$8:$AW$50,25,0)</f>
        <v>62</v>
      </c>
      <c r="AD749" s="90">
        <f>VLOOKUP($B749,'[8]POB X MCR 2019'!$C$8:$AW$50,26,0)</f>
        <v>277</v>
      </c>
      <c r="AE749" s="90">
        <f>VLOOKUP($B749,'[8]POB X MCR 2019'!$C$8:$AW$50,27,0)</f>
        <v>259</v>
      </c>
      <c r="AF749" s="90">
        <f>VLOOKUP($B749,'[8]POB X MCR 2019'!$C$8:$AW$50,28,0)</f>
        <v>310</v>
      </c>
      <c r="AG749" s="90">
        <f>VLOOKUP($B749,'[8]POB X MCR 2019'!$C$8:$AW$50,29,0)</f>
        <v>277</v>
      </c>
      <c r="AH749" s="90">
        <f>VLOOKUP($B749,'[8]POB X MCR 2019'!$C$8:$AW$50,30,0)</f>
        <v>250</v>
      </c>
      <c r="AI749" s="90">
        <f>VLOOKUP($B749,'[8]POB X MCR 2019'!$C$8:$AW$50,31,0)</f>
        <v>244</v>
      </c>
      <c r="AJ749" s="90">
        <f>VLOOKUP($B749,'[8]POB X MCR 2019'!$C$8:$AW$50,32,0)</f>
        <v>178</v>
      </c>
      <c r="AK749" s="90">
        <f>VLOOKUP($B749,'[8]POB X MCR 2019'!$C$8:$AW$50,33,0)</f>
        <v>157</v>
      </c>
      <c r="AL749" s="90">
        <f>VLOOKUP($B749,'[8]POB X MCR 2019'!$C$8:$AW$50,34,0)</f>
        <v>110</v>
      </c>
      <c r="AM749" s="90">
        <f>VLOOKUP($B749,'[8]POB X MCR 2019'!$C$8:$AW$50,35,0)</f>
        <v>101</v>
      </c>
      <c r="AN749" s="90">
        <f>VLOOKUP($B749,'[8]POB X MCR 2019'!$C$8:$AW$50,36,0)</f>
        <v>64</v>
      </c>
      <c r="AO749" s="90">
        <f>VLOOKUP($B749,'[8]POB X MCR 2019'!$C$8:$AW$50,37,0)</f>
        <v>60</v>
      </c>
      <c r="AP749" s="90">
        <f>VLOOKUP($B749,'[8]POB X MCR 2019'!$C$8:$AW$50,38,0)</f>
        <v>43</v>
      </c>
      <c r="AQ749" s="90">
        <f>VLOOKUP($B749,'[8]POB X MCR 2019'!$C$8:$AW$50,43,0)</f>
        <v>5614</v>
      </c>
      <c r="AR749" s="90">
        <f>VLOOKUP($B749,'[8]POB X MCR 2019'!$C$8:$AW$50,44,0)</f>
        <v>214</v>
      </c>
      <c r="AS749" s="90">
        <f>VLOOKUP($B749,'[8]POB X MCR 2019'!$C$8:$AW$50,45,0)</f>
        <v>161</v>
      </c>
      <c r="AT749" s="90">
        <f>VLOOKUP($B749,'[8]POB X MCR 2019'!$C$8:$AW$50,46,0)</f>
        <v>653</v>
      </c>
      <c r="AU749" s="90">
        <f>VLOOKUP($B749,'[6]RED SANTA CRUZ '!$C$7:$J$45,8,0)</f>
        <v>49</v>
      </c>
    </row>
    <row r="750" spans="1:47" s="24" customFormat="1" ht="15">
      <c r="A750" s="54">
        <v>749</v>
      </c>
      <c r="B750" s="54"/>
      <c r="C750" s="55" t="s">
        <v>1134</v>
      </c>
      <c r="D750" s="55" t="s">
        <v>569</v>
      </c>
      <c r="E750" s="55" t="s">
        <v>698</v>
      </c>
      <c r="F750" s="55" t="s">
        <v>698</v>
      </c>
      <c r="G750" s="11" t="s">
        <v>1214</v>
      </c>
      <c r="H750" s="29"/>
      <c r="I750" s="29">
        <f t="shared" si="162"/>
        <v>8011</v>
      </c>
      <c r="J750" s="11">
        <f>SUM(J751:J762)</f>
        <v>79</v>
      </c>
      <c r="K750" s="11">
        <f t="shared" ref="K750:AU750" si="170">SUM(K751:K762)</f>
        <v>82</v>
      </c>
      <c r="L750" s="11">
        <f t="shared" si="170"/>
        <v>108</v>
      </c>
      <c r="M750" s="11">
        <f t="shared" si="170"/>
        <v>113</v>
      </c>
      <c r="N750" s="11">
        <f t="shared" si="170"/>
        <v>109</v>
      </c>
      <c r="O750" s="11">
        <f t="shared" si="170"/>
        <v>121</v>
      </c>
      <c r="P750" s="11">
        <f t="shared" si="170"/>
        <v>137</v>
      </c>
      <c r="Q750" s="11">
        <f t="shared" si="170"/>
        <v>147</v>
      </c>
      <c r="R750" s="11">
        <f t="shared" si="170"/>
        <v>156</v>
      </c>
      <c r="S750" s="11">
        <f t="shared" si="170"/>
        <v>160</v>
      </c>
      <c r="T750" s="11">
        <f t="shared" si="170"/>
        <v>170</v>
      </c>
      <c r="U750" s="11">
        <f t="shared" si="170"/>
        <v>180</v>
      </c>
      <c r="V750" s="11">
        <f t="shared" si="170"/>
        <v>184</v>
      </c>
      <c r="W750" s="11">
        <f t="shared" si="170"/>
        <v>179</v>
      </c>
      <c r="X750" s="11">
        <f t="shared" si="170"/>
        <v>162</v>
      </c>
      <c r="Y750" s="11">
        <f t="shared" si="170"/>
        <v>155</v>
      </c>
      <c r="Z750" s="11">
        <f t="shared" si="170"/>
        <v>144</v>
      </c>
      <c r="AA750" s="11">
        <f t="shared" si="170"/>
        <v>134</v>
      </c>
      <c r="AB750" s="11">
        <f t="shared" si="170"/>
        <v>122</v>
      </c>
      <c r="AC750" s="11">
        <f t="shared" si="170"/>
        <v>113</v>
      </c>
      <c r="AD750" s="11">
        <f t="shared" si="170"/>
        <v>461</v>
      </c>
      <c r="AE750" s="11">
        <f t="shared" si="170"/>
        <v>521</v>
      </c>
      <c r="AF750" s="11">
        <f t="shared" si="170"/>
        <v>639</v>
      </c>
      <c r="AG750" s="11">
        <f t="shared" si="170"/>
        <v>568</v>
      </c>
      <c r="AH750" s="11">
        <f t="shared" si="170"/>
        <v>565</v>
      </c>
      <c r="AI750" s="11">
        <f t="shared" si="170"/>
        <v>531</v>
      </c>
      <c r="AJ750" s="11">
        <f t="shared" si="170"/>
        <v>441</v>
      </c>
      <c r="AK750" s="11">
        <f t="shared" si="170"/>
        <v>375</v>
      </c>
      <c r="AL750" s="11">
        <f t="shared" si="170"/>
        <v>377</v>
      </c>
      <c r="AM750" s="11">
        <f t="shared" si="170"/>
        <v>264</v>
      </c>
      <c r="AN750" s="11">
        <f t="shared" si="170"/>
        <v>231</v>
      </c>
      <c r="AO750" s="11">
        <f t="shared" si="170"/>
        <v>144</v>
      </c>
      <c r="AP750" s="11">
        <f t="shared" si="170"/>
        <v>139</v>
      </c>
      <c r="AQ750" s="11">
        <f t="shared" si="170"/>
        <v>67368</v>
      </c>
      <c r="AR750" s="11">
        <f t="shared" si="170"/>
        <v>431</v>
      </c>
      <c r="AS750" s="11">
        <f t="shared" si="170"/>
        <v>291</v>
      </c>
      <c r="AT750" s="11">
        <f t="shared" si="170"/>
        <v>1682</v>
      </c>
      <c r="AU750" s="11">
        <f t="shared" si="170"/>
        <v>77</v>
      </c>
    </row>
    <row r="751" spans="1:47" s="24" customFormat="1" ht="15">
      <c r="A751" s="58">
        <v>750</v>
      </c>
      <c r="B751" s="58">
        <v>4823</v>
      </c>
      <c r="C751" s="59" t="s">
        <v>1134</v>
      </c>
      <c r="D751" s="59" t="s">
        <v>569</v>
      </c>
      <c r="E751" s="59" t="s">
        <v>698</v>
      </c>
      <c r="F751" s="59" t="s">
        <v>699</v>
      </c>
      <c r="G751" s="12" t="s">
        <v>283</v>
      </c>
      <c r="H751" s="14">
        <f t="shared" ref="H751:H762" si="171">B751</f>
        <v>4823</v>
      </c>
      <c r="I751" s="14">
        <f t="shared" si="162"/>
        <v>1430</v>
      </c>
      <c r="J751" s="12">
        <f>VLOOKUP($B751,'[1]METAS 2019'!$D$4:$Q$843,5,0)</f>
        <v>14</v>
      </c>
      <c r="K751" s="12">
        <f>VLOOKUP($B751,'[1]METAS 2019'!$D$4:$Q$843,4,0)</f>
        <v>15</v>
      </c>
      <c r="L751" s="12">
        <f>VLOOKUP($B751,'[1]METAS 2019'!$D$4:$Q$843,11,0)</f>
        <v>24</v>
      </c>
      <c r="M751" s="12">
        <f>VLOOKUP($B751,'[1]METAS 2019'!$D$4:$Q$843,12,0)</f>
        <v>23</v>
      </c>
      <c r="N751" s="12">
        <f>VLOOKUP($B751,'[1]METAS 2019'!$D$4:$Q$843,13,0)</f>
        <v>29</v>
      </c>
      <c r="O751" s="12">
        <f>VLOOKUP($B751,'[1]METAS 2019'!$D$4:$Q$843,14,0)</f>
        <v>23</v>
      </c>
      <c r="P751" s="90">
        <f>VLOOKUP($B751,'[8]POB X MCR 2019'!$C$8:$AW$50,12,0)</f>
        <v>28</v>
      </c>
      <c r="Q751" s="90">
        <f>VLOOKUP($B751,'[8]POB X MCR 2019'!$C$8:$AW$50,13,0)</f>
        <v>29</v>
      </c>
      <c r="R751" s="90">
        <f>VLOOKUP($B751,'[8]POB X MCR 2019'!$C$8:$AW$50,14,0)</f>
        <v>31</v>
      </c>
      <c r="S751" s="90">
        <f>VLOOKUP($B751,'[8]POB X MCR 2019'!$C$8:$AW$50,15,0)</f>
        <v>31</v>
      </c>
      <c r="T751" s="90">
        <f>VLOOKUP($B751,'[8]POB X MCR 2019'!$C$8:$AW$50,16,0)</f>
        <v>32</v>
      </c>
      <c r="U751" s="90">
        <f>VLOOKUP($B751,'[8]POB X MCR 2019'!$C$8:$AW$50,17,0)</f>
        <v>32</v>
      </c>
      <c r="V751" s="90">
        <f>VLOOKUP($B751,'[8]POB X MCR 2019'!$C$8:$AW$50,18,0)</f>
        <v>32</v>
      </c>
      <c r="W751" s="90">
        <f>VLOOKUP($B751,'[8]POB X MCR 2019'!$C$8:$AW$50,19,0)</f>
        <v>32</v>
      </c>
      <c r="X751" s="90">
        <f>VLOOKUP($B751,'[8]POB X MCR 2019'!$C$8:$AW$50,20,0)</f>
        <v>30</v>
      </c>
      <c r="Y751" s="90">
        <f>VLOOKUP($B751,'[8]POB X MCR 2019'!$C$8:$AW$50,21,0)</f>
        <v>28</v>
      </c>
      <c r="Z751" s="90">
        <f>VLOOKUP($B751,'[8]POB X MCR 2019'!$C$8:$AW$50,22,0)</f>
        <v>29</v>
      </c>
      <c r="AA751" s="90">
        <f>VLOOKUP($B751,'[8]POB X MCR 2019'!$C$8:$AW$50,23,0)</f>
        <v>26</v>
      </c>
      <c r="AB751" s="90">
        <f>VLOOKUP($B751,'[8]POB X MCR 2019'!$C$8:$AW$50,24,0)</f>
        <v>25</v>
      </c>
      <c r="AC751" s="90">
        <f>VLOOKUP($B751,'[8]POB X MCR 2019'!$C$8:$AW$50,25,0)</f>
        <v>22</v>
      </c>
      <c r="AD751" s="90">
        <f>VLOOKUP($B751,'[8]POB X MCR 2019'!$C$8:$AW$50,26,0)</f>
        <v>85</v>
      </c>
      <c r="AE751" s="90">
        <f>VLOOKUP($B751,'[8]POB X MCR 2019'!$C$8:$AW$50,27,0)</f>
        <v>100</v>
      </c>
      <c r="AF751" s="90">
        <f>VLOOKUP($B751,'[8]POB X MCR 2019'!$C$8:$AW$50,28,0)</f>
        <v>126</v>
      </c>
      <c r="AG751" s="90">
        <f>VLOOKUP($B751,'[8]POB X MCR 2019'!$C$8:$AW$50,29,0)</f>
        <v>99</v>
      </c>
      <c r="AH751" s="90">
        <f>VLOOKUP($B751,'[8]POB X MCR 2019'!$C$8:$AW$50,30,0)</f>
        <v>92</v>
      </c>
      <c r="AI751" s="90">
        <f>VLOOKUP($B751,'[8]POB X MCR 2019'!$C$8:$AW$50,31,0)</f>
        <v>86</v>
      </c>
      <c r="AJ751" s="90">
        <f>VLOOKUP($B751,'[8]POB X MCR 2019'!$C$8:$AW$50,32,0)</f>
        <v>75</v>
      </c>
      <c r="AK751" s="90">
        <f>VLOOKUP($B751,'[8]POB X MCR 2019'!$C$8:$AW$50,33,0)</f>
        <v>63</v>
      </c>
      <c r="AL751" s="90">
        <f>VLOOKUP($B751,'[8]POB X MCR 2019'!$C$8:$AW$50,34,0)</f>
        <v>58</v>
      </c>
      <c r="AM751" s="90">
        <f>VLOOKUP($B751,'[8]POB X MCR 2019'!$C$8:$AW$50,35,0)</f>
        <v>41</v>
      </c>
      <c r="AN751" s="90">
        <f>VLOOKUP($B751,'[8]POB X MCR 2019'!$C$8:$AW$50,36,0)</f>
        <v>29</v>
      </c>
      <c r="AO751" s="90">
        <f>VLOOKUP($B751,'[8]POB X MCR 2019'!$C$8:$AW$50,37,0)</f>
        <v>21</v>
      </c>
      <c r="AP751" s="90">
        <f>VLOOKUP($B751,'[8]POB X MCR 2019'!$C$8:$AW$50,38,0)</f>
        <v>20</v>
      </c>
      <c r="AQ751" s="90">
        <f>VLOOKUP($B751,'[8]POB X MCR 2019'!$C$8:$AW$50,43,0)</f>
        <v>5614</v>
      </c>
      <c r="AR751" s="90">
        <f>VLOOKUP($B751,'[8]POB X MCR 2019'!$C$8:$AW$50,44,0)</f>
        <v>80</v>
      </c>
      <c r="AS751" s="90">
        <f>VLOOKUP($B751,'[8]POB X MCR 2019'!$C$8:$AW$50,45,0)</f>
        <v>55</v>
      </c>
      <c r="AT751" s="90">
        <f>VLOOKUP($B751,'[8]POB X MCR 2019'!$C$8:$AW$50,46,0)</f>
        <v>309</v>
      </c>
      <c r="AU751" s="90">
        <f>VLOOKUP($B751,'[6]RED SANTA CRUZ '!$C$7:$J$45,8,0)</f>
        <v>17</v>
      </c>
    </row>
    <row r="752" spans="1:47" s="24" customFormat="1" ht="15">
      <c r="A752" s="58">
        <v>751</v>
      </c>
      <c r="B752" s="58">
        <v>4824</v>
      </c>
      <c r="C752" s="59" t="s">
        <v>1134</v>
      </c>
      <c r="D752" s="59" t="s">
        <v>569</v>
      </c>
      <c r="E752" s="59" t="s">
        <v>698</v>
      </c>
      <c r="F752" s="59" t="s">
        <v>700</v>
      </c>
      <c r="G752" s="12" t="s">
        <v>266</v>
      </c>
      <c r="H752" s="14">
        <f t="shared" si="171"/>
        <v>4824</v>
      </c>
      <c r="I752" s="14">
        <f t="shared" si="162"/>
        <v>634</v>
      </c>
      <c r="J752" s="12">
        <f>VLOOKUP($B752,'[1]METAS 2019'!$D$4:$Q$843,5,0)</f>
        <v>9</v>
      </c>
      <c r="K752" s="12">
        <f>VLOOKUP($B752,'[1]METAS 2019'!$D$4:$Q$843,4,0)</f>
        <v>6</v>
      </c>
      <c r="L752" s="12">
        <f>VLOOKUP($B752,'[1]METAS 2019'!$D$4:$Q$843,11,0)</f>
        <v>9</v>
      </c>
      <c r="M752" s="12">
        <f>VLOOKUP($B752,'[1]METAS 2019'!$D$4:$Q$843,12,0)</f>
        <v>13</v>
      </c>
      <c r="N752" s="12">
        <f>VLOOKUP($B752,'[1]METAS 2019'!$D$4:$Q$843,13,0)</f>
        <v>7</v>
      </c>
      <c r="O752" s="12">
        <f>VLOOKUP($B752,'[1]METAS 2019'!$D$4:$Q$843,14,0)</f>
        <v>10</v>
      </c>
      <c r="P752" s="90">
        <f>VLOOKUP($B752,'[8]POB X MCR 2019'!$C$8:$AW$50,12,0)</f>
        <v>13</v>
      </c>
      <c r="Q752" s="90">
        <f>VLOOKUP($B752,'[8]POB X MCR 2019'!$C$8:$AW$50,13,0)</f>
        <v>13</v>
      </c>
      <c r="R752" s="90">
        <f>VLOOKUP($B752,'[8]POB X MCR 2019'!$C$8:$AW$50,14,0)</f>
        <v>14</v>
      </c>
      <c r="S752" s="90">
        <f>VLOOKUP($B752,'[8]POB X MCR 2019'!$C$8:$AW$50,15,0)</f>
        <v>14</v>
      </c>
      <c r="T752" s="90">
        <f>VLOOKUP($B752,'[8]POB X MCR 2019'!$C$8:$AW$50,16,0)</f>
        <v>14</v>
      </c>
      <c r="U752" s="90">
        <f>VLOOKUP($B752,'[8]POB X MCR 2019'!$C$8:$AW$50,17,0)</f>
        <v>15</v>
      </c>
      <c r="V752" s="90">
        <f>VLOOKUP($B752,'[8]POB X MCR 2019'!$C$8:$AW$50,18,0)</f>
        <v>15</v>
      </c>
      <c r="W752" s="90">
        <f>VLOOKUP($B752,'[8]POB X MCR 2019'!$C$8:$AW$50,19,0)</f>
        <v>14</v>
      </c>
      <c r="X752" s="90">
        <f>VLOOKUP($B752,'[8]POB X MCR 2019'!$C$8:$AW$50,20,0)</f>
        <v>14</v>
      </c>
      <c r="Y752" s="90">
        <f>VLOOKUP($B752,'[8]POB X MCR 2019'!$C$8:$AW$50,21,0)</f>
        <v>13</v>
      </c>
      <c r="Z752" s="90">
        <f>VLOOKUP($B752,'[8]POB X MCR 2019'!$C$8:$AW$50,22,0)</f>
        <v>12</v>
      </c>
      <c r="AA752" s="90">
        <f>VLOOKUP($B752,'[8]POB X MCR 2019'!$C$8:$AW$50,23,0)</f>
        <v>11</v>
      </c>
      <c r="AB752" s="90">
        <f>VLOOKUP($B752,'[8]POB X MCR 2019'!$C$8:$AW$50,24,0)</f>
        <v>10</v>
      </c>
      <c r="AC752" s="90">
        <f>VLOOKUP($B752,'[8]POB X MCR 2019'!$C$8:$AW$50,25,0)</f>
        <v>10</v>
      </c>
      <c r="AD752" s="90">
        <f>VLOOKUP($B752,'[8]POB X MCR 2019'!$C$8:$AW$50,26,0)</f>
        <v>38</v>
      </c>
      <c r="AE752" s="90">
        <f>VLOOKUP($B752,'[8]POB X MCR 2019'!$C$8:$AW$50,27,0)</f>
        <v>45</v>
      </c>
      <c r="AF752" s="90">
        <f>VLOOKUP($B752,'[8]POB X MCR 2019'!$C$8:$AW$50,28,0)</f>
        <v>56</v>
      </c>
      <c r="AG752" s="90">
        <f>VLOOKUP($B752,'[8]POB X MCR 2019'!$C$8:$AW$50,29,0)</f>
        <v>44</v>
      </c>
      <c r="AH752" s="90">
        <f>VLOOKUP($B752,'[8]POB X MCR 2019'!$C$8:$AW$50,30,0)</f>
        <v>42</v>
      </c>
      <c r="AI752" s="90">
        <f>VLOOKUP($B752,'[8]POB X MCR 2019'!$C$8:$AW$50,31,0)</f>
        <v>38</v>
      </c>
      <c r="AJ752" s="90">
        <f>VLOOKUP($B752,'[8]POB X MCR 2019'!$C$8:$AW$50,32,0)</f>
        <v>33</v>
      </c>
      <c r="AK752" s="90">
        <f>VLOOKUP($B752,'[8]POB X MCR 2019'!$C$8:$AW$50,33,0)</f>
        <v>28</v>
      </c>
      <c r="AL752" s="90">
        <f>VLOOKUP($B752,'[8]POB X MCR 2019'!$C$8:$AW$50,34,0)</f>
        <v>26</v>
      </c>
      <c r="AM752" s="90">
        <f>VLOOKUP($B752,'[8]POB X MCR 2019'!$C$8:$AW$50,35,0)</f>
        <v>18</v>
      </c>
      <c r="AN752" s="90">
        <f>VLOOKUP($B752,'[8]POB X MCR 2019'!$C$8:$AW$50,36,0)</f>
        <v>12</v>
      </c>
      <c r="AO752" s="90">
        <f>VLOOKUP($B752,'[8]POB X MCR 2019'!$C$8:$AW$50,37,0)</f>
        <v>9</v>
      </c>
      <c r="AP752" s="90">
        <f>VLOOKUP($B752,'[8]POB X MCR 2019'!$C$8:$AW$50,38,0)</f>
        <v>9</v>
      </c>
      <c r="AQ752" s="90">
        <f>VLOOKUP($B752,'[8]POB X MCR 2019'!$C$8:$AW$50,43,0)</f>
        <v>5614</v>
      </c>
      <c r="AR752" s="90">
        <f>VLOOKUP($B752,'[8]POB X MCR 2019'!$C$8:$AW$50,44,0)</f>
        <v>35</v>
      </c>
      <c r="AS752" s="90">
        <f>VLOOKUP($B752,'[8]POB X MCR 2019'!$C$8:$AW$50,45,0)</f>
        <v>24</v>
      </c>
      <c r="AT752" s="90">
        <f>VLOOKUP($B752,'[8]POB X MCR 2019'!$C$8:$AW$50,46,0)</f>
        <v>138</v>
      </c>
      <c r="AU752" s="90">
        <f>VLOOKUP($B752,'[6]RED SANTA CRUZ '!$C$7:$J$45,8,0)</f>
        <v>8</v>
      </c>
    </row>
    <row r="753" spans="1:47" s="24" customFormat="1" ht="15">
      <c r="A753" s="58">
        <v>752</v>
      </c>
      <c r="B753" s="58">
        <v>4828</v>
      </c>
      <c r="C753" s="59" t="s">
        <v>1134</v>
      </c>
      <c r="D753" s="59" t="s">
        <v>569</v>
      </c>
      <c r="E753" s="59" t="s">
        <v>698</v>
      </c>
      <c r="F753" s="59" t="s">
        <v>705</v>
      </c>
      <c r="G753" s="12" t="s">
        <v>266</v>
      </c>
      <c r="H753" s="14">
        <f t="shared" si="171"/>
        <v>4828</v>
      </c>
      <c r="I753" s="14">
        <f t="shared" si="162"/>
        <v>1130</v>
      </c>
      <c r="J753" s="12">
        <f>VLOOKUP($B753,'[1]METAS 2019'!$D$4:$Q$843,5,0)</f>
        <v>13</v>
      </c>
      <c r="K753" s="12">
        <f>VLOOKUP($B753,'[1]METAS 2019'!$D$4:$Q$843,4,0)</f>
        <v>16</v>
      </c>
      <c r="L753" s="12">
        <f>VLOOKUP($B753,'[1]METAS 2019'!$D$4:$Q$843,11,0)</f>
        <v>9</v>
      </c>
      <c r="M753" s="12">
        <f>VLOOKUP($B753,'[1]METAS 2019'!$D$4:$Q$843,12,0)</f>
        <v>7</v>
      </c>
      <c r="N753" s="12">
        <f>VLOOKUP($B753,'[1]METAS 2019'!$D$4:$Q$843,13,0)</f>
        <v>8</v>
      </c>
      <c r="O753" s="12">
        <f>VLOOKUP($B753,'[1]METAS 2019'!$D$4:$Q$843,14,0)</f>
        <v>11</v>
      </c>
      <c r="P753" s="90">
        <f>VLOOKUP($B753,'[8]POB X MCR 2019'!$C$8:$AW$50,12,0)</f>
        <v>16</v>
      </c>
      <c r="Q753" s="90">
        <f>VLOOKUP($B753,'[8]POB X MCR 2019'!$C$8:$AW$50,13,0)</f>
        <v>19</v>
      </c>
      <c r="R753" s="90">
        <f>VLOOKUP($B753,'[8]POB X MCR 2019'!$C$8:$AW$50,14,0)</f>
        <v>20</v>
      </c>
      <c r="S753" s="90">
        <f>VLOOKUP($B753,'[8]POB X MCR 2019'!$C$8:$AW$50,15,0)</f>
        <v>22</v>
      </c>
      <c r="T753" s="90">
        <f>VLOOKUP($B753,'[8]POB X MCR 2019'!$C$8:$AW$50,16,0)</f>
        <v>23</v>
      </c>
      <c r="U753" s="90">
        <f>VLOOKUP($B753,'[8]POB X MCR 2019'!$C$8:$AW$50,17,0)</f>
        <v>25</v>
      </c>
      <c r="V753" s="90">
        <f>VLOOKUP($B753,'[8]POB X MCR 2019'!$C$8:$AW$50,18,0)</f>
        <v>27</v>
      </c>
      <c r="W753" s="90">
        <f>VLOOKUP($B753,'[8]POB X MCR 2019'!$C$8:$AW$50,19,0)</f>
        <v>26</v>
      </c>
      <c r="X753" s="90">
        <f>VLOOKUP($B753,'[8]POB X MCR 2019'!$C$8:$AW$50,20,0)</f>
        <v>22</v>
      </c>
      <c r="Y753" s="90">
        <f>VLOOKUP($B753,'[8]POB X MCR 2019'!$C$8:$AW$50,21,0)</f>
        <v>21</v>
      </c>
      <c r="Z753" s="90">
        <f>VLOOKUP($B753,'[8]POB X MCR 2019'!$C$8:$AW$50,22,0)</f>
        <v>19</v>
      </c>
      <c r="AA753" s="90">
        <f>VLOOKUP($B753,'[8]POB X MCR 2019'!$C$8:$AW$50,23,0)</f>
        <v>18</v>
      </c>
      <c r="AB753" s="90">
        <f>VLOOKUP($B753,'[8]POB X MCR 2019'!$C$8:$AW$50,24,0)</f>
        <v>16</v>
      </c>
      <c r="AC753" s="90">
        <f>VLOOKUP($B753,'[8]POB X MCR 2019'!$C$8:$AW$50,25,0)</f>
        <v>15</v>
      </c>
      <c r="AD753" s="90">
        <f>VLOOKUP($B753,'[8]POB X MCR 2019'!$C$8:$AW$50,26,0)</f>
        <v>59</v>
      </c>
      <c r="AE753" s="90">
        <f>VLOOKUP($B753,'[8]POB X MCR 2019'!$C$8:$AW$50,27,0)</f>
        <v>65</v>
      </c>
      <c r="AF753" s="90">
        <f>VLOOKUP($B753,'[8]POB X MCR 2019'!$C$8:$AW$50,28,0)</f>
        <v>88</v>
      </c>
      <c r="AG753" s="90">
        <f>VLOOKUP($B753,'[8]POB X MCR 2019'!$C$8:$AW$50,29,0)</f>
        <v>83</v>
      </c>
      <c r="AH753" s="90">
        <f>VLOOKUP($B753,'[8]POB X MCR 2019'!$C$8:$AW$50,30,0)</f>
        <v>87</v>
      </c>
      <c r="AI753" s="90">
        <f>VLOOKUP($B753,'[8]POB X MCR 2019'!$C$8:$AW$50,31,0)</f>
        <v>78</v>
      </c>
      <c r="AJ753" s="90">
        <f>VLOOKUP($B753,'[8]POB X MCR 2019'!$C$8:$AW$50,32,0)</f>
        <v>65</v>
      </c>
      <c r="AK753" s="90">
        <f>VLOOKUP($B753,'[8]POB X MCR 2019'!$C$8:$AW$50,33,0)</f>
        <v>58</v>
      </c>
      <c r="AL753" s="90">
        <f>VLOOKUP($B753,'[8]POB X MCR 2019'!$C$8:$AW$50,34,0)</f>
        <v>58</v>
      </c>
      <c r="AM753" s="90">
        <f>VLOOKUP($B753,'[8]POB X MCR 2019'!$C$8:$AW$50,35,0)</f>
        <v>41</v>
      </c>
      <c r="AN753" s="90">
        <f>VLOOKUP($B753,'[8]POB X MCR 2019'!$C$8:$AW$50,36,0)</f>
        <v>44</v>
      </c>
      <c r="AO753" s="90">
        <f>VLOOKUP($B753,'[8]POB X MCR 2019'!$C$8:$AW$50,37,0)</f>
        <v>26</v>
      </c>
      <c r="AP753" s="90">
        <f>VLOOKUP($B753,'[8]POB X MCR 2019'!$C$8:$AW$50,38,0)</f>
        <v>25</v>
      </c>
      <c r="AQ753" s="90">
        <f>VLOOKUP($B753,'[8]POB X MCR 2019'!$C$8:$AW$50,43,0)</f>
        <v>5614</v>
      </c>
      <c r="AR753" s="90">
        <f>VLOOKUP($B753,'[8]POB X MCR 2019'!$C$8:$AW$50,44,0)</f>
        <v>66</v>
      </c>
      <c r="AS753" s="90">
        <f>VLOOKUP($B753,'[8]POB X MCR 2019'!$C$8:$AW$50,45,0)</f>
        <v>41</v>
      </c>
      <c r="AT753" s="90">
        <f>VLOOKUP($B753,'[8]POB X MCR 2019'!$C$8:$AW$50,46,0)</f>
        <v>225</v>
      </c>
      <c r="AU753" s="90">
        <f>VLOOKUP($B753,'[6]RED SANTA CRUZ '!$C$7:$J$45,8,0)</f>
        <v>11</v>
      </c>
    </row>
    <row r="754" spans="1:47" s="24" customFormat="1" ht="15">
      <c r="A754" s="58">
        <v>753</v>
      </c>
      <c r="B754" s="58">
        <v>11559</v>
      </c>
      <c r="C754" s="59" t="s">
        <v>1134</v>
      </c>
      <c r="D754" s="59" t="s">
        <v>569</v>
      </c>
      <c r="E754" s="59" t="s">
        <v>698</v>
      </c>
      <c r="F754" s="59" t="s">
        <v>709</v>
      </c>
      <c r="G754" s="12" t="s">
        <v>266</v>
      </c>
      <c r="H754" s="14">
        <f t="shared" si="171"/>
        <v>11559</v>
      </c>
      <c r="I754" s="14">
        <f t="shared" si="162"/>
        <v>413</v>
      </c>
      <c r="J754" s="12">
        <f>VLOOKUP($B754,'[1]METAS 2019'!$D$4:$Q$843,5,0)</f>
        <v>2</v>
      </c>
      <c r="K754" s="12">
        <f>VLOOKUP($B754,'[1]METAS 2019'!$D$4:$Q$843,4,0)</f>
        <v>1</v>
      </c>
      <c r="L754" s="12">
        <f>VLOOKUP($B754,'[1]METAS 2019'!$D$4:$Q$843,11,0)</f>
        <v>5</v>
      </c>
      <c r="M754" s="12">
        <f>VLOOKUP($B754,'[1]METAS 2019'!$D$4:$Q$843,12,0)</f>
        <v>8</v>
      </c>
      <c r="N754" s="12">
        <f>VLOOKUP($B754,'[1]METAS 2019'!$D$4:$Q$843,13,0)</f>
        <v>5</v>
      </c>
      <c r="O754" s="12">
        <f>VLOOKUP($B754,'[1]METAS 2019'!$D$4:$Q$843,14,0)</f>
        <v>7</v>
      </c>
      <c r="P754" s="90">
        <f>VLOOKUP($B754,'[8]POB X MCR 2019'!$C$8:$AW$50,12,0)</f>
        <v>8</v>
      </c>
      <c r="Q754" s="90">
        <f>VLOOKUP($B754,'[8]POB X MCR 2019'!$C$8:$AW$50,13,0)</f>
        <v>9</v>
      </c>
      <c r="R754" s="90">
        <f>VLOOKUP($B754,'[8]POB X MCR 2019'!$C$8:$AW$50,14,0)</f>
        <v>9</v>
      </c>
      <c r="S754" s="90">
        <f>VLOOKUP($B754,'[8]POB X MCR 2019'!$C$8:$AW$50,15,0)</f>
        <v>9</v>
      </c>
      <c r="T754" s="90">
        <f>VLOOKUP($B754,'[8]POB X MCR 2019'!$C$8:$AW$50,16,0)</f>
        <v>10</v>
      </c>
      <c r="U754" s="90">
        <f>VLOOKUP($B754,'[8]POB X MCR 2019'!$C$8:$AW$50,17,0)</f>
        <v>10</v>
      </c>
      <c r="V754" s="90">
        <f>VLOOKUP($B754,'[8]POB X MCR 2019'!$C$8:$AW$50,18,0)</f>
        <v>10</v>
      </c>
      <c r="W754" s="90">
        <f>VLOOKUP($B754,'[8]POB X MCR 2019'!$C$8:$AW$50,19,0)</f>
        <v>10</v>
      </c>
      <c r="X754" s="90">
        <f>VLOOKUP($B754,'[8]POB X MCR 2019'!$C$8:$AW$50,20,0)</f>
        <v>9</v>
      </c>
      <c r="Y754" s="90">
        <f>VLOOKUP($B754,'[8]POB X MCR 2019'!$C$8:$AW$50,21,0)</f>
        <v>9</v>
      </c>
      <c r="Z754" s="90">
        <f>VLOOKUP($B754,'[8]POB X MCR 2019'!$C$8:$AW$50,22,0)</f>
        <v>8</v>
      </c>
      <c r="AA754" s="90">
        <f>VLOOKUP($B754,'[8]POB X MCR 2019'!$C$8:$AW$50,23,0)</f>
        <v>8</v>
      </c>
      <c r="AB754" s="90">
        <f>VLOOKUP($B754,'[8]POB X MCR 2019'!$C$8:$AW$50,24,0)</f>
        <v>7</v>
      </c>
      <c r="AC754" s="90">
        <f>VLOOKUP($B754,'[8]POB X MCR 2019'!$C$8:$AW$50,25,0)</f>
        <v>6</v>
      </c>
      <c r="AD754" s="90">
        <f>VLOOKUP($B754,'[8]POB X MCR 2019'!$C$8:$AW$50,26,0)</f>
        <v>25</v>
      </c>
      <c r="AE754" s="90">
        <f>VLOOKUP($B754,'[8]POB X MCR 2019'!$C$8:$AW$50,27,0)</f>
        <v>29</v>
      </c>
      <c r="AF754" s="90">
        <f>VLOOKUP($B754,'[8]POB X MCR 2019'!$C$8:$AW$50,28,0)</f>
        <v>37</v>
      </c>
      <c r="AG754" s="90">
        <f>VLOOKUP($B754,'[8]POB X MCR 2019'!$C$8:$AW$50,29,0)</f>
        <v>29</v>
      </c>
      <c r="AH754" s="90">
        <f>VLOOKUP($B754,'[8]POB X MCR 2019'!$C$8:$AW$50,30,0)</f>
        <v>28</v>
      </c>
      <c r="AI754" s="90">
        <f>VLOOKUP($B754,'[8]POB X MCR 2019'!$C$8:$AW$50,31,0)</f>
        <v>25</v>
      </c>
      <c r="AJ754" s="90">
        <f>VLOOKUP($B754,'[8]POB X MCR 2019'!$C$8:$AW$50,32,0)</f>
        <v>22</v>
      </c>
      <c r="AK754" s="90">
        <f>VLOOKUP($B754,'[8]POB X MCR 2019'!$C$8:$AW$50,33,0)</f>
        <v>19</v>
      </c>
      <c r="AL754" s="90">
        <f>VLOOKUP($B754,'[8]POB X MCR 2019'!$C$8:$AW$50,34,0)</f>
        <v>17</v>
      </c>
      <c r="AM754" s="90">
        <f>VLOOKUP($B754,'[8]POB X MCR 2019'!$C$8:$AW$50,35,0)</f>
        <v>12</v>
      </c>
      <c r="AN754" s="90">
        <f>VLOOKUP($B754,'[8]POB X MCR 2019'!$C$8:$AW$50,36,0)</f>
        <v>8</v>
      </c>
      <c r="AO754" s="90">
        <f>VLOOKUP($B754,'[8]POB X MCR 2019'!$C$8:$AW$50,37,0)</f>
        <v>6</v>
      </c>
      <c r="AP754" s="90">
        <f>VLOOKUP($B754,'[8]POB X MCR 2019'!$C$8:$AW$50,38,0)</f>
        <v>6</v>
      </c>
      <c r="AQ754" s="90">
        <f>VLOOKUP($B754,'[8]POB X MCR 2019'!$C$8:$AW$50,43,0)</f>
        <v>5614</v>
      </c>
      <c r="AR754" s="90">
        <f>VLOOKUP($B754,'[8]POB X MCR 2019'!$C$8:$AW$50,44,0)</f>
        <v>23</v>
      </c>
      <c r="AS754" s="90">
        <f>VLOOKUP($B754,'[8]POB X MCR 2019'!$C$8:$AW$50,45,0)</f>
        <v>16</v>
      </c>
      <c r="AT754" s="90">
        <f>VLOOKUP($B754,'[8]POB X MCR 2019'!$C$8:$AW$50,46,0)</f>
        <v>92</v>
      </c>
      <c r="AU754" s="90">
        <f>VLOOKUP($B754,'[6]RED SANTA CRUZ '!$C$7:$J$45,8,0)</f>
        <v>2</v>
      </c>
    </row>
    <row r="755" spans="1:47" s="24" customFormat="1" ht="15">
      <c r="A755" s="58">
        <v>754</v>
      </c>
      <c r="B755" s="58">
        <v>6929</v>
      </c>
      <c r="C755" s="59" t="s">
        <v>1134</v>
      </c>
      <c r="D755" s="59" t="s">
        <v>569</v>
      </c>
      <c r="E755" s="59" t="s">
        <v>698</v>
      </c>
      <c r="F755" s="59" t="s">
        <v>1212</v>
      </c>
      <c r="G755" s="12" t="s">
        <v>266</v>
      </c>
      <c r="H755" s="14">
        <f t="shared" si="171"/>
        <v>6929</v>
      </c>
      <c r="I755" s="14">
        <f t="shared" si="162"/>
        <v>331</v>
      </c>
      <c r="J755" s="12">
        <f>VLOOKUP($B755,'[1]METAS 2019'!$D$4:$Q$843,5,0)</f>
        <v>2</v>
      </c>
      <c r="K755" s="12">
        <f>VLOOKUP($B755,'[1]METAS 2019'!$D$4:$Q$843,4,0)</f>
        <v>3</v>
      </c>
      <c r="L755" s="12">
        <f>VLOOKUP($B755,'[1]METAS 2019'!$D$4:$Q$843,11,0)</f>
        <v>7</v>
      </c>
      <c r="M755" s="12">
        <f>VLOOKUP($B755,'[1]METAS 2019'!$D$4:$Q$843,12,0)</f>
        <v>7</v>
      </c>
      <c r="N755" s="12">
        <f>VLOOKUP($B755,'[1]METAS 2019'!$D$4:$Q$843,13,0)</f>
        <v>2</v>
      </c>
      <c r="O755" s="12">
        <f>VLOOKUP($B755,'[1]METAS 2019'!$D$4:$Q$843,14,0)</f>
        <v>4</v>
      </c>
      <c r="P755" s="90">
        <f>VLOOKUP($B755,'[8]POB X MCR 2019'!$C$8:$AW$50,12,0)</f>
        <v>7</v>
      </c>
      <c r="Q755" s="90">
        <f>VLOOKUP($B755,'[8]POB X MCR 2019'!$C$8:$AW$50,13,0)</f>
        <v>7</v>
      </c>
      <c r="R755" s="90">
        <f>VLOOKUP($B755,'[8]POB X MCR 2019'!$C$8:$AW$50,14,0)</f>
        <v>7</v>
      </c>
      <c r="S755" s="90">
        <f>VLOOKUP($B755,'[8]POB X MCR 2019'!$C$8:$AW$50,15,0)</f>
        <v>7</v>
      </c>
      <c r="T755" s="90">
        <f>VLOOKUP($B755,'[8]POB X MCR 2019'!$C$8:$AW$50,16,0)</f>
        <v>8</v>
      </c>
      <c r="U755" s="90">
        <f>VLOOKUP($B755,'[8]POB X MCR 2019'!$C$8:$AW$50,17,0)</f>
        <v>8</v>
      </c>
      <c r="V755" s="90">
        <f>VLOOKUP($B755,'[8]POB X MCR 2019'!$C$8:$AW$50,18,0)</f>
        <v>8</v>
      </c>
      <c r="W755" s="90">
        <f>VLOOKUP($B755,'[8]POB X MCR 2019'!$C$8:$AW$50,19,0)</f>
        <v>8</v>
      </c>
      <c r="X755" s="90">
        <f>VLOOKUP($B755,'[8]POB X MCR 2019'!$C$8:$AW$50,20,0)</f>
        <v>7</v>
      </c>
      <c r="Y755" s="90">
        <f>VLOOKUP($B755,'[8]POB X MCR 2019'!$C$8:$AW$50,21,0)</f>
        <v>7</v>
      </c>
      <c r="Z755" s="90">
        <f>VLOOKUP($B755,'[8]POB X MCR 2019'!$C$8:$AW$50,22,0)</f>
        <v>6</v>
      </c>
      <c r="AA755" s="90">
        <f>VLOOKUP($B755,'[8]POB X MCR 2019'!$C$8:$AW$50,23,0)</f>
        <v>6</v>
      </c>
      <c r="AB755" s="90">
        <f>VLOOKUP($B755,'[8]POB X MCR 2019'!$C$8:$AW$50,24,0)</f>
        <v>5</v>
      </c>
      <c r="AC755" s="90">
        <f>VLOOKUP($B755,'[8]POB X MCR 2019'!$C$8:$AW$50,25,0)</f>
        <v>5</v>
      </c>
      <c r="AD755" s="90">
        <f>VLOOKUP($B755,'[8]POB X MCR 2019'!$C$8:$AW$50,26,0)</f>
        <v>20</v>
      </c>
      <c r="AE755" s="90">
        <f>VLOOKUP($B755,'[8]POB X MCR 2019'!$C$8:$AW$50,27,0)</f>
        <v>23</v>
      </c>
      <c r="AF755" s="90">
        <f>VLOOKUP($B755,'[8]POB X MCR 2019'!$C$8:$AW$50,28,0)</f>
        <v>29</v>
      </c>
      <c r="AG755" s="90">
        <f>VLOOKUP($B755,'[8]POB X MCR 2019'!$C$8:$AW$50,29,0)</f>
        <v>23</v>
      </c>
      <c r="AH755" s="90">
        <f>VLOOKUP($B755,'[8]POB X MCR 2019'!$C$8:$AW$50,30,0)</f>
        <v>22</v>
      </c>
      <c r="AI755" s="90">
        <f>VLOOKUP($B755,'[8]POB X MCR 2019'!$C$8:$AW$50,31,0)</f>
        <v>20</v>
      </c>
      <c r="AJ755" s="90">
        <f>VLOOKUP($B755,'[8]POB X MCR 2019'!$C$8:$AW$50,32,0)</f>
        <v>18</v>
      </c>
      <c r="AK755" s="90">
        <f>VLOOKUP($B755,'[8]POB X MCR 2019'!$C$8:$AW$50,33,0)</f>
        <v>15</v>
      </c>
      <c r="AL755" s="90">
        <f>VLOOKUP($B755,'[8]POB X MCR 2019'!$C$8:$AW$50,34,0)</f>
        <v>14</v>
      </c>
      <c r="AM755" s="90">
        <f>VLOOKUP($B755,'[8]POB X MCR 2019'!$C$8:$AW$50,35,0)</f>
        <v>10</v>
      </c>
      <c r="AN755" s="90">
        <f>VLOOKUP($B755,'[8]POB X MCR 2019'!$C$8:$AW$50,36,0)</f>
        <v>6</v>
      </c>
      <c r="AO755" s="90">
        <f>VLOOKUP($B755,'[8]POB X MCR 2019'!$C$8:$AW$50,37,0)</f>
        <v>5</v>
      </c>
      <c r="AP755" s="90">
        <f>VLOOKUP($B755,'[8]POB X MCR 2019'!$C$8:$AW$50,38,0)</f>
        <v>5</v>
      </c>
      <c r="AQ755" s="90">
        <f>VLOOKUP($B755,'[8]POB X MCR 2019'!$C$8:$AW$50,43,0)</f>
        <v>5614</v>
      </c>
      <c r="AR755" s="90">
        <f>VLOOKUP($B755,'[8]POB X MCR 2019'!$C$8:$AW$50,44,0)</f>
        <v>18</v>
      </c>
      <c r="AS755" s="90">
        <f>VLOOKUP($B755,'[8]POB X MCR 2019'!$C$8:$AW$50,45,0)</f>
        <v>13</v>
      </c>
      <c r="AT755" s="90">
        <f>VLOOKUP($B755,'[8]POB X MCR 2019'!$C$8:$AW$50,46,0)</f>
        <v>73</v>
      </c>
      <c r="AU755" s="90">
        <f>VLOOKUP($B755,'[6]RED SANTA CRUZ '!$C$7:$J$45,8,0)</f>
        <v>2</v>
      </c>
    </row>
    <row r="756" spans="1:47" s="24" customFormat="1" ht="15">
      <c r="A756" s="58">
        <v>755</v>
      </c>
      <c r="B756" s="58">
        <v>4826</v>
      </c>
      <c r="C756" s="59" t="s">
        <v>1134</v>
      </c>
      <c r="D756" s="59" t="s">
        <v>569</v>
      </c>
      <c r="E756" s="59" t="s">
        <v>698</v>
      </c>
      <c r="F756" s="59" t="s">
        <v>703</v>
      </c>
      <c r="G756" s="12" t="s">
        <v>271</v>
      </c>
      <c r="H756" s="14">
        <f t="shared" si="171"/>
        <v>4826</v>
      </c>
      <c r="I756" s="14">
        <f t="shared" si="162"/>
        <v>716</v>
      </c>
      <c r="J756" s="12">
        <f>VLOOKUP($B756,'[1]METAS 2019'!$D$4:$Q$843,5,0)</f>
        <v>8</v>
      </c>
      <c r="K756" s="12">
        <f>VLOOKUP($B756,'[1]METAS 2019'!$D$4:$Q$843,4,0)</f>
        <v>9</v>
      </c>
      <c r="L756" s="12">
        <f>VLOOKUP($B756,'[1]METAS 2019'!$D$4:$Q$843,11,0)</f>
        <v>11</v>
      </c>
      <c r="M756" s="12">
        <f>VLOOKUP($B756,'[1]METAS 2019'!$D$4:$Q$843,12,0)</f>
        <v>10</v>
      </c>
      <c r="N756" s="12">
        <f>VLOOKUP($B756,'[1]METAS 2019'!$D$4:$Q$843,13,0)</f>
        <v>6</v>
      </c>
      <c r="O756" s="12">
        <f>VLOOKUP($B756,'[1]METAS 2019'!$D$4:$Q$843,14,0)</f>
        <v>10</v>
      </c>
      <c r="P756" s="90">
        <f>VLOOKUP($B756,'[8]POB X MCR 2019'!$C$8:$AW$50,12,0)</f>
        <v>11</v>
      </c>
      <c r="Q756" s="90">
        <f>VLOOKUP($B756,'[8]POB X MCR 2019'!$C$8:$AW$50,13,0)</f>
        <v>11</v>
      </c>
      <c r="R756" s="90">
        <f>VLOOKUP($B756,'[8]POB X MCR 2019'!$C$8:$AW$50,14,0)</f>
        <v>12</v>
      </c>
      <c r="S756" s="90">
        <f>VLOOKUP($B756,'[8]POB X MCR 2019'!$C$8:$AW$50,15,0)</f>
        <v>13</v>
      </c>
      <c r="T756" s="90">
        <f>VLOOKUP($B756,'[8]POB X MCR 2019'!$C$8:$AW$50,16,0)</f>
        <v>15</v>
      </c>
      <c r="U756" s="90">
        <f>VLOOKUP($B756,'[8]POB X MCR 2019'!$C$8:$AW$50,17,0)</f>
        <v>16</v>
      </c>
      <c r="V756" s="90">
        <f>VLOOKUP($B756,'[8]POB X MCR 2019'!$C$8:$AW$50,18,0)</f>
        <v>16</v>
      </c>
      <c r="W756" s="90">
        <f>VLOOKUP($B756,'[8]POB X MCR 2019'!$C$8:$AW$50,19,0)</f>
        <v>16</v>
      </c>
      <c r="X756" s="90">
        <f>VLOOKUP($B756,'[8]POB X MCR 2019'!$C$8:$AW$50,20,0)</f>
        <v>14</v>
      </c>
      <c r="Y756" s="90">
        <f>VLOOKUP($B756,'[8]POB X MCR 2019'!$C$8:$AW$50,21,0)</f>
        <v>13</v>
      </c>
      <c r="Z756" s="90">
        <f>VLOOKUP($B756,'[8]POB X MCR 2019'!$C$8:$AW$50,22,0)</f>
        <v>13</v>
      </c>
      <c r="AA756" s="90">
        <f>VLOOKUP($B756,'[8]POB X MCR 2019'!$C$8:$AW$50,23,0)</f>
        <v>11</v>
      </c>
      <c r="AB756" s="90">
        <f>VLOOKUP($B756,'[8]POB X MCR 2019'!$C$8:$AW$50,24,0)</f>
        <v>10</v>
      </c>
      <c r="AC756" s="90">
        <f>VLOOKUP($B756,'[8]POB X MCR 2019'!$C$8:$AW$50,25,0)</f>
        <v>9</v>
      </c>
      <c r="AD756" s="90">
        <f>VLOOKUP($B756,'[8]POB X MCR 2019'!$C$8:$AW$50,26,0)</f>
        <v>37</v>
      </c>
      <c r="AE756" s="90">
        <f>VLOOKUP($B756,'[8]POB X MCR 2019'!$C$8:$AW$50,27,0)</f>
        <v>40</v>
      </c>
      <c r="AF756" s="90">
        <f>VLOOKUP($B756,'[8]POB X MCR 2019'!$C$8:$AW$50,28,0)</f>
        <v>54</v>
      </c>
      <c r="AG756" s="90">
        <f>VLOOKUP($B756,'[8]POB X MCR 2019'!$C$8:$AW$50,29,0)</f>
        <v>51</v>
      </c>
      <c r="AH756" s="90">
        <f>VLOOKUP($B756,'[8]POB X MCR 2019'!$C$8:$AW$50,30,0)</f>
        <v>55</v>
      </c>
      <c r="AI756" s="90">
        <f>VLOOKUP($B756,'[8]POB X MCR 2019'!$C$8:$AW$50,31,0)</f>
        <v>48</v>
      </c>
      <c r="AJ756" s="90">
        <f>VLOOKUP($B756,'[8]POB X MCR 2019'!$C$8:$AW$50,32,0)</f>
        <v>41</v>
      </c>
      <c r="AK756" s="90">
        <f>VLOOKUP($B756,'[8]POB X MCR 2019'!$C$8:$AW$50,33,0)</f>
        <v>35</v>
      </c>
      <c r="AL756" s="90">
        <f>VLOOKUP($B756,'[8]POB X MCR 2019'!$C$8:$AW$50,34,0)</f>
        <v>35</v>
      </c>
      <c r="AM756" s="90">
        <f>VLOOKUP($B756,'[8]POB X MCR 2019'!$C$8:$AW$50,35,0)</f>
        <v>26</v>
      </c>
      <c r="AN756" s="90">
        <f>VLOOKUP($B756,'[8]POB X MCR 2019'!$C$8:$AW$50,36,0)</f>
        <v>28</v>
      </c>
      <c r="AO756" s="90">
        <f>VLOOKUP($B756,'[8]POB X MCR 2019'!$C$8:$AW$50,37,0)</f>
        <v>16</v>
      </c>
      <c r="AP756" s="90">
        <f>VLOOKUP($B756,'[8]POB X MCR 2019'!$C$8:$AW$50,38,0)</f>
        <v>16</v>
      </c>
      <c r="AQ756" s="90">
        <f>VLOOKUP($B756,'[8]POB X MCR 2019'!$C$8:$AW$50,43,0)</f>
        <v>5614</v>
      </c>
      <c r="AR756" s="90">
        <f>VLOOKUP($B756,'[8]POB X MCR 2019'!$C$8:$AW$50,44,0)</f>
        <v>41</v>
      </c>
      <c r="AS756" s="90">
        <f>VLOOKUP($B756,'[8]POB X MCR 2019'!$C$8:$AW$50,45,0)</f>
        <v>26</v>
      </c>
      <c r="AT756" s="90">
        <f>VLOOKUP($B756,'[8]POB X MCR 2019'!$C$8:$AW$50,46,0)</f>
        <v>141</v>
      </c>
      <c r="AU756" s="90">
        <f>VLOOKUP($B756,'[6]RED SANTA CRUZ '!$C$7:$J$45,8,0)</f>
        <v>7</v>
      </c>
    </row>
    <row r="757" spans="1:47" s="24" customFormat="1" ht="15">
      <c r="A757" s="58">
        <v>756</v>
      </c>
      <c r="B757" s="58">
        <v>6927</v>
      </c>
      <c r="C757" s="59" t="s">
        <v>1134</v>
      </c>
      <c r="D757" s="59" t="s">
        <v>569</v>
      </c>
      <c r="E757" s="59" t="s">
        <v>698</v>
      </c>
      <c r="F757" s="59" t="s">
        <v>702</v>
      </c>
      <c r="G757" s="12" t="s">
        <v>266</v>
      </c>
      <c r="H757" s="14">
        <f t="shared" si="171"/>
        <v>6927</v>
      </c>
      <c r="I757" s="14">
        <f t="shared" si="162"/>
        <v>334</v>
      </c>
      <c r="J757" s="12">
        <f>VLOOKUP($B757,'[1]METAS 2019'!$D$4:$Q$843,5,0)</f>
        <v>4</v>
      </c>
      <c r="K757" s="12">
        <f>VLOOKUP($B757,'[1]METAS 2019'!$D$4:$Q$843,4,0)</f>
        <v>6</v>
      </c>
      <c r="L757" s="12">
        <f>VLOOKUP($B757,'[1]METAS 2019'!$D$4:$Q$843,11,0)</f>
        <v>8</v>
      </c>
      <c r="M757" s="12">
        <f>VLOOKUP($B757,'[1]METAS 2019'!$D$4:$Q$843,12,0)</f>
        <v>4</v>
      </c>
      <c r="N757" s="12">
        <f>VLOOKUP($B757,'[1]METAS 2019'!$D$4:$Q$843,13,0)</f>
        <v>3</v>
      </c>
      <c r="O757" s="12">
        <f>VLOOKUP($B757,'[1]METAS 2019'!$D$4:$Q$843,14,0)</f>
        <v>7</v>
      </c>
      <c r="P757" s="90">
        <f>VLOOKUP($B757,'[8]POB X MCR 2019'!$C$8:$AW$50,12,0)</f>
        <v>7</v>
      </c>
      <c r="Q757" s="90">
        <f>VLOOKUP($B757,'[8]POB X MCR 2019'!$C$8:$AW$50,13,0)</f>
        <v>7</v>
      </c>
      <c r="R757" s="90">
        <f>VLOOKUP($B757,'[8]POB X MCR 2019'!$C$8:$AW$50,14,0)</f>
        <v>7</v>
      </c>
      <c r="S757" s="90">
        <f>VLOOKUP($B757,'[8]POB X MCR 2019'!$C$8:$AW$50,15,0)</f>
        <v>7</v>
      </c>
      <c r="T757" s="90">
        <f>VLOOKUP($B757,'[8]POB X MCR 2019'!$C$8:$AW$50,16,0)</f>
        <v>7</v>
      </c>
      <c r="U757" s="90">
        <f>VLOOKUP($B757,'[8]POB X MCR 2019'!$C$8:$AW$50,17,0)</f>
        <v>8</v>
      </c>
      <c r="V757" s="90">
        <f>VLOOKUP($B757,'[8]POB X MCR 2019'!$C$8:$AW$50,18,0)</f>
        <v>8</v>
      </c>
      <c r="W757" s="90">
        <f>VLOOKUP($B757,'[8]POB X MCR 2019'!$C$8:$AW$50,19,0)</f>
        <v>7</v>
      </c>
      <c r="X757" s="90">
        <f>VLOOKUP($B757,'[8]POB X MCR 2019'!$C$8:$AW$50,20,0)</f>
        <v>7</v>
      </c>
      <c r="Y757" s="90">
        <f>VLOOKUP($B757,'[8]POB X MCR 2019'!$C$8:$AW$50,21,0)</f>
        <v>7</v>
      </c>
      <c r="Z757" s="90">
        <f>VLOOKUP($B757,'[8]POB X MCR 2019'!$C$8:$AW$50,22,0)</f>
        <v>6</v>
      </c>
      <c r="AA757" s="90">
        <f>VLOOKUP($B757,'[8]POB X MCR 2019'!$C$8:$AW$50,23,0)</f>
        <v>6</v>
      </c>
      <c r="AB757" s="90">
        <f>VLOOKUP($B757,'[8]POB X MCR 2019'!$C$8:$AW$50,24,0)</f>
        <v>5</v>
      </c>
      <c r="AC757" s="90">
        <f>VLOOKUP($B757,'[8]POB X MCR 2019'!$C$8:$AW$50,25,0)</f>
        <v>5</v>
      </c>
      <c r="AD757" s="90">
        <f>VLOOKUP($B757,'[8]POB X MCR 2019'!$C$8:$AW$50,26,0)</f>
        <v>20</v>
      </c>
      <c r="AE757" s="90">
        <f>VLOOKUP($B757,'[8]POB X MCR 2019'!$C$8:$AW$50,27,0)</f>
        <v>23</v>
      </c>
      <c r="AF757" s="90">
        <f>VLOOKUP($B757,'[8]POB X MCR 2019'!$C$8:$AW$50,28,0)</f>
        <v>29</v>
      </c>
      <c r="AG757" s="90">
        <f>VLOOKUP($B757,'[8]POB X MCR 2019'!$C$8:$AW$50,29,0)</f>
        <v>23</v>
      </c>
      <c r="AH757" s="90">
        <f>VLOOKUP($B757,'[8]POB X MCR 2019'!$C$8:$AW$50,30,0)</f>
        <v>22</v>
      </c>
      <c r="AI757" s="90">
        <f>VLOOKUP($B757,'[8]POB X MCR 2019'!$C$8:$AW$50,31,0)</f>
        <v>20</v>
      </c>
      <c r="AJ757" s="90">
        <f>VLOOKUP($B757,'[8]POB X MCR 2019'!$C$8:$AW$50,32,0)</f>
        <v>17</v>
      </c>
      <c r="AK757" s="90">
        <f>VLOOKUP($B757,'[8]POB X MCR 2019'!$C$8:$AW$50,33,0)</f>
        <v>15</v>
      </c>
      <c r="AL757" s="90">
        <f>VLOOKUP($B757,'[8]POB X MCR 2019'!$C$8:$AW$50,34,0)</f>
        <v>14</v>
      </c>
      <c r="AM757" s="90">
        <f>VLOOKUP($B757,'[8]POB X MCR 2019'!$C$8:$AW$50,35,0)</f>
        <v>9</v>
      </c>
      <c r="AN757" s="90">
        <f>VLOOKUP($B757,'[8]POB X MCR 2019'!$C$8:$AW$50,36,0)</f>
        <v>6</v>
      </c>
      <c r="AO757" s="90">
        <f>VLOOKUP($B757,'[8]POB X MCR 2019'!$C$8:$AW$50,37,0)</f>
        <v>5</v>
      </c>
      <c r="AP757" s="90">
        <f>VLOOKUP($B757,'[8]POB X MCR 2019'!$C$8:$AW$50,38,0)</f>
        <v>5</v>
      </c>
      <c r="AQ757" s="90">
        <f>VLOOKUP($B757,'[8]POB X MCR 2019'!$C$8:$AW$50,43,0)</f>
        <v>5614</v>
      </c>
      <c r="AR757" s="90">
        <f>VLOOKUP($B757,'[8]POB X MCR 2019'!$C$8:$AW$50,44,0)</f>
        <v>18</v>
      </c>
      <c r="AS757" s="90">
        <f>VLOOKUP($B757,'[8]POB X MCR 2019'!$C$8:$AW$50,45,0)</f>
        <v>13</v>
      </c>
      <c r="AT757" s="90">
        <f>VLOOKUP($B757,'[8]POB X MCR 2019'!$C$8:$AW$50,46,0)</f>
        <v>72</v>
      </c>
      <c r="AU757" s="90">
        <f>VLOOKUP($B757,'[6]RED SANTA CRUZ '!$C$7:$J$45,8,0)</f>
        <v>4</v>
      </c>
    </row>
    <row r="758" spans="1:47" s="24" customFormat="1" ht="15">
      <c r="A758" s="58">
        <v>757</v>
      </c>
      <c r="B758" s="58">
        <v>4827</v>
      </c>
      <c r="C758" s="59" t="s">
        <v>1134</v>
      </c>
      <c r="D758" s="59" t="s">
        <v>569</v>
      </c>
      <c r="E758" s="59" t="s">
        <v>698</v>
      </c>
      <c r="F758" s="59" t="s">
        <v>706</v>
      </c>
      <c r="G758" s="12" t="s">
        <v>266</v>
      </c>
      <c r="H758" s="14">
        <f t="shared" si="171"/>
        <v>4827</v>
      </c>
      <c r="I758" s="14">
        <f t="shared" si="162"/>
        <v>738</v>
      </c>
      <c r="J758" s="12">
        <f>VLOOKUP($B758,'[1]METAS 2019'!$D$4:$Q$843,5,0)</f>
        <v>12</v>
      </c>
      <c r="K758" s="12">
        <f>VLOOKUP($B758,'[1]METAS 2019'!$D$4:$Q$843,4,0)</f>
        <v>5</v>
      </c>
      <c r="L758" s="12">
        <f>VLOOKUP($B758,'[1]METAS 2019'!$D$4:$Q$843,11,0)</f>
        <v>5</v>
      </c>
      <c r="M758" s="12">
        <f>VLOOKUP($B758,'[1]METAS 2019'!$D$4:$Q$843,12,0)</f>
        <v>12</v>
      </c>
      <c r="N758" s="12">
        <f>VLOOKUP($B758,'[1]METAS 2019'!$D$4:$Q$843,13,0)</f>
        <v>17</v>
      </c>
      <c r="O758" s="12">
        <f>VLOOKUP($B758,'[1]METAS 2019'!$D$4:$Q$843,14,0)</f>
        <v>10</v>
      </c>
      <c r="P758" s="90">
        <f>VLOOKUP($B758,'[8]POB X MCR 2019'!$C$8:$AW$50,12,0)</f>
        <v>10</v>
      </c>
      <c r="Q758" s="90">
        <f>VLOOKUP($B758,'[8]POB X MCR 2019'!$C$8:$AW$50,13,0)</f>
        <v>12</v>
      </c>
      <c r="R758" s="90">
        <f>VLOOKUP($B758,'[8]POB X MCR 2019'!$C$8:$AW$50,14,0)</f>
        <v>13</v>
      </c>
      <c r="S758" s="90">
        <f>VLOOKUP($B758,'[8]POB X MCR 2019'!$C$8:$AW$50,15,0)</f>
        <v>14</v>
      </c>
      <c r="T758" s="90">
        <f>VLOOKUP($B758,'[8]POB X MCR 2019'!$C$8:$AW$50,16,0)</f>
        <v>15</v>
      </c>
      <c r="U758" s="90">
        <f>VLOOKUP($B758,'[8]POB X MCR 2019'!$C$8:$AW$50,17,0)</f>
        <v>16</v>
      </c>
      <c r="V758" s="90">
        <f>VLOOKUP($B758,'[8]POB X MCR 2019'!$C$8:$AW$50,18,0)</f>
        <v>17</v>
      </c>
      <c r="W758" s="90">
        <f>VLOOKUP($B758,'[8]POB X MCR 2019'!$C$8:$AW$50,19,0)</f>
        <v>16</v>
      </c>
      <c r="X758" s="90">
        <f>VLOOKUP($B758,'[8]POB X MCR 2019'!$C$8:$AW$50,20,0)</f>
        <v>14</v>
      </c>
      <c r="Y758" s="90">
        <f>VLOOKUP($B758,'[8]POB X MCR 2019'!$C$8:$AW$50,21,0)</f>
        <v>14</v>
      </c>
      <c r="Z758" s="90">
        <f>VLOOKUP($B758,'[8]POB X MCR 2019'!$C$8:$AW$50,22,0)</f>
        <v>12</v>
      </c>
      <c r="AA758" s="90">
        <f>VLOOKUP($B758,'[8]POB X MCR 2019'!$C$8:$AW$50,23,0)</f>
        <v>12</v>
      </c>
      <c r="AB758" s="90">
        <f>VLOOKUP($B758,'[8]POB X MCR 2019'!$C$8:$AW$50,24,0)</f>
        <v>10</v>
      </c>
      <c r="AC758" s="90">
        <f>VLOOKUP($B758,'[8]POB X MCR 2019'!$C$8:$AW$50,25,0)</f>
        <v>10</v>
      </c>
      <c r="AD758" s="90">
        <f>VLOOKUP($B758,'[8]POB X MCR 2019'!$C$8:$AW$50,26,0)</f>
        <v>37</v>
      </c>
      <c r="AE758" s="90">
        <f>VLOOKUP($B758,'[8]POB X MCR 2019'!$C$8:$AW$50,27,0)</f>
        <v>41</v>
      </c>
      <c r="AF758" s="90">
        <f>VLOOKUP($B758,'[8]POB X MCR 2019'!$C$8:$AW$50,28,0)</f>
        <v>56</v>
      </c>
      <c r="AG758" s="90">
        <f>VLOOKUP($B758,'[8]POB X MCR 2019'!$C$8:$AW$50,29,0)</f>
        <v>53</v>
      </c>
      <c r="AH758" s="90">
        <f>VLOOKUP($B758,'[8]POB X MCR 2019'!$C$8:$AW$50,30,0)</f>
        <v>55</v>
      </c>
      <c r="AI758" s="90">
        <f>VLOOKUP($B758,'[8]POB X MCR 2019'!$C$8:$AW$50,31,0)</f>
        <v>49</v>
      </c>
      <c r="AJ758" s="90">
        <f>VLOOKUP($B758,'[8]POB X MCR 2019'!$C$8:$AW$50,32,0)</f>
        <v>41</v>
      </c>
      <c r="AK758" s="90">
        <f>VLOOKUP($B758,'[8]POB X MCR 2019'!$C$8:$AW$50,33,0)</f>
        <v>37</v>
      </c>
      <c r="AL758" s="90">
        <f>VLOOKUP($B758,'[8]POB X MCR 2019'!$C$8:$AW$50,34,0)</f>
        <v>37</v>
      </c>
      <c r="AM758" s="90">
        <f>VLOOKUP($B758,'[8]POB X MCR 2019'!$C$8:$AW$50,35,0)</f>
        <v>26</v>
      </c>
      <c r="AN758" s="90">
        <f>VLOOKUP($B758,'[8]POB X MCR 2019'!$C$8:$AW$50,36,0)</f>
        <v>28</v>
      </c>
      <c r="AO758" s="90">
        <f>VLOOKUP($B758,'[8]POB X MCR 2019'!$C$8:$AW$50,37,0)</f>
        <v>16</v>
      </c>
      <c r="AP758" s="90">
        <f>VLOOKUP($B758,'[8]POB X MCR 2019'!$C$8:$AW$50,38,0)</f>
        <v>16</v>
      </c>
      <c r="AQ758" s="90">
        <f>VLOOKUP($B758,'[8]POB X MCR 2019'!$C$8:$AW$50,43,0)</f>
        <v>5614</v>
      </c>
      <c r="AR758" s="90">
        <f>VLOOKUP($B758,'[8]POB X MCR 2019'!$C$8:$AW$50,44,0)</f>
        <v>42</v>
      </c>
      <c r="AS758" s="90">
        <f>VLOOKUP($B758,'[8]POB X MCR 2019'!$C$8:$AW$50,45,0)</f>
        <v>26</v>
      </c>
      <c r="AT758" s="90">
        <f>VLOOKUP($B758,'[8]POB X MCR 2019'!$C$8:$AW$50,46,0)</f>
        <v>143</v>
      </c>
      <c r="AU758" s="90">
        <f>VLOOKUP($B758,'[6]RED SANTA CRUZ '!$C$7:$J$45,8,0)</f>
        <v>12</v>
      </c>
    </row>
    <row r="759" spans="1:47" s="24" customFormat="1" ht="15">
      <c r="A759" s="58">
        <v>758</v>
      </c>
      <c r="B759" s="58">
        <v>7030</v>
      </c>
      <c r="C759" s="59" t="s">
        <v>1134</v>
      </c>
      <c r="D759" s="59" t="s">
        <v>569</v>
      </c>
      <c r="E759" s="59" t="s">
        <v>698</v>
      </c>
      <c r="F759" s="59" t="s">
        <v>707</v>
      </c>
      <c r="G759" s="12" t="s">
        <v>266</v>
      </c>
      <c r="H759" s="14">
        <f t="shared" si="171"/>
        <v>7030</v>
      </c>
      <c r="I759" s="14">
        <f t="shared" si="162"/>
        <v>463</v>
      </c>
      <c r="J759" s="12">
        <f>VLOOKUP($B759,'[1]METAS 2019'!$D$4:$Q$843,5,0)</f>
        <v>2</v>
      </c>
      <c r="K759" s="12">
        <f>VLOOKUP($B759,'[1]METAS 2019'!$D$4:$Q$843,4,0)</f>
        <v>4</v>
      </c>
      <c r="L759" s="12">
        <f>VLOOKUP($B759,'[1]METAS 2019'!$D$4:$Q$843,11,0)</f>
        <v>1</v>
      </c>
      <c r="M759" s="12">
        <f>VLOOKUP($B759,'[1]METAS 2019'!$D$4:$Q$843,12,0)</f>
        <v>2</v>
      </c>
      <c r="N759" s="12">
        <f>VLOOKUP($B759,'[1]METAS 2019'!$D$4:$Q$843,13,0)</f>
        <v>6</v>
      </c>
      <c r="O759" s="12">
        <f>VLOOKUP($B759,'[1]METAS 2019'!$D$4:$Q$843,14,0)</f>
        <v>6</v>
      </c>
      <c r="P759" s="90">
        <f>VLOOKUP($B759,'[8]POB X MCR 2019'!$C$8:$AW$50,12,0)</f>
        <v>7</v>
      </c>
      <c r="Q759" s="90">
        <f>VLOOKUP($B759,'[8]POB X MCR 2019'!$C$8:$AW$50,13,0)</f>
        <v>8</v>
      </c>
      <c r="R759" s="90">
        <f>VLOOKUP($B759,'[8]POB X MCR 2019'!$C$8:$AW$50,14,0)</f>
        <v>8</v>
      </c>
      <c r="S759" s="90">
        <f>VLOOKUP($B759,'[8]POB X MCR 2019'!$C$8:$AW$50,15,0)</f>
        <v>8</v>
      </c>
      <c r="T759" s="90">
        <f>VLOOKUP($B759,'[8]POB X MCR 2019'!$C$8:$AW$50,16,0)</f>
        <v>9</v>
      </c>
      <c r="U759" s="90">
        <f>VLOOKUP($B759,'[8]POB X MCR 2019'!$C$8:$AW$50,17,0)</f>
        <v>10</v>
      </c>
      <c r="V759" s="90">
        <f>VLOOKUP($B759,'[8]POB X MCR 2019'!$C$8:$AW$50,18,0)</f>
        <v>10</v>
      </c>
      <c r="W759" s="90">
        <f>VLOOKUP($B759,'[8]POB X MCR 2019'!$C$8:$AW$50,19,0)</f>
        <v>10</v>
      </c>
      <c r="X759" s="90">
        <f>VLOOKUP($B759,'[8]POB X MCR 2019'!$C$8:$AW$50,20,0)</f>
        <v>9</v>
      </c>
      <c r="Y759" s="90">
        <f>VLOOKUP($B759,'[8]POB X MCR 2019'!$C$8:$AW$50,21,0)</f>
        <v>9</v>
      </c>
      <c r="Z759" s="90">
        <f>VLOOKUP($B759,'[8]POB X MCR 2019'!$C$8:$AW$50,22,0)</f>
        <v>8</v>
      </c>
      <c r="AA759" s="90">
        <f>VLOOKUP($B759,'[8]POB X MCR 2019'!$C$8:$AW$50,23,0)</f>
        <v>7</v>
      </c>
      <c r="AB759" s="90">
        <f>VLOOKUP($B759,'[8]POB X MCR 2019'!$C$8:$AW$50,24,0)</f>
        <v>7</v>
      </c>
      <c r="AC759" s="90">
        <f>VLOOKUP($B759,'[8]POB X MCR 2019'!$C$8:$AW$50,25,0)</f>
        <v>6</v>
      </c>
      <c r="AD759" s="90">
        <f>VLOOKUP($B759,'[8]POB X MCR 2019'!$C$8:$AW$50,26,0)</f>
        <v>29</v>
      </c>
      <c r="AE759" s="90">
        <f>VLOOKUP($B759,'[8]POB X MCR 2019'!$C$8:$AW$50,27,0)</f>
        <v>32</v>
      </c>
      <c r="AF759" s="90">
        <f>VLOOKUP($B759,'[8]POB X MCR 2019'!$C$8:$AW$50,28,0)</f>
        <v>31</v>
      </c>
      <c r="AG759" s="90">
        <f>VLOOKUP($B759,'[8]POB X MCR 2019'!$C$8:$AW$50,29,0)</f>
        <v>34</v>
      </c>
      <c r="AH759" s="90">
        <f>VLOOKUP($B759,'[8]POB X MCR 2019'!$C$8:$AW$50,30,0)</f>
        <v>35</v>
      </c>
      <c r="AI759" s="90">
        <f>VLOOKUP($B759,'[8]POB X MCR 2019'!$C$8:$AW$50,31,0)</f>
        <v>37</v>
      </c>
      <c r="AJ759" s="90">
        <f>VLOOKUP($B759,'[8]POB X MCR 2019'!$C$8:$AW$50,32,0)</f>
        <v>27</v>
      </c>
      <c r="AK759" s="90">
        <f>VLOOKUP($B759,'[8]POB X MCR 2019'!$C$8:$AW$50,33,0)</f>
        <v>22</v>
      </c>
      <c r="AL759" s="90">
        <f>VLOOKUP($B759,'[8]POB X MCR 2019'!$C$8:$AW$50,34,0)</f>
        <v>27</v>
      </c>
      <c r="AM759" s="90">
        <f>VLOOKUP($B759,'[8]POB X MCR 2019'!$C$8:$AW$50,35,0)</f>
        <v>18</v>
      </c>
      <c r="AN759" s="90">
        <f>VLOOKUP($B759,'[8]POB X MCR 2019'!$C$8:$AW$50,36,0)</f>
        <v>17</v>
      </c>
      <c r="AO759" s="90">
        <f>VLOOKUP($B759,'[8]POB X MCR 2019'!$C$8:$AW$50,37,0)</f>
        <v>9</v>
      </c>
      <c r="AP759" s="90">
        <f>VLOOKUP($B759,'[8]POB X MCR 2019'!$C$8:$AW$50,38,0)</f>
        <v>8</v>
      </c>
      <c r="AQ759" s="90">
        <f>VLOOKUP($B759,'[8]POB X MCR 2019'!$C$8:$AW$50,43,0)</f>
        <v>5614</v>
      </c>
      <c r="AR759" s="90">
        <f>VLOOKUP($B759,'[8]POB X MCR 2019'!$C$8:$AW$50,44,0)</f>
        <v>21</v>
      </c>
      <c r="AS759" s="90">
        <f>VLOOKUP($B759,'[8]POB X MCR 2019'!$C$8:$AW$50,45,0)</f>
        <v>15</v>
      </c>
      <c r="AT759" s="90">
        <f>VLOOKUP($B759,'[8]POB X MCR 2019'!$C$8:$AW$50,46,0)</f>
        <v>101</v>
      </c>
      <c r="AU759" s="90">
        <f>VLOOKUP($B759,'[6]RED SANTA CRUZ '!$C$7:$J$45,8,0)</f>
        <v>2</v>
      </c>
    </row>
    <row r="760" spans="1:47" s="24" customFormat="1" ht="15">
      <c r="A760" s="58">
        <v>759</v>
      </c>
      <c r="B760" s="58">
        <v>7029</v>
      </c>
      <c r="C760" s="59" t="s">
        <v>1134</v>
      </c>
      <c r="D760" s="59" t="s">
        <v>569</v>
      </c>
      <c r="E760" s="59" t="s">
        <v>698</v>
      </c>
      <c r="F760" s="59" t="s">
        <v>708</v>
      </c>
      <c r="G760" s="12" t="s">
        <v>266</v>
      </c>
      <c r="H760" s="14">
        <f t="shared" si="171"/>
        <v>7029</v>
      </c>
      <c r="I760" s="14">
        <f t="shared" si="162"/>
        <v>432</v>
      </c>
      <c r="J760" s="12">
        <f>VLOOKUP($B760,'[1]METAS 2019'!$D$4:$Q$843,5,0)</f>
        <v>3</v>
      </c>
      <c r="K760" s="12">
        <f>VLOOKUP($B760,'[1]METAS 2019'!$D$4:$Q$843,4,0)</f>
        <v>4</v>
      </c>
      <c r="L760" s="12">
        <f>VLOOKUP($B760,'[1]METAS 2019'!$D$4:$Q$843,11,0)</f>
        <v>4</v>
      </c>
      <c r="M760" s="12">
        <f>VLOOKUP($B760,'[1]METAS 2019'!$D$4:$Q$843,12,0)</f>
        <v>2</v>
      </c>
      <c r="N760" s="12">
        <f>VLOOKUP($B760,'[1]METAS 2019'!$D$4:$Q$843,13,0)</f>
        <v>9</v>
      </c>
      <c r="O760" s="12">
        <f>VLOOKUP($B760,'[1]METAS 2019'!$D$4:$Q$843,14,0)</f>
        <v>5</v>
      </c>
      <c r="P760" s="90">
        <f>VLOOKUP($B760,'[8]POB X MCR 2019'!$C$8:$AW$50,12,0)</f>
        <v>6</v>
      </c>
      <c r="Q760" s="90">
        <f>VLOOKUP($B760,'[8]POB X MCR 2019'!$C$8:$AW$50,13,0)</f>
        <v>7</v>
      </c>
      <c r="R760" s="90">
        <f>VLOOKUP($B760,'[8]POB X MCR 2019'!$C$8:$AW$50,14,0)</f>
        <v>8</v>
      </c>
      <c r="S760" s="90">
        <f>VLOOKUP($B760,'[8]POB X MCR 2019'!$C$8:$AW$50,15,0)</f>
        <v>8</v>
      </c>
      <c r="T760" s="90">
        <f>VLOOKUP($B760,'[8]POB X MCR 2019'!$C$8:$AW$50,16,0)</f>
        <v>8</v>
      </c>
      <c r="U760" s="90">
        <f>VLOOKUP($B760,'[8]POB X MCR 2019'!$C$8:$AW$50,17,0)</f>
        <v>9</v>
      </c>
      <c r="V760" s="90">
        <f>VLOOKUP($B760,'[8]POB X MCR 2019'!$C$8:$AW$50,18,0)</f>
        <v>10</v>
      </c>
      <c r="W760" s="90">
        <f>VLOOKUP($B760,'[8]POB X MCR 2019'!$C$8:$AW$50,19,0)</f>
        <v>9</v>
      </c>
      <c r="X760" s="90">
        <f>VLOOKUP($B760,'[8]POB X MCR 2019'!$C$8:$AW$50,20,0)</f>
        <v>8</v>
      </c>
      <c r="Y760" s="90">
        <f>VLOOKUP($B760,'[8]POB X MCR 2019'!$C$8:$AW$50,21,0)</f>
        <v>8</v>
      </c>
      <c r="Z760" s="90">
        <f>VLOOKUP($B760,'[8]POB X MCR 2019'!$C$8:$AW$50,22,0)</f>
        <v>7</v>
      </c>
      <c r="AA760" s="90">
        <f>VLOOKUP($B760,'[8]POB X MCR 2019'!$C$8:$AW$50,23,0)</f>
        <v>7</v>
      </c>
      <c r="AB760" s="90">
        <f>VLOOKUP($B760,'[8]POB X MCR 2019'!$C$8:$AW$50,24,0)</f>
        <v>6</v>
      </c>
      <c r="AC760" s="90">
        <f>VLOOKUP($B760,'[8]POB X MCR 2019'!$C$8:$AW$50,25,0)</f>
        <v>5</v>
      </c>
      <c r="AD760" s="90">
        <f>VLOOKUP($B760,'[8]POB X MCR 2019'!$C$8:$AW$50,26,0)</f>
        <v>27</v>
      </c>
      <c r="AE760" s="90">
        <f>VLOOKUP($B760,'[8]POB X MCR 2019'!$C$8:$AW$50,27,0)</f>
        <v>29</v>
      </c>
      <c r="AF760" s="90">
        <f>VLOOKUP($B760,'[8]POB X MCR 2019'!$C$8:$AW$50,28,0)</f>
        <v>28</v>
      </c>
      <c r="AG760" s="90">
        <f>VLOOKUP($B760,'[8]POB X MCR 2019'!$C$8:$AW$50,29,0)</f>
        <v>32</v>
      </c>
      <c r="AH760" s="90">
        <f>VLOOKUP($B760,'[8]POB X MCR 2019'!$C$8:$AW$50,30,0)</f>
        <v>32</v>
      </c>
      <c r="AI760" s="90">
        <f>VLOOKUP($B760,'[8]POB X MCR 2019'!$C$8:$AW$50,31,0)</f>
        <v>34</v>
      </c>
      <c r="AJ760" s="90">
        <f>VLOOKUP($B760,'[8]POB X MCR 2019'!$C$8:$AW$50,32,0)</f>
        <v>25</v>
      </c>
      <c r="AK760" s="90">
        <f>VLOOKUP($B760,'[8]POB X MCR 2019'!$C$8:$AW$50,33,0)</f>
        <v>20</v>
      </c>
      <c r="AL760" s="90">
        <f>VLOOKUP($B760,'[8]POB X MCR 2019'!$C$8:$AW$50,34,0)</f>
        <v>24</v>
      </c>
      <c r="AM760" s="90">
        <f>VLOOKUP($B760,'[8]POB X MCR 2019'!$C$8:$AW$50,35,0)</f>
        <v>17</v>
      </c>
      <c r="AN760" s="90">
        <f>VLOOKUP($B760,'[8]POB X MCR 2019'!$C$8:$AW$50,36,0)</f>
        <v>16</v>
      </c>
      <c r="AO760" s="90">
        <f>VLOOKUP($B760,'[8]POB X MCR 2019'!$C$8:$AW$50,37,0)</f>
        <v>8</v>
      </c>
      <c r="AP760" s="90">
        <f>VLOOKUP($B760,'[8]POB X MCR 2019'!$C$8:$AW$50,38,0)</f>
        <v>7</v>
      </c>
      <c r="AQ760" s="90">
        <f>VLOOKUP($B760,'[8]POB X MCR 2019'!$C$8:$AW$50,43,0)</f>
        <v>5614</v>
      </c>
      <c r="AR760" s="90">
        <f>VLOOKUP($B760,'[8]POB X MCR 2019'!$C$8:$AW$50,44,0)</f>
        <v>19</v>
      </c>
      <c r="AS760" s="90">
        <f>VLOOKUP($B760,'[8]POB X MCR 2019'!$C$8:$AW$50,45,0)</f>
        <v>14</v>
      </c>
      <c r="AT760" s="90">
        <f>VLOOKUP($B760,'[8]POB X MCR 2019'!$C$8:$AW$50,46,0)</f>
        <v>93</v>
      </c>
      <c r="AU760" s="90">
        <f>VLOOKUP($B760,'[6]RED SANTA CRUZ '!$C$7:$J$45,8,0)</f>
        <v>3</v>
      </c>
    </row>
    <row r="761" spans="1:47" s="24" customFormat="1" ht="15">
      <c r="A761" s="58">
        <v>760</v>
      </c>
      <c r="B761" s="58">
        <v>4825</v>
      </c>
      <c r="C761" s="59" t="s">
        <v>1134</v>
      </c>
      <c r="D761" s="59" t="s">
        <v>569</v>
      </c>
      <c r="E761" s="59" t="s">
        <v>698</v>
      </c>
      <c r="F761" s="59" t="s">
        <v>701</v>
      </c>
      <c r="G761" s="12" t="s">
        <v>266</v>
      </c>
      <c r="H761" s="14">
        <f t="shared" si="171"/>
        <v>4825</v>
      </c>
      <c r="I761" s="14">
        <f t="shared" si="162"/>
        <v>683</v>
      </c>
      <c r="J761" s="12">
        <f>VLOOKUP($B761,'[1]METAS 2019'!$D$4:$Q$843,5,0)</f>
        <v>3</v>
      </c>
      <c r="K761" s="12">
        <f>VLOOKUP($B761,'[1]METAS 2019'!$D$4:$Q$843,4,0)</f>
        <v>6</v>
      </c>
      <c r="L761" s="12">
        <f>VLOOKUP($B761,'[1]METAS 2019'!$D$4:$Q$843,11,0)</f>
        <v>8</v>
      </c>
      <c r="M761" s="12">
        <f>VLOOKUP($B761,'[1]METAS 2019'!$D$4:$Q$843,12,0)</f>
        <v>10</v>
      </c>
      <c r="N761" s="12">
        <f>VLOOKUP($B761,'[1]METAS 2019'!$D$4:$Q$843,13,0)</f>
        <v>9</v>
      </c>
      <c r="O761" s="12">
        <f>VLOOKUP($B761,'[1]METAS 2019'!$D$4:$Q$843,14,0)</f>
        <v>12</v>
      </c>
      <c r="P761" s="90">
        <f>VLOOKUP($B761,'[8]POB X MCR 2019'!$C$8:$AW$50,12,0)</f>
        <v>14</v>
      </c>
      <c r="Q761" s="90">
        <f>VLOOKUP($B761,'[8]POB X MCR 2019'!$C$8:$AW$50,13,0)</f>
        <v>14</v>
      </c>
      <c r="R761" s="90">
        <f>VLOOKUP($B761,'[8]POB X MCR 2019'!$C$8:$AW$50,14,0)</f>
        <v>15</v>
      </c>
      <c r="S761" s="90">
        <f>VLOOKUP($B761,'[8]POB X MCR 2019'!$C$8:$AW$50,15,0)</f>
        <v>15</v>
      </c>
      <c r="T761" s="90">
        <f>VLOOKUP($B761,'[8]POB X MCR 2019'!$C$8:$AW$50,16,0)</f>
        <v>16</v>
      </c>
      <c r="U761" s="90">
        <f>VLOOKUP($B761,'[8]POB X MCR 2019'!$C$8:$AW$50,17,0)</f>
        <v>16</v>
      </c>
      <c r="V761" s="90">
        <f>VLOOKUP($B761,'[8]POB X MCR 2019'!$C$8:$AW$50,18,0)</f>
        <v>16</v>
      </c>
      <c r="W761" s="90">
        <f>VLOOKUP($B761,'[8]POB X MCR 2019'!$C$8:$AW$50,19,0)</f>
        <v>16</v>
      </c>
      <c r="X761" s="90">
        <f>VLOOKUP($B761,'[8]POB X MCR 2019'!$C$8:$AW$50,20,0)</f>
        <v>15</v>
      </c>
      <c r="Y761" s="90">
        <f>VLOOKUP($B761,'[8]POB X MCR 2019'!$C$8:$AW$50,21,0)</f>
        <v>14</v>
      </c>
      <c r="Z761" s="90">
        <f>VLOOKUP($B761,'[8]POB X MCR 2019'!$C$8:$AW$50,22,0)</f>
        <v>13</v>
      </c>
      <c r="AA761" s="90">
        <f>VLOOKUP($B761,'[8]POB X MCR 2019'!$C$8:$AW$50,23,0)</f>
        <v>12</v>
      </c>
      <c r="AB761" s="90">
        <f>VLOOKUP($B761,'[8]POB X MCR 2019'!$C$8:$AW$50,24,0)</f>
        <v>11</v>
      </c>
      <c r="AC761" s="90">
        <f>VLOOKUP($B761,'[8]POB X MCR 2019'!$C$8:$AW$50,25,0)</f>
        <v>11</v>
      </c>
      <c r="AD761" s="90">
        <f>VLOOKUP($B761,'[8]POB X MCR 2019'!$C$8:$AW$50,26,0)</f>
        <v>42</v>
      </c>
      <c r="AE761" s="90">
        <f>VLOOKUP($B761,'[8]POB X MCR 2019'!$C$8:$AW$50,27,0)</f>
        <v>49</v>
      </c>
      <c r="AF761" s="90">
        <f>VLOOKUP($B761,'[8]POB X MCR 2019'!$C$8:$AW$50,28,0)</f>
        <v>61</v>
      </c>
      <c r="AG761" s="90">
        <f>VLOOKUP($B761,'[8]POB X MCR 2019'!$C$8:$AW$50,29,0)</f>
        <v>48</v>
      </c>
      <c r="AH761" s="90">
        <f>VLOOKUP($B761,'[8]POB X MCR 2019'!$C$8:$AW$50,30,0)</f>
        <v>45</v>
      </c>
      <c r="AI761" s="90">
        <f>VLOOKUP($B761,'[8]POB X MCR 2019'!$C$8:$AW$50,31,0)</f>
        <v>42</v>
      </c>
      <c r="AJ761" s="90">
        <f>VLOOKUP($B761,'[8]POB X MCR 2019'!$C$8:$AW$50,32,0)</f>
        <v>37</v>
      </c>
      <c r="AK761" s="90">
        <f>VLOOKUP($B761,'[8]POB X MCR 2019'!$C$8:$AW$50,33,0)</f>
        <v>31</v>
      </c>
      <c r="AL761" s="90">
        <f>VLOOKUP($B761,'[8]POB X MCR 2019'!$C$8:$AW$50,34,0)</f>
        <v>29</v>
      </c>
      <c r="AM761" s="90">
        <f>VLOOKUP($B761,'[8]POB X MCR 2019'!$C$8:$AW$50,35,0)</f>
        <v>20</v>
      </c>
      <c r="AN761" s="90">
        <f>VLOOKUP($B761,'[8]POB X MCR 2019'!$C$8:$AW$50,36,0)</f>
        <v>13</v>
      </c>
      <c r="AO761" s="90">
        <f>VLOOKUP($B761,'[8]POB X MCR 2019'!$C$8:$AW$50,37,0)</f>
        <v>10</v>
      </c>
      <c r="AP761" s="90">
        <f>VLOOKUP($B761,'[8]POB X MCR 2019'!$C$8:$AW$50,38,0)</f>
        <v>10</v>
      </c>
      <c r="AQ761" s="90">
        <f>VLOOKUP($B761,'[8]POB X MCR 2019'!$C$8:$AW$50,43,0)</f>
        <v>5614</v>
      </c>
      <c r="AR761" s="90">
        <f>VLOOKUP($B761,'[8]POB X MCR 2019'!$C$8:$AW$50,44,0)</f>
        <v>38</v>
      </c>
      <c r="AS761" s="90">
        <f>VLOOKUP($B761,'[8]POB X MCR 2019'!$C$8:$AW$50,45,0)</f>
        <v>27</v>
      </c>
      <c r="AT761" s="90">
        <f>VLOOKUP($B761,'[8]POB X MCR 2019'!$C$8:$AW$50,46,0)</f>
        <v>151</v>
      </c>
      <c r="AU761" s="90">
        <f>VLOOKUP($B761,'[6]RED SANTA CRUZ '!$C$7:$J$45,8,0)</f>
        <v>3</v>
      </c>
    </row>
    <row r="762" spans="1:47" s="24" customFormat="1" ht="15">
      <c r="A762" s="58">
        <v>761</v>
      </c>
      <c r="B762" s="58">
        <v>4834</v>
      </c>
      <c r="C762" s="59" t="s">
        <v>1134</v>
      </c>
      <c r="D762" s="59" t="s">
        <v>569</v>
      </c>
      <c r="E762" s="59" t="s">
        <v>698</v>
      </c>
      <c r="F762" s="59" t="s">
        <v>704</v>
      </c>
      <c r="G762" s="12" t="s">
        <v>271</v>
      </c>
      <c r="H762" s="14">
        <f t="shared" si="171"/>
        <v>4834</v>
      </c>
      <c r="I762" s="14">
        <f t="shared" si="162"/>
        <v>707</v>
      </c>
      <c r="J762" s="12">
        <f>VLOOKUP($B762,'[1]METAS 2019'!$D$4:$Q$843,5,0)</f>
        <v>7</v>
      </c>
      <c r="K762" s="12">
        <f>VLOOKUP($B762,'[1]METAS 2019'!$D$4:$Q$843,4,0)</f>
        <v>7</v>
      </c>
      <c r="L762" s="12">
        <f>VLOOKUP($B762,'[1]METAS 2019'!$D$4:$Q$843,11,0)</f>
        <v>17</v>
      </c>
      <c r="M762" s="12">
        <f>VLOOKUP($B762,'[1]METAS 2019'!$D$4:$Q$843,12,0)</f>
        <v>15</v>
      </c>
      <c r="N762" s="12">
        <f>VLOOKUP($B762,'[1]METAS 2019'!$D$4:$Q$843,13,0)</f>
        <v>8</v>
      </c>
      <c r="O762" s="12">
        <f>VLOOKUP($B762,'[1]METAS 2019'!$D$4:$Q$843,14,0)</f>
        <v>16</v>
      </c>
      <c r="P762" s="90">
        <f>VLOOKUP($B762,'[8]POB X MCR 2019'!$C$8:$AW$50,12,0)</f>
        <v>10</v>
      </c>
      <c r="Q762" s="90">
        <f>VLOOKUP($B762,'[8]POB X MCR 2019'!$C$8:$AW$50,13,0)</f>
        <v>11</v>
      </c>
      <c r="R762" s="90">
        <f>VLOOKUP($B762,'[8]POB X MCR 2019'!$C$8:$AW$50,14,0)</f>
        <v>12</v>
      </c>
      <c r="S762" s="90">
        <f>VLOOKUP($B762,'[8]POB X MCR 2019'!$C$8:$AW$50,15,0)</f>
        <v>12</v>
      </c>
      <c r="T762" s="90">
        <f>VLOOKUP($B762,'[8]POB X MCR 2019'!$C$8:$AW$50,16,0)</f>
        <v>13</v>
      </c>
      <c r="U762" s="90">
        <f>VLOOKUP($B762,'[8]POB X MCR 2019'!$C$8:$AW$50,17,0)</f>
        <v>15</v>
      </c>
      <c r="V762" s="90">
        <f>VLOOKUP($B762,'[8]POB X MCR 2019'!$C$8:$AW$50,18,0)</f>
        <v>15</v>
      </c>
      <c r="W762" s="90">
        <f>VLOOKUP($B762,'[8]POB X MCR 2019'!$C$8:$AW$50,19,0)</f>
        <v>15</v>
      </c>
      <c r="X762" s="90">
        <f>VLOOKUP($B762,'[8]POB X MCR 2019'!$C$8:$AW$50,20,0)</f>
        <v>13</v>
      </c>
      <c r="Y762" s="90">
        <f>VLOOKUP($B762,'[8]POB X MCR 2019'!$C$8:$AW$50,21,0)</f>
        <v>12</v>
      </c>
      <c r="Z762" s="90">
        <f>VLOOKUP($B762,'[8]POB X MCR 2019'!$C$8:$AW$50,22,0)</f>
        <v>11</v>
      </c>
      <c r="AA762" s="90">
        <f>VLOOKUP($B762,'[8]POB X MCR 2019'!$C$8:$AW$50,23,0)</f>
        <v>10</v>
      </c>
      <c r="AB762" s="90">
        <f>VLOOKUP($B762,'[8]POB X MCR 2019'!$C$8:$AW$50,24,0)</f>
        <v>10</v>
      </c>
      <c r="AC762" s="90">
        <f>VLOOKUP($B762,'[8]POB X MCR 2019'!$C$8:$AW$50,25,0)</f>
        <v>9</v>
      </c>
      <c r="AD762" s="90">
        <f>VLOOKUP($B762,'[8]POB X MCR 2019'!$C$8:$AW$50,26,0)</f>
        <v>42</v>
      </c>
      <c r="AE762" s="90">
        <f>VLOOKUP($B762,'[8]POB X MCR 2019'!$C$8:$AW$50,27,0)</f>
        <v>45</v>
      </c>
      <c r="AF762" s="90">
        <f>VLOOKUP($B762,'[8]POB X MCR 2019'!$C$8:$AW$50,28,0)</f>
        <v>44</v>
      </c>
      <c r="AG762" s="90">
        <f>VLOOKUP($B762,'[8]POB X MCR 2019'!$C$8:$AW$50,29,0)</f>
        <v>49</v>
      </c>
      <c r="AH762" s="90">
        <f>VLOOKUP($B762,'[8]POB X MCR 2019'!$C$8:$AW$50,30,0)</f>
        <v>50</v>
      </c>
      <c r="AI762" s="90">
        <f>VLOOKUP($B762,'[8]POB X MCR 2019'!$C$8:$AW$50,31,0)</f>
        <v>54</v>
      </c>
      <c r="AJ762" s="90">
        <f>VLOOKUP($B762,'[8]POB X MCR 2019'!$C$8:$AW$50,32,0)</f>
        <v>40</v>
      </c>
      <c r="AK762" s="90">
        <f>VLOOKUP($B762,'[8]POB X MCR 2019'!$C$8:$AW$50,33,0)</f>
        <v>32</v>
      </c>
      <c r="AL762" s="90">
        <f>VLOOKUP($B762,'[8]POB X MCR 2019'!$C$8:$AW$50,34,0)</f>
        <v>38</v>
      </c>
      <c r="AM762" s="90">
        <f>VLOOKUP($B762,'[8]POB X MCR 2019'!$C$8:$AW$50,35,0)</f>
        <v>26</v>
      </c>
      <c r="AN762" s="90">
        <f>VLOOKUP($B762,'[8]POB X MCR 2019'!$C$8:$AW$50,36,0)</f>
        <v>24</v>
      </c>
      <c r="AO762" s="90">
        <f>VLOOKUP($B762,'[8]POB X MCR 2019'!$C$8:$AW$50,37,0)</f>
        <v>13</v>
      </c>
      <c r="AP762" s="90">
        <f>VLOOKUP($B762,'[8]POB X MCR 2019'!$C$8:$AW$50,38,0)</f>
        <v>12</v>
      </c>
      <c r="AQ762" s="90">
        <f>VLOOKUP($B762,'[8]POB X MCR 2019'!$C$8:$AW$50,43,0)</f>
        <v>5614</v>
      </c>
      <c r="AR762" s="90">
        <f>VLOOKUP($B762,'[8]POB X MCR 2019'!$C$8:$AW$50,44,0)</f>
        <v>30</v>
      </c>
      <c r="AS762" s="90">
        <f>VLOOKUP($B762,'[8]POB X MCR 2019'!$C$8:$AW$50,45,0)</f>
        <v>21</v>
      </c>
      <c r="AT762" s="90">
        <f>VLOOKUP($B762,'[8]POB X MCR 2019'!$C$8:$AW$50,46,0)</f>
        <v>144</v>
      </c>
      <c r="AU762" s="90">
        <f>VLOOKUP($B762,'[6]RED SANTA CRUZ '!$C$7:$J$45,8,0)</f>
        <v>6</v>
      </c>
    </row>
    <row r="763" spans="1:47" s="24" customFormat="1" ht="15">
      <c r="A763" s="54">
        <v>762</v>
      </c>
      <c r="B763" s="54"/>
      <c r="C763" s="55" t="s">
        <v>1134</v>
      </c>
      <c r="D763" s="55" t="s">
        <v>569</v>
      </c>
      <c r="E763" s="55" t="s">
        <v>684</v>
      </c>
      <c r="F763" s="55" t="s">
        <v>684</v>
      </c>
      <c r="G763" s="11" t="s">
        <v>1214</v>
      </c>
      <c r="H763" s="29"/>
      <c r="I763" s="29">
        <f t="shared" si="162"/>
        <v>17293</v>
      </c>
      <c r="J763" s="11">
        <f>SUM(J764:J775)</f>
        <v>203</v>
      </c>
      <c r="K763" s="11">
        <f t="shared" ref="K763:AU763" si="172">SUM(K764:K775)</f>
        <v>204</v>
      </c>
      <c r="L763" s="11">
        <f t="shared" si="172"/>
        <v>204</v>
      </c>
      <c r="M763" s="11">
        <f t="shared" si="172"/>
        <v>200</v>
      </c>
      <c r="N763" s="11">
        <f t="shared" si="172"/>
        <v>217</v>
      </c>
      <c r="O763" s="11">
        <f t="shared" si="172"/>
        <v>237</v>
      </c>
      <c r="P763" s="11">
        <f t="shared" si="172"/>
        <v>298</v>
      </c>
      <c r="Q763" s="11">
        <f t="shared" si="172"/>
        <v>314</v>
      </c>
      <c r="R763" s="11">
        <f t="shared" si="172"/>
        <v>333</v>
      </c>
      <c r="S763" s="11">
        <f t="shared" si="172"/>
        <v>348</v>
      </c>
      <c r="T763" s="11">
        <f t="shared" si="172"/>
        <v>365</v>
      </c>
      <c r="U763" s="11">
        <f t="shared" si="172"/>
        <v>388</v>
      </c>
      <c r="V763" s="11">
        <f t="shared" si="172"/>
        <v>393</v>
      </c>
      <c r="W763" s="11">
        <f t="shared" si="172"/>
        <v>383</v>
      </c>
      <c r="X763" s="11">
        <f t="shared" si="172"/>
        <v>352</v>
      </c>
      <c r="Y763" s="11">
        <f t="shared" si="172"/>
        <v>328</v>
      </c>
      <c r="Z763" s="11">
        <f t="shared" si="172"/>
        <v>302</v>
      </c>
      <c r="AA763" s="11">
        <f t="shared" si="172"/>
        <v>279</v>
      </c>
      <c r="AB763" s="11">
        <f t="shared" si="172"/>
        <v>265</v>
      </c>
      <c r="AC763" s="11">
        <f t="shared" si="172"/>
        <v>254</v>
      </c>
      <c r="AD763" s="11">
        <f t="shared" si="172"/>
        <v>1139</v>
      </c>
      <c r="AE763" s="11">
        <f t="shared" si="172"/>
        <v>1138</v>
      </c>
      <c r="AF763" s="11">
        <f t="shared" si="172"/>
        <v>1311</v>
      </c>
      <c r="AG763" s="11">
        <f t="shared" si="172"/>
        <v>1392</v>
      </c>
      <c r="AH763" s="11">
        <f t="shared" si="172"/>
        <v>1276</v>
      </c>
      <c r="AI763" s="11">
        <f t="shared" si="172"/>
        <v>1139</v>
      </c>
      <c r="AJ763" s="11">
        <f t="shared" si="172"/>
        <v>952</v>
      </c>
      <c r="AK763" s="11">
        <f t="shared" si="172"/>
        <v>760</v>
      </c>
      <c r="AL763" s="11">
        <f t="shared" si="172"/>
        <v>678</v>
      </c>
      <c r="AM763" s="11">
        <f t="shared" si="172"/>
        <v>576</v>
      </c>
      <c r="AN763" s="11">
        <f t="shared" si="172"/>
        <v>444</v>
      </c>
      <c r="AO763" s="11">
        <f t="shared" si="172"/>
        <v>311</v>
      </c>
      <c r="AP763" s="11">
        <f t="shared" si="172"/>
        <v>310</v>
      </c>
      <c r="AQ763" s="11">
        <f t="shared" si="172"/>
        <v>67368</v>
      </c>
      <c r="AR763" s="11">
        <f t="shared" si="172"/>
        <v>932</v>
      </c>
      <c r="AS763" s="11">
        <f t="shared" si="172"/>
        <v>714</v>
      </c>
      <c r="AT763" s="11">
        <f t="shared" si="172"/>
        <v>3858</v>
      </c>
      <c r="AU763" s="11">
        <f t="shared" si="172"/>
        <v>225</v>
      </c>
    </row>
    <row r="764" spans="1:47" s="24" customFormat="1" ht="15">
      <c r="A764" s="58">
        <v>763</v>
      </c>
      <c r="B764" s="58">
        <v>4830</v>
      </c>
      <c r="C764" s="59" t="s">
        <v>1134</v>
      </c>
      <c r="D764" s="59" t="s">
        <v>569</v>
      </c>
      <c r="E764" s="59" t="s">
        <v>684</v>
      </c>
      <c r="F764" s="59" t="s">
        <v>692</v>
      </c>
      <c r="G764" s="12" t="s">
        <v>283</v>
      </c>
      <c r="H764" s="14">
        <f t="shared" ref="H764:H776" si="173">B764</f>
        <v>4830</v>
      </c>
      <c r="I764" s="14">
        <f t="shared" si="162"/>
        <v>2464</v>
      </c>
      <c r="J764" s="12">
        <f>VLOOKUP($B764,'[1]METAS 2019'!$D$4:$Q$843,5,0)</f>
        <v>28</v>
      </c>
      <c r="K764" s="12">
        <f>VLOOKUP($B764,'[1]METAS 2019'!$D$4:$Q$843,4,0)</f>
        <v>24</v>
      </c>
      <c r="L764" s="12">
        <f>VLOOKUP($B764,'[1]METAS 2019'!$D$4:$Q$843,11,0)</f>
        <v>29</v>
      </c>
      <c r="M764" s="12">
        <f>VLOOKUP($B764,'[1]METAS 2019'!$D$4:$Q$843,12,0)</f>
        <v>25</v>
      </c>
      <c r="N764" s="12">
        <f>VLOOKUP($B764,'[1]METAS 2019'!$D$4:$Q$843,13,0)</f>
        <v>37</v>
      </c>
      <c r="O764" s="12">
        <f>VLOOKUP($B764,'[1]METAS 2019'!$D$4:$Q$843,14,0)</f>
        <v>36</v>
      </c>
      <c r="P764" s="90">
        <f>VLOOKUP($B764,'[8]POB X MCR 2019'!$C$8:$AW$50,12,0)</f>
        <v>45</v>
      </c>
      <c r="Q764" s="90">
        <f>VLOOKUP($B764,'[8]POB X MCR 2019'!$C$8:$AW$50,13,0)</f>
        <v>48</v>
      </c>
      <c r="R764" s="90">
        <f>VLOOKUP($B764,'[8]POB X MCR 2019'!$C$8:$AW$50,14,0)</f>
        <v>50</v>
      </c>
      <c r="S764" s="90">
        <f>VLOOKUP($B764,'[8]POB X MCR 2019'!$C$8:$AW$50,15,0)</f>
        <v>51</v>
      </c>
      <c r="T764" s="90">
        <f>VLOOKUP($B764,'[8]POB X MCR 2019'!$C$8:$AW$50,16,0)</f>
        <v>52</v>
      </c>
      <c r="U764" s="90">
        <f>VLOOKUP($B764,'[8]POB X MCR 2019'!$C$8:$AW$50,17,0)</f>
        <v>55</v>
      </c>
      <c r="V764" s="90">
        <f>VLOOKUP($B764,'[8]POB X MCR 2019'!$C$8:$AW$50,18,0)</f>
        <v>56</v>
      </c>
      <c r="W764" s="90">
        <f>VLOOKUP($B764,'[8]POB X MCR 2019'!$C$8:$AW$50,19,0)</f>
        <v>56</v>
      </c>
      <c r="X764" s="90">
        <f>VLOOKUP($B764,'[8]POB X MCR 2019'!$C$8:$AW$50,20,0)</f>
        <v>53</v>
      </c>
      <c r="Y764" s="90">
        <f>VLOOKUP($B764,'[8]POB X MCR 2019'!$C$8:$AW$50,21,0)</f>
        <v>50</v>
      </c>
      <c r="Z764" s="90">
        <f>VLOOKUP($B764,'[8]POB X MCR 2019'!$C$8:$AW$50,22,0)</f>
        <v>48</v>
      </c>
      <c r="AA764" s="90">
        <f>VLOOKUP($B764,'[8]POB X MCR 2019'!$C$8:$AW$50,23,0)</f>
        <v>44</v>
      </c>
      <c r="AB764" s="90">
        <f>VLOOKUP($B764,'[8]POB X MCR 2019'!$C$8:$AW$50,24,0)</f>
        <v>39</v>
      </c>
      <c r="AC764" s="90">
        <f>VLOOKUP($B764,'[8]POB X MCR 2019'!$C$8:$AW$50,25,0)</f>
        <v>37</v>
      </c>
      <c r="AD764" s="90">
        <f>VLOOKUP($B764,'[8]POB X MCR 2019'!$C$8:$AW$50,26,0)</f>
        <v>137</v>
      </c>
      <c r="AE764" s="90">
        <f>VLOOKUP($B764,'[8]POB X MCR 2019'!$C$8:$AW$50,27,0)</f>
        <v>148</v>
      </c>
      <c r="AF764" s="90">
        <f>VLOOKUP($B764,'[8]POB X MCR 2019'!$C$8:$AW$50,28,0)</f>
        <v>173</v>
      </c>
      <c r="AG764" s="90">
        <f>VLOOKUP($B764,'[8]POB X MCR 2019'!$C$8:$AW$50,29,0)</f>
        <v>174</v>
      </c>
      <c r="AH764" s="90">
        <f>VLOOKUP($B764,'[8]POB X MCR 2019'!$C$8:$AW$50,30,0)</f>
        <v>187</v>
      </c>
      <c r="AI764" s="90">
        <f>VLOOKUP($B764,'[8]POB X MCR 2019'!$C$8:$AW$50,31,0)</f>
        <v>159</v>
      </c>
      <c r="AJ764" s="90">
        <f>VLOOKUP($B764,'[8]POB X MCR 2019'!$C$8:$AW$50,32,0)</f>
        <v>143</v>
      </c>
      <c r="AK764" s="90">
        <f>VLOOKUP($B764,'[8]POB X MCR 2019'!$C$8:$AW$50,33,0)</f>
        <v>114</v>
      </c>
      <c r="AL764" s="90">
        <f>VLOOKUP($B764,'[8]POB X MCR 2019'!$C$8:$AW$50,34,0)</f>
        <v>113</v>
      </c>
      <c r="AM764" s="90">
        <f>VLOOKUP($B764,'[8]POB X MCR 2019'!$C$8:$AW$50,35,0)</f>
        <v>87</v>
      </c>
      <c r="AN764" s="90">
        <f>VLOOKUP($B764,'[8]POB X MCR 2019'!$C$8:$AW$50,36,0)</f>
        <v>76</v>
      </c>
      <c r="AO764" s="90">
        <f>VLOOKUP($B764,'[8]POB X MCR 2019'!$C$8:$AW$50,37,0)</f>
        <v>52</v>
      </c>
      <c r="AP764" s="90">
        <f>VLOOKUP($B764,'[8]POB X MCR 2019'!$C$8:$AW$50,38,0)</f>
        <v>38</v>
      </c>
      <c r="AQ764" s="90">
        <f>VLOOKUP($B764,'[8]POB X MCR 2019'!$C$8:$AW$50,43,0)</f>
        <v>5614</v>
      </c>
      <c r="AR764" s="90">
        <f>VLOOKUP($B764,'[8]POB X MCR 2019'!$C$8:$AW$50,44,0)</f>
        <v>125</v>
      </c>
      <c r="AS764" s="90">
        <f>VLOOKUP($B764,'[8]POB X MCR 2019'!$C$8:$AW$50,45,0)</f>
        <v>109</v>
      </c>
      <c r="AT764" s="90">
        <f>VLOOKUP($B764,'[8]POB X MCR 2019'!$C$8:$AW$50,46,0)</f>
        <v>492</v>
      </c>
      <c r="AU764" s="90">
        <f>VLOOKUP($B764,'[6]RED SANTA CRUZ '!$C$7:$J$45,8,0)</f>
        <v>35</v>
      </c>
    </row>
    <row r="765" spans="1:47" s="24" customFormat="1" ht="15">
      <c r="A765" s="58">
        <v>764</v>
      </c>
      <c r="B765" s="58">
        <v>4813</v>
      </c>
      <c r="C765" s="59" t="s">
        <v>1134</v>
      </c>
      <c r="D765" s="59" t="s">
        <v>569</v>
      </c>
      <c r="E765" s="59" t="s">
        <v>684</v>
      </c>
      <c r="F765" s="59" t="s">
        <v>685</v>
      </c>
      <c r="G765" s="12" t="s">
        <v>265</v>
      </c>
      <c r="H765" s="14">
        <f t="shared" si="173"/>
        <v>4813</v>
      </c>
      <c r="I765" s="14">
        <f t="shared" si="162"/>
        <v>6997</v>
      </c>
      <c r="J765" s="12">
        <f>VLOOKUP($B765,'[1]METAS 2019'!$D$4:$Q$843,5,0)</f>
        <v>103</v>
      </c>
      <c r="K765" s="12">
        <f>VLOOKUP($B765,'[1]METAS 2019'!$D$4:$Q$843,4,0)</f>
        <v>103</v>
      </c>
      <c r="L765" s="12">
        <f>VLOOKUP($B765,'[1]METAS 2019'!$D$4:$Q$843,11,0)</f>
        <v>99</v>
      </c>
      <c r="M765" s="12">
        <f>VLOOKUP($B765,'[1]METAS 2019'!$D$4:$Q$843,12,0)</f>
        <v>92</v>
      </c>
      <c r="N765" s="12">
        <f>VLOOKUP($B765,'[1]METAS 2019'!$D$4:$Q$843,13,0)</f>
        <v>98</v>
      </c>
      <c r="O765" s="12">
        <f>VLOOKUP($B765,'[1]METAS 2019'!$D$4:$Q$843,14,0)</f>
        <v>106</v>
      </c>
      <c r="P765" s="90">
        <f>VLOOKUP($B765,'[8]POB X MCR 2019'!$C$8:$AW$50,12,0)</f>
        <v>111</v>
      </c>
      <c r="Q765" s="90">
        <f>VLOOKUP($B765,'[8]POB X MCR 2019'!$C$8:$AW$50,13,0)</f>
        <v>119</v>
      </c>
      <c r="R765" s="90">
        <f>VLOOKUP($B765,'[8]POB X MCR 2019'!$C$8:$AW$50,14,0)</f>
        <v>126</v>
      </c>
      <c r="S765" s="90">
        <f>VLOOKUP($B765,'[8]POB X MCR 2019'!$C$8:$AW$50,15,0)</f>
        <v>136</v>
      </c>
      <c r="T765" s="90">
        <f>VLOOKUP($B765,'[8]POB X MCR 2019'!$C$8:$AW$50,16,0)</f>
        <v>143</v>
      </c>
      <c r="U765" s="90">
        <f>VLOOKUP($B765,'[8]POB X MCR 2019'!$C$8:$AW$50,17,0)</f>
        <v>153</v>
      </c>
      <c r="V765" s="90">
        <f>VLOOKUP($B765,'[8]POB X MCR 2019'!$C$8:$AW$50,18,0)</f>
        <v>156</v>
      </c>
      <c r="W765" s="90">
        <f>VLOOKUP($B765,'[8]POB X MCR 2019'!$C$8:$AW$50,19,0)</f>
        <v>152</v>
      </c>
      <c r="X765" s="90">
        <f>VLOOKUP($B765,'[8]POB X MCR 2019'!$C$8:$AW$50,20,0)</f>
        <v>139</v>
      </c>
      <c r="Y765" s="90">
        <f>VLOOKUP($B765,'[8]POB X MCR 2019'!$C$8:$AW$50,21,0)</f>
        <v>130</v>
      </c>
      <c r="Z765" s="90">
        <f>VLOOKUP($B765,'[8]POB X MCR 2019'!$C$8:$AW$50,22,0)</f>
        <v>117</v>
      </c>
      <c r="AA765" s="90">
        <f>VLOOKUP($B765,'[8]POB X MCR 2019'!$C$8:$AW$50,23,0)</f>
        <v>108</v>
      </c>
      <c r="AB765" s="90">
        <f>VLOOKUP($B765,'[8]POB X MCR 2019'!$C$8:$AW$50,24,0)</f>
        <v>104</v>
      </c>
      <c r="AC765" s="90">
        <f>VLOOKUP($B765,'[8]POB X MCR 2019'!$C$8:$AW$50,25,0)</f>
        <v>102</v>
      </c>
      <c r="AD765" s="90">
        <f>VLOOKUP($B765,'[8]POB X MCR 2019'!$C$8:$AW$50,26,0)</f>
        <v>480</v>
      </c>
      <c r="AE765" s="90">
        <f>VLOOKUP($B765,'[8]POB X MCR 2019'!$C$8:$AW$50,27,0)</f>
        <v>467</v>
      </c>
      <c r="AF765" s="90">
        <f>VLOOKUP($B765,'[8]POB X MCR 2019'!$C$8:$AW$50,28,0)</f>
        <v>526</v>
      </c>
      <c r="AG765" s="90">
        <f>VLOOKUP($B765,'[8]POB X MCR 2019'!$C$8:$AW$50,29,0)</f>
        <v>596</v>
      </c>
      <c r="AH765" s="90">
        <f>VLOOKUP($B765,'[8]POB X MCR 2019'!$C$8:$AW$50,30,0)</f>
        <v>512</v>
      </c>
      <c r="AI765" s="90">
        <f>VLOOKUP($B765,'[8]POB X MCR 2019'!$C$8:$AW$50,31,0)</f>
        <v>479</v>
      </c>
      <c r="AJ765" s="90">
        <f>VLOOKUP($B765,'[8]POB X MCR 2019'!$C$8:$AW$50,32,0)</f>
        <v>378</v>
      </c>
      <c r="AK765" s="90">
        <f>VLOOKUP($B765,'[8]POB X MCR 2019'!$C$8:$AW$50,33,0)</f>
        <v>289</v>
      </c>
      <c r="AL765" s="90">
        <f>VLOOKUP($B765,'[8]POB X MCR 2019'!$C$8:$AW$50,34,0)</f>
        <v>255</v>
      </c>
      <c r="AM765" s="90">
        <f>VLOOKUP($B765,'[8]POB X MCR 2019'!$C$8:$AW$50,35,0)</f>
        <v>213</v>
      </c>
      <c r="AN765" s="90">
        <f>VLOOKUP($B765,'[8]POB X MCR 2019'!$C$8:$AW$50,36,0)</f>
        <v>155</v>
      </c>
      <c r="AO765" s="90">
        <f>VLOOKUP($B765,'[8]POB X MCR 2019'!$C$8:$AW$50,37,0)</f>
        <v>115</v>
      </c>
      <c r="AP765" s="90">
        <f>VLOOKUP($B765,'[8]POB X MCR 2019'!$C$8:$AW$50,38,0)</f>
        <v>135</v>
      </c>
      <c r="AQ765" s="90">
        <f>VLOOKUP($B765,'[8]POB X MCR 2019'!$C$8:$AW$50,43,0)</f>
        <v>5614</v>
      </c>
      <c r="AR765" s="90">
        <f>VLOOKUP($B765,'[8]POB X MCR 2019'!$C$8:$AW$50,44,0)</f>
        <v>376</v>
      </c>
      <c r="AS765" s="90">
        <f>VLOOKUP($B765,'[8]POB X MCR 2019'!$C$8:$AW$50,45,0)</f>
        <v>280</v>
      </c>
      <c r="AT765" s="90">
        <f>VLOOKUP($B765,'[8]POB X MCR 2019'!$C$8:$AW$50,46,0)</f>
        <v>1645</v>
      </c>
      <c r="AU765" s="90">
        <f>VLOOKUP($B765,'[6]RED SANTA CRUZ '!$C$7:$J$45,8,0)</f>
        <v>122</v>
      </c>
    </row>
    <row r="766" spans="1:47" s="24" customFormat="1" ht="15">
      <c r="A766" s="58">
        <v>766</v>
      </c>
      <c r="B766" s="58">
        <v>4814</v>
      </c>
      <c r="C766" s="59" t="s">
        <v>1134</v>
      </c>
      <c r="D766" s="59" t="s">
        <v>569</v>
      </c>
      <c r="E766" s="59" t="s">
        <v>684</v>
      </c>
      <c r="F766" s="59" t="s">
        <v>686</v>
      </c>
      <c r="G766" s="12" t="s">
        <v>266</v>
      </c>
      <c r="H766" s="14">
        <f t="shared" si="173"/>
        <v>4814</v>
      </c>
      <c r="I766" s="14">
        <f t="shared" si="162"/>
        <v>684</v>
      </c>
      <c r="J766" s="12">
        <f>VLOOKUP($B766,'[1]METAS 2019'!$D$4:$Q$843,5,0)</f>
        <v>6</v>
      </c>
      <c r="K766" s="12">
        <f>VLOOKUP($B766,'[1]METAS 2019'!$D$4:$Q$843,4,0)</f>
        <v>5</v>
      </c>
      <c r="L766" s="12">
        <f>VLOOKUP($B766,'[1]METAS 2019'!$D$4:$Q$843,11,0)</f>
        <v>3</v>
      </c>
      <c r="M766" s="12">
        <f>VLOOKUP($B766,'[1]METAS 2019'!$D$4:$Q$843,12,0)</f>
        <v>6</v>
      </c>
      <c r="N766" s="12">
        <f>VLOOKUP($B766,'[1]METAS 2019'!$D$4:$Q$843,13,0)</f>
        <v>5</v>
      </c>
      <c r="O766" s="12">
        <f>VLOOKUP($B766,'[1]METAS 2019'!$D$4:$Q$843,14,0)</f>
        <v>11</v>
      </c>
      <c r="P766" s="90">
        <f>VLOOKUP($B766,'[8]POB X MCR 2019'!$C$8:$AW$50,12,0)</f>
        <v>11</v>
      </c>
      <c r="Q766" s="90">
        <f>VLOOKUP($B766,'[8]POB X MCR 2019'!$C$8:$AW$50,13,0)</f>
        <v>12</v>
      </c>
      <c r="R766" s="90">
        <f>VLOOKUP($B766,'[8]POB X MCR 2019'!$C$8:$AW$50,14,0)</f>
        <v>13</v>
      </c>
      <c r="S766" s="90">
        <f>VLOOKUP($B766,'[8]POB X MCR 2019'!$C$8:$AW$50,15,0)</f>
        <v>14</v>
      </c>
      <c r="T766" s="90">
        <f>VLOOKUP($B766,'[8]POB X MCR 2019'!$C$8:$AW$50,16,0)</f>
        <v>14</v>
      </c>
      <c r="U766" s="90">
        <f>VLOOKUP($B766,'[8]POB X MCR 2019'!$C$8:$AW$50,17,0)</f>
        <v>15</v>
      </c>
      <c r="V766" s="90">
        <f>VLOOKUP($B766,'[8]POB X MCR 2019'!$C$8:$AW$50,18,0)</f>
        <v>16</v>
      </c>
      <c r="W766" s="90">
        <f>VLOOKUP($B766,'[8]POB X MCR 2019'!$C$8:$AW$50,19,0)</f>
        <v>15</v>
      </c>
      <c r="X766" s="90">
        <f>VLOOKUP($B766,'[8]POB X MCR 2019'!$C$8:$AW$50,20,0)</f>
        <v>14</v>
      </c>
      <c r="Y766" s="90">
        <f>VLOOKUP($B766,'[8]POB X MCR 2019'!$C$8:$AW$50,21,0)</f>
        <v>13</v>
      </c>
      <c r="Z766" s="90">
        <f>VLOOKUP($B766,'[8]POB X MCR 2019'!$C$8:$AW$50,22,0)</f>
        <v>12</v>
      </c>
      <c r="AA766" s="90">
        <f>VLOOKUP($B766,'[8]POB X MCR 2019'!$C$8:$AW$50,23,0)</f>
        <v>11</v>
      </c>
      <c r="AB766" s="90">
        <f>VLOOKUP($B766,'[8]POB X MCR 2019'!$C$8:$AW$50,24,0)</f>
        <v>11</v>
      </c>
      <c r="AC766" s="90">
        <f>VLOOKUP($B766,'[8]POB X MCR 2019'!$C$8:$AW$50,25,0)</f>
        <v>10</v>
      </c>
      <c r="AD766" s="90">
        <f>VLOOKUP($B766,'[8]POB X MCR 2019'!$C$8:$AW$50,26,0)</f>
        <v>49</v>
      </c>
      <c r="AE766" s="90">
        <f>VLOOKUP($B766,'[8]POB X MCR 2019'!$C$8:$AW$50,27,0)</f>
        <v>47</v>
      </c>
      <c r="AF766" s="90">
        <f>VLOOKUP($B766,'[8]POB X MCR 2019'!$C$8:$AW$50,28,0)</f>
        <v>53</v>
      </c>
      <c r="AG766" s="90">
        <f>VLOOKUP($B766,'[8]POB X MCR 2019'!$C$8:$AW$50,29,0)</f>
        <v>60</v>
      </c>
      <c r="AH766" s="90">
        <f>VLOOKUP($B766,'[8]POB X MCR 2019'!$C$8:$AW$50,30,0)</f>
        <v>52</v>
      </c>
      <c r="AI766" s="90">
        <f>VLOOKUP($B766,'[8]POB X MCR 2019'!$C$8:$AW$50,31,0)</f>
        <v>49</v>
      </c>
      <c r="AJ766" s="90">
        <f>VLOOKUP($B766,'[8]POB X MCR 2019'!$C$8:$AW$50,32,0)</f>
        <v>38</v>
      </c>
      <c r="AK766" s="90">
        <f>VLOOKUP($B766,'[8]POB X MCR 2019'!$C$8:$AW$50,33,0)</f>
        <v>29</v>
      </c>
      <c r="AL766" s="90">
        <f>VLOOKUP($B766,'[8]POB X MCR 2019'!$C$8:$AW$50,34,0)</f>
        <v>26</v>
      </c>
      <c r="AM766" s="90">
        <f>VLOOKUP($B766,'[8]POB X MCR 2019'!$C$8:$AW$50,35,0)</f>
        <v>22</v>
      </c>
      <c r="AN766" s="90">
        <f>VLOOKUP($B766,'[8]POB X MCR 2019'!$C$8:$AW$50,36,0)</f>
        <v>16</v>
      </c>
      <c r="AO766" s="90">
        <f>VLOOKUP($B766,'[8]POB X MCR 2019'!$C$8:$AW$50,37,0)</f>
        <v>12</v>
      </c>
      <c r="AP766" s="90">
        <f>VLOOKUP($B766,'[8]POB X MCR 2019'!$C$8:$AW$50,38,0)</f>
        <v>14</v>
      </c>
      <c r="AQ766" s="90">
        <f>VLOOKUP($B766,'[8]POB X MCR 2019'!$C$8:$AW$50,43,0)</f>
        <v>5614</v>
      </c>
      <c r="AR766" s="90">
        <f>VLOOKUP($B766,'[8]POB X MCR 2019'!$C$8:$AW$50,44,0)</f>
        <v>38</v>
      </c>
      <c r="AS766" s="90">
        <f>VLOOKUP($B766,'[8]POB X MCR 2019'!$C$8:$AW$50,45,0)</f>
        <v>29</v>
      </c>
      <c r="AT766" s="90">
        <f>VLOOKUP($B766,'[8]POB X MCR 2019'!$C$8:$AW$50,46,0)</f>
        <v>167</v>
      </c>
      <c r="AU766" s="90">
        <f>VLOOKUP($B766,'[6]RED SANTA CRUZ '!$C$7:$J$45,8,0)</f>
        <v>6</v>
      </c>
    </row>
    <row r="767" spans="1:47" s="24" customFormat="1" ht="15">
      <c r="A767" s="58">
        <v>767</v>
      </c>
      <c r="B767" s="58">
        <v>4815</v>
      </c>
      <c r="C767" s="59" t="s">
        <v>1134</v>
      </c>
      <c r="D767" s="59" t="s">
        <v>569</v>
      </c>
      <c r="E767" s="59" t="s">
        <v>684</v>
      </c>
      <c r="F767" s="59" t="s">
        <v>688</v>
      </c>
      <c r="G767" s="12" t="s">
        <v>266</v>
      </c>
      <c r="H767" s="14">
        <f t="shared" si="173"/>
        <v>4815</v>
      </c>
      <c r="I767" s="14">
        <f t="shared" si="162"/>
        <v>743</v>
      </c>
      <c r="J767" s="12">
        <f>VLOOKUP($B767,'[1]METAS 2019'!$D$4:$Q$843,5,0)</f>
        <v>3</v>
      </c>
      <c r="K767" s="12">
        <f>VLOOKUP($B767,'[1]METAS 2019'!$D$4:$Q$843,4,0)</f>
        <v>3</v>
      </c>
      <c r="L767" s="12">
        <f>VLOOKUP($B767,'[1]METAS 2019'!$D$4:$Q$843,11,0)</f>
        <v>5</v>
      </c>
      <c r="M767" s="12">
        <f>VLOOKUP($B767,'[1]METAS 2019'!$D$4:$Q$843,12,0)</f>
        <v>7</v>
      </c>
      <c r="N767" s="12">
        <f>VLOOKUP($B767,'[1]METAS 2019'!$D$4:$Q$843,13,0)</f>
        <v>5</v>
      </c>
      <c r="O767" s="12">
        <f>VLOOKUP($B767,'[1]METAS 2019'!$D$4:$Q$843,14,0)</f>
        <v>5</v>
      </c>
      <c r="P767" s="90">
        <f>VLOOKUP($B767,'[8]POB X MCR 2019'!$C$8:$AW$50,12,0)</f>
        <v>12</v>
      </c>
      <c r="Q767" s="90">
        <f>VLOOKUP($B767,'[8]POB X MCR 2019'!$C$8:$AW$50,13,0)</f>
        <v>13</v>
      </c>
      <c r="R767" s="90">
        <f>VLOOKUP($B767,'[8]POB X MCR 2019'!$C$8:$AW$50,14,0)</f>
        <v>14</v>
      </c>
      <c r="S767" s="90">
        <f>VLOOKUP($B767,'[8]POB X MCR 2019'!$C$8:$AW$50,15,0)</f>
        <v>15</v>
      </c>
      <c r="T767" s="90">
        <f>VLOOKUP($B767,'[8]POB X MCR 2019'!$C$8:$AW$50,16,0)</f>
        <v>16</v>
      </c>
      <c r="U767" s="90">
        <f>VLOOKUP($B767,'[8]POB X MCR 2019'!$C$8:$AW$50,17,0)</f>
        <v>17</v>
      </c>
      <c r="V767" s="90">
        <f>VLOOKUP($B767,'[8]POB X MCR 2019'!$C$8:$AW$50,18,0)</f>
        <v>18</v>
      </c>
      <c r="W767" s="90">
        <f>VLOOKUP($B767,'[8]POB X MCR 2019'!$C$8:$AW$50,19,0)</f>
        <v>17</v>
      </c>
      <c r="X767" s="90">
        <f>VLOOKUP($B767,'[8]POB X MCR 2019'!$C$8:$AW$50,20,0)</f>
        <v>16</v>
      </c>
      <c r="Y767" s="90">
        <f>VLOOKUP($B767,'[8]POB X MCR 2019'!$C$8:$AW$50,21,0)</f>
        <v>14</v>
      </c>
      <c r="Z767" s="90">
        <f>VLOOKUP($B767,'[8]POB X MCR 2019'!$C$8:$AW$50,22,0)</f>
        <v>13</v>
      </c>
      <c r="AA767" s="90">
        <f>VLOOKUP($B767,'[8]POB X MCR 2019'!$C$8:$AW$50,23,0)</f>
        <v>12</v>
      </c>
      <c r="AB767" s="90">
        <f>VLOOKUP($B767,'[8]POB X MCR 2019'!$C$8:$AW$50,24,0)</f>
        <v>12</v>
      </c>
      <c r="AC767" s="90">
        <f>VLOOKUP($B767,'[8]POB X MCR 2019'!$C$8:$AW$50,25,0)</f>
        <v>11</v>
      </c>
      <c r="AD767" s="90">
        <f>VLOOKUP($B767,'[8]POB X MCR 2019'!$C$8:$AW$50,26,0)</f>
        <v>54</v>
      </c>
      <c r="AE767" s="90">
        <f>VLOOKUP($B767,'[8]POB X MCR 2019'!$C$8:$AW$50,27,0)</f>
        <v>52</v>
      </c>
      <c r="AF767" s="90">
        <f>VLOOKUP($B767,'[8]POB X MCR 2019'!$C$8:$AW$50,28,0)</f>
        <v>59</v>
      </c>
      <c r="AG767" s="90">
        <f>VLOOKUP($B767,'[8]POB X MCR 2019'!$C$8:$AW$50,29,0)</f>
        <v>67</v>
      </c>
      <c r="AH767" s="90">
        <f>VLOOKUP($B767,'[8]POB X MCR 2019'!$C$8:$AW$50,30,0)</f>
        <v>57</v>
      </c>
      <c r="AI767" s="90">
        <f>VLOOKUP($B767,'[8]POB X MCR 2019'!$C$8:$AW$50,31,0)</f>
        <v>54</v>
      </c>
      <c r="AJ767" s="90">
        <f>VLOOKUP($B767,'[8]POB X MCR 2019'!$C$8:$AW$50,32,0)</f>
        <v>42</v>
      </c>
      <c r="AK767" s="90">
        <f>VLOOKUP($B767,'[8]POB X MCR 2019'!$C$8:$AW$50,33,0)</f>
        <v>32</v>
      </c>
      <c r="AL767" s="90">
        <f>VLOOKUP($B767,'[8]POB X MCR 2019'!$C$8:$AW$50,34,0)</f>
        <v>29</v>
      </c>
      <c r="AM767" s="90">
        <f>VLOOKUP($B767,'[8]POB X MCR 2019'!$C$8:$AW$50,35,0)</f>
        <v>24</v>
      </c>
      <c r="AN767" s="90">
        <f>VLOOKUP($B767,'[8]POB X MCR 2019'!$C$8:$AW$50,36,0)</f>
        <v>17</v>
      </c>
      <c r="AO767" s="90">
        <f>VLOOKUP($B767,'[8]POB X MCR 2019'!$C$8:$AW$50,37,0)</f>
        <v>13</v>
      </c>
      <c r="AP767" s="90">
        <f>VLOOKUP($B767,'[8]POB X MCR 2019'!$C$8:$AW$50,38,0)</f>
        <v>15</v>
      </c>
      <c r="AQ767" s="90">
        <f>VLOOKUP($B767,'[8]POB X MCR 2019'!$C$8:$AW$50,43,0)</f>
        <v>5614</v>
      </c>
      <c r="AR767" s="90">
        <f>VLOOKUP($B767,'[8]POB X MCR 2019'!$C$8:$AW$50,44,0)</f>
        <v>42</v>
      </c>
      <c r="AS767" s="90">
        <f>VLOOKUP($B767,'[8]POB X MCR 2019'!$C$8:$AW$50,45,0)</f>
        <v>32</v>
      </c>
      <c r="AT767" s="90">
        <f>VLOOKUP($B767,'[8]POB X MCR 2019'!$C$8:$AW$50,46,0)</f>
        <v>184</v>
      </c>
      <c r="AU767" s="90">
        <f>VLOOKUP($B767,'[6]RED SANTA CRUZ '!$C$7:$J$45,8,0)</f>
        <v>3</v>
      </c>
    </row>
    <row r="768" spans="1:47" s="24" customFormat="1" ht="15">
      <c r="A768" s="58">
        <v>768</v>
      </c>
      <c r="B768" s="58">
        <v>4816</v>
      </c>
      <c r="C768" s="59" t="s">
        <v>1134</v>
      </c>
      <c r="D768" s="59" t="s">
        <v>569</v>
      </c>
      <c r="E768" s="59" t="s">
        <v>684</v>
      </c>
      <c r="F768" s="59" t="s">
        <v>687</v>
      </c>
      <c r="G768" s="12" t="s">
        <v>266</v>
      </c>
      <c r="H768" s="14">
        <f t="shared" si="173"/>
        <v>4816</v>
      </c>
      <c r="I768" s="14">
        <f t="shared" si="162"/>
        <v>1645</v>
      </c>
      <c r="J768" s="12">
        <f>VLOOKUP($B768,'[1]METAS 2019'!$D$4:$Q$843,5,0)</f>
        <v>11</v>
      </c>
      <c r="K768" s="12">
        <f>VLOOKUP($B768,'[1]METAS 2019'!$D$4:$Q$843,4,0)</f>
        <v>13</v>
      </c>
      <c r="L768" s="12">
        <f>VLOOKUP($B768,'[1]METAS 2019'!$D$4:$Q$843,11,0)</f>
        <v>19</v>
      </c>
      <c r="M768" s="12">
        <f>VLOOKUP($B768,'[1]METAS 2019'!$D$4:$Q$843,12,0)</f>
        <v>22</v>
      </c>
      <c r="N768" s="12">
        <f>VLOOKUP($B768,'[1]METAS 2019'!$D$4:$Q$843,13,0)</f>
        <v>13</v>
      </c>
      <c r="O768" s="12">
        <f>VLOOKUP($B768,'[1]METAS 2019'!$D$4:$Q$843,14,0)</f>
        <v>19</v>
      </c>
      <c r="P768" s="90">
        <f>VLOOKUP($B768,'[8]POB X MCR 2019'!$C$8:$AW$50,12,0)</f>
        <v>27</v>
      </c>
      <c r="Q768" s="90">
        <f>VLOOKUP($B768,'[8]POB X MCR 2019'!$C$8:$AW$50,13,0)</f>
        <v>29</v>
      </c>
      <c r="R768" s="90">
        <f>VLOOKUP($B768,'[8]POB X MCR 2019'!$C$8:$AW$50,14,0)</f>
        <v>31</v>
      </c>
      <c r="S768" s="90">
        <f>VLOOKUP($B768,'[8]POB X MCR 2019'!$C$8:$AW$50,15,0)</f>
        <v>33</v>
      </c>
      <c r="T768" s="90">
        <f>VLOOKUP($B768,'[8]POB X MCR 2019'!$C$8:$AW$50,16,0)</f>
        <v>35</v>
      </c>
      <c r="U768" s="90">
        <f>VLOOKUP($B768,'[8]POB X MCR 2019'!$C$8:$AW$50,17,0)</f>
        <v>37</v>
      </c>
      <c r="V768" s="90">
        <f>VLOOKUP($B768,'[8]POB X MCR 2019'!$C$8:$AW$50,18,0)</f>
        <v>38</v>
      </c>
      <c r="W768" s="90">
        <f>VLOOKUP($B768,'[8]POB X MCR 2019'!$C$8:$AW$50,19,0)</f>
        <v>37</v>
      </c>
      <c r="X768" s="90">
        <f>VLOOKUP($B768,'[8]POB X MCR 2019'!$C$8:$AW$50,20,0)</f>
        <v>34</v>
      </c>
      <c r="Y768" s="90">
        <f>VLOOKUP($B768,'[8]POB X MCR 2019'!$C$8:$AW$50,21,0)</f>
        <v>31</v>
      </c>
      <c r="Z768" s="90">
        <f>VLOOKUP($B768,'[8]POB X MCR 2019'!$C$8:$AW$50,22,0)</f>
        <v>28</v>
      </c>
      <c r="AA768" s="90">
        <f>VLOOKUP($B768,'[8]POB X MCR 2019'!$C$8:$AW$50,23,0)</f>
        <v>26</v>
      </c>
      <c r="AB768" s="90">
        <f>VLOOKUP($B768,'[8]POB X MCR 2019'!$C$8:$AW$50,24,0)</f>
        <v>25</v>
      </c>
      <c r="AC768" s="90">
        <f>VLOOKUP($B768,'[8]POB X MCR 2019'!$C$8:$AW$50,25,0)</f>
        <v>24</v>
      </c>
      <c r="AD768" s="90">
        <f>VLOOKUP($B768,'[8]POB X MCR 2019'!$C$8:$AW$50,26,0)</f>
        <v>116</v>
      </c>
      <c r="AE768" s="90">
        <f>VLOOKUP($B768,'[8]POB X MCR 2019'!$C$8:$AW$50,27,0)</f>
        <v>113</v>
      </c>
      <c r="AF768" s="90">
        <f>VLOOKUP($B768,'[8]POB X MCR 2019'!$C$8:$AW$50,28,0)</f>
        <v>127</v>
      </c>
      <c r="AG768" s="90">
        <f>VLOOKUP($B768,'[8]POB X MCR 2019'!$C$8:$AW$50,29,0)</f>
        <v>144</v>
      </c>
      <c r="AH768" s="90">
        <f>VLOOKUP($B768,'[8]POB X MCR 2019'!$C$8:$AW$50,30,0)</f>
        <v>124</v>
      </c>
      <c r="AI768" s="90">
        <f>VLOOKUP($B768,'[8]POB X MCR 2019'!$C$8:$AW$50,31,0)</f>
        <v>116</v>
      </c>
      <c r="AJ768" s="90">
        <f>VLOOKUP($B768,'[8]POB X MCR 2019'!$C$8:$AW$50,32,0)</f>
        <v>91</v>
      </c>
      <c r="AK768" s="90">
        <f>VLOOKUP($B768,'[8]POB X MCR 2019'!$C$8:$AW$50,33,0)</f>
        <v>70</v>
      </c>
      <c r="AL768" s="90">
        <f>VLOOKUP($B768,'[8]POB X MCR 2019'!$C$8:$AW$50,34,0)</f>
        <v>62</v>
      </c>
      <c r="AM768" s="90">
        <f>VLOOKUP($B768,'[8]POB X MCR 2019'!$C$8:$AW$50,35,0)</f>
        <v>52</v>
      </c>
      <c r="AN768" s="90">
        <f>VLOOKUP($B768,'[8]POB X MCR 2019'!$C$8:$AW$50,36,0)</f>
        <v>37</v>
      </c>
      <c r="AO768" s="90">
        <f>VLOOKUP($B768,'[8]POB X MCR 2019'!$C$8:$AW$50,37,0)</f>
        <v>28</v>
      </c>
      <c r="AP768" s="90">
        <f>VLOOKUP($B768,'[8]POB X MCR 2019'!$C$8:$AW$50,38,0)</f>
        <v>33</v>
      </c>
      <c r="AQ768" s="90">
        <f>VLOOKUP($B768,'[8]POB X MCR 2019'!$C$8:$AW$50,43,0)</f>
        <v>5614</v>
      </c>
      <c r="AR768" s="90">
        <f>VLOOKUP($B768,'[8]POB X MCR 2019'!$C$8:$AW$50,44,0)</f>
        <v>91</v>
      </c>
      <c r="AS768" s="90">
        <f>VLOOKUP($B768,'[8]POB X MCR 2019'!$C$8:$AW$50,45,0)</f>
        <v>68</v>
      </c>
      <c r="AT768" s="90">
        <f>VLOOKUP($B768,'[8]POB X MCR 2019'!$C$8:$AW$50,46,0)</f>
        <v>398</v>
      </c>
      <c r="AU768" s="90">
        <f>VLOOKUP($B768,'[6]RED SANTA CRUZ '!$C$7:$J$45,8,0)</f>
        <v>10</v>
      </c>
    </row>
    <row r="769" spans="1:47" s="24" customFormat="1" ht="15">
      <c r="A769" s="58">
        <v>769</v>
      </c>
      <c r="B769" s="58">
        <v>4817</v>
      </c>
      <c r="C769" s="59" t="s">
        <v>1134</v>
      </c>
      <c r="D769" s="59" t="s">
        <v>569</v>
      </c>
      <c r="E769" s="59" t="s">
        <v>684</v>
      </c>
      <c r="F769" s="59" t="s">
        <v>689</v>
      </c>
      <c r="G769" s="12" t="s">
        <v>266</v>
      </c>
      <c r="H769" s="14">
        <f t="shared" si="173"/>
        <v>4817</v>
      </c>
      <c r="I769" s="14">
        <f t="shared" si="162"/>
        <v>466</v>
      </c>
      <c r="J769" s="12">
        <f>VLOOKUP($B769,'[1]METAS 2019'!$D$4:$Q$843,5,0)</f>
        <v>2</v>
      </c>
      <c r="K769" s="12">
        <f>VLOOKUP($B769,'[1]METAS 2019'!$D$4:$Q$843,4,0)</f>
        <v>4</v>
      </c>
      <c r="L769" s="12">
        <f>VLOOKUP($B769,'[1]METAS 2019'!$D$4:$Q$843,11,0)</f>
        <v>3</v>
      </c>
      <c r="M769" s="12">
        <f>VLOOKUP($B769,'[1]METAS 2019'!$D$4:$Q$843,12,0)</f>
        <v>3</v>
      </c>
      <c r="N769" s="12">
        <f>VLOOKUP($B769,'[1]METAS 2019'!$D$4:$Q$843,13,0)</f>
        <v>4</v>
      </c>
      <c r="O769" s="12">
        <f>VLOOKUP($B769,'[1]METAS 2019'!$D$4:$Q$843,14,0)</f>
        <v>5</v>
      </c>
      <c r="P769" s="90">
        <f>VLOOKUP($B769,'[8]POB X MCR 2019'!$C$8:$AW$50,12,0)</f>
        <v>8</v>
      </c>
      <c r="Q769" s="90">
        <f>VLOOKUP($B769,'[8]POB X MCR 2019'!$C$8:$AW$50,13,0)</f>
        <v>8</v>
      </c>
      <c r="R769" s="90">
        <f>VLOOKUP($B769,'[8]POB X MCR 2019'!$C$8:$AW$50,14,0)</f>
        <v>9</v>
      </c>
      <c r="S769" s="90">
        <f>VLOOKUP($B769,'[8]POB X MCR 2019'!$C$8:$AW$50,15,0)</f>
        <v>9</v>
      </c>
      <c r="T769" s="90">
        <f>VLOOKUP($B769,'[8]POB X MCR 2019'!$C$8:$AW$50,16,0)</f>
        <v>10</v>
      </c>
      <c r="U769" s="90">
        <f>VLOOKUP($B769,'[8]POB X MCR 2019'!$C$8:$AW$50,17,0)</f>
        <v>11</v>
      </c>
      <c r="V769" s="90">
        <f>VLOOKUP($B769,'[8]POB X MCR 2019'!$C$8:$AW$50,18,0)</f>
        <v>11</v>
      </c>
      <c r="W769" s="90">
        <f>VLOOKUP($B769,'[8]POB X MCR 2019'!$C$8:$AW$50,19,0)</f>
        <v>11</v>
      </c>
      <c r="X769" s="90">
        <f>VLOOKUP($B769,'[8]POB X MCR 2019'!$C$8:$AW$50,20,0)</f>
        <v>10</v>
      </c>
      <c r="Y769" s="90">
        <f>VLOOKUP($B769,'[8]POB X MCR 2019'!$C$8:$AW$50,21,0)</f>
        <v>9</v>
      </c>
      <c r="Z769" s="90">
        <f>VLOOKUP($B769,'[8]POB X MCR 2019'!$C$8:$AW$50,22,0)</f>
        <v>8</v>
      </c>
      <c r="AA769" s="90">
        <f>VLOOKUP($B769,'[8]POB X MCR 2019'!$C$8:$AW$50,23,0)</f>
        <v>8</v>
      </c>
      <c r="AB769" s="90">
        <f>VLOOKUP($B769,'[8]POB X MCR 2019'!$C$8:$AW$50,24,0)</f>
        <v>7</v>
      </c>
      <c r="AC769" s="90">
        <f>VLOOKUP($B769,'[8]POB X MCR 2019'!$C$8:$AW$50,25,0)</f>
        <v>7</v>
      </c>
      <c r="AD769" s="90">
        <f>VLOOKUP($B769,'[8]POB X MCR 2019'!$C$8:$AW$50,26,0)</f>
        <v>33</v>
      </c>
      <c r="AE769" s="90">
        <f>VLOOKUP($B769,'[8]POB X MCR 2019'!$C$8:$AW$50,27,0)</f>
        <v>32</v>
      </c>
      <c r="AF769" s="90">
        <f>VLOOKUP($B769,'[8]POB X MCR 2019'!$C$8:$AW$50,28,0)</f>
        <v>37</v>
      </c>
      <c r="AG769" s="90">
        <f>VLOOKUP($B769,'[8]POB X MCR 2019'!$C$8:$AW$50,29,0)</f>
        <v>41</v>
      </c>
      <c r="AH769" s="90">
        <f>VLOOKUP($B769,'[8]POB X MCR 2019'!$C$8:$AW$50,30,0)</f>
        <v>36</v>
      </c>
      <c r="AI769" s="90">
        <f>VLOOKUP($B769,'[8]POB X MCR 2019'!$C$8:$AW$50,31,0)</f>
        <v>33</v>
      </c>
      <c r="AJ769" s="90">
        <f>VLOOKUP($B769,'[8]POB X MCR 2019'!$C$8:$AW$50,32,0)</f>
        <v>26</v>
      </c>
      <c r="AK769" s="90">
        <f>VLOOKUP($B769,'[8]POB X MCR 2019'!$C$8:$AW$50,33,0)</f>
        <v>20</v>
      </c>
      <c r="AL769" s="90">
        <f>VLOOKUP($B769,'[8]POB X MCR 2019'!$C$8:$AW$50,34,0)</f>
        <v>18</v>
      </c>
      <c r="AM769" s="90">
        <f>VLOOKUP($B769,'[8]POB X MCR 2019'!$C$8:$AW$50,35,0)</f>
        <v>15</v>
      </c>
      <c r="AN769" s="90">
        <f>VLOOKUP($B769,'[8]POB X MCR 2019'!$C$8:$AW$50,36,0)</f>
        <v>11</v>
      </c>
      <c r="AO769" s="90">
        <f>VLOOKUP($B769,'[8]POB X MCR 2019'!$C$8:$AW$50,37,0)</f>
        <v>8</v>
      </c>
      <c r="AP769" s="90">
        <f>VLOOKUP($B769,'[8]POB X MCR 2019'!$C$8:$AW$50,38,0)</f>
        <v>9</v>
      </c>
      <c r="AQ769" s="90">
        <f>VLOOKUP($B769,'[8]POB X MCR 2019'!$C$8:$AW$50,43,0)</f>
        <v>5614</v>
      </c>
      <c r="AR769" s="90">
        <f>VLOOKUP($B769,'[8]POB X MCR 2019'!$C$8:$AW$50,44,0)</f>
        <v>26</v>
      </c>
      <c r="AS769" s="90">
        <f>VLOOKUP($B769,'[8]POB X MCR 2019'!$C$8:$AW$50,45,0)</f>
        <v>20</v>
      </c>
      <c r="AT769" s="90">
        <f>VLOOKUP($B769,'[8]POB X MCR 2019'!$C$8:$AW$50,46,0)</f>
        <v>115</v>
      </c>
      <c r="AU769" s="90">
        <f>VLOOKUP($B769,'[6]RED SANTA CRUZ '!$C$7:$J$45,8,0)</f>
        <v>2</v>
      </c>
    </row>
    <row r="770" spans="1:47" s="24" customFormat="1" ht="15">
      <c r="A770" s="58">
        <v>770</v>
      </c>
      <c r="B770" s="58">
        <v>6795</v>
      </c>
      <c r="C770" s="59" t="s">
        <v>1134</v>
      </c>
      <c r="D770" s="59" t="s">
        <v>569</v>
      </c>
      <c r="E770" s="59" t="s">
        <v>684</v>
      </c>
      <c r="F770" s="59" t="s">
        <v>691</v>
      </c>
      <c r="G770" s="12" t="s">
        <v>266</v>
      </c>
      <c r="H770" s="14">
        <f t="shared" si="173"/>
        <v>6795</v>
      </c>
      <c r="I770" s="14">
        <f t="shared" ref="I770:I834" si="174">SUM(J770:AP770)</f>
        <v>739</v>
      </c>
      <c r="J770" s="12">
        <f>VLOOKUP($B770,'[1]METAS 2019'!$D$4:$Q$843,5,0)</f>
        <v>12</v>
      </c>
      <c r="K770" s="12">
        <f>VLOOKUP($B770,'[1]METAS 2019'!$D$4:$Q$843,4,0)</f>
        <v>13</v>
      </c>
      <c r="L770" s="12">
        <f>VLOOKUP($B770,'[1]METAS 2019'!$D$4:$Q$843,11,0)</f>
        <v>5</v>
      </c>
      <c r="M770" s="12">
        <f>VLOOKUP($B770,'[1]METAS 2019'!$D$4:$Q$843,12,0)</f>
        <v>7</v>
      </c>
      <c r="N770" s="12">
        <f>VLOOKUP($B770,'[1]METAS 2019'!$D$4:$Q$843,13,0)</f>
        <v>6</v>
      </c>
      <c r="O770" s="12">
        <f>VLOOKUP($B770,'[1]METAS 2019'!$D$4:$Q$843,14,0)</f>
        <v>12</v>
      </c>
      <c r="P770" s="90">
        <f>VLOOKUP($B770,'[8]POB X MCR 2019'!$C$8:$AW$50,12,0)</f>
        <v>15</v>
      </c>
      <c r="Q770" s="90">
        <f>VLOOKUP($B770,'[8]POB X MCR 2019'!$C$8:$AW$50,13,0)</f>
        <v>16</v>
      </c>
      <c r="R770" s="90">
        <f>VLOOKUP($B770,'[8]POB X MCR 2019'!$C$8:$AW$50,14,0)</f>
        <v>17</v>
      </c>
      <c r="S770" s="90">
        <f>VLOOKUP($B770,'[8]POB X MCR 2019'!$C$8:$AW$50,15,0)</f>
        <v>17</v>
      </c>
      <c r="T770" s="90">
        <f>VLOOKUP($B770,'[8]POB X MCR 2019'!$C$8:$AW$50,16,0)</f>
        <v>17</v>
      </c>
      <c r="U770" s="90">
        <f>VLOOKUP($B770,'[8]POB X MCR 2019'!$C$8:$AW$50,17,0)</f>
        <v>19</v>
      </c>
      <c r="V770" s="90">
        <f>VLOOKUP($B770,'[8]POB X MCR 2019'!$C$8:$AW$50,18,0)</f>
        <v>19</v>
      </c>
      <c r="W770" s="90">
        <f>VLOOKUP($B770,'[8]POB X MCR 2019'!$C$8:$AW$50,19,0)</f>
        <v>18</v>
      </c>
      <c r="X770" s="90">
        <f>VLOOKUP($B770,'[8]POB X MCR 2019'!$C$8:$AW$50,20,0)</f>
        <v>16</v>
      </c>
      <c r="Y770" s="90">
        <f>VLOOKUP($B770,'[8]POB X MCR 2019'!$C$8:$AW$50,21,0)</f>
        <v>15</v>
      </c>
      <c r="Z770" s="90">
        <f>VLOOKUP($B770,'[8]POB X MCR 2019'!$C$8:$AW$50,22,0)</f>
        <v>14</v>
      </c>
      <c r="AA770" s="90">
        <f>VLOOKUP($B770,'[8]POB X MCR 2019'!$C$8:$AW$50,23,0)</f>
        <v>12</v>
      </c>
      <c r="AB770" s="90">
        <f>VLOOKUP($B770,'[8]POB X MCR 2019'!$C$8:$AW$50,24,0)</f>
        <v>12</v>
      </c>
      <c r="AC770" s="90">
        <f>VLOOKUP($B770,'[8]POB X MCR 2019'!$C$8:$AW$50,25,0)</f>
        <v>11</v>
      </c>
      <c r="AD770" s="90">
        <f>VLOOKUP($B770,'[8]POB X MCR 2019'!$C$8:$AW$50,26,0)</f>
        <v>48</v>
      </c>
      <c r="AE770" s="90">
        <f>VLOOKUP($B770,'[8]POB X MCR 2019'!$C$8:$AW$50,27,0)</f>
        <v>45</v>
      </c>
      <c r="AF770" s="90">
        <f>VLOOKUP($B770,'[8]POB X MCR 2019'!$C$8:$AW$50,28,0)</f>
        <v>58</v>
      </c>
      <c r="AG770" s="90">
        <f>VLOOKUP($B770,'[8]POB X MCR 2019'!$C$8:$AW$50,29,0)</f>
        <v>57</v>
      </c>
      <c r="AH770" s="90">
        <f>VLOOKUP($B770,'[8]POB X MCR 2019'!$C$8:$AW$50,30,0)</f>
        <v>49</v>
      </c>
      <c r="AI770" s="90">
        <f>VLOOKUP($B770,'[8]POB X MCR 2019'!$C$8:$AW$50,31,0)</f>
        <v>36</v>
      </c>
      <c r="AJ770" s="90">
        <f>VLOOKUP($B770,'[8]POB X MCR 2019'!$C$8:$AW$50,32,0)</f>
        <v>33</v>
      </c>
      <c r="AK770" s="90">
        <f>VLOOKUP($B770,'[8]POB X MCR 2019'!$C$8:$AW$50,33,0)</f>
        <v>39</v>
      </c>
      <c r="AL770" s="90">
        <f>VLOOKUP($B770,'[8]POB X MCR 2019'!$C$8:$AW$50,34,0)</f>
        <v>26</v>
      </c>
      <c r="AM770" s="90">
        <f>VLOOKUP($B770,'[8]POB X MCR 2019'!$C$8:$AW$50,35,0)</f>
        <v>29</v>
      </c>
      <c r="AN770" s="90">
        <f>VLOOKUP($B770,'[8]POB X MCR 2019'!$C$8:$AW$50,36,0)</f>
        <v>21</v>
      </c>
      <c r="AO770" s="90">
        <f>VLOOKUP($B770,'[8]POB X MCR 2019'!$C$8:$AW$50,37,0)</f>
        <v>13</v>
      </c>
      <c r="AP770" s="90">
        <f>VLOOKUP($B770,'[8]POB X MCR 2019'!$C$8:$AW$50,38,0)</f>
        <v>12</v>
      </c>
      <c r="AQ770" s="90">
        <f>VLOOKUP($B770,'[8]POB X MCR 2019'!$C$8:$AW$50,43,0)</f>
        <v>5614</v>
      </c>
      <c r="AR770" s="90">
        <f>VLOOKUP($B770,'[8]POB X MCR 2019'!$C$8:$AW$50,44,0)</f>
        <v>46</v>
      </c>
      <c r="AS770" s="90">
        <f>VLOOKUP($B770,'[8]POB X MCR 2019'!$C$8:$AW$50,45,0)</f>
        <v>34</v>
      </c>
      <c r="AT770" s="90">
        <f>VLOOKUP($B770,'[8]POB X MCR 2019'!$C$8:$AW$50,46,0)</f>
        <v>160</v>
      </c>
      <c r="AU770" s="90">
        <f>VLOOKUP($B770,'[6]RED SANTA CRUZ '!$C$7:$J$45,8,0)</f>
        <v>10</v>
      </c>
    </row>
    <row r="771" spans="1:47" s="24" customFormat="1" ht="15">
      <c r="A771" s="58">
        <v>771</v>
      </c>
      <c r="B771" s="58">
        <v>4831</v>
      </c>
      <c r="C771" s="59" t="s">
        <v>1134</v>
      </c>
      <c r="D771" s="59" t="s">
        <v>569</v>
      </c>
      <c r="E771" s="59" t="s">
        <v>684</v>
      </c>
      <c r="F771" s="59" t="s">
        <v>693</v>
      </c>
      <c r="G771" s="12" t="s">
        <v>266</v>
      </c>
      <c r="H771" s="14">
        <f t="shared" si="173"/>
        <v>4831</v>
      </c>
      <c r="I771" s="14">
        <f t="shared" si="174"/>
        <v>465</v>
      </c>
      <c r="J771" s="12">
        <f>VLOOKUP($B771,'[1]METAS 2019'!$D$4:$Q$843,5,0)</f>
        <v>4</v>
      </c>
      <c r="K771" s="12">
        <f>VLOOKUP($B771,'[1]METAS 2019'!$D$4:$Q$843,4,0)</f>
        <v>2</v>
      </c>
      <c r="L771" s="12">
        <f>VLOOKUP($B771,'[1]METAS 2019'!$D$4:$Q$843,11,0)</f>
        <v>4</v>
      </c>
      <c r="M771" s="12">
        <f>VLOOKUP($B771,'[1]METAS 2019'!$D$4:$Q$843,12,0)</f>
        <v>2</v>
      </c>
      <c r="N771" s="12">
        <f>VLOOKUP($B771,'[1]METAS 2019'!$D$4:$Q$843,13,0)</f>
        <v>10</v>
      </c>
      <c r="O771" s="12">
        <f>VLOOKUP($B771,'[1]METAS 2019'!$D$4:$Q$843,14,0)</f>
        <v>7</v>
      </c>
      <c r="P771" s="90">
        <f>VLOOKUP($B771,'[8]POB X MCR 2019'!$C$8:$AW$50,12,0)</f>
        <v>9</v>
      </c>
      <c r="Q771" s="90">
        <f>VLOOKUP($B771,'[8]POB X MCR 2019'!$C$8:$AW$50,13,0)</f>
        <v>9</v>
      </c>
      <c r="R771" s="90">
        <f>VLOOKUP($B771,'[8]POB X MCR 2019'!$C$8:$AW$50,14,0)</f>
        <v>10</v>
      </c>
      <c r="S771" s="90">
        <f>VLOOKUP($B771,'[8]POB X MCR 2019'!$C$8:$AW$50,15,0)</f>
        <v>10</v>
      </c>
      <c r="T771" s="90">
        <f>VLOOKUP($B771,'[8]POB X MCR 2019'!$C$8:$AW$50,16,0)</f>
        <v>10</v>
      </c>
      <c r="U771" s="90">
        <f>VLOOKUP($B771,'[8]POB X MCR 2019'!$C$8:$AW$50,17,0)</f>
        <v>11</v>
      </c>
      <c r="V771" s="90">
        <f>VLOOKUP($B771,'[8]POB X MCR 2019'!$C$8:$AW$50,18,0)</f>
        <v>11</v>
      </c>
      <c r="W771" s="90">
        <f>VLOOKUP($B771,'[8]POB X MCR 2019'!$C$8:$AW$50,19,0)</f>
        <v>10</v>
      </c>
      <c r="X771" s="90">
        <f>VLOOKUP($B771,'[8]POB X MCR 2019'!$C$8:$AW$50,20,0)</f>
        <v>10</v>
      </c>
      <c r="Y771" s="90">
        <f>VLOOKUP($B771,'[8]POB X MCR 2019'!$C$8:$AW$50,21,0)</f>
        <v>9</v>
      </c>
      <c r="Z771" s="90">
        <f>VLOOKUP($B771,'[8]POB X MCR 2019'!$C$8:$AW$50,22,0)</f>
        <v>9</v>
      </c>
      <c r="AA771" s="90">
        <f>VLOOKUP($B771,'[8]POB X MCR 2019'!$C$8:$AW$50,23,0)</f>
        <v>8</v>
      </c>
      <c r="AB771" s="90">
        <f>VLOOKUP($B771,'[8]POB X MCR 2019'!$C$8:$AW$50,24,0)</f>
        <v>8</v>
      </c>
      <c r="AC771" s="90">
        <f>VLOOKUP($B771,'[8]POB X MCR 2019'!$C$8:$AW$50,25,0)</f>
        <v>7</v>
      </c>
      <c r="AD771" s="90">
        <f>VLOOKUP($B771,'[8]POB X MCR 2019'!$C$8:$AW$50,26,0)</f>
        <v>26</v>
      </c>
      <c r="AE771" s="90">
        <f>VLOOKUP($B771,'[8]POB X MCR 2019'!$C$8:$AW$50,27,0)</f>
        <v>28</v>
      </c>
      <c r="AF771" s="90">
        <f>VLOOKUP($B771,'[8]POB X MCR 2019'!$C$8:$AW$50,28,0)</f>
        <v>33</v>
      </c>
      <c r="AG771" s="90">
        <f>VLOOKUP($B771,'[8]POB X MCR 2019'!$C$8:$AW$50,29,0)</f>
        <v>33</v>
      </c>
      <c r="AH771" s="90">
        <f>VLOOKUP($B771,'[8]POB X MCR 2019'!$C$8:$AW$50,30,0)</f>
        <v>36</v>
      </c>
      <c r="AI771" s="90">
        <f>VLOOKUP($B771,'[8]POB X MCR 2019'!$C$8:$AW$50,31,0)</f>
        <v>30</v>
      </c>
      <c r="AJ771" s="90">
        <f>VLOOKUP($B771,'[8]POB X MCR 2019'!$C$8:$AW$50,32,0)</f>
        <v>27</v>
      </c>
      <c r="AK771" s="90">
        <f>VLOOKUP($B771,'[8]POB X MCR 2019'!$C$8:$AW$50,33,0)</f>
        <v>22</v>
      </c>
      <c r="AL771" s="90">
        <f>VLOOKUP($B771,'[8]POB X MCR 2019'!$C$8:$AW$50,34,0)</f>
        <v>21</v>
      </c>
      <c r="AM771" s="90">
        <f>VLOOKUP($B771,'[8]POB X MCR 2019'!$C$8:$AW$50,35,0)</f>
        <v>17</v>
      </c>
      <c r="AN771" s="90">
        <f>VLOOKUP($B771,'[8]POB X MCR 2019'!$C$8:$AW$50,36,0)</f>
        <v>15</v>
      </c>
      <c r="AO771" s="90">
        <f>VLOOKUP($B771,'[8]POB X MCR 2019'!$C$8:$AW$50,37,0)</f>
        <v>10</v>
      </c>
      <c r="AP771" s="90">
        <f>VLOOKUP($B771,'[8]POB X MCR 2019'!$C$8:$AW$50,38,0)</f>
        <v>7</v>
      </c>
      <c r="AQ771" s="90">
        <f>VLOOKUP($B771,'[8]POB X MCR 2019'!$C$8:$AW$50,43,0)</f>
        <v>5614</v>
      </c>
      <c r="AR771" s="90">
        <f>VLOOKUP($B771,'[8]POB X MCR 2019'!$C$8:$AW$50,44,0)</f>
        <v>24</v>
      </c>
      <c r="AS771" s="90">
        <f>VLOOKUP($B771,'[8]POB X MCR 2019'!$C$8:$AW$50,45,0)</f>
        <v>21</v>
      </c>
      <c r="AT771" s="90">
        <f>VLOOKUP($B771,'[8]POB X MCR 2019'!$C$8:$AW$50,46,0)</f>
        <v>94</v>
      </c>
      <c r="AU771" s="90">
        <f>VLOOKUP($B771,'[6]RED SANTA CRUZ '!$C$7:$J$45,8,0)</f>
        <v>4</v>
      </c>
    </row>
    <row r="772" spans="1:47" s="24" customFormat="1" ht="15">
      <c r="A772" s="58">
        <v>772</v>
      </c>
      <c r="B772" s="58">
        <v>4833</v>
      </c>
      <c r="C772" s="59" t="s">
        <v>1134</v>
      </c>
      <c r="D772" s="59" t="s">
        <v>569</v>
      </c>
      <c r="E772" s="59" t="s">
        <v>684</v>
      </c>
      <c r="F772" s="59" t="s">
        <v>690</v>
      </c>
      <c r="G772" s="12" t="s">
        <v>271</v>
      </c>
      <c r="H772" s="14">
        <f t="shared" si="173"/>
        <v>4833</v>
      </c>
      <c r="I772" s="14">
        <f t="shared" si="174"/>
        <v>1071</v>
      </c>
      <c r="J772" s="12">
        <f>VLOOKUP($B772,'[1]METAS 2019'!$D$4:$Q$843,5,0)</f>
        <v>12</v>
      </c>
      <c r="K772" s="12">
        <f>VLOOKUP($B772,'[1]METAS 2019'!$D$4:$Q$843,4,0)</f>
        <v>15</v>
      </c>
      <c r="L772" s="12">
        <f>VLOOKUP($B772,'[1]METAS 2019'!$D$4:$Q$843,11,0)</f>
        <v>11</v>
      </c>
      <c r="M772" s="12">
        <f>VLOOKUP($B772,'[1]METAS 2019'!$D$4:$Q$843,12,0)</f>
        <v>10</v>
      </c>
      <c r="N772" s="12">
        <f>VLOOKUP($B772,'[1]METAS 2019'!$D$4:$Q$843,13,0)</f>
        <v>10</v>
      </c>
      <c r="O772" s="12">
        <f>VLOOKUP($B772,'[1]METAS 2019'!$D$4:$Q$843,14,0)</f>
        <v>7</v>
      </c>
      <c r="P772" s="90">
        <f>VLOOKUP($B772,'[8]POB X MCR 2019'!$C$8:$AW$50,12,0)</f>
        <v>23</v>
      </c>
      <c r="Q772" s="90">
        <f>VLOOKUP($B772,'[8]POB X MCR 2019'!$C$8:$AW$50,13,0)</f>
        <v>23</v>
      </c>
      <c r="R772" s="90">
        <f>VLOOKUP($B772,'[8]POB X MCR 2019'!$C$8:$AW$50,14,0)</f>
        <v>24</v>
      </c>
      <c r="S772" s="90">
        <f>VLOOKUP($B772,'[8]POB X MCR 2019'!$C$8:$AW$50,15,0)</f>
        <v>25</v>
      </c>
      <c r="T772" s="90">
        <f>VLOOKUP($B772,'[8]POB X MCR 2019'!$C$8:$AW$50,16,0)</f>
        <v>26</v>
      </c>
      <c r="U772" s="90">
        <f>VLOOKUP($B772,'[8]POB X MCR 2019'!$C$8:$AW$50,17,0)</f>
        <v>27</v>
      </c>
      <c r="V772" s="90">
        <f>VLOOKUP($B772,'[8]POB X MCR 2019'!$C$8:$AW$50,18,0)</f>
        <v>27</v>
      </c>
      <c r="W772" s="90">
        <f>VLOOKUP($B772,'[8]POB X MCR 2019'!$C$8:$AW$50,19,0)</f>
        <v>26</v>
      </c>
      <c r="X772" s="90">
        <f>VLOOKUP($B772,'[8]POB X MCR 2019'!$C$8:$AW$50,20,0)</f>
        <v>23</v>
      </c>
      <c r="Y772" s="90">
        <f>VLOOKUP($B772,'[8]POB X MCR 2019'!$C$8:$AW$50,21,0)</f>
        <v>21</v>
      </c>
      <c r="Z772" s="90">
        <f>VLOOKUP($B772,'[8]POB X MCR 2019'!$C$8:$AW$50,22,0)</f>
        <v>20</v>
      </c>
      <c r="AA772" s="90">
        <f>VLOOKUP($B772,'[8]POB X MCR 2019'!$C$8:$AW$50,23,0)</f>
        <v>18</v>
      </c>
      <c r="AB772" s="90">
        <f>VLOOKUP($B772,'[8]POB X MCR 2019'!$C$8:$AW$50,24,0)</f>
        <v>17</v>
      </c>
      <c r="AC772" s="90">
        <f>VLOOKUP($B772,'[8]POB X MCR 2019'!$C$8:$AW$50,25,0)</f>
        <v>17</v>
      </c>
      <c r="AD772" s="90">
        <f>VLOOKUP($B772,'[8]POB X MCR 2019'!$C$8:$AW$50,26,0)</f>
        <v>71</v>
      </c>
      <c r="AE772" s="90">
        <f>VLOOKUP($B772,'[8]POB X MCR 2019'!$C$8:$AW$50,27,0)</f>
        <v>67</v>
      </c>
      <c r="AF772" s="90">
        <f>VLOOKUP($B772,'[8]POB X MCR 2019'!$C$8:$AW$50,28,0)</f>
        <v>85</v>
      </c>
      <c r="AG772" s="90">
        <f>VLOOKUP($B772,'[8]POB X MCR 2019'!$C$8:$AW$50,29,0)</f>
        <v>85</v>
      </c>
      <c r="AH772" s="90">
        <f>VLOOKUP($B772,'[8]POB X MCR 2019'!$C$8:$AW$50,30,0)</f>
        <v>73</v>
      </c>
      <c r="AI772" s="90">
        <f>VLOOKUP($B772,'[8]POB X MCR 2019'!$C$8:$AW$50,31,0)</f>
        <v>53</v>
      </c>
      <c r="AJ772" s="90">
        <f>VLOOKUP($B772,'[8]POB X MCR 2019'!$C$8:$AW$50,32,0)</f>
        <v>48</v>
      </c>
      <c r="AK772" s="90">
        <f>VLOOKUP($B772,'[8]POB X MCR 2019'!$C$8:$AW$50,33,0)</f>
        <v>58</v>
      </c>
      <c r="AL772" s="90">
        <f>VLOOKUP($B772,'[8]POB X MCR 2019'!$C$8:$AW$50,34,0)</f>
        <v>39</v>
      </c>
      <c r="AM772" s="90">
        <f>VLOOKUP($B772,'[8]POB X MCR 2019'!$C$8:$AW$50,35,0)</f>
        <v>42</v>
      </c>
      <c r="AN772" s="90">
        <f>VLOOKUP($B772,'[8]POB X MCR 2019'!$C$8:$AW$50,36,0)</f>
        <v>30</v>
      </c>
      <c r="AO772" s="90">
        <f>VLOOKUP($B772,'[8]POB X MCR 2019'!$C$8:$AW$50,37,0)</f>
        <v>20</v>
      </c>
      <c r="AP772" s="90">
        <f>VLOOKUP($B772,'[8]POB X MCR 2019'!$C$8:$AW$50,38,0)</f>
        <v>18</v>
      </c>
      <c r="AQ772" s="90">
        <f>VLOOKUP($B772,'[8]POB X MCR 2019'!$C$8:$AW$50,43,0)</f>
        <v>5614</v>
      </c>
      <c r="AR772" s="90">
        <f>VLOOKUP($B772,'[8]POB X MCR 2019'!$C$8:$AW$50,44,0)</f>
        <v>69</v>
      </c>
      <c r="AS772" s="90">
        <f>VLOOKUP($B772,'[8]POB X MCR 2019'!$C$8:$AW$50,45,0)</f>
        <v>49</v>
      </c>
      <c r="AT772" s="90">
        <f>VLOOKUP($B772,'[8]POB X MCR 2019'!$C$8:$AW$50,46,0)</f>
        <v>235</v>
      </c>
      <c r="AU772" s="90">
        <f>VLOOKUP($B772,'[6]RED SANTA CRUZ '!$C$7:$J$45,8,0)</f>
        <v>10</v>
      </c>
    </row>
    <row r="773" spans="1:47" s="24" customFormat="1" ht="15">
      <c r="A773" s="58">
        <v>773</v>
      </c>
      <c r="B773" s="58">
        <v>4710</v>
      </c>
      <c r="C773" s="59" t="s">
        <v>1134</v>
      </c>
      <c r="D773" s="59" t="s">
        <v>569</v>
      </c>
      <c r="E773" s="59" t="s">
        <v>684</v>
      </c>
      <c r="F773" s="59" t="s">
        <v>696</v>
      </c>
      <c r="G773" s="12" t="s">
        <v>266</v>
      </c>
      <c r="H773" s="14">
        <f t="shared" si="173"/>
        <v>4710</v>
      </c>
      <c r="I773" s="14">
        <f t="shared" si="174"/>
        <v>544</v>
      </c>
      <c r="J773" s="12">
        <f>VLOOKUP($B773,'[1]METAS 2019'!$D$4:$Q$843,5,0)</f>
        <v>4</v>
      </c>
      <c r="K773" s="12">
        <f>VLOOKUP($B773,'[1]METAS 2019'!$D$4:$Q$843,4,0)</f>
        <v>3</v>
      </c>
      <c r="L773" s="12">
        <f>VLOOKUP($B773,'[1]METAS 2019'!$D$4:$Q$843,11,0)</f>
        <v>3</v>
      </c>
      <c r="M773" s="12">
        <f>VLOOKUP($B773,'[1]METAS 2019'!$D$4:$Q$843,12,0)</f>
        <v>5</v>
      </c>
      <c r="N773" s="12">
        <f>VLOOKUP($B773,'[1]METAS 2019'!$D$4:$Q$843,13,0)</f>
        <v>3</v>
      </c>
      <c r="O773" s="12">
        <f>VLOOKUP($B773,'[1]METAS 2019'!$D$4:$Q$843,14,0)</f>
        <v>2</v>
      </c>
      <c r="P773" s="90">
        <f>VLOOKUP($B773,'[8]POB X MCR 2019'!$C$8:$AW$50,12,0)</f>
        <v>10</v>
      </c>
      <c r="Q773" s="90">
        <f>VLOOKUP($B773,'[8]POB X MCR 2019'!$C$8:$AW$50,13,0)</f>
        <v>10</v>
      </c>
      <c r="R773" s="90">
        <f>VLOOKUP($B773,'[8]POB X MCR 2019'!$C$8:$AW$50,14,0)</f>
        <v>10</v>
      </c>
      <c r="S773" s="90">
        <f>VLOOKUP($B773,'[8]POB X MCR 2019'!$C$8:$AW$50,15,0)</f>
        <v>8</v>
      </c>
      <c r="T773" s="90">
        <f>VLOOKUP($B773,'[8]POB X MCR 2019'!$C$8:$AW$50,16,0)</f>
        <v>10</v>
      </c>
      <c r="U773" s="90">
        <f>VLOOKUP($B773,'[8]POB X MCR 2019'!$C$8:$AW$50,17,0)</f>
        <v>10</v>
      </c>
      <c r="V773" s="90">
        <f>VLOOKUP($B773,'[8]POB X MCR 2019'!$C$8:$AW$50,18,0)</f>
        <v>8</v>
      </c>
      <c r="W773" s="90">
        <f>VLOOKUP($B773,'[8]POB X MCR 2019'!$C$8:$AW$50,19,0)</f>
        <v>9</v>
      </c>
      <c r="X773" s="90">
        <f>VLOOKUP($B773,'[8]POB X MCR 2019'!$C$8:$AW$50,20,0)</f>
        <v>7</v>
      </c>
      <c r="Y773" s="90">
        <f>VLOOKUP($B773,'[8]POB X MCR 2019'!$C$8:$AW$50,21,0)</f>
        <v>7</v>
      </c>
      <c r="Z773" s="90">
        <f>VLOOKUP($B773,'[8]POB X MCR 2019'!$C$8:$AW$50,22,0)</f>
        <v>6</v>
      </c>
      <c r="AA773" s="90">
        <f>VLOOKUP($B773,'[8]POB X MCR 2019'!$C$8:$AW$50,23,0)</f>
        <v>6</v>
      </c>
      <c r="AB773" s="90">
        <f>VLOOKUP($B773,'[8]POB X MCR 2019'!$C$8:$AW$50,24,0)</f>
        <v>6</v>
      </c>
      <c r="AC773" s="90">
        <f>VLOOKUP($B773,'[8]POB X MCR 2019'!$C$8:$AW$50,25,0)</f>
        <v>7</v>
      </c>
      <c r="AD773" s="90">
        <f>VLOOKUP($B773,'[8]POB X MCR 2019'!$C$8:$AW$50,26,0)</f>
        <v>43</v>
      </c>
      <c r="AE773" s="90">
        <f>VLOOKUP($B773,'[8]POB X MCR 2019'!$C$8:$AW$50,27,0)</f>
        <v>52</v>
      </c>
      <c r="AF773" s="90">
        <f>VLOOKUP($B773,'[8]POB X MCR 2019'!$C$8:$AW$50,28,0)</f>
        <v>58</v>
      </c>
      <c r="AG773" s="90">
        <f>VLOOKUP($B773,'[8]POB X MCR 2019'!$C$8:$AW$50,29,0)</f>
        <v>33</v>
      </c>
      <c r="AH773" s="90">
        <f>VLOOKUP($B773,'[8]POB X MCR 2019'!$C$8:$AW$50,30,0)</f>
        <v>40</v>
      </c>
      <c r="AI773" s="90">
        <f>VLOOKUP($B773,'[8]POB X MCR 2019'!$C$8:$AW$50,31,0)</f>
        <v>36</v>
      </c>
      <c r="AJ773" s="90">
        <f>VLOOKUP($B773,'[8]POB X MCR 2019'!$C$8:$AW$50,32,0)</f>
        <v>43</v>
      </c>
      <c r="AK773" s="90">
        <f>VLOOKUP($B773,'[8]POB X MCR 2019'!$C$8:$AW$50,33,0)</f>
        <v>19</v>
      </c>
      <c r="AL773" s="90">
        <f>VLOOKUP($B773,'[8]POB X MCR 2019'!$C$8:$AW$50,34,0)</f>
        <v>24</v>
      </c>
      <c r="AM773" s="90">
        <f>VLOOKUP($B773,'[8]POB X MCR 2019'!$C$8:$AW$50,35,0)</f>
        <v>23</v>
      </c>
      <c r="AN773" s="90">
        <f>VLOOKUP($B773,'[8]POB X MCR 2019'!$C$8:$AW$50,36,0)</f>
        <v>21</v>
      </c>
      <c r="AO773" s="90">
        <f>VLOOKUP($B773,'[8]POB X MCR 2019'!$C$8:$AW$50,37,0)</f>
        <v>10</v>
      </c>
      <c r="AP773" s="90">
        <f>VLOOKUP($B773,'[8]POB X MCR 2019'!$C$8:$AW$50,38,0)</f>
        <v>8</v>
      </c>
      <c r="AQ773" s="90">
        <f>VLOOKUP($B773,'[8]POB X MCR 2019'!$C$8:$AW$50,43,0)</f>
        <v>5614</v>
      </c>
      <c r="AR773" s="90">
        <f>VLOOKUP($B773,'[8]POB X MCR 2019'!$C$8:$AW$50,44,0)</f>
        <v>21</v>
      </c>
      <c r="AS773" s="90">
        <f>VLOOKUP($B773,'[8]POB X MCR 2019'!$C$8:$AW$50,45,0)</f>
        <v>7</v>
      </c>
      <c r="AT773" s="90">
        <f>VLOOKUP($B773,'[8]POB X MCR 2019'!$C$8:$AW$50,46,0)</f>
        <v>77</v>
      </c>
      <c r="AU773" s="90">
        <f>VLOOKUP($B773,'[6]RED SANTA CRUZ '!$C$7:$J$45,8,0)</f>
        <v>5</v>
      </c>
    </row>
    <row r="774" spans="1:47" s="24" customFormat="1" ht="15">
      <c r="A774" s="58">
        <v>774</v>
      </c>
      <c r="B774" s="58">
        <v>4832</v>
      </c>
      <c r="C774" s="59" t="s">
        <v>1134</v>
      </c>
      <c r="D774" s="59" t="s">
        <v>569</v>
      </c>
      <c r="E774" s="59" t="s">
        <v>684</v>
      </c>
      <c r="F774" s="59" t="s">
        <v>694</v>
      </c>
      <c r="G774" s="12" t="s">
        <v>266</v>
      </c>
      <c r="H774" s="14">
        <f t="shared" si="173"/>
        <v>4832</v>
      </c>
      <c r="I774" s="14">
        <f t="shared" si="174"/>
        <v>996</v>
      </c>
      <c r="J774" s="12">
        <f>VLOOKUP($B774,'[1]METAS 2019'!$D$4:$Q$843,5,0)</f>
        <v>13</v>
      </c>
      <c r="K774" s="12">
        <f>VLOOKUP($B774,'[1]METAS 2019'!$D$4:$Q$843,4,0)</f>
        <v>15</v>
      </c>
      <c r="L774" s="12">
        <f>VLOOKUP($B774,'[1]METAS 2019'!$D$4:$Q$843,11,0)</f>
        <v>23</v>
      </c>
      <c r="M774" s="12">
        <f>VLOOKUP($B774,'[1]METAS 2019'!$D$4:$Q$843,12,0)</f>
        <v>20</v>
      </c>
      <c r="N774" s="12">
        <f>VLOOKUP($B774,'[1]METAS 2019'!$D$4:$Q$843,13,0)</f>
        <v>18</v>
      </c>
      <c r="O774" s="12">
        <f>VLOOKUP($B774,'[1]METAS 2019'!$D$4:$Q$843,14,0)</f>
        <v>21</v>
      </c>
      <c r="P774" s="90">
        <f>VLOOKUP($B774,'[8]POB X MCR 2019'!$C$8:$AW$50,12,0)</f>
        <v>18</v>
      </c>
      <c r="Q774" s="90">
        <f>VLOOKUP($B774,'[8]POB X MCR 2019'!$C$8:$AW$50,13,0)</f>
        <v>18</v>
      </c>
      <c r="R774" s="90">
        <f>VLOOKUP($B774,'[8]POB X MCR 2019'!$C$8:$AW$50,14,0)</f>
        <v>19</v>
      </c>
      <c r="S774" s="90">
        <f>VLOOKUP($B774,'[8]POB X MCR 2019'!$C$8:$AW$50,15,0)</f>
        <v>20</v>
      </c>
      <c r="T774" s="90">
        <f>VLOOKUP($B774,'[8]POB X MCR 2019'!$C$8:$AW$50,16,0)</f>
        <v>21</v>
      </c>
      <c r="U774" s="90">
        <f>VLOOKUP($B774,'[8]POB X MCR 2019'!$C$8:$AW$50,17,0)</f>
        <v>22</v>
      </c>
      <c r="V774" s="90">
        <f>VLOOKUP($B774,'[8]POB X MCR 2019'!$C$8:$AW$50,18,0)</f>
        <v>22</v>
      </c>
      <c r="W774" s="90">
        <f>VLOOKUP($B774,'[8]POB X MCR 2019'!$C$8:$AW$50,19,0)</f>
        <v>21</v>
      </c>
      <c r="X774" s="90">
        <f>VLOOKUP($B774,'[8]POB X MCR 2019'!$C$8:$AW$50,20,0)</f>
        <v>20</v>
      </c>
      <c r="Y774" s="90">
        <f>VLOOKUP($B774,'[8]POB X MCR 2019'!$C$8:$AW$50,21,0)</f>
        <v>19</v>
      </c>
      <c r="Z774" s="90">
        <f>VLOOKUP($B774,'[8]POB X MCR 2019'!$C$8:$AW$50,22,0)</f>
        <v>18</v>
      </c>
      <c r="AA774" s="90">
        <f>VLOOKUP($B774,'[8]POB X MCR 2019'!$C$8:$AW$50,23,0)</f>
        <v>17</v>
      </c>
      <c r="AB774" s="90">
        <f>VLOOKUP($B774,'[8]POB X MCR 2019'!$C$8:$AW$50,24,0)</f>
        <v>16</v>
      </c>
      <c r="AC774" s="90">
        <f>VLOOKUP($B774,'[8]POB X MCR 2019'!$C$8:$AW$50,25,0)</f>
        <v>14</v>
      </c>
      <c r="AD774" s="90">
        <f>VLOOKUP($B774,'[8]POB X MCR 2019'!$C$8:$AW$50,26,0)</f>
        <v>54</v>
      </c>
      <c r="AE774" s="90">
        <f>VLOOKUP($B774,'[8]POB X MCR 2019'!$C$8:$AW$50,27,0)</f>
        <v>57</v>
      </c>
      <c r="AF774" s="90">
        <f>VLOOKUP($B774,'[8]POB X MCR 2019'!$C$8:$AW$50,28,0)</f>
        <v>67</v>
      </c>
      <c r="AG774" s="90">
        <f>VLOOKUP($B774,'[8]POB X MCR 2019'!$C$8:$AW$50,29,0)</f>
        <v>67</v>
      </c>
      <c r="AH774" s="90">
        <f>VLOOKUP($B774,'[8]POB X MCR 2019'!$C$8:$AW$50,30,0)</f>
        <v>73</v>
      </c>
      <c r="AI774" s="90">
        <f>VLOOKUP($B774,'[8]POB X MCR 2019'!$C$8:$AW$50,31,0)</f>
        <v>62</v>
      </c>
      <c r="AJ774" s="90">
        <f>VLOOKUP($B774,'[8]POB X MCR 2019'!$C$8:$AW$50,32,0)</f>
        <v>55</v>
      </c>
      <c r="AK774" s="90">
        <f>VLOOKUP($B774,'[8]POB X MCR 2019'!$C$8:$AW$50,33,0)</f>
        <v>45</v>
      </c>
      <c r="AL774" s="90">
        <f>VLOOKUP($B774,'[8]POB X MCR 2019'!$C$8:$AW$50,34,0)</f>
        <v>43</v>
      </c>
      <c r="AM774" s="90">
        <f>VLOOKUP($B774,'[8]POB X MCR 2019'!$C$8:$AW$50,35,0)</f>
        <v>34</v>
      </c>
      <c r="AN774" s="90">
        <f>VLOOKUP($B774,'[8]POB X MCR 2019'!$C$8:$AW$50,36,0)</f>
        <v>30</v>
      </c>
      <c r="AO774" s="90">
        <f>VLOOKUP($B774,'[8]POB X MCR 2019'!$C$8:$AW$50,37,0)</f>
        <v>20</v>
      </c>
      <c r="AP774" s="90">
        <f>VLOOKUP($B774,'[8]POB X MCR 2019'!$C$8:$AW$50,38,0)</f>
        <v>14</v>
      </c>
      <c r="AQ774" s="90">
        <f>VLOOKUP($B774,'[8]POB X MCR 2019'!$C$8:$AW$50,43,0)</f>
        <v>5614</v>
      </c>
      <c r="AR774" s="90">
        <f>VLOOKUP($B774,'[8]POB X MCR 2019'!$C$8:$AW$50,44,0)</f>
        <v>49</v>
      </c>
      <c r="AS774" s="90">
        <f>VLOOKUP($B774,'[8]POB X MCR 2019'!$C$8:$AW$50,45,0)</f>
        <v>43</v>
      </c>
      <c r="AT774" s="90">
        <f>VLOOKUP($B774,'[8]POB X MCR 2019'!$C$8:$AW$50,46,0)</f>
        <v>192</v>
      </c>
      <c r="AU774" s="90">
        <f>VLOOKUP($B774,'[6]RED SANTA CRUZ '!$C$7:$J$45,8,0)</f>
        <v>13</v>
      </c>
    </row>
    <row r="775" spans="1:47" s="24" customFormat="1" ht="15">
      <c r="A775" s="58">
        <v>775</v>
      </c>
      <c r="B775" s="58">
        <v>11557</v>
      </c>
      <c r="C775" s="59" t="s">
        <v>1134</v>
      </c>
      <c r="D775" s="59" t="s">
        <v>569</v>
      </c>
      <c r="E775" s="59" t="s">
        <v>684</v>
      </c>
      <c r="F775" s="59" t="s">
        <v>695</v>
      </c>
      <c r="G775" s="12" t="s">
        <v>266</v>
      </c>
      <c r="H775" s="14">
        <f t="shared" si="173"/>
        <v>11557</v>
      </c>
      <c r="I775" s="14">
        <f t="shared" si="174"/>
        <v>479</v>
      </c>
      <c r="J775" s="12">
        <f>VLOOKUP($B775,'[1]METAS 2019'!$D$4:$Q$843,5,0)</f>
        <v>5</v>
      </c>
      <c r="K775" s="12">
        <f>VLOOKUP($B775,'[1]METAS 2019'!$D$4:$Q$843,4,0)</f>
        <v>4</v>
      </c>
      <c r="L775" s="12">
        <f>VLOOKUP($B775,'[1]METAS 2019'!$D$4:$Q$843,11,0)</f>
        <v>0</v>
      </c>
      <c r="M775" s="12">
        <f>VLOOKUP($B775,'[1]METAS 2019'!$D$4:$Q$843,12,0)</f>
        <v>1</v>
      </c>
      <c r="N775" s="12">
        <f>VLOOKUP($B775,'[1]METAS 2019'!$D$4:$Q$843,13,0)</f>
        <v>8</v>
      </c>
      <c r="O775" s="12">
        <f>VLOOKUP($B775,'[1]METAS 2019'!$D$4:$Q$843,14,0)</f>
        <v>6</v>
      </c>
      <c r="P775" s="90">
        <f>VLOOKUP($B775,'[8]POB X MCR 2019'!$C$8:$AW$50,12,0)</f>
        <v>9</v>
      </c>
      <c r="Q775" s="90">
        <f>VLOOKUP($B775,'[8]POB X MCR 2019'!$C$8:$AW$50,13,0)</f>
        <v>9</v>
      </c>
      <c r="R775" s="90">
        <f>VLOOKUP($B775,'[8]POB X MCR 2019'!$C$8:$AW$50,14,0)</f>
        <v>10</v>
      </c>
      <c r="S775" s="90">
        <f>VLOOKUP($B775,'[8]POB X MCR 2019'!$C$8:$AW$50,15,0)</f>
        <v>10</v>
      </c>
      <c r="T775" s="90">
        <f>VLOOKUP($B775,'[8]POB X MCR 2019'!$C$8:$AW$50,16,0)</f>
        <v>11</v>
      </c>
      <c r="U775" s="90">
        <f>VLOOKUP($B775,'[8]POB X MCR 2019'!$C$8:$AW$50,17,0)</f>
        <v>11</v>
      </c>
      <c r="V775" s="90">
        <f>VLOOKUP($B775,'[8]POB X MCR 2019'!$C$8:$AW$50,18,0)</f>
        <v>11</v>
      </c>
      <c r="W775" s="90">
        <f>VLOOKUP($B775,'[8]POB X MCR 2019'!$C$8:$AW$50,19,0)</f>
        <v>11</v>
      </c>
      <c r="X775" s="90">
        <f>VLOOKUP($B775,'[8]POB X MCR 2019'!$C$8:$AW$50,20,0)</f>
        <v>10</v>
      </c>
      <c r="Y775" s="90">
        <f>VLOOKUP($B775,'[8]POB X MCR 2019'!$C$8:$AW$50,21,0)</f>
        <v>10</v>
      </c>
      <c r="Z775" s="90">
        <f>VLOOKUP($B775,'[8]POB X MCR 2019'!$C$8:$AW$50,22,0)</f>
        <v>9</v>
      </c>
      <c r="AA775" s="90">
        <f>VLOOKUP($B775,'[8]POB X MCR 2019'!$C$8:$AW$50,23,0)</f>
        <v>9</v>
      </c>
      <c r="AB775" s="90">
        <f>VLOOKUP($B775,'[8]POB X MCR 2019'!$C$8:$AW$50,24,0)</f>
        <v>8</v>
      </c>
      <c r="AC775" s="90">
        <f>VLOOKUP($B775,'[8]POB X MCR 2019'!$C$8:$AW$50,25,0)</f>
        <v>7</v>
      </c>
      <c r="AD775" s="90">
        <f>VLOOKUP($B775,'[8]POB X MCR 2019'!$C$8:$AW$50,26,0)</f>
        <v>28</v>
      </c>
      <c r="AE775" s="90">
        <f>VLOOKUP($B775,'[8]POB X MCR 2019'!$C$8:$AW$50,27,0)</f>
        <v>30</v>
      </c>
      <c r="AF775" s="90">
        <f>VLOOKUP($B775,'[8]POB X MCR 2019'!$C$8:$AW$50,28,0)</f>
        <v>35</v>
      </c>
      <c r="AG775" s="90">
        <f>VLOOKUP($B775,'[8]POB X MCR 2019'!$C$8:$AW$50,29,0)</f>
        <v>35</v>
      </c>
      <c r="AH775" s="90">
        <f>VLOOKUP($B775,'[8]POB X MCR 2019'!$C$8:$AW$50,30,0)</f>
        <v>37</v>
      </c>
      <c r="AI775" s="90">
        <f>VLOOKUP($B775,'[8]POB X MCR 2019'!$C$8:$AW$50,31,0)</f>
        <v>32</v>
      </c>
      <c r="AJ775" s="90">
        <f>VLOOKUP($B775,'[8]POB X MCR 2019'!$C$8:$AW$50,32,0)</f>
        <v>28</v>
      </c>
      <c r="AK775" s="90">
        <f>VLOOKUP($B775,'[8]POB X MCR 2019'!$C$8:$AW$50,33,0)</f>
        <v>23</v>
      </c>
      <c r="AL775" s="90">
        <f>VLOOKUP($B775,'[8]POB X MCR 2019'!$C$8:$AW$50,34,0)</f>
        <v>22</v>
      </c>
      <c r="AM775" s="90">
        <f>VLOOKUP($B775,'[8]POB X MCR 2019'!$C$8:$AW$50,35,0)</f>
        <v>18</v>
      </c>
      <c r="AN775" s="90">
        <f>VLOOKUP($B775,'[8]POB X MCR 2019'!$C$8:$AW$50,36,0)</f>
        <v>15</v>
      </c>
      <c r="AO775" s="90">
        <f>VLOOKUP($B775,'[8]POB X MCR 2019'!$C$8:$AW$50,37,0)</f>
        <v>10</v>
      </c>
      <c r="AP775" s="90">
        <f>VLOOKUP($B775,'[8]POB X MCR 2019'!$C$8:$AW$50,38,0)</f>
        <v>7</v>
      </c>
      <c r="AQ775" s="90">
        <f>VLOOKUP($B775,'[8]POB X MCR 2019'!$C$8:$AW$50,43,0)</f>
        <v>5614</v>
      </c>
      <c r="AR775" s="90">
        <f>VLOOKUP($B775,'[8]POB X MCR 2019'!$C$8:$AW$50,44,0)</f>
        <v>25</v>
      </c>
      <c r="AS775" s="90">
        <f>VLOOKUP($B775,'[8]POB X MCR 2019'!$C$8:$AW$50,45,0)</f>
        <v>22</v>
      </c>
      <c r="AT775" s="90">
        <f>VLOOKUP($B775,'[8]POB X MCR 2019'!$C$8:$AW$50,46,0)</f>
        <v>99</v>
      </c>
      <c r="AU775" s="90">
        <f>VLOOKUP($B775,'[6]RED SANTA CRUZ '!$C$7:$J$45,8,0)</f>
        <v>5</v>
      </c>
    </row>
    <row r="776" spans="1:47" s="24" customFormat="1" ht="15">
      <c r="A776" s="58">
        <v>765</v>
      </c>
      <c r="B776" s="58">
        <v>16703</v>
      </c>
      <c r="C776" s="59" t="s">
        <v>1134</v>
      </c>
      <c r="D776" s="59" t="s">
        <v>569</v>
      </c>
      <c r="E776" s="59" t="s">
        <v>684</v>
      </c>
      <c r="F776" s="59" t="s">
        <v>697</v>
      </c>
      <c r="G776" s="12" t="s">
        <v>271</v>
      </c>
      <c r="H776" s="14">
        <f t="shared" si="173"/>
        <v>16703</v>
      </c>
      <c r="I776" s="14">
        <f>SUM(J776:AP776)</f>
        <v>1632</v>
      </c>
      <c r="J776" s="12">
        <v>25</v>
      </c>
      <c r="K776" s="12">
        <v>30</v>
      </c>
      <c r="L776" s="12">
        <v>28</v>
      </c>
      <c r="M776" s="12">
        <v>15</v>
      </c>
      <c r="N776" s="12">
        <v>20</v>
      </c>
      <c r="O776" s="90">
        <f>VLOOKUP($B776,'[8]POB X MCR 2019'!$C$8:$AW$50,12,0)</f>
        <v>26</v>
      </c>
      <c r="P776" s="90">
        <f>VLOOKUP($B776,'[8]POB X MCR 2019'!$C$8:$AW$50,12,0)</f>
        <v>26</v>
      </c>
      <c r="Q776" s="90">
        <f>VLOOKUP($B776,'[8]POB X MCR 2019'!$C$8:$AW$50,13,0)</f>
        <v>28</v>
      </c>
      <c r="R776" s="90">
        <f>VLOOKUP($B776,'[8]POB X MCR 2019'!$C$8:$AW$50,14,0)</f>
        <v>29</v>
      </c>
      <c r="S776" s="90">
        <f>VLOOKUP($B776,'[8]POB X MCR 2019'!$C$8:$AW$50,15,0)</f>
        <v>32</v>
      </c>
      <c r="T776" s="90">
        <f>VLOOKUP($B776,'[8]POB X MCR 2019'!$C$8:$AW$50,16,0)</f>
        <v>33</v>
      </c>
      <c r="U776" s="90">
        <f>VLOOKUP($B776,'[8]POB X MCR 2019'!$C$8:$AW$50,17,0)</f>
        <v>35</v>
      </c>
      <c r="V776" s="90">
        <f>VLOOKUP($B776,'[8]POB X MCR 2019'!$C$8:$AW$50,18,0)</f>
        <v>37</v>
      </c>
      <c r="W776" s="90">
        <f>VLOOKUP($B776,'[8]POB X MCR 2019'!$C$8:$AW$50,19,0)</f>
        <v>35</v>
      </c>
      <c r="X776" s="90">
        <f>VLOOKUP($B776,'[8]POB X MCR 2019'!$C$8:$AW$50,20,0)</f>
        <v>32</v>
      </c>
      <c r="Y776" s="90">
        <f>VLOOKUP($B776,'[8]POB X MCR 2019'!$C$8:$AW$50,21,0)</f>
        <v>30</v>
      </c>
      <c r="Z776" s="90">
        <f>VLOOKUP($B776,'[8]POB X MCR 2019'!$C$8:$AW$50,22,0)</f>
        <v>27</v>
      </c>
      <c r="AA776" s="90">
        <f>VLOOKUP($B776,'[8]POB X MCR 2019'!$C$8:$AW$50,23,0)</f>
        <v>25</v>
      </c>
      <c r="AB776" s="90">
        <f>VLOOKUP($B776,'[8]POB X MCR 2019'!$C$8:$AW$50,24,0)</f>
        <v>24</v>
      </c>
      <c r="AC776" s="90">
        <f>VLOOKUP($B776,'[8]POB X MCR 2019'!$C$8:$AW$50,25,0)</f>
        <v>24</v>
      </c>
      <c r="AD776" s="90">
        <f>VLOOKUP($B776,'[8]POB X MCR 2019'!$C$8:$AW$50,26,0)</f>
        <v>112</v>
      </c>
      <c r="AE776" s="90">
        <f>VLOOKUP($B776,'[8]POB X MCR 2019'!$C$8:$AW$50,27,0)</f>
        <v>109</v>
      </c>
      <c r="AF776" s="90">
        <f>VLOOKUP($B776,'[8]POB X MCR 2019'!$C$8:$AW$50,28,0)</f>
        <v>122</v>
      </c>
      <c r="AG776" s="90">
        <f>VLOOKUP($B776,'[8]POB X MCR 2019'!$C$8:$AW$50,29,0)</f>
        <v>138</v>
      </c>
      <c r="AH776" s="90">
        <f>VLOOKUP($B776,'[8]POB X MCR 2019'!$C$8:$AW$50,30,0)</f>
        <v>119</v>
      </c>
      <c r="AI776" s="90">
        <f>VLOOKUP($B776,'[8]POB X MCR 2019'!$C$8:$AW$50,31,0)</f>
        <v>111</v>
      </c>
      <c r="AJ776" s="90">
        <f>VLOOKUP($B776,'[8]POB X MCR 2019'!$C$8:$AW$50,32,0)</f>
        <v>88</v>
      </c>
      <c r="AK776" s="90">
        <f>VLOOKUP($B776,'[8]POB X MCR 2019'!$C$8:$AW$50,33,0)</f>
        <v>67</v>
      </c>
      <c r="AL776" s="90">
        <f>VLOOKUP($B776,'[8]POB X MCR 2019'!$C$8:$AW$50,34,0)</f>
        <v>60</v>
      </c>
      <c r="AM776" s="90">
        <f>VLOOKUP($B776,'[8]POB X MCR 2019'!$C$8:$AW$50,35,0)</f>
        <v>50</v>
      </c>
      <c r="AN776" s="90">
        <f>VLOOKUP($B776,'[8]POB X MCR 2019'!$C$8:$AW$50,36,0)</f>
        <v>36</v>
      </c>
      <c r="AO776" s="90">
        <f>VLOOKUP($B776,'[8]POB X MCR 2019'!$C$8:$AW$50,37,0)</f>
        <v>27</v>
      </c>
      <c r="AP776" s="90">
        <f>VLOOKUP($B776,'[8]POB X MCR 2019'!$C$8:$AW$50,38,0)</f>
        <v>32</v>
      </c>
      <c r="AQ776" s="90">
        <f>VLOOKUP($B776,'[8]POB X MCR 2019'!$C$8:$AW$50,43,0)</f>
        <v>5614</v>
      </c>
      <c r="AR776" s="90">
        <f>VLOOKUP($B776,'[8]POB X MCR 2019'!$C$8:$AW$50,44,0)</f>
        <v>87</v>
      </c>
      <c r="AS776" s="90">
        <f>VLOOKUP($B776,'[8]POB X MCR 2019'!$C$8:$AW$50,45,0)</f>
        <v>66</v>
      </c>
      <c r="AT776" s="90">
        <f>VLOOKUP($B776,'[8]POB X MCR 2019'!$C$8:$AW$50,46,0)</f>
        <v>383</v>
      </c>
      <c r="AU776" s="90">
        <v>0</v>
      </c>
    </row>
    <row r="777" spans="1:47" s="24" customFormat="1" ht="15">
      <c r="A777" s="54">
        <v>776</v>
      </c>
      <c r="B777" s="54"/>
      <c r="C777" s="55" t="s">
        <v>1134</v>
      </c>
      <c r="D777" s="55" t="s">
        <v>569</v>
      </c>
      <c r="E777" s="55" t="s">
        <v>710</v>
      </c>
      <c r="F777" s="55" t="s">
        <v>710</v>
      </c>
      <c r="G777" s="11" t="s">
        <v>1214</v>
      </c>
      <c r="H777" s="29"/>
      <c r="I777" s="29">
        <f t="shared" si="174"/>
        <v>7728</v>
      </c>
      <c r="J777" s="11">
        <f>SUM(J778:J785)</f>
        <v>86</v>
      </c>
      <c r="K777" s="11">
        <f t="shared" ref="K777:AU777" si="175">SUM(K778:K785)</f>
        <v>75</v>
      </c>
      <c r="L777" s="11">
        <f t="shared" si="175"/>
        <v>90</v>
      </c>
      <c r="M777" s="11">
        <f t="shared" si="175"/>
        <v>83</v>
      </c>
      <c r="N777" s="11">
        <f t="shared" si="175"/>
        <v>98</v>
      </c>
      <c r="O777" s="11">
        <f t="shared" si="175"/>
        <v>88</v>
      </c>
      <c r="P777" s="11">
        <f t="shared" si="175"/>
        <v>157</v>
      </c>
      <c r="Q777" s="11">
        <f t="shared" si="175"/>
        <v>168</v>
      </c>
      <c r="R777" s="11">
        <f t="shared" si="175"/>
        <v>175</v>
      </c>
      <c r="S777" s="11">
        <f t="shared" si="175"/>
        <v>182</v>
      </c>
      <c r="T777" s="11">
        <f t="shared" si="175"/>
        <v>190</v>
      </c>
      <c r="U777" s="11">
        <f t="shared" si="175"/>
        <v>201</v>
      </c>
      <c r="V777" s="11">
        <f t="shared" si="175"/>
        <v>200</v>
      </c>
      <c r="W777" s="11">
        <f t="shared" si="175"/>
        <v>195</v>
      </c>
      <c r="X777" s="11">
        <f t="shared" si="175"/>
        <v>180</v>
      </c>
      <c r="Y777" s="11">
        <f t="shared" si="175"/>
        <v>164</v>
      </c>
      <c r="Z777" s="11">
        <f t="shared" si="175"/>
        <v>148</v>
      </c>
      <c r="AA777" s="11">
        <f t="shared" si="175"/>
        <v>134</v>
      </c>
      <c r="AB777" s="11">
        <f t="shared" si="175"/>
        <v>123</v>
      </c>
      <c r="AC777" s="11">
        <f t="shared" si="175"/>
        <v>119</v>
      </c>
      <c r="AD777" s="11">
        <f t="shared" si="175"/>
        <v>472</v>
      </c>
      <c r="AE777" s="11">
        <f t="shared" si="175"/>
        <v>426</v>
      </c>
      <c r="AF777" s="11">
        <f t="shared" si="175"/>
        <v>568</v>
      </c>
      <c r="AG777" s="11">
        <f t="shared" si="175"/>
        <v>556</v>
      </c>
      <c r="AH777" s="11">
        <f t="shared" si="175"/>
        <v>555</v>
      </c>
      <c r="AI777" s="11">
        <f t="shared" si="175"/>
        <v>460</v>
      </c>
      <c r="AJ777" s="11">
        <f t="shared" si="175"/>
        <v>411</v>
      </c>
      <c r="AK777" s="11">
        <f t="shared" si="175"/>
        <v>335</v>
      </c>
      <c r="AL777" s="11">
        <f t="shared" si="175"/>
        <v>292</v>
      </c>
      <c r="AM777" s="11">
        <f t="shared" si="175"/>
        <v>284</v>
      </c>
      <c r="AN777" s="11">
        <f t="shared" si="175"/>
        <v>225</v>
      </c>
      <c r="AO777" s="11">
        <f t="shared" si="175"/>
        <v>146</v>
      </c>
      <c r="AP777" s="11">
        <f t="shared" si="175"/>
        <v>142</v>
      </c>
      <c r="AQ777" s="11">
        <f t="shared" si="175"/>
        <v>44912</v>
      </c>
      <c r="AR777" s="11">
        <f t="shared" si="175"/>
        <v>452</v>
      </c>
      <c r="AS777" s="11">
        <f t="shared" si="175"/>
        <v>327</v>
      </c>
      <c r="AT777" s="11">
        <f t="shared" si="175"/>
        <v>1627</v>
      </c>
      <c r="AU777" s="11">
        <f t="shared" si="175"/>
        <v>76</v>
      </c>
    </row>
    <row r="778" spans="1:47" s="24" customFormat="1" ht="15">
      <c r="A778" s="58">
        <v>777</v>
      </c>
      <c r="B778" s="58">
        <v>4835</v>
      </c>
      <c r="C778" s="59" t="s">
        <v>1134</v>
      </c>
      <c r="D778" s="59" t="s">
        <v>569</v>
      </c>
      <c r="E778" s="59" t="s">
        <v>710</v>
      </c>
      <c r="F778" s="59" t="s">
        <v>711</v>
      </c>
      <c r="G778" s="12" t="s">
        <v>283</v>
      </c>
      <c r="H778" s="14">
        <f t="shared" ref="H778:H785" si="176">B778</f>
        <v>4835</v>
      </c>
      <c r="I778" s="14">
        <f t="shared" si="174"/>
        <v>1822</v>
      </c>
      <c r="J778" s="12">
        <f>VLOOKUP($B778,'[1]METAS 2019'!$D$4:$Q$843,5,0)</f>
        <v>21</v>
      </c>
      <c r="K778" s="12">
        <f>VLOOKUP($B778,'[1]METAS 2019'!$D$4:$Q$843,4,0)</f>
        <v>21</v>
      </c>
      <c r="L778" s="12">
        <f>VLOOKUP($B778,'[1]METAS 2019'!$D$4:$Q$843,11,0)</f>
        <v>28</v>
      </c>
      <c r="M778" s="12">
        <f>VLOOKUP($B778,'[1]METAS 2019'!$D$4:$Q$843,12,0)</f>
        <v>18</v>
      </c>
      <c r="N778" s="12">
        <f>VLOOKUP($B778,'[1]METAS 2019'!$D$4:$Q$843,13,0)</f>
        <v>33</v>
      </c>
      <c r="O778" s="12">
        <f>VLOOKUP($B778,'[1]METAS 2019'!$D$4:$Q$843,14,0)</f>
        <v>20</v>
      </c>
      <c r="P778" s="90">
        <f>VLOOKUP($B778,'[8]POB X MCR 2019'!$C$8:$AW$50,12,0)</f>
        <v>40</v>
      </c>
      <c r="Q778" s="90">
        <f>VLOOKUP($B778,'[8]POB X MCR 2019'!$C$8:$AW$50,13,0)</f>
        <v>43</v>
      </c>
      <c r="R778" s="90">
        <f>VLOOKUP($B778,'[8]POB X MCR 2019'!$C$8:$AW$50,14,0)</f>
        <v>45</v>
      </c>
      <c r="S778" s="90">
        <f>VLOOKUP($B778,'[8]POB X MCR 2019'!$C$8:$AW$50,15,0)</f>
        <v>48</v>
      </c>
      <c r="T778" s="90">
        <f>VLOOKUP($B778,'[8]POB X MCR 2019'!$C$8:$AW$50,16,0)</f>
        <v>50</v>
      </c>
      <c r="U778" s="90">
        <f>VLOOKUP($B778,'[8]POB X MCR 2019'!$C$8:$AW$50,17,0)</f>
        <v>52</v>
      </c>
      <c r="V778" s="90">
        <f>VLOOKUP($B778,'[8]POB X MCR 2019'!$C$8:$AW$50,18,0)</f>
        <v>52</v>
      </c>
      <c r="W778" s="90">
        <f>VLOOKUP($B778,'[8]POB X MCR 2019'!$C$8:$AW$50,19,0)</f>
        <v>50</v>
      </c>
      <c r="X778" s="90">
        <f>VLOOKUP($B778,'[8]POB X MCR 2019'!$C$8:$AW$50,20,0)</f>
        <v>45</v>
      </c>
      <c r="Y778" s="90">
        <f>VLOOKUP($B778,'[8]POB X MCR 2019'!$C$8:$AW$50,21,0)</f>
        <v>41</v>
      </c>
      <c r="Z778" s="90">
        <f>VLOOKUP($B778,'[8]POB X MCR 2019'!$C$8:$AW$50,22,0)</f>
        <v>37</v>
      </c>
      <c r="AA778" s="90">
        <f>VLOOKUP($B778,'[8]POB X MCR 2019'!$C$8:$AW$50,23,0)</f>
        <v>32</v>
      </c>
      <c r="AB778" s="90">
        <f>VLOOKUP($B778,'[8]POB X MCR 2019'!$C$8:$AW$50,24,0)</f>
        <v>29</v>
      </c>
      <c r="AC778" s="90">
        <f>VLOOKUP($B778,'[8]POB X MCR 2019'!$C$8:$AW$50,25,0)</f>
        <v>26</v>
      </c>
      <c r="AD778" s="90">
        <f>VLOOKUP($B778,'[8]POB X MCR 2019'!$C$8:$AW$50,26,0)</f>
        <v>103</v>
      </c>
      <c r="AE778" s="90">
        <f>VLOOKUP($B778,'[8]POB X MCR 2019'!$C$8:$AW$50,27,0)</f>
        <v>100</v>
      </c>
      <c r="AF778" s="90">
        <f>VLOOKUP($B778,'[8]POB X MCR 2019'!$C$8:$AW$50,28,0)</f>
        <v>144</v>
      </c>
      <c r="AG778" s="90">
        <f>VLOOKUP($B778,'[8]POB X MCR 2019'!$C$8:$AW$50,29,0)</f>
        <v>131</v>
      </c>
      <c r="AH778" s="90">
        <f>VLOOKUP($B778,'[8]POB X MCR 2019'!$C$8:$AW$50,30,0)</f>
        <v>131</v>
      </c>
      <c r="AI778" s="90">
        <f>VLOOKUP($B778,'[8]POB X MCR 2019'!$C$8:$AW$50,31,0)</f>
        <v>109</v>
      </c>
      <c r="AJ778" s="90">
        <f>VLOOKUP($B778,'[8]POB X MCR 2019'!$C$8:$AW$50,32,0)</f>
        <v>95</v>
      </c>
      <c r="AK778" s="90">
        <f>VLOOKUP($B778,'[8]POB X MCR 2019'!$C$8:$AW$50,33,0)</f>
        <v>74</v>
      </c>
      <c r="AL778" s="90">
        <f>VLOOKUP($B778,'[8]POB X MCR 2019'!$C$8:$AW$50,34,0)</f>
        <v>55</v>
      </c>
      <c r="AM778" s="90">
        <f>VLOOKUP($B778,'[8]POB X MCR 2019'!$C$8:$AW$50,35,0)</f>
        <v>53</v>
      </c>
      <c r="AN778" s="90">
        <f>VLOOKUP($B778,'[8]POB X MCR 2019'!$C$8:$AW$50,36,0)</f>
        <v>47</v>
      </c>
      <c r="AO778" s="90">
        <f>VLOOKUP($B778,'[8]POB X MCR 2019'!$C$8:$AW$50,37,0)</f>
        <v>29</v>
      </c>
      <c r="AP778" s="90">
        <f>VLOOKUP($B778,'[8]POB X MCR 2019'!$C$8:$AW$50,38,0)</f>
        <v>20</v>
      </c>
      <c r="AQ778" s="90">
        <f>VLOOKUP($B778,'[8]POB X MCR 2019'!$C$8:$AW$50,43,0)</f>
        <v>5614</v>
      </c>
      <c r="AR778" s="90">
        <f>VLOOKUP($B778,'[8]POB X MCR 2019'!$C$8:$AW$50,44,0)</f>
        <v>121</v>
      </c>
      <c r="AS778" s="90">
        <f>VLOOKUP($B778,'[8]POB X MCR 2019'!$C$8:$AW$50,45,0)</f>
        <v>84</v>
      </c>
      <c r="AT778" s="90">
        <f>VLOOKUP($B778,'[8]POB X MCR 2019'!$C$8:$AW$50,46,0)</f>
        <v>383</v>
      </c>
      <c r="AU778" s="90">
        <f>VLOOKUP($B778,'[6]RED SANTA CRUZ '!$C$7:$J$45,8,0)</f>
        <v>18</v>
      </c>
    </row>
    <row r="779" spans="1:47" s="24" customFormat="1" ht="15">
      <c r="A779" s="58">
        <v>778</v>
      </c>
      <c r="B779" s="58">
        <v>6841</v>
      </c>
      <c r="C779" s="59" t="s">
        <v>1134</v>
      </c>
      <c r="D779" s="59" t="s">
        <v>569</v>
      </c>
      <c r="E779" s="59" t="s">
        <v>710</v>
      </c>
      <c r="F779" s="59" t="s">
        <v>715</v>
      </c>
      <c r="G779" s="12" t="s">
        <v>266</v>
      </c>
      <c r="H779" s="14">
        <f t="shared" si="176"/>
        <v>6841</v>
      </c>
      <c r="I779" s="14">
        <f t="shared" si="174"/>
        <v>1338</v>
      </c>
      <c r="J779" s="12">
        <f>VLOOKUP($B779,'[1]METAS 2019'!$D$4:$Q$843,5,0)</f>
        <v>15</v>
      </c>
      <c r="K779" s="12">
        <f>VLOOKUP($B779,'[1]METAS 2019'!$D$4:$Q$843,4,0)</f>
        <v>17</v>
      </c>
      <c r="L779" s="12">
        <f>VLOOKUP($B779,'[1]METAS 2019'!$D$4:$Q$843,11,0)</f>
        <v>14</v>
      </c>
      <c r="M779" s="12">
        <f>VLOOKUP($B779,'[1]METAS 2019'!$D$4:$Q$843,12,0)</f>
        <v>6</v>
      </c>
      <c r="N779" s="12">
        <f>VLOOKUP($B779,'[1]METAS 2019'!$D$4:$Q$843,13,0)</f>
        <v>13</v>
      </c>
      <c r="O779" s="12">
        <f>VLOOKUP($B779,'[1]METAS 2019'!$D$4:$Q$843,14,0)</f>
        <v>13</v>
      </c>
      <c r="P779" s="90">
        <f>VLOOKUP($B779,'[8]POB X MCR 2019'!$C$8:$AW$50,12,0)</f>
        <v>26</v>
      </c>
      <c r="Q779" s="90">
        <f>VLOOKUP($B779,'[8]POB X MCR 2019'!$C$8:$AW$50,13,0)</f>
        <v>28</v>
      </c>
      <c r="R779" s="90">
        <f>VLOOKUP($B779,'[8]POB X MCR 2019'!$C$8:$AW$50,14,0)</f>
        <v>29</v>
      </c>
      <c r="S779" s="90">
        <f>VLOOKUP($B779,'[8]POB X MCR 2019'!$C$8:$AW$50,15,0)</f>
        <v>29</v>
      </c>
      <c r="T779" s="90">
        <f>VLOOKUP($B779,'[8]POB X MCR 2019'!$C$8:$AW$50,16,0)</f>
        <v>30</v>
      </c>
      <c r="U779" s="90">
        <f>VLOOKUP($B779,'[8]POB X MCR 2019'!$C$8:$AW$50,17,0)</f>
        <v>31</v>
      </c>
      <c r="V779" s="90">
        <f>VLOOKUP($B779,'[8]POB X MCR 2019'!$C$8:$AW$50,18,0)</f>
        <v>31</v>
      </c>
      <c r="W779" s="90">
        <f>VLOOKUP($B779,'[8]POB X MCR 2019'!$C$8:$AW$50,19,0)</f>
        <v>31</v>
      </c>
      <c r="X779" s="90">
        <f>VLOOKUP($B779,'[8]POB X MCR 2019'!$C$8:$AW$50,20,0)</f>
        <v>30</v>
      </c>
      <c r="Y779" s="90">
        <f>VLOOKUP($B779,'[8]POB X MCR 2019'!$C$8:$AW$50,21,0)</f>
        <v>27</v>
      </c>
      <c r="Z779" s="90">
        <f>VLOOKUP($B779,'[8]POB X MCR 2019'!$C$8:$AW$50,22,0)</f>
        <v>25</v>
      </c>
      <c r="AA779" s="90">
        <f>VLOOKUP($B779,'[8]POB X MCR 2019'!$C$8:$AW$50,23,0)</f>
        <v>24</v>
      </c>
      <c r="AB779" s="90">
        <f>VLOOKUP($B779,'[8]POB X MCR 2019'!$C$8:$AW$50,24,0)</f>
        <v>23</v>
      </c>
      <c r="AC779" s="90">
        <f>VLOOKUP($B779,'[8]POB X MCR 2019'!$C$8:$AW$50,25,0)</f>
        <v>21</v>
      </c>
      <c r="AD779" s="90">
        <f>VLOOKUP($B779,'[8]POB X MCR 2019'!$C$8:$AW$50,26,0)</f>
        <v>87</v>
      </c>
      <c r="AE779" s="90">
        <f>VLOOKUP($B779,'[8]POB X MCR 2019'!$C$8:$AW$50,27,0)</f>
        <v>72</v>
      </c>
      <c r="AF779" s="90">
        <f>VLOOKUP($B779,'[8]POB X MCR 2019'!$C$8:$AW$50,28,0)</f>
        <v>93</v>
      </c>
      <c r="AG779" s="90">
        <f>VLOOKUP($B779,'[8]POB X MCR 2019'!$C$8:$AW$50,29,0)</f>
        <v>95</v>
      </c>
      <c r="AH779" s="90">
        <f>VLOOKUP($B779,'[8]POB X MCR 2019'!$C$8:$AW$50,30,0)</f>
        <v>101</v>
      </c>
      <c r="AI779" s="90">
        <f>VLOOKUP($B779,'[8]POB X MCR 2019'!$C$8:$AW$50,31,0)</f>
        <v>78</v>
      </c>
      <c r="AJ779" s="90">
        <f>VLOOKUP($B779,'[8]POB X MCR 2019'!$C$8:$AW$50,32,0)</f>
        <v>76</v>
      </c>
      <c r="AK779" s="90">
        <f>VLOOKUP($B779,'[8]POB X MCR 2019'!$C$8:$AW$50,33,0)</f>
        <v>54</v>
      </c>
      <c r="AL779" s="90">
        <f>VLOOKUP($B779,'[8]POB X MCR 2019'!$C$8:$AW$50,34,0)</f>
        <v>57</v>
      </c>
      <c r="AM779" s="90">
        <f>VLOOKUP($B779,'[8]POB X MCR 2019'!$C$8:$AW$50,35,0)</f>
        <v>60</v>
      </c>
      <c r="AN779" s="90">
        <f>VLOOKUP($B779,'[8]POB X MCR 2019'!$C$8:$AW$50,36,0)</f>
        <v>43</v>
      </c>
      <c r="AO779" s="90">
        <f>VLOOKUP($B779,'[8]POB X MCR 2019'!$C$8:$AW$50,37,0)</f>
        <v>26</v>
      </c>
      <c r="AP779" s="90">
        <f>VLOOKUP($B779,'[8]POB X MCR 2019'!$C$8:$AW$50,38,0)</f>
        <v>33</v>
      </c>
      <c r="AQ779" s="90">
        <f>VLOOKUP($B779,'[8]POB X MCR 2019'!$C$8:$AW$50,43,0)</f>
        <v>5614</v>
      </c>
      <c r="AR779" s="90">
        <f>VLOOKUP($B779,'[8]POB X MCR 2019'!$C$8:$AW$50,44,0)</f>
        <v>71</v>
      </c>
      <c r="AS779" s="90">
        <f>VLOOKUP($B779,'[8]POB X MCR 2019'!$C$8:$AW$50,45,0)</f>
        <v>50</v>
      </c>
      <c r="AT779" s="90">
        <f>VLOOKUP($B779,'[8]POB X MCR 2019'!$C$8:$AW$50,46,0)</f>
        <v>281</v>
      </c>
      <c r="AU779" s="90">
        <f>VLOOKUP($B779,'[6]RED SANTA CRUZ '!$C$7:$J$45,8,0)</f>
        <v>13</v>
      </c>
    </row>
    <row r="780" spans="1:47" s="24" customFormat="1" ht="15">
      <c r="A780" s="58">
        <v>779</v>
      </c>
      <c r="B780" s="58">
        <v>4818</v>
      </c>
      <c r="C780" s="59" t="s">
        <v>1134</v>
      </c>
      <c r="D780" s="59" t="s">
        <v>569</v>
      </c>
      <c r="E780" s="59" t="s">
        <v>710</v>
      </c>
      <c r="F780" s="59" t="s">
        <v>714</v>
      </c>
      <c r="G780" s="12" t="s">
        <v>271</v>
      </c>
      <c r="H780" s="14">
        <f t="shared" si="176"/>
        <v>4818</v>
      </c>
      <c r="I780" s="14">
        <f t="shared" si="174"/>
        <v>1516</v>
      </c>
      <c r="J780" s="12">
        <f>VLOOKUP($B780,'[1]METAS 2019'!$D$4:$Q$843,5,0)</f>
        <v>14</v>
      </c>
      <c r="K780" s="12">
        <f>VLOOKUP($B780,'[1]METAS 2019'!$D$4:$Q$843,4,0)</f>
        <v>14</v>
      </c>
      <c r="L780" s="12">
        <f>VLOOKUP($B780,'[1]METAS 2019'!$D$4:$Q$843,11,0)</f>
        <v>19</v>
      </c>
      <c r="M780" s="12">
        <f>VLOOKUP($B780,'[1]METAS 2019'!$D$4:$Q$843,12,0)</f>
        <v>24</v>
      </c>
      <c r="N780" s="12">
        <f>VLOOKUP($B780,'[1]METAS 2019'!$D$4:$Q$843,13,0)</f>
        <v>12</v>
      </c>
      <c r="O780" s="12">
        <f>VLOOKUP($B780,'[1]METAS 2019'!$D$4:$Q$843,14,0)</f>
        <v>22</v>
      </c>
      <c r="P780" s="90">
        <f>VLOOKUP($B780,'[8]POB X MCR 2019'!$C$8:$AW$50,12,0)</f>
        <v>27</v>
      </c>
      <c r="Q780" s="90">
        <f>VLOOKUP($B780,'[8]POB X MCR 2019'!$C$8:$AW$50,13,0)</f>
        <v>29</v>
      </c>
      <c r="R780" s="90">
        <f>VLOOKUP($B780,'[8]POB X MCR 2019'!$C$8:$AW$50,14,0)</f>
        <v>29</v>
      </c>
      <c r="S780" s="90">
        <f>VLOOKUP($B780,'[8]POB X MCR 2019'!$C$8:$AW$50,15,0)</f>
        <v>31</v>
      </c>
      <c r="T780" s="90">
        <f>VLOOKUP($B780,'[8]POB X MCR 2019'!$C$8:$AW$50,16,0)</f>
        <v>34</v>
      </c>
      <c r="U780" s="90">
        <f>VLOOKUP($B780,'[8]POB X MCR 2019'!$C$8:$AW$50,17,0)</f>
        <v>36</v>
      </c>
      <c r="V780" s="90">
        <f>VLOOKUP($B780,'[8]POB X MCR 2019'!$C$8:$AW$50,18,0)</f>
        <v>35</v>
      </c>
      <c r="W780" s="90">
        <f>VLOOKUP($B780,'[8]POB X MCR 2019'!$C$8:$AW$50,19,0)</f>
        <v>35</v>
      </c>
      <c r="X780" s="90">
        <f>VLOOKUP($B780,'[8]POB X MCR 2019'!$C$8:$AW$50,20,0)</f>
        <v>31</v>
      </c>
      <c r="Y780" s="90">
        <f>VLOOKUP($B780,'[8]POB X MCR 2019'!$C$8:$AW$50,21,0)</f>
        <v>30</v>
      </c>
      <c r="Z780" s="90">
        <f>VLOOKUP($B780,'[8]POB X MCR 2019'!$C$8:$AW$50,22,0)</f>
        <v>26</v>
      </c>
      <c r="AA780" s="90">
        <f>VLOOKUP($B780,'[8]POB X MCR 2019'!$C$8:$AW$50,23,0)</f>
        <v>25</v>
      </c>
      <c r="AB780" s="90">
        <f>VLOOKUP($B780,'[8]POB X MCR 2019'!$C$8:$AW$50,24,0)</f>
        <v>22</v>
      </c>
      <c r="AC780" s="90">
        <f>VLOOKUP($B780,'[8]POB X MCR 2019'!$C$8:$AW$50,25,0)</f>
        <v>24</v>
      </c>
      <c r="AD780" s="90">
        <f>VLOOKUP($B780,'[8]POB X MCR 2019'!$C$8:$AW$50,26,0)</f>
        <v>96</v>
      </c>
      <c r="AE780" s="90">
        <f>VLOOKUP($B780,'[8]POB X MCR 2019'!$C$8:$AW$50,27,0)</f>
        <v>89</v>
      </c>
      <c r="AF780" s="90">
        <f>VLOOKUP($B780,'[8]POB X MCR 2019'!$C$8:$AW$50,28,0)</f>
        <v>100</v>
      </c>
      <c r="AG780" s="90">
        <f>VLOOKUP($B780,'[8]POB X MCR 2019'!$C$8:$AW$50,29,0)</f>
        <v>110</v>
      </c>
      <c r="AH780" s="90">
        <f>VLOOKUP($B780,'[8]POB X MCR 2019'!$C$8:$AW$50,30,0)</f>
        <v>97</v>
      </c>
      <c r="AI780" s="90">
        <f>VLOOKUP($B780,'[8]POB X MCR 2019'!$C$8:$AW$50,31,0)</f>
        <v>90</v>
      </c>
      <c r="AJ780" s="90">
        <f>VLOOKUP($B780,'[8]POB X MCR 2019'!$C$8:$AW$50,32,0)</f>
        <v>73</v>
      </c>
      <c r="AK780" s="90">
        <f>VLOOKUP($B780,'[8]POB X MCR 2019'!$C$8:$AW$50,33,0)</f>
        <v>83</v>
      </c>
      <c r="AL780" s="90">
        <f>VLOOKUP($B780,'[8]POB X MCR 2019'!$C$8:$AW$50,34,0)</f>
        <v>73</v>
      </c>
      <c r="AM780" s="90">
        <f>VLOOKUP($B780,'[8]POB X MCR 2019'!$C$8:$AW$50,35,0)</f>
        <v>62</v>
      </c>
      <c r="AN780" s="90">
        <f>VLOOKUP($B780,'[8]POB X MCR 2019'!$C$8:$AW$50,36,0)</f>
        <v>48</v>
      </c>
      <c r="AO780" s="90">
        <f>VLOOKUP($B780,'[8]POB X MCR 2019'!$C$8:$AW$50,37,0)</f>
        <v>38</v>
      </c>
      <c r="AP780" s="90">
        <f>VLOOKUP($B780,'[8]POB X MCR 2019'!$C$8:$AW$50,38,0)</f>
        <v>38</v>
      </c>
      <c r="AQ780" s="90">
        <f>VLOOKUP($B780,'[8]POB X MCR 2019'!$C$8:$AW$50,43,0)</f>
        <v>5614</v>
      </c>
      <c r="AR780" s="90">
        <f>VLOOKUP($B780,'[8]POB X MCR 2019'!$C$8:$AW$50,44,0)</f>
        <v>74</v>
      </c>
      <c r="AS780" s="90">
        <f>VLOOKUP($B780,'[8]POB X MCR 2019'!$C$8:$AW$50,45,0)</f>
        <v>63</v>
      </c>
      <c r="AT780" s="90">
        <f>VLOOKUP($B780,'[8]POB X MCR 2019'!$C$8:$AW$50,46,0)</f>
        <v>317</v>
      </c>
      <c r="AU780" s="90">
        <f>VLOOKUP($B780,'[6]RED SANTA CRUZ '!$C$7:$J$45,8,0)</f>
        <v>12</v>
      </c>
    </row>
    <row r="781" spans="1:47" s="24" customFormat="1" ht="15">
      <c r="A781" s="58">
        <v>780</v>
      </c>
      <c r="B781" s="58">
        <v>11561</v>
      </c>
      <c r="C781" s="59" t="s">
        <v>1134</v>
      </c>
      <c r="D781" s="59" t="s">
        <v>569</v>
      </c>
      <c r="E781" s="59" t="s">
        <v>710</v>
      </c>
      <c r="F781" s="59" t="s">
        <v>717</v>
      </c>
      <c r="G781" s="12" t="s">
        <v>266</v>
      </c>
      <c r="H781" s="14">
        <f t="shared" si="176"/>
        <v>11561</v>
      </c>
      <c r="I781" s="14">
        <f t="shared" si="174"/>
        <v>301</v>
      </c>
      <c r="J781" s="12">
        <f>VLOOKUP($B781,'[1]METAS 2019'!$D$4:$Q$843,5,0)</f>
        <v>1</v>
      </c>
      <c r="K781" s="12">
        <f>VLOOKUP($B781,'[1]METAS 2019'!$D$4:$Q$843,4,0)</f>
        <v>0</v>
      </c>
      <c r="L781" s="12">
        <f>VLOOKUP($B781,'[1]METAS 2019'!$D$4:$Q$843,11,0)</f>
        <v>4</v>
      </c>
      <c r="M781" s="12">
        <f>VLOOKUP($B781,'[1]METAS 2019'!$D$4:$Q$843,12,0)</f>
        <v>5</v>
      </c>
      <c r="N781" s="12">
        <f>VLOOKUP($B781,'[1]METAS 2019'!$D$4:$Q$843,13,0)</f>
        <v>3</v>
      </c>
      <c r="O781" s="12">
        <f>VLOOKUP($B781,'[1]METAS 2019'!$D$4:$Q$843,14,0)</f>
        <v>1</v>
      </c>
      <c r="P781" s="90">
        <f>VLOOKUP($B781,'[8]POB X MCR 2019'!$C$8:$AW$50,12,0)</f>
        <v>7</v>
      </c>
      <c r="Q781" s="90">
        <f>VLOOKUP($B781,'[8]POB X MCR 2019'!$C$8:$AW$50,13,0)</f>
        <v>7</v>
      </c>
      <c r="R781" s="90">
        <f>VLOOKUP($B781,'[8]POB X MCR 2019'!$C$8:$AW$50,14,0)</f>
        <v>8</v>
      </c>
      <c r="S781" s="90">
        <f>VLOOKUP($B781,'[8]POB X MCR 2019'!$C$8:$AW$50,15,0)</f>
        <v>8</v>
      </c>
      <c r="T781" s="90">
        <f>VLOOKUP($B781,'[8]POB X MCR 2019'!$C$8:$AW$50,16,0)</f>
        <v>8</v>
      </c>
      <c r="U781" s="90">
        <f>VLOOKUP($B781,'[8]POB X MCR 2019'!$C$8:$AW$50,17,0)</f>
        <v>9</v>
      </c>
      <c r="V781" s="90">
        <f>VLOOKUP($B781,'[8]POB X MCR 2019'!$C$8:$AW$50,18,0)</f>
        <v>9</v>
      </c>
      <c r="W781" s="90">
        <f>VLOOKUP($B781,'[8]POB X MCR 2019'!$C$8:$AW$50,19,0)</f>
        <v>9</v>
      </c>
      <c r="X781" s="90">
        <f>VLOOKUP($B781,'[8]POB X MCR 2019'!$C$8:$AW$50,20,0)</f>
        <v>8</v>
      </c>
      <c r="Y781" s="90">
        <f>VLOOKUP($B781,'[8]POB X MCR 2019'!$C$8:$AW$50,21,0)</f>
        <v>7</v>
      </c>
      <c r="Z781" s="90">
        <f>VLOOKUP($B781,'[8]POB X MCR 2019'!$C$8:$AW$50,22,0)</f>
        <v>6</v>
      </c>
      <c r="AA781" s="90">
        <f>VLOOKUP($B781,'[8]POB X MCR 2019'!$C$8:$AW$50,23,0)</f>
        <v>5</v>
      </c>
      <c r="AB781" s="90">
        <f>VLOOKUP($B781,'[8]POB X MCR 2019'!$C$8:$AW$50,24,0)</f>
        <v>5</v>
      </c>
      <c r="AC781" s="90">
        <f>VLOOKUP($B781,'[8]POB X MCR 2019'!$C$8:$AW$50,25,0)</f>
        <v>5</v>
      </c>
      <c r="AD781" s="90">
        <f>VLOOKUP($B781,'[8]POB X MCR 2019'!$C$8:$AW$50,26,0)</f>
        <v>18</v>
      </c>
      <c r="AE781" s="90">
        <f>VLOOKUP($B781,'[8]POB X MCR 2019'!$C$8:$AW$50,27,0)</f>
        <v>17</v>
      </c>
      <c r="AF781" s="90">
        <f>VLOOKUP($B781,'[8]POB X MCR 2019'!$C$8:$AW$50,28,0)</f>
        <v>25</v>
      </c>
      <c r="AG781" s="90">
        <f>VLOOKUP($B781,'[8]POB X MCR 2019'!$C$8:$AW$50,29,0)</f>
        <v>22</v>
      </c>
      <c r="AH781" s="90">
        <f>VLOOKUP($B781,'[8]POB X MCR 2019'!$C$8:$AW$50,30,0)</f>
        <v>22</v>
      </c>
      <c r="AI781" s="90">
        <f>VLOOKUP($B781,'[8]POB X MCR 2019'!$C$8:$AW$50,31,0)</f>
        <v>19</v>
      </c>
      <c r="AJ781" s="90">
        <f>VLOOKUP($B781,'[8]POB X MCR 2019'!$C$8:$AW$50,32,0)</f>
        <v>16</v>
      </c>
      <c r="AK781" s="90">
        <f>VLOOKUP($B781,'[8]POB X MCR 2019'!$C$8:$AW$50,33,0)</f>
        <v>13</v>
      </c>
      <c r="AL781" s="90">
        <f>VLOOKUP($B781,'[8]POB X MCR 2019'!$C$8:$AW$50,34,0)</f>
        <v>9</v>
      </c>
      <c r="AM781" s="90">
        <f>VLOOKUP($B781,'[8]POB X MCR 2019'!$C$8:$AW$50,35,0)</f>
        <v>9</v>
      </c>
      <c r="AN781" s="90">
        <f>VLOOKUP($B781,'[8]POB X MCR 2019'!$C$8:$AW$50,36,0)</f>
        <v>8</v>
      </c>
      <c r="AO781" s="90">
        <f>VLOOKUP($B781,'[8]POB X MCR 2019'!$C$8:$AW$50,37,0)</f>
        <v>5</v>
      </c>
      <c r="AP781" s="90">
        <f>VLOOKUP($B781,'[8]POB X MCR 2019'!$C$8:$AW$50,38,0)</f>
        <v>3</v>
      </c>
      <c r="AQ781" s="90">
        <f>VLOOKUP($B781,'[8]POB X MCR 2019'!$C$8:$AW$50,43,0)</f>
        <v>5614</v>
      </c>
      <c r="AR781" s="90">
        <f>VLOOKUP($B781,'[8]POB X MCR 2019'!$C$8:$AW$50,44,0)</f>
        <v>21</v>
      </c>
      <c r="AS781" s="90">
        <f>VLOOKUP($B781,'[8]POB X MCR 2019'!$C$8:$AW$50,45,0)</f>
        <v>15</v>
      </c>
      <c r="AT781" s="90">
        <f>VLOOKUP($B781,'[8]POB X MCR 2019'!$C$8:$AW$50,46,0)</f>
        <v>66</v>
      </c>
      <c r="AU781" s="90">
        <f>VLOOKUP($B781,'[6]RED SANTA CRUZ '!$C$7:$J$45,8,0)</f>
        <v>1</v>
      </c>
    </row>
    <row r="782" spans="1:47" s="24" customFormat="1" ht="15">
      <c r="A782" s="58">
        <v>781</v>
      </c>
      <c r="B782" s="58">
        <v>4829</v>
      </c>
      <c r="C782" s="59" t="s">
        <v>1134</v>
      </c>
      <c r="D782" s="59" t="s">
        <v>569</v>
      </c>
      <c r="E782" s="59" t="s">
        <v>710</v>
      </c>
      <c r="F782" s="59" t="s">
        <v>716</v>
      </c>
      <c r="G782" s="12" t="s">
        <v>283</v>
      </c>
      <c r="H782" s="14">
        <f t="shared" si="176"/>
        <v>4829</v>
      </c>
      <c r="I782" s="14">
        <f t="shared" si="174"/>
        <v>950</v>
      </c>
      <c r="J782" s="12">
        <f>VLOOKUP($B782,'[1]METAS 2019'!$D$4:$Q$843,5,0)</f>
        <v>14</v>
      </c>
      <c r="K782" s="12">
        <f>VLOOKUP($B782,'[1]METAS 2019'!$D$4:$Q$843,4,0)</f>
        <v>13</v>
      </c>
      <c r="L782" s="12">
        <f>VLOOKUP($B782,'[1]METAS 2019'!$D$4:$Q$843,11,0)</f>
        <v>8</v>
      </c>
      <c r="M782" s="12">
        <f>VLOOKUP($B782,'[1]METAS 2019'!$D$4:$Q$843,12,0)</f>
        <v>14</v>
      </c>
      <c r="N782" s="12">
        <f>VLOOKUP($B782,'[1]METAS 2019'!$D$4:$Q$843,13,0)</f>
        <v>15</v>
      </c>
      <c r="O782" s="12">
        <f>VLOOKUP($B782,'[1]METAS 2019'!$D$4:$Q$843,14,0)</f>
        <v>12</v>
      </c>
      <c r="P782" s="90">
        <f>VLOOKUP($B782,'[8]POB X MCR 2019'!$C$8:$AW$50,12,0)</f>
        <v>18</v>
      </c>
      <c r="Q782" s="90">
        <f>VLOOKUP($B782,'[8]POB X MCR 2019'!$C$8:$AW$50,13,0)</f>
        <v>19</v>
      </c>
      <c r="R782" s="90">
        <f>VLOOKUP($B782,'[8]POB X MCR 2019'!$C$8:$AW$50,14,0)</f>
        <v>20</v>
      </c>
      <c r="S782" s="90">
        <f>VLOOKUP($B782,'[8]POB X MCR 2019'!$C$8:$AW$50,15,0)</f>
        <v>20</v>
      </c>
      <c r="T782" s="90">
        <f>VLOOKUP($B782,'[8]POB X MCR 2019'!$C$8:$AW$50,16,0)</f>
        <v>20</v>
      </c>
      <c r="U782" s="90">
        <f>VLOOKUP($B782,'[8]POB X MCR 2019'!$C$8:$AW$50,17,0)</f>
        <v>22</v>
      </c>
      <c r="V782" s="90">
        <f>VLOOKUP($B782,'[8]POB X MCR 2019'!$C$8:$AW$50,18,0)</f>
        <v>22</v>
      </c>
      <c r="W782" s="90">
        <f>VLOOKUP($B782,'[8]POB X MCR 2019'!$C$8:$AW$50,19,0)</f>
        <v>22</v>
      </c>
      <c r="X782" s="90">
        <f>VLOOKUP($B782,'[8]POB X MCR 2019'!$C$8:$AW$50,20,0)</f>
        <v>20</v>
      </c>
      <c r="Y782" s="90">
        <f>VLOOKUP($B782,'[8]POB X MCR 2019'!$C$8:$AW$50,21,0)</f>
        <v>19</v>
      </c>
      <c r="Z782" s="90">
        <f>VLOOKUP($B782,'[8]POB X MCR 2019'!$C$8:$AW$50,22,0)</f>
        <v>18</v>
      </c>
      <c r="AA782" s="90">
        <f>VLOOKUP($B782,'[8]POB X MCR 2019'!$C$8:$AW$50,23,0)</f>
        <v>16</v>
      </c>
      <c r="AB782" s="90">
        <f>VLOOKUP($B782,'[8]POB X MCR 2019'!$C$8:$AW$50,24,0)</f>
        <v>16</v>
      </c>
      <c r="AC782" s="90">
        <f>VLOOKUP($B782,'[8]POB X MCR 2019'!$C$8:$AW$50,25,0)</f>
        <v>15</v>
      </c>
      <c r="AD782" s="90">
        <f>VLOOKUP($B782,'[8]POB X MCR 2019'!$C$8:$AW$50,26,0)</f>
        <v>60</v>
      </c>
      <c r="AE782" s="90">
        <f>VLOOKUP($B782,'[8]POB X MCR 2019'!$C$8:$AW$50,27,0)</f>
        <v>50</v>
      </c>
      <c r="AF782" s="90">
        <f>VLOOKUP($B782,'[8]POB X MCR 2019'!$C$8:$AW$50,28,0)</f>
        <v>65</v>
      </c>
      <c r="AG782" s="90">
        <f>VLOOKUP($B782,'[8]POB X MCR 2019'!$C$8:$AW$50,29,0)</f>
        <v>66</v>
      </c>
      <c r="AH782" s="90">
        <f>VLOOKUP($B782,'[8]POB X MCR 2019'!$C$8:$AW$50,30,0)</f>
        <v>70</v>
      </c>
      <c r="AI782" s="90">
        <f>VLOOKUP($B782,'[8]POB X MCR 2019'!$C$8:$AW$50,31,0)</f>
        <v>55</v>
      </c>
      <c r="AJ782" s="90">
        <f>VLOOKUP($B782,'[8]POB X MCR 2019'!$C$8:$AW$50,32,0)</f>
        <v>53</v>
      </c>
      <c r="AK782" s="90">
        <f>VLOOKUP($B782,'[8]POB X MCR 2019'!$C$8:$AW$50,33,0)</f>
        <v>37</v>
      </c>
      <c r="AL782" s="90">
        <f>VLOOKUP($B782,'[8]POB X MCR 2019'!$C$8:$AW$50,34,0)</f>
        <v>39</v>
      </c>
      <c r="AM782" s="90">
        <f>VLOOKUP($B782,'[8]POB X MCR 2019'!$C$8:$AW$50,35,0)</f>
        <v>42</v>
      </c>
      <c r="AN782" s="90">
        <f>VLOOKUP($B782,'[8]POB X MCR 2019'!$C$8:$AW$50,36,0)</f>
        <v>29</v>
      </c>
      <c r="AO782" s="90">
        <f>VLOOKUP($B782,'[8]POB X MCR 2019'!$C$8:$AW$50,37,0)</f>
        <v>19</v>
      </c>
      <c r="AP782" s="90">
        <f>VLOOKUP($B782,'[8]POB X MCR 2019'!$C$8:$AW$50,38,0)</f>
        <v>22</v>
      </c>
      <c r="AQ782" s="90">
        <f>VLOOKUP($B782,'[8]POB X MCR 2019'!$C$8:$AW$50,43,0)</f>
        <v>5614</v>
      </c>
      <c r="AR782" s="90">
        <f>VLOOKUP($B782,'[8]POB X MCR 2019'!$C$8:$AW$50,44,0)</f>
        <v>49</v>
      </c>
      <c r="AS782" s="90">
        <f>VLOOKUP($B782,'[8]POB X MCR 2019'!$C$8:$AW$50,45,0)</f>
        <v>34</v>
      </c>
      <c r="AT782" s="90">
        <f>VLOOKUP($B782,'[8]POB X MCR 2019'!$C$8:$AW$50,46,0)</f>
        <v>195</v>
      </c>
      <c r="AU782" s="90">
        <f>VLOOKUP($B782,'[6]RED SANTA CRUZ '!$C$7:$J$45,8,0)</f>
        <v>12</v>
      </c>
    </row>
    <row r="783" spans="1:47" s="24" customFormat="1" ht="15">
      <c r="A783" s="58">
        <v>782</v>
      </c>
      <c r="B783" s="58">
        <v>12164</v>
      </c>
      <c r="C783" s="59" t="s">
        <v>1134</v>
      </c>
      <c r="D783" s="59" t="s">
        <v>569</v>
      </c>
      <c r="E783" s="59" t="s">
        <v>710</v>
      </c>
      <c r="F783" s="59" t="s">
        <v>718</v>
      </c>
      <c r="G783" s="12" t="s">
        <v>266</v>
      </c>
      <c r="H783" s="14">
        <f t="shared" si="176"/>
        <v>12164</v>
      </c>
      <c r="I783" s="14">
        <f t="shared" si="174"/>
        <v>427</v>
      </c>
      <c r="J783" s="12">
        <f>VLOOKUP($B783,'[1]METAS 2019'!$D$4:$Q$843,5,0)</f>
        <v>4</v>
      </c>
      <c r="K783" s="12">
        <f>VLOOKUP($B783,'[1]METAS 2019'!$D$4:$Q$843,4,0)</f>
        <v>0</v>
      </c>
      <c r="L783" s="12">
        <f>VLOOKUP($B783,'[1]METAS 2019'!$D$4:$Q$843,11,0)</f>
        <v>3</v>
      </c>
      <c r="M783" s="12">
        <f>VLOOKUP($B783,'[1]METAS 2019'!$D$4:$Q$843,12,0)</f>
        <v>2</v>
      </c>
      <c r="N783" s="12">
        <f>VLOOKUP($B783,'[1]METAS 2019'!$D$4:$Q$843,13,0)</f>
        <v>9</v>
      </c>
      <c r="O783" s="12">
        <f>VLOOKUP($B783,'[1]METAS 2019'!$D$4:$Q$843,14,0)</f>
        <v>3</v>
      </c>
      <c r="P783" s="90">
        <f>VLOOKUP($B783,'[8]POB X MCR 2019'!$C$8:$AW$50,12,0)</f>
        <v>8</v>
      </c>
      <c r="Q783" s="90">
        <f>VLOOKUP($B783,'[8]POB X MCR 2019'!$C$8:$AW$50,13,0)</f>
        <v>9</v>
      </c>
      <c r="R783" s="90">
        <f>VLOOKUP($B783,'[8]POB X MCR 2019'!$C$8:$AW$50,14,0)</f>
        <v>9</v>
      </c>
      <c r="S783" s="90">
        <f>VLOOKUP($B783,'[8]POB X MCR 2019'!$C$8:$AW$50,15,0)</f>
        <v>9</v>
      </c>
      <c r="T783" s="90">
        <f>VLOOKUP($B783,'[8]POB X MCR 2019'!$C$8:$AW$50,16,0)</f>
        <v>10</v>
      </c>
      <c r="U783" s="90">
        <f>VLOOKUP($B783,'[8]POB X MCR 2019'!$C$8:$AW$50,17,0)</f>
        <v>10</v>
      </c>
      <c r="V783" s="90">
        <f>VLOOKUP($B783,'[8]POB X MCR 2019'!$C$8:$AW$50,18,0)</f>
        <v>10</v>
      </c>
      <c r="W783" s="90">
        <f>VLOOKUP($B783,'[8]POB X MCR 2019'!$C$8:$AW$50,19,0)</f>
        <v>10</v>
      </c>
      <c r="X783" s="90">
        <f>VLOOKUP($B783,'[8]POB X MCR 2019'!$C$8:$AW$50,20,0)</f>
        <v>10</v>
      </c>
      <c r="Y783" s="90">
        <f>VLOOKUP($B783,'[8]POB X MCR 2019'!$C$8:$AW$50,21,0)</f>
        <v>9</v>
      </c>
      <c r="Z783" s="90">
        <f>VLOOKUP($B783,'[8]POB X MCR 2019'!$C$8:$AW$50,22,0)</f>
        <v>8</v>
      </c>
      <c r="AA783" s="90">
        <f>VLOOKUP($B783,'[8]POB X MCR 2019'!$C$8:$AW$50,23,0)</f>
        <v>8</v>
      </c>
      <c r="AB783" s="90">
        <f>VLOOKUP($B783,'[8]POB X MCR 2019'!$C$8:$AW$50,24,0)</f>
        <v>7</v>
      </c>
      <c r="AC783" s="90">
        <f>VLOOKUP($B783,'[8]POB X MCR 2019'!$C$8:$AW$50,25,0)</f>
        <v>7</v>
      </c>
      <c r="AD783" s="90">
        <f>VLOOKUP($B783,'[8]POB X MCR 2019'!$C$8:$AW$50,26,0)</f>
        <v>28</v>
      </c>
      <c r="AE783" s="90">
        <f>VLOOKUP($B783,'[8]POB X MCR 2019'!$C$8:$AW$50,27,0)</f>
        <v>23</v>
      </c>
      <c r="AF783" s="90">
        <f>VLOOKUP($B783,'[8]POB X MCR 2019'!$C$8:$AW$50,28,0)</f>
        <v>30</v>
      </c>
      <c r="AG783" s="90">
        <f>VLOOKUP($B783,'[8]POB X MCR 2019'!$C$8:$AW$50,29,0)</f>
        <v>31</v>
      </c>
      <c r="AH783" s="90">
        <f>VLOOKUP($B783,'[8]POB X MCR 2019'!$C$8:$AW$50,30,0)</f>
        <v>33</v>
      </c>
      <c r="AI783" s="90">
        <f>VLOOKUP($B783,'[8]POB X MCR 2019'!$C$8:$AW$50,31,0)</f>
        <v>25</v>
      </c>
      <c r="AJ783" s="90">
        <f>VLOOKUP($B783,'[8]POB X MCR 2019'!$C$8:$AW$50,32,0)</f>
        <v>25</v>
      </c>
      <c r="AK783" s="90">
        <f>VLOOKUP($B783,'[8]POB X MCR 2019'!$C$8:$AW$50,33,0)</f>
        <v>17</v>
      </c>
      <c r="AL783" s="90">
        <f>VLOOKUP($B783,'[8]POB X MCR 2019'!$C$8:$AW$50,34,0)</f>
        <v>18</v>
      </c>
      <c r="AM783" s="90">
        <f>VLOOKUP($B783,'[8]POB X MCR 2019'!$C$8:$AW$50,35,0)</f>
        <v>19</v>
      </c>
      <c r="AN783" s="90">
        <f>VLOOKUP($B783,'[8]POB X MCR 2019'!$C$8:$AW$50,36,0)</f>
        <v>14</v>
      </c>
      <c r="AO783" s="90">
        <f>VLOOKUP($B783,'[8]POB X MCR 2019'!$C$8:$AW$50,37,0)</f>
        <v>8</v>
      </c>
      <c r="AP783" s="90">
        <f>VLOOKUP($B783,'[8]POB X MCR 2019'!$C$8:$AW$50,38,0)</f>
        <v>11</v>
      </c>
      <c r="AQ783" s="90">
        <f>VLOOKUP($B783,'[8]POB X MCR 2019'!$C$8:$AW$50,43,0)</f>
        <v>5614</v>
      </c>
      <c r="AR783" s="90">
        <f>VLOOKUP($B783,'[8]POB X MCR 2019'!$C$8:$AW$50,44,0)</f>
        <v>23</v>
      </c>
      <c r="AS783" s="90">
        <f>VLOOKUP($B783,'[8]POB X MCR 2019'!$C$8:$AW$50,45,0)</f>
        <v>16</v>
      </c>
      <c r="AT783" s="90">
        <f>VLOOKUP($B783,'[8]POB X MCR 2019'!$C$8:$AW$50,46,0)</f>
        <v>91</v>
      </c>
      <c r="AU783" s="90">
        <f>VLOOKUP($B783,'[6]RED SANTA CRUZ '!$C$7:$J$45,8,0)</f>
        <v>4</v>
      </c>
    </row>
    <row r="784" spans="1:47" s="24" customFormat="1" ht="15">
      <c r="A784" s="58">
        <v>783</v>
      </c>
      <c r="B784" s="58">
        <v>4836</v>
      </c>
      <c r="C784" s="59" t="s">
        <v>1134</v>
      </c>
      <c r="D784" s="59" t="s">
        <v>569</v>
      </c>
      <c r="E784" s="59" t="s">
        <v>710</v>
      </c>
      <c r="F784" s="59" t="s">
        <v>712</v>
      </c>
      <c r="G784" s="12" t="s">
        <v>266</v>
      </c>
      <c r="H784" s="14">
        <f t="shared" si="176"/>
        <v>4836</v>
      </c>
      <c r="I784" s="14">
        <f t="shared" si="174"/>
        <v>840</v>
      </c>
      <c r="J784" s="12">
        <f>VLOOKUP($B784,'[1]METAS 2019'!$D$4:$Q$843,5,0)</f>
        <v>11</v>
      </c>
      <c r="K784" s="12">
        <f>VLOOKUP($B784,'[1]METAS 2019'!$D$4:$Q$843,4,0)</f>
        <v>6</v>
      </c>
      <c r="L784" s="12">
        <f>VLOOKUP($B784,'[1]METAS 2019'!$D$4:$Q$843,11,0)</f>
        <v>8</v>
      </c>
      <c r="M784" s="12">
        <f>VLOOKUP($B784,'[1]METAS 2019'!$D$4:$Q$843,12,0)</f>
        <v>8</v>
      </c>
      <c r="N784" s="12">
        <f>VLOOKUP($B784,'[1]METAS 2019'!$D$4:$Q$843,13,0)</f>
        <v>10</v>
      </c>
      <c r="O784" s="12">
        <f>VLOOKUP($B784,'[1]METAS 2019'!$D$4:$Q$843,14,0)</f>
        <v>8</v>
      </c>
      <c r="P784" s="90">
        <f>VLOOKUP($B784,'[8]POB X MCR 2019'!$C$8:$AW$50,12,0)</f>
        <v>19</v>
      </c>
      <c r="Q784" s="90">
        <f>VLOOKUP($B784,'[8]POB X MCR 2019'!$C$8:$AW$50,13,0)</f>
        <v>20</v>
      </c>
      <c r="R784" s="90">
        <f>VLOOKUP($B784,'[8]POB X MCR 2019'!$C$8:$AW$50,14,0)</f>
        <v>21</v>
      </c>
      <c r="S784" s="90">
        <f>VLOOKUP($B784,'[8]POB X MCR 2019'!$C$8:$AW$50,15,0)</f>
        <v>23</v>
      </c>
      <c r="T784" s="90">
        <f>VLOOKUP($B784,'[8]POB X MCR 2019'!$C$8:$AW$50,16,0)</f>
        <v>23</v>
      </c>
      <c r="U784" s="90">
        <f>VLOOKUP($B784,'[8]POB X MCR 2019'!$C$8:$AW$50,17,0)</f>
        <v>25</v>
      </c>
      <c r="V784" s="90">
        <f>VLOOKUP($B784,'[8]POB X MCR 2019'!$C$8:$AW$50,18,0)</f>
        <v>25</v>
      </c>
      <c r="W784" s="90">
        <f>VLOOKUP($B784,'[8]POB X MCR 2019'!$C$8:$AW$50,19,0)</f>
        <v>23</v>
      </c>
      <c r="X784" s="90">
        <f>VLOOKUP($B784,'[8]POB X MCR 2019'!$C$8:$AW$50,20,0)</f>
        <v>22</v>
      </c>
      <c r="Y784" s="90">
        <f>VLOOKUP($B784,'[8]POB X MCR 2019'!$C$8:$AW$50,21,0)</f>
        <v>19</v>
      </c>
      <c r="Z784" s="90">
        <f>VLOOKUP($B784,'[8]POB X MCR 2019'!$C$8:$AW$50,22,0)</f>
        <v>17</v>
      </c>
      <c r="AA784" s="90">
        <f>VLOOKUP($B784,'[8]POB X MCR 2019'!$C$8:$AW$50,23,0)</f>
        <v>15</v>
      </c>
      <c r="AB784" s="90">
        <f>VLOOKUP($B784,'[8]POB X MCR 2019'!$C$8:$AW$50,24,0)</f>
        <v>13</v>
      </c>
      <c r="AC784" s="90">
        <f>VLOOKUP($B784,'[8]POB X MCR 2019'!$C$8:$AW$50,25,0)</f>
        <v>13</v>
      </c>
      <c r="AD784" s="90">
        <f>VLOOKUP($B784,'[8]POB X MCR 2019'!$C$8:$AW$50,26,0)</f>
        <v>49</v>
      </c>
      <c r="AE784" s="90">
        <f>VLOOKUP($B784,'[8]POB X MCR 2019'!$C$8:$AW$50,27,0)</f>
        <v>46</v>
      </c>
      <c r="AF784" s="90">
        <f>VLOOKUP($B784,'[8]POB X MCR 2019'!$C$8:$AW$50,28,0)</f>
        <v>68</v>
      </c>
      <c r="AG784" s="90">
        <f>VLOOKUP($B784,'[8]POB X MCR 2019'!$C$8:$AW$50,29,0)</f>
        <v>62</v>
      </c>
      <c r="AH784" s="90">
        <f>VLOOKUP($B784,'[8]POB X MCR 2019'!$C$8:$AW$50,30,0)</f>
        <v>62</v>
      </c>
      <c r="AI784" s="90">
        <f>VLOOKUP($B784,'[8]POB X MCR 2019'!$C$8:$AW$50,31,0)</f>
        <v>51</v>
      </c>
      <c r="AJ784" s="90">
        <f>VLOOKUP($B784,'[8]POB X MCR 2019'!$C$8:$AW$50,32,0)</f>
        <v>45</v>
      </c>
      <c r="AK784" s="90">
        <f>VLOOKUP($B784,'[8]POB X MCR 2019'!$C$8:$AW$50,33,0)</f>
        <v>35</v>
      </c>
      <c r="AL784" s="90">
        <f>VLOOKUP($B784,'[8]POB X MCR 2019'!$C$8:$AW$50,34,0)</f>
        <v>25</v>
      </c>
      <c r="AM784" s="90">
        <f>VLOOKUP($B784,'[8]POB X MCR 2019'!$C$8:$AW$50,35,0)</f>
        <v>24</v>
      </c>
      <c r="AN784" s="90">
        <f>VLOOKUP($B784,'[8]POB X MCR 2019'!$C$8:$AW$50,36,0)</f>
        <v>22</v>
      </c>
      <c r="AO784" s="90">
        <f>VLOOKUP($B784,'[8]POB X MCR 2019'!$C$8:$AW$50,37,0)</f>
        <v>13</v>
      </c>
      <c r="AP784" s="90">
        <f>VLOOKUP($B784,'[8]POB X MCR 2019'!$C$8:$AW$50,38,0)</f>
        <v>9</v>
      </c>
      <c r="AQ784" s="90">
        <f>VLOOKUP($B784,'[8]POB X MCR 2019'!$C$8:$AW$50,43,0)</f>
        <v>5614</v>
      </c>
      <c r="AR784" s="90">
        <f>VLOOKUP($B784,'[8]POB X MCR 2019'!$C$8:$AW$50,44,0)</f>
        <v>57</v>
      </c>
      <c r="AS784" s="90">
        <f>VLOOKUP($B784,'[8]POB X MCR 2019'!$C$8:$AW$50,45,0)</f>
        <v>40</v>
      </c>
      <c r="AT784" s="90">
        <f>VLOOKUP($B784,'[8]POB X MCR 2019'!$C$8:$AW$50,46,0)</f>
        <v>180</v>
      </c>
      <c r="AU784" s="90">
        <f>VLOOKUP($B784,'[6]RED SANTA CRUZ '!$C$7:$J$45,8,0)</f>
        <v>10</v>
      </c>
    </row>
    <row r="785" spans="1:47" s="24" customFormat="1" ht="15">
      <c r="A785" s="58">
        <v>784</v>
      </c>
      <c r="B785" s="58">
        <v>4837</v>
      </c>
      <c r="C785" s="59" t="s">
        <v>1134</v>
      </c>
      <c r="D785" s="59" t="s">
        <v>569</v>
      </c>
      <c r="E785" s="59" t="s">
        <v>710</v>
      </c>
      <c r="F785" s="59" t="s">
        <v>713</v>
      </c>
      <c r="G785" s="12" t="s">
        <v>266</v>
      </c>
      <c r="H785" s="14">
        <f t="shared" si="176"/>
        <v>4837</v>
      </c>
      <c r="I785" s="14">
        <f t="shared" si="174"/>
        <v>534</v>
      </c>
      <c r="J785" s="12">
        <f>VLOOKUP($B785,'[1]METAS 2019'!$D$4:$Q$843,5,0)</f>
        <v>6</v>
      </c>
      <c r="K785" s="12">
        <f>VLOOKUP($B785,'[1]METAS 2019'!$D$4:$Q$843,4,0)</f>
        <v>4</v>
      </c>
      <c r="L785" s="12">
        <f>VLOOKUP($B785,'[1]METAS 2019'!$D$4:$Q$843,11,0)</f>
        <v>6</v>
      </c>
      <c r="M785" s="12">
        <f>VLOOKUP($B785,'[1]METAS 2019'!$D$4:$Q$843,12,0)</f>
        <v>6</v>
      </c>
      <c r="N785" s="12">
        <f>VLOOKUP($B785,'[1]METAS 2019'!$D$4:$Q$843,13,0)</f>
        <v>3</v>
      </c>
      <c r="O785" s="12">
        <f>VLOOKUP($B785,'[1]METAS 2019'!$D$4:$Q$843,14,0)</f>
        <v>9</v>
      </c>
      <c r="P785" s="90">
        <f>VLOOKUP($B785,'[8]POB X MCR 2019'!$C$8:$AW$50,12,0)</f>
        <v>12</v>
      </c>
      <c r="Q785" s="90">
        <f>VLOOKUP($B785,'[8]POB X MCR 2019'!$C$8:$AW$50,13,0)</f>
        <v>13</v>
      </c>
      <c r="R785" s="90">
        <f>VLOOKUP($B785,'[8]POB X MCR 2019'!$C$8:$AW$50,14,0)</f>
        <v>14</v>
      </c>
      <c r="S785" s="90">
        <f>VLOOKUP($B785,'[8]POB X MCR 2019'!$C$8:$AW$50,15,0)</f>
        <v>14</v>
      </c>
      <c r="T785" s="90">
        <f>VLOOKUP($B785,'[8]POB X MCR 2019'!$C$8:$AW$50,16,0)</f>
        <v>15</v>
      </c>
      <c r="U785" s="90">
        <f>VLOOKUP($B785,'[8]POB X MCR 2019'!$C$8:$AW$50,17,0)</f>
        <v>16</v>
      </c>
      <c r="V785" s="90">
        <f>VLOOKUP($B785,'[8]POB X MCR 2019'!$C$8:$AW$50,18,0)</f>
        <v>16</v>
      </c>
      <c r="W785" s="90">
        <f>VLOOKUP($B785,'[8]POB X MCR 2019'!$C$8:$AW$50,19,0)</f>
        <v>15</v>
      </c>
      <c r="X785" s="90">
        <f>VLOOKUP($B785,'[8]POB X MCR 2019'!$C$8:$AW$50,20,0)</f>
        <v>14</v>
      </c>
      <c r="Y785" s="90">
        <f>VLOOKUP($B785,'[8]POB X MCR 2019'!$C$8:$AW$50,21,0)</f>
        <v>12</v>
      </c>
      <c r="Z785" s="90">
        <f>VLOOKUP($B785,'[8]POB X MCR 2019'!$C$8:$AW$50,22,0)</f>
        <v>11</v>
      </c>
      <c r="AA785" s="90">
        <f>VLOOKUP($B785,'[8]POB X MCR 2019'!$C$8:$AW$50,23,0)</f>
        <v>9</v>
      </c>
      <c r="AB785" s="90">
        <f>VLOOKUP($B785,'[8]POB X MCR 2019'!$C$8:$AW$50,24,0)</f>
        <v>8</v>
      </c>
      <c r="AC785" s="90">
        <f>VLOOKUP($B785,'[8]POB X MCR 2019'!$C$8:$AW$50,25,0)</f>
        <v>8</v>
      </c>
      <c r="AD785" s="90">
        <f>VLOOKUP($B785,'[8]POB X MCR 2019'!$C$8:$AW$50,26,0)</f>
        <v>31</v>
      </c>
      <c r="AE785" s="90">
        <f>VLOOKUP($B785,'[8]POB X MCR 2019'!$C$8:$AW$50,27,0)</f>
        <v>29</v>
      </c>
      <c r="AF785" s="90">
        <f>VLOOKUP($B785,'[8]POB X MCR 2019'!$C$8:$AW$50,28,0)</f>
        <v>43</v>
      </c>
      <c r="AG785" s="90">
        <f>VLOOKUP($B785,'[8]POB X MCR 2019'!$C$8:$AW$50,29,0)</f>
        <v>39</v>
      </c>
      <c r="AH785" s="90">
        <f>VLOOKUP($B785,'[8]POB X MCR 2019'!$C$8:$AW$50,30,0)</f>
        <v>39</v>
      </c>
      <c r="AI785" s="90">
        <f>VLOOKUP($B785,'[8]POB X MCR 2019'!$C$8:$AW$50,31,0)</f>
        <v>33</v>
      </c>
      <c r="AJ785" s="90">
        <f>VLOOKUP($B785,'[8]POB X MCR 2019'!$C$8:$AW$50,32,0)</f>
        <v>28</v>
      </c>
      <c r="AK785" s="90">
        <f>VLOOKUP($B785,'[8]POB X MCR 2019'!$C$8:$AW$50,33,0)</f>
        <v>22</v>
      </c>
      <c r="AL785" s="90">
        <f>VLOOKUP($B785,'[8]POB X MCR 2019'!$C$8:$AW$50,34,0)</f>
        <v>16</v>
      </c>
      <c r="AM785" s="90">
        <f>VLOOKUP($B785,'[8]POB X MCR 2019'!$C$8:$AW$50,35,0)</f>
        <v>15</v>
      </c>
      <c r="AN785" s="90">
        <f>VLOOKUP($B785,'[8]POB X MCR 2019'!$C$8:$AW$50,36,0)</f>
        <v>14</v>
      </c>
      <c r="AO785" s="90">
        <f>VLOOKUP($B785,'[8]POB X MCR 2019'!$C$8:$AW$50,37,0)</f>
        <v>8</v>
      </c>
      <c r="AP785" s="90">
        <f>VLOOKUP($B785,'[8]POB X MCR 2019'!$C$8:$AW$50,38,0)</f>
        <v>6</v>
      </c>
      <c r="AQ785" s="90">
        <f>VLOOKUP($B785,'[8]POB X MCR 2019'!$C$8:$AW$50,43,0)</f>
        <v>5614</v>
      </c>
      <c r="AR785" s="90">
        <f>VLOOKUP($B785,'[8]POB X MCR 2019'!$C$8:$AW$50,44,0)</f>
        <v>36</v>
      </c>
      <c r="AS785" s="90">
        <f>VLOOKUP($B785,'[8]POB X MCR 2019'!$C$8:$AW$50,45,0)</f>
        <v>25</v>
      </c>
      <c r="AT785" s="90">
        <f>VLOOKUP($B785,'[8]POB X MCR 2019'!$C$8:$AW$50,46,0)</f>
        <v>114</v>
      </c>
      <c r="AU785" s="90">
        <f>VLOOKUP($B785,'[6]RED SANTA CRUZ '!$C$7:$J$45,8,0)</f>
        <v>6</v>
      </c>
    </row>
    <row r="786" spans="1:47" s="24" customFormat="1" ht="13.5" customHeight="1">
      <c r="A786" s="72">
        <v>785</v>
      </c>
      <c r="B786" s="72"/>
      <c r="C786" s="88" t="s">
        <v>1176</v>
      </c>
      <c r="D786" s="88"/>
      <c r="E786" s="88"/>
      <c r="F786" s="88" t="s">
        <v>1176</v>
      </c>
      <c r="G786" s="80" t="s">
        <v>1214</v>
      </c>
      <c r="H786" s="79"/>
      <c r="I786" s="79">
        <f t="shared" si="174"/>
        <v>351459</v>
      </c>
      <c r="J786" s="80">
        <f t="shared" ref="J786:AU786" si="177">J787+J884</f>
        <v>6322</v>
      </c>
      <c r="K786" s="80">
        <f t="shared" si="177"/>
        <v>6660</v>
      </c>
      <c r="L786" s="80">
        <f t="shared" si="177"/>
        <v>6588</v>
      </c>
      <c r="M786" s="80">
        <f t="shared" si="177"/>
        <v>6700</v>
      </c>
      <c r="N786" s="80">
        <f t="shared" si="177"/>
        <v>7002</v>
      </c>
      <c r="O786" s="80">
        <f t="shared" si="177"/>
        <v>6774</v>
      </c>
      <c r="P786" s="80">
        <f t="shared" si="177"/>
        <v>7914</v>
      </c>
      <c r="Q786" s="80">
        <f t="shared" si="177"/>
        <v>7972</v>
      </c>
      <c r="R786" s="80">
        <f t="shared" si="177"/>
        <v>7983</v>
      </c>
      <c r="S786" s="80">
        <f t="shared" si="177"/>
        <v>7975</v>
      </c>
      <c r="T786" s="80">
        <f t="shared" si="177"/>
        <v>7900</v>
      </c>
      <c r="U786" s="80">
        <f t="shared" si="177"/>
        <v>7818</v>
      </c>
      <c r="V786" s="80">
        <f t="shared" si="177"/>
        <v>7684</v>
      </c>
      <c r="W786" s="80">
        <f t="shared" si="177"/>
        <v>7512</v>
      </c>
      <c r="X786" s="80">
        <f t="shared" si="177"/>
        <v>7320</v>
      </c>
      <c r="Y786" s="80">
        <f t="shared" si="177"/>
        <v>7093</v>
      </c>
      <c r="Z786" s="80">
        <f t="shared" si="177"/>
        <v>6864</v>
      </c>
      <c r="AA786" s="80">
        <f t="shared" si="177"/>
        <v>6631</v>
      </c>
      <c r="AB786" s="80">
        <f t="shared" si="177"/>
        <v>6424</v>
      </c>
      <c r="AC786" s="80">
        <f t="shared" si="177"/>
        <v>6153</v>
      </c>
      <c r="AD786" s="80">
        <f t="shared" si="177"/>
        <v>28440</v>
      </c>
      <c r="AE786" s="80">
        <f t="shared" si="177"/>
        <v>28051</v>
      </c>
      <c r="AF786" s="80">
        <f t="shared" si="177"/>
        <v>29590</v>
      </c>
      <c r="AG786" s="80">
        <f t="shared" si="177"/>
        <v>25270</v>
      </c>
      <c r="AH786" s="80">
        <f t="shared" si="177"/>
        <v>23440</v>
      </c>
      <c r="AI786" s="80">
        <f t="shared" si="177"/>
        <v>20194</v>
      </c>
      <c r="AJ786" s="80">
        <f t="shared" si="177"/>
        <v>15386</v>
      </c>
      <c r="AK786" s="80">
        <f t="shared" si="177"/>
        <v>12158</v>
      </c>
      <c r="AL786" s="80">
        <f t="shared" si="177"/>
        <v>9384</v>
      </c>
      <c r="AM786" s="80">
        <f t="shared" si="177"/>
        <v>6763</v>
      </c>
      <c r="AN786" s="80">
        <f t="shared" si="177"/>
        <v>4362</v>
      </c>
      <c r="AO786" s="80">
        <f t="shared" si="177"/>
        <v>2725</v>
      </c>
      <c r="AP786" s="80">
        <f t="shared" si="177"/>
        <v>2407</v>
      </c>
      <c r="AQ786" s="80">
        <f t="shared" si="177"/>
        <v>170026</v>
      </c>
      <c r="AR786" s="80">
        <f t="shared" si="177"/>
        <v>18205</v>
      </c>
      <c r="AS786" s="80">
        <f t="shared" si="177"/>
        <v>15624</v>
      </c>
      <c r="AT786" s="80">
        <f t="shared" si="177"/>
        <v>75646</v>
      </c>
      <c r="AU786" s="80">
        <f t="shared" si="177"/>
        <v>5749</v>
      </c>
    </row>
    <row r="787" spans="1:47" s="24" customFormat="1" ht="15">
      <c r="A787" s="31">
        <v>786</v>
      </c>
      <c r="B787" s="31"/>
      <c r="C787" s="8" t="s">
        <v>1176</v>
      </c>
      <c r="D787" s="8" t="s">
        <v>921</v>
      </c>
      <c r="E787" s="8" t="s">
        <v>921</v>
      </c>
      <c r="F787" s="8" t="s">
        <v>921</v>
      </c>
      <c r="G787" s="36" t="s">
        <v>1214</v>
      </c>
      <c r="H787" s="30"/>
      <c r="I787" s="30">
        <f t="shared" si="174"/>
        <v>201324</v>
      </c>
      <c r="J787" s="36">
        <f>J788+J789+J792+J802+J812+J821+J842+J858++J878</f>
        <v>3882</v>
      </c>
      <c r="K787" s="36">
        <f t="shared" ref="K787:AU787" si="178">K788+K789+K792+K802+K812+K821+K842+K858++K878</f>
        <v>4010</v>
      </c>
      <c r="L787" s="36">
        <f t="shared" si="178"/>
        <v>3765</v>
      </c>
      <c r="M787" s="36">
        <f t="shared" si="178"/>
        <v>3901</v>
      </c>
      <c r="N787" s="36">
        <f t="shared" si="178"/>
        <v>4016</v>
      </c>
      <c r="O787" s="36">
        <f t="shared" si="178"/>
        <v>3547</v>
      </c>
      <c r="P787" s="36">
        <f t="shared" si="178"/>
        <v>3993</v>
      </c>
      <c r="Q787" s="36">
        <f t="shared" si="178"/>
        <v>4056</v>
      </c>
      <c r="R787" s="36">
        <f t="shared" si="178"/>
        <v>4099</v>
      </c>
      <c r="S787" s="36">
        <f t="shared" si="178"/>
        <v>4143</v>
      </c>
      <c r="T787" s="36">
        <f t="shared" si="178"/>
        <v>4168</v>
      </c>
      <c r="U787" s="36">
        <f t="shared" si="178"/>
        <v>4199</v>
      </c>
      <c r="V787" s="36">
        <f t="shared" si="178"/>
        <v>4187</v>
      </c>
      <c r="W787" s="36">
        <f t="shared" si="178"/>
        <v>4144</v>
      </c>
      <c r="X787" s="36">
        <f t="shared" si="178"/>
        <v>4086</v>
      </c>
      <c r="Y787" s="36">
        <f t="shared" si="178"/>
        <v>4006</v>
      </c>
      <c r="Z787" s="36">
        <f t="shared" si="178"/>
        <v>3925</v>
      </c>
      <c r="AA787" s="36">
        <f t="shared" si="178"/>
        <v>3833</v>
      </c>
      <c r="AB787" s="36">
        <f t="shared" si="178"/>
        <v>3731</v>
      </c>
      <c r="AC787" s="36">
        <f t="shared" si="178"/>
        <v>3634</v>
      </c>
      <c r="AD787" s="36">
        <f t="shared" si="178"/>
        <v>16539</v>
      </c>
      <c r="AE787" s="36">
        <f t="shared" si="178"/>
        <v>15778</v>
      </c>
      <c r="AF787" s="36">
        <f t="shared" si="178"/>
        <v>17332</v>
      </c>
      <c r="AG787" s="36">
        <f t="shared" si="178"/>
        <v>14889</v>
      </c>
      <c r="AH787" s="36">
        <f t="shared" si="178"/>
        <v>13951</v>
      </c>
      <c r="AI787" s="36">
        <f t="shared" si="178"/>
        <v>12008</v>
      </c>
      <c r="AJ787" s="36">
        <f t="shared" si="178"/>
        <v>9149</v>
      </c>
      <c r="AK787" s="36">
        <f t="shared" si="178"/>
        <v>7129</v>
      </c>
      <c r="AL787" s="36">
        <f t="shared" si="178"/>
        <v>5314</v>
      </c>
      <c r="AM787" s="36">
        <f t="shared" si="178"/>
        <v>4010</v>
      </c>
      <c r="AN787" s="36">
        <f t="shared" si="178"/>
        <v>2678</v>
      </c>
      <c r="AO787" s="36">
        <f t="shared" si="178"/>
        <v>1702</v>
      </c>
      <c r="AP787" s="36">
        <f t="shared" si="178"/>
        <v>1520</v>
      </c>
      <c r="AQ787" s="36">
        <f t="shared" si="178"/>
        <v>97869</v>
      </c>
      <c r="AR787" s="36">
        <f t="shared" si="178"/>
        <v>10002</v>
      </c>
      <c r="AS787" s="36">
        <f t="shared" si="178"/>
        <v>9280</v>
      </c>
      <c r="AT787" s="36">
        <f t="shared" si="178"/>
        <v>45048</v>
      </c>
      <c r="AU787" s="36">
        <f t="shared" si="178"/>
        <v>3249</v>
      </c>
    </row>
    <row r="788" spans="1:47" s="24" customFormat="1" ht="15">
      <c r="A788" s="56">
        <v>788</v>
      </c>
      <c r="B788" s="56">
        <v>10136</v>
      </c>
      <c r="C788" s="57" t="s">
        <v>1176</v>
      </c>
      <c r="D788" s="57" t="s">
        <v>921</v>
      </c>
      <c r="E788" s="57" t="s">
        <v>436</v>
      </c>
      <c r="F788" s="57" t="s">
        <v>1012</v>
      </c>
      <c r="G788" s="22" t="s">
        <v>310</v>
      </c>
      <c r="H788" s="13">
        <f>B788</f>
        <v>10136</v>
      </c>
      <c r="I788" s="13">
        <f>SUM(J788:AP788)</f>
        <v>13492</v>
      </c>
      <c r="J788" s="22">
        <v>398</v>
      </c>
      <c r="K788" s="22">
        <v>396</v>
      </c>
      <c r="L788" s="22">
        <v>290</v>
      </c>
      <c r="M788" s="22">
        <v>310</v>
      </c>
      <c r="N788" s="22">
        <v>345</v>
      </c>
      <c r="O788" s="90">
        <f>VLOOKUP($B788,'[9]Población Oficial 2019'!$E$6:$BA$104,10,0)</f>
        <v>234</v>
      </c>
      <c r="P788" s="90">
        <f>VLOOKUP($B788,'[9]Población Oficial 2019'!$E$6:$BA$104,10,0)</f>
        <v>234</v>
      </c>
      <c r="Q788" s="90">
        <f>VLOOKUP($B788,'[9]Población Oficial 2019'!$E$6:$BA$104,11,0)</f>
        <v>228</v>
      </c>
      <c r="R788" s="90">
        <f>VLOOKUP($B788,'[9]Población Oficial 2019'!$E$6:$BA$104,12,0)</f>
        <v>231</v>
      </c>
      <c r="S788" s="90">
        <f>VLOOKUP($B788,'[9]Población Oficial 2019'!$E$6:$BA$104,13,0)</f>
        <v>234</v>
      </c>
      <c r="T788" s="90">
        <f>VLOOKUP($B788,'[9]Población Oficial 2019'!$E$6:$BA$104,14,0)</f>
        <v>237</v>
      </c>
      <c r="U788" s="90">
        <f>VLOOKUP($B788,'[9]Población Oficial 2019'!$E$6:$BA$104,15,0)</f>
        <v>239</v>
      </c>
      <c r="V788" s="90">
        <f>VLOOKUP($B788,'[9]Población Oficial 2019'!$E$6:$BA$104,16,0)</f>
        <v>242</v>
      </c>
      <c r="W788" s="90">
        <f>VLOOKUP($B788,'[9]Población Oficial 2019'!$E$6:$BA$104,17,0)</f>
        <v>247</v>
      </c>
      <c r="X788" s="90">
        <f>VLOOKUP($B788,'[9]Población Oficial 2019'!$E$6:$BA$104,18,0)</f>
        <v>252</v>
      </c>
      <c r="Y788" s="90">
        <f>VLOOKUP($B788,'[9]Población Oficial 2019'!$E$6:$BA$104,19,0)</f>
        <v>256</v>
      </c>
      <c r="Z788" s="90">
        <f>VLOOKUP($B788,'[9]Población Oficial 2019'!$E$6:$BA$104,20,0)</f>
        <v>261</v>
      </c>
      <c r="AA788" s="90">
        <f>VLOOKUP($B788,'[9]Población Oficial 2019'!$E$6:$BA$104,21,0)</f>
        <v>263</v>
      </c>
      <c r="AB788" s="90">
        <f>VLOOKUP($B788,'[9]Población Oficial 2019'!$E$6:$BA$104,22,0)</f>
        <v>259</v>
      </c>
      <c r="AC788" s="90">
        <f>VLOOKUP($B788,'[9]Población Oficial 2019'!$E$6:$BA$104,23,0)</f>
        <v>253</v>
      </c>
      <c r="AD788" s="90">
        <f>VLOOKUP($B788,'[9]Población Oficial 2019'!$E$6:$BA$104,24,0)</f>
        <v>1173</v>
      </c>
      <c r="AE788" s="90">
        <f>VLOOKUP($B788,'[9]Población Oficial 2019'!$E$6:$BA$104,25,0)</f>
        <v>1084</v>
      </c>
      <c r="AF788" s="90">
        <f>VLOOKUP($B788,'[9]Población Oficial 2019'!$E$6:$BA$104,26,0)</f>
        <v>1187</v>
      </c>
      <c r="AG788" s="90">
        <f>VLOOKUP($B788,'[9]Población Oficial 2019'!$E$6:$BA$104,27,0)</f>
        <v>1001</v>
      </c>
      <c r="AH788" s="90">
        <f>VLOOKUP($B788,'[9]Población Oficial 2019'!$E$6:$BA$104,28,0)</f>
        <v>946</v>
      </c>
      <c r="AI788" s="90">
        <f>VLOOKUP($B788,'[9]Población Oficial 2019'!$E$6:$BA$104,29,0)</f>
        <v>794</v>
      </c>
      <c r="AJ788" s="90">
        <f>VLOOKUP($B788,'[9]Población Oficial 2019'!$E$6:$BA$104,30,0)</f>
        <v>587</v>
      </c>
      <c r="AK788" s="90">
        <f>VLOOKUP($B788,'[9]Población Oficial 2019'!$E$6:$BA$104,31,0)</f>
        <v>453</v>
      </c>
      <c r="AL788" s="90">
        <f>VLOOKUP($B788,'[9]Población Oficial 2019'!$E$6:$BA$104,32,0)</f>
        <v>314</v>
      </c>
      <c r="AM788" s="90">
        <f>VLOOKUP($B788,'[9]Población Oficial 2019'!$E$6:$BA$104,33,0)</f>
        <v>222</v>
      </c>
      <c r="AN788" s="90">
        <f>VLOOKUP($B788,'[9]Población Oficial 2019'!$E$6:$BA$104,34,0)</f>
        <v>148</v>
      </c>
      <c r="AO788" s="90">
        <f>VLOOKUP($B788,'[9]Población Oficial 2019'!$E$6:$BA$104,35,0)</f>
        <v>93</v>
      </c>
      <c r="AP788" s="90">
        <f>VLOOKUP($B788,'[9]Población Oficial 2019'!$E$6:$BA$104,36,0)</f>
        <v>81</v>
      </c>
      <c r="AQ788" s="90">
        <f>VLOOKUP($B788,'[9]Población Oficial 2019'!$E$6:$BA$104,41,0)</f>
        <v>6450</v>
      </c>
      <c r="AR788" s="90">
        <f>VLOOKUP($B788,'[9]Población Oficial 2019'!$E$6:$BA$104,42,0)</f>
        <v>598</v>
      </c>
      <c r="AS788" s="90">
        <f>VLOOKUP($B788,'[9]Población Oficial 2019'!$E$6:$BA$104,43,0)</f>
        <v>657</v>
      </c>
      <c r="AT788" s="90">
        <f>VLOOKUP($B788,'[9]Población Oficial 2019'!$E$6:$BA$104,44,0)</f>
        <v>3163</v>
      </c>
      <c r="AU788" s="90">
        <f>VLOOKUP($B788,'[9]Población Oficial 2019'!$E$6:$BA$104,45,0)</f>
        <v>0</v>
      </c>
    </row>
    <row r="789" spans="1:47" s="24" customFormat="1" ht="15">
      <c r="A789" s="91">
        <v>787</v>
      </c>
      <c r="B789" s="91"/>
      <c r="C789" s="92" t="s">
        <v>1176</v>
      </c>
      <c r="D789" s="92" t="s">
        <v>921</v>
      </c>
      <c r="E789" s="92" t="s">
        <v>436</v>
      </c>
      <c r="F789" s="92" t="s">
        <v>436</v>
      </c>
      <c r="G789" s="94" t="s">
        <v>1214</v>
      </c>
      <c r="H789" s="93"/>
      <c r="I789" s="93">
        <f t="shared" si="174"/>
        <v>22000</v>
      </c>
      <c r="J789" s="94">
        <f>SUM(J790:J791)</f>
        <v>716</v>
      </c>
      <c r="K789" s="94">
        <f t="shared" ref="K789:AU789" si="179">SUM(K790:K791)</f>
        <v>731</v>
      </c>
      <c r="L789" s="94">
        <f t="shared" si="179"/>
        <v>673</v>
      </c>
      <c r="M789" s="94">
        <f t="shared" si="179"/>
        <v>722</v>
      </c>
      <c r="N789" s="94">
        <f t="shared" si="179"/>
        <v>716</v>
      </c>
      <c r="O789" s="94">
        <f t="shared" si="179"/>
        <v>359</v>
      </c>
      <c r="P789" s="94">
        <f t="shared" si="179"/>
        <v>359</v>
      </c>
      <c r="Q789" s="94">
        <f t="shared" si="179"/>
        <v>366</v>
      </c>
      <c r="R789" s="94">
        <f t="shared" si="179"/>
        <v>373</v>
      </c>
      <c r="S789" s="94">
        <f t="shared" si="179"/>
        <v>377</v>
      </c>
      <c r="T789" s="94">
        <f t="shared" si="179"/>
        <v>382</v>
      </c>
      <c r="U789" s="94">
        <f t="shared" si="179"/>
        <v>389</v>
      </c>
      <c r="V789" s="94">
        <f t="shared" si="179"/>
        <v>393</v>
      </c>
      <c r="W789" s="94">
        <f t="shared" si="179"/>
        <v>398</v>
      </c>
      <c r="X789" s="94">
        <f t="shared" si="179"/>
        <v>398</v>
      </c>
      <c r="Y789" s="94">
        <f t="shared" si="179"/>
        <v>404</v>
      </c>
      <c r="Z789" s="94">
        <f t="shared" si="179"/>
        <v>405</v>
      </c>
      <c r="AA789" s="94">
        <f t="shared" si="179"/>
        <v>401</v>
      </c>
      <c r="AB789" s="94">
        <f t="shared" si="179"/>
        <v>396</v>
      </c>
      <c r="AC789" s="94">
        <f t="shared" si="179"/>
        <v>389</v>
      </c>
      <c r="AD789" s="94">
        <f t="shared" si="179"/>
        <v>1756</v>
      </c>
      <c r="AE789" s="94">
        <f t="shared" si="179"/>
        <v>1622</v>
      </c>
      <c r="AF789" s="94">
        <f t="shared" si="179"/>
        <v>1815</v>
      </c>
      <c r="AG789" s="94">
        <f t="shared" si="179"/>
        <v>1563</v>
      </c>
      <c r="AH789" s="94">
        <f t="shared" si="179"/>
        <v>1488</v>
      </c>
      <c r="AI789" s="94">
        <f t="shared" si="179"/>
        <v>1257</v>
      </c>
      <c r="AJ789" s="94">
        <f t="shared" si="179"/>
        <v>927</v>
      </c>
      <c r="AK789" s="94">
        <f t="shared" si="179"/>
        <v>727</v>
      </c>
      <c r="AL789" s="94">
        <f t="shared" si="179"/>
        <v>521</v>
      </c>
      <c r="AM789" s="94">
        <f t="shared" si="179"/>
        <v>386</v>
      </c>
      <c r="AN789" s="94">
        <f t="shared" si="179"/>
        <v>256</v>
      </c>
      <c r="AO789" s="94">
        <f t="shared" si="179"/>
        <v>174</v>
      </c>
      <c r="AP789" s="94">
        <f t="shared" si="179"/>
        <v>161</v>
      </c>
      <c r="AQ789" s="94">
        <f t="shared" si="179"/>
        <v>9852</v>
      </c>
      <c r="AR789" s="94">
        <f t="shared" si="179"/>
        <v>929</v>
      </c>
      <c r="AS789" s="94">
        <f t="shared" si="179"/>
        <v>969</v>
      </c>
      <c r="AT789" s="94">
        <f t="shared" si="179"/>
        <v>4773</v>
      </c>
      <c r="AU789" s="94">
        <f t="shared" si="179"/>
        <v>357</v>
      </c>
    </row>
    <row r="790" spans="1:47" s="24" customFormat="1" ht="15">
      <c r="A790" s="58">
        <v>789</v>
      </c>
      <c r="B790" s="58">
        <v>4223</v>
      </c>
      <c r="C790" s="59" t="s">
        <v>1176</v>
      </c>
      <c r="D790" s="59" t="s">
        <v>921</v>
      </c>
      <c r="E790" s="59" t="s">
        <v>436</v>
      </c>
      <c r="F790" s="59" t="s">
        <v>922</v>
      </c>
      <c r="G790" s="12" t="s">
        <v>310</v>
      </c>
      <c r="H790" s="14">
        <f>B790</f>
        <v>4223</v>
      </c>
      <c r="I790" s="14">
        <f t="shared" si="174"/>
        <v>4850</v>
      </c>
      <c r="J790" s="12">
        <f>VLOOKUP($B790,'[1]METAS 2019'!$D$4:$Q$843,5,0)</f>
        <v>75</v>
      </c>
      <c r="K790" s="12">
        <f>VLOOKUP($B790,'[1]METAS 2019'!$D$4:$Q$843,4,0)</f>
        <v>87</v>
      </c>
      <c r="L790" s="12">
        <f>VLOOKUP($B790,'[1]METAS 2019'!$D$4:$Q$843,11,0)</f>
        <v>68</v>
      </c>
      <c r="M790" s="12">
        <f>VLOOKUP($B790,'[1]METAS 2019'!$D$4:$Q$843,12,0)</f>
        <v>84</v>
      </c>
      <c r="N790" s="12">
        <f>VLOOKUP($B790,'[1]METAS 2019'!$D$4:$Q$843,13,0)</f>
        <v>81</v>
      </c>
      <c r="O790" s="90">
        <f>VLOOKUP($B790,'[9]Población Oficial 2019'!$E$6:$BA$104,10,0)</f>
        <v>86</v>
      </c>
      <c r="P790" s="90">
        <f>VLOOKUP($B790,'[9]Población Oficial 2019'!$E$6:$BA$104,10,0)</f>
        <v>86</v>
      </c>
      <c r="Q790" s="90">
        <f>VLOOKUP($B790,'[9]Población Oficial 2019'!$E$6:$BA$104,11,0)</f>
        <v>87</v>
      </c>
      <c r="R790" s="90">
        <f>VLOOKUP($B790,'[9]Población Oficial 2019'!$E$6:$BA$104,12,0)</f>
        <v>91</v>
      </c>
      <c r="S790" s="90">
        <f>VLOOKUP($B790,'[9]Población Oficial 2019'!$E$6:$BA$104,13,0)</f>
        <v>94</v>
      </c>
      <c r="T790" s="90">
        <f>VLOOKUP($B790,'[9]Población Oficial 2019'!$E$6:$BA$104,14,0)</f>
        <v>96</v>
      </c>
      <c r="U790" s="90">
        <f>VLOOKUP($B790,'[9]Población Oficial 2019'!$E$6:$BA$104,15,0)</f>
        <v>99</v>
      </c>
      <c r="V790" s="90">
        <f>VLOOKUP($B790,'[9]Población Oficial 2019'!$E$6:$BA$104,16,0)</f>
        <v>100</v>
      </c>
      <c r="W790" s="90">
        <f>VLOOKUP($B790,'[9]Población Oficial 2019'!$E$6:$BA$104,17,0)</f>
        <v>100</v>
      </c>
      <c r="X790" s="90">
        <f>VLOOKUP($B790,'[9]Población Oficial 2019'!$E$6:$BA$104,18,0)</f>
        <v>96</v>
      </c>
      <c r="Y790" s="90">
        <f>VLOOKUP($B790,'[9]Población Oficial 2019'!$E$6:$BA$104,19,0)</f>
        <v>93</v>
      </c>
      <c r="Z790" s="90">
        <f>VLOOKUP($B790,'[9]Población Oficial 2019'!$E$6:$BA$104,20,0)</f>
        <v>89</v>
      </c>
      <c r="AA790" s="90">
        <f>VLOOKUP($B790,'[9]Población Oficial 2019'!$E$6:$BA$104,21,0)</f>
        <v>85</v>
      </c>
      <c r="AB790" s="90">
        <f>VLOOKUP($B790,'[9]Población Oficial 2019'!$E$6:$BA$104,22,0)</f>
        <v>83</v>
      </c>
      <c r="AC790" s="90">
        <f>VLOOKUP($B790,'[9]Población Oficial 2019'!$E$6:$BA$104,23,0)</f>
        <v>80</v>
      </c>
      <c r="AD790" s="90">
        <f>VLOOKUP($B790,'[9]Población Oficial 2019'!$E$6:$BA$104,24,0)</f>
        <v>371</v>
      </c>
      <c r="AE790" s="90">
        <f>VLOOKUP($B790,'[9]Población Oficial 2019'!$E$6:$BA$104,25,0)</f>
        <v>336</v>
      </c>
      <c r="AF790" s="90">
        <f>VLOOKUP($B790,'[9]Población Oficial 2019'!$E$6:$BA$104,26,0)</f>
        <v>416</v>
      </c>
      <c r="AG790" s="90">
        <f>VLOOKUP($B790,'[9]Población Oficial 2019'!$E$6:$BA$104,27,0)</f>
        <v>373</v>
      </c>
      <c r="AH790" s="90">
        <f>VLOOKUP($B790,'[9]Población Oficial 2019'!$E$6:$BA$104,28,0)</f>
        <v>382</v>
      </c>
      <c r="AI790" s="90">
        <f>VLOOKUP($B790,'[9]Población Oficial 2019'!$E$6:$BA$104,29,0)</f>
        <v>329</v>
      </c>
      <c r="AJ790" s="90">
        <f>VLOOKUP($B790,'[9]Población Oficial 2019'!$E$6:$BA$104,30,0)</f>
        <v>239</v>
      </c>
      <c r="AK790" s="90">
        <f>VLOOKUP($B790,'[9]Población Oficial 2019'!$E$6:$BA$104,31,0)</f>
        <v>196</v>
      </c>
      <c r="AL790" s="90">
        <f>VLOOKUP($B790,'[9]Población Oficial 2019'!$E$6:$BA$104,32,0)</f>
        <v>152</v>
      </c>
      <c r="AM790" s="90">
        <f>VLOOKUP($B790,'[9]Población Oficial 2019'!$E$6:$BA$104,33,0)</f>
        <v>122</v>
      </c>
      <c r="AN790" s="90">
        <f>VLOOKUP($B790,'[9]Población Oficial 2019'!$E$6:$BA$104,34,0)</f>
        <v>78</v>
      </c>
      <c r="AO790" s="90">
        <f>VLOOKUP($B790,'[9]Población Oficial 2019'!$E$6:$BA$104,35,0)</f>
        <v>53</v>
      </c>
      <c r="AP790" s="90">
        <f>VLOOKUP($B790,'[9]Población Oficial 2019'!$E$6:$BA$104,36,0)</f>
        <v>43</v>
      </c>
      <c r="AQ790" s="90">
        <f>VLOOKUP($B790,'[9]Población Oficial 2019'!$E$6:$BA$104,41,0)</f>
        <v>2337</v>
      </c>
      <c r="AR790" s="90">
        <f>VLOOKUP($B790,'[9]Población Oficial 2019'!$E$6:$BA$104,42,0)</f>
        <v>232</v>
      </c>
      <c r="AS790" s="90">
        <f>VLOOKUP($B790,'[9]Población Oficial 2019'!$E$6:$BA$104,43,0)</f>
        <v>204</v>
      </c>
      <c r="AT790" s="90">
        <f>VLOOKUP($B790,'[9]Población Oficial 2019'!$E$6:$BA$104,44,0)</f>
        <v>1088</v>
      </c>
      <c r="AU790" s="90">
        <f>VLOOKUP($B790,'[9]Población Oficial 2019'!$E$6:$BA$104,45,0)</f>
        <v>67</v>
      </c>
    </row>
    <row r="791" spans="1:47" s="24" customFormat="1" ht="15">
      <c r="A791" s="58">
        <v>790</v>
      </c>
      <c r="B791" s="58">
        <v>4210</v>
      </c>
      <c r="C791" s="59" t="s">
        <v>1176</v>
      </c>
      <c r="D791" s="59" t="s">
        <v>921</v>
      </c>
      <c r="E791" s="59" t="s">
        <v>436</v>
      </c>
      <c r="F791" s="59" t="s">
        <v>923</v>
      </c>
      <c r="G791" s="12" t="s">
        <v>310</v>
      </c>
      <c r="H791" s="14">
        <f>B791</f>
        <v>4210</v>
      </c>
      <c r="I791" s="14">
        <f t="shared" si="174"/>
        <v>17150</v>
      </c>
      <c r="J791" s="12">
        <f>VLOOKUP($B791,'[1]METAS 2019'!$D$4:$Q$843,5,0)</f>
        <v>641</v>
      </c>
      <c r="K791" s="12">
        <f>VLOOKUP($B791,'[1]METAS 2019'!$D$4:$Q$843,4,0)</f>
        <v>644</v>
      </c>
      <c r="L791" s="12">
        <f>VLOOKUP($B791,'[1]METAS 2019'!$D$4:$Q$843,11,0)</f>
        <v>605</v>
      </c>
      <c r="M791" s="12">
        <f>VLOOKUP($B791,'[1]METAS 2019'!$D$4:$Q$843,12,0)</f>
        <v>638</v>
      </c>
      <c r="N791" s="12">
        <f>VLOOKUP($B791,'[1]METAS 2019'!$D$4:$Q$843,13,0)</f>
        <v>635</v>
      </c>
      <c r="O791" s="90">
        <f>VLOOKUP($B791,'[9]Población Oficial 2019'!$E$6:$BA$104,10,0)</f>
        <v>273</v>
      </c>
      <c r="P791" s="90">
        <f>VLOOKUP($B791,'[9]Población Oficial 2019'!$E$6:$BA$104,10,0)</f>
        <v>273</v>
      </c>
      <c r="Q791" s="90">
        <f>VLOOKUP($B791,'[9]Población Oficial 2019'!$E$6:$BA$104,11,0)</f>
        <v>279</v>
      </c>
      <c r="R791" s="90">
        <f>VLOOKUP($B791,'[9]Población Oficial 2019'!$E$6:$BA$104,12,0)</f>
        <v>282</v>
      </c>
      <c r="S791" s="90">
        <f>VLOOKUP($B791,'[9]Población Oficial 2019'!$E$6:$BA$104,13,0)</f>
        <v>283</v>
      </c>
      <c r="T791" s="90">
        <f>VLOOKUP($B791,'[9]Población Oficial 2019'!$E$6:$BA$104,14,0)</f>
        <v>286</v>
      </c>
      <c r="U791" s="90">
        <f>VLOOKUP($B791,'[9]Población Oficial 2019'!$E$6:$BA$104,15,0)</f>
        <v>290</v>
      </c>
      <c r="V791" s="90">
        <f>VLOOKUP($B791,'[9]Población Oficial 2019'!$E$6:$BA$104,16,0)</f>
        <v>293</v>
      </c>
      <c r="W791" s="90">
        <f>VLOOKUP($B791,'[9]Población Oficial 2019'!$E$6:$BA$104,17,0)</f>
        <v>298</v>
      </c>
      <c r="X791" s="90">
        <f>VLOOKUP($B791,'[9]Población Oficial 2019'!$E$6:$BA$104,18,0)</f>
        <v>302</v>
      </c>
      <c r="Y791" s="90">
        <f>VLOOKUP($B791,'[9]Población Oficial 2019'!$E$6:$BA$104,19,0)</f>
        <v>311</v>
      </c>
      <c r="Z791" s="90">
        <f>VLOOKUP($B791,'[9]Población Oficial 2019'!$E$6:$BA$104,20,0)</f>
        <v>316</v>
      </c>
      <c r="AA791" s="90">
        <f>VLOOKUP($B791,'[9]Población Oficial 2019'!$E$6:$BA$104,21,0)</f>
        <v>316</v>
      </c>
      <c r="AB791" s="90">
        <f>VLOOKUP($B791,'[9]Población Oficial 2019'!$E$6:$BA$104,22,0)</f>
        <v>313</v>
      </c>
      <c r="AC791" s="90">
        <f>VLOOKUP($B791,'[9]Población Oficial 2019'!$E$6:$BA$104,23,0)</f>
        <v>309</v>
      </c>
      <c r="AD791" s="90">
        <f>VLOOKUP($B791,'[9]Población Oficial 2019'!$E$6:$BA$104,24,0)</f>
        <v>1385</v>
      </c>
      <c r="AE791" s="90">
        <f>VLOOKUP($B791,'[9]Población Oficial 2019'!$E$6:$BA$104,25,0)</f>
        <v>1286</v>
      </c>
      <c r="AF791" s="90">
        <f>VLOOKUP($B791,'[9]Población Oficial 2019'!$E$6:$BA$104,26,0)</f>
        <v>1399</v>
      </c>
      <c r="AG791" s="90">
        <f>VLOOKUP($B791,'[9]Población Oficial 2019'!$E$6:$BA$104,27,0)</f>
        <v>1190</v>
      </c>
      <c r="AH791" s="90">
        <f>VLOOKUP($B791,'[9]Población Oficial 2019'!$E$6:$BA$104,28,0)</f>
        <v>1106</v>
      </c>
      <c r="AI791" s="90">
        <f>VLOOKUP($B791,'[9]Población Oficial 2019'!$E$6:$BA$104,29,0)</f>
        <v>928</v>
      </c>
      <c r="AJ791" s="90">
        <f>VLOOKUP($B791,'[9]Población Oficial 2019'!$E$6:$BA$104,30,0)</f>
        <v>688</v>
      </c>
      <c r="AK791" s="90">
        <f>VLOOKUP($B791,'[9]Población Oficial 2019'!$E$6:$BA$104,31,0)</f>
        <v>531</v>
      </c>
      <c r="AL791" s="90">
        <f>VLOOKUP($B791,'[9]Población Oficial 2019'!$E$6:$BA$104,32,0)</f>
        <v>369</v>
      </c>
      <c r="AM791" s="90">
        <f>VLOOKUP($B791,'[9]Población Oficial 2019'!$E$6:$BA$104,33,0)</f>
        <v>264</v>
      </c>
      <c r="AN791" s="90">
        <f>VLOOKUP($B791,'[9]Población Oficial 2019'!$E$6:$BA$104,34,0)</f>
        <v>178</v>
      </c>
      <c r="AO791" s="90">
        <f>VLOOKUP($B791,'[9]Población Oficial 2019'!$E$6:$BA$104,35,0)</f>
        <v>121</v>
      </c>
      <c r="AP791" s="90">
        <f>VLOOKUP($B791,'[9]Población Oficial 2019'!$E$6:$BA$104,36,0)</f>
        <v>118</v>
      </c>
      <c r="AQ791" s="90">
        <f>VLOOKUP($B791,'[9]Población Oficial 2019'!$E$6:$BA$104,41,0)</f>
        <v>7515</v>
      </c>
      <c r="AR791" s="90">
        <f>VLOOKUP($B791,'[9]Población Oficial 2019'!$E$6:$BA$104,42,0)</f>
        <v>697</v>
      </c>
      <c r="AS791" s="90">
        <f>VLOOKUP($B791,'[9]Población Oficial 2019'!$E$6:$BA$104,43,0)</f>
        <v>765</v>
      </c>
      <c r="AT791" s="90">
        <f>VLOOKUP($B791,'[9]Población Oficial 2019'!$E$6:$BA$104,44,0)</f>
        <v>3685</v>
      </c>
      <c r="AU791" s="90">
        <f>VLOOKUP($B791,'[9]Población Oficial 2019'!$E$6:$BA$104,45,0)</f>
        <v>290</v>
      </c>
    </row>
    <row r="792" spans="1:47" s="24" customFormat="1" ht="15">
      <c r="A792" s="54">
        <v>791</v>
      </c>
      <c r="B792" s="54"/>
      <c r="C792" s="55" t="s">
        <v>1176</v>
      </c>
      <c r="D792" s="55" t="s">
        <v>921</v>
      </c>
      <c r="E792" s="55" t="s">
        <v>924</v>
      </c>
      <c r="F792" s="55" t="s">
        <v>924</v>
      </c>
      <c r="G792" s="11" t="s">
        <v>1214</v>
      </c>
      <c r="H792" s="29"/>
      <c r="I792" s="29">
        <f t="shared" si="174"/>
        <v>11311</v>
      </c>
      <c r="J792" s="11">
        <f>SUM(J793:J801)</f>
        <v>171</v>
      </c>
      <c r="K792" s="11">
        <f t="shared" ref="K792:AU792" si="180">SUM(K793:K801)</f>
        <v>195</v>
      </c>
      <c r="L792" s="11">
        <f t="shared" si="180"/>
        <v>201</v>
      </c>
      <c r="M792" s="11">
        <f t="shared" si="180"/>
        <v>224</v>
      </c>
      <c r="N792" s="11">
        <f t="shared" si="180"/>
        <v>203</v>
      </c>
      <c r="O792" s="11">
        <f t="shared" si="180"/>
        <v>206</v>
      </c>
      <c r="P792" s="11">
        <f t="shared" si="180"/>
        <v>202</v>
      </c>
      <c r="Q792" s="11">
        <f t="shared" si="180"/>
        <v>211</v>
      </c>
      <c r="R792" s="11">
        <f t="shared" si="180"/>
        <v>215</v>
      </c>
      <c r="S792" s="11">
        <f t="shared" si="180"/>
        <v>220</v>
      </c>
      <c r="T792" s="11">
        <f t="shared" si="180"/>
        <v>227</v>
      </c>
      <c r="U792" s="11">
        <f t="shared" si="180"/>
        <v>232</v>
      </c>
      <c r="V792" s="11">
        <f t="shared" si="180"/>
        <v>232</v>
      </c>
      <c r="W792" s="11">
        <f t="shared" si="180"/>
        <v>229</v>
      </c>
      <c r="X792" s="11">
        <f t="shared" si="180"/>
        <v>224</v>
      </c>
      <c r="Y792" s="11">
        <f t="shared" si="180"/>
        <v>214</v>
      </c>
      <c r="Z792" s="11">
        <f t="shared" si="180"/>
        <v>206</v>
      </c>
      <c r="AA792" s="11">
        <f t="shared" si="180"/>
        <v>201</v>
      </c>
      <c r="AB792" s="11">
        <f t="shared" si="180"/>
        <v>194</v>
      </c>
      <c r="AC792" s="11">
        <f t="shared" si="180"/>
        <v>191</v>
      </c>
      <c r="AD792" s="11">
        <f t="shared" si="180"/>
        <v>862</v>
      </c>
      <c r="AE792" s="11">
        <f t="shared" si="180"/>
        <v>789</v>
      </c>
      <c r="AF792" s="11">
        <f t="shared" si="180"/>
        <v>965</v>
      </c>
      <c r="AG792" s="11">
        <f t="shared" si="180"/>
        <v>863</v>
      </c>
      <c r="AH792" s="11">
        <f t="shared" si="180"/>
        <v>873</v>
      </c>
      <c r="AI792" s="11">
        <f t="shared" si="180"/>
        <v>749</v>
      </c>
      <c r="AJ792" s="11">
        <f t="shared" si="180"/>
        <v>540</v>
      </c>
      <c r="AK792" s="11">
        <f t="shared" si="180"/>
        <v>449</v>
      </c>
      <c r="AL792" s="11">
        <f t="shared" si="180"/>
        <v>346</v>
      </c>
      <c r="AM792" s="11">
        <f t="shared" si="180"/>
        <v>278</v>
      </c>
      <c r="AN792" s="11">
        <f t="shared" si="180"/>
        <v>180</v>
      </c>
      <c r="AO792" s="11">
        <f t="shared" si="180"/>
        <v>122</v>
      </c>
      <c r="AP792" s="11">
        <f t="shared" si="180"/>
        <v>97</v>
      </c>
      <c r="AQ792" s="11">
        <f t="shared" si="180"/>
        <v>5393</v>
      </c>
      <c r="AR792" s="11">
        <f t="shared" si="180"/>
        <v>540</v>
      </c>
      <c r="AS792" s="11">
        <f t="shared" si="180"/>
        <v>469</v>
      </c>
      <c r="AT792" s="11">
        <f t="shared" si="180"/>
        <v>2499</v>
      </c>
      <c r="AU792" s="11">
        <f t="shared" si="180"/>
        <v>160</v>
      </c>
    </row>
    <row r="793" spans="1:47" s="24" customFormat="1" ht="15">
      <c r="A793" s="58">
        <v>792</v>
      </c>
      <c r="B793" s="58">
        <v>4225</v>
      </c>
      <c r="C793" s="59" t="s">
        <v>1176</v>
      </c>
      <c r="D793" s="59" t="s">
        <v>921</v>
      </c>
      <c r="E793" s="59" t="s">
        <v>924</v>
      </c>
      <c r="F793" s="59" t="s">
        <v>925</v>
      </c>
      <c r="G793" s="12" t="s">
        <v>283</v>
      </c>
      <c r="H793" s="14">
        <f t="shared" ref="H793:H801" si="181">B793</f>
        <v>4225</v>
      </c>
      <c r="I793" s="14">
        <f t="shared" si="174"/>
        <v>2620</v>
      </c>
      <c r="J793" s="12">
        <f>VLOOKUP($B793,'[1]METAS 2019'!$D$4:$Q$843,5,0)</f>
        <v>47</v>
      </c>
      <c r="K793" s="12">
        <f>VLOOKUP($B793,'[1]METAS 2019'!$D$4:$Q$843,4,0)</f>
        <v>55</v>
      </c>
      <c r="L793" s="12">
        <f>VLOOKUP($B793,'[1]METAS 2019'!$D$4:$Q$843,11,0)</f>
        <v>44</v>
      </c>
      <c r="M793" s="12">
        <f>VLOOKUP($B793,'[1]METAS 2019'!$D$4:$Q$843,12,0)</f>
        <v>54</v>
      </c>
      <c r="N793" s="12">
        <f>VLOOKUP($B793,'[1]METAS 2019'!$D$4:$Q$843,13,0)</f>
        <v>48</v>
      </c>
      <c r="O793" s="12">
        <f>VLOOKUP($B793,'[1]METAS 2019'!$D$4:$Q$843,14,0)</f>
        <v>59</v>
      </c>
      <c r="P793" s="90">
        <f>VLOOKUP($B793,'[9]Población Oficial 2019'!$E$6:$BA$104,10,0)</f>
        <v>45</v>
      </c>
      <c r="Q793" s="90">
        <f>VLOOKUP($B793,'[9]Población Oficial 2019'!$E$6:$BA$104,11,0)</f>
        <v>46</v>
      </c>
      <c r="R793" s="90">
        <f>VLOOKUP($B793,'[9]Población Oficial 2019'!$E$6:$BA$104,12,0)</f>
        <v>48</v>
      </c>
      <c r="S793" s="90">
        <f>VLOOKUP($B793,'[9]Población Oficial 2019'!$E$6:$BA$104,13,0)</f>
        <v>49</v>
      </c>
      <c r="T793" s="90">
        <f>VLOOKUP($B793,'[9]Población Oficial 2019'!$E$6:$BA$104,14,0)</f>
        <v>51</v>
      </c>
      <c r="U793" s="90">
        <f>VLOOKUP($B793,'[9]Población Oficial 2019'!$E$6:$BA$104,15,0)</f>
        <v>53</v>
      </c>
      <c r="V793" s="90">
        <f>VLOOKUP($B793,'[9]Población Oficial 2019'!$E$6:$BA$104,16,0)</f>
        <v>53</v>
      </c>
      <c r="W793" s="90">
        <f>VLOOKUP($B793,'[9]Población Oficial 2019'!$E$6:$BA$104,17,0)</f>
        <v>52</v>
      </c>
      <c r="X793" s="90">
        <f>VLOOKUP($B793,'[9]Población Oficial 2019'!$E$6:$BA$104,18,0)</f>
        <v>51</v>
      </c>
      <c r="Y793" s="90">
        <f>VLOOKUP($B793,'[9]Población Oficial 2019'!$E$6:$BA$104,19,0)</f>
        <v>49</v>
      </c>
      <c r="Z793" s="90">
        <f>VLOOKUP($B793,'[9]Población Oficial 2019'!$E$6:$BA$104,20,0)</f>
        <v>47</v>
      </c>
      <c r="AA793" s="90">
        <f>VLOOKUP($B793,'[9]Población Oficial 2019'!$E$6:$BA$104,21,0)</f>
        <v>45</v>
      </c>
      <c r="AB793" s="90">
        <f>VLOOKUP($B793,'[9]Población Oficial 2019'!$E$6:$BA$104,22,0)</f>
        <v>44</v>
      </c>
      <c r="AC793" s="90">
        <f>VLOOKUP($B793,'[9]Población Oficial 2019'!$E$6:$BA$104,23,0)</f>
        <v>43</v>
      </c>
      <c r="AD793" s="90">
        <f>VLOOKUP($B793,'[9]Población Oficial 2019'!$E$6:$BA$104,24,0)</f>
        <v>196</v>
      </c>
      <c r="AE793" s="90">
        <f>VLOOKUP($B793,'[9]Población Oficial 2019'!$E$6:$BA$104,25,0)</f>
        <v>178</v>
      </c>
      <c r="AF793" s="90">
        <f>VLOOKUP($B793,'[9]Población Oficial 2019'!$E$6:$BA$104,26,0)</f>
        <v>221</v>
      </c>
      <c r="AG793" s="90">
        <f>VLOOKUP($B793,'[9]Población Oficial 2019'!$E$6:$BA$104,27,0)</f>
        <v>198</v>
      </c>
      <c r="AH793" s="90">
        <f>VLOOKUP($B793,'[9]Población Oficial 2019'!$E$6:$BA$104,28,0)</f>
        <v>202</v>
      </c>
      <c r="AI793" s="90">
        <f>VLOOKUP($B793,'[9]Población Oficial 2019'!$E$6:$BA$104,29,0)</f>
        <v>175</v>
      </c>
      <c r="AJ793" s="90">
        <f>VLOOKUP($B793,'[9]Población Oficial 2019'!$E$6:$BA$104,30,0)</f>
        <v>125</v>
      </c>
      <c r="AK793" s="90">
        <f>VLOOKUP($B793,'[9]Población Oficial 2019'!$E$6:$BA$104,31,0)</f>
        <v>105</v>
      </c>
      <c r="AL793" s="90">
        <f>VLOOKUP($B793,'[9]Población Oficial 2019'!$E$6:$BA$104,32,0)</f>
        <v>80</v>
      </c>
      <c r="AM793" s="90">
        <f>VLOOKUP($B793,'[9]Población Oficial 2019'!$E$6:$BA$104,33,0)</f>
        <v>65</v>
      </c>
      <c r="AN793" s="90">
        <f>VLOOKUP($B793,'[9]Población Oficial 2019'!$E$6:$BA$104,34,0)</f>
        <v>41</v>
      </c>
      <c r="AO793" s="90">
        <f>VLOOKUP($B793,'[9]Población Oficial 2019'!$E$6:$BA$104,35,0)</f>
        <v>29</v>
      </c>
      <c r="AP793" s="90">
        <f>VLOOKUP($B793,'[9]Población Oficial 2019'!$E$6:$BA$104,36,0)</f>
        <v>22</v>
      </c>
      <c r="AQ793" s="90">
        <f>VLOOKUP($B793,'[9]Población Oficial 2019'!$E$6:$BA$104,41,0)</f>
        <v>1239</v>
      </c>
      <c r="AR793" s="90">
        <f>VLOOKUP($B793,'[9]Población Oficial 2019'!$E$6:$BA$104,42,0)</f>
        <v>123</v>
      </c>
      <c r="AS793" s="90">
        <f>VLOOKUP($B793,'[9]Población Oficial 2019'!$E$6:$BA$104,43,0)</f>
        <v>108</v>
      </c>
      <c r="AT793" s="90">
        <f>VLOOKUP($B793,'[9]Población Oficial 2019'!$E$6:$BA$104,44,0)</f>
        <v>575</v>
      </c>
      <c r="AU793" s="90">
        <f>VLOOKUP($B793,'[9]Población Oficial 2019'!$E$6:$BA$104,45,0)</f>
        <v>40</v>
      </c>
    </row>
    <row r="794" spans="1:47" s="24" customFormat="1" ht="15">
      <c r="A794" s="58">
        <v>793</v>
      </c>
      <c r="B794" s="58">
        <v>4224</v>
      </c>
      <c r="C794" s="59" t="s">
        <v>1176</v>
      </c>
      <c r="D794" s="59" t="s">
        <v>921</v>
      </c>
      <c r="E794" s="59" t="s">
        <v>924</v>
      </c>
      <c r="F794" s="59" t="s">
        <v>926</v>
      </c>
      <c r="G794" s="12" t="s">
        <v>283</v>
      </c>
      <c r="H794" s="14">
        <f t="shared" si="181"/>
        <v>4224</v>
      </c>
      <c r="I794" s="14">
        <f t="shared" si="174"/>
        <v>1365</v>
      </c>
      <c r="J794" s="12">
        <f>VLOOKUP($B794,'[1]METAS 2019'!$D$4:$Q$843,5,0)</f>
        <v>19</v>
      </c>
      <c r="K794" s="12">
        <f>VLOOKUP($B794,'[1]METAS 2019'!$D$4:$Q$843,4,0)</f>
        <v>22</v>
      </c>
      <c r="L794" s="12">
        <f>VLOOKUP($B794,'[1]METAS 2019'!$D$4:$Q$843,11,0)</f>
        <v>41</v>
      </c>
      <c r="M794" s="12">
        <f>VLOOKUP($B794,'[1]METAS 2019'!$D$4:$Q$843,12,0)</f>
        <v>35</v>
      </c>
      <c r="N794" s="12">
        <f>VLOOKUP($B794,'[1]METAS 2019'!$D$4:$Q$843,13,0)</f>
        <v>25</v>
      </c>
      <c r="O794" s="12">
        <f>VLOOKUP($B794,'[1]METAS 2019'!$D$4:$Q$843,14,0)</f>
        <v>29</v>
      </c>
      <c r="P794" s="90">
        <f>VLOOKUP($B794,'[9]Población Oficial 2019'!$E$6:$BA$104,10,0)</f>
        <v>25</v>
      </c>
      <c r="Q794" s="90">
        <f>VLOOKUP($B794,'[9]Población Oficial 2019'!$E$6:$BA$104,11,0)</f>
        <v>27</v>
      </c>
      <c r="R794" s="90">
        <f>VLOOKUP($B794,'[9]Población Oficial 2019'!$E$6:$BA$104,12,0)</f>
        <v>28</v>
      </c>
      <c r="S794" s="90">
        <f>VLOOKUP($B794,'[9]Población Oficial 2019'!$E$6:$BA$104,13,0)</f>
        <v>27</v>
      </c>
      <c r="T794" s="90">
        <f>VLOOKUP($B794,'[9]Población Oficial 2019'!$E$6:$BA$104,14,0)</f>
        <v>29</v>
      </c>
      <c r="U794" s="90">
        <f>VLOOKUP($B794,'[9]Población Oficial 2019'!$E$6:$BA$104,15,0)</f>
        <v>28</v>
      </c>
      <c r="V794" s="90">
        <f>VLOOKUP($B794,'[9]Población Oficial 2019'!$E$6:$BA$104,16,0)</f>
        <v>27</v>
      </c>
      <c r="W794" s="90">
        <f>VLOOKUP($B794,'[9]Población Oficial 2019'!$E$6:$BA$104,17,0)</f>
        <v>28</v>
      </c>
      <c r="X794" s="90">
        <f>VLOOKUP($B794,'[9]Población Oficial 2019'!$E$6:$BA$104,18,0)</f>
        <v>27</v>
      </c>
      <c r="Y794" s="90">
        <f>VLOOKUP($B794,'[9]Población Oficial 2019'!$E$6:$BA$104,19,0)</f>
        <v>26</v>
      </c>
      <c r="Z794" s="90">
        <f>VLOOKUP($B794,'[9]Población Oficial 2019'!$E$6:$BA$104,20,0)</f>
        <v>25</v>
      </c>
      <c r="AA794" s="90">
        <f>VLOOKUP($B794,'[9]Población Oficial 2019'!$E$6:$BA$104,21,0)</f>
        <v>26</v>
      </c>
      <c r="AB794" s="90">
        <f>VLOOKUP($B794,'[9]Población Oficial 2019'!$E$6:$BA$104,22,0)</f>
        <v>25</v>
      </c>
      <c r="AC794" s="90">
        <f>VLOOKUP($B794,'[9]Población Oficial 2019'!$E$6:$BA$104,23,0)</f>
        <v>25</v>
      </c>
      <c r="AD794" s="90">
        <f>VLOOKUP($B794,'[9]Población Oficial 2019'!$E$6:$BA$104,24,0)</f>
        <v>99</v>
      </c>
      <c r="AE794" s="90">
        <f>VLOOKUP($B794,'[9]Población Oficial 2019'!$E$6:$BA$104,25,0)</f>
        <v>90</v>
      </c>
      <c r="AF794" s="90">
        <f>VLOOKUP($B794,'[9]Población Oficial 2019'!$E$6:$BA$104,26,0)</f>
        <v>110</v>
      </c>
      <c r="AG794" s="90">
        <f>VLOOKUP($B794,'[9]Población Oficial 2019'!$E$6:$BA$104,27,0)</f>
        <v>101</v>
      </c>
      <c r="AH794" s="90">
        <f>VLOOKUP($B794,'[9]Población Oficial 2019'!$E$6:$BA$104,28,0)</f>
        <v>101</v>
      </c>
      <c r="AI794" s="90">
        <f>VLOOKUP($B794,'[9]Población Oficial 2019'!$E$6:$BA$104,29,0)</f>
        <v>87</v>
      </c>
      <c r="AJ794" s="90">
        <f>VLOOKUP($B794,'[9]Población Oficial 2019'!$E$6:$BA$104,30,0)</f>
        <v>63</v>
      </c>
      <c r="AK794" s="90">
        <f>VLOOKUP($B794,'[9]Población Oficial 2019'!$E$6:$BA$104,31,0)</f>
        <v>52</v>
      </c>
      <c r="AL794" s="90">
        <f>VLOOKUP($B794,'[9]Población Oficial 2019'!$E$6:$BA$104,32,0)</f>
        <v>40</v>
      </c>
      <c r="AM794" s="90">
        <f>VLOOKUP($B794,'[9]Población Oficial 2019'!$E$6:$BA$104,33,0)</f>
        <v>32</v>
      </c>
      <c r="AN794" s="90">
        <f>VLOOKUP($B794,'[9]Población Oficial 2019'!$E$6:$BA$104,34,0)</f>
        <v>21</v>
      </c>
      <c r="AO794" s="90">
        <f>VLOOKUP($B794,'[9]Población Oficial 2019'!$E$6:$BA$104,35,0)</f>
        <v>14</v>
      </c>
      <c r="AP794" s="90">
        <f>VLOOKUP($B794,'[9]Población Oficial 2019'!$E$6:$BA$104,36,0)</f>
        <v>11</v>
      </c>
      <c r="AQ794" s="90">
        <f>VLOOKUP($B794,'[9]Población Oficial 2019'!$E$6:$BA$104,41,0)</f>
        <v>619</v>
      </c>
      <c r="AR794" s="90">
        <f>VLOOKUP($B794,'[9]Población Oficial 2019'!$E$6:$BA$104,42,0)</f>
        <v>62</v>
      </c>
      <c r="AS794" s="90">
        <f>VLOOKUP($B794,'[9]Población Oficial 2019'!$E$6:$BA$104,43,0)</f>
        <v>54</v>
      </c>
      <c r="AT794" s="90">
        <f>VLOOKUP($B794,'[9]Población Oficial 2019'!$E$6:$BA$104,44,0)</f>
        <v>287</v>
      </c>
      <c r="AU794" s="90">
        <f>VLOOKUP($B794,'[9]Población Oficial 2019'!$E$6:$BA$104,45,0)</f>
        <v>21</v>
      </c>
    </row>
    <row r="795" spans="1:47" s="24" customFormat="1" ht="15">
      <c r="A795" s="58">
        <v>794</v>
      </c>
      <c r="B795" s="58">
        <v>4229</v>
      </c>
      <c r="C795" s="59" t="s">
        <v>1176</v>
      </c>
      <c r="D795" s="59" t="s">
        <v>921</v>
      </c>
      <c r="E795" s="59" t="s">
        <v>924</v>
      </c>
      <c r="F795" s="59" t="s">
        <v>927</v>
      </c>
      <c r="G795" s="12" t="s">
        <v>266</v>
      </c>
      <c r="H795" s="14">
        <f t="shared" si="181"/>
        <v>4229</v>
      </c>
      <c r="I795" s="14">
        <f t="shared" si="174"/>
        <v>581</v>
      </c>
      <c r="J795" s="12">
        <f>VLOOKUP($B795,'[1]METAS 2019'!$D$4:$Q$843,5,0)</f>
        <v>4</v>
      </c>
      <c r="K795" s="12">
        <f>VLOOKUP($B795,'[1]METAS 2019'!$D$4:$Q$843,4,0)</f>
        <v>8</v>
      </c>
      <c r="L795" s="12">
        <f>VLOOKUP($B795,'[1]METAS 2019'!$D$4:$Q$843,11,0)</f>
        <v>6</v>
      </c>
      <c r="M795" s="12">
        <f>VLOOKUP($B795,'[1]METAS 2019'!$D$4:$Q$843,12,0)</f>
        <v>5</v>
      </c>
      <c r="N795" s="12">
        <f>VLOOKUP($B795,'[1]METAS 2019'!$D$4:$Q$843,13,0)</f>
        <v>6</v>
      </c>
      <c r="O795" s="12">
        <f>VLOOKUP($B795,'[1]METAS 2019'!$D$4:$Q$843,14,0)</f>
        <v>9</v>
      </c>
      <c r="P795" s="90">
        <f>VLOOKUP($B795,'[9]Población Oficial 2019'!$E$6:$BA$104,10,0)</f>
        <v>11</v>
      </c>
      <c r="Q795" s="90">
        <f>VLOOKUP($B795,'[9]Población Oficial 2019'!$E$6:$BA$104,11,0)</f>
        <v>11</v>
      </c>
      <c r="R795" s="90">
        <f>VLOOKUP($B795,'[9]Población Oficial 2019'!$E$6:$BA$104,12,0)</f>
        <v>11</v>
      </c>
      <c r="S795" s="90">
        <f>VLOOKUP($B795,'[9]Población Oficial 2019'!$E$6:$BA$104,13,0)</f>
        <v>12</v>
      </c>
      <c r="T795" s="90">
        <f>VLOOKUP($B795,'[9]Población Oficial 2019'!$E$6:$BA$104,14,0)</f>
        <v>12</v>
      </c>
      <c r="U795" s="90">
        <f>VLOOKUP($B795,'[9]Población Oficial 2019'!$E$6:$BA$104,15,0)</f>
        <v>12</v>
      </c>
      <c r="V795" s="90">
        <f>VLOOKUP($B795,'[9]Población Oficial 2019'!$E$6:$BA$104,16,0)</f>
        <v>12</v>
      </c>
      <c r="W795" s="90">
        <f>VLOOKUP($B795,'[9]Población Oficial 2019'!$E$6:$BA$104,17,0)</f>
        <v>12</v>
      </c>
      <c r="X795" s="90">
        <f>VLOOKUP($B795,'[9]Población Oficial 2019'!$E$6:$BA$104,18,0)</f>
        <v>12</v>
      </c>
      <c r="Y795" s="90">
        <f>VLOOKUP($B795,'[9]Población Oficial 2019'!$E$6:$BA$104,19,0)</f>
        <v>11</v>
      </c>
      <c r="Z795" s="90">
        <f>VLOOKUP($B795,'[9]Población Oficial 2019'!$E$6:$BA$104,20,0)</f>
        <v>11</v>
      </c>
      <c r="AA795" s="90">
        <f>VLOOKUP($B795,'[9]Población Oficial 2019'!$E$6:$BA$104,21,0)</f>
        <v>11</v>
      </c>
      <c r="AB795" s="90">
        <f>VLOOKUP($B795,'[9]Población Oficial 2019'!$E$6:$BA$104,22,0)</f>
        <v>10</v>
      </c>
      <c r="AC795" s="90">
        <f>VLOOKUP($B795,'[9]Población Oficial 2019'!$E$6:$BA$104,23,0)</f>
        <v>10</v>
      </c>
      <c r="AD795" s="90">
        <f>VLOOKUP($B795,'[9]Población Oficial 2019'!$E$6:$BA$104,24,0)</f>
        <v>46</v>
      </c>
      <c r="AE795" s="90">
        <f>VLOOKUP($B795,'[9]Población Oficial 2019'!$E$6:$BA$104,25,0)</f>
        <v>42</v>
      </c>
      <c r="AF795" s="90">
        <f>VLOOKUP($B795,'[9]Población Oficial 2019'!$E$6:$BA$104,26,0)</f>
        <v>52</v>
      </c>
      <c r="AG795" s="90">
        <f>VLOOKUP($B795,'[9]Población Oficial 2019'!$E$6:$BA$104,27,0)</f>
        <v>47</v>
      </c>
      <c r="AH795" s="90">
        <f>VLOOKUP($B795,'[9]Población Oficial 2019'!$E$6:$BA$104,28,0)</f>
        <v>47</v>
      </c>
      <c r="AI795" s="90">
        <f>VLOOKUP($B795,'[9]Población Oficial 2019'!$E$6:$BA$104,29,0)</f>
        <v>41</v>
      </c>
      <c r="AJ795" s="90">
        <f>VLOOKUP($B795,'[9]Población Oficial 2019'!$E$6:$BA$104,30,0)</f>
        <v>29</v>
      </c>
      <c r="AK795" s="90">
        <f>VLOOKUP($B795,'[9]Población Oficial 2019'!$E$6:$BA$104,31,0)</f>
        <v>25</v>
      </c>
      <c r="AL795" s="90">
        <f>VLOOKUP($B795,'[9]Población Oficial 2019'!$E$6:$BA$104,32,0)</f>
        <v>19</v>
      </c>
      <c r="AM795" s="90">
        <f>VLOOKUP($B795,'[9]Población Oficial 2019'!$E$6:$BA$104,33,0)</f>
        <v>15</v>
      </c>
      <c r="AN795" s="90">
        <f>VLOOKUP($B795,'[9]Población Oficial 2019'!$E$6:$BA$104,34,0)</f>
        <v>10</v>
      </c>
      <c r="AO795" s="90">
        <f>VLOOKUP($B795,'[9]Población Oficial 2019'!$E$6:$BA$104,35,0)</f>
        <v>7</v>
      </c>
      <c r="AP795" s="90">
        <f>VLOOKUP($B795,'[9]Población Oficial 2019'!$E$6:$BA$104,36,0)</f>
        <v>5</v>
      </c>
      <c r="AQ795" s="90">
        <f>VLOOKUP($B795,'[9]Población Oficial 2019'!$E$6:$BA$104,41,0)</f>
        <v>291</v>
      </c>
      <c r="AR795" s="90">
        <f>VLOOKUP($B795,'[9]Población Oficial 2019'!$E$6:$BA$104,42,0)</f>
        <v>29</v>
      </c>
      <c r="AS795" s="90">
        <f>VLOOKUP($B795,'[9]Población Oficial 2019'!$E$6:$BA$104,43,0)</f>
        <v>25</v>
      </c>
      <c r="AT795" s="90">
        <f>VLOOKUP($B795,'[9]Población Oficial 2019'!$E$6:$BA$104,44,0)</f>
        <v>135</v>
      </c>
      <c r="AU795" s="90">
        <f>VLOOKUP($B795,'[9]Población Oficial 2019'!$E$6:$BA$104,45,0)</f>
        <v>4</v>
      </c>
    </row>
    <row r="796" spans="1:47" s="24" customFormat="1" ht="15">
      <c r="A796" s="58">
        <v>795</v>
      </c>
      <c r="B796" s="58">
        <v>24692</v>
      </c>
      <c r="C796" s="59" t="s">
        <v>1176</v>
      </c>
      <c r="D796" s="59" t="s">
        <v>921</v>
      </c>
      <c r="E796" s="59" t="s">
        <v>924</v>
      </c>
      <c r="F796" s="59" t="s">
        <v>1102</v>
      </c>
      <c r="G796" s="12" t="s">
        <v>266</v>
      </c>
      <c r="H796" s="14">
        <f t="shared" si="181"/>
        <v>24692</v>
      </c>
      <c r="I796" s="14">
        <f t="shared" si="174"/>
        <v>705</v>
      </c>
      <c r="J796" s="90">
        <f>VLOOKUP($B796,'[9]Población Oficial 2019'!$E$6:$BA$104,4,0)</f>
        <v>13</v>
      </c>
      <c r="K796" s="90">
        <f>VLOOKUP($B796,'[9]Población Oficial 2019'!$E$6:$BA$104,5,0)</f>
        <v>12</v>
      </c>
      <c r="L796" s="90">
        <f>VLOOKUP($B796,'[9]Población Oficial 2019'!$E$6:$BA$104,6,0)</f>
        <v>12</v>
      </c>
      <c r="M796" s="90">
        <f>VLOOKUP($B796,'[9]Población Oficial 2019'!$E$6:$BA$104,7,0)</f>
        <v>11</v>
      </c>
      <c r="N796" s="90">
        <f>VLOOKUP($B796,'[9]Población Oficial 2019'!$E$6:$BA$104,8,0)</f>
        <v>11</v>
      </c>
      <c r="O796" s="90">
        <f>VLOOKUP($B796,'[9]Población Oficial 2019'!$E$6:$BA$104,9,0)</f>
        <v>13</v>
      </c>
      <c r="P796" s="90">
        <f>VLOOKUP($B796,'[9]Población Oficial 2019'!$E$6:$BA$104,10,0)</f>
        <v>12</v>
      </c>
      <c r="Q796" s="90">
        <f>VLOOKUP($B796,'[9]Población Oficial 2019'!$E$6:$BA$104,11,0)</f>
        <v>13</v>
      </c>
      <c r="R796" s="90">
        <f>VLOOKUP($B796,'[9]Población Oficial 2019'!$E$6:$BA$104,12,0)</f>
        <v>13</v>
      </c>
      <c r="S796" s="90">
        <f>VLOOKUP($B796,'[9]Población Oficial 2019'!$E$6:$BA$104,13,0)</f>
        <v>14</v>
      </c>
      <c r="T796" s="90">
        <f>VLOOKUP($B796,'[9]Población Oficial 2019'!$E$6:$BA$104,14,0)</f>
        <v>14</v>
      </c>
      <c r="U796" s="90">
        <f>VLOOKUP($B796,'[9]Población Oficial 2019'!$E$6:$BA$104,15,0)</f>
        <v>14</v>
      </c>
      <c r="V796" s="90">
        <f>VLOOKUP($B796,'[9]Población Oficial 2019'!$E$6:$BA$104,16,0)</f>
        <v>15</v>
      </c>
      <c r="W796" s="90">
        <f>VLOOKUP($B796,'[9]Población Oficial 2019'!$E$6:$BA$104,17,0)</f>
        <v>14</v>
      </c>
      <c r="X796" s="90">
        <f>VLOOKUP($B796,'[9]Población Oficial 2019'!$E$6:$BA$104,18,0)</f>
        <v>14</v>
      </c>
      <c r="Y796" s="90">
        <f>VLOOKUP($B796,'[9]Población Oficial 2019'!$E$6:$BA$104,19,0)</f>
        <v>13</v>
      </c>
      <c r="Z796" s="90">
        <f>VLOOKUP($B796,'[9]Población Oficial 2019'!$E$6:$BA$104,20,0)</f>
        <v>13</v>
      </c>
      <c r="AA796" s="90">
        <f>VLOOKUP($B796,'[9]Población Oficial 2019'!$E$6:$BA$104,21,0)</f>
        <v>12</v>
      </c>
      <c r="AB796" s="90">
        <f>VLOOKUP($B796,'[9]Población Oficial 2019'!$E$6:$BA$104,22,0)</f>
        <v>12</v>
      </c>
      <c r="AC796" s="90">
        <f>VLOOKUP($B796,'[9]Población Oficial 2019'!$E$6:$BA$104,23,0)</f>
        <v>12</v>
      </c>
      <c r="AD796" s="90">
        <f>VLOOKUP($B796,'[9]Población Oficial 2019'!$E$6:$BA$104,24,0)</f>
        <v>54</v>
      </c>
      <c r="AE796" s="90">
        <f>VLOOKUP($B796,'[9]Población Oficial 2019'!$E$6:$BA$104,25,0)</f>
        <v>49</v>
      </c>
      <c r="AF796" s="90">
        <f>VLOOKUP($B796,'[9]Población Oficial 2019'!$E$6:$BA$104,26,0)</f>
        <v>60</v>
      </c>
      <c r="AG796" s="90">
        <f>VLOOKUP($B796,'[9]Población Oficial 2019'!$E$6:$BA$104,27,0)</f>
        <v>54</v>
      </c>
      <c r="AH796" s="90">
        <f>VLOOKUP($B796,'[9]Población Oficial 2019'!$E$6:$BA$104,28,0)</f>
        <v>55</v>
      </c>
      <c r="AI796" s="90">
        <f>VLOOKUP($B796,'[9]Población Oficial 2019'!$E$6:$BA$104,29,0)</f>
        <v>48</v>
      </c>
      <c r="AJ796" s="90">
        <f>VLOOKUP($B796,'[9]Población Oficial 2019'!$E$6:$BA$104,30,0)</f>
        <v>34</v>
      </c>
      <c r="AK796" s="90">
        <f>VLOOKUP($B796,'[9]Población Oficial 2019'!$E$6:$BA$104,31,0)</f>
        <v>29</v>
      </c>
      <c r="AL796" s="90">
        <f>VLOOKUP($B796,'[9]Población Oficial 2019'!$E$6:$BA$104,32,0)</f>
        <v>22</v>
      </c>
      <c r="AM796" s="90">
        <f>VLOOKUP($B796,'[9]Población Oficial 2019'!$E$6:$BA$104,33,0)</f>
        <v>18</v>
      </c>
      <c r="AN796" s="90">
        <f>VLOOKUP($B796,'[9]Población Oficial 2019'!$E$6:$BA$104,34,0)</f>
        <v>11</v>
      </c>
      <c r="AO796" s="90">
        <f>VLOOKUP($B796,'[9]Población Oficial 2019'!$E$6:$BA$104,35,0)</f>
        <v>8</v>
      </c>
      <c r="AP796" s="90">
        <f>VLOOKUP($B796,'[9]Población Oficial 2019'!$E$6:$BA$104,36,0)</f>
        <v>6</v>
      </c>
      <c r="AQ796" s="90">
        <f>VLOOKUP($B796,'[9]Población Oficial 2019'!$E$6:$BA$104,41,0)</f>
        <v>340</v>
      </c>
      <c r="AR796" s="90">
        <f>VLOOKUP($B796,'[9]Población Oficial 2019'!$E$6:$BA$104,42,0)</f>
        <v>34</v>
      </c>
      <c r="AS796" s="90">
        <f>VLOOKUP($B796,'[9]Población Oficial 2019'!$E$6:$BA$104,43,0)</f>
        <v>30</v>
      </c>
      <c r="AT796" s="90">
        <f>VLOOKUP($B796,'[9]Población Oficial 2019'!$E$6:$BA$104,44,0)</f>
        <v>158</v>
      </c>
      <c r="AU796" s="90">
        <f>VLOOKUP($B796,'[9]Población Oficial 2019'!$E$6:$BA$104,45,0)</f>
        <v>16</v>
      </c>
    </row>
    <row r="797" spans="1:47" s="24" customFormat="1" ht="15">
      <c r="A797" s="58">
        <v>796</v>
      </c>
      <c r="B797" s="58">
        <v>4265</v>
      </c>
      <c r="C797" s="59" t="s">
        <v>1176</v>
      </c>
      <c r="D797" s="59" t="s">
        <v>921</v>
      </c>
      <c r="E797" s="59" t="s">
        <v>924</v>
      </c>
      <c r="F797" s="59" t="s">
        <v>928</v>
      </c>
      <c r="G797" s="12" t="s">
        <v>266</v>
      </c>
      <c r="H797" s="14">
        <f t="shared" si="181"/>
        <v>4265</v>
      </c>
      <c r="I797" s="14">
        <f t="shared" si="174"/>
        <v>1006</v>
      </c>
      <c r="J797" s="12">
        <f>VLOOKUP($B797,'[1]METAS 2019'!$D$4:$Q$843,5,0)</f>
        <v>11</v>
      </c>
      <c r="K797" s="12">
        <f>VLOOKUP($B797,'[1]METAS 2019'!$D$4:$Q$843,4,0)</f>
        <v>13</v>
      </c>
      <c r="L797" s="12">
        <f>VLOOKUP($B797,'[1]METAS 2019'!$D$4:$Q$843,11,0)</f>
        <v>11</v>
      </c>
      <c r="M797" s="12">
        <f>VLOOKUP($B797,'[1]METAS 2019'!$D$4:$Q$843,12,0)</f>
        <v>19</v>
      </c>
      <c r="N797" s="12">
        <f>VLOOKUP($B797,'[1]METAS 2019'!$D$4:$Q$843,13,0)</f>
        <v>12</v>
      </c>
      <c r="O797" s="12">
        <f>VLOOKUP($B797,'[1]METAS 2019'!$D$4:$Q$843,14,0)</f>
        <v>11</v>
      </c>
      <c r="P797" s="90">
        <f>VLOOKUP($B797,'[9]Población Oficial 2019'!$E$6:$BA$104,10,0)</f>
        <v>22</v>
      </c>
      <c r="Q797" s="90">
        <f>VLOOKUP($B797,'[9]Población Oficial 2019'!$E$6:$BA$104,11,0)</f>
        <v>23</v>
      </c>
      <c r="R797" s="90">
        <f>VLOOKUP($B797,'[9]Población Oficial 2019'!$E$6:$BA$104,12,0)</f>
        <v>23</v>
      </c>
      <c r="S797" s="90">
        <f>VLOOKUP($B797,'[9]Población Oficial 2019'!$E$6:$BA$104,13,0)</f>
        <v>23</v>
      </c>
      <c r="T797" s="90">
        <f>VLOOKUP($B797,'[9]Población Oficial 2019'!$E$6:$BA$104,14,0)</f>
        <v>22</v>
      </c>
      <c r="U797" s="90">
        <f>VLOOKUP($B797,'[9]Población Oficial 2019'!$E$6:$BA$104,15,0)</f>
        <v>22</v>
      </c>
      <c r="V797" s="90">
        <f>VLOOKUP($B797,'[9]Población Oficial 2019'!$E$6:$BA$104,16,0)</f>
        <v>22</v>
      </c>
      <c r="W797" s="90">
        <f>VLOOKUP($B797,'[9]Población Oficial 2019'!$E$6:$BA$104,17,0)</f>
        <v>21</v>
      </c>
      <c r="X797" s="90">
        <f>VLOOKUP($B797,'[9]Población Oficial 2019'!$E$6:$BA$104,18,0)</f>
        <v>21</v>
      </c>
      <c r="Y797" s="90">
        <f>VLOOKUP($B797,'[9]Población Oficial 2019'!$E$6:$BA$104,19,0)</f>
        <v>20</v>
      </c>
      <c r="Z797" s="90">
        <f>VLOOKUP($B797,'[9]Población Oficial 2019'!$E$6:$BA$104,20,0)</f>
        <v>19</v>
      </c>
      <c r="AA797" s="90">
        <f>VLOOKUP($B797,'[9]Población Oficial 2019'!$E$6:$BA$104,21,0)</f>
        <v>19</v>
      </c>
      <c r="AB797" s="90">
        <f>VLOOKUP($B797,'[9]Población Oficial 2019'!$E$6:$BA$104,22,0)</f>
        <v>18</v>
      </c>
      <c r="AC797" s="90">
        <f>VLOOKUP($B797,'[9]Población Oficial 2019'!$E$6:$BA$104,23,0)</f>
        <v>18</v>
      </c>
      <c r="AD797" s="90">
        <f>VLOOKUP($B797,'[9]Población Oficial 2019'!$E$6:$BA$104,24,0)</f>
        <v>85</v>
      </c>
      <c r="AE797" s="90">
        <f>VLOOKUP($B797,'[9]Población Oficial 2019'!$E$6:$BA$104,25,0)</f>
        <v>84</v>
      </c>
      <c r="AF797" s="90">
        <f>VLOOKUP($B797,'[9]Población Oficial 2019'!$E$6:$BA$104,26,0)</f>
        <v>93</v>
      </c>
      <c r="AG797" s="90">
        <f>VLOOKUP($B797,'[9]Población Oficial 2019'!$E$6:$BA$104,27,0)</f>
        <v>77</v>
      </c>
      <c r="AH797" s="90">
        <f>VLOOKUP($B797,'[9]Población Oficial 2019'!$E$6:$BA$104,28,0)</f>
        <v>74</v>
      </c>
      <c r="AI797" s="90">
        <f>VLOOKUP($B797,'[9]Población Oficial 2019'!$E$6:$BA$104,29,0)</f>
        <v>59</v>
      </c>
      <c r="AJ797" s="90">
        <f>VLOOKUP($B797,'[9]Población Oficial 2019'!$E$6:$BA$104,30,0)</f>
        <v>46</v>
      </c>
      <c r="AK797" s="90">
        <f>VLOOKUP($B797,'[9]Población Oficial 2019'!$E$6:$BA$104,31,0)</f>
        <v>34</v>
      </c>
      <c r="AL797" s="90">
        <f>VLOOKUP($B797,'[9]Población Oficial 2019'!$E$6:$BA$104,32,0)</f>
        <v>28</v>
      </c>
      <c r="AM797" s="90">
        <f>VLOOKUP($B797,'[9]Población Oficial 2019'!$E$6:$BA$104,33,0)</f>
        <v>22</v>
      </c>
      <c r="AN797" s="90">
        <f>VLOOKUP($B797,'[9]Población Oficial 2019'!$E$6:$BA$104,34,0)</f>
        <v>16</v>
      </c>
      <c r="AO797" s="90">
        <f>VLOOKUP($B797,'[9]Población Oficial 2019'!$E$6:$BA$104,35,0)</f>
        <v>8</v>
      </c>
      <c r="AP797" s="90">
        <f>VLOOKUP($B797,'[9]Población Oficial 2019'!$E$6:$BA$104,36,0)</f>
        <v>10</v>
      </c>
      <c r="AQ797" s="90">
        <f>VLOOKUP($B797,'[9]Población Oficial 2019'!$E$6:$BA$104,41,0)</f>
        <v>496</v>
      </c>
      <c r="AR797" s="90">
        <f>VLOOKUP($B797,'[9]Población Oficial 2019'!$E$6:$BA$104,42,0)</f>
        <v>53</v>
      </c>
      <c r="AS797" s="90">
        <f>VLOOKUP($B797,'[9]Población Oficial 2019'!$E$6:$BA$104,43,0)</f>
        <v>42</v>
      </c>
      <c r="AT797" s="90">
        <f>VLOOKUP($B797,'[9]Población Oficial 2019'!$E$6:$BA$104,44,0)</f>
        <v>227</v>
      </c>
      <c r="AU797" s="90">
        <f>VLOOKUP($B797,'[9]Población Oficial 2019'!$E$6:$BA$104,45,0)</f>
        <v>10</v>
      </c>
    </row>
    <row r="798" spans="1:47" s="24" customFormat="1" ht="15">
      <c r="A798" s="58">
        <v>797</v>
      </c>
      <c r="B798" s="58">
        <v>4226</v>
      </c>
      <c r="C798" s="59" t="s">
        <v>1176</v>
      </c>
      <c r="D798" s="59" t="s">
        <v>921</v>
      </c>
      <c r="E798" s="59" t="s">
        <v>924</v>
      </c>
      <c r="F798" s="59" t="s">
        <v>929</v>
      </c>
      <c r="G798" s="12" t="s">
        <v>271</v>
      </c>
      <c r="H798" s="14">
        <f t="shared" si="181"/>
        <v>4226</v>
      </c>
      <c r="I798" s="14">
        <f t="shared" si="174"/>
        <v>1159</v>
      </c>
      <c r="J798" s="12">
        <f>VLOOKUP($B798,'[1]METAS 2019'!$D$4:$Q$843,5,0)</f>
        <v>11</v>
      </c>
      <c r="K798" s="12">
        <f>VLOOKUP($B798,'[1]METAS 2019'!$D$4:$Q$843,4,0)</f>
        <v>13</v>
      </c>
      <c r="L798" s="12">
        <f>VLOOKUP($B798,'[1]METAS 2019'!$D$4:$Q$843,11,0)</f>
        <v>15</v>
      </c>
      <c r="M798" s="12">
        <f>VLOOKUP($B798,'[1]METAS 2019'!$D$4:$Q$843,12,0)</f>
        <v>23</v>
      </c>
      <c r="N798" s="12">
        <f>VLOOKUP($B798,'[1]METAS 2019'!$D$4:$Q$843,13,0)</f>
        <v>27</v>
      </c>
      <c r="O798" s="12">
        <f>VLOOKUP($B798,'[1]METAS 2019'!$D$4:$Q$843,14,0)</f>
        <v>20</v>
      </c>
      <c r="P798" s="90">
        <f>VLOOKUP($B798,'[9]Población Oficial 2019'!$E$6:$BA$104,10,0)</f>
        <v>20</v>
      </c>
      <c r="Q798" s="90">
        <f>VLOOKUP($B798,'[9]Población Oficial 2019'!$E$6:$BA$104,11,0)</f>
        <v>21</v>
      </c>
      <c r="R798" s="90">
        <f>VLOOKUP($B798,'[9]Población Oficial 2019'!$E$6:$BA$104,12,0)</f>
        <v>22</v>
      </c>
      <c r="S798" s="90">
        <f>VLOOKUP($B798,'[9]Población Oficial 2019'!$E$6:$BA$104,13,0)</f>
        <v>22</v>
      </c>
      <c r="T798" s="90">
        <f>VLOOKUP($B798,'[9]Población Oficial 2019'!$E$6:$BA$104,14,0)</f>
        <v>23</v>
      </c>
      <c r="U798" s="90">
        <f>VLOOKUP($B798,'[9]Población Oficial 2019'!$E$6:$BA$104,15,0)</f>
        <v>24</v>
      </c>
      <c r="V798" s="90">
        <f>VLOOKUP($B798,'[9]Población Oficial 2019'!$E$6:$BA$104,16,0)</f>
        <v>24</v>
      </c>
      <c r="W798" s="90">
        <f>VLOOKUP($B798,'[9]Población Oficial 2019'!$E$6:$BA$104,17,0)</f>
        <v>24</v>
      </c>
      <c r="X798" s="90">
        <f>VLOOKUP($B798,'[9]Población Oficial 2019'!$E$6:$BA$104,18,0)</f>
        <v>23</v>
      </c>
      <c r="Y798" s="90">
        <f>VLOOKUP($B798,'[9]Población Oficial 2019'!$E$6:$BA$104,19,0)</f>
        <v>22</v>
      </c>
      <c r="Z798" s="90">
        <f>VLOOKUP($B798,'[9]Población Oficial 2019'!$E$6:$BA$104,20,0)</f>
        <v>21</v>
      </c>
      <c r="AA798" s="90">
        <f>VLOOKUP($B798,'[9]Población Oficial 2019'!$E$6:$BA$104,21,0)</f>
        <v>21</v>
      </c>
      <c r="AB798" s="90">
        <f>VLOOKUP($B798,'[9]Población Oficial 2019'!$E$6:$BA$104,22,0)</f>
        <v>20</v>
      </c>
      <c r="AC798" s="90">
        <f>VLOOKUP($B798,'[9]Población Oficial 2019'!$E$6:$BA$104,23,0)</f>
        <v>19</v>
      </c>
      <c r="AD798" s="90">
        <f>VLOOKUP($B798,'[9]Población Oficial 2019'!$E$6:$BA$104,24,0)</f>
        <v>89</v>
      </c>
      <c r="AE798" s="90">
        <f>VLOOKUP($B798,'[9]Población Oficial 2019'!$E$6:$BA$104,25,0)</f>
        <v>81</v>
      </c>
      <c r="AF798" s="90">
        <f>VLOOKUP($B798,'[9]Población Oficial 2019'!$E$6:$BA$104,26,0)</f>
        <v>100</v>
      </c>
      <c r="AG798" s="90">
        <f>VLOOKUP($B798,'[9]Población Oficial 2019'!$E$6:$BA$104,27,0)</f>
        <v>90</v>
      </c>
      <c r="AH798" s="90">
        <f>VLOOKUP($B798,'[9]Población Oficial 2019'!$E$6:$BA$104,28,0)</f>
        <v>92</v>
      </c>
      <c r="AI798" s="90">
        <f>VLOOKUP($B798,'[9]Población Oficial 2019'!$E$6:$BA$104,29,0)</f>
        <v>79</v>
      </c>
      <c r="AJ798" s="90">
        <f>VLOOKUP($B798,'[9]Población Oficial 2019'!$E$6:$BA$104,30,0)</f>
        <v>57</v>
      </c>
      <c r="AK798" s="90">
        <f>VLOOKUP($B798,'[9]Población Oficial 2019'!$E$6:$BA$104,31,0)</f>
        <v>48</v>
      </c>
      <c r="AL798" s="90">
        <f>VLOOKUP($B798,'[9]Población Oficial 2019'!$E$6:$BA$104,32,0)</f>
        <v>37</v>
      </c>
      <c r="AM798" s="90">
        <f>VLOOKUP($B798,'[9]Población Oficial 2019'!$E$6:$BA$104,33,0)</f>
        <v>29</v>
      </c>
      <c r="AN798" s="90">
        <f>VLOOKUP($B798,'[9]Población Oficial 2019'!$E$6:$BA$104,34,0)</f>
        <v>19</v>
      </c>
      <c r="AO798" s="90">
        <f>VLOOKUP($B798,'[9]Población Oficial 2019'!$E$6:$BA$104,35,0)</f>
        <v>13</v>
      </c>
      <c r="AP798" s="90">
        <f>VLOOKUP($B798,'[9]Población Oficial 2019'!$E$6:$BA$104,36,0)</f>
        <v>10</v>
      </c>
      <c r="AQ798" s="90">
        <f>VLOOKUP($B798,'[9]Población Oficial 2019'!$E$6:$BA$104,41,0)</f>
        <v>563</v>
      </c>
      <c r="AR798" s="90">
        <f>VLOOKUP($B798,'[9]Población Oficial 2019'!$E$6:$BA$104,42,0)</f>
        <v>56</v>
      </c>
      <c r="AS798" s="90">
        <f>VLOOKUP($B798,'[9]Población Oficial 2019'!$E$6:$BA$104,43,0)</f>
        <v>49</v>
      </c>
      <c r="AT798" s="90">
        <f>VLOOKUP($B798,'[9]Población Oficial 2019'!$E$6:$BA$104,44,0)</f>
        <v>261</v>
      </c>
      <c r="AU798" s="90">
        <f>VLOOKUP($B798,'[9]Población Oficial 2019'!$E$6:$BA$104,45,0)</f>
        <v>13</v>
      </c>
    </row>
    <row r="799" spans="1:47" s="24" customFormat="1" ht="15">
      <c r="A799" s="58">
        <v>798</v>
      </c>
      <c r="B799" s="58">
        <v>4230</v>
      </c>
      <c r="C799" s="59" t="s">
        <v>1176</v>
      </c>
      <c r="D799" s="59" t="s">
        <v>921</v>
      </c>
      <c r="E799" s="59" t="s">
        <v>924</v>
      </c>
      <c r="F799" s="59" t="s">
        <v>930</v>
      </c>
      <c r="G799" s="12" t="s">
        <v>266</v>
      </c>
      <c r="H799" s="14">
        <f t="shared" si="181"/>
        <v>4230</v>
      </c>
      <c r="I799" s="14">
        <f t="shared" si="174"/>
        <v>1164</v>
      </c>
      <c r="J799" s="12">
        <f>VLOOKUP($B799,'[1]METAS 2019'!$D$4:$Q$843,5,0)</f>
        <v>19</v>
      </c>
      <c r="K799" s="12">
        <f>VLOOKUP($B799,'[1]METAS 2019'!$D$4:$Q$843,4,0)</f>
        <v>23</v>
      </c>
      <c r="L799" s="12">
        <f>VLOOKUP($B799,'[1]METAS 2019'!$D$4:$Q$843,11,0)</f>
        <v>19</v>
      </c>
      <c r="M799" s="12">
        <f>VLOOKUP($B799,'[1]METAS 2019'!$D$4:$Q$843,12,0)</f>
        <v>27</v>
      </c>
      <c r="N799" s="12">
        <f>VLOOKUP($B799,'[1]METAS 2019'!$D$4:$Q$843,13,0)</f>
        <v>21</v>
      </c>
      <c r="O799" s="12">
        <f>VLOOKUP($B799,'[1]METAS 2019'!$D$4:$Q$843,14,0)</f>
        <v>17</v>
      </c>
      <c r="P799" s="90">
        <f>VLOOKUP($B799,'[9]Población Oficial 2019'!$E$6:$BA$104,10,0)</f>
        <v>20</v>
      </c>
      <c r="Q799" s="90">
        <f>VLOOKUP($B799,'[9]Población Oficial 2019'!$E$6:$BA$104,11,0)</f>
        <v>21</v>
      </c>
      <c r="R799" s="90">
        <f>VLOOKUP($B799,'[9]Población Oficial 2019'!$E$6:$BA$104,12,0)</f>
        <v>21</v>
      </c>
      <c r="S799" s="90">
        <f>VLOOKUP($B799,'[9]Población Oficial 2019'!$E$6:$BA$104,13,0)</f>
        <v>22</v>
      </c>
      <c r="T799" s="90">
        <f>VLOOKUP($B799,'[9]Población Oficial 2019'!$E$6:$BA$104,14,0)</f>
        <v>23</v>
      </c>
      <c r="U799" s="90">
        <f>VLOOKUP($B799,'[9]Población Oficial 2019'!$E$6:$BA$104,15,0)</f>
        <v>24</v>
      </c>
      <c r="V799" s="90">
        <f>VLOOKUP($B799,'[9]Población Oficial 2019'!$E$6:$BA$104,16,0)</f>
        <v>24</v>
      </c>
      <c r="W799" s="90">
        <f>VLOOKUP($B799,'[9]Población Oficial 2019'!$E$6:$BA$104,17,0)</f>
        <v>23</v>
      </c>
      <c r="X799" s="90">
        <f>VLOOKUP($B799,'[9]Población Oficial 2019'!$E$6:$BA$104,18,0)</f>
        <v>23</v>
      </c>
      <c r="Y799" s="90">
        <f>VLOOKUP($B799,'[9]Población Oficial 2019'!$E$6:$BA$104,19,0)</f>
        <v>22</v>
      </c>
      <c r="Z799" s="90">
        <f>VLOOKUP($B799,'[9]Población Oficial 2019'!$E$6:$BA$104,20,0)</f>
        <v>21</v>
      </c>
      <c r="AA799" s="90">
        <f>VLOOKUP($B799,'[9]Población Oficial 2019'!$E$6:$BA$104,21,0)</f>
        <v>20</v>
      </c>
      <c r="AB799" s="90">
        <f>VLOOKUP($B799,'[9]Población Oficial 2019'!$E$6:$BA$104,22,0)</f>
        <v>20</v>
      </c>
      <c r="AC799" s="90">
        <f>VLOOKUP($B799,'[9]Población Oficial 2019'!$E$6:$BA$104,23,0)</f>
        <v>19</v>
      </c>
      <c r="AD799" s="90">
        <f>VLOOKUP($B799,'[9]Población Oficial 2019'!$E$6:$BA$104,24,0)</f>
        <v>88</v>
      </c>
      <c r="AE799" s="90">
        <f>VLOOKUP($B799,'[9]Población Oficial 2019'!$E$6:$BA$104,25,0)</f>
        <v>80</v>
      </c>
      <c r="AF799" s="90">
        <f>VLOOKUP($B799,'[9]Población Oficial 2019'!$E$6:$BA$104,26,0)</f>
        <v>99</v>
      </c>
      <c r="AG799" s="90">
        <f>VLOOKUP($B799,'[9]Población Oficial 2019'!$E$6:$BA$104,27,0)</f>
        <v>89</v>
      </c>
      <c r="AH799" s="90">
        <f>VLOOKUP($B799,'[9]Población Oficial 2019'!$E$6:$BA$104,28,0)</f>
        <v>91</v>
      </c>
      <c r="AI799" s="90">
        <f>VLOOKUP($B799,'[9]Población Oficial 2019'!$E$6:$BA$104,29,0)</f>
        <v>78</v>
      </c>
      <c r="AJ799" s="90">
        <f>VLOOKUP($B799,'[9]Población Oficial 2019'!$E$6:$BA$104,30,0)</f>
        <v>56</v>
      </c>
      <c r="AK799" s="90">
        <f>VLOOKUP($B799,'[9]Población Oficial 2019'!$E$6:$BA$104,31,0)</f>
        <v>47</v>
      </c>
      <c r="AL799" s="90">
        <f>VLOOKUP($B799,'[9]Población Oficial 2019'!$E$6:$BA$104,32,0)</f>
        <v>36</v>
      </c>
      <c r="AM799" s="90">
        <f>VLOOKUP($B799,'[9]Población Oficial 2019'!$E$6:$BA$104,33,0)</f>
        <v>29</v>
      </c>
      <c r="AN799" s="90">
        <f>VLOOKUP($B799,'[9]Población Oficial 2019'!$E$6:$BA$104,34,0)</f>
        <v>19</v>
      </c>
      <c r="AO799" s="90">
        <f>VLOOKUP($B799,'[9]Población Oficial 2019'!$E$6:$BA$104,35,0)</f>
        <v>13</v>
      </c>
      <c r="AP799" s="90">
        <f>VLOOKUP($B799,'[9]Población Oficial 2019'!$E$6:$BA$104,36,0)</f>
        <v>10</v>
      </c>
      <c r="AQ799" s="90">
        <f>VLOOKUP($B799,'[9]Población Oficial 2019'!$E$6:$BA$104,41,0)</f>
        <v>554</v>
      </c>
      <c r="AR799" s="90">
        <f>VLOOKUP($B799,'[9]Población Oficial 2019'!$E$6:$BA$104,42,0)</f>
        <v>55</v>
      </c>
      <c r="AS799" s="90">
        <f>VLOOKUP($B799,'[9]Población Oficial 2019'!$E$6:$BA$104,43,0)</f>
        <v>48</v>
      </c>
      <c r="AT799" s="90">
        <f>VLOOKUP($B799,'[9]Población Oficial 2019'!$E$6:$BA$104,44,0)</f>
        <v>257</v>
      </c>
      <c r="AU799" s="90">
        <f>VLOOKUP($B799,'[9]Población Oficial 2019'!$E$6:$BA$104,45,0)</f>
        <v>18</v>
      </c>
    </row>
    <row r="800" spans="1:47" s="24" customFormat="1" ht="15">
      <c r="A800" s="58">
        <v>799</v>
      </c>
      <c r="B800" s="58">
        <v>4228</v>
      </c>
      <c r="C800" s="59" t="s">
        <v>1176</v>
      </c>
      <c r="D800" s="59" t="s">
        <v>921</v>
      </c>
      <c r="E800" s="59" t="s">
        <v>924</v>
      </c>
      <c r="F800" s="59" t="s">
        <v>931</v>
      </c>
      <c r="G800" s="12" t="s">
        <v>266</v>
      </c>
      <c r="H800" s="14">
        <f t="shared" si="181"/>
        <v>4228</v>
      </c>
      <c r="I800" s="14">
        <f t="shared" si="174"/>
        <v>1390</v>
      </c>
      <c r="J800" s="12">
        <f>VLOOKUP($B800,'[1]METAS 2019'!$D$4:$Q$843,5,0)</f>
        <v>16</v>
      </c>
      <c r="K800" s="12">
        <f>VLOOKUP($B800,'[1]METAS 2019'!$D$4:$Q$843,4,0)</f>
        <v>15</v>
      </c>
      <c r="L800" s="12">
        <f>VLOOKUP($B800,'[1]METAS 2019'!$D$4:$Q$843,11,0)</f>
        <v>23</v>
      </c>
      <c r="M800" s="12">
        <f>VLOOKUP($B800,'[1]METAS 2019'!$D$4:$Q$843,12,0)</f>
        <v>18</v>
      </c>
      <c r="N800" s="12">
        <f>VLOOKUP($B800,'[1]METAS 2019'!$D$4:$Q$843,13,0)</f>
        <v>22</v>
      </c>
      <c r="O800" s="12">
        <f>VLOOKUP($B800,'[1]METAS 2019'!$D$4:$Q$843,14,0)</f>
        <v>16</v>
      </c>
      <c r="P800" s="90">
        <f>VLOOKUP($B800,'[9]Población Oficial 2019'!$E$6:$BA$104,10,0)</f>
        <v>25</v>
      </c>
      <c r="Q800" s="90">
        <f>VLOOKUP($B800,'[9]Población Oficial 2019'!$E$6:$BA$104,11,0)</f>
        <v>26</v>
      </c>
      <c r="R800" s="90">
        <f>VLOOKUP($B800,'[9]Población Oficial 2019'!$E$6:$BA$104,12,0)</f>
        <v>26</v>
      </c>
      <c r="S800" s="90">
        <f>VLOOKUP($B800,'[9]Población Oficial 2019'!$E$6:$BA$104,13,0)</f>
        <v>27</v>
      </c>
      <c r="T800" s="90">
        <f>VLOOKUP($B800,'[9]Población Oficial 2019'!$E$6:$BA$104,14,0)</f>
        <v>28</v>
      </c>
      <c r="U800" s="90">
        <f>VLOOKUP($B800,'[9]Población Oficial 2019'!$E$6:$BA$104,15,0)</f>
        <v>29</v>
      </c>
      <c r="V800" s="90">
        <f>VLOOKUP($B800,'[9]Población Oficial 2019'!$E$6:$BA$104,16,0)</f>
        <v>29</v>
      </c>
      <c r="W800" s="90">
        <f>VLOOKUP($B800,'[9]Población Oficial 2019'!$E$6:$BA$104,17,0)</f>
        <v>29</v>
      </c>
      <c r="X800" s="90">
        <f>VLOOKUP($B800,'[9]Población Oficial 2019'!$E$6:$BA$104,18,0)</f>
        <v>28</v>
      </c>
      <c r="Y800" s="90">
        <f>VLOOKUP($B800,'[9]Población Oficial 2019'!$E$6:$BA$104,19,0)</f>
        <v>27</v>
      </c>
      <c r="Z800" s="90">
        <f>VLOOKUP($B800,'[9]Población Oficial 2019'!$E$6:$BA$104,20,0)</f>
        <v>26</v>
      </c>
      <c r="AA800" s="90">
        <f>VLOOKUP($B800,'[9]Población Oficial 2019'!$E$6:$BA$104,21,0)</f>
        <v>25</v>
      </c>
      <c r="AB800" s="90">
        <f>VLOOKUP($B800,'[9]Población Oficial 2019'!$E$6:$BA$104,22,0)</f>
        <v>24</v>
      </c>
      <c r="AC800" s="90">
        <f>VLOOKUP($B800,'[9]Población Oficial 2019'!$E$6:$BA$104,23,0)</f>
        <v>24</v>
      </c>
      <c r="AD800" s="90">
        <f>VLOOKUP($B800,'[9]Población Oficial 2019'!$E$6:$BA$104,24,0)</f>
        <v>109</v>
      </c>
      <c r="AE800" s="90">
        <f>VLOOKUP($B800,'[9]Población Oficial 2019'!$E$6:$BA$104,25,0)</f>
        <v>98</v>
      </c>
      <c r="AF800" s="90">
        <f>VLOOKUP($B800,'[9]Población Oficial 2019'!$E$6:$BA$104,26,0)</f>
        <v>122</v>
      </c>
      <c r="AG800" s="90">
        <f>VLOOKUP($B800,'[9]Población Oficial 2019'!$E$6:$BA$104,27,0)</f>
        <v>110</v>
      </c>
      <c r="AH800" s="90">
        <f>VLOOKUP($B800,'[9]Población Oficial 2019'!$E$6:$BA$104,28,0)</f>
        <v>112</v>
      </c>
      <c r="AI800" s="90">
        <f>VLOOKUP($B800,'[9]Población Oficial 2019'!$E$6:$BA$104,29,0)</f>
        <v>97</v>
      </c>
      <c r="AJ800" s="90">
        <f>VLOOKUP($B800,'[9]Población Oficial 2019'!$E$6:$BA$104,30,0)</f>
        <v>69</v>
      </c>
      <c r="AK800" s="90">
        <f>VLOOKUP($B800,'[9]Población Oficial 2019'!$E$6:$BA$104,31,0)</f>
        <v>58</v>
      </c>
      <c r="AL800" s="90">
        <f>VLOOKUP($B800,'[9]Población Oficial 2019'!$E$6:$BA$104,32,0)</f>
        <v>45</v>
      </c>
      <c r="AM800" s="90">
        <f>VLOOKUP($B800,'[9]Población Oficial 2019'!$E$6:$BA$104,33,0)</f>
        <v>36</v>
      </c>
      <c r="AN800" s="90">
        <f>VLOOKUP($B800,'[9]Población Oficial 2019'!$E$6:$BA$104,34,0)</f>
        <v>23</v>
      </c>
      <c r="AO800" s="90">
        <f>VLOOKUP($B800,'[9]Población Oficial 2019'!$E$6:$BA$104,35,0)</f>
        <v>16</v>
      </c>
      <c r="AP800" s="90">
        <f>VLOOKUP($B800,'[9]Población Oficial 2019'!$E$6:$BA$104,36,0)</f>
        <v>12</v>
      </c>
      <c r="AQ800" s="90">
        <f>VLOOKUP($B800,'[9]Población Oficial 2019'!$E$6:$BA$104,41,0)</f>
        <v>685</v>
      </c>
      <c r="AR800" s="90">
        <f>VLOOKUP($B800,'[9]Población Oficial 2019'!$E$6:$BA$104,42,0)</f>
        <v>68</v>
      </c>
      <c r="AS800" s="90">
        <f>VLOOKUP($B800,'[9]Población Oficial 2019'!$E$6:$BA$104,43,0)</f>
        <v>60</v>
      </c>
      <c r="AT800" s="90">
        <f>VLOOKUP($B800,'[9]Población Oficial 2019'!$E$6:$BA$104,44,0)</f>
        <v>318</v>
      </c>
      <c r="AU800" s="90">
        <f>VLOOKUP($B800,'[9]Población Oficial 2019'!$E$6:$BA$104,45,0)</f>
        <v>19</v>
      </c>
    </row>
    <row r="801" spans="1:47" s="24" customFormat="1" ht="15">
      <c r="A801" s="58">
        <v>800</v>
      </c>
      <c r="B801" s="58">
        <v>4227</v>
      </c>
      <c r="C801" s="59" t="s">
        <v>1176</v>
      </c>
      <c r="D801" s="59" t="s">
        <v>921</v>
      </c>
      <c r="E801" s="59" t="s">
        <v>924</v>
      </c>
      <c r="F801" s="59" t="s">
        <v>932</v>
      </c>
      <c r="G801" s="12" t="s">
        <v>266</v>
      </c>
      <c r="H801" s="14">
        <f t="shared" si="181"/>
        <v>4227</v>
      </c>
      <c r="I801" s="14">
        <f t="shared" si="174"/>
        <v>1321</v>
      </c>
      <c r="J801" s="12">
        <f>VLOOKUP($B801,'[1]METAS 2019'!$D$4:$Q$843,5,0)</f>
        <v>31</v>
      </c>
      <c r="K801" s="12">
        <f>VLOOKUP($B801,'[1]METAS 2019'!$D$4:$Q$843,4,0)</f>
        <v>34</v>
      </c>
      <c r="L801" s="12">
        <f>VLOOKUP($B801,'[1]METAS 2019'!$D$4:$Q$843,11,0)</f>
        <v>30</v>
      </c>
      <c r="M801" s="12">
        <f>VLOOKUP($B801,'[1]METAS 2019'!$D$4:$Q$843,12,0)</f>
        <v>32</v>
      </c>
      <c r="N801" s="12">
        <f>VLOOKUP($B801,'[1]METAS 2019'!$D$4:$Q$843,13,0)</f>
        <v>31</v>
      </c>
      <c r="O801" s="12">
        <f>VLOOKUP($B801,'[1]METAS 2019'!$D$4:$Q$843,14,0)</f>
        <v>32</v>
      </c>
      <c r="P801" s="90">
        <f>VLOOKUP($B801,'[9]Población Oficial 2019'!$E$6:$BA$104,10,0)</f>
        <v>22</v>
      </c>
      <c r="Q801" s="90">
        <f>VLOOKUP($B801,'[9]Población Oficial 2019'!$E$6:$BA$104,11,0)</f>
        <v>23</v>
      </c>
      <c r="R801" s="90">
        <f>VLOOKUP($B801,'[9]Población Oficial 2019'!$E$6:$BA$104,12,0)</f>
        <v>23</v>
      </c>
      <c r="S801" s="90">
        <f>VLOOKUP($B801,'[9]Población Oficial 2019'!$E$6:$BA$104,13,0)</f>
        <v>24</v>
      </c>
      <c r="T801" s="90">
        <f>VLOOKUP($B801,'[9]Población Oficial 2019'!$E$6:$BA$104,14,0)</f>
        <v>25</v>
      </c>
      <c r="U801" s="90">
        <f>VLOOKUP($B801,'[9]Población Oficial 2019'!$E$6:$BA$104,15,0)</f>
        <v>26</v>
      </c>
      <c r="V801" s="90">
        <f>VLOOKUP($B801,'[9]Población Oficial 2019'!$E$6:$BA$104,16,0)</f>
        <v>26</v>
      </c>
      <c r="W801" s="90">
        <f>VLOOKUP($B801,'[9]Población Oficial 2019'!$E$6:$BA$104,17,0)</f>
        <v>26</v>
      </c>
      <c r="X801" s="90">
        <f>VLOOKUP($B801,'[9]Población Oficial 2019'!$E$6:$BA$104,18,0)</f>
        <v>25</v>
      </c>
      <c r="Y801" s="90">
        <f>VLOOKUP($B801,'[9]Población Oficial 2019'!$E$6:$BA$104,19,0)</f>
        <v>24</v>
      </c>
      <c r="Z801" s="90">
        <f>VLOOKUP($B801,'[9]Población Oficial 2019'!$E$6:$BA$104,20,0)</f>
        <v>23</v>
      </c>
      <c r="AA801" s="90">
        <f>VLOOKUP($B801,'[9]Población Oficial 2019'!$E$6:$BA$104,21,0)</f>
        <v>22</v>
      </c>
      <c r="AB801" s="90">
        <f>VLOOKUP($B801,'[9]Población Oficial 2019'!$E$6:$BA$104,22,0)</f>
        <v>21</v>
      </c>
      <c r="AC801" s="90">
        <f>VLOOKUP($B801,'[9]Población Oficial 2019'!$E$6:$BA$104,23,0)</f>
        <v>21</v>
      </c>
      <c r="AD801" s="90">
        <f>VLOOKUP($B801,'[9]Población Oficial 2019'!$E$6:$BA$104,24,0)</f>
        <v>96</v>
      </c>
      <c r="AE801" s="90">
        <f>VLOOKUP($B801,'[9]Población Oficial 2019'!$E$6:$BA$104,25,0)</f>
        <v>87</v>
      </c>
      <c r="AF801" s="90">
        <f>VLOOKUP($B801,'[9]Población Oficial 2019'!$E$6:$BA$104,26,0)</f>
        <v>108</v>
      </c>
      <c r="AG801" s="90">
        <f>VLOOKUP($B801,'[9]Población Oficial 2019'!$E$6:$BA$104,27,0)</f>
        <v>97</v>
      </c>
      <c r="AH801" s="90">
        <f>VLOOKUP($B801,'[9]Población Oficial 2019'!$E$6:$BA$104,28,0)</f>
        <v>99</v>
      </c>
      <c r="AI801" s="90">
        <f>VLOOKUP($B801,'[9]Población Oficial 2019'!$E$6:$BA$104,29,0)</f>
        <v>85</v>
      </c>
      <c r="AJ801" s="90">
        <f>VLOOKUP($B801,'[9]Población Oficial 2019'!$E$6:$BA$104,30,0)</f>
        <v>61</v>
      </c>
      <c r="AK801" s="90">
        <f>VLOOKUP($B801,'[9]Población Oficial 2019'!$E$6:$BA$104,31,0)</f>
        <v>51</v>
      </c>
      <c r="AL801" s="90">
        <f>VLOOKUP($B801,'[9]Población Oficial 2019'!$E$6:$BA$104,32,0)</f>
        <v>39</v>
      </c>
      <c r="AM801" s="90">
        <f>VLOOKUP($B801,'[9]Población Oficial 2019'!$E$6:$BA$104,33,0)</f>
        <v>32</v>
      </c>
      <c r="AN801" s="90">
        <f>VLOOKUP($B801,'[9]Población Oficial 2019'!$E$6:$BA$104,34,0)</f>
        <v>20</v>
      </c>
      <c r="AO801" s="90">
        <f>VLOOKUP($B801,'[9]Población Oficial 2019'!$E$6:$BA$104,35,0)</f>
        <v>14</v>
      </c>
      <c r="AP801" s="90">
        <f>VLOOKUP($B801,'[9]Población Oficial 2019'!$E$6:$BA$104,36,0)</f>
        <v>11</v>
      </c>
      <c r="AQ801" s="90">
        <f>VLOOKUP($B801,'[9]Población Oficial 2019'!$E$6:$BA$104,41,0)</f>
        <v>606</v>
      </c>
      <c r="AR801" s="90">
        <f>VLOOKUP($B801,'[9]Población Oficial 2019'!$E$6:$BA$104,42,0)</f>
        <v>60</v>
      </c>
      <c r="AS801" s="90">
        <f>VLOOKUP($B801,'[9]Población Oficial 2019'!$E$6:$BA$104,43,0)</f>
        <v>53</v>
      </c>
      <c r="AT801" s="90">
        <f>VLOOKUP($B801,'[9]Población Oficial 2019'!$E$6:$BA$104,44,0)</f>
        <v>281</v>
      </c>
      <c r="AU801" s="90">
        <f>VLOOKUP($B801,'[9]Población Oficial 2019'!$E$6:$BA$104,45,0)</f>
        <v>19</v>
      </c>
    </row>
    <row r="802" spans="1:47" s="24" customFormat="1" ht="15">
      <c r="A802" s="54">
        <v>801</v>
      </c>
      <c r="B802" s="54"/>
      <c r="C802" s="55" t="s">
        <v>1176</v>
      </c>
      <c r="D802" s="55" t="s">
        <v>921</v>
      </c>
      <c r="E802" s="55" t="s">
        <v>933</v>
      </c>
      <c r="F802" s="55" t="s">
        <v>933</v>
      </c>
      <c r="G802" s="11" t="s">
        <v>1214</v>
      </c>
      <c r="H802" s="29"/>
      <c r="I802" s="29">
        <f t="shared" si="174"/>
        <v>19088</v>
      </c>
      <c r="J802" s="11">
        <f>SUM(J803:J811)</f>
        <v>338</v>
      </c>
      <c r="K802" s="11">
        <f t="shared" ref="K802:AU802" si="182">SUM(K803:K811)</f>
        <v>373</v>
      </c>
      <c r="L802" s="11">
        <f t="shared" si="182"/>
        <v>358</v>
      </c>
      <c r="M802" s="11">
        <f t="shared" si="182"/>
        <v>364</v>
      </c>
      <c r="N802" s="11">
        <f t="shared" si="182"/>
        <v>373</v>
      </c>
      <c r="O802" s="11">
        <f t="shared" si="182"/>
        <v>389</v>
      </c>
      <c r="P802" s="11">
        <f t="shared" si="182"/>
        <v>438</v>
      </c>
      <c r="Q802" s="11">
        <f t="shared" si="182"/>
        <v>446</v>
      </c>
      <c r="R802" s="11">
        <f t="shared" si="182"/>
        <v>450</v>
      </c>
      <c r="S802" s="11">
        <f t="shared" si="182"/>
        <v>452</v>
      </c>
      <c r="T802" s="11">
        <f t="shared" si="182"/>
        <v>451</v>
      </c>
      <c r="U802" s="11">
        <f t="shared" si="182"/>
        <v>456</v>
      </c>
      <c r="V802" s="11">
        <f t="shared" si="182"/>
        <v>450</v>
      </c>
      <c r="W802" s="11">
        <f t="shared" si="182"/>
        <v>432</v>
      </c>
      <c r="X802" s="11">
        <f t="shared" si="182"/>
        <v>418</v>
      </c>
      <c r="Y802" s="11">
        <f t="shared" si="182"/>
        <v>395</v>
      </c>
      <c r="Z802" s="11">
        <f t="shared" si="182"/>
        <v>375</v>
      </c>
      <c r="AA802" s="11">
        <f t="shared" si="182"/>
        <v>349</v>
      </c>
      <c r="AB802" s="11">
        <f t="shared" si="182"/>
        <v>331</v>
      </c>
      <c r="AC802" s="11">
        <f t="shared" si="182"/>
        <v>312</v>
      </c>
      <c r="AD802" s="11">
        <f t="shared" si="182"/>
        <v>1355</v>
      </c>
      <c r="AE802" s="11">
        <f t="shared" si="182"/>
        <v>1443</v>
      </c>
      <c r="AF802" s="11">
        <f t="shared" si="182"/>
        <v>1541</v>
      </c>
      <c r="AG802" s="11">
        <f t="shared" si="182"/>
        <v>1335</v>
      </c>
      <c r="AH802" s="11">
        <f t="shared" si="182"/>
        <v>1183</v>
      </c>
      <c r="AI802" s="11">
        <f t="shared" si="182"/>
        <v>1124</v>
      </c>
      <c r="AJ802" s="11">
        <f t="shared" si="182"/>
        <v>854</v>
      </c>
      <c r="AK802" s="11">
        <f t="shared" si="182"/>
        <v>663</v>
      </c>
      <c r="AL802" s="11">
        <f t="shared" si="182"/>
        <v>528</v>
      </c>
      <c r="AM802" s="11">
        <f t="shared" si="182"/>
        <v>453</v>
      </c>
      <c r="AN802" s="11">
        <f t="shared" si="182"/>
        <v>308</v>
      </c>
      <c r="AO802" s="11">
        <f t="shared" si="182"/>
        <v>173</v>
      </c>
      <c r="AP802" s="11">
        <f t="shared" si="182"/>
        <v>178</v>
      </c>
      <c r="AQ802" s="11">
        <f t="shared" si="182"/>
        <v>9189</v>
      </c>
      <c r="AR802" s="11">
        <f t="shared" si="182"/>
        <v>1076</v>
      </c>
      <c r="AS802" s="11">
        <f t="shared" si="182"/>
        <v>811</v>
      </c>
      <c r="AT802" s="11">
        <f t="shared" si="182"/>
        <v>3883</v>
      </c>
      <c r="AU802" s="11">
        <f t="shared" si="182"/>
        <v>328</v>
      </c>
    </row>
    <row r="803" spans="1:47" s="24" customFormat="1" ht="15">
      <c r="A803" s="58">
        <v>802</v>
      </c>
      <c r="B803" s="58">
        <v>4232</v>
      </c>
      <c r="C803" s="59" t="s">
        <v>1176</v>
      </c>
      <c r="D803" s="59" t="s">
        <v>921</v>
      </c>
      <c r="E803" s="59" t="s">
        <v>933</v>
      </c>
      <c r="F803" s="59" t="s">
        <v>934</v>
      </c>
      <c r="G803" s="12" t="s">
        <v>283</v>
      </c>
      <c r="H803" s="14">
        <f t="shared" ref="H803:H811" si="183">B803</f>
        <v>4232</v>
      </c>
      <c r="I803" s="14">
        <f t="shared" si="174"/>
        <v>4471</v>
      </c>
      <c r="J803" s="12">
        <f>VLOOKUP($B803,'[1]METAS 2019'!$D$4:$Q$843,5,0)</f>
        <v>84</v>
      </c>
      <c r="K803" s="12">
        <f>VLOOKUP($B803,'[1]METAS 2019'!$D$4:$Q$843,4,0)</f>
        <v>101</v>
      </c>
      <c r="L803" s="12">
        <f>VLOOKUP($B803,'[1]METAS 2019'!$D$4:$Q$843,11,0)</f>
        <v>88</v>
      </c>
      <c r="M803" s="12">
        <f>VLOOKUP($B803,'[1]METAS 2019'!$D$4:$Q$843,12,0)</f>
        <v>97</v>
      </c>
      <c r="N803" s="12">
        <f>VLOOKUP($B803,'[1]METAS 2019'!$D$4:$Q$843,13,0)</f>
        <v>93</v>
      </c>
      <c r="O803" s="12">
        <f>VLOOKUP($B803,'[1]METAS 2019'!$D$4:$Q$843,14,0)</f>
        <v>102</v>
      </c>
      <c r="P803" s="90">
        <f>VLOOKUP($B803,'[9]Población Oficial 2019'!$E$6:$BA$104,10,0)</f>
        <v>98</v>
      </c>
      <c r="Q803" s="90">
        <f>VLOOKUP($B803,'[9]Población Oficial 2019'!$E$6:$BA$104,11,0)</f>
        <v>101</v>
      </c>
      <c r="R803" s="90">
        <f>VLOOKUP($B803,'[9]Población Oficial 2019'!$E$6:$BA$104,12,0)</f>
        <v>102</v>
      </c>
      <c r="S803" s="90">
        <f>VLOOKUP($B803,'[9]Población Oficial 2019'!$E$6:$BA$104,13,0)</f>
        <v>103</v>
      </c>
      <c r="T803" s="90">
        <f>VLOOKUP($B803,'[9]Población Oficial 2019'!$E$6:$BA$104,14,0)</f>
        <v>103</v>
      </c>
      <c r="U803" s="90">
        <f>VLOOKUP($B803,'[9]Población Oficial 2019'!$E$6:$BA$104,15,0)</f>
        <v>104</v>
      </c>
      <c r="V803" s="90">
        <f>VLOOKUP($B803,'[9]Población Oficial 2019'!$E$6:$BA$104,16,0)</f>
        <v>103</v>
      </c>
      <c r="W803" s="90">
        <f>VLOOKUP($B803,'[9]Población Oficial 2019'!$E$6:$BA$104,17,0)</f>
        <v>100</v>
      </c>
      <c r="X803" s="90">
        <f>VLOOKUP($B803,'[9]Población Oficial 2019'!$E$6:$BA$104,18,0)</f>
        <v>97</v>
      </c>
      <c r="Y803" s="90">
        <f>VLOOKUP($B803,'[9]Población Oficial 2019'!$E$6:$BA$104,19,0)</f>
        <v>93</v>
      </c>
      <c r="Z803" s="90">
        <f>VLOOKUP($B803,'[9]Población Oficial 2019'!$E$6:$BA$104,20,0)</f>
        <v>89</v>
      </c>
      <c r="AA803" s="90">
        <f>VLOOKUP($B803,'[9]Población Oficial 2019'!$E$6:$BA$104,21,0)</f>
        <v>84</v>
      </c>
      <c r="AB803" s="90">
        <f>VLOOKUP($B803,'[9]Población Oficial 2019'!$E$6:$BA$104,22,0)</f>
        <v>80</v>
      </c>
      <c r="AC803" s="90">
        <f>VLOOKUP($B803,'[9]Población Oficial 2019'!$E$6:$BA$104,23,0)</f>
        <v>74</v>
      </c>
      <c r="AD803" s="90">
        <f>VLOOKUP($B803,'[9]Población Oficial 2019'!$E$6:$BA$104,24,0)</f>
        <v>319</v>
      </c>
      <c r="AE803" s="90">
        <f>VLOOKUP($B803,'[9]Población Oficial 2019'!$E$6:$BA$104,25,0)</f>
        <v>346</v>
      </c>
      <c r="AF803" s="90">
        <f>VLOOKUP($B803,'[9]Población Oficial 2019'!$E$6:$BA$104,26,0)</f>
        <v>366</v>
      </c>
      <c r="AG803" s="90">
        <f>VLOOKUP($B803,'[9]Población Oficial 2019'!$E$6:$BA$104,27,0)</f>
        <v>310</v>
      </c>
      <c r="AH803" s="90">
        <f>VLOOKUP($B803,'[9]Población Oficial 2019'!$E$6:$BA$104,28,0)</f>
        <v>271</v>
      </c>
      <c r="AI803" s="90">
        <f>VLOOKUP($B803,'[9]Población Oficial 2019'!$E$6:$BA$104,29,0)</f>
        <v>254</v>
      </c>
      <c r="AJ803" s="90">
        <f>VLOOKUP($B803,'[9]Población Oficial 2019'!$E$6:$BA$104,30,0)</f>
        <v>187</v>
      </c>
      <c r="AK803" s="90">
        <f>VLOOKUP($B803,'[9]Población Oficial 2019'!$E$6:$BA$104,31,0)</f>
        <v>147</v>
      </c>
      <c r="AL803" s="90">
        <f>VLOOKUP($B803,'[9]Población Oficial 2019'!$E$6:$BA$104,32,0)</f>
        <v>113</v>
      </c>
      <c r="AM803" s="90">
        <f>VLOOKUP($B803,'[9]Población Oficial 2019'!$E$6:$BA$104,33,0)</f>
        <v>106</v>
      </c>
      <c r="AN803" s="90">
        <f>VLOOKUP($B803,'[9]Población Oficial 2019'!$E$6:$BA$104,34,0)</f>
        <v>71</v>
      </c>
      <c r="AO803" s="90">
        <f>VLOOKUP($B803,'[9]Población Oficial 2019'!$E$6:$BA$104,35,0)</f>
        <v>42</v>
      </c>
      <c r="AP803" s="90">
        <f>VLOOKUP($B803,'[9]Población Oficial 2019'!$E$6:$BA$104,36,0)</f>
        <v>43</v>
      </c>
      <c r="AQ803" s="90">
        <f>VLOOKUP($B803,'[9]Población Oficial 2019'!$E$6:$BA$104,41,0)</f>
        <v>2143</v>
      </c>
      <c r="AR803" s="90">
        <f>VLOOKUP($B803,'[9]Población Oficial 2019'!$E$6:$BA$104,42,0)</f>
        <v>252</v>
      </c>
      <c r="AS803" s="90">
        <f>VLOOKUP($B803,'[9]Población Oficial 2019'!$E$6:$BA$104,43,0)</f>
        <v>198</v>
      </c>
      <c r="AT803" s="90">
        <f>VLOOKUP($B803,'[9]Población Oficial 2019'!$E$6:$BA$104,44,0)</f>
        <v>905</v>
      </c>
      <c r="AU803" s="90">
        <f>VLOOKUP($B803,'[9]Población Oficial 2019'!$E$6:$BA$104,45,0)</f>
        <v>74</v>
      </c>
    </row>
    <row r="804" spans="1:47" s="24" customFormat="1" ht="15">
      <c r="A804" s="58">
        <v>803</v>
      </c>
      <c r="B804" s="58">
        <v>4237</v>
      </c>
      <c r="C804" s="59" t="s">
        <v>1176</v>
      </c>
      <c r="D804" s="59" t="s">
        <v>921</v>
      </c>
      <c r="E804" s="59" t="s">
        <v>933</v>
      </c>
      <c r="F804" s="59" t="s">
        <v>935</v>
      </c>
      <c r="G804" s="12" t="s">
        <v>283</v>
      </c>
      <c r="H804" s="14">
        <f t="shared" si="183"/>
        <v>4237</v>
      </c>
      <c r="I804" s="14">
        <f t="shared" si="174"/>
        <v>2640</v>
      </c>
      <c r="J804" s="12">
        <f>VLOOKUP($B804,'[1]METAS 2019'!$D$4:$Q$843,5,0)</f>
        <v>77</v>
      </c>
      <c r="K804" s="12">
        <f>VLOOKUP($B804,'[1]METAS 2019'!$D$4:$Q$843,4,0)</f>
        <v>79</v>
      </c>
      <c r="L804" s="12">
        <f>VLOOKUP($B804,'[1]METAS 2019'!$D$4:$Q$843,11,0)</f>
        <v>68</v>
      </c>
      <c r="M804" s="12">
        <f>VLOOKUP($B804,'[1]METAS 2019'!$D$4:$Q$843,12,0)</f>
        <v>70</v>
      </c>
      <c r="N804" s="12">
        <f>VLOOKUP($B804,'[1]METAS 2019'!$D$4:$Q$843,13,0)</f>
        <v>66</v>
      </c>
      <c r="O804" s="12">
        <f>VLOOKUP($B804,'[1]METAS 2019'!$D$4:$Q$843,14,0)</f>
        <v>89</v>
      </c>
      <c r="P804" s="90">
        <f>VLOOKUP($B804,'[9]Población Oficial 2019'!$E$6:$BA$104,10,0)</f>
        <v>56</v>
      </c>
      <c r="Q804" s="90">
        <f>VLOOKUP($B804,'[9]Población Oficial 2019'!$E$6:$BA$104,11,0)</f>
        <v>57</v>
      </c>
      <c r="R804" s="90">
        <f>VLOOKUP($B804,'[9]Población Oficial 2019'!$E$6:$BA$104,12,0)</f>
        <v>58</v>
      </c>
      <c r="S804" s="90">
        <f>VLOOKUP($B804,'[9]Población Oficial 2019'!$E$6:$BA$104,13,0)</f>
        <v>58</v>
      </c>
      <c r="T804" s="90">
        <f>VLOOKUP($B804,'[9]Población Oficial 2019'!$E$6:$BA$104,14,0)</f>
        <v>58</v>
      </c>
      <c r="U804" s="90">
        <f>VLOOKUP($B804,'[9]Población Oficial 2019'!$E$6:$BA$104,15,0)</f>
        <v>59</v>
      </c>
      <c r="V804" s="90">
        <f>VLOOKUP($B804,'[9]Población Oficial 2019'!$E$6:$BA$104,16,0)</f>
        <v>58</v>
      </c>
      <c r="W804" s="90">
        <f>VLOOKUP($B804,'[9]Población Oficial 2019'!$E$6:$BA$104,17,0)</f>
        <v>56</v>
      </c>
      <c r="X804" s="90">
        <f>VLOOKUP($B804,'[9]Población Oficial 2019'!$E$6:$BA$104,18,0)</f>
        <v>53</v>
      </c>
      <c r="Y804" s="90">
        <f>VLOOKUP($B804,'[9]Población Oficial 2019'!$E$6:$BA$104,19,0)</f>
        <v>50</v>
      </c>
      <c r="Z804" s="90">
        <f>VLOOKUP($B804,'[9]Población Oficial 2019'!$E$6:$BA$104,20,0)</f>
        <v>47</v>
      </c>
      <c r="AA804" s="90">
        <f>VLOOKUP($B804,'[9]Población Oficial 2019'!$E$6:$BA$104,21,0)</f>
        <v>44</v>
      </c>
      <c r="AB804" s="90">
        <f>VLOOKUP($B804,'[9]Población Oficial 2019'!$E$6:$BA$104,22,0)</f>
        <v>42</v>
      </c>
      <c r="AC804" s="90">
        <f>VLOOKUP($B804,'[9]Población Oficial 2019'!$E$6:$BA$104,23,0)</f>
        <v>40</v>
      </c>
      <c r="AD804" s="90">
        <f>VLOOKUP($B804,'[9]Población Oficial 2019'!$E$6:$BA$104,24,0)</f>
        <v>169</v>
      </c>
      <c r="AE804" s="90">
        <f>VLOOKUP($B804,'[9]Población Oficial 2019'!$E$6:$BA$104,25,0)</f>
        <v>174</v>
      </c>
      <c r="AF804" s="90">
        <f>VLOOKUP($B804,'[9]Población Oficial 2019'!$E$6:$BA$104,26,0)</f>
        <v>187</v>
      </c>
      <c r="AG804" s="90">
        <f>VLOOKUP($B804,'[9]Población Oficial 2019'!$E$6:$BA$104,27,0)</f>
        <v>173</v>
      </c>
      <c r="AH804" s="90">
        <f>VLOOKUP($B804,'[9]Población Oficial 2019'!$E$6:$BA$104,28,0)</f>
        <v>160</v>
      </c>
      <c r="AI804" s="90">
        <f>VLOOKUP($B804,'[9]Población Oficial 2019'!$E$6:$BA$104,29,0)</f>
        <v>147</v>
      </c>
      <c r="AJ804" s="90">
        <f>VLOOKUP($B804,'[9]Población Oficial 2019'!$E$6:$BA$104,30,0)</f>
        <v>117</v>
      </c>
      <c r="AK804" s="90">
        <f>VLOOKUP($B804,'[9]Población Oficial 2019'!$E$6:$BA$104,31,0)</f>
        <v>93</v>
      </c>
      <c r="AL804" s="90">
        <f>VLOOKUP($B804,'[9]Población Oficial 2019'!$E$6:$BA$104,32,0)</f>
        <v>84</v>
      </c>
      <c r="AM804" s="90">
        <f>VLOOKUP($B804,'[9]Población Oficial 2019'!$E$6:$BA$104,33,0)</f>
        <v>63</v>
      </c>
      <c r="AN804" s="90">
        <f>VLOOKUP($B804,'[9]Población Oficial 2019'!$E$6:$BA$104,34,0)</f>
        <v>44</v>
      </c>
      <c r="AO804" s="90">
        <f>VLOOKUP($B804,'[9]Población Oficial 2019'!$E$6:$BA$104,35,0)</f>
        <v>21</v>
      </c>
      <c r="AP804" s="90">
        <f>VLOOKUP($B804,'[9]Población Oficial 2019'!$E$6:$BA$104,36,0)</f>
        <v>23</v>
      </c>
      <c r="AQ804" s="90">
        <f>VLOOKUP($B804,'[9]Población Oficial 2019'!$E$6:$BA$104,41,0)</f>
        <v>1160</v>
      </c>
      <c r="AR804" s="90">
        <f>VLOOKUP($B804,'[9]Población Oficial 2019'!$E$6:$BA$104,42,0)</f>
        <v>134</v>
      </c>
      <c r="AS804" s="90">
        <f>VLOOKUP($B804,'[9]Población Oficial 2019'!$E$6:$BA$104,43,0)</f>
        <v>96</v>
      </c>
      <c r="AT804" s="90">
        <f>VLOOKUP($B804,'[9]Población Oficial 2019'!$E$6:$BA$104,44,0)</f>
        <v>494</v>
      </c>
      <c r="AU804" s="90">
        <f>VLOOKUP($B804,'[9]Población Oficial 2019'!$E$6:$BA$104,45,0)</f>
        <v>78</v>
      </c>
    </row>
    <row r="805" spans="1:47" s="24" customFormat="1" ht="15">
      <c r="A805" s="58">
        <v>804</v>
      </c>
      <c r="B805" s="58">
        <v>4234</v>
      </c>
      <c r="C805" s="59" t="s">
        <v>1176</v>
      </c>
      <c r="D805" s="59" t="s">
        <v>921</v>
      </c>
      <c r="E805" s="59" t="s">
        <v>933</v>
      </c>
      <c r="F805" s="59" t="s">
        <v>936</v>
      </c>
      <c r="G805" s="12" t="s">
        <v>271</v>
      </c>
      <c r="H805" s="14">
        <f t="shared" si="183"/>
        <v>4234</v>
      </c>
      <c r="I805" s="14">
        <f t="shared" si="174"/>
        <v>1698</v>
      </c>
      <c r="J805" s="12">
        <f>VLOOKUP($B805,'[1]METAS 2019'!$D$4:$Q$843,5,0)</f>
        <v>20</v>
      </c>
      <c r="K805" s="12">
        <f>VLOOKUP($B805,'[1]METAS 2019'!$D$4:$Q$843,4,0)</f>
        <v>20</v>
      </c>
      <c r="L805" s="12">
        <f>VLOOKUP($B805,'[1]METAS 2019'!$D$4:$Q$843,11,0)</f>
        <v>25</v>
      </c>
      <c r="M805" s="12">
        <f>VLOOKUP($B805,'[1]METAS 2019'!$D$4:$Q$843,12,0)</f>
        <v>39</v>
      </c>
      <c r="N805" s="12">
        <f>VLOOKUP($B805,'[1]METAS 2019'!$D$4:$Q$843,13,0)</f>
        <v>27</v>
      </c>
      <c r="O805" s="12">
        <f>VLOOKUP($B805,'[1]METAS 2019'!$D$4:$Q$843,14,0)</f>
        <v>26</v>
      </c>
      <c r="P805" s="90">
        <f>VLOOKUP($B805,'[9]Población Oficial 2019'!$E$6:$BA$104,10,0)</f>
        <v>39</v>
      </c>
      <c r="Q805" s="90">
        <f>VLOOKUP($B805,'[9]Población Oficial 2019'!$E$6:$BA$104,11,0)</f>
        <v>40</v>
      </c>
      <c r="R805" s="90">
        <f>VLOOKUP($B805,'[9]Población Oficial 2019'!$E$6:$BA$104,12,0)</f>
        <v>40</v>
      </c>
      <c r="S805" s="90">
        <f>VLOOKUP($B805,'[9]Población Oficial 2019'!$E$6:$BA$104,13,0)</f>
        <v>40</v>
      </c>
      <c r="T805" s="90">
        <f>VLOOKUP($B805,'[9]Población Oficial 2019'!$E$6:$BA$104,14,0)</f>
        <v>41</v>
      </c>
      <c r="U805" s="90">
        <f>VLOOKUP($B805,'[9]Población Oficial 2019'!$E$6:$BA$104,15,0)</f>
        <v>41</v>
      </c>
      <c r="V805" s="90">
        <f>VLOOKUP($B805,'[9]Población Oficial 2019'!$E$6:$BA$104,16,0)</f>
        <v>41</v>
      </c>
      <c r="W805" s="90">
        <f>VLOOKUP($B805,'[9]Población Oficial 2019'!$E$6:$BA$104,17,0)</f>
        <v>40</v>
      </c>
      <c r="X805" s="90">
        <f>VLOOKUP($B805,'[9]Población Oficial 2019'!$E$6:$BA$104,18,0)</f>
        <v>38</v>
      </c>
      <c r="Y805" s="90">
        <f>VLOOKUP($B805,'[9]Población Oficial 2019'!$E$6:$BA$104,19,0)</f>
        <v>37</v>
      </c>
      <c r="Z805" s="90">
        <f>VLOOKUP($B805,'[9]Población Oficial 2019'!$E$6:$BA$104,20,0)</f>
        <v>35</v>
      </c>
      <c r="AA805" s="90">
        <f>VLOOKUP($B805,'[9]Población Oficial 2019'!$E$6:$BA$104,21,0)</f>
        <v>33</v>
      </c>
      <c r="AB805" s="90">
        <f>VLOOKUP($B805,'[9]Población Oficial 2019'!$E$6:$BA$104,22,0)</f>
        <v>31</v>
      </c>
      <c r="AC805" s="90">
        <f>VLOOKUP($B805,'[9]Población Oficial 2019'!$E$6:$BA$104,23,0)</f>
        <v>29</v>
      </c>
      <c r="AD805" s="90">
        <f>VLOOKUP($B805,'[9]Población Oficial 2019'!$E$6:$BA$104,24,0)</f>
        <v>126</v>
      </c>
      <c r="AE805" s="90">
        <f>VLOOKUP($B805,'[9]Población Oficial 2019'!$E$6:$BA$104,25,0)</f>
        <v>136</v>
      </c>
      <c r="AF805" s="90">
        <f>VLOOKUP($B805,'[9]Población Oficial 2019'!$E$6:$BA$104,26,0)</f>
        <v>144</v>
      </c>
      <c r="AG805" s="90">
        <f>VLOOKUP($B805,'[9]Población Oficial 2019'!$E$6:$BA$104,27,0)</f>
        <v>122</v>
      </c>
      <c r="AH805" s="90">
        <f>VLOOKUP($B805,'[9]Población Oficial 2019'!$E$6:$BA$104,28,0)</f>
        <v>107</v>
      </c>
      <c r="AI805" s="90">
        <f>VLOOKUP($B805,'[9]Población Oficial 2019'!$E$6:$BA$104,29,0)</f>
        <v>100</v>
      </c>
      <c r="AJ805" s="90">
        <f>VLOOKUP($B805,'[9]Población Oficial 2019'!$E$6:$BA$104,30,0)</f>
        <v>74</v>
      </c>
      <c r="AK805" s="90">
        <f>VLOOKUP($B805,'[9]Población Oficial 2019'!$E$6:$BA$104,31,0)</f>
        <v>58</v>
      </c>
      <c r="AL805" s="90">
        <f>VLOOKUP($B805,'[9]Población Oficial 2019'!$E$6:$BA$104,32,0)</f>
        <v>45</v>
      </c>
      <c r="AM805" s="90">
        <f>VLOOKUP($B805,'[9]Población Oficial 2019'!$E$6:$BA$104,33,0)</f>
        <v>42</v>
      </c>
      <c r="AN805" s="90">
        <f>VLOOKUP($B805,'[9]Población Oficial 2019'!$E$6:$BA$104,34,0)</f>
        <v>28</v>
      </c>
      <c r="AO805" s="90">
        <f>VLOOKUP($B805,'[9]Población Oficial 2019'!$E$6:$BA$104,35,0)</f>
        <v>17</v>
      </c>
      <c r="AP805" s="90">
        <f>VLOOKUP($B805,'[9]Población Oficial 2019'!$E$6:$BA$104,36,0)</f>
        <v>17</v>
      </c>
      <c r="AQ805" s="90">
        <f>VLOOKUP($B805,'[9]Población Oficial 2019'!$E$6:$BA$104,41,0)</f>
        <v>840</v>
      </c>
      <c r="AR805" s="90">
        <f>VLOOKUP($B805,'[9]Población Oficial 2019'!$E$6:$BA$104,42,0)</f>
        <v>99</v>
      </c>
      <c r="AS805" s="90">
        <f>VLOOKUP($B805,'[9]Población Oficial 2019'!$E$6:$BA$104,43,0)</f>
        <v>78</v>
      </c>
      <c r="AT805" s="90">
        <f>VLOOKUP($B805,'[9]Población Oficial 2019'!$E$6:$BA$104,44,0)</f>
        <v>355</v>
      </c>
      <c r="AU805" s="90">
        <f>VLOOKUP($B805,'[9]Población Oficial 2019'!$E$6:$BA$104,45,0)</f>
        <v>21</v>
      </c>
    </row>
    <row r="806" spans="1:47" s="24" customFormat="1" ht="15">
      <c r="A806" s="58">
        <v>805</v>
      </c>
      <c r="B806" s="58">
        <v>7171</v>
      </c>
      <c r="C806" s="59" t="s">
        <v>1176</v>
      </c>
      <c r="D806" s="59" t="s">
        <v>921</v>
      </c>
      <c r="E806" s="59" t="s">
        <v>933</v>
      </c>
      <c r="F806" s="59" t="s">
        <v>937</v>
      </c>
      <c r="G806" s="12" t="s">
        <v>266</v>
      </c>
      <c r="H806" s="14">
        <f t="shared" si="183"/>
        <v>7171</v>
      </c>
      <c r="I806" s="14">
        <f t="shared" si="174"/>
        <v>1169</v>
      </c>
      <c r="J806" s="12">
        <f>VLOOKUP($B806,'[1]METAS 2019'!$D$4:$Q$843,5,0)</f>
        <v>23</v>
      </c>
      <c r="K806" s="12">
        <f>VLOOKUP($B806,'[1]METAS 2019'!$D$4:$Q$843,4,0)</f>
        <v>20</v>
      </c>
      <c r="L806" s="12">
        <f>VLOOKUP($B806,'[1]METAS 2019'!$D$4:$Q$843,11,0)</f>
        <v>16</v>
      </c>
      <c r="M806" s="12">
        <f>VLOOKUP($B806,'[1]METAS 2019'!$D$4:$Q$843,12,0)</f>
        <v>18</v>
      </c>
      <c r="N806" s="12">
        <f>VLOOKUP($B806,'[1]METAS 2019'!$D$4:$Q$843,13,0)</f>
        <v>21</v>
      </c>
      <c r="O806" s="12">
        <f>VLOOKUP($B806,'[1]METAS 2019'!$D$4:$Q$843,14,0)</f>
        <v>19</v>
      </c>
      <c r="P806" s="90">
        <f>VLOOKUP($B806,'[9]Población Oficial 2019'!$E$6:$BA$104,10,0)</f>
        <v>28</v>
      </c>
      <c r="Q806" s="90">
        <f>VLOOKUP($B806,'[9]Población Oficial 2019'!$E$6:$BA$104,11,0)</f>
        <v>28</v>
      </c>
      <c r="R806" s="90">
        <f>VLOOKUP($B806,'[9]Población Oficial 2019'!$E$6:$BA$104,12,0)</f>
        <v>27</v>
      </c>
      <c r="S806" s="90">
        <f>VLOOKUP($B806,'[9]Población Oficial 2019'!$E$6:$BA$104,13,0)</f>
        <v>28</v>
      </c>
      <c r="T806" s="90">
        <f>VLOOKUP($B806,'[9]Población Oficial 2019'!$E$6:$BA$104,14,0)</f>
        <v>27</v>
      </c>
      <c r="U806" s="90">
        <f>VLOOKUP($B806,'[9]Población Oficial 2019'!$E$6:$BA$104,15,0)</f>
        <v>28</v>
      </c>
      <c r="V806" s="90">
        <f>VLOOKUP($B806,'[9]Población Oficial 2019'!$E$6:$BA$104,16,0)</f>
        <v>29</v>
      </c>
      <c r="W806" s="90">
        <f>VLOOKUP($B806,'[9]Población Oficial 2019'!$E$6:$BA$104,17,0)</f>
        <v>26</v>
      </c>
      <c r="X806" s="90">
        <f>VLOOKUP($B806,'[9]Población Oficial 2019'!$E$6:$BA$104,18,0)</f>
        <v>29</v>
      </c>
      <c r="Y806" s="90">
        <f>VLOOKUP($B806,'[9]Población Oficial 2019'!$E$6:$BA$104,19,0)</f>
        <v>26</v>
      </c>
      <c r="Z806" s="90">
        <f>VLOOKUP($B806,'[9]Población Oficial 2019'!$E$6:$BA$104,20,0)</f>
        <v>25</v>
      </c>
      <c r="AA806" s="90">
        <f>VLOOKUP($B806,'[9]Población Oficial 2019'!$E$6:$BA$104,21,0)</f>
        <v>22</v>
      </c>
      <c r="AB806" s="90">
        <f>VLOOKUP($B806,'[9]Población Oficial 2019'!$E$6:$BA$104,22,0)</f>
        <v>19</v>
      </c>
      <c r="AC806" s="90">
        <f>VLOOKUP($B806,'[9]Población Oficial 2019'!$E$6:$BA$104,23,0)</f>
        <v>18</v>
      </c>
      <c r="AD806" s="90">
        <f>VLOOKUP($B806,'[9]Población Oficial 2019'!$E$6:$BA$104,24,0)</f>
        <v>81</v>
      </c>
      <c r="AE806" s="90">
        <f>VLOOKUP($B806,'[9]Población Oficial 2019'!$E$6:$BA$104,25,0)</f>
        <v>83</v>
      </c>
      <c r="AF806" s="90">
        <f>VLOOKUP($B806,'[9]Población Oficial 2019'!$E$6:$BA$104,26,0)</f>
        <v>90</v>
      </c>
      <c r="AG806" s="90">
        <f>VLOOKUP($B806,'[9]Población Oficial 2019'!$E$6:$BA$104,27,0)</f>
        <v>83</v>
      </c>
      <c r="AH806" s="90">
        <f>VLOOKUP($B806,'[9]Población Oficial 2019'!$E$6:$BA$104,28,0)</f>
        <v>77</v>
      </c>
      <c r="AI806" s="90">
        <f>VLOOKUP($B806,'[9]Población Oficial 2019'!$E$6:$BA$104,29,0)</f>
        <v>70</v>
      </c>
      <c r="AJ806" s="90">
        <f>VLOOKUP($B806,'[9]Población Oficial 2019'!$E$6:$BA$104,30,0)</f>
        <v>56</v>
      </c>
      <c r="AK806" s="90">
        <f>VLOOKUP($B806,'[9]Población Oficial 2019'!$E$6:$BA$104,31,0)</f>
        <v>44</v>
      </c>
      <c r="AL806" s="90">
        <f>VLOOKUP($B806,'[9]Población Oficial 2019'!$E$6:$BA$104,32,0)</f>
        <v>40</v>
      </c>
      <c r="AM806" s="90">
        <f>VLOOKUP($B806,'[9]Población Oficial 2019'!$E$6:$BA$104,33,0)</f>
        <v>29</v>
      </c>
      <c r="AN806" s="90">
        <f>VLOOKUP($B806,'[9]Población Oficial 2019'!$E$6:$BA$104,34,0)</f>
        <v>20</v>
      </c>
      <c r="AO806" s="90">
        <f>VLOOKUP($B806,'[9]Población Oficial 2019'!$E$6:$BA$104,35,0)</f>
        <v>9</v>
      </c>
      <c r="AP806" s="90">
        <f>VLOOKUP($B806,'[9]Población Oficial 2019'!$E$6:$BA$104,36,0)</f>
        <v>10</v>
      </c>
      <c r="AQ806" s="90">
        <f>VLOOKUP($B806,'[9]Población Oficial 2019'!$E$6:$BA$104,41,0)</f>
        <v>566</v>
      </c>
      <c r="AR806" s="90">
        <f>VLOOKUP($B806,'[9]Población Oficial 2019'!$E$6:$BA$104,42,0)</f>
        <v>65</v>
      </c>
      <c r="AS806" s="90">
        <f>VLOOKUP($B806,'[9]Población Oficial 2019'!$E$6:$BA$104,43,0)</f>
        <v>47</v>
      </c>
      <c r="AT806" s="90">
        <f>VLOOKUP($B806,'[9]Población Oficial 2019'!$E$6:$BA$104,44,0)</f>
        <v>241</v>
      </c>
      <c r="AU806" s="90">
        <f>VLOOKUP($B806,'[9]Población Oficial 2019'!$E$6:$BA$104,45,0)</f>
        <v>22</v>
      </c>
    </row>
    <row r="807" spans="1:47" s="24" customFormat="1" ht="15">
      <c r="A807" s="58">
        <v>806</v>
      </c>
      <c r="B807" s="58">
        <v>4233</v>
      </c>
      <c r="C807" s="59" t="s">
        <v>1176</v>
      </c>
      <c r="D807" s="59" t="s">
        <v>921</v>
      </c>
      <c r="E807" s="59" t="s">
        <v>933</v>
      </c>
      <c r="F807" s="59" t="s">
        <v>938</v>
      </c>
      <c r="G807" s="12" t="s">
        <v>271</v>
      </c>
      <c r="H807" s="14">
        <f t="shared" si="183"/>
        <v>4233</v>
      </c>
      <c r="I807" s="14">
        <f t="shared" si="174"/>
        <v>2107</v>
      </c>
      <c r="J807" s="12">
        <f>VLOOKUP($B807,'[1]METAS 2019'!$D$4:$Q$843,5,0)</f>
        <v>25</v>
      </c>
      <c r="K807" s="12">
        <f>VLOOKUP($B807,'[1]METAS 2019'!$D$4:$Q$843,4,0)</f>
        <v>29</v>
      </c>
      <c r="L807" s="12">
        <f>VLOOKUP($B807,'[1]METAS 2019'!$D$4:$Q$843,11,0)</f>
        <v>36</v>
      </c>
      <c r="M807" s="12">
        <f>VLOOKUP($B807,'[1]METAS 2019'!$D$4:$Q$843,12,0)</f>
        <v>27</v>
      </c>
      <c r="N807" s="12">
        <f>VLOOKUP($B807,'[1]METAS 2019'!$D$4:$Q$843,13,0)</f>
        <v>48</v>
      </c>
      <c r="O807" s="12">
        <f>VLOOKUP($B807,'[1]METAS 2019'!$D$4:$Q$843,14,0)</f>
        <v>43</v>
      </c>
      <c r="P807" s="90">
        <f>VLOOKUP($B807,'[9]Población Oficial 2019'!$E$6:$BA$104,10,0)</f>
        <v>48</v>
      </c>
      <c r="Q807" s="90">
        <f>VLOOKUP($B807,'[9]Población Oficial 2019'!$E$6:$BA$104,11,0)</f>
        <v>49</v>
      </c>
      <c r="R807" s="90">
        <f>VLOOKUP($B807,'[9]Población Oficial 2019'!$E$6:$BA$104,12,0)</f>
        <v>50</v>
      </c>
      <c r="S807" s="90">
        <f>VLOOKUP($B807,'[9]Población Oficial 2019'!$E$6:$BA$104,13,0)</f>
        <v>50</v>
      </c>
      <c r="T807" s="90">
        <f>VLOOKUP($B807,'[9]Población Oficial 2019'!$E$6:$BA$104,14,0)</f>
        <v>51</v>
      </c>
      <c r="U807" s="90">
        <f>VLOOKUP($B807,'[9]Población Oficial 2019'!$E$6:$BA$104,15,0)</f>
        <v>51</v>
      </c>
      <c r="V807" s="90">
        <f>VLOOKUP($B807,'[9]Población Oficial 2019'!$E$6:$BA$104,16,0)</f>
        <v>51</v>
      </c>
      <c r="W807" s="90">
        <f>VLOOKUP($B807,'[9]Población Oficial 2019'!$E$6:$BA$104,17,0)</f>
        <v>49</v>
      </c>
      <c r="X807" s="90">
        <f>VLOOKUP($B807,'[9]Población Oficial 2019'!$E$6:$BA$104,18,0)</f>
        <v>47</v>
      </c>
      <c r="Y807" s="90">
        <f>VLOOKUP($B807,'[9]Población Oficial 2019'!$E$6:$BA$104,19,0)</f>
        <v>45</v>
      </c>
      <c r="Z807" s="90">
        <f>VLOOKUP($B807,'[9]Población Oficial 2019'!$E$6:$BA$104,20,0)</f>
        <v>44</v>
      </c>
      <c r="AA807" s="90">
        <f>VLOOKUP($B807,'[9]Población Oficial 2019'!$E$6:$BA$104,21,0)</f>
        <v>41</v>
      </c>
      <c r="AB807" s="90">
        <f>VLOOKUP($B807,'[9]Población Oficial 2019'!$E$6:$BA$104,22,0)</f>
        <v>39</v>
      </c>
      <c r="AC807" s="90">
        <f>VLOOKUP($B807,'[9]Población Oficial 2019'!$E$6:$BA$104,23,0)</f>
        <v>37</v>
      </c>
      <c r="AD807" s="90">
        <f>VLOOKUP($B807,'[9]Población Oficial 2019'!$E$6:$BA$104,24,0)</f>
        <v>154</v>
      </c>
      <c r="AE807" s="90">
        <f>VLOOKUP($B807,'[9]Población Oficial 2019'!$E$6:$BA$104,25,0)</f>
        <v>167</v>
      </c>
      <c r="AF807" s="90">
        <f>VLOOKUP($B807,'[9]Población Oficial 2019'!$E$6:$BA$104,26,0)</f>
        <v>176</v>
      </c>
      <c r="AG807" s="90">
        <f>VLOOKUP($B807,'[9]Población Oficial 2019'!$E$6:$BA$104,27,0)</f>
        <v>149</v>
      </c>
      <c r="AH807" s="90">
        <f>VLOOKUP($B807,'[9]Población Oficial 2019'!$E$6:$BA$104,28,0)</f>
        <v>131</v>
      </c>
      <c r="AI807" s="90">
        <f>VLOOKUP($B807,'[9]Población Oficial 2019'!$E$6:$BA$104,29,0)</f>
        <v>123</v>
      </c>
      <c r="AJ807" s="90">
        <f>VLOOKUP($B807,'[9]Población Oficial 2019'!$E$6:$BA$104,30,0)</f>
        <v>90</v>
      </c>
      <c r="AK807" s="90">
        <f>VLOOKUP($B807,'[9]Población Oficial 2019'!$E$6:$BA$104,31,0)</f>
        <v>72</v>
      </c>
      <c r="AL807" s="90">
        <f>VLOOKUP($B807,'[9]Población Oficial 2019'!$E$6:$BA$104,32,0)</f>
        <v>55</v>
      </c>
      <c r="AM807" s="90">
        <f>VLOOKUP($B807,'[9]Población Oficial 2019'!$E$6:$BA$104,33,0)</f>
        <v>52</v>
      </c>
      <c r="AN807" s="90">
        <f>VLOOKUP($B807,'[9]Población Oficial 2019'!$E$6:$BA$104,34,0)</f>
        <v>35</v>
      </c>
      <c r="AO807" s="90">
        <f>VLOOKUP($B807,'[9]Población Oficial 2019'!$E$6:$BA$104,35,0)</f>
        <v>21</v>
      </c>
      <c r="AP807" s="90">
        <f>VLOOKUP($B807,'[9]Población Oficial 2019'!$E$6:$BA$104,36,0)</f>
        <v>22</v>
      </c>
      <c r="AQ807" s="90">
        <f>VLOOKUP($B807,'[9]Población Oficial 2019'!$E$6:$BA$104,41,0)</f>
        <v>1025</v>
      </c>
      <c r="AR807" s="90">
        <f>VLOOKUP($B807,'[9]Población Oficial 2019'!$E$6:$BA$104,42,0)</f>
        <v>121</v>
      </c>
      <c r="AS807" s="90">
        <f>VLOOKUP($B807,'[9]Población Oficial 2019'!$E$6:$BA$104,43,0)</f>
        <v>95</v>
      </c>
      <c r="AT807" s="90">
        <f>VLOOKUP($B807,'[9]Población Oficial 2019'!$E$6:$BA$104,44,0)</f>
        <v>433</v>
      </c>
      <c r="AU807" s="90">
        <f>VLOOKUP($B807,'[9]Población Oficial 2019'!$E$6:$BA$104,45,0)</f>
        <v>31</v>
      </c>
    </row>
    <row r="808" spans="1:47" s="24" customFormat="1" ht="15">
      <c r="A808" s="58">
        <v>807</v>
      </c>
      <c r="B808" s="58">
        <v>4248</v>
      </c>
      <c r="C808" s="59" t="s">
        <v>1176</v>
      </c>
      <c r="D808" s="59" t="s">
        <v>921</v>
      </c>
      <c r="E808" s="59" t="s">
        <v>933</v>
      </c>
      <c r="F808" s="59" t="s">
        <v>939</v>
      </c>
      <c r="G808" s="12" t="s">
        <v>271</v>
      </c>
      <c r="H808" s="14">
        <f t="shared" si="183"/>
        <v>4248</v>
      </c>
      <c r="I808" s="14">
        <f t="shared" si="174"/>
        <v>1765</v>
      </c>
      <c r="J808" s="12">
        <f>VLOOKUP($B808,'[1]METAS 2019'!$D$4:$Q$843,5,0)</f>
        <v>23</v>
      </c>
      <c r="K808" s="12">
        <f>VLOOKUP($B808,'[1]METAS 2019'!$D$4:$Q$843,4,0)</f>
        <v>25</v>
      </c>
      <c r="L808" s="12">
        <f>VLOOKUP($B808,'[1]METAS 2019'!$D$4:$Q$843,11,0)</f>
        <v>34</v>
      </c>
      <c r="M808" s="12">
        <f>VLOOKUP($B808,'[1]METAS 2019'!$D$4:$Q$843,12,0)</f>
        <v>30</v>
      </c>
      <c r="N808" s="12">
        <f>VLOOKUP($B808,'[1]METAS 2019'!$D$4:$Q$843,13,0)</f>
        <v>30</v>
      </c>
      <c r="O808" s="12">
        <f>VLOOKUP($B808,'[1]METAS 2019'!$D$4:$Q$843,14,0)</f>
        <v>30</v>
      </c>
      <c r="P808" s="90">
        <f>VLOOKUP($B808,'[9]Población Oficial 2019'!$E$6:$BA$104,10,0)</f>
        <v>46</v>
      </c>
      <c r="Q808" s="90">
        <f>VLOOKUP($B808,'[9]Población Oficial 2019'!$E$6:$BA$104,11,0)</f>
        <v>46</v>
      </c>
      <c r="R808" s="90">
        <f>VLOOKUP($B808,'[9]Población Oficial 2019'!$E$6:$BA$104,12,0)</f>
        <v>46</v>
      </c>
      <c r="S808" s="90">
        <f>VLOOKUP($B808,'[9]Población Oficial 2019'!$E$6:$BA$104,13,0)</f>
        <v>46</v>
      </c>
      <c r="T808" s="90">
        <f>VLOOKUP($B808,'[9]Población Oficial 2019'!$E$6:$BA$104,14,0)</f>
        <v>45</v>
      </c>
      <c r="U808" s="90">
        <f>VLOOKUP($B808,'[9]Población Oficial 2019'!$E$6:$BA$104,15,0)</f>
        <v>45</v>
      </c>
      <c r="V808" s="90">
        <f>VLOOKUP($B808,'[9]Población Oficial 2019'!$E$6:$BA$104,16,0)</f>
        <v>43</v>
      </c>
      <c r="W808" s="90">
        <f>VLOOKUP($B808,'[9]Población Oficial 2019'!$E$6:$BA$104,17,0)</f>
        <v>41</v>
      </c>
      <c r="X808" s="90">
        <f>VLOOKUP($B808,'[9]Población Oficial 2019'!$E$6:$BA$104,18,0)</f>
        <v>39</v>
      </c>
      <c r="Y808" s="90">
        <f>VLOOKUP($B808,'[9]Población Oficial 2019'!$E$6:$BA$104,19,0)</f>
        <v>36</v>
      </c>
      <c r="Z808" s="90">
        <f>VLOOKUP($B808,'[9]Población Oficial 2019'!$E$6:$BA$104,20,0)</f>
        <v>33</v>
      </c>
      <c r="AA808" s="90">
        <f>VLOOKUP($B808,'[9]Población Oficial 2019'!$E$6:$BA$104,21,0)</f>
        <v>30</v>
      </c>
      <c r="AB808" s="90">
        <f>VLOOKUP($B808,'[9]Población Oficial 2019'!$E$6:$BA$104,22,0)</f>
        <v>29</v>
      </c>
      <c r="AC808" s="90">
        <f>VLOOKUP($B808,'[9]Población Oficial 2019'!$E$6:$BA$104,23,0)</f>
        <v>28</v>
      </c>
      <c r="AD808" s="90">
        <f>VLOOKUP($B808,'[9]Población Oficial 2019'!$E$6:$BA$104,24,0)</f>
        <v>128</v>
      </c>
      <c r="AE808" s="90">
        <f>VLOOKUP($B808,'[9]Población Oficial 2019'!$E$6:$BA$104,25,0)</f>
        <v>136</v>
      </c>
      <c r="AF808" s="90">
        <f>VLOOKUP($B808,'[9]Población Oficial 2019'!$E$6:$BA$104,26,0)</f>
        <v>148</v>
      </c>
      <c r="AG808" s="90">
        <f>VLOOKUP($B808,'[9]Población Oficial 2019'!$E$6:$BA$104,27,0)</f>
        <v>124</v>
      </c>
      <c r="AH808" s="90">
        <f>VLOOKUP($B808,'[9]Población Oficial 2019'!$E$6:$BA$104,28,0)</f>
        <v>105</v>
      </c>
      <c r="AI808" s="90">
        <f>VLOOKUP($B808,'[9]Población Oficial 2019'!$E$6:$BA$104,29,0)</f>
        <v>112</v>
      </c>
      <c r="AJ808" s="90">
        <f>VLOOKUP($B808,'[9]Población Oficial 2019'!$E$6:$BA$104,30,0)</f>
        <v>86</v>
      </c>
      <c r="AK808" s="90">
        <f>VLOOKUP($B808,'[9]Población Oficial 2019'!$E$6:$BA$104,31,0)</f>
        <v>63</v>
      </c>
      <c r="AL808" s="90">
        <f>VLOOKUP($B808,'[9]Población Oficial 2019'!$E$6:$BA$104,32,0)</f>
        <v>44</v>
      </c>
      <c r="AM808" s="90">
        <f>VLOOKUP($B808,'[9]Población Oficial 2019'!$E$6:$BA$104,33,0)</f>
        <v>36</v>
      </c>
      <c r="AN808" s="90">
        <f>VLOOKUP($B808,'[9]Población Oficial 2019'!$E$6:$BA$104,34,0)</f>
        <v>26</v>
      </c>
      <c r="AO808" s="90">
        <f>VLOOKUP($B808,'[9]Población Oficial 2019'!$E$6:$BA$104,35,0)</f>
        <v>16</v>
      </c>
      <c r="AP808" s="90">
        <f>VLOOKUP($B808,'[9]Población Oficial 2019'!$E$6:$BA$104,36,0)</f>
        <v>16</v>
      </c>
      <c r="AQ808" s="90">
        <f>VLOOKUP($B808,'[9]Población Oficial 2019'!$E$6:$BA$104,41,0)</f>
        <v>873</v>
      </c>
      <c r="AR808" s="90">
        <f>VLOOKUP($B808,'[9]Población Oficial 2019'!$E$6:$BA$104,42,0)</f>
        <v>103</v>
      </c>
      <c r="AS808" s="90">
        <f>VLOOKUP($B808,'[9]Población Oficial 2019'!$E$6:$BA$104,43,0)</f>
        <v>73</v>
      </c>
      <c r="AT808" s="90">
        <f>VLOOKUP($B808,'[9]Población Oficial 2019'!$E$6:$BA$104,44,0)</f>
        <v>364</v>
      </c>
      <c r="AU808" s="90">
        <f>VLOOKUP($B808,'[9]Población Oficial 2019'!$E$6:$BA$104,45,0)</f>
        <v>21</v>
      </c>
    </row>
    <row r="809" spans="1:47" s="24" customFormat="1" ht="15">
      <c r="A809" s="58">
        <v>808</v>
      </c>
      <c r="B809" s="58">
        <v>4238</v>
      </c>
      <c r="C809" s="59" t="s">
        <v>1176</v>
      </c>
      <c r="D809" s="59" t="s">
        <v>921</v>
      </c>
      <c r="E809" s="59" t="s">
        <v>933</v>
      </c>
      <c r="F809" s="59" t="s">
        <v>940</v>
      </c>
      <c r="G809" s="12" t="s">
        <v>271</v>
      </c>
      <c r="H809" s="14">
        <f t="shared" si="183"/>
        <v>4238</v>
      </c>
      <c r="I809" s="14">
        <f t="shared" si="174"/>
        <v>1734</v>
      </c>
      <c r="J809" s="12">
        <f>VLOOKUP($B809,'[1]METAS 2019'!$D$4:$Q$843,5,0)</f>
        <v>24</v>
      </c>
      <c r="K809" s="12">
        <f>VLOOKUP($B809,'[1]METAS 2019'!$D$4:$Q$843,4,0)</f>
        <v>29</v>
      </c>
      <c r="L809" s="12">
        <f>VLOOKUP($B809,'[1]METAS 2019'!$D$4:$Q$843,11,0)</f>
        <v>27</v>
      </c>
      <c r="M809" s="12">
        <f>VLOOKUP($B809,'[1]METAS 2019'!$D$4:$Q$843,12,0)</f>
        <v>27</v>
      </c>
      <c r="N809" s="12">
        <f>VLOOKUP($B809,'[1]METAS 2019'!$D$4:$Q$843,13,0)</f>
        <v>13</v>
      </c>
      <c r="O809" s="12">
        <f>VLOOKUP($B809,'[1]METAS 2019'!$D$4:$Q$843,14,0)</f>
        <v>33</v>
      </c>
      <c r="P809" s="90">
        <f>VLOOKUP($B809,'[9]Población Oficial 2019'!$E$6:$BA$104,10,0)</f>
        <v>40</v>
      </c>
      <c r="Q809" s="90">
        <f>VLOOKUP($B809,'[9]Población Oficial 2019'!$E$6:$BA$104,11,0)</f>
        <v>41</v>
      </c>
      <c r="R809" s="90">
        <f>VLOOKUP($B809,'[9]Población Oficial 2019'!$E$6:$BA$104,12,0)</f>
        <v>42</v>
      </c>
      <c r="S809" s="90">
        <f>VLOOKUP($B809,'[9]Población Oficial 2019'!$E$6:$BA$104,13,0)</f>
        <v>42</v>
      </c>
      <c r="T809" s="90">
        <f>VLOOKUP($B809,'[9]Población Oficial 2019'!$E$6:$BA$104,14,0)</f>
        <v>42</v>
      </c>
      <c r="U809" s="90">
        <f>VLOOKUP($B809,'[9]Población Oficial 2019'!$E$6:$BA$104,15,0)</f>
        <v>43</v>
      </c>
      <c r="V809" s="90">
        <f>VLOOKUP($B809,'[9]Población Oficial 2019'!$E$6:$BA$104,16,0)</f>
        <v>42</v>
      </c>
      <c r="W809" s="90">
        <f>VLOOKUP($B809,'[9]Población Oficial 2019'!$E$6:$BA$104,17,0)</f>
        <v>40</v>
      </c>
      <c r="X809" s="90">
        <f>VLOOKUP($B809,'[9]Población Oficial 2019'!$E$6:$BA$104,18,0)</f>
        <v>38</v>
      </c>
      <c r="Y809" s="90">
        <f>VLOOKUP($B809,'[9]Población Oficial 2019'!$E$6:$BA$104,19,0)</f>
        <v>36</v>
      </c>
      <c r="Z809" s="90">
        <f>VLOOKUP($B809,'[9]Población Oficial 2019'!$E$6:$BA$104,20,0)</f>
        <v>34</v>
      </c>
      <c r="AA809" s="90">
        <f>VLOOKUP($B809,'[9]Población Oficial 2019'!$E$6:$BA$104,21,0)</f>
        <v>32</v>
      </c>
      <c r="AB809" s="90">
        <f>VLOOKUP($B809,'[9]Población Oficial 2019'!$E$6:$BA$104,22,0)</f>
        <v>30</v>
      </c>
      <c r="AC809" s="90">
        <f>VLOOKUP($B809,'[9]Población Oficial 2019'!$E$6:$BA$104,23,0)</f>
        <v>29</v>
      </c>
      <c r="AD809" s="90">
        <f>VLOOKUP($B809,'[9]Población Oficial 2019'!$E$6:$BA$104,24,0)</f>
        <v>123</v>
      </c>
      <c r="AE809" s="90">
        <f>VLOOKUP($B809,'[9]Población Oficial 2019'!$E$6:$BA$104,25,0)</f>
        <v>126</v>
      </c>
      <c r="AF809" s="90">
        <f>VLOOKUP($B809,'[9]Población Oficial 2019'!$E$6:$BA$104,26,0)</f>
        <v>136</v>
      </c>
      <c r="AG809" s="90">
        <f>VLOOKUP($B809,'[9]Población Oficial 2019'!$E$6:$BA$104,27,0)</f>
        <v>125</v>
      </c>
      <c r="AH809" s="90">
        <f>VLOOKUP($B809,'[9]Población Oficial 2019'!$E$6:$BA$104,28,0)</f>
        <v>116</v>
      </c>
      <c r="AI809" s="90">
        <f>VLOOKUP($B809,'[9]Población Oficial 2019'!$E$6:$BA$104,29,0)</f>
        <v>107</v>
      </c>
      <c r="AJ809" s="90">
        <f>VLOOKUP($B809,'[9]Población Oficial 2019'!$E$6:$BA$104,30,0)</f>
        <v>85</v>
      </c>
      <c r="AK809" s="90">
        <f>VLOOKUP($B809,'[9]Población Oficial 2019'!$E$6:$BA$104,31,0)</f>
        <v>67</v>
      </c>
      <c r="AL809" s="90">
        <f>VLOOKUP($B809,'[9]Población Oficial 2019'!$E$6:$BA$104,32,0)</f>
        <v>60</v>
      </c>
      <c r="AM809" s="90">
        <f>VLOOKUP($B809,'[9]Población Oficial 2019'!$E$6:$BA$104,33,0)</f>
        <v>45</v>
      </c>
      <c r="AN809" s="90">
        <f>VLOOKUP($B809,'[9]Población Oficial 2019'!$E$6:$BA$104,34,0)</f>
        <v>31</v>
      </c>
      <c r="AO809" s="90">
        <f>VLOOKUP($B809,'[9]Población Oficial 2019'!$E$6:$BA$104,35,0)</f>
        <v>14</v>
      </c>
      <c r="AP809" s="90">
        <f>VLOOKUP($B809,'[9]Población Oficial 2019'!$E$6:$BA$104,36,0)</f>
        <v>15</v>
      </c>
      <c r="AQ809" s="90">
        <f>VLOOKUP($B809,'[9]Población Oficial 2019'!$E$6:$BA$104,41,0)</f>
        <v>849</v>
      </c>
      <c r="AR809" s="90">
        <f>VLOOKUP($B809,'[9]Población Oficial 2019'!$E$6:$BA$104,42,0)</f>
        <v>98</v>
      </c>
      <c r="AS809" s="90">
        <f>VLOOKUP($B809,'[9]Población Oficial 2019'!$E$6:$BA$104,43,0)</f>
        <v>70</v>
      </c>
      <c r="AT809" s="90">
        <f>VLOOKUP($B809,'[9]Población Oficial 2019'!$E$6:$BA$104,44,0)</f>
        <v>362</v>
      </c>
      <c r="AU809" s="90">
        <f>VLOOKUP($B809,'[9]Población Oficial 2019'!$E$6:$BA$104,45,0)</f>
        <v>24</v>
      </c>
    </row>
    <row r="810" spans="1:47" s="24" customFormat="1" ht="15">
      <c r="A810" s="58">
        <v>809</v>
      </c>
      <c r="B810" s="58">
        <v>4235</v>
      </c>
      <c r="C810" s="59" t="s">
        <v>1176</v>
      </c>
      <c r="D810" s="59" t="s">
        <v>921</v>
      </c>
      <c r="E810" s="59" t="s">
        <v>933</v>
      </c>
      <c r="F810" s="59" t="s">
        <v>941</v>
      </c>
      <c r="G810" s="12" t="s">
        <v>266</v>
      </c>
      <c r="H810" s="14">
        <f t="shared" si="183"/>
        <v>4235</v>
      </c>
      <c r="I810" s="14">
        <f t="shared" si="174"/>
        <v>2123</v>
      </c>
      <c r="J810" s="12">
        <f>VLOOKUP($B810,'[1]METAS 2019'!$D$4:$Q$843,5,0)</f>
        <v>38</v>
      </c>
      <c r="K810" s="12">
        <f>VLOOKUP($B810,'[1]METAS 2019'!$D$4:$Q$843,4,0)</f>
        <v>40</v>
      </c>
      <c r="L810" s="12">
        <f>VLOOKUP($B810,'[1]METAS 2019'!$D$4:$Q$843,11,0)</f>
        <v>44</v>
      </c>
      <c r="M810" s="12">
        <f>VLOOKUP($B810,'[1]METAS 2019'!$D$4:$Q$843,12,0)</f>
        <v>38</v>
      </c>
      <c r="N810" s="12">
        <f>VLOOKUP($B810,'[1]METAS 2019'!$D$4:$Q$843,13,0)</f>
        <v>53</v>
      </c>
      <c r="O810" s="12">
        <f>VLOOKUP($B810,'[1]METAS 2019'!$D$4:$Q$843,14,0)</f>
        <v>30</v>
      </c>
      <c r="P810" s="90">
        <f>VLOOKUP($B810,'[9]Población Oficial 2019'!$E$6:$BA$104,10,0)</f>
        <v>47</v>
      </c>
      <c r="Q810" s="90">
        <f>VLOOKUP($B810,'[9]Población Oficial 2019'!$E$6:$BA$104,11,0)</f>
        <v>48</v>
      </c>
      <c r="R810" s="90">
        <f>VLOOKUP($B810,'[9]Población Oficial 2019'!$E$6:$BA$104,12,0)</f>
        <v>49</v>
      </c>
      <c r="S810" s="90">
        <f>VLOOKUP($B810,'[9]Población Oficial 2019'!$E$6:$BA$104,13,0)</f>
        <v>49</v>
      </c>
      <c r="T810" s="90">
        <f>VLOOKUP($B810,'[9]Población Oficial 2019'!$E$6:$BA$104,14,0)</f>
        <v>49</v>
      </c>
      <c r="U810" s="90">
        <f>VLOOKUP($B810,'[9]Población Oficial 2019'!$E$6:$BA$104,15,0)</f>
        <v>50</v>
      </c>
      <c r="V810" s="90">
        <f>VLOOKUP($B810,'[9]Población Oficial 2019'!$E$6:$BA$104,16,0)</f>
        <v>49</v>
      </c>
      <c r="W810" s="90">
        <f>VLOOKUP($B810,'[9]Población Oficial 2019'!$E$6:$BA$104,17,0)</f>
        <v>48</v>
      </c>
      <c r="X810" s="90">
        <f>VLOOKUP($B810,'[9]Población Oficial 2019'!$E$6:$BA$104,18,0)</f>
        <v>47</v>
      </c>
      <c r="Y810" s="90">
        <f>VLOOKUP($B810,'[9]Población Oficial 2019'!$E$6:$BA$104,19,0)</f>
        <v>44</v>
      </c>
      <c r="Z810" s="90">
        <f>VLOOKUP($B810,'[9]Población Oficial 2019'!$E$6:$BA$104,20,0)</f>
        <v>42</v>
      </c>
      <c r="AA810" s="90">
        <f>VLOOKUP($B810,'[9]Población Oficial 2019'!$E$6:$BA$104,21,0)</f>
        <v>40</v>
      </c>
      <c r="AB810" s="90">
        <f>VLOOKUP($B810,'[9]Población Oficial 2019'!$E$6:$BA$104,22,0)</f>
        <v>38</v>
      </c>
      <c r="AC810" s="90">
        <f>VLOOKUP($B810,'[9]Población Oficial 2019'!$E$6:$BA$104,23,0)</f>
        <v>35</v>
      </c>
      <c r="AD810" s="90">
        <f>VLOOKUP($B810,'[9]Población Oficial 2019'!$E$6:$BA$104,24,0)</f>
        <v>154</v>
      </c>
      <c r="AE810" s="90">
        <f>VLOOKUP($B810,'[9]Población Oficial 2019'!$E$6:$BA$104,25,0)</f>
        <v>168</v>
      </c>
      <c r="AF810" s="90">
        <f>VLOOKUP($B810,'[9]Población Oficial 2019'!$E$6:$BA$104,26,0)</f>
        <v>177</v>
      </c>
      <c r="AG810" s="90">
        <f>VLOOKUP($B810,'[9]Población Oficial 2019'!$E$6:$BA$104,27,0)</f>
        <v>151</v>
      </c>
      <c r="AH810" s="90">
        <f>VLOOKUP($B810,'[9]Población Oficial 2019'!$E$6:$BA$104,28,0)</f>
        <v>133</v>
      </c>
      <c r="AI810" s="90">
        <f>VLOOKUP($B810,'[9]Población Oficial 2019'!$E$6:$BA$104,29,0)</f>
        <v>123</v>
      </c>
      <c r="AJ810" s="90">
        <f>VLOOKUP($B810,'[9]Población Oficial 2019'!$E$6:$BA$104,30,0)</f>
        <v>91</v>
      </c>
      <c r="AK810" s="90">
        <f>VLOOKUP($B810,'[9]Población Oficial 2019'!$E$6:$BA$104,31,0)</f>
        <v>69</v>
      </c>
      <c r="AL810" s="90">
        <f>VLOOKUP($B810,'[9]Población Oficial 2019'!$E$6:$BA$104,32,0)</f>
        <v>53</v>
      </c>
      <c r="AM810" s="90">
        <f>VLOOKUP($B810,'[9]Población Oficial 2019'!$E$6:$BA$104,33,0)</f>
        <v>52</v>
      </c>
      <c r="AN810" s="90">
        <f>VLOOKUP($B810,'[9]Población Oficial 2019'!$E$6:$BA$104,34,0)</f>
        <v>33</v>
      </c>
      <c r="AO810" s="90">
        <f>VLOOKUP($B810,'[9]Población Oficial 2019'!$E$6:$BA$104,35,0)</f>
        <v>21</v>
      </c>
      <c r="AP810" s="90">
        <f>VLOOKUP($B810,'[9]Población Oficial 2019'!$E$6:$BA$104,36,0)</f>
        <v>20</v>
      </c>
      <c r="AQ810" s="90">
        <f>VLOOKUP($B810,'[9]Población Oficial 2019'!$E$6:$BA$104,41,0)</f>
        <v>1041</v>
      </c>
      <c r="AR810" s="90">
        <f>VLOOKUP($B810,'[9]Población Oficial 2019'!$E$6:$BA$104,42,0)</f>
        <v>122</v>
      </c>
      <c r="AS810" s="90">
        <f>VLOOKUP($B810,'[9]Población Oficial 2019'!$E$6:$BA$104,43,0)</f>
        <v>96</v>
      </c>
      <c r="AT810" s="90">
        <f>VLOOKUP($B810,'[9]Población Oficial 2019'!$E$6:$BA$104,44,0)</f>
        <v>440</v>
      </c>
      <c r="AU810" s="90">
        <f>VLOOKUP($B810,'[9]Población Oficial 2019'!$E$6:$BA$104,45,0)</f>
        <v>37</v>
      </c>
    </row>
    <row r="811" spans="1:47" s="24" customFormat="1" ht="15">
      <c r="A811" s="58">
        <v>810</v>
      </c>
      <c r="B811" s="58">
        <v>7122</v>
      </c>
      <c r="C811" s="59" t="s">
        <v>1176</v>
      </c>
      <c r="D811" s="59" t="s">
        <v>921</v>
      </c>
      <c r="E811" s="59" t="s">
        <v>933</v>
      </c>
      <c r="F811" s="59" t="s">
        <v>942</v>
      </c>
      <c r="G811" s="12" t="s">
        <v>266</v>
      </c>
      <c r="H811" s="14">
        <f t="shared" si="183"/>
        <v>7122</v>
      </c>
      <c r="I811" s="14">
        <f t="shared" si="174"/>
        <v>1381</v>
      </c>
      <c r="J811" s="12">
        <f>VLOOKUP($B811,'[1]METAS 2019'!$D$4:$Q$843,5,0)</f>
        <v>24</v>
      </c>
      <c r="K811" s="12">
        <f>VLOOKUP($B811,'[1]METAS 2019'!$D$4:$Q$843,4,0)</f>
        <v>30</v>
      </c>
      <c r="L811" s="12">
        <f>VLOOKUP($B811,'[1]METAS 2019'!$D$4:$Q$843,11,0)</f>
        <v>20</v>
      </c>
      <c r="M811" s="12">
        <f>VLOOKUP($B811,'[1]METAS 2019'!$D$4:$Q$843,12,0)</f>
        <v>18</v>
      </c>
      <c r="N811" s="12">
        <f>VLOOKUP($B811,'[1]METAS 2019'!$D$4:$Q$843,13,0)</f>
        <v>22</v>
      </c>
      <c r="O811" s="12">
        <f>VLOOKUP($B811,'[1]METAS 2019'!$D$4:$Q$843,14,0)</f>
        <v>17</v>
      </c>
      <c r="P811" s="90">
        <f>VLOOKUP($B811,'[9]Población Oficial 2019'!$E$6:$BA$104,10,0)</f>
        <v>36</v>
      </c>
      <c r="Q811" s="90">
        <f>VLOOKUP($B811,'[9]Población Oficial 2019'!$E$6:$BA$104,11,0)</f>
        <v>36</v>
      </c>
      <c r="R811" s="90">
        <f>VLOOKUP($B811,'[9]Población Oficial 2019'!$E$6:$BA$104,12,0)</f>
        <v>36</v>
      </c>
      <c r="S811" s="90">
        <f>VLOOKUP($B811,'[9]Población Oficial 2019'!$E$6:$BA$104,13,0)</f>
        <v>36</v>
      </c>
      <c r="T811" s="90">
        <f>VLOOKUP($B811,'[9]Población Oficial 2019'!$E$6:$BA$104,14,0)</f>
        <v>35</v>
      </c>
      <c r="U811" s="90">
        <f>VLOOKUP($B811,'[9]Población Oficial 2019'!$E$6:$BA$104,15,0)</f>
        <v>35</v>
      </c>
      <c r="V811" s="90">
        <f>VLOOKUP($B811,'[9]Población Oficial 2019'!$E$6:$BA$104,16,0)</f>
        <v>34</v>
      </c>
      <c r="W811" s="90">
        <f>VLOOKUP($B811,'[9]Población Oficial 2019'!$E$6:$BA$104,17,0)</f>
        <v>32</v>
      </c>
      <c r="X811" s="90">
        <f>VLOOKUP($B811,'[9]Población Oficial 2019'!$E$6:$BA$104,18,0)</f>
        <v>30</v>
      </c>
      <c r="Y811" s="90">
        <f>VLOOKUP($B811,'[9]Población Oficial 2019'!$E$6:$BA$104,19,0)</f>
        <v>28</v>
      </c>
      <c r="Z811" s="90">
        <f>VLOOKUP($B811,'[9]Población Oficial 2019'!$E$6:$BA$104,20,0)</f>
        <v>26</v>
      </c>
      <c r="AA811" s="90">
        <f>VLOOKUP($B811,'[9]Población Oficial 2019'!$E$6:$BA$104,21,0)</f>
        <v>23</v>
      </c>
      <c r="AB811" s="90">
        <f>VLOOKUP($B811,'[9]Población Oficial 2019'!$E$6:$BA$104,22,0)</f>
        <v>23</v>
      </c>
      <c r="AC811" s="90">
        <f>VLOOKUP($B811,'[9]Población Oficial 2019'!$E$6:$BA$104,23,0)</f>
        <v>22</v>
      </c>
      <c r="AD811" s="90">
        <f>VLOOKUP($B811,'[9]Población Oficial 2019'!$E$6:$BA$104,24,0)</f>
        <v>101</v>
      </c>
      <c r="AE811" s="90">
        <f>VLOOKUP($B811,'[9]Población Oficial 2019'!$E$6:$BA$104,25,0)</f>
        <v>107</v>
      </c>
      <c r="AF811" s="90">
        <f>VLOOKUP($B811,'[9]Población Oficial 2019'!$E$6:$BA$104,26,0)</f>
        <v>117</v>
      </c>
      <c r="AG811" s="90">
        <f>VLOOKUP($B811,'[9]Población Oficial 2019'!$E$6:$BA$104,27,0)</f>
        <v>98</v>
      </c>
      <c r="AH811" s="90">
        <f>VLOOKUP($B811,'[9]Población Oficial 2019'!$E$6:$BA$104,28,0)</f>
        <v>83</v>
      </c>
      <c r="AI811" s="90">
        <f>VLOOKUP($B811,'[9]Población Oficial 2019'!$E$6:$BA$104,29,0)</f>
        <v>88</v>
      </c>
      <c r="AJ811" s="90">
        <f>VLOOKUP($B811,'[9]Población Oficial 2019'!$E$6:$BA$104,30,0)</f>
        <v>68</v>
      </c>
      <c r="AK811" s="90">
        <f>VLOOKUP($B811,'[9]Población Oficial 2019'!$E$6:$BA$104,31,0)</f>
        <v>50</v>
      </c>
      <c r="AL811" s="90">
        <f>VLOOKUP($B811,'[9]Población Oficial 2019'!$E$6:$BA$104,32,0)</f>
        <v>34</v>
      </c>
      <c r="AM811" s="90">
        <f>VLOOKUP($B811,'[9]Población Oficial 2019'!$E$6:$BA$104,33,0)</f>
        <v>28</v>
      </c>
      <c r="AN811" s="90">
        <f>VLOOKUP($B811,'[9]Población Oficial 2019'!$E$6:$BA$104,34,0)</f>
        <v>20</v>
      </c>
      <c r="AO811" s="90">
        <f>VLOOKUP($B811,'[9]Población Oficial 2019'!$E$6:$BA$104,35,0)</f>
        <v>12</v>
      </c>
      <c r="AP811" s="90">
        <f>VLOOKUP($B811,'[9]Población Oficial 2019'!$E$6:$BA$104,36,0)</f>
        <v>12</v>
      </c>
      <c r="AQ811" s="90">
        <f>VLOOKUP($B811,'[9]Población Oficial 2019'!$E$6:$BA$104,41,0)</f>
        <v>692</v>
      </c>
      <c r="AR811" s="90">
        <f>VLOOKUP($B811,'[9]Población Oficial 2019'!$E$6:$BA$104,42,0)</f>
        <v>82</v>
      </c>
      <c r="AS811" s="90">
        <f>VLOOKUP($B811,'[9]Población Oficial 2019'!$E$6:$BA$104,43,0)</f>
        <v>58</v>
      </c>
      <c r="AT811" s="90">
        <f>VLOOKUP($B811,'[9]Población Oficial 2019'!$E$6:$BA$104,44,0)</f>
        <v>289</v>
      </c>
      <c r="AU811" s="90">
        <f>VLOOKUP($B811,'[9]Población Oficial 2019'!$E$6:$BA$104,45,0)</f>
        <v>20</v>
      </c>
    </row>
    <row r="812" spans="1:47" s="24" customFormat="1" ht="15">
      <c r="A812" s="54">
        <v>811</v>
      </c>
      <c r="B812" s="54"/>
      <c r="C812" s="55" t="s">
        <v>1176</v>
      </c>
      <c r="D812" s="55" t="s">
        <v>921</v>
      </c>
      <c r="E812" s="55" t="s">
        <v>943</v>
      </c>
      <c r="F812" s="55" t="s">
        <v>943</v>
      </c>
      <c r="G812" s="11" t="s">
        <v>1214</v>
      </c>
      <c r="H812" s="29"/>
      <c r="I812" s="29">
        <f t="shared" si="174"/>
        <v>7266</v>
      </c>
      <c r="J812" s="11">
        <f>SUM(J813:J820)</f>
        <v>144</v>
      </c>
      <c r="K812" s="11">
        <f t="shared" ref="K812:AU812" si="184">SUM(K813:K820)</f>
        <v>137</v>
      </c>
      <c r="L812" s="11">
        <f t="shared" si="184"/>
        <v>122</v>
      </c>
      <c r="M812" s="11">
        <f t="shared" si="184"/>
        <v>129</v>
      </c>
      <c r="N812" s="11">
        <f t="shared" si="184"/>
        <v>155</v>
      </c>
      <c r="O812" s="11">
        <f t="shared" si="184"/>
        <v>163</v>
      </c>
      <c r="P812" s="11">
        <f t="shared" si="184"/>
        <v>179</v>
      </c>
      <c r="Q812" s="11">
        <f t="shared" si="184"/>
        <v>180</v>
      </c>
      <c r="R812" s="11">
        <f t="shared" si="184"/>
        <v>179</v>
      </c>
      <c r="S812" s="11">
        <f t="shared" si="184"/>
        <v>179</v>
      </c>
      <c r="T812" s="11">
        <f t="shared" si="184"/>
        <v>173</v>
      </c>
      <c r="U812" s="11">
        <f t="shared" si="184"/>
        <v>170</v>
      </c>
      <c r="V812" s="11">
        <f t="shared" si="184"/>
        <v>161</v>
      </c>
      <c r="W812" s="11">
        <f t="shared" si="184"/>
        <v>155</v>
      </c>
      <c r="X812" s="11">
        <f t="shared" si="184"/>
        <v>148</v>
      </c>
      <c r="Y812" s="11">
        <f t="shared" si="184"/>
        <v>140</v>
      </c>
      <c r="Z812" s="11">
        <f t="shared" si="184"/>
        <v>131</v>
      </c>
      <c r="AA812" s="11">
        <f t="shared" si="184"/>
        <v>126</v>
      </c>
      <c r="AB812" s="11">
        <f t="shared" si="184"/>
        <v>122</v>
      </c>
      <c r="AC812" s="11">
        <f t="shared" si="184"/>
        <v>124</v>
      </c>
      <c r="AD812" s="11">
        <f t="shared" si="184"/>
        <v>583</v>
      </c>
      <c r="AE812" s="11">
        <f t="shared" si="184"/>
        <v>564</v>
      </c>
      <c r="AF812" s="11">
        <f t="shared" si="184"/>
        <v>596</v>
      </c>
      <c r="AG812" s="11">
        <f t="shared" si="184"/>
        <v>526</v>
      </c>
      <c r="AH812" s="11">
        <f t="shared" si="184"/>
        <v>469</v>
      </c>
      <c r="AI812" s="11">
        <f t="shared" si="184"/>
        <v>400</v>
      </c>
      <c r="AJ812" s="11">
        <f t="shared" si="184"/>
        <v>346</v>
      </c>
      <c r="AK812" s="11">
        <f t="shared" si="184"/>
        <v>219</v>
      </c>
      <c r="AL812" s="11">
        <f t="shared" si="184"/>
        <v>212</v>
      </c>
      <c r="AM812" s="11">
        <f t="shared" si="184"/>
        <v>155</v>
      </c>
      <c r="AN812" s="11">
        <f t="shared" si="184"/>
        <v>79</v>
      </c>
      <c r="AO812" s="11">
        <f t="shared" si="184"/>
        <v>56</v>
      </c>
      <c r="AP812" s="11">
        <f t="shared" si="184"/>
        <v>44</v>
      </c>
      <c r="AQ812" s="11">
        <f t="shared" si="184"/>
        <v>3533</v>
      </c>
      <c r="AR812" s="11">
        <f t="shared" si="184"/>
        <v>369</v>
      </c>
      <c r="AS812" s="11">
        <f t="shared" si="184"/>
        <v>323</v>
      </c>
      <c r="AT812" s="11">
        <f t="shared" si="184"/>
        <v>1481</v>
      </c>
      <c r="AU812" s="11">
        <f t="shared" si="184"/>
        <v>150</v>
      </c>
    </row>
    <row r="813" spans="1:47" s="24" customFormat="1" ht="15">
      <c r="A813" s="58">
        <v>812</v>
      </c>
      <c r="B813" s="58">
        <v>4258</v>
      </c>
      <c r="C813" s="59" t="s">
        <v>1176</v>
      </c>
      <c r="D813" s="59" t="s">
        <v>921</v>
      </c>
      <c r="E813" s="59" t="s">
        <v>943</v>
      </c>
      <c r="F813" s="59" t="s">
        <v>944</v>
      </c>
      <c r="G813" s="12" t="s">
        <v>271</v>
      </c>
      <c r="H813" s="14">
        <f t="shared" ref="H813:H820" si="185">B813</f>
        <v>4258</v>
      </c>
      <c r="I813" s="14">
        <f t="shared" si="174"/>
        <v>950</v>
      </c>
      <c r="J813" s="12">
        <f>VLOOKUP($B813,'[1]METAS 2019'!$D$4:$Q$843,5,0)</f>
        <v>18</v>
      </c>
      <c r="K813" s="12">
        <f>VLOOKUP($B813,'[1]METAS 2019'!$D$4:$Q$843,4,0)</f>
        <v>16</v>
      </c>
      <c r="L813" s="12">
        <f>VLOOKUP($B813,'[1]METAS 2019'!$D$4:$Q$843,11,0)</f>
        <v>11</v>
      </c>
      <c r="M813" s="12">
        <f>VLOOKUP($B813,'[1]METAS 2019'!$D$4:$Q$843,12,0)</f>
        <v>21</v>
      </c>
      <c r="N813" s="12">
        <f>VLOOKUP($B813,'[1]METAS 2019'!$D$4:$Q$843,13,0)</f>
        <v>27</v>
      </c>
      <c r="O813" s="12">
        <f>VLOOKUP($B813,'[1]METAS 2019'!$D$4:$Q$843,14,0)</f>
        <v>22</v>
      </c>
      <c r="P813" s="90">
        <f>VLOOKUP($B813,'[9]Población Oficial 2019'!$E$6:$BA$104,10,0)</f>
        <v>25</v>
      </c>
      <c r="Q813" s="90">
        <f>VLOOKUP($B813,'[9]Población Oficial 2019'!$E$6:$BA$104,11,0)</f>
        <v>26</v>
      </c>
      <c r="R813" s="90">
        <f>VLOOKUP($B813,'[9]Población Oficial 2019'!$E$6:$BA$104,12,0)</f>
        <v>25</v>
      </c>
      <c r="S813" s="90">
        <f>VLOOKUP($B813,'[9]Población Oficial 2019'!$E$6:$BA$104,13,0)</f>
        <v>26</v>
      </c>
      <c r="T813" s="90">
        <f>VLOOKUP($B813,'[9]Población Oficial 2019'!$E$6:$BA$104,14,0)</f>
        <v>22</v>
      </c>
      <c r="U813" s="90">
        <f>VLOOKUP($B813,'[9]Población Oficial 2019'!$E$6:$BA$104,15,0)</f>
        <v>22</v>
      </c>
      <c r="V813" s="90">
        <f>VLOOKUP($B813,'[9]Población Oficial 2019'!$E$6:$BA$104,16,0)</f>
        <v>21</v>
      </c>
      <c r="W813" s="90">
        <f>VLOOKUP($B813,'[9]Población Oficial 2019'!$E$6:$BA$104,17,0)</f>
        <v>20</v>
      </c>
      <c r="X813" s="90">
        <f>VLOOKUP($B813,'[9]Población Oficial 2019'!$E$6:$BA$104,18,0)</f>
        <v>19</v>
      </c>
      <c r="Y813" s="90">
        <f>VLOOKUP($B813,'[9]Población Oficial 2019'!$E$6:$BA$104,19,0)</f>
        <v>18</v>
      </c>
      <c r="Z813" s="90">
        <f>VLOOKUP($B813,'[9]Población Oficial 2019'!$E$6:$BA$104,20,0)</f>
        <v>17</v>
      </c>
      <c r="AA813" s="90">
        <f>VLOOKUP($B813,'[9]Población Oficial 2019'!$E$6:$BA$104,21,0)</f>
        <v>16</v>
      </c>
      <c r="AB813" s="90">
        <f>VLOOKUP($B813,'[9]Población Oficial 2019'!$E$6:$BA$104,22,0)</f>
        <v>16</v>
      </c>
      <c r="AC813" s="90">
        <f>VLOOKUP($B813,'[9]Población Oficial 2019'!$E$6:$BA$104,23,0)</f>
        <v>16</v>
      </c>
      <c r="AD813" s="90">
        <f>VLOOKUP($B813,'[9]Población Oficial 2019'!$E$6:$BA$104,24,0)</f>
        <v>75</v>
      </c>
      <c r="AE813" s="90">
        <f>VLOOKUP($B813,'[9]Población Oficial 2019'!$E$6:$BA$104,25,0)</f>
        <v>73</v>
      </c>
      <c r="AF813" s="90">
        <f>VLOOKUP($B813,'[9]Población Oficial 2019'!$E$6:$BA$104,26,0)</f>
        <v>77</v>
      </c>
      <c r="AG813" s="90">
        <f>VLOOKUP($B813,'[9]Población Oficial 2019'!$E$6:$BA$104,27,0)</f>
        <v>68</v>
      </c>
      <c r="AH813" s="90">
        <f>VLOOKUP($B813,'[9]Población Oficial 2019'!$E$6:$BA$104,28,0)</f>
        <v>60</v>
      </c>
      <c r="AI813" s="90">
        <f>VLOOKUP($B813,'[9]Población Oficial 2019'!$E$6:$BA$104,29,0)</f>
        <v>52</v>
      </c>
      <c r="AJ813" s="90">
        <f>VLOOKUP($B813,'[9]Población Oficial 2019'!$E$6:$BA$104,30,0)</f>
        <v>44</v>
      </c>
      <c r="AK813" s="90">
        <f>VLOOKUP($B813,'[9]Población Oficial 2019'!$E$6:$BA$104,31,0)</f>
        <v>28</v>
      </c>
      <c r="AL813" s="90">
        <f>VLOOKUP($B813,'[9]Población Oficial 2019'!$E$6:$BA$104,32,0)</f>
        <v>27</v>
      </c>
      <c r="AM813" s="90">
        <f>VLOOKUP($B813,'[9]Población Oficial 2019'!$E$6:$BA$104,33,0)</f>
        <v>20</v>
      </c>
      <c r="AN813" s="90">
        <f>VLOOKUP($B813,'[9]Población Oficial 2019'!$E$6:$BA$104,34,0)</f>
        <v>10</v>
      </c>
      <c r="AO813" s="90">
        <f>VLOOKUP($B813,'[9]Población Oficial 2019'!$E$6:$BA$104,35,0)</f>
        <v>7</v>
      </c>
      <c r="AP813" s="90">
        <f>VLOOKUP($B813,'[9]Población Oficial 2019'!$E$6:$BA$104,36,0)</f>
        <v>5</v>
      </c>
      <c r="AQ813" s="90">
        <f>VLOOKUP($B813,'[9]Población Oficial 2019'!$E$6:$BA$104,41,0)</f>
        <v>459</v>
      </c>
      <c r="AR813" s="90">
        <f>VLOOKUP($B813,'[9]Población Oficial 2019'!$E$6:$BA$104,42,0)</f>
        <v>48</v>
      </c>
      <c r="AS813" s="90">
        <f>VLOOKUP($B813,'[9]Población Oficial 2019'!$E$6:$BA$104,43,0)</f>
        <v>42</v>
      </c>
      <c r="AT813" s="90">
        <f>VLOOKUP($B813,'[9]Población Oficial 2019'!$E$6:$BA$104,44,0)</f>
        <v>193</v>
      </c>
      <c r="AU813" s="90">
        <f>VLOOKUP($B813,'[9]Población Oficial 2019'!$E$6:$BA$104,45,0)</f>
        <v>18</v>
      </c>
    </row>
    <row r="814" spans="1:47" s="24" customFormat="1" ht="15">
      <c r="A814" s="58">
        <v>813</v>
      </c>
      <c r="B814" s="58">
        <v>4256</v>
      </c>
      <c r="C814" s="59" t="s">
        <v>1176</v>
      </c>
      <c r="D814" s="59" t="s">
        <v>921</v>
      </c>
      <c r="E814" s="59" t="s">
        <v>943</v>
      </c>
      <c r="F814" s="59" t="s">
        <v>945</v>
      </c>
      <c r="G814" s="12" t="s">
        <v>283</v>
      </c>
      <c r="H814" s="14">
        <f t="shared" si="185"/>
        <v>4256</v>
      </c>
      <c r="I814" s="14">
        <f t="shared" si="174"/>
        <v>1689</v>
      </c>
      <c r="J814" s="12">
        <f>VLOOKUP($B814,'[1]METAS 2019'!$D$4:$Q$843,5,0)</f>
        <v>28</v>
      </c>
      <c r="K814" s="12">
        <f>VLOOKUP($B814,'[1]METAS 2019'!$D$4:$Q$843,4,0)</f>
        <v>28</v>
      </c>
      <c r="L814" s="12">
        <f>VLOOKUP($B814,'[1]METAS 2019'!$D$4:$Q$843,11,0)</f>
        <v>24</v>
      </c>
      <c r="M814" s="12">
        <f>VLOOKUP($B814,'[1]METAS 2019'!$D$4:$Q$843,12,0)</f>
        <v>18</v>
      </c>
      <c r="N814" s="12">
        <f>VLOOKUP($B814,'[1]METAS 2019'!$D$4:$Q$843,13,0)</f>
        <v>24</v>
      </c>
      <c r="O814" s="12">
        <f>VLOOKUP($B814,'[1]METAS 2019'!$D$4:$Q$843,14,0)</f>
        <v>28</v>
      </c>
      <c r="P814" s="90">
        <f>VLOOKUP($B814,'[9]Población Oficial 2019'!$E$6:$BA$104,10,0)</f>
        <v>42</v>
      </c>
      <c r="Q814" s="90">
        <f>VLOOKUP($B814,'[9]Población Oficial 2019'!$E$6:$BA$104,11,0)</f>
        <v>42</v>
      </c>
      <c r="R814" s="90">
        <f>VLOOKUP($B814,'[9]Población Oficial 2019'!$E$6:$BA$104,12,0)</f>
        <v>42</v>
      </c>
      <c r="S814" s="90">
        <f>VLOOKUP($B814,'[9]Población Oficial 2019'!$E$6:$BA$104,13,0)</f>
        <v>41</v>
      </c>
      <c r="T814" s="90">
        <f>VLOOKUP($B814,'[9]Población Oficial 2019'!$E$6:$BA$104,14,0)</f>
        <v>42</v>
      </c>
      <c r="U814" s="90">
        <f>VLOOKUP($B814,'[9]Población Oficial 2019'!$E$6:$BA$104,15,0)</f>
        <v>40</v>
      </c>
      <c r="V814" s="90">
        <f>VLOOKUP($B814,'[9]Población Oficial 2019'!$E$6:$BA$104,16,0)</f>
        <v>39</v>
      </c>
      <c r="W814" s="90">
        <f>VLOOKUP($B814,'[9]Población Oficial 2019'!$E$6:$BA$104,17,0)</f>
        <v>37</v>
      </c>
      <c r="X814" s="90">
        <f>VLOOKUP($B814,'[9]Población Oficial 2019'!$E$6:$BA$104,18,0)</f>
        <v>35</v>
      </c>
      <c r="Y814" s="90">
        <f>VLOOKUP($B814,'[9]Población Oficial 2019'!$E$6:$BA$104,19,0)</f>
        <v>34</v>
      </c>
      <c r="Z814" s="90">
        <f>VLOOKUP($B814,'[9]Población Oficial 2019'!$E$6:$BA$104,20,0)</f>
        <v>31</v>
      </c>
      <c r="AA814" s="90">
        <f>VLOOKUP($B814,'[9]Población Oficial 2019'!$E$6:$BA$104,21,0)</f>
        <v>31</v>
      </c>
      <c r="AB814" s="90">
        <f>VLOOKUP($B814,'[9]Población Oficial 2019'!$E$6:$BA$104,22,0)</f>
        <v>29</v>
      </c>
      <c r="AC814" s="90">
        <f>VLOOKUP($B814,'[9]Población Oficial 2019'!$E$6:$BA$104,23,0)</f>
        <v>30</v>
      </c>
      <c r="AD814" s="90">
        <f>VLOOKUP($B814,'[9]Población Oficial 2019'!$E$6:$BA$104,24,0)</f>
        <v>139</v>
      </c>
      <c r="AE814" s="90">
        <f>VLOOKUP($B814,'[9]Población Oficial 2019'!$E$6:$BA$104,25,0)</f>
        <v>134</v>
      </c>
      <c r="AF814" s="90">
        <f>VLOOKUP($B814,'[9]Población Oficial 2019'!$E$6:$BA$104,26,0)</f>
        <v>140</v>
      </c>
      <c r="AG814" s="90">
        <f>VLOOKUP($B814,'[9]Población Oficial 2019'!$E$6:$BA$104,27,0)</f>
        <v>124</v>
      </c>
      <c r="AH814" s="90">
        <f>VLOOKUP($B814,'[9]Población Oficial 2019'!$E$6:$BA$104,28,0)</f>
        <v>112</v>
      </c>
      <c r="AI814" s="90">
        <f>VLOOKUP($B814,'[9]Población Oficial 2019'!$E$6:$BA$104,29,0)</f>
        <v>96</v>
      </c>
      <c r="AJ814" s="90">
        <f>VLOOKUP($B814,'[9]Población Oficial 2019'!$E$6:$BA$104,30,0)</f>
        <v>83</v>
      </c>
      <c r="AK814" s="90">
        <f>VLOOKUP($B814,'[9]Población Oficial 2019'!$E$6:$BA$104,31,0)</f>
        <v>54</v>
      </c>
      <c r="AL814" s="90">
        <f>VLOOKUP($B814,'[9]Población Oficial 2019'!$E$6:$BA$104,32,0)</f>
        <v>52</v>
      </c>
      <c r="AM814" s="90">
        <f>VLOOKUP($B814,'[9]Población Oficial 2019'!$E$6:$BA$104,33,0)</f>
        <v>39</v>
      </c>
      <c r="AN814" s="90">
        <f>VLOOKUP($B814,'[9]Población Oficial 2019'!$E$6:$BA$104,34,0)</f>
        <v>21</v>
      </c>
      <c r="AO814" s="90">
        <f>VLOOKUP($B814,'[9]Población Oficial 2019'!$E$6:$BA$104,35,0)</f>
        <v>16</v>
      </c>
      <c r="AP814" s="90">
        <f>VLOOKUP($B814,'[9]Población Oficial 2019'!$E$6:$BA$104,36,0)</f>
        <v>14</v>
      </c>
      <c r="AQ814" s="90">
        <f>VLOOKUP($B814,'[9]Población Oficial 2019'!$E$6:$BA$104,41,0)</f>
        <v>815</v>
      </c>
      <c r="AR814" s="90">
        <f>VLOOKUP($B814,'[9]Población Oficial 2019'!$E$6:$BA$104,42,0)</f>
        <v>84</v>
      </c>
      <c r="AS814" s="90">
        <f>VLOOKUP($B814,'[9]Población Oficial 2019'!$E$6:$BA$104,43,0)</f>
        <v>75</v>
      </c>
      <c r="AT814" s="90">
        <f>VLOOKUP($B814,'[9]Población Oficial 2019'!$E$6:$BA$104,44,0)</f>
        <v>341</v>
      </c>
      <c r="AU814" s="90">
        <f>VLOOKUP($B814,'[9]Población Oficial 2019'!$E$6:$BA$104,45,0)</f>
        <v>29</v>
      </c>
    </row>
    <row r="815" spans="1:47" s="24" customFormat="1" ht="15">
      <c r="A815" s="58">
        <v>814</v>
      </c>
      <c r="B815" s="58">
        <v>18121</v>
      </c>
      <c r="C815" s="59" t="s">
        <v>1176</v>
      </c>
      <c r="D815" s="59" t="s">
        <v>921</v>
      </c>
      <c r="E815" s="59" t="s">
        <v>943</v>
      </c>
      <c r="F815" s="59" t="s">
        <v>946</v>
      </c>
      <c r="G815" s="12" t="s">
        <v>266</v>
      </c>
      <c r="H815" s="14">
        <f t="shared" si="185"/>
        <v>18121</v>
      </c>
      <c r="I815" s="14">
        <f t="shared" si="174"/>
        <v>647</v>
      </c>
      <c r="J815" s="12">
        <f>VLOOKUP($B815,'[1]METAS 2019'!$D$4:$Q$843,5,0)</f>
        <v>14</v>
      </c>
      <c r="K815" s="12">
        <f>VLOOKUP($B815,'[1]METAS 2019'!$D$4:$Q$843,4,0)</f>
        <v>12</v>
      </c>
      <c r="L815" s="12">
        <f>VLOOKUP($B815,'[1]METAS 2019'!$D$4:$Q$843,11,0)</f>
        <v>9</v>
      </c>
      <c r="M815" s="12">
        <f>VLOOKUP($B815,'[1]METAS 2019'!$D$4:$Q$843,12,0)</f>
        <v>12</v>
      </c>
      <c r="N815" s="12">
        <f>VLOOKUP($B815,'[1]METAS 2019'!$D$4:$Q$843,13,0)</f>
        <v>13</v>
      </c>
      <c r="O815" s="12">
        <f>VLOOKUP($B815,'[1]METAS 2019'!$D$4:$Q$843,14,0)</f>
        <v>14</v>
      </c>
      <c r="P815" s="90">
        <f>VLOOKUP($B815,'[9]Población Oficial 2019'!$E$6:$BA$104,10,0)</f>
        <v>16</v>
      </c>
      <c r="Q815" s="90">
        <f>VLOOKUP($B815,'[9]Población Oficial 2019'!$E$6:$BA$104,11,0)</f>
        <v>16</v>
      </c>
      <c r="R815" s="90">
        <f>VLOOKUP($B815,'[9]Población Oficial 2019'!$E$6:$BA$104,12,0)</f>
        <v>16</v>
      </c>
      <c r="S815" s="90">
        <f>VLOOKUP($B815,'[9]Población Oficial 2019'!$E$6:$BA$104,13,0)</f>
        <v>16</v>
      </c>
      <c r="T815" s="90">
        <f>VLOOKUP($B815,'[9]Población Oficial 2019'!$E$6:$BA$104,14,0)</f>
        <v>15</v>
      </c>
      <c r="U815" s="90">
        <f>VLOOKUP($B815,'[9]Población Oficial 2019'!$E$6:$BA$104,15,0)</f>
        <v>15</v>
      </c>
      <c r="V815" s="90">
        <f>VLOOKUP($B815,'[9]Población Oficial 2019'!$E$6:$BA$104,16,0)</f>
        <v>14</v>
      </c>
      <c r="W815" s="90">
        <f>VLOOKUP($B815,'[9]Población Oficial 2019'!$E$6:$BA$104,17,0)</f>
        <v>14</v>
      </c>
      <c r="X815" s="90">
        <f>VLOOKUP($B815,'[9]Población Oficial 2019'!$E$6:$BA$104,18,0)</f>
        <v>13</v>
      </c>
      <c r="Y815" s="90">
        <f>VLOOKUP($B815,'[9]Población Oficial 2019'!$E$6:$BA$104,19,0)</f>
        <v>12</v>
      </c>
      <c r="Z815" s="90">
        <f>VLOOKUP($B815,'[9]Población Oficial 2019'!$E$6:$BA$104,20,0)</f>
        <v>12</v>
      </c>
      <c r="AA815" s="90">
        <f>VLOOKUP($B815,'[9]Población Oficial 2019'!$E$6:$BA$104,21,0)</f>
        <v>11</v>
      </c>
      <c r="AB815" s="90">
        <f>VLOOKUP($B815,'[9]Población Oficial 2019'!$E$6:$BA$104,22,0)</f>
        <v>11</v>
      </c>
      <c r="AC815" s="90">
        <f>VLOOKUP($B815,'[9]Población Oficial 2019'!$E$6:$BA$104,23,0)</f>
        <v>11</v>
      </c>
      <c r="AD815" s="90">
        <f>VLOOKUP($B815,'[9]Población Oficial 2019'!$E$6:$BA$104,24,0)</f>
        <v>52</v>
      </c>
      <c r="AE815" s="90">
        <f>VLOOKUP($B815,'[9]Población Oficial 2019'!$E$6:$BA$104,25,0)</f>
        <v>51</v>
      </c>
      <c r="AF815" s="90">
        <f>VLOOKUP($B815,'[9]Población Oficial 2019'!$E$6:$BA$104,26,0)</f>
        <v>54</v>
      </c>
      <c r="AG815" s="90">
        <f>VLOOKUP($B815,'[9]Población Oficial 2019'!$E$6:$BA$104,27,0)</f>
        <v>47</v>
      </c>
      <c r="AH815" s="90">
        <f>VLOOKUP($B815,'[9]Población Oficial 2019'!$E$6:$BA$104,28,0)</f>
        <v>42</v>
      </c>
      <c r="AI815" s="90">
        <f>VLOOKUP($B815,'[9]Población Oficial 2019'!$E$6:$BA$104,29,0)</f>
        <v>36</v>
      </c>
      <c r="AJ815" s="90">
        <f>VLOOKUP($B815,'[9]Población Oficial 2019'!$E$6:$BA$104,30,0)</f>
        <v>31</v>
      </c>
      <c r="AK815" s="90">
        <f>VLOOKUP($B815,'[9]Población Oficial 2019'!$E$6:$BA$104,31,0)</f>
        <v>19</v>
      </c>
      <c r="AL815" s="90">
        <f>VLOOKUP($B815,'[9]Población Oficial 2019'!$E$6:$BA$104,32,0)</f>
        <v>19</v>
      </c>
      <c r="AM815" s="90">
        <f>VLOOKUP($B815,'[9]Población Oficial 2019'!$E$6:$BA$104,33,0)</f>
        <v>14</v>
      </c>
      <c r="AN815" s="90">
        <f>VLOOKUP($B815,'[9]Población Oficial 2019'!$E$6:$BA$104,34,0)</f>
        <v>7</v>
      </c>
      <c r="AO815" s="90">
        <f>VLOOKUP($B815,'[9]Población Oficial 2019'!$E$6:$BA$104,35,0)</f>
        <v>5</v>
      </c>
      <c r="AP815" s="90">
        <f>VLOOKUP($B815,'[9]Población Oficial 2019'!$E$6:$BA$104,36,0)</f>
        <v>4</v>
      </c>
      <c r="AQ815" s="90">
        <f>VLOOKUP($B815,'[9]Población Oficial 2019'!$E$6:$BA$104,41,0)</f>
        <v>320</v>
      </c>
      <c r="AR815" s="90">
        <f>VLOOKUP($B815,'[9]Población Oficial 2019'!$E$6:$BA$104,42,0)</f>
        <v>33</v>
      </c>
      <c r="AS815" s="90">
        <f>VLOOKUP($B815,'[9]Población Oficial 2019'!$E$6:$BA$104,43,0)</f>
        <v>29</v>
      </c>
      <c r="AT815" s="90">
        <f>VLOOKUP($B815,'[9]Población Oficial 2019'!$E$6:$BA$104,44,0)</f>
        <v>134</v>
      </c>
      <c r="AU815" s="90">
        <f>VLOOKUP($B815,'[9]Población Oficial 2019'!$E$6:$BA$104,45,0)</f>
        <v>17</v>
      </c>
    </row>
    <row r="816" spans="1:47" s="24" customFormat="1" ht="15">
      <c r="A816" s="58">
        <v>815</v>
      </c>
      <c r="B816" s="58">
        <v>4259</v>
      </c>
      <c r="C816" s="59" t="s">
        <v>1176</v>
      </c>
      <c r="D816" s="59" t="s">
        <v>921</v>
      </c>
      <c r="E816" s="59" t="s">
        <v>943</v>
      </c>
      <c r="F816" s="59" t="s">
        <v>947</v>
      </c>
      <c r="G816" s="12" t="s">
        <v>266</v>
      </c>
      <c r="H816" s="14">
        <f t="shared" si="185"/>
        <v>4259</v>
      </c>
      <c r="I816" s="14">
        <f t="shared" si="174"/>
        <v>396</v>
      </c>
      <c r="J816" s="12">
        <f>VLOOKUP($B816,'[1]METAS 2019'!$D$4:$Q$843,5,0)</f>
        <v>5</v>
      </c>
      <c r="K816" s="12">
        <f>VLOOKUP($B816,'[1]METAS 2019'!$D$4:$Q$843,4,0)</f>
        <v>7</v>
      </c>
      <c r="L816" s="12">
        <f>VLOOKUP($B816,'[1]METAS 2019'!$D$4:$Q$843,11,0)</f>
        <v>10</v>
      </c>
      <c r="M816" s="12">
        <f>VLOOKUP($B816,'[1]METAS 2019'!$D$4:$Q$843,12,0)</f>
        <v>4</v>
      </c>
      <c r="N816" s="12">
        <f>VLOOKUP($B816,'[1]METAS 2019'!$D$4:$Q$843,13,0)</f>
        <v>7</v>
      </c>
      <c r="O816" s="12">
        <f>VLOOKUP($B816,'[1]METAS 2019'!$D$4:$Q$843,14,0)</f>
        <v>7</v>
      </c>
      <c r="P816" s="90">
        <f>VLOOKUP($B816,'[9]Población Oficial 2019'!$E$6:$BA$104,10,0)</f>
        <v>10</v>
      </c>
      <c r="Q816" s="90">
        <f>VLOOKUP($B816,'[9]Población Oficial 2019'!$E$6:$BA$104,11,0)</f>
        <v>10</v>
      </c>
      <c r="R816" s="90">
        <f>VLOOKUP($B816,'[9]Población Oficial 2019'!$E$6:$BA$104,12,0)</f>
        <v>10</v>
      </c>
      <c r="S816" s="90">
        <f>VLOOKUP($B816,'[9]Población Oficial 2019'!$E$6:$BA$104,13,0)</f>
        <v>10</v>
      </c>
      <c r="T816" s="90">
        <f>VLOOKUP($B816,'[9]Población Oficial 2019'!$E$6:$BA$104,14,0)</f>
        <v>11</v>
      </c>
      <c r="U816" s="90">
        <f>VLOOKUP($B816,'[9]Población Oficial 2019'!$E$6:$BA$104,15,0)</f>
        <v>11</v>
      </c>
      <c r="V816" s="90">
        <f>VLOOKUP($B816,'[9]Población Oficial 2019'!$E$6:$BA$104,16,0)</f>
        <v>8</v>
      </c>
      <c r="W816" s="90">
        <f>VLOOKUP($B816,'[9]Población Oficial 2019'!$E$6:$BA$104,17,0)</f>
        <v>9</v>
      </c>
      <c r="X816" s="90">
        <f>VLOOKUP($B816,'[9]Población Oficial 2019'!$E$6:$BA$104,18,0)</f>
        <v>8</v>
      </c>
      <c r="Y816" s="90">
        <f>VLOOKUP($B816,'[9]Población Oficial 2019'!$E$6:$BA$104,19,0)</f>
        <v>8</v>
      </c>
      <c r="Z816" s="90">
        <f>VLOOKUP($B816,'[9]Población Oficial 2019'!$E$6:$BA$104,20,0)</f>
        <v>7</v>
      </c>
      <c r="AA816" s="90">
        <f>VLOOKUP($B816,'[9]Población Oficial 2019'!$E$6:$BA$104,21,0)</f>
        <v>7</v>
      </c>
      <c r="AB816" s="90">
        <f>VLOOKUP($B816,'[9]Población Oficial 2019'!$E$6:$BA$104,22,0)</f>
        <v>7</v>
      </c>
      <c r="AC816" s="90">
        <f>VLOOKUP($B816,'[9]Población Oficial 2019'!$E$6:$BA$104,23,0)</f>
        <v>7</v>
      </c>
      <c r="AD816" s="90">
        <f>VLOOKUP($B816,'[9]Población Oficial 2019'!$E$6:$BA$104,24,0)</f>
        <v>32</v>
      </c>
      <c r="AE816" s="90">
        <f>VLOOKUP($B816,'[9]Población Oficial 2019'!$E$6:$BA$104,25,0)</f>
        <v>31</v>
      </c>
      <c r="AF816" s="90">
        <f>VLOOKUP($B816,'[9]Población Oficial 2019'!$E$6:$BA$104,26,0)</f>
        <v>33</v>
      </c>
      <c r="AG816" s="90">
        <f>VLOOKUP($B816,'[9]Población Oficial 2019'!$E$6:$BA$104,27,0)</f>
        <v>29</v>
      </c>
      <c r="AH816" s="90">
        <f>VLOOKUP($B816,'[9]Población Oficial 2019'!$E$6:$BA$104,28,0)</f>
        <v>26</v>
      </c>
      <c r="AI816" s="90">
        <f>VLOOKUP($B816,'[9]Población Oficial 2019'!$E$6:$BA$104,29,0)</f>
        <v>22</v>
      </c>
      <c r="AJ816" s="90">
        <f>VLOOKUP($B816,'[9]Población Oficial 2019'!$E$6:$BA$104,30,0)</f>
        <v>19</v>
      </c>
      <c r="AK816" s="90">
        <f>VLOOKUP($B816,'[9]Población Oficial 2019'!$E$6:$BA$104,31,0)</f>
        <v>12</v>
      </c>
      <c r="AL816" s="90">
        <f>VLOOKUP($B816,'[9]Población Oficial 2019'!$E$6:$BA$104,32,0)</f>
        <v>12</v>
      </c>
      <c r="AM816" s="90">
        <f>VLOOKUP($B816,'[9]Población Oficial 2019'!$E$6:$BA$104,33,0)</f>
        <v>8</v>
      </c>
      <c r="AN816" s="90">
        <f>VLOOKUP($B816,'[9]Población Oficial 2019'!$E$6:$BA$104,34,0)</f>
        <v>4</v>
      </c>
      <c r="AO816" s="90">
        <f>VLOOKUP($B816,'[9]Población Oficial 2019'!$E$6:$BA$104,35,0)</f>
        <v>3</v>
      </c>
      <c r="AP816" s="90">
        <f>VLOOKUP($B816,'[9]Población Oficial 2019'!$E$6:$BA$104,36,0)</f>
        <v>2</v>
      </c>
      <c r="AQ816" s="90">
        <f>VLOOKUP($B816,'[9]Población Oficial 2019'!$E$6:$BA$104,41,0)</f>
        <v>196</v>
      </c>
      <c r="AR816" s="90">
        <f>VLOOKUP($B816,'[9]Población Oficial 2019'!$E$6:$BA$104,42,0)</f>
        <v>21</v>
      </c>
      <c r="AS816" s="90">
        <f>VLOOKUP($B816,'[9]Población Oficial 2019'!$E$6:$BA$104,43,0)</f>
        <v>18</v>
      </c>
      <c r="AT816" s="90">
        <f>VLOOKUP($B816,'[9]Población Oficial 2019'!$E$6:$BA$104,44,0)</f>
        <v>82</v>
      </c>
      <c r="AU816" s="90">
        <f>VLOOKUP($B816,'[9]Población Oficial 2019'!$E$6:$BA$104,45,0)</f>
        <v>5</v>
      </c>
    </row>
    <row r="817" spans="1:47" s="24" customFormat="1" ht="15">
      <c r="A817" s="58">
        <v>816</v>
      </c>
      <c r="B817" s="58">
        <v>4260</v>
      </c>
      <c r="C817" s="59" t="s">
        <v>1176</v>
      </c>
      <c r="D817" s="59" t="s">
        <v>921</v>
      </c>
      <c r="E817" s="59" t="s">
        <v>943</v>
      </c>
      <c r="F817" s="59" t="s">
        <v>948</v>
      </c>
      <c r="G817" s="12" t="s">
        <v>271</v>
      </c>
      <c r="H817" s="14">
        <f t="shared" si="185"/>
        <v>4260</v>
      </c>
      <c r="I817" s="14">
        <f t="shared" si="174"/>
        <v>1802</v>
      </c>
      <c r="J817" s="12">
        <f>VLOOKUP($B817,'[1]METAS 2019'!$D$4:$Q$843,5,0)</f>
        <v>34</v>
      </c>
      <c r="K817" s="12">
        <f>VLOOKUP($B817,'[1]METAS 2019'!$D$4:$Q$843,4,0)</f>
        <v>29</v>
      </c>
      <c r="L817" s="12">
        <f>VLOOKUP($B817,'[1]METAS 2019'!$D$4:$Q$843,11,0)</f>
        <v>33</v>
      </c>
      <c r="M817" s="12">
        <f>VLOOKUP($B817,'[1]METAS 2019'!$D$4:$Q$843,12,0)</f>
        <v>33</v>
      </c>
      <c r="N817" s="12">
        <f>VLOOKUP($B817,'[1]METAS 2019'!$D$4:$Q$843,13,0)</f>
        <v>42</v>
      </c>
      <c r="O817" s="12">
        <f>VLOOKUP($B817,'[1]METAS 2019'!$D$4:$Q$843,14,0)</f>
        <v>44</v>
      </c>
      <c r="P817" s="90">
        <f>VLOOKUP($B817,'[9]Población Oficial 2019'!$E$6:$BA$104,10,0)</f>
        <v>44</v>
      </c>
      <c r="Q817" s="90">
        <f>VLOOKUP($B817,'[9]Población Oficial 2019'!$E$6:$BA$104,11,0)</f>
        <v>44</v>
      </c>
      <c r="R817" s="90">
        <f>VLOOKUP($B817,'[9]Población Oficial 2019'!$E$6:$BA$104,12,0)</f>
        <v>44</v>
      </c>
      <c r="S817" s="90">
        <f>VLOOKUP($B817,'[9]Población Oficial 2019'!$E$6:$BA$104,13,0)</f>
        <v>44</v>
      </c>
      <c r="T817" s="90">
        <f>VLOOKUP($B817,'[9]Población Oficial 2019'!$E$6:$BA$104,14,0)</f>
        <v>42</v>
      </c>
      <c r="U817" s="90">
        <f>VLOOKUP($B817,'[9]Población Oficial 2019'!$E$6:$BA$104,15,0)</f>
        <v>42</v>
      </c>
      <c r="V817" s="90">
        <f>VLOOKUP($B817,'[9]Población Oficial 2019'!$E$6:$BA$104,16,0)</f>
        <v>40</v>
      </c>
      <c r="W817" s="90">
        <f>VLOOKUP($B817,'[9]Población Oficial 2019'!$E$6:$BA$104,17,0)</f>
        <v>38</v>
      </c>
      <c r="X817" s="90">
        <f>VLOOKUP($B817,'[9]Población Oficial 2019'!$E$6:$BA$104,18,0)</f>
        <v>37</v>
      </c>
      <c r="Y817" s="90">
        <f>VLOOKUP($B817,'[9]Población Oficial 2019'!$E$6:$BA$104,19,0)</f>
        <v>35</v>
      </c>
      <c r="Z817" s="90">
        <f>VLOOKUP($B817,'[9]Población Oficial 2019'!$E$6:$BA$104,20,0)</f>
        <v>32</v>
      </c>
      <c r="AA817" s="90">
        <f>VLOOKUP($B817,'[9]Población Oficial 2019'!$E$6:$BA$104,21,0)</f>
        <v>31</v>
      </c>
      <c r="AB817" s="90">
        <f>VLOOKUP($B817,'[9]Población Oficial 2019'!$E$6:$BA$104,22,0)</f>
        <v>30</v>
      </c>
      <c r="AC817" s="90">
        <f>VLOOKUP($B817,'[9]Población Oficial 2019'!$E$6:$BA$104,23,0)</f>
        <v>31</v>
      </c>
      <c r="AD817" s="90">
        <f>VLOOKUP($B817,'[9]Población Oficial 2019'!$E$6:$BA$104,24,0)</f>
        <v>145</v>
      </c>
      <c r="AE817" s="90">
        <f>VLOOKUP($B817,'[9]Población Oficial 2019'!$E$6:$BA$104,25,0)</f>
        <v>140</v>
      </c>
      <c r="AF817" s="90">
        <f>VLOOKUP($B817,'[9]Población Oficial 2019'!$E$6:$BA$104,26,0)</f>
        <v>149</v>
      </c>
      <c r="AG817" s="90">
        <f>VLOOKUP($B817,'[9]Población Oficial 2019'!$E$6:$BA$104,27,0)</f>
        <v>131</v>
      </c>
      <c r="AH817" s="90">
        <f>VLOOKUP($B817,'[9]Población Oficial 2019'!$E$6:$BA$104,28,0)</f>
        <v>117</v>
      </c>
      <c r="AI817" s="90">
        <f>VLOOKUP($B817,'[9]Población Oficial 2019'!$E$6:$BA$104,29,0)</f>
        <v>99</v>
      </c>
      <c r="AJ817" s="90">
        <f>VLOOKUP($B817,'[9]Población Oficial 2019'!$E$6:$BA$104,30,0)</f>
        <v>86</v>
      </c>
      <c r="AK817" s="90">
        <f>VLOOKUP($B817,'[9]Población Oficial 2019'!$E$6:$BA$104,31,0)</f>
        <v>54</v>
      </c>
      <c r="AL817" s="90">
        <f>VLOOKUP($B817,'[9]Población Oficial 2019'!$E$6:$BA$104,32,0)</f>
        <v>52</v>
      </c>
      <c r="AM817" s="90">
        <f>VLOOKUP($B817,'[9]Población Oficial 2019'!$E$6:$BA$104,33,0)</f>
        <v>38</v>
      </c>
      <c r="AN817" s="90">
        <f>VLOOKUP($B817,'[9]Población Oficial 2019'!$E$6:$BA$104,34,0)</f>
        <v>19</v>
      </c>
      <c r="AO817" s="90">
        <f>VLOOKUP($B817,'[9]Población Oficial 2019'!$E$6:$BA$104,35,0)</f>
        <v>13</v>
      </c>
      <c r="AP817" s="90">
        <f>VLOOKUP($B817,'[9]Población Oficial 2019'!$E$6:$BA$104,36,0)</f>
        <v>10</v>
      </c>
      <c r="AQ817" s="90">
        <f>VLOOKUP($B817,'[9]Población Oficial 2019'!$E$6:$BA$104,41,0)</f>
        <v>886</v>
      </c>
      <c r="AR817" s="90">
        <f>VLOOKUP($B817,'[9]Población Oficial 2019'!$E$6:$BA$104,42,0)</f>
        <v>93</v>
      </c>
      <c r="AS817" s="90">
        <f>VLOOKUP($B817,'[9]Población Oficial 2019'!$E$6:$BA$104,43,0)</f>
        <v>81</v>
      </c>
      <c r="AT817" s="90">
        <f>VLOOKUP($B817,'[9]Población Oficial 2019'!$E$6:$BA$104,44,0)</f>
        <v>372</v>
      </c>
      <c r="AU817" s="105">
        <v>35</v>
      </c>
    </row>
    <row r="818" spans="1:47" s="24" customFormat="1" ht="15">
      <c r="A818" s="58">
        <v>817</v>
      </c>
      <c r="B818" s="58">
        <v>9965</v>
      </c>
      <c r="C818" s="59" t="s">
        <v>1176</v>
      </c>
      <c r="D818" s="59" t="s">
        <v>921</v>
      </c>
      <c r="E818" s="59" t="s">
        <v>943</v>
      </c>
      <c r="F818" s="59" t="s">
        <v>949</v>
      </c>
      <c r="G818" s="12" t="s">
        <v>266</v>
      </c>
      <c r="H818" s="14">
        <f t="shared" si="185"/>
        <v>9965</v>
      </c>
      <c r="I818" s="14">
        <f t="shared" si="174"/>
        <v>454</v>
      </c>
      <c r="J818" s="12">
        <f>VLOOKUP($B818,'[1]METAS 2019'!$D$4:$Q$843,5,0)</f>
        <v>10</v>
      </c>
      <c r="K818" s="12">
        <f>VLOOKUP($B818,'[1]METAS 2019'!$D$4:$Q$843,4,0)</f>
        <v>8</v>
      </c>
      <c r="L818" s="12">
        <f>VLOOKUP($B818,'[1]METAS 2019'!$D$4:$Q$843,11,0)</f>
        <v>8</v>
      </c>
      <c r="M818" s="12">
        <f>VLOOKUP($B818,'[1]METAS 2019'!$D$4:$Q$843,12,0)</f>
        <v>12</v>
      </c>
      <c r="N818" s="12">
        <f>VLOOKUP($B818,'[1]METAS 2019'!$D$4:$Q$843,13,0)</f>
        <v>15</v>
      </c>
      <c r="O818" s="12">
        <f>VLOOKUP($B818,'[1]METAS 2019'!$D$4:$Q$843,14,0)</f>
        <v>16</v>
      </c>
      <c r="P818" s="90">
        <f>VLOOKUP($B818,'[9]Población Oficial 2019'!$E$6:$BA$104,10,0)</f>
        <v>11</v>
      </c>
      <c r="Q818" s="90">
        <f>VLOOKUP($B818,'[9]Población Oficial 2019'!$E$6:$BA$104,11,0)</f>
        <v>11</v>
      </c>
      <c r="R818" s="90">
        <f>VLOOKUP($B818,'[9]Población Oficial 2019'!$E$6:$BA$104,12,0)</f>
        <v>11</v>
      </c>
      <c r="S818" s="90">
        <f>VLOOKUP($B818,'[9]Población Oficial 2019'!$E$6:$BA$104,13,0)</f>
        <v>11</v>
      </c>
      <c r="T818" s="90">
        <f>VLOOKUP($B818,'[9]Población Oficial 2019'!$E$6:$BA$104,14,0)</f>
        <v>10</v>
      </c>
      <c r="U818" s="90">
        <f>VLOOKUP($B818,'[9]Población Oficial 2019'!$E$6:$BA$104,15,0)</f>
        <v>10</v>
      </c>
      <c r="V818" s="90">
        <f>VLOOKUP($B818,'[9]Población Oficial 2019'!$E$6:$BA$104,16,0)</f>
        <v>10</v>
      </c>
      <c r="W818" s="90">
        <f>VLOOKUP($B818,'[9]Población Oficial 2019'!$E$6:$BA$104,17,0)</f>
        <v>9</v>
      </c>
      <c r="X818" s="90">
        <f>VLOOKUP($B818,'[9]Población Oficial 2019'!$E$6:$BA$104,18,0)</f>
        <v>9</v>
      </c>
      <c r="Y818" s="90">
        <f>VLOOKUP($B818,'[9]Población Oficial 2019'!$E$6:$BA$104,19,0)</f>
        <v>8</v>
      </c>
      <c r="Z818" s="90">
        <f>VLOOKUP($B818,'[9]Población Oficial 2019'!$E$6:$BA$104,20,0)</f>
        <v>8</v>
      </c>
      <c r="AA818" s="90">
        <f>VLOOKUP($B818,'[9]Población Oficial 2019'!$E$6:$BA$104,21,0)</f>
        <v>8</v>
      </c>
      <c r="AB818" s="90">
        <f>VLOOKUP($B818,'[9]Población Oficial 2019'!$E$6:$BA$104,22,0)</f>
        <v>7</v>
      </c>
      <c r="AC818" s="90">
        <f>VLOOKUP($B818,'[9]Población Oficial 2019'!$E$6:$BA$104,23,0)</f>
        <v>7</v>
      </c>
      <c r="AD818" s="90">
        <f>VLOOKUP($B818,'[9]Población Oficial 2019'!$E$6:$BA$104,24,0)</f>
        <v>35</v>
      </c>
      <c r="AE818" s="90">
        <f>VLOOKUP($B818,'[9]Población Oficial 2019'!$E$6:$BA$104,25,0)</f>
        <v>34</v>
      </c>
      <c r="AF818" s="90">
        <f>VLOOKUP($B818,'[9]Población Oficial 2019'!$E$6:$BA$104,26,0)</f>
        <v>36</v>
      </c>
      <c r="AG818" s="90">
        <f>VLOOKUP($B818,'[9]Población Oficial 2019'!$E$6:$BA$104,27,0)</f>
        <v>32</v>
      </c>
      <c r="AH818" s="90">
        <f>VLOOKUP($B818,'[9]Población Oficial 2019'!$E$6:$BA$104,28,0)</f>
        <v>28</v>
      </c>
      <c r="AI818" s="90">
        <f>VLOOKUP($B818,'[9]Población Oficial 2019'!$E$6:$BA$104,29,0)</f>
        <v>24</v>
      </c>
      <c r="AJ818" s="90">
        <f>VLOOKUP($B818,'[9]Población Oficial 2019'!$E$6:$BA$104,30,0)</f>
        <v>21</v>
      </c>
      <c r="AK818" s="90">
        <f>VLOOKUP($B818,'[9]Población Oficial 2019'!$E$6:$BA$104,31,0)</f>
        <v>13</v>
      </c>
      <c r="AL818" s="90">
        <f>VLOOKUP($B818,'[9]Población Oficial 2019'!$E$6:$BA$104,32,0)</f>
        <v>13</v>
      </c>
      <c r="AM818" s="90">
        <f>VLOOKUP($B818,'[9]Población Oficial 2019'!$E$6:$BA$104,33,0)</f>
        <v>9</v>
      </c>
      <c r="AN818" s="90">
        <f>VLOOKUP($B818,'[9]Población Oficial 2019'!$E$6:$BA$104,34,0)</f>
        <v>5</v>
      </c>
      <c r="AO818" s="90">
        <f>VLOOKUP($B818,'[9]Población Oficial 2019'!$E$6:$BA$104,35,0)</f>
        <v>3</v>
      </c>
      <c r="AP818" s="90">
        <f>VLOOKUP($B818,'[9]Población Oficial 2019'!$E$6:$BA$104,36,0)</f>
        <v>2</v>
      </c>
      <c r="AQ818" s="90">
        <f>VLOOKUP($B818,'[9]Población Oficial 2019'!$E$6:$BA$104,41,0)</f>
        <v>216</v>
      </c>
      <c r="AR818" s="90">
        <f>VLOOKUP($B818,'[9]Población Oficial 2019'!$E$6:$BA$104,42,0)</f>
        <v>23</v>
      </c>
      <c r="AS818" s="90">
        <f>VLOOKUP($B818,'[9]Población Oficial 2019'!$E$6:$BA$104,43,0)</f>
        <v>20</v>
      </c>
      <c r="AT818" s="90">
        <f>VLOOKUP($B818,'[9]Población Oficial 2019'!$E$6:$BA$104,44,0)</f>
        <v>91</v>
      </c>
      <c r="AU818" s="90">
        <f>VLOOKUP($B818,'[9]Población Oficial 2019'!$E$6:$BA$104,45,0)</f>
        <v>12</v>
      </c>
    </row>
    <row r="819" spans="1:47" s="24" customFormat="1" ht="15">
      <c r="A819" s="58">
        <v>818</v>
      </c>
      <c r="B819" s="58">
        <v>4257</v>
      </c>
      <c r="C819" s="59" t="s">
        <v>1176</v>
      </c>
      <c r="D819" s="59" t="s">
        <v>921</v>
      </c>
      <c r="E819" s="59" t="s">
        <v>943</v>
      </c>
      <c r="F819" s="59" t="s">
        <v>950</v>
      </c>
      <c r="G819" s="12" t="s">
        <v>266</v>
      </c>
      <c r="H819" s="14">
        <f t="shared" si="185"/>
        <v>4257</v>
      </c>
      <c r="I819" s="14">
        <f t="shared" si="174"/>
        <v>879</v>
      </c>
      <c r="J819" s="12">
        <f>VLOOKUP($B819,'[1]METAS 2019'!$D$4:$Q$843,5,0)</f>
        <v>19</v>
      </c>
      <c r="K819" s="12">
        <f>VLOOKUP($B819,'[1]METAS 2019'!$D$4:$Q$843,4,0)</f>
        <v>17</v>
      </c>
      <c r="L819" s="12">
        <f>VLOOKUP($B819,'[1]METAS 2019'!$D$4:$Q$843,11,0)</f>
        <v>17</v>
      </c>
      <c r="M819" s="12">
        <f>VLOOKUP($B819,'[1]METAS 2019'!$D$4:$Q$843,12,0)</f>
        <v>18</v>
      </c>
      <c r="N819" s="12">
        <f>VLOOKUP($B819,'[1]METAS 2019'!$D$4:$Q$843,13,0)</f>
        <v>14</v>
      </c>
      <c r="O819" s="12">
        <f>VLOOKUP($B819,'[1]METAS 2019'!$D$4:$Q$843,14,0)</f>
        <v>23</v>
      </c>
      <c r="P819" s="90">
        <f>VLOOKUP($B819,'[9]Población Oficial 2019'!$E$6:$BA$104,10,0)</f>
        <v>21</v>
      </c>
      <c r="Q819" s="90">
        <f>VLOOKUP($B819,'[9]Población Oficial 2019'!$E$6:$BA$104,11,0)</f>
        <v>21</v>
      </c>
      <c r="R819" s="90">
        <f>VLOOKUP($B819,'[9]Población Oficial 2019'!$E$6:$BA$104,12,0)</f>
        <v>21</v>
      </c>
      <c r="S819" s="90">
        <f>VLOOKUP($B819,'[9]Población Oficial 2019'!$E$6:$BA$104,13,0)</f>
        <v>21</v>
      </c>
      <c r="T819" s="90">
        <f>VLOOKUP($B819,'[9]Población Oficial 2019'!$E$6:$BA$104,14,0)</f>
        <v>21</v>
      </c>
      <c r="U819" s="90">
        <f>VLOOKUP($B819,'[9]Población Oficial 2019'!$E$6:$BA$104,15,0)</f>
        <v>20</v>
      </c>
      <c r="V819" s="90">
        <f>VLOOKUP($B819,'[9]Población Oficial 2019'!$E$6:$BA$104,16,0)</f>
        <v>20</v>
      </c>
      <c r="W819" s="90">
        <f>VLOOKUP($B819,'[9]Población Oficial 2019'!$E$6:$BA$104,17,0)</f>
        <v>19</v>
      </c>
      <c r="X819" s="90">
        <f>VLOOKUP($B819,'[9]Población Oficial 2019'!$E$6:$BA$104,18,0)</f>
        <v>18</v>
      </c>
      <c r="Y819" s="90">
        <f>VLOOKUP($B819,'[9]Población Oficial 2019'!$E$6:$BA$104,19,0)</f>
        <v>17</v>
      </c>
      <c r="Z819" s="90">
        <f>VLOOKUP($B819,'[9]Población Oficial 2019'!$E$6:$BA$104,20,0)</f>
        <v>16</v>
      </c>
      <c r="AA819" s="90">
        <f>VLOOKUP($B819,'[9]Población Oficial 2019'!$E$6:$BA$104,21,0)</f>
        <v>15</v>
      </c>
      <c r="AB819" s="90">
        <f>VLOOKUP($B819,'[9]Población Oficial 2019'!$E$6:$BA$104,22,0)</f>
        <v>15</v>
      </c>
      <c r="AC819" s="90">
        <f>VLOOKUP($B819,'[9]Población Oficial 2019'!$E$6:$BA$104,23,0)</f>
        <v>15</v>
      </c>
      <c r="AD819" s="90">
        <f>VLOOKUP($B819,'[9]Población Oficial 2019'!$E$6:$BA$104,24,0)</f>
        <v>71</v>
      </c>
      <c r="AE819" s="90">
        <f>VLOOKUP($B819,'[9]Población Oficial 2019'!$E$6:$BA$104,25,0)</f>
        <v>68</v>
      </c>
      <c r="AF819" s="90">
        <f>VLOOKUP($B819,'[9]Población Oficial 2019'!$E$6:$BA$104,26,0)</f>
        <v>72</v>
      </c>
      <c r="AG819" s="90">
        <f>VLOOKUP($B819,'[9]Población Oficial 2019'!$E$6:$BA$104,27,0)</f>
        <v>64</v>
      </c>
      <c r="AH819" s="90">
        <f>VLOOKUP($B819,'[9]Población Oficial 2019'!$E$6:$BA$104,28,0)</f>
        <v>57</v>
      </c>
      <c r="AI819" s="90">
        <f>VLOOKUP($B819,'[9]Población Oficial 2019'!$E$6:$BA$104,29,0)</f>
        <v>48</v>
      </c>
      <c r="AJ819" s="90">
        <f>VLOOKUP($B819,'[9]Población Oficial 2019'!$E$6:$BA$104,30,0)</f>
        <v>42</v>
      </c>
      <c r="AK819" s="90">
        <f>VLOOKUP($B819,'[9]Población Oficial 2019'!$E$6:$BA$104,31,0)</f>
        <v>26</v>
      </c>
      <c r="AL819" s="90">
        <f>VLOOKUP($B819,'[9]Población Oficial 2019'!$E$6:$BA$104,32,0)</f>
        <v>25</v>
      </c>
      <c r="AM819" s="90">
        <f>VLOOKUP($B819,'[9]Población Oficial 2019'!$E$6:$BA$104,33,0)</f>
        <v>18</v>
      </c>
      <c r="AN819" s="90">
        <f>VLOOKUP($B819,'[9]Población Oficial 2019'!$E$6:$BA$104,34,0)</f>
        <v>9</v>
      </c>
      <c r="AO819" s="90">
        <f>VLOOKUP($B819,'[9]Población Oficial 2019'!$E$6:$BA$104,35,0)</f>
        <v>6</v>
      </c>
      <c r="AP819" s="90">
        <f>VLOOKUP($B819,'[9]Población Oficial 2019'!$E$6:$BA$104,36,0)</f>
        <v>5</v>
      </c>
      <c r="AQ819" s="90">
        <f>VLOOKUP($B819,'[9]Población Oficial 2019'!$E$6:$BA$104,41,0)</f>
        <v>432</v>
      </c>
      <c r="AR819" s="90">
        <f>VLOOKUP($B819,'[9]Población Oficial 2019'!$E$6:$BA$104,42,0)</f>
        <v>45</v>
      </c>
      <c r="AS819" s="90">
        <f>VLOOKUP($B819,'[9]Población Oficial 2019'!$E$6:$BA$104,43,0)</f>
        <v>39</v>
      </c>
      <c r="AT819" s="90">
        <f>VLOOKUP($B819,'[9]Población Oficial 2019'!$E$6:$BA$104,44,0)</f>
        <v>181</v>
      </c>
      <c r="AU819" s="90">
        <f>VLOOKUP($B819,'[9]Población Oficial 2019'!$E$6:$BA$104,45,0)</f>
        <v>20</v>
      </c>
    </row>
    <row r="820" spans="1:47" s="24" customFormat="1" ht="15">
      <c r="A820" s="58">
        <v>819</v>
      </c>
      <c r="B820" s="58">
        <v>13058</v>
      </c>
      <c r="C820" s="59" t="s">
        <v>1176</v>
      </c>
      <c r="D820" s="59" t="s">
        <v>921</v>
      </c>
      <c r="E820" s="59" t="s">
        <v>943</v>
      </c>
      <c r="F820" s="59" t="s">
        <v>951</v>
      </c>
      <c r="G820" s="12" t="s">
        <v>266</v>
      </c>
      <c r="H820" s="14">
        <f t="shared" si="185"/>
        <v>13058</v>
      </c>
      <c r="I820" s="14">
        <f t="shared" si="174"/>
        <v>449</v>
      </c>
      <c r="J820" s="12">
        <f>VLOOKUP($B820,'[1]METAS 2019'!$D$4:$Q$843,5,0)</f>
        <v>16</v>
      </c>
      <c r="K820" s="12">
        <f>VLOOKUP($B820,'[1]METAS 2019'!$D$4:$Q$843,4,0)</f>
        <v>20</v>
      </c>
      <c r="L820" s="12">
        <f>VLOOKUP($B820,'[1]METAS 2019'!$D$4:$Q$843,11,0)</f>
        <v>10</v>
      </c>
      <c r="M820" s="12">
        <f>VLOOKUP($B820,'[1]METAS 2019'!$D$4:$Q$843,12,0)</f>
        <v>11</v>
      </c>
      <c r="N820" s="12">
        <f>VLOOKUP($B820,'[1]METAS 2019'!$D$4:$Q$843,13,0)</f>
        <v>13</v>
      </c>
      <c r="O820" s="12">
        <f>VLOOKUP($B820,'[1]METAS 2019'!$D$4:$Q$843,14,0)</f>
        <v>9</v>
      </c>
      <c r="P820" s="90">
        <f>VLOOKUP($B820,'[9]Población Oficial 2019'!$E$6:$BA$104,10,0)</f>
        <v>10</v>
      </c>
      <c r="Q820" s="90">
        <f>VLOOKUP($B820,'[9]Población Oficial 2019'!$E$6:$BA$104,11,0)</f>
        <v>10</v>
      </c>
      <c r="R820" s="90">
        <f>VLOOKUP($B820,'[9]Población Oficial 2019'!$E$6:$BA$104,12,0)</f>
        <v>10</v>
      </c>
      <c r="S820" s="90">
        <f>VLOOKUP($B820,'[9]Población Oficial 2019'!$E$6:$BA$104,13,0)</f>
        <v>10</v>
      </c>
      <c r="T820" s="90">
        <f>VLOOKUP($B820,'[9]Población Oficial 2019'!$E$6:$BA$104,14,0)</f>
        <v>10</v>
      </c>
      <c r="U820" s="90">
        <f>VLOOKUP($B820,'[9]Población Oficial 2019'!$E$6:$BA$104,15,0)</f>
        <v>10</v>
      </c>
      <c r="V820" s="90">
        <f>VLOOKUP($B820,'[9]Población Oficial 2019'!$E$6:$BA$104,16,0)</f>
        <v>9</v>
      </c>
      <c r="W820" s="90">
        <f>VLOOKUP($B820,'[9]Población Oficial 2019'!$E$6:$BA$104,17,0)</f>
        <v>9</v>
      </c>
      <c r="X820" s="90">
        <f>VLOOKUP($B820,'[9]Población Oficial 2019'!$E$6:$BA$104,18,0)</f>
        <v>9</v>
      </c>
      <c r="Y820" s="90">
        <f>VLOOKUP($B820,'[9]Población Oficial 2019'!$E$6:$BA$104,19,0)</f>
        <v>8</v>
      </c>
      <c r="Z820" s="90">
        <f>VLOOKUP($B820,'[9]Población Oficial 2019'!$E$6:$BA$104,20,0)</f>
        <v>8</v>
      </c>
      <c r="AA820" s="90">
        <f>VLOOKUP($B820,'[9]Población Oficial 2019'!$E$6:$BA$104,21,0)</f>
        <v>7</v>
      </c>
      <c r="AB820" s="90">
        <f>VLOOKUP($B820,'[9]Población Oficial 2019'!$E$6:$BA$104,22,0)</f>
        <v>7</v>
      </c>
      <c r="AC820" s="90">
        <f>VLOOKUP($B820,'[9]Población Oficial 2019'!$E$6:$BA$104,23,0)</f>
        <v>7</v>
      </c>
      <c r="AD820" s="90">
        <f>VLOOKUP($B820,'[9]Población Oficial 2019'!$E$6:$BA$104,24,0)</f>
        <v>34</v>
      </c>
      <c r="AE820" s="90">
        <f>VLOOKUP($B820,'[9]Población Oficial 2019'!$E$6:$BA$104,25,0)</f>
        <v>33</v>
      </c>
      <c r="AF820" s="90">
        <f>VLOOKUP($B820,'[9]Población Oficial 2019'!$E$6:$BA$104,26,0)</f>
        <v>35</v>
      </c>
      <c r="AG820" s="90">
        <f>VLOOKUP($B820,'[9]Población Oficial 2019'!$E$6:$BA$104,27,0)</f>
        <v>31</v>
      </c>
      <c r="AH820" s="90">
        <f>VLOOKUP($B820,'[9]Población Oficial 2019'!$E$6:$BA$104,28,0)</f>
        <v>27</v>
      </c>
      <c r="AI820" s="90">
        <f>VLOOKUP($B820,'[9]Población Oficial 2019'!$E$6:$BA$104,29,0)</f>
        <v>23</v>
      </c>
      <c r="AJ820" s="90">
        <f>VLOOKUP($B820,'[9]Población Oficial 2019'!$E$6:$BA$104,30,0)</f>
        <v>20</v>
      </c>
      <c r="AK820" s="90">
        <f>VLOOKUP($B820,'[9]Población Oficial 2019'!$E$6:$BA$104,31,0)</f>
        <v>13</v>
      </c>
      <c r="AL820" s="90">
        <f>VLOOKUP($B820,'[9]Población Oficial 2019'!$E$6:$BA$104,32,0)</f>
        <v>12</v>
      </c>
      <c r="AM820" s="90">
        <f>VLOOKUP($B820,'[9]Población Oficial 2019'!$E$6:$BA$104,33,0)</f>
        <v>9</v>
      </c>
      <c r="AN820" s="90">
        <f>VLOOKUP($B820,'[9]Población Oficial 2019'!$E$6:$BA$104,34,0)</f>
        <v>4</v>
      </c>
      <c r="AO820" s="90">
        <f>VLOOKUP($B820,'[9]Población Oficial 2019'!$E$6:$BA$104,35,0)</f>
        <v>3</v>
      </c>
      <c r="AP820" s="90">
        <f>VLOOKUP($B820,'[9]Población Oficial 2019'!$E$6:$BA$104,36,0)</f>
        <v>2</v>
      </c>
      <c r="AQ820" s="90">
        <f>VLOOKUP($B820,'[9]Población Oficial 2019'!$E$6:$BA$104,41,0)</f>
        <v>209</v>
      </c>
      <c r="AR820" s="90">
        <f>VLOOKUP($B820,'[9]Población Oficial 2019'!$E$6:$BA$104,42,0)</f>
        <v>22</v>
      </c>
      <c r="AS820" s="90">
        <f>VLOOKUP($B820,'[9]Población Oficial 2019'!$E$6:$BA$104,43,0)</f>
        <v>19</v>
      </c>
      <c r="AT820" s="90">
        <f>VLOOKUP($B820,'[9]Población Oficial 2019'!$E$6:$BA$104,44,0)</f>
        <v>87</v>
      </c>
      <c r="AU820" s="90">
        <f>VLOOKUP($B820,'[9]Población Oficial 2019'!$E$6:$BA$104,45,0)</f>
        <v>14</v>
      </c>
    </row>
    <row r="821" spans="1:47" s="24" customFormat="1" ht="15">
      <c r="A821" s="54">
        <v>820</v>
      </c>
      <c r="B821" s="54"/>
      <c r="C821" s="55" t="s">
        <v>1176</v>
      </c>
      <c r="D821" s="55" t="s">
        <v>921</v>
      </c>
      <c r="E821" s="55" t="s">
        <v>952</v>
      </c>
      <c r="F821" s="55" t="s">
        <v>952</v>
      </c>
      <c r="G821" s="11" t="s">
        <v>1214</v>
      </c>
      <c r="H821" s="29"/>
      <c r="I821" s="29">
        <f t="shared" si="174"/>
        <v>36387</v>
      </c>
      <c r="J821" s="11">
        <f>SUM((J822:J841))</f>
        <v>551</v>
      </c>
      <c r="K821" s="11">
        <f t="shared" ref="K821:AU821" si="186">SUM((K822:K841))</f>
        <v>564</v>
      </c>
      <c r="L821" s="11">
        <f t="shared" si="186"/>
        <v>608</v>
      </c>
      <c r="M821" s="11">
        <f t="shared" si="186"/>
        <v>602</v>
      </c>
      <c r="N821" s="11">
        <f t="shared" si="186"/>
        <v>654</v>
      </c>
      <c r="O821" s="11">
        <f t="shared" si="186"/>
        <v>627</v>
      </c>
      <c r="P821" s="11">
        <f t="shared" si="186"/>
        <v>703</v>
      </c>
      <c r="Q821" s="11">
        <f t="shared" si="186"/>
        <v>713</v>
      </c>
      <c r="R821" s="11">
        <f t="shared" si="186"/>
        <v>721</v>
      </c>
      <c r="S821" s="11">
        <f t="shared" si="186"/>
        <v>726</v>
      </c>
      <c r="T821" s="11">
        <f t="shared" si="186"/>
        <v>730</v>
      </c>
      <c r="U821" s="11">
        <f t="shared" si="186"/>
        <v>737</v>
      </c>
      <c r="V821" s="11">
        <f t="shared" si="186"/>
        <v>739</v>
      </c>
      <c r="W821" s="11">
        <f t="shared" si="186"/>
        <v>743</v>
      </c>
      <c r="X821" s="11">
        <f t="shared" si="186"/>
        <v>750</v>
      </c>
      <c r="Y821" s="11">
        <f t="shared" si="186"/>
        <v>750</v>
      </c>
      <c r="Z821" s="11">
        <f t="shared" si="186"/>
        <v>753</v>
      </c>
      <c r="AA821" s="11">
        <f t="shared" si="186"/>
        <v>746</v>
      </c>
      <c r="AB821" s="11">
        <f t="shared" si="186"/>
        <v>730</v>
      </c>
      <c r="AC821" s="11">
        <f t="shared" si="186"/>
        <v>716</v>
      </c>
      <c r="AD821" s="11">
        <f t="shared" si="186"/>
        <v>3255</v>
      </c>
      <c r="AE821" s="11">
        <f t="shared" si="186"/>
        <v>3009</v>
      </c>
      <c r="AF821" s="11">
        <f t="shared" si="186"/>
        <v>3210</v>
      </c>
      <c r="AG821" s="11">
        <f t="shared" si="186"/>
        <v>2746</v>
      </c>
      <c r="AH821" s="11">
        <f t="shared" si="186"/>
        <v>2576</v>
      </c>
      <c r="AI821" s="11">
        <f t="shared" si="186"/>
        <v>2207</v>
      </c>
      <c r="AJ821" s="11">
        <f t="shared" si="186"/>
        <v>1638</v>
      </c>
      <c r="AK821" s="11">
        <f t="shared" si="186"/>
        <v>1251</v>
      </c>
      <c r="AL821" s="11">
        <f t="shared" si="186"/>
        <v>956</v>
      </c>
      <c r="AM821" s="11">
        <f t="shared" si="186"/>
        <v>686</v>
      </c>
      <c r="AN821" s="11">
        <f t="shared" si="186"/>
        <v>449</v>
      </c>
      <c r="AO821" s="11">
        <f t="shared" si="186"/>
        <v>300</v>
      </c>
      <c r="AP821" s="11">
        <f t="shared" si="186"/>
        <v>241</v>
      </c>
      <c r="AQ821" s="11">
        <f t="shared" si="186"/>
        <v>18270</v>
      </c>
      <c r="AR821" s="11">
        <f t="shared" si="186"/>
        <v>1795</v>
      </c>
      <c r="AS821" s="11">
        <f t="shared" si="186"/>
        <v>1839</v>
      </c>
      <c r="AT821" s="11">
        <f t="shared" si="186"/>
        <v>8542</v>
      </c>
      <c r="AU821" s="11">
        <f t="shared" si="186"/>
        <v>694</v>
      </c>
    </row>
    <row r="822" spans="1:47" s="24" customFormat="1" ht="15">
      <c r="A822" s="58">
        <v>821</v>
      </c>
      <c r="B822" s="58">
        <v>4241</v>
      </c>
      <c r="C822" s="59" t="s">
        <v>1176</v>
      </c>
      <c r="D822" s="59" t="s">
        <v>921</v>
      </c>
      <c r="E822" s="59" t="s">
        <v>952</v>
      </c>
      <c r="F822" s="59" t="s">
        <v>953</v>
      </c>
      <c r="G822" s="12" t="s">
        <v>283</v>
      </c>
      <c r="H822" s="14">
        <f t="shared" ref="H822:H841" si="187">B822</f>
        <v>4241</v>
      </c>
      <c r="I822" s="14">
        <f t="shared" si="174"/>
        <v>2203</v>
      </c>
      <c r="J822" s="12">
        <f>VLOOKUP($B822,'[1]METAS 2019'!$D$4:$Q$843,5,0)</f>
        <v>52</v>
      </c>
      <c r="K822" s="12">
        <f>VLOOKUP($B822,'[1]METAS 2019'!$D$4:$Q$843,4,0)</f>
        <v>61</v>
      </c>
      <c r="L822" s="12">
        <f>VLOOKUP($B822,'[1]METAS 2019'!$D$4:$Q$843,11,0)</f>
        <v>44</v>
      </c>
      <c r="M822" s="12">
        <f>VLOOKUP($B822,'[1]METAS 2019'!$D$4:$Q$843,12,0)</f>
        <v>49</v>
      </c>
      <c r="N822" s="12">
        <f>VLOOKUP($B822,'[1]METAS 2019'!$D$4:$Q$843,13,0)</f>
        <v>47</v>
      </c>
      <c r="O822" s="12">
        <f>VLOOKUP($B822,'[1]METAS 2019'!$D$4:$Q$843,14,0)</f>
        <v>46</v>
      </c>
      <c r="P822" s="90">
        <f>VLOOKUP($B822,'[9]Población Oficial 2019'!$E$6:$BA$104,10,0)</f>
        <v>51</v>
      </c>
      <c r="Q822" s="90">
        <f>VLOOKUP($B822,'[9]Población Oficial 2019'!$E$6:$BA$104,11,0)</f>
        <v>52</v>
      </c>
      <c r="R822" s="90">
        <f>VLOOKUP($B822,'[9]Población Oficial 2019'!$E$6:$BA$104,12,0)</f>
        <v>51</v>
      </c>
      <c r="S822" s="90">
        <f>VLOOKUP($B822,'[9]Población Oficial 2019'!$E$6:$BA$104,13,0)</f>
        <v>52</v>
      </c>
      <c r="T822" s="90">
        <f>VLOOKUP($B822,'[9]Población Oficial 2019'!$E$6:$BA$104,14,0)</f>
        <v>51</v>
      </c>
      <c r="U822" s="90">
        <f>VLOOKUP($B822,'[9]Población Oficial 2019'!$E$6:$BA$104,15,0)</f>
        <v>51</v>
      </c>
      <c r="V822" s="90">
        <f>VLOOKUP($B822,'[9]Población Oficial 2019'!$E$6:$BA$104,16,0)</f>
        <v>53</v>
      </c>
      <c r="W822" s="90">
        <f>VLOOKUP($B822,'[9]Población Oficial 2019'!$E$6:$BA$104,17,0)</f>
        <v>50</v>
      </c>
      <c r="X822" s="90">
        <f>VLOOKUP($B822,'[9]Población Oficial 2019'!$E$6:$BA$104,18,0)</f>
        <v>48</v>
      </c>
      <c r="Y822" s="90">
        <f>VLOOKUP($B822,'[9]Población Oficial 2019'!$E$6:$BA$104,19,0)</f>
        <v>49</v>
      </c>
      <c r="Z822" s="90">
        <f>VLOOKUP($B822,'[9]Población Oficial 2019'!$E$6:$BA$104,20,0)</f>
        <v>46</v>
      </c>
      <c r="AA822" s="90">
        <f>VLOOKUP($B822,'[9]Población Oficial 2019'!$E$6:$BA$104,21,0)</f>
        <v>45</v>
      </c>
      <c r="AB822" s="90">
        <f>VLOOKUP($B822,'[9]Población Oficial 2019'!$E$6:$BA$104,22,0)</f>
        <v>43</v>
      </c>
      <c r="AC822" s="90">
        <f>VLOOKUP($B822,'[9]Población Oficial 2019'!$E$6:$BA$104,23,0)</f>
        <v>42</v>
      </c>
      <c r="AD822" s="90">
        <f>VLOOKUP($B822,'[9]Población Oficial 2019'!$E$6:$BA$104,24,0)</f>
        <v>175</v>
      </c>
      <c r="AE822" s="90">
        <f>VLOOKUP($B822,'[9]Población Oficial 2019'!$E$6:$BA$104,25,0)</f>
        <v>171</v>
      </c>
      <c r="AF822" s="90">
        <f>VLOOKUP($B822,'[9]Población Oficial 2019'!$E$6:$BA$104,26,0)</f>
        <v>172</v>
      </c>
      <c r="AG822" s="90">
        <f>VLOOKUP($B822,'[9]Población Oficial 2019'!$E$6:$BA$104,27,0)</f>
        <v>140</v>
      </c>
      <c r="AH822" s="90">
        <f>VLOOKUP($B822,'[9]Población Oficial 2019'!$E$6:$BA$104,28,0)</f>
        <v>131</v>
      </c>
      <c r="AI822" s="90">
        <f>VLOOKUP($B822,'[9]Población Oficial 2019'!$E$6:$BA$104,29,0)</f>
        <v>116</v>
      </c>
      <c r="AJ822" s="90">
        <f>VLOOKUP($B822,'[9]Población Oficial 2019'!$E$6:$BA$104,30,0)</f>
        <v>90</v>
      </c>
      <c r="AK822" s="90">
        <f>VLOOKUP($B822,'[9]Población Oficial 2019'!$E$6:$BA$104,31,0)</f>
        <v>61</v>
      </c>
      <c r="AL822" s="90">
        <f>VLOOKUP($B822,'[9]Población Oficial 2019'!$E$6:$BA$104,32,0)</f>
        <v>65</v>
      </c>
      <c r="AM822" s="90">
        <f>VLOOKUP($B822,'[9]Población Oficial 2019'!$E$6:$BA$104,33,0)</f>
        <v>38</v>
      </c>
      <c r="AN822" s="90">
        <f>VLOOKUP($B822,'[9]Población Oficial 2019'!$E$6:$BA$104,34,0)</f>
        <v>29</v>
      </c>
      <c r="AO822" s="90">
        <f>VLOOKUP($B822,'[9]Población Oficial 2019'!$E$6:$BA$104,35,0)</f>
        <v>18</v>
      </c>
      <c r="AP822" s="90">
        <f>VLOOKUP($B822,'[9]Población Oficial 2019'!$E$6:$BA$104,36,0)</f>
        <v>14</v>
      </c>
      <c r="AQ822" s="90">
        <f>VLOOKUP($B822,'[9]Población Oficial 2019'!$E$6:$BA$104,41,0)</f>
        <v>1071</v>
      </c>
      <c r="AR822" s="90">
        <f>VLOOKUP($B822,'[9]Población Oficial 2019'!$E$6:$BA$104,42,0)</f>
        <v>122</v>
      </c>
      <c r="AS822" s="90">
        <f>VLOOKUP($B822,'[9]Población Oficial 2019'!$E$6:$BA$104,43,0)</f>
        <v>104</v>
      </c>
      <c r="AT822" s="90">
        <f>VLOOKUP($B822,'[9]Población Oficial 2019'!$E$6:$BA$104,44,0)</f>
        <v>436</v>
      </c>
      <c r="AU822" s="90">
        <f>VLOOKUP($B822,'[9]Población Oficial 2019'!$E$6:$BA$104,45,0)</f>
        <v>52</v>
      </c>
    </row>
    <row r="823" spans="1:47" s="24" customFormat="1" ht="15">
      <c r="A823" s="58">
        <v>822</v>
      </c>
      <c r="B823" s="58">
        <v>4245</v>
      </c>
      <c r="C823" s="59" t="s">
        <v>1176</v>
      </c>
      <c r="D823" s="59" t="s">
        <v>921</v>
      </c>
      <c r="E823" s="59" t="s">
        <v>952</v>
      </c>
      <c r="F823" s="59" t="s">
        <v>954</v>
      </c>
      <c r="G823" s="12" t="s">
        <v>283</v>
      </c>
      <c r="H823" s="14">
        <f t="shared" si="187"/>
        <v>4245</v>
      </c>
      <c r="I823" s="14">
        <f t="shared" si="174"/>
        <v>3352</v>
      </c>
      <c r="J823" s="12">
        <f>VLOOKUP($B823,'[1]METAS 2019'!$D$4:$Q$843,5,0)</f>
        <v>60</v>
      </c>
      <c r="K823" s="12">
        <f>VLOOKUP($B823,'[1]METAS 2019'!$D$4:$Q$843,4,0)</f>
        <v>64</v>
      </c>
      <c r="L823" s="12">
        <f>VLOOKUP($B823,'[1]METAS 2019'!$D$4:$Q$843,11,0)</f>
        <v>76</v>
      </c>
      <c r="M823" s="12">
        <f>VLOOKUP($B823,'[1]METAS 2019'!$D$4:$Q$843,12,0)</f>
        <v>84</v>
      </c>
      <c r="N823" s="12">
        <f>VLOOKUP($B823,'[1]METAS 2019'!$D$4:$Q$843,13,0)</f>
        <v>100</v>
      </c>
      <c r="O823" s="12">
        <f>VLOOKUP($B823,'[1]METAS 2019'!$D$4:$Q$843,14,0)</f>
        <v>81</v>
      </c>
      <c r="P823" s="90">
        <f>VLOOKUP($B823,'[9]Población Oficial 2019'!$E$6:$BA$104,10,0)</f>
        <v>66</v>
      </c>
      <c r="Q823" s="90">
        <f>VLOOKUP($B823,'[9]Población Oficial 2019'!$E$6:$BA$104,11,0)</f>
        <v>67</v>
      </c>
      <c r="R823" s="90">
        <f>VLOOKUP($B823,'[9]Población Oficial 2019'!$E$6:$BA$104,12,0)</f>
        <v>70</v>
      </c>
      <c r="S823" s="90">
        <f>VLOOKUP($B823,'[9]Población Oficial 2019'!$E$6:$BA$104,13,0)</f>
        <v>70</v>
      </c>
      <c r="T823" s="90">
        <f>VLOOKUP($B823,'[9]Población Oficial 2019'!$E$6:$BA$104,14,0)</f>
        <v>70</v>
      </c>
      <c r="U823" s="90">
        <f>VLOOKUP($B823,'[9]Población Oficial 2019'!$E$6:$BA$104,15,0)</f>
        <v>71</v>
      </c>
      <c r="V823" s="90">
        <f>VLOOKUP($B823,'[9]Población Oficial 2019'!$E$6:$BA$104,16,0)</f>
        <v>70</v>
      </c>
      <c r="W823" s="90">
        <f>VLOOKUP($B823,'[9]Población Oficial 2019'!$E$6:$BA$104,17,0)</f>
        <v>70</v>
      </c>
      <c r="X823" s="90">
        <f>VLOOKUP($B823,'[9]Población Oficial 2019'!$E$6:$BA$104,18,0)</f>
        <v>71</v>
      </c>
      <c r="Y823" s="90">
        <f>VLOOKUP($B823,'[9]Población Oficial 2019'!$E$6:$BA$104,19,0)</f>
        <v>67</v>
      </c>
      <c r="Z823" s="90">
        <f>VLOOKUP($B823,'[9]Población Oficial 2019'!$E$6:$BA$104,20,0)</f>
        <v>68</v>
      </c>
      <c r="AA823" s="90">
        <f>VLOOKUP($B823,'[9]Población Oficial 2019'!$E$6:$BA$104,21,0)</f>
        <v>64</v>
      </c>
      <c r="AB823" s="90">
        <f>VLOOKUP($B823,'[9]Población Oficial 2019'!$E$6:$BA$104,22,0)</f>
        <v>62</v>
      </c>
      <c r="AC823" s="90">
        <f>VLOOKUP($B823,'[9]Población Oficial 2019'!$E$6:$BA$104,23,0)</f>
        <v>64</v>
      </c>
      <c r="AD823" s="90">
        <f>VLOOKUP($B823,'[9]Población Oficial 2019'!$E$6:$BA$104,24,0)</f>
        <v>286</v>
      </c>
      <c r="AE823" s="90">
        <f>VLOOKUP($B823,'[9]Población Oficial 2019'!$E$6:$BA$104,25,0)</f>
        <v>244</v>
      </c>
      <c r="AF823" s="90">
        <f>VLOOKUP($B823,'[9]Población Oficial 2019'!$E$6:$BA$104,26,0)</f>
        <v>238</v>
      </c>
      <c r="AG823" s="90">
        <f>VLOOKUP($B823,'[9]Población Oficial 2019'!$E$6:$BA$104,27,0)</f>
        <v>234</v>
      </c>
      <c r="AH823" s="90">
        <f>VLOOKUP($B823,'[9]Población Oficial 2019'!$E$6:$BA$104,28,0)</f>
        <v>209</v>
      </c>
      <c r="AI823" s="90">
        <f>VLOOKUP($B823,'[9]Población Oficial 2019'!$E$6:$BA$104,29,0)</f>
        <v>194</v>
      </c>
      <c r="AJ823" s="90">
        <f>VLOOKUP($B823,'[9]Población Oficial 2019'!$E$6:$BA$104,30,0)</f>
        <v>138</v>
      </c>
      <c r="AK823" s="90">
        <f>VLOOKUP($B823,'[9]Población Oficial 2019'!$E$6:$BA$104,31,0)</f>
        <v>115</v>
      </c>
      <c r="AL823" s="90">
        <f>VLOOKUP($B823,'[9]Población Oficial 2019'!$E$6:$BA$104,32,0)</f>
        <v>91</v>
      </c>
      <c r="AM823" s="90">
        <f>VLOOKUP($B823,'[9]Población Oficial 2019'!$E$6:$BA$104,33,0)</f>
        <v>85</v>
      </c>
      <c r="AN823" s="90">
        <f>VLOOKUP($B823,'[9]Población Oficial 2019'!$E$6:$BA$104,34,0)</f>
        <v>41</v>
      </c>
      <c r="AO823" s="90">
        <f>VLOOKUP($B823,'[9]Población Oficial 2019'!$E$6:$BA$104,35,0)</f>
        <v>38</v>
      </c>
      <c r="AP823" s="90">
        <f>VLOOKUP($B823,'[9]Población Oficial 2019'!$E$6:$BA$104,36,0)</f>
        <v>24</v>
      </c>
      <c r="AQ823" s="90">
        <f>VLOOKUP($B823,'[9]Población Oficial 2019'!$E$6:$BA$104,41,0)</f>
        <v>1574</v>
      </c>
      <c r="AR823" s="90">
        <f>VLOOKUP($B823,'[9]Población Oficial 2019'!$E$6:$BA$104,42,0)</f>
        <v>164</v>
      </c>
      <c r="AS823" s="90">
        <f>VLOOKUP($B823,'[9]Población Oficial 2019'!$E$6:$BA$104,43,0)</f>
        <v>157</v>
      </c>
      <c r="AT823" s="90">
        <f>VLOOKUP($B823,'[9]Población Oficial 2019'!$E$6:$BA$104,44,0)</f>
        <v>678</v>
      </c>
      <c r="AU823" s="105">
        <v>65</v>
      </c>
    </row>
    <row r="824" spans="1:47" s="24" customFormat="1" ht="15">
      <c r="A824" s="58">
        <v>823</v>
      </c>
      <c r="B824" s="58">
        <v>25526</v>
      </c>
      <c r="C824" s="59" t="s">
        <v>1176</v>
      </c>
      <c r="D824" s="59" t="s">
        <v>921</v>
      </c>
      <c r="E824" s="59" t="s">
        <v>952</v>
      </c>
      <c r="F824" s="59" t="s">
        <v>1109</v>
      </c>
      <c r="G824" s="12" t="s">
        <v>283</v>
      </c>
      <c r="H824" s="14">
        <f t="shared" si="187"/>
        <v>25526</v>
      </c>
      <c r="I824" s="14">
        <f t="shared" si="174"/>
        <v>5919</v>
      </c>
      <c r="J824" s="90">
        <f>VLOOKUP($B824,'[9]Población Oficial 2019'!$E$6:$BA$104,4,0)</f>
        <v>115</v>
      </c>
      <c r="K824" s="90">
        <f>VLOOKUP($B824,'[9]Población Oficial 2019'!$E$6:$BA$104,5,0)</f>
        <v>110</v>
      </c>
      <c r="L824" s="90">
        <f>VLOOKUP($B824,'[9]Población Oficial 2019'!$E$6:$BA$104,6,0)</f>
        <v>113</v>
      </c>
      <c r="M824" s="90">
        <f>VLOOKUP($B824,'[9]Población Oficial 2019'!$E$6:$BA$104,7,0)</f>
        <v>111</v>
      </c>
      <c r="N824" s="90">
        <f>VLOOKUP($B824,'[9]Población Oficial 2019'!$E$6:$BA$104,8,0)</f>
        <v>105</v>
      </c>
      <c r="O824" s="90">
        <f>VLOOKUP($B824,'[9]Población Oficial 2019'!$E$6:$BA$104,9,0)</f>
        <v>118</v>
      </c>
      <c r="P824" s="90">
        <f>VLOOKUP($B824,'[9]Población Oficial 2019'!$E$6:$BA$104,10,0)</f>
        <v>102</v>
      </c>
      <c r="Q824" s="90">
        <f>VLOOKUP($B824,'[9]Población Oficial 2019'!$E$6:$BA$104,11,0)</f>
        <v>103</v>
      </c>
      <c r="R824" s="90">
        <f>VLOOKUP($B824,'[9]Población Oficial 2019'!$E$6:$BA$104,12,0)</f>
        <v>105</v>
      </c>
      <c r="S824" s="90">
        <f>VLOOKUP($B824,'[9]Población Oficial 2019'!$E$6:$BA$104,13,0)</f>
        <v>106</v>
      </c>
      <c r="T824" s="90">
        <f>VLOOKUP($B824,'[9]Población Oficial 2019'!$E$6:$BA$104,14,0)</f>
        <v>108</v>
      </c>
      <c r="U824" s="90">
        <f>VLOOKUP($B824,'[9]Población Oficial 2019'!$E$6:$BA$104,15,0)</f>
        <v>109</v>
      </c>
      <c r="V824" s="90">
        <f>VLOOKUP($B824,'[9]Población Oficial 2019'!$E$6:$BA$104,16,0)</f>
        <v>110</v>
      </c>
      <c r="W824" s="90">
        <f>VLOOKUP($B824,'[9]Población Oficial 2019'!$E$6:$BA$104,17,0)</f>
        <v>112</v>
      </c>
      <c r="X824" s="90">
        <f>VLOOKUP($B824,'[9]Población Oficial 2019'!$E$6:$BA$104,18,0)</f>
        <v>114</v>
      </c>
      <c r="Y824" s="90">
        <f>VLOOKUP($B824,'[9]Población Oficial 2019'!$E$6:$BA$104,19,0)</f>
        <v>117</v>
      </c>
      <c r="Z824" s="90">
        <f>VLOOKUP($B824,'[9]Población Oficial 2019'!$E$6:$BA$104,20,0)</f>
        <v>119</v>
      </c>
      <c r="AA824" s="90">
        <f>VLOOKUP($B824,'[9]Población Oficial 2019'!$E$6:$BA$104,21,0)</f>
        <v>119</v>
      </c>
      <c r="AB824" s="90">
        <f>VLOOKUP($B824,'[9]Población Oficial 2019'!$E$6:$BA$104,22,0)</f>
        <v>118</v>
      </c>
      <c r="AC824" s="90">
        <f>VLOOKUP($B824,'[9]Población Oficial 2019'!$E$6:$BA$104,23,0)</f>
        <v>115</v>
      </c>
      <c r="AD824" s="90">
        <f>VLOOKUP($B824,'[9]Población Oficial 2019'!$E$6:$BA$104,24,0)</f>
        <v>534</v>
      </c>
      <c r="AE824" s="90">
        <f>VLOOKUP($B824,'[9]Población Oficial 2019'!$E$6:$BA$104,25,0)</f>
        <v>494</v>
      </c>
      <c r="AF824" s="90">
        <f>VLOOKUP($B824,'[9]Población Oficial 2019'!$E$6:$BA$104,26,0)</f>
        <v>540</v>
      </c>
      <c r="AG824" s="90">
        <f>VLOOKUP($B824,'[9]Población Oficial 2019'!$E$6:$BA$104,27,0)</f>
        <v>456</v>
      </c>
      <c r="AH824" s="90">
        <f>VLOOKUP($B824,'[9]Población Oficial 2019'!$E$6:$BA$104,28,0)</f>
        <v>431</v>
      </c>
      <c r="AI824" s="90">
        <f>VLOOKUP($B824,'[9]Población Oficial 2019'!$E$6:$BA$104,29,0)</f>
        <v>362</v>
      </c>
      <c r="AJ824" s="90">
        <f>VLOOKUP($B824,'[9]Población Oficial 2019'!$E$6:$BA$104,30,0)</f>
        <v>268</v>
      </c>
      <c r="AK824" s="90">
        <f>VLOOKUP($B824,'[9]Población Oficial 2019'!$E$6:$BA$104,31,0)</f>
        <v>207</v>
      </c>
      <c r="AL824" s="90">
        <f>VLOOKUP($B824,'[9]Población Oficial 2019'!$E$6:$BA$104,32,0)</f>
        <v>144</v>
      </c>
      <c r="AM824" s="90">
        <f>VLOOKUP($B824,'[9]Población Oficial 2019'!$E$6:$BA$104,33,0)</f>
        <v>103</v>
      </c>
      <c r="AN824" s="90">
        <f>VLOOKUP($B824,'[9]Población Oficial 2019'!$E$6:$BA$104,34,0)</f>
        <v>69</v>
      </c>
      <c r="AO824" s="90">
        <f>VLOOKUP($B824,'[9]Población Oficial 2019'!$E$6:$BA$104,35,0)</f>
        <v>44</v>
      </c>
      <c r="AP824" s="90">
        <f>VLOOKUP($B824,'[9]Población Oficial 2019'!$E$6:$BA$104,36,0)</f>
        <v>38</v>
      </c>
      <c r="AQ824" s="90">
        <f>VLOOKUP($B824,'[9]Población Oficial 2019'!$E$6:$BA$104,41,0)</f>
        <v>2933</v>
      </c>
      <c r="AR824" s="90">
        <f>VLOOKUP($B824,'[9]Población Oficial 2019'!$E$6:$BA$104,42,0)</f>
        <v>272</v>
      </c>
      <c r="AS824" s="90">
        <f>VLOOKUP($B824,'[9]Población Oficial 2019'!$E$6:$BA$104,43,0)</f>
        <v>299</v>
      </c>
      <c r="AT824" s="90">
        <f>VLOOKUP($B824,'[9]Población Oficial 2019'!$E$6:$BA$104,44,0)</f>
        <v>1438</v>
      </c>
      <c r="AU824" s="90">
        <f>VLOOKUP($B824,'[9]Población Oficial 2019'!$E$6:$BA$104,45,0)</f>
        <v>113</v>
      </c>
    </row>
    <row r="825" spans="1:47" s="24" customFormat="1" ht="15">
      <c r="A825" s="58">
        <v>824</v>
      </c>
      <c r="B825" s="58">
        <v>4212</v>
      </c>
      <c r="C825" s="59" t="s">
        <v>1176</v>
      </c>
      <c r="D825" s="59" t="s">
        <v>921</v>
      </c>
      <c r="E825" s="59" t="s">
        <v>952</v>
      </c>
      <c r="F825" s="59" t="s">
        <v>955</v>
      </c>
      <c r="G825" s="12" t="s">
        <v>283</v>
      </c>
      <c r="H825" s="14">
        <f t="shared" si="187"/>
        <v>4212</v>
      </c>
      <c r="I825" s="14">
        <f t="shared" si="174"/>
        <v>14582</v>
      </c>
      <c r="J825" s="12">
        <f>VLOOKUP($B825,'[1]METAS 2019'!$D$4:$Q$843,5,0)</f>
        <v>165</v>
      </c>
      <c r="K825" s="12">
        <f>VLOOKUP($B825,'[1]METAS 2019'!$D$4:$Q$843,4,0)</f>
        <v>157</v>
      </c>
      <c r="L825" s="12">
        <f>VLOOKUP($B825,'[1]METAS 2019'!$D$4:$Q$843,11,0)</f>
        <v>183</v>
      </c>
      <c r="M825" s="12">
        <f>VLOOKUP($B825,'[1]METAS 2019'!$D$4:$Q$843,12,0)</f>
        <v>179</v>
      </c>
      <c r="N825" s="12">
        <f>VLOOKUP($B825,'[1]METAS 2019'!$D$4:$Q$843,13,0)</f>
        <v>193</v>
      </c>
      <c r="O825" s="12">
        <f>VLOOKUP($B825,'[1]METAS 2019'!$D$4:$Q$843,14,0)</f>
        <v>193</v>
      </c>
      <c r="P825" s="90">
        <f>VLOOKUP($B825,'[9]Población Oficial 2019'!$E$6:$BA$104,10,0)</f>
        <v>263</v>
      </c>
      <c r="Q825" s="90">
        <f>VLOOKUP($B825,'[9]Población Oficial 2019'!$E$6:$BA$104,11,0)</f>
        <v>266</v>
      </c>
      <c r="R825" s="90">
        <f>VLOOKUP($B825,'[9]Población Oficial 2019'!$E$6:$BA$104,12,0)</f>
        <v>270</v>
      </c>
      <c r="S825" s="90">
        <f>VLOOKUP($B825,'[9]Población Oficial 2019'!$E$6:$BA$104,13,0)</f>
        <v>274</v>
      </c>
      <c r="T825" s="90">
        <f>VLOOKUP($B825,'[9]Población Oficial 2019'!$E$6:$BA$104,14,0)</f>
        <v>277</v>
      </c>
      <c r="U825" s="90">
        <f>VLOOKUP($B825,'[9]Población Oficial 2019'!$E$6:$BA$104,15,0)</f>
        <v>280</v>
      </c>
      <c r="V825" s="90">
        <f>VLOOKUP($B825,'[9]Población Oficial 2019'!$E$6:$BA$104,16,0)</f>
        <v>283</v>
      </c>
      <c r="W825" s="90">
        <f>VLOOKUP($B825,'[9]Población Oficial 2019'!$E$6:$BA$104,17,0)</f>
        <v>289</v>
      </c>
      <c r="X825" s="90">
        <f>VLOOKUP($B825,'[9]Población Oficial 2019'!$E$6:$BA$104,18,0)</f>
        <v>295</v>
      </c>
      <c r="Y825" s="90">
        <f>VLOOKUP($B825,'[9]Población Oficial 2019'!$E$6:$BA$104,19,0)</f>
        <v>300</v>
      </c>
      <c r="Z825" s="90">
        <f>VLOOKUP($B825,'[9]Población Oficial 2019'!$E$6:$BA$104,20,0)</f>
        <v>306</v>
      </c>
      <c r="AA825" s="90">
        <f>VLOOKUP($B825,'[9]Población Oficial 2019'!$E$6:$BA$104,21,0)</f>
        <v>307</v>
      </c>
      <c r="AB825" s="90">
        <f>VLOOKUP($B825,'[9]Población Oficial 2019'!$E$6:$BA$104,22,0)</f>
        <v>303</v>
      </c>
      <c r="AC825" s="90">
        <f>VLOOKUP($B825,'[9]Población Oficial 2019'!$E$6:$BA$104,23,0)</f>
        <v>296</v>
      </c>
      <c r="AD825" s="90">
        <f>VLOOKUP($B825,'[9]Población Oficial 2019'!$E$6:$BA$104,24,0)</f>
        <v>1376</v>
      </c>
      <c r="AE825" s="90">
        <f>VLOOKUP($B825,'[9]Población Oficial 2019'!$E$6:$BA$104,25,0)</f>
        <v>1271</v>
      </c>
      <c r="AF825" s="90">
        <f>VLOOKUP($B825,'[9]Población Oficial 2019'!$E$6:$BA$104,26,0)</f>
        <v>1392</v>
      </c>
      <c r="AG825" s="90">
        <f>VLOOKUP($B825,'[9]Población Oficial 2019'!$E$6:$BA$104,27,0)</f>
        <v>1175</v>
      </c>
      <c r="AH825" s="90">
        <f>VLOOKUP($B825,'[9]Población Oficial 2019'!$E$6:$BA$104,28,0)</f>
        <v>1110</v>
      </c>
      <c r="AI825" s="90">
        <f>VLOOKUP($B825,'[9]Población Oficial 2019'!$E$6:$BA$104,29,0)</f>
        <v>932</v>
      </c>
      <c r="AJ825" s="90">
        <f>VLOOKUP($B825,'[9]Población Oficial 2019'!$E$6:$BA$104,30,0)</f>
        <v>690</v>
      </c>
      <c r="AK825" s="90">
        <f>VLOOKUP($B825,'[9]Población Oficial 2019'!$E$6:$BA$104,31,0)</f>
        <v>533</v>
      </c>
      <c r="AL825" s="90">
        <f>VLOOKUP($B825,'[9]Población Oficial 2019'!$E$6:$BA$104,32,0)</f>
        <v>370</v>
      </c>
      <c r="AM825" s="90">
        <f>VLOOKUP($B825,'[9]Población Oficial 2019'!$E$6:$BA$104,33,0)</f>
        <v>264</v>
      </c>
      <c r="AN825" s="90">
        <f>VLOOKUP($B825,'[9]Población Oficial 2019'!$E$6:$BA$104,34,0)</f>
        <v>178</v>
      </c>
      <c r="AO825" s="90">
        <f>VLOOKUP($B825,'[9]Población Oficial 2019'!$E$6:$BA$104,35,0)</f>
        <v>113</v>
      </c>
      <c r="AP825" s="90">
        <f>VLOOKUP($B825,'[9]Población Oficial 2019'!$E$6:$BA$104,36,0)</f>
        <v>99</v>
      </c>
      <c r="AQ825" s="90">
        <f>VLOOKUP($B825,'[9]Población Oficial 2019'!$E$6:$BA$104,41,0)</f>
        <v>7551</v>
      </c>
      <c r="AR825" s="90">
        <f>VLOOKUP($B825,'[9]Población Oficial 2019'!$E$6:$BA$104,42,0)</f>
        <v>701</v>
      </c>
      <c r="AS825" s="90">
        <f>VLOOKUP($B825,'[9]Población Oficial 2019'!$E$6:$BA$104,43,0)</f>
        <v>769</v>
      </c>
      <c r="AT825" s="90">
        <f>VLOOKUP($B825,'[9]Población Oficial 2019'!$E$6:$BA$104,44,0)</f>
        <v>3703</v>
      </c>
      <c r="AU825" s="90">
        <f>VLOOKUP($B825,'[9]Población Oficial 2019'!$E$6:$BA$104,45,0)</f>
        <v>305</v>
      </c>
    </row>
    <row r="826" spans="1:47" s="24" customFormat="1" ht="15">
      <c r="A826" s="58">
        <v>825</v>
      </c>
      <c r="B826" s="58">
        <v>7687</v>
      </c>
      <c r="C826" s="59" t="s">
        <v>1176</v>
      </c>
      <c r="D826" s="59" t="s">
        <v>921</v>
      </c>
      <c r="E826" s="59" t="s">
        <v>952</v>
      </c>
      <c r="F826" s="59" t="s">
        <v>956</v>
      </c>
      <c r="G826" s="12" t="s">
        <v>271</v>
      </c>
      <c r="H826" s="14">
        <f t="shared" si="187"/>
        <v>7687</v>
      </c>
      <c r="I826" s="14">
        <f t="shared" si="174"/>
        <v>1256</v>
      </c>
      <c r="J826" s="12">
        <f>VLOOKUP($B826,'[1]METAS 2019'!$D$4:$Q$843,5,0)</f>
        <v>22</v>
      </c>
      <c r="K826" s="12">
        <f>VLOOKUP($B826,'[1]METAS 2019'!$D$4:$Q$843,4,0)</f>
        <v>27</v>
      </c>
      <c r="L826" s="12">
        <f>VLOOKUP($B826,'[1]METAS 2019'!$D$4:$Q$843,11,0)</f>
        <v>31</v>
      </c>
      <c r="M826" s="12">
        <f>VLOOKUP($B826,'[1]METAS 2019'!$D$4:$Q$843,12,0)</f>
        <v>22</v>
      </c>
      <c r="N826" s="12">
        <f>VLOOKUP($B826,'[1]METAS 2019'!$D$4:$Q$843,13,0)</f>
        <v>38</v>
      </c>
      <c r="O826" s="12">
        <f>VLOOKUP($B826,'[1]METAS 2019'!$D$4:$Q$843,14,0)</f>
        <v>33</v>
      </c>
      <c r="P826" s="90">
        <f>VLOOKUP($B826,'[9]Población Oficial 2019'!$E$6:$BA$104,10,0)</f>
        <v>30</v>
      </c>
      <c r="Q826" s="90">
        <f>VLOOKUP($B826,'[9]Población Oficial 2019'!$E$6:$BA$104,11,0)</f>
        <v>31</v>
      </c>
      <c r="R826" s="90">
        <f>VLOOKUP($B826,'[9]Población Oficial 2019'!$E$6:$BA$104,12,0)</f>
        <v>31</v>
      </c>
      <c r="S826" s="90">
        <f>VLOOKUP($B826,'[9]Población Oficial 2019'!$E$6:$BA$104,13,0)</f>
        <v>31</v>
      </c>
      <c r="T826" s="90">
        <f>VLOOKUP($B826,'[9]Población Oficial 2019'!$E$6:$BA$104,14,0)</f>
        <v>30</v>
      </c>
      <c r="U826" s="90">
        <f>VLOOKUP($B826,'[9]Población Oficial 2019'!$E$6:$BA$104,15,0)</f>
        <v>30</v>
      </c>
      <c r="V826" s="90">
        <f>VLOOKUP($B826,'[9]Población Oficial 2019'!$E$6:$BA$104,16,0)</f>
        <v>29</v>
      </c>
      <c r="W826" s="90">
        <f>VLOOKUP($B826,'[9]Población Oficial 2019'!$E$6:$BA$104,17,0)</f>
        <v>29</v>
      </c>
      <c r="X826" s="90">
        <f>VLOOKUP($B826,'[9]Población Oficial 2019'!$E$6:$BA$104,18,0)</f>
        <v>28</v>
      </c>
      <c r="Y826" s="90">
        <f>VLOOKUP($B826,'[9]Población Oficial 2019'!$E$6:$BA$104,19,0)</f>
        <v>27</v>
      </c>
      <c r="Z826" s="90">
        <f>VLOOKUP($B826,'[9]Población Oficial 2019'!$E$6:$BA$104,20,0)</f>
        <v>26</v>
      </c>
      <c r="AA826" s="90">
        <f>VLOOKUP($B826,'[9]Población Oficial 2019'!$E$6:$BA$104,21,0)</f>
        <v>26</v>
      </c>
      <c r="AB826" s="90">
        <f>VLOOKUP($B826,'[9]Población Oficial 2019'!$E$6:$BA$104,22,0)</f>
        <v>24</v>
      </c>
      <c r="AC826" s="90">
        <f>VLOOKUP($B826,'[9]Población Oficial 2019'!$E$6:$BA$104,23,0)</f>
        <v>23</v>
      </c>
      <c r="AD826" s="90">
        <f>VLOOKUP($B826,'[9]Población Oficial 2019'!$E$6:$BA$104,24,0)</f>
        <v>99</v>
      </c>
      <c r="AE826" s="90">
        <f>VLOOKUP($B826,'[9]Población Oficial 2019'!$E$6:$BA$104,25,0)</f>
        <v>96</v>
      </c>
      <c r="AF826" s="90">
        <f>VLOOKUP($B826,'[9]Población Oficial 2019'!$E$6:$BA$104,26,0)</f>
        <v>96</v>
      </c>
      <c r="AG826" s="90">
        <f>VLOOKUP($B826,'[9]Población Oficial 2019'!$E$6:$BA$104,27,0)</f>
        <v>79</v>
      </c>
      <c r="AH826" s="90">
        <f>VLOOKUP($B826,'[9]Población Oficial 2019'!$E$6:$BA$104,28,0)</f>
        <v>74</v>
      </c>
      <c r="AI826" s="90">
        <f>VLOOKUP($B826,'[9]Población Oficial 2019'!$E$6:$BA$104,29,0)</f>
        <v>66</v>
      </c>
      <c r="AJ826" s="90">
        <f>VLOOKUP($B826,'[9]Población Oficial 2019'!$E$6:$BA$104,30,0)</f>
        <v>51</v>
      </c>
      <c r="AK826" s="90">
        <f>VLOOKUP($B826,'[9]Población Oficial 2019'!$E$6:$BA$104,31,0)</f>
        <v>35</v>
      </c>
      <c r="AL826" s="90">
        <f>VLOOKUP($B826,'[9]Población Oficial 2019'!$E$6:$BA$104,32,0)</f>
        <v>37</v>
      </c>
      <c r="AM826" s="90">
        <f>VLOOKUP($B826,'[9]Población Oficial 2019'!$E$6:$BA$104,33,0)</f>
        <v>22</v>
      </c>
      <c r="AN826" s="90">
        <f>VLOOKUP($B826,'[9]Población Oficial 2019'!$E$6:$BA$104,34,0)</f>
        <v>16</v>
      </c>
      <c r="AO826" s="90">
        <f>VLOOKUP($B826,'[9]Población Oficial 2019'!$E$6:$BA$104,35,0)</f>
        <v>10</v>
      </c>
      <c r="AP826" s="90">
        <f>VLOOKUP($B826,'[9]Población Oficial 2019'!$E$6:$BA$104,36,0)</f>
        <v>7</v>
      </c>
      <c r="AQ826" s="90">
        <f>VLOOKUP($B826,'[9]Población Oficial 2019'!$E$6:$BA$104,41,0)</f>
        <v>606</v>
      </c>
      <c r="AR826" s="90">
        <f>VLOOKUP($B826,'[9]Población Oficial 2019'!$E$6:$BA$104,42,0)</f>
        <v>70</v>
      </c>
      <c r="AS826" s="90">
        <f>VLOOKUP($B826,'[9]Población Oficial 2019'!$E$6:$BA$104,43,0)</f>
        <v>59</v>
      </c>
      <c r="AT826" s="90">
        <f>VLOOKUP($B826,'[9]Población Oficial 2019'!$E$6:$BA$104,44,0)</f>
        <v>246</v>
      </c>
      <c r="AU826" s="90">
        <f>VLOOKUP($B826,'[9]Población Oficial 2019'!$E$6:$BA$104,45,0)</f>
        <v>22</v>
      </c>
    </row>
    <row r="827" spans="1:47" s="24" customFormat="1" ht="15">
      <c r="A827" s="58">
        <v>826</v>
      </c>
      <c r="B827" s="58">
        <v>4222</v>
      </c>
      <c r="C827" s="59" t="s">
        <v>1176</v>
      </c>
      <c r="D827" s="59" t="s">
        <v>921</v>
      </c>
      <c r="E827" s="59" t="s">
        <v>952</v>
      </c>
      <c r="F827" s="59" t="s">
        <v>957</v>
      </c>
      <c r="G827" s="12" t="s">
        <v>266</v>
      </c>
      <c r="H827" s="14">
        <f t="shared" si="187"/>
        <v>4222</v>
      </c>
      <c r="I827" s="14">
        <f t="shared" si="174"/>
        <v>1013</v>
      </c>
      <c r="J827" s="12">
        <f>VLOOKUP($B827,'[1]METAS 2019'!$D$4:$Q$843,5,0)</f>
        <v>7</v>
      </c>
      <c r="K827" s="12">
        <f>VLOOKUP($B827,'[1]METAS 2019'!$D$4:$Q$843,4,0)</f>
        <v>8</v>
      </c>
      <c r="L827" s="12">
        <f>VLOOKUP($B827,'[1]METAS 2019'!$D$4:$Q$843,11,0)</f>
        <v>10</v>
      </c>
      <c r="M827" s="12">
        <f>VLOOKUP($B827,'[1]METAS 2019'!$D$4:$Q$843,12,0)</f>
        <v>6</v>
      </c>
      <c r="N827" s="12">
        <f>VLOOKUP($B827,'[1]METAS 2019'!$D$4:$Q$843,13,0)</f>
        <v>20</v>
      </c>
      <c r="O827" s="12">
        <f>VLOOKUP($B827,'[1]METAS 2019'!$D$4:$Q$843,14,0)</f>
        <v>12</v>
      </c>
      <c r="P827" s="90">
        <f>VLOOKUP($B827,'[9]Población Oficial 2019'!$E$6:$BA$104,10,0)</f>
        <v>18</v>
      </c>
      <c r="Q827" s="90">
        <f>VLOOKUP($B827,'[9]Población Oficial 2019'!$E$6:$BA$104,11,0)</f>
        <v>19</v>
      </c>
      <c r="R827" s="90">
        <f>VLOOKUP($B827,'[9]Población Oficial 2019'!$E$6:$BA$104,12,0)</f>
        <v>19</v>
      </c>
      <c r="S827" s="90">
        <f>VLOOKUP($B827,'[9]Población Oficial 2019'!$E$6:$BA$104,13,0)</f>
        <v>19</v>
      </c>
      <c r="T827" s="90">
        <f>VLOOKUP($B827,'[9]Población Oficial 2019'!$E$6:$BA$104,14,0)</f>
        <v>19</v>
      </c>
      <c r="U827" s="90">
        <f>VLOOKUP($B827,'[9]Población Oficial 2019'!$E$6:$BA$104,15,0)</f>
        <v>20</v>
      </c>
      <c r="V827" s="90">
        <f>VLOOKUP($B827,'[9]Población Oficial 2019'!$E$6:$BA$104,16,0)</f>
        <v>20</v>
      </c>
      <c r="W827" s="90">
        <f>VLOOKUP($B827,'[9]Población Oficial 2019'!$E$6:$BA$104,17,0)</f>
        <v>20</v>
      </c>
      <c r="X827" s="90">
        <f>VLOOKUP($B827,'[9]Población Oficial 2019'!$E$6:$BA$104,18,0)</f>
        <v>21</v>
      </c>
      <c r="Y827" s="90">
        <f>VLOOKUP($B827,'[9]Población Oficial 2019'!$E$6:$BA$104,19,0)</f>
        <v>21</v>
      </c>
      <c r="Z827" s="90">
        <f>VLOOKUP($B827,'[9]Población Oficial 2019'!$E$6:$BA$104,20,0)</f>
        <v>21</v>
      </c>
      <c r="AA827" s="90">
        <f>VLOOKUP($B827,'[9]Población Oficial 2019'!$E$6:$BA$104,21,0)</f>
        <v>22</v>
      </c>
      <c r="AB827" s="90">
        <f>VLOOKUP($B827,'[9]Población Oficial 2019'!$E$6:$BA$104,22,0)</f>
        <v>21</v>
      </c>
      <c r="AC827" s="90">
        <f>VLOOKUP($B827,'[9]Población Oficial 2019'!$E$6:$BA$104,23,0)</f>
        <v>21</v>
      </c>
      <c r="AD827" s="90">
        <f>VLOOKUP($B827,'[9]Población Oficial 2019'!$E$6:$BA$104,24,0)</f>
        <v>97</v>
      </c>
      <c r="AE827" s="90">
        <f>VLOOKUP($B827,'[9]Población Oficial 2019'!$E$6:$BA$104,25,0)</f>
        <v>89</v>
      </c>
      <c r="AF827" s="90">
        <f>VLOOKUP($B827,'[9]Población Oficial 2019'!$E$6:$BA$104,26,0)</f>
        <v>98</v>
      </c>
      <c r="AG827" s="90">
        <f>VLOOKUP($B827,'[9]Población Oficial 2019'!$E$6:$BA$104,27,0)</f>
        <v>83</v>
      </c>
      <c r="AH827" s="90">
        <f>VLOOKUP($B827,'[9]Población Oficial 2019'!$E$6:$BA$104,28,0)</f>
        <v>78</v>
      </c>
      <c r="AI827" s="90">
        <f>VLOOKUP($B827,'[9]Población Oficial 2019'!$E$6:$BA$104,29,0)</f>
        <v>65</v>
      </c>
      <c r="AJ827" s="90">
        <f>VLOOKUP($B827,'[9]Población Oficial 2019'!$E$6:$BA$104,30,0)</f>
        <v>49</v>
      </c>
      <c r="AK827" s="90">
        <f>VLOOKUP($B827,'[9]Población Oficial 2019'!$E$6:$BA$104,31,0)</f>
        <v>37</v>
      </c>
      <c r="AL827" s="90">
        <f>VLOOKUP($B827,'[9]Población Oficial 2019'!$E$6:$BA$104,32,0)</f>
        <v>26</v>
      </c>
      <c r="AM827" s="90">
        <f>VLOOKUP($B827,'[9]Población Oficial 2019'!$E$6:$BA$104,33,0)</f>
        <v>19</v>
      </c>
      <c r="AN827" s="90">
        <f>VLOOKUP($B827,'[9]Población Oficial 2019'!$E$6:$BA$104,34,0)</f>
        <v>13</v>
      </c>
      <c r="AO827" s="90">
        <f>VLOOKUP($B827,'[9]Población Oficial 2019'!$E$6:$BA$104,35,0)</f>
        <v>8</v>
      </c>
      <c r="AP827" s="90">
        <f>VLOOKUP($B827,'[9]Población Oficial 2019'!$E$6:$BA$104,36,0)</f>
        <v>7</v>
      </c>
      <c r="AQ827" s="90">
        <f>VLOOKUP($B827,'[9]Población Oficial 2019'!$E$6:$BA$104,41,0)</f>
        <v>531</v>
      </c>
      <c r="AR827" s="90">
        <f>VLOOKUP($B827,'[9]Población Oficial 2019'!$E$6:$BA$104,42,0)</f>
        <v>49</v>
      </c>
      <c r="AS827" s="90">
        <f>VLOOKUP($B827,'[9]Población Oficial 2019'!$E$6:$BA$104,43,0)</f>
        <v>54</v>
      </c>
      <c r="AT827" s="90">
        <f>VLOOKUP($B827,'[9]Población Oficial 2019'!$E$6:$BA$104,44,0)</f>
        <v>260</v>
      </c>
      <c r="AU827" s="90">
        <f>VLOOKUP($B827,'[9]Población Oficial 2019'!$E$6:$BA$104,45,0)</f>
        <v>8</v>
      </c>
    </row>
    <row r="828" spans="1:47" s="24" customFormat="1" ht="15">
      <c r="A828" s="58">
        <v>827</v>
      </c>
      <c r="B828" s="58">
        <v>16136</v>
      </c>
      <c r="C828" s="59" t="s">
        <v>1176</v>
      </c>
      <c r="D828" s="59" t="s">
        <v>921</v>
      </c>
      <c r="E828" s="59" t="s">
        <v>952</v>
      </c>
      <c r="F828" s="59" t="s">
        <v>958</v>
      </c>
      <c r="G828" s="12" t="s">
        <v>266</v>
      </c>
      <c r="H828" s="14">
        <f t="shared" si="187"/>
        <v>16136</v>
      </c>
      <c r="I828" s="14">
        <f t="shared" si="174"/>
        <v>501</v>
      </c>
      <c r="J828" s="12">
        <f>VLOOKUP($B828,'[1]METAS 2019'!$D$4:$Q$843,5,0)</f>
        <v>8</v>
      </c>
      <c r="K828" s="12">
        <f>VLOOKUP($B828,'[1]METAS 2019'!$D$4:$Q$843,4,0)</f>
        <v>8</v>
      </c>
      <c r="L828" s="12">
        <f>VLOOKUP($B828,'[1]METAS 2019'!$D$4:$Q$843,11,0)</f>
        <v>10</v>
      </c>
      <c r="M828" s="12">
        <f>VLOOKUP($B828,'[1]METAS 2019'!$D$4:$Q$843,12,0)</f>
        <v>6</v>
      </c>
      <c r="N828" s="12">
        <f>VLOOKUP($B828,'[1]METAS 2019'!$D$4:$Q$843,13,0)</f>
        <v>11</v>
      </c>
      <c r="O828" s="12">
        <f>VLOOKUP($B828,'[1]METAS 2019'!$D$4:$Q$843,14,0)</f>
        <v>5</v>
      </c>
      <c r="P828" s="90">
        <f>VLOOKUP($B828,'[9]Población Oficial 2019'!$E$6:$BA$104,10,0)</f>
        <v>13</v>
      </c>
      <c r="Q828" s="90">
        <f>VLOOKUP($B828,'[9]Población Oficial 2019'!$E$6:$BA$104,11,0)</f>
        <v>13</v>
      </c>
      <c r="R828" s="90">
        <f>VLOOKUP($B828,'[9]Población Oficial 2019'!$E$6:$BA$104,12,0)</f>
        <v>13</v>
      </c>
      <c r="S828" s="90">
        <f>VLOOKUP($B828,'[9]Población Oficial 2019'!$E$6:$BA$104,13,0)</f>
        <v>13</v>
      </c>
      <c r="T828" s="90">
        <f>VLOOKUP($B828,'[9]Población Oficial 2019'!$E$6:$BA$104,14,0)</f>
        <v>13</v>
      </c>
      <c r="U828" s="90">
        <f>VLOOKUP($B828,'[9]Población Oficial 2019'!$E$6:$BA$104,15,0)</f>
        <v>13</v>
      </c>
      <c r="V828" s="90">
        <f>VLOOKUP($B828,'[9]Población Oficial 2019'!$E$6:$BA$104,16,0)</f>
        <v>12</v>
      </c>
      <c r="W828" s="90">
        <f>VLOOKUP($B828,'[9]Población Oficial 2019'!$E$6:$BA$104,17,0)</f>
        <v>12</v>
      </c>
      <c r="X828" s="90">
        <f>VLOOKUP($B828,'[9]Población Oficial 2019'!$E$6:$BA$104,18,0)</f>
        <v>12</v>
      </c>
      <c r="Y828" s="90">
        <f>VLOOKUP($B828,'[9]Población Oficial 2019'!$E$6:$BA$104,19,0)</f>
        <v>11</v>
      </c>
      <c r="Z828" s="90">
        <f>VLOOKUP($B828,'[9]Población Oficial 2019'!$E$6:$BA$104,20,0)</f>
        <v>11</v>
      </c>
      <c r="AA828" s="90">
        <f>VLOOKUP($B828,'[9]Población Oficial 2019'!$E$6:$BA$104,21,0)</f>
        <v>11</v>
      </c>
      <c r="AB828" s="90">
        <f>VLOOKUP($B828,'[9]Población Oficial 2019'!$E$6:$BA$104,22,0)</f>
        <v>10</v>
      </c>
      <c r="AC828" s="90">
        <f>VLOOKUP($B828,'[9]Población Oficial 2019'!$E$6:$BA$104,23,0)</f>
        <v>10</v>
      </c>
      <c r="AD828" s="90">
        <f>VLOOKUP($B828,'[9]Población Oficial 2019'!$E$6:$BA$104,24,0)</f>
        <v>41</v>
      </c>
      <c r="AE828" s="90">
        <f>VLOOKUP($B828,'[9]Población Oficial 2019'!$E$6:$BA$104,25,0)</f>
        <v>40</v>
      </c>
      <c r="AF828" s="90">
        <f>VLOOKUP($B828,'[9]Población Oficial 2019'!$E$6:$BA$104,26,0)</f>
        <v>40</v>
      </c>
      <c r="AG828" s="90">
        <f>VLOOKUP($B828,'[9]Población Oficial 2019'!$E$6:$BA$104,27,0)</f>
        <v>33</v>
      </c>
      <c r="AH828" s="90">
        <f>VLOOKUP($B828,'[9]Población Oficial 2019'!$E$6:$BA$104,28,0)</f>
        <v>31</v>
      </c>
      <c r="AI828" s="90">
        <f>VLOOKUP($B828,'[9]Población Oficial 2019'!$E$6:$BA$104,29,0)</f>
        <v>28</v>
      </c>
      <c r="AJ828" s="90">
        <f>VLOOKUP($B828,'[9]Población Oficial 2019'!$E$6:$BA$104,30,0)</f>
        <v>21</v>
      </c>
      <c r="AK828" s="90">
        <f>VLOOKUP($B828,'[9]Población Oficial 2019'!$E$6:$BA$104,31,0)</f>
        <v>14</v>
      </c>
      <c r="AL828" s="90">
        <f>VLOOKUP($B828,'[9]Población Oficial 2019'!$E$6:$BA$104,32,0)</f>
        <v>15</v>
      </c>
      <c r="AM828" s="90">
        <f>VLOOKUP($B828,'[9]Población Oficial 2019'!$E$6:$BA$104,33,0)</f>
        <v>9</v>
      </c>
      <c r="AN828" s="90">
        <f>VLOOKUP($B828,'[9]Población Oficial 2019'!$E$6:$BA$104,34,0)</f>
        <v>7</v>
      </c>
      <c r="AO828" s="90">
        <f>VLOOKUP($B828,'[9]Población Oficial 2019'!$E$6:$BA$104,35,0)</f>
        <v>4</v>
      </c>
      <c r="AP828" s="90">
        <f>VLOOKUP($B828,'[9]Población Oficial 2019'!$E$6:$BA$104,36,0)</f>
        <v>3</v>
      </c>
      <c r="AQ828" s="90">
        <f>VLOOKUP($B828,'[9]Población Oficial 2019'!$E$6:$BA$104,41,0)</f>
        <v>253</v>
      </c>
      <c r="AR828" s="90">
        <f>VLOOKUP($B828,'[9]Población Oficial 2019'!$E$6:$BA$104,42,0)</f>
        <v>29</v>
      </c>
      <c r="AS828" s="90">
        <f>VLOOKUP($B828,'[9]Población Oficial 2019'!$E$6:$BA$104,43,0)</f>
        <v>25</v>
      </c>
      <c r="AT828" s="90">
        <f>VLOOKUP($B828,'[9]Población Oficial 2019'!$E$6:$BA$104,44,0)</f>
        <v>103</v>
      </c>
      <c r="AU828" s="90">
        <f>VLOOKUP($B828,'[9]Población Oficial 2019'!$E$6:$BA$104,45,0)</f>
        <v>10</v>
      </c>
    </row>
    <row r="829" spans="1:47" s="24" customFormat="1" ht="15">
      <c r="A829" s="58">
        <v>828</v>
      </c>
      <c r="B829" s="58">
        <v>4216</v>
      </c>
      <c r="C829" s="59" t="s">
        <v>1176</v>
      </c>
      <c r="D829" s="59" t="s">
        <v>921</v>
      </c>
      <c r="E829" s="59" t="s">
        <v>952</v>
      </c>
      <c r="F829" s="59" t="s">
        <v>959</v>
      </c>
      <c r="G829" s="12" t="s">
        <v>271</v>
      </c>
      <c r="H829" s="14">
        <f t="shared" si="187"/>
        <v>4216</v>
      </c>
      <c r="I829" s="14">
        <f t="shared" si="174"/>
        <v>1173</v>
      </c>
      <c r="J829" s="12">
        <f>VLOOKUP($B829,'[1]METAS 2019'!$D$4:$Q$843,5,0)</f>
        <v>10</v>
      </c>
      <c r="K829" s="12">
        <f>VLOOKUP($B829,'[1]METAS 2019'!$D$4:$Q$843,4,0)</f>
        <v>11</v>
      </c>
      <c r="L829" s="12">
        <f>VLOOKUP($B829,'[1]METAS 2019'!$D$4:$Q$843,11,0)</f>
        <v>14</v>
      </c>
      <c r="M829" s="12">
        <f>VLOOKUP($B829,'[1]METAS 2019'!$D$4:$Q$843,12,0)</f>
        <v>6</v>
      </c>
      <c r="N829" s="12">
        <f>VLOOKUP($B829,'[1]METAS 2019'!$D$4:$Q$843,13,0)</f>
        <v>15</v>
      </c>
      <c r="O829" s="12">
        <f>VLOOKUP($B829,'[1]METAS 2019'!$D$4:$Q$843,14,0)</f>
        <v>7</v>
      </c>
      <c r="P829" s="90">
        <f>VLOOKUP($B829,'[9]Población Oficial 2019'!$E$6:$BA$104,10,0)</f>
        <v>22</v>
      </c>
      <c r="Q829" s="90">
        <f>VLOOKUP($B829,'[9]Población Oficial 2019'!$E$6:$BA$104,11,0)</f>
        <v>22</v>
      </c>
      <c r="R829" s="90">
        <f>VLOOKUP($B829,'[9]Población Oficial 2019'!$E$6:$BA$104,12,0)</f>
        <v>22</v>
      </c>
      <c r="S829" s="90">
        <f>VLOOKUP($B829,'[9]Población Oficial 2019'!$E$6:$BA$104,13,0)</f>
        <v>22</v>
      </c>
      <c r="T829" s="90">
        <f>VLOOKUP($B829,'[9]Población Oficial 2019'!$E$6:$BA$104,14,0)</f>
        <v>23</v>
      </c>
      <c r="U829" s="90">
        <f>VLOOKUP($B829,'[9]Población Oficial 2019'!$E$6:$BA$104,15,0)</f>
        <v>23</v>
      </c>
      <c r="V829" s="90">
        <f>VLOOKUP($B829,'[9]Población Oficial 2019'!$E$6:$BA$104,16,0)</f>
        <v>23</v>
      </c>
      <c r="W829" s="90">
        <f>VLOOKUP($B829,'[9]Población Oficial 2019'!$E$6:$BA$104,17,0)</f>
        <v>24</v>
      </c>
      <c r="X829" s="90">
        <f>VLOOKUP($B829,'[9]Población Oficial 2019'!$E$6:$BA$104,18,0)</f>
        <v>24</v>
      </c>
      <c r="Y829" s="90">
        <f>VLOOKUP($B829,'[9]Población Oficial 2019'!$E$6:$BA$104,19,0)</f>
        <v>25</v>
      </c>
      <c r="Z829" s="90">
        <f>VLOOKUP($B829,'[9]Población Oficial 2019'!$E$6:$BA$104,20,0)</f>
        <v>25</v>
      </c>
      <c r="AA829" s="90">
        <f>VLOOKUP($B829,'[9]Población Oficial 2019'!$E$6:$BA$104,21,0)</f>
        <v>25</v>
      </c>
      <c r="AB829" s="90">
        <f>VLOOKUP($B829,'[9]Población Oficial 2019'!$E$6:$BA$104,22,0)</f>
        <v>25</v>
      </c>
      <c r="AC829" s="90">
        <f>VLOOKUP($B829,'[9]Población Oficial 2019'!$E$6:$BA$104,23,0)</f>
        <v>24</v>
      </c>
      <c r="AD829" s="90">
        <f>VLOOKUP($B829,'[9]Población Oficial 2019'!$E$6:$BA$104,24,0)</f>
        <v>113</v>
      </c>
      <c r="AE829" s="90">
        <f>VLOOKUP($B829,'[9]Población Oficial 2019'!$E$6:$BA$104,25,0)</f>
        <v>104</v>
      </c>
      <c r="AF829" s="90">
        <f>VLOOKUP($B829,'[9]Población Oficial 2019'!$E$6:$BA$104,26,0)</f>
        <v>114</v>
      </c>
      <c r="AG829" s="90">
        <f>VLOOKUP($B829,'[9]Población Oficial 2019'!$E$6:$BA$104,27,0)</f>
        <v>97</v>
      </c>
      <c r="AH829" s="90">
        <f>VLOOKUP($B829,'[9]Población Oficial 2019'!$E$6:$BA$104,28,0)</f>
        <v>91</v>
      </c>
      <c r="AI829" s="90">
        <f>VLOOKUP($B829,'[9]Población Oficial 2019'!$E$6:$BA$104,29,0)</f>
        <v>77</v>
      </c>
      <c r="AJ829" s="90">
        <f>VLOOKUP($B829,'[9]Población Oficial 2019'!$E$6:$BA$104,30,0)</f>
        <v>57</v>
      </c>
      <c r="AK829" s="90">
        <f>VLOOKUP($B829,'[9]Población Oficial 2019'!$E$6:$BA$104,31,0)</f>
        <v>44</v>
      </c>
      <c r="AL829" s="90">
        <f>VLOOKUP($B829,'[9]Población Oficial 2019'!$E$6:$BA$104,32,0)</f>
        <v>30</v>
      </c>
      <c r="AM829" s="90">
        <f>VLOOKUP($B829,'[9]Población Oficial 2019'!$E$6:$BA$104,33,0)</f>
        <v>22</v>
      </c>
      <c r="AN829" s="90">
        <f>VLOOKUP($B829,'[9]Población Oficial 2019'!$E$6:$BA$104,34,0)</f>
        <v>15</v>
      </c>
      <c r="AO829" s="90">
        <f>VLOOKUP($B829,'[9]Población Oficial 2019'!$E$6:$BA$104,35,0)</f>
        <v>9</v>
      </c>
      <c r="AP829" s="90">
        <f>VLOOKUP($B829,'[9]Población Oficial 2019'!$E$6:$BA$104,36,0)</f>
        <v>8</v>
      </c>
      <c r="AQ829" s="90">
        <f>VLOOKUP($B829,'[9]Población Oficial 2019'!$E$6:$BA$104,41,0)</f>
        <v>621</v>
      </c>
      <c r="AR829" s="90">
        <f>VLOOKUP($B829,'[9]Población Oficial 2019'!$E$6:$BA$104,42,0)</f>
        <v>58</v>
      </c>
      <c r="AS829" s="90">
        <f>VLOOKUP($B829,'[9]Población Oficial 2019'!$E$6:$BA$104,43,0)</f>
        <v>63</v>
      </c>
      <c r="AT829" s="90">
        <f>VLOOKUP($B829,'[9]Población Oficial 2019'!$E$6:$BA$104,44,0)</f>
        <v>304</v>
      </c>
      <c r="AU829" s="90">
        <f>VLOOKUP($B829,'[9]Población Oficial 2019'!$E$6:$BA$104,45,0)</f>
        <v>9</v>
      </c>
    </row>
    <row r="830" spans="1:47" s="24" customFormat="1" ht="15">
      <c r="A830" s="58">
        <v>829</v>
      </c>
      <c r="B830" s="58">
        <v>7124</v>
      </c>
      <c r="C830" s="59" t="s">
        <v>1176</v>
      </c>
      <c r="D830" s="59" t="s">
        <v>921</v>
      </c>
      <c r="E830" s="59" t="s">
        <v>952</v>
      </c>
      <c r="F830" s="59" t="s">
        <v>960</v>
      </c>
      <c r="G830" s="12" t="s">
        <v>266</v>
      </c>
      <c r="H830" s="14">
        <f t="shared" si="187"/>
        <v>7124</v>
      </c>
      <c r="I830" s="14">
        <f t="shared" si="174"/>
        <v>396</v>
      </c>
      <c r="J830" s="12">
        <f>VLOOKUP($B830,'[1]METAS 2019'!$D$4:$Q$843,5,0)</f>
        <v>9</v>
      </c>
      <c r="K830" s="12">
        <f>VLOOKUP($B830,'[1]METAS 2019'!$D$4:$Q$843,4,0)</f>
        <v>6</v>
      </c>
      <c r="L830" s="12">
        <f>VLOOKUP($B830,'[1]METAS 2019'!$D$4:$Q$843,11,0)</f>
        <v>6</v>
      </c>
      <c r="M830" s="12">
        <f>VLOOKUP($B830,'[1]METAS 2019'!$D$4:$Q$843,12,0)</f>
        <v>9</v>
      </c>
      <c r="N830" s="12">
        <f>VLOOKUP($B830,'[1]METAS 2019'!$D$4:$Q$843,13,0)</f>
        <v>8</v>
      </c>
      <c r="O830" s="12">
        <f>VLOOKUP($B830,'[1]METAS 2019'!$D$4:$Q$843,14,0)</f>
        <v>7</v>
      </c>
      <c r="P830" s="90">
        <f>VLOOKUP($B830,'[9]Población Oficial 2019'!$E$6:$BA$104,10,0)</f>
        <v>10</v>
      </c>
      <c r="Q830" s="90">
        <f>VLOOKUP($B830,'[9]Población Oficial 2019'!$E$6:$BA$104,11,0)</f>
        <v>10</v>
      </c>
      <c r="R830" s="90">
        <f>VLOOKUP($B830,'[9]Población Oficial 2019'!$E$6:$BA$104,12,0)</f>
        <v>10</v>
      </c>
      <c r="S830" s="90">
        <f>VLOOKUP($B830,'[9]Población Oficial 2019'!$E$6:$BA$104,13,0)</f>
        <v>10</v>
      </c>
      <c r="T830" s="90">
        <f>VLOOKUP($B830,'[9]Población Oficial 2019'!$E$6:$BA$104,14,0)</f>
        <v>10</v>
      </c>
      <c r="U830" s="90">
        <f>VLOOKUP($B830,'[9]Población Oficial 2019'!$E$6:$BA$104,15,0)</f>
        <v>10</v>
      </c>
      <c r="V830" s="90">
        <f>VLOOKUP($B830,'[9]Población Oficial 2019'!$E$6:$BA$104,16,0)</f>
        <v>10</v>
      </c>
      <c r="W830" s="90">
        <f>VLOOKUP($B830,'[9]Población Oficial 2019'!$E$6:$BA$104,17,0)</f>
        <v>9</v>
      </c>
      <c r="X830" s="90">
        <f>VLOOKUP($B830,'[9]Población Oficial 2019'!$E$6:$BA$104,18,0)</f>
        <v>9</v>
      </c>
      <c r="Y830" s="90">
        <f>VLOOKUP($B830,'[9]Población Oficial 2019'!$E$6:$BA$104,19,0)</f>
        <v>9</v>
      </c>
      <c r="Z830" s="90">
        <f>VLOOKUP($B830,'[9]Población Oficial 2019'!$E$6:$BA$104,20,0)</f>
        <v>9</v>
      </c>
      <c r="AA830" s="90">
        <f>VLOOKUP($B830,'[9]Población Oficial 2019'!$E$6:$BA$104,21,0)</f>
        <v>8</v>
      </c>
      <c r="AB830" s="90">
        <f>VLOOKUP($B830,'[9]Población Oficial 2019'!$E$6:$BA$104,22,0)</f>
        <v>8</v>
      </c>
      <c r="AC830" s="90">
        <f>VLOOKUP($B830,'[9]Población Oficial 2019'!$E$6:$BA$104,23,0)</f>
        <v>8</v>
      </c>
      <c r="AD830" s="90">
        <f>VLOOKUP($B830,'[9]Población Oficial 2019'!$E$6:$BA$104,24,0)</f>
        <v>32</v>
      </c>
      <c r="AE830" s="90">
        <f>VLOOKUP($B830,'[9]Población Oficial 2019'!$E$6:$BA$104,25,0)</f>
        <v>31</v>
      </c>
      <c r="AF830" s="90">
        <f>VLOOKUP($B830,'[9]Población Oficial 2019'!$E$6:$BA$104,26,0)</f>
        <v>31</v>
      </c>
      <c r="AG830" s="90">
        <f>VLOOKUP($B830,'[9]Población Oficial 2019'!$E$6:$BA$104,27,0)</f>
        <v>26</v>
      </c>
      <c r="AH830" s="90">
        <f>VLOOKUP($B830,'[9]Población Oficial 2019'!$E$6:$BA$104,28,0)</f>
        <v>24</v>
      </c>
      <c r="AI830" s="90">
        <f>VLOOKUP($B830,'[9]Población Oficial 2019'!$E$6:$BA$104,29,0)</f>
        <v>21</v>
      </c>
      <c r="AJ830" s="90">
        <f>VLOOKUP($B830,'[9]Población Oficial 2019'!$E$6:$BA$104,30,0)</f>
        <v>16</v>
      </c>
      <c r="AK830" s="90">
        <f>VLOOKUP($B830,'[9]Población Oficial 2019'!$E$6:$BA$104,31,0)</f>
        <v>11</v>
      </c>
      <c r="AL830" s="90">
        <f>VLOOKUP($B830,'[9]Población Oficial 2019'!$E$6:$BA$104,32,0)</f>
        <v>12</v>
      </c>
      <c r="AM830" s="90">
        <f>VLOOKUP($B830,'[9]Población Oficial 2019'!$E$6:$BA$104,33,0)</f>
        <v>7</v>
      </c>
      <c r="AN830" s="90">
        <f>VLOOKUP($B830,'[9]Población Oficial 2019'!$E$6:$BA$104,34,0)</f>
        <v>5</v>
      </c>
      <c r="AO830" s="90">
        <f>VLOOKUP($B830,'[9]Población Oficial 2019'!$E$6:$BA$104,35,0)</f>
        <v>3</v>
      </c>
      <c r="AP830" s="90">
        <f>VLOOKUP($B830,'[9]Población Oficial 2019'!$E$6:$BA$104,36,0)</f>
        <v>2</v>
      </c>
      <c r="AQ830" s="90">
        <f>VLOOKUP($B830,'[9]Población Oficial 2019'!$E$6:$BA$104,41,0)</f>
        <v>196</v>
      </c>
      <c r="AR830" s="90">
        <f>VLOOKUP($B830,'[9]Población Oficial 2019'!$E$6:$BA$104,42,0)</f>
        <v>23</v>
      </c>
      <c r="AS830" s="90">
        <f>VLOOKUP($B830,'[9]Población Oficial 2019'!$E$6:$BA$104,43,0)</f>
        <v>19</v>
      </c>
      <c r="AT830" s="90">
        <f>VLOOKUP($B830,'[9]Población Oficial 2019'!$E$6:$BA$104,44,0)</f>
        <v>80</v>
      </c>
      <c r="AU830" s="90">
        <f>VLOOKUP($B830,'[9]Población Oficial 2019'!$E$6:$BA$104,45,0)</f>
        <v>11</v>
      </c>
    </row>
    <row r="831" spans="1:47" s="24" customFormat="1" ht="15">
      <c r="A831" s="58">
        <v>830</v>
      </c>
      <c r="B831" s="58">
        <v>4231</v>
      </c>
      <c r="C831" s="59" t="s">
        <v>1176</v>
      </c>
      <c r="D831" s="59" t="s">
        <v>921</v>
      </c>
      <c r="E831" s="59" t="s">
        <v>952</v>
      </c>
      <c r="F831" s="59" t="s">
        <v>961</v>
      </c>
      <c r="G831" s="12" t="s">
        <v>266</v>
      </c>
      <c r="H831" s="14">
        <f t="shared" si="187"/>
        <v>4231</v>
      </c>
      <c r="I831" s="14">
        <f t="shared" si="174"/>
        <v>486</v>
      </c>
      <c r="J831" s="12">
        <f>VLOOKUP($B831,'[1]METAS 2019'!$D$4:$Q$843,5,0)</f>
        <v>8</v>
      </c>
      <c r="K831" s="12">
        <f>VLOOKUP($B831,'[1]METAS 2019'!$D$4:$Q$843,4,0)</f>
        <v>4</v>
      </c>
      <c r="L831" s="12">
        <f>VLOOKUP($B831,'[1]METAS 2019'!$D$4:$Q$843,11,0)</f>
        <v>12</v>
      </c>
      <c r="M831" s="12">
        <f>VLOOKUP($B831,'[1]METAS 2019'!$D$4:$Q$843,12,0)</f>
        <v>11</v>
      </c>
      <c r="N831" s="12">
        <f>VLOOKUP($B831,'[1]METAS 2019'!$D$4:$Q$843,13,0)</f>
        <v>6</v>
      </c>
      <c r="O831" s="12">
        <f>VLOOKUP($B831,'[1]METAS 2019'!$D$4:$Q$843,14,0)</f>
        <v>13</v>
      </c>
      <c r="P831" s="90">
        <f>VLOOKUP($B831,'[9]Población Oficial 2019'!$E$6:$BA$104,10,0)</f>
        <v>8</v>
      </c>
      <c r="Q831" s="90">
        <f>VLOOKUP($B831,'[9]Población Oficial 2019'!$E$6:$BA$104,11,0)</f>
        <v>9</v>
      </c>
      <c r="R831" s="90">
        <f>VLOOKUP($B831,'[9]Población Oficial 2019'!$E$6:$BA$104,12,0)</f>
        <v>9</v>
      </c>
      <c r="S831" s="90">
        <f>VLOOKUP($B831,'[9]Población Oficial 2019'!$E$6:$BA$104,13,0)</f>
        <v>9</v>
      </c>
      <c r="T831" s="90">
        <f>VLOOKUP($B831,'[9]Población Oficial 2019'!$E$6:$BA$104,14,0)</f>
        <v>9</v>
      </c>
      <c r="U831" s="90">
        <f>VLOOKUP($B831,'[9]Población Oficial 2019'!$E$6:$BA$104,15,0)</f>
        <v>10</v>
      </c>
      <c r="V831" s="90">
        <f>VLOOKUP($B831,'[9]Población Oficial 2019'!$E$6:$BA$104,16,0)</f>
        <v>10</v>
      </c>
      <c r="W831" s="90">
        <f>VLOOKUP($B831,'[9]Población Oficial 2019'!$E$6:$BA$104,17,0)</f>
        <v>10</v>
      </c>
      <c r="X831" s="90">
        <f>VLOOKUP($B831,'[9]Población Oficial 2019'!$E$6:$BA$104,18,0)</f>
        <v>10</v>
      </c>
      <c r="Y831" s="90">
        <f>VLOOKUP($B831,'[9]Población Oficial 2019'!$E$6:$BA$104,19,0)</f>
        <v>9</v>
      </c>
      <c r="Z831" s="90">
        <f>VLOOKUP($B831,'[9]Población Oficial 2019'!$E$6:$BA$104,20,0)</f>
        <v>9</v>
      </c>
      <c r="AA831" s="90">
        <f>VLOOKUP($B831,'[9]Población Oficial 2019'!$E$6:$BA$104,21,0)</f>
        <v>8</v>
      </c>
      <c r="AB831" s="90">
        <f>VLOOKUP($B831,'[9]Población Oficial 2019'!$E$6:$BA$104,22,0)</f>
        <v>8</v>
      </c>
      <c r="AC831" s="90">
        <f>VLOOKUP($B831,'[9]Población Oficial 2019'!$E$6:$BA$104,23,0)</f>
        <v>8</v>
      </c>
      <c r="AD831" s="90">
        <f>VLOOKUP($B831,'[9]Población Oficial 2019'!$E$6:$BA$104,24,0)</f>
        <v>37</v>
      </c>
      <c r="AE831" s="90">
        <f>VLOOKUP($B831,'[9]Población Oficial 2019'!$E$6:$BA$104,25,0)</f>
        <v>33</v>
      </c>
      <c r="AF831" s="90">
        <f>VLOOKUP($B831,'[9]Población Oficial 2019'!$E$6:$BA$104,26,0)</f>
        <v>41</v>
      </c>
      <c r="AG831" s="90">
        <f>VLOOKUP($B831,'[9]Población Oficial 2019'!$E$6:$BA$104,27,0)</f>
        <v>37</v>
      </c>
      <c r="AH831" s="90">
        <f>VLOOKUP($B831,'[9]Población Oficial 2019'!$E$6:$BA$104,28,0)</f>
        <v>38</v>
      </c>
      <c r="AI831" s="90">
        <f>VLOOKUP($B831,'[9]Población Oficial 2019'!$E$6:$BA$104,29,0)</f>
        <v>33</v>
      </c>
      <c r="AJ831" s="90">
        <f>VLOOKUP($B831,'[9]Población Oficial 2019'!$E$6:$BA$104,30,0)</f>
        <v>23</v>
      </c>
      <c r="AK831" s="90">
        <f>VLOOKUP($B831,'[9]Población Oficial 2019'!$E$6:$BA$104,31,0)</f>
        <v>20</v>
      </c>
      <c r="AL831" s="90">
        <f>VLOOKUP($B831,'[9]Población Oficial 2019'!$E$6:$BA$104,32,0)</f>
        <v>15</v>
      </c>
      <c r="AM831" s="90">
        <f>VLOOKUP($B831,'[9]Población Oficial 2019'!$E$6:$BA$104,33,0)</f>
        <v>12</v>
      </c>
      <c r="AN831" s="90">
        <f>VLOOKUP($B831,'[9]Población Oficial 2019'!$E$6:$BA$104,34,0)</f>
        <v>8</v>
      </c>
      <c r="AO831" s="90">
        <f>VLOOKUP($B831,'[9]Población Oficial 2019'!$E$6:$BA$104,35,0)</f>
        <v>5</v>
      </c>
      <c r="AP831" s="90">
        <f>VLOOKUP($B831,'[9]Población Oficial 2019'!$E$6:$BA$104,36,0)</f>
        <v>4</v>
      </c>
      <c r="AQ831" s="90">
        <f>VLOOKUP($B831,'[9]Población Oficial 2019'!$E$6:$BA$104,41,0)</f>
        <v>231</v>
      </c>
      <c r="AR831" s="90">
        <f>VLOOKUP($B831,'[9]Población Oficial 2019'!$E$6:$BA$104,42,0)</f>
        <v>23</v>
      </c>
      <c r="AS831" s="90">
        <f>VLOOKUP($B831,'[9]Población Oficial 2019'!$E$6:$BA$104,43,0)</f>
        <v>20</v>
      </c>
      <c r="AT831" s="90">
        <f>VLOOKUP($B831,'[9]Población Oficial 2019'!$E$6:$BA$104,44,0)</f>
        <v>107</v>
      </c>
      <c r="AU831" s="90">
        <f>VLOOKUP($B831,'[9]Población Oficial 2019'!$E$6:$BA$104,45,0)</f>
        <v>7</v>
      </c>
    </row>
    <row r="832" spans="1:47" s="24" customFormat="1" ht="15">
      <c r="A832" s="58">
        <v>831</v>
      </c>
      <c r="B832" s="58">
        <v>23956</v>
      </c>
      <c r="C832" s="59" t="s">
        <v>1176</v>
      </c>
      <c r="D832" s="59" t="s">
        <v>921</v>
      </c>
      <c r="E832" s="59" t="s">
        <v>952</v>
      </c>
      <c r="F832" s="59" t="s">
        <v>1101</v>
      </c>
      <c r="G832" s="12" t="s">
        <v>266</v>
      </c>
      <c r="H832" s="14">
        <f t="shared" si="187"/>
        <v>23956</v>
      </c>
      <c r="I832" s="14">
        <f t="shared" si="174"/>
        <v>486</v>
      </c>
      <c r="J832" s="12">
        <f>VLOOKUP($B832,'[1]METAS 2019'!$D$4:$Q$843,5,0)</f>
        <v>13</v>
      </c>
      <c r="K832" s="12">
        <f>VLOOKUP($B832,'[1]METAS 2019'!$D$4:$Q$843,4,0)</f>
        <v>16</v>
      </c>
      <c r="L832" s="12">
        <f>VLOOKUP($B832,'[1]METAS 2019'!$D$4:$Q$843,11,0)</f>
        <v>7</v>
      </c>
      <c r="M832" s="12">
        <f>VLOOKUP($B832,'[1]METAS 2019'!$D$4:$Q$843,12,0)</f>
        <v>12</v>
      </c>
      <c r="N832" s="12">
        <f>VLOOKUP($B832,'[1]METAS 2019'!$D$4:$Q$843,13,0)</f>
        <v>9</v>
      </c>
      <c r="O832" s="12">
        <f>VLOOKUP($B832,'[1]METAS 2019'!$D$4:$Q$843,14,0)</f>
        <v>11</v>
      </c>
      <c r="P832" s="90">
        <f>VLOOKUP($B832,'[9]Población Oficial 2019'!$E$6:$BA$104,10,0)</f>
        <v>12</v>
      </c>
      <c r="Q832" s="90">
        <f>VLOOKUP($B832,'[9]Población Oficial 2019'!$E$6:$BA$104,11,0)</f>
        <v>12</v>
      </c>
      <c r="R832" s="90">
        <f>VLOOKUP($B832,'[9]Población Oficial 2019'!$E$6:$BA$104,12,0)</f>
        <v>12</v>
      </c>
      <c r="S832" s="90">
        <f>VLOOKUP($B832,'[9]Población Oficial 2019'!$E$6:$BA$104,13,0)</f>
        <v>12</v>
      </c>
      <c r="T832" s="90">
        <f>VLOOKUP($B832,'[9]Población Oficial 2019'!$E$6:$BA$104,14,0)</f>
        <v>12</v>
      </c>
      <c r="U832" s="90">
        <f>VLOOKUP($B832,'[9]Población Oficial 2019'!$E$6:$BA$104,15,0)</f>
        <v>12</v>
      </c>
      <c r="V832" s="90">
        <f>VLOOKUP($B832,'[9]Población Oficial 2019'!$E$6:$BA$104,16,0)</f>
        <v>11</v>
      </c>
      <c r="W832" s="90">
        <f>VLOOKUP($B832,'[9]Población Oficial 2019'!$E$6:$BA$104,17,0)</f>
        <v>11</v>
      </c>
      <c r="X832" s="90">
        <f>VLOOKUP($B832,'[9]Población Oficial 2019'!$E$6:$BA$104,18,0)</f>
        <v>11</v>
      </c>
      <c r="Y832" s="90">
        <f>VLOOKUP($B832,'[9]Población Oficial 2019'!$E$6:$BA$104,19,0)</f>
        <v>10</v>
      </c>
      <c r="Z832" s="90">
        <f>VLOOKUP($B832,'[9]Población Oficial 2019'!$E$6:$BA$104,20,0)</f>
        <v>10</v>
      </c>
      <c r="AA832" s="90">
        <f>VLOOKUP($B832,'[9]Población Oficial 2019'!$E$6:$BA$104,21,0)</f>
        <v>10</v>
      </c>
      <c r="AB832" s="90">
        <f>VLOOKUP($B832,'[9]Población Oficial 2019'!$E$6:$BA$104,22,0)</f>
        <v>9</v>
      </c>
      <c r="AC832" s="90">
        <f>VLOOKUP($B832,'[9]Población Oficial 2019'!$E$6:$BA$104,23,0)</f>
        <v>9</v>
      </c>
      <c r="AD832" s="90">
        <f>VLOOKUP($B832,'[9]Población Oficial 2019'!$E$6:$BA$104,24,0)</f>
        <v>38</v>
      </c>
      <c r="AE832" s="90">
        <f>VLOOKUP($B832,'[9]Población Oficial 2019'!$E$6:$BA$104,25,0)</f>
        <v>37</v>
      </c>
      <c r="AF832" s="90">
        <f>VLOOKUP($B832,'[9]Población Oficial 2019'!$E$6:$BA$104,26,0)</f>
        <v>37</v>
      </c>
      <c r="AG832" s="90">
        <f>VLOOKUP($B832,'[9]Población Oficial 2019'!$E$6:$BA$104,27,0)</f>
        <v>31</v>
      </c>
      <c r="AH832" s="90">
        <f>VLOOKUP($B832,'[9]Población Oficial 2019'!$E$6:$BA$104,28,0)</f>
        <v>29</v>
      </c>
      <c r="AI832" s="90">
        <f>VLOOKUP($B832,'[9]Población Oficial 2019'!$E$6:$BA$104,29,0)</f>
        <v>25</v>
      </c>
      <c r="AJ832" s="90">
        <f>VLOOKUP($B832,'[9]Población Oficial 2019'!$E$6:$BA$104,30,0)</f>
        <v>20</v>
      </c>
      <c r="AK832" s="90">
        <f>VLOOKUP($B832,'[9]Población Oficial 2019'!$E$6:$BA$104,31,0)</f>
        <v>13</v>
      </c>
      <c r="AL832" s="90">
        <f>VLOOKUP($B832,'[9]Población Oficial 2019'!$E$6:$BA$104,32,0)</f>
        <v>14</v>
      </c>
      <c r="AM832" s="90">
        <f>VLOOKUP($B832,'[9]Población Oficial 2019'!$E$6:$BA$104,33,0)</f>
        <v>8</v>
      </c>
      <c r="AN832" s="90">
        <f>VLOOKUP($B832,'[9]Población Oficial 2019'!$E$6:$BA$104,34,0)</f>
        <v>6</v>
      </c>
      <c r="AO832" s="90">
        <f>VLOOKUP($B832,'[9]Población Oficial 2019'!$E$6:$BA$104,35,0)</f>
        <v>4</v>
      </c>
      <c r="AP832" s="90">
        <f>VLOOKUP($B832,'[9]Población Oficial 2019'!$E$6:$BA$104,36,0)</f>
        <v>3</v>
      </c>
      <c r="AQ832" s="90">
        <f>VLOOKUP($B832,'[9]Población Oficial 2019'!$E$6:$BA$104,41,0)</f>
        <v>234</v>
      </c>
      <c r="AR832" s="90">
        <f>VLOOKUP($B832,'[9]Población Oficial 2019'!$E$6:$BA$104,42,0)</f>
        <v>27</v>
      </c>
      <c r="AS832" s="90">
        <f>VLOOKUP($B832,'[9]Población Oficial 2019'!$E$6:$BA$104,43,0)</f>
        <v>23</v>
      </c>
      <c r="AT832" s="90">
        <f>VLOOKUP($B832,'[9]Población Oficial 2019'!$E$6:$BA$104,44,0)</f>
        <v>95</v>
      </c>
      <c r="AU832" s="90">
        <f>VLOOKUP($B832,'[9]Población Oficial 2019'!$E$6:$BA$104,45,0)</f>
        <v>11</v>
      </c>
    </row>
    <row r="833" spans="1:47" s="24" customFormat="1" ht="15">
      <c r="A833" s="58">
        <v>832</v>
      </c>
      <c r="B833" s="58">
        <v>24719</v>
      </c>
      <c r="C833" s="59" t="s">
        <v>1176</v>
      </c>
      <c r="D833" s="59" t="s">
        <v>921</v>
      </c>
      <c r="E833" s="59" t="s">
        <v>952</v>
      </c>
      <c r="F833" s="59" t="s">
        <v>1103</v>
      </c>
      <c r="G833" s="12" t="s">
        <v>266</v>
      </c>
      <c r="H833" s="14">
        <f t="shared" si="187"/>
        <v>24719</v>
      </c>
      <c r="I833" s="14">
        <f t="shared" si="174"/>
        <v>459</v>
      </c>
      <c r="J833" s="90">
        <f>VLOOKUP($B833,'[9]Población Oficial 2019'!$E$6:$BA$104,4,0)</f>
        <v>7</v>
      </c>
      <c r="K833" s="90">
        <f>VLOOKUP($B833,'[9]Población Oficial 2019'!$E$6:$BA$104,5,0)</f>
        <v>9</v>
      </c>
      <c r="L833" s="90">
        <f>VLOOKUP($B833,'[9]Población Oficial 2019'!$E$6:$BA$104,6,0)</f>
        <v>8</v>
      </c>
      <c r="M833" s="90">
        <f>VLOOKUP($B833,'[9]Población Oficial 2019'!$E$6:$BA$104,7,0)</f>
        <v>9</v>
      </c>
      <c r="N833" s="90">
        <f>VLOOKUP($B833,'[9]Población Oficial 2019'!$E$6:$BA$104,8,0)</f>
        <v>8</v>
      </c>
      <c r="O833" s="90">
        <f>VLOOKUP($B833,'[9]Población Oficial 2019'!$E$6:$BA$104,9,0)</f>
        <v>9</v>
      </c>
      <c r="P833" s="90">
        <f>VLOOKUP($B833,'[9]Población Oficial 2019'!$E$6:$BA$104,10,0)</f>
        <v>8</v>
      </c>
      <c r="Q833" s="90">
        <f>VLOOKUP($B833,'[9]Población Oficial 2019'!$E$6:$BA$104,11,0)</f>
        <v>8</v>
      </c>
      <c r="R833" s="90">
        <f>VLOOKUP($B833,'[9]Población Oficial 2019'!$E$6:$BA$104,12,0)</f>
        <v>8</v>
      </c>
      <c r="S833" s="90">
        <f>VLOOKUP($B833,'[9]Población Oficial 2019'!$E$6:$BA$104,13,0)</f>
        <v>8</v>
      </c>
      <c r="T833" s="90">
        <f>VLOOKUP($B833,'[9]Población Oficial 2019'!$E$6:$BA$104,14,0)</f>
        <v>8</v>
      </c>
      <c r="U833" s="90">
        <f>VLOOKUP($B833,'[9]Población Oficial 2019'!$E$6:$BA$104,15,0)</f>
        <v>9</v>
      </c>
      <c r="V833" s="90">
        <f>VLOOKUP($B833,'[9]Población Oficial 2019'!$E$6:$BA$104,16,0)</f>
        <v>9</v>
      </c>
      <c r="W833" s="90">
        <f>VLOOKUP($B833,'[9]Población Oficial 2019'!$E$6:$BA$104,17,0)</f>
        <v>9</v>
      </c>
      <c r="X833" s="90">
        <f>VLOOKUP($B833,'[9]Población Oficial 2019'!$E$6:$BA$104,18,0)</f>
        <v>9</v>
      </c>
      <c r="Y833" s="90">
        <f>VLOOKUP($B833,'[9]Población Oficial 2019'!$E$6:$BA$104,19,0)</f>
        <v>9</v>
      </c>
      <c r="Z833" s="90">
        <f>VLOOKUP($B833,'[9]Población Oficial 2019'!$E$6:$BA$104,20,0)</f>
        <v>9</v>
      </c>
      <c r="AA833" s="90">
        <f>VLOOKUP($B833,'[9]Población Oficial 2019'!$E$6:$BA$104,21,0)</f>
        <v>9</v>
      </c>
      <c r="AB833" s="90">
        <f>VLOOKUP($B833,'[9]Población Oficial 2019'!$E$6:$BA$104,22,0)</f>
        <v>9</v>
      </c>
      <c r="AC833" s="90">
        <f>VLOOKUP($B833,'[9]Población Oficial 2019'!$E$6:$BA$104,23,0)</f>
        <v>9</v>
      </c>
      <c r="AD833" s="90">
        <f>VLOOKUP($B833,'[9]Población Oficial 2019'!$E$6:$BA$104,24,0)</f>
        <v>42</v>
      </c>
      <c r="AE833" s="90">
        <f>VLOOKUP($B833,'[9]Población Oficial 2019'!$E$6:$BA$104,25,0)</f>
        <v>39</v>
      </c>
      <c r="AF833" s="90">
        <f>VLOOKUP($B833,'[9]Población Oficial 2019'!$E$6:$BA$104,26,0)</f>
        <v>42</v>
      </c>
      <c r="AG833" s="90">
        <f>VLOOKUP($B833,'[9]Población Oficial 2019'!$E$6:$BA$104,27,0)</f>
        <v>36</v>
      </c>
      <c r="AH833" s="90">
        <f>VLOOKUP($B833,'[9]Población Oficial 2019'!$E$6:$BA$104,28,0)</f>
        <v>34</v>
      </c>
      <c r="AI833" s="90">
        <f>VLOOKUP($B833,'[9]Población Oficial 2019'!$E$6:$BA$104,29,0)</f>
        <v>28</v>
      </c>
      <c r="AJ833" s="90">
        <f>VLOOKUP($B833,'[9]Población Oficial 2019'!$E$6:$BA$104,30,0)</f>
        <v>21</v>
      </c>
      <c r="AK833" s="90">
        <f>VLOOKUP($B833,'[9]Población Oficial 2019'!$E$6:$BA$104,31,0)</f>
        <v>16</v>
      </c>
      <c r="AL833" s="90">
        <f>VLOOKUP($B833,'[9]Población Oficial 2019'!$E$6:$BA$104,32,0)</f>
        <v>11</v>
      </c>
      <c r="AM833" s="90">
        <f>VLOOKUP($B833,'[9]Población Oficial 2019'!$E$6:$BA$104,33,0)</f>
        <v>8</v>
      </c>
      <c r="AN833" s="90">
        <f>VLOOKUP($B833,'[9]Población Oficial 2019'!$E$6:$BA$104,34,0)</f>
        <v>5</v>
      </c>
      <c r="AO833" s="90">
        <f>VLOOKUP($B833,'[9]Población Oficial 2019'!$E$6:$BA$104,35,0)</f>
        <v>3</v>
      </c>
      <c r="AP833" s="90">
        <f>VLOOKUP($B833,'[9]Población Oficial 2019'!$E$6:$BA$104,36,0)</f>
        <v>3</v>
      </c>
      <c r="AQ833" s="90">
        <f>VLOOKUP($B833,'[9]Población Oficial 2019'!$E$6:$BA$104,41,0)</f>
        <v>230</v>
      </c>
      <c r="AR833" s="90">
        <f>VLOOKUP($B833,'[9]Población Oficial 2019'!$E$6:$BA$104,42,0)</f>
        <v>21</v>
      </c>
      <c r="AS833" s="90">
        <f>VLOOKUP($B833,'[9]Población Oficial 2019'!$E$6:$BA$104,43,0)</f>
        <v>23</v>
      </c>
      <c r="AT833" s="90">
        <f>VLOOKUP($B833,'[9]Población Oficial 2019'!$E$6:$BA$104,44,0)</f>
        <v>113</v>
      </c>
      <c r="AU833" s="90">
        <f>VLOOKUP($B833,'[9]Población Oficial 2019'!$E$6:$BA$104,45,0)</f>
        <v>6</v>
      </c>
    </row>
    <row r="834" spans="1:47" s="24" customFormat="1" ht="15">
      <c r="A834" s="58">
        <v>833</v>
      </c>
      <c r="B834" s="58">
        <v>4243</v>
      </c>
      <c r="C834" s="59" t="s">
        <v>1176</v>
      </c>
      <c r="D834" s="59" t="s">
        <v>921</v>
      </c>
      <c r="E834" s="59" t="s">
        <v>952</v>
      </c>
      <c r="F834" s="59" t="s">
        <v>962</v>
      </c>
      <c r="G834" s="12" t="s">
        <v>266</v>
      </c>
      <c r="H834" s="14">
        <f t="shared" si="187"/>
        <v>4243</v>
      </c>
      <c r="I834" s="14">
        <f t="shared" si="174"/>
        <v>706</v>
      </c>
      <c r="J834" s="12">
        <f>VLOOKUP($B834,'[1]METAS 2019'!$D$4:$Q$843,5,0)</f>
        <v>12</v>
      </c>
      <c r="K834" s="12">
        <f>VLOOKUP($B834,'[1]METAS 2019'!$D$4:$Q$843,4,0)</f>
        <v>15</v>
      </c>
      <c r="L834" s="12">
        <f>VLOOKUP($B834,'[1]METAS 2019'!$D$4:$Q$843,11,0)</f>
        <v>9</v>
      </c>
      <c r="M834" s="12">
        <f>VLOOKUP($B834,'[1]METAS 2019'!$D$4:$Q$843,12,0)</f>
        <v>18</v>
      </c>
      <c r="N834" s="12">
        <f>VLOOKUP($B834,'[1]METAS 2019'!$D$4:$Q$843,13,0)</f>
        <v>19</v>
      </c>
      <c r="O834" s="12">
        <f>VLOOKUP($B834,'[1]METAS 2019'!$D$4:$Q$843,14,0)</f>
        <v>14</v>
      </c>
      <c r="P834" s="90">
        <f>VLOOKUP($B834,'[9]Población Oficial 2019'!$E$6:$BA$104,10,0)</f>
        <v>17</v>
      </c>
      <c r="Q834" s="90">
        <f>VLOOKUP($B834,'[9]Población Oficial 2019'!$E$6:$BA$104,11,0)</f>
        <v>18</v>
      </c>
      <c r="R834" s="90">
        <f>VLOOKUP($B834,'[9]Población Oficial 2019'!$E$6:$BA$104,12,0)</f>
        <v>18</v>
      </c>
      <c r="S834" s="90">
        <f>VLOOKUP($B834,'[9]Población Oficial 2019'!$E$6:$BA$104,13,0)</f>
        <v>17</v>
      </c>
      <c r="T834" s="90">
        <f>VLOOKUP($B834,'[9]Población Oficial 2019'!$E$6:$BA$104,14,0)</f>
        <v>17</v>
      </c>
      <c r="U834" s="90">
        <f>VLOOKUP($B834,'[9]Población Oficial 2019'!$E$6:$BA$104,15,0)</f>
        <v>17</v>
      </c>
      <c r="V834" s="90">
        <f>VLOOKUP($B834,'[9]Población Oficial 2019'!$E$6:$BA$104,16,0)</f>
        <v>17</v>
      </c>
      <c r="W834" s="90">
        <f>VLOOKUP($B834,'[9]Población Oficial 2019'!$E$6:$BA$104,17,0)</f>
        <v>16</v>
      </c>
      <c r="X834" s="90">
        <f>VLOOKUP($B834,'[9]Población Oficial 2019'!$E$6:$BA$104,18,0)</f>
        <v>16</v>
      </c>
      <c r="Y834" s="90">
        <f>VLOOKUP($B834,'[9]Población Oficial 2019'!$E$6:$BA$104,19,0)</f>
        <v>16</v>
      </c>
      <c r="Z834" s="90">
        <f>VLOOKUP($B834,'[9]Población Oficial 2019'!$E$6:$BA$104,20,0)</f>
        <v>15</v>
      </c>
      <c r="AA834" s="90">
        <f>VLOOKUP($B834,'[9]Población Oficial 2019'!$E$6:$BA$104,21,0)</f>
        <v>15</v>
      </c>
      <c r="AB834" s="90">
        <f>VLOOKUP($B834,'[9]Población Oficial 2019'!$E$6:$BA$104,22,0)</f>
        <v>14</v>
      </c>
      <c r="AC834" s="90">
        <f>VLOOKUP($B834,'[9]Población Oficial 2019'!$E$6:$BA$104,23,0)</f>
        <v>13</v>
      </c>
      <c r="AD834" s="90">
        <f>VLOOKUP($B834,'[9]Población Oficial 2019'!$E$6:$BA$104,24,0)</f>
        <v>56</v>
      </c>
      <c r="AE834" s="90">
        <f>VLOOKUP($B834,'[9]Población Oficial 2019'!$E$6:$BA$104,25,0)</f>
        <v>55</v>
      </c>
      <c r="AF834" s="90">
        <f>VLOOKUP($B834,'[9]Población Oficial 2019'!$E$6:$BA$104,26,0)</f>
        <v>55</v>
      </c>
      <c r="AG834" s="90">
        <f>VLOOKUP($B834,'[9]Población Oficial 2019'!$E$6:$BA$104,27,0)</f>
        <v>45</v>
      </c>
      <c r="AH834" s="90">
        <f>VLOOKUP($B834,'[9]Población Oficial 2019'!$E$6:$BA$104,28,0)</f>
        <v>42</v>
      </c>
      <c r="AI834" s="90">
        <f>VLOOKUP($B834,'[9]Población Oficial 2019'!$E$6:$BA$104,29,0)</f>
        <v>38</v>
      </c>
      <c r="AJ834" s="90">
        <f>VLOOKUP($B834,'[9]Población Oficial 2019'!$E$6:$BA$104,30,0)</f>
        <v>29</v>
      </c>
      <c r="AK834" s="90">
        <f>VLOOKUP($B834,'[9]Población Oficial 2019'!$E$6:$BA$104,31,0)</f>
        <v>20</v>
      </c>
      <c r="AL834" s="90">
        <f>VLOOKUP($B834,'[9]Población Oficial 2019'!$E$6:$BA$104,32,0)</f>
        <v>21</v>
      </c>
      <c r="AM834" s="90">
        <f>VLOOKUP($B834,'[9]Población Oficial 2019'!$E$6:$BA$104,33,0)</f>
        <v>13</v>
      </c>
      <c r="AN834" s="90">
        <f>VLOOKUP($B834,'[9]Población Oficial 2019'!$E$6:$BA$104,34,0)</f>
        <v>9</v>
      </c>
      <c r="AO834" s="90">
        <f>VLOOKUP($B834,'[9]Población Oficial 2019'!$E$6:$BA$104,35,0)</f>
        <v>6</v>
      </c>
      <c r="AP834" s="90">
        <f>VLOOKUP($B834,'[9]Población Oficial 2019'!$E$6:$BA$104,36,0)</f>
        <v>4</v>
      </c>
      <c r="AQ834" s="90">
        <f>VLOOKUP($B834,'[9]Población Oficial 2019'!$E$6:$BA$104,41,0)</f>
        <v>345</v>
      </c>
      <c r="AR834" s="90">
        <f>VLOOKUP($B834,'[9]Población Oficial 2019'!$E$6:$BA$104,42,0)</f>
        <v>40</v>
      </c>
      <c r="AS834" s="90">
        <f>VLOOKUP($B834,'[9]Población Oficial 2019'!$E$6:$BA$104,43,0)</f>
        <v>34</v>
      </c>
      <c r="AT834" s="90">
        <f>VLOOKUP($B834,'[9]Población Oficial 2019'!$E$6:$BA$104,44,0)</f>
        <v>140</v>
      </c>
      <c r="AU834" s="90">
        <f>VLOOKUP($B834,'[9]Población Oficial 2019'!$E$6:$BA$104,45,0)</f>
        <v>10</v>
      </c>
    </row>
    <row r="835" spans="1:47" s="24" customFormat="1" ht="15">
      <c r="A835" s="58">
        <v>834</v>
      </c>
      <c r="B835" s="58">
        <v>6994</v>
      </c>
      <c r="C835" s="59" t="s">
        <v>1176</v>
      </c>
      <c r="D835" s="59" t="s">
        <v>921</v>
      </c>
      <c r="E835" s="59" t="s">
        <v>952</v>
      </c>
      <c r="F835" s="59" t="s">
        <v>963</v>
      </c>
      <c r="G835" s="12" t="s">
        <v>266</v>
      </c>
      <c r="H835" s="14">
        <f t="shared" si="187"/>
        <v>6994</v>
      </c>
      <c r="I835" s="14">
        <f t="shared" ref="I835:I898" si="188">SUM(J835:AP835)</f>
        <v>341</v>
      </c>
      <c r="J835" s="12">
        <f>VLOOKUP($B835,'[1]METAS 2019'!$D$4:$Q$843,5,0)</f>
        <v>3</v>
      </c>
      <c r="K835" s="12">
        <f>VLOOKUP($B835,'[1]METAS 2019'!$D$4:$Q$843,4,0)</f>
        <v>6</v>
      </c>
      <c r="L835" s="12">
        <f>VLOOKUP($B835,'[1]METAS 2019'!$D$4:$Q$843,11,0)</f>
        <v>6</v>
      </c>
      <c r="M835" s="12">
        <f>VLOOKUP($B835,'[1]METAS 2019'!$D$4:$Q$843,12,0)</f>
        <v>5</v>
      </c>
      <c r="N835" s="12">
        <f>VLOOKUP($B835,'[1]METAS 2019'!$D$4:$Q$843,13,0)</f>
        <v>8</v>
      </c>
      <c r="O835" s="12">
        <f>VLOOKUP($B835,'[1]METAS 2019'!$D$4:$Q$843,14,0)</f>
        <v>11</v>
      </c>
      <c r="P835" s="90">
        <f>VLOOKUP($B835,'[9]Población Oficial 2019'!$E$6:$BA$104,10,0)</f>
        <v>6</v>
      </c>
      <c r="Q835" s="90">
        <f>VLOOKUP($B835,'[9]Población Oficial 2019'!$E$6:$BA$104,11,0)</f>
        <v>6</v>
      </c>
      <c r="R835" s="90">
        <f>VLOOKUP($B835,'[9]Población Oficial 2019'!$E$6:$BA$104,12,0)</f>
        <v>6</v>
      </c>
      <c r="S835" s="90">
        <f>VLOOKUP($B835,'[9]Población Oficial 2019'!$E$6:$BA$104,13,0)</f>
        <v>6</v>
      </c>
      <c r="T835" s="90">
        <f>VLOOKUP($B835,'[9]Población Oficial 2019'!$E$6:$BA$104,14,0)</f>
        <v>6</v>
      </c>
      <c r="U835" s="90">
        <f>VLOOKUP($B835,'[9]Población Oficial 2019'!$E$6:$BA$104,15,0)</f>
        <v>6</v>
      </c>
      <c r="V835" s="90">
        <f>VLOOKUP($B835,'[9]Población Oficial 2019'!$E$6:$BA$104,16,0)</f>
        <v>6</v>
      </c>
      <c r="W835" s="90">
        <f>VLOOKUP($B835,'[9]Población Oficial 2019'!$E$6:$BA$104,17,0)</f>
        <v>6</v>
      </c>
      <c r="X835" s="90">
        <f>VLOOKUP($B835,'[9]Población Oficial 2019'!$E$6:$BA$104,18,0)</f>
        <v>7</v>
      </c>
      <c r="Y835" s="90">
        <f>VLOOKUP($B835,'[9]Población Oficial 2019'!$E$6:$BA$104,19,0)</f>
        <v>7</v>
      </c>
      <c r="Z835" s="90">
        <f>VLOOKUP($B835,'[9]Población Oficial 2019'!$E$6:$BA$104,20,0)</f>
        <v>7</v>
      </c>
      <c r="AA835" s="90">
        <f>VLOOKUP($B835,'[9]Población Oficial 2019'!$E$6:$BA$104,21,0)</f>
        <v>7</v>
      </c>
      <c r="AB835" s="90">
        <f>VLOOKUP($B835,'[9]Población Oficial 2019'!$E$6:$BA$104,22,0)</f>
        <v>7</v>
      </c>
      <c r="AC835" s="90">
        <f>VLOOKUP($B835,'[9]Población Oficial 2019'!$E$6:$BA$104,23,0)</f>
        <v>7</v>
      </c>
      <c r="AD835" s="90">
        <f>VLOOKUP($B835,'[9]Población Oficial 2019'!$E$6:$BA$104,24,0)</f>
        <v>31</v>
      </c>
      <c r="AE835" s="90">
        <f>VLOOKUP($B835,'[9]Población Oficial 2019'!$E$6:$BA$104,25,0)</f>
        <v>28</v>
      </c>
      <c r="AF835" s="90">
        <f>VLOOKUP($B835,'[9]Población Oficial 2019'!$E$6:$BA$104,26,0)</f>
        <v>31</v>
      </c>
      <c r="AG835" s="90">
        <f>VLOOKUP($B835,'[9]Población Oficial 2019'!$E$6:$BA$104,27,0)</f>
        <v>26</v>
      </c>
      <c r="AH835" s="90">
        <f>VLOOKUP($B835,'[9]Población Oficial 2019'!$E$6:$BA$104,28,0)</f>
        <v>25</v>
      </c>
      <c r="AI835" s="90">
        <f>VLOOKUP($B835,'[9]Población Oficial 2019'!$E$6:$BA$104,29,0)</f>
        <v>21</v>
      </c>
      <c r="AJ835" s="90">
        <f>VLOOKUP($B835,'[9]Población Oficial 2019'!$E$6:$BA$104,30,0)</f>
        <v>15</v>
      </c>
      <c r="AK835" s="90">
        <f>VLOOKUP($B835,'[9]Población Oficial 2019'!$E$6:$BA$104,31,0)</f>
        <v>12</v>
      </c>
      <c r="AL835" s="90">
        <f>VLOOKUP($B835,'[9]Población Oficial 2019'!$E$6:$BA$104,32,0)</f>
        <v>8</v>
      </c>
      <c r="AM835" s="90">
        <f>VLOOKUP($B835,'[9]Población Oficial 2019'!$E$6:$BA$104,33,0)</f>
        <v>6</v>
      </c>
      <c r="AN835" s="90">
        <f>VLOOKUP($B835,'[9]Población Oficial 2019'!$E$6:$BA$104,34,0)</f>
        <v>4</v>
      </c>
      <c r="AO835" s="90">
        <f>VLOOKUP($B835,'[9]Población Oficial 2019'!$E$6:$BA$104,35,0)</f>
        <v>3</v>
      </c>
      <c r="AP835" s="90">
        <f>VLOOKUP($B835,'[9]Población Oficial 2019'!$E$6:$BA$104,36,0)</f>
        <v>2</v>
      </c>
      <c r="AQ835" s="90">
        <f>VLOOKUP($B835,'[9]Población Oficial 2019'!$E$6:$BA$104,41,0)</f>
        <v>169</v>
      </c>
      <c r="AR835" s="90">
        <f>VLOOKUP($B835,'[9]Población Oficial 2019'!$E$6:$BA$104,42,0)</f>
        <v>16</v>
      </c>
      <c r="AS835" s="90">
        <f>VLOOKUP($B835,'[9]Población Oficial 2019'!$E$6:$BA$104,43,0)</f>
        <v>17</v>
      </c>
      <c r="AT835" s="90">
        <f>VLOOKUP($B835,'[9]Población Oficial 2019'!$E$6:$BA$104,44,0)</f>
        <v>83</v>
      </c>
      <c r="AU835" s="90">
        <f>VLOOKUP($B835,'[9]Población Oficial 2019'!$E$6:$BA$104,45,0)</f>
        <v>3</v>
      </c>
    </row>
    <row r="836" spans="1:47" s="24" customFormat="1" ht="15">
      <c r="A836" s="58">
        <v>835</v>
      </c>
      <c r="B836" s="58">
        <v>16137</v>
      </c>
      <c r="C836" s="59" t="s">
        <v>1176</v>
      </c>
      <c r="D836" s="59" t="s">
        <v>921</v>
      </c>
      <c r="E836" s="59" t="s">
        <v>952</v>
      </c>
      <c r="F836" s="59" t="s">
        <v>964</v>
      </c>
      <c r="G836" s="12" t="s">
        <v>266</v>
      </c>
      <c r="H836" s="14">
        <f t="shared" si="187"/>
        <v>16137</v>
      </c>
      <c r="I836" s="14">
        <f t="shared" si="188"/>
        <v>453</v>
      </c>
      <c r="J836" s="12">
        <f>VLOOKUP($B836,'[1]METAS 2019'!$D$4:$Q$843,5,0)</f>
        <v>5</v>
      </c>
      <c r="K836" s="12">
        <f>VLOOKUP($B836,'[1]METAS 2019'!$D$4:$Q$843,4,0)</f>
        <v>5</v>
      </c>
      <c r="L836" s="12">
        <f>VLOOKUP($B836,'[1]METAS 2019'!$D$4:$Q$843,11,0)</f>
        <v>9</v>
      </c>
      <c r="M836" s="12">
        <f>VLOOKUP($B836,'[1]METAS 2019'!$D$4:$Q$843,12,0)</f>
        <v>10</v>
      </c>
      <c r="N836" s="12">
        <f>VLOOKUP($B836,'[1]METAS 2019'!$D$4:$Q$843,13,0)</f>
        <v>9</v>
      </c>
      <c r="O836" s="12">
        <f>VLOOKUP($B836,'[1]METAS 2019'!$D$4:$Q$843,14,0)</f>
        <v>6</v>
      </c>
      <c r="P836" s="90">
        <f>VLOOKUP($B836,'[9]Población Oficial 2019'!$E$6:$BA$104,10,0)</f>
        <v>8</v>
      </c>
      <c r="Q836" s="90">
        <f>VLOOKUP($B836,'[9]Población Oficial 2019'!$E$6:$BA$104,11,0)</f>
        <v>8</v>
      </c>
      <c r="R836" s="90">
        <f>VLOOKUP($B836,'[9]Población Oficial 2019'!$E$6:$BA$104,12,0)</f>
        <v>8</v>
      </c>
      <c r="S836" s="90">
        <f>VLOOKUP($B836,'[9]Población Oficial 2019'!$E$6:$BA$104,13,0)</f>
        <v>8</v>
      </c>
      <c r="T836" s="90">
        <f>VLOOKUP($B836,'[9]Población Oficial 2019'!$E$6:$BA$104,14,0)</f>
        <v>8</v>
      </c>
      <c r="U836" s="90">
        <f>VLOOKUP($B836,'[9]Población Oficial 2019'!$E$6:$BA$104,15,0)</f>
        <v>9</v>
      </c>
      <c r="V836" s="90">
        <f>VLOOKUP($B836,'[9]Población Oficial 2019'!$E$6:$BA$104,16,0)</f>
        <v>9</v>
      </c>
      <c r="W836" s="90">
        <f>VLOOKUP($B836,'[9]Población Oficial 2019'!$E$6:$BA$104,17,0)</f>
        <v>9</v>
      </c>
      <c r="X836" s="90">
        <f>VLOOKUP($B836,'[9]Población Oficial 2019'!$E$6:$BA$104,18,0)</f>
        <v>9</v>
      </c>
      <c r="Y836" s="90">
        <f>VLOOKUP($B836,'[9]Población Oficial 2019'!$E$6:$BA$104,19,0)</f>
        <v>9</v>
      </c>
      <c r="Z836" s="90">
        <f>VLOOKUP($B836,'[9]Población Oficial 2019'!$E$6:$BA$104,20,0)</f>
        <v>9</v>
      </c>
      <c r="AA836" s="90">
        <f>VLOOKUP($B836,'[9]Población Oficial 2019'!$E$6:$BA$104,21,0)</f>
        <v>9</v>
      </c>
      <c r="AB836" s="90">
        <f>VLOOKUP($B836,'[9]Población Oficial 2019'!$E$6:$BA$104,22,0)</f>
        <v>9</v>
      </c>
      <c r="AC836" s="90">
        <f>VLOOKUP($B836,'[9]Población Oficial 2019'!$E$6:$BA$104,23,0)</f>
        <v>9</v>
      </c>
      <c r="AD836" s="90">
        <f>VLOOKUP($B836,'[9]Población Oficial 2019'!$E$6:$BA$104,24,0)</f>
        <v>42</v>
      </c>
      <c r="AE836" s="90">
        <f>VLOOKUP($B836,'[9]Población Oficial 2019'!$E$6:$BA$104,25,0)</f>
        <v>39</v>
      </c>
      <c r="AF836" s="90">
        <f>VLOOKUP($B836,'[9]Población Oficial 2019'!$E$6:$BA$104,26,0)</f>
        <v>42</v>
      </c>
      <c r="AG836" s="90">
        <f>VLOOKUP($B836,'[9]Población Oficial 2019'!$E$6:$BA$104,27,0)</f>
        <v>36</v>
      </c>
      <c r="AH836" s="90">
        <f>VLOOKUP($B836,'[9]Población Oficial 2019'!$E$6:$BA$104,28,0)</f>
        <v>34</v>
      </c>
      <c r="AI836" s="90">
        <f>VLOOKUP($B836,'[9]Población Oficial 2019'!$E$6:$BA$104,29,0)</f>
        <v>28</v>
      </c>
      <c r="AJ836" s="90">
        <f>VLOOKUP($B836,'[9]Población Oficial 2019'!$E$6:$BA$104,30,0)</f>
        <v>21</v>
      </c>
      <c r="AK836" s="90">
        <f>VLOOKUP($B836,'[9]Población Oficial 2019'!$E$6:$BA$104,31,0)</f>
        <v>16</v>
      </c>
      <c r="AL836" s="90">
        <f>VLOOKUP($B836,'[9]Población Oficial 2019'!$E$6:$BA$104,32,0)</f>
        <v>11</v>
      </c>
      <c r="AM836" s="90">
        <f>VLOOKUP($B836,'[9]Población Oficial 2019'!$E$6:$BA$104,33,0)</f>
        <v>8</v>
      </c>
      <c r="AN836" s="90">
        <f>VLOOKUP($B836,'[9]Población Oficial 2019'!$E$6:$BA$104,34,0)</f>
        <v>5</v>
      </c>
      <c r="AO836" s="90">
        <f>VLOOKUP($B836,'[9]Población Oficial 2019'!$E$6:$BA$104,35,0)</f>
        <v>3</v>
      </c>
      <c r="AP836" s="90">
        <f>VLOOKUP($B836,'[9]Población Oficial 2019'!$E$6:$BA$104,36,0)</f>
        <v>3</v>
      </c>
      <c r="AQ836" s="90">
        <f>VLOOKUP($B836,'[9]Población Oficial 2019'!$E$6:$BA$104,41,0)</f>
        <v>231</v>
      </c>
      <c r="AR836" s="90">
        <f>VLOOKUP($B836,'[9]Población Oficial 2019'!$E$6:$BA$104,42,0)</f>
        <v>21</v>
      </c>
      <c r="AS836" s="90">
        <f>VLOOKUP($B836,'[9]Población Oficial 2019'!$E$6:$BA$104,43,0)</f>
        <v>23</v>
      </c>
      <c r="AT836" s="90">
        <f>VLOOKUP($B836,'[9]Población Oficial 2019'!$E$6:$BA$104,44,0)</f>
        <v>113</v>
      </c>
      <c r="AU836" s="90">
        <f>VLOOKUP($B836,'[9]Población Oficial 2019'!$E$6:$BA$104,45,0)</f>
        <v>6</v>
      </c>
    </row>
    <row r="837" spans="1:47" s="24" customFormat="1" ht="15">
      <c r="A837" s="58">
        <v>836</v>
      </c>
      <c r="B837" s="58">
        <v>4246</v>
      </c>
      <c r="C837" s="59" t="s">
        <v>1176</v>
      </c>
      <c r="D837" s="59" t="s">
        <v>921</v>
      </c>
      <c r="E837" s="59" t="s">
        <v>952</v>
      </c>
      <c r="F837" s="59" t="s">
        <v>965</v>
      </c>
      <c r="G837" s="12" t="s">
        <v>266</v>
      </c>
      <c r="H837" s="14">
        <f t="shared" si="187"/>
        <v>4246</v>
      </c>
      <c r="I837" s="14">
        <f t="shared" si="188"/>
        <v>815</v>
      </c>
      <c r="J837" s="12">
        <f>VLOOKUP($B837,'[1]METAS 2019'!$D$4:$Q$843,5,0)</f>
        <v>10</v>
      </c>
      <c r="K837" s="12">
        <f>VLOOKUP($B837,'[1]METAS 2019'!$D$4:$Q$843,4,0)</f>
        <v>8</v>
      </c>
      <c r="L837" s="12">
        <f>VLOOKUP($B837,'[1]METAS 2019'!$D$4:$Q$843,11,0)</f>
        <v>15</v>
      </c>
      <c r="M837" s="12">
        <f>VLOOKUP($B837,'[1]METAS 2019'!$D$4:$Q$843,12,0)</f>
        <v>12</v>
      </c>
      <c r="N837" s="12">
        <f>VLOOKUP($B837,'[1]METAS 2019'!$D$4:$Q$843,13,0)</f>
        <v>5</v>
      </c>
      <c r="O837" s="12">
        <f>VLOOKUP($B837,'[1]METAS 2019'!$D$4:$Q$843,14,0)</f>
        <v>5</v>
      </c>
      <c r="P837" s="90">
        <f>VLOOKUP($B837,'[9]Población Oficial 2019'!$E$6:$BA$104,10,0)</f>
        <v>18</v>
      </c>
      <c r="Q837" s="90">
        <f>VLOOKUP($B837,'[9]Población Oficial 2019'!$E$6:$BA$104,11,0)</f>
        <v>18</v>
      </c>
      <c r="R837" s="90">
        <f>VLOOKUP($B837,'[9]Población Oficial 2019'!$E$6:$BA$104,12,0)</f>
        <v>18</v>
      </c>
      <c r="S837" s="90">
        <f>VLOOKUP($B837,'[9]Población Oficial 2019'!$E$6:$BA$104,13,0)</f>
        <v>18</v>
      </c>
      <c r="T837" s="90">
        <f>VLOOKUP($B837,'[9]Población Oficial 2019'!$E$6:$BA$104,14,0)</f>
        <v>18</v>
      </c>
      <c r="U837" s="90">
        <f>VLOOKUP($B837,'[9]Población Oficial 2019'!$E$6:$BA$104,15,0)</f>
        <v>19</v>
      </c>
      <c r="V837" s="90">
        <f>VLOOKUP($B837,'[9]Población Oficial 2019'!$E$6:$BA$104,16,0)</f>
        <v>19</v>
      </c>
      <c r="W837" s="90">
        <f>VLOOKUP($B837,'[9]Población Oficial 2019'!$E$6:$BA$104,17,0)</f>
        <v>18</v>
      </c>
      <c r="X837" s="90">
        <f>VLOOKUP($B837,'[9]Población Oficial 2019'!$E$6:$BA$104,18,0)</f>
        <v>19</v>
      </c>
      <c r="Y837" s="90">
        <f>VLOOKUP($B837,'[9]Población Oficial 2019'!$E$6:$BA$104,19,0)</f>
        <v>18</v>
      </c>
      <c r="Z837" s="90">
        <f>VLOOKUP($B837,'[9]Población Oficial 2019'!$E$6:$BA$104,20,0)</f>
        <v>17</v>
      </c>
      <c r="AA837" s="90">
        <f>VLOOKUP($B837,'[9]Población Oficial 2019'!$E$6:$BA$104,21,0)</f>
        <v>17</v>
      </c>
      <c r="AB837" s="90">
        <f>VLOOKUP($B837,'[9]Población Oficial 2019'!$E$6:$BA$104,22,0)</f>
        <v>17</v>
      </c>
      <c r="AC837" s="90">
        <f>VLOOKUP($B837,'[9]Población Oficial 2019'!$E$6:$BA$104,23,0)</f>
        <v>17</v>
      </c>
      <c r="AD837" s="90">
        <f>VLOOKUP($B837,'[9]Población Oficial 2019'!$E$6:$BA$104,24,0)</f>
        <v>75</v>
      </c>
      <c r="AE837" s="90">
        <f>VLOOKUP($B837,'[9]Población Oficial 2019'!$E$6:$BA$104,25,0)</f>
        <v>64</v>
      </c>
      <c r="AF837" s="90">
        <f>VLOOKUP($B837,'[9]Población Oficial 2019'!$E$6:$BA$104,26,0)</f>
        <v>63</v>
      </c>
      <c r="AG837" s="90">
        <f>VLOOKUP($B837,'[9]Población Oficial 2019'!$E$6:$BA$104,27,0)</f>
        <v>62</v>
      </c>
      <c r="AH837" s="90">
        <f>VLOOKUP($B837,'[9]Población Oficial 2019'!$E$6:$BA$104,28,0)</f>
        <v>55</v>
      </c>
      <c r="AI837" s="90">
        <f>VLOOKUP($B837,'[9]Población Oficial 2019'!$E$6:$BA$104,29,0)</f>
        <v>51</v>
      </c>
      <c r="AJ837" s="90">
        <f>VLOOKUP($B837,'[9]Población Oficial 2019'!$E$6:$BA$104,30,0)</f>
        <v>36</v>
      </c>
      <c r="AK837" s="90">
        <f>VLOOKUP($B837,'[9]Población Oficial 2019'!$E$6:$BA$104,31,0)</f>
        <v>30</v>
      </c>
      <c r="AL837" s="90">
        <f>VLOOKUP($B837,'[9]Población Oficial 2019'!$E$6:$BA$104,32,0)</f>
        <v>24</v>
      </c>
      <c r="AM837" s="90">
        <f>VLOOKUP($B837,'[9]Población Oficial 2019'!$E$6:$BA$104,33,0)</f>
        <v>22</v>
      </c>
      <c r="AN837" s="90">
        <f>VLOOKUP($B837,'[9]Población Oficial 2019'!$E$6:$BA$104,34,0)</f>
        <v>11</v>
      </c>
      <c r="AO837" s="90">
        <f>VLOOKUP($B837,'[9]Población Oficial 2019'!$E$6:$BA$104,35,0)</f>
        <v>10</v>
      </c>
      <c r="AP837" s="90">
        <f>VLOOKUP($B837,'[9]Población Oficial 2019'!$E$6:$BA$104,36,0)</f>
        <v>6</v>
      </c>
      <c r="AQ837" s="90">
        <f>VLOOKUP($B837,'[9]Población Oficial 2019'!$E$6:$BA$104,41,0)</f>
        <v>416</v>
      </c>
      <c r="AR837" s="90">
        <f>VLOOKUP($B837,'[9]Población Oficial 2019'!$E$6:$BA$104,42,0)</f>
        <v>43</v>
      </c>
      <c r="AS837" s="90">
        <f>VLOOKUP($B837,'[9]Población Oficial 2019'!$E$6:$BA$104,43,0)</f>
        <v>42</v>
      </c>
      <c r="AT837" s="90">
        <f>VLOOKUP($B837,'[9]Población Oficial 2019'!$E$6:$BA$104,44,0)</f>
        <v>179</v>
      </c>
      <c r="AU837" s="90">
        <f>VLOOKUP($B837,'[9]Población Oficial 2019'!$E$6:$BA$104,45,0)</f>
        <v>9</v>
      </c>
    </row>
    <row r="838" spans="1:47" s="24" customFormat="1" ht="15">
      <c r="A838" s="58">
        <v>837</v>
      </c>
      <c r="B838" s="58">
        <v>4242</v>
      </c>
      <c r="C838" s="59" t="s">
        <v>1176</v>
      </c>
      <c r="D838" s="59" t="s">
        <v>921</v>
      </c>
      <c r="E838" s="59" t="s">
        <v>952</v>
      </c>
      <c r="F838" s="59" t="s">
        <v>966</v>
      </c>
      <c r="G838" s="12" t="s">
        <v>266</v>
      </c>
      <c r="H838" s="14">
        <f t="shared" si="187"/>
        <v>4242</v>
      </c>
      <c r="I838" s="14">
        <f t="shared" si="188"/>
        <v>667</v>
      </c>
      <c r="J838" s="12">
        <f>VLOOKUP($B838,'[1]METAS 2019'!$D$4:$Q$843,5,0)</f>
        <v>16</v>
      </c>
      <c r="K838" s="12">
        <f>VLOOKUP($B838,'[1]METAS 2019'!$D$4:$Q$843,4,0)</f>
        <v>19</v>
      </c>
      <c r="L838" s="12">
        <f>VLOOKUP($B838,'[1]METAS 2019'!$D$4:$Q$843,11,0)</f>
        <v>30</v>
      </c>
      <c r="M838" s="12">
        <f>VLOOKUP($B838,'[1]METAS 2019'!$D$4:$Q$843,12,0)</f>
        <v>25</v>
      </c>
      <c r="N838" s="12">
        <f>VLOOKUP($B838,'[1]METAS 2019'!$D$4:$Q$843,13,0)</f>
        <v>27</v>
      </c>
      <c r="O838" s="12">
        <f>VLOOKUP($B838,'[1]METAS 2019'!$D$4:$Q$843,14,0)</f>
        <v>27</v>
      </c>
      <c r="P838" s="90">
        <f>VLOOKUP($B838,'[9]Población Oficial 2019'!$E$6:$BA$104,10,0)</f>
        <v>15</v>
      </c>
      <c r="Q838" s="90">
        <f>VLOOKUP($B838,'[9]Población Oficial 2019'!$E$6:$BA$104,11,0)</f>
        <v>15</v>
      </c>
      <c r="R838" s="90">
        <f>VLOOKUP($B838,'[9]Población Oficial 2019'!$E$6:$BA$104,12,0)</f>
        <v>15</v>
      </c>
      <c r="S838" s="90">
        <f>VLOOKUP($B838,'[9]Población Oficial 2019'!$E$6:$BA$104,13,0)</f>
        <v>15</v>
      </c>
      <c r="T838" s="90">
        <f>VLOOKUP($B838,'[9]Población Oficial 2019'!$E$6:$BA$104,14,0)</f>
        <v>15</v>
      </c>
      <c r="U838" s="90">
        <f>VLOOKUP($B838,'[9]Población Oficial 2019'!$E$6:$BA$104,15,0)</f>
        <v>14</v>
      </c>
      <c r="V838" s="90">
        <f>VLOOKUP($B838,'[9]Población Oficial 2019'!$E$6:$BA$104,16,0)</f>
        <v>14</v>
      </c>
      <c r="W838" s="90">
        <f>VLOOKUP($B838,'[9]Población Oficial 2019'!$E$6:$BA$104,17,0)</f>
        <v>14</v>
      </c>
      <c r="X838" s="90">
        <f>VLOOKUP($B838,'[9]Población Oficial 2019'!$E$6:$BA$104,18,0)</f>
        <v>13</v>
      </c>
      <c r="Y838" s="90">
        <f>VLOOKUP($B838,'[9]Población Oficial 2019'!$E$6:$BA$104,19,0)</f>
        <v>13</v>
      </c>
      <c r="Z838" s="90">
        <f>VLOOKUP($B838,'[9]Población Oficial 2019'!$E$6:$BA$104,20,0)</f>
        <v>13</v>
      </c>
      <c r="AA838" s="90">
        <f>VLOOKUP($B838,'[9]Población Oficial 2019'!$E$6:$BA$104,21,0)</f>
        <v>12</v>
      </c>
      <c r="AB838" s="90">
        <f>VLOOKUP($B838,'[9]Población Oficial 2019'!$E$6:$BA$104,22,0)</f>
        <v>12</v>
      </c>
      <c r="AC838" s="90">
        <f>VLOOKUP($B838,'[9]Población Oficial 2019'!$E$6:$BA$104,23,0)</f>
        <v>11</v>
      </c>
      <c r="AD838" s="90">
        <f>VLOOKUP($B838,'[9]Población Oficial 2019'!$E$6:$BA$104,24,0)</f>
        <v>47</v>
      </c>
      <c r="AE838" s="90">
        <f>VLOOKUP($B838,'[9]Población Oficial 2019'!$E$6:$BA$104,25,0)</f>
        <v>46</v>
      </c>
      <c r="AF838" s="90">
        <f>VLOOKUP($B838,'[9]Población Oficial 2019'!$E$6:$BA$104,26,0)</f>
        <v>46</v>
      </c>
      <c r="AG838" s="90">
        <f>VLOOKUP($B838,'[9]Población Oficial 2019'!$E$6:$BA$104,27,0)</f>
        <v>38</v>
      </c>
      <c r="AH838" s="90">
        <f>VLOOKUP($B838,'[9]Población Oficial 2019'!$E$6:$BA$104,28,0)</f>
        <v>36</v>
      </c>
      <c r="AI838" s="90">
        <f>VLOOKUP($B838,'[9]Población Oficial 2019'!$E$6:$BA$104,29,0)</f>
        <v>32</v>
      </c>
      <c r="AJ838" s="90">
        <f>VLOOKUP($B838,'[9]Población Oficial 2019'!$E$6:$BA$104,30,0)</f>
        <v>24</v>
      </c>
      <c r="AK838" s="90">
        <f>VLOOKUP($B838,'[9]Población Oficial 2019'!$E$6:$BA$104,31,0)</f>
        <v>17</v>
      </c>
      <c r="AL838" s="90">
        <f>VLOOKUP($B838,'[9]Población Oficial 2019'!$E$6:$BA$104,32,0)</f>
        <v>18</v>
      </c>
      <c r="AM838" s="90">
        <f>VLOOKUP($B838,'[9]Población Oficial 2019'!$E$6:$BA$104,33,0)</f>
        <v>11</v>
      </c>
      <c r="AN838" s="90">
        <f>VLOOKUP($B838,'[9]Población Oficial 2019'!$E$6:$BA$104,34,0)</f>
        <v>8</v>
      </c>
      <c r="AO838" s="90">
        <f>VLOOKUP($B838,'[9]Población Oficial 2019'!$E$6:$BA$104,35,0)</f>
        <v>5</v>
      </c>
      <c r="AP838" s="90">
        <f>VLOOKUP($B838,'[9]Población Oficial 2019'!$E$6:$BA$104,36,0)</f>
        <v>4</v>
      </c>
      <c r="AQ838" s="90">
        <f>VLOOKUP($B838,'[9]Población Oficial 2019'!$E$6:$BA$104,41,0)</f>
        <v>291</v>
      </c>
      <c r="AR838" s="90">
        <f>VLOOKUP($B838,'[9]Población Oficial 2019'!$E$6:$BA$104,42,0)</f>
        <v>33</v>
      </c>
      <c r="AS838" s="90">
        <f>VLOOKUP($B838,'[9]Población Oficial 2019'!$E$6:$BA$104,43,0)</f>
        <v>29</v>
      </c>
      <c r="AT838" s="90">
        <f>VLOOKUP($B838,'[9]Población Oficial 2019'!$E$6:$BA$104,44,0)</f>
        <v>119</v>
      </c>
      <c r="AU838" s="90">
        <f>VLOOKUP($B838,'[9]Población Oficial 2019'!$E$6:$BA$104,45,0)</f>
        <v>18</v>
      </c>
    </row>
    <row r="839" spans="1:47" s="24" customFormat="1" ht="15">
      <c r="A839" s="58">
        <v>838</v>
      </c>
      <c r="B839" s="58">
        <v>15392</v>
      </c>
      <c r="C839" s="59" t="s">
        <v>1176</v>
      </c>
      <c r="D839" s="59" t="s">
        <v>921</v>
      </c>
      <c r="E839" s="59" t="s">
        <v>952</v>
      </c>
      <c r="F839" s="59" t="s">
        <v>967</v>
      </c>
      <c r="G839" s="12" t="s">
        <v>266</v>
      </c>
      <c r="H839" s="14">
        <f t="shared" si="187"/>
        <v>15392</v>
      </c>
      <c r="I839" s="14">
        <f t="shared" si="188"/>
        <v>608</v>
      </c>
      <c r="J839" s="12">
        <f>VLOOKUP($B839,'[1]METAS 2019'!$D$4:$Q$843,5,0)</f>
        <v>12</v>
      </c>
      <c r="K839" s="12">
        <f>VLOOKUP($B839,'[1]METAS 2019'!$D$4:$Q$843,4,0)</f>
        <v>15</v>
      </c>
      <c r="L839" s="12">
        <f>VLOOKUP($B839,'[1]METAS 2019'!$D$4:$Q$843,11,0)</f>
        <v>9</v>
      </c>
      <c r="M839" s="12">
        <f>VLOOKUP($B839,'[1]METAS 2019'!$D$4:$Q$843,12,0)</f>
        <v>7</v>
      </c>
      <c r="N839" s="12">
        <f>VLOOKUP($B839,'[1]METAS 2019'!$D$4:$Q$843,13,0)</f>
        <v>6</v>
      </c>
      <c r="O839" s="12">
        <f>VLOOKUP($B839,'[1]METAS 2019'!$D$4:$Q$843,14,0)</f>
        <v>11</v>
      </c>
      <c r="P839" s="90">
        <f>VLOOKUP($B839,'[9]Población Oficial 2019'!$E$6:$BA$104,10,0)</f>
        <v>11</v>
      </c>
      <c r="Q839" s="90">
        <f>VLOOKUP($B839,'[9]Población Oficial 2019'!$E$6:$BA$104,11,0)</f>
        <v>11</v>
      </c>
      <c r="R839" s="90">
        <f>VLOOKUP($B839,'[9]Población Oficial 2019'!$E$6:$BA$104,12,0)</f>
        <v>11</v>
      </c>
      <c r="S839" s="90">
        <f>VLOOKUP($B839,'[9]Población Oficial 2019'!$E$6:$BA$104,13,0)</f>
        <v>11</v>
      </c>
      <c r="T839" s="90">
        <f>VLOOKUP($B839,'[9]Población Oficial 2019'!$E$6:$BA$104,14,0)</f>
        <v>11</v>
      </c>
      <c r="U839" s="90">
        <f>VLOOKUP($B839,'[9]Población Oficial 2019'!$E$6:$BA$104,15,0)</f>
        <v>11</v>
      </c>
      <c r="V839" s="90">
        <f>VLOOKUP($B839,'[9]Población Oficial 2019'!$E$6:$BA$104,16,0)</f>
        <v>11</v>
      </c>
      <c r="W839" s="90">
        <f>VLOOKUP($B839,'[9]Población Oficial 2019'!$E$6:$BA$104,17,0)</f>
        <v>12</v>
      </c>
      <c r="X839" s="90">
        <f>VLOOKUP($B839,'[9]Población Oficial 2019'!$E$6:$BA$104,18,0)</f>
        <v>12</v>
      </c>
      <c r="Y839" s="90">
        <f>VLOOKUP($B839,'[9]Población Oficial 2019'!$E$6:$BA$104,19,0)</f>
        <v>12</v>
      </c>
      <c r="Z839" s="90">
        <f>VLOOKUP($B839,'[9]Población Oficial 2019'!$E$6:$BA$104,20,0)</f>
        <v>12</v>
      </c>
      <c r="AA839" s="90">
        <f>VLOOKUP($B839,'[9]Población Oficial 2019'!$E$6:$BA$104,21,0)</f>
        <v>12</v>
      </c>
      <c r="AB839" s="90">
        <f>VLOOKUP($B839,'[9]Población Oficial 2019'!$E$6:$BA$104,22,0)</f>
        <v>12</v>
      </c>
      <c r="AC839" s="90">
        <f>VLOOKUP($B839,'[9]Población Oficial 2019'!$E$6:$BA$104,23,0)</f>
        <v>12</v>
      </c>
      <c r="AD839" s="90">
        <f>VLOOKUP($B839,'[9]Población Oficial 2019'!$E$6:$BA$104,24,0)</f>
        <v>56</v>
      </c>
      <c r="AE839" s="90">
        <f>VLOOKUP($B839,'[9]Población Oficial 2019'!$E$6:$BA$104,25,0)</f>
        <v>52</v>
      </c>
      <c r="AF839" s="90">
        <f>VLOOKUP($B839,'[9]Población Oficial 2019'!$E$6:$BA$104,26,0)</f>
        <v>56</v>
      </c>
      <c r="AG839" s="90">
        <f>VLOOKUP($B839,'[9]Población Oficial 2019'!$E$6:$BA$104,27,0)</f>
        <v>48</v>
      </c>
      <c r="AH839" s="90">
        <f>VLOOKUP($B839,'[9]Población Oficial 2019'!$E$6:$BA$104,28,0)</f>
        <v>45</v>
      </c>
      <c r="AI839" s="90">
        <f>VLOOKUP($B839,'[9]Población Oficial 2019'!$E$6:$BA$104,29,0)</f>
        <v>38</v>
      </c>
      <c r="AJ839" s="90">
        <f>VLOOKUP($B839,'[9]Población Oficial 2019'!$E$6:$BA$104,30,0)</f>
        <v>28</v>
      </c>
      <c r="AK839" s="90">
        <f>VLOOKUP($B839,'[9]Población Oficial 2019'!$E$6:$BA$104,31,0)</f>
        <v>22</v>
      </c>
      <c r="AL839" s="90">
        <f>VLOOKUP($B839,'[9]Población Oficial 2019'!$E$6:$BA$104,32,0)</f>
        <v>15</v>
      </c>
      <c r="AM839" s="90">
        <f>VLOOKUP($B839,'[9]Población Oficial 2019'!$E$6:$BA$104,33,0)</f>
        <v>11</v>
      </c>
      <c r="AN839" s="90">
        <f>VLOOKUP($B839,'[9]Población Oficial 2019'!$E$6:$BA$104,34,0)</f>
        <v>7</v>
      </c>
      <c r="AO839" s="90">
        <f>VLOOKUP($B839,'[9]Población Oficial 2019'!$E$6:$BA$104,35,0)</f>
        <v>5</v>
      </c>
      <c r="AP839" s="90">
        <f>VLOOKUP($B839,'[9]Población Oficial 2019'!$E$6:$BA$104,36,0)</f>
        <v>4</v>
      </c>
      <c r="AQ839" s="90">
        <f>VLOOKUP($B839,'[9]Población Oficial 2019'!$E$6:$BA$104,41,0)</f>
        <v>306</v>
      </c>
      <c r="AR839" s="90">
        <f>VLOOKUP($B839,'[9]Población Oficial 2019'!$E$6:$BA$104,42,0)</f>
        <v>28</v>
      </c>
      <c r="AS839" s="90">
        <f>VLOOKUP($B839,'[9]Población Oficial 2019'!$E$6:$BA$104,43,0)</f>
        <v>31</v>
      </c>
      <c r="AT839" s="90">
        <f>VLOOKUP($B839,'[9]Población Oficial 2019'!$E$6:$BA$104,44,0)</f>
        <v>150</v>
      </c>
      <c r="AU839" s="90">
        <f>VLOOKUP($B839,'[9]Población Oficial 2019'!$E$6:$BA$104,45,0)</f>
        <v>10</v>
      </c>
    </row>
    <row r="840" spans="1:47" s="24" customFormat="1" ht="15">
      <c r="A840" s="58">
        <v>839</v>
      </c>
      <c r="B840" s="58">
        <v>24938</v>
      </c>
      <c r="C840" s="59" t="s">
        <v>1176</v>
      </c>
      <c r="D840" s="59" t="s">
        <v>921</v>
      </c>
      <c r="E840" s="59" t="s">
        <v>952</v>
      </c>
      <c r="F840" s="59" t="s">
        <v>1180</v>
      </c>
      <c r="G840" s="12" t="s">
        <v>266</v>
      </c>
      <c r="H840" s="14">
        <f t="shared" si="187"/>
        <v>24938</v>
      </c>
      <c r="I840" s="14">
        <f t="shared" si="188"/>
        <v>414</v>
      </c>
      <c r="J840" s="90">
        <f>VLOOKUP($B840,'[9]Población Oficial 2019'!$E$6:$BA$104,4,0)</f>
        <v>5</v>
      </c>
      <c r="K840" s="90">
        <f>VLOOKUP($B840,'[9]Población Oficial 2019'!$E$6:$BA$104,5,0)</f>
        <v>6</v>
      </c>
      <c r="L840" s="90">
        <f>VLOOKUP($B840,'[9]Población Oficial 2019'!$E$6:$BA$104,6,0)</f>
        <v>6</v>
      </c>
      <c r="M840" s="90">
        <f>VLOOKUP($B840,'[9]Población Oficial 2019'!$E$6:$BA$104,7,0)</f>
        <v>5</v>
      </c>
      <c r="N840" s="90">
        <f>VLOOKUP($B840,'[9]Población Oficial 2019'!$E$6:$BA$104,8,0)</f>
        <v>7</v>
      </c>
      <c r="O840" s="90">
        <f>VLOOKUP($B840,'[9]Población Oficial 2019'!$E$6:$BA$104,9,0)</f>
        <v>6</v>
      </c>
      <c r="P840" s="90">
        <f>VLOOKUP($B840,'[9]Población Oficial 2019'!$E$6:$BA$104,10,0)</f>
        <v>11</v>
      </c>
      <c r="Q840" s="90">
        <f>VLOOKUP($B840,'[9]Población Oficial 2019'!$E$6:$BA$104,11,0)</f>
        <v>11</v>
      </c>
      <c r="R840" s="90">
        <f>VLOOKUP($B840,'[9]Población Oficial 2019'!$E$6:$BA$104,12,0)</f>
        <v>11</v>
      </c>
      <c r="S840" s="90">
        <f>VLOOKUP($B840,'[9]Población Oficial 2019'!$E$6:$BA$104,13,0)</f>
        <v>11</v>
      </c>
      <c r="T840" s="90">
        <f>VLOOKUP($B840,'[9]Población Oficial 2019'!$E$6:$BA$104,14,0)</f>
        <v>11</v>
      </c>
      <c r="U840" s="90">
        <f>VLOOKUP($B840,'[9]Población Oficial 2019'!$E$6:$BA$104,15,0)</f>
        <v>10</v>
      </c>
      <c r="V840" s="90">
        <f>VLOOKUP($B840,'[9]Población Oficial 2019'!$E$6:$BA$104,16,0)</f>
        <v>10</v>
      </c>
      <c r="W840" s="90">
        <f>VLOOKUP($B840,'[9]Población Oficial 2019'!$E$6:$BA$104,17,0)</f>
        <v>10</v>
      </c>
      <c r="X840" s="90">
        <f>VLOOKUP($B840,'[9]Población Oficial 2019'!$E$6:$BA$104,18,0)</f>
        <v>10</v>
      </c>
      <c r="Y840" s="90">
        <f>VLOOKUP($B840,'[9]Población Oficial 2019'!$E$6:$BA$104,19,0)</f>
        <v>9</v>
      </c>
      <c r="Z840" s="90">
        <f>VLOOKUP($B840,'[9]Población Oficial 2019'!$E$6:$BA$104,20,0)</f>
        <v>9</v>
      </c>
      <c r="AA840" s="90">
        <f>VLOOKUP($B840,'[9]Población Oficial 2019'!$E$6:$BA$104,21,0)</f>
        <v>9</v>
      </c>
      <c r="AB840" s="90">
        <f>VLOOKUP($B840,'[9]Población Oficial 2019'!$E$6:$BA$104,22,0)</f>
        <v>8</v>
      </c>
      <c r="AC840" s="90">
        <f>VLOOKUP($B840,'[9]Población Oficial 2019'!$E$6:$BA$104,23,0)</f>
        <v>8</v>
      </c>
      <c r="AD840" s="90">
        <f>VLOOKUP($B840,'[9]Población Oficial 2019'!$E$6:$BA$104,24,0)</f>
        <v>34</v>
      </c>
      <c r="AE840" s="90">
        <f>VLOOKUP($B840,'[9]Población Oficial 2019'!$E$6:$BA$104,25,0)</f>
        <v>33</v>
      </c>
      <c r="AF840" s="90">
        <f>VLOOKUP($B840,'[9]Población Oficial 2019'!$E$6:$BA$104,26,0)</f>
        <v>33</v>
      </c>
      <c r="AG840" s="90">
        <f>VLOOKUP($B840,'[9]Población Oficial 2019'!$E$6:$BA$104,27,0)</f>
        <v>28</v>
      </c>
      <c r="AH840" s="90">
        <f>VLOOKUP($B840,'[9]Población Oficial 2019'!$E$6:$BA$104,28,0)</f>
        <v>26</v>
      </c>
      <c r="AI840" s="90">
        <f>VLOOKUP($B840,'[9]Población Oficial 2019'!$E$6:$BA$104,29,0)</f>
        <v>23</v>
      </c>
      <c r="AJ840" s="90">
        <f>VLOOKUP($B840,'[9]Población Oficial 2019'!$E$6:$BA$104,30,0)</f>
        <v>18</v>
      </c>
      <c r="AK840" s="90">
        <f>VLOOKUP($B840,'[9]Población Oficial 2019'!$E$6:$BA$104,31,0)</f>
        <v>12</v>
      </c>
      <c r="AL840" s="90">
        <f>VLOOKUP($B840,'[9]Población Oficial 2019'!$E$6:$BA$104,32,0)</f>
        <v>13</v>
      </c>
      <c r="AM840" s="90">
        <f>VLOOKUP($B840,'[9]Población Oficial 2019'!$E$6:$BA$104,33,0)</f>
        <v>8</v>
      </c>
      <c r="AN840" s="90">
        <f>VLOOKUP($B840,'[9]Población Oficial 2019'!$E$6:$BA$104,34,0)</f>
        <v>6</v>
      </c>
      <c r="AO840" s="90">
        <f>VLOOKUP($B840,'[9]Población Oficial 2019'!$E$6:$BA$104,35,0)</f>
        <v>4</v>
      </c>
      <c r="AP840" s="90">
        <f>VLOOKUP($B840,'[9]Población Oficial 2019'!$E$6:$BA$104,36,0)</f>
        <v>3</v>
      </c>
      <c r="AQ840" s="90">
        <f>VLOOKUP($B840,'[9]Población Oficial 2019'!$E$6:$BA$104,41,0)</f>
        <v>210</v>
      </c>
      <c r="AR840" s="90">
        <f>VLOOKUP($B840,'[9]Población Oficial 2019'!$E$6:$BA$104,42,0)</f>
        <v>24</v>
      </c>
      <c r="AS840" s="90">
        <f>VLOOKUP($B840,'[9]Población Oficial 2019'!$E$6:$BA$104,43,0)</f>
        <v>21</v>
      </c>
      <c r="AT840" s="90">
        <f>VLOOKUP($B840,'[9]Población Oficial 2019'!$E$6:$BA$104,44,0)</f>
        <v>85</v>
      </c>
      <c r="AU840" s="90">
        <f>VLOOKUP($B840,'[9]Población Oficial 2019'!$E$6:$BA$104,45,0)</f>
        <v>5</v>
      </c>
    </row>
    <row r="841" spans="1:47" s="24" customFormat="1" ht="15">
      <c r="A841" s="58">
        <v>840</v>
      </c>
      <c r="B841" s="58">
        <v>13849</v>
      </c>
      <c r="C841" s="59" t="s">
        <v>1176</v>
      </c>
      <c r="D841" s="59" t="s">
        <v>921</v>
      </c>
      <c r="E841" s="59" t="s">
        <v>952</v>
      </c>
      <c r="F841" s="59" t="s">
        <v>968</v>
      </c>
      <c r="G841" s="12" t="s">
        <v>266</v>
      </c>
      <c r="H841" s="14">
        <f t="shared" si="187"/>
        <v>13849</v>
      </c>
      <c r="I841" s="14">
        <f t="shared" si="188"/>
        <v>557</v>
      </c>
      <c r="J841" s="12">
        <f>VLOOKUP($B841,'[1]METAS 2019'!$D$4:$Q$843,5,0)</f>
        <v>12</v>
      </c>
      <c r="K841" s="12">
        <f>VLOOKUP($B841,'[1]METAS 2019'!$D$4:$Q$843,4,0)</f>
        <v>9</v>
      </c>
      <c r="L841" s="12">
        <f>VLOOKUP($B841,'[1]METAS 2019'!$D$4:$Q$843,11,0)</f>
        <v>10</v>
      </c>
      <c r="M841" s="12">
        <f>VLOOKUP($B841,'[1]METAS 2019'!$D$4:$Q$843,12,0)</f>
        <v>16</v>
      </c>
      <c r="N841" s="12">
        <f>VLOOKUP($B841,'[1]METAS 2019'!$D$4:$Q$843,13,0)</f>
        <v>13</v>
      </c>
      <c r="O841" s="12">
        <f>VLOOKUP($B841,'[1]METAS 2019'!$D$4:$Q$843,14,0)</f>
        <v>12</v>
      </c>
      <c r="P841" s="90">
        <f>VLOOKUP($B841,'[9]Población Oficial 2019'!$E$6:$BA$104,10,0)</f>
        <v>14</v>
      </c>
      <c r="Q841" s="90">
        <f>VLOOKUP($B841,'[9]Población Oficial 2019'!$E$6:$BA$104,11,0)</f>
        <v>14</v>
      </c>
      <c r="R841" s="90">
        <f>VLOOKUP($B841,'[9]Población Oficial 2019'!$E$6:$BA$104,12,0)</f>
        <v>14</v>
      </c>
      <c r="S841" s="90">
        <f>VLOOKUP($B841,'[9]Población Oficial 2019'!$E$6:$BA$104,13,0)</f>
        <v>14</v>
      </c>
      <c r="T841" s="90">
        <f>VLOOKUP($B841,'[9]Población Oficial 2019'!$E$6:$BA$104,14,0)</f>
        <v>14</v>
      </c>
      <c r="U841" s="90">
        <f>VLOOKUP($B841,'[9]Población Oficial 2019'!$E$6:$BA$104,15,0)</f>
        <v>13</v>
      </c>
      <c r="V841" s="90">
        <f>VLOOKUP($B841,'[9]Población Oficial 2019'!$E$6:$BA$104,16,0)</f>
        <v>13</v>
      </c>
      <c r="W841" s="90">
        <f>VLOOKUP($B841,'[9]Población Oficial 2019'!$E$6:$BA$104,17,0)</f>
        <v>13</v>
      </c>
      <c r="X841" s="90">
        <f>VLOOKUP($B841,'[9]Población Oficial 2019'!$E$6:$BA$104,18,0)</f>
        <v>12</v>
      </c>
      <c r="Y841" s="90">
        <f>VLOOKUP($B841,'[9]Población Oficial 2019'!$E$6:$BA$104,19,0)</f>
        <v>12</v>
      </c>
      <c r="Z841" s="90">
        <f>VLOOKUP($B841,'[9]Población Oficial 2019'!$E$6:$BA$104,20,0)</f>
        <v>12</v>
      </c>
      <c r="AA841" s="90">
        <f>VLOOKUP($B841,'[9]Población Oficial 2019'!$E$6:$BA$104,21,0)</f>
        <v>11</v>
      </c>
      <c r="AB841" s="90">
        <f>VLOOKUP($B841,'[9]Población Oficial 2019'!$E$6:$BA$104,22,0)</f>
        <v>11</v>
      </c>
      <c r="AC841" s="90">
        <f>VLOOKUP($B841,'[9]Población Oficial 2019'!$E$6:$BA$104,23,0)</f>
        <v>10</v>
      </c>
      <c r="AD841" s="90">
        <f>VLOOKUP($B841,'[9]Población Oficial 2019'!$E$6:$BA$104,24,0)</f>
        <v>44</v>
      </c>
      <c r="AE841" s="90">
        <f>VLOOKUP($B841,'[9]Población Oficial 2019'!$E$6:$BA$104,25,0)</f>
        <v>43</v>
      </c>
      <c r="AF841" s="90">
        <f>VLOOKUP($B841,'[9]Población Oficial 2019'!$E$6:$BA$104,26,0)</f>
        <v>43</v>
      </c>
      <c r="AG841" s="90">
        <f>VLOOKUP($B841,'[9]Población Oficial 2019'!$E$6:$BA$104,27,0)</f>
        <v>36</v>
      </c>
      <c r="AH841" s="90">
        <f>VLOOKUP($B841,'[9]Población Oficial 2019'!$E$6:$BA$104,28,0)</f>
        <v>33</v>
      </c>
      <c r="AI841" s="90">
        <f>VLOOKUP($B841,'[9]Población Oficial 2019'!$E$6:$BA$104,29,0)</f>
        <v>29</v>
      </c>
      <c r="AJ841" s="90">
        <f>VLOOKUP($B841,'[9]Población Oficial 2019'!$E$6:$BA$104,30,0)</f>
        <v>23</v>
      </c>
      <c r="AK841" s="90">
        <f>VLOOKUP($B841,'[9]Población Oficial 2019'!$E$6:$BA$104,31,0)</f>
        <v>16</v>
      </c>
      <c r="AL841" s="90">
        <f>VLOOKUP($B841,'[9]Población Oficial 2019'!$E$6:$BA$104,32,0)</f>
        <v>16</v>
      </c>
      <c r="AM841" s="90">
        <f>VLOOKUP($B841,'[9]Población Oficial 2019'!$E$6:$BA$104,33,0)</f>
        <v>10</v>
      </c>
      <c r="AN841" s="90">
        <f>VLOOKUP($B841,'[9]Población Oficial 2019'!$E$6:$BA$104,34,0)</f>
        <v>7</v>
      </c>
      <c r="AO841" s="90">
        <f>VLOOKUP($B841,'[9]Población Oficial 2019'!$E$6:$BA$104,35,0)</f>
        <v>5</v>
      </c>
      <c r="AP841" s="90">
        <f>VLOOKUP($B841,'[9]Población Oficial 2019'!$E$6:$BA$104,36,0)</f>
        <v>3</v>
      </c>
      <c r="AQ841" s="90">
        <f>VLOOKUP($B841,'[9]Población Oficial 2019'!$E$6:$BA$104,41,0)</f>
        <v>271</v>
      </c>
      <c r="AR841" s="90">
        <f>VLOOKUP($B841,'[9]Población Oficial 2019'!$E$6:$BA$104,42,0)</f>
        <v>31</v>
      </c>
      <c r="AS841" s="90">
        <f>VLOOKUP($B841,'[9]Población Oficial 2019'!$E$6:$BA$104,43,0)</f>
        <v>27</v>
      </c>
      <c r="AT841" s="90">
        <f>VLOOKUP($B841,'[9]Población Oficial 2019'!$E$6:$BA$104,44,0)</f>
        <v>110</v>
      </c>
      <c r="AU841" s="90">
        <f>VLOOKUP($B841,'[9]Población Oficial 2019'!$E$6:$BA$104,45,0)</f>
        <v>14</v>
      </c>
    </row>
    <row r="842" spans="1:47" s="24" customFormat="1" ht="15">
      <c r="A842" s="54">
        <v>841</v>
      </c>
      <c r="B842" s="54"/>
      <c r="C842" s="55" t="s">
        <v>1176</v>
      </c>
      <c r="D842" s="55" t="s">
        <v>921</v>
      </c>
      <c r="E842" s="55" t="s">
        <v>969</v>
      </c>
      <c r="F842" s="55" t="s">
        <v>969</v>
      </c>
      <c r="G842" s="11" t="s">
        <v>1214</v>
      </c>
      <c r="H842" s="29"/>
      <c r="I842" s="29">
        <f t="shared" si="188"/>
        <v>46203</v>
      </c>
      <c r="J842" s="11">
        <f>SUM(J843:J857)</f>
        <v>946</v>
      </c>
      <c r="K842" s="11">
        <f t="shared" ref="K842:AU842" si="189">SUM(K843:K857)</f>
        <v>959</v>
      </c>
      <c r="L842" s="11">
        <f t="shared" si="189"/>
        <v>837</v>
      </c>
      <c r="M842" s="11">
        <f t="shared" si="189"/>
        <v>848</v>
      </c>
      <c r="N842" s="11">
        <f t="shared" si="189"/>
        <v>841</v>
      </c>
      <c r="O842" s="11">
        <f t="shared" si="189"/>
        <v>775</v>
      </c>
      <c r="P842" s="11">
        <f t="shared" si="189"/>
        <v>797</v>
      </c>
      <c r="Q842" s="11">
        <f t="shared" si="189"/>
        <v>809</v>
      </c>
      <c r="R842" s="11">
        <f t="shared" si="189"/>
        <v>822</v>
      </c>
      <c r="S842" s="11">
        <f t="shared" si="189"/>
        <v>831</v>
      </c>
      <c r="T842" s="11">
        <f t="shared" si="189"/>
        <v>841</v>
      </c>
      <c r="U842" s="11">
        <f t="shared" si="189"/>
        <v>848</v>
      </c>
      <c r="V842" s="11">
        <f t="shared" si="189"/>
        <v>860</v>
      </c>
      <c r="W842" s="11">
        <f t="shared" si="189"/>
        <v>875</v>
      </c>
      <c r="X842" s="11">
        <f t="shared" si="189"/>
        <v>894</v>
      </c>
      <c r="Y842" s="11">
        <f t="shared" si="189"/>
        <v>910</v>
      </c>
      <c r="Z842" s="11">
        <f t="shared" si="189"/>
        <v>926</v>
      </c>
      <c r="AA842" s="11">
        <f t="shared" si="189"/>
        <v>932</v>
      </c>
      <c r="AB842" s="11">
        <f t="shared" si="189"/>
        <v>918</v>
      </c>
      <c r="AC842" s="11">
        <f t="shared" si="189"/>
        <v>897</v>
      </c>
      <c r="AD842" s="11">
        <f t="shared" si="189"/>
        <v>4175</v>
      </c>
      <c r="AE842" s="11">
        <f t="shared" si="189"/>
        <v>3857</v>
      </c>
      <c r="AF842" s="11">
        <f t="shared" si="189"/>
        <v>4223</v>
      </c>
      <c r="AG842" s="11">
        <f t="shared" si="189"/>
        <v>3565</v>
      </c>
      <c r="AH842" s="11">
        <f t="shared" si="189"/>
        <v>3369</v>
      </c>
      <c r="AI842" s="11">
        <f t="shared" si="189"/>
        <v>2829</v>
      </c>
      <c r="AJ842" s="11">
        <f t="shared" si="189"/>
        <v>2095</v>
      </c>
      <c r="AK842" s="11">
        <f t="shared" si="189"/>
        <v>1616</v>
      </c>
      <c r="AL842" s="11">
        <f t="shared" si="189"/>
        <v>1123</v>
      </c>
      <c r="AM842" s="11">
        <f t="shared" si="189"/>
        <v>801</v>
      </c>
      <c r="AN842" s="11">
        <f t="shared" si="189"/>
        <v>539</v>
      </c>
      <c r="AO842" s="11">
        <f t="shared" si="189"/>
        <v>344</v>
      </c>
      <c r="AP842" s="11">
        <f t="shared" si="189"/>
        <v>301</v>
      </c>
      <c r="AQ842" s="11">
        <f t="shared" si="189"/>
        <v>22915</v>
      </c>
      <c r="AR842" s="11">
        <f t="shared" si="189"/>
        <v>2124</v>
      </c>
      <c r="AS842" s="11">
        <f t="shared" si="189"/>
        <v>2334</v>
      </c>
      <c r="AT842" s="11">
        <f t="shared" si="189"/>
        <v>11238</v>
      </c>
      <c r="AU842" s="11">
        <f t="shared" si="189"/>
        <v>925</v>
      </c>
    </row>
    <row r="843" spans="1:47" s="24" customFormat="1" ht="15">
      <c r="A843" s="58">
        <v>842</v>
      </c>
      <c r="B843" s="58">
        <v>4219</v>
      </c>
      <c r="C843" s="59" t="s">
        <v>1176</v>
      </c>
      <c r="D843" s="59" t="s">
        <v>921</v>
      </c>
      <c r="E843" s="59" t="s">
        <v>969</v>
      </c>
      <c r="F843" s="59" t="s">
        <v>970</v>
      </c>
      <c r="G843" s="12" t="s">
        <v>283</v>
      </c>
      <c r="H843" s="14">
        <f t="shared" ref="H843:H857" si="190">B843</f>
        <v>4219</v>
      </c>
      <c r="I843" s="14">
        <f t="shared" si="188"/>
        <v>777</v>
      </c>
      <c r="J843" s="12">
        <f>VLOOKUP($B843,'[1]METAS 2019'!$D$4:$Q$843,5,0)</f>
        <v>10</v>
      </c>
      <c r="K843" s="12">
        <f>VLOOKUP($B843,'[1]METAS 2019'!$D$4:$Q$843,4,0)</f>
        <v>9</v>
      </c>
      <c r="L843" s="12">
        <f>VLOOKUP($B843,'[1]METAS 2019'!$D$4:$Q$843,11,0)</f>
        <v>9</v>
      </c>
      <c r="M843" s="12">
        <f>VLOOKUP($B843,'[1]METAS 2019'!$D$4:$Q$843,12,0)</f>
        <v>10</v>
      </c>
      <c r="N843" s="12">
        <f>VLOOKUP($B843,'[1]METAS 2019'!$D$4:$Q$843,13,0)</f>
        <v>11</v>
      </c>
      <c r="O843" s="12">
        <f>VLOOKUP($B843,'[1]METAS 2019'!$D$4:$Q$843,14,0)</f>
        <v>12</v>
      </c>
      <c r="P843" s="90">
        <f>VLOOKUP($B843,'[9]Población Oficial 2019'!$E$6:$BA$104,10,0)</f>
        <v>14</v>
      </c>
      <c r="Q843" s="90">
        <f>VLOOKUP($B843,'[9]Población Oficial 2019'!$E$6:$BA$104,11,0)</f>
        <v>14</v>
      </c>
      <c r="R843" s="90">
        <f>VLOOKUP($B843,'[9]Población Oficial 2019'!$E$6:$BA$104,12,0)</f>
        <v>14</v>
      </c>
      <c r="S843" s="90">
        <f>VLOOKUP($B843,'[9]Población Oficial 2019'!$E$6:$BA$104,13,0)</f>
        <v>15</v>
      </c>
      <c r="T843" s="90">
        <f>VLOOKUP($B843,'[9]Población Oficial 2019'!$E$6:$BA$104,14,0)</f>
        <v>15</v>
      </c>
      <c r="U843" s="90">
        <f>VLOOKUP($B843,'[9]Población Oficial 2019'!$E$6:$BA$104,15,0)</f>
        <v>15</v>
      </c>
      <c r="V843" s="90">
        <f>VLOOKUP($B843,'[9]Población Oficial 2019'!$E$6:$BA$104,16,0)</f>
        <v>15</v>
      </c>
      <c r="W843" s="90">
        <f>VLOOKUP($B843,'[9]Población Oficial 2019'!$E$6:$BA$104,17,0)</f>
        <v>15</v>
      </c>
      <c r="X843" s="90">
        <f>VLOOKUP($B843,'[9]Población Oficial 2019'!$E$6:$BA$104,18,0)</f>
        <v>16</v>
      </c>
      <c r="Y843" s="90">
        <f>VLOOKUP($B843,'[9]Población Oficial 2019'!$E$6:$BA$104,19,0)</f>
        <v>16</v>
      </c>
      <c r="Z843" s="90">
        <f>VLOOKUP($B843,'[9]Población Oficial 2019'!$E$6:$BA$104,20,0)</f>
        <v>16</v>
      </c>
      <c r="AA843" s="90">
        <f>VLOOKUP($B843,'[9]Población Oficial 2019'!$E$6:$BA$104,21,0)</f>
        <v>16</v>
      </c>
      <c r="AB843" s="90">
        <f>VLOOKUP($B843,'[9]Población Oficial 2019'!$E$6:$BA$104,22,0)</f>
        <v>16</v>
      </c>
      <c r="AC843" s="90">
        <f>VLOOKUP($B843,'[9]Población Oficial 2019'!$E$6:$BA$104,23,0)</f>
        <v>16</v>
      </c>
      <c r="AD843" s="90">
        <f>VLOOKUP($B843,'[9]Población Oficial 2019'!$E$6:$BA$104,24,0)</f>
        <v>73</v>
      </c>
      <c r="AE843" s="90">
        <f>VLOOKUP($B843,'[9]Población Oficial 2019'!$E$6:$BA$104,25,0)</f>
        <v>67</v>
      </c>
      <c r="AF843" s="90">
        <f>VLOOKUP($B843,'[9]Población Oficial 2019'!$E$6:$BA$104,26,0)</f>
        <v>74</v>
      </c>
      <c r="AG843" s="90">
        <f>VLOOKUP($B843,'[9]Población Oficial 2019'!$E$6:$BA$104,27,0)</f>
        <v>62</v>
      </c>
      <c r="AH843" s="90">
        <f>VLOOKUP($B843,'[9]Población Oficial 2019'!$E$6:$BA$104,28,0)</f>
        <v>59</v>
      </c>
      <c r="AI843" s="90">
        <f>VLOOKUP($B843,'[9]Población Oficial 2019'!$E$6:$BA$104,29,0)</f>
        <v>49</v>
      </c>
      <c r="AJ843" s="90">
        <f>VLOOKUP($B843,'[9]Población Oficial 2019'!$E$6:$BA$104,30,0)</f>
        <v>37</v>
      </c>
      <c r="AK843" s="90">
        <f>VLOOKUP($B843,'[9]Población Oficial 2019'!$E$6:$BA$104,31,0)</f>
        <v>28</v>
      </c>
      <c r="AL843" s="90">
        <f>VLOOKUP($B843,'[9]Población Oficial 2019'!$E$6:$BA$104,32,0)</f>
        <v>20</v>
      </c>
      <c r="AM843" s="90">
        <f>VLOOKUP($B843,'[9]Población Oficial 2019'!$E$6:$BA$104,33,0)</f>
        <v>14</v>
      </c>
      <c r="AN843" s="90">
        <f>VLOOKUP($B843,'[9]Población Oficial 2019'!$E$6:$BA$104,34,0)</f>
        <v>9</v>
      </c>
      <c r="AO843" s="90">
        <f>VLOOKUP($B843,'[9]Población Oficial 2019'!$E$6:$BA$104,35,0)</f>
        <v>6</v>
      </c>
      <c r="AP843" s="90">
        <f>VLOOKUP($B843,'[9]Población Oficial 2019'!$E$6:$BA$104,36,0)</f>
        <v>5</v>
      </c>
      <c r="AQ843" s="90">
        <f>VLOOKUP($B843,'[9]Población Oficial 2019'!$E$6:$BA$104,41,0)</f>
        <v>400</v>
      </c>
      <c r="AR843" s="90">
        <f>VLOOKUP($B843,'[9]Población Oficial 2019'!$E$6:$BA$104,42,0)</f>
        <v>37</v>
      </c>
      <c r="AS843" s="90">
        <f>VLOOKUP($B843,'[9]Población Oficial 2019'!$E$6:$BA$104,43,0)</f>
        <v>41</v>
      </c>
      <c r="AT843" s="90">
        <f>VLOOKUP($B843,'[9]Población Oficial 2019'!$E$6:$BA$104,44,0)</f>
        <v>196</v>
      </c>
      <c r="AU843" s="90">
        <f>VLOOKUP($B843,'[9]Población Oficial 2019'!$E$6:$BA$104,45,0)</f>
        <v>12</v>
      </c>
    </row>
    <row r="844" spans="1:47" s="24" customFormat="1" ht="15">
      <c r="A844" s="58">
        <v>843</v>
      </c>
      <c r="B844" s="58">
        <v>4213</v>
      </c>
      <c r="C844" s="59" t="s">
        <v>1176</v>
      </c>
      <c r="D844" s="59" t="s">
        <v>921</v>
      </c>
      <c r="E844" s="59" t="s">
        <v>969</v>
      </c>
      <c r="F844" s="59" t="s">
        <v>971</v>
      </c>
      <c r="G844" s="12" t="s">
        <v>283</v>
      </c>
      <c r="H844" s="14">
        <f t="shared" si="190"/>
        <v>4213</v>
      </c>
      <c r="I844" s="14">
        <f t="shared" si="188"/>
        <v>8834</v>
      </c>
      <c r="J844" s="12">
        <f>VLOOKUP($B844,'[1]METAS 2019'!$D$4:$Q$843,5,0)</f>
        <v>158</v>
      </c>
      <c r="K844" s="12">
        <f>VLOOKUP($B844,'[1]METAS 2019'!$D$4:$Q$843,4,0)</f>
        <v>162</v>
      </c>
      <c r="L844" s="12">
        <f>VLOOKUP($B844,'[1]METAS 2019'!$D$4:$Q$843,11,0)</f>
        <v>184</v>
      </c>
      <c r="M844" s="12">
        <f>VLOOKUP($B844,'[1]METAS 2019'!$D$4:$Q$843,12,0)</f>
        <v>157</v>
      </c>
      <c r="N844" s="12">
        <f>VLOOKUP($B844,'[1]METAS 2019'!$D$4:$Q$843,13,0)</f>
        <v>183</v>
      </c>
      <c r="O844" s="12">
        <f>VLOOKUP($B844,'[1]METAS 2019'!$D$4:$Q$843,14,0)</f>
        <v>190</v>
      </c>
      <c r="P844" s="90">
        <f>VLOOKUP($B844,'[9]Población Oficial 2019'!$E$6:$BA$104,10,0)</f>
        <v>152</v>
      </c>
      <c r="Q844" s="90">
        <f>VLOOKUP($B844,'[9]Población Oficial 2019'!$E$6:$BA$104,11,0)</f>
        <v>154</v>
      </c>
      <c r="R844" s="90">
        <f>VLOOKUP($B844,'[9]Población Oficial 2019'!$E$6:$BA$104,12,0)</f>
        <v>156</v>
      </c>
      <c r="S844" s="90">
        <f>VLOOKUP($B844,'[9]Población Oficial 2019'!$E$6:$BA$104,13,0)</f>
        <v>158</v>
      </c>
      <c r="T844" s="90">
        <f>VLOOKUP($B844,'[9]Población Oficial 2019'!$E$6:$BA$104,14,0)</f>
        <v>160</v>
      </c>
      <c r="U844" s="90">
        <f>VLOOKUP($B844,'[9]Población Oficial 2019'!$E$6:$BA$104,15,0)</f>
        <v>161</v>
      </c>
      <c r="V844" s="90">
        <f>VLOOKUP($B844,'[9]Población Oficial 2019'!$E$6:$BA$104,16,0)</f>
        <v>164</v>
      </c>
      <c r="W844" s="90">
        <f>VLOOKUP($B844,'[9]Población Oficial 2019'!$E$6:$BA$104,17,0)</f>
        <v>167</v>
      </c>
      <c r="X844" s="90">
        <f>VLOOKUP($B844,'[9]Población Oficial 2019'!$E$6:$BA$104,18,0)</f>
        <v>170</v>
      </c>
      <c r="Y844" s="90">
        <f>VLOOKUP($B844,'[9]Población Oficial 2019'!$E$6:$BA$104,19,0)</f>
        <v>173</v>
      </c>
      <c r="Z844" s="90">
        <f>VLOOKUP($B844,'[9]Población Oficial 2019'!$E$6:$BA$104,20,0)</f>
        <v>176</v>
      </c>
      <c r="AA844" s="90">
        <f>VLOOKUP($B844,'[9]Población Oficial 2019'!$E$6:$BA$104,21,0)</f>
        <v>177</v>
      </c>
      <c r="AB844" s="90">
        <f>VLOOKUP($B844,'[9]Población Oficial 2019'!$E$6:$BA$104,22,0)</f>
        <v>175</v>
      </c>
      <c r="AC844" s="90">
        <f>VLOOKUP($B844,'[9]Población Oficial 2019'!$E$6:$BA$104,23,0)</f>
        <v>171</v>
      </c>
      <c r="AD844" s="90">
        <f>VLOOKUP($B844,'[9]Población Oficial 2019'!$E$6:$BA$104,24,0)</f>
        <v>794</v>
      </c>
      <c r="AE844" s="90">
        <f>VLOOKUP($B844,'[9]Población Oficial 2019'!$E$6:$BA$104,25,0)</f>
        <v>734</v>
      </c>
      <c r="AF844" s="90">
        <f>VLOOKUP($B844,'[9]Población Oficial 2019'!$E$6:$BA$104,26,0)</f>
        <v>803</v>
      </c>
      <c r="AG844" s="90">
        <f>VLOOKUP($B844,'[9]Población Oficial 2019'!$E$6:$BA$104,27,0)</f>
        <v>678</v>
      </c>
      <c r="AH844" s="90">
        <f>VLOOKUP($B844,'[9]Población Oficial 2019'!$E$6:$BA$104,28,0)</f>
        <v>641</v>
      </c>
      <c r="AI844" s="90">
        <f>VLOOKUP($B844,'[9]Población Oficial 2019'!$E$6:$BA$104,29,0)</f>
        <v>538</v>
      </c>
      <c r="AJ844" s="90">
        <f>VLOOKUP($B844,'[9]Población Oficial 2019'!$E$6:$BA$104,30,0)</f>
        <v>398</v>
      </c>
      <c r="AK844" s="90">
        <f>VLOOKUP($B844,'[9]Población Oficial 2019'!$E$6:$BA$104,31,0)</f>
        <v>308</v>
      </c>
      <c r="AL844" s="90">
        <f>VLOOKUP($B844,'[9]Población Oficial 2019'!$E$6:$BA$104,32,0)</f>
        <v>214</v>
      </c>
      <c r="AM844" s="90">
        <f>VLOOKUP($B844,'[9]Población Oficial 2019'!$E$6:$BA$104,33,0)</f>
        <v>153</v>
      </c>
      <c r="AN844" s="90">
        <f>VLOOKUP($B844,'[9]Población Oficial 2019'!$E$6:$BA$104,34,0)</f>
        <v>103</v>
      </c>
      <c r="AO844" s="90">
        <f>VLOOKUP($B844,'[9]Población Oficial 2019'!$E$6:$BA$104,35,0)</f>
        <v>65</v>
      </c>
      <c r="AP844" s="90">
        <f>VLOOKUP($B844,'[9]Población Oficial 2019'!$E$6:$BA$104,36,0)</f>
        <v>57</v>
      </c>
      <c r="AQ844" s="90">
        <f>VLOOKUP($B844,'[9]Población Oficial 2019'!$E$6:$BA$104,41,0)</f>
        <v>4358</v>
      </c>
      <c r="AR844" s="90">
        <f>VLOOKUP($B844,'[9]Población Oficial 2019'!$E$6:$BA$104,42,0)</f>
        <v>404</v>
      </c>
      <c r="AS844" s="90">
        <f>VLOOKUP($B844,'[9]Población Oficial 2019'!$E$6:$BA$104,43,0)</f>
        <v>444</v>
      </c>
      <c r="AT844" s="90">
        <f>VLOOKUP($B844,'[9]Población Oficial 2019'!$E$6:$BA$104,44,0)</f>
        <v>2137</v>
      </c>
      <c r="AU844" s="90">
        <f>VLOOKUP($B844,'[9]Población Oficial 2019'!$E$6:$BA$104,45,0)</f>
        <v>150</v>
      </c>
    </row>
    <row r="845" spans="1:47" s="24" customFormat="1" ht="15">
      <c r="A845" s="58">
        <v>844</v>
      </c>
      <c r="B845" s="58">
        <v>4211</v>
      </c>
      <c r="C845" s="59" t="s">
        <v>1176</v>
      </c>
      <c r="D845" s="59" t="s">
        <v>921</v>
      </c>
      <c r="E845" s="59" t="s">
        <v>969</v>
      </c>
      <c r="F845" s="59" t="s">
        <v>972</v>
      </c>
      <c r="G845" s="12" t="s">
        <v>265</v>
      </c>
      <c r="H845" s="14">
        <f t="shared" si="190"/>
        <v>4211</v>
      </c>
      <c r="I845" s="14">
        <f t="shared" si="188"/>
        <v>22184</v>
      </c>
      <c r="J845" s="12">
        <f>VLOOKUP($B845,'[1]METAS 2019'!$D$4:$Q$843,5,0)</f>
        <v>548</v>
      </c>
      <c r="K845" s="12">
        <f>VLOOKUP($B845,'[1]METAS 2019'!$D$4:$Q$843,4,0)</f>
        <v>542</v>
      </c>
      <c r="L845" s="12">
        <f>VLOOKUP($B845,'[1]METAS 2019'!$D$4:$Q$843,11,0)</f>
        <v>439</v>
      </c>
      <c r="M845" s="12">
        <f>VLOOKUP($B845,'[1]METAS 2019'!$D$4:$Q$843,12,0)</f>
        <v>469</v>
      </c>
      <c r="N845" s="12">
        <f>VLOOKUP($B845,'[1]METAS 2019'!$D$4:$Q$843,13,0)</f>
        <v>417</v>
      </c>
      <c r="O845" s="12">
        <f>VLOOKUP($B845,'[1]METAS 2019'!$D$4:$Q$843,14,0)</f>
        <v>337</v>
      </c>
      <c r="P845" s="90">
        <f>VLOOKUP($B845,'[9]Población Oficial 2019'!$E$6:$BA$104,10,0)</f>
        <v>378</v>
      </c>
      <c r="Q845" s="90">
        <f>VLOOKUP($B845,'[9]Población Oficial 2019'!$E$6:$BA$104,11,0)</f>
        <v>383</v>
      </c>
      <c r="R845" s="90">
        <f>VLOOKUP($B845,'[9]Población Oficial 2019'!$E$6:$BA$104,12,0)</f>
        <v>389</v>
      </c>
      <c r="S845" s="90">
        <f>VLOOKUP($B845,'[9]Población Oficial 2019'!$E$6:$BA$104,13,0)</f>
        <v>394</v>
      </c>
      <c r="T845" s="90">
        <f>VLOOKUP($B845,'[9]Población Oficial 2019'!$E$6:$BA$104,14,0)</f>
        <v>398</v>
      </c>
      <c r="U845" s="90">
        <f>VLOOKUP($B845,'[9]Población Oficial 2019'!$E$6:$BA$104,15,0)</f>
        <v>402</v>
      </c>
      <c r="V845" s="90">
        <f>VLOOKUP($B845,'[9]Población Oficial 2019'!$E$6:$BA$104,16,0)</f>
        <v>408</v>
      </c>
      <c r="W845" s="90">
        <f>VLOOKUP($B845,'[9]Población Oficial 2019'!$E$6:$BA$104,17,0)</f>
        <v>415</v>
      </c>
      <c r="X845" s="90">
        <f>VLOOKUP($B845,'[9]Población Oficial 2019'!$E$6:$BA$104,18,0)</f>
        <v>424</v>
      </c>
      <c r="Y845" s="90">
        <f>VLOOKUP($B845,'[9]Población Oficial 2019'!$E$6:$BA$104,19,0)</f>
        <v>432</v>
      </c>
      <c r="Z845" s="90">
        <f>VLOOKUP($B845,'[9]Población Oficial 2019'!$E$6:$BA$104,20,0)</f>
        <v>440</v>
      </c>
      <c r="AA845" s="90">
        <f>VLOOKUP($B845,'[9]Población Oficial 2019'!$E$6:$BA$104,21,0)</f>
        <v>442</v>
      </c>
      <c r="AB845" s="90">
        <f>VLOOKUP($B845,'[9]Población Oficial 2019'!$E$6:$BA$104,22,0)</f>
        <v>436</v>
      </c>
      <c r="AC845" s="90">
        <f>VLOOKUP($B845,'[9]Población Oficial 2019'!$E$6:$BA$104,23,0)</f>
        <v>425</v>
      </c>
      <c r="AD845" s="90">
        <f>VLOOKUP($B845,'[9]Población Oficial 2019'!$E$6:$BA$104,24,0)</f>
        <v>1979</v>
      </c>
      <c r="AE845" s="90">
        <f>VLOOKUP($B845,'[9]Población Oficial 2019'!$E$6:$BA$104,25,0)</f>
        <v>1828</v>
      </c>
      <c r="AF845" s="90">
        <f>VLOOKUP($B845,'[9]Población Oficial 2019'!$E$6:$BA$104,26,0)</f>
        <v>2001</v>
      </c>
      <c r="AG845" s="90">
        <f>VLOOKUP($B845,'[9]Población Oficial 2019'!$E$6:$BA$104,27,0)</f>
        <v>1689</v>
      </c>
      <c r="AH845" s="90">
        <f>VLOOKUP($B845,'[9]Población Oficial 2019'!$E$6:$BA$104,28,0)</f>
        <v>1597</v>
      </c>
      <c r="AI845" s="90">
        <f>VLOOKUP($B845,'[9]Población Oficial 2019'!$E$6:$BA$104,29,0)</f>
        <v>1340</v>
      </c>
      <c r="AJ845" s="90">
        <f>VLOOKUP($B845,'[9]Población Oficial 2019'!$E$6:$BA$104,30,0)</f>
        <v>992</v>
      </c>
      <c r="AK845" s="90">
        <f>VLOOKUP($B845,'[9]Población Oficial 2019'!$E$6:$BA$104,31,0)</f>
        <v>766</v>
      </c>
      <c r="AL845" s="90">
        <f>VLOOKUP($B845,'[9]Población Oficial 2019'!$E$6:$BA$104,32,0)</f>
        <v>532</v>
      </c>
      <c r="AM845" s="90">
        <f>VLOOKUP($B845,'[9]Población Oficial 2019'!$E$6:$BA$104,33,0)</f>
        <v>380</v>
      </c>
      <c r="AN845" s="90">
        <f>VLOOKUP($B845,'[9]Población Oficial 2019'!$E$6:$BA$104,34,0)</f>
        <v>256</v>
      </c>
      <c r="AO845" s="90">
        <f>VLOOKUP($B845,'[9]Población Oficial 2019'!$E$6:$BA$104,35,0)</f>
        <v>163</v>
      </c>
      <c r="AP845" s="90">
        <f>VLOOKUP($B845,'[9]Población Oficial 2019'!$E$6:$BA$104,36,0)</f>
        <v>143</v>
      </c>
      <c r="AQ845" s="90">
        <f>VLOOKUP($B845,'[9]Población Oficial 2019'!$E$6:$BA$104,41,0)</f>
        <v>10860</v>
      </c>
      <c r="AR845" s="90">
        <f>VLOOKUP($B845,'[9]Población Oficial 2019'!$E$6:$BA$104,42,0)</f>
        <v>1008</v>
      </c>
      <c r="AS845" s="90">
        <f>VLOOKUP($B845,'[9]Población Oficial 2019'!$E$6:$BA$104,43,0)</f>
        <v>1106</v>
      </c>
      <c r="AT845" s="90">
        <f>VLOOKUP($B845,'[9]Población Oficial 2019'!$E$6:$BA$104,44,0)</f>
        <v>5326</v>
      </c>
      <c r="AU845" s="90">
        <f>VLOOKUP($B845,'[9]Población Oficial 2019'!$E$6:$BA$104,45,0)</f>
        <v>547</v>
      </c>
    </row>
    <row r="846" spans="1:47" s="24" customFormat="1" ht="15">
      <c r="A846" s="58">
        <v>845</v>
      </c>
      <c r="B846" s="58">
        <v>25207</v>
      </c>
      <c r="C846" s="59" t="s">
        <v>1176</v>
      </c>
      <c r="D846" s="59" t="s">
        <v>921</v>
      </c>
      <c r="E846" s="59" t="s">
        <v>969</v>
      </c>
      <c r="F846" s="59" t="s">
        <v>1104</v>
      </c>
      <c r="G846" s="12" t="s">
        <v>283</v>
      </c>
      <c r="H846" s="14">
        <f t="shared" si="190"/>
        <v>25207</v>
      </c>
      <c r="I846" s="14">
        <f t="shared" si="188"/>
        <v>0</v>
      </c>
      <c r="J846" s="90">
        <f>VLOOKUP($B846,'[9]Población Oficial 2019'!$E$6:$BA$104,4,0)</f>
        <v>0</v>
      </c>
      <c r="K846" s="90">
        <f>VLOOKUP($B846,'[9]Población Oficial 2019'!$E$6:$BA$104,5,0)</f>
        <v>0</v>
      </c>
      <c r="L846" s="90">
        <f>VLOOKUP($B846,'[9]Población Oficial 2019'!$E$6:$BA$104,6,0)</f>
        <v>0</v>
      </c>
      <c r="M846" s="90">
        <f>VLOOKUP($B846,'[9]Población Oficial 2019'!$E$6:$BA$104,7,0)</f>
        <v>0</v>
      </c>
      <c r="N846" s="90">
        <f>VLOOKUP($B846,'[9]Población Oficial 2019'!$E$6:$BA$104,8,0)</f>
        <v>0</v>
      </c>
      <c r="O846" s="90">
        <f>VLOOKUP($B846,'[9]Población Oficial 2019'!$E$6:$BA$104,9,0)</f>
        <v>0</v>
      </c>
      <c r="P846" s="90">
        <f>VLOOKUP($B846,'[9]Población Oficial 2019'!$E$6:$BA$104,10,0)</f>
        <v>0</v>
      </c>
      <c r="Q846" s="90">
        <f>VLOOKUP($B846,'[9]Población Oficial 2019'!$E$6:$BA$104,11,0)</f>
        <v>0</v>
      </c>
      <c r="R846" s="90">
        <f>VLOOKUP($B846,'[9]Población Oficial 2019'!$E$6:$BA$104,12,0)</f>
        <v>0</v>
      </c>
      <c r="S846" s="90">
        <f>VLOOKUP($B846,'[9]Población Oficial 2019'!$E$6:$BA$104,13,0)</f>
        <v>0</v>
      </c>
      <c r="T846" s="90">
        <f>VLOOKUP($B846,'[9]Población Oficial 2019'!$E$6:$BA$104,14,0)</f>
        <v>0</v>
      </c>
      <c r="U846" s="90">
        <f>VLOOKUP($B846,'[9]Población Oficial 2019'!$E$6:$BA$104,15,0)</f>
        <v>0</v>
      </c>
      <c r="V846" s="90">
        <f>VLOOKUP($B846,'[9]Población Oficial 2019'!$E$6:$BA$104,16,0)</f>
        <v>0</v>
      </c>
      <c r="W846" s="90">
        <f>VLOOKUP($B846,'[9]Población Oficial 2019'!$E$6:$BA$104,17,0)</f>
        <v>0</v>
      </c>
      <c r="X846" s="90">
        <f>VLOOKUP($B846,'[9]Población Oficial 2019'!$E$6:$BA$104,18,0)</f>
        <v>0</v>
      </c>
      <c r="Y846" s="90">
        <f>VLOOKUP($B846,'[9]Población Oficial 2019'!$E$6:$BA$104,19,0)</f>
        <v>0</v>
      </c>
      <c r="Z846" s="90">
        <f>VLOOKUP($B846,'[9]Población Oficial 2019'!$E$6:$BA$104,20,0)</f>
        <v>0</v>
      </c>
      <c r="AA846" s="90">
        <f>VLOOKUP($B846,'[9]Población Oficial 2019'!$E$6:$BA$104,21,0)</f>
        <v>0</v>
      </c>
      <c r="AB846" s="90">
        <f>VLOOKUP($B846,'[9]Población Oficial 2019'!$E$6:$BA$104,22,0)</f>
        <v>0</v>
      </c>
      <c r="AC846" s="90">
        <f>VLOOKUP($B846,'[9]Población Oficial 2019'!$E$6:$BA$104,23,0)</f>
        <v>0</v>
      </c>
      <c r="AD846" s="90">
        <f>VLOOKUP($B846,'[9]Población Oficial 2019'!$E$6:$BA$104,24,0)</f>
        <v>0</v>
      </c>
      <c r="AE846" s="90">
        <f>VLOOKUP($B846,'[9]Población Oficial 2019'!$E$6:$BA$104,25,0)</f>
        <v>0</v>
      </c>
      <c r="AF846" s="90">
        <f>VLOOKUP($B846,'[9]Población Oficial 2019'!$E$6:$BA$104,26,0)</f>
        <v>0</v>
      </c>
      <c r="AG846" s="90">
        <f>VLOOKUP($B846,'[9]Población Oficial 2019'!$E$6:$BA$104,27,0)</f>
        <v>0</v>
      </c>
      <c r="AH846" s="90">
        <f>VLOOKUP($B846,'[9]Población Oficial 2019'!$E$6:$BA$104,28,0)</f>
        <v>0</v>
      </c>
      <c r="AI846" s="90">
        <f>VLOOKUP($B846,'[9]Población Oficial 2019'!$E$6:$BA$104,29,0)</f>
        <v>0</v>
      </c>
      <c r="AJ846" s="90">
        <f>VLOOKUP($B846,'[9]Población Oficial 2019'!$E$6:$BA$104,30,0)</f>
        <v>0</v>
      </c>
      <c r="AK846" s="90">
        <f>VLOOKUP($B846,'[9]Población Oficial 2019'!$E$6:$BA$104,31,0)</f>
        <v>0</v>
      </c>
      <c r="AL846" s="90">
        <f>VLOOKUP($B846,'[9]Población Oficial 2019'!$E$6:$BA$104,32,0)</f>
        <v>0</v>
      </c>
      <c r="AM846" s="90">
        <f>VLOOKUP($B846,'[9]Población Oficial 2019'!$E$6:$BA$104,33,0)</f>
        <v>0</v>
      </c>
      <c r="AN846" s="90">
        <f>VLOOKUP($B846,'[9]Población Oficial 2019'!$E$6:$BA$104,34,0)</f>
        <v>0</v>
      </c>
      <c r="AO846" s="90">
        <f>VLOOKUP($B846,'[9]Población Oficial 2019'!$E$6:$BA$104,35,0)</f>
        <v>0</v>
      </c>
      <c r="AP846" s="90">
        <f>VLOOKUP($B846,'[9]Población Oficial 2019'!$E$6:$BA$104,36,0)</f>
        <v>0</v>
      </c>
      <c r="AQ846" s="90">
        <f>VLOOKUP($B846,'[9]Población Oficial 2019'!$E$6:$BA$104,41,0)</f>
        <v>0</v>
      </c>
      <c r="AR846" s="90">
        <f>VLOOKUP($B846,'[9]Población Oficial 2019'!$E$6:$BA$104,42,0)</f>
        <v>0</v>
      </c>
      <c r="AS846" s="90">
        <f>VLOOKUP($B846,'[9]Población Oficial 2019'!$E$6:$BA$104,43,0)</f>
        <v>0</v>
      </c>
      <c r="AT846" s="90">
        <f>VLOOKUP($B846,'[9]Población Oficial 2019'!$E$6:$BA$104,44,0)</f>
        <v>0</v>
      </c>
      <c r="AU846" s="90">
        <f>VLOOKUP($B846,'[9]Población Oficial 2019'!$E$6:$BA$104,45,0)</f>
        <v>0</v>
      </c>
    </row>
    <row r="847" spans="1:47" s="24" customFormat="1" ht="15">
      <c r="A847" s="58">
        <v>846</v>
      </c>
      <c r="B847" s="58">
        <v>4221</v>
      </c>
      <c r="C847" s="59" t="s">
        <v>1176</v>
      </c>
      <c r="D847" s="59" t="s">
        <v>921</v>
      </c>
      <c r="E847" s="59" t="s">
        <v>969</v>
      </c>
      <c r="F847" s="59" t="s">
        <v>973</v>
      </c>
      <c r="G847" s="12" t="s">
        <v>266</v>
      </c>
      <c r="H847" s="14">
        <f t="shared" si="190"/>
        <v>4221</v>
      </c>
      <c r="I847" s="14">
        <f t="shared" si="188"/>
        <v>736</v>
      </c>
      <c r="J847" s="12">
        <f>VLOOKUP($B847,'[1]METAS 2019'!$D$4:$Q$843,5,0)</f>
        <v>12</v>
      </c>
      <c r="K847" s="12">
        <f>VLOOKUP($B847,'[1]METAS 2019'!$D$4:$Q$843,4,0)</f>
        <v>14</v>
      </c>
      <c r="L847" s="12">
        <f>VLOOKUP($B847,'[1]METAS 2019'!$D$4:$Q$843,11,0)</f>
        <v>10</v>
      </c>
      <c r="M847" s="12">
        <f>VLOOKUP($B847,'[1]METAS 2019'!$D$4:$Q$843,12,0)</f>
        <v>5</v>
      </c>
      <c r="N847" s="12">
        <f>VLOOKUP($B847,'[1]METAS 2019'!$D$4:$Q$843,13,0)</f>
        <v>9</v>
      </c>
      <c r="O847" s="12">
        <f>VLOOKUP($B847,'[1]METAS 2019'!$D$4:$Q$843,14,0)</f>
        <v>7</v>
      </c>
      <c r="P847" s="90">
        <f>VLOOKUP($B847,'[9]Población Oficial 2019'!$E$6:$BA$104,10,0)</f>
        <v>13</v>
      </c>
      <c r="Q847" s="90">
        <f>VLOOKUP($B847,'[9]Población Oficial 2019'!$E$6:$BA$104,11,0)</f>
        <v>13</v>
      </c>
      <c r="R847" s="90">
        <f>VLOOKUP($B847,'[9]Población Oficial 2019'!$E$6:$BA$104,12,0)</f>
        <v>14</v>
      </c>
      <c r="S847" s="90">
        <f>VLOOKUP($B847,'[9]Población Oficial 2019'!$E$6:$BA$104,13,0)</f>
        <v>14</v>
      </c>
      <c r="T847" s="90">
        <f>VLOOKUP($B847,'[9]Población Oficial 2019'!$E$6:$BA$104,14,0)</f>
        <v>14</v>
      </c>
      <c r="U847" s="90">
        <f>VLOOKUP($B847,'[9]Población Oficial 2019'!$E$6:$BA$104,15,0)</f>
        <v>14</v>
      </c>
      <c r="V847" s="90">
        <f>VLOOKUP($B847,'[9]Población Oficial 2019'!$E$6:$BA$104,16,0)</f>
        <v>14</v>
      </c>
      <c r="W847" s="90">
        <f>VLOOKUP($B847,'[9]Población Oficial 2019'!$E$6:$BA$104,17,0)</f>
        <v>14</v>
      </c>
      <c r="X847" s="90">
        <f>VLOOKUP($B847,'[9]Población Oficial 2019'!$E$6:$BA$104,18,0)</f>
        <v>15</v>
      </c>
      <c r="Y847" s="90">
        <f>VLOOKUP($B847,'[9]Población Oficial 2019'!$E$6:$BA$104,19,0)</f>
        <v>15</v>
      </c>
      <c r="Z847" s="90">
        <f>VLOOKUP($B847,'[9]Población Oficial 2019'!$E$6:$BA$104,20,0)</f>
        <v>15</v>
      </c>
      <c r="AA847" s="90">
        <f>VLOOKUP($B847,'[9]Población Oficial 2019'!$E$6:$BA$104,21,0)</f>
        <v>15</v>
      </c>
      <c r="AB847" s="90">
        <f>VLOOKUP($B847,'[9]Población Oficial 2019'!$E$6:$BA$104,22,0)</f>
        <v>15</v>
      </c>
      <c r="AC847" s="90">
        <f>VLOOKUP($B847,'[9]Población Oficial 2019'!$E$6:$BA$104,23,0)</f>
        <v>15</v>
      </c>
      <c r="AD847" s="90">
        <f>VLOOKUP($B847,'[9]Población Oficial 2019'!$E$6:$BA$104,24,0)</f>
        <v>69</v>
      </c>
      <c r="AE847" s="90">
        <f>VLOOKUP($B847,'[9]Población Oficial 2019'!$E$6:$BA$104,25,0)</f>
        <v>64</v>
      </c>
      <c r="AF847" s="90">
        <f>VLOOKUP($B847,'[9]Población Oficial 2019'!$E$6:$BA$104,26,0)</f>
        <v>70</v>
      </c>
      <c r="AG847" s="90">
        <f>VLOOKUP($B847,'[9]Población Oficial 2019'!$E$6:$BA$104,27,0)</f>
        <v>59</v>
      </c>
      <c r="AH847" s="90">
        <f>VLOOKUP($B847,'[9]Población Oficial 2019'!$E$6:$BA$104,28,0)</f>
        <v>56</v>
      </c>
      <c r="AI847" s="90">
        <f>VLOOKUP($B847,'[9]Población Oficial 2019'!$E$6:$BA$104,29,0)</f>
        <v>47</v>
      </c>
      <c r="AJ847" s="90">
        <f>VLOOKUP($B847,'[9]Población Oficial 2019'!$E$6:$BA$104,30,0)</f>
        <v>35</v>
      </c>
      <c r="AK847" s="90">
        <f>VLOOKUP($B847,'[9]Población Oficial 2019'!$E$6:$BA$104,31,0)</f>
        <v>27</v>
      </c>
      <c r="AL847" s="90">
        <f>VLOOKUP($B847,'[9]Población Oficial 2019'!$E$6:$BA$104,32,0)</f>
        <v>19</v>
      </c>
      <c r="AM847" s="90">
        <f>VLOOKUP($B847,'[9]Población Oficial 2019'!$E$6:$BA$104,33,0)</f>
        <v>13</v>
      </c>
      <c r="AN847" s="90">
        <f>VLOOKUP($B847,'[9]Población Oficial 2019'!$E$6:$BA$104,34,0)</f>
        <v>9</v>
      </c>
      <c r="AO847" s="90">
        <f>VLOOKUP($B847,'[9]Población Oficial 2019'!$E$6:$BA$104,35,0)</f>
        <v>6</v>
      </c>
      <c r="AP847" s="90">
        <f>VLOOKUP($B847,'[9]Población Oficial 2019'!$E$6:$BA$104,36,0)</f>
        <v>5</v>
      </c>
      <c r="AQ847" s="90">
        <f>VLOOKUP($B847,'[9]Población Oficial 2019'!$E$6:$BA$104,41,0)</f>
        <v>379</v>
      </c>
      <c r="AR847" s="90">
        <f>VLOOKUP($B847,'[9]Población Oficial 2019'!$E$6:$BA$104,42,0)</f>
        <v>35</v>
      </c>
      <c r="AS847" s="90">
        <f>VLOOKUP($B847,'[9]Población Oficial 2019'!$E$6:$BA$104,43,0)</f>
        <v>39</v>
      </c>
      <c r="AT847" s="90">
        <f>VLOOKUP($B847,'[9]Población Oficial 2019'!$E$6:$BA$104,44,0)</f>
        <v>186</v>
      </c>
      <c r="AU847" s="90">
        <f>VLOOKUP($B847,'[9]Población Oficial 2019'!$E$6:$BA$104,45,0)</f>
        <v>10</v>
      </c>
    </row>
    <row r="848" spans="1:47" s="24" customFormat="1" ht="15">
      <c r="A848" s="58">
        <v>847</v>
      </c>
      <c r="B848" s="58">
        <v>4215</v>
      </c>
      <c r="C848" s="59" t="s">
        <v>1176</v>
      </c>
      <c r="D848" s="59" t="s">
        <v>921</v>
      </c>
      <c r="E848" s="59" t="s">
        <v>969</v>
      </c>
      <c r="F848" s="59" t="s">
        <v>974</v>
      </c>
      <c r="G848" s="12" t="s">
        <v>266</v>
      </c>
      <c r="H848" s="14">
        <f t="shared" si="190"/>
        <v>4215</v>
      </c>
      <c r="I848" s="14">
        <f t="shared" si="188"/>
        <v>1966</v>
      </c>
      <c r="J848" s="12">
        <f>VLOOKUP($B848,'[1]METAS 2019'!$D$4:$Q$843,5,0)</f>
        <v>28</v>
      </c>
      <c r="K848" s="12">
        <f>VLOOKUP($B848,'[1]METAS 2019'!$D$4:$Q$843,4,0)</f>
        <v>34</v>
      </c>
      <c r="L848" s="12">
        <f>VLOOKUP($B848,'[1]METAS 2019'!$D$4:$Q$843,11,0)</f>
        <v>25</v>
      </c>
      <c r="M848" s="12">
        <f>VLOOKUP($B848,'[1]METAS 2019'!$D$4:$Q$843,12,0)</f>
        <v>26</v>
      </c>
      <c r="N848" s="12">
        <f>VLOOKUP($B848,'[1]METAS 2019'!$D$4:$Q$843,13,0)</f>
        <v>24</v>
      </c>
      <c r="O848" s="12">
        <f>VLOOKUP($B848,'[1]METAS 2019'!$D$4:$Q$843,14,0)</f>
        <v>31</v>
      </c>
      <c r="P848" s="90">
        <f>VLOOKUP($B848,'[9]Población Oficial 2019'!$E$6:$BA$104,10,0)</f>
        <v>35</v>
      </c>
      <c r="Q848" s="90">
        <f>VLOOKUP($B848,'[9]Población Oficial 2019'!$E$6:$BA$104,11,0)</f>
        <v>36</v>
      </c>
      <c r="R848" s="90">
        <f>VLOOKUP($B848,'[9]Población Oficial 2019'!$E$6:$BA$104,12,0)</f>
        <v>36</v>
      </c>
      <c r="S848" s="90">
        <f>VLOOKUP($B848,'[9]Población Oficial 2019'!$E$6:$BA$104,13,0)</f>
        <v>36</v>
      </c>
      <c r="T848" s="90">
        <f>VLOOKUP($B848,'[9]Población Oficial 2019'!$E$6:$BA$104,14,0)</f>
        <v>37</v>
      </c>
      <c r="U848" s="90">
        <f>VLOOKUP($B848,'[9]Población Oficial 2019'!$E$6:$BA$104,15,0)</f>
        <v>37</v>
      </c>
      <c r="V848" s="90">
        <f>VLOOKUP($B848,'[9]Población Oficial 2019'!$E$6:$BA$104,16,0)</f>
        <v>38</v>
      </c>
      <c r="W848" s="90">
        <f>VLOOKUP($B848,'[9]Población Oficial 2019'!$E$6:$BA$104,17,0)</f>
        <v>38</v>
      </c>
      <c r="X848" s="90">
        <f>VLOOKUP($B848,'[9]Población Oficial 2019'!$E$6:$BA$104,18,0)</f>
        <v>39</v>
      </c>
      <c r="Y848" s="90">
        <f>VLOOKUP($B848,'[9]Población Oficial 2019'!$E$6:$BA$104,19,0)</f>
        <v>40</v>
      </c>
      <c r="Z848" s="90">
        <f>VLOOKUP($B848,'[9]Población Oficial 2019'!$E$6:$BA$104,20,0)</f>
        <v>41</v>
      </c>
      <c r="AA848" s="90">
        <f>VLOOKUP($B848,'[9]Población Oficial 2019'!$E$6:$BA$104,21,0)</f>
        <v>41</v>
      </c>
      <c r="AB848" s="90">
        <f>VLOOKUP($B848,'[9]Población Oficial 2019'!$E$6:$BA$104,22,0)</f>
        <v>40</v>
      </c>
      <c r="AC848" s="90">
        <f>VLOOKUP($B848,'[9]Población Oficial 2019'!$E$6:$BA$104,23,0)</f>
        <v>39</v>
      </c>
      <c r="AD848" s="90">
        <f>VLOOKUP($B848,'[9]Población Oficial 2019'!$E$6:$BA$104,24,0)</f>
        <v>183</v>
      </c>
      <c r="AE848" s="90">
        <f>VLOOKUP($B848,'[9]Población Oficial 2019'!$E$6:$BA$104,25,0)</f>
        <v>169</v>
      </c>
      <c r="AF848" s="90">
        <f>VLOOKUP($B848,'[9]Población Oficial 2019'!$E$6:$BA$104,26,0)</f>
        <v>185</v>
      </c>
      <c r="AG848" s="90">
        <f>VLOOKUP($B848,'[9]Población Oficial 2019'!$E$6:$BA$104,27,0)</f>
        <v>157</v>
      </c>
      <c r="AH848" s="90">
        <f>VLOOKUP($B848,'[9]Población Oficial 2019'!$E$6:$BA$104,28,0)</f>
        <v>148</v>
      </c>
      <c r="AI848" s="90">
        <f>VLOOKUP($B848,'[9]Población Oficial 2019'!$E$6:$BA$104,29,0)</f>
        <v>124</v>
      </c>
      <c r="AJ848" s="90">
        <f>VLOOKUP($B848,'[9]Población Oficial 2019'!$E$6:$BA$104,30,0)</f>
        <v>92</v>
      </c>
      <c r="AK848" s="90">
        <f>VLOOKUP($B848,'[9]Población Oficial 2019'!$E$6:$BA$104,31,0)</f>
        <v>71</v>
      </c>
      <c r="AL848" s="90">
        <f>VLOOKUP($B848,'[9]Población Oficial 2019'!$E$6:$BA$104,32,0)</f>
        <v>49</v>
      </c>
      <c r="AM848" s="90">
        <f>VLOOKUP($B848,'[9]Población Oficial 2019'!$E$6:$BA$104,33,0)</f>
        <v>35</v>
      </c>
      <c r="AN848" s="90">
        <f>VLOOKUP($B848,'[9]Población Oficial 2019'!$E$6:$BA$104,34,0)</f>
        <v>24</v>
      </c>
      <c r="AO848" s="90">
        <f>VLOOKUP($B848,'[9]Población Oficial 2019'!$E$6:$BA$104,35,0)</f>
        <v>15</v>
      </c>
      <c r="AP848" s="90">
        <f>VLOOKUP($B848,'[9]Población Oficial 2019'!$E$6:$BA$104,36,0)</f>
        <v>13</v>
      </c>
      <c r="AQ848" s="90">
        <f>VLOOKUP($B848,'[9]Población Oficial 2019'!$E$6:$BA$104,41,0)</f>
        <v>1006</v>
      </c>
      <c r="AR848" s="90">
        <f>VLOOKUP($B848,'[9]Población Oficial 2019'!$E$6:$BA$104,42,0)</f>
        <v>93</v>
      </c>
      <c r="AS848" s="90">
        <f>VLOOKUP($B848,'[9]Población Oficial 2019'!$E$6:$BA$104,43,0)</f>
        <v>102</v>
      </c>
      <c r="AT848" s="90">
        <f>VLOOKUP($B848,'[9]Población Oficial 2019'!$E$6:$BA$104,44,0)</f>
        <v>493</v>
      </c>
      <c r="AU848" s="90">
        <f>VLOOKUP($B848,'[9]Población Oficial 2019'!$E$6:$BA$104,45,0)</f>
        <v>24</v>
      </c>
    </row>
    <row r="849" spans="1:47" s="24" customFormat="1" ht="15">
      <c r="A849" s="58">
        <v>848</v>
      </c>
      <c r="B849" s="58">
        <v>10007</v>
      </c>
      <c r="C849" s="59" t="s">
        <v>1176</v>
      </c>
      <c r="D849" s="59" t="s">
        <v>921</v>
      </c>
      <c r="E849" s="59" t="s">
        <v>969</v>
      </c>
      <c r="F849" s="59" t="s">
        <v>975</v>
      </c>
      <c r="G849" s="12" t="s">
        <v>266</v>
      </c>
      <c r="H849" s="14">
        <f t="shared" si="190"/>
        <v>10007</v>
      </c>
      <c r="I849" s="14">
        <f t="shared" si="188"/>
        <v>776</v>
      </c>
      <c r="J849" s="12">
        <f>VLOOKUP($B849,'[1]METAS 2019'!$D$4:$Q$843,5,0)</f>
        <v>16</v>
      </c>
      <c r="K849" s="12">
        <f>VLOOKUP($B849,'[1]METAS 2019'!$D$4:$Q$843,4,0)</f>
        <v>16</v>
      </c>
      <c r="L849" s="12">
        <f>VLOOKUP($B849,'[1]METAS 2019'!$D$4:$Q$843,11,0)</f>
        <v>11</v>
      </c>
      <c r="M849" s="12">
        <f>VLOOKUP($B849,'[1]METAS 2019'!$D$4:$Q$843,12,0)</f>
        <v>18</v>
      </c>
      <c r="N849" s="12">
        <f>VLOOKUP($B849,'[1]METAS 2019'!$D$4:$Q$843,13,0)</f>
        <v>21</v>
      </c>
      <c r="O849" s="12">
        <f>VLOOKUP($B849,'[1]METAS 2019'!$D$4:$Q$843,14,0)</f>
        <v>15</v>
      </c>
      <c r="P849" s="90">
        <f>VLOOKUP($B849,'[9]Población Oficial 2019'!$E$6:$BA$104,10,0)</f>
        <v>13</v>
      </c>
      <c r="Q849" s="90">
        <f>VLOOKUP($B849,'[9]Población Oficial 2019'!$E$6:$BA$104,11,0)</f>
        <v>13</v>
      </c>
      <c r="R849" s="90">
        <f>VLOOKUP($B849,'[9]Población Oficial 2019'!$E$6:$BA$104,12,0)</f>
        <v>14</v>
      </c>
      <c r="S849" s="90">
        <f>VLOOKUP($B849,'[9]Población Oficial 2019'!$E$6:$BA$104,13,0)</f>
        <v>14</v>
      </c>
      <c r="T849" s="90">
        <f>VLOOKUP($B849,'[9]Población Oficial 2019'!$E$6:$BA$104,14,0)</f>
        <v>14</v>
      </c>
      <c r="U849" s="90">
        <f>VLOOKUP($B849,'[9]Población Oficial 2019'!$E$6:$BA$104,15,0)</f>
        <v>14</v>
      </c>
      <c r="V849" s="90">
        <f>VLOOKUP($B849,'[9]Población Oficial 2019'!$E$6:$BA$104,16,0)</f>
        <v>14</v>
      </c>
      <c r="W849" s="90">
        <f>VLOOKUP($B849,'[9]Población Oficial 2019'!$E$6:$BA$104,17,0)</f>
        <v>14</v>
      </c>
      <c r="X849" s="90">
        <f>VLOOKUP($B849,'[9]Población Oficial 2019'!$E$6:$BA$104,18,0)</f>
        <v>15</v>
      </c>
      <c r="Y849" s="90">
        <f>VLOOKUP($B849,'[9]Población Oficial 2019'!$E$6:$BA$104,19,0)</f>
        <v>15</v>
      </c>
      <c r="Z849" s="90">
        <f>VLOOKUP($B849,'[9]Población Oficial 2019'!$E$6:$BA$104,20,0)</f>
        <v>15</v>
      </c>
      <c r="AA849" s="90">
        <f>VLOOKUP($B849,'[9]Población Oficial 2019'!$E$6:$BA$104,21,0)</f>
        <v>15</v>
      </c>
      <c r="AB849" s="90">
        <f>VLOOKUP($B849,'[9]Población Oficial 2019'!$E$6:$BA$104,22,0)</f>
        <v>15</v>
      </c>
      <c r="AC849" s="90">
        <f>VLOOKUP($B849,'[9]Población Oficial 2019'!$E$6:$BA$104,23,0)</f>
        <v>15</v>
      </c>
      <c r="AD849" s="90">
        <f>VLOOKUP($B849,'[9]Población Oficial 2019'!$E$6:$BA$104,24,0)</f>
        <v>69</v>
      </c>
      <c r="AE849" s="90">
        <f>VLOOKUP($B849,'[9]Población Oficial 2019'!$E$6:$BA$104,25,0)</f>
        <v>64</v>
      </c>
      <c r="AF849" s="90">
        <f>VLOOKUP($B849,'[9]Población Oficial 2019'!$E$6:$BA$104,26,0)</f>
        <v>70</v>
      </c>
      <c r="AG849" s="90">
        <f>VLOOKUP($B849,'[9]Población Oficial 2019'!$E$6:$BA$104,27,0)</f>
        <v>59</v>
      </c>
      <c r="AH849" s="90">
        <f>VLOOKUP($B849,'[9]Población Oficial 2019'!$E$6:$BA$104,28,0)</f>
        <v>56</v>
      </c>
      <c r="AI849" s="90">
        <f>VLOOKUP($B849,'[9]Población Oficial 2019'!$E$6:$BA$104,29,0)</f>
        <v>47</v>
      </c>
      <c r="AJ849" s="90">
        <f>VLOOKUP($B849,'[9]Población Oficial 2019'!$E$6:$BA$104,30,0)</f>
        <v>35</v>
      </c>
      <c r="AK849" s="90">
        <f>VLOOKUP($B849,'[9]Población Oficial 2019'!$E$6:$BA$104,31,0)</f>
        <v>27</v>
      </c>
      <c r="AL849" s="90">
        <f>VLOOKUP($B849,'[9]Población Oficial 2019'!$E$6:$BA$104,32,0)</f>
        <v>19</v>
      </c>
      <c r="AM849" s="90">
        <f>VLOOKUP($B849,'[9]Población Oficial 2019'!$E$6:$BA$104,33,0)</f>
        <v>13</v>
      </c>
      <c r="AN849" s="90">
        <f>VLOOKUP($B849,'[9]Población Oficial 2019'!$E$6:$BA$104,34,0)</f>
        <v>9</v>
      </c>
      <c r="AO849" s="90">
        <f>VLOOKUP($B849,'[9]Población Oficial 2019'!$E$6:$BA$104,35,0)</f>
        <v>6</v>
      </c>
      <c r="AP849" s="90">
        <f>VLOOKUP($B849,'[9]Población Oficial 2019'!$E$6:$BA$104,36,0)</f>
        <v>5</v>
      </c>
      <c r="AQ849" s="90">
        <f>VLOOKUP($B849,'[9]Población Oficial 2019'!$E$6:$BA$104,41,0)</f>
        <v>379</v>
      </c>
      <c r="AR849" s="90">
        <f>VLOOKUP($B849,'[9]Población Oficial 2019'!$E$6:$BA$104,42,0)</f>
        <v>35</v>
      </c>
      <c r="AS849" s="90">
        <f>VLOOKUP($B849,'[9]Población Oficial 2019'!$E$6:$BA$104,43,0)</f>
        <v>39</v>
      </c>
      <c r="AT849" s="90">
        <f>VLOOKUP($B849,'[9]Población Oficial 2019'!$E$6:$BA$104,44,0)</f>
        <v>186</v>
      </c>
      <c r="AU849" s="90">
        <f>VLOOKUP($B849,'[9]Población Oficial 2019'!$E$6:$BA$104,45,0)</f>
        <v>15</v>
      </c>
    </row>
    <row r="850" spans="1:47" s="24" customFormat="1" ht="15">
      <c r="A850" s="58">
        <v>849</v>
      </c>
      <c r="B850" s="58">
        <v>4214</v>
      </c>
      <c r="C850" s="59" t="s">
        <v>1176</v>
      </c>
      <c r="D850" s="59" t="s">
        <v>921</v>
      </c>
      <c r="E850" s="59" t="s">
        <v>969</v>
      </c>
      <c r="F850" s="59" t="s">
        <v>976</v>
      </c>
      <c r="G850" s="12" t="s">
        <v>266</v>
      </c>
      <c r="H850" s="14">
        <f t="shared" si="190"/>
        <v>4214</v>
      </c>
      <c r="I850" s="14">
        <f t="shared" si="188"/>
        <v>2065</v>
      </c>
      <c r="J850" s="12">
        <f>VLOOKUP($B850,'[1]METAS 2019'!$D$4:$Q$843,5,0)</f>
        <v>28</v>
      </c>
      <c r="K850" s="12">
        <f>VLOOKUP($B850,'[1]METAS 2019'!$D$4:$Q$843,4,0)</f>
        <v>30</v>
      </c>
      <c r="L850" s="12">
        <f>VLOOKUP($B850,'[1]METAS 2019'!$D$4:$Q$843,11,0)</f>
        <v>26</v>
      </c>
      <c r="M850" s="12">
        <f>VLOOKUP($B850,'[1]METAS 2019'!$D$4:$Q$843,12,0)</f>
        <v>28</v>
      </c>
      <c r="N850" s="12">
        <f>VLOOKUP($B850,'[1]METAS 2019'!$D$4:$Q$843,13,0)</f>
        <v>33</v>
      </c>
      <c r="O850" s="12">
        <f>VLOOKUP($B850,'[1]METAS 2019'!$D$4:$Q$843,14,0)</f>
        <v>39</v>
      </c>
      <c r="P850" s="90">
        <f>VLOOKUP($B850,'[9]Población Oficial 2019'!$E$6:$BA$104,10,0)</f>
        <v>37</v>
      </c>
      <c r="Q850" s="90">
        <f>VLOOKUP($B850,'[9]Población Oficial 2019'!$E$6:$BA$104,11,0)</f>
        <v>37</v>
      </c>
      <c r="R850" s="90">
        <f>VLOOKUP($B850,'[9]Población Oficial 2019'!$E$6:$BA$104,12,0)</f>
        <v>38</v>
      </c>
      <c r="S850" s="90">
        <f>VLOOKUP($B850,'[9]Población Oficial 2019'!$E$6:$BA$104,13,0)</f>
        <v>38</v>
      </c>
      <c r="T850" s="90">
        <f>VLOOKUP($B850,'[9]Población Oficial 2019'!$E$6:$BA$104,14,0)</f>
        <v>39</v>
      </c>
      <c r="U850" s="90">
        <f>VLOOKUP($B850,'[9]Población Oficial 2019'!$E$6:$BA$104,15,0)</f>
        <v>39</v>
      </c>
      <c r="V850" s="90">
        <f>VLOOKUP($B850,'[9]Población Oficial 2019'!$E$6:$BA$104,16,0)</f>
        <v>39</v>
      </c>
      <c r="W850" s="90">
        <f>VLOOKUP($B850,'[9]Población Oficial 2019'!$E$6:$BA$104,17,0)</f>
        <v>40</v>
      </c>
      <c r="X850" s="90">
        <f>VLOOKUP($B850,'[9]Población Oficial 2019'!$E$6:$BA$104,18,0)</f>
        <v>41</v>
      </c>
      <c r="Y850" s="90">
        <f>VLOOKUP($B850,'[9]Población Oficial 2019'!$E$6:$BA$104,19,0)</f>
        <v>42</v>
      </c>
      <c r="Z850" s="90">
        <f>VLOOKUP($B850,'[9]Población Oficial 2019'!$E$6:$BA$104,20,0)</f>
        <v>43</v>
      </c>
      <c r="AA850" s="90">
        <f>VLOOKUP($B850,'[9]Población Oficial 2019'!$E$6:$BA$104,21,0)</f>
        <v>43</v>
      </c>
      <c r="AB850" s="90">
        <f>VLOOKUP($B850,'[9]Población Oficial 2019'!$E$6:$BA$104,22,0)</f>
        <v>42</v>
      </c>
      <c r="AC850" s="90">
        <f>VLOOKUP($B850,'[9]Población Oficial 2019'!$E$6:$BA$104,23,0)</f>
        <v>41</v>
      </c>
      <c r="AD850" s="90">
        <f>VLOOKUP($B850,'[9]Población Oficial 2019'!$E$6:$BA$104,24,0)</f>
        <v>191</v>
      </c>
      <c r="AE850" s="90">
        <f>VLOOKUP($B850,'[9]Población Oficial 2019'!$E$6:$BA$104,25,0)</f>
        <v>177</v>
      </c>
      <c r="AF850" s="90">
        <f>VLOOKUP($B850,'[9]Población Oficial 2019'!$E$6:$BA$104,26,0)</f>
        <v>194</v>
      </c>
      <c r="AG850" s="90">
        <f>VLOOKUP($B850,'[9]Población Oficial 2019'!$E$6:$BA$104,27,0)</f>
        <v>163</v>
      </c>
      <c r="AH850" s="90">
        <f>VLOOKUP($B850,'[9]Población Oficial 2019'!$E$6:$BA$104,28,0)</f>
        <v>154</v>
      </c>
      <c r="AI850" s="90">
        <f>VLOOKUP($B850,'[9]Población Oficial 2019'!$E$6:$BA$104,29,0)</f>
        <v>130</v>
      </c>
      <c r="AJ850" s="90">
        <f>VLOOKUP($B850,'[9]Población Oficial 2019'!$E$6:$BA$104,30,0)</f>
        <v>96</v>
      </c>
      <c r="AK850" s="90">
        <f>VLOOKUP($B850,'[9]Población Oficial 2019'!$E$6:$BA$104,31,0)</f>
        <v>74</v>
      </c>
      <c r="AL850" s="90">
        <f>VLOOKUP($B850,'[9]Población Oficial 2019'!$E$6:$BA$104,32,0)</f>
        <v>51</v>
      </c>
      <c r="AM850" s="90">
        <f>VLOOKUP($B850,'[9]Población Oficial 2019'!$E$6:$BA$104,33,0)</f>
        <v>37</v>
      </c>
      <c r="AN850" s="90">
        <f>VLOOKUP($B850,'[9]Población Oficial 2019'!$E$6:$BA$104,34,0)</f>
        <v>25</v>
      </c>
      <c r="AO850" s="90">
        <f>VLOOKUP($B850,'[9]Población Oficial 2019'!$E$6:$BA$104,35,0)</f>
        <v>16</v>
      </c>
      <c r="AP850" s="90">
        <f>VLOOKUP($B850,'[9]Población Oficial 2019'!$E$6:$BA$104,36,0)</f>
        <v>14</v>
      </c>
      <c r="AQ850" s="90">
        <f>VLOOKUP($B850,'[9]Población Oficial 2019'!$E$6:$BA$104,41,0)</f>
        <v>1050</v>
      </c>
      <c r="AR850" s="90">
        <f>VLOOKUP($B850,'[9]Población Oficial 2019'!$E$6:$BA$104,42,0)</f>
        <v>97</v>
      </c>
      <c r="AS850" s="90">
        <f>VLOOKUP($B850,'[9]Población Oficial 2019'!$E$6:$BA$104,43,0)</f>
        <v>107</v>
      </c>
      <c r="AT850" s="90">
        <f>VLOOKUP($B850,'[9]Población Oficial 2019'!$E$6:$BA$104,44,0)</f>
        <v>515</v>
      </c>
      <c r="AU850" s="90">
        <f>VLOOKUP($B850,'[9]Población Oficial 2019'!$E$6:$BA$104,45,0)</f>
        <v>25</v>
      </c>
    </row>
    <row r="851" spans="1:47" s="24" customFormat="1" ht="15">
      <c r="A851" s="58">
        <v>850</v>
      </c>
      <c r="B851" s="58">
        <v>7168</v>
      </c>
      <c r="C851" s="59" t="s">
        <v>1176</v>
      </c>
      <c r="D851" s="59" t="s">
        <v>921</v>
      </c>
      <c r="E851" s="59" t="s">
        <v>969</v>
      </c>
      <c r="F851" s="59" t="s">
        <v>977</v>
      </c>
      <c r="G851" s="12" t="s">
        <v>271</v>
      </c>
      <c r="H851" s="14">
        <f t="shared" si="190"/>
        <v>7168</v>
      </c>
      <c r="I851" s="14">
        <f t="shared" si="188"/>
        <v>2517</v>
      </c>
      <c r="J851" s="12">
        <f>VLOOKUP($B851,'[1]METAS 2019'!$D$4:$Q$843,5,0)</f>
        <v>54</v>
      </c>
      <c r="K851" s="12">
        <f>VLOOKUP($B851,'[1]METAS 2019'!$D$4:$Q$843,4,0)</f>
        <v>51</v>
      </c>
      <c r="L851" s="12">
        <f>VLOOKUP($B851,'[1]METAS 2019'!$D$4:$Q$843,11,0)</f>
        <v>40</v>
      </c>
      <c r="M851" s="12">
        <f>VLOOKUP($B851,'[1]METAS 2019'!$D$4:$Q$843,12,0)</f>
        <v>33</v>
      </c>
      <c r="N851" s="12">
        <f>VLOOKUP($B851,'[1]METAS 2019'!$D$4:$Q$843,13,0)</f>
        <v>35</v>
      </c>
      <c r="O851" s="12">
        <f>VLOOKUP($B851,'[1]METAS 2019'!$D$4:$Q$843,14,0)</f>
        <v>37</v>
      </c>
      <c r="P851" s="90">
        <f>VLOOKUP($B851,'[9]Población Oficial 2019'!$E$6:$BA$104,10,0)</f>
        <v>44</v>
      </c>
      <c r="Q851" s="90">
        <f>VLOOKUP($B851,'[9]Población Oficial 2019'!$E$6:$BA$104,11,0)</f>
        <v>45</v>
      </c>
      <c r="R851" s="90">
        <f>VLOOKUP($B851,'[9]Población Oficial 2019'!$E$6:$BA$104,12,0)</f>
        <v>45</v>
      </c>
      <c r="S851" s="90">
        <f>VLOOKUP($B851,'[9]Población Oficial 2019'!$E$6:$BA$104,13,0)</f>
        <v>46</v>
      </c>
      <c r="T851" s="90">
        <f>VLOOKUP($B851,'[9]Población Oficial 2019'!$E$6:$BA$104,14,0)</f>
        <v>47</v>
      </c>
      <c r="U851" s="90">
        <f>VLOOKUP($B851,'[9]Población Oficial 2019'!$E$6:$BA$104,15,0)</f>
        <v>47</v>
      </c>
      <c r="V851" s="90">
        <f>VLOOKUP($B851,'[9]Población Oficial 2019'!$E$6:$BA$104,16,0)</f>
        <v>48</v>
      </c>
      <c r="W851" s="90">
        <f>VLOOKUP($B851,'[9]Población Oficial 2019'!$E$6:$BA$104,17,0)</f>
        <v>48</v>
      </c>
      <c r="X851" s="90">
        <f>VLOOKUP($B851,'[9]Población Oficial 2019'!$E$6:$BA$104,18,0)</f>
        <v>49</v>
      </c>
      <c r="Y851" s="90">
        <f>VLOOKUP($B851,'[9]Población Oficial 2019'!$E$6:$BA$104,19,0)</f>
        <v>50</v>
      </c>
      <c r="Z851" s="90">
        <f>VLOOKUP($B851,'[9]Población Oficial 2019'!$E$6:$BA$104,20,0)</f>
        <v>51</v>
      </c>
      <c r="AA851" s="90">
        <f>VLOOKUP($B851,'[9]Población Oficial 2019'!$E$6:$BA$104,21,0)</f>
        <v>52</v>
      </c>
      <c r="AB851" s="90">
        <f>VLOOKUP($B851,'[9]Población Oficial 2019'!$E$6:$BA$104,22,0)</f>
        <v>51</v>
      </c>
      <c r="AC851" s="90">
        <f>VLOOKUP($B851,'[9]Población Oficial 2019'!$E$6:$BA$104,23,0)</f>
        <v>50</v>
      </c>
      <c r="AD851" s="90">
        <f>VLOOKUP($B851,'[9]Población Oficial 2019'!$E$6:$BA$104,24,0)</f>
        <v>231</v>
      </c>
      <c r="AE851" s="90">
        <f>VLOOKUP($B851,'[9]Población Oficial 2019'!$E$6:$BA$104,25,0)</f>
        <v>213</v>
      </c>
      <c r="AF851" s="90">
        <f>VLOOKUP($B851,'[9]Población Oficial 2019'!$E$6:$BA$104,26,0)</f>
        <v>234</v>
      </c>
      <c r="AG851" s="90">
        <f>VLOOKUP($B851,'[9]Población Oficial 2019'!$E$6:$BA$104,27,0)</f>
        <v>197</v>
      </c>
      <c r="AH851" s="90">
        <f>VLOOKUP($B851,'[9]Población Oficial 2019'!$E$6:$BA$104,28,0)</f>
        <v>186</v>
      </c>
      <c r="AI851" s="90">
        <f>VLOOKUP($B851,'[9]Población Oficial 2019'!$E$6:$BA$104,29,0)</f>
        <v>156</v>
      </c>
      <c r="AJ851" s="90">
        <f>VLOOKUP($B851,'[9]Población Oficial 2019'!$E$6:$BA$104,30,0)</f>
        <v>116</v>
      </c>
      <c r="AK851" s="90">
        <f>VLOOKUP($B851,'[9]Población Oficial 2019'!$E$6:$BA$104,31,0)</f>
        <v>89</v>
      </c>
      <c r="AL851" s="90">
        <f>VLOOKUP($B851,'[9]Población Oficial 2019'!$E$6:$BA$104,32,0)</f>
        <v>62</v>
      </c>
      <c r="AM851" s="90">
        <f>VLOOKUP($B851,'[9]Población Oficial 2019'!$E$6:$BA$104,33,0)</f>
        <v>44</v>
      </c>
      <c r="AN851" s="90">
        <f>VLOOKUP($B851,'[9]Población Oficial 2019'!$E$6:$BA$104,34,0)</f>
        <v>30</v>
      </c>
      <c r="AO851" s="90">
        <f>VLOOKUP($B851,'[9]Población Oficial 2019'!$E$6:$BA$104,35,0)</f>
        <v>19</v>
      </c>
      <c r="AP851" s="90">
        <f>VLOOKUP($B851,'[9]Población Oficial 2019'!$E$6:$BA$104,36,0)</f>
        <v>17</v>
      </c>
      <c r="AQ851" s="90">
        <f>VLOOKUP($B851,'[9]Población Oficial 2019'!$E$6:$BA$104,41,0)</f>
        <v>1268</v>
      </c>
      <c r="AR851" s="90">
        <f>VLOOKUP($B851,'[9]Población Oficial 2019'!$E$6:$BA$104,42,0)</f>
        <v>118</v>
      </c>
      <c r="AS851" s="90">
        <f>VLOOKUP($B851,'[9]Población Oficial 2019'!$E$6:$BA$104,43,0)</f>
        <v>129</v>
      </c>
      <c r="AT851" s="90">
        <f>VLOOKUP($B851,'[9]Población Oficial 2019'!$E$6:$BA$104,44,0)</f>
        <v>622</v>
      </c>
      <c r="AU851" s="90">
        <f>VLOOKUP($B851,'[9]Población Oficial 2019'!$E$6:$BA$104,45,0)</f>
        <v>49</v>
      </c>
    </row>
    <row r="852" spans="1:47" s="24" customFormat="1" ht="15">
      <c r="A852" s="58">
        <v>851</v>
      </c>
      <c r="B852" s="58">
        <v>25858</v>
      </c>
      <c r="C852" s="59" t="s">
        <v>1176</v>
      </c>
      <c r="D852" s="59" t="s">
        <v>921</v>
      </c>
      <c r="E852" s="59" t="s">
        <v>969</v>
      </c>
      <c r="F852" s="59" t="s">
        <v>1111</v>
      </c>
      <c r="G852" s="12" t="s">
        <v>271</v>
      </c>
      <c r="H852" s="14">
        <f t="shared" si="190"/>
        <v>25858</v>
      </c>
      <c r="I852" s="14">
        <f t="shared" si="188"/>
        <v>2630</v>
      </c>
      <c r="J852" s="90">
        <f>VLOOKUP($B852,'[9]Población Oficial 2019'!$E$6:$BA$104,4,0)</f>
        <v>46</v>
      </c>
      <c r="K852" s="90">
        <f>VLOOKUP($B852,'[9]Población Oficial 2019'!$E$6:$BA$104,5,0)</f>
        <v>50</v>
      </c>
      <c r="L852" s="90">
        <f>VLOOKUP($B852,'[9]Población Oficial 2019'!$E$6:$BA$104,6,0)</f>
        <v>45</v>
      </c>
      <c r="M852" s="90">
        <f>VLOOKUP($B852,'[9]Población Oficial 2019'!$E$6:$BA$104,7,0)</f>
        <v>50</v>
      </c>
      <c r="N852" s="90">
        <f>VLOOKUP($B852,'[9]Población Oficial 2019'!$E$6:$BA$104,8,0)</f>
        <v>50</v>
      </c>
      <c r="O852" s="90">
        <f>VLOOKUP($B852,'[9]Población Oficial 2019'!$E$6:$BA$104,9,0)</f>
        <v>48</v>
      </c>
      <c r="P852" s="90">
        <f>VLOOKUP($B852,'[9]Población Oficial 2019'!$E$6:$BA$104,10,0)</f>
        <v>46</v>
      </c>
      <c r="Q852" s="90">
        <f>VLOOKUP($B852,'[9]Población Oficial 2019'!$E$6:$BA$104,11,0)</f>
        <v>46</v>
      </c>
      <c r="R852" s="90">
        <f>VLOOKUP($B852,'[9]Población Oficial 2019'!$E$6:$BA$104,12,0)</f>
        <v>47</v>
      </c>
      <c r="S852" s="90">
        <f>VLOOKUP($B852,'[9]Población Oficial 2019'!$E$6:$BA$104,13,0)</f>
        <v>47</v>
      </c>
      <c r="T852" s="90">
        <f>VLOOKUP($B852,'[9]Población Oficial 2019'!$E$6:$BA$104,14,0)</f>
        <v>48</v>
      </c>
      <c r="U852" s="90">
        <f>VLOOKUP($B852,'[9]Población Oficial 2019'!$E$6:$BA$104,15,0)</f>
        <v>48</v>
      </c>
      <c r="V852" s="90">
        <f>VLOOKUP($B852,'[9]Población Oficial 2019'!$E$6:$BA$104,16,0)</f>
        <v>49</v>
      </c>
      <c r="W852" s="90">
        <f>VLOOKUP($B852,'[9]Población Oficial 2019'!$E$6:$BA$104,17,0)</f>
        <v>50</v>
      </c>
      <c r="X852" s="90">
        <f>VLOOKUP($B852,'[9]Población Oficial 2019'!$E$6:$BA$104,18,0)</f>
        <v>51</v>
      </c>
      <c r="Y852" s="90">
        <f>VLOOKUP($B852,'[9]Población Oficial 2019'!$E$6:$BA$104,19,0)</f>
        <v>52</v>
      </c>
      <c r="Z852" s="90">
        <f>VLOOKUP($B852,'[9]Población Oficial 2019'!$E$6:$BA$104,20,0)</f>
        <v>53</v>
      </c>
      <c r="AA852" s="90">
        <f>VLOOKUP($B852,'[9]Población Oficial 2019'!$E$6:$BA$104,21,0)</f>
        <v>53</v>
      </c>
      <c r="AB852" s="90">
        <f>VLOOKUP($B852,'[9]Población Oficial 2019'!$E$6:$BA$104,22,0)</f>
        <v>53</v>
      </c>
      <c r="AC852" s="90">
        <f>VLOOKUP($B852,'[9]Población Oficial 2019'!$E$6:$BA$104,23,0)</f>
        <v>51</v>
      </c>
      <c r="AD852" s="90">
        <f>VLOOKUP($B852,'[9]Población Oficial 2019'!$E$6:$BA$104,24,0)</f>
        <v>238</v>
      </c>
      <c r="AE852" s="90">
        <f>VLOOKUP($B852,'[9]Población Oficial 2019'!$E$6:$BA$104,25,0)</f>
        <v>220</v>
      </c>
      <c r="AF852" s="90">
        <f>VLOOKUP($B852,'[9]Población Oficial 2019'!$E$6:$BA$104,26,0)</f>
        <v>241</v>
      </c>
      <c r="AG852" s="90">
        <f>VLOOKUP($B852,'[9]Población Oficial 2019'!$E$6:$BA$104,27,0)</f>
        <v>204</v>
      </c>
      <c r="AH852" s="90">
        <f>VLOOKUP($B852,'[9]Población Oficial 2019'!$E$6:$BA$104,28,0)</f>
        <v>192</v>
      </c>
      <c r="AI852" s="90">
        <f>VLOOKUP($B852,'[9]Población Oficial 2019'!$E$6:$BA$104,29,0)</f>
        <v>162</v>
      </c>
      <c r="AJ852" s="90">
        <f>VLOOKUP($B852,'[9]Población Oficial 2019'!$E$6:$BA$104,30,0)</f>
        <v>120</v>
      </c>
      <c r="AK852" s="90">
        <f>VLOOKUP($B852,'[9]Población Oficial 2019'!$E$6:$BA$104,31,0)</f>
        <v>92</v>
      </c>
      <c r="AL852" s="90">
        <f>VLOOKUP($B852,'[9]Población Oficial 2019'!$E$6:$BA$104,32,0)</f>
        <v>64</v>
      </c>
      <c r="AM852" s="90">
        <f>VLOOKUP($B852,'[9]Población Oficial 2019'!$E$6:$BA$104,33,0)</f>
        <v>46</v>
      </c>
      <c r="AN852" s="90">
        <f>VLOOKUP($B852,'[9]Población Oficial 2019'!$E$6:$BA$104,34,0)</f>
        <v>31</v>
      </c>
      <c r="AO852" s="90">
        <f>VLOOKUP($B852,'[9]Población Oficial 2019'!$E$6:$BA$104,35,0)</f>
        <v>20</v>
      </c>
      <c r="AP852" s="90">
        <f>VLOOKUP($B852,'[9]Población Oficial 2019'!$E$6:$BA$104,36,0)</f>
        <v>17</v>
      </c>
      <c r="AQ852" s="90">
        <f>VLOOKUP($B852,'[9]Población Oficial 2019'!$E$6:$BA$104,41,0)</f>
        <v>1309</v>
      </c>
      <c r="AR852" s="90">
        <f>VLOOKUP($B852,'[9]Población Oficial 2019'!$E$6:$BA$104,42,0)</f>
        <v>121</v>
      </c>
      <c r="AS852" s="90">
        <f>VLOOKUP($B852,'[9]Población Oficial 2019'!$E$6:$BA$104,43,0)</f>
        <v>133</v>
      </c>
      <c r="AT852" s="90">
        <f>VLOOKUP($B852,'[9]Población Oficial 2019'!$E$6:$BA$104,44,0)</f>
        <v>642</v>
      </c>
      <c r="AU852" s="90">
        <f>VLOOKUP($B852,'[9]Población Oficial 2019'!$E$6:$BA$104,45,0)</f>
        <v>40</v>
      </c>
    </row>
    <row r="853" spans="1:47" s="24" customFormat="1" ht="15">
      <c r="A853" s="58">
        <v>852</v>
      </c>
      <c r="B853" s="58">
        <v>4220</v>
      </c>
      <c r="C853" s="59" t="s">
        <v>1176</v>
      </c>
      <c r="D853" s="59" t="s">
        <v>921</v>
      </c>
      <c r="E853" s="59" t="s">
        <v>969</v>
      </c>
      <c r="F853" s="59" t="s">
        <v>978</v>
      </c>
      <c r="G853" s="12" t="s">
        <v>266</v>
      </c>
      <c r="H853" s="14">
        <f t="shared" si="190"/>
        <v>4220</v>
      </c>
      <c r="I853" s="14">
        <f t="shared" si="188"/>
        <v>1511</v>
      </c>
      <c r="J853" s="12">
        <f>VLOOKUP($B853,'[1]METAS 2019'!$D$4:$Q$843,5,0)</f>
        <v>16</v>
      </c>
      <c r="K853" s="12">
        <f>VLOOKUP($B853,'[1]METAS 2019'!$D$4:$Q$843,4,0)</f>
        <v>20</v>
      </c>
      <c r="L853" s="12">
        <f>VLOOKUP($B853,'[1]METAS 2019'!$D$4:$Q$843,11,0)</f>
        <v>18</v>
      </c>
      <c r="M853" s="12">
        <f>VLOOKUP($B853,'[1]METAS 2019'!$D$4:$Q$843,12,0)</f>
        <v>22</v>
      </c>
      <c r="N853" s="12">
        <f>VLOOKUP($B853,'[1]METAS 2019'!$D$4:$Q$843,13,0)</f>
        <v>17</v>
      </c>
      <c r="O853" s="12">
        <f>VLOOKUP($B853,'[1]METAS 2019'!$D$4:$Q$843,14,0)</f>
        <v>29</v>
      </c>
      <c r="P853" s="90">
        <f>VLOOKUP($B853,'[9]Población Oficial 2019'!$E$6:$BA$104,10,0)</f>
        <v>27</v>
      </c>
      <c r="Q853" s="90">
        <f>VLOOKUP($B853,'[9]Población Oficial 2019'!$E$6:$BA$104,11,0)</f>
        <v>27</v>
      </c>
      <c r="R853" s="90">
        <f>VLOOKUP($B853,'[9]Población Oficial 2019'!$E$6:$BA$104,12,0)</f>
        <v>28</v>
      </c>
      <c r="S853" s="90">
        <f>VLOOKUP($B853,'[9]Población Oficial 2019'!$E$6:$BA$104,13,0)</f>
        <v>28</v>
      </c>
      <c r="T853" s="90">
        <f>VLOOKUP($B853,'[9]Población Oficial 2019'!$E$6:$BA$104,14,0)</f>
        <v>28</v>
      </c>
      <c r="U853" s="90">
        <f>VLOOKUP($B853,'[9]Población Oficial 2019'!$E$6:$BA$104,15,0)</f>
        <v>29</v>
      </c>
      <c r="V853" s="90">
        <f>VLOOKUP($B853,'[9]Población Oficial 2019'!$E$6:$BA$104,16,0)</f>
        <v>29</v>
      </c>
      <c r="W853" s="90">
        <f>VLOOKUP($B853,'[9]Población Oficial 2019'!$E$6:$BA$104,17,0)</f>
        <v>30</v>
      </c>
      <c r="X853" s="90">
        <f>VLOOKUP($B853,'[9]Población Oficial 2019'!$E$6:$BA$104,18,0)</f>
        <v>30</v>
      </c>
      <c r="Y853" s="90">
        <f>VLOOKUP($B853,'[9]Población Oficial 2019'!$E$6:$BA$104,19,0)</f>
        <v>31</v>
      </c>
      <c r="Z853" s="90">
        <f>VLOOKUP($B853,'[9]Población Oficial 2019'!$E$6:$BA$104,20,0)</f>
        <v>31</v>
      </c>
      <c r="AA853" s="90">
        <f>VLOOKUP($B853,'[9]Población Oficial 2019'!$E$6:$BA$104,21,0)</f>
        <v>32</v>
      </c>
      <c r="AB853" s="90">
        <f>VLOOKUP($B853,'[9]Población Oficial 2019'!$E$6:$BA$104,22,0)</f>
        <v>31</v>
      </c>
      <c r="AC853" s="90">
        <f>VLOOKUP($B853,'[9]Población Oficial 2019'!$E$6:$BA$104,23,0)</f>
        <v>30</v>
      </c>
      <c r="AD853" s="90">
        <f>VLOOKUP($B853,'[9]Población Oficial 2019'!$E$6:$BA$104,24,0)</f>
        <v>142</v>
      </c>
      <c r="AE853" s="90">
        <f>VLOOKUP($B853,'[9]Población Oficial 2019'!$E$6:$BA$104,25,0)</f>
        <v>131</v>
      </c>
      <c r="AF853" s="90">
        <f>VLOOKUP($B853,'[9]Población Oficial 2019'!$E$6:$BA$104,26,0)</f>
        <v>143</v>
      </c>
      <c r="AG853" s="90">
        <f>VLOOKUP($B853,'[9]Población Oficial 2019'!$E$6:$BA$104,27,0)</f>
        <v>121</v>
      </c>
      <c r="AH853" s="90">
        <f>VLOOKUP($B853,'[9]Población Oficial 2019'!$E$6:$BA$104,28,0)</f>
        <v>114</v>
      </c>
      <c r="AI853" s="90">
        <f>VLOOKUP($B853,'[9]Población Oficial 2019'!$E$6:$BA$104,29,0)</f>
        <v>96</v>
      </c>
      <c r="AJ853" s="90">
        <f>VLOOKUP($B853,'[9]Población Oficial 2019'!$E$6:$BA$104,30,0)</f>
        <v>71</v>
      </c>
      <c r="AK853" s="90">
        <f>VLOOKUP($B853,'[9]Población Oficial 2019'!$E$6:$BA$104,31,0)</f>
        <v>55</v>
      </c>
      <c r="AL853" s="90">
        <f>VLOOKUP($B853,'[9]Población Oficial 2019'!$E$6:$BA$104,32,0)</f>
        <v>38</v>
      </c>
      <c r="AM853" s="90">
        <f>VLOOKUP($B853,'[9]Población Oficial 2019'!$E$6:$BA$104,33,0)</f>
        <v>27</v>
      </c>
      <c r="AN853" s="90">
        <f>VLOOKUP($B853,'[9]Población Oficial 2019'!$E$6:$BA$104,34,0)</f>
        <v>18</v>
      </c>
      <c r="AO853" s="90">
        <f>VLOOKUP($B853,'[9]Población Oficial 2019'!$E$6:$BA$104,35,0)</f>
        <v>12</v>
      </c>
      <c r="AP853" s="90">
        <f>VLOOKUP($B853,'[9]Población Oficial 2019'!$E$6:$BA$104,36,0)</f>
        <v>10</v>
      </c>
      <c r="AQ853" s="90">
        <f>VLOOKUP($B853,'[9]Población Oficial 2019'!$E$6:$BA$104,41,0)</f>
        <v>777</v>
      </c>
      <c r="AR853" s="90">
        <f>VLOOKUP($B853,'[9]Población Oficial 2019'!$E$6:$BA$104,42,0)</f>
        <v>72</v>
      </c>
      <c r="AS853" s="90">
        <f>VLOOKUP($B853,'[9]Población Oficial 2019'!$E$6:$BA$104,43,0)</f>
        <v>79</v>
      </c>
      <c r="AT853" s="90">
        <f>VLOOKUP($B853,'[9]Población Oficial 2019'!$E$6:$BA$104,44,0)</f>
        <v>381</v>
      </c>
      <c r="AU853" s="90">
        <f>VLOOKUP($B853,'[9]Población Oficial 2019'!$E$6:$BA$104,45,0)</f>
        <v>20</v>
      </c>
    </row>
    <row r="854" spans="1:47" s="24" customFormat="1" ht="15">
      <c r="A854" s="58">
        <v>853</v>
      </c>
      <c r="B854" s="58">
        <v>10804</v>
      </c>
      <c r="C854" s="59" t="s">
        <v>1176</v>
      </c>
      <c r="D854" s="59" t="s">
        <v>921</v>
      </c>
      <c r="E854" s="59" t="s">
        <v>969</v>
      </c>
      <c r="F854" s="59" t="s">
        <v>979</v>
      </c>
      <c r="G854" s="12" t="s">
        <v>266</v>
      </c>
      <c r="H854" s="14">
        <f t="shared" si="190"/>
        <v>10804</v>
      </c>
      <c r="I854" s="14">
        <f t="shared" si="188"/>
        <v>362</v>
      </c>
      <c r="J854" s="12">
        <f>VLOOKUP($B854,'[1]METAS 2019'!$D$4:$Q$843,5,0)</f>
        <v>8</v>
      </c>
      <c r="K854" s="12">
        <f>VLOOKUP($B854,'[1]METAS 2019'!$D$4:$Q$843,4,0)</f>
        <v>5</v>
      </c>
      <c r="L854" s="12">
        <f>VLOOKUP($B854,'[1]METAS 2019'!$D$4:$Q$843,11,0)</f>
        <v>6</v>
      </c>
      <c r="M854" s="12">
        <f>VLOOKUP($B854,'[1]METAS 2019'!$D$4:$Q$843,12,0)</f>
        <v>1</v>
      </c>
      <c r="N854" s="12">
        <f>VLOOKUP($B854,'[1]METAS 2019'!$D$4:$Q$843,13,0)</f>
        <v>3</v>
      </c>
      <c r="O854" s="12">
        <f>VLOOKUP($B854,'[1]METAS 2019'!$D$4:$Q$843,14,0)</f>
        <v>9</v>
      </c>
      <c r="P854" s="90">
        <f>VLOOKUP($B854,'[9]Población Oficial 2019'!$E$6:$BA$104,10,0)</f>
        <v>6</v>
      </c>
      <c r="Q854" s="90">
        <f>VLOOKUP($B854,'[9]Población Oficial 2019'!$E$6:$BA$104,11,0)</f>
        <v>7</v>
      </c>
      <c r="R854" s="90">
        <f>VLOOKUP($B854,'[9]Población Oficial 2019'!$E$6:$BA$104,12,0)</f>
        <v>7</v>
      </c>
      <c r="S854" s="90">
        <f>VLOOKUP($B854,'[9]Población Oficial 2019'!$E$6:$BA$104,13,0)</f>
        <v>7</v>
      </c>
      <c r="T854" s="90">
        <f>VLOOKUP($B854,'[9]Población Oficial 2019'!$E$6:$BA$104,14,0)</f>
        <v>7</v>
      </c>
      <c r="U854" s="90">
        <f>VLOOKUP($B854,'[9]Población Oficial 2019'!$E$6:$BA$104,15,0)</f>
        <v>7</v>
      </c>
      <c r="V854" s="90">
        <f>VLOOKUP($B854,'[9]Población Oficial 2019'!$E$6:$BA$104,16,0)</f>
        <v>7</v>
      </c>
      <c r="W854" s="90">
        <f>VLOOKUP($B854,'[9]Población Oficial 2019'!$E$6:$BA$104,17,0)</f>
        <v>7</v>
      </c>
      <c r="X854" s="90">
        <f>VLOOKUP($B854,'[9]Población Oficial 2019'!$E$6:$BA$104,18,0)</f>
        <v>7</v>
      </c>
      <c r="Y854" s="90">
        <f>VLOOKUP($B854,'[9]Población Oficial 2019'!$E$6:$BA$104,19,0)</f>
        <v>7</v>
      </c>
      <c r="Z854" s="90">
        <f>VLOOKUP($B854,'[9]Población Oficial 2019'!$E$6:$BA$104,20,0)</f>
        <v>7</v>
      </c>
      <c r="AA854" s="90">
        <f>VLOOKUP($B854,'[9]Población Oficial 2019'!$E$6:$BA$104,21,0)</f>
        <v>8</v>
      </c>
      <c r="AB854" s="90">
        <f>VLOOKUP($B854,'[9]Población Oficial 2019'!$E$6:$BA$104,22,0)</f>
        <v>7</v>
      </c>
      <c r="AC854" s="90">
        <f>VLOOKUP($B854,'[9]Población Oficial 2019'!$E$6:$BA$104,23,0)</f>
        <v>7</v>
      </c>
      <c r="AD854" s="90">
        <f>VLOOKUP($B854,'[9]Población Oficial 2019'!$E$6:$BA$104,24,0)</f>
        <v>34</v>
      </c>
      <c r="AE854" s="90">
        <f>VLOOKUP($B854,'[9]Población Oficial 2019'!$E$6:$BA$104,25,0)</f>
        <v>31</v>
      </c>
      <c r="AF854" s="90">
        <f>VLOOKUP($B854,'[9]Población Oficial 2019'!$E$6:$BA$104,26,0)</f>
        <v>34</v>
      </c>
      <c r="AG854" s="90">
        <f>VLOOKUP($B854,'[9]Población Oficial 2019'!$E$6:$BA$104,27,0)</f>
        <v>29</v>
      </c>
      <c r="AH854" s="90">
        <f>VLOOKUP($B854,'[9]Población Oficial 2019'!$E$6:$BA$104,28,0)</f>
        <v>27</v>
      </c>
      <c r="AI854" s="90">
        <f>VLOOKUP($B854,'[9]Población Oficial 2019'!$E$6:$BA$104,29,0)</f>
        <v>23</v>
      </c>
      <c r="AJ854" s="90">
        <f>VLOOKUP($B854,'[9]Población Oficial 2019'!$E$6:$BA$104,30,0)</f>
        <v>17</v>
      </c>
      <c r="AK854" s="90">
        <f>VLOOKUP($B854,'[9]Población Oficial 2019'!$E$6:$BA$104,31,0)</f>
        <v>13</v>
      </c>
      <c r="AL854" s="90">
        <f>VLOOKUP($B854,'[9]Población Oficial 2019'!$E$6:$BA$104,32,0)</f>
        <v>9</v>
      </c>
      <c r="AM854" s="90">
        <f>VLOOKUP($B854,'[9]Población Oficial 2019'!$E$6:$BA$104,33,0)</f>
        <v>6</v>
      </c>
      <c r="AN854" s="90">
        <f>VLOOKUP($B854,'[9]Población Oficial 2019'!$E$6:$BA$104,34,0)</f>
        <v>4</v>
      </c>
      <c r="AO854" s="90">
        <f>VLOOKUP($B854,'[9]Población Oficial 2019'!$E$6:$BA$104,35,0)</f>
        <v>3</v>
      </c>
      <c r="AP854" s="90">
        <f>VLOOKUP($B854,'[9]Población Oficial 2019'!$E$6:$BA$104,36,0)</f>
        <v>2</v>
      </c>
      <c r="AQ854" s="90">
        <f>VLOOKUP($B854,'[9]Población Oficial 2019'!$E$6:$BA$104,41,0)</f>
        <v>185</v>
      </c>
      <c r="AR854" s="90">
        <f>VLOOKUP($B854,'[9]Población Oficial 2019'!$E$6:$BA$104,42,0)</f>
        <v>17</v>
      </c>
      <c r="AS854" s="90">
        <f>VLOOKUP($B854,'[9]Población Oficial 2019'!$E$6:$BA$104,43,0)</f>
        <v>19</v>
      </c>
      <c r="AT854" s="90">
        <f>VLOOKUP($B854,'[9]Población Oficial 2019'!$E$6:$BA$104,44,0)</f>
        <v>91</v>
      </c>
      <c r="AU854" s="90">
        <f>VLOOKUP($B854,'[9]Población Oficial 2019'!$E$6:$BA$104,45,0)</f>
        <v>10</v>
      </c>
    </row>
    <row r="855" spans="1:47" s="24" customFormat="1" ht="15">
      <c r="A855" s="58">
        <v>854</v>
      </c>
      <c r="B855" s="58">
        <v>7024</v>
      </c>
      <c r="C855" s="59" t="s">
        <v>1176</v>
      </c>
      <c r="D855" s="59" t="s">
        <v>921</v>
      </c>
      <c r="E855" s="59" t="s">
        <v>969</v>
      </c>
      <c r="F855" s="59" t="s">
        <v>980</v>
      </c>
      <c r="G855" s="12" t="s">
        <v>266</v>
      </c>
      <c r="H855" s="14">
        <f t="shared" si="190"/>
        <v>7024</v>
      </c>
      <c r="I855" s="14">
        <f t="shared" si="188"/>
        <v>706</v>
      </c>
      <c r="J855" s="12">
        <f>VLOOKUP($B855,'[1]METAS 2019'!$D$4:$Q$843,5,0)</f>
        <v>9</v>
      </c>
      <c r="K855" s="12">
        <f>VLOOKUP($B855,'[1]METAS 2019'!$D$4:$Q$843,4,0)</f>
        <v>10</v>
      </c>
      <c r="L855" s="12">
        <f>VLOOKUP($B855,'[1]METAS 2019'!$D$4:$Q$843,11,0)</f>
        <v>7</v>
      </c>
      <c r="M855" s="12">
        <f>VLOOKUP($B855,'[1]METAS 2019'!$D$4:$Q$843,12,0)</f>
        <v>10</v>
      </c>
      <c r="N855" s="12">
        <f>VLOOKUP($B855,'[1]METAS 2019'!$D$4:$Q$843,13,0)</f>
        <v>16</v>
      </c>
      <c r="O855" s="12">
        <f>VLOOKUP($B855,'[1]METAS 2019'!$D$4:$Q$843,14,0)</f>
        <v>13</v>
      </c>
      <c r="P855" s="90">
        <f>VLOOKUP($B855,'[9]Población Oficial 2019'!$E$6:$BA$104,10,0)</f>
        <v>12</v>
      </c>
      <c r="Q855" s="90">
        <f>VLOOKUP($B855,'[9]Población Oficial 2019'!$E$6:$BA$104,11,0)</f>
        <v>13</v>
      </c>
      <c r="R855" s="90">
        <f>VLOOKUP($B855,'[9]Población Oficial 2019'!$E$6:$BA$104,12,0)</f>
        <v>13</v>
      </c>
      <c r="S855" s="90">
        <f>VLOOKUP($B855,'[9]Población Oficial 2019'!$E$6:$BA$104,13,0)</f>
        <v>13</v>
      </c>
      <c r="T855" s="90">
        <f>VLOOKUP($B855,'[9]Población Oficial 2019'!$E$6:$BA$104,14,0)</f>
        <v>13</v>
      </c>
      <c r="U855" s="90">
        <f>VLOOKUP($B855,'[9]Población Oficial 2019'!$E$6:$BA$104,15,0)</f>
        <v>13</v>
      </c>
      <c r="V855" s="90">
        <f>VLOOKUP($B855,'[9]Población Oficial 2019'!$E$6:$BA$104,16,0)</f>
        <v>13</v>
      </c>
      <c r="W855" s="90">
        <f>VLOOKUP($B855,'[9]Población Oficial 2019'!$E$6:$BA$104,17,0)</f>
        <v>14</v>
      </c>
      <c r="X855" s="90">
        <f>VLOOKUP($B855,'[9]Población Oficial 2019'!$E$6:$BA$104,18,0)</f>
        <v>14</v>
      </c>
      <c r="Y855" s="90">
        <f>VLOOKUP($B855,'[9]Población Oficial 2019'!$E$6:$BA$104,19,0)</f>
        <v>14</v>
      </c>
      <c r="Z855" s="90">
        <f>VLOOKUP($B855,'[9]Población Oficial 2019'!$E$6:$BA$104,20,0)</f>
        <v>15</v>
      </c>
      <c r="AA855" s="90">
        <f>VLOOKUP($B855,'[9]Población Oficial 2019'!$E$6:$BA$104,21,0)</f>
        <v>15</v>
      </c>
      <c r="AB855" s="90">
        <f>VLOOKUP($B855,'[9]Población Oficial 2019'!$E$6:$BA$104,22,0)</f>
        <v>14</v>
      </c>
      <c r="AC855" s="90">
        <f>VLOOKUP($B855,'[9]Población Oficial 2019'!$E$6:$BA$104,23,0)</f>
        <v>14</v>
      </c>
      <c r="AD855" s="90">
        <f>VLOOKUP($B855,'[9]Población Oficial 2019'!$E$6:$BA$104,24,0)</f>
        <v>65</v>
      </c>
      <c r="AE855" s="90">
        <f>VLOOKUP($B855,'[9]Población Oficial 2019'!$E$6:$BA$104,25,0)</f>
        <v>60</v>
      </c>
      <c r="AF855" s="90">
        <f>VLOOKUP($B855,'[9]Población Oficial 2019'!$E$6:$BA$104,26,0)</f>
        <v>66</v>
      </c>
      <c r="AG855" s="90">
        <f>VLOOKUP($B855,'[9]Población Oficial 2019'!$E$6:$BA$104,27,0)</f>
        <v>56</v>
      </c>
      <c r="AH855" s="90">
        <f>VLOOKUP($B855,'[9]Población Oficial 2019'!$E$6:$BA$104,28,0)</f>
        <v>53</v>
      </c>
      <c r="AI855" s="90">
        <f>VLOOKUP($B855,'[9]Población Oficial 2019'!$E$6:$BA$104,29,0)</f>
        <v>44</v>
      </c>
      <c r="AJ855" s="90">
        <f>VLOOKUP($B855,'[9]Población Oficial 2019'!$E$6:$BA$104,30,0)</f>
        <v>33</v>
      </c>
      <c r="AK855" s="90">
        <f>VLOOKUP($B855,'[9]Población Oficial 2019'!$E$6:$BA$104,31,0)</f>
        <v>25</v>
      </c>
      <c r="AL855" s="90">
        <f>VLOOKUP($B855,'[9]Población Oficial 2019'!$E$6:$BA$104,32,0)</f>
        <v>18</v>
      </c>
      <c r="AM855" s="90">
        <f>VLOOKUP($B855,'[9]Población Oficial 2019'!$E$6:$BA$104,33,0)</f>
        <v>13</v>
      </c>
      <c r="AN855" s="90">
        <f>VLOOKUP($B855,'[9]Población Oficial 2019'!$E$6:$BA$104,34,0)</f>
        <v>8</v>
      </c>
      <c r="AO855" s="90">
        <f>VLOOKUP($B855,'[9]Población Oficial 2019'!$E$6:$BA$104,35,0)</f>
        <v>5</v>
      </c>
      <c r="AP855" s="90">
        <f>VLOOKUP($B855,'[9]Población Oficial 2019'!$E$6:$BA$104,36,0)</f>
        <v>5</v>
      </c>
      <c r="AQ855" s="90">
        <f>VLOOKUP($B855,'[9]Población Oficial 2019'!$E$6:$BA$104,41,0)</f>
        <v>358</v>
      </c>
      <c r="AR855" s="90">
        <f>VLOOKUP($B855,'[9]Población Oficial 2019'!$E$6:$BA$104,42,0)</f>
        <v>33</v>
      </c>
      <c r="AS855" s="90">
        <f>VLOOKUP($B855,'[9]Población Oficial 2019'!$E$6:$BA$104,43,0)</f>
        <v>36</v>
      </c>
      <c r="AT855" s="90">
        <f>VLOOKUP($B855,'[9]Población Oficial 2019'!$E$6:$BA$104,44,0)</f>
        <v>176</v>
      </c>
      <c r="AU855" s="90">
        <f>VLOOKUP($B855,'[9]Población Oficial 2019'!$E$6:$BA$104,45,0)</f>
        <v>10</v>
      </c>
    </row>
    <row r="856" spans="1:47" s="24" customFormat="1" ht="15">
      <c r="A856" s="58">
        <v>855</v>
      </c>
      <c r="B856" s="58">
        <v>4217</v>
      </c>
      <c r="C856" s="59" t="s">
        <v>1176</v>
      </c>
      <c r="D856" s="59" t="s">
        <v>921</v>
      </c>
      <c r="E856" s="59" t="s">
        <v>969</v>
      </c>
      <c r="F856" s="59" t="s">
        <v>981</v>
      </c>
      <c r="G856" s="12" t="s">
        <v>266</v>
      </c>
      <c r="H856" s="14">
        <f t="shared" si="190"/>
        <v>4217</v>
      </c>
      <c r="I856" s="14">
        <f t="shared" si="188"/>
        <v>451</v>
      </c>
      <c r="J856" s="12">
        <f>VLOOKUP($B856,'[1]METAS 2019'!$D$4:$Q$843,5,0)</f>
        <v>4</v>
      </c>
      <c r="K856" s="12">
        <f>VLOOKUP($B856,'[1]METAS 2019'!$D$4:$Q$843,4,0)</f>
        <v>6</v>
      </c>
      <c r="L856" s="12">
        <f>VLOOKUP($B856,'[1]METAS 2019'!$D$4:$Q$843,11,0)</f>
        <v>8</v>
      </c>
      <c r="M856" s="12">
        <f>VLOOKUP($B856,'[1]METAS 2019'!$D$4:$Q$843,12,0)</f>
        <v>7</v>
      </c>
      <c r="N856" s="12">
        <f>VLOOKUP($B856,'[1]METAS 2019'!$D$4:$Q$843,13,0)</f>
        <v>11</v>
      </c>
      <c r="O856" s="12">
        <f>VLOOKUP($B856,'[1]METAS 2019'!$D$4:$Q$843,14,0)</f>
        <v>4</v>
      </c>
      <c r="P856" s="90">
        <f>VLOOKUP($B856,'[9]Población Oficial 2019'!$E$6:$BA$104,10,0)</f>
        <v>8</v>
      </c>
      <c r="Q856" s="90">
        <f>VLOOKUP($B856,'[9]Población Oficial 2019'!$E$6:$BA$104,11,0)</f>
        <v>8</v>
      </c>
      <c r="R856" s="90">
        <f>VLOOKUP($B856,'[9]Población Oficial 2019'!$E$6:$BA$104,12,0)</f>
        <v>8</v>
      </c>
      <c r="S856" s="90">
        <f>VLOOKUP($B856,'[9]Población Oficial 2019'!$E$6:$BA$104,13,0)</f>
        <v>8</v>
      </c>
      <c r="T856" s="90">
        <f>VLOOKUP($B856,'[9]Población Oficial 2019'!$E$6:$BA$104,14,0)</f>
        <v>8</v>
      </c>
      <c r="U856" s="90">
        <f>VLOOKUP($B856,'[9]Población Oficial 2019'!$E$6:$BA$104,15,0)</f>
        <v>9</v>
      </c>
      <c r="V856" s="90">
        <f>VLOOKUP($B856,'[9]Población Oficial 2019'!$E$6:$BA$104,16,0)</f>
        <v>9</v>
      </c>
      <c r="W856" s="90">
        <f>VLOOKUP($B856,'[9]Población Oficial 2019'!$E$6:$BA$104,17,0)</f>
        <v>9</v>
      </c>
      <c r="X856" s="90">
        <f>VLOOKUP($B856,'[9]Población Oficial 2019'!$E$6:$BA$104,18,0)</f>
        <v>9</v>
      </c>
      <c r="Y856" s="90">
        <f>VLOOKUP($B856,'[9]Población Oficial 2019'!$E$6:$BA$104,19,0)</f>
        <v>9</v>
      </c>
      <c r="Z856" s="90">
        <f>VLOOKUP($B856,'[9]Población Oficial 2019'!$E$6:$BA$104,20,0)</f>
        <v>9</v>
      </c>
      <c r="AA856" s="90">
        <f>VLOOKUP($B856,'[9]Población Oficial 2019'!$E$6:$BA$104,21,0)</f>
        <v>9</v>
      </c>
      <c r="AB856" s="90">
        <f>VLOOKUP($B856,'[9]Población Oficial 2019'!$E$6:$BA$104,22,0)</f>
        <v>9</v>
      </c>
      <c r="AC856" s="90">
        <f>VLOOKUP($B856,'[9]Población Oficial 2019'!$E$6:$BA$104,23,0)</f>
        <v>9</v>
      </c>
      <c r="AD856" s="90">
        <f>VLOOKUP($B856,'[9]Población Oficial 2019'!$E$6:$BA$104,24,0)</f>
        <v>42</v>
      </c>
      <c r="AE856" s="90">
        <f>VLOOKUP($B856,'[9]Población Oficial 2019'!$E$6:$BA$104,25,0)</f>
        <v>39</v>
      </c>
      <c r="AF856" s="90">
        <f>VLOOKUP($B856,'[9]Población Oficial 2019'!$E$6:$BA$104,26,0)</f>
        <v>43</v>
      </c>
      <c r="AG856" s="90">
        <f>VLOOKUP($B856,'[9]Población Oficial 2019'!$E$6:$BA$104,27,0)</f>
        <v>36</v>
      </c>
      <c r="AH856" s="90">
        <f>VLOOKUP($B856,'[9]Población Oficial 2019'!$E$6:$BA$104,28,0)</f>
        <v>34</v>
      </c>
      <c r="AI856" s="90">
        <f>VLOOKUP($B856,'[9]Población Oficial 2019'!$E$6:$BA$104,29,0)</f>
        <v>29</v>
      </c>
      <c r="AJ856" s="90">
        <f>VLOOKUP($B856,'[9]Población Oficial 2019'!$E$6:$BA$104,30,0)</f>
        <v>21</v>
      </c>
      <c r="AK856" s="90">
        <f>VLOOKUP($B856,'[9]Población Oficial 2019'!$E$6:$BA$104,31,0)</f>
        <v>16</v>
      </c>
      <c r="AL856" s="90">
        <f>VLOOKUP($B856,'[9]Población Oficial 2019'!$E$6:$BA$104,32,0)</f>
        <v>11</v>
      </c>
      <c r="AM856" s="90">
        <f>VLOOKUP($B856,'[9]Población Oficial 2019'!$E$6:$BA$104,33,0)</f>
        <v>8</v>
      </c>
      <c r="AN856" s="90">
        <f>VLOOKUP($B856,'[9]Población Oficial 2019'!$E$6:$BA$104,34,0)</f>
        <v>5</v>
      </c>
      <c r="AO856" s="90">
        <f>VLOOKUP($B856,'[9]Población Oficial 2019'!$E$6:$BA$104,35,0)</f>
        <v>3</v>
      </c>
      <c r="AP856" s="90">
        <f>VLOOKUP($B856,'[9]Población Oficial 2019'!$E$6:$BA$104,36,0)</f>
        <v>3</v>
      </c>
      <c r="AQ856" s="90">
        <f>VLOOKUP($B856,'[9]Población Oficial 2019'!$E$6:$BA$104,41,0)</f>
        <v>231</v>
      </c>
      <c r="AR856" s="90">
        <f>VLOOKUP($B856,'[9]Población Oficial 2019'!$E$6:$BA$104,42,0)</f>
        <v>21</v>
      </c>
      <c r="AS856" s="90">
        <f>VLOOKUP($B856,'[9]Población Oficial 2019'!$E$6:$BA$104,43,0)</f>
        <v>24</v>
      </c>
      <c r="AT856" s="90">
        <f>VLOOKUP($B856,'[9]Población Oficial 2019'!$E$6:$BA$104,44,0)</f>
        <v>113</v>
      </c>
      <c r="AU856" s="90">
        <f>VLOOKUP($B856,'[9]Población Oficial 2019'!$E$6:$BA$104,45,0)</f>
        <v>4</v>
      </c>
    </row>
    <row r="857" spans="1:47" s="24" customFormat="1" ht="15">
      <c r="A857" s="58">
        <v>856</v>
      </c>
      <c r="B857" s="58">
        <v>4218</v>
      </c>
      <c r="C857" s="59" t="s">
        <v>1176</v>
      </c>
      <c r="D857" s="59" t="s">
        <v>921</v>
      </c>
      <c r="E857" s="59" t="s">
        <v>969</v>
      </c>
      <c r="F857" s="59" t="s">
        <v>982</v>
      </c>
      <c r="G857" s="12" t="s">
        <v>266</v>
      </c>
      <c r="H857" s="14">
        <f t="shared" si="190"/>
        <v>4218</v>
      </c>
      <c r="I857" s="14">
        <f t="shared" si="188"/>
        <v>688</v>
      </c>
      <c r="J857" s="12">
        <f>VLOOKUP($B857,'[1]METAS 2019'!$D$4:$Q$843,5,0)</f>
        <v>9</v>
      </c>
      <c r="K857" s="12">
        <f>VLOOKUP($B857,'[1]METAS 2019'!$D$4:$Q$843,4,0)</f>
        <v>10</v>
      </c>
      <c r="L857" s="12">
        <f>VLOOKUP($B857,'[1]METAS 2019'!$D$4:$Q$843,11,0)</f>
        <v>9</v>
      </c>
      <c r="M857" s="12">
        <f>VLOOKUP($B857,'[1]METAS 2019'!$D$4:$Q$843,12,0)</f>
        <v>12</v>
      </c>
      <c r="N857" s="12">
        <f>VLOOKUP($B857,'[1]METAS 2019'!$D$4:$Q$843,13,0)</f>
        <v>11</v>
      </c>
      <c r="O857" s="12">
        <f>VLOOKUP($B857,'[1]METAS 2019'!$D$4:$Q$843,14,0)</f>
        <v>4</v>
      </c>
      <c r="P857" s="90">
        <f>VLOOKUP($B857,'[9]Población Oficial 2019'!$E$6:$BA$104,10,0)</f>
        <v>12</v>
      </c>
      <c r="Q857" s="90">
        <f>VLOOKUP($B857,'[9]Población Oficial 2019'!$E$6:$BA$104,11,0)</f>
        <v>13</v>
      </c>
      <c r="R857" s="90">
        <f>VLOOKUP($B857,'[9]Población Oficial 2019'!$E$6:$BA$104,12,0)</f>
        <v>13</v>
      </c>
      <c r="S857" s="90">
        <f>VLOOKUP($B857,'[9]Población Oficial 2019'!$E$6:$BA$104,13,0)</f>
        <v>13</v>
      </c>
      <c r="T857" s="90">
        <f>VLOOKUP($B857,'[9]Población Oficial 2019'!$E$6:$BA$104,14,0)</f>
        <v>13</v>
      </c>
      <c r="U857" s="90">
        <f>VLOOKUP($B857,'[9]Población Oficial 2019'!$E$6:$BA$104,15,0)</f>
        <v>13</v>
      </c>
      <c r="V857" s="90">
        <f>VLOOKUP($B857,'[9]Población Oficial 2019'!$E$6:$BA$104,16,0)</f>
        <v>13</v>
      </c>
      <c r="W857" s="90">
        <f>VLOOKUP($B857,'[9]Población Oficial 2019'!$E$6:$BA$104,17,0)</f>
        <v>14</v>
      </c>
      <c r="X857" s="90">
        <f>VLOOKUP($B857,'[9]Población Oficial 2019'!$E$6:$BA$104,18,0)</f>
        <v>14</v>
      </c>
      <c r="Y857" s="90">
        <f>VLOOKUP($B857,'[9]Población Oficial 2019'!$E$6:$BA$104,19,0)</f>
        <v>14</v>
      </c>
      <c r="Z857" s="90">
        <f>VLOOKUP($B857,'[9]Población Oficial 2019'!$E$6:$BA$104,20,0)</f>
        <v>14</v>
      </c>
      <c r="AA857" s="90">
        <f>VLOOKUP($B857,'[9]Población Oficial 2019'!$E$6:$BA$104,21,0)</f>
        <v>14</v>
      </c>
      <c r="AB857" s="90">
        <f>VLOOKUP($B857,'[9]Población Oficial 2019'!$E$6:$BA$104,22,0)</f>
        <v>14</v>
      </c>
      <c r="AC857" s="90">
        <f>VLOOKUP($B857,'[9]Población Oficial 2019'!$E$6:$BA$104,23,0)</f>
        <v>14</v>
      </c>
      <c r="AD857" s="90">
        <f>VLOOKUP($B857,'[9]Población Oficial 2019'!$E$6:$BA$104,24,0)</f>
        <v>65</v>
      </c>
      <c r="AE857" s="90">
        <f>VLOOKUP($B857,'[9]Población Oficial 2019'!$E$6:$BA$104,25,0)</f>
        <v>60</v>
      </c>
      <c r="AF857" s="90">
        <f>VLOOKUP($B857,'[9]Población Oficial 2019'!$E$6:$BA$104,26,0)</f>
        <v>65</v>
      </c>
      <c r="AG857" s="90">
        <f>VLOOKUP($B857,'[9]Población Oficial 2019'!$E$6:$BA$104,27,0)</f>
        <v>55</v>
      </c>
      <c r="AH857" s="90">
        <f>VLOOKUP($B857,'[9]Población Oficial 2019'!$E$6:$BA$104,28,0)</f>
        <v>52</v>
      </c>
      <c r="AI857" s="90">
        <f>VLOOKUP($B857,'[9]Población Oficial 2019'!$E$6:$BA$104,29,0)</f>
        <v>44</v>
      </c>
      <c r="AJ857" s="90">
        <f>VLOOKUP($B857,'[9]Población Oficial 2019'!$E$6:$BA$104,30,0)</f>
        <v>32</v>
      </c>
      <c r="AK857" s="90">
        <f>VLOOKUP($B857,'[9]Población Oficial 2019'!$E$6:$BA$104,31,0)</f>
        <v>25</v>
      </c>
      <c r="AL857" s="90">
        <f>VLOOKUP($B857,'[9]Población Oficial 2019'!$E$6:$BA$104,32,0)</f>
        <v>17</v>
      </c>
      <c r="AM857" s="90">
        <f>VLOOKUP($B857,'[9]Población Oficial 2019'!$E$6:$BA$104,33,0)</f>
        <v>12</v>
      </c>
      <c r="AN857" s="90">
        <f>VLOOKUP($B857,'[9]Población Oficial 2019'!$E$6:$BA$104,34,0)</f>
        <v>8</v>
      </c>
      <c r="AO857" s="90">
        <f>VLOOKUP($B857,'[9]Población Oficial 2019'!$E$6:$BA$104,35,0)</f>
        <v>5</v>
      </c>
      <c r="AP857" s="90">
        <f>VLOOKUP($B857,'[9]Población Oficial 2019'!$E$6:$BA$104,36,0)</f>
        <v>5</v>
      </c>
      <c r="AQ857" s="90">
        <f>VLOOKUP($B857,'[9]Población Oficial 2019'!$E$6:$BA$104,41,0)</f>
        <v>355</v>
      </c>
      <c r="AR857" s="90">
        <f>VLOOKUP($B857,'[9]Población Oficial 2019'!$E$6:$BA$104,42,0)</f>
        <v>33</v>
      </c>
      <c r="AS857" s="90">
        <f>VLOOKUP($B857,'[9]Población Oficial 2019'!$E$6:$BA$104,43,0)</f>
        <v>36</v>
      </c>
      <c r="AT857" s="90">
        <f>VLOOKUP($B857,'[9]Población Oficial 2019'!$E$6:$BA$104,44,0)</f>
        <v>174</v>
      </c>
      <c r="AU857" s="90">
        <f>VLOOKUP($B857,'[9]Población Oficial 2019'!$E$6:$BA$104,45,0)</f>
        <v>9</v>
      </c>
    </row>
    <row r="858" spans="1:47" s="24" customFormat="1" ht="15">
      <c r="A858" s="54">
        <v>857</v>
      </c>
      <c r="B858" s="54"/>
      <c r="C858" s="55" t="s">
        <v>1176</v>
      </c>
      <c r="D858" s="55" t="s">
        <v>921</v>
      </c>
      <c r="E858" s="55" t="s">
        <v>983</v>
      </c>
      <c r="F858" s="55" t="s">
        <v>983</v>
      </c>
      <c r="G858" s="11" t="s">
        <v>1214</v>
      </c>
      <c r="H858" s="29"/>
      <c r="I858" s="29">
        <f t="shared" si="188"/>
        <v>35011</v>
      </c>
      <c r="J858" s="11">
        <f>SUM(J859:J877)</f>
        <v>474</v>
      </c>
      <c r="K858" s="11">
        <f t="shared" ref="K858:AU858" si="191">SUM(K859:K877)</f>
        <v>502</v>
      </c>
      <c r="L858" s="11">
        <f t="shared" si="191"/>
        <v>541</v>
      </c>
      <c r="M858" s="11">
        <f t="shared" si="191"/>
        <v>555</v>
      </c>
      <c r="N858" s="11">
        <f t="shared" si="191"/>
        <v>557</v>
      </c>
      <c r="O858" s="11">
        <f t="shared" si="191"/>
        <v>622</v>
      </c>
      <c r="P858" s="11">
        <f t="shared" si="191"/>
        <v>848</v>
      </c>
      <c r="Q858" s="11">
        <f t="shared" si="191"/>
        <v>866</v>
      </c>
      <c r="R858" s="11">
        <f t="shared" si="191"/>
        <v>871</v>
      </c>
      <c r="S858" s="11">
        <f t="shared" si="191"/>
        <v>887</v>
      </c>
      <c r="T858" s="11">
        <f t="shared" si="191"/>
        <v>893</v>
      </c>
      <c r="U858" s="11">
        <f t="shared" si="191"/>
        <v>898</v>
      </c>
      <c r="V858" s="11">
        <f t="shared" si="191"/>
        <v>885</v>
      </c>
      <c r="W858" s="11">
        <f t="shared" si="191"/>
        <v>845</v>
      </c>
      <c r="X858" s="11">
        <f t="shared" si="191"/>
        <v>789</v>
      </c>
      <c r="Y858" s="11">
        <f t="shared" si="191"/>
        <v>730</v>
      </c>
      <c r="Z858" s="11">
        <f t="shared" si="191"/>
        <v>668</v>
      </c>
      <c r="AA858" s="11">
        <f t="shared" si="191"/>
        <v>620</v>
      </c>
      <c r="AB858" s="11">
        <f t="shared" si="191"/>
        <v>590</v>
      </c>
      <c r="AC858" s="11">
        <f t="shared" si="191"/>
        <v>565</v>
      </c>
      <c r="AD858" s="11">
        <f t="shared" si="191"/>
        <v>2512</v>
      </c>
      <c r="AE858" s="11">
        <f t="shared" si="191"/>
        <v>2548</v>
      </c>
      <c r="AF858" s="11">
        <f t="shared" si="191"/>
        <v>2841</v>
      </c>
      <c r="AG858" s="11">
        <f t="shared" si="191"/>
        <v>2498</v>
      </c>
      <c r="AH858" s="11">
        <f t="shared" si="191"/>
        <v>2280</v>
      </c>
      <c r="AI858" s="11">
        <f t="shared" si="191"/>
        <v>2040</v>
      </c>
      <c r="AJ858" s="11">
        <f t="shared" si="191"/>
        <v>1687</v>
      </c>
      <c r="AK858" s="11">
        <f t="shared" si="191"/>
        <v>1392</v>
      </c>
      <c r="AL858" s="11">
        <f t="shared" si="191"/>
        <v>1017</v>
      </c>
      <c r="AM858" s="11">
        <f t="shared" si="191"/>
        <v>792</v>
      </c>
      <c r="AN858" s="11">
        <f t="shared" si="191"/>
        <v>545</v>
      </c>
      <c r="AO858" s="11">
        <f t="shared" si="191"/>
        <v>345</v>
      </c>
      <c r="AP858" s="11">
        <f t="shared" si="191"/>
        <v>308</v>
      </c>
      <c r="AQ858" s="11">
        <f t="shared" si="191"/>
        <v>17243</v>
      </c>
      <c r="AR858" s="11">
        <f t="shared" si="191"/>
        <v>2034</v>
      </c>
      <c r="AS858" s="11">
        <f t="shared" si="191"/>
        <v>1457</v>
      </c>
      <c r="AT858" s="11">
        <f t="shared" si="191"/>
        <v>7169</v>
      </c>
      <c r="AU858" s="11">
        <f t="shared" si="191"/>
        <v>473</v>
      </c>
    </row>
    <row r="859" spans="1:47" s="24" customFormat="1" ht="15">
      <c r="A859" s="58">
        <v>858</v>
      </c>
      <c r="B859" s="58">
        <v>4236</v>
      </c>
      <c r="C859" s="59" t="s">
        <v>1176</v>
      </c>
      <c r="D859" s="59" t="s">
        <v>921</v>
      </c>
      <c r="E859" s="59" t="s">
        <v>983</v>
      </c>
      <c r="F859" s="59" t="s">
        <v>984</v>
      </c>
      <c r="G859" s="12" t="s">
        <v>283</v>
      </c>
      <c r="H859" s="14">
        <f t="shared" ref="H859:H877" si="192">B859</f>
        <v>4236</v>
      </c>
      <c r="I859" s="14">
        <f t="shared" si="188"/>
        <v>1830</v>
      </c>
      <c r="J859" s="12">
        <f>VLOOKUP($B859,'[1]METAS 2019'!$D$4:$Q$843,5,0)</f>
        <v>28</v>
      </c>
      <c r="K859" s="12">
        <f>VLOOKUP($B859,'[1]METAS 2019'!$D$4:$Q$843,4,0)</f>
        <v>27</v>
      </c>
      <c r="L859" s="12">
        <f>VLOOKUP($B859,'[1]METAS 2019'!$D$4:$Q$843,11,0)</f>
        <v>26</v>
      </c>
      <c r="M859" s="12">
        <f>VLOOKUP($B859,'[1]METAS 2019'!$D$4:$Q$843,12,0)</f>
        <v>24</v>
      </c>
      <c r="N859" s="12">
        <f>VLOOKUP($B859,'[1]METAS 2019'!$D$4:$Q$843,13,0)</f>
        <v>28</v>
      </c>
      <c r="O859" s="12">
        <f>VLOOKUP($B859,'[1]METAS 2019'!$D$4:$Q$843,14,0)</f>
        <v>22</v>
      </c>
      <c r="P859" s="90">
        <f>VLOOKUP($B859,'[9]Población Oficial 2019'!$E$6:$BA$104,10,0)</f>
        <v>43</v>
      </c>
      <c r="Q859" s="90">
        <f>VLOOKUP($B859,'[9]Población Oficial 2019'!$E$6:$BA$104,11,0)</f>
        <v>43</v>
      </c>
      <c r="R859" s="90">
        <f>VLOOKUP($B859,'[9]Población Oficial 2019'!$E$6:$BA$104,12,0)</f>
        <v>43</v>
      </c>
      <c r="S859" s="90">
        <f>VLOOKUP($B859,'[9]Población Oficial 2019'!$E$6:$BA$104,13,0)</f>
        <v>45</v>
      </c>
      <c r="T859" s="90">
        <f>VLOOKUP($B859,'[9]Población Oficial 2019'!$E$6:$BA$104,14,0)</f>
        <v>46</v>
      </c>
      <c r="U859" s="90">
        <f>VLOOKUP($B859,'[9]Población Oficial 2019'!$E$6:$BA$104,15,0)</f>
        <v>44</v>
      </c>
      <c r="V859" s="90">
        <f>VLOOKUP($B859,'[9]Población Oficial 2019'!$E$6:$BA$104,16,0)</f>
        <v>44</v>
      </c>
      <c r="W859" s="90">
        <f>VLOOKUP($B859,'[9]Población Oficial 2019'!$E$6:$BA$104,17,0)</f>
        <v>43</v>
      </c>
      <c r="X859" s="90">
        <f>VLOOKUP($B859,'[9]Población Oficial 2019'!$E$6:$BA$104,18,0)</f>
        <v>40</v>
      </c>
      <c r="Y859" s="90">
        <f>VLOOKUP($B859,'[9]Población Oficial 2019'!$E$6:$BA$104,19,0)</f>
        <v>39</v>
      </c>
      <c r="Z859" s="90">
        <f>VLOOKUP($B859,'[9]Población Oficial 2019'!$E$6:$BA$104,20,0)</f>
        <v>36</v>
      </c>
      <c r="AA859" s="90">
        <f>VLOOKUP($B859,'[9]Población Oficial 2019'!$E$6:$BA$104,21,0)</f>
        <v>32</v>
      </c>
      <c r="AB859" s="90">
        <f>VLOOKUP($B859,'[9]Población Oficial 2019'!$E$6:$BA$104,22,0)</f>
        <v>32</v>
      </c>
      <c r="AC859" s="90">
        <f>VLOOKUP($B859,'[9]Población Oficial 2019'!$E$6:$BA$104,23,0)</f>
        <v>29</v>
      </c>
      <c r="AD859" s="90">
        <f>VLOOKUP($B859,'[9]Población Oficial 2019'!$E$6:$BA$104,24,0)</f>
        <v>131</v>
      </c>
      <c r="AE859" s="90">
        <f>VLOOKUP($B859,'[9]Población Oficial 2019'!$E$6:$BA$104,25,0)</f>
        <v>134</v>
      </c>
      <c r="AF859" s="90">
        <f>VLOOKUP($B859,'[9]Población Oficial 2019'!$E$6:$BA$104,26,0)</f>
        <v>145</v>
      </c>
      <c r="AG859" s="90">
        <f>VLOOKUP($B859,'[9]Población Oficial 2019'!$E$6:$BA$104,27,0)</f>
        <v>135</v>
      </c>
      <c r="AH859" s="90">
        <f>VLOOKUP($B859,'[9]Población Oficial 2019'!$E$6:$BA$104,28,0)</f>
        <v>124</v>
      </c>
      <c r="AI859" s="90">
        <f>VLOOKUP($B859,'[9]Población Oficial 2019'!$E$6:$BA$104,29,0)</f>
        <v>114</v>
      </c>
      <c r="AJ859" s="90">
        <f>VLOOKUP($B859,'[9]Población Oficial 2019'!$E$6:$BA$104,30,0)</f>
        <v>91</v>
      </c>
      <c r="AK859" s="90">
        <f>VLOOKUP($B859,'[9]Población Oficial 2019'!$E$6:$BA$104,31,0)</f>
        <v>69</v>
      </c>
      <c r="AL859" s="90">
        <f>VLOOKUP($B859,'[9]Población Oficial 2019'!$E$6:$BA$104,32,0)</f>
        <v>64</v>
      </c>
      <c r="AM859" s="90">
        <f>VLOOKUP($B859,'[9]Población Oficial 2019'!$E$6:$BA$104,33,0)</f>
        <v>47</v>
      </c>
      <c r="AN859" s="90">
        <f>VLOOKUP($B859,'[9]Población Oficial 2019'!$E$6:$BA$104,34,0)</f>
        <v>32</v>
      </c>
      <c r="AO859" s="90">
        <f>VLOOKUP($B859,'[9]Población Oficial 2019'!$E$6:$BA$104,35,0)</f>
        <v>14</v>
      </c>
      <c r="AP859" s="90">
        <f>VLOOKUP($B859,'[9]Población Oficial 2019'!$E$6:$BA$104,36,0)</f>
        <v>16</v>
      </c>
      <c r="AQ859" s="90">
        <f>VLOOKUP($B859,'[9]Población Oficial 2019'!$E$6:$BA$104,41,0)</f>
        <v>915</v>
      </c>
      <c r="AR859" s="90">
        <f>VLOOKUP($B859,'[9]Población Oficial 2019'!$E$6:$BA$104,42,0)</f>
        <v>107</v>
      </c>
      <c r="AS859" s="90">
        <f>VLOOKUP($B859,'[9]Población Oficial 2019'!$E$6:$BA$104,43,0)</f>
        <v>77</v>
      </c>
      <c r="AT859" s="90">
        <f>VLOOKUP($B859,'[9]Población Oficial 2019'!$E$6:$BA$104,44,0)</f>
        <v>391</v>
      </c>
      <c r="AU859" s="90">
        <f>VLOOKUP($B859,'[9]Población Oficial 2019'!$E$6:$BA$104,45,0)</f>
        <v>27</v>
      </c>
    </row>
    <row r="860" spans="1:47" s="24" customFormat="1" ht="15">
      <c r="A860" s="58">
        <v>859</v>
      </c>
      <c r="B860" s="58">
        <v>4247</v>
      </c>
      <c r="C860" s="59" t="s">
        <v>1176</v>
      </c>
      <c r="D860" s="59" t="s">
        <v>921</v>
      </c>
      <c r="E860" s="59" t="s">
        <v>983</v>
      </c>
      <c r="F860" s="59" t="s">
        <v>985</v>
      </c>
      <c r="G860" s="12" t="s">
        <v>283</v>
      </c>
      <c r="H860" s="14">
        <f t="shared" si="192"/>
        <v>4247</v>
      </c>
      <c r="I860" s="14">
        <f t="shared" si="188"/>
        <v>4226</v>
      </c>
      <c r="J860" s="12">
        <f>VLOOKUP($B860,'[1]METAS 2019'!$D$4:$Q$843,5,0)</f>
        <v>71</v>
      </c>
      <c r="K860" s="12">
        <f>VLOOKUP($B860,'[1]METAS 2019'!$D$4:$Q$843,4,0)</f>
        <v>66</v>
      </c>
      <c r="L860" s="12">
        <f>VLOOKUP($B860,'[1]METAS 2019'!$D$4:$Q$843,11,0)</f>
        <v>77</v>
      </c>
      <c r="M860" s="12">
        <f>VLOOKUP($B860,'[1]METAS 2019'!$D$4:$Q$843,12,0)</f>
        <v>75</v>
      </c>
      <c r="N860" s="12">
        <f>VLOOKUP($B860,'[1]METAS 2019'!$D$4:$Q$843,13,0)</f>
        <v>94</v>
      </c>
      <c r="O860" s="12">
        <f>VLOOKUP($B860,'[1]METAS 2019'!$D$4:$Q$843,14,0)</f>
        <v>80</v>
      </c>
      <c r="P860" s="90">
        <f>VLOOKUP($B860,'[9]Población Oficial 2019'!$E$6:$BA$104,10,0)</f>
        <v>108</v>
      </c>
      <c r="Q860" s="90">
        <f>VLOOKUP($B860,'[9]Población Oficial 2019'!$E$6:$BA$104,11,0)</f>
        <v>110</v>
      </c>
      <c r="R860" s="90">
        <f>VLOOKUP($B860,'[9]Población Oficial 2019'!$E$6:$BA$104,12,0)</f>
        <v>109</v>
      </c>
      <c r="S860" s="90">
        <f>VLOOKUP($B860,'[9]Población Oficial 2019'!$E$6:$BA$104,13,0)</f>
        <v>109</v>
      </c>
      <c r="T860" s="90">
        <f>VLOOKUP($B860,'[9]Población Oficial 2019'!$E$6:$BA$104,14,0)</f>
        <v>108</v>
      </c>
      <c r="U860" s="90">
        <f>VLOOKUP($B860,'[9]Población Oficial 2019'!$E$6:$BA$104,15,0)</f>
        <v>106</v>
      </c>
      <c r="V860" s="90">
        <f>VLOOKUP($B860,'[9]Población Oficial 2019'!$E$6:$BA$104,16,0)</f>
        <v>104</v>
      </c>
      <c r="W860" s="90">
        <f>VLOOKUP($B860,'[9]Población Oficial 2019'!$E$6:$BA$104,17,0)</f>
        <v>98</v>
      </c>
      <c r="X860" s="90">
        <f>VLOOKUP($B860,'[9]Población Oficial 2019'!$E$6:$BA$104,18,0)</f>
        <v>91</v>
      </c>
      <c r="Y860" s="90">
        <f>VLOOKUP($B860,'[9]Población Oficial 2019'!$E$6:$BA$104,19,0)</f>
        <v>84</v>
      </c>
      <c r="Z860" s="90">
        <f>VLOOKUP($B860,'[9]Población Oficial 2019'!$E$6:$BA$104,20,0)</f>
        <v>77</v>
      </c>
      <c r="AA860" s="90">
        <f>VLOOKUP($B860,'[9]Población Oficial 2019'!$E$6:$BA$104,21,0)</f>
        <v>73</v>
      </c>
      <c r="AB860" s="90">
        <f>VLOOKUP($B860,'[9]Población Oficial 2019'!$E$6:$BA$104,22,0)</f>
        <v>69</v>
      </c>
      <c r="AC860" s="90">
        <f>VLOOKUP($B860,'[9]Población Oficial 2019'!$E$6:$BA$104,23,0)</f>
        <v>68</v>
      </c>
      <c r="AD860" s="90">
        <f>VLOOKUP($B860,'[9]Población Oficial 2019'!$E$6:$BA$104,24,0)</f>
        <v>300</v>
      </c>
      <c r="AE860" s="90">
        <f>VLOOKUP($B860,'[9]Población Oficial 2019'!$E$6:$BA$104,25,0)</f>
        <v>320</v>
      </c>
      <c r="AF860" s="90">
        <f>VLOOKUP($B860,'[9]Población Oficial 2019'!$E$6:$BA$104,26,0)</f>
        <v>349</v>
      </c>
      <c r="AG860" s="90">
        <f>VLOOKUP($B860,'[9]Población Oficial 2019'!$E$6:$BA$104,27,0)</f>
        <v>294</v>
      </c>
      <c r="AH860" s="90">
        <f>VLOOKUP($B860,'[9]Población Oficial 2019'!$E$6:$BA$104,28,0)</f>
        <v>249</v>
      </c>
      <c r="AI860" s="90">
        <f>VLOOKUP($B860,'[9]Población Oficial 2019'!$E$6:$BA$104,29,0)</f>
        <v>263</v>
      </c>
      <c r="AJ860" s="90">
        <f>VLOOKUP($B860,'[9]Población Oficial 2019'!$E$6:$BA$104,30,0)</f>
        <v>204</v>
      </c>
      <c r="AK860" s="90">
        <f>VLOOKUP($B860,'[9]Población Oficial 2019'!$E$6:$BA$104,31,0)</f>
        <v>149</v>
      </c>
      <c r="AL860" s="90">
        <f>VLOOKUP($B860,'[9]Población Oficial 2019'!$E$6:$BA$104,32,0)</f>
        <v>102</v>
      </c>
      <c r="AM860" s="90">
        <f>VLOOKUP($B860,'[9]Población Oficial 2019'!$E$6:$BA$104,33,0)</f>
        <v>84</v>
      </c>
      <c r="AN860" s="90">
        <f>VLOOKUP($B860,'[9]Población Oficial 2019'!$E$6:$BA$104,34,0)</f>
        <v>61</v>
      </c>
      <c r="AO860" s="90">
        <f>VLOOKUP($B860,'[9]Población Oficial 2019'!$E$6:$BA$104,35,0)</f>
        <v>38</v>
      </c>
      <c r="AP860" s="90">
        <f>VLOOKUP($B860,'[9]Población Oficial 2019'!$E$6:$BA$104,36,0)</f>
        <v>36</v>
      </c>
      <c r="AQ860" s="90">
        <f>VLOOKUP($B860,'[9]Población Oficial 2019'!$E$6:$BA$104,41,0)</f>
        <v>2063</v>
      </c>
      <c r="AR860" s="90">
        <f>VLOOKUP($B860,'[9]Población Oficial 2019'!$E$6:$BA$104,42,0)</f>
        <v>245</v>
      </c>
      <c r="AS860" s="90">
        <f>VLOOKUP($B860,'[9]Población Oficial 2019'!$E$6:$BA$104,43,0)</f>
        <v>174</v>
      </c>
      <c r="AT860" s="90">
        <f>VLOOKUP($B860,'[9]Población Oficial 2019'!$E$6:$BA$104,44,0)</f>
        <v>862</v>
      </c>
      <c r="AU860" s="90">
        <f>VLOOKUP($B860,'[9]Población Oficial 2019'!$E$6:$BA$104,45,0)</f>
        <v>75</v>
      </c>
    </row>
    <row r="861" spans="1:47" s="24" customFormat="1" ht="15">
      <c r="A861" s="58">
        <v>860</v>
      </c>
      <c r="B861" s="58">
        <v>4249</v>
      </c>
      <c r="C861" s="59" t="s">
        <v>1176</v>
      </c>
      <c r="D861" s="59" t="s">
        <v>921</v>
      </c>
      <c r="E861" s="59" t="s">
        <v>983</v>
      </c>
      <c r="F861" s="59" t="s">
        <v>986</v>
      </c>
      <c r="G861" s="12" t="s">
        <v>265</v>
      </c>
      <c r="H861" s="14">
        <f t="shared" si="192"/>
        <v>4249</v>
      </c>
      <c r="I861" s="14">
        <f t="shared" si="188"/>
        <v>7754</v>
      </c>
      <c r="J861" s="12">
        <f>VLOOKUP($B861,'[1]METAS 2019'!$D$4:$Q$843,5,0)</f>
        <v>110</v>
      </c>
      <c r="K861" s="12">
        <f>VLOOKUP($B861,'[1]METAS 2019'!$D$4:$Q$843,4,0)</f>
        <v>100</v>
      </c>
      <c r="L861" s="12">
        <f>VLOOKUP($B861,'[1]METAS 2019'!$D$4:$Q$843,11,0)</f>
        <v>113</v>
      </c>
      <c r="M861" s="12">
        <f>VLOOKUP($B861,'[1]METAS 2019'!$D$4:$Q$843,12,0)</f>
        <v>136</v>
      </c>
      <c r="N861" s="12">
        <f>VLOOKUP($B861,'[1]METAS 2019'!$D$4:$Q$843,13,0)</f>
        <v>124</v>
      </c>
      <c r="O861" s="12">
        <f>VLOOKUP($B861,'[1]METAS 2019'!$D$4:$Q$843,14,0)</f>
        <v>134</v>
      </c>
      <c r="P861" s="90">
        <f>VLOOKUP($B861,'[9]Población Oficial 2019'!$E$6:$BA$104,10,0)</f>
        <v>144</v>
      </c>
      <c r="Q861" s="90">
        <f>VLOOKUP($B861,'[9]Población Oficial 2019'!$E$6:$BA$104,11,0)</f>
        <v>151</v>
      </c>
      <c r="R861" s="90">
        <f>VLOOKUP($B861,'[9]Población Oficial 2019'!$E$6:$BA$104,12,0)</f>
        <v>156</v>
      </c>
      <c r="S861" s="90">
        <f>VLOOKUP($B861,'[9]Población Oficial 2019'!$E$6:$BA$104,13,0)</f>
        <v>163</v>
      </c>
      <c r="T861" s="90">
        <f>VLOOKUP($B861,'[9]Población Oficial 2019'!$E$6:$BA$104,14,0)</f>
        <v>168</v>
      </c>
      <c r="U861" s="90">
        <f>VLOOKUP($B861,'[9]Población Oficial 2019'!$E$6:$BA$104,15,0)</f>
        <v>174</v>
      </c>
      <c r="V861" s="90">
        <f>VLOOKUP($B861,'[9]Población Oficial 2019'!$E$6:$BA$104,16,0)</f>
        <v>177</v>
      </c>
      <c r="W861" s="90">
        <f>VLOOKUP($B861,'[9]Población Oficial 2019'!$E$6:$BA$104,17,0)</f>
        <v>171</v>
      </c>
      <c r="X861" s="90">
        <f>VLOOKUP($B861,'[9]Población Oficial 2019'!$E$6:$BA$104,18,0)</f>
        <v>165</v>
      </c>
      <c r="Y861" s="90">
        <f>VLOOKUP($B861,'[9]Población Oficial 2019'!$E$6:$BA$104,19,0)</f>
        <v>157</v>
      </c>
      <c r="Z861" s="90">
        <f>VLOOKUP($B861,'[9]Población Oficial 2019'!$E$6:$BA$104,20,0)</f>
        <v>148</v>
      </c>
      <c r="AA861" s="90">
        <f>VLOOKUP($B861,'[9]Población Oficial 2019'!$E$6:$BA$104,21,0)</f>
        <v>141</v>
      </c>
      <c r="AB861" s="90">
        <f>VLOOKUP($B861,'[9]Población Oficial 2019'!$E$6:$BA$104,22,0)</f>
        <v>136</v>
      </c>
      <c r="AC861" s="90">
        <f>VLOOKUP($B861,'[9]Población Oficial 2019'!$E$6:$BA$104,23,0)</f>
        <v>132</v>
      </c>
      <c r="AD861" s="90">
        <f>VLOOKUP($B861,'[9]Población Oficial 2019'!$E$6:$BA$104,24,0)</f>
        <v>618</v>
      </c>
      <c r="AE861" s="90">
        <f>VLOOKUP($B861,'[9]Población Oficial 2019'!$E$6:$BA$104,25,0)</f>
        <v>579</v>
      </c>
      <c r="AF861" s="90">
        <f>VLOOKUP($B861,'[9]Población Oficial 2019'!$E$6:$BA$104,26,0)</f>
        <v>629</v>
      </c>
      <c r="AG861" s="90">
        <f>VLOOKUP($B861,'[9]Población Oficial 2019'!$E$6:$BA$104,27,0)</f>
        <v>617</v>
      </c>
      <c r="AH861" s="90">
        <f>VLOOKUP($B861,'[9]Población Oficial 2019'!$E$6:$BA$104,28,0)</f>
        <v>560</v>
      </c>
      <c r="AI861" s="90">
        <f>VLOOKUP($B861,'[9]Población Oficial 2019'!$E$6:$BA$104,29,0)</f>
        <v>475</v>
      </c>
      <c r="AJ861" s="90">
        <f>VLOOKUP($B861,'[9]Población Oficial 2019'!$E$6:$BA$104,30,0)</f>
        <v>401</v>
      </c>
      <c r="AK861" s="90">
        <f>VLOOKUP($B861,'[9]Población Oficial 2019'!$E$6:$BA$104,31,0)</f>
        <v>308</v>
      </c>
      <c r="AL861" s="90">
        <f>VLOOKUP($B861,'[9]Población Oficial 2019'!$E$6:$BA$104,32,0)</f>
        <v>226</v>
      </c>
      <c r="AM861" s="90">
        <f>VLOOKUP($B861,'[9]Población Oficial 2019'!$E$6:$BA$104,33,0)</f>
        <v>186</v>
      </c>
      <c r="AN861" s="90">
        <f>VLOOKUP($B861,'[9]Población Oficial 2019'!$E$6:$BA$104,34,0)</f>
        <v>122</v>
      </c>
      <c r="AO861" s="90">
        <f>VLOOKUP($B861,'[9]Población Oficial 2019'!$E$6:$BA$104,35,0)</f>
        <v>70</v>
      </c>
      <c r="AP861" s="90">
        <f>VLOOKUP($B861,'[9]Población Oficial 2019'!$E$6:$BA$104,36,0)</f>
        <v>63</v>
      </c>
      <c r="AQ861" s="90">
        <f>VLOOKUP($B861,'[9]Población Oficial 2019'!$E$6:$BA$104,41,0)</f>
        <v>3882</v>
      </c>
      <c r="AR861" s="90">
        <f>VLOOKUP($B861,'[9]Población Oficial 2019'!$E$6:$BA$104,42,0)</f>
        <v>420</v>
      </c>
      <c r="AS861" s="90">
        <f>VLOOKUP($B861,'[9]Población Oficial 2019'!$E$6:$BA$104,43,0)</f>
        <v>365</v>
      </c>
      <c r="AT861" s="90">
        <f>VLOOKUP($B861,'[9]Población Oficial 2019'!$E$6:$BA$104,44,0)</f>
        <v>1733</v>
      </c>
      <c r="AU861" s="105">
        <v>112</v>
      </c>
    </row>
    <row r="862" spans="1:47" s="24" customFormat="1" ht="15">
      <c r="A862" s="58">
        <v>861</v>
      </c>
      <c r="B862" s="58">
        <v>4250</v>
      </c>
      <c r="C862" s="59" t="s">
        <v>1176</v>
      </c>
      <c r="D862" s="59" t="s">
        <v>921</v>
      </c>
      <c r="E862" s="59" t="s">
        <v>983</v>
      </c>
      <c r="F862" s="59" t="s">
        <v>987</v>
      </c>
      <c r="G862" s="12" t="s">
        <v>283</v>
      </c>
      <c r="H862" s="14">
        <f t="shared" si="192"/>
        <v>4250</v>
      </c>
      <c r="I862" s="14">
        <f t="shared" si="188"/>
        <v>2502</v>
      </c>
      <c r="J862" s="12">
        <f>VLOOKUP($B862,'[1]METAS 2019'!$D$4:$Q$843,5,0)</f>
        <v>36</v>
      </c>
      <c r="K862" s="12">
        <f>VLOOKUP($B862,'[1]METAS 2019'!$D$4:$Q$843,4,0)</f>
        <v>43</v>
      </c>
      <c r="L862" s="12">
        <f>VLOOKUP($B862,'[1]METAS 2019'!$D$4:$Q$843,11,0)</f>
        <v>39</v>
      </c>
      <c r="M862" s="12">
        <f>VLOOKUP($B862,'[1]METAS 2019'!$D$4:$Q$843,12,0)</f>
        <v>40</v>
      </c>
      <c r="N862" s="12">
        <f>VLOOKUP($B862,'[1]METAS 2019'!$D$4:$Q$843,13,0)</f>
        <v>40</v>
      </c>
      <c r="O862" s="12">
        <f>VLOOKUP($B862,'[1]METAS 2019'!$D$4:$Q$843,14,0)</f>
        <v>43</v>
      </c>
      <c r="P862" s="90">
        <f>VLOOKUP($B862,'[9]Población Oficial 2019'!$E$6:$BA$104,10,0)</f>
        <v>66</v>
      </c>
      <c r="Q862" s="90">
        <f>VLOOKUP($B862,'[9]Población Oficial 2019'!$E$6:$BA$104,11,0)</f>
        <v>68</v>
      </c>
      <c r="R862" s="90">
        <f>VLOOKUP($B862,'[9]Población Oficial 2019'!$E$6:$BA$104,12,0)</f>
        <v>69</v>
      </c>
      <c r="S862" s="90">
        <f>VLOOKUP($B862,'[9]Población Oficial 2019'!$E$6:$BA$104,13,0)</f>
        <v>69</v>
      </c>
      <c r="T862" s="90">
        <f>VLOOKUP($B862,'[9]Población Oficial 2019'!$E$6:$BA$104,14,0)</f>
        <v>69</v>
      </c>
      <c r="U862" s="90">
        <f>VLOOKUP($B862,'[9]Población Oficial 2019'!$E$6:$BA$104,15,0)</f>
        <v>70</v>
      </c>
      <c r="V862" s="90">
        <f>VLOOKUP($B862,'[9]Población Oficial 2019'!$E$6:$BA$104,16,0)</f>
        <v>69</v>
      </c>
      <c r="W862" s="90">
        <f>VLOOKUP($B862,'[9]Población Oficial 2019'!$E$6:$BA$104,17,0)</f>
        <v>67</v>
      </c>
      <c r="X862" s="90">
        <f>VLOOKUP($B862,'[9]Población Oficial 2019'!$E$6:$BA$104,18,0)</f>
        <v>59</v>
      </c>
      <c r="Y862" s="90">
        <f>VLOOKUP($B862,'[9]Población Oficial 2019'!$E$6:$BA$104,19,0)</f>
        <v>54</v>
      </c>
      <c r="Z862" s="90">
        <f>VLOOKUP($B862,'[9]Población Oficial 2019'!$E$6:$BA$104,20,0)</f>
        <v>47</v>
      </c>
      <c r="AA862" s="90">
        <f>VLOOKUP($B862,'[9]Población Oficial 2019'!$E$6:$BA$104,21,0)</f>
        <v>41</v>
      </c>
      <c r="AB862" s="90">
        <f>VLOOKUP($B862,'[9]Población Oficial 2019'!$E$6:$BA$104,22,0)</f>
        <v>40</v>
      </c>
      <c r="AC862" s="90">
        <f>VLOOKUP($B862,'[9]Población Oficial 2019'!$E$6:$BA$104,23,0)</f>
        <v>36</v>
      </c>
      <c r="AD862" s="90">
        <f>VLOOKUP($B862,'[9]Población Oficial 2019'!$E$6:$BA$104,24,0)</f>
        <v>165</v>
      </c>
      <c r="AE862" s="90">
        <f>VLOOKUP($B862,'[9]Población Oficial 2019'!$E$6:$BA$104,25,0)</f>
        <v>167</v>
      </c>
      <c r="AF862" s="90">
        <f>VLOOKUP($B862,'[9]Población Oficial 2019'!$E$6:$BA$104,26,0)</f>
        <v>205</v>
      </c>
      <c r="AG862" s="90">
        <f>VLOOKUP($B862,'[9]Población Oficial 2019'!$E$6:$BA$104,27,0)</f>
        <v>165</v>
      </c>
      <c r="AH862" s="90">
        <f>VLOOKUP($B862,'[9]Población Oficial 2019'!$E$6:$BA$104,28,0)</f>
        <v>175</v>
      </c>
      <c r="AI862" s="90">
        <f>VLOOKUP($B862,'[9]Población Oficial 2019'!$E$6:$BA$104,29,0)</f>
        <v>131</v>
      </c>
      <c r="AJ862" s="90">
        <f>VLOOKUP($B862,'[9]Población Oficial 2019'!$E$6:$BA$104,30,0)</f>
        <v>108</v>
      </c>
      <c r="AK862" s="90">
        <f>VLOOKUP($B862,'[9]Población Oficial 2019'!$E$6:$BA$104,31,0)</f>
        <v>102</v>
      </c>
      <c r="AL862" s="90">
        <f>VLOOKUP($B862,'[9]Población Oficial 2019'!$E$6:$BA$104,32,0)</f>
        <v>76</v>
      </c>
      <c r="AM862" s="90">
        <f>VLOOKUP($B862,'[9]Población Oficial 2019'!$E$6:$BA$104,33,0)</f>
        <v>58</v>
      </c>
      <c r="AN862" s="90">
        <f>VLOOKUP($B862,'[9]Población Oficial 2019'!$E$6:$BA$104,34,0)</f>
        <v>34</v>
      </c>
      <c r="AO862" s="90">
        <f>VLOOKUP($B862,'[9]Población Oficial 2019'!$E$6:$BA$104,35,0)</f>
        <v>28</v>
      </c>
      <c r="AP862" s="90">
        <f>VLOOKUP($B862,'[9]Población Oficial 2019'!$E$6:$BA$104,36,0)</f>
        <v>23</v>
      </c>
      <c r="AQ862" s="90">
        <f>VLOOKUP($B862,'[9]Población Oficial 2019'!$E$6:$BA$104,41,0)</f>
        <v>1195</v>
      </c>
      <c r="AR862" s="90">
        <f>VLOOKUP($B862,'[9]Población Oficial 2019'!$E$6:$BA$104,42,0)</f>
        <v>163</v>
      </c>
      <c r="AS862" s="90">
        <f>VLOOKUP($B862,'[9]Población Oficial 2019'!$E$6:$BA$104,43,0)</f>
        <v>99</v>
      </c>
      <c r="AT862" s="90">
        <f>VLOOKUP($B862,'[9]Población Oficial 2019'!$E$6:$BA$104,44,0)</f>
        <v>459</v>
      </c>
      <c r="AU862" s="90">
        <f>VLOOKUP($B862,'[9]Población Oficial 2019'!$E$6:$BA$104,45,0)</f>
        <v>36</v>
      </c>
    </row>
    <row r="863" spans="1:47" s="24" customFormat="1" ht="15">
      <c r="A863" s="58">
        <v>862</v>
      </c>
      <c r="B863" s="58">
        <v>4254</v>
      </c>
      <c r="C863" s="59" t="s">
        <v>1176</v>
      </c>
      <c r="D863" s="59" t="s">
        <v>921</v>
      </c>
      <c r="E863" s="59" t="s">
        <v>983</v>
      </c>
      <c r="F863" s="59" t="s">
        <v>988</v>
      </c>
      <c r="G863" s="12" t="s">
        <v>283</v>
      </c>
      <c r="H863" s="14">
        <f t="shared" si="192"/>
        <v>4254</v>
      </c>
      <c r="I863" s="14">
        <f t="shared" si="188"/>
        <v>4423</v>
      </c>
      <c r="J863" s="12">
        <f>VLOOKUP($B863,'[1]METAS 2019'!$D$4:$Q$843,5,0)</f>
        <v>45</v>
      </c>
      <c r="K863" s="12">
        <f>VLOOKUP($B863,'[1]METAS 2019'!$D$4:$Q$843,4,0)</f>
        <v>46</v>
      </c>
      <c r="L863" s="12">
        <f>VLOOKUP($B863,'[1]METAS 2019'!$D$4:$Q$843,11,0)</f>
        <v>52</v>
      </c>
      <c r="M863" s="12">
        <f>VLOOKUP($B863,'[1]METAS 2019'!$D$4:$Q$843,12,0)</f>
        <v>58</v>
      </c>
      <c r="N863" s="12">
        <f>VLOOKUP($B863,'[1]METAS 2019'!$D$4:$Q$843,13,0)</f>
        <v>57</v>
      </c>
      <c r="O863" s="12">
        <f>VLOOKUP($B863,'[1]METAS 2019'!$D$4:$Q$843,14,0)</f>
        <v>72</v>
      </c>
      <c r="P863" s="90">
        <f>VLOOKUP($B863,'[9]Población Oficial 2019'!$E$6:$BA$104,10,0)</f>
        <v>111</v>
      </c>
      <c r="Q863" s="90">
        <f>VLOOKUP($B863,'[9]Población Oficial 2019'!$E$6:$BA$104,11,0)</f>
        <v>112</v>
      </c>
      <c r="R863" s="90">
        <f>VLOOKUP($B863,'[9]Población Oficial 2019'!$E$6:$BA$104,12,0)</f>
        <v>113</v>
      </c>
      <c r="S863" s="90">
        <f>VLOOKUP($B863,'[9]Población Oficial 2019'!$E$6:$BA$104,13,0)</f>
        <v>113</v>
      </c>
      <c r="T863" s="90">
        <f>VLOOKUP($B863,'[9]Población Oficial 2019'!$E$6:$BA$104,14,0)</f>
        <v>113</v>
      </c>
      <c r="U863" s="90">
        <f>VLOOKUP($B863,'[9]Población Oficial 2019'!$E$6:$BA$104,15,0)</f>
        <v>114</v>
      </c>
      <c r="V863" s="90">
        <f>VLOOKUP($B863,'[9]Población Oficial 2019'!$E$6:$BA$104,16,0)</f>
        <v>111</v>
      </c>
      <c r="W863" s="90">
        <f>VLOOKUP($B863,'[9]Población Oficial 2019'!$E$6:$BA$104,17,0)</f>
        <v>106</v>
      </c>
      <c r="X863" s="90">
        <f>VLOOKUP($B863,'[9]Población Oficial 2019'!$E$6:$BA$104,18,0)</f>
        <v>99</v>
      </c>
      <c r="Y863" s="90">
        <f>VLOOKUP($B863,'[9]Población Oficial 2019'!$E$6:$BA$104,19,0)</f>
        <v>93</v>
      </c>
      <c r="Z863" s="90">
        <f>VLOOKUP($B863,'[9]Población Oficial 2019'!$E$6:$BA$104,20,0)</f>
        <v>84</v>
      </c>
      <c r="AA863" s="90">
        <f>VLOOKUP($B863,'[9]Población Oficial 2019'!$E$6:$BA$104,21,0)</f>
        <v>78</v>
      </c>
      <c r="AB863" s="90">
        <f>VLOOKUP($B863,'[9]Población Oficial 2019'!$E$6:$BA$104,22,0)</f>
        <v>76</v>
      </c>
      <c r="AC863" s="90">
        <f>VLOOKUP($B863,'[9]Población Oficial 2019'!$E$6:$BA$104,23,0)</f>
        <v>72</v>
      </c>
      <c r="AD863" s="90">
        <f>VLOOKUP($B863,'[9]Población Oficial 2019'!$E$6:$BA$104,24,0)</f>
        <v>311</v>
      </c>
      <c r="AE863" s="90">
        <f>VLOOKUP($B863,'[9]Población Oficial 2019'!$E$6:$BA$104,25,0)</f>
        <v>332</v>
      </c>
      <c r="AF863" s="90">
        <f>VLOOKUP($B863,'[9]Población Oficial 2019'!$E$6:$BA$104,26,0)</f>
        <v>361</v>
      </c>
      <c r="AG863" s="90">
        <f>VLOOKUP($B863,'[9]Población Oficial 2019'!$E$6:$BA$104,27,0)</f>
        <v>315</v>
      </c>
      <c r="AH863" s="90">
        <f>VLOOKUP($B863,'[9]Población Oficial 2019'!$E$6:$BA$104,28,0)</f>
        <v>263</v>
      </c>
      <c r="AI863" s="90">
        <f>VLOOKUP($B863,'[9]Población Oficial 2019'!$E$6:$BA$104,29,0)</f>
        <v>246</v>
      </c>
      <c r="AJ863" s="90">
        <f>VLOOKUP($B863,'[9]Población Oficial 2019'!$E$6:$BA$104,30,0)</f>
        <v>224</v>
      </c>
      <c r="AK863" s="90">
        <f>VLOOKUP($B863,'[9]Población Oficial 2019'!$E$6:$BA$104,31,0)</f>
        <v>207</v>
      </c>
      <c r="AL863" s="90">
        <f>VLOOKUP($B863,'[9]Población Oficial 2019'!$E$6:$BA$104,32,0)</f>
        <v>138</v>
      </c>
      <c r="AM863" s="90">
        <f>VLOOKUP($B863,'[9]Población Oficial 2019'!$E$6:$BA$104,33,0)</f>
        <v>104</v>
      </c>
      <c r="AN863" s="90">
        <f>VLOOKUP($B863,'[9]Población Oficial 2019'!$E$6:$BA$104,34,0)</f>
        <v>87</v>
      </c>
      <c r="AO863" s="90">
        <f>VLOOKUP($B863,'[9]Población Oficial 2019'!$E$6:$BA$104,35,0)</f>
        <v>58</v>
      </c>
      <c r="AP863" s="90">
        <f>VLOOKUP($B863,'[9]Población Oficial 2019'!$E$6:$BA$104,36,0)</f>
        <v>52</v>
      </c>
      <c r="AQ863" s="90">
        <f>VLOOKUP($B863,'[9]Población Oficial 2019'!$E$6:$BA$104,41,0)</f>
        <v>2097</v>
      </c>
      <c r="AR863" s="90">
        <f>VLOOKUP($B863,'[9]Población Oficial 2019'!$E$6:$BA$104,42,0)</f>
        <v>224</v>
      </c>
      <c r="AS863" s="90">
        <f>VLOOKUP($B863,'[9]Población Oficial 2019'!$E$6:$BA$104,43,0)</f>
        <v>163</v>
      </c>
      <c r="AT863" s="90">
        <f>VLOOKUP($B863,'[9]Población Oficial 2019'!$E$6:$BA$104,44,0)</f>
        <v>870</v>
      </c>
      <c r="AU863" s="90">
        <f>VLOOKUP($B863,'[9]Población Oficial 2019'!$E$6:$BA$104,45,0)</f>
        <v>49</v>
      </c>
    </row>
    <row r="864" spans="1:47" s="24" customFormat="1" ht="15">
      <c r="A864" s="58">
        <v>863</v>
      </c>
      <c r="B864" s="58">
        <v>9967</v>
      </c>
      <c r="C864" s="59" t="s">
        <v>1176</v>
      </c>
      <c r="D864" s="59" t="s">
        <v>921</v>
      </c>
      <c r="E864" s="59" t="s">
        <v>983</v>
      </c>
      <c r="F864" s="59" t="s">
        <v>989</v>
      </c>
      <c r="G864" s="12" t="s">
        <v>266</v>
      </c>
      <c r="H864" s="14">
        <f t="shared" si="192"/>
        <v>9967</v>
      </c>
      <c r="I864" s="14">
        <f t="shared" si="188"/>
        <v>967</v>
      </c>
      <c r="J864" s="12">
        <f>VLOOKUP($B864,'[1]METAS 2019'!$D$4:$Q$843,5,0)</f>
        <v>17</v>
      </c>
      <c r="K864" s="12">
        <f>VLOOKUP($B864,'[1]METAS 2019'!$D$4:$Q$843,4,0)</f>
        <v>21</v>
      </c>
      <c r="L864" s="12">
        <f>VLOOKUP($B864,'[1]METAS 2019'!$D$4:$Q$843,11,0)</f>
        <v>19</v>
      </c>
      <c r="M864" s="12">
        <f>VLOOKUP($B864,'[1]METAS 2019'!$D$4:$Q$843,12,0)</f>
        <v>16</v>
      </c>
      <c r="N864" s="12">
        <f>VLOOKUP($B864,'[1]METAS 2019'!$D$4:$Q$843,13,0)</f>
        <v>15</v>
      </c>
      <c r="O864" s="12">
        <f>VLOOKUP($B864,'[1]METAS 2019'!$D$4:$Q$843,14,0)</f>
        <v>24</v>
      </c>
      <c r="P864" s="90">
        <f>VLOOKUP($B864,'[9]Población Oficial 2019'!$E$6:$BA$104,10,0)</f>
        <v>26</v>
      </c>
      <c r="Q864" s="90">
        <f>VLOOKUP($B864,'[9]Población Oficial 2019'!$E$6:$BA$104,11,0)</f>
        <v>27</v>
      </c>
      <c r="R864" s="90">
        <f>VLOOKUP($B864,'[9]Población Oficial 2019'!$E$6:$BA$104,12,0)</f>
        <v>27</v>
      </c>
      <c r="S864" s="90">
        <f>VLOOKUP($B864,'[9]Población Oficial 2019'!$E$6:$BA$104,13,0)</f>
        <v>28</v>
      </c>
      <c r="T864" s="90">
        <f>VLOOKUP($B864,'[9]Población Oficial 2019'!$E$6:$BA$104,14,0)</f>
        <v>28</v>
      </c>
      <c r="U864" s="90">
        <f>VLOOKUP($B864,'[9]Población Oficial 2019'!$E$6:$BA$104,15,0)</f>
        <v>28</v>
      </c>
      <c r="V864" s="90">
        <f>VLOOKUP($B864,'[9]Población Oficial 2019'!$E$6:$BA$104,16,0)</f>
        <v>28</v>
      </c>
      <c r="W864" s="90">
        <f>VLOOKUP($B864,'[9]Población Oficial 2019'!$E$6:$BA$104,17,0)</f>
        <v>26</v>
      </c>
      <c r="X864" s="90">
        <f>VLOOKUP($B864,'[9]Población Oficial 2019'!$E$6:$BA$104,18,0)</f>
        <v>24</v>
      </c>
      <c r="Y864" s="90">
        <f>VLOOKUP($B864,'[9]Población Oficial 2019'!$E$6:$BA$104,19,0)</f>
        <v>21</v>
      </c>
      <c r="Z864" s="90">
        <f>VLOOKUP($B864,'[9]Población Oficial 2019'!$E$6:$BA$104,20,0)</f>
        <v>19</v>
      </c>
      <c r="AA864" s="90">
        <f>VLOOKUP($B864,'[9]Población Oficial 2019'!$E$6:$BA$104,21,0)</f>
        <v>17</v>
      </c>
      <c r="AB864" s="90">
        <f>VLOOKUP($B864,'[9]Población Oficial 2019'!$E$6:$BA$104,22,0)</f>
        <v>16</v>
      </c>
      <c r="AC864" s="90">
        <f>VLOOKUP($B864,'[9]Población Oficial 2019'!$E$6:$BA$104,23,0)</f>
        <v>15</v>
      </c>
      <c r="AD864" s="90">
        <f>VLOOKUP($B864,'[9]Población Oficial 2019'!$E$6:$BA$104,24,0)</f>
        <v>62</v>
      </c>
      <c r="AE864" s="90">
        <f>VLOOKUP($B864,'[9]Población Oficial 2019'!$E$6:$BA$104,25,0)</f>
        <v>63</v>
      </c>
      <c r="AF864" s="90">
        <f>VLOOKUP($B864,'[9]Población Oficial 2019'!$E$6:$BA$104,26,0)</f>
        <v>77</v>
      </c>
      <c r="AG864" s="90">
        <f>VLOOKUP($B864,'[9]Población Oficial 2019'!$E$6:$BA$104,27,0)</f>
        <v>60</v>
      </c>
      <c r="AH864" s="90">
        <f>VLOOKUP($B864,'[9]Población Oficial 2019'!$E$6:$BA$104,28,0)</f>
        <v>61</v>
      </c>
      <c r="AI864" s="90">
        <f>VLOOKUP($B864,'[9]Población Oficial 2019'!$E$6:$BA$104,29,0)</f>
        <v>49</v>
      </c>
      <c r="AJ864" s="90">
        <f>VLOOKUP($B864,'[9]Población Oficial 2019'!$E$6:$BA$104,30,0)</f>
        <v>40</v>
      </c>
      <c r="AK864" s="90">
        <f>VLOOKUP($B864,'[9]Población Oficial 2019'!$E$6:$BA$104,31,0)</f>
        <v>37</v>
      </c>
      <c r="AL864" s="90">
        <f>VLOOKUP($B864,'[9]Población Oficial 2019'!$E$6:$BA$104,32,0)</f>
        <v>26</v>
      </c>
      <c r="AM864" s="90">
        <f>VLOOKUP($B864,'[9]Población Oficial 2019'!$E$6:$BA$104,33,0)</f>
        <v>20</v>
      </c>
      <c r="AN864" s="90">
        <f>VLOOKUP($B864,'[9]Población Oficial 2019'!$E$6:$BA$104,34,0)</f>
        <v>12</v>
      </c>
      <c r="AO864" s="90">
        <f>VLOOKUP($B864,'[9]Población Oficial 2019'!$E$6:$BA$104,35,0)</f>
        <v>10</v>
      </c>
      <c r="AP864" s="90">
        <f>VLOOKUP($B864,'[9]Población Oficial 2019'!$E$6:$BA$104,36,0)</f>
        <v>8</v>
      </c>
      <c r="AQ864" s="90">
        <f>VLOOKUP($B864,'[9]Población Oficial 2019'!$E$6:$BA$104,41,0)</f>
        <v>469</v>
      </c>
      <c r="AR864" s="90">
        <f>VLOOKUP($B864,'[9]Población Oficial 2019'!$E$6:$BA$104,42,0)</f>
        <v>64</v>
      </c>
      <c r="AS864" s="90">
        <f>VLOOKUP($B864,'[9]Población Oficial 2019'!$E$6:$BA$104,43,0)</f>
        <v>38</v>
      </c>
      <c r="AT864" s="90">
        <f>VLOOKUP($B864,'[9]Población Oficial 2019'!$E$6:$BA$104,44,0)</f>
        <v>178</v>
      </c>
      <c r="AU864" s="90">
        <f>VLOOKUP($B864,'[9]Población Oficial 2019'!$E$6:$BA$104,45,0)</f>
        <v>17</v>
      </c>
    </row>
    <row r="865" spans="1:47" s="24" customFormat="1" ht="15">
      <c r="A865" s="58">
        <v>864</v>
      </c>
      <c r="B865" s="58">
        <v>7017</v>
      </c>
      <c r="C865" s="59" t="s">
        <v>1176</v>
      </c>
      <c r="D865" s="59" t="s">
        <v>921</v>
      </c>
      <c r="E865" s="59" t="s">
        <v>983</v>
      </c>
      <c r="F865" s="59" t="s">
        <v>990</v>
      </c>
      <c r="G865" s="12" t="s">
        <v>271</v>
      </c>
      <c r="H865" s="14">
        <f t="shared" si="192"/>
        <v>7017</v>
      </c>
      <c r="I865" s="14">
        <f t="shared" si="188"/>
        <v>1242</v>
      </c>
      <c r="J865" s="12">
        <f>VLOOKUP($B865,'[1]METAS 2019'!$D$4:$Q$843,5,0)</f>
        <v>19</v>
      </c>
      <c r="K865" s="12">
        <f>VLOOKUP($B865,'[1]METAS 2019'!$D$4:$Q$843,4,0)</f>
        <v>23</v>
      </c>
      <c r="L865" s="12">
        <f>VLOOKUP($B865,'[1]METAS 2019'!$D$4:$Q$843,11,0)</f>
        <v>27</v>
      </c>
      <c r="M865" s="12">
        <f>VLOOKUP($B865,'[1]METAS 2019'!$D$4:$Q$843,12,0)</f>
        <v>28</v>
      </c>
      <c r="N865" s="12">
        <f>VLOOKUP($B865,'[1]METAS 2019'!$D$4:$Q$843,13,0)</f>
        <v>21</v>
      </c>
      <c r="O865" s="12">
        <f>VLOOKUP($B865,'[1]METAS 2019'!$D$4:$Q$843,14,0)</f>
        <v>29</v>
      </c>
      <c r="P865" s="90">
        <f>VLOOKUP($B865,'[9]Población Oficial 2019'!$E$6:$BA$104,10,0)</f>
        <v>28</v>
      </c>
      <c r="Q865" s="90">
        <f>VLOOKUP($B865,'[9]Población Oficial 2019'!$E$6:$BA$104,11,0)</f>
        <v>29</v>
      </c>
      <c r="R865" s="90">
        <f>VLOOKUP($B865,'[9]Población Oficial 2019'!$E$6:$BA$104,12,0)</f>
        <v>29</v>
      </c>
      <c r="S865" s="90">
        <f>VLOOKUP($B865,'[9]Población Oficial 2019'!$E$6:$BA$104,13,0)</f>
        <v>29</v>
      </c>
      <c r="T865" s="90">
        <f>VLOOKUP($B865,'[9]Población Oficial 2019'!$E$6:$BA$104,14,0)</f>
        <v>29</v>
      </c>
      <c r="U865" s="90">
        <f>VLOOKUP($B865,'[9]Población Oficial 2019'!$E$6:$BA$104,15,0)</f>
        <v>30</v>
      </c>
      <c r="V865" s="90">
        <f>VLOOKUP($B865,'[9]Población Oficial 2019'!$E$6:$BA$104,16,0)</f>
        <v>29</v>
      </c>
      <c r="W865" s="90">
        <f>VLOOKUP($B865,'[9]Población Oficial 2019'!$E$6:$BA$104,17,0)</f>
        <v>28</v>
      </c>
      <c r="X865" s="90">
        <f>VLOOKUP($B865,'[9]Población Oficial 2019'!$E$6:$BA$104,18,0)</f>
        <v>27</v>
      </c>
      <c r="Y865" s="90">
        <f>VLOOKUP($B865,'[9]Población Oficial 2019'!$E$6:$BA$104,19,0)</f>
        <v>25</v>
      </c>
      <c r="Z865" s="90">
        <f>VLOOKUP($B865,'[9]Población Oficial 2019'!$E$6:$BA$104,20,0)</f>
        <v>24</v>
      </c>
      <c r="AA865" s="90">
        <f>VLOOKUP($B865,'[9]Población Oficial 2019'!$E$6:$BA$104,21,0)</f>
        <v>22</v>
      </c>
      <c r="AB865" s="90">
        <f>VLOOKUP($B865,'[9]Población Oficial 2019'!$E$6:$BA$104,22,0)</f>
        <v>21</v>
      </c>
      <c r="AC865" s="90">
        <f>VLOOKUP($B865,'[9]Población Oficial 2019'!$E$6:$BA$104,23,0)</f>
        <v>20</v>
      </c>
      <c r="AD865" s="90">
        <f>VLOOKUP($B865,'[9]Población Oficial 2019'!$E$6:$BA$104,24,0)</f>
        <v>85</v>
      </c>
      <c r="AE865" s="90">
        <f>VLOOKUP($B865,'[9]Población Oficial 2019'!$E$6:$BA$104,25,0)</f>
        <v>87</v>
      </c>
      <c r="AF865" s="90">
        <f>VLOOKUP($B865,'[9]Población Oficial 2019'!$E$6:$BA$104,26,0)</f>
        <v>94</v>
      </c>
      <c r="AG865" s="90">
        <f>VLOOKUP($B865,'[9]Población Oficial 2019'!$E$6:$BA$104,27,0)</f>
        <v>86</v>
      </c>
      <c r="AH865" s="90">
        <f>VLOOKUP($B865,'[9]Población Oficial 2019'!$E$6:$BA$104,28,0)</f>
        <v>80</v>
      </c>
      <c r="AI865" s="90">
        <f>VLOOKUP($B865,'[9]Población Oficial 2019'!$E$6:$BA$104,29,0)</f>
        <v>74</v>
      </c>
      <c r="AJ865" s="90">
        <f>VLOOKUP($B865,'[9]Población Oficial 2019'!$E$6:$BA$104,30,0)</f>
        <v>58</v>
      </c>
      <c r="AK865" s="90">
        <f>VLOOKUP($B865,'[9]Población Oficial 2019'!$E$6:$BA$104,31,0)</f>
        <v>46</v>
      </c>
      <c r="AL865" s="90">
        <f>VLOOKUP($B865,'[9]Población Oficial 2019'!$E$6:$BA$104,32,0)</f>
        <v>42</v>
      </c>
      <c r="AM865" s="90">
        <f>VLOOKUP($B865,'[9]Población Oficial 2019'!$E$6:$BA$104,33,0)</f>
        <v>31</v>
      </c>
      <c r="AN865" s="90">
        <f>VLOOKUP($B865,'[9]Población Oficial 2019'!$E$6:$BA$104,34,0)</f>
        <v>21</v>
      </c>
      <c r="AO865" s="90">
        <f>VLOOKUP($B865,'[9]Población Oficial 2019'!$E$6:$BA$104,35,0)</f>
        <v>10</v>
      </c>
      <c r="AP865" s="90">
        <f>VLOOKUP($B865,'[9]Población Oficial 2019'!$E$6:$BA$104,36,0)</f>
        <v>11</v>
      </c>
      <c r="AQ865" s="90">
        <f>VLOOKUP($B865,'[9]Población Oficial 2019'!$E$6:$BA$104,41,0)</f>
        <v>583</v>
      </c>
      <c r="AR865" s="90">
        <f>VLOOKUP($B865,'[9]Población Oficial 2019'!$E$6:$BA$104,42,0)</f>
        <v>67</v>
      </c>
      <c r="AS865" s="90">
        <f>VLOOKUP($B865,'[9]Población Oficial 2019'!$E$6:$BA$104,43,0)</f>
        <v>48</v>
      </c>
      <c r="AT865" s="90">
        <f>VLOOKUP($B865,'[9]Población Oficial 2019'!$E$6:$BA$104,44,0)</f>
        <v>248</v>
      </c>
      <c r="AU865" s="90">
        <f>VLOOKUP($B865,'[9]Población Oficial 2019'!$E$6:$BA$104,45,0)</f>
        <v>16</v>
      </c>
    </row>
    <row r="866" spans="1:47" s="24" customFormat="1" ht="15">
      <c r="A866" s="58">
        <v>865</v>
      </c>
      <c r="B866" s="58">
        <v>4239</v>
      </c>
      <c r="C866" s="59" t="s">
        <v>1176</v>
      </c>
      <c r="D866" s="59" t="s">
        <v>921</v>
      </c>
      <c r="E866" s="59" t="s">
        <v>983</v>
      </c>
      <c r="F866" s="59" t="s">
        <v>991</v>
      </c>
      <c r="G866" s="12" t="s">
        <v>266</v>
      </c>
      <c r="H866" s="14">
        <f t="shared" si="192"/>
        <v>4239</v>
      </c>
      <c r="I866" s="14">
        <f t="shared" si="188"/>
        <v>1527</v>
      </c>
      <c r="J866" s="12">
        <f>VLOOKUP($B866,'[1]METAS 2019'!$D$4:$Q$843,5,0)</f>
        <v>14</v>
      </c>
      <c r="K866" s="12">
        <f>VLOOKUP($B866,'[1]METAS 2019'!$D$4:$Q$843,4,0)</f>
        <v>17</v>
      </c>
      <c r="L866" s="12">
        <f>VLOOKUP($B866,'[1]METAS 2019'!$D$4:$Q$843,11,0)</f>
        <v>11</v>
      </c>
      <c r="M866" s="12">
        <f>VLOOKUP($B866,'[1]METAS 2019'!$D$4:$Q$843,12,0)</f>
        <v>12</v>
      </c>
      <c r="N866" s="12">
        <f>VLOOKUP($B866,'[1]METAS 2019'!$D$4:$Q$843,13,0)</f>
        <v>14</v>
      </c>
      <c r="O866" s="12">
        <f>VLOOKUP($B866,'[1]METAS 2019'!$D$4:$Q$843,14,0)</f>
        <v>23</v>
      </c>
      <c r="P866" s="90">
        <f>VLOOKUP($B866,'[9]Población Oficial 2019'!$E$6:$BA$104,10,0)</f>
        <v>36</v>
      </c>
      <c r="Q866" s="90">
        <f>VLOOKUP($B866,'[9]Población Oficial 2019'!$E$6:$BA$104,11,0)</f>
        <v>37</v>
      </c>
      <c r="R866" s="90">
        <f>VLOOKUP($B866,'[9]Población Oficial 2019'!$E$6:$BA$104,12,0)</f>
        <v>38</v>
      </c>
      <c r="S866" s="90">
        <f>VLOOKUP($B866,'[9]Población Oficial 2019'!$E$6:$BA$104,13,0)</f>
        <v>38</v>
      </c>
      <c r="T866" s="90">
        <f>VLOOKUP($B866,'[9]Población Oficial 2019'!$E$6:$BA$104,14,0)</f>
        <v>38</v>
      </c>
      <c r="U866" s="90">
        <f>VLOOKUP($B866,'[9]Población Oficial 2019'!$E$6:$BA$104,15,0)</f>
        <v>38</v>
      </c>
      <c r="V866" s="90">
        <f>VLOOKUP($B866,'[9]Población Oficial 2019'!$E$6:$BA$104,16,0)</f>
        <v>38</v>
      </c>
      <c r="W866" s="90">
        <f>VLOOKUP($B866,'[9]Población Oficial 2019'!$E$6:$BA$104,17,0)</f>
        <v>36</v>
      </c>
      <c r="X866" s="90">
        <f>VLOOKUP($B866,'[9]Población Oficial 2019'!$E$6:$BA$104,18,0)</f>
        <v>35</v>
      </c>
      <c r="Y866" s="90">
        <f>VLOOKUP($B866,'[9]Población Oficial 2019'!$E$6:$BA$104,19,0)</f>
        <v>32</v>
      </c>
      <c r="Z866" s="90">
        <f>VLOOKUP($B866,'[9]Población Oficial 2019'!$E$6:$BA$104,20,0)</f>
        <v>30</v>
      </c>
      <c r="AA866" s="90">
        <f>VLOOKUP($B866,'[9]Población Oficial 2019'!$E$6:$BA$104,21,0)</f>
        <v>29</v>
      </c>
      <c r="AB866" s="90">
        <f>VLOOKUP($B866,'[9]Población Oficial 2019'!$E$6:$BA$104,22,0)</f>
        <v>27</v>
      </c>
      <c r="AC866" s="90">
        <f>VLOOKUP($B866,'[9]Población Oficial 2019'!$E$6:$BA$104,23,0)</f>
        <v>26</v>
      </c>
      <c r="AD866" s="90">
        <f>VLOOKUP($B866,'[9]Población Oficial 2019'!$E$6:$BA$104,24,0)</f>
        <v>113</v>
      </c>
      <c r="AE866" s="90">
        <f>VLOOKUP($B866,'[9]Población Oficial 2019'!$E$6:$BA$104,25,0)</f>
        <v>116</v>
      </c>
      <c r="AF866" s="90">
        <f>VLOOKUP($B866,'[9]Población Oficial 2019'!$E$6:$BA$104,26,0)</f>
        <v>125</v>
      </c>
      <c r="AG866" s="90">
        <f>VLOOKUP($B866,'[9]Población Oficial 2019'!$E$6:$BA$104,27,0)</f>
        <v>115</v>
      </c>
      <c r="AH866" s="90">
        <f>VLOOKUP($B866,'[9]Población Oficial 2019'!$E$6:$BA$104,28,0)</f>
        <v>106</v>
      </c>
      <c r="AI866" s="90">
        <f>VLOOKUP($B866,'[9]Población Oficial 2019'!$E$6:$BA$104,29,0)</f>
        <v>98</v>
      </c>
      <c r="AJ866" s="90">
        <f>VLOOKUP($B866,'[9]Población Oficial 2019'!$E$6:$BA$104,30,0)</f>
        <v>77</v>
      </c>
      <c r="AK866" s="90">
        <f>VLOOKUP($B866,'[9]Población Oficial 2019'!$E$6:$BA$104,31,0)</f>
        <v>61</v>
      </c>
      <c r="AL866" s="90">
        <f>VLOOKUP($B866,'[9]Población Oficial 2019'!$E$6:$BA$104,32,0)</f>
        <v>55</v>
      </c>
      <c r="AM866" s="90">
        <f>VLOOKUP($B866,'[9]Población Oficial 2019'!$E$6:$BA$104,33,0)</f>
        <v>40</v>
      </c>
      <c r="AN866" s="90">
        <f>VLOOKUP($B866,'[9]Población Oficial 2019'!$E$6:$BA$104,34,0)</f>
        <v>27</v>
      </c>
      <c r="AO866" s="90">
        <f>VLOOKUP($B866,'[9]Población Oficial 2019'!$E$6:$BA$104,35,0)</f>
        <v>12</v>
      </c>
      <c r="AP866" s="90">
        <f>VLOOKUP($B866,'[9]Población Oficial 2019'!$E$6:$BA$104,36,0)</f>
        <v>13</v>
      </c>
      <c r="AQ866" s="90">
        <f>VLOOKUP($B866,'[9]Población Oficial 2019'!$E$6:$BA$104,41,0)</f>
        <v>786</v>
      </c>
      <c r="AR866" s="90">
        <f>VLOOKUP($B866,'[9]Población Oficial 2019'!$E$6:$BA$104,42,0)</f>
        <v>91</v>
      </c>
      <c r="AS866" s="90">
        <f>VLOOKUP($B866,'[9]Población Oficial 2019'!$E$6:$BA$104,43,0)</f>
        <v>65</v>
      </c>
      <c r="AT866" s="90">
        <f>VLOOKUP($B866,'[9]Población Oficial 2019'!$E$6:$BA$104,44,0)</f>
        <v>335</v>
      </c>
      <c r="AU866" s="90">
        <f>VLOOKUP($B866,'[9]Población Oficial 2019'!$E$6:$BA$104,45,0)</f>
        <v>12</v>
      </c>
    </row>
    <row r="867" spans="1:47" s="24" customFormat="1" ht="15">
      <c r="A867" s="58">
        <v>866</v>
      </c>
      <c r="B867" s="58">
        <v>16134</v>
      </c>
      <c r="C867" s="59" t="s">
        <v>1176</v>
      </c>
      <c r="D867" s="59" t="s">
        <v>921</v>
      </c>
      <c r="E867" s="59" t="s">
        <v>983</v>
      </c>
      <c r="F867" s="59" t="s">
        <v>992</v>
      </c>
      <c r="G867" s="12" t="s">
        <v>266</v>
      </c>
      <c r="H867" s="14">
        <f t="shared" si="192"/>
        <v>16134</v>
      </c>
      <c r="I867" s="14">
        <f t="shared" si="188"/>
        <v>630</v>
      </c>
      <c r="J867" s="12">
        <f>VLOOKUP($B867,'[1]METAS 2019'!$D$4:$Q$843,5,0)</f>
        <v>1</v>
      </c>
      <c r="K867" s="12">
        <f>VLOOKUP($B867,'[1]METAS 2019'!$D$4:$Q$843,4,0)</f>
        <v>2</v>
      </c>
      <c r="L867" s="12">
        <f>VLOOKUP($B867,'[1]METAS 2019'!$D$4:$Q$843,11,0)</f>
        <v>5</v>
      </c>
      <c r="M867" s="12">
        <f>VLOOKUP($B867,'[1]METAS 2019'!$D$4:$Q$843,12,0)</f>
        <v>6</v>
      </c>
      <c r="N867" s="12">
        <f>VLOOKUP($B867,'[1]METAS 2019'!$D$4:$Q$843,13,0)</f>
        <v>6</v>
      </c>
      <c r="O867" s="12">
        <f>VLOOKUP($B867,'[1]METAS 2019'!$D$4:$Q$843,14,0)</f>
        <v>9</v>
      </c>
      <c r="P867" s="90">
        <f>VLOOKUP($B867,'[9]Población Oficial 2019'!$E$6:$BA$104,10,0)</f>
        <v>16</v>
      </c>
      <c r="Q867" s="90">
        <f>VLOOKUP($B867,'[9]Población Oficial 2019'!$E$6:$BA$104,11,0)</f>
        <v>16</v>
      </c>
      <c r="R867" s="90">
        <f>VLOOKUP($B867,'[9]Población Oficial 2019'!$E$6:$BA$104,12,0)</f>
        <v>16</v>
      </c>
      <c r="S867" s="90">
        <f>VLOOKUP($B867,'[9]Población Oficial 2019'!$E$6:$BA$104,13,0)</f>
        <v>16</v>
      </c>
      <c r="T867" s="90">
        <f>VLOOKUP($B867,'[9]Población Oficial 2019'!$E$6:$BA$104,14,0)</f>
        <v>16</v>
      </c>
      <c r="U867" s="90">
        <f>VLOOKUP($B867,'[9]Población Oficial 2019'!$E$6:$BA$104,15,0)</f>
        <v>16</v>
      </c>
      <c r="V867" s="90">
        <f>VLOOKUP($B867,'[9]Población Oficial 2019'!$E$6:$BA$104,16,0)</f>
        <v>15</v>
      </c>
      <c r="W867" s="90">
        <f>VLOOKUP($B867,'[9]Población Oficial 2019'!$E$6:$BA$104,17,0)</f>
        <v>15</v>
      </c>
      <c r="X867" s="90">
        <f>VLOOKUP($B867,'[9]Población Oficial 2019'!$E$6:$BA$104,18,0)</f>
        <v>14</v>
      </c>
      <c r="Y867" s="90">
        <f>VLOOKUP($B867,'[9]Población Oficial 2019'!$E$6:$BA$104,19,0)</f>
        <v>13</v>
      </c>
      <c r="Z867" s="90">
        <f>VLOOKUP($B867,'[9]Población Oficial 2019'!$E$6:$BA$104,20,0)</f>
        <v>12</v>
      </c>
      <c r="AA867" s="90">
        <f>VLOOKUP($B867,'[9]Población Oficial 2019'!$E$6:$BA$104,21,0)</f>
        <v>13</v>
      </c>
      <c r="AB867" s="90">
        <f>VLOOKUP($B867,'[9]Población Oficial 2019'!$E$6:$BA$104,22,0)</f>
        <v>13</v>
      </c>
      <c r="AC867" s="90">
        <f>VLOOKUP($B867,'[9]Población Oficial 2019'!$E$6:$BA$104,23,0)</f>
        <v>14</v>
      </c>
      <c r="AD867" s="90">
        <f>VLOOKUP($B867,'[9]Población Oficial 2019'!$E$6:$BA$104,24,0)</f>
        <v>55</v>
      </c>
      <c r="AE867" s="90">
        <f>VLOOKUP($B867,'[9]Población Oficial 2019'!$E$6:$BA$104,25,0)</f>
        <v>53</v>
      </c>
      <c r="AF867" s="90">
        <f>VLOOKUP($B867,'[9]Población Oficial 2019'!$E$6:$BA$104,26,0)</f>
        <v>54</v>
      </c>
      <c r="AG867" s="90">
        <f>VLOOKUP($B867,'[9]Población Oficial 2019'!$E$6:$BA$104,27,0)</f>
        <v>49</v>
      </c>
      <c r="AH867" s="90">
        <f>VLOOKUP($B867,'[9]Población Oficial 2019'!$E$6:$BA$104,28,0)</f>
        <v>43</v>
      </c>
      <c r="AI867" s="90">
        <f>VLOOKUP($B867,'[9]Población Oficial 2019'!$E$6:$BA$104,29,0)</f>
        <v>43</v>
      </c>
      <c r="AJ867" s="90">
        <f>VLOOKUP($B867,'[9]Población Oficial 2019'!$E$6:$BA$104,30,0)</f>
        <v>31</v>
      </c>
      <c r="AK867" s="90">
        <f>VLOOKUP($B867,'[9]Población Oficial 2019'!$E$6:$BA$104,31,0)</f>
        <v>22</v>
      </c>
      <c r="AL867" s="90">
        <f>VLOOKUP($B867,'[9]Población Oficial 2019'!$E$6:$BA$104,32,0)</f>
        <v>15</v>
      </c>
      <c r="AM867" s="90">
        <f>VLOOKUP($B867,'[9]Población Oficial 2019'!$E$6:$BA$104,33,0)</f>
        <v>12</v>
      </c>
      <c r="AN867" s="90">
        <f>VLOOKUP($B867,'[9]Población Oficial 2019'!$E$6:$BA$104,34,0)</f>
        <v>9</v>
      </c>
      <c r="AO867" s="90">
        <f>VLOOKUP($B867,'[9]Población Oficial 2019'!$E$6:$BA$104,35,0)</f>
        <v>5</v>
      </c>
      <c r="AP867" s="90">
        <f>VLOOKUP($B867,'[9]Población Oficial 2019'!$E$6:$BA$104,36,0)</f>
        <v>5</v>
      </c>
      <c r="AQ867" s="90">
        <f>VLOOKUP($B867,'[9]Población Oficial 2019'!$E$6:$BA$104,41,0)</f>
        <v>326</v>
      </c>
      <c r="AR867" s="90">
        <f>VLOOKUP($B867,'[9]Población Oficial 2019'!$E$6:$BA$104,42,0)</f>
        <v>38</v>
      </c>
      <c r="AS867" s="90">
        <f>VLOOKUP($B867,'[9]Población Oficial 2019'!$E$6:$BA$104,43,0)</f>
        <v>27</v>
      </c>
      <c r="AT867" s="90">
        <f>VLOOKUP($B867,'[9]Población Oficial 2019'!$E$6:$BA$104,44,0)</f>
        <v>136</v>
      </c>
      <c r="AU867" s="90">
        <f>VLOOKUP($B867,'[9]Población Oficial 2019'!$E$6:$BA$104,45,0)</f>
        <v>1</v>
      </c>
    </row>
    <row r="868" spans="1:47" s="24" customFormat="1" ht="15">
      <c r="A868" s="58">
        <v>867</v>
      </c>
      <c r="B868" s="58">
        <v>4240</v>
      </c>
      <c r="C868" s="59" t="s">
        <v>1176</v>
      </c>
      <c r="D868" s="59" t="s">
        <v>921</v>
      </c>
      <c r="E868" s="59" t="s">
        <v>983</v>
      </c>
      <c r="F868" s="59" t="s">
        <v>993</v>
      </c>
      <c r="G868" s="12" t="s">
        <v>266</v>
      </c>
      <c r="H868" s="14">
        <f t="shared" si="192"/>
        <v>4240</v>
      </c>
      <c r="I868" s="14">
        <f t="shared" si="188"/>
        <v>568</v>
      </c>
      <c r="J868" s="12">
        <f>VLOOKUP($B868,'[1]METAS 2019'!$D$4:$Q$843,5,0)</f>
        <v>2</v>
      </c>
      <c r="K868" s="12">
        <f>VLOOKUP($B868,'[1]METAS 2019'!$D$4:$Q$843,4,0)</f>
        <v>2</v>
      </c>
      <c r="L868" s="12">
        <f>VLOOKUP($B868,'[1]METAS 2019'!$D$4:$Q$843,11,0)</f>
        <v>10</v>
      </c>
      <c r="M868" s="12">
        <f>VLOOKUP($B868,'[1]METAS 2019'!$D$4:$Q$843,12,0)</f>
        <v>7</v>
      </c>
      <c r="N868" s="12">
        <f>VLOOKUP($B868,'[1]METAS 2019'!$D$4:$Q$843,13,0)</f>
        <v>6</v>
      </c>
      <c r="O868" s="12">
        <f>VLOOKUP($B868,'[1]METAS 2019'!$D$4:$Q$843,14,0)</f>
        <v>6</v>
      </c>
      <c r="P868" s="90">
        <f>VLOOKUP($B868,'[9]Población Oficial 2019'!$E$6:$BA$104,10,0)</f>
        <v>14</v>
      </c>
      <c r="Q868" s="90">
        <f>VLOOKUP($B868,'[9]Población Oficial 2019'!$E$6:$BA$104,11,0)</f>
        <v>14</v>
      </c>
      <c r="R868" s="90">
        <f>VLOOKUP($B868,'[9]Población Oficial 2019'!$E$6:$BA$104,12,0)</f>
        <v>14</v>
      </c>
      <c r="S868" s="90">
        <f>VLOOKUP($B868,'[9]Población Oficial 2019'!$E$6:$BA$104,13,0)</f>
        <v>14</v>
      </c>
      <c r="T868" s="90">
        <f>VLOOKUP($B868,'[9]Población Oficial 2019'!$E$6:$BA$104,14,0)</f>
        <v>14</v>
      </c>
      <c r="U868" s="90">
        <f>VLOOKUP($B868,'[9]Población Oficial 2019'!$E$6:$BA$104,15,0)</f>
        <v>14</v>
      </c>
      <c r="V868" s="90">
        <f>VLOOKUP($B868,'[9]Población Oficial 2019'!$E$6:$BA$104,16,0)</f>
        <v>14</v>
      </c>
      <c r="W868" s="90">
        <f>VLOOKUP($B868,'[9]Población Oficial 2019'!$E$6:$BA$104,17,0)</f>
        <v>13</v>
      </c>
      <c r="X868" s="90">
        <f>VLOOKUP($B868,'[9]Población Oficial 2019'!$E$6:$BA$104,18,0)</f>
        <v>13</v>
      </c>
      <c r="Y868" s="90">
        <f>VLOOKUP($B868,'[9]Población Oficial 2019'!$E$6:$BA$104,19,0)</f>
        <v>12</v>
      </c>
      <c r="Z868" s="90">
        <f>VLOOKUP($B868,'[9]Población Oficial 2019'!$E$6:$BA$104,20,0)</f>
        <v>11</v>
      </c>
      <c r="AA868" s="90">
        <f>VLOOKUP($B868,'[9]Población Oficial 2019'!$E$6:$BA$104,21,0)</f>
        <v>11</v>
      </c>
      <c r="AB868" s="90">
        <f>VLOOKUP($B868,'[9]Población Oficial 2019'!$E$6:$BA$104,22,0)</f>
        <v>10</v>
      </c>
      <c r="AC868" s="90">
        <f>VLOOKUP($B868,'[9]Población Oficial 2019'!$E$6:$BA$104,23,0)</f>
        <v>10</v>
      </c>
      <c r="AD868" s="90">
        <f>VLOOKUP($B868,'[9]Población Oficial 2019'!$E$6:$BA$104,24,0)</f>
        <v>42</v>
      </c>
      <c r="AE868" s="90">
        <f>VLOOKUP($B868,'[9]Población Oficial 2019'!$E$6:$BA$104,25,0)</f>
        <v>43</v>
      </c>
      <c r="AF868" s="90">
        <f>VLOOKUP($B868,'[9]Población Oficial 2019'!$E$6:$BA$104,26,0)</f>
        <v>46</v>
      </c>
      <c r="AG868" s="90">
        <f>VLOOKUP($B868,'[9]Población Oficial 2019'!$E$6:$BA$104,27,0)</f>
        <v>43</v>
      </c>
      <c r="AH868" s="90">
        <f>VLOOKUP($B868,'[9]Población Oficial 2019'!$E$6:$BA$104,28,0)</f>
        <v>40</v>
      </c>
      <c r="AI868" s="90">
        <f>VLOOKUP($B868,'[9]Población Oficial 2019'!$E$6:$BA$104,29,0)</f>
        <v>36</v>
      </c>
      <c r="AJ868" s="90">
        <f>VLOOKUP($B868,'[9]Población Oficial 2019'!$E$6:$BA$104,30,0)</f>
        <v>29</v>
      </c>
      <c r="AK868" s="90">
        <f>VLOOKUP($B868,'[9]Población Oficial 2019'!$E$6:$BA$104,31,0)</f>
        <v>23</v>
      </c>
      <c r="AL868" s="90">
        <f>VLOOKUP($B868,'[9]Población Oficial 2019'!$E$6:$BA$104,32,0)</f>
        <v>20</v>
      </c>
      <c r="AM868" s="90">
        <f>VLOOKUP($B868,'[9]Población Oficial 2019'!$E$6:$BA$104,33,0)</f>
        <v>15</v>
      </c>
      <c r="AN868" s="90">
        <f>VLOOKUP($B868,'[9]Población Oficial 2019'!$E$6:$BA$104,34,0)</f>
        <v>10</v>
      </c>
      <c r="AO868" s="90">
        <f>VLOOKUP($B868,'[9]Población Oficial 2019'!$E$6:$BA$104,35,0)</f>
        <v>5</v>
      </c>
      <c r="AP868" s="90">
        <f>VLOOKUP($B868,'[9]Población Oficial 2019'!$E$6:$BA$104,36,0)</f>
        <v>5</v>
      </c>
      <c r="AQ868" s="90">
        <f>VLOOKUP($B868,'[9]Población Oficial 2019'!$E$6:$BA$104,41,0)</f>
        <v>292</v>
      </c>
      <c r="AR868" s="90">
        <f>VLOOKUP($B868,'[9]Población Oficial 2019'!$E$6:$BA$104,42,0)</f>
        <v>34</v>
      </c>
      <c r="AS868" s="90">
        <f>VLOOKUP($B868,'[9]Población Oficial 2019'!$E$6:$BA$104,43,0)</f>
        <v>24</v>
      </c>
      <c r="AT868" s="90">
        <f>VLOOKUP($B868,'[9]Población Oficial 2019'!$E$6:$BA$104,44,0)</f>
        <v>124</v>
      </c>
      <c r="AU868" s="90">
        <f>VLOOKUP($B868,'[9]Población Oficial 2019'!$E$6:$BA$104,45,0)</f>
        <v>2</v>
      </c>
    </row>
    <row r="869" spans="1:47" s="24" customFormat="1" ht="15">
      <c r="A869" s="58">
        <v>868</v>
      </c>
      <c r="B869" s="58">
        <v>24940</v>
      </c>
      <c r="C869" s="59" t="s">
        <v>1176</v>
      </c>
      <c r="D869" s="59" t="s">
        <v>921</v>
      </c>
      <c r="E869" s="59" t="s">
        <v>983</v>
      </c>
      <c r="F869" s="59" t="s">
        <v>1186</v>
      </c>
      <c r="G869" s="12" t="s">
        <v>266</v>
      </c>
      <c r="H869" s="14">
        <f t="shared" si="192"/>
        <v>24940</v>
      </c>
      <c r="I869" s="14">
        <f t="shared" si="188"/>
        <v>518</v>
      </c>
      <c r="J869" s="90">
        <f>VLOOKUP($B869,'[9]Población Oficial 2019'!$E$6:$BA$104,4,0)</f>
        <v>3</v>
      </c>
      <c r="K869" s="90">
        <f>VLOOKUP($B869,'[9]Población Oficial 2019'!$E$6:$BA$104,5,0)</f>
        <v>6</v>
      </c>
      <c r="L869" s="90">
        <f>VLOOKUP($B869,'[9]Población Oficial 2019'!$E$6:$BA$104,6,0)</f>
        <v>5</v>
      </c>
      <c r="M869" s="90">
        <f>VLOOKUP($B869,'[9]Población Oficial 2019'!$E$6:$BA$104,7,0)</f>
        <v>6</v>
      </c>
      <c r="N869" s="90">
        <f>VLOOKUP($B869,'[9]Población Oficial 2019'!$E$6:$BA$104,8,0)</f>
        <v>5</v>
      </c>
      <c r="O869" s="90">
        <f>VLOOKUP($B869,'[9]Población Oficial 2019'!$E$6:$BA$104,9,0)</f>
        <v>5</v>
      </c>
      <c r="P869" s="90">
        <f>VLOOKUP($B869,'[9]Población Oficial 2019'!$E$6:$BA$104,10,0)</f>
        <v>15</v>
      </c>
      <c r="Q869" s="90">
        <f>VLOOKUP($B869,'[9]Población Oficial 2019'!$E$6:$BA$104,11,0)</f>
        <v>15</v>
      </c>
      <c r="R869" s="90">
        <f>VLOOKUP($B869,'[9]Población Oficial 2019'!$E$6:$BA$104,12,0)</f>
        <v>15</v>
      </c>
      <c r="S869" s="90">
        <f>VLOOKUP($B869,'[9]Población Oficial 2019'!$E$6:$BA$104,13,0)</f>
        <v>16</v>
      </c>
      <c r="T869" s="90">
        <f>VLOOKUP($B869,'[9]Población Oficial 2019'!$E$6:$BA$104,14,0)</f>
        <v>16</v>
      </c>
      <c r="U869" s="90">
        <f>VLOOKUP($B869,'[9]Población Oficial 2019'!$E$6:$BA$104,15,0)</f>
        <v>16</v>
      </c>
      <c r="V869" s="90">
        <f>VLOOKUP($B869,'[9]Población Oficial 2019'!$E$6:$BA$104,16,0)</f>
        <v>16</v>
      </c>
      <c r="W869" s="90">
        <f>VLOOKUP($B869,'[9]Población Oficial 2019'!$E$6:$BA$104,17,0)</f>
        <v>15</v>
      </c>
      <c r="X869" s="90">
        <f>VLOOKUP($B869,'[9]Población Oficial 2019'!$E$6:$BA$104,18,0)</f>
        <v>14</v>
      </c>
      <c r="Y869" s="90">
        <f>VLOOKUP($B869,'[9]Población Oficial 2019'!$E$6:$BA$104,19,0)</f>
        <v>12</v>
      </c>
      <c r="Z869" s="90">
        <f>VLOOKUP($B869,'[9]Población Oficial 2019'!$E$6:$BA$104,20,0)</f>
        <v>11</v>
      </c>
      <c r="AA869" s="90">
        <f>VLOOKUP($B869,'[9]Población Oficial 2019'!$E$6:$BA$104,21,0)</f>
        <v>10</v>
      </c>
      <c r="AB869" s="90">
        <f>VLOOKUP($B869,'[9]Población Oficial 2019'!$E$6:$BA$104,22,0)</f>
        <v>9</v>
      </c>
      <c r="AC869" s="90">
        <f>VLOOKUP($B869,'[9]Población Oficial 2019'!$E$6:$BA$104,23,0)</f>
        <v>8</v>
      </c>
      <c r="AD869" s="90">
        <f>VLOOKUP($B869,'[9]Población Oficial 2019'!$E$6:$BA$104,24,0)</f>
        <v>35</v>
      </c>
      <c r="AE869" s="90">
        <f>VLOOKUP($B869,'[9]Población Oficial 2019'!$E$6:$BA$104,25,0)</f>
        <v>35</v>
      </c>
      <c r="AF869" s="90">
        <f>VLOOKUP($B869,'[9]Población Oficial 2019'!$E$6:$BA$104,26,0)</f>
        <v>43</v>
      </c>
      <c r="AG869" s="90">
        <f>VLOOKUP($B869,'[9]Población Oficial 2019'!$E$6:$BA$104,27,0)</f>
        <v>34</v>
      </c>
      <c r="AH869" s="90">
        <f>VLOOKUP($B869,'[9]Población Oficial 2019'!$E$6:$BA$104,28,0)</f>
        <v>34</v>
      </c>
      <c r="AI869" s="90">
        <f>VLOOKUP($B869,'[9]Población Oficial 2019'!$E$6:$BA$104,29,0)</f>
        <v>28</v>
      </c>
      <c r="AJ869" s="90">
        <f>VLOOKUP($B869,'[9]Población Oficial 2019'!$E$6:$BA$104,30,0)</f>
        <v>23</v>
      </c>
      <c r="AK869" s="90">
        <f>VLOOKUP($B869,'[9]Población Oficial 2019'!$E$6:$BA$104,31,0)</f>
        <v>21</v>
      </c>
      <c r="AL869" s="90">
        <f>VLOOKUP($B869,'[9]Población Oficial 2019'!$E$6:$BA$104,32,0)</f>
        <v>15</v>
      </c>
      <c r="AM869" s="90">
        <f>VLOOKUP($B869,'[9]Población Oficial 2019'!$E$6:$BA$104,33,0)</f>
        <v>12</v>
      </c>
      <c r="AN869" s="90">
        <f>VLOOKUP($B869,'[9]Población Oficial 2019'!$E$6:$BA$104,34,0)</f>
        <v>8</v>
      </c>
      <c r="AO869" s="90">
        <f>VLOOKUP($B869,'[9]Población Oficial 2019'!$E$6:$BA$104,35,0)</f>
        <v>7</v>
      </c>
      <c r="AP869" s="90">
        <f>VLOOKUP($B869,'[9]Población Oficial 2019'!$E$6:$BA$104,36,0)</f>
        <v>5</v>
      </c>
      <c r="AQ869" s="90">
        <f>VLOOKUP($B869,'[9]Población Oficial 2019'!$E$6:$BA$104,41,0)</f>
        <v>256</v>
      </c>
      <c r="AR869" s="90">
        <f>VLOOKUP($B869,'[9]Población Oficial 2019'!$E$6:$BA$104,42,0)</f>
        <v>35</v>
      </c>
      <c r="AS869" s="90">
        <f>VLOOKUP($B869,'[9]Población Oficial 2019'!$E$6:$BA$104,43,0)</f>
        <v>21</v>
      </c>
      <c r="AT869" s="90">
        <f>VLOOKUP($B869,'[9]Población Oficial 2019'!$E$6:$BA$104,44,0)</f>
        <v>97</v>
      </c>
      <c r="AU869" s="90">
        <f>VLOOKUP($B869,'[9]Población Oficial 2019'!$E$6:$BA$104,45,0)</f>
        <v>3</v>
      </c>
    </row>
    <row r="870" spans="1:47" s="24" customFormat="1" ht="15">
      <c r="A870" s="58">
        <v>869</v>
      </c>
      <c r="B870" s="58">
        <v>4253</v>
      </c>
      <c r="C870" s="59" t="s">
        <v>1176</v>
      </c>
      <c r="D870" s="59" t="s">
        <v>921</v>
      </c>
      <c r="E870" s="59" t="s">
        <v>983</v>
      </c>
      <c r="F870" s="59" t="s">
        <v>994</v>
      </c>
      <c r="G870" s="12" t="s">
        <v>271</v>
      </c>
      <c r="H870" s="14">
        <f t="shared" si="192"/>
        <v>4253</v>
      </c>
      <c r="I870" s="14">
        <f t="shared" si="188"/>
        <v>1139</v>
      </c>
      <c r="J870" s="12">
        <f>VLOOKUP($B870,'[1]METAS 2019'!$D$4:$Q$843,5,0)</f>
        <v>25</v>
      </c>
      <c r="K870" s="12">
        <f>VLOOKUP($B870,'[1]METAS 2019'!$D$4:$Q$843,4,0)</f>
        <v>31</v>
      </c>
      <c r="L870" s="12">
        <f>VLOOKUP($B870,'[1]METAS 2019'!$D$4:$Q$843,11,0)</f>
        <v>37</v>
      </c>
      <c r="M870" s="12">
        <f>VLOOKUP($B870,'[1]METAS 2019'!$D$4:$Q$843,12,0)</f>
        <v>26</v>
      </c>
      <c r="N870" s="12">
        <f>VLOOKUP($B870,'[1]METAS 2019'!$D$4:$Q$843,13,0)</f>
        <v>31</v>
      </c>
      <c r="O870" s="12">
        <f>VLOOKUP($B870,'[1]METAS 2019'!$D$4:$Q$843,14,0)</f>
        <v>26</v>
      </c>
      <c r="P870" s="90">
        <f>VLOOKUP($B870,'[9]Población Oficial 2019'!$E$6:$BA$104,10,0)</f>
        <v>30</v>
      </c>
      <c r="Q870" s="90">
        <f>VLOOKUP($B870,'[9]Población Oficial 2019'!$E$6:$BA$104,11,0)</f>
        <v>30</v>
      </c>
      <c r="R870" s="90">
        <f>VLOOKUP($B870,'[9]Población Oficial 2019'!$E$6:$BA$104,12,0)</f>
        <v>31</v>
      </c>
      <c r="S870" s="90">
        <f>VLOOKUP($B870,'[9]Población Oficial 2019'!$E$6:$BA$104,13,0)</f>
        <v>32</v>
      </c>
      <c r="T870" s="90">
        <f>VLOOKUP($B870,'[9]Población Oficial 2019'!$E$6:$BA$104,14,0)</f>
        <v>32</v>
      </c>
      <c r="U870" s="90">
        <f>VLOOKUP($B870,'[9]Población Oficial 2019'!$E$6:$BA$104,15,0)</f>
        <v>32</v>
      </c>
      <c r="V870" s="90">
        <f>VLOOKUP($B870,'[9]Población Oficial 2019'!$E$6:$BA$104,16,0)</f>
        <v>31</v>
      </c>
      <c r="W870" s="90">
        <f>VLOOKUP($B870,'[9]Población Oficial 2019'!$E$6:$BA$104,17,0)</f>
        <v>30</v>
      </c>
      <c r="X870" s="90">
        <f>VLOOKUP($B870,'[9]Población Oficial 2019'!$E$6:$BA$104,18,0)</f>
        <v>27</v>
      </c>
      <c r="Y870" s="90">
        <f>VLOOKUP($B870,'[9]Población Oficial 2019'!$E$6:$BA$104,19,0)</f>
        <v>24</v>
      </c>
      <c r="Z870" s="90">
        <f>VLOOKUP($B870,'[9]Población Oficial 2019'!$E$6:$BA$104,20,0)</f>
        <v>21</v>
      </c>
      <c r="AA870" s="90">
        <f>VLOOKUP($B870,'[9]Población Oficial 2019'!$E$6:$BA$104,21,0)</f>
        <v>19</v>
      </c>
      <c r="AB870" s="90">
        <f>VLOOKUP($B870,'[9]Población Oficial 2019'!$E$6:$BA$104,22,0)</f>
        <v>17</v>
      </c>
      <c r="AC870" s="90">
        <f>VLOOKUP($B870,'[9]Población Oficial 2019'!$E$6:$BA$104,23,0)</f>
        <v>16</v>
      </c>
      <c r="AD870" s="90">
        <f>VLOOKUP($B870,'[9]Población Oficial 2019'!$E$6:$BA$104,24,0)</f>
        <v>71</v>
      </c>
      <c r="AE870" s="90">
        <f>VLOOKUP($B870,'[9]Población Oficial 2019'!$E$6:$BA$104,25,0)</f>
        <v>72</v>
      </c>
      <c r="AF870" s="90">
        <f>VLOOKUP($B870,'[9]Población Oficial 2019'!$E$6:$BA$104,26,0)</f>
        <v>88</v>
      </c>
      <c r="AG870" s="90">
        <f>VLOOKUP($B870,'[9]Población Oficial 2019'!$E$6:$BA$104,27,0)</f>
        <v>68</v>
      </c>
      <c r="AH870" s="90">
        <f>VLOOKUP($B870,'[9]Población Oficial 2019'!$E$6:$BA$104,28,0)</f>
        <v>70</v>
      </c>
      <c r="AI870" s="90">
        <f>VLOOKUP($B870,'[9]Población Oficial 2019'!$E$6:$BA$104,29,0)</f>
        <v>55</v>
      </c>
      <c r="AJ870" s="90">
        <f>VLOOKUP($B870,'[9]Población Oficial 2019'!$E$6:$BA$104,30,0)</f>
        <v>45</v>
      </c>
      <c r="AK870" s="90">
        <f>VLOOKUP($B870,'[9]Población Oficial 2019'!$E$6:$BA$104,31,0)</f>
        <v>42</v>
      </c>
      <c r="AL870" s="90">
        <f>VLOOKUP($B870,'[9]Población Oficial 2019'!$E$6:$BA$104,32,0)</f>
        <v>29</v>
      </c>
      <c r="AM870" s="90">
        <f>VLOOKUP($B870,'[9]Población Oficial 2019'!$E$6:$BA$104,33,0)</f>
        <v>22</v>
      </c>
      <c r="AN870" s="90">
        <f>VLOOKUP($B870,'[9]Población Oficial 2019'!$E$6:$BA$104,34,0)</f>
        <v>12</v>
      </c>
      <c r="AO870" s="90">
        <f>VLOOKUP($B870,'[9]Población Oficial 2019'!$E$6:$BA$104,35,0)</f>
        <v>10</v>
      </c>
      <c r="AP870" s="90">
        <f>VLOOKUP($B870,'[9]Población Oficial 2019'!$E$6:$BA$104,36,0)</f>
        <v>7</v>
      </c>
      <c r="AQ870" s="90">
        <f>VLOOKUP($B870,'[9]Población Oficial 2019'!$E$6:$BA$104,41,0)</f>
        <v>564</v>
      </c>
      <c r="AR870" s="90">
        <f>VLOOKUP($B870,'[9]Población Oficial 2019'!$E$6:$BA$104,42,0)</f>
        <v>75</v>
      </c>
      <c r="AS870" s="90">
        <f>VLOOKUP($B870,'[9]Población Oficial 2019'!$E$6:$BA$104,43,0)</f>
        <v>45</v>
      </c>
      <c r="AT870" s="90">
        <f>VLOOKUP($B870,'[9]Población Oficial 2019'!$E$6:$BA$104,44,0)</f>
        <v>211</v>
      </c>
      <c r="AU870" s="90">
        <f>VLOOKUP($B870,'[9]Población Oficial 2019'!$E$6:$BA$104,45,0)</f>
        <v>19</v>
      </c>
    </row>
    <row r="871" spans="1:47" s="24" customFormat="1" ht="15">
      <c r="A871" s="58">
        <v>870</v>
      </c>
      <c r="B871" s="58">
        <v>7166</v>
      </c>
      <c r="C871" s="59" t="s">
        <v>1176</v>
      </c>
      <c r="D871" s="59" t="s">
        <v>921</v>
      </c>
      <c r="E871" s="59" t="s">
        <v>983</v>
      </c>
      <c r="F871" s="59" t="s">
        <v>995</v>
      </c>
      <c r="G871" s="12" t="s">
        <v>266</v>
      </c>
      <c r="H871" s="14">
        <f t="shared" si="192"/>
        <v>7166</v>
      </c>
      <c r="I871" s="14">
        <f t="shared" si="188"/>
        <v>1012</v>
      </c>
      <c r="J871" s="12">
        <f>VLOOKUP($B871,'[1]METAS 2019'!$D$4:$Q$843,5,0)</f>
        <v>11</v>
      </c>
      <c r="K871" s="12">
        <f>VLOOKUP($B871,'[1]METAS 2019'!$D$4:$Q$843,4,0)</f>
        <v>11</v>
      </c>
      <c r="L871" s="12">
        <f>VLOOKUP($B871,'[1]METAS 2019'!$D$4:$Q$843,11,0)</f>
        <v>23</v>
      </c>
      <c r="M871" s="12">
        <f>VLOOKUP($B871,'[1]METAS 2019'!$D$4:$Q$843,12,0)</f>
        <v>9</v>
      </c>
      <c r="N871" s="12">
        <f>VLOOKUP($B871,'[1]METAS 2019'!$D$4:$Q$843,13,0)</f>
        <v>17</v>
      </c>
      <c r="O871" s="12">
        <f>VLOOKUP($B871,'[1]METAS 2019'!$D$4:$Q$843,14,0)</f>
        <v>21</v>
      </c>
      <c r="P871" s="90">
        <f>VLOOKUP($B871,'[9]Población Oficial 2019'!$E$6:$BA$104,10,0)</f>
        <v>26</v>
      </c>
      <c r="Q871" s="90">
        <f>VLOOKUP($B871,'[9]Población Oficial 2019'!$E$6:$BA$104,11,0)</f>
        <v>27</v>
      </c>
      <c r="R871" s="90">
        <f>VLOOKUP($B871,'[9]Población Oficial 2019'!$E$6:$BA$104,12,0)</f>
        <v>27</v>
      </c>
      <c r="S871" s="90">
        <f>VLOOKUP($B871,'[9]Población Oficial 2019'!$E$6:$BA$104,13,0)</f>
        <v>27</v>
      </c>
      <c r="T871" s="90">
        <f>VLOOKUP($B871,'[9]Población Oficial 2019'!$E$6:$BA$104,14,0)</f>
        <v>26</v>
      </c>
      <c r="U871" s="90">
        <f>VLOOKUP($B871,'[9]Población Oficial 2019'!$E$6:$BA$104,15,0)</f>
        <v>26</v>
      </c>
      <c r="V871" s="90">
        <f>VLOOKUP($B871,'[9]Población Oficial 2019'!$E$6:$BA$104,16,0)</f>
        <v>25</v>
      </c>
      <c r="W871" s="90">
        <f>VLOOKUP($B871,'[9]Población Oficial 2019'!$E$6:$BA$104,17,0)</f>
        <v>24</v>
      </c>
      <c r="X871" s="90">
        <f>VLOOKUP($B871,'[9]Población Oficial 2019'!$E$6:$BA$104,18,0)</f>
        <v>22</v>
      </c>
      <c r="Y871" s="90">
        <f>VLOOKUP($B871,'[9]Población Oficial 2019'!$E$6:$BA$104,19,0)</f>
        <v>20</v>
      </c>
      <c r="Z871" s="90">
        <f>VLOOKUP($B871,'[9]Población Oficial 2019'!$E$6:$BA$104,20,0)</f>
        <v>19</v>
      </c>
      <c r="AA871" s="90">
        <f>VLOOKUP($B871,'[9]Población Oficial 2019'!$E$6:$BA$104,21,0)</f>
        <v>17</v>
      </c>
      <c r="AB871" s="90">
        <f>VLOOKUP($B871,'[9]Población Oficial 2019'!$E$6:$BA$104,22,0)</f>
        <v>16</v>
      </c>
      <c r="AC871" s="90">
        <f>VLOOKUP($B871,'[9]Población Oficial 2019'!$E$6:$BA$104,23,0)</f>
        <v>16</v>
      </c>
      <c r="AD871" s="90">
        <f>VLOOKUP($B871,'[9]Población Oficial 2019'!$E$6:$BA$104,24,0)</f>
        <v>75</v>
      </c>
      <c r="AE871" s="90">
        <f>VLOOKUP($B871,'[9]Población Oficial 2019'!$E$6:$BA$104,25,0)</f>
        <v>80</v>
      </c>
      <c r="AF871" s="90">
        <f>VLOOKUP($B871,'[9]Población Oficial 2019'!$E$6:$BA$104,26,0)</f>
        <v>87</v>
      </c>
      <c r="AG871" s="90">
        <f>VLOOKUP($B871,'[9]Población Oficial 2019'!$E$6:$BA$104,27,0)</f>
        <v>73</v>
      </c>
      <c r="AH871" s="90">
        <f>VLOOKUP($B871,'[9]Población Oficial 2019'!$E$6:$BA$104,28,0)</f>
        <v>62</v>
      </c>
      <c r="AI871" s="90">
        <f>VLOOKUP($B871,'[9]Población Oficial 2019'!$E$6:$BA$104,29,0)</f>
        <v>65</v>
      </c>
      <c r="AJ871" s="90">
        <f>VLOOKUP($B871,'[9]Población Oficial 2019'!$E$6:$BA$104,30,0)</f>
        <v>50</v>
      </c>
      <c r="AK871" s="90">
        <f>VLOOKUP($B871,'[9]Población Oficial 2019'!$E$6:$BA$104,31,0)</f>
        <v>36</v>
      </c>
      <c r="AL871" s="90">
        <f>VLOOKUP($B871,'[9]Población Oficial 2019'!$E$6:$BA$104,32,0)</f>
        <v>24</v>
      </c>
      <c r="AM871" s="90">
        <f>VLOOKUP($B871,'[9]Población Oficial 2019'!$E$6:$BA$104,33,0)</f>
        <v>20</v>
      </c>
      <c r="AN871" s="90">
        <f>VLOOKUP($B871,'[9]Población Oficial 2019'!$E$6:$BA$104,34,0)</f>
        <v>14</v>
      </c>
      <c r="AO871" s="90">
        <f>VLOOKUP($B871,'[9]Población Oficial 2019'!$E$6:$BA$104,35,0)</f>
        <v>8</v>
      </c>
      <c r="AP871" s="90">
        <f>VLOOKUP($B871,'[9]Población Oficial 2019'!$E$6:$BA$104,36,0)</f>
        <v>8</v>
      </c>
      <c r="AQ871" s="90">
        <f>VLOOKUP($B871,'[9]Población Oficial 2019'!$E$6:$BA$104,41,0)</f>
        <v>526</v>
      </c>
      <c r="AR871" s="90">
        <f>VLOOKUP($B871,'[9]Población Oficial 2019'!$E$6:$BA$104,42,0)</f>
        <v>62</v>
      </c>
      <c r="AS871" s="90">
        <f>VLOOKUP($B871,'[9]Población Oficial 2019'!$E$6:$BA$104,43,0)</f>
        <v>44</v>
      </c>
      <c r="AT871" s="90">
        <f>VLOOKUP($B871,'[9]Población Oficial 2019'!$E$6:$BA$104,44,0)</f>
        <v>220</v>
      </c>
      <c r="AU871" s="90">
        <f>VLOOKUP($B871,'[9]Población Oficial 2019'!$E$6:$BA$104,45,0)</f>
        <v>13</v>
      </c>
    </row>
    <row r="872" spans="1:47" s="24" customFormat="1" ht="15">
      <c r="A872" s="58">
        <v>871</v>
      </c>
      <c r="B872" s="58">
        <v>4251</v>
      </c>
      <c r="C872" s="59" t="s">
        <v>1176</v>
      </c>
      <c r="D872" s="59" t="s">
        <v>921</v>
      </c>
      <c r="E872" s="59" t="s">
        <v>983</v>
      </c>
      <c r="F872" s="59" t="s">
        <v>996</v>
      </c>
      <c r="G872" s="12" t="s">
        <v>266</v>
      </c>
      <c r="H872" s="14">
        <f t="shared" si="192"/>
        <v>4251</v>
      </c>
      <c r="I872" s="14">
        <f t="shared" si="188"/>
        <v>1187</v>
      </c>
      <c r="J872" s="12">
        <f>VLOOKUP($B872,'[1]METAS 2019'!$D$4:$Q$843,5,0)</f>
        <v>22</v>
      </c>
      <c r="K872" s="12">
        <f>VLOOKUP($B872,'[1]METAS 2019'!$D$4:$Q$843,4,0)</f>
        <v>27</v>
      </c>
      <c r="L872" s="12">
        <f>VLOOKUP($B872,'[1]METAS 2019'!$D$4:$Q$843,11,0)</f>
        <v>32</v>
      </c>
      <c r="M872" s="12">
        <f>VLOOKUP($B872,'[1]METAS 2019'!$D$4:$Q$843,12,0)</f>
        <v>28</v>
      </c>
      <c r="N872" s="12">
        <f>VLOOKUP($B872,'[1]METAS 2019'!$D$4:$Q$843,13,0)</f>
        <v>27</v>
      </c>
      <c r="O872" s="12">
        <f>VLOOKUP($B872,'[1]METAS 2019'!$D$4:$Q$843,14,0)</f>
        <v>32</v>
      </c>
      <c r="P872" s="90">
        <f>VLOOKUP($B872,'[9]Población Oficial 2019'!$E$6:$BA$104,10,0)</f>
        <v>38</v>
      </c>
      <c r="Q872" s="90">
        <f>VLOOKUP($B872,'[9]Población Oficial 2019'!$E$6:$BA$104,11,0)</f>
        <v>36</v>
      </c>
      <c r="R872" s="90">
        <f>VLOOKUP($B872,'[9]Población Oficial 2019'!$E$6:$BA$104,12,0)</f>
        <v>35</v>
      </c>
      <c r="S872" s="90">
        <f>VLOOKUP($B872,'[9]Población Oficial 2019'!$E$6:$BA$104,13,0)</f>
        <v>36</v>
      </c>
      <c r="T872" s="90">
        <f>VLOOKUP($B872,'[9]Población Oficial 2019'!$E$6:$BA$104,14,0)</f>
        <v>37</v>
      </c>
      <c r="U872" s="90">
        <f>VLOOKUP($B872,'[9]Población Oficial 2019'!$E$6:$BA$104,15,0)</f>
        <v>37</v>
      </c>
      <c r="V872" s="90">
        <f>VLOOKUP($B872,'[9]Población Oficial 2019'!$E$6:$BA$104,16,0)</f>
        <v>36</v>
      </c>
      <c r="W872" s="90">
        <f>VLOOKUP($B872,'[9]Población Oficial 2019'!$E$6:$BA$104,17,0)</f>
        <v>34</v>
      </c>
      <c r="X872" s="90">
        <f>VLOOKUP($B872,'[9]Población Oficial 2019'!$E$6:$BA$104,18,0)</f>
        <v>29</v>
      </c>
      <c r="Y872" s="90">
        <f>VLOOKUP($B872,'[9]Población Oficial 2019'!$E$6:$BA$104,19,0)</f>
        <v>26</v>
      </c>
      <c r="Z872" s="90">
        <f>VLOOKUP($B872,'[9]Población Oficial 2019'!$E$6:$BA$104,20,0)</f>
        <v>23</v>
      </c>
      <c r="AA872" s="90">
        <f>VLOOKUP($B872,'[9]Población Oficial 2019'!$E$6:$BA$104,21,0)</f>
        <v>22</v>
      </c>
      <c r="AB872" s="90">
        <f>VLOOKUP($B872,'[9]Población Oficial 2019'!$E$6:$BA$104,22,0)</f>
        <v>19</v>
      </c>
      <c r="AC872" s="90">
        <f>VLOOKUP($B872,'[9]Población Oficial 2019'!$E$6:$BA$104,23,0)</f>
        <v>18</v>
      </c>
      <c r="AD872" s="90">
        <f>VLOOKUP($B872,'[9]Población Oficial 2019'!$E$6:$BA$104,24,0)</f>
        <v>68</v>
      </c>
      <c r="AE872" s="90">
        <f>VLOOKUP($B872,'[9]Población Oficial 2019'!$E$6:$BA$104,25,0)</f>
        <v>69</v>
      </c>
      <c r="AF872" s="90">
        <f>VLOOKUP($B872,'[9]Población Oficial 2019'!$E$6:$BA$104,26,0)</f>
        <v>81</v>
      </c>
      <c r="AG872" s="90">
        <f>VLOOKUP($B872,'[9]Población Oficial 2019'!$E$6:$BA$104,27,0)</f>
        <v>68</v>
      </c>
      <c r="AH872" s="90">
        <f>VLOOKUP($B872,'[9]Población Oficial 2019'!$E$6:$BA$104,28,0)</f>
        <v>68</v>
      </c>
      <c r="AI872" s="90">
        <f>VLOOKUP($B872,'[9]Población Oficial 2019'!$E$6:$BA$104,29,0)</f>
        <v>56</v>
      </c>
      <c r="AJ872" s="90">
        <f>VLOOKUP($B872,'[9]Población Oficial 2019'!$E$6:$BA$104,30,0)</f>
        <v>48</v>
      </c>
      <c r="AK872" s="90">
        <f>VLOOKUP($B872,'[9]Población Oficial 2019'!$E$6:$BA$104,31,0)</f>
        <v>42</v>
      </c>
      <c r="AL872" s="90">
        <f>VLOOKUP($B872,'[9]Población Oficial 2019'!$E$6:$BA$104,32,0)</f>
        <v>32</v>
      </c>
      <c r="AM872" s="90">
        <f>VLOOKUP($B872,'[9]Población Oficial 2019'!$E$6:$BA$104,33,0)</f>
        <v>25</v>
      </c>
      <c r="AN872" s="90">
        <f>VLOOKUP($B872,'[9]Población Oficial 2019'!$E$6:$BA$104,34,0)</f>
        <v>15</v>
      </c>
      <c r="AO872" s="90">
        <f>VLOOKUP($B872,'[9]Población Oficial 2019'!$E$6:$BA$104,35,0)</f>
        <v>12</v>
      </c>
      <c r="AP872" s="90">
        <f>VLOOKUP($B872,'[9]Población Oficial 2019'!$E$6:$BA$104,36,0)</f>
        <v>9</v>
      </c>
      <c r="AQ872" s="90">
        <f>VLOOKUP($B872,'[9]Población Oficial 2019'!$E$6:$BA$104,41,0)</f>
        <v>496</v>
      </c>
      <c r="AR872" s="90">
        <f>VLOOKUP($B872,'[9]Población Oficial 2019'!$E$6:$BA$104,42,0)</f>
        <v>69</v>
      </c>
      <c r="AS872" s="90">
        <f>VLOOKUP($B872,'[9]Población Oficial 2019'!$E$6:$BA$104,43,0)</f>
        <v>43</v>
      </c>
      <c r="AT872" s="90">
        <f>VLOOKUP($B872,'[9]Población Oficial 2019'!$E$6:$BA$104,44,0)</f>
        <v>196</v>
      </c>
      <c r="AU872" s="90">
        <f>VLOOKUP($B872,'[9]Población Oficial 2019'!$E$6:$BA$104,45,0)</f>
        <v>22</v>
      </c>
    </row>
    <row r="873" spans="1:47" s="24" customFormat="1" ht="15">
      <c r="A873" s="58">
        <v>872</v>
      </c>
      <c r="B873" s="58">
        <v>7053</v>
      </c>
      <c r="C873" s="59" t="s">
        <v>1176</v>
      </c>
      <c r="D873" s="59" t="s">
        <v>921</v>
      </c>
      <c r="E873" s="59" t="s">
        <v>983</v>
      </c>
      <c r="F873" s="59" t="s">
        <v>997</v>
      </c>
      <c r="G873" s="12" t="s">
        <v>271</v>
      </c>
      <c r="H873" s="14">
        <f t="shared" si="192"/>
        <v>7053</v>
      </c>
      <c r="I873" s="14">
        <f t="shared" si="188"/>
        <v>1062</v>
      </c>
      <c r="J873" s="12">
        <f>VLOOKUP($B873,'[1]METAS 2019'!$D$4:$Q$843,5,0)</f>
        <v>16</v>
      </c>
      <c r="K873" s="12">
        <f>VLOOKUP($B873,'[1]METAS 2019'!$D$4:$Q$843,4,0)</f>
        <v>20</v>
      </c>
      <c r="L873" s="12">
        <f>VLOOKUP($B873,'[1]METAS 2019'!$D$4:$Q$843,11,0)</f>
        <v>22</v>
      </c>
      <c r="M873" s="12">
        <f>VLOOKUP($B873,'[1]METAS 2019'!$D$4:$Q$843,12,0)</f>
        <v>19</v>
      </c>
      <c r="N873" s="12">
        <f>VLOOKUP($B873,'[1]METAS 2019'!$D$4:$Q$843,13,0)</f>
        <v>21</v>
      </c>
      <c r="O873" s="12">
        <f>VLOOKUP($B873,'[1]METAS 2019'!$D$4:$Q$843,14,0)</f>
        <v>21</v>
      </c>
      <c r="P873" s="90">
        <f>VLOOKUP($B873,'[9]Población Oficial 2019'!$E$6:$BA$104,10,0)</f>
        <v>29</v>
      </c>
      <c r="Q873" s="90">
        <f>VLOOKUP($B873,'[9]Población Oficial 2019'!$E$6:$BA$104,11,0)</f>
        <v>30</v>
      </c>
      <c r="R873" s="90">
        <f>VLOOKUP($B873,'[9]Población Oficial 2019'!$E$6:$BA$104,12,0)</f>
        <v>30</v>
      </c>
      <c r="S873" s="90">
        <f>VLOOKUP($B873,'[9]Población Oficial 2019'!$E$6:$BA$104,13,0)</f>
        <v>31</v>
      </c>
      <c r="T873" s="90">
        <f>VLOOKUP($B873,'[9]Población Oficial 2019'!$E$6:$BA$104,14,0)</f>
        <v>31</v>
      </c>
      <c r="U873" s="90">
        <f>VLOOKUP($B873,'[9]Población Oficial 2019'!$E$6:$BA$104,15,0)</f>
        <v>31</v>
      </c>
      <c r="V873" s="90">
        <f>VLOOKUP($B873,'[9]Población Oficial 2019'!$E$6:$BA$104,16,0)</f>
        <v>31</v>
      </c>
      <c r="W873" s="90">
        <f>VLOOKUP($B873,'[9]Población Oficial 2019'!$E$6:$BA$104,17,0)</f>
        <v>29</v>
      </c>
      <c r="X873" s="90">
        <f>VLOOKUP($B873,'[9]Población Oficial 2019'!$E$6:$BA$104,18,0)</f>
        <v>27</v>
      </c>
      <c r="Y873" s="90">
        <f>VLOOKUP($B873,'[9]Población Oficial 2019'!$E$6:$BA$104,19,0)</f>
        <v>24</v>
      </c>
      <c r="Z873" s="90">
        <f>VLOOKUP($B873,'[9]Población Oficial 2019'!$E$6:$BA$104,20,0)</f>
        <v>21</v>
      </c>
      <c r="AA873" s="90">
        <f>VLOOKUP($B873,'[9]Población Oficial 2019'!$E$6:$BA$104,21,0)</f>
        <v>18</v>
      </c>
      <c r="AB873" s="90">
        <f>VLOOKUP($B873,'[9]Población Oficial 2019'!$E$6:$BA$104,22,0)</f>
        <v>17</v>
      </c>
      <c r="AC873" s="90">
        <f>VLOOKUP($B873,'[9]Población Oficial 2019'!$E$6:$BA$104,23,0)</f>
        <v>16</v>
      </c>
      <c r="AD873" s="90">
        <f>VLOOKUP($B873,'[9]Población Oficial 2019'!$E$6:$BA$104,24,0)</f>
        <v>69</v>
      </c>
      <c r="AE873" s="90">
        <f>VLOOKUP($B873,'[9]Población Oficial 2019'!$E$6:$BA$104,25,0)</f>
        <v>70</v>
      </c>
      <c r="AF873" s="90">
        <f>VLOOKUP($B873,'[9]Población Oficial 2019'!$E$6:$BA$104,26,0)</f>
        <v>86</v>
      </c>
      <c r="AG873" s="90">
        <f>VLOOKUP($B873,'[9]Población Oficial 2019'!$E$6:$BA$104,27,0)</f>
        <v>67</v>
      </c>
      <c r="AH873" s="90">
        <f>VLOOKUP($B873,'[9]Población Oficial 2019'!$E$6:$BA$104,28,0)</f>
        <v>69</v>
      </c>
      <c r="AI873" s="90">
        <f>VLOOKUP($B873,'[9]Población Oficial 2019'!$E$6:$BA$104,29,0)</f>
        <v>54</v>
      </c>
      <c r="AJ873" s="90">
        <f>VLOOKUP($B873,'[9]Población Oficial 2019'!$E$6:$BA$104,30,0)</f>
        <v>44</v>
      </c>
      <c r="AK873" s="90">
        <f>VLOOKUP($B873,'[9]Población Oficial 2019'!$E$6:$BA$104,31,0)</f>
        <v>41</v>
      </c>
      <c r="AL873" s="90">
        <f>VLOOKUP($B873,'[9]Población Oficial 2019'!$E$6:$BA$104,32,0)</f>
        <v>28</v>
      </c>
      <c r="AM873" s="90">
        <f>VLOOKUP($B873,'[9]Población Oficial 2019'!$E$6:$BA$104,33,0)</f>
        <v>21</v>
      </c>
      <c r="AN873" s="90">
        <f>VLOOKUP($B873,'[9]Población Oficial 2019'!$E$6:$BA$104,34,0)</f>
        <v>12</v>
      </c>
      <c r="AO873" s="90">
        <f>VLOOKUP($B873,'[9]Población Oficial 2019'!$E$6:$BA$104,35,0)</f>
        <v>10</v>
      </c>
      <c r="AP873" s="90">
        <f>VLOOKUP($B873,'[9]Población Oficial 2019'!$E$6:$BA$104,36,0)</f>
        <v>7</v>
      </c>
      <c r="AQ873" s="90">
        <f>VLOOKUP($B873,'[9]Población Oficial 2019'!$E$6:$BA$104,41,0)</f>
        <v>549</v>
      </c>
      <c r="AR873" s="90">
        <f>VLOOKUP($B873,'[9]Población Oficial 2019'!$E$6:$BA$104,42,0)</f>
        <v>73</v>
      </c>
      <c r="AS873" s="90">
        <f>VLOOKUP($B873,'[9]Población Oficial 2019'!$E$6:$BA$104,43,0)</f>
        <v>44</v>
      </c>
      <c r="AT873" s="90">
        <f>VLOOKUP($B873,'[9]Población Oficial 2019'!$E$6:$BA$104,44,0)</f>
        <v>206</v>
      </c>
      <c r="AU873" s="90">
        <f>VLOOKUP($B873,'[9]Población Oficial 2019'!$E$6:$BA$104,45,0)</f>
        <v>14</v>
      </c>
    </row>
    <row r="874" spans="1:47" s="24" customFormat="1" ht="15">
      <c r="A874" s="58">
        <v>873</v>
      </c>
      <c r="B874" s="58">
        <v>4255</v>
      </c>
      <c r="C874" s="59" t="s">
        <v>1176</v>
      </c>
      <c r="D874" s="59" t="s">
        <v>921</v>
      </c>
      <c r="E874" s="59" t="s">
        <v>983</v>
      </c>
      <c r="F874" s="59" t="s">
        <v>998</v>
      </c>
      <c r="G874" s="12" t="s">
        <v>271</v>
      </c>
      <c r="H874" s="14">
        <f t="shared" si="192"/>
        <v>4255</v>
      </c>
      <c r="I874" s="14">
        <f t="shared" si="188"/>
        <v>1855</v>
      </c>
      <c r="J874" s="12">
        <f>VLOOKUP($B874,'[1]METAS 2019'!$D$4:$Q$843,5,0)</f>
        <v>23</v>
      </c>
      <c r="K874" s="12">
        <f>VLOOKUP($B874,'[1]METAS 2019'!$D$4:$Q$843,4,0)</f>
        <v>28</v>
      </c>
      <c r="L874" s="12">
        <f>VLOOKUP($B874,'[1]METAS 2019'!$D$4:$Q$843,11,0)</f>
        <v>17</v>
      </c>
      <c r="M874" s="12">
        <f>VLOOKUP($B874,'[1]METAS 2019'!$D$4:$Q$843,12,0)</f>
        <v>34</v>
      </c>
      <c r="N874" s="12">
        <f>VLOOKUP($B874,'[1]METAS 2019'!$D$4:$Q$843,13,0)</f>
        <v>17</v>
      </c>
      <c r="O874" s="12">
        <f>VLOOKUP($B874,'[1]METAS 2019'!$D$4:$Q$843,14,0)</f>
        <v>36</v>
      </c>
      <c r="P874" s="90">
        <f>VLOOKUP($B874,'[9]Población Oficial 2019'!$E$6:$BA$104,10,0)</f>
        <v>48</v>
      </c>
      <c r="Q874" s="90">
        <f>VLOOKUP($B874,'[9]Población Oficial 2019'!$E$6:$BA$104,11,0)</f>
        <v>49</v>
      </c>
      <c r="R874" s="90">
        <f>VLOOKUP($B874,'[9]Población Oficial 2019'!$E$6:$BA$104,12,0)</f>
        <v>45</v>
      </c>
      <c r="S874" s="90">
        <f>VLOOKUP($B874,'[9]Población Oficial 2019'!$E$6:$BA$104,13,0)</f>
        <v>48</v>
      </c>
      <c r="T874" s="90">
        <f>VLOOKUP($B874,'[9]Población Oficial 2019'!$E$6:$BA$104,14,0)</f>
        <v>49</v>
      </c>
      <c r="U874" s="90">
        <f>VLOOKUP($B874,'[9]Población Oficial 2019'!$E$6:$BA$104,15,0)</f>
        <v>48</v>
      </c>
      <c r="V874" s="90">
        <f>VLOOKUP($B874,'[9]Población Oficial 2019'!$E$6:$BA$104,16,0)</f>
        <v>46</v>
      </c>
      <c r="W874" s="90">
        <f>VLOOKUP($B874,'[9]Población Oficial 2019'!$E$6:$BA$104,17,0)</f>
        <v>43</v>
      </c>
      <c r="X874" s="90">
        <f>VLOOKUP($B874,'[9]Población Oficial 2019'!$E$6:$BA$104,18,0)</f>
        <v>40</v>
      </c>
      <c r="Y874" s="90">
        <f>VLOOKUP($B874,'[9]Población Oficial 2019'!$E$6:$BA$104,19,0)</f>
        <v>37</v>
      </c>
      <c r="Z874" s="90">
        <f>VLOOKUP($B874,'[9]Población Oficial 2019'!$E$6:$BA$104,20,0)</f>
        <v>34</v>
      </c>
      <c r="AA874" s="90">
        <f>VLOOKUP($B874,'[9]Población Oficial 2019'!$E$6:$BA$104,21,0)</f>
        <v>31</v>
      </c>
      <c r="AB874" s="90">
        <f>VLOOKUP($B874,'[9]Población Oficial 2019'!$E$6:$BA$104,22,0)</f>
        <v>29</v>
      </c>
      <c r="AC874" s="90">
        <f>VLOOKUP($B874,'[9]Población Oficial 2019'!$E$6:$BA$104,23,0)</f>
        <v>28</v>
      </c>
      <c r="AD874" s="90">
        <f>VLOOKUP($B874,'[9]Población Oficial 2019'!$E$6:$BA$104,24,0)</f>
        <v>133</v>
      </c>
      <c r="AE874" s="90">
        <f>VLOOKUP($B874,'[9]Población Oficial 2019'!$E$6:$BA$104,25,0)</f>
        <v>142</v>
      </c>
      <c r="AF874" s="90">
        <f>VLOOKUP($B874,'[9]Población Oficial 2019'!$E$6:$BA$104,26,0)</f>
        <v>156</v>
      </c>
      <c r="AG874" s="90">
        <f>VLOOKUP($B874,'[9]Población Oficial 2019'!$E$6:$BA$104,27,0)</f>
        <v>135</v>
      </c>
      <c r="AH874" s="90">
        <f>VLOOKUP($B874,'[9]Población Oficial 2019'!$E$6:$BA$104,28,0)</f>
        <v>111</v>
      </c>
      <c r="AI874" s="90">
        <f>VLOOKUP($B874,'[9]Población Oficial 2019'!$E$6:$BA$104,29,0)</f>
        <v>104</v>
      </c>
      <c r="AJ874" s="90">
        <f>VLOOKUP($B874,'[9]Población Oficial 2019'!$E$6:$BA$104,30,0)</f>
        <v>94</v>
      </c>
      <c r="AK874" s="90">
        <f>VLOOKUP($B874,'[9]Población Oficial 2019'!$E$6:$BA$104,31,0)</f>
        <v>86</v>
      </c>
      <c r="AL874" s="90">
        <f>VLOOKUP($B874,'[9]Población Oficial 2019'!$E$6:$BA$104,32,0)</f>
        <v>55</v>
      </c>
      <c r="AM874" s="90">
        <f>VLOOKUP($B874,'[9]Población Oficial 2019'!$E$6:$BA$104,33,0)</f>
        <v>40</v>
      </c>
      <c r="AN874" s="90">
        <f>VLOOKUP($B874,'[9]Población Oficial 2019'!$E$6:$BA$104,34,0)</f>
        <v>32</v>
      </c>
      <c r="AO874" s="90">
        <f>VLOOKUP($B874,'[9]Población Oficial 2019'!$E$6:$BA$104,35,0)</f>
        <v>20</v>
      </c>
      <c r="AP874" s="90">
        <f>VLOOKUP($B874,'[9]Población Oficial 2019'!$E$6:$BA$104,36,0)</f>
        <v>17</v>
      </c>
      <c r="AQ874" s="90">
        <f>VLOOKUP($B874,'[9]Población Oficial 2019'!$E$6:$BA$104,41,0)</f>
        <v>944</v>
      </c>
      <c r="AR874" s="90">
        <f>VLOOKUP($B874,'[9]Población Oficial 2019'!$E$6:$BA$104,42,0)</f>
        <v>101</v>
      </c>
      <c r="AS874" s="90">
        <f>VLOOKUP($B874,'[9]Población Oficial 2019'!$E$6:$BA$104,43,0)</f>
        <v>73</v>
      </c>
      <c r="AT874" s="90">
        <f>VLOOKUP($B874,'[9]Población Oficial 2019'!$E$6:$BA$104,44,0)</f>
        <v>392</v>
      </c>
      <c r="AU874" s="90">
        <f>VLOOKUP($B874,'[9]Población Oficial 2019'!$E$6:$BA$104,45,0)</f>
        <v>23</v>
      </c>
    </row>
    <row r="875" spans="1:47" s="24" customFormat="1" ht="15">
      <c r="A875" s="58">
        <v>874</v>
      </c>
      <c r="B875" s="58">
        <v>4252</v>
      </c>
      <c r="C875" s="59" t="s">
        <v>1176</v>
      </c>
      <c r="D875" s="59" t="s">
        <v>921</v>
      </c>
      <c r="E875" s="59" t="s">
        <v>983</v>
      </c>
      <c r="F875" s="59" t="s">
        <v>999</v>
      </c>
      <c r="G875" s="12" t="s">
        <v>266</v>
      </c>
      <c r="H875" s="14">
        <f t="shared" si="192"/>
        <v>4252</v>
      </c>
      <c r="I875" s="14">
        <f t="shared" si="188"/>
        <v>926</v>
      </c>
      <c r="J875" s="12">
        <f>VLOOKUP($B875,'[1]METAS 2019'!$D$4:$Q$843,5,0)</f>
        <v>12</v>
      </c>
      <c r="K875" s="12">
        <f>VLOOKUP($B875,'[1]METAS 2019'!$D$4:$Q$843,4,0)</f>
        <v>9</v>
      </c>
      <c r="L875" s="12">
        <f>VLOOKUP($B875,'[1]METAS 2019'!$D$4:$Q$843,11,0)</f>
        <v>10</v>
      </c>
      <c r="M875" s="12">
        <f>VLOOKUP($B875,'[1]METAS 2019'!$D$4:$Q$843,12,0)</f>
        <v>13</v>
      </c>
      <c r="N875" s="12">
        <f>VLOOKUP($B875,'[1]METAS 2019'!$D$4:$Q$843,13,0)</f>
        <v>12</v>
      </c>
      <c r="O875" s="12">
        <f>VLOOKUP($B875,'[1]METAS 2019'!$D$4:$Q$843,14,0)</f>
        <v>18</v>
      </c>
      <c r="P875" s="90">
        <f>VLOOKUP($B875,'[9]Población Oficial 2019'!$E$6:$BA$104,10,0)</f>
        <v>26</v>
      </c>
      <c r="Q875" s="90">
        <f>VLOOKUP($B875,'[9]Población Oficial 2019'!$E$6:$BA$104,11,0)</f>
        <v>27</v>
      </c>
      <c r="R875" s="90">
        <f>VLOOKUP($B875,'[9]Población Oficial 2019'!$E$6:$BA$104,12,0)</f>
        <v>29</v>
      </c>
      <c r="S875" s="90">
        <f>VLOOKUP($B875,'[9]Población Oficial 2019'!$E$6:$BA$104,13,0)</f>
        <v>28</v>
      </c>
      <c r="T875" s="90">
        <f>VLOOKUP($B875,'[9]Población Oficial 2019'!$E$6:$BA$104,14,0)</f>
        <v>28</v>
      </c>
      <c r="U875" s="90">
        <f>VLOOKUP($B875,'[9]Población Oficial 2019'!$E$6:$BA$104,15,0)</f>
        <v>29</v>
      </c>
      <c r="V875" s="90">
        <f>VLOOKUP($B875,'[9]Población Oficial 2019'!$E$6:$BA$104,16,0)</f>
        <v>28</v>
      </c>
      <c r="W875" s="90">
        <f>VLOOKUP($B875,'[9]Población Oficial 2019'!$E$6:$BA$104,17,0)</f>
        <v>26</v>
      </c>
      <c r="X875" s="90">
        <f>VLOOKUP($B875,'[9]Población Oficial 2019'!$E$6:$BA$104,18,0)</f>
        <v>24</v>
      </c>
      <c r="Y875" s="90">
        <f>VLOOKUP($B875,'[9]Población Oficial 2019'!$E$6:$BA$104,19,0)</f>
        <v>21</v>
      </c>
      <c r="Z875" s="90">
        <f>VLOOKUP($B875,'[9]Población Oficial 2019'!$E$6:$BA$104,20,0)</f>
        <v>19</v>
      </c>
      <c r="AA875" s="90">
        <f>VLOOKUP($B875,'[9]Población Oficial 2019'!$E$6:$BA$104,21,0)</f>
        <v>17</v>
      </c>
      <c r="AB875" s="90">
        <f>VLOOKUP($B875,'[9]Población Oficial 2019'!$E$6:$BA$104,22,0)</f>
        <v>15</v>
      </c>
      <c r="AC875" s="90">
        <f>VLOOKUP($B875,'[9]Población Oficial 2019'!$E$6:$BA$104,23,0)</f>
        <v>14</v>
      </c>
      <c r="AD875" s="90">
        <f>VLOOKUP($B875,'[9]Población Oficial 2019'!$E$6:$BA$104,24,0)</f>
        <v>62</v>
      </c>
      <c r="AE875" s="90">
        <f>VLOOKUP($B875,'[9]Población Oficial 2019'!$E$6:$BA$104,25,0)</f>
        <v>63</v>
      </c>
      <c r="AF875" s="90">
        <f>VLOOKUP($B875,'[9]Población Oficial 2019'!$E$6:$BA$104,26,0)</f>
        <v>77</v>
      </c>
      <c r="AG875" s="90">
        <f>VLOOKUP($B875,'[9]Población Oficial 2019'!$E$6:$BA$104,27,0)</f>
        <v>60</v>
      </c>
      <c r="AH875" s="90">
        <f>VLOOKUP($B875,'[9]Población Oficial 2019'!$E$6:$BA$104,28,0)</f>
        <v>62</v>
      </c>
      <c r="AI875" s="90">
        <f>VLOOKUP($B875,'[9]Población Oficial 2019'!$E$6:$BA$104,29,0)</f>
        <v>49</v>
      </c>
      <c r="AJ875" s="90">
        <f>VLOOKUP($B875,'[9]Población Oficial 2019'!$E$6:$BA$104,30,0)</f>
        <v>41</v>
      </c>
      <c r="AK875" s="90">
        <f>VLOOKUP($B875,'[9]Población Oficial 2019'!$E$6:$BA$104,31,0)</f>
        <v>37</v>
      </c>
      <c r="AL875" s="90">
        <f>VLOOKUP($B875,'[9]Población Oficial 2019'!$E$6:$BA$104,32,0)</f>
        <v>25</v>
      </c>
      <c r="AM875" s="90">
        <f>VLOOKUP($B875,'[9]Población Oficial 2019'!$E$6:$BA$104,33,0)</f>
        <v>19</v>
      </c>
      <c r="AN875" s="90">
        <f>VLOOKUP($B875,'[9]Población Oficial 2019'!$E$6:$BA$104,34,0)</f>
        <v>11</v>
      </c>
      <c r="AO875" s="90">
        <f>VLOOKUP($B875,'[9]Población Oficial 2019'!$E$6:$BA$104,35,0)</f>
        <v>9</v>
      </c>
      <c r="AP875" s="90">
        <f>VLOOKUP($B875,'[9]Población Oficial 2019'!$E$6:$BA$104,36,0)</f>
        <v>6</v>
      </c>
      <c r="AQ875" s="90">
        <f>VLOOKUP($B875,'[9]Población Oficial 2019'!$E$6:$BA$104,41,0)</f>
        <v>495</v>
      </c>
      <c r="AR875" s="90">
        <f>VLOOKUP($B875,'[9]Población Oficial 2019'!$E$6:$BA$104,42,0)</f>
        <v>67</v>
      </c>
      <c r="AS875" s="90">
        <f>VLOOKUP($B875,'[9]Población Oficial 2019'!$E$6:$BA$104,43,0)</f>
        <v>40</v>
      </c>
      <c r="AT875" s="90">
        <f>VLOOKUP($B875,'[9]Población Oficial 2019'!$E$6:$BA$104,44,0)</f>
        <v>185</v>
      </c>
      <c r="AU875" s="90">
        <f>VLOOKUP($B875,'[9]Población Oficial 2019'!$E$6:$BA$104,45,0)</f>
        <v>15</v>
      </c>
    </row>
    <row r="876" spans="1:47" s="24" customFormat="1" ht="15">
      <c r="A876" s="58">
        <v>875</v>
      </c>
      <c r="B876" s="58">
        <v>25537</v>
      </c>
      <c r="C876" s="59" t="s">
        <v>1176</v>
      </c>
      <c r="D876" s="59" t="s">
        <v>921</v>
      </c>
      <c r="E876" s="59" t="s">
        <v>983</v>
      </c>
      <c r="F876" s="59" t="s">
        <v>1110</v>
      </c>
      <c r="G876" s="12" t="s">
        <v>266</v>
      </c>
      <c r="H876" s="14">
        <f t="shared" si="192"/>
        <v>25537</v>
      </c>
      <c r="I876" s="14">
        <f t="shared" si="188"/>
        <v>490</v>
      </c>
      <c r="J876" s="90">
        <f>VLOOKUP($B876,'[9]Población Oficial 2019'!$E$6:$BA$104,4,0)</f>
        <v>4</v>
      </c>
      <c r="K876" s="90">
        <f>VLOOKUP($B876,'[9]Población Oficial 2019'!$E$6:$BA$104,5,0)</f>
        <v>5</v>
      </c>
      <c r="L876" s="90">
        <f>VLOOKUP($B876,'[9]Población Oficial 2019'!$E$6:$BA$104,6,0)</f>
        <v>4</v>
      </c>
      <c r="M876" s="90">
        <f>VLOOKUP($B876,'[9]Población Oficial 2019'!$E$6:$BA$104,7,0)</f>
        <v>4</v>
      </c>
      <c r="N876" s="90">
        <f>VLOOKUP($B876,'[9]Población Oficial 2019'!$E$6:$BA$104,8,0)</f>
        <v>3</v>
      </c>
      <c r="O876" s="90">
        <f>VLOOKUP($B876,'[9]Población Oficial 2019'!$E$6:$BA$104,9,0)</f>
        <v>5</v>
      </c>
      <c r="P876" s="90">
        <f>VLOOKUP($B876,'[9]Población Oficial 2019'!$E$6:$BA$104,10,0)</f>
        <v>14</v>
      </c>
      <c r="Q876" s="90">
        <f>VLOOKUP($B876,'[9]Población Oficial 2019'!$E$6:$BA$104,11,0)</f>
        <v>15</v>
      </c>
      <c r="R876" s="90">
        <f>VLOOKUP($B876,'[9]Población Oficial 2019'!$E$6:$BA$104,12,0)</f>
        <v>15</v>
      </c>
      <c r="S876" s="90">
        <f>VLOOKUP($B876,'[9]Población Oficial 2019'!$E$6:$BA$104,13,0)</f>
        <v>15</v>
      </c>
      <c r="T876" s="90">
        <f>VLOOKUP($B876,'[9]Población Oficial 2019'!$E$6:$BA$104,14,0)</f>
        <v>15</v>
      </c>
      <c r="U876" s="90">
        <f>VLOOKUP($B876,'[9]Población Oficial 2019'!$E$6:$BA$104,15,0)</f>
        <v>16</v>
      </c>
      <c r="V876" s="90">
        <f>VLOOKUP($B876,'[9]Población Oficial 2019'!$E$6:$BA$104,16,0)</f>
        <v>15</v>
      </c>
      <c r="W876" s="90">
        <f>VLOOKUP($B876,'[9]Población Oficial 2019'!$E$6:$BA$104,17,0)</f>
        <v>14</v>
      </c>
      <c r="X876" s="90">
        <f>VLOOKUP($B876,'[9]Población Oficial 2019'!$E$6:$BA$104,18,0)</f>
        <v>13</v>
      </c>
      <c r="Y876" s="90">
        <f>VLOOKUP($B876,'[9]Población Oficial 2019'!$E$6:$BA$104,19,0)</f>
        <v>12</v>
      </c>
      <c r="Z876" s="90">
        <f>VLOOKUP($B876,'[9]Población Oficial 2019'!$E$6:$BA$104,20,0)</f>
        <v>10</v>
      </c>
      <c r="AA876" s="90">
        <f>VLOOKUP($B876,'[9]Población Oficial 2019'!$E$6:$BA$104,21,0)</f>
        <v>9</v>
      </c>
      <c r="AB876" s="90">
        <f>VLOOKUP($B876,'[9]Población Oficial 2019'!$E$6:$BA$104,22,0)</f>
        <v>8</v>
      </c>
      <c r="AC876" s="90">
        <f>VLOOKUP($B876,'[9]Población Oficial 2019'!$E$6:$BA$104,23,0)</f>
        <v>8</v>
      </c>
      <c r="AD876" s="90">
        <f>VLOOKUP($B876,'[9]Población Oficial 2019'!$E$6:$BA$104,24,0)</f>
        <v>34</v>
      </c>
      <c r="AE876" s="90">
        <f>VLOOKUP($B876,'[9]Población Oficial 2019'!$E$6:$BA$104,25,0)</f>
        <v>35</v>
      </c>
      <c r="AF876" s="90">
        <f>VLOOKUP($B876,'[9]Población Oficial 2019'!$E$6:$BA$104,26,0)</f>
        <v>43</v>
      </c>
      <c r="AG876" s="90">
        <f>VLOOKUP($B876,'[9]Población Oficial 2019'!$E$6:$BA$104,27,0)</f>
        <v>33</v>
      </c>
      <c r="AH876" s="90">
        <f>VLOOKUP($B876,'[9]Población Oficial 2019'!$E$6:$BA$104,28,0)</f>
        <v>34</v>
      </c>
      <c r="AI876" s="90">
        <f>VLOOKUP($B876,'[9]Población Oficial 2019'!$E$6:$BA$104,29,0)</f>
        <v>27</v>
      </c>
      <c r="AJ876" s="90">
        <f>VLOOKUP($B876,'[9]Población Oficial 2019'!$E$6:$BA$104,30,0)</f>
        <v>22</v>
      </c>
      <c r="AK876" s="90">
        <f>VLOOKUP($B876,'[9]Población Oficial 2019'!$E$6:$BA$104,31,0)</f>
        <v>20</v>
      </c>
      <c r="AL876" s="90">
        <f>VLOOKUP($B876,'[9]Población Oficial 2019'!$E$6:$BA$104,32,0)</f>
        <v>14</v>
      </c>
      <c r="AM876" s="90">
        <f>VLOOKUP($B876,'[9]Población Oficial 2019'!$E$6:$BA$104,33,0)</f>
        <v>10</v>
      </c>
      <c r="AN876" s="90">
        <f>VLOOKUP($B876,'[9]Población Oficial 2019'!$E$6:$BA$104,34,0)</f>
        <v>6</v>
      </c>
      <c r="AO876" s="90">
        <f>VLOOKUP($B876,'[9]Población Oficial 2019'!$E$6:$BA$104,35,0)</f>
        <v>5</v>
      </c>
      <c r="AP876" s="90">
        <f>VLOOKUP($B876,'[9]Población Oficial 2019'!$E$6:$BA$104,36,0)</f>
        <v>3</v>
      </c>
      <c r="AQ876" s="90">
        <f>VLOOKUP($B876,'[9]Población Oficial 2019'!$E$6:$BA$104,41,0)</f>
        <v>268</v>
      </c>
      <c r="AR876" s="90">
        <f>VLOOKUP($B876,'[9]Población Oficial 2019'!$E$6:$BA$104,42,0)</f>
        <v>36</v>
      </c>
      <c r="AS876" s="90">
        <f>VLOOKUP($B876,'[9]Población Oficial 2019'!$E$6:$BA$104,43,0)</f>
        <v>22</v>
      </c>
      <c r="AT876" s="90">
        <f>VLOOKUP($B876,'[9]Población Oficial 2019'!$E$6:$BA$104,44,0)</f>
        <v>102</v>
      </c>
      <c r="AU876" s="90">
        <f>VLOOKUP($B876,'[9]Población Oficial 2019'!$E$6:$BA$104,45,0)</f>
        <v>4</v>
      </c>
    </row>
    <row r="877" spans="1:47" s="24" customFormat="1" ht="15">
      <c r="A877" s="58">
        <v>876</v>
      </c>
      <c r="B877" s="58">
        <v>16139</v>
      </c>
      <c r="C877" s="59" t="s">
        <v>1176</v>
      </c>
      <c r="D877" s="59" t="s">
        <v>921</v>
      </c>
      <c r="E877" s="59" t="s">
        <v>983</v>
      </c>
      <c r="F877" s="59" t="s">
        <v>1000</v>
      </c>
      <c r="G877" s="12" t="s">
        <v>266</v>
      </c>
      <c r="H877" s="14">
        <f t="shared" si="192"/>
        <v>16139</v>
      </c>
      <c r="I877" s="14">
        <f t="shared" si="188"/>
        <v>1153</v>
      </c>
      <c r="J877" s="12">
        <f>VLOOKUP($B877,'[1]METAS 2019'!$D$4:$Q$843,5,0)</f>
        <v>15</v>
      </c>
      <c r="K877" s="12">
        <f>VLOOKUP($B877,'[1]METAS 2019'!$D$4:$Q$843,4,0)</f>
        <v>18</v>
      </c>
      <c r="L877" s="12">
        <f>VLOOKUP($B877,'[1]METAS 2019'!$D$4:$Q$843,11,0)</f>
        <v>12</v>
      </c>
      <c r="M877" s="12">
        <f>VLOOKUP($B877,'[1]METAS 2019'!$D$4:$Q$843,12,0)</f>
        <v>14</v>
      </c>
      <c r="N877" s="12">
        <f>VLOOKUP($B877,'[1]METAS 2019'!$D$4:$Q$843,13,0)</f>
        <v>19</v>
      </c>
      <c r="O877" s="12">
        <f>VLOOKUP($B877,'[1]METAS 2019'!$D$4:$Q$843,14,0)</f>
        <v>16</v>
      </c>
      <c r="P877" s="90">
        <f>VLOOKUP($B877,'[9]Población Oficial 2019'!$E$6:$BA$104,10,0)</f>
        <v>30</v>
      </c>
      <c r="Q877" s="90">
        <f>VLOOKUP($B877,'[9]Población Oficial 2019'!$E$6:$BA$104,11,0)</f>
        <v>30</v>
      </c>
      <c r="R877" s="90">
        <f>VLOOKUP($B877,'[9]Población Oficial 2019'!$E$6:$BA$104,12,0)</f>
        <v>30</v>
      </c>
      <c r="S877" s="90">
        <f>VLOOKUP($B877,'[9]Población Oficial 2019'!$E$6:$BA$104,13,0)</f>
        <v>30</v>
      </c>
      <c r="T877" s="90">
        <f>VLOOKUP($B877,'[9]Población Oficial 2019'!$E$6:$BA$104,14,0)</f>
        <v>30</v>
      </c>
      <c r="U877" s="90">
        <f>VLOOKUP($B877,'[9]Población Oficial 2019'!$E$6:$BA$104,15,0)</f>
        <v>29</v>
      </c>
      <c r="V877" s="90">
        <f>VLOOKUP($B877,'[9]Población Oficial 2019'!$E$6:$BA$104,16,0)</f>
        <v>28</v>
      </c>
      <c r="W877" s="90">
        <f>VLOOKUP($B877,'[9]Población Oficial 2019'!$E$6:$BA$104,17,0)</f>
        <v>27</v>
      </c>
      <c r="X877" s="90">
        <f>VLOOKUP($B877,'[9]Población Oficial 2019'!$E$6:$BA$104,18,0)</f>
        <v>26</v>
      </c>
      <c r="Y877" s="90">
        <f>VLOOKUP($B877,'[9]Población Oficial 2019'!$E$6:$BA$104,19,0)</f>
        <v>24</v>
      </c>
      <c r="Z877" s="90">
        <f>VLOOKUP($B877,'[9]Población Oficial 2019'!$E$6:$BA$104,20,0)</f>
        <v>22</v>
      </c>
      <c r="AA877" s="90">
        <f>VLOOKUP($B877,'[9]Población Oficial 2019'!$E$6:$BA$104,21,0)</f>
        <v>20</v>
      </c>
      <c r="AB877" s="90">
        <f>VLOOKUP($B877,'[9]Población Oficial 2019'!$E$6:$BA$104,22,0)</f>
        <v>20</v>
      </c>
      <c r="AC877" s="90">
        <f>VLOOKUP($B877,'[9]Población Oficial 2019'!$E$6:$BA$104,23,0)</f>
        <v>19</v>
      </c>
      <c r="AD877" s="90">
        <f>VLOOKUP($B877,'[9]Población Oficial 2019'!$E$6:$BA$104,24,0)</f>
        <v>83</v>
      </c>
      <c r="AE877" s="90">
        <f>VLOOKUP($B877,'[9]Población Oficial 2019'!$E$6:$BA$104,25,0)</f>
        <v>88</v>
      </c>
      <c r="AF877" s="90">
        <f>VLOOKUP($B877,'[9]Población Oficial 2019'!$E$6:$BA$104,26,0)</f>
        <v>95</v>
      </c>
      <c r="AG877" s="90">
        <f>VLOOKUP($B877,'[9]Población Oficial 2019'!$E$6:$BA$104,27,0)</f>
        <v>81</v>
      </c>
      <c r="AH877" s="90">
        <f>VLOOKUP($B877,'[9]Población Oficial 2019'!$E$6:$BA$104,28,0)</f>
        <v>69</v>
      </c>
      <c r="AI877" s="90">
        <f>VLOOKUP($B877,'[9]Población Oficial 2019'!$E$6:$BA$104,29,0)</f>
        <v>73</v>
      </c>
      <c r="AJ877" s="90">
        <f>VLOOKUP($B877,'[9]Población Oficial 2019'!$E$6:$BA$104,30,0)</f>
        <v>57</v>
      </c>
      <c r="AK877" s="90">
        <f>VLOOKUP($B877,'[9]Población Oficial 2019'!$E$6:$BA$104,31,0)</f>
        <v>43</v>
      </c>
      <c r="AL877" s="90">
        <f>VLOOKUP($B877,'[9]Población Oficial 2019'!$E$6:$BA$104,32,0)</f>
        <v>31</v>
      </c>
      <c r="AM877" s="90">
        <f>VLOOKUP($B877,'[9]Población Oficial 2019'!$E$6:$BA$104,33,0)</f>
        <v>26</v>
      </c>
      <c r="AN877" s="90">
        <f>VLOOKUP($B877,'[9]Población Oficial 2019'!$E$6:$BA$104,34,0)</f>
        <v>20</v>
      </c>
      <c r="AO877" s="90">
        <f>VLOOKUP($B877,'[9]Población Oficial 2019'!$E$6:$BA$104,35,0)</f>
        <v>14</v>
      </c>
      <c r="AP877" s="90">
        <f>VLOOKUP($B877,'[9]Población Oficial 2019'!$E$6:$BA$104,36,0)</f>
        <v>14</v>
      </c>
      <c r="AQ877" s="90">
        <f>VLOOKUP($B877,'[9]Población Oficial 2019'!$E$6:$BA$104,41,0)</f>
        <v>537</v>
      </c>
      <c r="AR877" s="90">
        <f>VLOOKUP($B877,'[9]Población Oficial 2019'!$E$6:$BA$104,42,0)</f>
        <v>63</v>
      </c>
      <c r="AS877" s="90">
        <f>VLOOKUP($B877,'[9]Población Oficial 2019'!$E$6:$BA$104,43,0)</f>
        <v>45</v>
      </c>
      <c r="AT877" s="90">
        <f>VLOOKUP($B877,'[9]Población Oficial 2019'!$E$6:$BA$104,44,0)</f>
        <v>224</v>
      </c>
      <c r="AU877" s="90">
        <f>VLOOKUP($B877,'[9]Población Oficial 2019'!$E$6:$BA$104,45,0)</f>
        <v>13</v>
      </c>
    </row>
    <row r="878" spans="1:47" s="24" customFormat="1" ht="15">
      <c r="A878" s="54">
        <v>877</v>
      </c>
      <c r="B878" s="54"/>
      <c r="C878" s="55" t="s">
        <v>1176</v>
      </c>
      <c r="D878" s="55" t="s">
        <v>921</v>
      </c>
      <c r="E878" s="55" t="s">
        <v>1001</v>
      </c>
      <c r="F878" s="55" t="s">
        <v>1001</v>
      </c>
      <c r="G878" s="11" t="s">
        <v>1214</v>
      </c>
      <c r="H878" s="29"/>
      <c r="I878" s="29">
        <f t="shared" si="188"/>
        <v>10566</v>
      </c>
      <c r="J878" s="11">
        <f>SUM(J879:J883)</f>
        <v>144</v>
      </c>
      <c r="K878" s="11">
        <f t="shared" ref="K878:AU878" si="193">SUM(K879:K883)</f>
        <v>153</v>
      </c>
      <c r="L878" s="11">
        <f t="shared" si="193"/>
        <v>135</v>
      </c>
      <c r="M878" s="11">
        <f t="shared" si="193"/>
        <v>147</v>
      </c>
      <c r="N878" s="11">
        <f t="shared" si="193"/>
        <v>172</v>
      </c>
      <c r="O878" s="11">
        <f t="shared" si="193"/>
        <v>172</v>
      </c>
      <c r="P878" s="11">
        <f t="shared" si="193"/>
        <v>233</v>
      </c>
      <c r="Q878" s="11">
        <f t="shared" si="193"/>
        <v>237</v>
      </c>
      <c r="R878" s="11">
        <f t="shared" si="193"/>
        <v>237</v>
      </c>
      <c r="S878" s="11">
        <f t="shared" si="193"/>
        <v>237</v>
      </c>
      <c r="T878" s="11">
        <f t="shared" si="193"/>
        <v>234</v>
      </c>
      <c r="U878" s="11">
        <f t="shared" si="193"/>
        <v>230</v>
      </c>
      <c r="V878" s="11">
        <f t="shared" si="193"/>
        <v>225</v>
      </c>
      <c r="W878" s="11">
        <f t="shared" si="193"/>
        <v>220</v>
      </c>
      <c r="X878" s="11">
        <f t="shared" si="193"/>
        <v>213</v>
      </c>
      <c r="Y878" s="11">
        <f t="shared" si="193"/>
        <v>207</v>
      </c>
      <c r="Z878" s="11">
        <f t="shared" si="193"/>
        <v>200</v>
      </c>
      <c r="AA878" s="11">
        <f t="shared" si="193"/>
        <v>195</v>
      </c>
      <c r="AB878" s="11">
        <f t="shared" si="193"/>
        <v>191</v>
      </c>
      <c r="AC878" s="11">
        <f t="shared" si="193"/>
        <v>187</v>
      </c>
      <c r="AD878" s="11">
        <f t="shared" si="193"/>
        <v>868</v>
      </c>
      <c r="AE878" s="11">
        <f t="shared" si="193"/>
        <v>862</v>
      </c>
      <c r="AF878" s="11">
        <f t="shared" si="193"/>
        <v>954</v>
      </c>
      <c r="AG878" s="11">
        <f t="shared" si="193"/>
        <v>792</v>
      </c>
      <c r="AH878" s="11">
        <f t="shared" si="193"/>
        <v>767</v>
      </c>
      <c r="AI878" s="11">
        <f t="shared" si="193"/>
        <v>608</v>
      </c>
      <c r="AJ878" s="11">
        <f t="shared" si="193"/>
        <v>475</v>
      </c>
      <c r="AK878" s="11">
        <f t="shared" si="193"/>
        <v>359</v>
      </c>
      <c r="AL878" s="11">
        <f t="shared" si="193"/>
        <v>297</v>
      </c>
      <c r="AM878" s="11">
        <f t="shared" si="193"/>
        <v>237</v>
      </c>
      <c r="AN878" s="11">
        <f t="shared" si="193"/>
        <v>174</v>
      </c>
      <c r="AO878" s="11">
        <f t="shared" si="193"/>
        <v>95</v>
      </c>
      <c r="AP878" s="11">
        <f t="shared" si="193"/>
        <v>109</v>
      </c>
      <c r="AQ878" s="11">
        <f t="shared" si="193"/>
        <v>5024</v>
      </c>
      <c r="AR878" s="11">
        <f t="shared" si="193"/>
        <v>537</v>
      </c>
      <c r="AS878" s="11">
        <f t="shared" si="193"/>
        <v>421</v>
      </c>
      <c r="AT878" s="11">
        <f t="shared" si="193"/>
        <v>2300</v>
      </c>
      <c r="AU878" s="11">
        <f t="shared" si="193"/>
        <v>162</v>
      </c>
    </row>
    <row r="879" spans="1:47" s="24" customFormat="1" ht="15">
      <c r="A879" s="58">
        <v>878</v>
      </c>
      <c r="B879" s="58">
        <v>4262</v>
      </c>
      <c r="C879" s="59" t="s">
        <v>1176</v>
      </c>
      <c r="D879" s="59" t="s">
        <v>921</v>
      </c>
      <c r="E879" s="59" t="s">
        <v>1001</v>
      </c>
      <c r="F879" s="59" t="s">
        <v>1002</v>
      </c>
      <c r="G879" s="12" t="s">
        <v>283</v>
      </c>
      <c r="H879" s="14">
        <f>B879</f>
        <v>4262</v>
      </c>
      <c r="I879" s="14">
        <f t="shared" si="188"/>
        <v>2758</v>
      </c>
      <c r="J879" s="12">
        <f>VLOOKUP($B879,'[1]METAS 2019'!$D$4:$Q$843,5,0)</f>
        <v>36</v>
      </c>
      <c r="K879" s="12">
        <f>VLOOKUP($B879,'[1]METAS 2019'!$D$4:$Q$843,4,0)</f>
        <v>31</v>
      </c>
      <c r="L879" s="12">
        <f>VLOOKUP($B879,'[1]METAS 2019'!$D$4:$Q$843,11,0)</f>
        <v>26</v>
      </c>
      <c r="M879" s="12">
        <f>VLOOKUP($B879,'[1]METAS 2019'!$D$4:$Q$843,12,0)</f>
        <v>38</v>
      </c>
      <c r="N879" s="12">
        <f>VLOOKUP($B879,'[1]METAS 2019'!$D$4:$Q$843,13,0)</f>
        <v>36</v>
      </c>
      <c r="O879" s="12">
        <f>VLOOKUP($B879,'[1]METAS 2019'!$D$4:$Q$843,14,0)</f>
        <v>48</v>
      </c>
      <c r="P879" s="90">
        <f>VLOOKUP($B879,'[9]Población Oficial 2019'!$E$6:$BA$104,10,0)</f>
        <v>61</v>
      </c>
      <c r="Q879" s="90">
        <f>VLOOKUP($B879,'[9]Población Oficial 2019'!$E$6:$BA$104,11,0)</f>
        <v>62</v>
      </c>
      <c r="R879" s="90">
        <f>VLOOKUP($B879,'[9]Población Oficial 2019'!$E$6:$BA$104,12,0)</f>
        <v>63</v>
      </c>
      <c r="S879" s="90">
        <f>VLOOKUP($B879,'[9]Población Oficial 2019'!$E$6:$BA$104,13,0)</f>
        <v>62</v>
      </c>
      <c r="T879" s="90">
        <f>VLOOKUP($B879,'[9]Población Oficial 2019'!$E$6:$BA$104,14,0)</f>
        <v>61</v>
      </c>
      <c r="U879" s="90">
        <f>VLOOKUP($B879,'[9]Población Oficial 2019'!$E$6:$BA$104,15,0)</f>
        <v>60</v>
      </c>
      <c r="V879" s="90">
        <f>VLOOKUP($B879,'[9]Población Oficial 2019'!$E$6:$BA$104,16,0)</f>
        <v>60</v>
      </c>
      <c r="W879" s="90">
        <f>VLOOKUP($B879,'[9]Población Oficial 2019'!$E$6:$BA$104,17,0)</f>
        <v>58</v>
      </c>
      <c r="X879" s="90">
        <f>VLOOKUP($B879,'[9]Población Oficial 2019'!$E$6:$BA$104,18,0)</f>
        <v>57</v>
      </c>
      <c r="Y879" s="90">
        <f>VLOOKUP($B879,'[9]Población Oficial 2019'!$E$6:$BA$104,19,0)</f>
        <v>55</v>
      </c>
      <c r="Z879" s="90">
        <f>VLOOKUP($B879,'[9]Población Oficial 2019'!$E$6:$BA$104,20,0)</f>
        <v>53</v>
      </c>
      <c r="AA879" s="90">
        <f>VLOOKUP($B879,'[9]Población Oficial 2019'!$E$6:$BA$104,21,0)</f>
        <v>52</v>
      </c>
      <c r="AB879" s="90">
        <f>VLOOKUP($B879,'[9]Población Oficial 2019'!$E$6:$BA$104,22,0)</f>
        <v>51</v>
      </c>
      <c r="AC879" s="90">
        <f>VLOOKUP($B879,'[9]Población Oficial 2019'!$E$6:$BA$104,23,0)</f>
        <v>50</v>
      </c>
      <c r="AD879" s="90">
        <f>VLOOKUP($B879,'[9]Población Oficial 2019'!$E$6:$BA$104,24,0)</f>
        <v>227</v>
      </c>
      <c r="AE879" s="90">
        <f>VLOOKUP($B879,'[9]Población Oficial 2019'!$E$6:$BA$104,25,0)</f>
        <v>225</v>
      </c>
      <c r="AF879" s="90">
        <f>VLOOKUP($B879,'[9]Población Oficial 2019'!$E$6:$BA$104,26,0)</f>
        <v>249</v>
      </c>
      <c r="AG879" s="90">
        <f>VLOOKUP($B879,'[9]Población Oficial 2019'!$E$6:$BA$104,27,0)</f>
        <v>207</v>
      </c>
      <c r="AH879" s="90">
        <f>VLOOKUP($B879,'[9]Población Oficial 2019'!$E$6:$BA$104,28,0)</f>
        <v>201</v>
      </c>
      <c r="AI879" s="90">
        <f>VLOOKUP($B879,'[9]Población Oficial 2019'!$E$6:$BA$104,29,0)</f>
        <v>160</v>
      </c>
      <c r="AJ879" s="90">
        <f>VLOOKUP($B879,'[9]Población Oficial 2019'!$E$6:$BA$104,30,0)</f>
        <v>125</v>
      </c>
      <c r="AK879" s="90">
        <f>VLOOKUP($B879,'[9]Población Oficial 2019'!$E$6:$BA$104,31,0)</f>
        <v>95</v>
      </c>
      <c r="AL879" s="90">
        <f>VLOOKUP($B879,'[9]Población Oficial 2019'!$E$6:$BA$104,32,0)</f>
        <v>79</v>
      </c>
      <c r="AM879" s="90">
        <f>VLOOKUP($B879,'[9]Población Oficial 2019'!$E$6:$BA$104,33,0)</f>
        <v>64</v>
      </c>
      <c r="AN879" s="90">
        <f>VLOOKUP($B879,'[9]Población Oficial 2019'!$E$6:$BA$104,34,0)</f>
        <v>48</v>
      </c>
      <c r="AO879" s="90">
        <f>VLOOKUP($B879,'[9]Población Oficial 2019'!$E$6:$BA$104,35,0)</f>
        <v>27</v>
      </c>
      <c r="AP879" s="90">
        <f>VLOOKUP($B879,'[9]Población Oficial 2019'!$E$6:$BA$104,36,0)</f>
        <v>31</v>
      </c>
      <c r="AQ879" s="90">
        <f>VLOOKUP($B879,'[9]Población Oficial 2019'!$E$6:$BA$104,41,0)</f>
        <v>1298</v>
      </c>
      <c r="AR879" s="90">
        <f>VLOOKUP($B879,'[9]Población Oficial 2019'!$E$6:$BA$104,42,0)</f>
        <v>139</v>
      </c>
      <c r="AS879" s="90">
        <f>VLOOKUP($B879,'[9]Población Oficial 2019'!$E$6:$BA$104,43,0)</f>
        <v>109</v>
      </c>
      <c r="AT879" s="90">
        <f>VLOOKUP($B879,'[9]Población Oficial 2019'!$E$6:$BA$104,44,0)</f>
        <v>594</v>
      </c>
      <c r="AU879" s="90">
        <f>VLOOKUP($B879,'[9]Población Oficial 2019'!$E$6:$BA$104,45,0)</f>
        <v>44</v>
      </c>
    </row>
    <row r="880" spans="1:47" s="24" customFormat="1" ht="15">
      <c r="A880" s="58">
        <v>879</v>
      </c>
      <c r="B880" s="58">
        <v>4261</v>
      </c>
      <c r="C880" s="59" t="s">
        <v>1176</v>
      </c>
      <c r="D880" s="59" t="s">
        <v>921</v>
      </c>
      <c r="E880" s="59" t="s">
        <v>1001</v>
      </c>
      <c r="F880" s="59" t="s">
        <v>1003</v>
      </c>
      <c r="G880" s="12" t="s">
        <v>283</v>
      </c>
      <c r="H880" s="14">
        <f>B880</f>
        <v>4261</v>
      </c>
      <c r="I880" s="14">
        <f t="shared" si="188"/>
        <v>3657</v>
      </c>
      <c r="J880" s="12">
        <f>VLOOKUP($B880,'[1]METAS 2019'!$D$4:$Q$843,5,0)</f>
        <v>48</v>
      </c>
      <c r="K880" s="12">
        <f>VLOOKUP($B880,'[1]METAS 2019'!$D$4:$Q$843,4,0)</f>
        <v>55</v>
      </c>
      <c r="L880" s="12">
        <f>VLOOKUP($B880,'[1]METAS 2019'!$D$4:$Q$843,11,0)</f>
        <v>60</v>
      </c>
      <c r="M880" s="12">
        <f>VLOOKUP($B880,'[1]METAS 2019'!$D$4:$Q$843,12,0)</f>
        <v>59</v>
      </c>
      <c r="N880" s="12">
        <f>VLOOKUP($B880,'[1]METAS 2019'!$D$4:$Q$843,13,0)</f>
        <v>69</v>
      </c>
      <c r="O880" s="12">
        <f>VLOOKUP($B880,'[1]METAS 2019'!$D$4:$Q$843,14,0)</f>
        <v>66</v>
      </c>
      <c r="P880" s="90">
        <f>VLOOKUP($B880,'[9]Población Oficial 2019'!$E$6:$BA$104,10,0)</f>
        <v>80</v>
      </c>
      <c r="Q880" s="90">
        <f>VLOOKUP($B880,'[9]Población Oficial 2019'!$E$6:$BA$104,11,0)</f>
        <v>80</v>
      </c>
      <c r="R880" s="90">
        <f>VLOOKUP($B880,'[9]Población Oficial 2019'!$E$6:$BA$104,12,0)</f>
        <v>81</v>
      </c>
      <c r="S880" s="90">
        <f>VLOOKUP($B880,'[9]Población Oficial 2019'!$E$6:$BA$104,13,0)</f>
        <v>79</v>
      </c>
      <c r="T880" s="90">
        <f>VLOOKUP($B880,'[9]Población Oficial 2019'!$E$6:$BA$104,14,0)</f>
        <v>80</v>
      </c>
      <c r="U880" s="90">
        <f>VLOOKUP($B880,'[9]Población Oficial 2019'!$E$6:$BA$104,15,0)</f>
        <v>79</v>
      </c>
      <c r="V880" s="90">
        <f>VLOOKUP($B880,'[9]Población Oficial 2019'!$E$6:$BA$104,16,0)</f>
        <v>76</v>
      </c>
      <c r="W880" s="90">
        <f>VLOOKUP($B880,'[9]Población Oficial 2019'!$E$6:$BA$104,17,0)</f>
        <v>75</v>
      </c>
      <c r="X880" s="90">
        <f>VLOOKUP($B880,'[9]Población Oficial 2019'!$E$6:$BA$104,18,0)</f>
        <v>72</v>
      </c>
      <c r="Y880" s="90">
        <f>VLOOKUP($B880,'[9]Población Oficial 2019'!$E$6:$BA$104,19,0)</f>
        <v>72</v>
      </c>
      <c r="Z880" s="90">
        <f>VLOOKUP($B880,'[9]Población Oficial 2019'!$E$6:$BA$104,20,0)</f>
        <v>68</v>
      </c>
      <c r="AA880" s="90">
        <f>VLOOKUP($B880,'[9]Población Oficial 2019'!$E$6:$BA$104,21,0)</f>
        <v>67</v>
      </c>
      <c r="AB880" s="90">
        <f>VLOOKUP($B880,'[9]Población Oficial 2019'!$E$6:$BA$104,22,0)</f>
        <v>65</v>
      </c>
      <c r="AC880" s="90">
        <f>VLOOKUP($B880,'[9]Población Oficial 2019'!$E$6:$BA$104,23,0)</f>
        <v>64</v>
      </c>
      <c r="AD880" s="90">
        <f>VLOOKUP($B880,'[9]Población Oficial 2019'!$E$6:$BA$104,24,0)</f>
        <v>295</v>
      </c>
      <c r="AE880" s="90">
        <f>VLOOKUP($B880,'[9]Población Oficial 2019'!$E$6:$BA$104,25,0)</f>
        <v>294</v>
      </c>
      <c r="AF880" s="90">
        <f>VLOOKUP($B880,'[9]Población Oficial 2019'!$E$6:$BA$104,26,0)</f>
        <v>325</v>
      </c>
      <c r="AG880" s="90">
        <f>VLOOKUP($B880,'[9]Población Oficial 2019'!$E$6:$BA$104,27,0)</f>
        <v>270</v>
      </c>
      <c r="AH880" s="90">
        <f>VLOOKUP($B880,'[9]Población Oficial 2019'!$E$6:$BA$104,28,0)</f>
        <v>262</v>
      </c>
      <c r="AI880" s="90">
        <f>VLOOKUP($B880,'[9]Población Oficial 2019'!$E$6:$BA$104,29,0)</f>
        <v>208</v>
      </c>
      <c r="AJ880" s="90">
        <f>VLOOKUP($B880,'[9]Población Oficial 2019'!$E$6:$BA$104,30,0)</f>
        <v>163</v>
      </c>
      <c r="AK880" s="90">
        <f>VLOOKUP($B880,'[9]Población Oficial 2019'!$E$6:$BA$104,31,0)</f>
        <v>125</v>
      </c>
      <c r="AL880" s="90">
        <f>VLOOKUP($B880,'[9]Población Oficial 2019'!$E$6:$BA$104,32,0)</f>
        <v>103</v>
      </c>
      <c r="AM880" s="90">
        <f>VLOOKUP($B880,'[9]Población Oficial 2019'!$E$6:$BA$104,33,0)</f>
        <v>82</v>
      </c>
      <c r="AN880" s="90">
        <f>VLOOKUP($B880,'[9]Población Oficial 2019'!$E$6:$BA$104,34,0)</f>
        <v>61</v>
      </c>
      <c r="AO880" s="90">
        <f>VLOOKUP($B880,'[9]Población Oficial 2019'!$E$6:$BA$104,35,0)</f>
        <v>35</v>
      </c>
      <c r="AP880" s="90">
        <f>VLOOKUP($B880,'[9]Población Oficial 2019'!$E$6:$BA$104,36,0)</f>
        <v>39</v>
      </c>
      <c r="AQ880" s="90">
        <f>VLOOKUP($B880,'[9]Población Oficial 2019'!$E$6:$BA$104,41,0)</f>
        <v>1695</v>
      </c>
      <c r="AR880" s="90">
        <f>VLOOKUP($B880,'[9]Población Oficial 2019'!$E$6:$BA$104,42,0)</f>
        <v>181</v>
      </c>
      <c r="AS880" s="90">
        <f>VLOOKUP($B880,'[9]Población Oficial 2019'!$E$6:$BA$104,43,0)</f>
        <v>141</v>
      </c>
      <c r="AT880" s="90">
        <f>VLOOKUP($B880,'[9]Población Oficial 2019'!$E$6:$BA$104,44,0)</f>
        <v>777</v>
      </c>
      <c r="AU880" s="90">
        <f>VLOOKUP($B880,'[9]Población Oficial 2019'!$E$6:$BA$104,45,0)</f>
        <v>54</v>
      </c>
    </row>
    <row r="881" spans="1:47" s="24" customFormat="1" ht="15">
      <c r="A881" s="58">
        <v>880</v>
      </c>
      <c r="B881" s="58">
        <v>4264</v>
      </c>
      <c r="C881" s="59" t="s">
        <v>1176</v>
      </c>
      <c r="D881" s="59" t="s">
        <v>921</v>
      </c>
      <c r="E881" s="59" t="s">
        <v>1001</v>
      </c>
      <c r="F881" s="59" t="s">
        <v>1004</v>
      </c>
      <c r="G881" s="12" t="s">
        <v>271</v>
      </c>
      <c r="H881" s="14">
        <f>B881</f>
        <v>4264</v>
      </c>
      <c r="I881" s="14">
        <f t="shared" si="188"/>
        <v>1022</v>
      </c>
      <c r="J881" s="12">
        <f>VLOOKUP($B881,'[1]METAS 2019'!$D$4:$Q$843,5,0)</f>
        <v>14</v>
      </c>
      <c r="K881" s="12">
        <f>VLOOKUP($B881,'[1]METAS 2019'!$D$4:$Q$843,4,0)</f>
        <v>17</v>
      </c>
      <c r="L881" s="12">
        <f>VLOOKUP($B881,'[1]METAS 2019'!$D$4:$Q$843,11,0)</f>
        <v>7</v>
      </c>
      <c r="M881" s="12">
        <f>VLOOKUP($B881,'[1]METAS 2019'!$D$4:$Q$843,12,0)</f>
        <v>12</v>
      </c>
      <c r="N881" s="12">
        <f>VLOOKUP($B881,'[1]METAS 2019'!$D$4:$Q$843,13,0)</f>
        <v>13</v>
      </c>
      <c r="O881" s="12">
        <f>VLOOKUP($B881,'[1]METAS 2019'!$D$4:$Q$843,14,0)</f>
        <v>10</v>
      </c>
      <c r="P881" s="90">
        <f>VLOOKUP($B881,'[9]Población Oficial 2019'!$E$6:$BA$104,10,0)</f>
        <v>23</v>
      </c>
      <c r="Q881" s="90">
        <f>VLOOKUP($B881,'[9]Población Oficial 2019'!$E$6:$BA$104,11,0)</f>
        <v>23</v>
      </c>
      <c r="R881" s="90">
        <f>VLOOKUP($B881,'[9]Población Oficial 2019'!$E$6:$BA$104,12,0)</f>
        <v>23</v>
      </c>
      <c r="S881" s="90">
        <f>VLOOKUP($B881,'[9]Población Oficial 2019'!$E$6:$BA$104,13,0)</f>
        <v>23</v>
      </c>
      <c r="T881" s="90">
        <f>VLOOKUP($B881,'[9]Población Oficial 2019'!$E$6:$BA$104,14,0)</f>
        <v>23</v>
      </c>
      <c r="U881" s="90">
        <f>VLOOKUP($B881,'[9]Población Oficial 2019'!$E$6:$BA$104,15,0)</f>
        <v>22</v>
      </c>
      <c r="V881" s="90">
        <f>VLOOKUP($B881,'[9]Población Oficial 2019'!$E$6:$BA$104,16,0)</f>
        <v>22</v>
      </c>
      <c r="W881" s="90">
        <f>VLOOKUP($B881,'[9]Población Oficial 2019'!$E$6:$BA$104,17,0)</f>
        <v>22</v>
      </c>
      <c r="X881" s="90">
        <f>VLOOKUP($B881,'[9]Población Oficial 2019'!$E$6:$BA$104,18,0)</f>
        <v>21</v>
      </c>
      <c r="Y881" s="90">
        <f>VLOOKUP($B881,'[9]Población Oficial 2019'!$E$6:$BA$104,19,0)</f>
        <v>20</v>
      </c>
      <c r="Z881" s="90">
        <f>VLOOKUP($B881,'[9]Población Oficial 2019'!$E$6:$BA$104,20,0)</f>
        <v>20</v>
      </c>
      <c r="AA881" s="90">
        <f>VLOOKUP($B881,'[9]Población Oficial 2019'!$E$6:$BA$104,21,0)</f>
        <v>19</v>
      </c>
      <c r="AB881" s="90">
        <f>VLOOKUP($B881,'[9]Población Oficial 2019'!$E$6:$BA$104,22,0)</f>
        <v>19</v>
      </c>
      <c r="AC881" s="90">
        <f>VLOOKUP($B881,'[9]Población Oficial 2019'!$E$6:$BA$104,23,0)</f>
        <v>18</v>
      </c>
      <c r="AD881" s="90">
        <f>VLOOKUP($B881,'[9]Población Oficial 2019'!$E$6:$BA$104,24,0)</f>
        <v>87</v>
      </c>
      <c r="AE881" s="90">
        <f>VLOOKUP($B881,'[9]Población Oficial 2019'!$E$6:$BA$104,25,0)</f>
        <v>86</v>
      </c>
      <c r="AF881" s="90">
        <f>VLOOKUP($B881,'[9]Población Oficial 2019'!$E$6:$BA$104,26,0)</f>
        <v>95</v>
      </c>
      <c r="AG881" s="90">
        <f>VLOOKUP($B881,'[9]Población Oficial 2019'!$E$6:$BA$104,27,0)</f>
        <v>79</v>
      </c>
      <c r="AH881" s="90">
        <f>VLOOKUP($B881,'[9]Población Oficial 2019'!$E$6:$BA$104,28,0)</f>
        <v>76</v>
      </c>
      <c r="AI881" s="90">
        <f>VLOOKUP($B881,'[9]Población Oficial 2019'!$E$6:$BA$104,29,0)</f>
        <v>60</v>
      </c>
      <c r="AJ881" s="90">
        <f>VLOOKUP($B881,'[9]Población Oficial 2019'!$E$6:$BA$104,30,0)</f>
        <v>47</v>
      </c>
      <c r="AK881" s="90">
        <f>VLOOKUP($B881,'[9]Población Oficial 2019'!$E$6:$BA$104,31,0)</f>
        <v>35</v>
      </c>
      <c r="AL881" s="90">
        <f>VLOOKUP($B881,'[9]Población Oficial 2019'!$E$6:$BA$104,32,0)</f>
        <v>29</v>
      </c>
      <c r="AM881" s="90">
        <f>VLOOKUP($B881,'[9]Población Oficial 2019'!$E$6:$BA$104,33,0)</f>
        <v>23</v>
      </c>
      <c r="AN881" s="90">
        <f>VLOOKUP($B881,'[9]Población Oficial 2019'!$E$6:$BA$104,34,0)</f>
        <v>16</v>
      </c>
      <c r="AO881" s="90">
        <f>VLOOKUP($B881,'[9]Población Oficial 2019'!$E$6:$BA$104,35,0)</f>
        <v>8</v>
      </c>
      <c r="AP881" s="90">
        <f>VLOOKUP($B881,'[9]Población Oficial 2019'!$E$6:$BA$104,36,0)</f>
        <v>10</v>
      </c>
      <c r="AQ881" s="90">
        <f>VLOOKUP($B881,'[9]Población Oficial 2019'!$E$6:$BA$104,41,0)</f>
        <v>509</v>
      </c>
      <c r="AR881" s="90">
        <f>VLOOKUP($B881,'[9]Población Oficial 2019'!$E$6:$BA$104,42,0)</f>
        <v>54</v>
      </c>
      <c r="AS881" s="90">
        <f>VLOOKUP($B881,'[9]Población Oficial 2019'!$E$6:$BA$104,43,0)</f>
        <v>43</v>
      </c>
      <c r="AT881" s="90">
        <f>VLOOKUP($B881,'[9]Población Oficial 2019'!$E$6:$BA$104,44,0)</f>
        <v>233</v>
      </c>
      <c r="AU881" s="90">
        <f>VLOOKUP($B881,'[9]Población Oficial 2019'!$E$6:$BA$104,45,0)</f>
        <v>17</v>
      </c>
    </row>
    <row r="882" spans="1:47" s="24" customFormat="1" ht="15">
      <c r="A882" s="58">
        <v>881</v>
      </c>
      <c r="B882" s="58">
        <v>4263</v>
      </c>
      <c r="C882" s="59" t="s">
        <v>1176</v>
      </c>
      <c r="D882" s="59" t="s">
        <v>921</v>
      </c>
      <c r="E882" s="59" t="s">
        <v>1001</v>
      </c>
      <c r="F882" s="59" t="s">
        <v>1005</v>
      </c>
      <c r="G882" s="12" t="s">
        <v>266</v>
      </c>
      <c r="H882" s="14">
        <f>B882</f>
        <v>4263</v>
      </c>
      <c r="I882" s="14">
        <f t="shared" si="188"/>
        <v>1184</v>
      </c>
      <c r="J882" s="12">
        <f>VLOOKUP($B882,'[1]METAS 2019'!$D$4:$Q$843,5,0)</f>
        <v>18</v>
      </c>
      <c r="K882" s="12">
        <f>VLOOKUP($B882,'[1]METAS 2019'!$D$4:$Q$843,4,0)</f>
        <v>16</v>
      </c>
      <c r="L882" s="12">
        <f>VLOOKUP($B882,'[1]METAS 2019'!$D$4:$Q$843,11,0)</f>
        <v>13</v>
      </c>
      <c r="M882" s="12">
        <f>VLOOKUP($B882,'[1]METAS 2019'!$D$4:$Q$843,12,0)</f>
        <v>9</v>
      </c>
      <c r="N882" s="12">
        <f>VLOOKUP($B882,'[1]METAS 2019'!$D$4:$Q$843,13,0)</f>
        <v>19</v>
      </c>
      <c r="O882" s="12">
        <f>VLOOKUP($B882,'[1]METAS 2019'!$D$4:$Q$843,14,0)</f>
        <v>14</v>
      </c>
      <c r="P882" s="90">
        <f>VLOOKUP($B882,'[9]Población Oficial 2019'!$E$6:$BA$104,10,0)</f>
        <v>26</v>
      </c>
      <c r="Q882" s="90">
        <f>VLOOKUP($B882,'[9]Población Oficial 2019'!$E$6:$BA$104,11,0)</f>
        <v>27</v>
      </c>
      <c r="R882" s="90">
        <f>VLOOKUP($B882,'[9]Población Oficial 2019'!$E$6:$BA$104,12,0)</f>
        <v>27</v>
      </c>
      <c r="S882" s="90">
        <f>VLOOKUP($B882,'[9]Población Oficial 2019'!$E$6:$BA$104,13,0)</f>
        <v>27</v>
      </c>
      <c r="T882" s="90">
        <f>VLOOKUP($B882,'[9]Población Oficial 2019'!$E$6:$BA$104,14,0)</f>
        <v>26</v>
      </c>
      <c r="U882" s="90">
        <f>VLOOKUP($B882,'[9]Población Oficial 2019'!$E$6:$BA$104,15,0)</f>
        <v>26</v>
      </c>
      <c r="V882" s="90">
        <f>VLOOKUP($B882,'[9]Población Oficial 2019'!$E$6:$BA$104,16,0)</f>
        <v>26</v>
      </c>
      <c r="W882" s="90">
        <f>VLOOKUP($B882,'[9]Población Oficial 2019'!$E$6:$BA$104,17,0)</f>
        <v>25</v>
      </c>
      <c r="X882" s="90">
        <f>VLOOKUP($B882,'[9]Población Oficial 2019'!$E$6:$BA$104,18,0)</f>
        <v>24</v>
      </c>
      <c r="Y882" s="90">
        <f>VLOOKUP($B882,'[9]Población Oficial 2019'!$E$6:$BA$104,19,0)</f>
        <v>23</v>
      </c>
      <c r="Z882" s="90">
        <f>VLOOKUP($B882,'[9]Población Oficial 2019'!$E$6:$BA$104,20,0)</f>
        <v>23</v>
      </c>
      <c r="AA882" s="90">
        <f>VLOOKUP($B882,'[9]Población Oficial 2019'!$E$6:$BA$104,21,0)</f>
        <v>22</v>
      </c>
      <c r="AB882" s="90">
        <f>VLOOKUP($B882,'[9]Población Oficial 2019'!$E$6:$BA$104,22,0)</f>
        <v>22</v>
      </c>
      <c r="AC882" s="90">
        <f>VLOOKUP($B882,'[9]Población Oficial 2019'!$E$6:$BA$104,23,0)</f>
        <v>21</v>
      </c>
      <c r="AD882" s="90">
        <f>VLOOKUP($B882,'[9]Población Oficial 2019'!$E$6:$BA$104,24,0)</f>
        <v>100</v>
      </c>
      <c r="AE882" s="90">
        <f>VLOOKUP($B882,'[9]Población Oficial 2019'!$E$6:$BA$104,25,0)</f>
        <v>99</v>
      </c>
      <c r="AF882" s="90">
        <f>VLOOKUP($B882,'[9]Población Oficial 2019'!$E$6:$BA$104,26,0)</f>
        <v>110</v>
      </c>
      <c r="AG882" s="90">
        <f>VLOOKUP($B882,'[9]Población Oficial 2019'!$E$6:$BA$104,27,0)</f>
        <v>91</v>
      </c>
      <c r="AH882" s="90">
        <f>VLOOKUP($B882,'[9]Población Oficial 2019'!$E$6:$BA$104,28,0)</f>
        <v>88</v>
      </c>
      <c r="AI882" s="90">
        <f>VLOOKUP($B882,'[9]Población Oficial 2019'!$E$6:$BA$104,29,0)</f>
        <v>69</v>
      </c>
      <c r="AJ882" s="90">
        <f>VLOOKUP($B882,'[9]Población Oficial 2019'!$E$6:$BA$104,30,0)</f>
        <v>54</v>
      </c>
      <c r="AK882" s="90">
        <f>VLOOKUP($B882,'[9]Población Oficial 2019'!$E$6:$BA$104,31,0)</f>
        <v>40</v>
      </c>
      <c r="AL882" s="90">
        <f>VLOOKUP($B882,'[9]Población Oficial 2019'!$E$6:$BA$104,32,0)</f>
        <v>33</v>
      </c>
      <c r="AM882" s="90">
        <f>VLOOKUP($B882,'[9]Población Oficial 2019'!$E$6:$BA$104,33,0)</f>
        <v>26</v>
      </c>
      <c r="AN882" s="90">
        <f>VLOOKUP($B882,'[9]Población Oficial 2019'!$E$6:$BA$104,34,0)</f>
        <v>19</v>
      </c>
      <c r="AO882" s="90">
        <f>VLOOKUP($B882,'[9]Población Oficial 2019'!$E$6:$BA$104,35,0)</f>
        <v>10</v>
      </c>
      <c r="AP882" s="90">
        <f>VLOOKUP($B882,'[9]Población Oficial 2019'!$E$6:$BA$104,36,0)</f>
        <v>11</v>
      </c>
      <c r="AQ882" s="90">
        <f>VLOOKUP($B882,'[9]Población Oficial 2019'!$E$6:$BA$104,41,0)</f>
        <v>586</v>
      </c>
      <c r="AR882" s="90">
        <f>VLOOKUP($B882,'[9]Población Oficial 2019'!$E$6:$BA$104,42,0)</f>
        <v>63</v>
      </c>
      <c r="AS882" s="90">
        <f>VLOOKUP($B882,'[9]Población Oficial 2019'!$E$6:$BA$104,43,0)</f>
        <v>49</v>
      </c>
      <c r="AT882" s="90">
        <f>VLOOKUP($B882,'[9]Población Oficial 2019'!$E$6:$BA$104,44,0)</f>
        <v>268</v>
      </c>
      <c r="AU882" s="90">
        <f>VLOOKUP($B882,'[9]Población Oficial 2019'!$E$6:$BA$104,45,0)</f>
        <v>22</v>
      </c>
    </row>
    <row r="883" spans="1:47" s="24" customFormat="1" ht="15">
      <c r="A883" s="58">
        <v>882</v>
      </c>
      <c r="B883" s="58">
        <v>4266</v>
      </c>
      <c r="C883" s="59" t="s">
        <v>1176</v>
      </c>
      <c r="D883" s="59" t="s">
        <v>921</v>
      </c>
      <c r="E883" s="59" t="s">
        <v>1001</v>
      </c>
      <c r="F883" s="59" t="s">
        <v>1006</v>
      </c>
      <c r="G883" s="12" t="s">
        <v>266</v>
      </c>
      <c r="H883" s="14">
        <f>B883</f>
        <v>4266</v>
      </c>
      <c r="I883" s="14">
        <f t="shared" si="188"/>
        <v>1945</v>
      </c>
      <c r="J883" s="12">
        <f>VLOOKUP($B883,'[1]METAS 2019'!$D$4:$Q$843,5,0)</f>
        <v>28</v>
      </c>
      <c r="K883" s="12">
        <f>VLOOKUP($B883,'[1]METAS 2019'!$D$4:$Q$843,4,0)</f>
        <v>34</v>
      </c>
      <c r="L883" s="12">
        <f>VLOOKUP($B883,'[1]METAS 2019'!$D$4:$Q$843,11,0)</f>
        <v>29</v>
      </c>
      <c r="M883" s="12">
        <f>VLOOKUP($B883,'[1]METAS 2019'!$D$4:$Q$843,12,0)</f>
        <v>29</v>
      </c>
      <c r="N883" s="12">
        <f>VLOOKUP($B883,'[1]METAS 2019'!$D$4:$Q$843,13,0)</f>
        <v>35</v>
      </c>
      <c r="O883" s="12">
        <f>VLOOKUP($B883,'[1]METAS 2019'!$D$4:$Q$843,14,0)</f>
        <v>34</v>
      </c>
      <c r="P883" s="90">
        <f>VLOOKUP($B883,'[9]Población Oficial 2019'!$E$6:$BA$104,10,0)</f>
        <v>43</v>
      </c>
      <c r="Q883" s="90">
        <f>VLOOKUP($B883,'[9]Población Oficial 2019'!$E$6:$BA$104,11,0)</f>
        <v>45</v>
      </c>
      <c r="R883" s="90">
        <f>VLOOKUP($B883,'[9]Población Oficial 2019'!$E$6:$BA$104,12,0)</f>
        <v>43</v>
      </c>
      <c r="S883" s="90">
        <f>VLOOKUP($B883,'[9]Población Oficial 2019'!$E$6:$BA$104,13,0)</f>
        <v>46</v>
      </c>
      <c r="T883" s="90">
        <f>VLOOKUP($B883,'[9]Población Oficial 2019'!$E$6:$BA$104,14,0)</f>
        <v>44</v>
      </c>
      <c r="U883" s="90">
        <f>VLOOKUP($B883,'[9]Población Oficial 2019'!$E$6:$BA$104,15,0)</f>
        <v>43</v>
      </c>
      <c r="V883" s="90">
        <f>VLOOKUP($B883,'[9]Población Oficial 2019'!$E$6:$BA$104,16,0)</f>
        <v>41</v>
      </c>
      <c r="W883" s="90">
        <f>VLOOKUP($B883,'[9]Población Oficial 2019'!$E$6:$BA$104,17,0)</f>
        <v>40</v>
      </c>
      <c r="X883" s="90">
        <f>VLOOKUP($B883,'[9]Población Oficial 2019'!$E$6:$BA$104,18,0)</f>
        <v>39</v>
      </c>
      <c r="Y883" s="90">
        <f>VLOOKUP($B883,'[9]Población Oficial 2019'!$E$6:$BA$104,19,0)</f>
        <v>37</v>
      </c>
      <c r="Z883" s="90">
        <f>VLOOKUP($B883,'[9]Población Oficial 2019'!$E$6:$BA$104,20,0)</f>
        <v>36</v>
      </c>
      <c r="AA883" s="90">
        <f>VLOOKUP($B883,'[9]Población Oficial 2019'!$E$6:$BA$104,21,0)</f>
        <v>35</v>
      </c>
      <c r="AB883" s="90">
        <f>VLOOKUP($B883,'[9]Población Oficial 2019'!$E$6:$BA$104,22,0)</f>
        <v>34</v>
      </c>
      <c r="AC883" s="90">
        <f>VLOOKUP($B883,'[9]Población Oficial 2019'!$E$6:$BA$104,23,0)</f>
        <v>34</v>
      </c>
      <c r="AD883" s="90">
        <f>VLOOKUP($B883,'[9]Población Oficial 2019'!$E$6:$BA$104,24,0)</f>
        <v>159</v>
      </c>
      <c r="AE883" s="90">
        <f>VLOOKUP($B883,'[9]Población Oficial 2019'!$E$6:$BA$104,25,0)</f>
        <v>158</v>
      </c>
      <c r="AF883" s="90">
        <f>VLOOKUP($B883,'[9]Población Oficial 2019'!$E$6:$BA$104,26,0)</f>
        <v>175</v>
      </c>
      <c r="AG883" s="90">
        <f>VLOOKUP($B883,'[9]Población Oficial 2019'!$E$6:$BA$104,27,0)</f>
        <v>145</v>
      </c>
      <c r="AH883" s="90">
        <f>VLOOKUP($B883,'[9]Población Oficial 2019'!$E$6:$BA$104,28,0)</f>
        <v>140</v>
      </c>
      <c r="AI883" s="90">
        <f>VLOOKUP($B883,'[9]Población Oficial 2019'!$E$6:$BA$104,29,0)</f>
        <v>111</v>
      </c>
      <c r="AJ883" s="90">
        <f>VLOOKUP($B883,'[9]Población Oficial 2019'!$E$6:$BA$104,30,0)</f>
        <v>86</v>
      </c>
      <c r="AK883" s="90">
        <f>VLOOKUP($B883,'[9]Población Oficial 2019'!$E$6:$BA$104,31,0)</f>
        <v>64</v>
      </c>
      <c r="AL883" s="90">
        <f>VLOOKUP($B883,'[9]Población Oficial 2019'!$E$6:$BA$104,32,0)</f>
        <v>53</v>
      </c>
      <c r="AM883" s="90">
        <f>VLOOKUP($B883,'[9]Población Oficial 2019'!$E$6:$BA$104,33,0)</f>
        <v>42</v>
      </c>
      <c r="AN883" s="90">
        <f>VLOOKUP($B883,'[9]Población Oficial 2019'!$E$6:$BA$104,34,0)</f>
        <v>30</v>
      </c>
      <c r="AO883" s="90">
        <f>VLOOKUP($B883,'[9]Población Oficial 2019'!$E$6:$BA$104,35,0)</f>
        <v>15</v>
      </c>
      <c r="AP883" s="90">
        <f>VLOOKUP($B883,'[9]Población Oficial 2019'!$E$6:$BA$104,36,0)</f>
        <v>18</v>
      </c>
      <c r="AQ883" s="90">
        <f>VLOOKUP($B883,'[9]Población Oficial 2019'!$E$6:$BA$104,41,0)</f>
        <v>936</v>
      </c>
      <c r="AR883" s="90">
        <f>VLOOKUP($B883,'[9]Población Oficial 2019'!$E$6:$BA$104,42,0)</f>
        <v>100</v>
      </c>
      <c r="AS883" s="90">
        <f>VLOOKUP($B883,'[9]Población Oficial 2019'!$E$6:$BA$104,43,0)</f>
        <v>79</v>
      </c>
      <c r="AT883" s="90">
        <f>VLOOKUP($B883,'[9]Población Oficial 2019'!$E$6:$BA$104,44,0)</f>
        <v>428</v>
      </c>
      <c r="AU883" s="90">
        <f>VLOOKUP($B883,'[9]Población Oficial 2019'!$E$6:$BA$104,45,0)</f>
        <v>25</v>
      </c>
    </row>
    <row r="884" spans="1:47" s="24" customFormat="1" ht="15">
      <c r="A884" s="31">
        <v>883</v>
      </c>
      <c r="B884" s="31"/>
      <c r="C884" s="8" t="s">
        <v>1176</v>
      </c>
      <c r="D884" s="8" t="s">
        <v>1007</v>
      </c>
      <c r="E884" s="8" t="s">
        <v>1007</v>
      </c>
      <c r="F884" s="8" t="s">
        <v>1007</v>
      </c>
      <c r="G884" s="36" t="s">
        <v>1214</v>
      </c>
      <c r="H884" s="30"/>
      <c r="I884" s="30">
        <f t="shared" si="188"/>
        <v>150135</v>
      </c>
      <c r="J884" s="36">
        <f>J885+J894+J908+J926+J933+J951+J967</f>
        <v>2440</v>
      </c>
      <c r="K884" s="36">
        <f t="shared" ref="K884:AU884" si="194">K885+K894+K908+K926+K933+K951+K967</f>
        <v>2650</v>
      </c>
      <c r="L884" s="36">
        <f t="shared" si="194"/>
        <v>2823</v>
      </c>
      <c r="M884" s="36">
        <f t="shared" si="194"/>
        <v>2799</v>
      </c>
      <c r="N884" s="36">
        <f t="shared" si="194"/>
        <v>2986</v>
      </c>
      <c r="O884" s="36">
        <f t="shared" si="194"/>
        <v>3227</v>
      </c>
      <c r="P884" s="36">
        <f t="shared" si="194"/>
        <v>3921</v>
      </c>
      <c r="Q884" s="36">
        <f t="shared" si="194"/>
        <v>3916</v>
      </c>
      <c r="R884" s="36">
        <f t="shared" si="194"/>
        <v>3884</v>
      </c>
      <c r="S884" s="36">
        <f t="shared" si="194"/>
        <v>3832</v>
      </c>
      <c r="T884" s="36">
        <f t="shared" si="194"/>
        <v>3732</v>
      </c>
      <c r="U884" s="36">
        <f t="shared" si="194"/>
        <v>3619</v>
      </c>
      <c r="V884" s="36">
        <f t="shared" si="194"/>
        <v>3497</v>
      </c>
      <c r="W884" s="36">
        <f t="shared" si="194"/>
        <v>3368</v>
      </c>
      <c r="X884" s="36">
        <f t="shared" si="194"/>
        <v>3234</v>
      </c>
      <c r="Y884" s="36">
        <f t="shared" si="194"/>
        <v>3087</v>
      </c>
      <c r="Z884" s="36">
        <f t="shared" si="194"/>
        <v>2939</v>
      </c>
      <c r="AA884" s="36">
        <f t="shared" si="194"/>
        <v>2798</v>
      </c>
      <c r="AB884" s="36">
        <f t="shared" si="194"/>
        <v>2693</v>
      </c>
      <c r="AC884" s="36">
        <f t="shared" si="194"/>
        <v>2519</v>
      </c>
      <c r="AD884" s="36">
        <f t="shared" si="194"/>
        <v>11901</v>
      </c>
      <c r="AE884" s="36">
        <f t="shared" si="194"/>
        <v>12273</v>
      </c>
      <c r="AF884" s="36">
        <f t="shared" si="194"/>
        <v>12258</v>
      </c>
      <c r="AG884" s="36">
        <f t="shared" si="194"/>
        <v>10381</v>
      </c>
      <c r="AH884" s="36">
        <f t="shared" si="194"/>
        <v>9489</v>
      </c>
      <c r="AI884" s="36">
        <f t="shared" si="194"/>
        <v>8186</v>
      </c>
      <c r="AJ884" s="36">
        <f t="shared" si="194"/>
        <v>6237</v>
      </c>
      <c r="AK884" s="36">
        <f t="shared" si="194"/>
        <v>5029</v>
      </c>
      <c r="AL884" s="36">
        <f t="shared" si="194"/>
        <v>4070</v>
      </c>
      <c r="AM884" s="36">
        <f t="shared" si="194"/>
        <v>2753</v>
      </c>
      <c r="AN884" s="36">
        <f t="shared" si="194"/>
        <v>1684</v>
      </c>
      <c r="AO884" s="36">
        <f t="shared" si="194"/>
        <v>1023</v>
      </c>
      <c r="AP884" s="36">
        <f t="shared" si="194"/>
        <v>887</v>
      </c>
      <c r="AQ884" s="36">
        <f t="shared" si="194"/>
        <v>72157</v>
      </c>
      <c r="AR884" s="36">
        <f t="shared" si="194"/>
        <v>8203</v>
      </c>
      <c r="AS884" s="36">
        <f t="shared" si="194"/>
        <v>6344</v>
      </c>
      <c r="AT884" s="36">
        <f t="shared" si="194"/>
        <v>30598</v>
      </c>
      <c r="AU884" s="36">
        <f t="shared" si="194"/>
        <v>2500</v>
      </c>
    </row>
    <row r="885" spans="1:47" s="24" customFormat="1" ht="15">
      <c r="A885" s="54">
        <v>884</v>
      </c>
      <c r="B885" s="54"/>
      <c r="C885" s="55" t="s">
        <v>1176</v>
      </c>
      <c r="D885" s="55" t="s">
        <v>1007</v>
      </c>
      <c r="E885" s="55" t="s">
        <v>1008</v>
      </c>
      <c r="F885" s="55" t="s">
        <v>1008</v>
      </c>
      <c r="G885" s="11" t="s">
        <v>1214</v>
      </c>
      <c r="H885" s="29"/>
      <c r="I885" s="29">
        <f t="shared" si="188"/>
        <v>14469</v>
      </c>
      <c r="J885" s="11">
        <f>SUM(J886:J893)</f>
        <v>261</v>
      </c>
      <c r="K885" s="11">
        <f t="shared" ref="K885:AU885" si="195">SUM(K886:K893)</f>
        <v>286</v>
      </c>
      <c r="L885" s="11">
        <f t="shared" si="195"/>
        <v>274</v>
      </c>
      <c r="M885" s="11">
        <f t="shared" si="195"/>
        <v>289</v>
      </c>
      <c r="N885" s="11">
        <f t="shared" si="195"/>
        <v>300</v>
      </c>
      <c r="O885" s="11">
        <f t="shared" si="195"/>
        <v>324</v>
      </c>
      <c r="P885" s="11">
        <f t="shared" si="195"/>
        <v>321</v>
      </c>
      <c r="Q885" s="11">
        <f t="shared" si="195"/>
        <v>323</v>
      </c>
      <c r="R885" s="11">
        <f t="shared" si="195"/>
        <v>323</v>
      </c>
      <c r="S885" s="11">
        <f t="shared" si="195"/>
        <v>320</v>
      </c>
      <c r="T885" s="11">
        <f t="shared" si="195"/>
        <v>313</v>
      </c>
      <c r="U885" s="11">
        <f t="shared" si="195"/>
        <v>306</v>
      </c>
      <c r="V885" s="11">
        <f t="shared" si="195"/>
        <v>301</v>
      </c>
      <c r="W885" s="11">
        <f t="shared" si="195"/>
        <v>297</v>
      </c>
      <c r="X885" s="11">
        <f t="shared" si="195"/>
        <v>295</v>
      </c>
      <c r="Y885" s="11">
        <f t="shared" si="195"/>
        <v>292</v>
      </c>
      <c r="Z885" s="11">
        <f t="shared" si="195"/>
        <v>289</v>
      </c>
      <c r="AA885" s="11">
        <f t="shared" si="195"/>
        <v>281</v>
      </c>
      <c r="AB885" s="11">
        <f t="shared" si="195"/>
        <v>271</v>
      </c>
      <c r="AC885" s="11">
        <f t="shared" si="195"/>
        <v>248</v>
      </c>
      <c r="AD885" s="11">
        <f t="shared" si="195"/>
        <v>1102</v>
      </c>
      <c r="AE885" s="11">
        <f t="shared" si="195"/>
        <v>1130</v>
      </c>
      <c r="AF885" s="11">
        <f t="shared" si="195"/>
        <v>1147</v>
      </c>
      <c r="AG885" s="11">
        <f t="shared" si="195"/>
        <v>1024</v>
      </c>
      <c r="AH885" s="11">
        <f t="shared" si="195"/>
        <v>958</v>
      </c>
      <c r="AI885" s="11">
        <f t="shared" si="195"/>
        <v>881</v>
      </c>
      <c r="AJ885" s="11">
        <f t="shared" si="195"/>
        <v>603</v>
      </c>
      <c r="AK885" s="11">
        <f t="shared" si="195"/>
        <v>596</v>
      </c>
      <c r="AL885" s="11">
        <f t="shared" si="195"/>
        <v>411</v>
      </c>
      <c r="AM885" s="11">
        <f t="shared" si="195"/>
        <v>309</v>
      </c>
      <c r="AN885" s="11">
        <f t="shared" si="195"/>
        <v>186</v>
      </c>
      <c r="AO885" s="11">
        <f t="shared" si="195"/>
        <v>111</v>
      </c>
      <c r="AP885" s="11">
        <f t="shared" si="195"/>
        <v>97</v>
      </c>
      <c r="AQ885" s="11">
        <f t="shared" si="195"/>
        <v>6813</v>
      </c>
      <c r="AR885" s="11">
        <f t="shared" si="195"/>
        <v>723</v>
      </c>
      <c r="AS885" s="11">
        <f t="shared" si="195"/>
        <v>613</v>
      </c>
      <c r="AT885" s="11">
        <f t="shared" si="195"/>
        <v>2989</v>
      </c>
      <c r="AU885" s="11">
        <f t="shared" si="195"/>
        <v>258</v>
      </c>
    </row>
    <row r="886" spans="1:47" s="24" customFormat="1" ht="15">
      <c r="A886" s="58">
        <v>885</v>
      </c>
      <c r="B886" s="58">
        <v>4274</v>
      </c>
      <c r="C886" s="59" t="s">
        <v>1176</v>
      </c>
      <c r="D886" s="59" t="s">
        <v>1007</v>
      </c>
      <c r="E886" s="59" t="s">
        <v>1008</v>
      </c>
      <c r="F886" s="59" t="s">
        <v>1009</v>
      </c>
      <c r="G886" s="12" t="s">
        <v>283</v>
      </c>
      <c r="H886" s="14">
        <f t="shared" ref="H886:H893" si="196">B886</f>
        <v>4274</v>
      </c>
      <c r="I886" s="14">
        <f t="shared" si="188"/>
        <v>5353</v>
      </c>
      <c r="J886" s="12">
        <f>VLOOKUP($B886,'[1]METAS 2019'!$D$4:$Q$843,5,0)</f>
        <v>120</v>
      </c>
      <c r="K886" s="12">
        <f>VLOOKUP($B886,'[1]METAS 2019'!$D$4:$Q$843,4,0)</f>
        <v>129</v>
      </c>
      <c r="L886" s="12">
        <f>VLOOKUP($B886,'[1]METAS 2019'!$D$4:$Q$843,11,0)</f>
        <v>115</v>
      </c>
      <c r="M886" s="12">
        <f>VLOOKUP($B886,'[1]METAS 2019'!$D$4:$Q$843,12,0)</f>
        <v>130</v>
      </c>
      <c r="N886" s="12">
        <f>VLOOKUP($B886,'[1]METAS 2019'!$D$4:$Q$843,13,0)</f>
        <v>139</v>
      </c>
      <c r="O886" s="12">
        <f>VLOOKUP($B886,'[1]METAS 2019'!$D$4:$Q$843,14,0)</f>
        <v>144</v>
      </c>
      <c r="P886" s="90">
        <f>VLOOKUP($B886,'[10]Población Oficial 2019'!$E$6:$AW$96,10,0)</f>
        <v>115</v>
      </c>
      <c r="Q886" s="90">
        <f>VLOOKUP($B886,'[10]Población Oficial 2019'!$E$6:$AW$96,11,0)</f>
        <v>115</v>
      </c>
      <c r="R886" s="90">
        <f>VLOOKUP($B886,'[10]Población Oficial 2019'!$E$6:$AW$96,12,0)</f>
        <v>115</v>
      </c>
      <c r="S886" s="90">
        <f>VLOOKUP($B886,'[10]Población Oficial 2019'!$E$6:$AW$96,13,0)</f>
        <v>115</v>
      </c>
      <c r="T886" s="90">
        <f>VLOOKUP($B886,'[10]Población Oficial 2019'!$E$6:$AW$96,14,0)</f>
        <v>111</v>
      </c>
      <c r="U886" s="90">
        <f>VLOOKUP($B886,'[10]Población Oficial 2019'!$E$6:$AW$96,15,0)</f>
        <v>109</v>
      </c>
      <c r="V886" s="90">
        <f>VLOOKUP($B886,'[10]Población Oficial 2019'!$E$6:$AW$96,16,0)</f>
        <v>108</v>
      </c>
      <c r="W886" s="90">
        <f>VLOOKUP($B886,'[10]Población Oficial 2019'!$E$6:$AW$96,17,0)</f>
        <v>106</v>
      </c>
      <c r="X886" s="90">
        <f>VLOOKUP($B886,'[10]Población Oficial 2019'!$E$6:$AW$96,18,0)</f>
        <v>106</v>
      </c>
      <c r="Y886" s="90">
        <f>VLOOKUP($B886,'[10]Población Oficial 2019'!$E$6:$AW$96,19,0)</f>
        <v>105</v>
      </c>
      <c r="Z886" s="90">
        <f>VLOOKUP($B886,'[10]Población Oficial 2019'!$E$6:$AW$96,20,0)</f>
        <v>104</v>
      </c>
      <c r="AA886" s="90">
        <f>VLOOKUP($B886,'[10]Población Oficial 2019'!$E$6:$AW$96,21,0)</f>
        <v>101</v>
      </c>
      <c r="AB886" s="90">
        <f>VLOOKUP($B886,'[10]Población Oficial 2019'!$E$6:$AW$96,22,0)</f>
        <v>97</v>
      </c>
      <c r="AC886" s="90">
        <f>VLOOKUP($B886,'[10]Población Oficial 2019'!$E$6:$AW$96,23,0)</f>
        <v>90</v>
      </c>
      <c r="AD886" s="90">
        <f>VLOOKUP($B886,'[10]Población Oficial 2019'!$E$6:$AW$96,24,0)</f>
        <v>396</v>
      </c>
      <c r="AE886" s="90">
        <f>VLOOKUP($B886,'[10]Población Oficial 2019'!$E$6:$AW$96,25,0)</f>
        <v>406</v>
      </c>
      <c r="AF886" s="90">
        <f>VLOOKUP($B886,'[10]Población Oficial 2019'!$E$6:$AW$96,26,0)</f>
        <v>413</v>
      </c>
      <c r="AG886" s="90">
        <f>VLOOKUP($B886,'[10]Población Oficial 2019'!$E$6:$AW$96,27,0)</f>
        <v>367</v>
      </c>
      <c r="AH886" s="90">
        <f>VLOOKUP($B886,'[10]Población Oficial 2019'!$E$6:$AW$96,28,0)</f>
        <v>345</v>
      </c>
      <c r="AI886" s="90">
        <f>VLOOKUP($B886,'[10]Población Oficial 2019'!$E$6:$AW$96,29,0)</f>
        <v>318</v>
      </c>
      <c r="AJ886" s="90">
        <f>VLOOKUP($B886,'[10]Población Oficial 2019'!$E$6:$AW$96,30,0)</f>
        <v>216</v>
      </c>
      <c r="AK886" s="90">
        <f>VLOOKUP($B886,'[10]Población Oficial 2019'!$E$6:$AW$96,31,0)</f>
        <v>214</v>
      </c>
      <c r="AL886" s="90">
        <f>VLOOKUP($B886,'[10]Población Oficial 2019'!$E$6:$AW$96,32,0)</f>
        <v>149</v>
      </c>
      <c r="AM886" s="90">
        <f>VLOOKUP($B886,'[10]Población Oficial 2019'!$E$6:$AW$96,33,0)</f>
        <v>113</v>
      </c>
      <c r="AN886" s="90">
        <f>VLOOKUP($B886,'[10]Población Oficial 2019'!$E$6:$AW$96,34,0)</f>
        <v>68</v>
      </c>
      <c r="AO886" s="90">
        <f>VLOOKUP($B886,'[10]Población Oficial 2019'!$E$6:$AW$96,35,0)</f>
        <v>39</v>
      </c>
      <c r="AP886" s="90">
        <f>VLOOKUP($B886,'[10]Población Oficial 2019'!$E$6:$AW$96,36,0)</f>
        <v>35</v>
      </c>
      <c r="AQ886" s="90">
        <f>VLOOKUP($B886,'[10]Población Oficial 2019'!$E$6:$AW$96,41,0)</f>
        <v>2517</v>
      </c>
      <c r="AR886" s="90">
        <f>VLOOKUP($B886,'[10]Población Oficial 2019'!$E$6:$AW$96,42,0)</f>
        <v>268</v>
      </c>
      <c r="AS886" s="90">
        <f>VLOOKUP($B886,'[10]Población Oficial 2019'!$E$6:$AW$96,43,0)</f>
        <v>226</v>
      </c>
      <c r="AT886" s="90">
        <f>VLOOKUP($B886,'[10]Población Oficial 2019'!$E$6:$AW$96,44,0)</f>
        <v>1105</v>
      </c>
      <c r="AU886" s="90">
        <f>VLOOKUP($B886,'[10]Población Oficial 2019'!$E$6:$AW$96,45,0)</f>
        <v>120</v>
      </c>
    </row>
    <row r="887" spans="1:47" s="24" customFormat="1" ht="15">
      <c r="A887" s="58">
        <v>886</v>
      </c>
      <c r="B887" s="58">
        <v>4278</v>
      </c>
      <c r="C887" s="59" t="s">
        <v>1176</v>
      </c>
      <c r="D887" s="59" t="s">
        <v>1007</v>
      </c>
      <c r="E887" s="59" t="s">
        <v>1008</v>
      </c>
      <c r="F887" s="59" t="s">
        <v>1010</v>
      </c>
      <c r="G887" s="12" t="s">
        <v>283</v>
      </c>
      <c r="H887" s="14">
        <f t="shared" si="196"/>
        <v>4278</v>
      </c>
      <c r="I887" s="14">
        <f t="shared" si="188"/>
        <v>3027</v>
      </c>
      <c r="J887" s="12">
        <f>VLOOKUP($B887,'[1]METAS 2019'!$D$4:$Q$843,5,0)</f>
        <v>50</v>
      </c>
      <c r="K887" s="12">
        <f>VLOOKUP($B887,'[1]METAS 2019'!$D$4:$Q$843,4,0)</f>
        <v>57</v>
      </c>
      <c r="L887" s="12">
        <f>VLOOKUP($B887,'[1]METAS 2019'!$D$4:$Q$843,11,0)</f>
        <v>65</v>
      </c>
      <c r="M887" s="12">
        <f>VLOOKUP($B887,'[1]METAS 2019'!$D$4:$Q$843,12,0)</f>
        <v>55</v>
      </c>
      <c r="N887" s="12">
        <f>VLOOKUP($B887,'[1]METAS 2019'!$D$4:$Q$843,13,0)</f>
        <v>59</v>
      </c>
      <c r="O887" s="12">
        <f>VLOOKUP($B887,'[1]METAS 2019'!$D$4:$Q$843,14,0)</f>
        <v>61</v>
      </c>
      <c r="P887" s="90">
        <f>VLOOKUP($B887,'[10]Población Oficial 2019'!$E$6:$AW$96,10,0)</f>
        <v>68</v>
      </c>
      <c r="Q887" s="90">
        <f>VLOOKUP($B887,'[10]Población Oficial 2019'!$E$6:$AW$96,11,0)</f>
        <v>68</v>
      </c>
      <c r="R887" s="90">
        <f>VLOOKUP($B887,'[10]Población Oficial 2019'!$E$6:$AW$96,12,0)</f>
        <v>68</v>
      </c>
      <c r="S887" s="90">
        <f>VLOOKUP($B887,'[10]Población Oficial 2019'!$E$6:$AW$96,13,0)</f>
        <v>67</v>
      </c>
      <c r="T887" s="90">
        <f>VLOOKUP($B887,'[10]Población Oficial 2019'!$E$6:$AW$96,14,0)</f>
        <v>66</v>
      </c>
      <c r="U887" s="90">
        <f>VLOOKUP($B887,'[10]Población Oficial 2019'!$E$6:$AW$96,15,0)</f>
        <v>64</v>
      </c>
      <c r="V887" s="90">
        <f>VLOOKUP($B887,'[10]Población Oficial 2019'!$E$6:$AW$96,16,0)</f>
        <v>63</v>
      </c>
      <c r="W887" s="90">
        <f>VLOOKUP($B887,'[10]Población Oficial 2019'!$E$6:$AW$96,17,0)</f>
        <v>62</v>
      </c>
      <c r="X887" s="90">
        <f>VLOOKUP($B887,'[10]Población Oficial 2019'!$E$6:$AW$96,18,0)</f>
        <v>62</v>
      </c>
      <c r="Y887" s="90">
        <f>VLOOKUP($B887,'[10]Población Oficial 2019'!$E$6:$AW$96,19,0)</f>
        <v>61</v>
      </c>
      <c r="Z887" s="90">
        <f>VLOOKUP($B887,'[10]Población Oficial 2019'!$E$6:$AW$96,20,0)</f>
        <v>60</v>
      </c>
      <c r="AA887" s="90">
        <f>VLOOKUP($B887,'[10]Población Oficial 2019'!$E$6:$AW$96,21,0)</f>
        <v>59</v>
      </c>
      <c r="AB887" s="90">
        <f>VLOOKUP($B887,'[10]Población Oficial 2019'!$E$6:$AW$96,22,0)</f>
        <v>57</v>
      </c>
      <c r="AC887" s="90">
        <f>VLOOKUP($B887,'[10]Población Oficial 2019'!$E$6:$AW$96,23,0)</f>
        <v>52</v>
      </c>
      <c r="AD887" s="90">
        <f>VLOOKUP($B887,'[10]Población Oficial 2019'!$E$6:$AW$96,24,0)</f>
        <v>232</v>
      </c>
      <c r="AE887" s="90">
        <f>VLOOKUP($B887,'[10]Población Oficial 2019'!$E$6:$AW$96,25,0)</f>
        <v>238</v>
      </c>
      <c r="AF887" s="90">
        <f>VLOOKUP($B887,'[10]Población Oficial 2019'!$E$6:$AW$96,26,0)</f>
        <v>241</v>
      </c>
      <c r="AG887" s="90">
        <f>VLOOKUP($B887,'[10]Población Oficial 2019'!$E$6:$AW$96,27,0)</f>
        <v>216</v>
      </c>
      <c r="AH887" s="90">
        <f>VLOOKUP($B887,'[10]Población Oficial 2019'!$E$6:$AW$96,28,0)</f>
        <v>202</v>
      </c>
      <c r="AI887" s="90">
        <f>VLOOKUP($B887,'[10]Población Oficial 2019'!$E$6:$AW$96,29,0)</f>
        <v>186</v>
      </c>
      <c r="AJ887" s="90">
        <f>VLOOKUP($B887,'[10]Población Oficial 2019'!$E$6:$AW$96,30,0)</f>
        <v>127</v>
      </c>
      <c r="AK887" s="90">
        <f>VLOOKUP($B887,'[10]Población Oficial 2019'!$E$6:$AW$96,31,0)</f>
        <v>126</v>
      </c>
      <c r="AL887" s="90">
        <f>VLOOKUP($B887,'[10]Población Oficial 2019'!$E$6:$AW$96,32,0)</f>
        <v>86</v>
      </c>
      <c r="AM887" s="90">
        <f>VLOOKUP($B887,'[10]Población Oficial 2019'!$E$6:$AW$96,33,0)</f>
        <v>65</v>
      </c>
      <c r="AN887" s="90">
        <f>VLOOKUP($B887,'[10]Población Oficial 2019'!$E$6:$AW$96,34,0)</f>
        <v>39</v>
      </c>
      <c r="AO887" s="90">
        <f>VLOOKUP($B887,'[10]Población Oficial 2019'!$E$6:$AW$96,35,0)</f>
        <v>24</v>
      </c>
      <c r="AP887" s="90">
        <f>VLOOKUP($B887,'[10]Población Oficial 2019'!$E$6:$AW$96,36,0)</f>
        <v>21</v>
      </c>
      <c r="AQ887" s="90">
        <f>VLOOKUP($B887,'[10]Población Oficial 2019'!$E$6:$AW$96,41,0)</f>
        <v>1431</v>
      </c>
      <c r="AR887" s="90">
        <f>VLOOKUP($B887,'[10]Población Oficial 2019'!$E$6:$AW$96,42,0)</f>
        <v>152</v>
      </c>
      <c r="AS887" s="90">
        <f>VLOOKUP($B887,'[10]Población Oficial 2019'!$E$6:$AW$96,43,0)</f>
        <v>129</v>
      </c>
      <c r="AT887" s="90">
        <f>VLOOKUP($B887,'[10]Población Oficial 2019'!$E$6:$AW$96,44,0)</f>
        <v>628</v>
      </c>
      <c r="AU887" s="90">
        <f>VLOOKUP($B887,'[10]Población Oficial 2019'!$E$6:$AW$96,45,0)</f>
        <v>42</v>
      </c>
    </row>
    <row r="888" spans="1:47" s="24" customFormat="1" ht="15">
      <c r="A888" s="58">
        <v>887</v>
      </c>
      <c r="B888" s="58">
        <v>4276</v>
      </c>
      <c r="C888" s="59" t="s">
        <v>1176</v>
      </c>
      <c r="D888" s="59" t="s">
        <v>1007</v>
      </c>
      <c r="E888" s="59" t="s">
        <v>1008</v>
      </c>
      <c r="F888" s="59" t="s">
        <v>1011</v>
      </c>
      <c r="G888" s="12" t="s">
        <v>283</v>
      </c>
      <c r="H888" s="14">
        <f t="shared" si="196"/>
        <v>4276</v>
      </c>
      <c r="I888" s="14">
        <f t="shared" si="188"/>
        <v>2061</v>
      </c>
      <c r="J888" s="12">
        <f>VLOOKUP($B888,'[1]METAS 2019'!$D$4:$Q$843,5,0)</f>
        <v>36</v>
      </c>
      <c r="K888" s="12">
        <f>VLOOKUP($B888,'[1]METAS 2019'!$D$4:$Q$843,4,0)</f>
        <v>34</v>
      </c>
      <c r="L888" s="12">
        <f>VLOOKUP($B888,'[1]METAS 2019'!$D$4:$Q$843,11,0)</f>
        <v>23</v>
      </c>
      <c r="M888" s="12">
        <f>VLOOKUP($B888,'[1]METAS 2019'!$D$4:$Q$843,12,0)</f>
        <v>32</v>
      </c>
      <c r="N888" s="12">
        <f>VLOOKUP($B888,'[1]METAS 2019'!$D$4:$Q$843,13,0)</f>
        <v>31</v>
      </c>
      <c r="O888" s="12">
        <f>VLOOKUP($B888,'[1]METAS 2019'!$D$4:$Q$843,14,0)</f>
        <v>40</v>
      </c>
      <c r="P888" s="90">
        <f>VLOOKUP($B888,'[10]Población Oficial 2019'!$E$6:$AW$96,10,0)</f>
        <v>46</v>
      </c>
      <c r="Q888" s="90">
        <f>VLOOKUP($B888,'[10]Población Oficial 2019'!$E$6:$AW$96,11,0)</f>
        <v>47</v>
      </c>
      <c r="R888" s="90">
        <f>VLOOKUP($B888,'[10]Población Oficial 2019'!$E$6:$AW$96,12,0)</f>
        <v>47</v>
      </c>
      <c r="S888" s="90">
        <f>VLOOKUP($B888,'[10]Población Oficial 2019'!$E$6:$AW$96,13,0)</f>
        <v>47</v>
      </c>
      <c r="T888" s="90">
        <f>VLOOKUP($B888,'[10]Población Oficial 2019'!$E$6:$AW$96,14,0)</f>
        <v>46</v>
      </c>
      <c r="U888" s="90">
        <f>VLOOKUP($B888,'[10]Población Oficial 2019'!$E$6:$AW$96,15,0)</f>
        <v>45</v>
      </c>
      <c r="V888" s="90">
        <f>VLOOKUP($B888,'[10]Población Oficial 2019'!$E$6:$AW$96,16,0)</f>
        <v>44</v>
      </c>
      <c r="W888" s="90">
        <f>VLOOKUP($B888,'[10]Población Oficial 2019'!$E$6:$AW$96,17,0)</f>
        <v>44</v>
      </c>
      <c r="X888" s="90">
        <f>VLOOKUP($B888,'[10]Población Oficial 2019'!$E$6:$AW$96,18,0)</f>
        <v>43</v>
      </c>
      <c r="Y888" s="90">
        <f>VLOOKUP($B888,'[10]Población Oficial 2019'!$E$6:$AW$96,19,0)</f>
        <v>43</v>
      </c>
      <c r="Z888" s="90">
        <f>VLOOKUP($B888,'[10]Población Oficial 2019'!$E$6:$AW$96,20,0)</f>
        <v>42</v>
      </c>
      <c r="AA888" s="90">
        <f>VLOOKUP($B888,'[10]Población Oficial 2019'!$E$6:$AW$96,21,0)</f>
        <v>41</v>
      </c>
      <c r="AB888" s="90">
        <f>VLOOKUP($B888,'[10]Población Oficial 2019'!$E$6:$AW$96,22,0)</f>
        <v>40</v>
      </c>
      <c r="AC888" s="90">
        <f>VLOOKUP($B888,'[10]Población Oficial 2019'!$E$6:$AW$96,23,0)</f>
        <v>37</v>
      </c>
      <c r="AD888" s="90">
        <f>VLOOKUP($B888,'[10]Población Oficial 2019'!$E$6:$AW$96,24,0)</f>
        <v>161</v>
      </c>
      <c r="AE888" s="90">
        <f>VLOOKUP($B888,'[10]Población Oficial 2019'!$E$6:$AW$96,25,0)</f>
        <v>165</v>
      </c>
      <c r="AF888" s="90">
        <f>VLOOKUP($B888,'[10]Población Oficial 2019'!$E$6:$AW$96,26,0)</f>
        <v>168</v>
      </c>
      <c r="AG888" s="90">
        <f>VLOOKUP($B888,'[10]Población Oficial 2019'!$E$6:$AW$96,27,0)</f>
        <v>150</v>
      </c>
      <c r="AH888" s="90">
        <f>VLOOKUP($B888,'[10]Población Oficial 2019'!$E$6:$AW$96,28,0)</f>
        <v>140</v>
      </c>
      <c r="AI888" s="90">
        <f>VLOOKUP($B888,'[10]Población Oficial 2019'!$E$6:$AW$96,29,0)</f>
        <v>129</v>
      </c>
      <c r="AJ888" s="90">
        <f>VLOOKUP($B888,'[10]Población Oficial 2019'!$E$6:$AW$96,30,0)</f>
        <v>89</v>
      </c>
      <c r="AK888" s="90">
        <f>VLOOKUP($B888,'[10]Población Oficial 2019'!$E$6:$AW$96,31,0)</f>
        <v>88</v>
      </c>
      <c r="AL888" s="90">
        <f>VLOOKUP($B888,'[10]Población Oficial 2019'!$E$6:$AW$96,32,0)</f>
        <v>61</v>
      </c>
      <c r="AM888" s="90">
        <f>VLOOKUP($B888,'[10]Población Oficial 2019'!$E$6:$AW$96,33,0)</f>
        <v>45</v>
      </c>
      <c r="AN888" s="90">
        <f>VLOOKUP($B888,'[10]Población Oficial 2019'!$E$6:$AW$96,34,0)</f>
        <v>27</v>
      </c>
      <c r="AO888" s="90">
        <f>VLOOKUP($B888,'[10]Población Oficial 2019'!$E$6:$AW$96,35,0)</f>
        <v>16</v>
      </c>
      <c r="AP888" s="90">
        <f>VLOOKUP($B888,'[10]Población Oficial 2019'!$E$6:$AW$96,36,0)</f>
        <v>14</v>
      </c>
      <c r="AQ888" s="90">
        <f>VLOOKUP($B888,'[10]Población Oficial 2019'!$E$6:$AW$96,41,0)</f>
        <v>974</v>
      </c>
      <c r="AR888" s="90">
        <f>VLOOKUP($B888,'[10]Población Oficial 2019'!$E$6:$AW$96,42,0)</f>
        <v>103</v>
      </c>
      <c r="AS888" s="90">
        <f>VLOOKUP($B888,'[10]Población Oficial 2019'!$E$6:$AW$96,43,0)</f>
        <v>88</v>
      </c>
      <c r="AT888" s="90">
        <f>VLOOKUP($B888,'[10]Población Oficial 2019'!$E$6:$AW$96,44,0)</f>
        <v>427</v>
      </c>
      <c r="AU888" s="90">
        <f>VLOOKUP($B888,'[10]Población Oficial 2019'!$E$6:$AW$96,45,0)</f>
        <v>39</v>
      </c>
    </row>
    <row r="889" spans="1:47" s="24" customFormat="1" ht="15">
      <c r="A889" s="58">
        <v>888</v>
      </c>
      <c r="B889" s="58">
        <v>9964</v>
      </c>
      <c r="C889" s="59" t="s">
        <v>1176</v>
      </c>
      <c r="D889" s="59" t="s">
        <v>1007</v>
      </c>
      <c r="E889" s="59" t="s">
        <v>1008</v>
      </c>
      <c r="F889" s="59" t="s">
        <v>1013</v>
      </c>
      <c r="G889" s="12" t="s">
        <v>266</v>
      </c>
      <c r="H889" s="14">
        <f t="shared" si="196"/>
        <v>9964</v>
      </c>
      <c r="I889" s="14">
        <f t="shared" si="188"/>
        <v>664</v>
      </c>
      <c r="J889" s="12">
        <f>VLOOKUP($B889,'[1]METAS 2019'!$D$4:$Q$843,5,0)</f>
        <v>3</v>
      </c>
      <c r="K889" s="12">
        <f>VLOOKUP($B889,'[1]METAS 2019'!$D$4:$Q$843,4,0)</f>
        <v>13</v>
      </c>
      <c r="L889" s="12">
        <f>VLOOKUP($B889,'[1]METAS 2019'!$D$4:$Q$843,11,0)</f>
        <v>11</v>
      </c>
      <c r="M889" s="12">
        <f>VLOOKUP($B889,'[1]METAS 2019'!$D$4:$Q$843,12,0)</f>
        <v>13</v>
      </c>
      <c r="N889" s="12">
        <f>VLOOKUP($B889,'[1]METAS 2019'!$D$4:$Q$843,13,0)</f>
        <v>11</v>
      </c>
      <c r="O889" s="12">
        <f>VLOOKUP($B889,'[1]METAS 2019'!$D$4:$Q$843,14,0)</f>
        <v>21</v>
      </c>
      <c r="P889" s="90">
        <f>VLOOKUP($B889,'[10]Población Oficial 2019'!$E$6:$AW$96,10,0)</f>
        <v>15</v>
      </c>
      <c r="Q889" s="90">
        <f>VLOOKUP($B889,'[10]Población Oficial 2019'!$E$6:$AW$96,11,0)</f>
        <v>15</v>
      </c>
      <c r="R889" s="90">
        <f>VLOOKUP($B889,'[10]Población Oficial 2019'!$E$6:$AW$96,12,0)</f>
        <v>15</v>
      </c>
      <c r="S889" s="90">
        <f>VLOOKUP($B889,'[10]Población Oficial 2019'!$E$6:$AW$96,13,0)</f>
        <v>15</v>
      </c>
      <c r="T889" s="90">
        <f>VLOOKUP($B889,'[10]Población Oficial 2019'!$E$6:$AW$96,14,0)</f>
        <v>15</v>
      </c>
      <c r="U889" s="90">
        <f>VLOOKUP($B889,'[10]Población Oficial 2019'!$E$6:$AW$96,15,0)</f>
        <v>15</v>
      </c>
      <c r="V889" s="90">
        <f>VLOOKUP($B889,'[10]Población Oficial 2019'!$E$6:$AW$96,16,0)</f>
        <v>14</v>
      </c>
      <c r="W889" s="90">
        <f>VLOOKUP($B889,'[10]Población Oficial 2019'!$E$6:$AW$96,17,0)</f>
        <v>14</v>
      </c>
      <c r="X889" s="90">
        <f>VLOOKUP($B889,'[10]Población Oficial 2019'!$E$6:$AW$96,18,0)</f>
        <v>14</v>
      </c>
      <c r="Y889" s="90">
        <f>VLOOKUP($B889,'[10]Población Oficial 2019'!$E$6:$AW$96,19,0)</f>
        <v>14</v>
      </c>
      <c r="Z889" s="90">
        <f>VLOOKUP($B889,'[10]Población Oficial 2019'!$E$6:$AW$96,20,0)</f>
        <v>14</v>
      </c>
      <c r="AA889" s="90">
        <f>VLOOKUP($B889,'[10]Población Oficial 2019'!$E$6:$AW$96,21,0)</f>
        <v>13</v>
      </c>
      <c r="AB889" s="90">
        <f>VLOOKUP($B889,'[10]Población Oficial 2019'!$E$6:$AW$96,22,0)</f>
        <v>13</v>
      </c>
      <c r="AC889" s="90">
        <f>VLOOKUP($B889,'[10]Población Oficial 2019'!$E$6:$AW$96,23,0)</f>
        <v>11</v>
      </c>
      <c r="AD889" s="90">
        <f>VLOOKUP($B889,'[10]Población Oficial 2019'!$E$6:$AW$96,24,0)</f>
        <v>51</v>
      </c>
      <c r="AE889" s="90">
        <f>VLOOKUP($B889,'[10]Población Oficial 2019'!$E$6:$AW$96,25,0)</f>
        <v>52</v>
      </c>
      <c r="AF889" s="90">
        <f>VLOOKUP($B889,'[10]Población Oficial 2019'!$E$6:$AW$96,26,0)</f>
        <v>53</v>
      </c>
      <c r="AG889" s="90">
        <f>VLOOKUP($B889,'[10]Población Oficial 2019'!$E$6:$AW$96,27,0)</f>
        <v>48</v>
      </c>
      <c r="AH889" s="90">
        <f>VLOOKUP($B889,'[10]Población Oficial 2019'!$E$6:$AW$96,28,0)</f>
        <v>45</v>
      </c>
      <c r="AI889" s="90">
        <f>VLOOKUP($B889,'[10]Población Oficial 2019'!$E$6:$AW$96,29,0)</f>
        <v>41</v>
      </c>
      <c r="AJ889" s="90">
        <f>VLOOKUP($B889,'[10]Población Oficial 2019'!$E$6:$AW$96,30,0)</f>
        <v>28</v>
      </c>
      <c r="AK889" s="90">
        <f>VLOOKUP($B889,'[10]Población Oficial 2019'!$E$6:$AW$96,31,0)</f>
        <v>28</v>
      </c>
      <c r="AL889" s="90">
        <f>VLOOKUP($B889,'[10]Población Oficial 2019'!$E$6:$AW$96,32,0)</f>
        <v>18</v>
      </c>
      <c r="AM889" s="90">
        <f>VLOOKUP($B889,'[10]Población Oficial 2019'!$E$6:$AW$96,33,0)</f>
        <v>14</v>
      </c>
      <c r="AN889" s="90">
        <f>VLOOKUP($B889,'[10]Población Oficial 2019'!$E$6:$AW$96,34,0)</f>
        <v>8</v>
      </c>
      <c r="AO889" s="90">
        <f>VLOOKUP($B889,'[10]Población Oficial 2019'!$E$6:$AW$96,35,0)</f>
        <v>5</v>
      </c>
      <c r="AP889" s="90">
        <f>VLOOKUP($B889,'[10]Población Oficial 2019'!$E$6:$AW$96,36,0)</f>
        <v>4</v>
      </c>
      <c r="AQ889" s="90">
        <f>VLOOKUP($B889,'[10]Población Oficial 2019'!$E$6:$AW$96,41,0)</f>
        <v>306</v>
      </c>
      <c r="AR889" s="90">
        <f>VLOOKUP($B889,'[10]Población Oficial 2019'!$E$6:$AW$96,42,0)</f>
        <v>32</v>
      </c>
      <c r="AS889" s="90">
        <f>VLOOKUP($B889,'[10]Población Oficial 2019'!$E$6:$AW$96,43,0)</f>
        <v>28</v>
      </c>
      <c r="AT889" s="90">
        <f>VLOOKUP($B889,'[10]Población Oficial 2019'!$E$6:$AW$96,44,0)</f>
        <v>134</v>
      </c>
      <c r="AU889" s="90">
        <f>VLOOKUP($B889,'[10]Población Oficial 2019'!$E$6:$AW$96,45,0)</f>
        <v>3</v>
      </c>
    </row>
    <row r="890" spans="1:47" s="24" customFormat="1" ht="15">
      <c r="A890" s="58">
        <v>889</v>
      </c>
      <c r="B890" s="58">
        <v>20868</v>
      </c>
      <c r="C890" s="59" t="s">
        <v>1176</v>
      </c>
      <c r="D890" s="59" t="s">
        <v>1007</v>
      </c>
      <c r="E890" s="59" t="s">
        <v>1008</v>
      </c>
      <c r="F890" s="59" t="s">
        <v>1014</v>
      </c>
      <c r="G890" s="12" t="s">
        <v>266</v>
      </c>
      <c r="H890" s="14">
        <f t="shared" si="196"/>
        <v>20868</v>
      </c>
      <c r="I890" s="14">
        <f t="shared" si="188"/>
        <v>620</v>
      </c>
      <c r="J890" s="12">
        <f>VLOOKUP($B890,'[1]METAS 2019'!$D$4:$Q$843,5,0)</f>
        <v>12</v>
      </c>
      <c r="K890" s="12">
        <f>VLOOKUP($B890,'[1]METAS 2019'!$D$4:$Q$843,4,0)</f>
        <v>12</v>
      </c>
      <c r="L890" s="12">
        <f>VLOOKUP($B890,'[1]METAS 2019'!$D$4:$Q$843,11,0)</f>
        <v>11</v>
      </c>
      <c r="M890" s="12">
        <f>VLOOKUP($B890,'[1]METAS 2019'!$D$4:$Q$843,12,0)</f>
        <v>17</v>
      </c>
      <c r="N890" s="12">
        <f>VLOOKUP($B890,'[1]METAS 2019'!$D$4:$Q$843,13,0)</f>
        <v>14</v>
      </c>
      <c r="O890" s="12">
        <f>VLOOKUP($B890,'[1]METAS 2019'!$D$4:$Q$843,14,0)</f>
        <v>13</v>
      </c>
      <c r="P890" s="90">
        <f>VLOOKUP($B890,'[10]Población Oficial 2019'!$E$6:$AW$96,10,0)</f>
        <v>14</v>
      </c>
      <c r="Q890" s="90">
        <f>VLOOKUP($B890,'[10]Población Oficial 2019'!$E$6:$AW$96,11,0)</f>
        <v>14</v>
      </c>
      <c r="R890" s="90">
        <f>VLOOKUP($B890,'[10]Población Oficial 2019'!$E$6:$AW$96,12,0)</f>
        <v>14</v>
      </c>
      <c r="S890" s="90">
        <f>VLOOKUP($B890,'[10]Población Oficial 2019'!$E$6:$AW$96,13,0)</f>
        <v>13</v>
      </c>
      <c r="T890" s="90">
        <f>VLOOKUP($B890,'[10]Población Oficial 2019'!$E$6:$AW$96,14,0)</f>
        <v>13</v>
      </c>
      <c r="U890" s="90">
        <f>VLOOKUP($B890,'[10]Población Oficial 2019'!$E$6:$AW$96,15,0)</f>
        <v>13</v>
      </c>
      <c r="V890" s="90">
        <f>VLOOKUP($B890,'[10]Población Oficial 2019'!$E$6:$AW$96,16,0)</f>
        <v>13</v>
      </c>
      <c r="W890" s="90">
        <f>VLOOKUP($B890,'[10]Población Oficial 2019'!$E$6:$AW$96,17,0)</f>
        <v>12</v>
      </c>
      <c r="X890" s="90">
        <f>VLOOKUP($B890,'[10]Población Oficial 2019'!$E$6:$AW$96,18,0)</f>
        <v>12</v>
      </c>
      <c r="Y890" s="90">
        <f>VLOOKUP($B890,'[10]Población Oficial 2019'!$E$6:$AW$96,19,0)</f>
        <v>12</v>
      </c>
      <c r="Z890" s="90">
        <f>VLOOKUP($B890,'[10]Población Oficial 2019'!$E$6:$AW$96,20,0)</f>
        <v>12</v>
      </c>
      <c r="AA890" s="90">
        <f>VLOOKUP($B890,'[10]Población Oficial 2019'!$E$6:$AW$96,21,0)</f>
        <v>12</v>
      </c>
      <c r="AB890" s="90">
        <f>VLOOKUP($B890,'[10]Población Oficial 2019'!$E$6:$AW$96,22,0)</f>
        <v>11</v>
      </c>
      <c r="AC890" s="90">
        <f>VLOOKUP($B890,'[10]Población Oficial 2019'!$E$6:$AW$96,23,0)</f>
        <v>11</v>
      </c>
      <c r="AD890" s="90">
        <f>VLOOKUP($B890,'[10]Población Oficial 2019'!$E$6:$AW$96,24,0)</f>
        <v>47</v>
      </c>
      <c r="AE890" s="90">
        <f>VLOOKUP($B890,'[10]Población Oficial 2019'!$E$6:$AW$96,25,0)</f>
        <v>48</v>
      </c>
      <c r="AF890" s="90">
        <f>VLOOKUP($B890,'[10]Población Oficial 2019'!$E$6:$AW$96,26,0)</f>
        <v>49</v>
      </c>
      <c r="AG890" s="90">
        <f>VLOOKUP($B890,'[10]Población Oficial 2019'!$E$6:$AW$96,27,0)</f>
        <v>44</v>
      </c>
      <c r="AH890" s="90">
        <f>VLOOKUP($B890,'[10]Población Oficial 2019'!$E$6:$AW$96,28,0)</f>
        <v>41</v>
      </c>
      <c r="AI890" s="90">
        <f>VLOOKUP($B890,'[10]Población Oficial 2019'!$E$6:$AW$96,29,0)</f>
        <v>37</v>
      </c>
      <c r="AJ890" s="90">
        <f>VLOOKUP($B890,'[10]Población Oficial 2019'!$E$6:$AW$96,30,0)</f>
        <v>26</v>
      </c>
      <c r="AK890" s="90">
        <f>VLOOKUP($B890,'[10]Población Oficial 2019'!$E$6:$AW$96,31,0)</f>
        <v>25</v>
      </c>
      <c r="AL890" s="90">
        <f>VLOOKUP($B890,'[10]Población Oficial 2019'!$E$6:$AW$96,32,0)</f>
        <v>18</v>
      </c>
      <c r="AM890" s="90">
        <f>VLOOKUP($B890,'[10]Población Oficial 2019'!$E$6:$AW$96,33,0)</f>
        <v>13</v>
      </c>
      <c r="AN890" s="90">
        <f>VLOOKUP($B890,'[10]Población Oficial 2019'!$E$6:$AW$96,34,0)</f>
        <v>8</v>
      </c>
      <c r="AO890" s="90">
        <f>VLOOKUP($B890,'[10]Población Oficial 2019'!$E$6:$AW$96,35,0)</f>
        <v>5</v>
      </c>
      <c r="AP890" s="90">
        <f>VLOOKUP($B890,'[10]Población Oficial 2019'!$E$6:$AW$96,36,0)</f>
        <v>4</v>
      </c>
      <c r="AQ890" s="90">
        <f>VLOOKUP($B890,'[10]Población Oficial 2019'!$E$6:$AW$96,41,0)</f>
        <v>291</v>
      </c>
      <c r="AR890" s="90">
        <f>VLOOKUP($B890,'[10]Población Oficial 2019'!$E$6:$AW$96,42,0)</f>
        <v>31</v>
      </c>
      <c r="AS890" s="90">
        <f>VLOOKUP($B890,'[10]Población Oficial 2019'!$E$6:$AW$96,43,0)</f>
        <v>26</v>
      </c>
      <c r="AT890" s="90">
        <f>VLOOKUP($B890,'[10]Población Oficial 2019'!$E$6:$AW$96,44,0)</f>
        <v>128</v>
      </c>
      <c r="AU890" s="90">
        <f>VLOOKUP($B890,'[10]Población Oficial 2019'!$E$6:$AW$96,45,0)</f>
        <v>11</v>
      </c>
    </row>
    <row r="891" spans="1:47" s="24" customFormat="1" ht="15">
      <c r="A891" s="58">
        <v>890</v>
      </c>
      <c r="B891" s="58">
        <v>4275</v>
      </c>
      <c r="C891" s="59" t="s">
        <v>1176</v>
      </c>
      <c r="D891" s="59" t="s">
        <v>1007</v>
      </c>
      <c r="E891" s="59" t="s">
        <v>1008</v>
      </c>
      <c r="F891" s="59" t="s">
        <v>1015</v>
      </c>
      <c r="G891" s="12" t="s">
        <v>266</v>
      </c>
      <c r="H891" s="14">
        <f t="shared" si="196"/>
        <v>4275</v>
      </c>
      <c r="I891" s="14">
        <f t="shared" si="188"/>
        <v>501</v>
      </c>
      <c r="J891" s="12">
        <f>VLOOKUP($B891,'[1]METAS 2019'!$D$4:$Q$843,5,0)</f>
        <v>7</v>
      </c>
      <c r="K891" s="12">
        <f>VLOOKUP($B891,'[1]METAS 2019'!$D$4:$Q$843,4,0)</f>
        <v>7</v>
      </c>
      <c r="L891" s="12">
        <f>VLOOKUP($B891,'[1]METAS 2019'!$D$4:$Q$843,11,0)</f>
        <v>4</v>
      </c>
      <c r="M891" s="12">
        <f>VLOOKUP($B891,'[1]METAS 2019'!$D$4:$Q$843,12,0)</f>
        <v>8</v>
      </c>
      <c r="N891" s="12">
        <f>VLOOKUP($B891,'[1]METAS 2019'!$D$4:$Q$843,13,0)</f>
        <v>6</v>
      </c>
      <c r="O891" s="12">
        <f>VLOOKUP($B891,'[1]METAS 2019'!$D$4:$Q$843,14,0)</f>
        <v>8</v>
      </c>
      <c r="P891" s="90">
        <f>VLOOKUP($B891,'[10]Población Oficial 2019'!$E$6:$AW$96,10,0)</f>
        <v>12</v>
      </c>
      <c r="Q891" s="90">
        <f>VLOOKUP($B891,'[10]Población Oficial 2019'!$E$6:$AW$96,11,0)</f>
        <v>12</v>
      </c>
      <c r="R891" s="90">
        <f>VLOOKUP($B891,'[10]Población Oficial 2019'!$E$6:$AW$96,12,0)</f>
        <v>12</v>
      </c>
      <c r="S891" s="90">
        <f>VLOOKUP($B891,'[10]Población Oficial 2019'!$E$6:$AW$96,13,0)</f>
        <v>12</v>
      </c>
      <c r="T891" s="90">
        <f>VLOOKUP($B891,'[10]Población Oficial 2019'!$E$6:$AW$96,14,0)</f>
        <v>12</v>
      </c>
      <c r="U891" s="90">
        <f>VLOOKUP($B891,'[10]Población Oficial 2019'!$E$6:$AW$96,15,0)</f>
        <v>11</v>
      </c>
      <c r="V891" s="90">
        <f>VLOOKUP($B891,'[10]Población Oficial 2019'!$E$6:$AW$96,16,0)</f>
        <v>11</v>
      </c>
      <c r="W891" s="90">
        <f>VLOOKUP($B891,'[10]Población Oficial 2019'!$E$6:$AW$96,17,0)</f>
        <v>11</v>
      </c>
      <c r="X891" s="90">
        <f>VLOOKUP($B891,'[10]Población Oficial 2019'!$E$6:$AW$96,18,0)</f>
        <v>11</v>
      </c>
      <c r="Y891" s="90">
        <f>VLOOKUP($B891,'[10]Población Oficial 2019'!$E$6:$AW$96,19,0)</f>
        <v>11</v>
      </c>
      <c r="Z891" s="90">
        <f>VLOOKUP($B891,'[10]Población Oficial 2019'!$E$6:$AW$96,20,0)</f>
        <v>11</v>
      </c>
      <c r="AA891" s="90">
        <f>VLOOKUP($B891,'[10]Población Oficial 2019'!$E$6:$AW$96,21,0)</f>
        <v>11</v>
      </c>
      <c r="AB891" s="90">
        <f>VLOOKUP($B891,'[10]Población Oficial 2019'!$E$6:$AW$96,22,0)</f>
        <v>10</v>
      </c>
      <c r="AC891" s="90">
        <f>VLOOKUP($B891,'[10]Población Oficial 2019'!$E$6:$AW$96,23,0)</f>
        <v>9</v>
      </c>
      <c r="AD891" s="90">
        <f>VLOOKUP($B891,'[10]Población Oficial 2019'!$E$6:$AW$96,24,0)</f>
        <v>40</v>
      </c>
      <c r="AE891" s="90">
        <f>VLOOKUP($B891,'[10]Población Oficial 2019'!$E$6:$AW$96,25,0)</f>
        <v>41</v>
      </c>
      <c r="AF891" s="90">
        <f>VLOOKUP($B891,'[10]Población Oficial 2019'!$E$6:$AW$96,26,0)</f>
        <v>41</v>
      </c>
      <c r="AG891" s="90">
        <f>VLOOKUP($B891,'[10]Población Oficial 2019'!$E$6:$AW$96,27,0)</f>
        <v>37</v>
      </c>
      <c r="AH891" s="90">
        <f>VLOOKUP($B891,'[10]Población Oficial 2019'!$E$6:$AW$96,28,0)</f>
        <v>34</v>
      </c>
      <c r="AI891" s="90">
        <f>VLOOKUP($B891,'[10]Población Oficial 2019'!$E$6:$AW$96,29,0)</f>
        <v>31</v>
      </c>
      <c r="AJ891" s="90">
        <f>VLOOKUP($B891,'[10]Población Oficial 2019'!$E$6:$AW$96,30,0)</f>
        <v>22</v>
      </c>
      <c r="AK891" s="90">
        <f>VLOOKUP($B891,'[10]Población Oficial 2019'!$E$6:$AW$96,31,0)</f>
        <v>21</v>
      </c>
      <c r="AL891" s="90">
        <f>VLOOKUP($B891,'[10]Población Oficial 2019'!$E$6:$AW$96,32,0)</f>
        <v>14</v>
      </c>
      <c r="AM891" s="90">
        <f>VLOOKUP($B891,'[10]Población Oficial 2019'!$E$6:$AW$96,33,0)</f>
        <v>11</v>
      </c>
      <c r="AN891" s="90">
        <f>VLOOKUP($B891,'[10]Población Oficial 2019'!$E$6:$AW$96,34,0)</f>
        <v>6</v>
      </c>
      <c r="AO891" s="90">
        <f>VLOOKUP($B891,'[10]Población Oficial 2019'!$E$6:$AW$96,35,0)</f>
        <v>4</v>
      </c>
      <c r="AP891" s="90">
        <f>VLOOKUP($B891,'[10]Población Oficial 2019'!$E$6:$AW$96,36,0)</f>
        <v>3</v>
      </c>
      <c r="AQ891" s="90">
        <f>VLOOKUP($B891,'[10]Población Oficial 2019'!$E$6:$AW$96,41,0)</f>
        <v>235</v>
      </c>
      <c r="AR891" s="90">
        <f>VLOOKUP($B891,'[10]Población Oficial 2019'!$E$6:$AW$96,42,0)</f>
        <v>25</v>
      </c>
      <c r="AS891" s="90">
        <f>VLOOKUP($B891,'[10]Población Oficial 2019'!$E$6:$AW$96,43,0)</f>
        <v>21</v>
      </c>
      <c r="AT891" s="90">
        <f>VLOOKUP($B891,'[10]Población Oficial 2019'!$E$6:$AW$96,44,0)</f>
        <v>103</v>
      </c>
      <c r="AU891" s="90">
        <f>VLOOKUP($B891,'[10]Población Oficial 2019'!$E$6:$AW$96,45,0)</f>
        <v>8</v>
      </c>
    </row>
    <row r="892" spans="1:47" s="24" customFormat="1" ht="15">
      <c r="A892" s="58">
        <v>891</v>
      </c>
      <c r="B892" s="58">
        <v>4277</v>
      </c>
      <c r="C892" s="59" t="s">
        <v>1176</v>
      </c>
      <c r="D892" s="59" t="s">
        <v>1007</v>
      </c>
      <c r="E892" s="59" t="s">
        <v>1008</v>
      </c>
      <c r="F892" s="59" t="s">
        <v>1016</v>
      </c>
      <c r="G892" s="12" t="s">
        <v>266</v>
      </c>
      <c r="H892" s="14">
        <f t="shared" si="196"/>
        <v>4277</v>
      </c>
      <c r="I892" s="14">
        <f t="shared" si="188"/>
        <v>1114</v>
      </c>
      <c r="J892" s="12">
        <f>VLOOKUP($B892,'[1]METAS 2019'!$D$4:$Q$843,5,0)</f>
        <v>15</v>
      </c>
      <c r="K892" s="12">
        <f>VLOOKUP($B892,'[1]METAS 2019'!$D$4:$Q$843,4,0)</f>
        <v>18</v>
      </c>
      <c r="L892" s="12">
        <f>VLOOKUP($B892,'[1]METAS 2019'!$D$4:$Q$843,11,0)</f>
        <v>19</v>
      </c>
      <c r="M892" s="12">
        <f>VLOOKUP($B892,'[1]METAS 2019'!$D$4:$Q$843,12,0)</f>
        <v>17</v>
      </c>
      <c r="N892" s="12">
        <f>VLOOKUP($B892,'[1]METAS 2019'!$D$4:$Q$843,13,0)</f>
        <v>18</v>
      </c>
      <c r="O892" s="12">
        <f>VLOOKUP($B892,'[1]METAS 2019'!$D$4:$Q$843,14,0)</f>
        <v>17</v>
      </c>
      <c r="P892" s="90">
        <f>VLOOKUP($B892,'[10]Población Oficial 2019'!$E$6:$AW$96,10,0)</f>
        <v>26</v>
      </c>
      <c r="Q892" s="90">
        <f>VLOOKUP($B892,'[10]Población Oficial 2019'!$E$6:$AW$96,11,0)</f>
        <v>26</v>
      </c>
      <c r="R892" s="90">
        <f>VLOOKUP($B892,'[10]Población Oficial 2019'!$E$6:$AW$96,12,0)</f>
        <v>26</v>
      </c>
      <c r="S892" s="90">
        <f>VLOOKUP($B892,'[10]Población Oficial 2019'!$E$6:$AW$96,13,0)</f>
        <v>25</v>
      </c>
      <c r="T892" s="90">
        <f>VLOOKUP($B892,'[10]Población Oficial 2019'!$E$6:$AW$96,14,0)</f>
        <v>25</v>
      </c>
      <c r="U892" s="90">
        <f>VLOOKUP($B892,'[10]Población Oficial 2019'!$E$6:$AW$96,15,0)</f>
        <v>24</v>
      </c>
      <c r="V892" s="90">
        <f>VLOOKUP($B892,'[10]Población Oficial 2019'!$E$6:$AW$96,16,0)</f>
        <v>24</v>
      </c>
      <c r="W892" s="90">
        <f>VLOOKUP($B892,'[10]Población Oficial 2019'!$E$6:$AW$96,17,0)</f>
        <v>24</v>
      </c>
      <c r="X892" s="90">
        <f>VLOOKUP($B892,'[10]Población Oficial 2019'!$E$6:$AW$96,18,0)</f>
        <v>23</v>
      </c>
      <c r="Y892" s="90">
        <f>VLOOKUP($B892,'[10]Población Oficial 2019'!$E$6:$AW$96,19,0)</f>
        <v>23</v>
      </c>
      <c r="Z892" s="90">
        <f>VLOOKUP($B892,'[10]Población Oficial 2019'!$E$6:$AW$96,20,0)</f>
        <v>23</v>
      </c>
      <c r="AA892" s="90">
        <f>VLOOKUP($B892,'[10]Población Oficial 2019'!$E$6:$AW$96,21,0)</f>
        <v>22</v>
      </c>
      <c r="AB892" s="90">
        <f>VLOOKUP($B892,'[10]Población Oficial 2019'!$E$6:$AW$96,22,0)</f>
        <v>21</v>
      </c>
      <c r="AC892" s="90">
        <f>VLOOKUP($B892,'[10]Población Oficial 2019'!$E$6:$AW$96,23,0)</f>
        <v>19</v>
      </c>
      <c r="AD892" s="90">
        <f>VLOOKUP($B892,'[10]Población Oficial 2019'!$E$6:$AW$96,24,0)</f>
        <v>88</v>
      </c>
      <c r="AE892" s="90">
        <f>VLOOKUP($B892,'[10]Población Oficial 2019'!$E$6:$AW$96,25,0)</f>
        <v>90</v>
      </c>
      <c r="AF892" s="90">
        <f>VLOOKUP($B892,'[10]Población Oficial 2019'!$E$6:$AW$96,26,0)</f>
        <v>91</v>
      </c>
      <c r="AG892" s="90">
        <f>VLOOKUP($B892,'[10]Población Oficial 2019'!$E$6:$AW$96,27,0)</f>
        <v>81</v>
      </c>
      <c r="AH892" s="90">
        <f>VLOOKUP($B892,'[10]Población Oficial 2019'!$E$6:$AW$96,28,0)</f>
        <v>76</v>
      </c>
      <c r="AI892" s="90">
        <f>VLOOKUP($B892,'[10]Población Oficial 2019'!$E$6:$AW$96,29,0)</f>
        <v>70</v>
      </c>
      <c r="AJ892" s="90">
        <f>VLOOKUP($B892,'[10]Población Oficial 2019'!$E$6:$AW$96,30,0)</f>
        <v>47</v>
      </c>
      <c r="AK892" s="90">
        <f>VLOOKUP($B892,'[10]Población Oficial 2019'!$E$6:$AW$96,31,0)</f>
        <v>47</v>
      </c>
      <c r="AL892" s="90">
        <f>VLOOKUP($B892,'[10]Población Oficial 2019'!$E$6:$AW$96,32,0)</f>
        <v>33</v>
      </c>
      <c r="AM892" s="90">
        <f>VLOOKUP($B892,'[10]Población Oficial 2019'!$E$6:$AW$96,33,0)</f>
        <v>24</v>
      </c>
      <c r="AN892" s="90">
        <f>VLOOKUP($B892,'[10]Población Oficial 2019'!$E$6:$AW$96,34,0)</f>
        <v>15</v>
      </c>
      <c r="AO892" s="90">
        <f>VLOOKUP($B892,'[10]Población Oficial 2019'!$E$6:$AW$96,35,0)</f>
        <v>9</v>
      </c>
      <c r="AP892" s="90">
        <f>VLOOKUP($B892,'[10]Población Oficial 2019'!$E$6:$AW$96,36,0)</f>
        <v>8</v>
      </c>
      <c r="AQ892" s="90">
        <f>VLOOKUP($B892,'[10]Población Oficial 2019'!$E$6:$AW$96,41,0)</f>
        <v>527</v>
      </c>
      <c r="AR892" s="90">
        <f>VLOOKUP($B892,'[10]Población Oficial 2019'!$E$6:$AW$96,42,0)</f>
        <v>56</v>
      </c>
      <c r="AS892" s="90">
        <f>VLOOKUP($B892,'[10]Población Oficial 2019'!$E$6:$AW$96,43,0)</f>
        <v>47</v>
      </c>
      <c r="AT892" s="90">
        <f>VLOOKUP($B892,'[10]Población Oficial 2019'!$E$6:$AW$96,44,0)</f>
        <v>231</v>
      </c>
      <c r="AU892" s="90">
        <f>VLOOKUP($B892,'[10]Población Oficial 2019'!$E$6:$AW$96,45,0)</f>
        <v>14</v>
      </c>
    </row>
    <row r="893" spans="1:47" s="24" customFormat="1" ht="15">
      <c r="A893" s="58">
        <v>892</v>
      </c>
      <c r="B893" s="58">
        <v>16135</v>
      </c>
      <c r="C893" s="59" t="s">
        <v>1176</v>
      </c>
      <c r="D893" s="59" t="s">
        <v>1007</v>
      </c>
      <c r="E893" s="59" t="s">
        <v>1008</v>
      </c>
      <c r="F893" s="59" t="s">
        <v>1017</v>
      </c>
      <c r="G893" s="12" t="s">
        <v>266</v>
      </c>
      <c r="H893" s="14">
        <f t="shared" si="196"/>
        <v>16135</v>
      </c>
      <c r="I893" s="14">
        <f t="shared" si="188"/>
        <v>1129</v>
      </c>
      <c r="J893" s="12">
        <f>VLOOKUP($B893,'[1]METAS 2019'!$D$4:$Q$843,5,0)</f>
        <v>18</v>
      </c>
      <c r="K893" s="12">
        <f>VLOOKUP($B893,'[1]METAS 2019'!$D$4:$Q$843,4,0)</f>
        <v>16</v>
      </c>
      <c r="L893" s="12">
        <f>VLOOKUP($B893,'[1]METAS 2019'!$D$4:$Q$843,11,0)</f>
        <v>26</v>
      </c>
      <c r="M893" s="12">
        <f>VLOOKUP($B893,'[1]METAS 2019'!$D$4:$Q$843,12,0)</f>
        <v>17</v>
      </c>
      <c r="N893" s="12">
        <f>VLOOKUP($B893,'[1]METAS 2019'!$D$4:$Q$843,13,0)</f>
        <v>22</v>
      </c>
      <c r="O893" s="12">
        <f>VLOOKUP($B893,'[1]METAS 2019'!$D$4:$Q$843,14,0)</f>
        <v>20</v>
      </c>
      <c r="P893" s="90">
        <f>VLOOKUP($B893,'[10]Población Oficial 2019'!$E$6:$AW$96,10,0)</f>
        <v>25</v>
      </c>
      <c r="Q893" s="90">
        <f>VLOOKUP($B893,'[10]Población Oficial 2019'!$E$6:$AW$96,11,0)</f>
        <v>26</v>
      </c>
      <c r="R893" s="90">
        <f>VLOOKUP($B893,'[10]Población Oficial 2019'!$E$6:$AW$96,12,0)</f>
        <v>26</v>
      </c>
      <c r="S893" s="90">
        <f>VLOOKUP($B893,'[10]Población Oficial 2019'!$E$6:$AW$96,13,0)</f>
        <v>26</v>
      </c>
      <c r="T893" s="90">
        <f>VLOOKUP($B893,'[10]Población Oficial 2019'!$E$6:$AW$96,14,0)</f>
        <v>25</v>
      </c>
      <c r="U893" s="90">
        <f>VLOOKUP($B893,'[10]Población Oficial 2019'!$E$6:$AW$96,15,0)</f>
        <v>25</v>
      </c>
      <c r="V893" s="90">
        <f>VLOOKUP($B893,'[10]Población Oficial 2019'!$E$6:$AW$96,16,0)</f>
        <v>24</v>
      </c>
      <c r="W893" s="90">
        <f>VLOOKUP($B893,'[10]Población Oficial 2019'!$E$6:$AW$96,17,0)</f>
        <v>24</v>
      </c>
      <c r="X893" s="90">
        <f>VLOOKUP($B893,'[10]Población Oficial 2019'!$E$6:$AW$96,18,0)</f>
        <v>24</v>
      </c>
      <c r="Y893" s="90">
        <f>VLOOKUP($B893,'[10]Población Oficial 2019'!$E$6:$AW$96,19,0)</f>
        <v>23</v>
      </c>
      <c r="Z893" s="90">
        <f>VLOOKUP($B893,'[10]Población Oficial 2019'!$E$6:$AW$96,20,0)</f>
        <v>23</v>
      </c>
      <c r="AA893" s="90">
        <f>VLOOKUP($B893,'[10]Población Oficial 2019'!$E$6:$AW$96,21,0)</f>
        <v>22</v>
      </c>
      <c r="AB893" s="90">
        <f>VLOOKUP($B893,'[10]Población Oficial 2019'!$E$6:$AW$96,22,0)</f>
        <v>22</v>
      </c>
      <c r="AC893" s="90">
        <f>VLOOKUP($B893,'[10]Población Oficial 2019'!$E$6:$AW$96,23,0)</f>
        <v>19</v>
      </c>
      <c r="AD893" s="90">
        <f>VLOOKUP($B893,'[10]Población Oficial 2019'!$E$6:$AW$96,24,0)</f>
        <v>87</v>
      </c>
      <c r="AE893" s="90">
        <f>VLOOKUP($B893,'[10]Población Oficial 2019'!$E$6:$AW$96,25,0)</f>
        <v>90</v>
      </c>
      <c r="AF893" s="90">
        <f>VLOOKUP($B893,'[10]Población Oficial 2019'!$E$6:$AW$96,26,0)</f>
        <v>91</v>
      </c>
      <c r="AG893" s="90">
        <f>VLOOKUP($B893,'[10]Población Oficial 2019'!$E$6:$AW$96,27,0)</f>
        <v>81</v>
      </c>
      <c r="AH893" s="90">
        <f>VLOOKUP($B893,'[10]Población Oficial 2019'!$E$6:$AW$96,28,0)</f>
        <v>75</v>
      </c>
      <c r="AI893" s="90">
        <f>VLOOKUP($B893,'[10]Población Oficial 2019'!$E$6:$AW$96,29,0)</f>
        <v>69</v>
      </c>
      <c r="AJ893" s="90">
        <f>VLOOKUP($B893,'[10]Población Oficial 2019'!$E$6:$AW$96,30,0)</f>
        <v>48</v>
      </c>
      <c r="AK893" s="90">
        <f>VLOOKUP($B893,'[10]Población Oficial 2019'!$E$6:$AW$96,31,0)</f>
        <v>47</v>
      </c>
      <c r="AL893" s="90">
        <f>VLOOKUP($B893,'[10]Población Oficial 2019'!$E$6:$AW$96,32,0)</f>
        <v>32</v>
      </c>
      <c r="AM893" s="90">
        <f>VLOOKUP($B893,'[10]Población Oficial 2019'!$E$6:$AW$96,33,0)</f>
        <v>24</v>
      </c>
      <c r="AN893" s="90">
        <f>VLOOKUP($B893,'[10]Población Oficial 2019'!$E$6:$AW$96,34,0)</f>
        <v>15</v>
      </c>
      <c r="AO893" s="90">
        <f>VLOOKUP($B893,'[10]Población Oficial 2019'!$E$6:$AW$96,35,0)</f>
        <v>9</v>
      </c>
      <c r="AP893" s="90">
        <f>VLOOKUP($B893,'[10]Población Oficial 2019'!$E$6:$AW$96,36,0)</f>
        <v>8</v>
      </c>
      <c r="AQ893" s="90">
        <f>VLOOKUP($B893,'[10]Población Oficial 2019'!$E$6:$AW$96,41,0)</f>
        <v>532</v>
      </c>
      <c r="AR893" s="90">
        <f>VLOOKUP($B893,'[10]Población Oficial 2019'!$E$6:$AW$96,42,0)</f>
        <v>56</v>
      </c>
      <c r="AS893" s="90">
        <f>VLOOKUP($B893,'[10]Población Oficial 2019'!$E$6:$AW$96,43,0)</f>
        <v>48</v>
      </c>
      <c r="AT893" s="90">
        <f>VLOOKUP($B893,'[10]Población Oficial 2019'!$E$6:$AW$96,44,0)</f>
        <v>233</v>
      </c>
      <c r="AU893" s="90">
        <f>VLOOKUP($B893,'[10]Población Oficial 2019'!$E$6:$AW$96,45,0)</f>
        <v>21</v>
      </c>
    </row>
    <row r="894" spans="1:47" s="24" customFormat="1" ht="15">
      <c r="A894" s="54">
        <v>893</v>
      </c>
      <c r="B894" s="54"/>
      <c r="C894" s="55" t="s">
        <v>1176</v>
      </c>
      <c r="D894" s="55" t="s">
        <v>1007</v>
      </c>
      <c r="E894" s="55" t="s">
        <v>1018</v>
      </c>
      <c r="F894" s="55" t="s">
        <v>1018</v>
      </c>
      <c r="G894" s="11" t="s">
        <v>1214</v>
      </c>
      <c r="H894" s="29"/>
      <c r="I894" s="29">
        <f t="shared" si="188"/>
        <v>20994</v>
      </c>
      <c r="J894" s="11">
        <f>SUM(J895:J907)</f>
        <v>297</v>
      </c>
      <c r="K894" s="11">
        <f t="shared" ref="K894:AU894" si="197">SUM(K895:K907)</f>
        <v>335</v>
      </c>
      <c r="L894" s="11">
        <f t="shared" si="197"/>
        <v>366</v>
      </c>
      <c r="M894" s="11">
        <f t="shared" si="197"/>
        <v>358</v>
      </c>
      <c r="N894" s="11">
        <f t="shared" si="197"/>
        <v>391</v>
      </c>
      <c r="O894" s="11">
        <f t="shared" si="197"/>
        <v>488</v>
      </c>
      <c r="P894" s="11">
        <f t="shared" si="197"/>
        <v>541</v>
      </c>
      <c r="Q894" s="11">
        <f t="shared" si="197"/>
        <v>542</v>
      </c>
      <c r="R894" s="11">
        <f t="shared" si="197"/>
        <v>541</v>
      </c>
      <c r="S894" s="11">
        <f t="shared" si="197"/>
        <v>535</v>
      </c>
      <c r="T894" s="11">
        <f t="shared" si="197"/>
        <v>525</v>
      </c>
      <c r="U894" s="11">
        <f t="shared" si="197"/>
        <v>511</v>
      </c>
      <c r="V894" s="11">
        <f t="shared" si="197"/>
        <v>497</v>
      </c>
      <c r="W894" s="11">
        <f t="shared" si="197"/>
        <v>485</v>
      </c>
      <c r="X894" s="11">
        <f t="shared" si="197"/>
        <v>475</v>
      </c>
      <c r="Y894" s="11">
        <f t="shared" si="197"/>
        <v>461</v>
      </c>
      <c r="Z894" s="11">
        <f t="shared" si="197"/>
        <v>446</v>
      </c>
      <c r="AA894" s="11">
        <f t="shared" si="197"/>
        <v>428</v>
      </c>
      <c r="AB894" s="11">
        <f t="shared" si="197"/>
        <v>410</v>
      </c>
      <c r="AC894" s="11">
        <f t="shared" si="197"/>
        <v>372</v>
      </c>
      <c r="AD894" s="11">
        <f t="shared" si="197"/>
        <v>1675</v>
      </c>
      <c r="AE894" s="11">
        <f t="shared" si="197"/>
        <v>1734</v>
      </c>
      <c r="AF894" s="11">
        <f t="shared" si="197"/>
        <v>1727</v>
      </c>
      <c r="AG894" s="11">
        <f t="shared" si="197"/>
        <v>1509</v>
      </c>
      <c r="AH894" s="11">
        <f t="shared" si="197"/>
        <v>1319</v>
      </c>
      <c r="AI894" s="11">
        <f t="shared" si="197"/>
        <v>1060</v>
      </c>
      <c r="AJ894" s="11">
        <f t="shared" si="197"/>
        <v>864</v>
      </c>
      <c r="AK894" s="11">
        <f t="shared" si="197"/>
        <v>648</v>
      </c>
      <c r="AL894" s="11">
        <f t="shared" si="197"/>
        <v>577</v>
      </c>
      <c r="AM894" s="11">
        <f t="shared" si="197"/>
        <v>379</v>
      </c>
      <c r="AN894" s="11">
        <f t="shared" si="197"/>
        <v>217</v>
      </c>
      <c r="AO894" s="11">
        <f t="shared" si="197"/>
        <v>145</v>
      </c>
      <c r="AP894" s="11">
        <f t="shared" si="197"/>
        <v>136</v>
      </c>
      <c r="AQ894" s="11">
        <f t="shared" si="197"/>
        <v>10029</v>
      </c>
      <c r="AR894" s="11">
        <f t="shared" si="197"/>
        <v>1139</v>
      </c>
      <c r="AS894" s="11">
        <f t="shared" si="197"/>
        <v>957</v>
      </c>
      <c r="AT894" s="11">
        <f t="shared" si="197"/>
        <v>4339</v>
      </c>
      <c r="AU894" s="11">
        <f t="shared" si="197"/>
        <v>289</v>
      </c>
    </row>
    <row r="895" spans="1:47" s="24" customFormat="1" ht="15">
      <c r="A895" s="58">
        <v>894</v>
      </c>
      <c r="B895" s="58">
        <v>4280</v>
      </c>
      <c r="C895" s="59" t="s">
        <v>1176</v>
      </c>
      <c r="D895" s="59" t="s">
        <v>1007</v>
      </c>
      <c r="E895" s="59" t="s">
        <v>1018</v>
      </c>
      <c r="F895" s="59" t="s">
        <v>1019</v>
      </c>
      <c r="G895" s="12" t="s">
        <v>283</v>
      </c>
      <c r="H895" s="14">
        <f t="shared" ref="H895:H907" si="198">B895</f>
        <v>4280</v>
      </c>
      <c r="I895" s="14">
        <f t="shared" si="188"/>
        <v>2030</v>
      </c>
      <c r="J895" s="12">
        <f>VLOOKUP($B895,'[1]METAS 2019'!$D$4:$Q$843,5,0)</f>
        <v>16</v>
      </c>
      <c r="K895" s="12">
        <f>VLOOKUP($B895,'[1]METAS 2019'!$D$4:$Q$843,4,0)</f>
        <v>20</v>
      </c>
      <c r="L895" s="12">
        <f>VLOOKUP($B895,'[1]METAS 2019'!$D$4:$Q$843,11,0)</f>
        <v>19</v>
      </c>
      <c r="M895" s="12">
        <f>VLOOKUP($B895,'[1]METAS 2019'!$D$4:$Q$843,12,0)</f>
        <v>22</v>
      </c>
      <c r="N895" s="12">
        <f>VLOOKUP($B895,'[1]METAS 2019'!$D$4:$Q$843,13,0)</f>
        <v>30</v>
      </c>
      <c r="O895" s="12">
        <f>VLOOKUP($B895,'[1]METAS 2019'!$D$4:$Q$843,14,0)</f>
        <v>24</v>
      </c>
      <c r="P895" s="90">
        <f>VLOOKUP($B895,'[10]Población Oficial 2019'!$E$6:$AW$96,10,0)</f>
        <v>55</v>
      </c>
      <c r="Q895" s="90">
        <f>VLOOKUP($B895,'[10]Población Oficial 2019'!$E$6:$AW$96,11,0)</f>
        <v>55</v>
      </c>
      <c r="R895" s="90">
        <f>VLOOKUP($B895,'[10]Población Oficial 2019'!$E$6:$AW$96,12,0)</f>
        <v>55</v>
      </c>
      <c r="S895" s="90">
        <f>VLOOKUP($B895,'[10]Población Oficial 2019'!$E$6:$AW$96,13,0)</f>
        <v>54</v>
      </c>
      <c r="T895" s="90">
        <f>VLOOKUP($B895,'[10]Población Oficial 2019'!$E$6:$AW$96,14,0)</f>
        <v>53</v>
      </c>
      <c r="U895" s="90">
        <f>VLOOKUP($B895,'[10]Población Oficial 2019'!$E$6:$AW$96,15,0)</f>
        <v>51</v>
      </c>
      <c r="V895" s="90">
        <f>VLOOKUP($B895,'[10]Población Oficial 2019'!$E$6:$AW$96,16,0)</f>
        <v>50</v>
      </c>
      <c r="W895" s="90">
        <f>VLOOKUP($B895,'[10]Población Oficial 2019'!$E$6:$AW$96,17,0)</f>
        <v>49</v>
      </c>
      <c r="X895" s="90">
        <f>VLOOKUP($B895,'[10]Población Oficial 2019'!$E$6:$AW$96,18,0)</f>
        <v>48</v>
      </c>
      <c r="Y895" s="90">
        <f>VLOOKUP($B895,'[10]Población Oficial 2019'!$E$6:$AW$96,19,0)</f>
        <v>46</v>
      </c>
      <c r="Z895" s="90">
        <f>VLOOKUP($B895,'[10]Población Oficial 2019'!$E$6:$AW$96,20,0)</f>
        <v>45</v>
      </c>
      <c r="AA895" s="90">
        <f>VLOOKUP($B895,'[10]Población Oficial 2019'!$E$6:$AW$96,21,0)</f>
        <v>43</v>
      </c>
      <c r="AB895" s="90">
        <f>VLOOKUP($B895,'[10]Población Oficial 2019'!$E$6:$AW$96,22,0)</f>
        <v>42</v>
      </c>
      <c r="AC895" s="90">
        <f>VLOOKUP($B895,'[10]Población Oficial 2019'!$E$6:$AW$96,23,0)</f>
        <v>37</v>
      </c>
      <c r="AD895" s="90">
        <f>VLOOKUP($B895,'[10]Población Oficial 2019'!$E$6:$AW$96,24,0)</f>
        <v>170</v>
      </c>
      <c r="AE895" s="90">
        <f>VLOOKUP($B895,'[10]Población Oficial 2019'!$E$6:$AW$96,25,0)</f>
        <v>175</v>
      </c>
      <c r="AF895" s="90">
        <f>VLOOKUP($B895,'[10]Población Oficial 2019'!$E$6:$AW$96,26,0)</f>
        <v>175</v>
      </c>
      <c r="AG895" s="90">
        <f>VLOOKUP($B895,'[10]Población Oficial 2019'!$E$6:$AW$96,27,0)</f>
        <v>153</v>
      </c>
      <c r="AH895" s="90">
        <f>VLOOKUP($B895,'[10]Población Oficial 2019'!$E$6:$AW$96,28,0)</f>
        <v>134</v>
      </c>
      <c r="AI895" s="90">
        <f>VLOOKUP($B895,'[10]Población Oficial 2019'!$E$6:$AW$96,29,0)</f>
        <v>108</v>
      </c>
      <c r="AJ895" s="90">
        <f>VLOOKUP($B895,'[10]Población Oficial 2019'!$E$6:$AW$96,30,0)</f>
        <v>87</v>
      </c>
      <c r="AK895" s="90">
        <f>VLOOKUP($B895,'[10]Población Oficial 2019'!$E$6:$AW$96,31,0)</f>
        <v>66</v>
      </c>
      <c r="AL895" s="90">
        <f>VLOOKUP($B895,'[10]Población Oficial 2019'!$E$6:$AW$96,32,0)</f>
        <v>58</v>
      </c>
      <c r="AM895" s="90">
        <f>VLOOKUP($B895,'[10]Población Oficial 2019'!$E$6:$AW$96,33,0)</f>
        <v>39</v>
      </c>
      <c r="AN895" s="90">
        <f>VLOOKUP($B895,'[10]Población Oficial 2019'!$E$6:$AW$96,34,0)</f>
        <v>22</v>
      </c>
      <c r="AO895" s="90">
        <f>VLOOKUP($B895,'[10]Población Oficial 2019'!$E$6:$AW$96,35,0)</f>
        <v>15</v>
      </c>
      <c r="AP895" s="90">
        <f>VLOOKUP($B895,'[10]Población Oficial 2019'!$E$6:$AW$96,36,0)</f>
        <v>14</v>
      </c>
      <c r="AQ895" s="90">
        <f>VLOOKUP($B895,'[10]Población Oficial 2019'!$E$6:$AW$96,41,0)</f>
        <v>971</v>
      </c>
      <c r="AR895" s="90">
        <f>VLOOKUP($B895,'[10]Población Oficial 2019'!$E$6:$AW$96,42,0)</f>
        <v>110</v>
      </c>
      <c r="AS895" s="90">
        <f>VLOOKUP($B895,'[10]Población Oficial 2019'!$E$6:$AW$96,43,0)</f>
        <v>93</v>
      </c>
      <c r="AT895" s="90">
        <f>VLOOKUP($B895,'[10]Población Oficial 2019'!$E$6:$AW$96,44,0)</f>
        <v>420</v>
      </c>
      <c r="AU895" s="90">
        <f>VLOOKUP($B895,'[10]Población Oficial 2019'!$E$6:$AW$96,45,0)</f>
        <v>14</v>
      </c>
    </row>
    <row r="896" spans="1:47" s="24" customFormat="1" ht="15">
      <c r="A896" s="58">
        <v>895</v>
      </c>
      <c r="B896" s="58">
        <v>4284</v>
      </c>
      <c r="C896" s="59" t="s">
        <v>1176</v>
      </c>
      <c r="D896" s="59" t="s">
        <v>1007</v>
      </c>
      <c r="E896" s="59" t="s">
        <v>1018</v>
      </c>
      <c r="F896" s="59" t="s">
        <v>1020</v>
      </c>
      <c r="G896" s="12" t="s">
        <v>283</v>
      </c>
      <c r="H896" s="14">
        <f t="shared" si="198"/>
        <v>4284</v>
      </c>
      <c r="I896" s="14">
        <f t="shared" si="188"/>
        <v>2864</v>
      </c>
      <c r="J896" s="12">
        <f>VLOOKUP($B896,'[1]METAS 2019'!$D$4:$Q$843,5,0)</f>
        <v>50</v>
      </c>
      <c r="K896" s="12">
        <f>VLOOKUP($B896,'[1]METAS 2019'!$D$4:$Q$843,4,0)</f>
        <v>48</v>
      </c>
      <c r="L896" s="12">
        <f>VLOOKUP($B896,'[1]METAS 2019'!$D$4:$Q$843,11,0)</f>
        <v>49</v>
      </c>
      <c r="M896" s="12">
        <f>VLOOKUP($B896,'[1]METAS 2019'!$D$4:$Q$843,12,0)</f>
        <v>50</v>
      </c>
      <c r="N896" s="12">
        <f>VLOOKUP($B896,'[1]METAS 2019'!$D$4:$Q$843,13,0)</f>
        <v>71</v>
      </c>
      <c r="O896" s="12">
        <f>VLOOKUP($B896,'[1]METAS 2019'!$D$4:$Q$843,14,0)</f>
        <v>70</v>
      </c>
      <c r="P896" s="90">
        <f>VLOOKUP($B896,'[10]Población Oficial 2019'!$E$6:$AW$96,10,0)</f>
        <v>72</v>
      </c>
      <c r="Q896" s="90">
        <f>VLOOKUP($B896,'[10]Población Oficial 2019'!$E$6:$AW$96,11,0)</f>
        <v>73</v>
      </c>
      <c r="R896" s="90">
        <f>VLOOKUP($B896,'[10]Población Oficial 2019'!$E$6:$AW$96,12,0)</f>
        <v>72</v>
      </c>
      <c r="S896" s="90">
        <f>VLOOKUP($B896,'[10]Población Oficial 2019'!$E$6:$AW$96,13,0)</f>
        <v>72</v>
      </c>
      <c r="T896" s="90">
        <f>VLOOKUP($B896,'[10]Población Oficial 2019'!$E$6:$AW$96,14,0)</f>
        <v>70</v>
      </c>
      <c r="U896" s="90">
        <f>VLOOKUP($B896,'[10]Población Oficial 2019'!$E$6:$AW$96,15,0)</f>
        <v>68</v>
      </c>
      <c r="V896" s="90">
        <f>VLOOKUP($B896,'[10]Población Oficial 2019'!$E$6:$AW$96,16,0)</f>
        <v>67</v>
      </c>
      <c r="W896" s="90">
        <f>VLOOKUP($B896,'[10]Población Oficial 2019'!$E$6:$AW$96,17,0)</f>
        <v>65</v>
      </c>
      <c r="X896" s="90">
        <f>VLOOKUP($B896,'[10]Población Oficial 2019'!$E$6:$AW$96,18,0)</f>
        <v>64</v>
      </c>
      <c r="Y896" s="90">
        <f>VLOOKUP($B896,'[10]Población Oficial 2019'!$E$6:$AW$96,19,0)</f>
        <v>62</v>
      </c>
      <c r="Z896" s="90">
        <f>VLOOKUP($B896,'[10]Población Oficial 2019'!$E$6:$AW$96,20,0)</f>
        <v>60</v>
      </c>
      <c r="AA896" s="90">
        <f>VLOOKUP($B896,'[10]Población Oficial 2019'!$E$6:$AW$96,21,0)</f>
        <v>58</v>
      </c>
      <c r="AB896" s="90">
        <f>VLOOKUP($B896,'[10]Población Oficial 2019'!$E$6:$AW$96,22,0)</f>
        <v>55</v>
      </c>
      <c r="AC896" s="90">
        <f>VLOOKUP($B896,'[10]Población Oficial 2019'!$E$6:$AW$96,23,0)</f>
        <v>50</v>
      </c>
      <c r="AD896" s="90">
        <f>VLOOKUP($B896,'[10]Población Oficial 2019'!$E$6:$AW$96,24,0)</f>
        <v>226</v>
      </c>
      <c r="AE896" s="90">
        <f>VLOOKUP($B896,'[10]Población Oficial 2019'!$E$6:$AW$96,25,0)</f>
        <v>234</v>
      </c>
      <c r="AF896" s="90">
        <f>VLOOKUP($B896,'[10]Población Oficial 2019'!$E$6:$AW$96,26,0)</f>
        <v>233</v>
      </c>
      <c r="AG896" s="90">
        <f>VLOOKUP($B896,'[10]Población Oficial 2019'!$E$6:$AW$96,27,0)</f>
        <v>203</v>
      </c>
      <c r="AH896" s="90">
        <f>VLOOKUP($B896,'[10]Población Oficial 2019'!$E$6:$AW$96,28,0)</f>
        <v>178</v>
      </c>
      <c r="AI896" s="90">
        <f>VLOOKUP($B896,'[10]Población Oficial 2019'!$E$6:$AW$96,29,0)</f>
        <v>143</v>
      </c>
      <c r="AJ896" s="90">
        <f>VLOOKUP($B896,'[10]Población Oficial 2019'!$E$6:$AW$96,30,0)</f>
        <v>117</v>
      </c>
      <c r="AK896" s="90">
        <f>VLOOKUP($B896,'[10]Población Oficial 2019'!$E$6:$AW$96,31,0)</f>
        <v>87</v>
      </c>
      <c r="AL896" s="90">
        <f>VLOOKUP($B896,'[10]Población Oficial 2019'!$E$6:$AW$96,32,0)</f>
        <v>78</v>
      </c>
      <c r="AM896" s="90">
        <f>VLOOKUP($B896,'[10]Población Oficial 2019'!$E$6:$AW$96,33,0)</f>
        <v>51</v>
      </c>
      <c r="AN896" s="90">
        <f>VLOOKUP($B896,'[10]Población Oficial 2019'!$E$6:$AW$96,34,0)</f>
        <v>29</v>
      </c>
      <c r="AO896" s="90">
        <f>VLOOKUP($B896,'[10]Población Oficial 2019'!$E$6:$AW$96,35,0)</f>
        <v>20</v>
      </c>
      <c r="AP896" s="90">
        <f>VLOOKUP($B896,'[10]Población Oficial 2019'!$E$6:$AW$96,36,0)</f>
        <v>19</v>
      </c>
      <c r="AQ896" s="90">
        <f>VLOOKUP($B896,'[10]Población Oficial 2019'!$E$6:$AW$96,41,0)</f>
        <v>1375</v>
      </c>
      <c r="AR896" s="90">
        <f>VLOOKUP($B896,'[10]Población Oficial 2019'!$E$6:$AW$96,42,0)</f>
        <v>156</v>
      </c>
      <c r="AS896" s="90">
        <f>VLOOKUP($B896,'[10]Población Oficial 2019'!$E$6:$AW$96,43,0)</f>
        <v>131</v>
      </c>
      <c r="AT896" s="90">
        <f>VLOOKUP($B896,'[10]Población Oficial 2019'!$E$6:$AW$96,44,0)</f>
        <v>595</v>
      </c>
      <c r="AU896" s="90">
        <f>VLOOKUP($B896,'[10]Población Oficial 2019'!$E$6:$AW$96,45,0)</f>
        <v>52</v>
      </c>
    </row>
    <row r="897" spans="1:47" s="24" customFormat="1" ht="15">
      <c r="A897" s="58">
        <v>896</v>
      </c>
      <c r="B897" s="58">
        <v>4282</v>
      </c>
      <c r="C897" s="59" t="s">
        <v>1176</v>
      </c>
      <c r="D897" s="59" t="s">
        <v>1007</v>
      </c>
      <c r="E897" s="59" t="s">
        <v>1018</v>
      </c>
      <c r="F897" s="59" t="s">
        <v>1021</v>
      </c>
      <c r="G897" s="12" t="s">
        <v>283</v>
      </c>
      <c r="H897" s="14">
        <f t="shared" si="198"/>
        <v>4282</v>
      </c>
      <c r="I897" s="14">
        <f t="shared" si="188"/>
        <v>2007</v>
      </c>
      <c r="J897" s="12">
        <f>VLOOKUP($B897,'[1]METAS 2019'!$D$4:$Q$843,5,0)</f>
        <v>45</v>
      </c>
      <c r="K897" s="12">
        <f>VLOOKUP($B897,'[1]METAS 2019'!$D$4:$Q$843,4,0)</f>
        <v>43</v>
      </c>
      <c r="L897" s="12">
        <f>VLOOKUP($B897,'[1]METAS 2019'!$D$4:$Q$843,11,0)</f>
        <v>44</v>
      </c>
      <c r="M897" s="12">
        <f>VLOOKUP($B897,'[1]METAS 2019'!$D$4:$Q$843,12,0)</f>
        <v>45</v>
      </c>
      <c r="N897" s="12">
        <f>VLOOKUP($B897,'[1]METAS 2019'!$D$4:$Q$843,13,0)</f>
        <v>52</v>
      </c>
      <c r="O897" s="12">
        <f>VLOOKUP($B897,'[1]METAS 2019'!$D$4:$Q$843,14,0)</f>
        <v>60</v>
      </c>
      <c r="P897" s="90">
        <f>VLOOKUP($B897,'[10]Población Oficial 2019'!$E$6:$AW$96,10,0)</f>
        <v>49</v>
      </c>
      <c r="Q897" s="90">
        <f>VLOOKUP($B897,'[10]Población Oficial 2019'!$E$6:$AW$96,11,0)</f>
        <v>50</v>
      </c>
      <c r="R897" s="90">
        <f>VLOOKUP($B897,'[10]Población Oficial 2019'!$E$6:$AW$96,12,0)</f>
        <v>49</v>
      </c>
      <c r="S897" s="90">
        <f>VLOOKUP($B897,'[10]Población Oficial 2019'!$E$6:$AW$96,13,0)</f>
        <v>49</v>
      </c>
      <c r="T897" s="90">
        <f>VLOOKUP($B897,'[10]Población Oficial 2019'!$E$6:$AW$96,14,0)</f>
        <v>48</v>
      </c>
      <c r="U897" s="90">
        <f>VLOOKUP($B897,'[10]Población Oficial 2019'!$E$6:$AW$96,15,0)</f>
        <v>47</v>
      </c>
      <c r="V897" s="90">
        <f>VLOOKUP($B897,'[10]Población Oficial 2019'!$E$6:$AW$96,16,0)</f>
        <v>45</v>
      </c>
      <c r="W897" s="90">
        <f>VLOOKUP($B897,'[10]Población Oficial 2019'!$E$6:$AW$96,17,0)</f>
        <v>44</v>
      </c>
      <c r="X897" s="90">
        <f>VLOOKUP($B897,'[10]Población Oficial 2019'!$E$6:$AW$96,18,0)</f>
        <v>43</v>
      </c>
      <c r="Y897" s="90">
        <f>VLOOKUP($B897,'[10]Población Oficial 2019'!$E$6:$AW$96,19,0)</f>
        <v>42</v>
      </c>
      <c r="Z897" s="90">
        <f>VLOOKUP($B897,'[10]Población Oficial 2019'!$E$6:$AW$96,20,0)</f>
        <v>41</v>
      </c>
      <c r="AA897" s="90">
        <f>VLOOKUP($B897,'[10]Población Oficial 2019'!$E$6:$AW$96,21,0)</f>
        <v>39</v>
      </c>
      <c r="AB897" s="90">
        <f>VLOOKUP($B897,'[10]Población Oficial 2019'!$E$6:$AW$96,22,0)</f>
        <v>37</v>
      </c>
      <c r="AC897" s="90">
        <f>VLOOKUP($B897,'[10]Población Oficial 2019'!$E$6:$AW$96,23,0)</f>
        <v>34</v>
      </c>
      <c r="AD897" s="90">
        <f>VLOOKUP($B897,'[10]Población Oficial 2019'!$E$6:$AW$96,24,0)</f>
        <v>154</v>
      </c>
      <c r="AE897" s="90">
        <f>VLOOKUP($B897,'[10]Población Oficial 2019'!$E$6:$AW$96,25,0)</f>
        <v>159</v>
      </c>
      <c r="AF897" s="90">
        <f>VLOOKUP($B897,'[10]Población Oficial 2019'!$E$6:$AW$96,26,0)</f>
        <v>159</v>
      </c>
      <c r="AG897" s="90">
        <f>VLOOKUP($B897,'[10]Población Oficial 2019'!$E$6:$AW$96,27,0)</f>
        <v>139</v>
      </c>
      <c r="AH897" s="90">
        <f>VLOOKUP($B897,'[10]Población Oficial 2019'!$E$6:$AW$96,28,0)</f>
        <v>121</v>
      </c>
      <c r="AI897" s="90">
        <f>VLOOKUP($B897,'[10]Población Oficial 2019'!$E$6:$AW$96,29,0)</f>
        <v>97</v>
      </c>
      <c r="AJ897" s="90">
        <f>VLOOKUP($B897,'[10]Población Oficial 2019'!$E$6:$AW$96,30,0)</f>
        <v>80</v>
      </c>
      <c r="AK897" s="90">
        <f>VLOOKUP($B897,'[10]Población Oficial 2019'!$E$6:$AW$96,31,0)</f>
        <v>60</v>
      </c>
      <c r="AL897" s="90">
        <f>VLOOKUP($B897,'[10]Población Oficial 2019'!$E$6:$AW$96,32,0)</f>
        <v>53</v>
      </c>
      <c r="AM897" s="90">
        <f>VLOOKUP($B897,'[10]Población Oficial 2019'!$E$6:$AW$96,33,0)</f>
        <v>35</v>
      </c>
      <c r="AN897" s="90">
        <f>VLOOKUP($B897,'[10]Población Oficial 2019'!$E$6:$AW$96,34,0)</f>
        <v>19</v>
      </c>
      <c r="AO897" s="90">
        <f>VLOOKUP($B897,'[10]Población Oficial 2019'!$E$6:$AW$96,35,0)</f>
        <v>13</v>
      </c>
      <c r="AP897" s="90">
        <f>VLOOKUP($B897,'[10]Población Oficial 2019'!$E$6:$AW$96,36,0)</f>
        <v>12</v>
      </c>
      <c r="AQ897" s="90">
        <f>VLOOKUP($B897,'[10]Población Oficial 2019'!$E$6:$AW$96,41,0)</f>
        <v>964</v>
      </c>
      <c r="AR897" s="90">
        <f>VLOOKUP($B897,'[10]Población Oficial 2019'!$E$6:$AW$96,42,0)</f>
        <v>109</v>
      </c>
      <c r="AS897" s="90">
        <f>VLOOKUP($B897,'[10]Población Oficial 2019'!$E$6:$AW$96,43,0)</f>
        <v>92</v>
      </c>
      <c r="AT897" s="90">
        <f>VLOOKUP($B897,'[10]Población Oficial 2019'!$E$6:$AW$96,44,0)</f>
        <v>417</v>
      </c>
      <c r="AU897" s="90">
        <f>VLOOKUP($B897,'[10]Población Oficial 2019'!$E$6:$AW$96,45,0)</f>
        <v>45</v>
      </c>
    </row>
    <row r="898" spans="1:47" s="24" customFormat="1" ht="15">
      <c r="A898" s="58">
        <v>897</v>
      </c>
      <c r="B898" s="58">
        <v>4281</v>
      </c>
      <c r="C898" s="59" t="s">
        <v>1176</v>
      </c>
      <c r="D898" s="59" t="s">
        <v>1007</v>
      </c>
      <c r="E898" s="59" t="s">
        <v>1018</v>
      </c>
      <c r="F898" s="59" t="s">
        <v>1022</v>
      </c>
      <c r="G898" s="12" t="s">
        <v>283</v>
      </c>
      <c r="H898" s="14">
        <f t="shared" si="198"/>
        <v>4281</v>
      </c>
      <c r="I898" s="14">
        <f t="shared" si="188"/>
        <v>2645</v>
      </c>
      <c r="J898" s="12">
        <f>VLOOKUP($B898,'[1]METAS 2019'!$D$4:$Q$843,5,0)</f>
        <v>29</v>
      </c>
      <c r="K898" s="12">
        <f>VLOOKUP($B898,'[1]METAS 2019'!$D$4:$Q$843,4,0)</f>
        <v>32</v>
      </c>
      <c r="L898" s="12">
        <f>VLOOKUP($B898,'[1]METAS 2019'!$D$4:$Q$843,11,0)</f>
        <v>35</v>
      </c>
      <c r="M898" s="12">
        <f>VLOOKUP($B898,'[1]METAS 2019'!$D$4:$Q$843,12,0)</f>
        <v>30</v>
      </c>
      <c r="N898" s="12">
        <f>VLOOKUP($B898,'[1]METAS 2019'!$D$4:$Q$843,13,0)</f>
        <v>53</v>
      </c>
      <c r="O898" s="12">
        <f>VLOOKUP($B898,'[1]METAS 2019'!$D$4:$Q$843,14,0)</f>
        <v>56</v>
      </c>
      <c r="P898" s="90">
        <f>VLOOKUP($B898,'[10]Población Oficial 2019'!$E$6:$AW$96,10,0)</f>
        <v>69</v>
      </c>
      <c r="Q898" s="90">
        <f>VLOOKUP($B898,'[10]Población Oficial 2019'!$E$6:$AW$96,11,0)</f>
        <v>70</v>
      </c>
      <c r="R898" s="90">
        <f>VLOOKUP($B898,'[10]Población Oficial 2019'!$E$6:$AW$96,12,0)</f>
        <v>69</v>
      </c>
      <c r="S898" s="90">
        <f>VLOOKUP($B898,'[10]Población Oficial 2019'!$E$6:$AW$96,13,0)</f>
        <v>69</v>
      </c>
      <c r="T898" s="90">
        <f>VLOOKUP($B898,'[10]Población Oficial 2019'!$E$6:$AW$96,14,0)</f>
        <v>67</v>
      </c>
      <c r="U898" s="90">
        <f>VLOOKUP($B898,'[10]Población Oficial 2019'!$E$6:$AW$96,15,0)</f>
        <v>66</v>
      </c>
      <c r="V898" s="90">
        <f>VLOOKUP($B898,'[10]Población Oficial 2019'!$E$6:$AW$96,16,0)</f>
        <v>64</v>
      </c>
      <c r="W898" s="90">
        <f>VLOOKUP($B898,'[10]Población Oficial 2019'!$E$6:$AW$96,17,0)</f>
        <v>61</v>
      </c>
      <c r="X898" s="90">
        <f>VLOOKUP($B898,'[10]Población Oficial 2019'!$E$6:$AW$96,18,0)</f>
        <v>60</v>
      </c>
      <c r="Y898" s="90">
        <f>VLOOKUP($B898,'[10]Población Oficial 2019'!$E$6:$AW$96,19,0)</f>
        <v>58</v>
      </c>
      <c r="Z898" s="90">
        <f>VLOOKUP($B898,'[10]Población Oficial 2019'!$E$6:$AW$96,20,0)</f>
        <v>57</v>
      </c>
      <c r="AA898" s="90">
        <f>VLOOKUP($B898,'[10]Población Oficial 2019'!$E$6:$AW$96,21,0)</f>
        <v>55</v>
      </c>
      <c r="AB898" s="90">
        <f>VLOOKUP($B898,'[10]Población Oficial 2019'!$E$6:$AW$96,22,0)</f>
        <v>53</v>
      </c>
      <c r="AC898" s="90">
        <f>VLOOKUP($B898,'[10]Población Oficial 2019'!$E$6:$AW$96,23,0)</f>
        <v>48</v>
      </c>
      <c r="AD898" s="90">
        <f>VLOOKUP($B898,'[10]Población Oficial 2019'!$E$6:$AW$96,24,0)</f>
        <v>216</v>
      </c>
      <c r="AE898" s="90">
        <f>VLOOKUP($B898,'[10]Población Oficial 2019'!$E$6:$AW$96,25,0)</f>
        <v>223</v>
      </c>
      <c r="AF898" s="90">
        <f>VLOOKUP($B898,'[10]Población Oficial 2019'!$E$6:$AW$96,26,0)</f>
        <v>222</v>
      </c>
      <c r="AG898" s="90">
        <f>VLOOKUP($B898,'[10]Población Oficial 2019'!$E$6:$AW$96,27,0)</f>
        <v>195</v>
      </c>
      <c r="AH898" s="90">
        <f>VLOOKUP($B898,'[10]Población Oficial 2019'!$E$6:$AW$96,28,0)</f>
        <v>170</v>
      </c>
      <c r="AI898" s="90">
        <f>VLOOKUP($B898,'[10]Población Oficial 2019'!$E$6:$AW$96,29,0)</f>
        <v>137</v>
      </c>
      <c r="AJ898" s="90">
        <f>VLOOKUP($B898,'[10]Población Oficial 2019'!$E$6:$AW$96,30,0)</f>
        <v>111</v>
      </c>
      <c r="AK898" s="90">
        <f>VLOOKUP($B898,'[10]Población Oficial 2019'!$E$6:$AW$96,31,0)</f>
        <v>84</v>
      </c>
      <c r="AL898" s="90">
        <f>VLOOKUP($B898,'[10]Población Oficial 2019'!$E$6:$AW$96,32,0)</f>
        <v>74</v>
      </c>
      <c r="AM898" s="90">
        <f>VLOOKUP($B898,'[10]Población Oficial 2019'!$E$6:$AW$96,33,0)</f>
        <v>49</v>
      </c>
      <c r="AN898" s="90">
        <f>VLOOKUP($B898,'[10]Población Oficial 2019'!$E$6:$AW$96,34,0)</f>
        <v>28</v>
      </c>
      <c r="AO898" s="90">
        <f>VLOOKUP($B898,'[10]Población Oficial 2019'!$E$6:$AW$96,35,0)</f>
        <v>18</v>
      </c>
      <c r="AP898" s="90">
        <f>VLOOKUP($B898,'[10]Población Oficial 2019'!$E$6:$AW$96,36,0)</f>
        <v>17</v>
      </c>
      <c r="AQ898" s="90">
        <f>VLOOKUP($B898,'[10]Población Oficial 2019'!$E$6:$AW$96,41,0)</f>
        <v>1273</v>
      </c>
      <c r="AR898" s="90">
        <f>VLOOKUP($B898,'[10]Población Oficial 2019'!$E$6:$AW$96,42,0)</f>
        <v>145</v>
      </c>
      <c r="AS898" s="90">
        <f>VLOOKUP($B898,'[10]Población Oficial 2019'!$E$6:$AW$96,43,0)</f>
        <v>121</v>
      </c>
      <c r="AT898" s="90">
        <f>VLOOKUP($B898,'[10]Población Oficial 2019'!$E$6:$AW$96,44,0)</f>
        <v>551</v>
      </c>
      <c r="AU898" s="90">
        <f>VLOOKUP($B898,'[10]Población Oficial 2019'!$E$6:$AW$96,45,0)</f>
        <v>34</v>
      </c>
    </row>
    <row r="899" spans="1:47" s="24" customFormat="1" ht="15">
      <c r="A899" s="58">
        <v>898</v>
      </c>
      <c r="B899" s="58">
        <v>4279</v>
      </c>
      <c r="C899" s="59" t="s">
        <v>1176</v>
      </c>
      <c r="D899" s="59" t="s">
        <v>1007</v>
      </c>
      <c r="E899" s="59" t="s">
        <v>1018</v>
      </c>
      <c r="F899" s="59" t="s">
        <v>1023</v>
      </c>
      <c r="G899" s="12" t="s">
        <v>283</v>
      </c>
      <c r="H899" s="14">
        <f t="shared" si="198"/>
        <v>4279</v>
      </c>
      <c r="I899" s="14">
        <f t="shared" ref="I899:I962" si="199">SUM(J899:AP899)</f>
        <v>3200</v>
      </c>
      <c r="J899" s="12">
        <f>VLOOKUP($B899,'[1]METAS 2019'!$D$4:$Q$843,5,0)</f>
        <v>38</v>
      </c>
      <c r="K899" s="12">
        <f>VLOOKUP($B899,'[1]METAS 2019'!$D$4:$Q$843,4,0)</f>
        <v>40</v>
      </c>
      <c r="L899" s="12">
        <f>VLOOKUP($B899,'[1]METAS 2019'!$D$4:$Q$843,11,0)</f>
        <v>49</v>
      </c>
      <c r="M899" s="12">
        <f>VLOOKUP($B899,'[1]METAS 2019'!$D$4:$Q$843,12,0)</f>
        <v>44</v>
      </c>
      <c r="N899" s="12">
        <f>VLOOKUP($B899,'[1]METAS 2019'!$D$4:$Q$843,13,0)</f>
        <v>39</v>
      </c>
      <c r="O899" s="12">
        <f>VLOOKUP($B899,'[1]METAS 2019'!$D$4:$Q$843,14,0)</f>
        <v>57</v>
      </c>
      <c r="P899" s="90">
        <f>VLOOKUP($B899,'[10]Población Oficial 2019'!$E$6:$AW$96,10,0)</f>
        <v>85</v>
      </c>
      <c r="Q899" s="90">
        <f>VLOOKUP($B899,'[10]Población Oficial 2019'!$E$6:$AW$96,11,0)</f>
        <v>82</v>
      </c>
      <c r="R899" s="90">
        <f>VLOOKUP($B899,'[10]Población Oficial 2019'!$E$6:$AW$96,12,0)</f>
        <v>85</v>
      </c>
      <c r="S899" s="90">
        <f>VLOOKUP($B899,'[10]Población Oficial 2019'!$E$6:$AW$96,13,0)</f>
        <v>82</v>
      </c>
      <c r="T899" s="90">
        <f>VLOOKUP($B899,'[10]Población Oficial 2019'!$E$6:$AW$96,14,0)</f>
        <v>82</v>
      </c>
      <c r="U899" s="90">
        <f>VLOOKUP($B899,'[10]Población Oficial 2019'!$E$6:$AW$96,15,0)</f>
        <v>78</v>
      </c>
      <c r="V899" s="90">
        <f>VLOOKUP($B899,'[10]Población Oficial 2019'!$E$6:$AW$96,16,0)</f>
        <v>75</v>
      </c>
      <c r="W899" s="90">
        <f>VLOOKUP($B899,'[10]Población Oficial 2019'!$E$6:$AW$96,17,0)</f>
        <v>75</v>
      </c>
      <c r="X899" s="90">
        <f>VLOOKUP($B899,'[10]Población Oficial 2019'!$E$6:$AW$96,18,0)</f>
        <v>74</v>
      </c>
      <c r="Y899" s="90">
        <f>VLOOKUP($B899,'[10]Población Oficial 2019'!$E$6:$AW$96,19,0)</f>
        <v>72</v>
      </c>
      <c r="Z899" s="90">
        <f>VLOOKUP($B899,'[10]Población Oficial 2019'!$E$6:$AW$96,20,0)</f>
        <v>70</v>
      </c>
      <c r="AA899" s="90">
        <f>VLOOKUP($B899,'[10]Población Oficial 2019'!$E$6:$AW$96,21,0)</f>
        <v>66</v>
      </c>
      <c r="AB899" s="90">
        <f>VLOOKUP($B899,'[10]Población Oficial 2019'!$E$6:$AW$96,22,0)</f>
        <v>65</v>
      </c>
      <c r="AC899" s="90">
        <f>VLOOKUP($B899,'[10]Población Oficial 2019'!$E$6:$AW$96,23,0)</f>
        <v>61</v>
      </c>
      <c r="AD899" s="90">
        <f>VLOOKUP($B899,'[10]Población Oficial 2019'!$E$6:$AW$96,24,0)</f>
        <v>261</v>
      </c>
      <c r="AE899" s="90">
        <f>VLOOKUP($B899,'[10]Población Oficial 2019'!$E$6:$AW$96,25,0)</f>
        <v>273</v>
      </c>
      <c r="AF899" s="90">
        <f>VLOOKUP($B899,'[10]Población Oficial 2019'!$E$6:$AW$96,26,0)</f>
        <v>270</v>
      </c>
      <c r="AG899" s="90">
        <f>VLOOKUP($B899,'[10]Población Oficial 2019'!$E$6:$AW$96,27,0)</f>
        <v>236</v>
      </c>
      <c r="AH899" s="90">
        <f>VLOOKUP($B899,'[10]Población Oficial 2019'!$E$6:$AW$96,28,0)</f>
        <v>205</v>
      </c>
      <c r="AI899" s="90">
        <f>VLOOKUP($B899,'[10]Población Oficial 2019'!$E$6:$AW$96,29,0)</f>
        <v>164</v>
      </c>
      <c r="AJ899" s="90">
        <f>VLOOKUP($B899,'[10]Población Oficial 2019'!$E$6:$AW$96,30,0)</f>
        <v>136</v>
      </c>
      <c r="AK899" s="90">
        <f>VLOOKUP($B899,'[10]Población Oficial 2019'!$E$6:$AW$96,31,0)</f>
        <v>103</v>
      </c>
      <c r="AL899" s="90">
        <f>VLOOKUP($B899,'[10]Población Oficial 2019'!$E$6:$AW$96,32,0)</f>
        <v>92</v>
      </c>
      <c r="AM899" s="90">
        <f>VLOOKUP($B899,'[10]Población Oficial 2019'!$E$6:$AW$96,33,0)</f>
        <v>60</v>
      </c>
      <c r="AN899" s="90">
        <f>VLOOKUP($B899,'[10]Población Oficial 2019'!$E$6:$AW$96,34,0)</f>
        <v>35</v>
      </c>
      <c r="AO899" s="90">
        <f>VLOOKUP($B899,'[10]Población Oficial 2019'!$E$6:$AW$96,35,0)</f>
        <v>24</v>
      </c>
      <c r="AP899" s="90">
        <f>VLOOKUP($B899,'[10]Población Oficial 2019'!$E$6:$AW$96,36,0)</f>
        <v>22</v>
      </c>
      <c r="AQ899" s="90">
        <f>VLOOKUP($B899,'[10]Población Oficial 2019'!$E$6:$AW$96,41,0)</f>
        <v>1531</v>
      </c>
      <c r="AR899" s="90">
        <f>VLOOKUP($B899,'[10]Población Oficial 2019'!$E$6:$AW$96,42,0)</f>
        <v>174</v>
      </c>
      <c r="AS899" s="90">
        <f>VLOOKUP($B899,'[10]Población Oficial 2019'!$E$6:$AW$96,43,0)</f>
        <v>148</v>
      </c>
      <c r="AT899" s="90">
        <f>VLOOKUP($B899,'[10]Población Oficial 2019'!$E$6:$AW$96,44,0)</f>
        <v>662</v>
      </c>
      <c r="AU899" s="90">
        <f>VLOOKUP($B899,'[10]Población Oficial 2019'!$E$6:$AW$96,45,0)</f>
        <v>32</v>
      </c>
    </row>
    <row r="900" spans="1:47" s="24" customFormat="1" ht="15">
      <c r="A900" s="58">
        <v>899</v>
      </c>
      <c r="B900" s="58">
        <v>4283</v>
      </c>
      <c r="C900" s="59" t="s">
        <v>1176</v>
      </c>
      <c r="D900" s="59" t="s">
        <v>1007</v>
      </c>
      <c r="E900" s="59" t="s">
        <v>1018</v>
      </c>
      <c r="F900" s="59" t="s">
        <v>1024</v>
      </c>
      <c r="G900" s="12" t="s">
        <v>283</v>
      </c>
      <c r="H900" s="14">
        <f t="shared" si="198"/>
        <v>4283</v>
      </c>
      <c r="I900" s="14">
        <f t="shared" si="199"/>
        <v>1846</v>
      </c>
      <c r="J900" s="12">
        <f>VLOOKUP($B900,'[1]METAS 2019'!$D$4:$Q$843,5,0)</f>
        <v>25</v>
      </c>
      <c r="K900" s="12">
        <f>VLOOKUP($B900,'[1]METAS 2019'!$D$4:$Q$843,4,0)</f>
        <v>31</v>
      </c>
      <c r="L900" s="12">
        <f>VLOOKUP($B900,'[1]METAS 2019'!$D$4:$Q$843,11,0)</f>
        <v>21</v>
      </c>
      <c r="M900" s="12">
        <f>VLOOKUP($B900,'[1]METAS 2019'!$D$4:$Q$843,12,0)</f>
        <v>27</v>
      </c>
      <c r="N900" s="12">
        <f>VLOOKUP($B900,'[1]METAS 2019'!$D$4:$Q$843,13,0)</f>
        <v>21</v>
      </c>
      <c r="O900" s="12">
        <f>VLOOKUP($B900,'[1]METAS 2019'!$D$4:$Q$843,14,0)</f>
        <v>42</v>
      </c>
      <c r="P900" s="90">
        <f>VLOOKUP($B900,'[10]Población Oficial 2019'!$E$6:$AW$96,10,0)</f>
        <v>48</v>
      </c>
      <c r="Q900" s="90">
        <f>VLOOKUP($B900,'[10]Población Oficial 2019'!$E$6:$AW$96,11,0)</f>
        <v>49</v>
      </c>
      <c r="R900" s="90">
        <f>VLOOKUP($B900,'[10]Población Oficial 2019'!$E$6:$AW$96,12,0)</f>
        <v>48</v>
      </c>
      <c r="S900" s="90">
        <f>VLOOKUP($B900,'[10]Población Oficial 2019'!$E$6:$AW$96,13,0)</f>
        <v>48</v>
      </c>
      <c r="T900" s="90">
        <f>VLOOKUP($B900,'[10]Población Oficial 2019'!$E$6:$AW$96,14,0)</f>
        <v>47</v>
      </c>
      <c r="U900" s="90">
        <f>VLOOKUP($B900,'[10]Población Oficial 2019'!$E$6:$AW$96,15,0)</f>
        <v>46</v>
      </c>
      <c r="V900" s="90">
        <f>VLOOKUP($B900,'[10]Población Oficial 2019'!$E$6:$AW$96,16,0)</f>
        <v>45</v>
      </c>
      <c r="W900" s="90">
        <f>VLOOKUP($B900,'[10]Población Oficial 2019'!$E$6:$AW$96,17,0)</f>
        <v>44</v>
      </c>
      <c r="X900" s="90">
        <f>VLOOKUP($B900,'[10]Población Oficial 2019'!$E$6:$AW$96,18,0)</f>
        <v>43</v>
      </c>
      <c r="Y900" s="90">
        <f>VLOOKUP($B900,'[10]Población Oficial 2019'!$E$6:$AW$96,19,0)</f>
        <v>42</v>
      </c>
      <c r="Z900" s="90">
        <f>VLOOKUP($B900,'[10]Población Oficial 2019'!$E$6:$AW$96,20,0)</f>
        <v>39</v>
      </c>
      <c r="AA900" s="90">
        <f>VLOOKUP($B900,'[10]Población Oficial 2019'!$E$6:$AW$96,21,0)</f>
        <v>38</v>
      </c>
      <c r="AB900" s="90">
        <f>VLOOKUP($B900,'[10]Población Oficial 2019'!$E$6:$AW$96,22,0)</f>
        <v>36</v>
      </c>
      <c r="AC900" s="90">
        <f>VLOOKUP($B900,'[10]Población Oficial 2019'!$E$6:$AW$96,23,0)</f>
        <v>33</v>
      </c>
      <c r="AD900" s="90">
        <f>VLOOKUP($B900,'[10]Población Oficial 2019'!$E$6:$AW$96,24,0)</f>
        <v>150</v>
      </c>
      <c r="AE900" s="90">
        <f>VLOOKUP($B900,'[10]Población Oficial 2019'!$E$6:$AW$96,25,0)</f>
        <v>155</v>
      </c>
      <c r="AF900" s="90">
        <f>VLOOKUP($B900,'[10]Población Oficial 2019'!$E$6:$AW$96,26,0)</f>
        <v>155</v>
      </c>
      <c r="AG900" s="90">
        <f>VLOOKUP($B900,'[10]Población Oficial 2019'!$E$6:$AW$96,27,0)</f>
        <v>135</v>
      </c>
      <c r="AH900" s="90">
        <f>VLOOKUP($B900,'[10]Población Oficial 2019'!$E$6:$AW$96,28,0)</f>
        <v>118</v>
      </c>
      <c r="AI900" s="90">
        <f>VLOOKUP($B900,'[10]Población Oficial 2019'!$E$6:$AW$96,29,0)</f>
        <v>95</v>
      </c>
      <c r="AJ900" s="90">
        <f>VLOOKUP($B900,'[10]Población Oficial 2019'!$E$6:$AW$96,30,0)</f>
        <v>77</v>
      </c>
      <c r="AK900" s="90">
        <f>VLOOKUP($B900,'[10]Población Oficial 2019'!$E$6:$AW$96,31,0)</f>
        <v>58</v>
      </c>
      <c r="AL900" s="90">
        <f>VLOOKUP($B900,'[10]Población Oficial 2019'!$E$6:$AW$96,32,0)</f>
        <v>51</v>
      </c>
      <c r="AM900" s="90">
        <f>VLOOKUP($B900,'[10]Población Oficial 2019'!$E$6:$AW$96,33,0)</f>
        <v>34</v>
      </c>
      <c r="AN900" s="90">
        <f>VLOOKUP($B900,'[10]Población Oficial 2019'!$E$6:$AW$96,34,0)</f>
        <v>20</v>
      </c>
      <c r="AO900" s="90">
        <f>VLOOKUP($B900,'[10]Población Oficial 2019'!$E$6:$AW$96,35,0)</f>
        <v>13</v>
      </c>
      <c r="AP900" s="90">
        <f>VLOOKUP($B900,'[10]Población Oficial 2019'!$E$6:$AW$96,36,0)</f>
        <v>12</v>
      </c>
      <c r="AQ900" s="90">
        <f>VLOOKUP($B900,'[10]Población Oficial 2019'!$E$6:$AW$96,41,0)</f>
        <v>885</v>
      </c>
      <c r="AR900" s="90">
        <f>VLOOKUP($B900,'[10]Población Oficial 2019'!$E$6:$AW$96,42,0)</f>
        <v>100</v>
      </c>
      <c r="AS900" s="90">
        <f>VLOOKUP($B900,'[10]Población Oficial 2019'!$E$6:$AW$96,43,0)</f>
        <v>84</v>
      </c>
      <c r="AT900" s="90">
        <f>VLOOKUP($B900,'[10]Población Oficial 2019'!$E$6:$AW$96,44,0)</f>
        <v>383</v>
      </c>
      <c r="AU900" s="90">
        <f>VLOOKUP($B900,'[10]Población Oficial 2019'!$E$6:$AW$96,45,0)</f>
        <v>21</v>
      </c>
    </row>
    <row r="901" spans="1:47" s="24" customFormat="1" ht="15">
      <c r="A901" s="58">
        <v>900</v>
      </c>
      <c r="B901" s="58">
        <v>7125</v>
      </c>
      <c r="C901" s="59" t="s">
        <v>1176</v>
      </c>
      <c r="D901" s="59" t="s">
        <v>1007</v>
      </c>
      <c r="E901" s="59" t="s">
        <v>1018</v>
      </c>
      <c r="F901" s="59" t="s">
        <v>1025</v>
      </c>
      <c r="G901" s="12" t="s">
        <v>266</v>
      </c>
      <c r="H901" s="14">
        <f t="shared" si="198"/>
        <v>7125</v>
      </c>
      <c r="I901" s="14">
        <f t="shared" si="199"/>
        <v>1212</v>
      </c>
      <c r="J901" s="12">
        <f>VLOOKUP($B901,'[1]METAS 2019'!$D$4:$Q$843,5,0)</f>
        <v>16</v>
      </c>
      <c r="K901" s="12">
        <f>VLOOKUP($B901,'[1]METAS 2019'!$D$4:$Q$843,4,0)</f>
        <v>21</v>
      </c>
      <c r="L901" s="12">
        <f>VLOOKUP($B901,'[1]METAS 2019'!$D$4:$Q$843,11,0)</f>
        <v>21</v>
      </c>
      <c r="M901" s="12">
        <f>VLOOKUP($B901,'[1]METAS 2019'!$D$4:$Q$843,12,0)</f>
        <v>24</v>
      </c>
      <c r="N901" s="12">
        <f>VLOOKUP($B901,'[1]METAS 2019'!$D$4:$Q$843,13,0)</f>
        <v>18</v>
      </c>
      <c r="O901" s="12">
        <f>VLOOKUP($B901,'[1]METAS 2019'!$D$4:$Q$843,14,0)</f>
        <v>29</v>
      </c>
      <c r="P901" s="90">
        <f>VLOOKUP($B901,'[10]Población Oficial 2019'!$E$6:$AW$96,10,0)</f>
        <v>32</v>
      </c>
      <c r="Q901" s="90">
        <f>VLOOKUP($B901,'[10]Población Oficial 2019'!$E$6:$AW$96,11,0)</f>
        <v>32</v>
      </c>
      <c r="R901" s="90">
        <f>VLOOKUP($B901,'[10]Población Oficial 2019'!$E$6:$AW$96,12,0)</f>
        <v>32</v>
      </c>
      <c r="S901" s="90">
        <f>VLOOKUP($B901,'[10]Población Oficial 2019'!$E$6:$AW$96,13,0)</f>
        <v>31</v>
      </c>
      <c r="T901" s="90">
        <f>VLOOKUP($B901,'[10]Población Oficial 2019'!$E$6:$AW$96,14,0)</f>
        <v>31</v>
      </c>
      <c r="U901" s="90">
        <f>VLOOKUP($B901,'[10]Población Oficial 2019'!$E$6:$AW$96,15,0)</f>
        <v>30</v>
      </c>
      <c r="V901" s="90">
        <f>VLOOKUP($B901,'[10]Población Oficial 2019'!$E$6:$AW$96,16,0)</f>
        <v>29</v>
      </c>
      <c r="W901" s="90">
        <f>VLOOKUP($B901,'[10]Población Oficial 2019'!$E$6:$AW$96,17,0)</f>
        <v>29</v>
      </c>
      <c r="X901" s="90">
        <f>VLOOKUP($B901,'[10]Población Oficial 2019'!$E$6:$AW$96,18,0)</f>
        <v>27</v>
      </c>
      <c r="Y901" s="90">
        <f>VLOOKUP($B901,'[10]Población Oficial 2019'!$E$6:$AW$96,19,0)</f>
        <v>26</v>
      </c>
      <c r="Z901" s="90">
        <f>VLOOKUP($B901,'[10]Población Oficial 2019'!$E$6:$AW$96,20,0)</f>
        <v>25</v>
      </c>
      <c r="AA901" s="90">
        <f>VLOOKUP($B901,'[10]Población Oficial 2019'!$E$6:$AW$96,21,0)</f>
        <v>25</v>
      </c>
      <c r="AB901" s="90">
        <f>VLOOKUP($B901,'[10]Población Oficial 2019'!$E$6:$AW$96,22,0)</f>
        <v>24</v>
      </c>
      <c r="AC901" s="90">
        <f>VLOOKUP($B901,'[10]Población Oficial 2019'!$E$6:$AW$96,23,0)</f>
        <v>21</v>
      </c>
      <c r="AD901" s="90">
        <f>VLOOKUP($B901,'[10]Población Oficial 2019'!$E$6:$AW$96,24,0)</f>
        <v>97</v>
      </c>
      <c r="AE901" s="90">
        <f>VLOOKUP($B901,'[10]Población Oficial 2019'!$E$6:$AW$96,25,0)</f>
        <v>100</v>
      </c>
      <c r="AF901" s="90">
        <f>VLOOKUP($B901,'[10]Población Oficial 2019'!$E$6:$AW$96,26,0)</f>
        <v>100</v>
      </c>
      <c r="AG901" s="90">
        <f>VLOOKUP($B901,'[10]Población Oficial 2019'!$E$6:$AW$96,27,0)</f>
        <v>87</v>
      </c>
      <c r="AH901" s="90">
        <f>VLOOKUP($B901,'[10]Población Oficial 2019'!$E$6:$AW$96,28,0)</f>
        <v>76</v>
      </c>
      <c r="AI901" s="90">
        <f>VLOOKUP($B901,'[10]Población Oficial 2019'!$E$6:$AW$96,29,0)</f>
        <v>61</v>
      </c>
      <c r="AJ901" s="90">
        <f>VLOOKUP($B901,'[10]Población Oficial 2019'!$E$6:$AW$96,30,0)</f>
        <v>49</v>
      </c>
      <c r="AK901" s="90">
        <f>VLOOKUP($B901,'[10]Población Oficial 2019'!$E$6:$AW$96,31,0)</f>
        <v>37</v>
      </c>
      <c r="AL901" s="90">
        <f>VLOOKUP($B901,'[10]Población Oficial 2019'!$E$6:$AW$96,32,0)</f>
        <v>33</v>
      </c>
      <c r="AM901" s="90">
        <f>VLOOKUP($B901,'[10]Población Oficial 2019'!$E$6:$AW$96,33,0)</f>
        <v>21</v>
      </c>
      <c r="AN901" s="90">
        <f>VLOOKUP($B901,'[10]Población Oficial 2019'!$E$6:$AW$96,34,0)</f>
        <v>12</v>
      </c>
      <c r="AO901" s="90">
        <f>VLOOKUP($B901,'[10]Población Oficial 2019'!$E$6:$AW$96,35,0)</f>
        <v>8</v>
      </c>
      <c r="AP901" s="90">
        <f>VLOOKUP($B901,'[10]Población Oficial 2019'!$E$6:$AW$96,36,0)</f>
        <v>8</v>
      </c>
      <c r="AQ901" s="90">
        <f>VLOOKUP($B901,'[10]Población Oficial 2019'!$E$6:$AW$96,41,0)</f>
        <v>579</v>
      </c>
      <c r="AR901" s="90">
        <f>VLOOKUP($B901,'[10]Población Oficial 2019'!$E$6:$AW$96,42,0)</f>
        <v>66</v>
      </c>
      <c r="AS901" s="90">
        <f>VLOOKUP($B901,'[10]Población Oficial 2019'!$E$6:$AW$96,43,0)</f>
        <v>55</v>
      </c>
      <c r="AT901" s="90">
        <f>VLOOKUP($B901,'[10]Población Oficial 2019'!$E$6:$AW$96,44,0)</f>
        <v>251</v>
      </c>
      <c r="AU901" s="90">
        <f>VLOOKUP($B901,'[10]Población Oficial 2019'!$E$6:$AW$96,45,0)</f>
        <v>18</v>
      </c>
    </row>
    <row r="902" spans="1:47" s="24" customFormat="1" ht="15">
      <c r="A902" s="58">
        <v>901</v>
      </c>
      <c r="B902" s="58">
        <v>7167</v>
      </c>
      <c r="C902" s="59" t="s">
        <v>1176</v>
      </c>
      <c r="D902" s="59" t="s">
        <v>1007</v>
      </c>
      <c r="E902" s="59" t="s">
        <v>1018</v>
      </c>
      <c r="F902" s="59" t="s">
        <v>1026</v>
      </c>
      <c r="G902" s="12" t="s">
        <v>266</v>
      </c>
      <c r="H902" s="14">
        <f t="shared" si="198"/>
        <v>7167</v>
      </c>
      <c r="I902" s="14">
        <f t="shared" si="199"/>
        <v>134</v>
      </c>
      <c r="J902" s="12">
        <f>VLOOKUP($B902,'[1]METAS 2019'!$D$4:$Q$843,5,0)</f>
        <v>2</v>
      </c>
      <c r="K902" s="12">
        <f>VLOOKUP($B902,'[1]METAS 2019'!$D$4:$Q$843,4,0)</f>
        <v>3</v>
      </c>
      <c r="L902" s="12">
        <f>VLOOKUP($B902,'[1]METAS 2019'!$D$4:$Q$843,11,0)</f>
        <v>2</v>
      </c>
      <c r="M902" s="12">
        <f>VLOOKUP($B902,'[1]METAS 2019'!$D$4:$Q$843,12,0)</f>
        <v>6</v>
      </c>
      <c r="N902" s="12">
        <f>VLOOKUP($B902,'[1]METAS 2019'!$D$4:$Q$843,13,0)</f>
        <v>1</v>
      </c>
      <c r="O902" s="12">
        <f>VLOOKUP($B902,'[1]METAS 2019'!$D$4:$Q$843,14,0)</f>
        <v>6</v>
      </c>
      <c r="P902" s="90">
        <f>VLOOKUP($B902,'[10]Población Oficial 2019'!$E$6:$AW$96,10,0)</f>
        <v>3</v>
      </c>
      <c r="Q902" s="90">
        <f>VLOOKUP($B902,'[10]Población Oficial 2019'!$E$6:$AW$96,11,0)</f>
        <v>3</v>
      </c>
      <c r="R902" s="90">
        <f>VLOOKUP($B902,'[10]Población Oficial 2019'!$E$6:$AW$96,12,0)</f>
        <v>3</v>
      </c>
      <c r="S902" s="90">
        <f>VLOOKUP($B902,'[10]Población Oficial 2019'!$E$6:$AW$96,13,0)</f>
        <v>3</v>
      </c>
      <c r="T902" s="90">
        <f>VLOOKUP($B902,'[10]Población Oficial 2019'!$E$6:$AW$96,14,0)</f>
        <v>3</v>
      </c>
      <c r="U902" s="90">
        <f>VLOOKUP($B902,'[10]Población Oficial 2019'!$E$6:$AW$96,15,0)</f>
        <v>3</v>
      </c>
      <c r="V902" s="90">
        <f>VLOOKUP($B902,'[10]Población Oficial 2019'!$E$6:$AW$96,16,0)</f>
        <v>3</v>
      </c>
      <c r="W902" s="90">
        <f>VLOOKUP($B902,'[10]Población Oficial 2019'!$E$6:$AW$96,17,0)</f>
        <v>3</v>
      </c>
      <c r="X902" s="90">
        <f>VLOOKUP($B902,'[10]Población Oficial 2019'!$E$6:$AW$96,18,0)</f>
        <v>3</v>
      </c>
      <c r="Y902" s="90">
        <f>VLOOKUP($B902,'[10]Población Oficial 2019'!$E$6:$AW$96,19,0)</f>
        <v>3</v>
      </c>
      <c r="Z902" s="90">
        <f>VLOOKUP($B902,'[10]Población Oficial 2019'!$E$6:$AW$96,20,0)</f>
        <v>3</v>
      </c>
      <c r="AA902" s="90">
        <f>VLOOKUP($B902,'[10]Población Oficial 2019'!$E$6:$AW$96,21,0)</f>
        <v>3</v>
      </c>
      <c r="AB902" s="90">
        <f>VLOOKUP($B902,'[10]Población Oficial 2019'!$E$6:$AW$96,22,0)</f>
        <v>2</v>
      </c>
      <c r="AC902" s="90">
        <f>VLOOKUP($B902,'[10]Población Oficial 2019'!$E$6:$AW$96,23,0)</f>
        <v>2</v>
      </c>
      <c r="AD902" s="90">
        <f>VLOOKUP($B902,'[10]Población Oficial 2019'!$E$6:$AW$96,24,0)</f>
        <v>10</v>
      </c>
      <c r="AE902" s="90">
        <f>VLOOKUP($B902,'[10]Población Oficial 2019'!$E$6:$AW$96,25,0)</f>
        <v>11</v>
      </c>
      <c r="AF902" s="90">
        <f>VLOOKUP($B902,'[10]Población Oficial 2019'!$E$6:$AW$96,26,0)</f>
        <v>11</v>
      </c>
      <c r="AG902" s="90">
        <f>VLOOKUP($B902,'[10]Población Oficial 2019'!$E$6:$AW$96,27,0)</f>
        <v>9</v>
      </c>
      <c r="AH902" s="90">
        <f>VLOOKUP($B902,'[10]Población Oficial 2019'!$E$6:$AW$96,28,0)</f>
        <v>8</v>
      </c>
      <c r="AI902" s="90">
        <f>VLOOKUP($B902,'[10]Población Oficial 2019'!$E$6:$AW$96,29,0)</f>
        <v>7</v>
      </c>
      <c r="AJ902" s="90">
        <f>VLOOKUP($B902,'[10]Población Oficial 2019'!$E$6:$AW$96,30,0)</f>
        <v>5</v>
      </c>
      <c r="AK902" s="90">
        <f>VLOOKUP($B902,'[10]Población Oficial 2019'!$E$6:$AW$96,31,0)</f>
        <v>4</v>
      </c>
      <c r="AL902" s="90">
        <f>VLOOKUP($B902,'[10]Población Oficial 2019'!$E$6:$AW$96,32,0)</f>
        <v>4</v>
      </c>
      <c r="AM902" s="90">
        <f>VLOOKUP($B902,'[10]Población Oficial 2019'!$E$6:$AW$96,33,0)</f>
        <v>2</v>
      </c>
      <c r="AN902" s="90">
        <f>VLOOKUP($B902,'[10]Población Oficial 2019'!$E$6:$AW$96,34,0)</f>
        <v>1</v>
      </c>
      <c r="AO902" s="90">
        <f>VLOOKUP($B902,'[10]Población Oficial 2019'!$E$6:$AW$96,35,0)</f>
        <v>1</v>
      </c>
      <c r="AP902" s="90">
        <f>VLOOKUP($B902,'[10]Población Oficial 2019'!$E$6:$AW$96,36,0)</f>
        <v>1</v>
      </c>
      <c r="AQ902" s="90">
        <f>VLOOKUP($B902,'[10]Población Oficial 2019'!$E$6:$AW$96,41,0)</f>
        <v>64</v>
      </c>
      <c r="AR902" s="90">
        <f>VLOOKUP($B902,'[10]Población Oficial 2019'!$E$6:$AW$96,42,0)</f>
        <v>7</v>
      </c>
      <c r="AS902" s="90">
        <f>VLOOKUP($B902,'[10]Población Oficial 2019'!$E$6:$AW$96,43,0)</f>
        <v>6</v>
      </c>
      <c r="AT902" s="90">
        <f>VLOOKUP($B902,'[10]Población Oficial 2019'!$E$6:$AW$96,44,0)</f>
        <v>28</v>
      </c>
      <c r="AU902" s="90">
        <f>VLOOKUP($B902,'[10]Población Oficial 2019'!$E$6:$AW$96,45,0)</f>
        <v>2</v>
      </c>
    </row>
    <row r="903" spans="1:47" s="24" customFormat="1" ht="15">
      <c r="A903" s="58">
        <v>902</v>
      </c>
      <c r="B903" s="58">
        <v>4285</v>
      </c>
      <c r="C903" s="59" t="s">
        <v>1176</v>
      </c>
      <c r="D903" s="59" t="s">
        <v>1007</v>
      </c>
      <c r="E903" s="59" t="s">
        <v>1018</v>
      </c>
      <c r="F903" s="59" t="s">
        <v>1027</v>
      </c>
      <c r="G903" s="12" t="s">
        <v>266</v>
      </c>
      <c r="H903" s="14">
        <f t="shared" si="198"/>
        <v>4285</v>
      </c>
      <c r="I903" s="14">
        <f t="shared" si="199"/>
        <v>1342</v>
      </c>
      <c r="J903" s="12">
        <f>VLOOKUP($B903,'[1]METAS 2019'!$D$4:$Q$843,5,0)</f>
        <v>15</v>
      </c>
      <c r="K903" s="12">
        <f>VLOOKUP($B903,'[1]METAS 2019'!$D$4:$Q$843,4,0)</f>
        <v>18</v>
      </c>
      <c r="L903" s="12">
        <f>VLOOKUP($B903,'[1]METAS 2019'!$D$4:$Q$843,11,0)</f>
        <v>20</v>
      </c>
      <c r="M903" s="12">
        <f>VLOOKUP($B903,'[1]METAS 2019'!$D$4:$Q$843,12,0)</f>
        <v>16</v>
      </c>
      <c r="N903" s="12">
        <f>VLOOKUP($B903,'[1]METAS 2019'!$D$4:$Q$843,13,0)</f>
        <v>14</v>
      </c>
      <c r="O903" s="12">
        <f>VLOOKUP($B903,'[1]METAS 2019'!$D$4:$Q$843,14,0)</f>
        <v>17</v>
      </c>
      <c r="P903" s="90">
        <f>VLOOKUP($B903,'[10]Población Oficial 2019'!$E$6:$AW$96,10,0)</f>
        <v>36</v>
      </c>
      <c r="Q903" s="90">
        <f>VLOOKUP($B903,'[10]Población Oficial 2019'!$E$6:$AW$96,11,0)</f>
        <v>36</v>
      </c>
      <c r="R903" s="90">
        <f>VLOOKUP($B903,'[10]Población Oficial 2019'!$E$6:$AW$96,12,0)</f>
        <v>36</v>
      </c>
      <c r="S903" s="90">
        <f>VLOOKUP($B903,'[10]Población Oficial 2019'!$E$6:$AW$96,13,0)</f>
        <v>36</v>
      </c>
      <c r="T903" s="90">
        <f>VLOOKUP($B903,'[10]Población Oficial 2019'!$E$6:$AW$96,14,0)</f>
        <v>35</v>
      </c>
      <c r="U903" s="90">
        <f>VLOOKUP($B903,'[10]Población Oficial 2019'!$E$6:$AW$96,15,0)</f>
        <v>34</v>
      </c>
      <c r="V903" s="90">
        <f>VLOOKUP($B903,'[10]Población Oficial 2019'!$E$6:$AW$96,16,0)</f>
        <v>33</v>
      </c>
      <c r="W903" s="90">
        <f>VLOOKUP($B903,'[10]Población Oficial 2019'!$E$6:$AW$96,17,0)</f>
        <v>32</v>
      </c>
      <c r="X903" s="90">
        <f>VLOOKUP($B903,'[10]Población Oficial 2019'!$E$6:$AW$96,18,0)</f>
        <v>32</v>
      </c>
      <c r="Y903" s="90">
        <f>VLOOKUP($B903,'[10]Población Oficial 2019'!$E$6:$AW$96,19,0)</f>
        <v>31</v>
      </c>
      <c r="Z903" s="90">
        <f>VLOOKUP($B903,'[10]Población Oficial 2019'!$E$6:$AW$96,20,0)</f>
        <v>30</v>
      </c>
      <c r="AA903" s="90">
        <f>VLOOKUP($B903,'[10]Población Oficial 2019'!$E$6:$AW$96,21,0)</f>
        <v>28</v>
      </c>
      <c r="AB903" s="90">
        <f>VLOOKUP($B903,'[10]Población Oficial 2019'!$E$6:$AW$96,22,0)</f>
        <v>27</v>
      </c>
      <c r="AC903" s="90">
        <f>VLOOKUP($B903,'[10]Población Oficial 2019'!$E$6:$AW$96,23,0)</f>
        <v>24</v>
      </c>
      <c r="AD903" s="90">
        <f>VLOOKUP($B903,'[10]Población Oficial 2019'!$E$6:$AW$96,24,0)</f>
        <v>111</v>
      </c>
      <c r="AE903" s="90">
        <f>VLOOKUP($B903,'[10]Población Oficial 2019'!$E$6:$AW$96,25,0)</f>
        <v>114</v>
      </c>
      <c r="AF903" s="90">
        <f>VLOOKUP($B903,'[10]Población Oficial 2019'!$E$6:$AW$96,26,0)</f>
        <v>114</v>
      </c>
      <c r="AG903" s="90">
        <f>VLOOKUP($B903,'[10]Población Oficial 2019'!$E$6:$AW$96,27,0)</f>
        <v>99</v>
      </c>
      <c r="AH903" s="90">
        <f>VLOOKUP($B903,'[10]Población Oficial 2019'!$E$6:$AW$96,28,0)</f>
        <v>88</v>
      </c>
      <c r="AI903" s="90">
        <f>VLOOKUP($B903,'[10]Población Oficial 2019'!$E$6:$AW$96,29,0)</f>
        <v>70</v>
      </c>
      <c r="AJ903" s="90">
        <f>VLOOKUP($B903,'[10]Población Oficial 2019'!$E$6:$AW$96,30,0)</f>
        <v>58</v>
      </c>
      <c r="AK903" s="90">
        <f>VLOOKUP($B903,'[10]Población Oficial 2019'!$E$6:$AW$96,31,0)</f>
        <v>42</v>
      </c>
      <c r="AL903" s="90">
        <f>VLOOKUP($B903,'[10]Población Oficial 2019'!$E$6:$AW$96,32,0)</f>
        <v>38</v>
      </c>
      <c r="AM903" s="90">
        <f>VLOOKUP($B903,'[10]Población Oficial 2019'!$E$6:$AW$96,33,0)</f>
        <v>25</v>
      </c>
      <c r="AN903" s="90">
        <f>VLOOKUP($B903,'[10]Población Oficial 2019'!$E$6:$AW$96,34,0)</f>
        <v>15</v>
      </c>
      <c r="AO903" s="90">
        <f>VLOOKUP($B903,'[10]Población Oficial 2019'!$E$6:$AW$96,35,0)</f>
        <v>9</v>
      </c>
      <c r="AP903" s="90">
        <f>VLOOKUP($B903,'[10]Población Oficial 2019'!$E$6:$AW$96,36,0)</f>
        <v>9</v>
      </c>
      <c r="AQ903" s="90">
        <f>VLOOKUP($B903,'[10]Población Oficial 2019'!$E$6:$AW$96,41,0)</f>
        <v>641</v>
      </c>
      <c r="AR903" s="90">
        <f>VLOOKUP($B903,'[10]Población Oficial 2019'!$E$6:$AW$96,42,0)</f>
        <v>73</v>
      </c>
      <c r="AS903" s="90">
        <f>VLOOKUP($B903,'[10]Población Oficial 2019'!$E$6:$AW$96,43,0)</f>
        <v>61</v>
      </c>
      <c r="AT903" s="90">
        <f>VLOOKUP($B903,'[10]Población Oficial 2019'!$E$6:$AW$96,44,0)</f>
        <v>277</v>
      </c>
      <c r="AU903" s="90">
        <f>VLOOKUP($B903,'[10]Población Oficial 2019'!$E$6:$AW$96,45,0)</f>
        <v>13</v>
      </c>
    </row>
    <row r="904" spans="1:47" s="24" customFormat="1" ht="15">
      <c r="A904" s="58">
        <v>903</v>
      </c>
      <c r="B904" s="58">
        <v>4286</v>
      </c>
      <c r="C904" s="59" t="s">
        <v>1176</v>
      </c>
      <c r="D904" s="59" t="s">
        <v>1007</v>
      </c>
      <c r="E904" s="59" t="s">
        <v>1018</v>
      </c>
      <c r="F904" s="59" t="s">
        <v>1028</v>
      </c>
      <c r="G904" s="12" t="s">
        <v>271</v>
      </c>
      <c r="H904" s="14">
        <f t="shared" si="198"/>
        <v>4286</v>
      </c>
      <c r="I904" s="14">
        <f t="shared" si="199"/>
        <v>2010</v>
      </c>
      <c r="J904" s="12">
        <f>VLOOKUP($B904,'[1]METAS 2019'!$D$4:$Q$843,5,0)</f>
        <v>28</v>
      </c>
      <c r="K904" s="12">
        <f>VLOOKUP($B904,'[1]METAS 2019'!$D$4:$Q$843,4,0)</f>
        <v>38</v>
      </c>
      <c r="L904" s="12">
        <f>VLOOKUP($B904,'[1]METAS 2019'!$D$4:$Q$843,11,0)</f>
        <v>52</v>
      </c>
      <c r="M904" s="12">
        <f>VLOOKUP($B904,'[1]METAS 2019'!$D$4:$Q$843,12,0)</f>
        <v>53</v>
      </c>
      <c r="N904" s="12">
        <f>VLOOKUP($B904,'[1]METAS 2019'!$D$4:$Q$843,13,0)</f>
        <v>49</v>
      </c>
      <c r="O904" s="12">
        <f>VLOOKUP($B904,'[1]METAS 2019'!$D$4:$Q$843,14,0)</f>
        <v>65</v>
      </c>
      <c r="P904" s="90">
        <f>VLOOKUP($B904,'[10]Población Oficial 2019'!$E$6:$AW$96,10,0)</f>
        <v>50</v>
      </c>
      <c r="Q904" s="90">
        <f>VLOOKUP($B904,'[10]Población Oficial 2019'!$E$6:$AW$96,11,0)</f>
        <v>50</v>
      </c>
      <c r="R904" s="90">
        <f>VLOOKUP($B904,'[10]Población Oficial 2019'!$E$6:$AW$96,12,0)</f>
        <v>50</v>
      </c>
      <c r="S904" s="90">
        <f>VLOOKUP($B904,'[10]Población Oficial 2019'!$E$6:$AW$96,13,0)</f>
        <v>49</v>
      </c>
      <c r="T904" s="90">
        <f>VLOOKUP($B904,'[10]Población Oficial 2019'!$E$6:$AW$96,14,0)</f>
        <v>48</v>
      </c>
      <c r="U904" s="90">
        <f>VLOOKUP($B904,'[10]Población Oficial 2019'!$E$6:$AW$96,15,0)</f>
        <v>47</v>
      </c>
      <c r="V904" s="90">
        <f>VLOOKUP($B904,'[10]Población Oficial 2019'!$E$6:$AW$96,16,0)</f>
        <v>46</v>
      </c>
      <c r="W904" s="90">
        <f>VLOOKUP($B904,'[10]Población Oficial 2019'!$E$6:$AW$96,17,0)</f>
        <v>45</v>
      </c>
      <c r="X904" s="90">
        <f>VLOOKUP($B904,'[10]Población Oficial 2019'!$E$6:$AW$96,18,0)</f>
        <v>44</v>
      </c>
      <c r="Y904" s="90">
        <f>VLOOKUP($B904,'[10]Población Oficial 2019'!$E$6:$AW$96,19,0)</f>
        <v>43</v>
      </c>
      <c r="Z904" s="90">
        <f>VLOOKUP($B904,'[10]Población Oficial 2019'!$E$6:$AW$96,20,0)</f>
        <v>40</v>
      </c>
      <c r="AA904" s="90">
        <f>VLOOKUP($B904,'[10]Población Oficial 2019'!$E$6:$AW$96,21,0)</f>
        <v>39</v>
      </c>
      <c r="AB904" s="90">
        <f>VLOOKUP($B904,'[10]Población Oficial 2019'!$E$6:$AW$96,22,0)</f>
        <v>37</v>
      </c>
      <c r="AC904" s="90">
        <f>VLOOKUP($B904,'[10]Población Oficial 2019'!$E$6:$AW$96,23,0)</f>
        <v>34</v>
      </c>
      <c r="AD904" s="90">
        <f>VLOOKUP($B904,'[10]Población Oficial 2019'!$E$6:$AW$96,24,0)</f>
        <v>154</v>
      </c>
      <c r="AE904" s="90">
        <f>VLOOKUP($B904,'[10]Población Oficial 2019'!$E$6:$AW$96,25,0)</f>
        <v>159</v>
      </c>
      <c r="AF904" s="90">
        <f>VLOOKUP($B904,'[10]Población Oficial 2019'!$E$6:$AW$96,26,0)</f>
        <v>158</v>
      </c>
      <c r="AG904" s="90">
        <f>VLOOKUP($B904,'[10]Población Oficial 2019'!$E$6:$AW$96,27,0)</f>
        <v>139</v>
      </c>
      <c r="AH904" s="90">
        <f>VLOOKUP($B904,'[10]Población Oficial 2019'!$E$6:$AW$96,28,0)</f>
        <v>122</v>
      </c>
      <c r="AI904" s="90">
        <f>VLOOKUP($B904,'[10]Población Oficial 2019'!$E$6:$AW$96,29,0)</f>
        <v>98</v>
      </c>
      <c r="AJ904" s="90">
        <f>VLOOKUP($B904,'[10]Población Oficial 2019'!$E$6:$AW$96,30,0)</f>
        <v>79</v>
      </c>
      <c r="AK904" s="90">
        <f>VLOOKUP($B904,'[10]Población Oficial 2019'!$E$6:$AW$96,31,0)</f>
        <v>60</v>
      </c>
      <c r="AL904" s="90">
        <f>VLOOKUP($B904,'[10]Población Oficial 2019'!$E$6:$AW$96,32,0)</f>
        <v>53</v>
      </c>
      <c r="AM904" s="90">
        <f>VLOOKUP($B904,'[10]Población Oficial 2019'!$E$6:$AW$96,33,0)</f>
        <v>35</v>
      </c>
      <c r="AN904" s="90">
        <f>VLOOKUP($B904,'[10]Población Oficial 2019'!$E$6:$AW$96,34,0)</f>
        <v>20</v>
      </c>
      <c r="AO904" s="90">
        <f>VLOOKUP($B904,'[10]Población Oficial 2019'!$E$6:$AW$96,35,0)</f>
        <v>13</v>
      </c>
      <c r="AP904" s="90">
        <f>VLOOKUP($B904,'[10]Población Oficial 2019'!$E$6:$AW$96,36,0)</f>
        <v>13</v>
      </c>
      <c r="AQ904" s="90">
        <f>VLOOKUP($B904,'[10]Población Oficial 2019'!$E$6:$AW$96,41,0)</f>
        <v>933</v>
      </c>
      <c r="AR904" s="90">
        <f>VLOOKUP($B904,'[10]Población Oficial 2019'!$E$6:$AW$96,42,0)</f>
        <v>106</v>
      </c>
      <c r="AS904" s="90">
        <f>VLOOKUP($B904,'[10]Población Oficial 2019'!$E$6:$AW$96,43,0)</f>
        <v>89</v>
      </c>
      <c r="AT904" s="90">
        <f>VLOOKUP($B904,'[10]Población Oficial 2019'!$E$6:$AW$96,44,0)</f>
        <v>403</v>
      </c>
      <c r="AU904" s="90">
        <f>VLOOKUP($B904,'[10]Población Oficial 2019'!$E$6:$AW$96,45,0)</f>
        <v>24</v>
      </c>
    </row>
    <row r="905" spans="1:47" s="24" customFormat="1" ht="15">
      <c r="A905" s="58">
        <v>904</v>
      </c>
      <c r="B905" s="58">
        <v>18120</v>
      </c>
      <c r="C905" s="59" t="s">
        <v>1176</v>
      </c>
      <c r="D905" s="59" t="s">
        <v>1007</v>
      </c>
      <c r="E905" s="59" t="s">
        <v>1018</v>
      </c>
      <c r="F905" s="59" t="s">
        <v>1029</v>
      </c>
      <c r="G905" s="12" t="s">
        <v>266</v>
      </c>
      <c r="H905" s="14">
        <f t="shared" si="198"/>
        <v>18120</v>
      </c>
      <c r="I905" s="14">
        <f t="shared" si="199"/>
        <v>392</v>
      </c>
      <c r="J905" s="12">
        <f>VLOOKUP($B905,'[1]METAS 2019'!$D$4:$Q$843,5,0)</f>
        <v>4</v>
      </c>
      <c r="K905" s="12">
        <f>VLOOKUP($B905,'[1]METAS 2019'!$D$4:$Q$843,4,0)</f>
        <v>9</v>
      </c>
      <c r="L905" s="12">
        <f>VLOOKUP($B905,'[1]METAS 2019'!$D$4:$Q$843,11,0)</f>
        <v>9</v>
      </c>
      <c r="M905" s="12">
        <f>VLOOKUP($B905,'[1]METAS 2019'!$D$4:$Q$843,12,0)</f>
        <v>10</v>
      </c>
      <c r="N905" s="12">
        <f>VLOOKUP($B905,'[1]METAS 2019'!$D$4:$Q$843,13,0)</f>
        <v>6</v>
      </c>
      <c r="O905" s="12">
        <f>VLOOKUP($B905,'[1]METAS 2019'!$D$4:$Q$843,14,0)</f>
        <v>13</v>
      </c>
      <c r="P905" s="90">
        <f>VLOOKUP($B905,'[10]Población Oficial 2019'!$E$6:$AW$96,10,0)</f>
        <v>10</v>
      </c>
      <c r="Q905" s="90">
        <f>VLOOKUP($B905,'[10]Población Oficial 2019'!$E$6:$AW$96,11,0)</f>
        <v>10</v>
      </c>
      <c r="R905" s="90">
        <f>VLOOKUP($B905,'[10]Población Oficial 2019'!$E$6:$AW$96,12,0)</f>
        <v>10</v>
      </c>
      <c r="S905" s="90">
        <f>VLOOKUP($B905,'[10]Población Oficial 2019'!$E$6:$AW$96,13,0)</f>
        <v>10</v>
      </c>
      <c r="T905" s="90">
        <f>VLOOKUP($B905,'[10]Población Oficial 2019'!$E$6:$AW$96,14,0)</f>
        <v>10</v>
      </c>
      <c r="U905" s="90">
        <f>VLOOKUP($B905,'[10]Población Oficial 2019'!$E$6:$AW$96,15,0)</f>
        <v>10</v>
      </c>
      <c r="V905" s="90">
        <f>VLOOKUP($B905,'[10]Población Oficial 2019'!$E$6:$AW$96,16,0)</f>
        <v>10</v>
      </c>
      <c r="W905" s="90">
        <f>VLOOKUP($B905,'[10]Población Oficial 2019'!$E$6:$AW$96,17,0)</f>
        <v>9</v>
      </c>
      <c r="X905" s="90">
        <f>VLOOKUP($B905,'[10]Población Oficial 2019'!$E$6:$AW$96,18,0)</f>
        <v>9</v>
      </c>
      <c r="Y905" s="90">
        <f>VLOOKUP($B905,'[10]Población Oficial 2019'!$E$6:$AW$96,19,0)</f>
        <v>9</v>
      </c>
      <c r="Z905" s="90">
        <f>VLOOKUP($B905,'[10]Población Oficial 2019'!$E$6:$AW$96,20,0)</f>
        <v>9</v>
      </c>
      <c r="AA905" s="90">
        <f>VLOOKUP($B905,'[10]Población Oficial 2019'!$E$6:$AW$96,21,0)</f>
        <v>8</v>
      </c>
      <c r="AB905" s="90">
        <f>VLOOKUP($B905,'[10]Población Oficial 2019'!$E$6:$AW$96,22,0)</f>
        <v>8</v>
      </c>
      <c r="AC905" s="90">
        <f>VLOOKUP($B905,'[10]Población Oficial 2019'!$E$6:$AW$96,23,0)</f>
        <v>7</v>
      </c>
      <c r="AD905" s="90">
        <f>VLOOKUP($B905,'[10]Población Oficial 2019'!$E$6:$AW$96,24,0)</f>
        <v>30</v>
      </c>
      <c r="AE905" s="90">
        <f>VLOOKUP($B905,'[10]Población Oficial 2019'!$E$6:$AW$96,25,0)</f>
        <v>31</v>
      </c>
      <c r="AF905" s="90">
        <f>VLOOKUP($B905,'[10]Población Oficial 2019'!$E$6:$AW$96,26,0)</f>
        <v>30</v>
      </c>
      <c r="AG905" s="90">
        <f>VLOOKUP($B905,'[10]Población Oficial 2019'!$E$6:$AW$96,27,0)</f>
        <v>27</v>
      </c>
      <c r="AH905" s="90">
        <f>VLOOKUP($B905,'[10]Población Oficial 2019'!$E$6:$AW$96,28,0)</f>
        <v>23</v>
      </c>
      <c r="AI905" s="90">
        <f>VLOOKUP($B905,'[10]Población Oficial 2019'!$E$6:$AW$96,29,0)</f>
        <v>19</v>
      </c>
      <c r="AJ905" s="90">
        <f>VLOOKUP($B905,'[10]Población Oficial 2019'!$E$6:$AW$96,30,0)</f>
        <v>15</v>
      </c>
      <c r="AK905" s="90">
        <f>VLOOKUP($B905,'[10]Población Oficial 2019'!$E$6:$AW$96,31,0)</f>
        <v>11</v>
      </c>
      <c r="AL905" s="90">
        <f>VLOOKUP($B905,'[10]Población Oficial 2019'!$E$6:$AW$96,32,0)</f>
        <v>10</v>
      </c>
      <c r="AM905" s="90">
        <f>VLOOKUP($B905,'[10]Población Oficial 2019'!$E$6:$AW$96,33,0)</f>
        <v>7</v>
      </c>
      <c r="AN905" s="90">
        <f>VLOOKUP($B905,'[10]Población Oficial 2019'!$E$6:$AW$96,34,0)</f>
        <v>4</v>
      </c>
      <c r="AO905" s="90">
        <f>VLOOKUP($B905,'[10]Población Oficial 2019'!$E$6:$AW$96,35,0)</f>
        <v>3</v>
      </c>
      <c r="AP905" s="90">
        <f>VLOOKUP($B905,'[10]Población Oficial 2019'!$E$6:$AW$96,36,0)</f>
        <v>2</v>
      </c>
      <c r="AQ905" s="90">
        <f>VLOOKUP($B905,'[10]Población Oficial 2019'!$E$6:$AW$96,41,0)</f>
        <v>183</v>
      </c>
      <c r="AR905" s="90">
        <f>VLOOKUP($B905,'[10]Población Oficial 2019'!$E$6:$AW$96,42,0)</f>
        <v>21</v>
      </c>
      <c r="AS905" s="90">
        <f>VLOOKUP($B905,'[10]Población Oficial 2019'!$E$6:$AW$96,43,0)</f>
        <v>17</v>
      </c>
      <c r="AT905" s="90">
        <f>VLOOKUP($B905,'[10]Población Oficial 2019'!$E$6:$AW$96,44,0)</f>
        <v>79</v>
      </c>
      <c r="AU905" s="90">
        <f>VLOOKUP($B905,'[10]Población Oficial 2019'!$E$6:$AW$96,45,0)</f>
        <v>5</v>
      </c>
    </row>
    <row r="906" spans="1:47" s="24" customFormat="1" ht="15">
      <c r="A906" s="58">
        <v>905</v>
      </c>
      <c r="B906" s="58">
        <v>6995</v>
      </c>
      <c r="C906" s="59" t="s">
        <v>1176</v>
      </c>
      <c r="D906" s="59" t="s">
        <v>1007</v>
      </c>
      <c r="E906" s="59" t="s">
        <v>1018</v>
      </c>
      <c r="F906" s="59" t="s">
        <v>1030</v>
      </c>
      <c r="G906" s="12" t="s">
        <v>266</v>
      </c>
      <c r="H906" s="14">
        <f t="shared" si="198"/>
        <v>6995</v>
      </c>
      <c r="I906" s="14">
        <f t="shared" si="199"/>
        <v>337</v>
      </c>
      <c r="J906" s="12">
        <f>VLOOKUP($B906,'[1]METAS 2019'!$D$4:$Q$843,5,0)</f>
        <v>3</v>
      </c>
      <c r="K906" s="12">
        <f>VLOOKUP($B906,'[1]METAS 2019'!$D$4:$Q$843,4,0)</f>
        <v>5</v>
      </c>
      <c r="L906" s="12">
        <f>VLOOKUP($B906,'[1]METAS 2019'!$D$4:$Q$843,11,0)</f>
        <v>5</v>
      </c>
      <c r="M906" s="12">
        <f>VLOOKUP($B906,'[1]METAS 2019'!$D$4:$Q$843,12,0)</f>
        <v>5</v>
      </c>
      <c r="N906" s="12">
        <f>VLOOKUP($B906,'[1]METAS 2019'!$D$4:$Q$843,13,0)</f>
        <v>2</v>
      </c>
      <c r="O906" s="12">
        <f>VLOOKUP($B906,'[1]METAS 2019'!$D$4:$Q$843,14,0)</f>
        <v>7</v>
      </c>
      <c r="P906" s="90">
        <f>VLOOKUP($B906,'[10]Población Oficial 2019'!$E$6:$AW$96,10,0)</f>
        <v>9</v>
      </c>
      <c r="Q906" s="90">
        <f>VLOOKUP($B906,'[10]Población Oficial 2019'!$E$6:$AW$96,11,0)</f>
        <v>9</v>
      </c>
      <c r="R906" s="90">
        <f>VLOOKUP($B906,'[10]Población Oficial 2019'!$E$6:$AW$96,12,0)</f>
        <v>9</v>
      </c>
      <c r="S906" s="90">
        <f>VLOOKUP($B906,'[10]Población Oficial 2019'!$E$6:$AW$96,13,0)</f>
        <v>9</v>
      </c>
      <c r="T906" s="90">
        <f>VLOOKUP($B906,'[10]Población Oficial 2019'!$E$6:$AW$96,14,0)</f>
        <v>9</v>
      </c>
      <c r="U906" s="90">
        <f>VLOOKUP($B906,'[10]Población Oficial 2019'!$E$6:$AW$96,15,0)</f>
        <v>9</v>
      </c>
      <c r="V906" s="90">
        <f>VLOOKUP($B906,'[10]Población Oficial 2019'!$E$6:$AW$96,16,0)</f>
        <v>9</v>
      </c>
      <c r="W906" s="90">
        <f>VLOOKUP($B906,'[10]Población Oficial 2019'!$E$6:$AW$96,17,0)</f>
        <v>9</v>
      </c>
      <c r="X906" s="90">
        <f>VLOOKUP($B906,'[10]Población Oficial 2019'!$E$6:$AW$96,18,0)</f>
        <v>8</v>
      </c>
      <c r="Y906" s="90">
        <f>VLOOKUP($B906,'[10]Población Oficial 2019'!$E$6:$AW$96,19,0)</f>
        <v>8</v>
      </c>
      <c r="Z906" s="90">
        <f>VLOOKUP($B906,'[10]Población Oficial 2019'!$E$6:$AW$96,20,0)</f>
        <v>8</v>
      </c>
      <c r="AA906" s="90">
        <f>VLOOKUP($B906,'[10]Población Oficial 2019'!$E$6:$AW$96,21,0)</f>
        <v>8</v>
      </c>
      <c r="AB906" s="90">
        <f>VLOOKUP($B906,'[10]Población Oficial 2019'!$E$6:$AW$96,22,0)</f>
        <v>7</v>
      </c>
      <c r="AC906" s="90">
        <f>VLOOKUP($B906,'[10]Población Oficial 2019'!$E$6:$AW$96,23,0)</f>
        <v>6</v>
      </c>
      <c r="AD906" s="90">
        <f>VLOOKUP($B906,'[10]Población Oficial 2019'!$E$6:$AW$96,24,0)</f>
        <v>27</v>
      </c>
      <c r="AE906" s="90">
        <f>VLOOKUP($B906,'[10]Población Oficial 2019'!$E$6:$AW$96,25,0)</f>
        <v>28</v>
      </c>
      <c r="AF906" s="90">
        <f>VLOOKUP($B906,'[10]Población Oficial 2019'!$E$6:$AW$96,26,0)</f>
        <v>28</v>
      </c>
      <c r="AG906" s="90">
        <f>VLOOKUP($B906,'[10]Población Oficial 2019'!$E$6:$AW$96,27,0)</f>
        <v>25</v>
      </c>
      <c r="AH906" s="90">
        <f>VLOOKUP($B906,'[10]Población Oficial 2019'!$E$6:$AW$96,28,0)</f>
        <v>22</v>
      </c>
      <c r="AI906" s="90">
        <f>VLOOKUP($B906,'[10]Población Oficial 2019'!$E$6:$AW$96,29,0)</f>
        <v>17</v>
      </c>
      <c r="AJ906" s="90">
        <f>VLOOKUP($B906,'[10]Población Oficial 2019'!$E$6:$AW$96,30,0)</f>
        <v>14</v>
      </c>
      <c r="AK906" s="90">
        <f>VLOOKUP($B906,'[10]Población Oficial 2019'!$E$6:$AW$96,31,0)</f>
        <v>10</v>
      </c>
      <c r="AL906" s="90">
        <f>VLOOKUP($B906,'[10]Población Oficial 2019'!$E$6:$AW$96,32,0)</f>
        <v>9</v>
      </c>
      <c r="AM906" s="90">
        <f>VLOOKUP($B906,'[10]Población Oficial 2019'!$E$6:$AW$96,33,0)</f>
        <v>6</v>
      </c>
      <c r="AN906" s="90">
        <f>VLOOKUP($B906,'[10]Población Oficial 2019'!$E$6:$AW$96,34,0)</f>
        <v>3</v>
      </c>
      <c r="AO906" s="90">
        <f>VLOOKUP($B906,'[10]Población Oficial 2019'!$E$6:$AW$96,35,0)</f>
        <v>2</v>
      </c>
      <c r="AP906" s="90">
        <f>VLOOKUP($B906,'[10]Población Oficial 2019'!$E$6:$AW$96,36,0)</f>
        <v>2</v>
      </c>
      <c r="AQ906" s="90">
        <f>VLOOKUP($B906,'[10]Población Oficial 2019'!$E$6:$AW$96,41,0)</f>
        <v>164</v>
      </c>
      <c r="AR906" s="90">
        <f>VLOOKUP($B906,'[10]Población Oficial 2019'!$E$6:$AW$96,42,0)</f>
        <v>19</v>
      </c>
      <c r="AS906" s="90">
        <f>VLOOKUP($B906,'[10]Población Oficial 2019'!$E$6:$AW$96,43,0)</f>
        <v>16</v>
      </c>
      <c r="AT906" s="90">
        <f>VLOOKUP($B906,'[10]Población Oficial 2019'!$E$6:$AW$96,44,0)</f>
        <v>71</v>
      </c>
      <c r="AU906" s="90">
        <f>VLOOKUP($B906,'[10]Población Oficial 2019'!$E$6:$AW$96,45,0)</f>
        <v>3</v>
      </c>
    </row>
    <row r="907" spans="1:47" s="24" customFormat="1" ht="15">
      <c r="A907" s="58">
        <v>906</v>
      </c>
      <c r="B907" s="58">
        <v>4287</v>
      </c>
      <c r="C907" s="59" t="s">
        <v>1176</v>
      </c>
      <c r="D907" s="59" t="s">
        <v>1007</v>
      </c>
      <c r="E907" s="59" t="s">
        <v>1018</v>
      </c>
      <c r="F907" s="59" t="s">
        <v>1031</v>
      </c>
      <c r="G907" s="12" t="s">
        <v>271</v>
      </c>
      <c r="H907" s="14">
        <f t="shared" si="198"/>
        <v>4287</v>
      </c>
      <c r="I907" s="14">
        <f t="shared" si="199"/>
        <v>975</v>
      </c>
      <c r="J907" s="12">
        <f>VLOOKUP($B907,'[1]METAS 2019'!$D$4:$Q$843,5,0)</f>
        <v>26</v>
      </c>
      <c r="K907" s="12">
        <f>VLOOKUP($B907,'[1]METAS 2019'!$D$4:$Q$843,4,0)</f>
        <v>27</v>
      </c>
      <c r="L907" s="12">
        <f>VLOOKUP($B907,'[1]METAS 2019'!$D$4:$Q$843,11,0)</f>
        <v>40</v>
      </c>
      <c r="M907" s="12">
        <f>VLOOKUP($B907,'[1]METAS 2019'!$D$4:$Q$843,12,0)</f>
        <v>26</v>
      </c>
      <c r="N907" s="12">
        <f>VLOOKUP($B907,'[1]METAS 2019'!$D$4:$Q$843,13,0)</f>
        <v>35</v>
      </c>
      <c r="O907" s="12">
        <f>VLOOKUP($B907,'[1]METAS 2019'!$D$4:$Q$843,14,0)</f>
        <v>42</v>
      </c>
      <c r="P907" s="90">
        <f>VLOOKUP($B907,'[10]Población Oficial 2019'!$E$6:$AW$96,10,0)</f>
        <v>23</v>
      </c>
      <c r="Q907" s="90">
        <f>VLOOKUP($B907,'[10]Población Oficial 2019'!$E$6:$AW$96,11,0)</f>
        <v>23</v>
      </c>
      <c r="R907" s="90">
        <f>VLOOKUP($B907,'[10]Población Oficial 2019'!$E$6:$AW$96,12,0)</f>
        <v>23</v>
      </c>
      <c r="S907" s="90">
        <f>VLOOKUP($B907,'[10]Población Oficial 2019'!$E$6:$AW$96,13,0)</f>
        <v>23</v>
      </c>
      <c r="T907" s="90">
        <f>VLOOKUP($B907,'[10]Población Oficial 2019'!$E$6:$AW$96,14,0)</f>
        <v>22</v>
      </c>
      <c r="U907" s="90">
        <f>VLOOKUP($B907,'[10]Población Oficial 2019'!$E$6:$AW$96,15,0)</f>
        <v>22</v>
      </c>
      <c r="V907" s="90">
        <f>VLOOKUP($B907,'[10]Población Oficial 2019'!$E$6:$AW$96,16,0)</f>
        <v>21</v>
      </c>
      <c r="W907" s="90">
        <f>VLOOKUP($B907,'[10]Población Oficial 2019'!$E$6:$AW$96,17,0)</f>
        <v>20</v>
      </c>
      <c r="X907" s="90">
        <f>VLOOKUP($B907,'[10]Población Oficial 2019'!$E$6:$AW$96,18,0)</f>
        <v>20</v>
      </c>
      <c r="Y907" s="90">
        <f>VLOOKUP($B907,'[10]Población Oficial 2019'!$E$6:$AW$96,19,0)</f>
        <v>19</v>
      </c>
      <c r="Z907" s="90">
        <f>VLOOKUP($B907,'[10]Población Oficial 2019'!$E$6:$AW$96,20,0)</f>
        <v>19</v>
      </c>
      <c r="AA907" s="90">
        <f>VLOOKUP($B907,'[10]Población Oficial 2019'!$E$6:$AW$96,21,0)</f>
        <v>18</v>
      </c>
      <c r="AB907" s="90">
        <f>VLOOKUP($B907,'[10]Población Oficial 2019'!$E$6:$AW$96,22,0)</f>
        <v>17</v>
      </c>
      <c r="AC907" s="90">
        <f>VLOOKUP($B907,'[10]Población Oficial 2019'!$E$6:$AW$96,23,0)</f>
        <v>15</v>
      </c>
      <c r="AD907" s="90">
        <f>VLOOKUP($B907,'[10]Población Oficial 2019'!$E$6:$AW$96,24,0)</f>
        <v>69</v>
      </c>
      <c r="AE907" s="90">
        <f>VLOOKUP($B907,'[10]Población Oficial 2019'!$E$6:$AW$96,25,0)</f>
        <v>72</v>
      </c>
      <c r="AF907" s="90">
        <f>VLOOKUP($B907,'[10]Población Oficial 2019'!$E$6:$AW$96,26,0)</f>
        <v>72</v>
      </c>
      <c r="AG907" s="90">
        <f>VLOOKUP($B907,'[10]Población Oficial 2019'!$E$6:$AW$96,27,0)</f>
        <v>62</v>
      </c>
      <c r="AH907" s="90">
        <f>VLOOKUP($B907,'[10]Población Oficial 2019'!$E$6:$AW$96,28,0)</f>
        <v>54</v>
      </c>
      <c r="AI907" s="90">
        <f>VLOOKUP($B907,'[10]Población Oficial 2019'!$E$6:$AW$96,29,0)</f>
        <v>44</v>
      </c>
      <c r="AJ907" s="90">
        <f>VLOOKUP($B907,'[10]Población Oficial 2019'!$E$6:$AW$96,30,0)</f>
        <v>36</v>
      </c>
      <c r="AK907" s="90">
        <f>VLOOKUP($B907,'[10]Población Oficial 2019'!$E$6:$AW$96,31,0)</f>
        <v>26</v>
      </c>
      <c r="AL907" s="90">
        <f>VLOOKUP($B907,'[10]Población Oficial 2019'!$E$6:$AW$96,32,0)</f>
        <v>24</v>
      </c>
      <c r="AM907" s="90">
        <f>VLOOKUP($B907,'[10]Población Oficial 2019'!$E$6:$AW$96,33,0)</f>
        <v>15</v>
      </c>
      <c r="AN907" s="90">
        <f>VLOOKUP($B907,'[10]Población Oficial 2019'!$E$6:$AW$96,34,0)</f>
        <v>9</v>
      </c>
      <c r="AO907" s="90">
        <f>VLOOKUP($B907,'[10]Población Oficial 2019'!$E$6:$AW$96,35,0)</f>
        <v>6</v>
      </c>
      <c r="AP907" s="90">
        <f>VLOOKUP($B907,'[10]Población Oficial 2019'!$E$6:$AW$96,36,0)</f>
        <v>5</v>
      </c>
      <c r="AQ907" s="90">
        <f>VLOOKUP($B907,'[10]Población Oficial 2019'!$E$6:$AW$96,41,0)</f>
        <v>466</v>
      </c>
      <c r="AR907" s="90">
        <f>VLOOKUP($B907,'[10]Población Oficial 2019'!$E$6:$AW$96,42,0)</f>
        <v>53</v>
      </c>
      <c r="AS907" s="90">
        <f>VLOOKUP($B907,'[10]Población Oficial 2019'!$E$6:$AW$96,43,0)</f>
        <v>44</v>
      </c>
      <c r="AT907" s="90">
        <f>VLOOKUP($B907,'[10]Población Oficial 2019'!$E$6:$AW$96,44,0)</f>
        <v>202</v>
      </c>
      <c r="AU907" s="90">
        <f>VLOOKUP($B907,'[10]Población Oficial 2019'!$E$6:$AW$96,45,0)</f>
        <v>26</v>
      </c>
    </row>
    <row r="908" spans="1:47" s="24" customFormat="1" ht="15">
      <c r="A908" s="54">
        <v>907</v>
      </c>
      <c r="B908" s="54"/>
      <c r="C908" s="55" t="s">
        <v>1176</v>
      </c>
      <c r="D908" s="55" t="s">
        <v>1007</v>
      </c>
      <c r="E908" s="55" t="s">
        <v>1032</v>
      </c>
      <c r="F908" s="55" t="s">
        <v>1032</v>
      </c>
      <c r="G908" s="11" t="s">
        <v>1214</v>
      </c>
      <c r="H908" s="29"/>
      <c r="I908" s="29">
        <f t="shared" si="199"/>
        <v>21118</v>
      </c>
      <c r="J908" s="11">
        <f>SUM(J909:J925)</f>
        <v>343</v>
      </c>
      <c r="K908" s="11">
        <f t="shared" ref="K908:AU908" si="200">SUM(K909:K925)</f>
        <v>395</v>
      </c>
      <c r="L908" s="11">
        <f t="shared" si="200"/>
        <v>421</v>
      </c>
      <c r="M908" s="11">
        <f t="shared" si="200"/>
        <v>380</v>
      </c>
      <c r="N908" s="11">
        <f t="shared" si="200"/>
        <v>419</v>
      </c>
      <c r="O908" s="11">
        <f t="shared" si="200"/>
        <v>419</v>
      </c>
      <c r="P908" s="11">
        <f t="shared" si="200"/>
        <v>558</v>
      </c>
      <c r="Q908" s="11">
        <f t="shared" si="200"/>
        <v>559</v>
      </c>
      <c r="R908" s="11">
        <f t="shared" si="200"/>
        <v>554</v>
      </c>
      <c r="S908" s="11">
        <f t="shared" si="200"/>
        <v>545</v>
      </c>
      <c r="T908" s="11">
        <f t="shared" si="200"/>
        <v>532</v>
      </c>
      <c r="U908" s="11">
        <f t="shared" si="200"/>
        <v>516</v>
      </c>
      <c r="V908" s="11">
        <f t="shared" si="200"/>
        <v>495</v>
      </c>
      <c r="W908" s="11">
        <f t="shared" si="200"/>
        <v>474</v>
      </c>
      <c r="X908" s="11">
        <f t="shared" si="200"/>
        <v>452</v>
      </c>
      <c r="Y908" s="11">
        <f t="shared" si="200"/>
        <v>429</v>
      </c>
      <c r="Z908" s="11">
        <f t="shared" si="200"/>
        <v>405</v>
      </c>
      <c r="AA908" s="11">
        <f t="shared" si="200"/>
        <v>386</v>
      </c>
      <c r="AB908" s="11">
        <f t="shared" si="200"/>
        <v>370</v>
      </c>
      <c r="AC908" s="11">
        <f t="shared" si="200"/>
        <v>343</v>
      </c>
      <c r="AD908" s="11">
        <f t="shared" si="200"/>
        <v>1658</v>
      </c>
      <c r="AE908" s="11">
        <f t="shared" si="200"/>
        <v>1728</v>
      </c>
      <c r="AF908" s="11">
        <f t="shared" si="200"/>
        <v>1740</v>
      </c>
      <c r="AG908" s="11">
        <f t="shared" si="200"/>
        <v>1443</v>
      </c>
      <c r="AH908" s="11">
        <f t="shared" si="200"/>
        <v>1325</v>
      </c>
      <c r="AI908" s="11">
        <f t="shared" si="200"/>
        <v>1118</v>
      </c>
      <c r="AJ908" s="11">
        <f t="shared" si="200"/>
        <v>921</v>
      </c>
      <c r="AK908" s="11">
        <f t="shared" si="200"/>
        <v>716</v>
      </c>
      <c r="AL908" s="11">
        <f t="shared" si="200"/>
        <v>564</v>
      </c>
      <c r="AM908" s="11">
        <f t="shared" si="200"/>
        <v>392</v>
      </c>
      <c r="AN908" s="11">
        <f t="shared" si="200"/>
        <v>244</v>
      </c>
      <c r="AO908" s="11">
        <f t="shared" si="200"/>
        <v>143</v>
      </c>
      <c r="AP908" s="11">
        <f t="shared" si="200"/>
        <v>131</v>
      </c>
      <c r="AQ908" s="11">
        <f t="shared" si="200"/>
        <v>10102</v>
      </c>
      <c r="AR908" s="11">
        <f t="shared" si="200"/>
        <v>1182</v>
      </c>
      <c r="AS908" s="11">
        <f t="shared" si="200"/>
        <v>879</v>
      </c>
      <c r="AT908" s="11">
        <f t="shared" si="200"/>
        <v>4238</v>
      </c>
      <c r="AU908" s="11">
        <f t="shared" si="200"/>
        <v>344</v>
      </c>
    </row>
    <row r="909" spans="1:47" s="24" customFormat="1" ht="15">
      <c r="A909" s="58">
        <v>908</v>
      </c>
      <c r="B909" s="58">
        <v>4288</v>
      </c>
      <c r="C909" s="59" t="s">
        <v>1176</v>
      </c>
      <c r="D909" s="59" t="s">
        <v>1007</v>
      </c>
      <c r="E909" s="59" t="s">
        <v>1032</v>
      </c>
      <c r="F909" s="59" t="s">
        <v>1033</v>
      </c>
      <c r="G909" s="12" t="s">
        <v>283</v>
      </c>
      <c r="H909" s="14">
        <f t="shared" ref="H909:H925" si="201">B909</f>
        <v>4288</v>
      </c>
      <c r="I909" s="14">
        <f t="shared" si="199"/>
        <v>3675</v>
      </c>
      <c r="J909" s="12">
        <f>VLOOKUP($B909,'[1]METAS 2019'!$D$4:$Q$843,5,0)</f>
        <v>65</v>
      </c>
      <c r="K909" s="12">
        <f>VLOOKUP($B909,'[1]METAS 2019'!$D$4:$Q$843,4,0)</f>
        <v>81</v>
      </c>
      <c r="L909" s="12">
        <f>VLOOKUP($B909,'[1]METAS 2019'!$D$4:$Q$843,11,0)</f>
        <v>84</v>
      </c>
      <c r="M909" s="12">
        <f>VLOOKUP($B909,'[1]METAS 2019'!$D$4:$Q$843,12,0)</f>
        <v>76</v>
      </c>
      <c r="N909" s="12">
        <f>VLOOKUP($B909,'[1]METAS 2019'!$D$4:$Q$843,13,0)</f>
        <v>78</v>
      </c>
      <c r="O909" s="12">
        <f>VLOOKUP($B909,'[1]METAS 2019'!$D$4:$Q$843,14,0)</f>
        <v>81</v>
      </c>
      <c r="P909" s="90">
        <f>VLOOKUP($B909,'[10]Población Oficial 2019'!$E$6:$AW$96,10,0)</f>
        <v>95</v>
      </c>
      <c r="Q909" s="90">
        <f>VLOOKUP($B909,'[10]Población Oficial 2019'!$E$6:$AW$96,11,0)</f>
        <v>94</v>
      </c>
      <c r="R909" s="90">
        <f>VLOOKUP($B909,'[10]Población Oficial 2019'!$E$6:$AW$96,12,0)</f>
        <v>93</v>
      </c>
      <c r="S909" s="90">
        <f>VLOOKUP($B909,'[10]Población Oficial 2019'!$E$6:$AW$96,13,0)</f>
        <v>93</v>
      </c>
      <c r="T909" s="90">
        <f>VLOOKUP($B909,'[10]Población Oficial 2019'!$E$6:$AW$96,14,0)</f>
        <v>91</v>
      </c>
      <c r="U909" s="90">
        <f>VLOOKUP($B909,'[10]Población Oficial 2019'!$E$6:$AW$96,15,0)</f>
        <v>89</v>
      </c>
      <c r="V909" s="90">
        <f>VLOOKUP($B909,'[10]Población Oficial 2019'!$E$6:$AW$96,16,0)</f>
        <v>84</v>
      </c>
      <c r="W909" s="90">
        <f>VLOOKUP($B909,'[10]Población Oficial 2019'!$E$6:$AW$96,17,0)</f>
        <v>79</v>
      </c>
      <c r="X909" s="90">
        <f>VLOOKUP($B909,'[10]Población Oficial 2019'!$E$6:$AW$96,18,0)</f>
        <v>76</v>
      </c>
      <c r="Y909" s="90">
        <f>VLOOKUP($B909,'[10]Población Oficial 2019'!$E$6:$AW$96,19,0)</f>
        <v>70</v>
      </c>
      <c r="Z909" s="90">
        <f>VLOOKUP($B909,'[10]Población Oficial 2019'!$E$6:$AW$96,20,0)</f>
        <v>68</v>
      </c>
      <c r="AA909" s="90">
        <f>VLOOKUP($B909,'[10]Población Oficial 2019'!$E$6:$AW$96,21,0)</f>
        <v>64</v>
      </c>
      <c r="AB909" s="90">
        <f>VLOOKUP($B909,'[10]Población Oficial 2019'!$E$6:$AW$96,22,0)</f>
        <v>61</v>
      </c>
      <c r="AC909" s="90">
        <f>VLOOKUP($B909,'[10]Población Oficial 2019'!$E$6:$AW$96,23,0)</f>
        <v>62</v>
      </c>
      <c r="AD909" s="90">
        <f>VLOOKUP($B909,'[10]Población Oficial 2019'!$E$6:$AW$96,24,0)</f>
        <v>283</v>
      </c>
      <c r="AE909" s="90">
        <f>VLOOKUP($B909,'[10]Población Oficial 2019'!$E$6:$AW$96,25,0)</f>
        <v>298</v>
      </c>
      <c r="AF909" s="90">
        <f>VLOOKUP($B909,'[10]Población Oficial 2019'!$E$6:$AW$96,26,0)</f>
        <v>301</v>
      </c>
      <c r="AG909" s="90">
        <f>VLOOKUP($B909,'[10]Población Oficial 2019'!$E$6:$AW$96,27,0)</f>
        <v>246</v>
      </c>
      <c r="AH909" s="90">
        <f>VLOOKUP($B909,'[10]Población Oficial 2019'!$E$6:$AW$96,28,0)</f>
        <v>227</v>
      </c>
      <c r="AI909" s="90">
        <f>VLOOKUP($B909,'[10]Población Oficial 2019'!$E$6:$AW$96,29,0)</f>
        <v>193</v>
      </c>
      <c r="AJ909" s="90">
        <f>VLOOKUP($B909,'[10]Población Oficial 2019'!$E$6:$AW$96,30,0)</f>
        <v>156</v>
      </c>
      <c r="AK909" s="90">
        <f>VLOOKUP($B909,'[10]Población Oficial 2019'!$E$6:$AW$96,31,0)</f>
        <v>125</v>
      </c>
      <c r="AL909" s="90">
        <f>VLOOKUP($B909,'[10]Población Oficial 2019'!$E$6:$AW$96,32,0)</f>
        <v>99</v>
      </c>
      <c r="AM909" s="90">
        <f>VLOOKUP($B909,'[10]Población Oficial 2019'!$E$6:$AW$96,33,0)</f>
        <v>70</v>
      </c>
      <c r="AN909" s="90">
        <f>VLOOKUP($B909,'[10]Población Oficial 2019'!$E$6:$AW$96,34,0)</f>
        <v>42</v>
      </c>
      <c r="AO909" s="90">
        <f>VLOOKUP($B909,'[10]Población Oficial 2019'!$E$6:$AW$96,35,0)</f>
        <v>26</v>
      </c>
      <c r="AP909" s="90">
        <f>VLOOKUP($B909,'[10]Población Oficial 2019'!$E$6:$AW$96,36,0)</f>
        <v>25</v>
      </c>
      <c r="AQ909" s="90">
        <f>VLOOKUP($B909,'[10]Población Oficial 2019'!$E$6:$AW$96,41,0)</f>
        <v>1754</v>
      </c>
      <c r="AR909" s="90">
        <f>VLOOKUP($B909,'[10]Población Oficial 2019'!$E$6:$AW$96,42,0)</f>
        <v>205</v>
      </c>
      <c r="AS909" s="90">
        <f>VLOOKUP($B909,'[10]Población Oficial 2019'!$E$6:$AW$96,43,0)</f>
        <v>153</v>
      </c>
      <c r="AT909" s="90">
        <f>VLOOKUP($B909,'[10]Población Oficial 2019'!$E$6:$AW$96,44,0)</f>
        <v>736</v>
      </c>
      <c r="AU909" s="90">
        <f>VLOOKUP($B909,'[10]Población Oficial 2019'!$E$6:$AW$96,45,0)</f>
        <v>65</v>
      </c>
    </row>
    <row r="910" spans="1:47" s="24" customFormat="1" ht="15">
      <c r="A910" s="58">
        <v>909</v>
      </c>
      <c r="B910" s="58">
        <v>4290</v>
      </c>
      <c r="C910" s="59" t="s">
        <v>1176</v>
      </c>
      <c r="D910" s="59" t="s">
        <v>1007</v>
      </c>
      <c r="E910" s="59" t="s">
        <v>1032</v>
      </c>
      <c r="F910" s="59" t="s">
        <v>1034</v>
      </c>
      <c r="G910" s="12" t="s">
        <v>283</v>
      </c>
      <c r="H910" s="14">
        <f t="shared" si="201"/>
        <v>4290</v>
      </c>
      <c r="I910" s="14">
        <f t="shared" si="199"/>
        <v>3420</v>
      </c>
      <c r="J910" s="12">
        <f>VLOOKUP($B910,'[1]METAS 2019'!$D$4:$Q$843,5,0)</f>
        <v>59</v>
      </c>
      <c r="K910" s="12">
        <f>VLOOKUP($B910,'[1]METAS 2019'!$D$4:$Q$843,4,0)</f>
        <v>63</v>
      </c>
      <c r="L910" s="12">
        <f>VLOOKUP($B910,'[1]METAS 2019'!$D$4:$Q$843,11,0)</f>
        <v>72</v>
      </c>
      <c r="M910" s="12">
        <f>VLOOKUP($B910,'[1]METAS 2019'!$D$4:$Q$843,12,0)</f>
        <v>59</v>
      </c>
      <c r="N910" s="12">
        <f>VLOOKUP($B910,'[1]METAS 2019'!$D$4:$Q$843,13,0)</f>
        <v>69</v>
      </c>
      <c r="O910" s="12">
        <f>VLOOKUP($B910,'[1]METAS 2019'!$D$4:$Q$843,14,0)</f>
        <v>75</v>
      </c>
      <c r="P910" s="90">
        <f>VLOOKUP($B910,'[10]Población Oficial 2019'!$E$6:$AW$96,10,0)</f>
        <v>89</v>
      </c>
      <c r="Q910" s="90">
        <f>VLOOKUP($B910,'[10]Población Oficial 2019'!$E$6:$AW$96,11,0)</f>
        <v>89</v>
      </c>
      <c r="R910" s="90">
        <f>VLOOKUP($B910,'[10]Población Oficial 2019'!$E$6:$AW$96,12,0)</f>
        <v>89</v>
      </c>
      <c r="S910" s="90">
        <f>VLOOKUP($B910,'[10]Población Oficial 2019'!$E$6:$AW$96,13,0)</f>
        <v>87</v>
      </c>
      <c r="T910" s="90">
        <f>VLOOKUP($B910,'[10]Población Oficial 2019'!$E$6:$AW$96,14,0)</f>
        <v>85</v>
      </c>
      <c r="U910" s="90">
        <f>VLOOKUP($B910,'[10]Población Oficial 2019'!$E$6:$AW$96,15,0)</f>
        <v>82</v>
      </c>
      <c r="V910" s="90">
        <f>VLOOKUP($B910,'[10]Población Oficial 2019'!$E$6:$AW$96,16,0)</f>
        <v>79</v>
      </c>
      <c r="W910" s="90">
        <f>VLOOKUP($B910,'[10]Población Oficial 2019'!$E$6:$AW$96,17,0)</f>
        <v>76</v>
      </c>
      <c r="X910" s="90">
        <f>VLOOKUP($B910,'[10]Población Oficial 2019'!$E$6:$AW$96,18,0)</f>
        <v>72</v>
      </c>
      <c r="Y910" s="90">
        <f>VLOOKUP($B910,'[10]Población Oficial 2019'!$E$6:$AW$96,19,0)</f>
        <v>69</v>
      </c>
      <c r="Z910" s="90">
        <f>VLOOKUP($B910,'[10]Población Oficial 2019'!$E$6:$AW$96,20,0)</f>
        <v>65</v>
      </c>
      <c r="AA910" s="90">
        <f>VLOOKUP($B910,'[10]Población Oficial 2019'!$E$6:$AW$96,21,0)</f>
        <v>62</v>
      </c>
      <c r="AB910" s="90">
        <f>VLOOKUP($B910,'[10]Población Oficial 2019'!$E$6:$AW$96,22,0)</f>
        <v>59</v>
      </c>
      <c r="AC910" s="90">
        <f>VLOOKUP($B910,'[10]Población Oficial 2019'!$E$6:$AW$96,23,0)</f>
        <v>56</v>
      </c>
      <c r="AD910" s="90">
        <f>VLOOKUP($B910,'[10]Población Oficial 2019'!$E$6:$AW$96,24,0)</f>
        <v>268</v>
      </c>
      <c r="AE910" s="90">
        <f>VLOOKUP($B910,'[10]Población Oficial 2019'!$E$6:$AW$96,25,0)</f>
        <v>279</v>
      </c>
      <c r="AF910" s="90">
        <f>VLOOKUP($B910,'[10]Población Oficial 2019'!$E$6:$AW$96,26,0)</f>
        <v>281</v>
      </c>
      <c r="AG910" s="90">
        <f>VLOOKUP($B910,'[10]Población Oficial 2019'!$E$6:$AW$96,27,0)</f>
        <v>233</v>
      </c>
      <c r="AH910" s="90">
        <f>VLOOKUP($B910,'[10]Población Oficial 2019'!$E$6:$AW$96,28,0)</f>
        <v>215</v>
      </c>
      <c r="AI910" s="90">
        <f>VLOOKUP($B910,'[10]Población Oficial 2019'!$E$6:$AW$96,29,0)</f>
        <v>181</v>
      </c>
      <c r="AJ910" s="90">
        <f>VLOOKUP($B910,'[10]Población Oficial 2019'!$E$6:$AW$96,30,0)</f>
        <v>150</v>
      </c>
      <c r="AK910" s="90">
        <f>VLOOKUP($B910,'[10]Población Oficial 2019'!$E$6:$AW$96,31,0)</f>
        <v>116</v>
      </c>
      <c r="AL910" s="90">
        <f>VLOOKUP($B910,'[10]Población Oficial 2019'!$E$6:$AW$96,32,0)</f>
        <v>91</v>
      </c>
      <c r="AM910" s="90">
        <f>VLOOKUP($B910,'[10]Población Oficial 2019'!$E$6:$AW$96,33,0)</f>
        <v>64</v>
      </c>
      <c r="AN910" s="90">
        <f>VLOOKUP($B910,'[10]Población Oficial 2019'!$E$6:$AW$96,34,0)</f>
        <v>40</v>
      </c>
      <c r="AO910" s="90">
        <f>VLOOKUP($B910,'[10]Población Oficial 2019'!$E$6:$AW$96,35,0)</f>
        <v>24</v>
      </c>
      <c r="AP910" s="90">
        <f>VLOOKUP($B910,'[10]Población Oficial 2019'!$E$6:$AW$96,36,0)</f>
        <v>22</v>
      </c>
      <c r="AQ910" s="90">
        <f>VLOOKUP($B910,'[10]Población Oficial 2019'!$E$6:$AW$96,41,0)</f>
        <v>1641</v>
      </c>
      <c r="AR910" s="90">
        <f>VLOOKUP($B910,'[10]Población Oficial 2019'!$E$6:$AW$96,42,0)</f>
        <v>192</v>
      </c>
      <c r="AS910" s="90">
        <f>VLOOKUP($B910,'[10]Población Oficial 2019'!$E$6:$AW$96,43,0)</f>
        <v>143</v>
      </c>
      <c r="AT910" s="90">
        <f>VLOOKUP($B910,'[10]Población Oficial 2019'!$E$6:$AW$96,44,0)</f>
        <v>688</v>
      </c>
      <c r="AU910" s="90">
        <f>VLOOKUP($B910,'[10]Población Oficial 2019'!$E$6:$AW$96,45,0)</f>
        <v>62</v>
      </c>
    </row>
    <row r="911" spans="1:47" s="24" customFormat="1" ht="15">
      <c r="A911" s="58">
        <v>910</v>
      </c>
      <c r="B911" s="58">
        <v>7411</v>
      </c>
      <c r="C911" s="59" t="s">
        <v>1176</v>
      </c>
      <c r="D911" s="59" t="s">
        <v>1007</v>
      </c>
      <c r="E911" s="59" t="s">
        <v>1032</v>
      </c>
      <c r="F911" s="59" t="s">
        <v>1035</v>
      </c>
      <c r="G911" s="12" t="s">
        <v>266</v>
      </c>
      <c r="H911" s="14">
        <f t="shared" si="201"/>
        <v>7411</v>
      </c>
      <c r="I911" s="14">
        <f t="shared" si="199"/>
        <v>1015</v>
      </c>
      <c r="J911" s="12">
        <f>VLOOKUP($B911,'[1]METAS 2019'!$D$4:$Q$843,5,0)</f>
        <v>24</v>
      </c>
      <c r="K911" s="12">
        <f>VLOOKUP($B911,'[1]METAS 2019'!$D$4:$Q$843,4,0)</f>
        <v>25</v>
      </c>
      <c r="L911" s="12">
        <f>VLOOKUP($B911,'[1]METAS 2019'!$D$4:$Q$843,11,0)</f>
        <v>25</v>
      </c>
      <c r="M911" s="12">
        <f>VLOOKUP($B911,'[1]METAS 2019'!$D$4:$Q$843,12,0)</f>
        <v>25</v>
      </c>
      <c r="N911" s="12">
        <f>VLOOKUP($B911,'[1]METAS 2019'!$D$4:$Q$843,13,0)</f>
        <v>27</v>
      </c>
      <c r="O911" s="12">
        <f>VLOOKUP($B911,'[1]METAS 2019'!$D$4:$Q$843,14,0)</f>
        <v>21</v>
      </c>
      <c r="P911" s="90">
        <f>VLOOKUP($B911,'[10]Población Oficial 2019'!$E$6:$AW$96,10,0)</f>
        <v>26</v>
      </c>
      <c r="Q911" s="90">
        <f>VLOOKUP($B911,'[10]Población Oficial 2019'!$E$6:$AW$96,11,0)</f>
        <v>26</v>
      </c>
      <c r="R911" s="90">
        <f>VLOOKUP($B911,'[10]Población Oficial 2019'!$E$6:$AW$96,12,0)</f>
        <v>26</v>
      </c>
      <c r="S911" s="90">
        <f>VLOOKUP($B911,'[10]Población Oficial 2019'!$E$6:$AW$96,13,0)</f>
        <v>25</v>
      </c>
      <c r="T911" s="90">
        <f>VLOOKUP($B911,'[10]Población Oficial 2019'!$E$6:$AW$96,14,0)</f>
        <v>25</v>
      </c>
      <c r="U911" s="90">
        <f>VLOOKUP($B911,'[10]Población Oficial 2019'!$E$6:$AW$96,15,0)</f>
        <v>24</v>
      </c>
      <c r="V911" s="90">
        <f>VLOOKUP($B911,'[10]Población Oficial 2019'!$E$6:$AW$96,16,0)</f>
        <v>23</v>
      </c>
      <c r="W911" s="90">
        <f>VLOOKUP($B911,'[10]Población Oficial 2019'!$E$6:$AW$96,17,0)</f>
        <v>22</v>
      </c>
      <c r="X911" s="90">
        <f>VLOOKUP($B911,'[10]Población Oficial 2019'!$E$6:$AW$96,18,0)</f>
        <v>21</v>
      </c>
      <c r="Y911" s="90">
        <f>VLOOKUP($B911,'[10]Población Oficial 2019'!$E$6:$AW$96,19,0)</f>
        <v>20</v>
      </c>
      <c r="Z911" s="90">
        <f>VLOOKUP($B911,'[10]Población Oficial 2019'!$E$6:$AW$96,20,0)</f>
        <v>19</v>
      </c>
      <c r="AA911" s="90">
        <f>VLOOKUP($B911,'[10]Población Oficial 2019'!$E$6:$AW$96,21,0)</f>
        <v>18</v>
      </c>
      <c r="AB911" s="90">
        <f>VLOOKUP($B911,'[10]Población Oficial 2019'!$E$6:$AW$96,22,0)</f>
        <v>17</v>
      </c>
      <c r="AC911" s="90">
        <f>VLOOKUP($B911,'[10]Población Oficial 2019'!$E$6:$AW$96,23,0)</f>
        <v>15</v>
      </c>
      <c r="AD911" s="90">
        <f>VLOOKUP($B911,'[10]Población Oficial 2019'!$E$6:$AW$96,24,0)</f>
        <v>77</v>
      </c>
      <c r="AE911" s="90">
        <f>VLOOKUP($B911,'[10]Población Oficial 2019'!$E$6:$AW$96,25,0)</f>
        <v>80</v>
      </c>
      <c r="AF911" s="90">
        <f>VLOOKUP($B911,'[10]Población Oficial 2019'!$E$6:$AW$96,26,0)</f>
        <v>81</v>
      </c>
      <c r="AG911" s="90">
        <f>VLOOKUP($B911,'[10]Población Oficial 2019'!$E$6:$AW$96,27,0)</f>
        <v>67</v>
      </c>
      <c r="AH911" s="90">
        <f>VLOOKUP($B911,'[10]Población Oficial 2019'!$E$6:$AW$96,28,0)</f>
        <v>62</v>
      </c>
      <c r="AI911" s="90">
        <f>VLOOKUP($B911,'[10]Población Oficial 2019'!$E$6:$AW$96,29,0)</f>
        <v>52</v>
      </c>
      <c r="AJ911" s="90">
        <f>VLOOKUP($B911,'[10]Población Oficial 2019'!$E$6:$AW$96,30,0)</f>
        <v>43</v>
      </c>
      <c r="AK911" s="90">
        <f>VLOOKUP($B911,'[10]Población Oficial 2019'!$E$6:$AW$96,31,0)</f>
        <v>33</v>
      </c>
      <c r="AL911" s="90">
        <f>VLOOKUP($B911,'[10]Población Oficial 2019'!$E$6:$AW$96,32,0)</f>
        <v>26</v>
      </c>
      <c r="AM911" s="90">
        <f>VLOOKUP($B911,'[10]Población Oficial 2019'!$E$6:$AW$96,33,0)</f>
        <v>18</v>
      </c>
      <c r="AN911" s="90">
        <f>VLOOKUP($B911,'[10]Población Oficial 2019'!$E$6:$AW$96,34,0)</f>
        <v>11</v>
      </c>
      <c r="AO911" s="90">
        <f>VLOOKUP($B911,'[10]Población Oficial 2019'!$E$6:$AW$96,35,0)</f>
        <v>6</v>
      </c>
      <c r="AP911" s="90">
        <f>VLOOKUP($B911,'[10]Población Oficial 2019'!$E$6:$AW$96,36,0)</f>
        <v>5</v>
      </c>
      <c r="AQ911" s="90">
        <f>VLOOKUP($B911,'[10]Población Oficial 2019'!$E$6:$AW$96,41,0)</f>
        <v>487</v>
      </c>
      <c r="AR911" s="90">
        <f>VLOOKUP($B911,'[10]Población Oficial 2019'!$E$6:$AW$96,42,0)</f>
        <v>57</v>
      </c>
      <c r="AS911" s="90">
        <f>VLOOKUP($B911,'[10]Población Oficial 2019'!$E$6:$AW$96,43,0)</f>
        <v>42</v>
      </c>
      <c r="AT911" s="90">
        <f>VLOOKUP($B911,'[10]Población Oficial 2019'!$E$6:$AW$96,44,0)</f>
        <v>204</v>
      </c>
      <c r="AU911" s="90">
        <f>VLOOKUP($B911,'[10]Población Oficial 2019'!$E$6:$AW$96,45,0)</f>
        <v>28</v>
      </c>
    </row>
    <row r="912" spans="1:47" s="24" customFormat="1" ht="15">
      <c r="A912" s="58">
        <v>911</v>
      </c>
      <c r="B912" s="58">
        <v>7121</v>
      </c>
      <c r="C912" s="59" t="s">
        <v>1176</v>
      </c>
      <c r="D912" s="59" t="s">
        <v>1007</v>
      </c>
      <c r="E912" s="59" t="s">
        <v>1032</v>
      </c>
      <c r="F912" s="59" t="s">
        <v>1036</v>
      </c>
      <c r="G912" s="12" t="s">
        <v>266</v>
      </c>
      <c r="H912" s="14">
        <f t="shared" si="201"/>
        <v>7121</v>
      </c>
      <c r="I912" s="14">
        <f t="shared" si="199"/>
        <v>1177</v>
      </c>
      <c r="J912" s="12">
        <f>VLOOKUP($B912,'[1]METAS 2019'!$D$4:$Q$843,5,0)</f>
        <v>7</v>
      </c>
      <c r="K912" s="12">
        <f>VLOOKUP($B912,'[1]METAS 2019'!$D$4:$Q$843,4,0)</f>
        <v>11</v>
      </c>
      <c r="L912" s="12">
        <f>VLOOKUP($B912,'[1]METAS 2019'!$D$4:$Q$843,11,0)</f>
        <v>9</v>
      </c>
      <c r="M912" s="12">
        <f>VLOOKUP($B912,'[1]METAS 2019'!$D$4:$Q$843,12,0)</f>
        <v>19</v>
      </c>
      <c r="N912" s="12">
        <f>VLOOKUP($B912,'[1]METAS 2019'!$D$4:$Q$843,13,0)</f>
        <v>25</v>
      </c>
      <c r="O912" s="12">
        <f>VLOOKUP($B912,'[1]METAS 2019'!$D$4:$Q$843,14,0)</f>
        <v>16</v>
      </c>
      <c r="P912" s="90">
        <f>VLOOKUP($B912,'[10]Población Oficial 2019'!$E$6:$AW$96,10,0)</f>
        <v>25</v>
      </c>
      <c r="Q912" s="90">
        <v>34</v>
      </c>
      <c r="R912" s="90">
        <v>33</v>
      </c>
      <c r="S912" s="90">
        <v>33</v>
      </c>
      <c r="T912" s="90">
        <v>31</v>
      </c>
      <c r="U912" s="90">
        <v>31</v>
      </c>
      <c r="V912" s="90">
        <v>29</v>
      </c>
      <c r="W912" s="90">
        <v>28</v>
      </c>
      <c r="X912" s="90">
        <v>27</v>
      </c>
      <c r="Y912" s="90">
        <v>25</v>
      </c>
      <c r="Z912" s="90">
        <v>24</v>
      </c>
      <c r="AA912" s="90">
        <v>22</v>
      </c>
      <c r="AB912" s="90">
        <v>21</v>
      </c>
      <c r="AC912" s="90">
        <v>20</v>
      </c>
      <c r="AD912" s="90">
        <v>97</v>
      </c>
      <c r="AE912" s="90">
        <v>101</v>
      </c>
      <c r="AF912" s="90">
        <v>101</v>
      </c>
      <c r="AG912" s="90">
        <v>84</v>
      </c>
      <c r="AH912" s="90">
        <v>77</v>
      </c>
      <c r="AI912" s="90">
        <v>66</v>
      </c>
      <c r="AJ912" s="90">
        <v>54</v>
      </c>
      <c r="AK912" s="90">
        <v>42</v>
      </c>
      <c r="AL912" s="90">
        <v>33</v>
      </c>
      <c r="AM912" s="90">
        <v>22</v>
      </c>
      <c r="AN912" s="90">
        <v>14</v>
      </c>
      <c r="AO912" s="90">
        <v>8</v>
      </c>
      <c r="AP912" s="90">
        <v>8</v>
      </c>
      <c r="AQ912" s="90">
        <f>VLOOKUP($B912,'[10]Población Oficial 2019'!$E$6:$AW$96,41,0)</f>
        <v>442</v>
      </c>
      <c r="AR912" s="90">
        <f>VLOOKUP($B912,'[10]Población Oficial 2019'!$E$6:$AW$96,42,0)</f>
        <v>52</v>
      </c>
      <c r="AS912" s="90">
        <f>VLOOKUP($B912,'[10]Población Oficial 2019'!$E$6:$AW$96,43,0)</f>
        <v>38</v>
      </c>
      <c r="AT912" s="90">
        <f>VLOOKUP($B912,'[10]Población Oficial 2019'!$E$6:$AW$96,44,0)</f>
        <v>185</v>
      </c>
      <c r="AU912" s="90">
        <f>VLOOKUP($B912,'[10]Población Oficial 2019'!$E$6:$AW$96,45,0)</f>
        <v>7</v>
      </c>
    </row>
    <row r="913" spans="1:47" s="24" customFormat="1" ht="15">
      <c r="A913" s="58">
        <v>912</v>
      </c>
      <c r="B913" s="58">
        <v>4292</v>
      </c>
      <c r="C913" s="59" t="s">
        <v>1176</v>
      </c>
      <c r="D913" s="59" t="s">
        <v>1007</v>
      </c>
      <c r="E913" s="59" t="s">
        <v>1032</v>
      </c>
      <c r="F913" s="59" t="s">
        <v>1037</v>
      </c>
      <c r="G913" s="12" t="s">
        <v>266</v>
      </c>
      <c r="H913" s="14">
        <f t="shared" si="201"/>
        <v>4292</v>
      </c>
      <c r="I913" s="14">
        <f t="shared" si="199"/>
        <v>1568</v>
      </c>
      <c r="J913" s="12">
        <f>VLOOKUP($B913,'[1]METAS 2019'!$D$4:$Q$843,5,0)</f>
        <v>20</v>
      </c>
      <c r="K913" s="12">
        <f>VLOOKUP($B913,'[1]METAS 2019'!$D$4:$Q$843,4,0)</f>
        <v>19</v>
      </c>
      <c r="L913" s="12">
        <f>VLOOKUP($B913,'[1]METAS 2019'!$D$4:$Q$843,11,0)</f>
        <v>33</v>
      </c>
      <c r="M913" s="12">
        <f>VLOOKUP($B913,'[1]METAS 2019'!$D$4:$Q$843,12,0)</f>
        <v>29</v>
      </c>
      <c r="N913" s="12">
        <f>VLOOKUP($B913,'[1]METAS 2019'!$D$4:$Q$843,13,0)</f>
        <v>28</v>
      </c>
      <c r="O913" s="12">
        <f>VLOOKUP($B913,'[1]METAS 2019'!$D$4:$Q$843,14,0)</f>
        <v>25</v>
      </c>
      <c r="P913" s="90">
        <f>VLOOKUP($B913,'[10]Población Oficial 2019'!$E$6:$AW$96,10,0)</f>
        <v>42</v>
      </c>
      <c r="Q913" s="90">
        <f>VLOOKUP($B913,'[10]Población Oficial 2019'!$E$6:$AW$96,11,0)</f>
        <v>42</v>
      </c>
      <c r="R913" s="90">
        <f>VLOOKUP($B913,'[10]Población Oficial 2019'!$E$6:$AW$96,12,0)</f>
        <v>42</v>
      </c>
      <c r="S913" s="90">
        <f>VLOOKUP($B913,'[10]Población Oficial 2019'!$E$6:$AW$96,13,0)</f>
        <v>41</v>
      </c>
      <c r="T913" s="90">
        <f>VLOOKUP($B913,'[10]Población Oficial 2019'!$E$6:$AW$96,14,0)</f>
        <v>40</v>
      </c>
      <c r="U913" s="90">
        <f>VLOOKUP($B913,'[10]Población Oficial 2019'!$E$6:$AW$96,15,0)</f>
        <v>39</v>
      </c>
      <c r="V913" s="90">
        <f>VLOOKUP($B913,'[10]Población Oficial 2019'!$E$6:$AW$96,16,0)</f>
        <v>37</v>
      </c>
      <c r="W913" s="90">
        <f>VLOOKUP($B913,'[10]Población Oficial 2019'!$E$6:$AW$96,17,0)</f>
        <v>36</v>
      </c>
      <c r="X913" s="90">
        <f>VLOOKUP($B913,'[10]Población Oficial 2019'!$E$6:$AW$96,18,0)</f>
        <v>34</v>
      </c>
      <c r="Y913" s="90">
        <f>VLOOKUP($B913,'[10]Población Oficial 2019'!$E$6:$AW$96,19,0)</f>
        <v>33</v>
      </c>
      <c r="Z913" s="90">
        <f>VLOOKUP($B913,'[10]Población Oficial 2019'!$E$6:$AW$96,20,0)</f>
        <v>31</v>
      </c>
      <c r="AA913" s="90">
        <f>VLOOKUP($B913,'[10]Población Oficial 2019'!$E$6:$AW$96,21,0)</f>
        <v>29</v>
      </c>
      <c r="AB913" s="90">
        <f>VLOOKUP($B913,'[10]Población Oficial 2019'!$E$6:$AW$96,22,0)</f>
        <v>28</v>
      </c>
      <c r="AC913" s="90">
        <f>VLOOKUP($B913,'[10]Población Oficial 2019'!$E$6:$AW$96,23,0)</f>
        <v>26</v>
      </c>
      <c r="AD913" s="90">
        <f>VLOOKUP($B913,'[10]Población Oficial 2019'!$E$6:$AW$96,24,0)</f>
        <v>125</v>
      </c>
      <c r="AE913" s="90">
        <f>VLOOKUP($B913,'[10]Población Oficial 2019'!$E$6:$AW$96,25,0)</f>
        <v>131</v>
      </c>
      <c r="AF913" s="90">
        <f>VLOOKUP($B913,'[10]Población Oficial 2019'!$E$6:$AW$96,26,0)</f>
        <v>131</v>
      </c>
      <c r="AG913" s="90">
        <f>VLOOKUP($B913,'[10]Población Oficial 2019'!$E$6:$AW$96,27,0)</f>
        <v>109</v>
      </c>
      <c r="AH913" s="90">
        <f>VLOOKUP($B913,'[10]Población Oficial 2019'!$E$6:$AW$96,28,0)</f>
        <v>100</v>
      </c>
      <c r="AI913" s="90">
        <f>VLOOKUP($B913,'[10]Población Oficial 2019'!$E$6:$AW$96,29,0)</f>
        <v>84</v>
      </c>
      <c r="AJ913" s="90">
        <f>VLOOKUP($B913,'[10]Población Oficial 2019'!$E$6:$AW$96,30,0)</f>
        <v>69</v>
      </c>
      <c r="AK913" s="90">
        <f>VLOOKUP($B913,'[10]Población Oficial 2019'!$E$6:$AW$96,31,0)</f>
        <v>54</v>
      </c>
      <c r="AL913" s="90">
        <f>VLOOKUP($B913,'[10]Población Oficial 2019'!$E$6:$AW$96,32,0)</f>
        <v>42</v>
      </c>
      <c r="AM913" s="90">
        <f>VLOOKUP($B913,'[10]Población Oficial 2019'!$E$6:$AW$96,33,0)</f>
        <v>30</v>
      </c>
      <c r="AN913" s="90">
        <f>VLOOKUP($B913,'[10]Población Oficial 2019'!$E$6:$AW$96,34,0)</f>
        <v>18</v>
      </c>
      <c r="AO913" s="90">
        <f>VLOOKUP($B913,'[10]Población Oficial 2019'!$E$6:$AW$96,35,0)</f>
        <v>11</v>
      </c>
      <c r="AP913" s="90">
        <f>VLOOKUP($B913,'[10]Población Oficial 2019'!$E$6:$AW$96,36,0)</f>
        <v>10</v>
      </c>
      <c r="AQ913" s="90">
        <f>VLOOKUP($B913,'[10]Población Oficial 2019'!$E$6:$AW$96,41,0)</f>
        <v>750</v>
      </c>
      <c r="AR913" s="90">
        <f>VLOOKUP($B913,'[10]Población Oficial 2019'!$E$6:$AW$96,42,0)</f>
        <v>88</v>
      </c>
      <c r="AS913" s="90">
        <f>VLOOKUP($B913,'[10]Población Oficial 2019'!$E$6:$AW$96,43,0)</f>
        <v>65</v>
      </c>
      <c r="AT913" s="90">
        <f>VLOOKUP($B913,'[10]Población Oficial 2019'!$E$6:$AW$96,44,0)</f>
        <v>315</v>
      </c>
      <c r="AU913" s="90">
        <f>VLOOKUP($B913,'[10]Población Oficial 2019'!$E$6:$AW$96,45,0)</f>
        <v>19</v>
      </c>
    </row>
    <row r="914" spans="1:47" s="24" customFormat="1" ht="15">
      <c r="A914" s="58">
        <v>913</v>
      </c>
      <c r="B914" s="58">
        <v>4291</v>
      </c>
      <c r="C914" s="59" t="s">
        <v>1176</v>
      </c>
      <c r="D914" s="59" t="s">
        <v>1007</v>
      </c>
      <c r="E914" s="59" t="s">
        <v>1032</v>
      </c>
      <c r="F914" s="59" t="s">
        <v>1038</v>
      </c>
      <c r="G914" s="12" t="s">
        <v>266</v>
      </c>
      <c r="H914" s="14">
        <f t="shared" si="201"/>
        <v>4291</v>
      </c>
      <c r="I914" s="14">
        <f t="shared" si="199"/>
        <v>834</v>
      </c>
      <c r="J914" s="12">
        <f>VLOOKUP($B914,'[1]METAS 2019'!$D$4:$Q$843,5,0)</f>
        <v>17</v>
      </c>
      <c r="K914" s="12">
        <f>VLOOKUP($B914,'[1]METAS 2019'!$D$4:$Q$843,4,0)</f>
        <v>21</v>
      </c>
      <c r="L914" s="12">
        <f>VLOOKUP($B914,'[1]METAS 2019'!$D$4:$Q$843,11,0)</f>
        <v>15</v>
      </c>
      <c r="M914" s="12">
        <f>VLOOKUP($B914,'[1]METAS 2019'!$D$4:$Q$843,12,0)</f>
        <v>8</v>
      </c>
      <c r="N914" s="12">
        <f>VLOOKUP($B914,'[1]METAS 2019'!$D$4:$Q$843,13,0)</f>
        <v>17</v>
      </c>
      <c r="O914" s="12">
        <f>VLOOKUP($B914,'[1]METAS 2019'!$D$4:$Q$843,14,0)</f>
        <v>19</v>
      </c>
      <c r="P914" s="90">
        <f>VLOOKUP($B914,'[10]Población Oficial 2019'!$E$6:$AW$96,10,0)</f>
        <v>22</v>
      </c>
      <c r="Q914" s="90">
        <f>VLOOKUP($B914,'[10]Población Oficial 2019'!$E$6:$AW$96,11,0)</f>
        <v>22</v>
      </c>
      <c r="R914" s="90">
        <f>VLOOKUP($B914,'[10]Población Oficial 2019'!$E$6:$AW$96,12,0)</f>
        <v>22</v>
      </c>
      <c r="S914" s="90">
        <f>VLOOKUP($B914,'[10]Población Oficial 2019'!$E$6:$AW$96,13,0)</f>
        <v>22</v>
      </c>
      <c r="T914" s="90">
        <f>VLOOKUP($B914,'[10]Población Oficial 2019'!$E$6:$AW$96,14,0)</f>
        <v>21</v>
      </c>
      <c r="U914" s="90">
        <f>VLOOKUP($B914,'[10]Población Oficial 2019'!$E$6:$AW$96,15,0)</f>
        <v>21</v>
      </c>
      <c r="V914" s="90">
        <f>VLOOKUP($B914,'[10]Población Oficial 2019'!$E$6:$AW$96,16,0)</f>
        <v>20</v>
      </c>
      <c r="W914" s="90">
        <f>VLOOKUP($B914,'[10]Población Oficial 2019'!$E$6:$AW$96,17,0)</f>
        <v>19</v>
      </c>
      <c r="X914" s="90">
        <f>VLOOKUP($B914,'[10]Población Oficial 2019'!$E$6:$AW$96,18,0)</f>
        <v>18</v>
      </c>
      <c r="Y914" s="90">
        <f>VLOOKUP($B914,'[10]Población Oficial 2019'!$E$6:$AW$96,19,0)</f>
        <v>17</v>
      </c>
      <c r="Z914" s="90">
        <f>VLOOKUP($B914,'[10]Población Oficial 2019'!$E$6:$AW$96,20,0)</f>
        <v>16</v>
      </c>
      <c r="AA914" s="90">
        <f>VLOOKUP($B914,'[10]Población Oficial 2019'!$E$6:$AW$96,21,0)</f>
        <v>16</v>
      </c>
      <c r="AB914" s="90">
        <f>VLOOKUP($B914,'[10]Población Oficial 2019'!$E$6:$AW$96,22,0)</f>
        <v>15</v>
      </c>
      <c r="AC914" s="90">
        <f>VLOOKUP($B914,'[10]Población Oficial 2019'!$E$6:$AW$96,23,0)</f>
        <v>13</v>
      </c>
      <c r="AD914" s="90">
        <f>VLOOKUP($B914,'[10]Población Oficial 2019'!$E$6:$AW$96,24,0)</f>
        <v>65</v>
      </c>
      <c r="AE914" s="90">
        <f>VLOOKUP($B914,'[10]Población Oficial 2019'!$E$6:$AW$96,25,0)</f>
        <v>68</v>
      </c>
      <c r="AF914" s="90">
        <f>VLOOKUP($B914,'[10]Población Oficial 2019'!$E$6:$AW$96,26,0)</f>
        <v>68</v>
      </c>
      <c r="AG914" s="90">
        <f>VLOOKUP($B914,'[10]Población Oficial 2019'!$E$6:$AW$96,27,0)</f>
        <v>56</v>
      </c>
      <c r="AH914" s="90">
        <f>VLOOKUP($B914,'[10]Población Oficial 2019'!$E$6:$AW$96,28,0)</f>
        <v>51</v>
      </c>
      <c r="AI914" s="90">
        <f>VLOOKUP($B914,'[10]Población Oficial 2019'!$E$6:$AW$96,29,0)</f>
        <v>43</v>
      </c>
      <c r="AJ914" s="90">
        <f>VLOOKUP($B914,'[10]Población Oficial 2019'!$E$6:$AW$96,30,0)</f>
        <v>36</v>
      </c>
      <c r="AK914" s="90">
        <f>VLOOKUP($B914,'[10]Población Oficial 2019'!$E$6:$AW$96,31,0)</f>
        <v>28</v>
      </c>
      <c r="AL914" s="90">
        <f>VLOOKUP($B914,'[10]Población Oficial 2019'!$E$6:$AW$96,32,0)</f>
        <v>22</v>
      </c>
      <c r="AM914" s="90">
        <f>VLOOKUP($B914,'[10]Población Oficial 2019'!$E$6:$AW$96,33,0)</f>
        <v>15</v>
      </c>
      <c r="AN914" s="90">
        <f>VLOOKUP($B914,'[10]Población Oficial 2019'!$E$6:$AW$96,34,0)</f>
        <v>10</v>
      </c>
      <c r="AO914" s="90">
        <f>VLOOKUP($B914,'[10]Población Oficial 2019'!$E$6:$AW$96,35,0)</f>
        <v>6</v>
      </c>
      <c r="AP914" s="90">
        <f>VLOOKUP($B914,'[10]Población Oficial 2019'!$E$6:$AW$96,36,0)</f>
        <v>5</v>
      </c>
      <c r="AQ914" s="90">
        <f>VLOOKUP($B914,'[10]Población Oficial 2019'!$E$6:$AW$96,41,0)</f>
        <v>399</v>
      </c>
      <c r="AR914" s="90">
        <f>VLOOKUP($B914,'[10]Población Oficial 2019'!$E$6:$AW$96,42,0)</f>
        <v>47</v>
      </c>
      <c r="AS914" s="90">
        <f>VLOOKUP($B914,'[10]Población Oficial 2019'!$E$6:$AW$96,43,0)</f>
        <v>35</v>
      </c>
      <c r="AT914" s="90">
        <f>VLOOKUP($B914,'[10]Población Oficial 2019'!$E$6:$AW$96,44,0)</f>
        <v>167</v>
      </c>
      <c r="AU914" s="90">
        <f>VLOOKUP($B914,'[10]Población Oficial 2019'!$E$6:$AW$96,45,0)</f>
        <v>15</v>
      </c>
    </row>
    <row r="915" spans="1:47" s="24" customFormat="1" ht="15">
      <c r="A915" s="58">
        <v>914</v>
      </c>
      <c r="B915" s="58">
        <v>4295</v>
      </c>
      <c r="C915" s="59" t="s">
        <v>1176</v>
      </c>
      <c r="D915" s="59" t="s">
        <v>1007</v>
      </c>
      <c r="E915" s="59" t="s">
        <v>1032</v>
      </c>
      <c r="F915" s="59" t="s">
        <v>1039</v>
      </c>
      <c r="G915" s="12" t="s">
        <v>266</v>
      </c>
      <c r="H915" s="14">
        <f t="shared" si="201"/>
        <v>4295</v>
      </c>
      <c r="I915" s="14">
        <f t="shared" si="199"/>
        <v>948</v>
      </c>
      <c r="J915" s="12">
        <f>VLOOKUP($B915,'[1]METAS 2019'!$D$4:$Q$843,5,0)</f>
        <v>19</v>
      </c>
      <c r="K915" s="12">
        <f>VLOOKUP($B915,'[1]METAS 2019'!$D$4:$Q$843,4,0)</f>
        <v>23</v>
      </c>
      <c r="L915" s="12">
        <f>VLOOKUP($B915,'[1]METAS 2019'!$D$4:$Q$843,11,0)</f>
        <v>23</v>
      </c>
      <c r="M915" s="12">
        <f>VLOOKUP($B915,'[1]METAS 2019'!$D$4:$Q$843,12,0)</f>
        <v>18</v>
      </c>
      <c r="N915" s="12">
        <f>VLOOKUP($B915,'[1]METAS 2019'!$D$4:$Q$843,13,0)</f>
        <v>18</v>
      </c>
      <c r="O915" s="12">
        <f>VLOOKUP($B915,'[1]METAS 2019'!$D$4:$Q$843,14,0)</f>
        <v>16</v>
      </c>
      <c r="P915" s="90">
        <f>VLOOKUP($B915,'[10]Población Oficial 2019'!$E$6:$AW$96,10,0)</f>
        <v>33</v>
      </c>
      <c r="Q915" s="90">
        <v>25</v>
      </c>
      <c r="R915" s="90">
        <v>24</v>
      </c>
      <c r="S915" s="90">
        <v>24</v>
      </c>
      <c r="T915" s="90">
        <v>24</v>
      </c>
      <c r="U915" s="90">
        <v>23</v>
      </c>
      <c r="V915" s="90">
        <v>22</v>
      </c>
      <c r="W915" s="90">
        <v>21</v>
      </c>
      <c r="X915" s="90">
        <v>20</v>
      </c>
      <c r="Y915" s="90">
        <v>18</v>
      </c>
      <c r="Z915" s="90">
        <v>17</v>
      </c>
      <c r="AA915" s="90">
        <v>17</v>
      </c>
      <c r="AB915" s="90">
        <v>16</v>
      </c>
      <c r="AC915" s="90">
        <v>14</v>
      </c>
      <c r="AD915" s="90">
        <v>73</v>
      </c>
      <c r="AE915" s="90">
        <v>75</v>
      </c>
      <c r="AF915" s="90">
        <v>76</v>
      </c>
      <c r="AG915" s="90">
        <v>64</v>
      </c>
      <c r="AH915" s="90">
        <v>59</v>
      </c>
      <c r="AI915" s="90">
        <v>49</v>
      </c>
      <c r="AJ915" s="90">
        <v>41</v>
      </c>
      <c r="AK915" s="90">
        <v>31</v>
      </c>
      <c r="AL915" s="90">
        <v>25</v>
      </c>
      <c r="AM915" s="90">
        <v>17</v>
      </c>
      <c r="AN915" s="90">
        <v>11</v>
      </c>
      <c r="AO915" s="90">
        <v>6</v>
      </c>
      <c r="AP915" s="90">
        <v>6</v>
      </c>
      <c r="AQ915" s="90">
        <f>VLOOKUP($B915,'[10]Población Oficial 2019'!$E$6:$AW$96,41,0)</f>
        <v>576</v>
      </c>
      <c r="AR915" s="90">
        <f>VLOOKUP($B915,'[10]Población Oficial 2019'!$E$6:$AW$96,42,0)</f>
        <v>67</v>
      </c>
      <c r="AS915" s="90">
        <f>VLOOKUP($B915,'[10]Población Oficial 2019'!$E$6:$AW$96,43,0)</f>
        <v>50</v>
      </c>
      <c r="AT915" s="90">
        <f>VLOOKUP($B915,'[10]Población Oficial 2019'!$E$6:$AW$96,44,0)</f>
        <v>242</v>
      </c>
      <c r="AU915" s="90">
        <f>VLOOKUP($B915,'[10]Población Oficial 2019'!$E$6:$AW$96,45,0)</f>
        <v>16</v>
      </c>
    </row>
    <row r="916" spans="1:47" s="24" customFormat="1" ht="15">
      <c r="A916" s="58">
        <v>915</v>
      </c>
      <c r="B916" s="58">
        <v>18118</v>
      </c>
      <c r="C916" s="59" t="s">
        <v>1176</v>
      </c>
      <c r="D916" s="59" t="s">
        <v>1007</v>
      </c>
      <c r="E916" s="59" t="s">
        <v>1032</v>
      </c>
      <c r="F916" s="59" t="s">
        <v>1040</v>
      </c>
      <c r="G916" s="12" t="s">
        <v>266</v>
      </c>
      <c r="H916" s="14">
        <f t="shared" si="201"/>
        <v>18118</v>
      </c>
      <c r="I916" s="14">
        <f t="shared" si="199"/>
        <v>819</v>
      </c>
      <c r="J916" s="12">
        <f>VLOOKUP($B916,'[1]METAS 2019'!$D$4:$Q$843,5,0)</f>
        <v>16</v>
      </c>
      <c r="K916" s="12">
        <f>VLOOKUP($B916,'[1]METAS 2019'!$D$4:$Q$843,4,0)</f>
        <v>10</v>
      </c>
      <c r="L916" s="12">
        <f>VLOOKUP($B916,'[1]METAS 2019'!$D$4:$Q$843,11,0)</f>
        <v>18</v>
      </c>
      <c r="M916" s="12">
        <f>VLOOKUP($B916,'[1]METAS 2019'!$D$4:$Q$843,12,0)</f>
        <v>8</v>
      </c>
      <c r="N916" s="12">
        <f>VLOOKUP($B916,'[1]METAS 2019'!$D$4:$Q$843,13,0)</f>
        <v>19</v>
      </c>
      <c r="O916" s="12">
        <f>VLOOKUP($B916,'[1]METAS 2019'!$D$4:$Q$843,14,0)</f>
        <v>20</v>
      </c>
      <c r="P916" s="90">
        <f>VLOOKUP($B916,'[10]Población Oficial 2019'!$E$6:$AW$96,10,0)</f>
        <v>22</v>
      </c>
      <c r="Q916" s="90">
        <f>VLOOKUP($B916,'[10]Población Oficial 2019'!$E$6:$AW$96,11,0)</f>
        <v>22</v>
      </c>
      <c r="R916" s="90">
        <f>VLOOKUP($B916,'[10]Población Oficial 2019'!$E$6:$AW$96,12,0)</f>
        <v>22</v>
      </c>
      <c r="S916" s="90">
        <f>VLOOKUP($B916,'[10]Población Oficial 2019'!$E$6:$AW$96,13,0)</f>
        <v>21</v>
      </c>
      <c r="T916" s="90">
        <f>VLOOKUP($B916,'[10]Población Oficial 2019'!$E$6:$AW$96,14,0)</f>
        <v>21</v>
      </c>
      <c r="U916" s="90">
        <f>VLOOKUP($B916,'[10]Población Oficial 2019'!$E$6:$AW$96,15,0)</f>
        <v>20</v>
      </c>
      <c r="V916" s="90">
        <f>VLOOKUP($B916,'[10]Población Oficial 2019'!$E$6:$AW$96,16,0)</f>
        <v>19</v>
      </c>
      <c r="W916" s="90">
        <f>VLOOKUP($B916,'[10]Población Oficial 2019'!$E$6:$AW$96,17,0)</f>
        <v>19</v>
      </c>
      <c r="X916" s="90">
        <f>VLOOKUP($B916,'[10]Población Oficial 2019'!$E$6:$AW$96,18,0)</f>
        <v>18</v>
      </c>
      <c r="Y916" s="90">
        <f>VLOOKUP($B916,'[10]Población Oficial 2019'!$E$6:$AW$96,19,0)</f>
        <v>17</v>
      </c>
      <c r="Z916" s="90">
        <f>VLOOKUP($B916,'[10]Población Oficial 2019'!$E$6:$AW$96,20,0)</f>
        <v>16</v>
      </c>
      <c r="AA916" s="90">
        <f>VLOOKUP($B916,'[10]Población Oficial 2019'!$E$6:$AW$96,21,0)</f>
        <v>15</v>
      </c>
      <c r="AB916" s="90">
        <f>VLOOKUP($B916,'[10]Población Oficial 2019'!$E$6:$AW$96,22,0)</f>
        <v>15</v>
      </c>
      <c r="AC916" s="90">
        <f>VLOOKUP($B916,'[10]Población Oficial 2019'!$E$6:$AW$96,23,0)</f>
        <v>13</v>
      </c>
      <c r="AD916" s="90">
        <f>VLOOKUP($B916,'[10]Población Oficial 2019'!$E$6:$AW$96,24,0)</f>
        <v>64</v>
      </c>
      <c r="AE916" s="90">
        <f>VLOOKUP($B916,'[10]Población Oficial 2019'!$E$6:$AW$96,25,0)</f>
        <v>66</v>
      </c>
      <c r="AF916" s="90">
        <f>VLOOKUP($B916,'[10]Población Oficial 2019'!$E$6:$AW$96,26,0)</f>
        <v>67</v>
      </c>
      <c r="AG916" s="90">
        <f>VLOOKUP($B916,'[10]Población Oficial 2019'!$E$6:$AW$96,27,0)</f>
        <v>56</v>
      </c>
      <c r="AH916" s="90">
        <f>VLOOKUP($B916,'[10]Población Oficial 2019'!$E$6:$AW$96,28,0)</f>
        <v>51</v>
      </c>
      <c r="AI916" s="90">
        <f>VLOOKUP($B916,'[10]Población Oficial 2019'!$E$6:$AW$96,29,0)</f>
        <v>43</v>
      </c>
      <c r="AJ916" s="90">
        <f>VLOOKUP($B916,'[10]Población Oficial 2019'!$E$6:$AW$96,30,0)</f>
        <v>36</v>
      </c>
      <c r="AK916" s="90">
        <f>VLOOKUP($B916,'[10]Población Oficial 2019'!$E$6:$AW$96,31,0)</f>
        <v>27</v>
      </c>
      <c r="AL916" s="90">
        <f>VLOOKUP($B916,'[10]Población Oficial 2019'!$E$6:$AW$96,32,0)</f>
        <v>22</v>
      </c>
      <c r="AM916" s="90">
        <f>VLOOKUP($B916,'[10]Población Oficial 2019'!$E$6:$AW$96,33,0)</f>
        <v>15</v>
      </c>
      <c r="AN916" s="90">
        <f>VLOOKUP($B916,'[10]Población Oficial 2019'!$E$6:$AW$96,34,0)</f>
        <v>10</v>
      </c>
      <c r="AO916" s="90">
        <f>VLOOKUP($B916,'[10]Población Oficial 2019'!$E$6:$AW$96,35,0)</f>
        <v>6</v>
      </c>
      <c r="AP916" s="90">
        <f>VLOOKUP($B916,'[10]Población Oficial 2019'!$E$6:$AW$96,36,0)</f>
        <v>5</v>
      </c>
      <c r="AQ916" s="90">
        <f>VLOOKUP($B916,'[10]Población Oficial 2019'!$E$6:$AW$96,41,0)</f>
        <v>391</v>
      </c>
      <c r="AR916" s="90">
        <f>VLOOKUP($B916,'[10]Población Oficial 2019'!$E$6:$AW$96,42,0)</f>
        <v>46</v>
      </c>
      <c r="AS916" s="90">
        <f>VLOOKUP($B916,'[10]Población Oficial 2019'!$E$6:$AW$96,43,0)</f>
        <v>34</v>
      </c>
      <c r="AT916" s="90">
        <f>VLOOKUP($B916,'[10]Población Oficial 2019'!$E$6:$AW$96,44,0)</f>
        <v>164</v>
      </c>
      <c r="AU916" s="90">
        <f>VLOOKUP($B916,'[10]Población Oficial 2019'!$E$6:$AW$96,45,0)</f>
        <v>20</v>
      </c>
    </row>
    <row r="917" spans="1:47" s="24" customFormat="1" ht="15">
      <c r="A917" s="58">
        <v>916</v>
      </c>
      <c r="B917" s="58">
        <v>4289</v>
      </c>
      <c r="C917" s="59" t="s">
        <v>1176</v>
      </c>
      <c r="D917" s="59" t="s">
        <v>1007</v>
      </c>
      <c r="E917" s="59" t="s">
        <v>1032</v>
      </c>
      <c r="F917" s="59" t="s">
        <v>1041</v>
      </c>
      <c r="G917" s="12" t="s">
        <v>266</v>
      </c>
      <c r="H917" s="14">
        <f t="shared" si="201"/>
        <v>4289</v>
      </c>
      <c r="I917" s="14">
        <f t="shared" si="199"/>
        <v>1486</v>
      </c>
      <c r="J917" s="12">
        <f>VLOOKUP($B917,'[1]METAS 2019'!$D$4:$Q$843,5,0)</f>
        <v>35</v>
      </c>
      <c r="K917" s="12">
        <f>VLOOKUP($B917,'[1]METAS 2019'!$D$4:$Q$843,4,0)</f>
        <v>43</v>
      </c>
      <c r="L917" s="12">
        <f>VLOOKUP($B917,'[1]METAS 2019'!$D$4:$Q$843,11,0)</f>
        <v>29</v>
      </c>
      <c r="M917" s="12">
        <f>VLOOKUP($B917,'[1]METAS 2019'!$D$4:$Q$843,12,0)</f>
        <v>41</v>
      </c>
      <c r="N917" s="12">
        <f>VLOOKUP($B917,'[1]METAS 2019'!$D$4:$Q$843,13,0)</f>
        <v>33</v>
      </c>
      <c r="O917" s="12">
        <f>VLOOKUP($B917,'[1]METAS 2019'!$D$4:$Q$843,14,0)</f>
        <v>29</v>
      </c>
      <c r="P917" s="90">
        <f>VLOOKUP($B917,'[10]Población Oficial 2019'!$E$6:$AW$96,10,0)</f>
        <v>37</v>
      </c>
      <c r="Q917" s="90">
        <f>VLOOKUP($B917,'[10]Población Oficial 2019'!$E$6:$AW$96,11,0)</f>
        <v>38</v>
      </c>
      <c r="R917" s="90">
        <f>VLOOKUP($B917,'[10]Población Oficial 2019'!$E$6:$AW$96,12,0)</f>
        <v>37</v>
      </c>
      <c r="S917" s="90">
        <f>VLOOKUP($B917,'[10]Población Oficial 2019'!$E$6:$AW$96,13,0)</f>
        <v>37</v>
      </c>
      <c r="T917" s="90">
        <f>VLOOKUP($B917,'[10]Población Oficial 2019'!$E$6:$AW$96,14,0)</f>
        <v>36</v>
      </c>
      <c r="U917" s="90">
        <f>VLOOKUP($B917,'[10]Población Oficial 2019'!$E$6:$AW$96,15,0)</f>
        <v>35</v>
      </c>
      <c r="V917" s="90">
        <f>VLOOKUP($B917,'[10]Población Oficial 2019'!$E$6:$AW$96,16,0)</f>
        <v>33</v>
      </c>
      <c r="W917" s="90">
        <f>VLOOKUP($B917,'[10]Población Oficial 2019'!$E$6:$AW$96,17,0)</f>
        <v>32</v>
      </c>
      <c r="X917" s="90">
        <f>VLOOKUP($B917,'[10]Población Oficial 2019'!$E$6:$AW$96,18,0)</f>
        <v>30</v>
      </c>
      <c r="Y917" s="90">
        <f>VLOOKUP($B917,'[10]Población Oficial 2019'!$E$6:$AW$96,19,0)</f>
        <v>29</v>
      </c>
      <c r="Z917" s="90">
        <f>VLOOKUP($B917,'[10]Población Oficial 2019'!$E$6:$AW$96,20,0)</f>
        <v>27</v>
      </c>
      <c r="AA917" s="90">
        <f>VLOOKUP($B917,'[10]Población Oficial 2019'!$E$6:$AW$96,21,0)</f>
        <v>26</v>
      </c>
      <c r="AB917" s="90">
        <f>VLOOKUP($B917,'[10]Población Oficial 2019'!$E$6:$AW$96,22,0)</f>
        <v>25</v>
      </c>
      <c r="AC917" s="90">
        <f>VLOOKUP($B917,'[10]Población Oficial 2019'!$E$6:$AW$96,23,0)</f>
        <v>24</v>
      </c>
      <c r="AD917" s="90">
        <f>VLOOKUP($B917,'[10]Población Oficial 2019'!$E$6:$AW$96,24,0)</f>
        <v>113</v>
      </c>
      <c r="AE917" s="90">
        <f>VLOOKUP($B917,'[10]Población Oficial 2019'!$E$6:$AW$96,25,0)</f>
        <v>118</v>
      </c>
      <c r="AF917" s="90">
        <f>VLOOKUP($B917,'[10]Población Oficial 2019'!$E$6:$AW$96,26,0)</f>
        <v>119</v>
      </c>
      <c r="AG917" s="90">
        <f>VLOOKUP($B917,'[10]Población Oficial 2019'!$E$6:$AW$96,27,0)</f>
        <v>99</v>
      </c>
      <c r="AH917" s="90">
        <f>VLOOKUP($B917,'[10]Población Oficial 2019'!$E$6:$AW$96,28,0)</f>
        <v>91</v>
      </c>
      <c r="AI917" s="90">
        <f>VLOOKUP($B917,'[10]Población Oficial 2019'!$E$6:$AW$96,29,0)</f>
        <v>76</v>
      </c>
      <c r="AJ917" s="90">
        <f>VLOOKUP($B917,'[10]Población Oficial 2019'!$E$6:$AW$96,30,0)</f>
        <v>63</v>
      </c>
      <c r="AK917" s="90">
        <f>VLOOKUP($B917,'[10]Población Oficial 2019'!$E$6:$AW$96,31,0)</f>
        <v>49</v>
      </c>
      <c r="AL917" s="90">
        <f>VLOOKUP($B917,'[10]Población Oficial 2019'!$E$6:$AW$96,32,0)</f>
        <v>39</v>
      </c>
      <c r="AM917" s="90">
        <f>VLOOKUP($B917,'[10]Población Oficial 2019'!$E$6:$AW$96,33,0)</f>
        <v>27</v>
      </c>
      <c r="AN917" s="90">
        <f>VLOOKUP($B917,'[10]Población Oficial 2019'!$E$6:$AW$96,34,0)</f>
        <v>17</v>
      </c>
      <c r="AO917" s="90">
        <f>VLOOKUP($B917,'[10]Población Oficial 2019'!$E$6:$AW$96,35,0)</f>
        <v>10</v>
      </c>
      <c r="AP917" s="90">
        <f>VLOOKUP($B917,'[10]Población Oficial 2019'!$E$6:$AW$96,36,0)</f>
        <v>9</v>
      </c>
      <c r="AQ917" s="90">
        <f>VLOOKUP($B917,'[10]Población Oficial 2019'!$E$6:$AW$96,41,0)</f>
        <v>704</v>
      </c>
      <c r="AR917" s="90">
        <f>VLOOKUP($B917,'[10]Población Oficial 2019'!$E$6:$AW$96,42,0)</f>
        <v>82</v>
      </c>
      <c r="AS917" s="90">
        <f>VLOOKUP($B917,'[10]Población Oficial 2019'!$E$6:$AW$96,43,0)</f>
        <v>61</v>
      </c>
      <c r="AT917" s="90">
        <f>VLOOKUP($B917,'[10]Población Oficial 2019'!$E$6:$AW$96,44,0)</f>
        <v>296</v>
      </c>
      <c r="AU917" s="90">
        <f>VLOOKUP($B917,'[10]Población Oficial 2019'!$E$6:$AW$96,45,0)</f>
        <v>34</v>
      </c>
    </row>
    <row r="918" spans="1:47" s="24" customFormat="1" ht="15">
      <c r="A918" s="58">
        <v>917</v>
      </c>
      <c r="B918" s="58">
        <v>7432</v>
      </c>
      <c r="C918" s="59" t="s">
        <v>1176</v>
      </c>
      <c r="D918" s="59" t="s">
        <v>1007</v>
      </c>
      <c r="E918" s="59" t="s">
        <v>1032</v>
      </c>
      <c r="F918" s="59" t="s">
        <v>1042</v>
      </c>
      <c r="G918" s="12" t="s">
        <v>266</v>
      </c>
      <c r="H918" s="14">
        <f t="shared" si="201"/>
        <v>7432</v>
      </c>
      <c r="I918" s="14">
        <f t="shared" si="199"/>
        <v>609</v>
      </c>
      <c r="J918" s="12">
        <f>VLOOKUP($B918,'[1]METAS 2019'!$D$4:$Q$843,5,0)</f>
        <v>6</v>
      </c>
      <c r="K918" s="12">
        <f>VLOOKUP($B918,'[1]METAS 2019'!$D$4:$Q$843,4,0)</f>
        <v>8</v>
      </c>
      <c r="L918" s="12">
        <f>VLOOKUP($B918,'[1]METAS 2019'!$D$4:$Q$843,11,0)</f>
        <v>12</v>
      </c>
      <c r="M918" s="12">
        <f>VLOOKUP($B918,'[1]METAS 2019'!$D$4:$Q$843,12,0)</f>
        <v>14</v>
      </c>
      <c r="N918" s="12">
        <f>VLOOKUP($B918,'[1]METAS 2019'!$D$4:$Q$843,13,0)</f>
        <v>12</v>
      </c>
      <c r="O918" s="12">
        <f>VLOOKUP($B918,'[1]METAS 2019'!$D$4:$Q$843,14,0)</f>
        <v>10</v>
      </c>
      <c r="P918" s="90">
        <f>VLOOKUP($B918,'[10]Población Oficial 2019'!$E$6:$AW$96,10,0)</f>
        <v>17</v>
      </c>
      <c r="Q918" s="90">
        <f>VLOOKUP($B918,'[10]Población Oficial 2019'!$E$6:$AW$96,11,0)</f>
        <v>17</v>
      </c>
      <c r="R918" s="90">
        <f>VLOOKUP($B918,'[10]Población Oficial 2019'!$E$6:$AW$96,12,0)</f>
        <v>16</v>
      </c>
      <c r="S918" s="90">
        <f>VLOOKUP($B918,'[10]Población Oficial 2019'!$E$6:$AW$96,13,0)</f>
        <v>16</v>
      </c>
      <c r="T918" s="90">
        <f>VLOOKUP($B918,'[10]Población Oficial 2019'!$E$6:$AW$96,14,0)</f>
        <v>16</v>
      </c>
      <c r="U918" s="90">
        <f>VLOOKUP($B918,'[10]Población Oficial 2019'!$E$6:$AW$96,15,0)</f>
        <v>15</v>
      </c>
      <c r="V918" s="90">
        <f>VLOOKUP($B918,'[10]Población Oficial 2019'!$E$6:$AW$96,16,0)</f>
        <v>15</v>
      </c>
      <c r="W918" s="90">
        <f>VLOOKUP($B918,'[10]Población Oficial 2019'!$E$6:$AW$96,17,0)</f>
        <v>14</v>
      </c>
      <c r="X918" s="90">
        <f>VLOOKUP($B918,'[10]Población Oficial 2019'!$E$6:$AW$96,18,0)</f>
        <v>14</v>
      </c>
      <c r="Y918" s="90">
        <f>VLOOKUP($B918,'[10]Población Oficial 2019'!$E$6:$AW$96,19,0)</f>
        <v>13</v>
      </c>
      <c r="Z918" s="90">
        <f>VLOOKUP($B918,'[10]Población Oficial 2019'!$E$6:$AW$96,20,0)</f>
        <v>12</v>
      </c>
      <c r="AA918" s="90">
        <f>VLOOKUP($B918,'[10]Población Oficial 2019'!$E$6:$AW$96,21,0)</f>
        <v>12</v>
      </c>
      <c r="AB918" s="90">
        <f>VLOOKUP($B918,'[10]Población Oficial 2019'!$E$6:$AW$96,22,0)</f>
        <v>11</v>
      </c>
      <c r="AC918" s="90">
        <f>VLOOKUP($B918,'[10]Población Oficial 2019'!$E$6:$AW$96,23,0)</f>
        <v>10</v>
      </c>
      <c r="AD918" s="90">
        <f>VLOOKUP($B918,'[10]Población Oficial 2019'!$E$6:$AW$96,24,0)</f>
        <v>48</v>
      </c>
      <c r="AE918" s="90">
        <f>VLOOKUP($B918,'[10]Población Oficial 2019'!$E$6:$AW$96,25,0)</f>
        <v>50</v>
      </c>
      <c r="AF918" s="90">
        <f>VLOOKUP($B918,'[10]Población Oficial 2019'!$E$6:$AW$96,26,0)</f>
        <v>50</v>
      </c>
      <c r="AG918" s="90">
        <f>VLOOKUP($B918,'[10]Población Oficial 2019'!$E$6:$AW$96,27,0)</f>
        <v>42</v>
      </c>
      <c r="AH918" s="90">
        <f>VLOOKUP($B918,'[10]Población Oficial 2019'!$E$6:$AW$96,28,0)</f>
        <v>38</v>
      </c>
      <c r="AI918" s="90">
        <f>VLOOKUP($B918,'[10]Población Oficial 2019'!$E$6:$AW$96,29,0)</f>
        <v>33</v>
      </c>
      <c r="AJ918" s="90">
        <f>VLOOKUP($B918,'[10]Población Oficial 2019'!$E$6:$AW$96,30,0)</f>
        <v>26</v>
      </c>
      <c r="AK918" s="90">
        <f>VLOOKUP($B918,'[10]Población Oficial 2019'!$E$6:$AW$96,31,0)</f>
        <v>20</v>
      </c>
      <c r="AL918" s="90">
        <f>VLOOKUP($B918,'[10]Población Oficial 2019'!$E$6:$AW$96,32,0)</f>
        <v>16</v>
      </c>
      <c r="AM918" s="90">
        <f>VLOOKUP($B918,'[10]Población Oficial 2019'!$E$6:$AW$96,33,0)</f>
        <v>11</v>
      </c>
      <c r="AN918" s="90">
        <f>VLOOKUP($B918,'[10]Población Oficial 2019'!$E$6:$AW$96,34,0)</f>
        <v>7</v>
      </c>
      <c r="AO918" s="90">
        <f>VLOOKUP($B918,'[10]Población Oficial 2019'!$E$6:$AW$96,35,0)</f>
        <v>4</v>
      </c>
      <c r="AP918" s="90">
        <f>VLOOKUP($B918,'[10]Población Oficial 2019'!$E$6:$AW$96,36,0)</f>
        <v>4</v>
      </c>
      <c r="AQ918" s="90">
        <f>VLOOKUP($B918,'[10]Población Oficial 2019'!$E$6:$AW$96,41,0)</f>
        <v>292</v>
      </c>
      <c r="AR918" s="90">
        <f>VLOOKUP($B918,'[10]Población Oficial 2019'!$E$6:$AW$96,42,0)</f>
        <v>34</v>
      </c>
      <c r="AS918" s="90">
        <f>VLOOKUP($B918,'[10]Población Oficial 2019'!$E$6:$AW$96,43,0)</f>
        <v>25</v>
      </c>
      <c r="AT918" s="90">
        <f>VLOOKUP($B918,'[10]Población Oficial 2019'!$E$6:$AW$96,44,0)</f>
        <v>122</v>
      </c>
      <c r="AU918" s="90">
        <f>VLOOKUP($B918,'[10]Población Oficial 2019'!$E$6:$AW$96,45,0)</f>
        <v>6</v>
      </c>
    </row>
    <row r="919" spans="1:47" s="24" customFormat="1" ht="15">
      <c r="A919" s="58">
        <v>918</v>
      </c>
      <c r="B919" s="58">
        <v>4293</v>
      </c>
      <c r="C919" s="59" t="s">
        <v>1176</v>
      </c>
      <c r="D919" s="59" t="s">
        <v>1007</v>
      </c>
      <c r="E919" s="59" t="s">
        <v>1032</v>
      </c>
      <c r="F919" s="59" t="s">
        <v>1043</v>
      </c>
      <c r="G919" s="12" t="s">
        <v>266</v>
      </c>
      <c r="H919" s="14">
        <f t="shared" si="201"/>
        <v>4293</v>
      </c>
      <c r="I919" s="14">
        <f t="shared" si="199"/>
        <v>350</v>
      </c>
      <c r="J919" s="12">
        <f>VLOOKUP($B919,'[1]METAS 2019'!$D$4:$Q$843,5,0)</f>
        <v>2</v>
      </c>
      <c r="K919" s="12">
        <f>VLOOKUP($B919,'[1]METAS 2019'!$D$4:$Q$843,4,0)</f>
        <v>2</v>
      </c>
      <c r="L919" s="12">
        <f>VLOOKUP($B919,'[1]METAS 2019'!$D$4:$Q$843,11,0)</f>
        <v>4</v>
      </c>
      <c r="M919" s="12">
        <f>VLOOKUP($B919,'[1]METAS 2019'!$D$4:$Q$843,12,0)</f>
        <v>4</v>
      </c>
      <c r="N919" s="12">
        <f>VLOOKUP($B919,'[1]METAS 2019'!$D$4:$Q$843,13,0)</f>
        <v>6</v>
      </c>
      <c r="O919" s="12">
        <f>VLOOKUP($B919,'[1]METAS 2019'!$D$4:$Q$843,14,0)</f>
        <v>7</v>
      </c>
      <c r="P919" s="90">
        <f>VLOOKUP($B919,'[10]Población Oficial 2019'!$E$6:$AW$96,10,0)</f>
        <v>10</v>
      </c>
      <c r="Q919" s="90">
        <f>VLOOKUP($B919,'[10]Población Oficial 2019'!$E$6:$AW$96,11,0)</f>
        <v>10</v>
      </c>
      <c r="R919" s="90">
        <f>VLOOKUP($B919,'[10]Población Oficial 2019'!$E$6:$AW$96,12,0)</f>
        <v>10</v>
      </c>
      <c r="S919" s="90">
        <f>VLOOKUP($B919,'[10]Población Oficial 2019'!$E$6:$AW$96,13,0)</f>
        <v>10</v>
      </c>
      <c r="T919" s="90">
        <f>VLOOKUP($B919,'[10]Población Oficial 2019'!$E$6:$AW$96,14,0)</f>
        <v>9</v>
      </c>
      <c r="U919" s="90">
        <f>VLOOKUP($B919,'[10]Población Oficial 2019'!$E$6:$AW$96,15,0)</f>
        <v>9</v>
      </c>
      <c r="V919" s="90">
        <f>VLOOKUP($B919,'[10]Población Oficial 2019'!$E$6:$AW$96,16,0)</f>
        <v>9</v>
      </c>
      <c r="W919" s="90">
        <f>VLOOKUP($B919,'[10]Población Oficial 2019'!$E$6:$AW$96,17,0)</f>
        <v>9</v>
      </c>
      <c r="X919" s="90">
        <f>VLOOKUP($B919,'[10]Población Oficial 2019'!$E$6:$AW$96,18,0)</f>
        <v>8</v>
      </c>
      <c r="Y919" s="90">
        <f>VLOOKUP($B919,'[10]Población Oficial 2019'!$E$6:$AW$96,19,0)</f>
        <v>8</v>
      </c>
      <c r="Z919" s="90">
        <f>VLOOKUP($B919,'[10]Población Oficial 2019'!$E$6:$AW$96,20,0)</f>
        <v>7</v>
      </c>
      <c r="AA919" s="90">
        <f>VLOOKUP($B919,'[10]Población Oficial 2019'!$E$6:$AW$96,21,0)</f>
        <v>7</v>
      </c>
      <c r="AB919" s="90">
        <f>VLOOKUP($B919,'[10]Población Oficial 2019'!$E$6:$AW$96,22,0)</f>
        <v>7</v>
      </c>
      <c r="AC919" s="90">
        <f>VLOOKUP($B919,'[10]Población Oficial 2019'!$E$6:$AW$96,23,0)</f>
        <v>6</v>
      </c>
      <c r="AD919" s="90">
        <f>VLOOKUP($B919,'[10]Población Oficial 2019'!$E$6:$AW$96,24,0)</f>
        <v>29</v>
      </c>
      <c r="AE919" s="90">
        <f>VLOOKUP($B919,'[10]Población Oficial 2019'!$E$6:$AW$96,25,0)</f>
        <v>30</v>
      </c>
      <c r="AF919" s="90">
        <f>VLOOKUP($B919,'[10]Población Oficial 2019'!$E$6:$AW$96,26,0)</f>
        <v>30</v>
      </c>
      <c r="AG919" s="90">
        <f>VLOOKUP($B919,'[10]Población Oficial 2019'!$E$6:$AW$96,27,0)</f>
        <v>24</v>
      </c>
      <c r="AH919" s="90">
        <f>VLOOKUP($B919,'[10]Población Oficial 2019'!$E$6:$AW$96,28,0)</f>
        <v>23</v>
      </c>
      <c r="AI919" s="90">
        <f>VLOOKUP($B919,'[10]Población Oficial 2019'!$E$6:$AW$96,29,0)</f>
        <v>19</v>
      </c>
      <c r="AJ919" s="90">
        <f>VLOOKUP($B919,'[10]Población Oficial 2019'!$E$6:$AW$96,30,0)</f>
        <v>16</v>
      </c>
      <c r="AK919" s="90">
        <f>VLOOKUP($B919,'[10]Población Oficial 2019'!$E$6:$AW$96,31,0)</f>
        <v>12</v>
      </c>
      <c r="AL919" s="90">
        <f>VLOOKUP($B919,'[10]Población Oficial 2019'!$E$6:$AW$96,32,0)</f>
        <v>9</v>
      </c>
      <c r="AM919" s="90">
        <f>VLOOKUP($B919,'[10]Población Oficial 2019'!$E$6:$AW$96,33,0)</f>
        <v>6</v>
      </c>
      <c r="AN919" s="90">
        <f>VLOOKUP($B919,'[10]Población Oficial 2019'!$E$6:$AW$96,34,0)</f>
        <v>4</v>
      </c>
      <c r="AO919" s="90">
        <f>VLOOKUP($B919,'[10]Población Oficial 2019'!$E$6:$AW$96,35,0)</f>
        <v>2</v>
      </c>
      <c r="AP919" s="90">
        <f>VLOOKUP($B919,'[10]Población Oficial 2019'!$E$6:$AW$96,36,0)</f>
        <v>2</v>
      </c>
      <c r="AQ919" s="90">
        <f>VLOOKUP($B919,'[10]Población Oficial 2019'!$E$6:$AW$96,41,0)</f>
        <v>168</v>
      </c>
      <c r="AR919" s="90">
        <f>VLOOKUP($B919,'[10]Población Oficial 2019'!$E$6:$AW$96,42,0)</f>
        <v>20</v>
      </c>
      <c r="AS919" s="90">
        <f>VLOOKUP($B919,'[10]Población Oficial 2019'!$E$6:$AW$96,43,0)</f>
        <v>15</v>
      </c>
      <c r="AT919" s="90">
        <f>VLOOKUP($B919,'[10]Población Oficial 2019'!$E$6:$AW$96,44,0)</f>
        <v>70</v>
      </c>
      <c r="AU919" s="90">
        <f>VLOOKUP($B919,'[10]Población Oficial 2019'!$E$6:$AW$96,45,0)</f>
        <v>2</v>
      </c>
    </row>
    <row r="920" spans="1:47" s="24" customFormat="1" ht="15">
      <c r="A920" s="58">
        <v>919</v>
      </c>
      <c r="B920" s="58">
        <v>16138</v>
      </c>
      <c r="C920" s="59" t="s">
        <v>1176</v>
      </c>
      <c r="D920" s="59" t="s">
        <v>1007</v>
      </c>
      <c r="E920" s="59" t="s">
        <v>1032</v>
      </c>
      <c r="F920" s="59" t="s">
        <v>1044</v>
      </c>
      <c r="G920" s="12" t="s">
        <v>266</v>
      </c>
      <c r="H920" s="14">
        <f t="shared" si="201"/>
        <v>16138</v>
      </c>
      <c r="I920" s="14">
        <f t="shared" si="199"/>
        <v>859</v>
      </c>
      <c r="J920" s="12">
        <f>VLOOKUP($B920,'[1]METAS 2019'!$D$4:$Q$843,5,0)</f>
        <v>7</v>
      </c>
      <c r="K920" s="12">
        <f>VLOOKUP($B920,'[1]METAS 2019'!$D$4:$Q$843,4,0)</f>
        <v>9</v>
      </c>
      <c r="L920" s="12">
        <f>VLOOKUP($B920,'[1]METAS 2019'!$D$4:$Q$843,11,0)</f>
        <v>15</v>
      </c>
      <c r="M920" s="12">
        <f>VLOOKUP($B920,'[1]METAS 2019'!$D$4:$Q$843,12,0)</f>
        <v>9</v>
      </c>
      <c r="N920" s="12">
        <f>VLOOKUP($B920,'[1]METAS 2019'!$D$4:$Q$843,13,0)</f>
        <v>9</v>
      </c>
      <c r="O920" s="12">
        <f>VLOOKUP($B920,'[1]METAS 2019'!$D$4:$Q$843,14,0)</f>
        <v>13</v>
      </c>
      <c r="P920" s="90">
        <f>VLOOKUP($B920,'[10]Población Oficial 2019'!$E$6:$AW$96,10,0)</f>
        <v>24</v>
      </c>
      <c r="Q920" s="90">
        <f>VLOOKUP($B920,'[10]Población Oficial 2019'!$E$6:$AW$96,11,0)</f>
        <v>24</v>
      </c>
      <c r="R920" s="90">
        <f>VLOOKUP($B920,'[10]Población Oficial 2019'!$E$6:$AW$96,12,0)</f>
        <v>24</v>
      </c>
      <c r="S920" s="90">
        <f>VLOOKUP($B920,'[10]Población Oficial 2019'!$E$6:$AW$96,13,0)</f>
        <v>23</v>
      </c>
      <c r="T920" s="90">
        <f>VLOOKUP($B920,'[10]Población Oficial 2019'!$E$6:$AW$96,14,0)</f>
        <v>23</v>
      </c>
      <c r="U920" s="90">
        <f>VLOOKUP($B920,'[10]Población Oficial 2019'!$E$6:$AW$96,15,0)</f>
        <v>22</v>
      </c>
      <c r="V920" s="90">
        <f>VLOOKUP($B920,'[10]Población Oficial 2019'!$E$6:$AW$96,16,0)</f>
        <v>21</v>
      </c>
      <c r="W920" s="90">
        <f>VLOOKUP($B920,'[10]Población Oficial 2019'!$E$6:$AW$96,17,0)</f>
        <v>20</v>
      </c>
      <c r="X920" s="90">
        <f>VLOOKUP($B920,'[10]Población Oficial 2019'!$E$6:$AW$96,18,0)</f>
        <v>20</v>
      </c>
      <c r="Y920" s="90">
        <f>VLOOKUP($B920,'[10]Población Oficial 2019'!$E$6:$AW$96,19,0)</f>
        <v>19</v>
      </c>
      <c r="Z920" s="90">
        <f>VLOOKUP($B920,'[10]Población Oficial 2019'!$E$6:$AW$96,20,0)</f>
        <v>18</v>
      </c>
      <c r="AA920" s="90">
        <f>VLOOKUP($B920,'[10]Población Oficial 2019'!$E$6:$AW$96,21,0)</f>
        <v>17</v>
      </c>
      <c r="AB920" s="90">
        <f>VLOOKUP($B920,'[10]Población Oficial 2019'!$E$6:$AW$96,22,0)</f>
        <v>16</v>
      </c>
      <c r="AC920" s="90">
        <f>VLOOKUP($B920,'[10]Población Oficial 2019'!$E$6:$AW$96,23,0)</f>
        <v>15</v>
      </c>
      <c r="AD920" s="90">
        <f>VLOOKUP($B920,'[10]Población Oficial 2019'!$E$6:$AW$96,24,0)</f>
        <v>70</v>
      </c>
      <c r="AE920" s="90">
        <f>VLOOKUP($B920,'[10]Población Oficial 2019'!$E$6:$AW$96,25,0)</f>
        <v>72</v>
      </c>
      <c r="AF920" s="90">
        <f>VLOOKUP($B920,'[10]Población Oficial 2019'!$E$6:$AW$96,26,0)</f>
        <v>73</v>
      </c>
      <c r="AG920" s="90">
        <f>VLOOKUP($B920,'[10]Población Oficial 2019'!$E$6:$AW$96,27,0)</f>
        <v>61</v>
      </c>
      <c r="AH920" s="90">
        <f>VLOOKUP($B920,'[10]Población Oficial 2019'!$E$6:$AW$96,28,0)</f>
        <v>56</v>
      </c>
      <c r="AI920" s="90">
        <f>VLOOKUP($B920,'[10]Población Oficial 2019'!$E$6:$AW$96,29,0)</f>
        <v>47</v>
      </c>
      <c r="AJ920" s="90">
        <f>VLOOKUP($B920,'[10]Población Oficial 2019'!$E$6:$AW$96,30,0)</f>
        <v>39</v>
      </c>
      <c r="AK920" s="90">
        <f>VLOOKUP($B920,'[10]Población Oficial 2019'!$E$6:$AW$96,31,0)</f>
        <v>31</v>
      </c>
      <c r="AL920" s="90">
        <f>VLOOKUP($B920,'[10]Población Oficial 2019'!$E$6:$AW$96,32,0)</f>
        <v>24</v>
      </c>
      <c r="AM920" s="90">
        <f>VLOOKUP($B920,'[10]Población Oficial 2019'!$E$6:$AW$96,33,0)</f>
        <v>17</v>
      </c>
      <c r="AN920" s="90">
        <f>VLOOKUP($B920,'[10]Población Oficial 2019'!$E$6:$AW$96,34,0)</f>
        <v>10</v>
      </c>
      <c r="AO920" s="90">
        <f>VLOOKUP($B920,'[10]Población Oficial 2019'!$E$6:$AW$96,35,0)</f>
        <v>6</v>
      </c>
      <c r="AP920" s="90">
        <f>VLOOKUP($B920,'[10]Población Oficial 2019'!$E$6:$AW$96,36,0)</f>
        <v>5</v>
      </c>
      <c r="AQ920" s="90">
        <f>VLOOKUP($B920,'[10]Población Oficial 2019'!$E$6:$AW$96,41,0)</f>
        <v>409</v>
      </c>
      <c r="AR920" s="90">
        <f>VLOOKUP($B920,'[10]Población Oficial 2019'!$E$6:$AW$96,42,0)</f>
        <v>48</v>
      </c>
      <c r="AS920" s="90">
        <f>VLOOKUP($B920,'[10]Población Oficial 2019'!$E$6:$AW$96,43,0)</f>
        <v>36</v>
      </c>
      <c r="AT920" s="90">
        <f>VLOOKUP($B920,'[10]Población Oficial 2019'!$E$6:$AW$96,44,0)</f>
        <v>172</v>
      </c>
      <c r="AU920" s="90">
        <f>VLOOKUP($B920,'[10]Población Oficial 2019'!$E$6:$AW$96,45,0)</f>
        <v>7</v>
      </c>
    </row>
    <row r="921" spans="1:47" s="24" customFormat="1" ht="15">
      <c r="A921" s="58">
        <v>920</v>
      </c>
      <c r="B921" s="58">
        <v>4294</v>
      </c>
      <c r="C921" s="59" t="s">
        <v>1176</v>
      </c>
      <c r="D921" s="59" t="s">
        <v>1007</v>
      </c>
      <c r="E921" s="59" t="s">
        <v>1032</v>
      </c>
      <c r="F921" s="59" t="s">
        <v>1045</v>
      </c>
      <c r="G921" s="12" t="s">
        <v>266</v>
      </c>
      <c r="H921" s="14">
        <f t="shared" si="201"/>
        <v>4294</v>
      </c>
      <c r="I921" s="14">
        <f t="shared" si="199"/>
        <v>1422</v>
      </c>
      <c r="J921" s="12">
        <f>VLOOKUP($B921,'[1]METAS 2019'!$D$4:$Q$843,5,0)</f>
        <v>30</v>
      </c>
      <c r="K921" s="12">
        <f>VLOOKUP($B921,'[1]METAS 2019'!$D$4:$Q$843,4,0)</f>
        <v>36</v>
      </c>
      <c r="L921" s="12">
        <f>VLOOKUP($B921,'[1]METAS 2019'!$D$4:$Q$843,11,0)</f>
        <v>32</v>
      </c>
      <c r="M921" s="12">
        <f>VLOOKUP($B921,'[1]METAS 2019'!$D$4:$Q$843,12,0)</f>
        <v>33</v>
      </c>
      <c r="N921" s="12">
        <f>VLOOKUP($B921,'[1]METAS 2019'!$D$4:$Q$843,13,0)</f>
        <v>38</v>
      </c>
      <c r="O921" s="12">
        <f>VLOOKUP($B921,'[1]METAS 2019'!$D$4:$Q$843,14,0)</f>
        <v>46</v>
      </c>
      <c r="P921" s="90">
        <f>VLOOKUP($B921,'[10]Población Oficial 2019'!$E$6:$AW$96,10,0)</f>
        <v>36</v>
      </c>
      <c r="Q921" s="90">
        <f>VLOOKUP($B921,'[10]Población Oficial 2019'!$E$6:$AW$96,11,0)</f>
        <v>36</v>
      </c>
      <c r="R921" s="90">
        <f>VLOOKUP($B921,'[10]Población Oficial 2019'!$E$6:$AW$96,12,0)</f>
        <v>36</v>
      </c>
      <c r="S921" s="90">
        <f>VLOOKUP($B921,'[10]Población Oficial 2019'!$E$6:$AW$96,13,0)</f>
        <v>35</v>
      </c>
      <c r="T921" s="90">
        <f>VLOOKUP($B921,'[10]Población Oficial 2019'!$E$6:$AW$96,14,0)</f>
        <v>34</v>
      </c>
      <c r="U921" s="90">
        <f>VLOOKUP($B921,'[10]Población Oficial 2019'!$E$6:$AW$96,15,0)</f>
        <v>33</v>
      </c>
      <c r="V921" s="90">
        <f>VLOOKUP($B921,'[10]Población Oficial 2019'!$E$6:$AW$96,16,0)</f>
        <v>32</v>
      </c>
      <c r="W921" s="90">
        <f>VLOOKUP($B921,'[10]Población Oficial 2019'!$E$6:$AW$96,17,0)</f>
        <v>31</v>
      </c>
      <c r="X921" s="90">
        <f>VLOOKUP($B921,'[10]Población Oficial 2019'!$E$6:$AW$96,18,0)</f>
        <v>29</v>
      </c>
      <c r="Y921" s="90">
        <f>VLOOKUP($B921,'[10]Población Oficial 2019'!$E$6:$AW$96,19,0)</f>
        <v>28</v>
      </c>
      <c r="Z921" s="90">
        <f>VLOOKUP($B921,'[10]Población Oficial 2019'!$E$6:$AW$96,20,0)</f>
        <v>26</v>
      </c>
      <c r="AA921" s="90">
        <f>VLOOKUP($B921,'[10]Población Oficial 2019'!$E$6:$AW$96,21,0)</f>
        <v>25</v>
      </c>
      <c r="AB921" s="90">
        <f>VLOOKUP($B921,'[10]Población Oficial 2019'!$E$6:$AW$96,22,0)</f>
        <v>24</v>
      </c>
      <c r="AC921" s="90">
        <f>VLOOKUP($B921,'[10]Población Oficial 2019'!$E$6:$AW$96,23,0)</f>
        <v>22</v>
      </c>
      <c r="AD921" s="90">
        <f>VLOOKUP($B921,'[10]Población Oficial 2019'!$E$6:$AW$96,24,0)</f>
        <v>107</v>
      </c>
      <c r="AE921" s="90">
        <f>VLOOKUP($B921,'[10]Población Oficial 2019'!$E$6:$AW$96,25,0)</f>
        <v>112</v>
      </c>
      <c r="AF921" s="90">
        <f>VLOOKUP($B921,'[10]Población Oficial 2019'!$E$6:$AW$96,26,0)</f>
        <v>112</v>
      </c>
      <c r="AG921" s="90">
        <f>VLOOKUP($B921,'[10]Población Oficial 2019'!$E$6:$AW$96,27,0)</f>
        <v>93</v>
      </c>
      <c r="AH921" s="90">
        <f>VLOOKUP($B921,'[10]Población Oficial 2019'!$E$6:$AW$96,28,0)</f>
        <v>85</v>
      </c>
      <c r="AI921" s="90">
        <f>VLOOKUP($B921,'[10]Población Oficial 2019'!$E$6:$AW$96,29,0)</f>
        <v>72</v>
      </c>
      <c r="AJ921" s="90">
        <f>VLOOKUP($B921,'[10]Población Oficial 2019'!$E$6:$AW$96,30,0)</f>
        <v>59</v>
      </c>
      <c r="AK921" s="90">
        <f>VLOOKUP($B921,'[10]Población Oficial 2019'!$E$6:$AW$96,31,0)</f>
        <v>46</v>
      </c>
      <c r="AL921" s="90">
        <f>VLOOKUP($B921,'[10]Población Oficial 2019'!$E$6:$AW$96,32,0)</f>
        <v>36</v>
      </c>
      <c r="AM921" s="90">
        <f>VLOOKUP($B921,'[10]Población Oficial 2019'!$E$6:$AW$96,33,0)</f>
        <v>25</v>
      </c>
      <c r="AN921" s="90">
        <f>VLOOKUP($B921,'[10]Población Oficial 2019'!$E$6:$AW$96,34,0)</f>
        <v>16</v>
      </c>
      <c r="AO921" s="90">
        <f>VLOOKUP($B921,'[10]Población Oficial 2019'!$E$6:$AW$96,35,0)</f>
        <v>9</v>
      </c>
      <c r="AP921" s="90">
        <f>VLOOKUP($B921,'[10]Población Oficial 2019'!$E$6:$AW$96,36,0)</f>
        <v>8</v>
      </c>
      <c r="AQ921" s="90">
        <f>VLOOKUP($B921,'[10]Población Oficial 2019'!$E$6:$AW$96,41,0)</f>
        <v>680</v>
      </c>
      <c r="AR921" s="90">
        <f>VLOOKUP($B921,'[10]Población Oficial 2019'!$E$6:$AW$96,42,0)</f>
        <v>80</v>
      </c>
      <c r="AS921" s="90">
        <f>VLOOKUP($B921,'[10]Población Oficial 2019'!$E$6:$AW$96,43,0)</f>
        <v>59</v>
      </c>
      <c r="AT921" s="90">
        <f>VLOOKUP($B921,'[10]Población Oficial 2019'!$E$6:$AW$96,44,0)</f>
        <v>285</v>
      </c>
      <c r="AU921" s="90">
        <f>VLOOKUP($B921,'[10]Población Oficial 2019'!$E$6:$AW$96,45,0)</f>
        <v>30</v>
      </c>
    </row>
    <row r="922" spans="1:47" s="24" customFormat="1" ht="15">
      <c r="A922" s="58">
        <v>921</v>
      </c>
      <c r="B922" s="58">
        <v>7717</v>
      </c>
      <c r="C922" s="59" t="s">
        <v>1176</v>
      </c>
      <c r="D922" s="59" t="s">
        <v>1007</v>
      </c>
      <c r="E922" s="59" t="s">
        <v>1032</v>
      </c>
      <c r="F922" s="59" t="s">
        <v>1046</v>
      </c>
      <c r="G922" s="12" t="s">
        <v>266</v>
      </c>
      <c r="H922" s="14">
        <f t="shared" si="201"/>
        <v>7717</v>
      </c>
      <c r="I922" s="14">
        <f t="shared" si="199"/>
        <v>1074</v>
      </c>
      <c r="J922" s="12">
        <f>VLOOKUP($B922,'[1]METAS 2019'!$D$4:$Q$843,5,0)</f>
        <v>12</v>
      </c>
      <c r="K922" s="12">
        <f>VLOOKUP($B922,'[1]METAS 2019'!$D$4:$Q$843,4,0)</f>
        <v>15</v>
      </c>
      <c r="L922" s="12">
        <f>VLOOKUP($B922,'[1]METAS 2019'!$D$4:$Q$843,11,0)</f>
        <v>13</v>
      </c>
      <c r="M922" s="12">
        <f>VLOOKUP($B922,'[1]METAS 2019'!$D$4:$Q$843,12,0)</f>
        <v>12</v>
      </c>
      <c r="N922" s="12">
        <f>VLOOKUP($B922,'[1]METAS 2019'!$D$4:$Q$843,13,0)</f>
        <v>13</v>
      </c>
      <c r="O922" s="12">
        <f>VLOOKUP($B922,'[1]METAS 2019'!$D$4:$Q$843,14,0)</f>
        <v>13</v>
      </c>
      <c r="P922" s="90">
        <f>VLOOKUP($B922,'[10]Población Oficial 2019'!$E$6:$AW$96,10,0)</f>
        <v>29</v>
      </c>
      <c r="Q922" s="90">
        <f>VLOOKUP($B922,'[10]Población Oficial 2019'!$E$6:$AW$96,11,0)</f>
        <v>29</v>
      </c>
      <c r="R922" s="90">
        <f>VLOOKUP($B922,'[10]Población Oficial 2019'!$E$6:$AW$96,12,0)</f>
        <v>29</v>
      </c>
      <c r="S922" s="90">
        <f>VLOOKUP($B922,'[10]Población Oficial 2019'!$E$6:$AW$96,13,0)</f>
        <v>29</v>
      </c>
      <c r="T922" s="90">
        <f>VLOOKUP($B922,'[10]Población Oficial 2019'!$E$6:$AW$96,14,0)</f>
        <v>28</v>
      </c>
      <c r="U922" s="90">
        <f>VLOOKUP($B922,'[10]Población Oficial 2019'!$E$6:$AW$96,15,0)</f>
        <v>27</v>
      </c>
      <c r="V922" s="90">
        <f>VLOOKUP($B922,'[10]Población Oficial 2019'!$E$6:$AW$96,16,0)</f>
        <v>26</v>
      </c>
      <c r="W922" s="90">
        <f>VLOOKUP($B922,'[10]Población Oficial 2019'!$E$6:$AW$96,17,0)</f>
        <v>25</v>
      </c>
      <c r="X922" s="90">
        <f>VLOOKUP($B922,'[10]Población Oficial 2019'!$E$6:$AW$96,18,0)</f>
        <v>24</v>
      </c>
      <c r="Y922" s="90">
        <f>VLOOKUP($B922,'[10]Población Oficial 2019'!$E$6:$AW$96,19,0)</f>
        <v>23</v>
      </c>
      <c r="Z922" s="90">
        <f>VLOOKUP($B922,'[10]Población Oficial 2019'!$E$6:$AW$96,20,0)</f>
        <v>22</v>
      </c>
      <c r="AA922" s="90">
        <f>VLOOKUP($B922,'[10]Población Oficial 2019'!$E$6:$AW$96,21,0)</f>
        <v>21</v>
      </c>
      <c r="AB922" s="90">
        <f>VLOOKUP($B922,'[10]Población Oficial 2019'!$E$6:$AW$96,22,0)</f>
        <v>20</v>
      </c>
      <c r="AC922" s="90">
        <f>VLOOKUP($B922,'[10]Población Oficial 2019'!$E$6:$AW$96,23,0)</f>
        <v>18</v>
      </c>
      <c r="AD922" s="90">
        <f>VLOOKUP($B922,'[10]Población Oficial 2019'!$E$6:$AW$96,24,0)</f>
        <v>89</v>
      </c>
      <c r="AE922" s="90">
        <f>VLOOKUP($B922,'[10]Población Oficial 2019'!$E$6:$AW$96,25,0)</f>
        <v>92</v>
      </c>
      <c r="AF922" s="90">
        <f>VLOOKUP($B922,'[10]Población Oficial 2019'!$E$6:$AW$96,26,0)</f>
        <v>93</v>
      </c>
      <c r="AG922" s="90">
        <f>VLOOKUP($B922,'[10]Población Oficial 2019'!$E$6:$AW$96,27,0)</f>
        <v>77</v>
      </c>
      <c r="AH922" s="90">
        <f>VLOOKUP($B922,'[10]Población Oficial 2019'!$E$6:$AW$96,28,0)</f>
        <v>70</v>
      </c>
      <c r="AI922" s="90">
        <f>VLOOKUP($B922,'[10]Población Oficial 2019'!$E$6:$AW$96,29,0)</f>
        <v>60</v>
      </c>
      <c r="AJ922" s="90">
        <f>VLOOKUP($B922,'[10]Población Oficial 2019'!$E$6:$AW$96,30,0)</f>
        <v>49</v>
      </c>
      <c r="AK922" s="90">
        <f>VLOOKUP($B922,'[10]Población Oficial 2019'!$E$6:$AW$96,31,0)</f>
        <v>38</v>
      </c>
      <c r="AL922" s="90">
        <f>VLOOKUP($B922,'[10]Población Oficial 2019'!$E$6:$AW$96,32,0)</f>
        <v>30</v>
      </c>
      <c r="AM922" s="90">
        <f>VLOOKUP($B922,'[10]Población Oficial 2019'!$E$6:$AW$96,33,0)</f>
        <v>21</v>
      </c>
      <c r="AN922" s="90">
        <f>VLOOKUP($B922,'[10]Población Oficial 2019'!$E$6:$AW$96,34,0)</f>
        <v>13</v>
      </c>
      <c r="AO922" s="90">
        <f>VLOOKUP($B922,'[10]Población Oficial 2019'!$E$6:$AW$96,35,0)</f>
        <v>7</v>
      </c>
      <c r="AP922" s="90">
        <f>VLOOKUP($B922,'[10]Población Oficial 2019'!$E$6:$AW$96,36,0)</f>
        <v>7</v>
      </c>
      <c r="AQ922" s="90">
        <f>VLOOKUP($B922,'[10]Población Oficial 2019'!$E$6:$AW$96,41,0)</f>
        <v>515</v>
      </c>
      <c r="AR922" s="90">
        <f>VLOOKUP($B922,'[10]Población Oficial 2019'!$E$6:$AW$96,42,0)</f>
        <v>60</v>
      </c>
      <c r="AS922" s="90">
        <f>VLOOKUP($B922,'[10]Población Oficial 2019'!$E$6:$AW$96,43,0)</f>
        <v>45</v>
      </c>
      <c r="AT922" s="90">
        <f>VLOOKUP($B922,'[10]Población Oficial 2019'!$E$6:$AW$96,44,0)</f>
        <v>216</v>
      </c>
      <c r="AU922" s="90">
        <f>VLOOKUP($B922,'[10]Población Oficial 2019'!$E$6:$AW$96,45,0)</f>
        <v>10</v>
      </c>
    </row>
    <row r="923" spans="1:47" s="24" customFormat="1" ht="15">
      <c r="A923" s="58">
        <v>922</v>
      </c>
      <c r="B923" s="58">
        <v>18119</v>
      </c>
      <c r="C923" s="59" t="s">
        <v>1176</v>
      </c>
      <c r="D923" s="59" t="s">
        <v>1007</v>
      </c>
      <c r="E923" s="59" t="s">
        <v>1032</v>
      </c>
      <c r="F923" s="59" t="s">
        <v>1047</v>
      </c>
      <c r="G923" s="12" t="s">
        <v>266</v>
      </c>
      <c r="H923" s="14">
        <f t="shared" si="201"/>
        <v>18119</v>
      </c>
      <c r="I923" s="14">
        <f t="shared" si="199"/>
        <v>831</v>
      </c>
      <c r="J923" s="12">
        <f>VLOOKUP($B923,'[1]METAS 2019'!$D$4:$Q$843,5,0)</f>
        <v>7</v>
      </c>
      <c r="K923" s="12">
        <f>VLOOKUP($B923,'[1]METAS 2019'!$D$4:$Q$843,4,0)</f>
        <v>8</v>
      </c>
      <c r="L923" s="12">
        <f>VLOOKUP($B923,'[1]METAS 2019'!$D$4:$Q$843,11,0)</f>
        <v>12</v>
      </c>
      <c r="M923" s="12">
        <f>VLOOKUP($B923,'[1]METAS 2019'!$D$4:$Q$843,12,0)</f>
        <v>6</v>
      </c>
      <c r="N923" s="12">
        <f>VLOOKUP($B923,'[1]METAS 2019'!$D$4:$Q$843,13,0)</f>
        <v>7</v>
      </c>
      <c r="O923" s="12">
        <f>VLOOKUP($B923,'[1]METAS 2019'!$D$4:$Q$843,14,0)</f>
        <v>9</v>
      </c>
      <c r="P923" s="90">
        <f>VLOOKUP($B923,'[10]Población Oficial 2019'!$E$6:$AW$96,10,0)</f>
        <v>23</v>
      </c>
      <c r="Q923" s="90">
        <f>VLOOKUP($B923,'[10]Población Oficial 2019'!$E$6:$AW$96,11,0)</f>
        <v>23</v>
      </c>
      <c r="R923" s="90">
        <f>VLOOKUP($B923,'[10]Población Oficial 2019'!$E$6:$AW$96,12,0)</f>
        <v>23</v>
      </c>
      <c r="S923" s="90">
        <f>VLOOKUP($B923,'[10]Población Oficial 2019'!$E$6:$AW$96,13,0)</f>
        <v>23</v>
      </c>
      <c r="T923" s="90">
        <f>VLOOKUP($B923,'[10]Población Oficial 2019'!$E$6:$AW$96,14,0)</f>
        <v>22</v>
      </c>
      <c r="U923" s="90">
        <f>VLOOKUP($B923,'[10]Población Oficial 2019'!$E$6:$AW$96,15,0)</f>
        <v>21</v>
      </c>
      <c r="V923" s="90">
        <f>VLOOKUP($B923,'[10]Población Oficial 2019'!$E$6:$AW$96,16,0)</f>
        <v>21</v>
      </c>
      <c r="W923" s="90">
        <f>VLOOKUP($B923,'[10]Población Oficial 2019'!$E$6:$AW$96,17,0)</f>
        <v>20</v>
      </c>
      <c r="X923" s="90">
        <f>VLOOKUP($B923,'[10]Población Oficial 2019'!$E$6:$AW$96,18,0)</f>
        <v>19</v>
      </c>
      <c r="Y923" s="90">
        <f>VLOOKUP($B923,'[10]Población Oficial 2019'!$E$6:$AW$96,19,0)</f>
        <v>18</v>
      </c>
      <c r="Z923" s="90">
        <f>VLOOKUP($B923,'[10]Población Oficial 2019'!$E$6:$AW$96,20,0)</f>
        <v>17</v>
      </c>
      <c r="AA923" s="90">
        <f>VLOOKUP($B923,'[10]Población Oficial 2019'!$E$6:$AW$96,21,0)</f>
        <v>16</v>
      </c>
      <c r="AB923" s="90">
        <f>VLOOKUP($B923,'[10]Población Oficial 2019'!$E$6:$AW$96,22,0)</f>
        <v>16</v>
      </c>
      <c r="AC923" s="90">
        <f>VLOOKUP($B923,'[10]Población Oficial 2019'!$E$6:$AW$96,23,0)</f>
        <v>14</v>
      </c>
      <c r="AD923" s="90">
        <f>VLOOKUP($B923,'[10]Población Oficial 2019'!$E$6:$AW$96,24,0)</f>
        <v>69</v>
      </c>
      <c r="AE923" s="90">
        <f>VLOOKUP($B923,'[10]Población Oficial 2019'!$E$6:$AW$96,25,0)</f>
        <v>72</v>
      </c>
      <c r="AF923" s="90">
        <f>VLOOKUP($B923,'[10]Población Oficial 2019'!$E$6:$AW$96,26,0)</f>
        <v>73</v>
      </c>
      <c r="AG923" s="90">
        <f>VLOOKUP($B923,'[10]Población Oficial 2019'!$E$6:$AW$96,27,0)</f>
        <v>61</v>
      </c>
      <c r="AH923" s="90">
        <f>VLOOKUP($B923,'[10]Población Oficial 2019'!$E$6:$AW$96,28,0)</f>
        <v>55</v>
      </c>
      <c r="AI923" s="90">
        <f>VLOOKUP($B923,'[10]Población Oficial 2019'!$E$6:$AW$96,29,0)</f>
        <v>46</v>
      </c>
      <c r="AJ923" s="90">
        <f>VLOOKUP($B923,'[10]Población Oficial 2019'!$E$6:$AW$96,30,0)</f>
        <v>39</v>
      </c>
      <c r="AK923" s="90">
        <f>VLOOKUP($B923,'[10]Población Oficial 2019'!$E$6:$AW$96,31,0)</f>
        <v>30</v>
      </c>
      <c r="AL923" s="90">
        <f>VLOOKUP($B923,'[10]Población Oficial 2019'!$E$6:$AW$96,32,0)</f>
        <v>24</v>
      </c>
      <c r="AM923" s="90">
        <f>VLOOKUP($B923,'[10]Población Oficial 2019'!$E$6:$AW$96,33,0)</f>
        <v>16</v>
      </c>
      <c r="AN923" s="90">
        <f>VLOOKUP($B923,'[10]Población Oficial 2019'!$E$6:$AW$96,34,0)</f>
        <v>10</v>
      </c>
      <c r="AO923" s="90">
        <f>VLOOKUP($B923,'[10]Población Oficial 2019'!$E$6:$AW$96,35,0)</f>
        <v>6</v>
      </c>
      <c r="AP923" s="90">
        <f>VLOOKUP($B923,'[10]Población Oficial 2019'!$E$6:$AW$96,36,0)</f>
        <v>5</v>
      </c>
      <c r="AQ923" s="90">
        <f>VLOOKUP($B923,'[10]Población Oficial 2019'!$E$6:$AW$96,41,0)</f>
        <v>397</v>
      </c>
      <c r="AR923" s="90">
        <f>VLOOKUP($B923,'[10]Población Oficial 2019'!$E$6:$AW$96,42,0)</f>
        <v>46</v>
      </c>
      <c r="AS923" s="90">
        <f>VLOOKUP($B923,'[10]Población Oficial 2019'!$E$6:$AW$96,43,0)</f>
        <v>35</v>
      </c>
      <c r="AT923" s="90">
        <f>VLOOKUP($B923,'[10]Población Oficial 2019'!$E$6:$AW$96,44,0)</f>
        <v>167</v>
      </c>
      <c r="AU923" s="90">
        <f>VLOOKUP($B923,'[10]Población Oficial 2019'!$E$6:$AW$96,45,0)</f>
        <v>7</v>
      </c>
    </row>
    <row r="924" spans="1:47" s="24" customFormat="1" ht="15">
      <c r="A924" s="58">
        <v>923</v>
      </c>
      <c r="B924" s="58">
        <v>9966</v>
      </c>
      <c r="C924" s="59" t="s">
        <v>1176</v>
      </c>
      <c r="D924" s="59" t="s">
        <v>1007</v>
      </c>
      <c r="E924" s="59" t="s">
        <v>1032</v>
      </c>
      <c r="F924" s="59" t="s">
        <v>1048</v>
      </c>
      <c r="G924" s="12" t="s">
        <v>266</v>
      </c>
      <c r="H924" s="14">
        <f t="shared" si="201"/>
        <v>9966</v>
      </c>
      <c r="I924" s="14">
        <f t="shared" si="199"/>
        <v>698</v>
      </c>
      <c r="J924" s="12">
        <f>VLOOKUP($B924,'[1]METAS 2019'!$D$4:$Q$843,5,0)</f>
        <v>8</v>
      </c>
      <c r="K924" s="12">
        <f>VLOOKUP($B924,'[1]METAS 2019'!$D$4:$Q$843,4,0)</f>
        <v>14</v>
      </c>
      <c r="L924" s="12">
        <f>VLOOKUP($B924,'[1]METAS 2019'!$D$4:$Q$843,11,0)</f>
        <v>16</v>
      </c>
      <c r="M924" s="12">
        <f>VLOOKUP($B924,'[1]METAS 2019'!$D$4:$Q$843,12,0)</f>
        <v>9</v>
      </c>
      <c r="N924" s="12">
        <f>VLOOKUP($B924,'[1]METAS 2019'!$D$4:$Q$843,13,0)</f>
        <v>9</v>
      </c>
      <c r="O924" s="12">
        <f>VLOOKUP($B924,'[1]METAS 2019'!$D$4:$Q$843,14,0)</f>
        <v>12</v>
      </c>
      <c r="P924" s="90">
        <f>VLOOKUP($B924,'[10]Población Oficial 2019'!$E$6:$AW$96,10,0)</f>
        <v>19</v>
      </c>
      <c r="Q924" s="90">
        <f>VLOOKUP($B924,'[10]Población Oficial 2019'!$E$6:$AW$96,11,0)</f>
        <v>19</v>
      </c>
      <c r="R924" s="90">
        <f>VLOOKUP($B924,'[10]Población Oficial 2019'!$E$6:$AW$96,12,0)</f>
        <v>19</v>
      </c>
      <c r="S924" s="90">
        <f>VLOOKUP($B924,'[10]Población Oficial 2019'!$E$6:$AW$96,13,0)</f>
        <v>18</v>
      </c>
      <c r="T924" s="90">
        <f>VLOOKUP($B924,'[10]Población Oficial 2019'!$E$6:$AW$96,14,0)</f>
        <v>18</v>
      </c>
      <c r="U924" s="90">
        <f>VLOOKUP($B924,'[10]Población Oficial 2019'!$E$6:$AW$96,15,0)</f>
        <v>17</v>
      </c>
      <c r="V924" s="90">
        <f>VLOOKUP($B924,'[10]Población Oficial 2019'!$E$6:$AW$96,16,0)</f>
        <v>17</v>
      </c>
      <c r="W924" s="90">
        <f>VLOOKUP($B924,'[10]Población Oficial 2019'!$E$6:$AW$96,17,0)</f>
        <v>16</v>
      </c>
      <c r="X924" s="90">
        <f>VLOOKUP($B924,'[10]Población Oficial 2019'!$E$6:$AW$96,18,0)</f>
        <v>15</v>
      </c>
      <c r="Y924" s="90">
        <f>VLOOKUP($B924,'[10]Población Oficial 2019'!$E$6:$AW$96,19,0)</f>
        <v>15</v>
      </c>
      <c r="Z924" s="90">
        <f>VLOOKUP($B924,'[10]Población Oficial 2019'!$E$6:$AW$96,20,0)</f>
        <v>14</v>
      </c>
      <c r="AA924" s="90">
        <f>VLOOKUP($B924,'[10]Población Oficial 2019'!$E$6:$AW$96,21,0)</f>
        <v>13</v>
      </c>
      <c r="AB924" s="90">
        <f>VLOOKUP($B924,'[10]Población Oficial 2019'!$E$6:$AW$96,22,0)</f>
        <v>13</v>
      </c>
      <c r="AC924" s="90">
        <f>VLOOKUP($B924,'[10]Población Oficial 2019'!$E$6:$AW$96,23,0)</f>
        <v>11</v>
      </c>
      <c r="AD924" s="90">
        <f>VLOOKUP($B924,'[10]Población Oficial 2019'!$E$6:$AW$96,24,0)</f>
        <v>56</v>
      </c>
      <c r="AE924" s="90">
        <f>VLOOKUP($B924,'[10]Población Oficial 2019'!$E$6:$AW$96,25,0)</f>
        <v>58</v>
      </c>
      <c r="AF924" s="90">
        <f>VLOOKUP($B924,'[10]Población Oficial 2019'!$E$6:$AW$96,26,0)</f>
        <v>58</v>
      </c>
      <c r="AG924" s="90">
        <f>VLOOKUP($B924,'[10]Población Oficial 2019'!$E$6:$AW$96,27,0)</f>
        <v>49</v>
      </c>
      <c r="AH924" s="90">
        <f>VLOOKUP($B924,'[10]Población Oficial 2019'!$E$6:$AW$96,28,0)</f>
        <v>45</v>
      </c>
      <c r="AI924" s="90">
        <f>VLOOKUP($B924,'[10]Población Oficial 2019'!$E$6:$AW$96,29,0)</f>
        <v>37</v>
      </c>
      <c r="AJ924" s="90">
        <f>VLOOKUP($B924,'[10]Población Oficial 2019'!$E$6:$AW$96,30,0)</f>
        <v>31</v>
      </c>
      <c r="AK924" s="90">
        <f>VLOOKUP($B924,'[10]Población Oficial 2019'!$E$6:$AW$96,31,0)</f>
        <v>24</v>
      </c>
      <c r="AL924" s="90">
        <f>VLOOKUP($B924,'[10]Población Oficial 2019'!$E$6:$AW$96,32,0)</f>
        <v>18</v>
      </c>
      <c r="AM924" s="90">
        <f>VLOOKUP($B924,'[10]Población Oficial 2019'!$E$6:$AW$96,33,0)</f>
        <v>13</v>
      </c>
      <c r="AN924" s="90">
        <f>VLOOKUP($B924,'[10]Población Oficial 2019'!$E$6:$AW$96,34,0)</f>
        <v>8</v>
      </c>
      <c r="AO924" s="90">
        <f>VLOOKUP($B924,'[10]Población Oficial 2019'!$E$6:$AW$96,35,0)</f>
        <v>5</v>
      </c>
      <c r="AP924" s="90">
        <f>VLOOKUP($B924,'[10]Población Oficial 2019'!$E$6:$AW$96,36,0)</f>
        <v>4</v>
      </c>
      <c r="AQ924" s="90">
        <f>VLOOKUP($B924,'[10]Población Oficial 2019'!$E$6:$AW$96,41,0)</f>
        <v>335</v>
      </c>
      <c r="AR924" s="90">
        <f>VLOOKUP($B924,'[10]Población Oficial 2019'!$E$6:$AW$96,42,0)</f>
        <v>39</v>
      </c>
      <c r="AS924" s="90">
        <f>VLOOKUP($B924,'[10]Población Oficial 2019'!$E$6:$AW$96,43,0)</f>
        <v>29</v>
      </c>
      <c r="AT924" s="90">
        <f>VLOOKUP($B924,'[10]Población Oficial 2019'!$E$6:$AW$96,44,0)</f>
        <v>141</v>
      </c>
      <c r="AU924" s="90">
        <f>VLOOKUP($B924,'[10]Población Oficial 2019'!$E$6:$AW$96,45,0)</f>
        <v>7</v>
      </c>
    </row>
    <row r="925" spans="1:47" s="24" customFormat="1" ht="15">
      <c r="A925" s="58">
        <v>924</v>
      </c>
      <c r="B925" s="58">
        <v>10966</v>
      </c>
      <c r="C925" s="59" t="s">
        <v>1176</v>
      </c>
      <c r="D925" s="59" t="s">
        <v>1007</v>
      </c>
      <c r="E925" s="59" t="s">
        <v>1032</v>
      </c>
      <c r="F925" s="59" t="s">
        <v>1049</v>
      </c>
      <c r="G925" s="12" t="s">
        <v>266</v>
      </c>
      <c r="H925" s="14">
        <f t="shared" si="201"/>
        <v>10966</v>
      </c>
      <c r="I925" s="14">
        <f t="shared" si="199"/>
        <v>333</v>
      </c>
      <c r="J925" s="12">
        <f>VLOOKUP($B925,'[1]METAS 2019'!$D$4:$Q$843,5,0)</f>
        <v>9</v>
      </c>
      <c r="K925" s="12">
        <f>VLOOKUP($B925,'[1]METAS 2019'!$D$4:$Q$843,4,0)</f>
        <v>7</v>
      </c>
      <c r="L925" s="12">
        <f>VLOOKUP($B925,'[1]METAS 2019'!$D$4:$Q$843,11,0)</f>
        <v>9</v>
      </c>
      <c r="M925" s="12">
        <f>VLOOKUP($B925,'[1]METAS 2019'!$D$4:$Q$843,12,0)</f>
        <v>10</v>
      </c>
      <c r="N925" s="12">
        <f>VLOOKUP($B925,'[1]METAS 2019'!$D$4:$Q$843,13,0)</f>
        <v>11</v>
      </c>
      <c r="O925" s="12">
        <f>VLOOKUP($B925,'[1]METAS 2019'!$D$4:$Q$843,14,0)</f>
        <v>7</v>
      </c>
      <c r="P925" s="90">
        <f>VLOOKUP($B925,'[10]Población Oficial 2019'!$E$6:$AW$96,10,0)</f>
        <v>9</v>
      </c>
      <c r="Q925" s="90">
        <f>VLOOKUP($B925,'[10]Población Oficial 2019'!$E$6:$AW$96,11,0)</f>
        <v>9</v>
      </c>
      <c r="R925" s="90">
        <f>VLOOKUP($B925,'[10]Población Oficial 2019'!$E$6:$AW$96,12,0)</f>
        <v>9</v>
      </c>
      <c r="S925" s="90">
        <f>VLOOKUP($B925,'[10]Población Oficial 2019'!$E$6:$AW$96,13,0)</f>
        <v>8</v>
      </c>
      <c r="T925" s="90">
        <f>VLOOKUP($B925,'[10]Población Oficial 2019'!$E$6:$AW$96,14,0)</f>
        <v>8</v>
      </c>
      <c r="U925" s="90">
        <f>VLOOKUP($B925,'[10]Población Oficial 2019'!$E$6:$AW$96,15,0)</f>
        <v>8</v>
      </c>
      <c r="V925" s="90">
        <f>VLOOKUP($B925,'[10]Población Oficial 2019'!$E$6:$AW$96,16,0)</f>
        <v>8</v>
      </c>
      <c r="W925" s="90">
        <f>VLOOKUP($B925,'[10]Población Oficial 2019'!$E$6:$AW$96,17,0)</f>
        <v>7</v>
      </c>
      <c r="X925" s="90">
        <f>VLOOKUP($B925,'[10]Población Oficial 2019'!$E$6:$AW$96,18,0)</f>
        <v>7</v>
      </c>
      <c r="Y925" s="90">
        <f>VLOOKUP($B925,'[10]Población Oficial 2019'!$E$6:$AW$96,19,0)</f>
        <v>7</v>
      </c>
      <c r="Z925" s="90">
        <f>VLOOKUP($B925,'[10]Población Oficial 2019'!$E$6:$AW$96,20,0)</f>
        <v>6</v>
      </c>
      <c r="AA925" s="90">
        <f>VLOOKUP($B925,'[10]Población Oficial 2019'!$E$6:$AW$96,21,0)</f>
        <v>6</v>
      </c>
      <c r="AB925" s="90">
        <f>VLOOKUP($B925,'[10]Población Oficial 2019'!$E$6:$AW$96,22,0)</f>
        <v>6</v>
      </c>
      <c r="AC925" s="90">
        <f>VLOOKUP($B925,'[10]Población Oficial 2019'!$E$6:$AW$96,23,0)</f>
        <v>4</v>
      </c>
      <c r="AD925" s="90">
        <f>VLOOKUP($B925,'[10]Población Oficial 2019'!$E$6:$AW$96,24,0)</f>
        <v>25</v>
      </c>
      <c r="AE925" s="90">
        <f>VLOOKUP($B925,'[10]Población Oficial 2019'!$E$6:$AW$96,25,0)</f>
        <v>26</v>
      </c>
      <c r="AF925" s="90">
        <f>VLOOKUP($B925,'[10]Población Oficial 2019'!$E$6:$AW$96,26,0)</f>
        <v>26</v>
      </c>
      <c r="AG925" s="90">
        <f>VLOOKUP($B925,'[10]Población Oficial 2019'!$E$6:$AW$96,27,0)</f>
        <v>22</v>
      </c>
      <c r="AH925" s="90">
        <f>VLOOKUP($B925,'[10]Población Oficial 2019'!$E$6:$AW$96,28,0)</f>
        <v>20</v>
      </c>
      <c r="AI925" s="90">
        <f>VLOOKUP($B925,'[10]Población Oficial 2019'!$E$6:$AW$96,29,0)</f>
        <v>17</v>
      </c>
      <c r="AJ925" s="90">
        <f>VLOOKUP($B925,'[10]Población Oficial 2019'!$E$6:$AW$96,30,0)</f>
        <v>14</v>
      </c>
      <c r="AK925" s="90">
        <f>VLOOKUP($B925,'[10]Población Oficial 2019'!$E$6:$AW$96,31,0)</f>
        <v>10</v>
      </c>
      <c r="AL925" s="90">
        <f>VLOOKUP($B925,'[10]Población Oficial 2019'!$E$6:$AW$96,32,0)</f>
        <v>8</v>
      </c>
      <c r="AM925" s="90">
        <f>VLOOKUP($B925,'[10]Población Oficial 2019'!$E$6:$AW$96,33,0)</f>
        <v>5</v>
      </c>
      <c r="AN925" s="90">
        <f>VLOOKUP($B925,'[10]Población Oficial 2019'!$E$6:$AW$96,34,0)</f>
        <v>3</v>
      </c>
      <c r="AO925" s="90">
        <f>VLOOKUP($B925,'[10]Población Oficial 2019'!$E$6:$AW$96,35,0)</f>
        <v>1</v>
      </c>
      <c r="AP925" s="90">
        <f>VLOOKUP($B925,'[10]Población Oficial 2019'!$E$6:$AW$96,36,0)</f>
        <v>1</v>
      </c>
      <c r="AQ925" s="90">
        <f>VLOOKUP($B925,'[10]Población Oficial 2019'!$E$6:$AW$96,41,0)</f>
        <v>162</v>
      </c>
      <c r="AR925" s="90">
        <f>VLOOKUP($B925,'[10]Población Oficial 2019'!$E$6:$AW$96,42,0)</f>
        <v>19</v>
      </c>
      <c r="AS925" s="90">
        <f>VLOOKUP($B925,'[10]Población Oficial 2019'!$E$6:$AW$96,43,0)</f>
        <v>14</v>
      </c>
      <c r="AT925" s="90">
        <f>VLOOKUP($B925,'[10]Población Oficial 2019'!$E$6:$AW$96,44,0)</f>
        <v>68</v>
      </c>
      <c r="AU925" s="90">
        <f>VLOOKUP($B925,'[10]Población Oficial 2019'!$E$6:$AW$96,45,0)</f>
        <v>9</v>
      </c>
    </row>
    <row r="926" spans="1:47" s="24" customFormat="1" ht="15">
      <c r="A926" s="54">
        <v>925</v>
      </c>
      <c r="B926" s="54"/>
      <c r="C926" s="55" t="s">
        <v>1176</v>
      </c>
      <c r="D926" s="55" t="s">
        <v>1007</v>
      </c>
      <c r="E926" s="55" t="s">
        <v>1050</v>
      </c>
      <c r="F926" s="55" t="s">
        <v>1050</v>
      </c>
      <c r="G926" s="11" t="s">
        <v>1214</v>
      </c>
      <c r="H926" s="29"/>
      <c r="I926" s="29">
        <f t="shared" si="199"/>
        <v>11724</v>
      </c>
      <c r="J926" s="11">
        <f>SUM(J927:J932)</f>
        <v>203</v>
      </c>
      <c r="K926" s="11">
        <f t="shared" ref="K926:AU926" si="202">SUM(K927:K932)</f>
        <v>215</v>
      </c>
      <c r="L926" s="11">
        <f t="shared" si="202"/>
        <v>204</v>
      </c>
      <c r="M926" s="11">
        <f t="shared" si="202"/>
        <v>237</v>
      </c>
      <c r="N926" s="11">
        <f t="shared" si="202"/>
        <v>225</v>
      </c>
      <c r="O926" s="11">
        <f t="shared" si="202"/>
        <v>260</v>
      </c>
      <c r="P926" s="11">
        <f t="shared" si="202"/>
        <v>314</v>
      </c>
      <c r="Q926" s="11">
        <f t="shared" si="202"/>
        <v>312</v>
      </c>
      <c r="R926" s="11">
        <f t="shared" si="202"/>
        <v>307</v>
      </c>
      <c r="S926" s="11">
        <f t="shared" si="202"/>
        <v>305</v>
      </c>
      <c r="T926" s="11">
        <f t="shared" si="202"/>
        <v>298</v>
      </c>
      <c r="U926" s="11">
        <f t="shared" si="202"/>
        <v>291</v>
      </c>
      <c r="V926" s="11">
        <f t="shared" si="202"/>
        <v>285</v>
      </c>
      <c r="W926" s="11">
        <f t="shared" si="202"/>
        <v>277</v>
      </c>
      <c r="X926" s="11">
        <f t="shared" si="202"/>
        <v>268</v>
      </c>
      <c r="Y926" s="11">
        <f t="shared" si="202"/>
        <v>260</v>
      </c>
      <c r="Z926" s="11">
        <f t="shared" si="202"/>
        <v>251</v>
      </c>
      <c r="AA926" s="11">
        <f t="shared" si="202"/>
        <v>242</v>
      </c>
      <c r="AB926" s="11">
        <f t="shared" si="202"/>
        <v>234</v>
      </c>
      <c r="AC926" s="11">
        <f t="shared" si="202"/>
        <v>221</v>
      </c>
      <c r="AD926" s="11">
        <f t="shared" si="202"/>
        <v>1050</v>
      </c>
      <c r="AE926" s="11">
        <f t="shared" si="202"/>
        <v>1032</v>
      </c>
      <c r="AF926" s="11">
        <f t="shared" si="202"/>
        <v>966</v>
      </c>
      <c r="AG926" s="11">
        <f t="shared" si="202"/>
        <v>768</v>
      </c>
      <c r="AH926" s="11">
        <f t="shared" si="202"/>
        <v>649</v>
      </c>
      <c r="AI926" s="11">
        <f t="shared" si="202"/>
        <v>602</v>
      </c>
      <c r="AJ926" s="11">
        <f t="shared" si="202"/>
        <v>444</v>
      </c>
      <c r="AK926" s="11">
        <f t="shared" si="202"/>
        <v>335</v>
      </c>
      <c r="AL926" s="11">
        <f t="shared" si="202"/>
        <v>290</v>
      </c>
      <c r="AM926" s="11">
        <f t="shared" si="202"/>
        <v>147</v>
      </c>
      <c r="AN926" s="11">
        <f t="shared" si="202"/>
        <v>102</v>
      </c>
      <c r="AO926" s="11">
        <f t="shared" si="202"/>
        <v>76</v>
      </c>
      <c r="AP926" s="11">
        <f t="shared" si="202"/>
        <v>54</v>
      </c>
      <c r="AQ926" s="11">
        <f t="shared" si="202"/>
        <v>5579</v>
      </c>
      <c r="AR926" s="11">
        <f t="shared" si="202"/>
        <v>635</v>
      </c>
      <c r="AS926" s="11">
        <f t="shared" si="202"/>
        <v>549</v>
      </c>
      <c r="AT926" s="11">
        <f t="shared" si="202"/>
        <v>2332</v>
      </c>
      <c r="AU926" s="11">
        <f t="shared" si="202"/>
        <v>205</v>
      </c>
    </row>
    <row r="927" spans="1:47" s="24" customFormat="1" ht="15">
      <c r="A927" s="58">
        <v>926</v>
      </c>
      <c r="B927" s="58">
        <v>4296</v>
      </c>
      <c r="C927" s="59" t="s">
        <v>1176</v>
      </c>
      <c r="D927" s="59" t="s">
        <v>1007</v>
      </c>
      <c r="E927" s="59" t="s">
        <v>1050</v>
      </c>
      <c r="F927" s="59" t="s">
        <v>1051</v>
      </c>
      <c r="G927" s="12" t="s">
        <v>283</v>
      </c>
      <c r="H927" s="14">
        <f t="shared" ref="H927:H932" si="203">B927</f>
        <v>4296</v>
      </c>
      <c r="I927" s="14">
        <f t="shared" si="199"/>
        <v>2994</v>
      </c>
      <c r="J927" s="12">
        <f>VLOOKUP($B927,'[1]METAS 2019'!$D$4:$Q$843,5,0)</f>
        <v>60</v>
      </c>
      <c r="K927" s="12">
        <f>VLOOKUP($B927,'[1]METAS 2019'!$D$4:$Q$843,4,0)</f>
        <v>63</v>
      </c>
      <c r="L927" s="12">
        <f>VLOOKUP($B927,'[1]METAS 2019'!$D$4:$Q$843,11,0)</f>
        <v>52</v>
      </c>
      <c r="M927" s="12">
        <f>VLOOKUP($B927,'[1]METAS 2019'!$D$4:$Q$843,12,0)</f>
        <v>89</v>
      </c>
      <c r="N927" s="12">
        <f>VLOOKUP($B927,'[1]METAS 2019'!$D$4:$Q$843,13,0)</f>
        <v>69</v>
      </c>
      <c r="O927" s="12">
        <f>VLOOKUP($B927,'[1]METAS 2019'!$D$4:$Q$843,14,0)</f>
        <v>84</v>
      </c>
      <c r="P927" s="90">
        <f>VLOOKUP($B927,'[10]Población Oficial 2019'!$E$6:$AW$96,10,0)</f>
        <v>78</v>
      </c>
      <c r="Q927" s="90">
        <f>VLOOKUP($B927,'[10]Población Oficial 2019'!$E$6:$AW$96,11,0)</f>
        <v>77</v>
      </c>
      <c r="R927" s="90">
        <f>VLOOKUP($B927,'[10]Población Oficial 2019'!$E$6:$AW$96,12,0)</f>
        <v>76</v>
      </c>
      <c r="S927" s="90">
        <f>VLOOKUP($B927,'[10]Población Oficial 2019'!$E$6:$AW$96,13,0)</f>
        <v>75</v>
      </c>
      <c r="T927" s="90">
        <f>VLOOKUP($B927,'[10]Población Oficial 2019'!$E$6:$AW$96,14,0)</f>
        <v>73</v>
      </c>
      <c r="U927" s="90">
        <f>VLOOKUP($B927,'[10]Población Oficial 2019'!$E$6:$AW$96,15,0)</f>
        <v>72</v>
      </c>
      <c r="V927" s="90">
        <f>VLOOKUP($B927,'[10]Población Oficial 2019'!$E$6:$AW$96,16,0)</f>
        <v>70</v>
      </c>
      <c r="W927" s="90">
        <f>VLOOKUP($B927,'[10]Población Oficial 2019'!$E$6:$AW$96,17,0)</f>
        <v>68</v>
      </c>
      <c r="X927" s="90">
        <f>VLOOKUP($B927,'[10]Población Oficial 2019'!$E$6:$AW$96,18,0)</f>
        <v>66</v>
      </c>
      <c r="Y927" s="90">
        <f>VLOOKUP($B927,'[10]Población Oficial 2019'!$E$6:$AW$96,19,0)</f>
        <v>64</v>
      </c>
      <c r="Z927" s="90">
        <f>VLOOKUP($B927,'[10]Población Oficial 2019'!$E$6:$AW$96,20,0)</f>
        <v>62</v>
      </c>
      <c r="AA927" s="90">
        <f>VLOOKUP($B927,'[10]Población Oficial 2019'!$E$6:$AW$96,21,0)</f>
        <v>60</v>
      </c>
      <c r="AB927" s="90">
        <f>VLOOKUP($B927,'[10]Población Oficial 2019'!$E$6:$AW$96,22,0)</f>
        <v>58</v>
      </c>
      <c r="AC927" s="90">
        <f>VLOOKUP($B927,'[10]Población Oficial 2019'!$E$6:$AW$96,23,0)</f>
        <v>55</v>
      </c>
      <c r="AD927" s="90">
        <f>VLOOKUP($B927,'[10]Población Oficial 2019'!$E$6:$AW$96,24,0)</f>
        <v>261</v>
      </c>
      <c r="AE927" s="90">
        <f>VLOOKUP($B927,'[10]Población Oficial 2019'!$E$6:$AW$96,25,0)</f>
        <v>257</v>
      </c>
      <c r="AF927" s="90">
        <f>VLOOKUP($B927,'[10]Población Oficial 2019'!$E$6:$AW$96,26,0)</f>
        <v>240</v>
      </c>
      <c r="AG927" s="90">
        <f>VLOOKUP($B927,'[10]Población Oficial 2019'!$E$6:$AW$96,27,0)</f>
        <v>191</v>
      </c>
      <c r="AH927" s="90">
        <f>VLOOKUP($B927,'[10]Población Oficial 2019'!$E$6:$AW$96,28,0)</f>
        <v>161</v>
      </c>
      <c r="AI927" s="90">
        <f>VLOOKUP($B927,'[10]Población Oficial 2019'!$E$6:$AW$96,29,0)</f>
        <v>150</v>
      </c>
      <c r="AJ927" s="90">
        <f>VLOOKUP($B927,'[10]Población Oficial 2019'!$E$6:$AW$96,30,0)</f>
        <v>111</v>
      </c>
      <c r="AK927" s="90">
        <f>VLOOKUP($B927,'[10]Población Oficial 2019'!$E$6:$AW$96,31,0)</f>
        <v>84</v>
      </c>
      <c r="AL927" s="90">
        <f>VLOOKUP($B927,'[10]Población Oficial 2019'!$E$6:$AW$96,32,0)</f>
        <v>72</v>
      </c>
      <c r="AM927" s="90">
        <f>VLOOKUP($B927,'[10]Población Oficial 2019'!$E$6:$AW$96,33,0)</f>
        <v>37</v>
      </c>
      <c r="AN927" s="90">
        <f>VLOOKUP($B927,'[10]Población Oficial 2019'!$E$6:$AW$96,34,0)</f>
        <v>26</v>
      </c>
      <c r="AO927" s="90">
        <f>VLOOKUP($B927,'[10]Población Oficial 2019'!$E$6:$AW$96,35,0)</f>
        <v>19</v>
      </c>
      <c r="AP927" s="90">
        <f>VLOOKUP($B927,'[10]Población Oficial 2019'!$E$6:$AW$96,36,0)</f>
        <v>14</v>
      </c>
      <c r="AQ927" s="90">
        <f>VLOOKUP($B927,'[10]Población Oficial 2019'!$E$6:$AW$96,41,0)</f>
        <v>1428</v>
      </c>
      <c r="AR927" s="90">
        <f>VLOOKUP($B927,'[10]Población Oficial 2019'!$E$6:$AW$96,42,0)</f>
        <v>163</v>
      </c>
      <c r="AS927" s="90">
        <f>VLOOKUP($B927,'[10]Población Oficial 2019'!$E$6:$AW$96,43,0)</f>
        <v>141</v>
      </c>
      <c r="AT927" s="90">
        <f>VLOOKUP($B927,'[10]Población Oficial 2019'!$E$6:$AW$96,44,0)</f>
        <v>597</v>
      </c>
      <c r="AU927" s="90">
        <f>VLOOKUP($B927,'[10]Población Oficial 2019'!$E$6:$AW$96,45,0)</f>
        <v>59</v>
      </c>
    </row>
    <row r="928" spans="1:47" s="24" customFormat="1" ht="15">
      <c r="A928" s="58">
        <v>927</v>
      </c>
      <c r="B928" s="58">
        <v>4298</v>
      </c>
      <c r="C928" s="59" t="s">
        <v>1176</v>
      </c>
      <c r="D928" s="59" t="s">
        <v>1007</v>
      </c>
      <c r="E928" s="59" t="s">
        <v>1050</v>
      </c>
      <c r="F928" s="59" t="s">
        <v>1052</v>
      </c>
      <c r="G928" s="12" t="s">
        <v>271</v>
      </c>
      <c r="H928" s="14">
        <f t="shared" si="203"/>
        <v>4298</v>
      </c>
      <c r="I928" s="14">
        <f t="shared" si="199"/>
        <v>2135</v>
      </c>
      <c r="J928" s="12">
        <f>VLOOKUP($B928,'[1]METAS 2019'!$D$4:$Q$843,5,0)</f>
        <v>31</v>
      </c>
      <c r="K928" s="12">
        <f>VLOOKUP($B928,'[1]METAS 2019'!$D$4:$Q$843,4,0)</f>
        <v>32</v>
      </c>
      <c r="L928" s="12">
        <f>VLOOKUP($B928,'[1]METAS 2019'!$D$4:$Q$843,11,0)</f>
        <v>37</v>
      </c>
      <c r="M928" s="12">
        <f>VLOOKUP($B928,'[1]METAS 2019'!$D$4:$Q$843,12,0)</f>
        <v>36</v>
      </c>
      <c r="N928" s="12">
        <f>VLOOKUP($B928,'[1]METAS 2019'!$D$4:$Q$843,13,0)</f>
        <v>55</v>
      </c>
      <c r="O928" s="12">
        <f>VLOOKUP($B928,'[1]METAS 2019'!$D$4:$Q$843,14,0)</f>
        <v>47</v>
      </c>
      <c r="P928" s="90">
        <f>VLOOKUP($B928,'[10]Población Oficial 2019'!$E$6:$AW$96,10,0)</f>
        <v>57</v>
      </c>
      <c r="Q928" s="90">
        <f>VLOOKUP($B928,'[10]Población Oficial 2019'!$E$6:$AW$96,11,0)</f>
        <v>57</v>
      </c>
      <c r="R928" s="90">
        <f>VLOOKUP($B928,'[10]Población Oficial 2019'!$E$6:$AW$96,12,0)</f>
        <v>56</v>
      </c>
      <c r="S928" s="90">
        <f>VLOOKUP($B928,'[10]Población Oficial 2019'!$E$6:$AW$96,13,0)</f>
        <v>56</v>
      </c>
      <c r="T928" s="90">
        <f>VLOOKUP($B928,'[10]Población Oficial 2019'!$E$6:$AW$96,14,0)</f>
        <v>55</v>
      </c>
      <c r="U928" s="90">
        <f>VLOOKUP($B928,'[10]Población Oficial 2019'!$E$6:$AW$96,15,0)</f>
        <v>53</v>
      </c>
      <c r="V928" s="90">
        <f>VLOOKUP($B928,'[10]Población Oficial 2019'!$E$6:$AW$96,16,0)</f>
        <v>52</v>
      </c>
      <c r="W928" s="90">
        <f>VLOOKUP($B928,'[10]Población Oficial 2019'!$E$6:$AW$96,17,0)</f>
        <v>51</v>
      </c>
      <c r="X928" s="90">
        <f>VLOOKUP($B928,'[10]Población Oficial 2019'!$E$6:$AW$96,18,0)</f>
        <v>49</v>
      </c>
      <c r="Y928" s="90">
        <f>VLOOKUP($B928,'[10]Población Oficial 2019'!$E$6:$AW$96,19,0)</f>
        <v>48</v>
      </c>
      <c r="Z928" s="90">
        <f>VLOOKUP($B928,'[10]Población Oficial 2019'!$E$6:$AW$96,20,0)</f>
        <v>45</v>
      </c>
      <c r="AA928" s="90">
        <f>VLOOKUP($B928,'[10]Población Oficial 2019'!$E$6:$AW$96,21,0)</f>
        <v>44</v>
      </c>
      <c r="AB928" s="90">
        <f>VLOOKUP($B928,'[10]Población Oficial 2019'!$E$6:$AW$96,22,0)</f>
        <v>42</v>
      </c>
      <c r="AC928" s="90">
        <f>VLOOKUP($B928,'[10]Población Oficial 2019'!$E$6:$AW$96,23,0)</f>
        <v>40</v>
      </c>
      <c r="AD928" s="90">
        <f>VLOOKUP($B928,'[10]Población Oficial 2019'!$E$6:$AW$96,24,0)</f>
        <v>192</v>
      </c>
      <c r="AE928" s="90">
        <f>VLOOKUP($B928,'[10]Población Oficial 2019'!$E$6:$AW$96,25,0)</f>
        <v>189</v>
      </c>
      <c r="AF928" s="90">
        <f>VLOOKUP($B928,'[10]Población Oficial 2019'!$E$6:$AW$96,26,0)</f>
        <v>177</v>
      </c>
      <c r="AG928" s="90">
        <f>VLOOKUP($B928,'[10]Población Oficial 2019'!$E$6:$AW$96,27,0)</f>
        <v>141</v>
      </c>
      <c r="AH928" s="90">
        <f>VLOOKUP($B928,'[10]Población Oficial 2019'!$E$6:$AW$96,28,0)</f>
        <v>119</v>
      </c>
      <c r="AI928" s="90">
        <f>VLOOKUP($B928,'[10]Población Oficial 2019'!$E$6:$AW$96,29,0)</f>
        <v>110</v>
      </c>
      <c r="AJ928" s="90">
        <f>VLOOKUP($B928,'[10]Población Oficial 2019'!$E$6:$AW$96,30,0)</f>
        <v>81</v>
      </c>
      <c r="AK928" s="90">
        <f>VLOOKUP($B928,'[10]Población Oficial 2019'!$E$6:$AW$96,31,0)</f>
        <v>61</v>
      </c>
      <c r="AL928" s="90">
        <f>VLOOKUP($B928,'[10]Población Oficial 2019'!$E$6:$AW$96,32,0)</f>
        <v>53</v>
      </c>
      <c r="AM928" s="90">
        <f>VLOOKUP($B928,'[10]Población Oficial 2019'!$E$6:$AW$96,33,0)</f>
        <v>27</v>
      </c>
      <c r="AN928" s="90">
        <f>VLOOKUP($B928,'[10]Población Oficial 2019'!$E$6:$AW$96,34,0)</f>
        <v>18</v>
      </c>
      <c r="AO928" s="90">
        <f>VLOOKUP($B928,'[10]Población Oficial 2019'!$E$6:$AW$96,35,0)</f>
        <v>14</v>
      </c>
      <c r="AP928" s="90">
        <f>VLOOKUP($B928,'[10]Población Oficial 2019'!$E$6:$AW$96,36,0)</f>
        <v>10</v>
      </c>
      <c r="AQ928" s="90">
        <f>VLOOKUP($B928,'[10]Población Oficial 2019'!$E$6:$AW$96,41,0)</f>
        <v>1017</v>
      </c>
      <c r="AR928" s="90">
        <f>VLOOKUP($B928,'[10]Población Oficial 2019'!$E$6:$AW$96,42,0)</f>
        <v>116</v>
      </c>
      <c r="AS928" s="90">
        <f>VLOOKUP($B928,'[10]Población Oficial 2019'!$E$6:$AW$96,43,0)</f>
        <v>100</v>
      </c>
      <c r="AT928" s="90">
        <f>VLOOKUP($B928,'[10]Población Oficial 2019'!$E$6:$AW$96,44,0)</f>
        <v>425</v>
      </c>
      <c r="AU928" s="90">
        <f>VLOOKUP($B928,'[10]Población Oficial 2019'!$E$6:$AW$96,45,0)</f>
        <v>37</v>
      </c>
    </row>
    <row r="929" spans="1:47" s="24" customFormat="1" ht="15">
      <c r="A929" s="58">
        <v>928</v>
      </c>
      <c r="B929" s="58">
        <v>4299</v>
      </c>
      <c r="C929" s="59" t="s">
        <v>1176</v>
      </c>
      <c r="D929" s="59" t="s">
        <v>1007</v>
      </c>
      <c r="E929" s="59" t="s">
        <v>1050</v>
      </c>
      <c r="F929" s="59" t="s">
        <v>1053</v>
      </c>
      <c r="G929" s="12" t="s">
        <v>271</v>
      </c>
      <c r="H929" s="14">
        <f t="shared" si="203"/>
        <v>4299</v>
      </c>
      <c r="I929" s="14">
        <f t="shared" si="199"/>
        <v>2163</v>
      </c>
      <c r="J929" s="12">
        <f>VLOOKUP($B929,'[1]METAS 2019'!$D$4:$Q$843,5,0)</f>
        <v>34</v>
      </c>
      <c r="K929" s="12">
        <f>VLOOKUP($B929,'[1]METAS 2019'!$D$4:$Q$843,4,0)</f>
        <v>36</v>
      </c>
      <c r="L929" s="12">
        <f>VLOOKUP($B929,'[1]METAS 2019'!$D$4:$Q$843,11,0)</f>
        <v>29</v>
      </c>
      <c r="M929" s="12">
        <f>VLOOKUP($B929,'[1]METAS 2019'!$D$4:$Q$843,12,0)</f>
        <v>37</v>
      </c>
      <c r="N929" s="12">
        <f>VLOOKUP($B929,'[1]METAS 2019'!$D$4:$Q$843,13,0)</f>
        <v>24</v>
      </c>
      <c r="O929" s="12">
        <f>VLOOKUP($B929,'[1]METAS 2019'!$D$4:$Q$843,14,0)</f>
        <v>41</v>
      </c>
      <c r="P929" s="90">
        <f>VLOOKUP($B929,'[10]Población Oficial 2019'!$E$6:$AW$96,10,0)</f>
        <v>59</v>
      </c>
      <c r="Q929" s="90">
        <f>VLOOKUP($B929,'[10]Población Oficial 2019'!$E$6:$AW$96,11,0)</f>
        <v>59</v>
      </c>
      <c r="R929" s="90">
        <f>VLOOKUP($B929,'[10]Población Oficial 2019'!$E$6:$AW$96,12,0)</f>
        <v>58</v>
      </c>
      <c r="S929" s="90">
        <f>VLOOKUP($B929,'[10]Población Oficial 2019'!$E$6:$AW$96,13,0)</f>
        <v>57</v>
      </c>
      <c r="T929" s="90">
        <f>VLOOKUP($B929,'[10]Población Oficial 2019'!$E$6:$AW$96,14,0)</f>
        <v>56</v>
      </c>
      <c r="U929" s="90">
        <f>VLOOKUP($B929,'[10]Población Oficial 2019'!$E$6:$AW$96,15,0)</f>
        <v>55</v>
      </c>
      <c r="V929" s="90">
        <f>VLOOKUP($B929,'[10]Población Oficial 2019'!$E$6:$AW$96,16,0)</f>
        <v>54</v>
      </c>
      <c r="W929" s="90">
        <f>VLOOKUP($B929,'[10]Población Oficial 2019'!$E$6:$AW$96,17,0)</f>
        <v>52</v>
      </c>
      <c r="X929" s="90">
        <f>VLOOKUP($B929,'[10]Población Oficial 2019'!$E$6:$AW$96,18,0)</f>
        <v>51</v>
      </c>
      <c r="Y929" s="90">
        <f>VLOOKUP($B929,'[10]Población Oficial 2019'!$E$6:$AW$96,19,0)</f>
        <v>49</v>
      </c>
      <c r="Z929" s="90">
        <f>VLOOKUP($B929,'[10]Población Oficial 2019'!$E$6:$AW$96,20,0)</f>
        <v>48</v>
      </c>
      <c r="AA929" s="90">
        <f>VLOOKUP($B929,'[10]Población Oficial 2019'!$E$6:$AW$96,21,0)</f>
        <v>45</v>
      </c>
      <c r="AB929" s="90">
        <f>VLOOKUP($B929,'[10]Población Oficial 2019'!$E$6:$AW$96,22,0)</f>
        <v>44</v>
      </c>
      <c r="AC929" s="90">
        <f>VLOOKUP($B929,'[10]Población Oficial 2019'!$E$6:$AW$96,23,0)</f>
        <v>42</v>
      </c>
      <c r="AD929" s="90">
        <f>VLOOKUP($B929,'[10]Población Oficial 2019'!$E$6:$AW$96,24,0)</f>
        <v>199</v>
      </c>
      <c r="AE929" s="90">
        <f>VLOOKUP($B929,'[10]Población Oficial 2019'!$E$6:$AW$96,25,0)</f>
        <v>195</v>
      </c>
      <c r="AF929" s="90">
        <f>VLOOKUP($B929,'[10]Población Oficial 2019'!$E$6:$AW$96,26,0)</f>
        <v>182</v>
      </c>
      <c r="AG929" s="90">
        <f>VLOOKUP($B929,'[10]Población Oficial 2019'!$E$6:$AW$96,27,0)</f>
        <v>145</v>
      </c>
      <c r="AH929" s="90">
        <f>VLOOKUP($B929,'[10]Población Oficial 2019'!$E$6:$AW$96,28,0)</f>
        <v>123</v>
      </c>
      <c r="AI929" s="90">
        <f>VLOOKUP($B929,'[10]Población Oficial 2019'!$E$6:$AW$96,29,0)</f>
        <v>114</v>
      </c>
      <c r="AJ929" s="90">
        <f>VLOOKUP($B929,'[10]Población Oficial 2019'!$E$6:$AW$96,30,0)</f>
        <v>84</v>
      </c>
      <c r="AK929" s="90">
        <f>VLOOKUP($B929,'[10]Población Oficial 2019'!$E$6:$AW$96,31,0)</f>
        <v>64</v>
      </c>
      <c r="AL929" s="90">
        <f>VLOOKUP($B929,'[10]Población Oficial 2019'!$E$6:$AW$96,32,0)</f>
        <v>55</v>
      </c>
      <c r="AM929" s="90">
        <f>VLOOKUP($B929,'[10]Población Oficial 2019'!$E$6:$AW$96,33,0)</f>
        <v>28</v>
      </c>
      <c r="AN929" s="90">
        <f>VLOOKUP($B929,'[10]Población Oficial 2019'!$E$6:$AW$96,34,0)</f>
        <v>20</v>
      </c>
      <c r="AO929" s="90">
        <f>VLOOKUP($B929,'[10]Población Oficial 2019'!$E$6:$AW$96,35,0)</f>
        <v>14</v>
      </c>
      <c r="AP929" s="90">
        <f>VLOOKUP($B929,'[10]Población Oficial 2019'!$E$6:$AW$96,36,0)</f>
        <v>10</v>
      </c>
      <c r="AQ929" s="90">
        <f>VLOOKUP($B929,'[10]Población Oficial 2019'!$E$6:$AW$96,41,0)</f>
        <v>1028</v>
      </c>
      <c r="AR929" s="90">
        <f>VLOOKUP($B929,'[10]Población Oficial 2019'!$E$6:$AW$96,42,0)</f>
        <v>117</v>
      </c>
      <c r="AS929" s="90">
        <f>VLOOKUP($B929,'[10]Población Oficial 2019'!$E$6:$AW$96,43,0)</f>
        <v>101</v>
      </c>
      <c r="AT929" s="90">
        <f>VLOOKUP($B929,'[10]Población Oficial 2019'!$E$6:$AW$96,44,0)</f>
        <v>430</v>
      </c>
      <c r="AU929" s="90">
        <f>VLOOKUP($B929,'[10]Población Oficial 2019'!$E$6:$AW$96,45,0)</f>
        <v>34</v>
      </c>
    </row>
    <row r="930" spans="1:47" s="24" customFormat="1" ht="15">
      <c r="A930" s="58">
        <v>929</v>
      </c>
      <c r="B930" s="58">
        <v>4297</v>
      </c>
      <c r="C930" s="59" t="s">
        <v>1176</v>
      </c>
      <c r="D930" s="59" t="s">
        <v>1007</v>
      </c>
      <c r="E930" s="59" t="s">
        <v>1050</v>
      </c>
      <c r="F930" s="59" t="s">
        <v>1054</v>
      </c>
      <c r="G930" s="12" t="s">
        <v>271</v>
      </c>
      <c r="H930" s="14">
        <f t="shared" si="203"/>
        <v>4297</v>
      </c>
      <c r="I930" s="14">
        <f t="shared" si="199"/>
        <v>1164</v>
      </c>
      <c r="J930" s="12">
        <f>VLOOKUP($B930,'[1]METAS 2019'!$D$4:$Q$843,5,0)</f>
        <v>13</v>
      </c>
      <c r="K930" s="12">
        <f>VLOOKUP($B930,'[1]METAS 2019'!$D$4:$Q$843,4,0)</f>
        <v>16</v>
      </c>
      <c r="L930" s="12">
        <f>VLOOKUP($B930,'[1]METAS 2019'!$D$4:$Q$843,11,0)</f>
        <v>22</v>
      </c>
      <c r="M930" s="12">
        <f>VLOOKUP($B930,'[1]METAS 2019'!$D$4:$Q$843,12,0)</f>
        <v>18</v>
      </c>
      <c r="N930" s="12">
        <f>VLOOKUP($B930,'[1]METAS 2019'!$D$4:$Q$843,13,0)</f>
        <v>17</v>
      </c>
      <c r="O930" s="12">
        <f>VLOOKUP($B930,'[1]METAS 2019'!$D$4:$Q$843,14,0)</f>
        <v>16</v>
      </c>
      <c r="P930" s="90">
        <f>VLOOKUP($B930,'[10]Población Oficial 2019'!$E$6:$AW$96,10,0)</f>
        <v>33</v>
      </c>
      <c r="Q930" s="90">
        <f>VLOOKUP($B930,'[10]Población Oficial 2019'!$E$6:$AW$96,11,0)</f>
        <v>32</v>
      </c>
      <c r="R930" s="90">
        <f>VLOOKUP($B930,'[10]Población Oficial 2019'!$E$6:$AW$96,12,0)</f>
        <v>32</v>
      </c>
      <c r="S930" s="90">
        <f>VLOOKUP($B930,'[10]Población Oficial 2019'!$E$6:$AW$96,13,0)</f>
        <v>32</v>
      </c>
      <c r="T930" s="90">
        <f>VLOOKUP($B930,'[10]Población Oficial 2019'!$E$6:$AW$96,14,0)</f>
        <v>31</v>
      </c>
      <c r="U930" s="90">
        <f>VLOOKUP($B930,'[10]Población Oficial 2019'!$E$6:$AW$96,15,0)</f>
        <v>30</v>
      </c>
      <c r="V930" s="90">
        <f>VLOOKUP($B930,'[10]Población Oficial 2019'!$E$6:$AW$96,16,0)</f>
        <v>30</v>
      </c>
      <c r="W930" s="90">
        <f>VLOOKUP($B930,'[10]Población Oficial 2019'!$E$6:$AW$96,17,0)</f>
        <v>29</v>
      </c>
      <c r="X930" s="90">
        <f>VLOOKUP($B930,'[10]Población Oficial 2019'!$E$6:$AW$96,18,0)</f>
        <v>27</v>
      </c>
      <c r="Y930" s="90">
        <f>VLOOKUP($B930,'[10]Población Oficial 2019'!$E$6:$AW$96,19,0)</f>
        <v>26</v>
      </c>
      <c r="Z930" s="90">
        <f>VLOOKUP($B930,'[10]Población Oficial 2019'!$E$6:$AW$96,20,0)</f>
        <v>26</v>
      </c>
      <c r="AA930" s="90">
        <f>VLOOKUP($B930,'[10]Población Oficial 2019'!$E$6:$AW$96,21,0)</f>
        <v>25</v>
      </c>
      <c r="AB930" s="90">
        <f>VLOOKUP($B930,'[10]Población Oficial 2019'!$E$6:$AW$96,22,0)</f>
        <v>24</v>
      </c>
      <c r="AC930" s="90">
        <f>VLOOKUP($B930,'[10]Población Oficial 2019'!$E$6:$AW$96,23,0)</f>
        <v>22</v>
      </c>
      <c r="AD930" s="90">
        <f>VLOOKUP($B930,'[10]Población Oficial 2019'!$E$6:$AW$96,24,0)</f>
        <v>107</v>
      </c>
      <c r="AE930" s="90">
        <f>VLOOKUP($B930,'[10]Población Oficial 2019'!$E$6:$AW$96,25,0)</f>
        <v>105</v>
      </c>
      <c r="AF930" s="90">
        <f>VLOOKUP($B930,'[10]Población Oficial 2019'!$E$6:$AW$96,26,0)</f>
        <v>99</v>
      </c>
      <c r="AG930" s="90">
        <f>VLOOKUP($B930,'[10]Población Oficial 2019'!$E$6:$AW$96,27,0)</f>
        <v>78</v>
      </c>
      <c r="AH930" s="90">
        <f>VLOOKUP($B930,'[10]Población Oficial 2019'!$E$6:$AW$96,28,0)</f>
        <v>66</v>
      </c>
      <c r="AI930" s="90">
        <f>VLOOKUP($B930,'[10]Población Oficial 2019'!$E$6:$AW$96,29,0)</f>
        <v>61</v>
      </c>
      <c r="AJ930" s="90">
        <f>VLOOKUP($B930,'[10]Población Oficial 2019'!$E$6:$AW$96,30,0)</f>
        <v>45</v>
      </c>
      <c r="AK930" s="90">
        <f>VLOOKUP($B930,'[10]Población Oficial 2019'!$E$6:$AW$96,31,0)</f>
        <v>34</v>
      </c>
      <c r="AL930" s="90">
        <f>VLOOKUP($B930,'[10]Población Oficial 2019'!$E$6:$AW$96,32,0)</f>
        <v>30</v>
      </c>
      <c r="AM930" s="90">
        <f>VLOOKUP($B930,'[10]Población Oficial 2019'!$E$6:$AW$96,33,0)</f>
        <v>15</v>
      </c>
      <c r="AN930" s="90">
        <f>VLOOKUP($B930,'[10]Población Oficial 2019'!$E$6:$AW$96,34,0)</f>
        <v>10</v>
      </c>
      <c r="AO930" s="90">
        <f>VLOOKUP($B930,'[10]Población Oficial 2019'!$E$6:$AW$96,35,0)</f>
        <v>8</v>
      </c>
      <c r="AP930" s="90">
        <f>VLOOKUP($B930,'[10]Población Oficial 2019'!$E$6:$AW$96,36,0)</f>
        <v>5</v>
      </c>
      <c r="AQ930" s="90">
        <f>VLOOKUP($B930,'[10]Población Oficial 2019'!$E$6:$AW$96,41,0)</f>
        <v>552</v>
      </c>
      <c r="AR930" s="90">
        <f>VLOOKUP($B930,'[10]Población Oficial 2019'!$E$6:$AW$96,42,0)</f>
        <v>63</v>
      </c>
      <c r="AS930" s="90">
        <f>VLOOKUP($B930,'[10]Población Oficial 2019'!$E$6:$AW$96,43,0)</f>
        <v>54</v>
      </c>
      <c r="AT930" s="90">
        <f>VLOOKUP($B930,'[10]Población Oficial 2019'!$E$6:$AW$96,44,0)</f>
        <v>231</v>
      </c>
      <c r="AU930" s="90">
        <f>VLOOKUP($B930,'[10]Población Oficial 2019'!$E$6:$AW$96,45,0)</f>
        <v>16</v>
      </c>
    </row>
    <row r="931" spans="1:47" s="24" customFormat="1" ht="15">
      <c r="A931" s="58">
        <v>930</v>
      </c>
      <c r="B931" s="58">
        <v>10965</v>
      </c>
      <c r="C931" s="59" t="s">
        <v>1176</v>
      </c>
      <c r="D931" s="59" t="s">
        <v>1007</v>
      </c>
      <c r="E931" s="59" t="s">
        <v>1050</v>
      </c>
      <c r="F931" s="59" t="s">
        <v>1055</v>
      </c>
      <c r="G931" s="12" t="s">
        <v>266</v>
      </c>
      <c r="H931" s="14">
        <f t="shared" si="203"/>
        <v>10965</v>
      </c>
      <c r="I931" s="14">
        <f t="shared" si="199"/>
        <v>1378</v>
      </c>
      <c r="J931" s="12">
        <f>VLOOKUP($B931,'[1]METAS 2019'!$D$4:$Q$843,5,0)</f>
        <v>23</v>
      </c>
      <c r="K931" s="12">
        <f>VLOOKUP($B931,'[1]METAS 2019'!$D$4:$Q$843,4,0)</f>
        <v>27</v>
      </c>
      <c r="L931" s="12">
        <f>VLOOKUP($B931,'[1]METAS 2019'!$D$4:$Q$843,11,0)</f>
        <v>21</v>
      </c>
      <c r="M931" s="12">
        <f>VLOOKUP($B931,'[1]METAS 2019'!$D$4:$Q$843,12,0)</f>
        <v>20</v>
      </c>
      <c r="N931" s="12">
        <f>VLOOKUP($B931,'[1]METAS 2019'!$D$4:$Q$843,13,0)</f>
        <v>32</v>
      </c>
      <c r="O931" s="12">
        <f>VLOOKUP($B931,'[1]METAS 2019'!$D$4:$Q$843,14,0)</f>
        <v>35</v>
      </c>
      <c r="P931" s="90">
        <f>VLOOKUP($B931,'[10]Población Oficial 2019'!$E$6:$AW$96,10,0)</f>
        <v>37</v>
      </c>
      <c r="Q931" s="90">
        <f>VLOOKUP($B931,'[10]Población Oficial 2019'!$E$6:$AW$96,11,0)</f>
        <v>37</v>
      </c>
      <c r="R931" s="90">
        <f>VLOOKUP($B931,'[10]Población Oficial 2019'!$E$6:$AW$96,12,0)</f>
        <v>36</v>
      </c>
      <c r="S931" s="90">
        <f>VLOOKUP($B931,'[10]Población Oficial 2019'!$E$6:$AW$96,13,0)</f>
        <v>36</v>
      </c>
      <c r="T931" s="90">
        <f>VLOOKUP($B931,'[10]Población Oficial 2019'!$E$6:$AW$96,14,0)</f>
        <v>35</v>
      </c>
      <c r="U931" s="90">
        <f>VLOOKUP($B931,'[10]Población Oficial 2019'!$E$6:$AW$96,15,0)</f>
        <v>34</v>
      </c>
      <c r="V931" s="90">
        <f>VLOOKUP($B931,'[10]Población Oficial 2019'!$E$6:$AW$96,16,0)</f>
        <v>34</v>
      </c>
      <c r="W931" s="90">
        <f>VLOOKUP($B931,'[10]Población Oficial 2019'!$E$6:$AW$96,17,0)</f>
        <v>33</v>
      </c>
      <c r="X931" s="90">
        <f>VLOOKUP($B931,'[10]Población Oficial 2019'!$E$6:$AW$96,18,0)</f>
        <v>32</v>
      </c>
      <c r="Y931" s="90">
        <f>VLOOKUP($B931,'[10]Población Oficial 2019'!$E$6:$AW$96,19,0)</f>
        <v>31</v>
      </c>
      <c r="Z931" s="90">
        <f>VLOOKUP($B931,'[10]Población Oficial 2019'!$E$6:$AW$96,20,0)</f>
        <v>30</v>
      </c>
      <c r="AA931" s="90">
        <f>VLOOKUP($B931,'[10]Población Oficial 2019'!$E$6:$AW$96,21,0)</f>
        <v>29</v>
      </c>
      <c r="AB931" s="90">
        <f>VLOOKUP($B931,'[10]Población Oficial 2019'!$E$6:$AW$96,22,0)</f>
        <v>28</v>
      </c>
      <c r="AC931" s="90">
        <f>VLOOKUP($B931,'[10]Población Oficial 2019'!$E$6:$AW$96,23,0)</f>
        <v>26</v>
      </c>
      <c r="AD931" s="90">
        <f>VLOOKUP($B931,'[10]Población Oficial 2019'!$E$6:$AW$96,24,0)</f>
        <v>123</v>
      </c>
      <c r="AE931" s="90">
        <f>VLOOKUP($B931,'[10]Población Oficial 2019'!$E$6:$AW$96,25,0)</f>
        <v>121</v>
      </c>
      <c r="AF931" s="90">
        <f>VLOOKUP($B931,'[10]Población Oficial 2019'!$E$6:$AW$96,26,0)</f>
        <v>113</v>
      </c>
      <c r="AG931" s="90">
        <f>VLOOKUP($B931,'[10]Población Oficial 2019'!$E$6:$AW$96,27,0)</f>
        <v>90</v>
      </c>
      <c r="AH931" s="90">
        <f>VLOOKUP($B931,'[10]Población Oficial 2019'!$E$6:$AW$96,28,0)</f>
        <v>76</v>
      </c>
      <c r="AI931" s="90">
        <f>VLOOKUP($B931,'[10]Población Oficial 2019'!$E$6:$AW$96,29,0)</f>
        <v>70</v>
      </c>
      <c r="AJ931" s="90">
        <f>VLOOKUP($B931,'[10]Población Oficial 2019'!$E$6:$AW$96,30,0)</f>
        <v>52</v>
      </c>
      <c r="AK931" s="90">
        <f>VLOOKUP($B931,'[10]Población Oficial 2019'!$E$6:$AW$96,31,0)</f>
        <v>39</v>
      </c>
      <c r="AL931" s="90">
        <f>VLOOKUP($B931,'[10]Población Oficial 2019'!$E$6:$AW$96,32,0)</f>
        <v>34</v>
      </c>
      <c r="AM931" s="90">
        <f>VLOOKUP($B931,'[10]Población Oficial 2019'!$E$6:$AW$96,33,0)</f>
        <v>17</v>
      </c>
      <c r="AN931" s="90">
        <f>VLOOKUP($B931,'[10]Población Oficial 2019'!$E$6:$AW$96,34,0)</f>
        <v>12</v>
      </c>
      <c r="AO931" s="90">
        <f>VLOOKUP($B931,'[10]Población Oficial 2019'!$E$6:$AW$96,35,0)</f>
        <v>9</v>
      </c>
      <c r="AP931" s="90">
        <f>VLOOKUP($B931,'[10]Población Oficial 2019'!$E$6:$AW$96,36,0)</f>
        <v>6</v>
      </c>
      <c r="AQ931" s="90">
        <f>VLOOKUP($B931,'[10]Población Oficial 2019'!$E$6:$AW$96,41,0)</f>
        <v>654</v>
      </c>
      <c r="AR931" s="90">
        <f>VLOOKUP($B931,'[10]Población Oficial 2019'!$E$6:$AW$96,42,0)</f>
        <v>74</v>
      </c>
      <c r="AS931" s="90">
        <f>VLOOKUP($B931,'[10]Población Oficial 2019'!$E$6:$AW$96,43,0)</f>
        <v>64</v>
      </c>
      <c r="AT931" s="90">
        <f>VLOOKUP($B931,'[10]Población Oficial 2019'!$E$6:$AW$96,44,0)</f>
        <v>273</v>
      </c>
      <c r="AU931" s="90">
        <f>VLOOKUP($B931,'[10]Población Oficial 2019'!$E$6:$AW$96,45,0)</f>
        <v>24</v>
      </c>
    </row>
    <row r="932" spans="1:47" s="24" customFormat="1" ht="15">
      <c r="A932" s="58">
        <v>931</v>
      </c>
      <c r="B932" s="58">
        <v>7016</v>
      </c>
      <c r="C932" s="59" t="s">
        <v>1176</v>
      </c>
      <c r="D932" s="59" t="s">
        <v>1007</v>
      </c>
      <c r="E932" s="59" t="s">
        <v>1050</v>
      </c>
      <c r="F932" s="59" t="s">
        <v>1056</v>
      </c>
      <c r="G932" s="12" t="s">
        <v>271</v>
      </c>
      <c r="H932" s="14">
        <f t="shared" si="203"/>
        <v>7016</v>
      </c>
      <c r="I932" s="14">
        <f t="shared" si="199"/>
        <v>1890</v>
      </c>
      <c r="J932" s="12">
        <f>VLOOKUP($B932,'[1]METAS 2019'!$D$4:$Q$843,5,0)</f>
        <v>42</v>
      </c>
      <c r="K932" s="12">
        <f>VLOOKUP($B932,'[1]METAS 2019'!$D$4:$Q$843,4,0)</f>
        <v>41</v>
      </c>
      <c r="L932" s="12">
        <f>VLOOKUP($B932,'[1]METAS 2019'!$D$4:$Q$843,11,0)</f>
        <v>43</v>
      </c>
      <c r="M932" s="12">
        <f>VLOOKUP($B932,'[1]METAS 2019'!$D$4:$Q$843,12,0)</f>
        <v>37</v>
      </c>
      <c r="N932" s="12">
        <f>VLOOKUP($B932,'[1]METAS 2019'!$D$4:$Q$843,13,0)</f>
        <v>28</v>
      </c>
      <c r="O932" s="12">
        <f>VLOOKUP($B932,'[1]METAS 2019'!$D$4:$Q$843,14,0)</f>
        <v>37</v>
      </c>
      <c r="P932" s="90">
        <f>VLOOKUP($B932,'[10]Población Oficial 2019'!$E$6:$AW$96,10,0)</f>
        <v>50</v>
      </c>
      <c r="Q932" s="90">
        <f>VLOOKUP($B932,'[10]Población Oficial 2019'!$E$6:$AW$96,11,0)</f>
        <v>50</v>
      </c>
      <c r="R932" s="90">
        <f>VLOOKUP($B932,'[10]Población Oficial 2019'!$E$6:$AW$96,12,0)</f>
        <v>49</v>
      </c>
      <c r="S932" s="90">
        <f>VLOOKUP($B932,'[10]Población Oficial 2019'!$E$6:$AW$96,13,0)</f>
        <v>49</v>
      </c>
      <c r="T932" s="90">
        <f>VLOOKUP($B932,'[10]Población Oficial 2019'!$E$6:$AW$96,14,0)</f>
        <v>48</v>
      </c>
      <c r="U932" s="90">
        <f>VLOOKUP($B932,'[10]Población Oficial 2019'!$E$6:$AW$96,15,0)</f>
        <v>47</v>
      </c>
      <c r="V932" s="90">
        <f>VLOOKUP($B932,'[10]Población Oficial 2019'!$E$6:$AW$96,16,0)</f>
        <v>45</v>
      </c>
      <c r="W932" s="90">
        <f>VLOOKUP($B932,'[10]Población Oficial 2019'!$E$6:$AW$96,17,0)</f>
        <v>44</v>
      </c>
      <c r="X932" s="90">
        <f>VLOOKUP($B932,'[10]Población Oficial 2019'!$E$6:$AW$96,18,0)</f>
        <v>43</v>
      </c>
      <c r="Y932" s="90">
        <f>VLOOKUP($B932,'[10]Población Oficial 2019'!$E$6:$AW$96,19,0)</f>
        <v>42</v>
      </c>
      <c r="Z932" s="90">
        <f>VLOOKUP($B932,'[10]Población Oficial 2019'!$E$6:$AW$96,20,0)</f>
        <v>40</v>
      </c>
      <c r="AA932" s="90">
        <f>VLOOKUP($B932,'[10]Población Oficial 2019'!$E$6:$AW$96,21,0)</f>
        <v>39</v>
      </c>
      <c r="AB932" s="90">
        <f>VLOOKUP($B932,'[10]Población Oficial 2019'!$E$6:$AW$96,22,0)</f>
        <v>38</v>
      </c>
      <c r="AC932" s="90">
        <f>VLOOKUP($B932,'[10]Población Oficial 2019'!$E$6:$AW$96,23,0)</f>
        <v>36</v>
      </c>
      <c r="AD932" s="90">
        <f>VLOOKUP($B932,'[10]Población Oficial 2019'!$E$6:$AW$96,24,0)</f>
        <v>168</v>
      </c>
      <c r="AE932" s="90">
        <f>VLOOKUP($B932,'[10]Población Oficial 2019'!$E$6:$AW$96,25,0)</f>
        <v>165</v>
      </c>
      <c r="AF932" s="90">
        <f>VLOOKUP($B932,'[10]Población Oficial 2019'!$E$6:$AW$96,26,0)</f>
        <v>155</v>
      </c>
      <c r="AG932" s="90">
        <f>VLOOKUP($B932,'[10]Población Oficial 2019'!$E$6:$AW$96,27,0)</f>
        <v>123</v>
      </c>
      <c r="AH932" s="90">
        <f>VLOOKUP($B932,'[10]Población Oficial 2019'!$E$6:$AW$96,28,0)</f>
        <v>104</v>
      </c>
      <c r="AI932" s="90">
        <f>VLOOKUP($B932,'[10]Población Oficial 2019'!$E$6:$AW$96,29,0)</f>
        <v>97</v>
      </c>
      <c r="AJ932" s="90">
        <f>VLOOKUP($B932,'[10]Población Oficial 2019'!$E$6:$AW$96,30,0)</f>
        <v>71</v>
      </c>
      <c r="AK932" s="90">
        <f>VLOOKUP($B932,'[10]Población Oficial 2019'!$E$6:$AW$96,31,0)</f>
        <v>53</v>
      </c>
      <c r="AL932" s="90">
        <f>VLOOKUP($B932,'[10]Población Oficial 2019'!$E$6:$AW$96,32,0)</f>
        <v>46</v>
      </c>
      <c r="AM932" s="90">
        <f>VLOOKUP($B932,'[10]Población Oficial 2019'!$E$6:$AW$96,33,0)</f>
        <v>23</v>
      </c>
      <c r="AN932" s="90">
        <f>VLOOKUP($B932,'[10]Población Oficial 2019'!$E$6:$AW$96,34,0)</f>
        <v>16</v>
      </c>
      <c r="AO932" s="90">
        <f>VLOOKUP($B932,'[10]Población Oficial 2019'!$E$6:$AW$96,35,0)</f>
        <v>12</v>
      </c>
      <c r="AP932" s="90">
        <f>VLOOKUP($B932,'[10]Población Oficial 2019'!$E$6:$AW$96,36,0)</f>
        <v>9</v>
      </c>
      <c r="AQ932" s="90">
        <f>VLOOKUP($B932,'[10]Población Oficial 2019'!$E$6:$AW$96,41,0)</f>
        <v>900</v>
      </c>
      <c r="AR932" s="90">
        <f>VLOOKUP($B932,'[10]Población Oficial 2019'!$E$6:$AW$96,42,0)</f>
        <v>102</v>
      </c>
      <c r="AS932" s="90">
        <f>VLOOKUP($B932,'[10]Población Oficial 2019'!$E$6:$AW$96,43,0)</f>
        <v>89</v>
      </c>
      <c r="AT932" s="90">
        <f>VLOOKUP($B932,'[10]Población Oficial 2019'!$E$6:$AW$96,44,0)</f>
        <v>376</v>
      </c>
      <c r="AU932" s="90">
        <f>VLOOKUP($B932,'[10]Población Oficial 2019'!$E$6:$AW$96,45,0)</f>
        <v>35</v>
      </c>
    </row>
    <row r="933" spans="1:47" s="24" customFormat="1" ht="15">
      <c r="A933" s="54">
        <v>932</v>
      </c>
      <c r="B933" s="54"/>
      <c r="C933" s="55" t="s">
        <v>1176</v>
      </c>
      <c r="D933" s="55" t="s">
        <v>1007</v>
      </c>
      <c r="E933" s="55" t="s">
        <v>1057</v>
      </c>
      <c r="F933" s="55" t="s">
        <v>1057</v>
      </c>
      <c r="G933" s="11" t="s">
        <v>1214</v>
      </c>
      <c r="H933" s="29"/>
      <c r="I933" s="29">
        <f t="shared" si="199"/>
        <v>37791</v>
      </c>
      <c r="J933" s="11">
        <f>SUM(J934:J950)</f>
        <v>653</v>
      </c>
      <c r="K933" s="11">
        <f t="shared" ref="K933:AU933" si="204">SUM(K934:K950)</f>
        <v>676</v>
      </c>
      <c r="L933" s="11">
        <f t="shared" si="204"/>
        <v>792</v>
      </c>
      <c r="M933" s="11">
        <f t="shared" si="204"/>
        <v>808</v>
      </c>
      <c r="N933" s="11">
        <f t="shared" si="204"/>
        <v>868</v>
      </c>
      <c r="O933" s="11">
        <f t="shared" si="204"/>
        <v>854</v>
      </c>
      <c r="P933" s="11">
        <f t="shared" si="204"/>
        <v>930</v>
      </c>
      <c r="Q933" s="11">
        <f t="shared" si="204"/>
        <v>932</v>
      </c>
      <c r="R933" s="11">
        <f t="shared" si="204"/>
        <v>926</v>
      </c>
      <c r="S933" s="11">
        <f t="shared" si="204"/>
        <v>918</v>
      </c>
      <c r="T933" s="11">
        <f t="shared" si="204"/>
        <v>894</v>
      </c>
      <c r="U933" s="11">
        <f t="shared" si="204"/>
        <v>864</v>
      </c>
      <c r="V933" s="11">
        <f t="shared" si="204"/>
        <v>835</v>
      </c>
      <c r="W933" s="11">
        <f t="shared" si="204"/>
        <v>805</v>
      </c>
      <c r="X933" s="11">
        <f t="shared" si="204"/>
        <v>774</v>
      </c>
      <c r="Y933" s="11">
        <f t="shared" si="204"/>
        <v>743</v>
      </c>
      <c r="Z933" s="11">
        <f t="shared" si="204"/>
        <v>711</v>
      </c>
      <c r="AA933" s="11">
        <f t="shared" si="204"/>
        <v>679</v>
      </c>
      <c r="AB933" s="11">
        <f t="shared" si="204"/>
        <v>650</v>
      </c>
      <c r="AC933" s="11">
        <f t="shared" si="204"/>
        <v>611</v>
      </c>
      <c r="AD933" s="11">
        <f t="shared" si="204"/>
        <v>2826</v>
      </c>
      <c r="AE933" s="11">
        <f t="shared" si="204"/>
        <v>2997</v>
      </c>
      <c r="AF933" s="11">
        <f t="shared" si="204"/>
        <v>3013</v>
      </c>
      <c r="AG933" s="11">
        <f t="shared" si="204"/>
        <v>2619</v>
      </c>
      <c r="AH933" s="11">
        <f t="shared" si="204"/>
        <v>2511</v>
      </c>
      <c r="AI933" s="11">
        <f t="shared" si="204"/>
        <v>2145</v>
      </c>
      <c r="AJ933" s="11">
        <f t="shared" si="204"/>
        <v>1598</v>
      </c>
      <c r="AK933" s="11">
        <f t="shared" si="204"/>
        <v>1280</v>
      </c>
      <c r="AL933" s="11">
        <f t="shared" si="204"/>
        <v>1110</v>
      </c>
      <c r="AM933" s="11">
        <f t="shared" si="204"/>
        <v>777</v>
      </c>
      <c r="AN933" s="11">
        <f t="shared" si="204"/>
        <v>459</v>
      </c>
      <c r="AO933" s="11">
        <f t="shared" si="204"/>
        <v>289</v>
      </c>
      <c r="AP933" s="11">
        <f t="shared" si="204"/>
        <v>244</v>
      </c>
      <c r="AQ933" s="11">
        <f t="shared" si="204"/>
        <v>18395</v>
      </c>
      <c r="AR933" s="11">
        <f t="shared" si="204"/>
        <v>2041</v>
      </c>
      <c r="AS933" s="11">
        <f t="shared" si="204"/>
        <v>1630</v>
      </c>
      <c r="AT933" s="11">
        <f t="shared" si="204"/>
        <v>7904</v>
      </c>
      <c r="AU933" s="11">
        <f t="shared" si="204"/>
        <v>699</v>
      </c>
    </row>
    <row r="934" spans="1:47" s="24" customFormat="1" ht="15">
      <c r="A934" s="58">
        <v>933</v>
      </c>
      <c r="B934" s="58">
        <v>4271</v>
      </c>
      <c r="C934" s="59" t="s">
        <v>1176</v>
      </c>
      <c r="D934" s="59" t="s">
        <v>1007</v>
      </c>
      <c r="E934" s="59" t="s">
        <v>1057</v>
      </c>
      <c r="F934" s="59" t="s">
        <v>1058</v>
      </c>
      <c r="G934" s="12" t="s">
        <v>283</v>
      </c>
      <c r="H934" s="14">
        <f t="shared" ref="H934:H950" si="205">B934</f>
        <v>4271</v>
      </c>
      <c r="I934" s="14">
        <f t="shared" si="199"/>
        <v>797</v>
      </c>
      <c r="J934" s="12">
        <f>VLOOKUP($B934,'[1]METAS 2019'!$D$4:$Q$843,5,0)</f>
        <v>19</v>
      </c>
      <c r="K934" s="12">
        <f>VLOOKUP($B934,'[1]METAS 2019'!$D$4:$Q$843,4,0)</f>
        <v>16</v>
      </c>
      <c r="L934" s="12">
        <f>VLOOKUP($B934,'[1]METAS 2019'!$D$4:$Q$843,11,0)</f>
        <v>17</v>
      </c>
      <c r="M934" s="12">
        <f>VLOOKUP($B934,'[1]METAS 2019'!$D$4:$Q$843,12,0)</f>
        <v>23</v>
      </c>
      <c r="N934" s="12">
        <f>VLOOKUP($B934,'[1]METAS 2019'!$D$4:$Q$843,13,0)</f>
        <v>17</v>
      </c>
      <c r="O934" s="12">
        <f>VLOOKUP($B934,'[1]METAS 2019'!$D$4:$Q$843,14,0)</f>
        <v>21</v>
      </c>
      <c r="P934" s="90">
        <f>VLOOKUP($B934,'[10]Población Oficial 2019'!$E$6:$AW$96,10,0)</f>
        <v>20</v>
      </c>
      <c r="Q934" s="90">
        <f>VLOOKUP($B934,'[10]Población Oficial 2019'!$E$6:$AW$96,11,0)</f>
        <v>20</v>
      </c>
      <c r="R934" s="90">
        <f>VLOOKUP($B934,'[10]Población Oficial 2019'!$E$6:$AW$96,12,0)</f>
        <v>20</v>
      </c>
      <c r="S934" s="90">
        <f>VLOOKUP($B934,'[10]Población Oficial 2019'!$E$6:$AW$96,13,0)</f>
        <v>19</v>
      </c>
      <c r="T934" s="90">
        <f>VLOOKUP($B934,'[10]Población Oficial 2019'!$E$6:$AW$96,14,0)</f>
        <v>19</v>
      </c>
      <c r="U934" s="90">
        <f>VLOOKUP($B934,'[10]Población Oficial 2019'!$E$6:$AW$96,15,0)</f>
        <v>18</v>
      </c>
      <c r="V934" s="90">
        <f>VLOOKUP($B934,'[10]Población Oficial 2019'!$E$6:$AW$96,16,0)</f>
        <v>17</v>
      </c>
      <c r="W934" s="90">
        <f>VLOOKUP($B934,'[10]Población Oficial 2019'!$E$6:$AW$96,17,0)</f>
        <v>17</v>
      </c>
      <c r="X934" s="90">
        <f>VLOOKUP($B934,'[10]Población Oficial 2019'!$E$6:$AW$96,18,0)</f>
        <v>16</v>
      </c>
      <c r="Y934" s="90">
        <f>VLOOKUP($B934,'[10]Población Oficial 2019'!$E$6:$AW$96,19,0)</f>
        <v>16</v>
      </c>
      <c r="Z934" s="90">
        <f>VLOOKUP($B934,'[10]Población Oficial 2019'!$E$6:$AW$96,20,0)</f>
        <v>15</v>
      </c>
      <c r="AA934" s="90">
        <f>VLOOKUP($B934,'[10]Población Oficial 2019'!$E$6:$AW$96,21,0)</f>
        <v>14</v>
      </c>
      <c r="AB934" s="90">
        <f>VLOOKUP($B934,'[10]Población Oficial 2019'!$E$6:$AW$96,22,0)</f>
        <v>14</v>
      </c>
      <c r="AC934" s="90">
        <f>VLOOKUP($B934,'[10]Población Oficial 2019'!$E$6:$AW$96,23,0)</f>
        <v>12</v>
      </c>
      <c r="AD934" s="90">
        <f>VLOOKUP($B934,'[10]Población Oficial 2019'!$E$6:$AW$96,24,0)</f>
        <v>58</v>
      </c>
      <c r="AE934" s="90">
        <f>VLOOKUP($B934,'[10]Población Oficial 2019'!$E$6:$AW$96,25,0)</f>
        <v>61</v>
      </c>
      <c r="AF934" s="90">
        <f>VLOOKUP($B934,'[10]Población Oficial 2019'!$E$6:$AW$96,26,0)</f>
        <v>62</v>
      </c>
      <c r="AG934" s="90">
        <f>VLOOKUP($B934,'[10]Población Oficial 2019'!$E$6:$AW$96,27,0)</f>
        <v>54</v>
      </c>
      <c r="AH934" s="90">
        <f>VLOOKUP($B934,'[10]Población Oficial 2019'!$E$6:$AW$96,28,0)</f>
        <v>52</v>
      </c>
      <c r="AI934" s="90">
        <f>VLOOKUP($B934,'[10]Población Oficial 2019'!$E$6:$AW$96,29,0)</f>
        <v>44</v>
      </c>
      <c r="AJ934" s="90">
        <f>VLOOKUP($B934,'[10]Población Oficial 2019'!$E$6:$AW$96,30,0)</f>
        <v>33</v>
      </c>
      <c r="AK934" s="90">
        <f>VLOOKUP($B934,'[10]Población Oficial 2019'!$E$6:$AW$96,31,0)</f>
        <v>26</v>
      </c>
      <c r="AL934" s="90">
        <f>VLOOKUP($B934,'[10]Población Oficial 2019'!$E$6:$AW$96,32,0)</f>
        <v>23</v>
      </c>
      <c r="AM934" s="90">
        <f>VLOOKUP($B934,'[10]Población Oficial 2019'!$E$6:$AW$96,33,0)</f>
        <v>16</v>
      </c>
      <c r="AN934" s="90">
        <f>VLOOKUP($B934,'[10]Población Oficial 2019'!$E$6:$AW$96,34,0)</f>
        <v>9</v>
      </c>
      <c r="AO934" s="90">
        <f>VLOOKUP($B934,'[10]Población Oficial 2019'!$E$6:$AW$96,35,0)</f>
        <v>5</v>
      </c>
      <c r="AP934" s="90">
        <f>VLOOKUP($B934,'[10]Población Oficial 2019'!$E$6:$AW$96,36,0)</f>
        <v>4</v>
      </c>
      <c r="AQ934" s="90">
        <f>VLOOKUP($B934,'[10]Población Oficial 2019'!$E$6:$AW$96,41,0)</f>
        <v>390</v>
      </c>
      <c r="AR934" s="90">
        <f>VLOOKUP($B934,'[10]Población Oficial 2019'!$E$6:$AW$96,42,0)</f>
        <v>43</v>
      </c>
      <c r="AS934" s="90">
        <f>VLOOKUP($B934,'[10]Población Oficial 2019'!$E$6:$AW$96,43,0)</f>
        <v>35</v>
      </c>
      <c r="AT934" s="90">
        <f>VLOOKUP($B934,'[10]Población Oficial 2019'!$E$6:$AW$96,44,0)</f>
        <v>168</v>
      </c>
      <c r="AU934" s="90">
        <f>VLOOKUP($B934,'[10]Población Oficial 2019'!$E$6:$AW$96,45,0)</f>
        <v>23</v>
      </c>
    </row>
    <row r="935" spans="1:47" s="24" customFormat="1" ht="15">
      <c r="A935" s="58">
        <v>934</v>
      </c>
      <c r="B935" s="58">
        <v>4267</v>
      </c>
      <c r="C935" s="59" t="s">
        <v>1176</v>
      </c>
      <c r="D935" s="59" t="s">
        <v>1007</v>
      </c>
      <c r="E935" s="59" t="s">
        <v>1057</v>
      </c>
      <c r="F935" s="59" t="s">
        <v>1059</v>
      </c>
      <c r="G935" s="12" t="s">
        <v>265</v>
      </c>
      <c r="H935" s="14">
        <f t="shared" si="205"/>
        <v>4267</v>
      </c>
      <c r="I935" s="14">
        <f t="shared" si="199"/>
        <v>21532</v>
      </c>
      <c r="J935" s="12">
        <f>VLOOKUP($B935,'[1]METAS 2019'!$D$4:$Q$843,5,0)</f>
        <v>365</v>
      </c>
      <c r="K935" s="12">
        <f>VLOOKUP($B935,'[1]METAS 2019'!$D$4:$Q$843,4,0)</f>
        <v>378</v>
      </c>
      <c r="L935" s="12">
        <f>VLOOKUP($B935,'[1]METAS 2019'!$D$4:$Q$843,11,0)</f>
        <v>488</v>
      </c>
      <c r="M935" s="12">
        <f>VLOOKUP($B935,'[1]METAS 2019'!$D$4:$Q$843,12,0)</f>
        <v>444</v>
      </c>
      <c r="N935" s="12">
        <f>VLOOKUP($B935,'[1]METAS 2019'!$D$4:$Q$843,13,0)</f>
        <v>534</v>
      </c>
      <c r="O935" s="12">
        <f>VLOOKUP($B935,'[1]METAS 2019'!$D$4:$Q$843,14,0)</f>
        <v>469</v>
      </c>
      <c r="P935" s="90">
        <f>VLOOKUP($B935,'[10]Población Oficial 2019'!$E$6:$AW$96,10,0)</f>
        <v>526</v>
      </c>
      <c r="Q935" s="90">
        <f>VLOOKUP($B935,'[10]Población Oficial 2019'!$E$6:$AW$96,11,0)</f>
        <v>528</v>
      </c>
      <c r="R935" s="90">
        <f>VLOOKUP($B935,'[10]Población Oficial 2019'!$E$6:$AW$96,12,0)</f>
        <v>526</v>
      </c>
      <c r="S935" s="90">
        <f>VLOOKUP($B935,'[10]Población Oficial 2019'!$E$6:$AW$96,13,0)</f>
        <v>519</v>
      </c>
      <c r="T935" s="90">
        <f>VLOOKUP($B935,'[10]Población Oficial 2019'!$E$6:$AW$96,14,0)</f>
        <v>504</v>
      </c>
      <c r="U935" s="90">
        <f>VLOOKUP($B935,'[10]Población Oficial 2019'!$E$6:$AW$96,15,0)</f>
        <v>487</v>
      </c>
      <c r="V935" s="90">
        <f>VLOOKUP($B935,'[10]Población Oficial 2019'!$E$6:$AW$96,16,0)</f>
        <v>472</v>
      </c>
      <c r="W935" s="90">
        <f>VLOOKUP($B935,'[10]Población Oficial 2019'!$E$6:$AW$96,17,0)</f>
        <v>453</v>
      </c>
      <c r="X935" s="90">
        <f>VLOOKUP($B935,'[10]Población Oficial 2019'!$E$6:$AW$96,18,0)</f>
        <v>438</v>
      </c>
      <c r="Y935" s="90">
        <f>VLOOKUP($B935,'[10]Población Oficial 2019'!$E$6:$AW$96,19,0)</f>
        <v>420</v>
      </c>
      <c r="Z935" s="90">
        <f>VLOOKUP($B935,'[10]Población Oficial 2019'!$E$6:$AW$96,20,0)</f>
        <v>400</v>
      </c>
      <c r="AA935" s="90">
        <f>VLOOKUP($B935,'[10]Población Oficial 2019'!$E$6:$AW$96,21,0)</f>
        <v>384</v>
      </c>
      <c r="AB935" s="90">
        <f>VLOOKUP($B935,'[10]Población Oficial 2019'!$E$6:$AW$96,22,0)</f>
        <v>366</v>
      </c>
      <c r="AC935" s="90">
        <f>VLOOKUP($B935,'[10]Población Oficial 2019'!$E$6:$AW$96,23,0)</f>
        <v>352</v>
      </c>
      <c r="AD935" s="90">
        <f>VLOOKUP($B935,'[10]Población Oficial 2019'!$E$6:$AW$96,24,0)</f>
        <v>1609</v>
      </c>
      <c r="AE935" s="90">
        <f>VLOOKUP($B935,'[10]Población Oficial 2019'!$E$6:$AW$96,25,0)</f>
        <v>1705</v>
      </c>
      <c r="AF935" s="90">
        <f>VLOOKUP($B935,'[10]Población Oficial 2019'!$E$6:$AW$96,26,0)</f>
        <v>1716</v>
      </c>
      <c r="AG935" s="90">
        <f>VLOOKUP($B935,'[10]Población Oficial 2019'!$E$6:$AW$96,27,0)</f>
        <v>1492</v>
      </c>
      <c r="AH935" s="90">
        <f>VLOOKUP($B935,'[10]Población Oficial 2019'!$E$6:$AW$96,28,0)</f>
        <v>1430</v>
      </c>
      <c r="AI935" s="90">
        <f>VLOOKUP($B935,'[10]Población Oficial 2019'!$E$6:$AW$96,29,0)</f>
        <v>1222</v>
      </c>
      <c r="AJ935" s="90">
        <f>VLOOKUP($B935,'[10]Población Oficial 2019'!$E$6:$AW$96,30,0)</f>
        <v>911</v>
      </c>
      <c r="AK935" s="90">
        <f>VLOOKUP($B935,'[10]Población Oficial 2019'!$E$6:$AW$96,31,0)</f>
        <v>734</v>
      </c>
      <c r="AL935" s="90">
        <f>VLOOKUP($B935,'[10]Población Oficial 2019'!$E$6:$AW$96,32,0)</f>
        <v>635</v>
      </c>
      <c r="AM935" s="90">
        <f>VLOOKUP($B935,'[10]Población Oficial 2019'!$E$6:$AW$96,33,0)</f>
        <v>446</v>
      </c>
      <c r="AN935" s="90">
        <f>VLOOKUP($B935,'[10]Población Oficial 2019'!$E$6:$AW$96,34,0)</f>
        <v>266</v>
      </c>
      <c r="AO935" s="90">
        <f>VLOOKUP($B935,'[10]Población Oficial 2019'!$E$6:$AW$96,35,0)</f>
        <v>168</v>
      </c>
      <c r="AP935" s="90">
        <f>VLOOKUP($B935,'[10]Población Oficial 2019'!$E$6:$AW$96,36,0)</f>
        <v>145</v>
      </c>
      <c r="AQ935" s="90">
        <f>VLOOKUP($B935,'[10]Población Oficial 2019'!$E$6:$AW$96,41,0)</f>
        <v>10459</v>
      </c>
      <c r="AR935" s="90">
        <f>VLOOKUP($B935,'[10]Población Oficial 2019'!$E$6:$AW$96,42,0)</f>
        <v>1159</v>
      </c>
      <c r="AS935" s="90">
        <f>VLOOKUP($B935,'[10]Población Oficial 2019'!$E$6:$AW$96,43,0)</f>
        <v>926</v>
      </c>
      <c r="AT935" s="90">
        <f>VLOOKUP($B935,'[10]Población Oficial 2019'!$E$6:$AW$96,44,0)</f>
        <v>4493</v>
      </c>
      <c r="AU935" s="90">
        <f>VLOOKUP($B935,'[10]Población Oficial 2019'!$E$6:$AW$96,45,0)</f>
        <v>400</v>
      </c>
    </row>
    <row r="936" spans="1:47" s="24" customFormat="1" ht="15">
      <c r="A936" s="58">
        <v>935</v>
      </c>
      <c r="B936" s="58">
        <v>7018</v>
      </c>
      <c r="C936" s="59" t="s">
        <v>1176</v>
      </c>
      <c r="D936" s="59" t="s">
        <v>1007</v>
      </c>
      <c r="E936" s="59" t="s">
        <v>1057</v>
      </c>
      <c r="F936" s="59" t="s">
        <v>1060</v>
      </c>
      <c r="G936" s="12" t="s">
        <v>266</v>
      </c>
      <c r="H936" s="14">
        <f t="shared" si="205"/>
        <v>7018</v>
      </c>
      <c r="I936" s="14">
        <f t="shared" si="199"/>
        <v>755</v>
      </c>
      <c r="J936" s="12">
        <f>VLOOKUP($B936,'[1]METAS 2019'!$D$4:$Q$843,5,0)</f>
        <v>9</v>
      </c>
      <c r="K936" s="12">
        <f>VLOOKUP($B936,'[1]METAS 2019'!$D$4:$Q$843,4,0)</f>
        <v>19</v>
      </c>
      <c r="L936" s="12">
        <f>VLOOKUP($B936,'[1]METAS 2019'!$D$4:$Q$843,11,0)</f>
        <v>10</v>
      </c>
      <c r="M936" s="12">
        <f>VLOOKUP($B936,'[1]METAS 2019'!$D$4:$Q$843,12,0)</f>
        <v>15</v>
      </c>
      <c r="N936" s="12">
        <f>VLOOKUP($B936,'[1]METAS 2019'!$D$4:$Q$843,13,0)</f>
        <v>17</v>
      </c>
      <c r="O936" s="12">
        <f>VLOOKUP($B936,'[1]METAS 2019'!$D$4:$Q$843,14,0)</f>
        <v>12</v>
      </c>
      <c r="P936" s="90">
        <f>VLOOKUP($B936,'[10]Población Oficial 2019'!$E$6:$AW$96,10,0)</f>
        <v>19</v>
      </c>
      <c r="Q936" s="90">
        <f>VLOOKUP($B936,'[10]Población Oficial 2019'!$E$6:$AW$96,11,0)</f>
        <v>19</v>
      </c>
      <c r="R936" s="90">
        <f>VLOOKUP($B936,'[10]Población Oficial 2019'!$E$6:$AW$96,12,0)</f>
        <v>18</v>
      </c>
      <c r="S936" s="90">
        <f>VLOOKUP($B936,'[10]Población Oficial 2019'!$E$6:$AW$96,13,0)</f>
        <v>18</v>
      </c>
      <c r="T936" s="90">
        <f>VLOOKUP($B936,'[10]Población Oficial 2019'!$E$6:$AW$96,14,0)</f>
        <v>19</v>
      </c>
      <c r="U936" s="90">
        <f>VLOOKUP($B936,'[10]Población Oficial 2019'!$E$6:$AW$96,15,0)</f>
        <v>18</v>
      </c>
      <c r="V936" s="90">
        <f>VLOOKUP($B936,'[10]Población Oficial 2019'!$E$6:$AW$96,16,0)</f>
        <v>17</v>
      </c>
      <c r="W936" s="90">
        <f>VLOOKUP($B936,'[10]Población Oficial 2019'!$E$6:$AW$96,17,0)</f>
        <v>17</v>
      </c>
      <c r="X936" s="90">
        <f>VLOOKUP($B936,'[10]Población Oficial 2019'!$E$6:$AW$96,18,0)</f>
        <v>16</v>
      </c>
      <c r="Y936" s="90">
        <f>VLOOKUP($B936,'[10]Población Oficial 2019'!$E$6:$AW$96,19,0)</f>
        <v>16</v>
      </c>
      <c r="Z936" s="90">
        <f>VLOOKUP($B936,'[10]Población Oficial 2019'!$E$6:$AW$96,20,0)</f>
        <v>15</v>
      </c>
      <c r="AA936" s="90">
        <f>VLOOKUP($B936,'[10]Población Oficial 2019'!$E$6:$AW$96,21,0)</f>
        <v>14</v>
      </c>
      <c r="AB936" s="90">
        <f>VLOOKUP($B936,'[10]Población Oficial 2019'!$E$6:$AW$96,22,0)</f>
        <v>14</v>
      </c>
      <c r="AC936" s="90">
        <f>VLOOKUP($B936,'[10]Población Oficial 2019'!$E$6:$AW$96,23,0)</f>
        <v>12</v>
      </c>
      <c r="AD936" s="90">
        <f>VLOOKUP($B936,'[10]Población Oficial 2019'!$E$6:$AW$96,24,0)</f>
        <v>58</v>
      </c>
      <c r="AE936" s="90">
        <f>VLOOKUP($B936,'[10]Población Oficial 2019'!$E$6:$AW$96,25,0)</f>
        <v>61</v>
      </c>
      <c r="AF936" s="90">
        <f>VLOOKUP($B936,'[10]Población Oficial 2019'!$E$6:$AW$96,26,0)</f>
        <v>61</v>
      </c>
      <c r="AG936" s="90">
        <f>VLOOKUP($B936,'[10]Población Oficial 2019'!$E$6:$AW$96,27,0)</f>
        <v>52</v>
      </c>
      <c r="AH936" s="90">
        <f>VLOOKUP($B936,'[10]Población Oficial 2019'!$E$6:$AW$96,28,0)</f>
        <v>50</v>
      </c>
      <c r="AI936" s="90">
        <f>VLOOKUP($B936,'[10]Población Oficial 2019'!$E$6:$AW$96,29,0)</f>
        <v>43</v>
      </c>
      <c r="AJ936" s="90">
        <f>VLOOKUP($B936,'[10]Población Oficial 2019'!$E$6:$AW$96,30,0)</f>
        <v>32</v>
      </c>
      <c r="AK936" s="90">
        <f>VLOOKUP($B936,'[10]Población Oficial 2019'!$E$6:$AW$96,31,0)</f>
        <v>26</v>
      </c>
      <c r="AL936" s="90">
        <f>VLOOKUP($B936,'[10]Población Oficial 2019'!$E$6:$AW$96,32,0)</f>
        <v>22</v>
      </c>
      <c r="AM936" s="90">
        <f>VLOOKUP($B936,'[10]Población Oficial 2019'!$E$6:$AW$96,33,0)</f>
        <v>16</v>
      </c>
      <c r="AN936" s="90">
        <f>VLOOKUP($B936,'[10]Población Oficial 2019'!$E$6:$AW$96,34,0)</f>
        <v>9</v>
      </c>
      <c r="AO936" s="90">
        <f>VLOOKUP($B936,'[10]Población Oficial 2019'!$E$6:$AW$96,35,0)</f>
        <v>6</v>
      </c>
      <c r="AP936" s="90">
        <f>VLOOKUP($B936,'[10]Población Oficial 2019'!$E$6:$AW$96,36,0)</f>
        <v>5</v>
      </c>
      <c r="AQ936" s="90">
        <f>VLOOKUP($B936,'[10]Población Oficial 2019'!$E$6:$AW$96,41,0)</f>
        <v>369</v>
      </c>
      <c r="AR936" s="90">
        <f>VLOOKUP($B936,'[10]Población Oficial 2019'!$E$6:$AW$96,42,0)</f>
        <v>41</v>
      </c>
      <c r="AS936" s="90">
        <f>VLOOKUP($B936,'[10]Población Oficial 2019'!$E$6:$AW$96,43,0)</f>
        <v>33</v>
      </c>
      <c r="AT936" s="90">
        <f>VLOOKUP($B936,'[10]Población Oficial 2019'!$E$6:$AW$96,44,0)</f>
        <v>158</v>
      </c>
      <c r="AU936" s="90">
        <f>VLOOKUP($B936,'[10]Población Oficial 2019'!$E$6:$AW$96,45,0)</f>
        <v>10</v>
      </c>
    </row>
    <row r="937" spans="1:47" s="24" customFormat="1" ht="15">
      <c r="A937" s="58">
        <v>936</v>
      </c>
      <c r="B937" s="58">
        <v>6993</v>
      </c>
      <c r="C937" s="59" t="s">
        <v>1176</v>
      </c>
      <c r="D937" s="59" t="s">
        <v>1007</v>
      </c>
      <c r="E937" s="59" t="s">
        <v>1057</v>
      </c>
      <c r="F937" s="59" t="s">
        <v>1061</v>
      </c>
      <c r="G937" s="12" t="s">
        <v>266</v>
      </c>
      <c r="H937" s="14">
        <f t="shared" si="205"/>
        <v>6993</v>
      </c>
      <c r="I937" s="14">
        <f t="shared" si="199"/>
        <v>634</v>
      </c>
      <c r="J937" s="12">
        <f>VLOOKUP($B937,'[1]METAS 2019'!$D$4:$Q$843,5,0)</f>
        <v>12</v>
      </c>
      <c r="K937" s="12">
        <f>VLOOKUP($B937,'[1]METAS 2019'!$D$4:$Q$843,4,0)</f>
        <v>14</v>
      </c>
      <c r="L937" s="12">
        <f>VLOOKUP($B937,'[1]METAS 2019'!$D$4:$Q$843,11,0)</f>
        <v>15</v>
      </c>
      <c r="M937" s="12">
        <f>VLOOKUP($B937,'[1]METAS 2019'!$D$4:$Q$843,12,0)</f>
        <v>22</v>
      </c>
      <c r="N937" s="12">
        <f>VLOOKUP($B937,'[1]METAS 2019'!$D$4:$Q$843,13,0)</f>
        <v>14</v>
      </c>
      <c r="O937" s="12">
        <f>VLOOKUP($B937,'[1]METAS 2019'!$D$4:$Q$843,14,0)</f>
        <v>13</v>
      </c>
      <c r="P937" s="90">
        <f>VLOOKUP($B937,'[10]Población Oficial 2019'!$E$6:$AW$96,10,0)</f>
        <v>16</v>
      </c>
      <c r="Q937" s="90">
        <f>VLOOKUP($B937,'[10]Población Oficial 2019'!$E$6:$AW$96,11,0)</f>
        <v>16</v>
      </c>
      <c r="R937" s="90">
        <f>VLOOKUP($B937,'[10]Población Oficial 2019'!$E$6:$AW$96,12,0)</f>
        <v>16</v>
      </c>
      <c r="S937" s="90">
        <f>VLOOKUP($B937,'[10]Población Oficial 2019'!$E$6:$AW$96,13,0)</f>
        <v>15</v>
      </c>
      <c r="T937" s="90">
        <f>VLOOKUP($B937,'[10]Población Oficial 2019'!$E$6:$AW$96,14,0)</f>
        <v>15</v>
      </c>
      <c r="U937" s="90">
        <f>VLOOKUP($B937,'[10]Población Oficial 2019'!$E$6:$AW$96,15,0)</f>
        <v>14</v>
      </c>
      <c r="V937" s="90">
        <f>VLOOKUP($B937,'[10]Población Oficial 2019'!$E$6:$AW$96,16,0)</f>
        <v>14</v>
      </c>
      <c r="W937" s="90">
        <f>VLOOKUP($B937,'[10]Población Oficial 2019'!$E$6:$AW$96,17,0)</f>
        <v>13</v>
      </c>
      <c r="X937" s="90">
        <f>VLOOKUP($B937,'[10]Población Oficial 2019'!$E$6:$AW$96,18,0)</f>
        <v>13</v>
      </c>
      <c r="Y937" s="90">
        <f>VLOOKUP($B937,'[10]Población Oficial 2019'!$E$6:$AW$96,19,0)</f>
        <v>12</v>
      </c>
      <c r="Z937" s="90">
        <f>VLOOKUP($B937,'[10]Población Oficial 2019'!$E$6:$AW$96,20,0)</f>
        <v>12</v>
      </c>
      <c r="AA937" s="90">
        <f>VLOOKUP($B937,'[10]Población Oficial 2019'!$E$6:$AW$96,21,0)</f>
        <v>11</v>
      </c>
      <c r="AB937" s="90">
        <f>VLOOKUP($B937,'[10]Población Oficial 2019'!$E$6:$AW$96,22,0)</f>
        <v>11</v>
      </c>
      <c r="AC937" s="90">
        <f>VLOOKUP($B937,'[10]Población Oficial 2019'!$E$6:$AW$96,23,0)</f>
        <v>9</v>
      </c>
      <c r="AD937" s="90">
        <f>VLOOKUP($B937,'[10]Población Oficial 2019'!$E$6:$AW$96,24,0)</f>
        <v>47</v>
      </c>
      <c r="AE937" s="90">
        <f>VLOOKUP($B937,'[10]Población Oficial 2019'!$E$6:$AW$96,25,0)</f>
        <v>50</v>
      </c>
      <c r="AF937" s="90">
        <f>VLOOKUP($B937,'[10]Población Oficial 2019'!$E$6:$AW$96,26,0)</f>
        <v>50</v>
      </c>
      <c r="AG937" s="90">
        <f>VLOOKUP($B937,'[10]Población Oficial 2019'!$E$6:$AW$96,27,0)</f>
        <v>43</v>
      </c>
      <c r="AH937" s="90">
        <f>VLOOKUP($B937,'[10]Población Oficial 2019'!$E$6:$AW$96,28,0)</f>
        <v>41</v>
      </c>
      <c r="AI937" s="90">
        <f>VLOOKUP($B937,'[10]Población Oficial 2019'!$E$6:$AW$96,29,0)</f>
        <v>35</v>
      </c>
      <c r="AJ937" s="90">
        <f>VLOOKUP($B937,'[10]Población Oficial 2019'!$E$6:$AW$96,30,0)</f>
        <v>26</v>
      </c>
      <c r="AK937" s="90">
        <f>VLOOKUP($B937,'[10]Población Oficial 2019'!$E$6:$AW$96,31,0)</f>
        <v>21</v>
      </c>
      <c r="AL937" s="90">
        <f>VLOOKUP($B937,'[10]Población Oficial 2019'!$E$6:$AW$96,32,0)</f>
        <v>18</v>
      </c>
      <c r="AM937" s="90">
        <f>VLOOKUP($B937,'[10]Población Oficial 2019'!$E$6:$AW$96,33,0)</f>
        <v>12</v>
      </c>
      <c r="AN937" s="90">
        <f>VLOOKUP($B937,'[10]Población Oficial 2019'!$E$6:$AW$96,34,0)</f>
        <v>7</v>
      </c>
      <c r="AO937" s="90">
        <f>VLOOKUP($B937,'[10]Población Oficial 2019'!$E$6:$AW$96,35,0)</f>
        <v>4</v>
      </c>
      <c r="AP937" s="90">
        <f>VLOOKUP($B937,'[10]Población Oficial 2019'!$E$6:$AW$96,36,0)</f>
        <v>3</v>
      </c>
      <c r="AQ937" s="90">
        <f>VLOOKUP($B937,'[10]Población Oficial 2019'!$E$6:$AW$96,41,0)</f>
        <v>312</v>
      </c>
      <c r="AR937" s="90">
        <f>VLOOKUP($B937,'[10]Población Oficial 2019'!$E$6:$AW$96,42,0)</f>
        <v>35</v>
      </c>
      <c r="AS937" s="90">
        <f>VLOOKUP($B937,'[10]Población Oficial 2019'!$E$6:$AW$96,43,0)</f>
        <v>28</v>
      </c>
      <c r="AT937" s="90">
        <f>VLOOKUP($B937,'[10]Población Oficial 2019'!$E$6:$AW$96,44,0)</f>
        <v>134</v>
      </c>
      <c r="AU937" s="90">
        <f>VLOOKUP($B937,'[10]Población Oficial 2019'!$E$6:$AW$96,45,0)</f>
        <v>15</v>
      </c>
    </row>
    <row r="938" spans="1:47" s="24" customFormat="1" ht="15">
      <c r="A938" s="58">
        <v>937</v>
      </c>
      <c r="B938" s="58">
        <v>6871</v>
      </c>
      <c r="C938" s="59" t="s">
        <v>1176</v>
      </c>
      <c r="D938" s="59" t="s">
        <v>1007</v>
      </c>
      <c r="E938" s="59" t="s">
        <v>1057</v>
      </c>
      <c r="F938" s="59" t="s">
        <v>1062</v>
      </c>
      <c r="G938" s="12" t="s">
        <v>266</v>
      </c>
      <c r="H938" s="14">
        <f t="shared" si="205"/>
        <v>6871</v>
      </c>
      <c r="I938" s="14">
        <f t="shared" si="199"/>
        <v>501</v>
      </c>
      <c r="J938" s="12">
        <f>VLOOKUP($B938,'[1]METAS 2019'!$D$4:$Q$843,5,0)</f>
        <v>14</v>
      </c>
      <c r="K938" s="12">
        <f>VLOOKUP($B938,'[1]METAS 2019'!$D$4:$Q$843,4,0)</f>
        <v>9</v>
      </c>
      <c r="L938" s="12">
        <f>VLOOKUP($B938,'[1]METAS 2019'!$D$4:$Q$843,11,0)</f>
        <v>10</v>
      </c>
      <c r="M938" s="12">
        <f>VLOOKUP($B938,'[1]METAS 2019'!$D$4:$Q$843,12,0)</f>
        <v>11</v>
      </c>
      <c r="N938" s="12">
        <f>VLOOKUP($B938,'[1]METAS 2019'!$D$4:$Q$843,13,0)</f>
        <v>12</v>
      </c>
      <c r="O938" s="12">
        <f>VLOOKUP($B938,'[1]METAS 2019'!$D$4:$Q$843,14,0)</f>
        <v>10</v>
      </c>
      <c r="P938" s="90">
        <f>VLOOKUP($B938,'[10]Población Oficial 2019'!$E$6:$AW$96,10,0)</f>
        <v>13</v>
      </c>
      <c r="Q938" s="90">
        <f>VLOOKUP($B938,'[10]Población Oficial 2019'!$E$6:$AW$96,11,0)</f>
        <v>13</v>
      </c>
      <c r="R938" s="90">
        <f>VLOOKUP($B938,'[10]Población Oficial 2019'!$E$6:$AW$96,12,0)</f>
        <v>12</v>
      </c>
      <c r="S938" s="90">
        <f>VLOOKUP($B938,'[10]Población Oficial 2019'!$E$6:$AW$96,13,0)</f>
        <v>12</v>
      </c>
      <c r="T938" s="90">
        <f>VLOOKUP($B938,'[10]Población Oficial 2019'!$E$6:$AW$96,14,0)</f>
        <v>12</v>
      </c>
      <c r="U938" s="90">
        <f>VLOOKUP($B938,'[10]Población Oficial 2019'!$E$6:$AW$96,15,0)</f>
        <v>12</v>
      </c>
      <c r="V938" s="90">
        <f>VLOOKUP($B938,'[10]Población Oficial 2019'!$E$6:$AW$96,16,0)</f>
        <v>11</v>
      </c>
      <c r="W938" s="90">
        <f>VLOOKUP($B938,'[10]Población Oficial 2019'!$E$6:$AW$96,17,0)</f>
        <v>11</v>
      </c>
      <c r="X938" s="90">
        <f>VLOOKUP($B938,'[10]Población Oficial 2019'!$E$6:$AW$96,18,0)</f>
        <v>10</v>
      </c>
      <c r="Y938" s="90">
        <f>VLOOKUP($B938,'[10]Población Oficial 2019'!$E$6:$AW$96,19,0)</f>
        <v>10</v>
      </c>
      <c r="Z938" s="90">
        <f>VLOOKUP($B938,'[10]Población Oficial 2019'!$E$6:$AW$96,20,0)</f>
        <v>10</v>
      </c>
      <c r="AA938" s="90">
        <f>VLOOKUP($B938,'[10]Población Oficial 2019'!$E$6:$AW$96,21,0)</f>
        <v>9</v>
      </c>
      <c r="AB938" s="90">
        <f>VLOOKUP($B938,'[10]Población Oficial 2019'!$E$6:$AW$96,22,0)</f>
        <v>9</v>
      </c>
      <c r="AC938" s="90">
        <f>VLOOKUP($B938,'[10]Población Oficial 2019'!$E$6:$AW$96,23,0)</f>
        <v>7</v>
      </c>
      <c r="AD938" s="90">
        <f>VLOOKUP($B938,'[10]Población Oficial 2019'!$E$6:$AW$96,24,0)</f>
        <v>37</v>
      </c>
      <c r="AE938" s="90">
        <f>VLOOKUP($B938,'[10]Población Oficial 2019'!$E$6:$AW$96,25,0)</f>
        <v>40</v>
      </c>
      <c r="AF938" s="90">
        <f>VLOOKUP($B938,'[10]Población Oficial 2019'!$E$6:$AW$96,26,0)</f>
        <v>40</v>
      </c>
      <c r="AG938" s="90">
        <f>VLOOKUP($B938,'[10]Población Oficial 2019'!$E$6:$AW$96,27,0)</f>
        <v>35</v>
      </c>
      <c r="AH938" s="90">
        <f>VLOOKUP($B938,'[10]Población Oficial 2019'!$E$6:$AW$96,28,0)</f>
        <v>33</v>
      </c>
      <c r="AI938" s="90">
        <f>VLOOKUP($B938,'[10]Población Oficial 2019'!$E$6:$AW$96,29,0)</f>
        <v>28</v>
      </c>
      <c r="AJ938" s="90">
        <f>VLOOKUP($B938,'[10]Población Oficial 2019'!$E$6:$AW$96,30,0)</f>
        <v>21</v>
      </c>
      <c r="AK938" s="90">
        <f>VLOOKUP($B938,'[10]Población Oficial 2019'!$E$6:$AW$96,31,0)</f>
        <v>16</v>
      </c>
      <c r="AL938" s="90">
        <f>VLOOKUP($B938,'[10]Población Oficial 2019'!$E$6:$AW$96,32,0)</f>
        <v>14</v>
      </c>
      <c r="AM938" s="90">
        <f>VLOOKUP($B938,'[10]Población Oficial 2019'!$E$6:$AW$96,33,0)</f>
        <v>10</v>
      </c>
      <c r="AN938" s="90">
        <f>VLOOKUP($B938,'[10]Población Oficial 2019'!$E$6:$AW$96,34,0)</f>
        <v>5</v>
      </c>
      <c r="AO938" s="90">
        <f>VLOOKUP($B938,'[10]Población Oficial 2019'!$E$6:$AW$96,35,0)</f>
        <v>3</v>
      </c>
      <c r="AP938" s="90">
        <f>VLOOKUP($B938,'[10]Población Oficial 2019'!$E$6:$AW$96,36,0)</f>
        <v>2</v>
      </c>
      <c r="AQ938" s="90">
        <f>VLOOKUP($B938,'[10]Población Oficial 2019'!$E$6:$AW$96,41,0)</f>
        <v>250</v>
      </c>
      <c r="AR938" s="90">
        <f>VLOOKUP($B938,'[10]Población Oficial 2019'!$E$6:$AW$96,42,0)</f>
        <v>28</v>
      </c>
      <c r="AS938" s="90">
        <f>VLOOKUP($B938,'[10]Población Oficial 2019'!$E$6:$AW$96,43,0)</f>
        <v>22</v>
      </c>
      <c r="AT938" s="90">
        <f>VLOOKUP($B938,'[10]Población Oficial 2019'!$E$6:$AW$96,44,0)</f>
        <v>107</v>
      </c>
      <c r="AU938" s="90">
        <f>VLOOKUP($B938,'[10]Población Oficial 2019'!$E$6:$AW$96,45,0)</f>
        <v>12</v>
      </c>
    </row>
    <row r="939" spans="1:47" s="24" customFormat="1" ht="15">
      <c r="A939" s="58">
        <v>938</v>
      </c>
      <c r="B939" s="58">
        <v>10809</v>
      </c>
      <c r="C939" s="59" t="s">
        <v>1176</v>
      </c>
      <c r="D939" s="59" t="s">
        <v>1007</v>
      </c>
      <c r="E939" s="59" t="s">
        <v>1057</v>
      </c>
      <c r="F939" s="59" t="s">
        <v>1063</v>
      </c>
      <c r="G939" s="12" t="s">
        <v>266</v>
      </c>
      <c r="H939" s="14">
        <f t="shared" si="205"/>
        <v>10809</v>
      </c>
      <c r="I939" s="14">
        <f t="shared" si="199"/>
        <v>936</v>
      </c>
      <c r="J939" s="12">
        <f>VLOOKUP($B939,'[1]METAS 2019'!$D$4:$Q$843,5,0)</f>
        <v>13</v>
      </c>
      <c r="K939" s="12">
        <f>VLOOKUP($B939,'[1]METAS 2019'!$D$4:$Q$843,4,0)</f>
        <v>19</v>
      </c>
      <c r="L939" s="12">
        <f>VLOOKUP($B939,'[1]METAS 2019'!$D$4:$Q$843,11,0)</f>
        <v>14</v>
      </c>
      <c r="M939" s="12">
        <f>VLOOKUP($B939,'[1]METAS 2019'!$D$4:$Q$843,12,0)</f>
        <v>28</v>
      </c>
      <c r="N939" s="12">
        <f>VLOOKUP($B939,'[1]METAS 2019'!$D$4:$Q$843,13,0)</f>
        <v>22</v>
      </c>
      <c r="O939" s="12">
        <f>VLOOKUP($B939,'[1]METAS 2019'!$D$4:$Q$843,14,0)</f>
        <v>21</v>
      </c>
      <c r="P939" s="90">
        <f>VLOOKUP($B939,'[10]Población Oficial 2019'!$E$6:$AW$96,10,0)</f>
        <v>23</v>
      </c>
      <c r="Q939" s="90">
        <f>VLOOKUP($B939,'[10]Población Oficial 2019'!$E$6:$AW$96,11,0)</f>
        <v>23</v>
      </c>
      <c r="R939" s="90">
        <f>VLOOKUP($B939,'[10]Población Oficial 2019'!$E$6:$AW$96,12,0)</f>
        <v>23</v>
      </c>
      <c r="S939" s="90">
        <f>VLOOKUP($B939,'[10]Población Oficial 2019'!$E$6:$AW$96,13,0)</f>
        <v>23</v>
      </c>
      <c r="T939" s="90">
        <f>VLOOKUP($B939,'[10]Población Oficial 2019'!$E$6:$AW$96,14,0)</f>
        <v>22</v>
      </c>
      <c r="U939" s="90">
        <f>VLOOKUP($B939,'[10]Población Oficial 2019'!$E$6:$AW$96,15,0)</f>
        <v>22</v>
      </c>
      <c r="V939" s="90">
        <f>VLOOKUP($B939,'[10]Población Oficial 2019'!$E$6:$AW$96,16,0)</f>
        <v>21</v>
      </c>
      <c r="W939" s="90">
        <f>VLOOKUP($B939,'[10]Población Oficial 2019'!$E$6:$AW$96,17,0)</f>
        <v>20</v>
      </c>
      <c r="X939" s="90">
        <f>VLOOKUP($B939,'[10]Población Oficial 2019'!$E$6:$AW$96,18,0)</f>
        <v>19</v>
      </c>
      <c r="Y939" s="90">
        <f>VLOOKUP($B939,'[10]Población Oficial 2019'!$E$6:$AW$96,19,0)</f>
        <v>18</v>
      </c>
      <c r="Z939" s="90">
        <f>VLOOKUP($B939,'[10]Población Oficial 2019'!$E$6:$AW$96,20,0)</f>
        <v>18</v>
      </c>
      <c r="AA939" s="90">
        <f>VLOOKUP($B939,'[10]Población Oficial 2019'!$E$6:$AW$96,21,0)</f>
        <v>17</v>
      </c>
      <c r="AB939" s="90">
        <f>VLOOKUP($B939,'[10]Población Oficial 2019'!$E$6:$AW$96,22,0)</f>
        <v>16</v>
      </c>
      <c r="AC939" s="90">
        <f>VLOOKUP($B939,'[10]Población Oficial 2019'!$E$6:$AW$96,23,0)</f>
        <v>15</v>
      </c>
      <c r="AD939" s="90">
        <f>VLOOKUP($B939,'[10]Población Oficial 2019'!$E$6:$AW$96,24,0)</f>
        <v>70</v>
      </c>
      <c r="AE939" s="90">
        <f>VLOOKUP($B939,'[10]Población Oficial 2019'!$E$6:$AW$96,25,0)</f>
        <v>75</v>
      </c>
      <c r="AF939" s="90">
        <f>VLOOKUP($B939,'[10]Población Oficial 2019'!$E$6:$AW$96,26,0)</f>
        <v>75</v>
      </c>
      <c r="AG939" s="90">
        <f>VLOOKUP($B939,'[10]Población Oficial 2019'!$E$6:$AW$96,27,0)</f>
        <v>65</v>
      </c>
      <c r="AH939" s="90">
        <f>VLOOKUP($B939,'[10]Población Oficial 2019'!$E$6:$AW$96,28,0)</f>
        <v>62</v>
      </c>
      <c r="AI939" s="90">
        <f>VLOOKUP($B939,'[10]Población Oficial 2019'!$E$6:$AW$96,29,0)</f>
        <v>53</v>
      </c>
      <c r="AJ939" s="90">
        <f>VLOOKUP($B939,'[10]Población Oficial 2019'!$E$6:$AW$96,30,0)</f>
        <v>39</v>
      </c>
      <c r="AK939" s="90">
        <f>VLOOKUP($B939,'[10]Población Oficial 2019'!$E$6:$AW$96,31,0)</f>
        <v>31</v>
      </c>
      <c r="AL939" s="90">
        <f>VLOOKUP($B939,'[10]Población Oficial 2019'!$E$6:$AW$96,32,0)</f>
        <v>27</v>
      </c>
      <c r="AM939" s="90">
        <f>VLOOKUP($B939,'[10]Población Oficial 2019'!$E$6:$AW$96,33,0)</f>
        <v>19</v>
      </c>
      <c r="AN939" s="90">
        <f>VLOOKUP($B939,'[10]Población Oficial 2019'!$E$6:$AW$96,34,0)</f>
        <v>11</v>
      </c>
      <c r="AO939" s="90">
        <f>VLOOKUP($B939,'[10]Población Oficial 2019'!$E$6:$AW$96,35,0)</f>
        <v>7</v>
      </c>
      <c r="AP939" s="90">
        <f>VLOOKUP($B939,'[10]Población Oficial 2019'!$E$6:$AW$96,36,0)</f>
        <v>5</v>
      </c>
      <c r="AQ939" s="90">
        <f>VLOOKUP($B939,'[10]Población Oficial 2019'!$E$6:$AW$96,41,0)</f>
        <v>465</v>
      </c>
      <c r="AR939" s="90">
        <f>VLOOKUP($B939,'[10]Población Oficial 2019'!$E$6:$AW$96,42,0)</f>
        <v>52</v>
      </c>
      <c r="AS939" s="90">
        <f>VLOOKUP($B939,'[10]Población Oficial 2019'!$E$6:$AW$96,43,0)</f>
        <v>41</v>
      </c>
      <c r="AT939" s="90">
        <f>VLOOKUP($B939,'[10]Población Oficial 2019'!$E$6:$AW$96,44,0)</f>
        <v>200</v>
      </c>
      <c r="AU939" s="90">
        <f>VLOOKUP($B939,'[10]Población Oficial 2019'!$E$6:$AW$96,45,0)</f>
        <v>11</v>
      </c>
    </row>
    <row r="940" spans="1:47" s="24" customFormat="1" ht="15">
      <c r="A940" s="58">
        <v>939</v>
      </c>
      <c r="B940" s="58">
        <v>6905</v>
      </c>
      <c r="C940" s="59" t="s">
        <v>1176</v>
      </c>
      <c r="D940" s="59" t="s">
        <v>1007</v>
      </c>
      <c r="E940" s="59" t="s">
        <v>1057</v>
      </c>
      <c r="F940" s="59" t="s">
        <v>1064</v>
      </c>
      <c r="G940" s="12" t="s">
        <v>266</v>
      </c>
      <c r="H940" s="14">
        <f t="shared" si="205"/>
        <v>6905</v>
      </c>
      <c r="I940" s="14">
        <f t="shared" si="199"/>
        <v>684</v>
      </c>
      <c r="J940" s="12">
        <f>VLOOKUP($B940,'[1]METAS 2019'!$D$4:$Q$843,5,0)</f>
        <v>13</v>
      </c>
      <c r="K940" s="12">
        <f>VLOOKUP($B940,'[1]METAS 2019'!$D$4:$Q$843,4,0)</f>
        <v>17</v>
      </c>
      <c r="L940" s="12">
        <f>VLOOKUP($B940,'[1]METAS 2019'!$D$4:$Q$843,11,0)</f>
        <v>12</v>
      </c>
      <c r="M940" s="12">
        <f>VLOOKUP($B940,'[1]METAS 2019'!$D$4:$Q$843,12,0)</f>
        <v>15</v>
      </c>
      <c r="N940" s="12">
        <f>VLOOKUP($B940,'[1]METAS 2019'!$D$4:$Q$843,13,0)</f>
        <v>25</v>
      </c>
      <c r="O940" s="12">
        <f>VLOOKUP($B940,'[1]METAS 2019'!$D$4:$Q$843,14,0)</f>
        <v>18</v>
      </c>
      <c r="P940" s="90">
        <f>VLOOKUP($B940,'[10]Población Oficial 2019'!$E$6:$AW$96,10,0)</f>
        <v>17</v>
      </c>
      <c r="Q940" s="90">
        <f>VLOOKUP($B940,'[10]Población Oficial 2019'!$E$6:$AW$96,11,0)</f>
        <v>17</v>
      </c>
      <c r="R940" s="90">
        <f>VLOOKUP($B940,'[10]Población Oficial 2019'!$E$6:$AW$96,12,0)</f>
        <v>17</v>
      </c>
      <c r="S940" s="90">
        <f>VLOOKUP($B940,'[10]Población Oficial 2019'!$E$6:$AW$96,13,0)</f>
        <v>17</v>
      </c>
      <c r="T940" s="90">
        <f>VLOOKUP($B940,'[10]Población Oficial 2019'!$E$6:$AW$96,14,0)</f>
        <v>16</v>
      </c>
      <c r="U940" s="90">
        <f>VLOOKUP($B940,'[10]Población Oficial 2019'!$E$6:$AW$96,15,0)</f>
        <v>16</v>
      </c>
      <c r="V940" s="90">
        <f>VLOOKUP($B940,'[10]Población Oficial 2019'!$E$6:$AW$96,16,0)</f>
        <v>15</v>
      </c>
      <c r="W940" s="90">
        <f>VLOOKUP($B940,'[10]Población Oficial 2019'!$E$6:$AW$96,17,0)</f>
        <v>14</v>
      </c>
      <c r="X940" s="90">
        <f>VLOOKUP($B940,'[10]Población Oficial 2019'!$E$6:$AW$96,18,0)</f>
        <v>14</v>
      </c>
      <c r="Y940" s="90">
        <f>VLOOKUP($B940,'[10]Población Oficial 2019'!$E$6:$AW$96,19,0)</f>
        <v>13</v>
      </c>
      <c r="Z940" s="90">
        <f>VLOOKUP($B940,'[10]Población Oficial 2019'!$E$6:$AW$96,20,0)</f>
        <v>13</v>
      </c>
      <c r="AA940" s="90">
        <f>VLOOKUP($B940,'[10]Población Oficial 2019'!$E$6:$AW$96,21,0)</f>
        <v>12</v>
      </c>
      <c r="AB940" s="90">
        <f>VLOOKUP($B940,'[10]Población Oficial 2019'!$E$6:$AW$96,22,0)</f>
        <v>12</v>
      </c>
      <c r="AC940" s="90">
        <f>VLOOKUP($B940,'[10]Población Oficial 2019'!$E$6:$AW$96,23,0)</f>
        <v>10</v>
      </c>
      <c r="AD940" s="90">
        <f>VLOOKUP($B940,'[10]Población Oficial 2019'!$E$6:$AW$96,24,0)</f>
        <v>49</v>
      </c>
      <c r="AE940" s="90">
        <f>VLOOKUP($B940,'[10]Población Oficial 2019'!$E$6:$AW$96,25,0)</f>
        <v>52</v>
      </c>
      <c r="AF940" s="90">
        <f>VLOOKUP($B940,'[10]Población Oficial 2019'!$E$6:$AW$96,26,0)</f>
        <v>53</v>
      </c>
      <c r="AG940" s="90">
        <f>VLOOKUP($B940,'[10]Población Oficial 2019'!$E$6:$AW$96,27,0)</f>
        <v>46</v>
      </c>
      <c r="AH940" s="90">
        <f>VLOOKUP($B940,'[10]Población Oficial 2019'!$E$6:$AW$96,28,0)</f>
        <v>45</v>
      </c>
      <c r="AI940" s="90">
        <f>VLOOKUP($B940,'[10]Población Oficial 2019'!$E$6:$AW$96,29,0)</f>
        <v>38</v>
      </c>
      <c r="AJ940" s="90">
        <f>VLOOKUP($B940,'[10]Población Oficial 2019'!$E$6:$AW$96,30,0)</f>
        <v>28</v>
      </c>
      <c r="AK940" s="90">
        <f>VLOOKUP($B940,'[10]Población Oficial 2019'!$E$6:$AW$96,31,0)</f>
        <v>22</v>
      </c>
      <c r="AL940" s="90">
        <f>VLOOKUP($B940,'[10]Población Oficial 2019'!$E$6:$AW$96,32,0)</f>
        <v>19</v>
      </c>
      <c r="AM940" s="90">
        <f>VLOOKUP($B940,'[10]Población Oficial 2019'!$E$6:$AW$96,33,0)</f>
        <v>13</v>
      </c>
      <c r="AN940" s="90">
        <f>VLOOKUP($B940,'[10]Población Oficial 2019'!$E$6:$AW$96,34,0)</f>
        <v>8</v>
      </c>
      <c r="AO940" s="90">
        <f>VLOOKUP($B940,'[10]Población Oficial 2019'!$E$6:$AW$96,35,0)</f>
        <v>4</v>
      </c>
      <c r="AP940" s="90">
        <f>VLOOKUP($B940,'[10]Población Oficial 2019'!$E$6:$AW$96,36,0)</f>
        <v>4</v>
      </c>
      <c r="AQ940" s="90">
        <f>VLOOKUP($B940,'[10]Población Oficial 2019'!$E$6:$AW$96,41,0)</f>
        <v>335</v>
      </c>
      <c r="AR940" s="90">
        <f>VLOOKUP($B940,'[10]Población Oficial 2019'!$E$6:$AW$96,42,0)</f>
        <v>37</v>
      </c>
      <c r="AS940" s="90">
        <f>VLOOKUP($B940,'[10]Población Oficial 2019'!$E$6:$AW$96,43,0)</f>
        <v>30</v>
      </c>
      <c r="AT940" s="90">
        <f>VLOOKUP($B940,'[10]Población Oficial 2019'!$E$6:$AW$96,44,0)</f>
        <v>144</v>
      </c>
      <c r="AU940" s="90">
        <f>VLOOKUP($B940,'[10]Población Oficial 2019'!$E$6:$AW$96,45,0)</f>
        <v>16</v>
      </c>
    </row>
    <row r="941" spans="1:47" s="24" customFormat="1" ht="15">
      <c r="A941" s="58">
        <v>940</v>
      </c>
      <c r="B941" s="58">
        <v>18475</v>
      </c>
      <c r="C941" s="59" t="s">
        <v>1176</v>
      </c>
      <c r="D941" s="59" t="s">
        <v>1007</v>
      </c>
      <c r="E941" s="59" t="s">
        <v>1057</v>
      </c>
      <c r="F941" s="59" t="s">
        <v>1065</v>
      </c>
      <c r="G941" s="12" t="s">
        <v>266</v>
      </c>
      <c r="H941" s="14">
        <f t="shared" si="205"/>
        <v>18475</v>
      </c>
      <c r="I941" s="14">
        <f t="shared" si="199"/>
        <v>1208</v>
      </c>
      <c r="J941" s="12">
        <f>VLOOKUP($B941,'[1]METAS 2019'!$D$4:$Q$843,5,0)</f>
        <v>18</v>
      </c>
      <c r="K941" s="12">
        <f>VLOOKUP($B941,'[1]METAS 2019'!$D$4:$Q$843,4,0)</f>
        <v>16</v>
      </c>
      <c r="L941" s="12">
        <f>VLOOKUP($B941,'[1]METAS 2019'!$D$4:$Q$843,11,0)</f>
        <v>20</v>
      </c>
      <c r="M941" s="12">
        <f>VLOOKUP($B941,'[1]METAS 2019'!$D$4:$Q$843,12,0)</f>
        <v>24</v>
      </c>
      <c r="N941" s="12">
        <f>VLOOKUP($B941,'[1]METAS 2019'!$D$4:$Q$843,13,0)</f>
        <v>28</v>
      </c>
      <c r="O941" s="12">
        <f>VLOOKUP($B941,'[1]METAS 2019'!$D$4:$Q$843,14,0)</f>
        <v>31</v>
      </c>
      <c r="P941" s="90">
        <f>VLOOKUP($B941,'[10]Población Oficial 2019'!$E$6:$AW$96,10,0)</f>
        <v>30</v>
      </c>
      <c r="Q941" s="90">
        <f>VLOOKUP($B941,'[10]Población Oficial 2019'!$E$6:$AW$96,11,0)</f>
        <v>30</v>
      </c>
      <c r="R941" s="90">
        <f>VLOOKUP($B941,'[10]Población Oficial 2019'!$E$6:$AW$96,12,0)</f>
        <v>29</v>
      </c>
      <c r="S941" s="90">
        <f>VLOOKUP($B941,'[10]Población Oficial 2019'!$E$6:$AW$96,13,0)</f>
        <v>30</v>
      </c>
      <c r="T941" s="90">
        <f>VLOOKUP($B941,'[10]Población Oficial 2019'!$E$6:$AW$96,14,0)</f>
        <v>29</v>
      </c>
      <c r="U941" s="90">
        <f>VLOOKUP($B941,'[10]Población Oficial 2019'!$E$6:$AW$96,15,0)</f>
        <v>28</v>
      </c>
      <c r="V941" s="90">
        <f>VLOOKUP($B941,'[10]Población Oficial 2019'!$E$6:$AW$96,16,0)</f>
        <v>27</v>
      </c>
      <c r="W941" s="90">
        <f>VLOOKUP($B941,'[10]Población Oficial 2019'!$E$6:$AW$96,17,0)</f>
        <v>26</v>
      </c>
      <c r="X941" s="90">
        <f>VLOOKUP($B941,'[10]Población Oficial 2019'!$E$6:$AW$96,18,0)</f>
        <v>25</v>
      </c>
      <c r="Y941" s="90">
        <f>VLOOKUP($B941,'[10]Población Oficial 2019'!$E$6:$AW$96,19,0)</f>
        <v>24</v>
      </c>
      <c r="Z941" s="90">
        <f>VLOOKUP($B941,'[10]Población Oficial 2019'!$E$6:$AW$96,20,0)</f>
        <v>23</v>
      </c>
      <c r="AA941" s="90">
        <f>VLOOKUP($B941,'[10]Población Oficial 2019'!$E$6:$AW$96,21,0)</f>
        <v>22</v>
      </c>
      <c r="AB941" s="90">
        <f>VLOOKUP($B941,'[10]Población Oficial 2019'!$E$6:$AW$96,22,0)</f>
        <v>21</v>
      </c>
      <c r="AC941" s="90">
        <f>VLOOKUP($B941,'[10]Población Oficial 2019'!$E$6:$AW$96,23,0)</f>
        <v>20</v>
      </c>
      <c r="AD941" s="90">
        <f>VLOOKUP($B941,'[10]Población Oficial 2019'!$E$6:$AW$96,24,0)</f>
        <v>91</v>
      </c>
      <c r="AE941" s="90">
        <f>VLOOKUP($B941,'[10]Población Oficial 2019'!$E$6:$AW$96,25,0)</f>
        <v>97</v>
      </c>
      <c r="AF941" s="90">
        <f>VLOOKUP($B941,'[10]Población Oficial 2019'!$E$6:$AW$96,26,0)</f>
        <v>97</v>
      </c>
      <c r="AG941" s="90">
        <f>VLOOKUP($B941,'[10]Población Oficial 2019'!$E$6:$AW$96,27,0)</f>
        <v>85</v>
      </c>
      <c r="AH941" s="90">
        <f>VLOOKUP($B941,'[10]Población Oficial 2019'!$E$6:$AW$96,28,0)</f>
        <v>81</v>
      </c>
      <c r="AI941" s="90">
        <f>VLOOKUP($B941,'[10]Población Oficial 2019'!$E$6:$AW$96,29,0)</f>
        <v>70</v>
      </c>
      <c r="AJ941" s="90">
        <f>VLOOKUP($B941,'[10]Población Oficial 2019'!$E$6:$AW$96,30,0)</f>
        <v>51</v>
      </c>
      <c r="AK941" s="90">
        <f>VLOOKUP($B941,'[10]Población Oficial 2019'!$E$6:$AW$96,31,0)</f>
        <v>41</v>
      </c>
      <c r="AL941" s="90">
        <f>VLOOKUP($B941,'[10]Población Oficial 2019'!$E$6:$AW$96,32,0)</f>
        <v>36</v>
      </c>
      <c r="AM941" s="90">
        <f>VLOOKUP($B941,'[10]Población Oficial 2019'!$E$6:$AW$96,33,0)</f>
        <v>25</v>
      </c>
      <c r="AN941" s="90">
        <f>VLOOKUP($B941,'[10]Población Oficial 2019'!$E$6:$AW$96,34,0)</f>
        <v>15</v>
      </c>
      <c r="AO941" s="90">
        <f>VLOOKUP($B941,'[10]Población Oficial 2019'!$E$6:$AW$96,35,0)</f>
        <v>10</v>
      </c>
      <c r="AP941" s="90">
        <f>VLOOKUP($B941,'[10]Población Oficial 2019'!$E$6:$AW$96,36,0)</f>
        <v>8</v>
      </c>
      <c r="AQ941" s="90">
        <f>VLOOKUP($B941,'[10]Población Oficial 2019'!$E$6:$AW$96,41,0)</f>
        <v>589</v>
      </c>
      <c r="AR941" s="90">
        <f>VLOOKUP($B941,'[10]Población Oficial 2019'!$E$6:$AW$96,42,0)</f>
        <v>65</v>
      </c>
      <c r="AS941" s="90">
        <f>VLOOKUP($B941,'[10]Población Oficial 2019'!$E$6:$AW$96,43,0)</f>
        <v>52</v>
      </c>
      <c r="AT941" s="90">
        <f>VLOOKUP($B941,'[10]Población Oficial 2019'!$E$6:$AW$96,44,0)</f>
        <v>253</v>
      </c>
      <c r="AU941" s="90">
        <f>VLOOKUP($B941,'[10]Población Oficial 2019'!$E$6:$AW$96,45,0)</f>
        <v>20</v>
      </c>
    </row>
    <row r="942" spans="1:47" s="24" customFormat="1" ht="15">
      <c r="A942" s="58">
        <v>941</v>
      </c>
      <c r="B942" s="58">
        <v>4268</v>
      </c>
      <c r="C942" s="59" t="s">
        <v>1176</v>
      </c>
      <c r="D942" s="59" t="s">
        <v>1007</v>
      </c>
      <c r="E942" s="59" t="s">
        <v>1057</v>
      </c>
      <c r="F942" s="59" t="s">
        <v>1066</v>
      </c>
      <c r="G942" s="12" t="s">
        <v>266</v>
      </c>
      <c r="H942" s="14">
        <f t="shared" si="205"/>
        <v>4268</v>
      </c>
      <c r="I942" s="14">
        <f t="shared" si="199"/>
        <v>1084</v>
      </c>
      <c r="J942" s="12">
        <f>VLOOKUP($B942,'[1]METAS 2019'!$D$4:$Q$843,5,0)</f>
        <v>14</v>
      </c>
      <c r="K942" s="12">
        <f>VLOOKUP($B942,'[1]METAS 2019'!$D$4:$Q$843,4,0)</f>
        <v>9</v>
      </c>
      <c r="L942" s="12">
        <f>VLOOKUP($B942,'[1]METAS 2019'!$D$4:$Q$843,11,0)</f>
        <v>14</v>
      </c>
      <c r="M942" s="12">
        <f>VLOOKUP($B942,'[1]METAS 2019'!$D$4:$Q$843,12,0)</f>
        <v>19</v>
      </c>
      <c r="N942" s="12">
        <f>VLOOKUP($B942,'[1]METAS 2019'!$D$4:$Q$843,13,0)</f>
        <v>14</v>
      </c>
      <c r="O942" s="12">
        <f>VLOOKUP($B942,'[1]METAS 2019'!$D$4:$Q$843,14,0)</f>
        <v>20</v>
      </c>
      <c r="P942" s="90">
        <f>VLOOKUP($B942,'[10]Población Oficial 2019'!$E$6:$AW$96,10,0)</f>
        <v>28</v>
      </c>
      <c r="Q942" s="90">
        <f>VLOOKUP($B942,'[10]Población Oficial 2019'!$E$6:$AW$96,11,0)</f>
        <v>28</v>
      </c>
      <c r="R942" s="90">
        <f>VLOOKUP($B942,'[10]Población Oficial 2019'!$E$6:$AW$96,12,0)</f>
        <v>27</v>
      </c>
      <c r="S942" s="90">
        <f>VLOOKUP($B942,'[10]Población Oficial 2019'!$E$6:$AW$96,13,0)</f>
        <v>28</v>
      </c>
      <c r="T942" s="90">
        <f>VLOOKUP($B942,'[10]Población Oficial 2019'!$E$6:$AW$96,14,0)</f>
        <v>27</v>
      </c>
      <c r="U942" s="90">
        <f>VLOOKUP($B942,'[10]Población Oficial 2019'!$E$6:$AW$96,15,0)</f>
        <v>26</v>
      </c>
      <c r="V942" s="90">
        <f>VLOOKUP($B942,'[10]Población Oficial 2019'!$E$6:$AW$96,16,0)</f>
        <v>26</v>
      </c>
      <c r="W942" s="90">
        <f>VLOOKUP($B942,'[10]Población Oficial 2019'!$E$6:$AW$96,17,0)</f>
        <v>25</v>
      </c>
      <c r="X942" s="90">
        <f>VLOOKUP($B942,'[10]Población Oficial 2019'!$E$6:$AW$96,18,0)</f>
        <v>24</v>
      </c>
      <c r="Y942" s="90">
        <f>VLOOKUP($B942,'[10]Población Oficial 2019'!$E$6:$AW$96,19,0)</f>
        <v>23</v>
      </c>
      <c r="Z942" s="90">
        <f>VLOOKUP($B942,'[10]Población Oficial 2019'!$E$6:$AW$96,20,0)</f>
        <v>22</v>
      </c>
      <c r="AA942" s="90">
        <f>VLOOKUP($B942,'[10]Población Oficial 2019'!$E$6:$AW$96,21,0)</f>
        <v>20</v>
      </c>
      <c r="AB942" s="90">
        <f>VLOOKUP($B942,'[10]Población Oficial 2019'!$E$6:$AW$96,22,0)</f>
        <v>19</v>
      </c>
      <c r="AC942" s="90">
        <f>VLOOKUP($B942,'[10]Población Oficial 2019'!$E$6:$AW$96,23,0)</f>
        <v>18</v>
      </c>
      <c r="AD942" s="90">
        <f>VLOOKUP($B942,'[10]Población Oficial 2019'!$E$6:$AW$96,24,0)</f>
        <v>85</v>
      </c>
      <c r="AE942" s="90">
        <f>VLOOKUP($B942,'[10]Población Oficial 2019'!$E$6:$AW$96,25,0)</f>
        <v>90</v>
      </c>
      <c r="AF942" s="90">
        <f>VLOOKUP($B942,'[10]Población Oficial 2019'!$E$6:$AW$96,26,0)</f>
        <v>90</v>
      </c>
      <c r="AG942" s="90">
        <f>VLOOKUP($B942,'[10]Población Oficial 2019'!$E$6:$AW$96,27,0)</f>
        <v>78</v>
      </c>
      <c r="AH942" s="90">
        <f>VLOOKUP($B942,'[10]Población Oficial 2019'!$E$6:$AW$96,28,0)</f>
        <v>75</v>
      </c>
      <c r="AI942" s="90">
        <f>VLOOKUP($B942,'[10]Población Oficial 2019'!$E$6:$AW$96,29,0)</f>
        <v>64</v>
      </c>
      <c r="AJ942" s="90">
        <f>VLOOKUP($B942,'[10]Población Oficial 2019'!$E$6:$AW$96,30,0)</f>
        <v>48</v>
      </c>
      <c r="AK942" s="90">
        <f>VLOOKUP($B942,'[10]Población Oficial 2019'!$E$6:$AW$96,31,0)</f>
        <v>38</v>
      </c>
      <c r="AL942" s="90">
        <f>VLOOKUP($B942,'[10]Población Oficial 2019'!$E$6:$AW$96,32,0)</f>
        <v>33</v>
      </c>
      <c r="AM942" s="90">
        <f>VLOOKUP($B942,'[10]Población Oficial 2019'!$E$6:$AW$96,33,0)</f>
        <v>23</v>
      </c>
      <c r="AN942" s="90">
        <f>VLOOKUP($B942,'[10]Población Oficial 2019'!$E$6:$AW$96,34,0)</f>
        <v>13</v>
      </c>
      <c r="AO942" s="90">
        <f>VLOOKUP($B942,'[10]Población Oficial 2019'!$E$6:$AW$96,35,0)</f>
        <v>9</v>
      </c>
      <c r="AP942" s="90">
        <f>VLOOKUP($B942,'[10]Población Oficial 2019'!$E$6:$AW$96,36,0)</f>
        <v>7</v>
      </c>
      <c r="AQ942" s="90">
        <f>VLOOKUP($B942,'[10]Población Oficial 2019'!$E$6:$AW$96,41,0)</f>
        <v>527</v>
      </c>
      <c r="AR942" s="90">
        <f>VLOOKUP($B942,'[10]Población Oficial 2019'!$E$6:$AW$96,42,0)</f>
        <v>59</v>
      </c>
      <c r="AS942" s="90">
        <f>VLOOKUP($B942,'[10]Población Oficial 2019'!$E$6:$AW$96,43,0)</f>
        <v>47</v>
      </c>
      <c r="AT942" s="90">
        <f>VLOOKUP($B942,'[10]Población Oficial 2019'!$E$6:$AW$96,44,0)</f>
        <v>227</v>
      </c>
      <c r="AU942" s="90">
        <f>VLOOKUP($B942,'[10]Población Oficial 2019'!$E$6:$AW$96,45,0)</f>
        <v>14</v>
      </c>
    </row>
    <row r="943" spans="1:47" s="24" customFormat="1" ht="15">
      <c r="A943" s="58">
        <v>942</v>
      </c>
      <c r="B943" s="58">
        <v>13059</v>
      </c>
      <c r="C943" s="59" t="s">
        <v>1176</v>
      </c>
      <c r="D943" s="59" t="s">
        <v>1007</v>
      </c>
      <c r="E943" s="59" t="s">
        <v>1057</v>
      </c>
      <c r="F943" s="59" t="s">
        <v>1067</v>
      </c>
      <c r="G943" s="12" t="s">
        <v>266</v>
      </c>
      <c r="H943" s="14">
        <f t="shared" si="205"/>
        <v>13059</v>
      </c>
      <c r="I943" s="14">
        <f t="shared" si="199"/>
        <v>595</v>
      </c>
      <c r="J943" s="12">
        <f>VLOOKUP($B943,'[1]METAS 2019'!$D$4:$Q$843,5,0)</f>
        <v>12</v>
      </c>
      <c r="K943" s="12">
        <f>VLOOKUP($B943,'[1]METAS 2019'!$D$4:$Q$843,4,0)</f>
        <v>10</v>
      </c>
      <c r="L943" s="12">
        <f>VLOOKUP($B943,'[1]METAS 2019'!$D$4:$Q$843,11,0)</f>
        <v>10</v>
      </c>
      <c r="M943" s="12">
        <f>VLOOKUP($B943,'[1]METAS 2019'!$D$4:$Q$843,12,0)</f>
        <v>7</v>
      </c>
      <c r="N943" s="12">
        <f>VLOOKUP($B943,'[1]METAS 2019'!$D$4:$Q$843,13,0)</f>
        <v>9</v>
      </c>
      <c r="O943" s="12">
        <f>VLOOKUP($B943,'[1]METAS 2019'!$D$4:$Q$843,14,0)</f>
        <v>4</v>
      </c>
      <c r="P943" s="90">
        <f>VLOOKUP($B943,'[10]Población Oficial 2019'!$E$6:$AW$96,10,0)</f>
        <v>16</v>
      </c>
      <c r="Q943" s="90">
        <f>VLOOKUP($B943,'[10]Población Oficial 2019'!$E$6:$AW$96,11,0)</f>
        <v>16</v>
      </c>
      <c r="R943" s="90">
        <f>VLOOKUP($B943,'[10]Población Oficial 2019'!$E$6:$AW$96,12,0)</f>
        <v>16</v>
      </c>
      <c r="S943" s="90">
        <f>VLOOKUP($B943,'[10]Población Oficial 2019'!$E$6:$AW$96,13,0)</f>
        <v>15</v>
      </c>
      <c r="T943" s="90">
        <f>VLOOKUP($B943,'[10]Población Oficial 2019'!$E$6:$AW$96,14,0)</f>
        <v>15</v>
      </c>
      <c r="U943" s="90">
        <f>VLOOKUP($B943,'[10]Población Oficial 2019'!$E$6:$AW$96,15,0)</f>
        <v>14</v>
      </c>
      <c r="V943" s="90">
        <f>VLOOKUP($B943,'[10]Población Oficial 2019'!$E$6:$AW$96,16,0)</f>
        <v>14</v>
      </c>
      <c r="W943" s="90">
        <f>VLOOKUP($B943,'[10]Población Oficial 2019'!$E$6:$AW$96,17,0)</f>
        <v>14</v>
      </c>
      <c r="X943" s="90">
        <f>VLOOKUP($B943,'[10]Población Oficial 2019'!$E$6:$AW$96,18,0)</f>
        <v>13</v>
      </c>
      <c r="Y943" s="90">
        <f>VLOOKUP($B943,'[10]Población Oficial 2019'!$E$6:$AW$96,19,0)</f>
        <v>13</v>
      </c>
      <c r="Z943" s="90">
        <f>VLOOKUP($B943,'[10]Población Oficial 2019'!$E$6:$AW$96,20,0)</f>
        <v>12</v>
      </c>
      <c r="AA943" s="90">
        <f>VLOOKUP($B943,'[10]Población Oficial 2019'!$E$6:$AW$96,21,0)</f>
        <v>12</v>
      </c>
      <c r="AB943" s="90">
        <f>VLOOKUP($B943,'[10]Población Oficial 2019'!$E$6:$AW$96,22,0)</f>
        <v>11</v>
      </c>
      <c r="AC943" s="90">
        <f>VLOOKUP($B943,'[10]Población Oficial 2019'!$E$6:$AW$96,23,0)</f>
        <v>10</v>
      </c>
      <c r="AD943" s="90">
        <f>VLOOKUP($B943,'[10]Población Oficial 2019'!$E$6:$AW$96,24,0)</f>
        <v>46</v>
      </c>
      <c r="AE943" s="90">
        <f>VLOOKUP($B943,'[10]Población Oficial 2019'!$E$6:$AW$96,25,0)</f>
        <v>48</v>
      </c>
      <c r="AF943" s="90">
        <f>VLOOKUP($B943,'[10]Población Oficial 2019'!$E$6:$AW$96,26,0)</f>
        <v>48</v>
      </c>
      <c r="AG943" s="90">
        <f>VLOOKUP($B943,'[10]Población Oficial 2019'!$E$6:$AW$96,27,0)</f>
        <v>42</v>
      </c>
      <c r="AH943" s="90">
        <f>VLOOKUP($B943,'[10]Población Oficial 2019'!$E$6:$AW$96,28,0)</f>
        <v>41</v>
      </c>
      <c r="AI943" s="90">
        <f>VLOOKUP($B943,'[10]Población Oficial 2019'!$E$6:$AW$96,29,0)</f>
        <v>35</v>
      </c>
      <c r="AJ943" s="90">
        <f>VLOOKUP($B943,'[10]Población Oficial 2019'!$E$6:$AW$96,30,0)</f>
        <v>26</v>
      </c>
      <c r="AK943" s="90">
        <f>VLOOKUP($B943,'[10]Población Oficial 2019'!$E$6:$AW$96,31,0)</f>
        <v>20</v>
      </c>
      <c r="AL943" s="90">
        <f>VLOOKUP($B943,'[10]Población Oficial 2019'!$E$6:$AW$96,32,0)</f>
        <v>18</v>
      </c>
      <c r="AM943" s="90">
        <f>VLOOKUP($B943,'[10]Población Oficial 2019'!$E$6:$AW$96,33,0)</f>
        <v>12</v>
      </c>
      <c r="AN943" s="90">
        <f>VLOOKUP($B943,'[10]Población Oficial 2019'!$E$6:$AW$96,34,0)</f>
        <v>7</v>
      </c>
      <c r="AO943" s="90">
        <f>VLOOKUP($B943,'[10]Población Oficial 2019'!$E$6:$AW$96,35,0)</f>
        <v>5</v>
      </c>
      <c r="AP943" s="90">
        <f>VLOOKUP($B943,'[10]Población Oficial 2019'!$E$6:$AW$96,36,0)</f>
        <v>4</v>
      </c>
      <c r="AQ943" s="90">
        <f>VLOOKUP($B943,'[10]Población Oficial 2019'!$E$6:$AW$96,41,0)</f>
        <v>290</v>
      </c>
      <c r="AR943" s="90">
        <f>VLOOKUP($B943,'[10]Población Oficial 2019'!$E$6:$AW$96,42,0)</f>
        <v>32</v>
      </c>
      <c r="AS943" s="90">
        <f>VLOOKUP($B943,'[10]Población Oficial 2019'!$E$6:$AW$96,43,0)</f>
        <v>26</v>
      </c>
      <c r="AT943" s="90">
        <f>VLOOKUP($B943,'[10]Población Oficial 2019'!$E$6:$AW$96,44,0)</f>
        <v>125</v>
      </c>
      <c r="AU943" s="90">
        <f>VLOOKUP($B943,'[10]Población Oficial 2019'!$E$6:$AW$96,45,0)</f>
        <v>13</v>
      </c>
    </row>
    <row r="944" spans="1:47" s="24" customFormat="1" ht="15">
      <c r="A944" s="58">
        <v>943</v>
      </c>
      <c r="B944" s="58">
        <v>4270</v>
      </c>
      <c r="C944" s="59" t="s">
        <v>1176</v>
      </c>
      <c r="D944" s="59" t="s">
        <v>1007</v>
      </c>
      <c r="E944" s="59" t="s">
        <v>1057</v>
      </c>
      <c r="F944" s="59" t="s">
        <v>1068</v>
      </c>
      <c r="G944" s="12" t="s">
        <v>271</v>
      </c>
      <c r="H944" s="14">
        <f t="shared" si="205"/>
        <v>4270</v>
      </c>
      <c r="I944" s="14">
        <f t="shared" si="199"/>
        <v>1702</v>
      </c>
      <c r="J944" s="12">
        <f>VLOOKUP($B944,'[1]METAS 2019'!$D$4:$Q$843,5,0)</f>
        <v>35</v>
      </c>
      <c r="K944" s="12">
        <f>VLOOKUP($B944,'[1]METAS 2019'!$D$4:$Q$843,4,0)</f>
        <v>34</v>
      </c>
      <c r="L944" s="12">
        <f>VLOOKUP($B944,'[1]METAS 2019'!$D$4:$Q$843,11,0)</f>
        <v>40</v>
      </c>
      <c r="M944" s="12">
        <f>VLOOKUP($B944,'[1]METAS 2019'!$D$4:$Q$843,12,0)</f>
        <v>42</v>
      </c>
      <c r="N944" s="12">
        <f>VLOOKUP($B944,'[1]METAS 2019'!$D$4:$Q$843,13,0)</f>
        <v>39</v>
      </c>
      <c r="O944" s="12">
        <f>VLOOKUP($B944,'[1]METAS 2019'!$D$4:$Q$843,14,0)</f>
        <v>48</v>
      </c>
      <c r="P944" s="90">
        <f>VLOOKUP($B944,'[10]Población Oficial 2019'!$E$6:$AW$96,10,0)</f>
        <v>42</v>
      </c>
      <c r="Q944" s="90">
        <f>VLOOKUP($B944,'[10]Población Oficial 2019'!$E$6:$AW$96,11,0)</f>
        <v>42</v>
      </c>
      <c r="R944" s="90">
        <f>VLOOKUP($B944,'[10]Población Oficial 2019'!$E$6:$AW$96,12,0)</f>
        <v>41</v>
      </c>
      <c r="S944" s="90">
        <f>VLOOKUP($B944,'[10]Población Oficial 2019'!$E$6:$AW$96,13,0)</f>
        <v>41</v>
      </c>
      <c r="T944" s="90">
        <f>VLOOKUP($B944,'[10]Población Oficial 2019'!$E$6:$AW$96,14,0)</f>
        <v>40</v>
      </c>
      <c r="U944" s="90">
        <f>VLOOKUP($B944,'[10]Población Oficial 2019'!$E$6:$AW$96,15,0)</f>
        <v>38</v>
      </c>
      <c r="V944" s="90">
        <f>VLOOKUP($B944,'[10]Población Oficial 2019'!$E$6:$AW$96,16,0)</f>
        <v>37</v>
      </c>
      <c r="W944" s="90">
        <f>VLOOKUP($B944,'[10]Población Oficial 2019'!$E$6:$AW$96,17,0)</f>
        <v>36</v>
      </c>
      <c r="X944" s="90">
        <f>VLOOKUP($B944,'[10]Población Oficial 2019'!$E$6:$AW$96,18,0)</f>
        <v>34</v>
      </c>
      <c r="Y944" s="90">
        <f>VLOOKUP($B944,'[10]Población Oficial 2019'!$E$6:$AW$96,19,0)</f>
        <v>33</v>
      </c>
      <c r="Z944" s="90">
        <f>VLOOKUP($B944,'[10]Población Oficial 2019'!$E$6:$AW$96,20,0)</f>
        <v>31</v>
      </c>
      <c r="AA944" s="90">
        <f>VLOOKUP($B944,'[10]Población Oficial 2019'!$E$6:$AW$96,21,0)</f>
        <v>30</v>
      </c>
      <c r="AB944" s="90">
        <f>VLOOKUP($B944,'[10]Población Oficial 2019'!$E$6:$AW$96,22,0)</f>
        <v>29</v>
      </c>
      <c r="AC944" s="90">
        <f>VLOOKUP($B944,'[10]Población Oficial 2019'!$E$6:$AW$96,23,0)</f>
        <v>27</v>
      </c>
      <c r="AD944" s="90">
        <f>VLOOKUP($B944,'[10]Población Oficial 2019'!$E$6:$AW$96,24,0)</f>
        <v>125</v>
      </c>
      <c r="AE944" s="90">
        <f>VLOOKUP($B944,'[10]Población Oficial 2019'!$E$6:$AW$96,25,0)</f>
        <v>132</v>
      </c>
      <c r="AF944" s="90">
        <f>VLOOKUP($B944,'[10]Población Oficial 2019'!$E$6:$AW$96,26,0)</f>
        <v>133</v>
      </c>
      <c r="AG944" s="90">
        <f>VLOOKUP($B944,'[10]Población Oficial 2019'!$E$6:$AW$96,27,0)</f>
        <v>115</v>
      </c>
      <c r="AH944" s="90">
        <f>VLOOKUP($B944,'[10]Población Oficial 2019'!$E$6:$AW$96,28,0)</f>
        <v>111</v>
      </c>
      <c r="AI944" s="90">
        <f>VLOOKUP($B944,'[10]Población Oficial 2019'!$E$6:$AW$96,29,0)</f>
        <v>94</v>
      </c>
      <c r="AJ944" s="90">
        <f>VLOOKUP($B944,'[10]Población Oficial 2019'!$E$6:$AW$96,30,0)</f>
        <v>71</v>
      </c>
      <c r="AK944" s="90">
        <f>VLOOKUP($B944,'[10]Población Oficial 2019'!$E$6:$AW$96,31,0)</f>
        <v>57</v>
      </c>
      <c r="AL944" s="90">
        <f>VLOOKUP($B944,'[10]Población Oficial 2019'!$E$6:$AW$96,32,0)</f>
        <v>49</v>
      </c>
      <c r="AM944" s="90">
        <f>VLOOKUP($B944,'[10]Población Oficial 2019'!$E$6:$AW$96,33,0)</f>
        <v>34</v>
      </c>
      <c r="AN944" s="90">
        <f>VLOOKUP($B944,'[10]Población Oficial 2019'!$E$6:$AW$96,34,0)</f>
        <v>20</v>
      </c>
      <c r="AO944" s="90">
        <f>VLOOKUP($B944,'[10]Población Oficial 2019'!$E$6:$AW$96,35,0)</f>
        <v>12</v>
      </c>
      <c r="AP944" s="90">
        <f>VLOOKUP($B944,'[10]Población Oficial 2019'!$E$6:$AW$96,36,0)</f>
        <v>10</v>
      </c>
      <c r="AQ944" s="90">
        <f>VLOOKUP($B944,'[10]Población Oficial 2019'!$E$6:$AW$96,41,0)</f>
        <v>826</v>
      </c>
      <c r="AR944" s="90">
        <f>VLOOKUP($B944,'[10]Población Oficial 2019'!$E$6:$AW$96,42,0)</f>
        <v>92</v>
      </c>
      <c r="AS944" s="90">
        <f>VLOOKUP($B944,'[10]Población Oficial 2019'!$E$6:$AW$96,43,0)</f>
        <v>73</v>
      </c>
      <c r="AT944" s="90">
        <f>VLOOKUP($B944,'[10]Población Oficial 2019'!$E$6:$AW$96,44,0)</f>
        <v>355</v>
      </c>
      <c r="AU944" s="90">
        <f>VLOOKUP($B944,'[10]Población Oficial 2019'!$E$6:$AW$96,45,0)</f>
        <v>31</v>
      </c>
    </row>
    <row r="945" spans="1:47" s="24" customFormat="1" ht="15">
      <c r="A945" s="58">
        <v>944</v>
      </c>
      <c r="B945" s="58">
        <v>4269</v>
      </c>
      <c r="C945" s="59" t="s">
        <v>1176</v>
      </c>
      <c r="D945" s="59" t="s">
        <v>1007</v>
      </c>
      <c r="E945" s="59" t="s">
        <v>1057</v>
      </c>
      <c r="F945" s="59" t="s">
        <v>1069</v>
      </c>
      <c r="G945" s="12" t="s">
        <v>266</v>
      </c>
      <c r="H945" s="14">
        <f t="shared" si="205"/>
        <v>4269</v>
      </c>
      <c r="I945" s="14">
        <f t="shared" si="199"/>
        <v>1202</v>
      </c>
      <c r="J945" s="12">
        <f>VLOOKUP($B945,'[1]METAS 2019'!$D$4:$Q$843,5,0)</f>
        <v>18</v>
      </c>
      <c r="K945" s="12">
        <f>VLOOKUP($B945,'[1]METAS 2019'!$D$4:$Q$843,4,0)</f>
        <v>15</v>
      </c>
      <c r="L945" s="12">
        <f>VLOOKUP($B945,'[1]METAS 2019'!$D$4:$Q$843,11,0)</f>
        <v>19</v>
      </c>
      <c r="M945" s="12">
        <f>VLOOKUP($B945,'[1]METAS 2019'!$D$4:$Q$843,12,0)</f>
        <v>19</v>
      </c>
      <c r="N945" s="12">
        <f>VLOOKUP($B945,'[1]METAS 2019'!$D$4:$Q$843,13,0)</f>
        <v>20</v>
      </c>
      <c r="O945" s="12">
        <f>VLOOKUP($B945,'[1]METAS 2019'!$D$4:$Q$843,14,0)</f>
        <v>25</v>
      </c>
      <c r="P945" s="90">
        <f>VLOOKUP($B945,'[10]Población Oficial 2019'!$E$6:$AW$96,10,0)</f>
        <v>30</v>
      </c>
      <c r="Q945" s="90">
        <f>VLOOKUP($B945,'[10]Población Oficial 2019'!$E$6:$AW$96,11,0)</f>
        <v>30</v>
      </c>
      <c r="R945" s="90">
        <f>VLOOKUP($B945,'[10]Población Oficial 2019'!$E$6:$AW$96,12,0)</f>
        <v>31</v>
      </c>
      <c r="S945" s="90">
        <f>VLOOKUP($B945,'[10]Población Oficial 2019'!$E$6:$AW$96,13,0)</f>
        <v>31</v>
      </c>
      <c r="T945" s="90">
        <f>VLOOKUP($B945,'[10]Población Oficial 2019'!$E$6:$AW$96,14,0)</f>
        <v>30</v>
      </c>
      <c r="U945" s="90">
        <f>VLOOKUP($B945,'[10]Población Oficial 2019'!$E$6:$AW$96,15,0)</f>
        <v>29</v>
      </c>
      <c r="V945" s="90">
        <f>VLOOKUP($B945,'[10]Población Oficial 2019'!$E$6:$AW$96,16,0)</f>
        <v>28</v>
      </c>
      <c r="W945" s="90">
        <f>VLOOKUP($B945,'[10]Población Oficial 2019'!$E$6:$AW$96,17,0)</f>
        <v>27</v>
      </c>
      <c r="X945" s="90">
        <f>VLOOKUP($B945,'[10]Población Oficial 2019'!$E$6:$AW$96,18,0)</f>
        <v>25</v>
      </c>
      <c r="Y945" s="90">
        <f>VLOOKUP($B945,'[10]Población Oficial 2019'!$E$6:$AW$96,19,0)</f>
        <v>24</v>
      </c>
      <c r="Z945" s="90">
        <f>VLOOKUP($B945,'[10]Población Oficial 2019'!$E$6:$AW$96,20,0)</f>
        <v>23</v>
      </c>
      <c r="AA945" s="90">
        <f>VLOOKUP($B945,'[10]Población Oficial 2019'!$E$6:$AW$96,21,0)</f>
        <v>22</v>
      </c>
      <c r="AB945" s="90">
        <f>VLOOKUP($B945,'[10]Población Oficial 2019'!$E$6:$AW$96,22,0)</f>
        <v>21</v>
      </c>
      <c r="AC945" s="90">
        <f>VLOOKUP($B945,'[10]Población Oficial 2019'!$E$6:$AW$96,23,0)</f>
        <v>20</v>
      </c>
      <c r="AD945" s="90">
        <f>VLOOKUP($B945,'[10]Población Oficial 2019'!$E$6:$AW$96,24,0)</f>
        <v>92</v>
      </c>
      <c r="AE945" s="90">
        <f>VLOOKUP($B945,'[10]Población Oficial 2019'!$E$6:$AW$96,25,0)</f>
        <v>98</v>
      </c>
      <c r="AF945" s="90">
        <f>VLOOKUP($B945,'[10]Población Oficial 2019'!$E$6:$AW$96,26,0)</f>
        <v>98</v>
      </c>
      <c r="AG945" s="90">
        <f>VLOOKUP($B945,'[10]Población Oficial 2019'!$E$6:$AW$96,27,0)</f>
        <v>86</v>
      </c>
      <c r="AH945" s="90">
        <f>VLOOKUP($B945,'[10]Población Oficial 2019'!$E$6:$AW$96,28,0)</f>
        <v>82</v>
      </c>
      <c r="AI945" s="90">
        <f>VLOOKUP($B945,'[10]Población Oficial 2019'!$E$6:$AW$96,29,0)</f>
        <v>70</v>
      </c>
      <c r="AJ945" s="90">
        <f>VLOOKUP($B945,'[10]Población Oficial 2019'!$E$6:$AW$96,30,0)</f>
        <v>53</v>
      </c>
      <c r="AK945" s="90">
        <f>VLOOKUP($B945,'[10]Población Oficial 2019'!$E$6:$AW$96,31,0)</f>
        <v>42</v>
      </c>
      <c r="AL945" s="90">
        <f>VLOOKUP($B945,'[10]Población Oficial 2019'!$E$6:$AW$96,32,0)</f>
        <v>36</v>
      </c>
      <c r="AM945" s="90">
        <f>VLOOKUP($B945,'[10]Población Oficial 2019'!$E$6:$AW$96,33,0)</f>
        <v>26</v>
      </c>
      <c r="AN945" s="90">
        <f>VLOOKUP($B945,'[10]Población Oficial 2019'!$E$6:$AW$96,34,0)</f>
        <v>15</v>
      </c>
      <c r="AO945" s="90">
        <f>VLOOKUP($B945,'[10]Población Oficial 2019'!$E$6:$AW$96,35,0)</f>
        <v>9</v>
      </c>
      <c r="AP945" s="90">
        <f>VLOOKUP($B945,'[10]Población Oficial 2019'!$E$6:$AW$96,36,0)</f>
        <v>8</v>
      </c>
      <c r="AQ945" s="90">
        <f>VLOOKUP($B945,'[10]Población Oficial 2019'!$E$6:$AW$96,41,0)</f>
        <v>583</v>
      </c>
      <c r="AR945" s="90">
        <f>VLOOKUP($B945,'[10]Población Oficial 2019'!$E$6:$AW$96,42,0)</f>
        <v>65</v>
      </c>
      <c r="AS945" s="90">
        <f>VLOOKUP($B945,'[10]Población Oficial 2019'!$E$6:$AW$96,43,0)</f>
        <v>52</v>
      </c>
      <c r="AT945" s="90">
        <f>VLOOKUP($B945,'[10]Población Oficial 2019'!$E$6:$AW$96,44,0)</f>
        <v>250</v>
      </c>
      <c r="AU945" s="90">
        <f>VLOOKUP($B945,'[10]Población Oficial 2019'!$E$6:$AW$96,45,0)</f>
        <v>22</v>
      </c>
    </row>
    <row r="946" spans="1:47" s="24" customFormat="1" ht="15">
      <c r="A946" s="58">
        <v>945</v>
      </c>
      <c r="B946" s="58">
        <v>4273</v>
      </c>
      <c r="C946" s="59" t="s">
        <v>1176</v>
      </c>
      <c r="D946" s="59" t="s">
        <v>1007</v>
      </c>
      <c r="E946" s="59" t="s">
        <v>1057</v>
      </c>
      <c r="F946" s="59" t="s">
        <v>1070</v>
      </c>
      <c r="G946" s="12" t="s">
        <v>266</v>
      </c>
      <c r="H946" s="14">
        <f t="shared" si="205"/>
        <v>4273</v>
      </c>
      <c r="I946" s="14">
        <f t="shared" si="199"/>
        <v>1311</v>
      </c>
      <c r="J946" s="12">
        <f>VLOOKUP($B946,'[1]METAS 2019'!$D$4:$Q$843,5,0)</f>
        <v>28</v>
      </c>
      <c r="K946" s="12">
        <f>VLOOKUP($B946,'[1]METAS 2019'!$D$4:$Q$843,4,0)</f>
        <v>28</v>
      </c>
      <c r="L946" s="12">
        <f>VLOOKUP($B946,'[1]METAS 2019'!$D$4:$Q$843,11,0)</f>
        <v>37</v>
      </c>
      <c r="M946" s="12">
        <f>VLOOKUP($B946,'[1]METAS 2019'!$D$4:$Q$843,12,0)</f>
        <v>33</v>
      </c>
      <c r="N946" s="12">
        <f>VLOOKUP($B946,'[1]METAS 2019'!$D$4:$Q$843,13,0)</f>
        <v>36</v>
      </c>
      <c r="O946" s="12">
        <f>VLOOKUP($B946,'[1]METAS 2019'!$D$4:$Q$843,14,0)</f>
        <v>46</v>
      </c>
      <c r="P946" s="90">
        <f>VLOOKUP($B946,'[10]Población Oficial 2019'!$E$6:$AW$96,10,0)</f>
        <v>30</v>
      </c>
      <c r="Q946" s="90">
        <f>VLOOKUP($B946,'[10]Población Oficial 2019'!$E$6:$AW$96,11,0)</f>
        <v>30</v>
      </c>
      <c r="R946" s="90">
        <f>VLOOKUP($B946,'[10]Población Oficial 2019'!$E$6:$AW$96,12,0)</f>
        <v>30</v>
      </c>
      <c r="S946" s="90">
        <f>VLOOKUP($B946,'[10]Población Oficial 2019'!$E$6:$AW$96,13,0)</f>
        <v>31</v>
      </c>
      <c r="T946" s="90">
        <f>VLOOKUP($B946,'[10]Población Oficial 2019'!$E$6:$AW$96,14,0)</f>
        <v>31</v>
      </c>
      <c r="U946" s="90">
        <f>VLOOKUP($B946,'[10]Población Oficial 2019'!$E$6:$AW$96,15,0)</f>
        <v>30</v>
      </c>
      <c r="V946" s="90">
        <f>VLOOKUP($B946,'[10]Población Oficial 2019'!$E$6:$AW$96,16,0)</f>
        <v>28</v>
      </c>
      <c r="W946" s="90">
        <f>VLOOKUP($B946,'[10]Población Oficial 2019'!$E$6:$AW$96,17,0)</f>
        <v>27</v>
      </c>
      <c r="X946" s="90">
        <f>VLOOKUP($B946,'[10]Población Oficial 2019'!$E$6:$AW$96,18,0)</f>
        <v>26</v>
      </c>
      <c r="Y946" s="90">
        <f>VLOOKUP($B946,'[10]Población Oficial 2019'!$E$6:$AW$96,19,0)</f>
        <v>25</v>
      </c>
      <c r="Z946" s="90">
        <f>VLOOKUP($B946,'[10]Población Oficial 2019'!$E$6:$AW$96,20,0)</f>
        <v>24</v>
      </c>
      <c r="AA946" s="90">
        <f>VLOOKUP($B946,'[10]Población Oficial 2019'!$E$6:$AW$96,21,0)</f>
        <v>23</v>
      </c>
      <c r="AB946" s="90">
        <f>VLOOKUP($B946,'[10]Población Oficial 2019'!$E$6:$AW$96,22,0)</f>
        <v>22</v>
      </c>
      <c r="AC946" s="90">
        <f>VLOOKUP($B946,'[10]Población Oficial 2019'!$E$6:$AW$96,23,0)</f>
        <v>20</v>
      </c>
      <c r="AD946" s="90">
        <f>VLOOKUP($B946,'[10]Población Oficial 2019'!$E$6:$AW$96,24,0)</f>
        <v>94</v>
      </c>
      <c r="AE946" s="90">
        <f>VLOOKUP($B946,'[10]Población Oficial 2019'!$E$6:$AW$96,25,0)</f>
        <v>99</v>
      </c>
      <c r="AF946" s="90">
        <f>VLOOKUP($B946,'[10]Población Oficial 2019'!$E$6:$AW$96,26,0)</f>
        <v>100</v>
      </c>
      <c r="AG946" s="90">
        <f>VLOOKUP($B946,'[10]Población Oficial 2019'!$E$6:$AW$96,27,0)</f>
        <v>88</v>
      </c>
      <c r="AH946" s="90">
        <f>VLOOKUP($B946,'[10]Población Oficial 2019'!$E$6:$AW$96,28,0)</f>
        <v>84</v>
      </c>
      <c r="AI946" s="90">
        <f>VLOOKUP($B946,'[10]Población Oficial 2019'!$E$6:$AW$96,29,0)</f>
        <v>71</v>
      </c>
      <c r="AJ946" s="90">
        <f>VLOOKUP($B946,'[10]Población Oficial 2019'!$E$6:$AW$96,30,0)</f>
        <v>53</v>
      </c>
      <c r="AK946" s="90">
        <f>VLOOKUP($B946,'[10]Población Oficial 2019'!$E$6:$AW$96,31,0)</f>
        <v>42</v>
      </c>
      <c r="AL946" s="90">
        <f>VLOOKUP($B946,'[10]Población Oficial 2019'!$E$6:$AW$96,32,0)</f>
        <v>37</v>
      </c>
      <c r="AM946" s="90">
        <f>VLOOKUP($B946,'[10]Población Oficial 2019'!$E$6:$AW$96,33,0)</f>
        <v>26</v>
      </c>
      <c r="AN946" s="90">
        <f>VLOOKUP($B946,'[10]Población Oficial 2019'!$E$6:$AW$96,34,0)</f>
        <v>15</v>
      </c>
      <c r="AO946" s="90">
        <f>VLOOKUP($B946,'[10]Población Oficial 2019'!$E$6:$AW$96,35,0)</f>
        <v>9</v>
      </c>
      <c r="AP946" s="90">
        <f>VLOOKUP($B946,'[10]Población Oficial 2019'!$E$6:$AW$96,36,0)</f>
        <v>8</v>
      </c>
      <c r="AQ946" s="90">
        <f>VLOOKUP($B946,'[10]Población Oficial 2019'!$E$6:$AW$96,41,0)</f>
        <v>637</v>
      </c>
      <c r="AR946" s="90">
        <f>VLOOKUP($B946,'[10]Población Oficial 2019'!$E$6:$AW$96,42,0)</f>
        <v>71</v>
      </c>
      <c r="AS946" s="90">
        <f>VLOOKUP($B946,'[10]Población Oficial 2019'!$E$6:$AW$96,43,0)</f>
        <v>56</v>
      </c>
      <c r="AT946" s="90">
        <f>VLOOKUP($B946,'[10]Población Oficial 2019'!$E$6:$AW$96,44,0)</f>
        <v>274</v>
      </c>
      <c r="AU946" s="90">
        <f>VLOOKUP($B946,'[10]Población Oficial 2019'!$E$6:$AW$96,45,0)</f>
        <v>30</v>
      </c>
    </row>
    <row r="947" spans="1:47" s="24" customFormat="1" ht="15">
      <c r="A947" s="58">
        <v>946</v>
      </c>
      <c r="B947" s="58">
        <v>4272</v>
      </c>
      <c r="C947" s="59" t="s">
        <v>1176</v>
      </c>
      <c r="D947" s="59" t="s">
        <v>1007</v>
      </c>
      <c r="E947" s="59" t="s">
        <v>1057</v>
      </c>
      <c r="F947" s="59" t="s">
        <v>1071</v>
      </c>
      <c r="G947" s="12" t="s">
        <v>271</v>
      </c>
      <c r="H947" s="14">
        <f t="shared" si="205"/>
        <v>4272</v>
      </c>
      <c r="I947" s="14">
        <f t="shared" si="199"/>
        <v>1562</v>
      </c>
      <c r="J947" s="12">
        <f>VLOOKUP($B947,'[1]METAS 2019'!$D$4:$Q$843,5,0)</f>
        <v>24</v>
      </c>
      <c r="K947" s="12">
        <f>VLOOKUP($B947,'[1]METAS 2019'!$D$4:$Q$843,4,0)</f>
        <v>25</v>
      </c>
      <c r="L947" s="12">
        <f>VLOOKUP($B947,'[1]METAS 2019'!$D$4:$Q$843,11,0)</f>
        <v>31</v>
      </c>
      <c r="M947" s="12">
        <f>VLOOKUP($B947,'[1]METAS 2019'!$D$4:$Q$843,12,0)</f>
        <v>29</v>
      </c>
      <c r="N947" s="12">
        <f>VLOOKUP($B947,'[1]METAS 2019'!$D$4:$Q$843,13,0)</f>
        <v>32</v>
      </c>
      <c r="O947" s="12">
        <f>VLOOKUP($B947,'[1]METAS 2019'!$D$4:$Q$843,14,0)</f>
        <v>26</v>
      </c>
      <c r="P947" s="90">
        <f>VLOOKUP($B947,'[10]Población Oficial 2019'!$E$6:$AW$96,10,0)</f>
        <v>39</v>
      </c>
      <c r="Q947" s="90">
        <f>VLOOKUP($B947,'[10]Población Oficial 2019'!$E$6:$AW$96,11,0)</f>
        <v>39</v>
      </c>
      <c r="R947" s="90">
        <f>VLOOKUP($B947,'[10]Población Oficial 2019'!$E$6:$AW$96,12,0)</f>
        <v>39</v>
      </c>
      <c r="S947" s="90">
        <f>VLOOKUP($B947,'[10]Población Oficial 2019'!$E$6:$AW$96,13,0)</f>
        <v>39</v>
      </c>
      <c r="T947" s="90">
        <f>VLOOKUP($B947,'[10]Población Oficial 2019'!$E$6:$AW$96,14,0)</f>
        <v>37</v>
      </c>
      <c r="U947" s="90">
        <f>VLOOKUP($B947,'[10]Población Oficial 2019'!$E$6:$AW$96,15,0)</f>
        <v>36</v>
      </c>
      <c r="V947" s="90">
        <f>VLOOKUP($B947,'[10]Población Oficial 2019'!$E$6:$AW$96,16,0)</f>
        <v>35</v>
      </c>
      <c r="W947" s="90">
        <f>VLOOKUP($B947,'[10]Población Oficial 2019'!$E$6:$AW$96,17,0)</f>
        <v>34</v>
      </c>
      <c r="X947" s="90">
        <f>VLOOKUP($B947,'[10]Población Oficial 2019'!$E$6:$AW$96,18,0)</f>
        <v>33</v>
      </c>
      <c r="Y947" s="90">
        <f>VLOOKUP($B947,'[10]Población Oficial 2019'!$E$6:$AW$96,19,0)</f>
        <v>31</v>
      </c>
      <c r="Z947" s="90">
        <f>VLOOKUP($B947,'[10]Población Oficial 2019'!$E$6:$AW$96,20,0)</f>
        <v>30</v>
      </c>
      <c r="AA947" s="90">
        <f>VLOOKUP($B947,'[10]Población Oficial 2019'!$E$6:$AW$96,21,0)</f>
        <v>29</v>
      </c>
      <c r="AB947" s="90">
        <f>VLOOKUP($B947,'[10]Población Oficial 2019'!$E$6:$AW$96,22,0)</f>
        <v>27</v>
      </c>
      <c r="AC947" s="90">
        <f>VLOOKUP($B947,'[10]Población Oficial 2019'!$E$6:$AW$96,23,0)</f>
        <v>26</v>
      </c>
      <c r="AD947" s="90">
        <f>VLOOKUP($B947,'[10]Población Oficial 2019'!$E$6:$AW$96,24,0)</f>
        <v>119</v>
      </c>
      <c r="AE947" s="90">
        <f>VLOOKUP($B947,'[10]Población Oficial 2019'!$E$6:$AW$96,25,0)</f>
        <v>127</v>
      </c>
      <c r="AF947" s="90">
        <f>VLOOKUP($B947,'[10]Población Oficial 2019'!$E$6:$AW$96,26,0)</f>
        <v>127</v>
      </c>
      <c r="AG947" s="90">
        <f>VLOOKUP($B947,'[10]Población Oficial 2019'!$E$6:$AW$96,27,0)</f>
        <v>110</v>
      </c>
      <c r="AH947" s="90">
        <f>VLOOKUP($B947,'[10]Población Oficial 2019'!$E$6:$AW$96,28,0)</f>
        <v>106</v>
      </c>
      <c r="AI947" s="90">
        <f>VLOOKUP($B947,'[10]Población Oficial 2019'!$E$6:$AW$96,29,0)</f>
        <v>91</v>
      </c>
      <c r="AJ947" s="90">
        <f>VLOOKUP($B947,'[10]Población Oficial 2019'!$E$6:$AW$96,30,0)</f>
        <v>67</v>
      </c>
      <c r="AK947" s="90">
        <f>VLOOKUP($B947,'[10]Población Oficial 2019'!$E$6:$AW$96,31,0)</f>
        <v>54</v>
      </c>
      <c r="AL947" s="90">
        <f>VLOOKUP($B947,'[10]Población Oficial 2019'!$E$6:$AW$96,32,0)</f>
        <v>47</v>
      </c>
      <c r="AM947" s="90">
        <f>VLOOKUP($B947,'[10]Población Oficial 2019'!$E$6:$AW$96,33,0)</f>
        <v>32</v>
      </c>
      <c r="AN947" s="90">
        <f>VLOOKUP($B947,'[10]Población Oficial 2019'!$E$6:$AW$96,34,0)</f>
        <v>19</v>
      </c>
      <c r="AO947" s="90">
        <f>VLOOKUP($B947,'[10]Población Oficial 2019'!$E$6:$AW$96,35,0)</f>
        <v>12</v>
      </c>
      <c r="AP947" s="90">
        <f>VLOOKUP($B947,'[10]Población Oficial 2019'!$E$6:$AW$96,36,0)</f>
        <v>10</v>
      </c>
      <c r="AQ947" s="90">
        <f>VLOOKUP($B947,'[10]Población Oficial 2019'!$E$6:$AW$96,41,0)</f>
        <v>760</v>
      </c>
      <c r="AR947" s="90">
        <f>VLOOKUP($B947,'[10]Población Oficial 2019'!$E$6:$AW$96,42,0)</f>
        <v>84</v>
      </c>
      <c r="AS947" s="90">
        <f>VLOOKUP($B947,'[10]Población Oficial 2019'!$E$6:$AW$96,43,0)</f>
        <v>67</v>
      </c>
      <c r="AT947" s="90">
        <f>VLOOKUP($B947,'[10]Población Oficial 2019'!$E$6:$AW$96,44,0)</f>
        <v>327</v>
      </c>
      <c r="AU947" s="90">
        <f>VLOOKUP($B947,'[10]Población Oficial 2019'!$E$6:$AW$96,45,0)</f>
        <v>26</v>
      </c>
    </row>
    <row r="948" spans="1:47" s="24" customFormat="1" ht="15">
      <c r="A948" s="58">
        <v>947</v>
      </c>
      <c r="B948" s="58">
        <v>10918</v>
      </c>
      <c r="C948" s="59" t="s">
        <v>1176</v>
      </c>
      <c r="D948" s="59" t="s">
        <v>1007</v>
      </c>
      <c r="E948" s="59" t="s">
        <v>1057</v>
      </c>
      <c r="F948" s="59" t="s">
        <v>1072</v>
      </c>
      <c r="G948" s="12" t="s">
        <v>266</v>
      </c>
      <c r="H948" s="14">
        <f t="shared" si="205"/>
        <v>10918</v>
      </c>
      <c r="I948" s="14">
        <f t="shared" si="199"/>
        <v>990</v>
      </c>
      <c r="J948" s="12">
        <f>VLOOKUP($B948,'[1]METAS 2019'!$D$4:$Q$843,5,0)</f>
        <v>18</v>
      </c>
      <c r="K948" s="12">
        <f>VLOOKUP($B948,'[1]METAS 2019'!$D$4:$Q$843,4,0)</f>
        <v>24</v>
      </c>
      <c r="L948" s="12">
        <f>VLOOKUP($B948,'[1]METAS 2019'!$D$4:$Q$843,11,0)</f>
        <v>10</v>
      </c>
      <c r="M948" s="12">
        <f>VLOOKUP($B948,'[1]METAS 2019'!$D$4:$Q$843,12,0)</f>
        <v>22</v>
      </c>
      <c r="N948" s="12">
        <f>VLOOKUP($B948,'[1]METAS 2019'!$D$4:$Q$843,13,0)</f>
        <v>20</v>
      </c>
      <c r="O948" s="12">
        <f>VLOOKUP($B948,'[1]METAS 2019'!$D$4:$Q$843,14,0)</f>
        <v>29</v>
      </c>
      <c r="P948" s="90">
        <f>VLOOKUP($B948,'[10]Población Oficial 2019'!$E$6:$AW$96,10,0)</f>
        <v>24</v>
      </c>
      <c r="Q948" s="90">
        <f>VLOOKUP($B948,'[10]Población Oficial 2019'!$E$6:$AW$96,11,0)</f>
        <v>24</v>
      </c>
      <c r="R948" s="90">
        <f>VLOOKUP($B948,'[10]Población Oficial 2019'!$E$6:$AW$96,12,0)</f>
        <v>24</v>
      </c>
      <c r="S948" s="90">
        <f>VLOOKUP($B948,'[10]Población Oficial 2019'!$E$6:$AW$96,13,0)</f>
        <v>24</v>
      </c>
      <c r="T948" s="90">
        <f>VLOOKUP($B948,'[10]Población Oficial 2019'!$E$6:$AW$96,14,0)</f>
        <v>23</v>
      </c>
      <c r="U948" s="90">
        <f>VLOOKUP($B948,'[10]Población Oficial 2019'!$E$6:$AW$96,15,0)</f>
        <v>22</v>
      </c>
      <c r="V948" s="90">
        <f>VLOOKUP($B948,'[10]Población Oficial 2019'!$E$6:$AW$96,16,0)</f>
        <v>22</v>
      </c>
      <c r="W948" s="90">
        <f>VLOOKUP($B948,'[10]Población Oficial 2019'!$E$6:$AW$96,17,0)</f>
        <v>22</v>
      </c>
      <c r="X948" s="90">
        <f>VLOOKUP($B948,'[10]Población Oficial 2019'!$E$6:$AW$96,18,0)</f>
        <v>21</v>
      </c>
      <c r="Y948" s="90">
        <f>VLOOKUP($B948,'[10]Población Oficial 2019'!$E$6:$AW$96,19,0)</f>
        <v>20</v>
      </c>
      <c r="Z948" s="90">
        <f>VLOOKUP($B948,'[10]Población Oficial 2019'!$E$6:$AW$96,20,0)</f>
        <v>19</v>
      </c>
      <c r="AA948" s="90">
        <f>VLOOKUP($B948,'[10]Población Oficial 2019'!$E$6:$AW$96,21,0)</f>
        <v>18</v>
      </c>
      <c r="AB948" s="90">
        <f>VLOOKUP($B948,'[10]Población Oficial 2019'!$E$6:$AW$96,22,0)</f>
        <v>18</v>
      </c>
      <c r="AC948" s="90">
        <f>VLOOKUP($B948,'[10]Población Oficial 2019'!$E$6:$AW$96,23,0)</f>
        <v>16</v>
      </c>
      <c r="AD948" s="90">
        <f>VLOOKUP($B948,'[10]Población Oficial 2019'!$E$6:$AW$96,24,0)</f>
        <v>74</v>
      </c>
      <c r="AE948" s="90">
        <f>VLOOKUP($B948,'[10]Población Oficial 2019'!$E$6:$AW$96,25,0)</f>
        <v>78</v>
      </c>
      <c r="AF948" s="90">
        <f>VLOOKUP($B948,'[10]Población Oficial 2019'!$E$6:$AW$96,26,0)</f>
        <v>78</v>
      </c>
      <c r="AG948" s="90">
        <f>VLOOKUP($B948,'[10]Población Oficial 2019'!$E$6:$AW$96,27,0)</f>
        <v>68</v>
      </c>
      <c r="AH948" s="90">
        <f>VLOOKUP($B948,'[10]Población Oficial 2019'!$E$6:$AW$96,28,0)</f>
        <v>65</v>
      </c>
      <c r="AI948" s="90">
        <f>VLOOKUP($B948,'[10]Población Oficial 2019'!$E$6:$AW$96,29,0)</f>
        <v>56</v>
      </c>
      <c r="AJ948" s="90">
        <f>VLOOKUP($B948,'[10]Población Oficial 2019'!$E$6:$AW$96,30,0)</f>
        <v>42</v>
      </c>
      <c r="AK948" s="90">
        <f>VLOOKUP($B948,'[10]Población Oficial 2019'!$E$6:$AW$96,31,0)</f>
        <v>33</v>
      </c>
      <c r="AL948" s="90">
        <f>VLOOKUP($B948,'[10]Población Oficial 2019'!$E$6:$AW$96,32,0)</f>
        <v>29</v>
      </c>
      <c r="AM948" s="90">
        <f>VLOOKUP($B948,'[10]Población Oficial 2019'!$E$6:$AW$96,33,0)</f>
        <v>20</v>
      </c>
      <c r="AN948" s="90">
        <f>VLOOKUP($B948,'[10]Población Oficial 2019'!$E$6:$AW$96,34,0)</f>
        <v>12</v>
      </c>
      <c r="AO948" s="90">
        <f>VLOOKUP($B948,'[10]Población Oficial 2019'!$E$6:$AW$96,35,0)</f>
        <v>8</v>
      </c>
      <c r="AP948" s="90">
        <f>VLOOKUP($B948,'[10]Población Oficial 2019'!$E$6:$AW$96,36,0)</f>
        <v>7</v>
      </c>
      <c r="AQ948" s="90">
        <f>VLOOKUP($B948,'[10]Población Oficial 2019'!$E$6:$AW$96,41,0)</f>
        <v>480</v>
      </c>
      <c r="AR948" s="90">
        <f>VLOOKUP($B948,'[10]Población Oficial 2019'!$E$6:$AW$96,42,0)</f>
        <v>53</v>
      </c>
      <c r="AS948" s="90">
        <f>VLOOKUP($B948,'[10]Población Oficial 2019'!$E$6:$AW$96,43,0)</f>
        <v>43</v>
      </c>
      <c r="AT948" s="90">
        <f>VLOOKUP($B948,'[10]Población Oficial 2019'!$E$6:$AW$96,44,0)</f>
        <v>206</v>
      </c>
      <c r="AU948" s="90">
        <f>VLOOKUP($B948,'[10]Población Oficial 2019'!$E$6:$AW$96,45,0)</f>
        <v>17</v>
      </c>
    </row>
    <row r="949" spans="1:47" s="24" customFormat="1" ht="15">
      <c r="A949" s="58">
        <v>948</v>
      </c>
      <c r="B949" s="58">
        <v>7019</v>
      </c>
      <c r="C949" s="59" t="s">
        <v>1176</v>
      </c>
      <c r="D949" s="59" t="s">
        <v>1007</v>
      </c>
      <c r="E949" s="59" t="s">
        <v>1057</v>
      </c>
      <c r="F949" s="59" t="s">
        <v>1073</v>
      </c>
      <c r="G949" s="12" t="s">
        <v>266</v>
      </c>
      <c r="H949" s="14">
        <f t="shared" si="205"/>
        <v>7019</v>
      </c>
      <c r="I949" s="14">
        <f t="shared" si="199"/>
        <v>1345</v>
      </c>
      <c r="J949" s="12">
        <f>VLOOKUP($B949,'[1]METAS 2019'!$D$4:$Q$843,5,0)</f>
        <v>25</v>
      </c>
      <c r="K949" s="12">
        <f>VLOOKUP($B949,'[1]METAS 2019'!$D$4:$Q$843,4,0)</f>
        <v>28</v>
      </c>
      <c r="L949" s="12">
        <f>VLOOKUP($B949,'[1]METAS 2019'!$D$4:$Q$843,11,0)</f>
        <v>24</v>
      </c>
      <c r="M949" s="12">
        <f>VLOOKUP($B949,'[1]METAS 2019'!$D$4:$Q$843,12,0)</f>
        <v>37</v>
      </c>
      <c r="N949" s="12">
        <f>VLOOKUP($B949,'[1]METAS 2019'!$D$4:$Q$843,13,0)</f>
        <v>18</v>
      </c>
      <c r="O949" s="12">
        <f>VLOOKUP($B949,'[1]METAS 2019'!$D$4:$Q$843,14,0)</f>
        <v>44</v>
      </c>
      <c r="P949" s="90">
        <f>VLOOKUP($B949,'[10]Población Oficial 2019'!$E$6:$AW$96,10,0)</f>
        <v>33</v>
      </c>
      <c r="Q949" s="90">
        <f>VLOOKUP($B949,'[10]Población Oficial 2019'!$E$6:$AW$96,11,0)</f>
        <v>33</v>
      </c>
      <c r="R949" s="90">
        <f>VLOOKUP($B949,'[10]Población Oficial 2019'!$E$6:$AW$96,12,0)</f>
        <v>33</v>
      </c>
      <c r="S949" s="90">
        <f>VLOOKUP($B949,'[10]Población Oficial 2019'!$E$6:$AW$96,13,0)</f>
        <v>32</v>
      </c>
      <c r="T949" s="90">
        <f>VLOOKUP($B949,'[10]Población Oficial 2019'!$E$6:$AW$96,14,0)</f>
        <v>32</v>
      </c>
      <c r="U949" s="90">
        <f>VLOOKUP($B949,'[10]Población Oficial 2019'!$E$6:$AW$96,15,0)</f>
        <v>31</v>
      </c>
      <c r="V949" s="90">
        <f>VLOOKUP($B949,'[10]Población Oficial 2019'!$E$6:$AW$96,16,0)</f>
        <v>29</v>
      </c>
      <c r="W949" s="90">
        <f>VLOOKUP($B949,'[10]Población Oficial 2019'!$E$6:$AW$96,17,0)</f>
        <v>28</v>
      </c>
      <c r="X949" s="90">
        <f>VLOOKUP($B949,'[10]Población Oficial 2019'!$E$6:$AW$96,18,0)</f>
        <v>27</v>
      </c>
      <c r="Y949" s="90">
        <f>VLOOKUP($B949,'[10]Población Oficial 2019'!$E$6:$AW$96,19,0)</f>
        <v>26</v>
      </c>
      <c r="Z949" s="90">
        <f>VLOOKUP($B949,'[10]Población Oficial 2019'!$E$6:$AW$96,20,0)</f>
        <v>25</v>
      </c>
      <c r="AA949" s="90">
        <f>VLOOKUP($B949,'[10]Población Oficial 2019'!$E$6:$AW$96,21,0)</f>
        <v>24</v>
      </c>
      <c r="AB949" s="90">
        <f>VLOOKUP($B949,'[10]Población Oficial 2019'!$E$6:$AW$96,22,0)</f>
        <v>23</v>
      </c>
      <c r="AC949" s="90">
        <f>VLOOKUP($B949,'[10]Población Oficial 2019'!$E$6:$AW$96,23,0)</f>
        <v>21</v>
      </c>
      <c r="AD949" s="90">
        <f>VLOOKUP($B949,'[10]Población Oficial 2019'!$E$6:$AW$96,24,0)</f>
        <v>100</v>
      </c>
      <c r="AE949" s="90">
        <f>VLOOKUP($B949,'[10]Población Oficial 2019'!$E$6:$AW$96,25,0)</f>
        <v>106</v>
      </c>
      <c r="AF949" s="90">
        <f>VLOOKUP($B949,'[10]Población Oficial 2019'!$E$6:$AW$96,26,0)</f>
        <v>107</v>
      </c>
      <c r="AG949" s="90">
        <f>VLOOKUP($B949,'[10]Población Oficial 2019'!$E$6:$AW$96,27,0)</f>
        <v>93</v>
      </c>
      <c r="AH949" s="90">
        <f>VLOOKUP($B949,'[10]Población Oficial 2019'!$E$6:$AW$96,28,0)</f>
        <v>89</v>
      </c>
      <c r="AI949" s="90">
        <f>VLOOKUP($B949,'[10]Población Oficial 2019'!$E$6:$AW$96,29,0)</f>
        <v>76</v>
      </c>
      <c r="AJ949" s="90">
        <f>VLOOKUP($B949,'[10]Población Oficial 2019'!$E$6:$AW$96,30,0)</f>
        <v>56</v>
      </c>
      <c r="AK949" s="90">
        <f>VLOOKUP($B949,'[10]Población Oficial 2019'!$E$6:$AW$96,31,0)</f>
        <v>45</v>
      </c>
      <c r="AL949" s="90">
        <f>VLOOKUP($B949,'[10]Población Oficial 2019'!$E$6:$AW$96,32,0)</f>
        <v>39</v>
      </c>
      <c r="AM949" s="90">
        <f>VLOOKUP($B949,'[10]Población Oficial 2019'!$E$6:$AW$96,33,0)</f>
        <v>27</v>
      </c>
      <c r="AN949" s="90">
        <f>VLOOKUP($B949,'[10]Población Oficial 2019'!$E$6:$AW$96,34,0)</f>
        <v>16</v>
      </c>
      <c r="AO949" s="90">
        <f>VLOOKUP($B949,'[10]Población Oficial 2019'!$E$6:$AW$96,35,0)</f>
        <v>10</v>
      </c>
      <c r="AP949" s="90">
        <f>VLOOKUP($B949,'[10]Población Oficial 2019'!$E$6:$AW$96,36,0)</f>
        <v>8</v>
      </c>
      <c r="AQ949" s="90">
        <f>VLOOKUP($B949,'[10]Población Oficial 2019'!$E$6:$AW$96,41,0)</f>
        <v>658</v>
      </c>
      <c r="AR949" s="90">
        <f>VLOOKUP($B949,'[10]Población Oficial 2019'!$E$6:$AW$96,42,0)</f>
        <v>73</v>
      </c>
      <c r="AS949" s="90">
        <f>VLOOKUP($B949,'[10]Población Oficial 2019'!$E$6:$AW$96,43,0)</f>
        <v>58</v>
      </c>
      <c r="AT949" s="90">
        <f>VLOOKUP($B949,'[10]Población Oficial 2019'!$E$6:$AW$96,44,0)</f>
        <v>283</v>
      </c>
      <c r="AU949" s="90">
        <f>VLOOKUP($B949,'[10]Población Oficial 2019'!$E$6:$AW$96,45,0)</f>
        <v>22</v>
      </c>
    </row>
    <row r="950" spans="1:47" s="24" customFormat="1" ht="15">
      <c r="A950" s="58">
        <v>949</v>
      </c>
      <c r="B950" s="58">
        <v>7045</v>
      </c>
      <c r="C950" s="59" t="s">
        <v>1176</v>
      </c>
      <c r="D950" s="59" t="s">
        <v>1007</v>
      </c>
      <c r="E950" s="59" t="s">
        <v>1057</v>
      </c>
      <c r="F950" s="59" t="s">
        <v>1074</v>
      </c>
      <c r="G950" s="12" t="s">
        <v>266</v>
      </c>
      <c r="H950" s="14">
        <f t="shared" si="205"/>
        <v>7045</v>
      </c>
      <c r="I950" s="14">
        <f t="shared" si="199"/>
        <v>953</v>
      </c>
      <c r="J950" s="12">
        <f>VLOOKUP($B950,'[1]METAS 2019'!$D$4:$Q$843,5,0)</f>
        <v>16</v>
      </c>
      <c r="K950" s="12">
        <f>VLOOKUP($B950,'[1]METAS 2019'!$D$4:$Q$843,4,0)</f>
        <v>15</v>
      </c>
      <c r="L950" s="12">
        <f>VLOOKUP($B950,'[1]METAS 2019'!$D$4:$Q$843,11,0)</f>
        <v>21</v>
      </c>
      <c r="M950" s="12">
        <f>VLOOKUP($B950,'[1]METAS 2019'!$D$4:$Q$843,12,0)</f>
        <v>18</v>
      </c>
      <c r="N950" s="12">
        <f>VLOOKUP($B950,'[1]METAS 2019'!$D$4:$Q$843,13,0)</f>
        <v>11</v>
      </c>
      <c r="O950" s="12">
        <f>VLOOKUP($B950,'[1]METAS 2019'!$D$4:$Q$843,14,0)</f>
        <v>17</v>
      </c>
      <c r="P950" s="90">
        <f>VLOOKUP($B950,'[10]Población Oficial 2019'!$E$6:$AW$96,10,0)</f>
        <v>24</v>
      </c>
      <c r="Q950" s="90">
        <f>VLOOKUP($B950,'[10]Población Oficial 2019'!$E$6:$AW$96,11,0)</f>
        <v>24</v>
      </c>
      <c r="R950" s="90">
        <f>VLOOKUP($B950,'[10]Población Oficial 2019'!$E$6:$AW$96,12,0)</f>
        <v>24</v>
      </c>
      <c r="S950" s="90">
        <f>VLOOKUP($B950,'[10]Población Oficial 2019'!$E$6:$AW$96,13,0)</f>
        <v>24</v>
      </c>
      <c r="T950" s="90">
        <f>VLOOKUP($B950,'[10]Población Oficial 2019'!$E$6:$AW$96,14,0)</f>
        <v>23</v>
      </c>
      <c r="U950" s="90">
        <f>VLOOKUP($B950,'[10]Población Oficial 2019'!$E$6:$AW$96,15,0)</f>
        <v>23</v>
      </c>
      <c r="V950" s="90">
        <f>VLOOKUP($B950,'[10]Población Oficial 2019'!$E$6:$AW$96,16,0)</f>
        <v>22</v>
      </c>
      <c r="W950" s="90">
        <f>VLOOKUP($B950,'[10]Población Oficial 2019'!$E$6:$AW$96,17,0)</f>
        <v>21</v>
      </c>
      <c r="X950" s="90">
        <f>VLOOKUP($B950,'[10]Población Oficial 2019'!$E$6:$AW$96,18,0)</f>
        <v>20</v>
      </c>
      <c r="Y950" s="90">
        <f>VLOOKUP($B950,'[10]Población Oficial 2019'!$E$6:$AW$96,19,0)</f>
        <v>19</v>
      </c>
      <c r="Z950" s="90">
        <f>VLOOKUP($B950,'[10]Población Oficial 2019'!$E$6:$AW$96,20,0)</f>
        <v>19</v>
      </c>
      <c r="AA950" s="90">
        <f>VLOOKUP($B950,'[10]Población Oficial 2019'!$E$6:$AW$96,21,0)</f>
        <v>18</v>
      </c>
      <c r="AB950" s="90">
        <f>VLOOKUP($B950,'[10]Población Oficial 2019'!$E$6:$AW$96,22,0)</f>
        <v>17</v>
      </c>
      <c r="AC950" s="90">
        <f>VLOOKUP($B950,'[10]Población Oficial 2019'!$E$6:$AW$96,23,0)</f>
        <v>16</v>
      </c>
      <c r="AD950" s="90">
        <f>VLOOKUP($B950,'[10]Población Oficial 2019'!$E$6:$AW$96,24,0)</f>
        <v>72</v>
      </c>
      <c r="AE950" s="90">
        <f>VLOOKUP($B950,'[10]Población Oficial 2019'!$E$6:$AW$96,25,0)</f>
        <v>78</v>
      </c>
      <c r="AF950" s="90">
        <f>VLOOKUP($B950,'[10]Población Oficial 2019'!$E$6:$AW$96,26,0)</f>
        <v>78</v>
      </c>
      <c r="AG950" s="90">
        <f>VLOOKUP($B950,'[10]Población Oficial 2019'!$E$6:$AW$96,27,0)</f>
        <v>67</v>
      </c>
      <c r="AH950" s="90">
        <f>VLOOKUP($B950,'[10]Población Oficial 2019'!$E$6:$AW$96,28,0)</f>
        <v>64</v>
      </c>
      <c r="AI950" s="90">
        <f>VLOOKUP($B950,'[10]Población Oficial 2019'!$E$6:$AW$96,29,0)</f>
        <v>55</v>
      </c>
      <c r="AJ950" s="90">
        <f>VLOOKUP($B950,'[10]Población Oficial 2019'!$E$6:$AW$96,30,0)</f>
        <v>41</v>
      </c>
      <c r="AK950" s="90">
        <f>VLOOKUP($B950,'[10]Población Oficial 2019'!$E$6:$AW$96,31,0)</f>
        <v>32</v>
      </c>
      <c r="AL950" s="90">
        <f>VLOOKUP($B950,'[10]Población Oficial 2019'!$E$6:$AW$96,32,0)</f>
        <v>28</v>
      </c>
      <c r="AM950" s="90">
        <f>VLOOKUP($B950,'[10]Población Oficial 2019'!$E$6:$AW$96,33,0)</f>
        <v>20</v>
      </c>
      <c r="AN950" s="90">
        <f>VLOOKUP($B950,'[10]Población Oficial 2019'!$E$6:$AW$96,34,0)</f>
        <v>12</v>
      </c>
      <c r="AO950" s="90">
        <f>VLOOKUP($B950,'[10]Población Oficial 2019'!$E$6:$AW$96,35,0)</f>
        <v>8</v>
      </c>
      <c r="AP950" s="90">
        <f>VLOOKUP($B950,'[10]Población Oficial 2019'!$E$6:$AW$96,36,0)</f>
        <v>6</v>
      </c>
      <c r="AQ950" s="90">
        <f>VLOOKUP($B950,'[10]Población Oficial 2019'!$E$6:$AW$96,41,0)</f>
        <v>465</v>
      </c>
      <c r="AR950" s="90">
        <f>VLOOKUP($B950,'[10]Población Oficial 2019'!$E$6:$AW$96,42,0)</f>
        <v>52</v>
      </c>
      <c r="AS950" s="90">
        <f>VLOOKUP($B950,'[10]Población Oficial 2019'!$E$6:$AW$96,43,0)</f>
        <v>41</v>
      </c>
      <c r="AT950" s="90">
        <f>VLOOKUP($B950,'[10]Población Oficial 2019'!$E$6:$AW$96,44,0)</f>
        <v>200</v>
      </c>
      <c r="AU950" s="90">
        <f>VLOOKUP($B950,'[10]Población Oficial 2019'!$E$6:$AW$96,45,0)</f>
        <v>17</v>
      </c>
    </row>
    <row r="951" spans="1:47" s="24" customFormat="1" ht="15">
      <c r="A951" s="54">
        <v>950</v>
      </c>
      <c r="B951" s="54"/>
      <c r="C951" s="55" t="s">
        <v>1176</v>
      </c>
      <c r="D951" s="55" t="s">
        <v>1007</v>
      </c>
      <c r="E951" s="55" t="s">
        <v>1075</v>
      </c>
      <c r="F951" s="55" t="s">
        <v>1075</v>
      </c>
      <c r="G951" s="11" t="s">
        <v>1214</v>
      </c>
      <c r="H951" s="29"/>
      <c r="I951" s="29">
        <f t="shared" si="199"/>
        <v>22138</v>
      </c>
      <c r="J951" s="11">
        <f>SUM(J952:J966)</f>
        <v>331</v>
      </c>
      <c r="K951" s="11">
        <f t="shared" ref="K951:AU951" si="206">SUM(K952:K966)</f>
        <v>336</v>
      </c>
      <c r="L951" s="11">
        <f t="shared" si="206"/>
        <v>383</v>
      </c>
      <c r="M951" s="11">
        <f t="shared" si="206"/>
        <v>340</v>
      </c>
      <c r="N951" s="11">
        <f t="shared" si="206"/>
        <v>373</v>
      </c>
      <c r="O951" s="11">
        <f t="shared" si="206"/>
        <v>418</v>
      </c>
      <c r="P951" s="11">
        <f t="shared" si="206"/>
        <v>648</v>
      </c>
      <c r="Q951" s="11">
        <f t="shared" si="206"/>
        <v>642</v>
      </c>
      <c r="R951" s="11">
        <f t="shared" si="206"/>
        <v>631</v>
      </c>
      <c r="S951" s="11">
        <f t="shared" si="206"/>
        <v>617</v>
      </c>
      <c r="T951" s="11">
        <f t="shared" si="206"/>
        <v>589</v>
      </c>
      <c r="U951" s="11">
        <f t="shared" si="206"/>
        <v>564</v>
      </c>
      <c r="V951" s="11">
        <f t="shared" si="206"/>
        <v>535</v>
      </c>
      <c r="W951" s="11">
        <f t="shared" si="206"/>
        <v>505</v>
      </c>
      <c r="X951" s="11">
        <f t="shared" si="206"/>
        <v>471</v>
      </c>
      <c r="Y951" s="11">
        <f t="shared" si="206"/>
        <v>432</v>
      </c>
      <c r="Z951" s="11">
        <f t="shared" si="206"/>
        <v>397</v>
      </c>
      <c r="AA951" s="11">
        <f t="shared" si="206"/>
        <v>368</v>
      </c>
      <c r="AB951" s="11">
        <f t="shared" si="206"/>
        <v>360</v>
      </c>
      <c r="AC951" s="11">
        <f t="shared" si="206"/>
        <v>350</v>
      </c>
      <c r="AD951" s="11">
        <f t="shared" si="206"/>
        <v>1836</v>
      </c>
      <c r="AE951" s="11">
        <f t="shared" si="206"/>
        <v>1890</v>
      </c>
      <c r="AF951" s="11">
        <f t="shared" si="206"/>
        <v>1947</v>
      </c>
      <c r="AG951" s="11">
        <f t="shared" si="206"/>
        <v>1604</v>
      </c>
      <c r="AH951" s="11">
        <f t="shared" si="206"/>
        <v>1367</v>
      </c>
      <c r="AI951" s="11">
        <f t="shared" si="206"/>
        <v>1219</v>
      </c>
      <c r="AJ951" s="11">
        <f t="shared" si="206"/>
        <v>898</v>
      </c>
      <c r="AK951" s="11">
        <f t="shared" si="206"/>
        <v>721</v>
      </c>
      <c r="AL951" s="11">
        <f t="shared" si="206"/>
        <v>533</v>
      </c>
      <c r="AM951" s="11">
        <f t="shared" si="206"/>
        <v>384</v>
      </c>
      <c r="AN951" s="11">
        <f t="shared" si="206"/>
        <v>220</v>
      </c>
      <c r="AO951" s="11">
        <f t="shared" si="206"/>
        <v>129</v>
      </c>
      <c r="AP951" s="11">
        <f t="shared" si="206"/>
        <v>100</v>
      </c>
      <c r="AQ951" s="11">
        <f t="shared" si="206"/>
        <v>10469</v>
      </c>
      <c r="AR951" s="11">
        <f t="shared" si="206"/>
        <v>1170</v>
      </c>
      <c r="AS951" s="11">
        <f t="shared" si="206"/>
        <v>786</v>
      </c>
      <c r="AT951" s="11">
        <f t="shared" si="206"/>
        <v>4507</v>
      </c>
      <c r="AU951" s="11">
        <f t="shared" si="206"/>
        <v>321</v>
      </c>
    </row>
    <row r="952" spans="1:47" s="24" customFormat="1" ht="15">
      <c r="A952" s="58">
        <v>951</v>
      </c>
      <c r="B952" s="58">
        <v>4310</v>
      </c>
      <c r="C952" s="59" t="s">
        <v>1176</v>
      </c>
      <c r="D952" s="59" t="s">
        <v>1007</v>
      </c>
      <c r="E952" s="59" t="s">
        <v>1075</v>
      </c>
      <c r="F952" s="59" t="s">
        <v>1076</v>
      </c>
      <c r="G952" s="12" t="s">
        <v>271</v>
      </c>
      <c r="H952" s="14">
        <f t="shared" ref="H952:H966" si="207">B952</f>
        <v>4310</v>
      </c>
      <c r="I952" s="14">
        <f t="shared" si="199"/>
        <v>1369</v>
      </c>
      <c r="J952" s="12">
        <f>VLOOKUP($B952,'[1]METAS 2019'!$D$4:$Q$843,5,0)</f>
        <v>20</v>
      </c>
      <c r="K952" s="12">
        <f>VLOOKUP($B952,'[1]METAS 2019'!$D$4:$Q$843,4,0)</f>
        <v>17</v>
      </c>
      <c r="L952" s="12">
        <f>VLOOKUP($B952,'[1]METAS 2019'!$D$4:$Q$843,11,0)</f>
        <v>22</v>
      </c>
      <c r="M952" s="12">
        <f>VLOOKUP($B952,'[1]METAS 2019'!$D$4:$Q$843,12,0)</f>
        <v>10</v>
      </c>
      <c r="N952" s="12">
        <f>VLOOKUP($B952,'[1]METAS 2019'!$D$4:$Q$843,13,0)</f>
        <v>18</v>
      </c>
      <c r="O952" s="12">
        <f>VLOOKUP($B952,'[1]METAS 2019'!$D$4:$Q$843,14,0)</f>
        <v>21</v>
      </c>
      <c r="P952" s="90">
        <f>VLOOKUP($B952,'[10]Población Oficial 2019'!$E$6:$AW$96,10,0)</f>
        <v>42</v>
      </c>
      <c r="Q952" s="90">
        <f>VLOOKUP($B952,'[10]Población Oficial 2019'!$E$6:$AW$96,11,0)</f>
        <v>40</v>
      </c>
      <c r="R952" s="90">
        <f>VLOOKUP($B952,'[10]Población Oficial 2019'!$E$6:$AW$96,12,0)</f>
        <v>40</v>
      </c>
      <c r="S952" s="90">
        <f>VLOOKUP($B952,'[10]Población Oficial 2019'!$E$6:$AW$96,13,0)</f>
        <v>39</v>
      </c>
      <c r="T952" s="90">
        <f>VLOOKUP($B952,'[10]Población Oficial 2019'!$E$6:$AW$96,14,0)</f>
        <v>37</v>
      </c>
      <c r="U952" s="90">
        <f>VLOOKUP($B952,'[10]Población Oficial 2019'!$E$6:$AW$96,15,0)</f>
        <v>36</v>
      </c>
      <c r="V952" s="90">
        <f>VLOOKUP($B952,'[10]Población Oficial 2019'!$E$6:$AW$96,16,0)</f>
        <v>34</v>
      </c>
      <c r="W952" s="90">
        <f>VLOOKUP($B952,'[10]Población Oficial 2019'!$E$6:$AW$96,17,0)</f>
        <v>32</v>
      </c>
      <c r="X952" s="90">
        <f>VLOOKUP($B952,'[10]Población Oficial 2019'!$E$6:$AW$96,18,0)</f>
        <v>30</v>
      </c>
      <c r="Y952" s="90">
        <f>VLOOKUP($B952,'[10]Población Oficial 2019'!$E$6:$AW$96,19,0)</f>
        <v>27</v>
      </c>
      <c r="Z952" s="90">
        <f>VLOOKUP($B952,'[10]Población Oficial 2019'!$E$6:$AW$96,20,0)</f>
        <v>25</v>
      </c>
      <c r="AA952" s="90">
        <f>VLOOKUP($B952,'[10]Población Oficial 2019'!$E$6:$AW$96,21,0)</f>
        <v>23</v>
      </c>
      <c r="AB952" s="90">
        <f>VLOOKUP($B952,'[10]Población Oficial 2019'!$E$6:$AW$96,22,0)</f>
        <v>23</v>
      </c>
      <c r="AC952" s="90">
        <f>VLOOKUP($B952,'[10]Población Oficial 2019'!$E$6:$AW$96,23,0)</f>
        <v>22</v>
      </c>
      <c r="AD952" s="90">
        <f>VLOOKUP($B952,'[10]Población Oficial 2019'!$E$6:$AW$96,24,0)</f>
        <v>116</v>
      </c>
      <c r="AE952" s="90">
        <f>VLOOKUP($B952,'[10]Población Oficial 2019'!$E$6:$AW$96,25,0)</f>
        <v>119</v>
      </c>
      <c r="AF952" s="90">
        <f>VLOOKUP($B952,'[10]Población Oficial 2019'!$E$6:$AW$96,26,0)</f>
        <v>123</v>
      </c>
      <c r="AG952" s="90">
        <f>VLOOKUP($B952,'[10]Población Oficial 2019'!$E$6:$AW$96,27,0)</f>
        <v>101</v>
      </c>
      <c r="AH952" s="90">
        <f>VLOOKUP($B952,'[10]Población Oficial 2019'!$E$6:$AW$96,28,0)</f>
        <v>86</v>
      </c>
      <c r="AI952" s="90">
        <f>VLOOKUP($B952,'[10]Población Oficial 2019'!$E$6:$AW$96,29,0)</f>
        <v>77</v>
      </c>
      <c r="AJ952" s="90">
        <f>VLOOKUP($B952,'[10]Población Oficial 2019'!$E$6:$AW$96,30,0)</f>
        <v>57</v>
      </c>
      <c r="AK952" s="90">
        <f>VLOOKUP($B952,'[10]Población Oficial 2019'!$E$6:$AW$96,31,0)</f>
        <v>46</v>
      </c>
      <c r="AL952" s="90">
        <f>VLOOKUP($B952,'[10]Población Oficial 2019'!$E$6:$AW$96,32,0)</f>
        <v>34</v>
      </c>
      <c r="AM952" s="90">
        <f>VLOOKUP($B952,'[10]Población Oficial 2019'!$E$6:$AW$96,33,0)</f>
        <v>24</v>
      </c>
      <c r="AN952" s="90">
        <f>VLOOKUP($B952,'[10]Población Oficial 2019'!$E$6:$AW$96,34,0)</f>
        <v>14</v>
      </c>
      <c r="AO952" s="90">
        <f>VLOOKUP($B952,'[10]Población Oficial 2019'!$E$6:$AW$96,35,0)</f>
        <v>8</v>
      </c>
      <c r="AP952" s="90">
        <f>VLOOKUP($B952,'[10]Población Oficial 2019'!$E$6:$AW$96,36,0)</f>
        <v>6</v>
      </c>
      <c r="AQ952" s="90">
        <f>VLOOKUP($B952,'[10]Población Oficial 2019'!$E$6:$AW$96,41,0)</f>
        <v>649</v>
      </c>
      <c r="AR952" s="90">
        <f>VLOOKUP($B952,'[10]Población Oficial 2019'!$E$6:$AW$96,42,0)</f>
        <v>73</v>
      </c>
      <c r="AS952" s="90">
        <f>VLOOKUP($B952,'[10]Población Oficial 2019'!$E$6:$AW$96,43,0)</f>
        <v>49</v>
      </c>
      <c r="AT952" s="90">
        <f>VLOOKUP($B952,'[10]Población Oficial 2019'!$E$6:$AW$96,44,0)</f>
        <v>279</v>
      </c>
      <c r="AU952" s="90">
        <f>VLOOKUP($B952,'[10]Población Oficial 2019'!$E$6:$AW$96,45,0)</f>
        <v>17</v>
      </c>
    </row>
    <row r="953" spans="1:47" s="24" customFormat="1" ht="15">
      <c r="A953" s="58">
        <v>952</v>
      </c>
      <c r="B953" s="58">
        <v>4302</v>
      </c>
      <c r="C953" s="59" t="s">
        <v>1176</v>
      </c>
      <c r="D953" s="59" t="s">
        <v>1007</v>
      </c>
      <c r="E953" s="59" t="s">
        <v>1075</v>
      </c>
      <c r="F953" s="59" t="s">
        <v>1077</v>
      </c>
      <c r="G953" s="12" t="s">
        <v>271</v>
      </c>
      <c r="H953" s="14">
        <f t="shared" si="207"/>
        <v>4302</v>
      </c>
      <c r="I953" s="14">
        <f t="shared" si="199"/>
        <v>1683</v>
      </c>
      <c r="J953" s="12">
        <f>VLOOKUP($B953,'[1]METAS 2019'!$D$4:$Q$843,5,0)</f>
        <v>18</v>
      </c>
      <c r="K953" s="12">
        <f>VLOOKUP($B953,'[1]METAS 2019'!$D$4:$Q$843,4,0)</f>
        <v>22</v>
      </c>
      <c r="L953" s="12">
        <f>VLOOKUP($B953,'[1]METAS 2019'!$D$4:$Q$843,11,0)</f>
        <v>15</v>
      </c>
      <c r="M953" s="12">
        <f>VLOOKUP($B953,'[1]METAS 2019'!$D$4:$Q$843,12,0)</f>
        <v>17</v>
      </c>
      <c r="N953" s="12">
        <f>VLOOKUP($B953,'[1]METAS 2019'!$D$4:$Q$843,13,0)</f>
        <v>22</v>
      </c>
      <c r="O953" s="12">
        <f>VLOOKUP($B953,'[1]METAS 2019'!$D$4:$Q$843,14,0)</f>
        <v>22</v>
      </c>
      <c r="P953" s="90">
        <f>VLOOKUP($B953,'[10]Población Oficial 2019'!$E$6:$AW$96,10,0)</f>
        <v>51</v>
      </c>
      <c r="Q953" s="90">
        <f>VLOOKUP($B953,'[10]Población Oficial 2019'!$E$6:$AW$96,11,0)</f>
        <v>51</v>
      </c>
      <c r="R953" s="90">
        <f>VLOOKUP($B953,'[10]Población Oficial 2019'!$E$6:$AW$96,12,0)</f>
        <v>49</v>
      </c>
      <c r="S953" s="90">
        <f>VLOOKUP($B953,'[10]Población Oficial 2019'!$E$6:$AW$96,13,0)</f>
        <v>48</v>
      </c>
      <c r="T953" s="90">
        <f>VLOOKUP($B953,'[10]Población Oficial 2019'!$E$6:$AW$96,14,0)</f>
        <v>46</v>
      </c>
      <c r="U953" s="90">
        <f>VLOOKUP($B953,'[10]Población Oficial 2019'!$E$6:$AW$96,15,0)</f>
        <v>44</v>
      </c>
      <c r="V953" s="90">
        <f>VLOOKUP($B953,'[10]Población Oficial 2019'!$E$6:$AW$96,16,0)</f>
        <v>42</v>
      </c>
      <c r="W953" s="90">
        <f>VLOOKUP($B953,'[10]Población Oficial 2019'!$E$6:$AW$96,17,0)</f>
        <v>40</v>
      </c>
      <c r="X953" s="90">
        <f>VLOOKUP($B953,'[10]Población Oficial 2019'!$E$6:$AW$96,18,0)</f>
        <v>36</v>
      </c>
      <c r="Y953" s="90">
        <f>VLOOKUP($B953,'[10]Población Oficial 2019'!$E$6:$AW$96,19,0)</f>
        <v>34</v>
      </c>
      <c r="Z953" s="90">
        <f>VLOOKUP($B953,'[10]Población Oficial 2019'!$E$6:$AW$96,20,0)</f>
        <v>31</v>
      </c>
      <c r="AA953" s="90">
        <f>VLOOKUP($B953,'[10]Población Oficial 2019'!$E$6:$AW$96,21,0)</f>
        <v>29</v>
      </c>
      <c r="AB953" s="90">
        <f>VLOOKUP($B953,'[10]Población Oficial 2019'!$E$6:$AW$96,22,0)</f>
        <v>29</v>
      </c>
      <c r="AC953" s="90">
        <f>VLOOKUP($B953,'[10]Población Oficial 2019'!$E$6:$AW$96,23,0)</f>
        <v>28</v>
      </c>
      <c r="AD953" s="90">
        <f>VLOOKUP($B953,'[10]Población Oficial 2019'!$E$6:$AW$96,24,0)</f>
        <v>144</v>
      </c>
      <c r="AE953" s="90">
        <f>VLOOKUP($B953,'[10]Población Oficial 2019'!$E$6:$AW$96,25,0)</f>
        <v>149</v>
      </c>
      <c r="AF953" s="90">
        <f>VLOOKUP($B953,'[10]Población Oficial 2019'!$E$6:$AW$96,26,0)</f>
        <v>153</v>
      </c>
      <c r="AG953" s="90">
        <f>VLOOKUP($B953,'[10]Población Oficial 2019'!$E$6:$AW$96,27,0)</f>
        <v>126</v>
      </c>
      <c r="AH953" s="90">
        <f>VLOOKUP($B953,'[10]Población Oficial 2019'!$E$6:$AW$96,28,0)</f>
        <v>107</v>
      </c>
      <c r="AI953" s="90">
        <f>VLOOKUP($B953,'[10]Población Oficial 2019'!$E$6:$AW$96,29,0)</f>
        <v>96</v>
      </c>
      <c r="AJ953" s="90">
        <f>VLOOKUP($B953,'[10]Población Oficial 2019'!$E$6:$AW$96,30,0)</f>
        <v>70</v>
      </c>
      <c r="AK953" s="90">
        <f>VLOOKUP($B953,'[10]Población Oficial 2019'!$E$6:$AW$96,31,0)</f>
        <v>57</v>
      </c>
      <c r="AL953" s="90">
        <f>VLOOKUP($B953,'[10]Población Oficial 2019'!$E$6:$AW$96,32,0)</f>
        <v>42</v>
      </c>
      <c r="AM953" s="90">
        <f>VLOOKUP($B953,'[10]Población Oficial 2019'!$E$6:$AW$96,33,0)</f>
        <v>30</v>
      </c>
      <c r="AN953" s="90">
        <f>VLOOKUP($B953,'[10]Población Oficial 2019'!$E$6:$AW$96,34,0)</f>
        <v>17</v>
      </c>
      <c r="AO953" s="90">
        <f>VLOOKUP($B953,'[10]Población Oficial 2019'!$E$6:$AW$96,35,0)</f>
        <v>10</v>
      </c>
      <c r="AP953" s="90">
        <f>VLOOKUP($B953,'[10]Población Oficial 2019'!$E$6:$AW$96,36,0)</f>
        <v>8</v>
      </c>
      <c r="AQ953" s="90">
        <f>VLOOKUP($B953,'[10]Población Oficial 2019'!$E$6:$AW$96,41,0)</f>
        <v>800</v>
      </c>
      <c r="AR953" s="90">
        <f>VLOOKUP($B953,'[10]Población Oficial 2019'!$E$6:$AW$96,42,0)</f>
        <v>89</v>
      </c>
      <c r="AS953" s="90">
        <f>VLOOKUP($B953,'[10]Población Oficial 2019'!$E$6:$AW$96,43,0)</f>
        <v>60</v>
      </c>
      <c r="AT953" s="90">
        <f>VLOOKUP($B953,'[10]Población Oficial 2019'!$E$6:$AW$96,44,0)</f>
        <v>344</v>
      </c>
      <c r="AU953" s="90">
        <f>VLOOKUP($B953,'[10]Población Oficial 2019'!$E$6:$AW$96,45,0)</f>
        <v>15</v>
      </c>
    </row>
    <row r="954" spans="1:47" s="24" customFormat="1" ht="15">
      <c r="A954" s="58">
        <v>953</v>
      </c>
      <c r="B954" s="58">
        <v>4303</v>
      </c>
      <c r="C954" s="59" t="s">
        <v>1176</v>
      </c>
      <c r="D954" s="59" t="s">
        <v>1007</v>
      </c>
      <c r="E954" s="59" t="s">
        <v>1075</v>
      </c>
      <c r="F954" s="59" t="s">
        <v>1078</v>
      </c>
      <c r="G954" s="12" t="s">
        <v>283</v>
      </c>
      <c r="H954" s="14">
        <f t="shared" si="207"/>
        <v>4303</v>
      </c>
      <c r="I954" s="14">
        <f t="shared" si="199"/>
        <v>1912</v>
      </c>
      <c r="J954" s="12">
        <f>VLOOKUP($B954,'[1]METAS 2019'!$D$4:$Q$843,5,0)</f>
        <v>21</v>
      </c>
      <c r="K954" s="12">
        <f>VLOOKUP($B954,'[1]METAS 2019'!$D$4:$Q$843,4,0)</f>
        <v>26</v>
      </c>
      <c r="L954" s="12">
        <f>VLOOKUP($B954,'[1]METAS 2019'!$D$4:$Q$843,11,0)</f>
        <v>29</v>
      </c>
      <c r="M954" s="12">
        <f>VLOOKUP($B954,'[1]METAS 2019'!$D$4:$Q$843,12,0)</f>
        <v>21</v>
      </c>
      <c r="N954" s="12">
        <f>VLOOKUP($B954,'[1]METAS 2019'!$D$4:$Q$843,13,0)</f>
        <v>36</v>
      </c>
      <c r="O954" s="12">
        <f>VLOOKUP($B954,'[1]METAS 2019'!$D$4:$Q$843,14,0)</f>
        <v>25</v>
      </c>
      <c r="P954" s="90">
        <f>VLOOKUP($B954,'[10]Población Oficial 2019'!$E$6:$AW$96,10,0)</f>
        <v>56</v>
      </c>
      <c r="Q954" s="90">
        <f>VLOOKUP($B954,'[10]Población Oficial 2019'!$E$6:$AW$96,11,0)</f>
        <v>56</v>
      </c>
      <c r="R954" s="90">
        <f>VLOOKUP($B954,'[10]Población Oficial 2019'!$E$6:$AW$96,12,0)</f>
        <v>55</v>
      </c>
      <c r="S954" s="90">
        <f>VLOOKUP($B954,'[10]Población Oficial 2019'!$E$6:$AW$96,13,0)</f>
        <v>54</v>
      </c>
      <c r="T954" s="90">
        <f>VLOOKUP($B954,'[10]Población Oficial 2019'!$E$6:$AW$96,14,0)</f>
        <v>52</v>
      </c>
      <c r="U954" s="90">
        <f>VLOOKUP($B954,'[10]Población Oficial 2019'!$E$6:$AW$96,15,0)</f>
        <v>50</v>
      </c>
      <c r="V954" s="90">
        <f>VLOOKUP($B954,'[10]Población Oficial 2019'!$E$6:$AW$96,16,0)</f>
        <v>47</v>
      </c>
      <c r="W954" s="90">
        <f>VLOOKUP($B954,'[10]Población Oficial 2019'!$E$6:$AW$96,17,0)</f>
        <v>44</v>
      </c>
      <c r="X954" s="90">
        <f>VLOOKUP($B954,'[10]Población Oficial 2019'!$E$6:$AW$96,18,0)</f>
        <v>41</v>
      </c>
      <c r="Y954" s="90">
        <f>VLOOKUP($B954,'[10]Población Oficial 2019'!$E$6:$AW$96,19,0)</f>
        <v>38</v>
      </c>
      <c r="Z954" s="90">
        <f>VLOOKUP($B954,'[10]Población Oficial 2019'!$E$6:$AW$96,20,0)</f>
        <v>35</v>
      </c>
      <c r="AA954" s="90">
        <f>VLOOKUP($B954,'[10]Población Oficial 2019'!$E$6:$AW$96,21,0)</f>
        <v>33</v>
      </c>
      <c r="AB954" s="90">
        <f>VLOOKUP($B954,'[10]Población Oficial 2019'!$E$6:$AW$96,22,0)</f>
        <v>32</v>
      </c>
      <c r="AC954" s="90">
        <f>VLOOKUP($B954,'[10]Población Oficial 2019'!$E$6:$AW$96,23,0)</f>
        <v>31</v>
      </c>
      <c r="AD954" s="90">
        <f>VLOOKUP($B954,'[10]Población Oficial 2019'!$E$6:$AW$96,24,0)</f>
        <v>161</v>
      </c>
      <c r="AE954" s="90">
        <f>VLOOKUP($B954,'[10]Población Oficial 2019'!$E$6:$AW$96,25,0)</f>
        <v>166</v>
      </c>
      <c r="AF954" s="90">
        <f>VLOOKUP($B954,'[10]Población Oficial 2019'!$E$6:$AW$96,26,0)</f>
        <v>171</v>
      </c>
      <c r="AG954" s="90">
        <f>VLOOKUP($B954,'[10]Población Oficial 2019'!$E$6:$AW$96,27,0)</f>
        <v>141</v>
      </c>
      <c r="AH954" s="90">
        <f>VLOOKUP($B954,'[10]Población Oficial 2019'!$E$6:$AW$96,28,0)</f>
        <v>120</v>
      </c>
      <c r="AI954" s="90">
        <f>VLOOKUP($B954,'[10]Población Oficial 2019'!$E$6:$AW$96,29,0)</f>
        <v>107</v>
      </c>
      <c r="AJ954" s="90">
        <f>VLOOKUP($B954,'[10]Población Oficial 2019'!$E$6:$AW$96,30,0)</f>
        <v>79</v>
      </c>
      <c r="AK954" s="90">
        <f>VLOOKUP($B954,'[10]Población Oficial 2019'!$E$6:$AW$96,31,0)</f>
        <v>64</v>
      </c>
      <c r="AL954" s="90">
        <f>VLOOKUP($B954,'[10]Población Oficial 2019'!$E$6:$AW$96,32,0)</f>
        <v>47</v>
      </c>
      <c r="AM954" s="90">
        <f>VLOOKUP($B954,'[10]Población Oficial 2019'!$E$6:$AW$96,33,0)</f>
        <v>34</v>
      </c>
      <c r="AN954" s="90">
        <f>VLOOKUP($B954,'[10]Población Oficial 2019'!$E$6:$AW$96,34,0)</f>
        <v>20</v>
      </c>
      <c r="AO954" s="90">
        <f>VLOOKUP($B954,'[10]Población Oficial 2019'!$E$6:$AW$96,35,0)</f>
        <v>11</v>
      </c>
      <c r="AP954" s="90">
        <f>VLOOKUP($B954,'[10]Población Oficial 2019'!$E$6:$AW$96,36,0)</f>
        <v>9</v>
      </c>
      <c r="AQ954" s="90">
        <f>VLOOKUP($B954,'[10]Población Oficial 2019'!$E$6:$AW$96,41,0)</f>
        <v>905</v>
      </c>
      <c r="AR954" s="90">
        <f>VLOOKUP($B954,'[10]Población Oficial 2019'!$E$6:$AW$96,42,0)</f>
        <v>101</v>
      </c>
      <c r="AS954" s="90">
        <f>VLOOKUP($B954,'[10]Población Oficial 2019'!$E$6:$AW$96,43,0)</f>
        <v>68</v>
      </c>
      <c r="AT954" s="90">
        <f>VLOOKUP($B954,'[10]Población Oficial 2019'!$E$6:$AW$96,44,0)</f>
        <v>390</v>
      </c>
      <c r="AU954" s="90">
        <f>VLOOKUP($B954,'[10]Población Oficial 2019'!$E$6:$AW$96,45,0)</f>
        <v>18</v>
      </c>
    </row>
    <row r="955" spans="1:47" s="24" customFormat="1" ht="15">
      <c r="A955" s="58">
        <v>954</v>
      </c>
      <c r="B955" s="58">
        <v>4300</v>
      </c>
      <c r="C955" s="59" t="s">
        <v>1176</v>
      </c>
      <c r="D955" s="59" t="s">
        <v>1007</v>
      </c>
      <c r="E955" s="59" t="s">
        <v>1075</v>
      </c>
      <c r="F955" s="59" t="s">
        <v>1079</v>
      </c>
      <c r="G955" s="12" t="s">
        <v>283</v>
      </c>
      <c r="H955" s="14">
        <f t="shared" si="207"/>
        <v>4300</v>
      </c>
      <c r="I955" s="14">
        <f t="shared" si="199"/>
        <v>3410</v>
      </c>
      <c r="J955" s="12">
        <f>VLOOKUP($B955,'[1]METAS 2019'!$D$4:$Q$843,5,0)</f>
        <v>68</v>
      </c>
      <c r="K955" s="12">
        <f>VLOOKUP($B955,'[1]METAS 2019'!$D$4:$Q$843,4,0)</f>
        <v>61</v>
      </c>
      <c r="L955" s="12">
        <f>VLOOKUP($B955,'[1]METAS 2019'!$D$4:$Q$843,11,0)</f>
        <v>84</v>
      </c>
      <c r="M955" s="12">
        <f>VLOOKUP($B955,'[1]METAS 2019'!$D$4:$Q$843,12,0)</f>
        <v>70</v>
      </c>
      <c r="N955" s="12">
        <f>VLOOKUP($B955,'[1]METAS 2019'!$D$4:$Q$843,13,0)</f>
        <v>88</v>
      </c>
      <c r="O955" s="12">
        <f>VLOOKUP($B955,'[1]METAS 2019'!$D$4:$Q$843,14,0)</f>
        <v>86</v>
      </c>
      <c r="P955" s="90">
        <f>VLOOKUP($B955,'[10]Población Oficial 2019'!$E$6:$AW$96,10,0)</f>
        <v>95</v>
      </c>
      <c r="Q955" s="90">
        <f>VLOOKUP($B955,'[10]Población Oficial 2019'!$E$6:$AW$96,11,0)</f>
        <v>95</v>
      </c>
      <c r="R955" s="90">
        <f>VLOOKUP($B955,'[10]Población Oficial 2019'!$E$6:$AW$96,12,0)</f>
        <v>91</v>
      </c>
      <c r="S955" s="90">
        <f>VLOOKUP($B955,'[10]Población Oficial 2019'!$E$6:$AW$96,13,0)</f>
        <v>90</v>
      </c>
      <c r="T955" s="90">
        <f>VLOOKUP($B955,'[10]Población Oficial 2019'!$E$6:$AW$96,14,0)</f>
        <v>86</v>
      </c>
      <c r="U955" s="90">
        <f>VLOOKUP($B955,'[10]Población Oficial 2019'!$E$6:$AW$96,15,0)</f>
        <v>83</v>
      </c>
      <c r="V955" s="90">
        <f>VLOOKUP($B955,'[10]Población Oficial 2019'!$E$6:$AW$96,16,0)</f>
        <v>77</v>
      </c>
      <c r="W955" s="90">
        <f>VLOOKUP($B955,'[10]Población Oficial 2019'!$E$6:$AW$96,17,0)</f>
        <v>75</v>
      </c>
      <c r="X955" s="90">
        <f>VLOOKUP($B955,'[10]Población Oficial 2019'!$E$6:$AW$96,18,0)</f>
        <v>70</v>
      </c>
      <c r="Y955" s="90">
        <f>VLOOKUP($B955,'[10]Población Oficial 2019'!$E$6:$AW$96,19,0)</f>
        <v>64</v>
      </c>
      <c r="Z955" s="90">
        <f>VLOOKUP($B955,'[10]Población Oficial 2019'!$E$6:$AW$96,20,0)</f>
        <v>57</v>
      </c>
      <c r="AA955" s="90">
        <f>VLOOKUP($B955,'[10]Población Oficial 2019'!$E$6:$AW$96,21,0)</f>
        <v>54</v>
      </c>
      <c r="AB955" s="90">
        <f>VLOOKUP($B955,'[10]Población Oficial 2019'!$E$6:$AW$96,22,0)</f>
        <v>54</v>
      </c>
      <c r="AC955" s="90">
        <f>VLOOKUP($B955,'[10]Población Oficial 2019'!$E$6:$AW$96,23,0)</f>
        <v>52</v>
      </c>
      <c r="AD955" s="90">
        <f>VLOOKUP($B955,'[10]Población Oficial 2019'!$E$6:$AW$96,24,0)</f>
        <v>271</v>
      </c>
      <c r="AE955" s="90">
        <f>VLOOKUP($B955,'[10]Población Oficial 2019'!$E$6:$AW$96,25,0)</f>
        <v>280</v>
      </c>
      <c r="AF955" s="90">
        <f>VLOOKUP($B955,'[10]Población Oficial 2019'!$E$6:$AW$96,26,0)</f>
        <v>287</v>
      </c>
      <c r="AG955" s="90">
        <f>VLOOKUP($B955,'[10]Población Oficial 2019'!$E$6:$AW$96,27,0)</f>
        <v>238</v>
      </c>
      <c r="AH955" s="90">
        <f>VLOOKUP($B955,'[10]Población Oficial 2019'!$E$6:$AW$96,28,0)</f>
        <v>204</v>
      </c>
      <c r="AI955" s="90">
        <f>VLOOKUP($B955,'[10]Población Oficial 2019'!$E$6:$AW$96,29,0)</f>
        <v>180</v>
      </c>
      <c r="AJ955" s="90">
        <f>VLOOKUP($B955,'[10]Población Oficial 2019'!$E$6:$AW$96,30,0)</f>
        <v>134</v>
      </c>
      <c r="AK955" s="90">
        <f>VLOOKUP($B955,'[10]Población Oficial 2019'!$E$6:$AW$96,31,0)</f>
        <v>106</v>
      </c>
      <c r="AL955" s="90">
        <f>VLOOKUP($B955,'[10]Población Oficial 2019'!$E$6:$AW$96,32,0)</f>
        <v>82</v>
      </c>
      <c r="AM955" s="90">
        <f>VLOOKUP($B955,'[10]Población Oficial 2019'!$E$6:$AW$96,33,0)</f>
        <v>57</v>
      </c>
      <c r="AN955" s="90">
        <f>VLOOKUP($B955,'[10]Población Oficial 2019'!$E$6:$AW$96,34,0)</f>
        <v>35</v>
      </c>
      <c r="AO955" s="90">
        <f>VLOOKUP($B955,'[10]Población Oficial 2019'!$E$6:$AW$96,35,0)</f>
        <v>20</v>
      </c>
      <c r="AP955" s="90">
        <f>VLOOKUP($B955,'[10]Población Oficial 2019'!$E$6:$AW$96,36,0)</f>
        <v>16</v>
      </c>
      <c r="AQ955" s="90">
        <f>VLOOKUP($B955,'[10]Población Oficial 2019'!$E$6:$AW$96,41,0)</f>
        <v>1617</v>
      </c>
      <c r="AR955" s="90">
        <f>VLOOKUP($B955,'[10]Población Oficial 2019'!$E$6:$AW$96,42,0)</f>
        <v>180</v>
      </c>
      <c r="AS955" s="90">
        <f>VLOOKUP($B955,'[10]Población Oficial 2019'!$E$6:$AW$96,43,0)</f>
        <v>121</v>
      </c>
      <c r="AT955" s="90">
        <f>VLOOKUP($B955,'[10]Población Oficial 2019'!$E$6:$AW$96,44,0)</f>
        <v>696</v>
      </c>
      <c r="AU955" s="90">
        <f>VLOOKUP($B955,'[10]Población Oficial 2019'!$E$6:$AW$96,45,0)</f>
        <v>62</v>
      </c>
    </row>
    <row r="956" spans="1:47" s="24" customFormat="1" ht="15">
      <c r="A956" s="58">
        <v>955</v>
      </c>
      <c r="B956" s="58">
        <v>4306</v>
      </c>
      <c r="C956" s="59" t="s">
        <v>1176</v>
      </c>
      <c r="D956" s="59" t="s">
        <v>1007</v>
      </c>
      <c r="E956" s="59" t="s">
        <v>1075</v>
      </c>
      <c r="F956" s="59" t="s">
        <v>1080</v>
      </c>
      <c r="G956" s="12" t="s">
        <v>271</v>
      </c>
      <c r="H956" s="14">
        <f t="shared" si="207"/>
        <v>4306</v>
      </c>
      <c r="I956" s="14">
        <f t="shared" si="199"/>
        <v>1177</v>
      </c>
      <c r="J956" s="12">
        <f>VLOOKUP($B956,'[1]METAS 2019'!$D$4:$Q$843,5,0)</f>
        <v>12</v>
      </c>
      <c r="K956" s="12">
        <f>VLOOKUP($B956,'[1]METAS 2019'!$D$4:$Q$843,4,0)</f>
        <v>9</v>
      </c>
      <c r="L956" s="12">
        <f>VLOOKUP($B956,'[1]METAS 2019'!$D$4:$Q$843,11,0)</f>
        <v>10</v>
      </c>
      <c r="M956" s="12">
        <f>VLOOKUP($B956,'[1]METAS 2019'!$D$4:$Q$843,12,0)</f>
        <v>12</v>
      </c>
      <c r="N956" s="12">
        <f>VLOOKUP($B956,'[1]METAS 2019'!$D$4:$Q$843,13,0)</f>
        <v>11</v>
      </c>
      <c r="O956" s="12">
        <f>VLOOKUP($B956,'[1]METAS 2019'!$D$4:$Q$843,14,0)</f>
        <v>11</v>
      </c>
      <c r="P956" s="90">
        <f>VLOOKUP($B956,'[10]Población Oficial 2019'!$E$6:$AW$96,10,0)</f>
        <v>36</v>
      </c>
      <c r="Q956" s="90">
        <f>VLOOKUP($B956,'[10]Población Oficial 2019'!$E$6:$AW$96,11,0)</f>
        <v>36</v>
      </c>
      <c r="R956" s="90">
        <f>VLOOKUP($B956,'[10]Población Oficial 2019'!$E$6:$AW$96,12,0)</f>
        <v>36</v>
      </c>
      <c r="S956" s="90">
        <f>VLOOKUP($B956,'[10]Población Oficial 2019'!$E$6:$AW$96,13,0)</f>
        <v>35</v>
      </c>
      <c r="T956" s="90">
        <f>VLOOKUP($B956,'[10]Población Oficial 2019'!$E$6:$AW$96,14,0)</f>
        <v>33</v>
      </c>
      <c r="U956" s="90">
        <f>VLOOKUP($B956,'[10]Población Oficial 2019'!$E$6:$AW$96,15,0)</f>
        <v>31</v>
      </c>
      <c r="V956" s="90">
        <f>VLOOKUP($B956,'[10]Población Oficial 2019'!$E$6:$AW$96,16,0)</f>
        <v>30</v>
      </c>
      <c r="W956" s="90">
        <f>VLOOKUP($B956,'[10]Población Oficial 2019'!$E$6:$AW$96,17,0)</f>
        <v>28</v>
      </c>
      <c r="X956" s="90">
        <f>VLOOKUP($B956,'[10]Población Oficial 2019'!$E$6:$AW$96,18,0)</f>
        <v>26</v>
      </c>
      <c r="Y956" s="90">
        <f>VLOOKUP($B956,'[10]Población Oficial 2019'!$E$6:$AW$96,19,0)</f>
        <v>24</v>
      </c>
      <c r="Z956" s="90">
        <f>VLOOKUP($B956,'[10]Población Oficial 2019'!$E$6:$AW$96,20,0)</f>
        <v>23</v>
      </c>
      <c r="AA956" s="90">
        <f>VLOOKUP($B956,'[10]Población Oficial 2019'!$E$6:$AW$96,21,0)</f>
        <v>20</v>
      </c>
      <c r="AB956" s="90">
        <f>VLOOKUP($B956,'[10]Población Oficial 2019'!$E$6:$AW$96,22,0)</f>
        <v>20</v>
      </c>
      <c r="AC956" s="90">
        <f>VLOOKUP($B956,'[10]Población Oficial 2019'!$E$6:$AW$96,23,0)</f>
        <v>19</v>
      </c>
      <c r="AD956" s="90">
        <f>VLOOKUP($B956,'[10]Población Oficial 2019'!$E$6:$AW$96,24,0)</f>
        <v>102</v>
      </c>
      <c r="AE956" s="90">
        <f>VLOOKUP($B956,'[10]Población Oficial 2019'!$E$6:$AW$96,25,0)</f>
        <v>106</v>
      </c>
      <c r="AF956" s="90">
        <f>VLOOKUP($B956,'[10]Población Oficial 2019'!$E$6:$AW$96,26,0)</f>
        <v>109</v>
      </c>
      <c r="AG956" s="90">
        <f>VLOOKUP($B956,'[10]Población Oficial 2019'!$E$6:$AW$96,27,0)</f>
        <v>89</v>
      </c>
      <c r="AH956" s="90">
        <f>VLOOKUP($B956,'[10]Población Oficial 2019'!$E$6:$AW$96,28,0)</f>
        <v>76</v>
      </c>
      <c r="AI956" s="90">
        <f>VLOOKUP($B956,'[10]Población Oficial 2019'!$E$6:$AW$96,29,0)</f>
        <v>68</v>
      </c>
      <c r="AJ956" s="90">
        <f>VLOOKUP($B956,'[10]Población Oficial 2019'!$E$6:$AW$96,30,0)</f>
        <v>50</v>
      </c>
      <c r="AK956" s="90">
        <f>VLOOKUP($B956,'[10]Población Oficial 2019'!$E$6:$AW$96,31,0)</f>
        <v>40</v>
      </c>
      <c r="AL956" s="90">
        <f>VLOOKUP($B956,'[10]Población Oficial 2019'!$E$6:$AW$96,32,0)</f>
        <v>29</v>
      </c>
      <c r="AM956" s="90">
        <f>VLOOKUP($B956,'[10]Población Oficial 2019'!$E$6:$AW$96,33,0)</f>
        <v>22</v>
      </c>
      <c r="AN956" s="90">
        <f>VLOOKUP($B956,'[10]Población Oficial 2019'!$E$6:$AW$96,34,0)</f>
        <v>12</v>
      </c>
      <c r="AO956" s="90">
        <f>VLOOKUP($B956,'[10]Población Oficial 2019'!$E$6:$AW$96,35,0)</f>
        <v>7</v>
      </c>
      <c r="AP956" s="90">
        <f>VLOOKUP($B956,'[10]Población Oficial 2019'!$E$6:$AW$96,36,0)</f>
        <v>5</v>
      </c>
      <c r="AQ956" s="90">
        <f>VLOOKUP($B956,'[10]Población Oficial 2019'!$E$6:$AW$96,41,0)</f>
        <v>560</v>
      </c>
      <c r="AR956" s="90">
        <f>VLOOKUP($B956,'[10]Población Oficial 2019'!$E$6:$AW$96,42,0)</f>
        <v>63</v>
      </c>
      <c r="AS956" s="90">
        <f>VLOOKUP($B956,'[10]Población Oficial 2019'!$E$6:$AW$96,43,0)</f>
        <v>42</v>
      </c>
      <c r="AT956" s="90">
        <f>VLOOKUP($B956,'[10]Población Oficial 2019'!$E$6:$AW$96,44,0)</f>
        <v>241</v>
      </c>
      <c r="AU956" s="90">
        <f>VLOOKUP($B956,'[10]Población Oficial 2019'!$E$6:$AW$96,45,0)</f>
        <v>12</v>
      </c>
    </row>
    <row r="957" spans="1:47" s="24" customFormat="1" ht="15">
      <c r="A957" s="58">
        <v>956</v>
      </c>
      <c r="B957" s="58">
        <v>23760</v>
      </c>
      <c r="C957" s="59" t="s">
        <v>1176</v>
      </c>
      <c r="D957" s="59" t="s">
        <v>1007</v>
      </c>
      <c r="E957" s="59" t="s">
        <v>1075</v>
      </c>
      <c r="F957" s="59" t="s">
        <v>1100</v>
      </c>
      <c r="G957" s="12" t="s">
        <v>266</v>
      </c>
      <c r="H957" s="14">
        <f t="shared" si="207"/>
        <v>23760</v>
      </c>
      <c r="I957" s="14">
        <f t="shared" si="199"/>
        <v>744</v>
      </c>
      <c r="J957" s="12">
        <f>VLOOKUP($B957,'[1]METAS 2019'!$D$4:$Q$843,5,0)</f>
        <v>11</v>
      </c>
      <c r="K957" s="12">
        <f>VLOOKUP($B957,'[1]METAS 2019'!$D$4:$Q$843,4,0)</f>
        <v>8</v>
      </c>
      <c r="L957" s="12">
        <f>VLOOKUP($B957,'[1]METAS 2019'!$D$4:$Q$843,11,0)</f>
        <v>13</v>
      </c>
      <c r="M957" s="12">
        <f>VLOOKUP($B957,'[1]METAS 2019'!$D$4:$Q$843,12,0)</f>
        <v>7</v>
      </c>
      <c r="N957" s="12">
        <f>VLOOKUP($B957,'[1]METAS 2019'!$D$4:$Q$843,13,0)</f>
        <v>9</v>
      </c>
      <c r="O957" s="12">
        <f>VLOOKUP($B957,'[1]METAS 2019'!$D$4:$Q$843,14,0)</f>
        <v>16</v>
      </c>
      <c r="P957" s="90">
        <f>VLOOKUP($B957,'[10]Población Oficial 2019'!$E$6:$AW$96,10,0)</f>
        <v>22</v>
      </c>
      <c r="Q957" s="90">
        <f>VLOOKUP($B957,'[10]Población Oficial 2019'!$E$6:$AW$96,11,0)</f>
        <v>22</v>
      </c>
      <c r="R957" s="90">
        <f>VLOOKUP($B957,'[10]Población Oficial 2019'!$E$6:$AW$96,12,0)</f>
        <v>22</v>
      </c>
      <c r="S957" s="90">
        <f>VLOOKUP($B957,'[10]Población Oficial 2019'!$E$6:$AW$96,13,0)</f>
        <v>21</v>
      </c>
      <c r="T957" s="90">
        <f>VLOOKUP($B957,'[10]Población Oficial 2019'!$E$6:$AW$96,14,0)</f>
        <v>21</v>
      </c>
      <c r="U957" s="90">
        <f>VLOOKUP($B957,'[10]Población Oficial 2019'!$E$6:$AW$96,15,0)</f>
        <v>20</v>
      </c>
      <c r="V957" s="90">
        <f>VLOOKUP($B957,'[10]Población Oficial 2019'!$E$6:$AW$96,16,0)</f>
        <v>19</v>
      </c>
      <c r="W957" s="90">
        <f>VLOOKUP($B957,'[10]Población Oficial 2019'!$E$6:$AW$96,17,0)</f>
        <v>18</v>
      </c>
      <c r="X957" s="90">
        <f>VLOOKUP($B957,'[10]Población Oficial 2019'!$E$6:$AW$96,18,0)</f>
        <v>17</v>
      </c>
      <c r="Y957" s="90">
        <f>VLOOKUP($B957,'[10]Población Oficial 2019'!$E$6:$AW$96,19,0)</f>
        <v>16</v>
      </c>
      <c r="Z957" s="90">
        <f>VLOOKUP($B957,'[10]Población Oficial 2019'!$E$6:$AW$96,20,0)</f>
        <v>13</v>
      </c>
      <c r="AA957" s="90">
        <f>VLOOKUP($B957,'[10]Población Oficial 2019'!$E$6:$AW$96,21,0)</f>
        <v>12</v>
      </c>
      <c r="AB957" s="90">
        <f>VLOOKUP($B957,'[10]Población Oficial 2019'!$E$6:$AW$96,22,0)</f>
        <v>12</v>
      </c>
      <c r="AC957" s="90">
        <f>VLOOKUP($B957,'[10]Población Oficial 2019'!$E$6:$AW$96,23,0)</f>
        <v>11</v>
      </c>
      <c r="AD957" s="90">
        <f>VLOOKUP($B957,'[10]Población Oficial 2019'!$E$6:$AW$96,24,0)</f>
        <v>63</v>
      </c>
      <c r="AE957" s="90">
        <f>VLOOKUP($B957,'[10]Población Oficial 2019'!$E$6:$AW$96,25,0)</f>
        <v>64</v>
      </c>
      <c r="AF957" s="90">
        <f>VLOOKUP($B957,'[10]Población Oficial 2019'!$E$6:$AW$96,26,0)</f>
        <v>66</v>
      </c>
      <c r="AG957" s="90">
        <f>VLOOKUP($B957,'[10]Población Oficial 2019'!$E$6:$AW$96,27,0)</f>
        <v>54</v>
      </c>
      <c r="AH957" s="90">
        <f>VLOOKUP($B957,'[10]Población Oficial 2019'!$E$6:$AW$96,28,0)</f>
        <v>47</v>
      </c>
      <c r="AI957" s="90">
        <f>VLOOKUP($B957,'[10]Población Oficial 2019'!$E$6:$AW$96,29,0)</f>
        <v>41</v>
      </c>
      <c r="AJ957" s="90">
        <f>VLOOKUP($B957,'[10]Población Oficial 2019'!$E$6:$AW$96,30,0)</f>
        <v>31</v>
      </c>
      <c r="AK957" s="90">
        <f>VLOOKUP($B957,'[10]Población Oficial 2019'!$E$6:$AW$96,31,0)</f>
        <v>24</v>
      </c>
      <c r="AL957" s="90">
        <f>VLOOKUP($B957,'[10]Población Oficial 2019'!$E$6:$AW$96,32,0)</f>
        <v>18</v>
      </c>
      <c r="AM957" s="90">
        <f>VLOOKUP($B957,'[10]Población Oficial 2019'!$E$6:$AW$96,33,0)</f>
        <v>12</v>
      </c>
      <c r="AN957" s="90">
        <f>VLOOKUP($B957,'[10]Población Oficial 2019'!$E$6:$AW$96,34,0)</f>
        <v>7</v>
      </c>
      <c r="AO957" s="90">
        <f>VLOOKUP($B957,'[10]Población Oficial 2019'!$E$6:$AW$96,35,0)</f>
        <v>4</v>
      </c>
      <c r="AP957" s="90">
        <f>VLOOKUP($B957,'[10]Población Oficial 2019'!$E$6:$AW$96,36,0)</f>
        <v>3</v>
      </c>
      <c r="AQ957" s="90">
        <f>VLOOKUP($B957,'[10]Población Oficial 2019'!$E$6:$AW$96,41,0)</f>
        <v>352</v>
      </c>
      <c r="AR957" s="90">
        <f>VLOOKUP($B957,'[10]Población Oficial 2019'!$E$6:$AW$96,42,0)</f>
        <v>39</v>
      </c>
      <c r="AS957" s="90">
        <f>VLOOKUP($B957,'[10]Población Oficial 2019'!$E$6:$AW$96,43,0)</f>
        <v>26</v>
      </c>
      <c r="AT957" s="90">
        <f>VLOOKUP($B957,'[10]Población Oficial 2019'!$E$6:$AW$96,44,0)</f>
        <v>152</v>
      </c>
      <c r="AU957" s="90">
        <f>VLOOKUP($B957,'[10]Población Oficial 2019'!$E$6:$AW$96,45,0)</f>
        <v>10</v>
      </c>
    </row>
    <row r="958" spans="1:47" s="24" customFormat="1" ht="15">
      <c r="A958" s="58">
        <v>957</v>
      </c>
      <c r="B958" s="58">
        <v>4305</v>
      </c>
      <c r="C958" s="59" t="s">
        <v>1176</v>
      </c>
      <c r="D958" s="59" t="s">
        <v>1007</v>
      </c>
      <c r="E958" s="59" t="s">
        <v>1075</v>
      </c>
      <c r="F958" s="59" t="s">
        <v>1081</v>
      </c>
      <c r="G958" s="12" t="s">
        <v>271</v>
      </c>
      <c r="H958" s="14">
        <f t="shared" si="207"/>
        <v>4305</v>
      </c>
      <c r="I958" s="14">
        <f t="shared" si="199"/>
        <v>1277</v>
      </c>
      <c r="J958" s="12">
        <f>VLOOKUP($B958,'[1]METAS 2019'!$D$4:$Q$843,5,0)</f>
        <v>22</v>
      </c>
      <c r="K958" s="12">
        <f>VLOOKUP($B958,'[1]METAS 2019'!$D$4:$Q$843,4,0)</f>
        <v>27</v>
      </c>
      <c r="L958" s="12">
        <f>VLOOKUP($B958,'[1]METAS 2019'!$D$4:$Q$843,11,0)</f>
        <v>16</v>
      </c>
      <c r="M958" s="12">
        <f>VLOOKUP($B958,'[1]METAS 2019'!$D$4:$Q$843,12,0)</f>
        <v>13</v>
      </c>
      <c r="N958" s="12">
        <f>VLOOKUP($B958,'[1]METAS 2019'!$D$4:$Q$843,13,0)</f>
        <v>18</v>
      </c>
      <c r="O958" s="12">
        <f>VLOOKUP($B958,'[1]METAS 2019'!$D$4:$Q$843,14,0)</f>
        <v>31</v>
      </c>
      <c r="P958" s="90">
        <f>VLOOKUP($B958,'[10]Población Oficial 2019'!$E$6:$AW$96,10,0)</f>
        <v>38</v>
      </c>
      <c r="Q958" s="90">
        <f>VLOOKUP($B958,'[10]Población Oficial 2019'!$E$6:$AW$96,11,0)</f>
        <v>37</v>
      </c>
      <c r="R958" s="90">
        <f>VLOOKUP($B958,'[10]Población Oficial 2019'!$E$6:$AW$96,12,0)</f>
        <v>37</v>
      </c>
      <c r="S958" s="90">
        <f>VLOOKUP($B958,'[10]Población Oficial 2019'!$E$6:$AW$96,13,0)</f>
        <v>36</v>
      </c>
      <c r="T958" s="90">
        <f>VLOOKUP($B958,'[10]Población Oficial 2019'!$E$6:$AW$96,14,0)</f>
        <v>34</v>
      </c>
      <c r="U958" s="90">
        <f>VLOOKUP($B958,'[10]Población Oficial 2019'!$E$6:$AW$96,15,0)</f>
        <v>32</v>
      </c>
      <c r="V958" s="90">
        <f>VLOOKUP($B958,'[10]Población Oficial 2019'!$E$6:$AW$96,16,0)</f>
        <v>31</v>
      </c>
      <c r="W958" s="90">
        <f>VLOOKUP($B958,'[10]Población Oficial 2019'!$E$6:$AW$96,17,0)</f>
        <v>29</v>
      </c>
      <c r="X958" s="90">
        <f>VLOOKUP($B958,'[10]Población Oficial 2019'!$E$6:$AW$96,18,0)</f>
        <v>27</v>
      </c>
      <c r="Y958" s="90">
        <f>VLOOKUP($B958,'[10]Población Oficial 2019'!$E$6:$AW$96,19,0)</f>
        <v>25</v>
      </c>
      <c r="Z958" s="90">
        <f>VLOOKUP($B958,'[10]Población Oficial 2019'!$E$6:$AW$96,20,0)</f>
        <v>23</v>
      </c>
      <c r="AA958" s="90">
        <f>VLOOKUP($B958,'[10]Población Oficial 2019'!$E$6:$AW$96,21,0)</f>
        <v>22</v>
      </c>
      <c r="AB958" s="90">
        <f>VLOOKUP($B958,'[10]Población Oficial 2019'!$E$6:$AW$96,22,0)</f>
        <v>21</v>
      </c>
      <c r="AC958" s="90">
        <f>VLOOKUP($B958,'[10]Población Oficial 2019'!$E$6:$AW$96,23,0)</f>
        <v>20</v>
      </c>
      <c r="AD958" s="90">
        <f>VLOOKUP($B958,'[10]Población Oficial 2019'!$E$6:$AW$96,24,0)</f>
        <v>106</v>
      </c>
      <c r="AE958" s="90">
        <f>VLOOKUP($B958,'[10]Población Oficial 2019'!$E$6:$AW$96,25,0)</f>
        <v>109</v>
      </c>
      <c r="AF958" s="90">
        <f>VLOOKUP($B958,'[10]Población Oficial 2019'!$E$6:$AW$96,26,0)</f>
        <v>112</v>
      </c>
      <c r="AG958" s="90">
        <f>VLOOKUP($B958,'[10]Población Oficial 2019'!$E$6:$AW$96,27,0)</f>
        <v>92</v>
      </c>
      <c r="AH958" s="90">
        <f>VLOOKUP($B958,'[10]Población Oficial 2019'!$E$6:$AW$96,28,0)</f>
        <v>78</v>
      </c>
      <c r="AI958" s="90">
        <f>VLOOKUP($B958,'[10]Población Oficial 2019'!$E$6:$AW$96,29,0)</f>
        <v>71</v>
      </c>
      <c r="AJ958" s="90">
        <f>VLOOKUP($B958,'[10]Población Oficial 2019'!$E$6:$AW$96,30,0)</f>
        <v>51</v>
      </c>
      <c r="AK958" s="90">
        <f>VLOOKUP($B958,'[10]Población Oficial 2019'!$E$6:$AW$96,31,0)</f>
        <v>42</v>
      </c>
      <c r="AL958" s="90">
        <f>VLOOKUP($B958,'[10]Población Oficial 2019'!$E$6:$AW$96,32,0)</f>
        <v>30</v>
      </c>
      <c r="AM958" s="90">
        <f>VLOOKUP($B958,'[10]Población Oficial 2019'!$E$6:$AW$96,33,0)</f>
        <v>22</v>
      </c>
      <c r="AN958" s="90">
        <f>VLOOKUP($B958,'[10]Población Oficial 2019'!$E$6:$AW$96,34,0)</f>
        <v>12</v>
      </c>
      <c r="AO958" s="90">
        <f>VLOOKUP($B958,'[10]Población Oficial 2019'!$E$6:$AW$96,35,0)</f>
        <v>7</v>
      </c>
      <c r="AP958" s="90">
        <f>VLOOKUP($B958,'[10]Población Oficial 2019'!$E$6:$AW$96,36,0)</f>
        <v>6</v>
      </c>
      <c r="AQ958" s="90">
        <f>VLOOKUP($B958,'[10]Población Oficial 2019'!$E$6:$AW$96,41,0)</f>
        <v>600</v>
      </c>
      <c r="AR958" s="90">
        <f>VLOOKUP($B958,'[10]Población Oficial 2019'!$E$6:$AW$96,42,0)</f>
        <v>67</v>
      </c>
      <c r="AS958" s="90">
        <f>VLOOKUP($B958,'[10]Población Oficial 2019'!$E$6:$AW$96,43,0)</f>
        <v>45</v>
      </c>
      <c r="AT958" s="90">
        <f>VLOOKUP($B958,'[10]Población Oficial 2019'!$E$6:$AW$96,44,0)</f>
        <v>258</v>
      </c>
      <c r="AU958" s="90">
        <f>VLOOKUP($B958,'[10]Población Oficial 2019'!$E$6:$AW$96,45,0)</f>
        <v>19</v>
      </c>
    </row>
    <row r="959" spans="1:47" s="24" customFormat="1" ht="15">
      <c r="A959" s="58">
        <v>958</v>
      </c>
      <c r="B959" s="58">
        <v>4309</v>
      </c>
      <c r="C959" s="59" t="s">
        <v>1176</v>
      </c>
      <c r="D959" s="59" t="s">
        <v>1007</v>
      </c>
      <c r="E959" s="59" t="s">
        <v>1075</v>
      </c>
      <c r="F959" s="59" t="s">
        <v>1082</v>
      </c>
      <c r="G959" s="12" t="s">
        <v>271</v>
      </c>
      <c r="H959" s="14">
        <f t="shared" si="207"/>
        <v>4309</v>
      </c>
      <c r="I959" s="14">
        <f t="shared" si="199"/>
        <v>2268</v>
      </c>
      <c r="J959" s="12">
        <f>VLOOKUP($B959,'[1]METAS 2019'!$D$4:$Q$843,5,0)</f>
        <v>40</v>
      </c>
      <c r="K959" s="12">
        <f>VLOOKUP($B959,'[1]METAS 2019'!$D$4:$Q$843,4,0)</f>
        <v>28</v>
      </c>
      <c r="L959" s="12">
        <f>VLOOKUP($B959,'[1]METAS 2019'!$D$4:$Q$843,11,0)</f>
        <v>50</v>
      </c>
      <c r="M959" s="12">
        <f>VLOOKUP($B959,'[1]METAS 2019'!$D$4:$Q$843,12,0)</f>
        <v>39</v>
      </c>
      <c r="N959" s="12">
        <f>VLOOKUP($B959,'[1]METAS 2019'!$D$4:$Q$843,13,0)</f>
        <v>46</v>
      </c>
      <c r="O959" s="12">
        <f>VLOOKUP($B959,'[1]METAS 2019'!$D$4:$Q$843,14,0)</f>
        <v>39</v>
      </c>
      <c r="P959" s="90">
        <f>VLOOKUP($B959,'[10]Población Oficial 2019'!$E$6:$AW$96,10,0)</f>
        <v>65</v>
      </c>
      <c r="Q959" s="90">
        <f>VLOOKUP($B959,'[10]Población Oficial 2019'!$E$6:$AW$96,11,0)</f>
        <v>65</v>
      </c>
      <c r="R959" s="90">
        <f>VLOOKUP($B959,'[10]Población Oficial 2019'!$E$6:$AW$96,12,0)</f>
        <v>64</v>
      </c>
      <c r="S959" s="90">
        <f>VLOOKUP($B959,'[10]Población Oficial 2019'!$E$6:$AW$96,13,0)</f>
        <v>62</v>
      </c>
      <c r="T959" s="90">
        <f>VLOOKUP($B959,'[10]Población Oficial 2019'!$E$6:$AW$96,14,0)</f>
        <v>60</v>
      </c>
      <c r="U959" s="90">
        <f>VLOOKUP($B959,'[10]Población Oficial 2019'!$E$6:$AW$96,15,0)</f>
        <v>57</v>
      </c>
      <c r="V959" s="90">
        <f>VLOOKUP($B959,'[10]Población Oficial 2019'!$E$6:$AW$96,16,0)</f>
        <v>54</v>
      </c>
      <c r="W959" s="90">
        <f>VLOOKUP($B959,'[10]Población Oficial 2019'!$E$6:$AW$96,17,0)</f>
        <v>51</v>
      </c>
      <c r="X959" s="90">
        <f>VLOOKUP($B959,'[10]Población Oficial 2019'!$E$6:$AW$96,18,0)</f>
        <v>48</v>
      </c>
      <c r="Y959" s="90">
        <f>VLOOKUP($B959,'[10]Población Oficial 2019'!$E$6:$AW$96,19,0)</f>
        <v>43</v>
      </c>
      <c r="Z959" s="90">
        <f>VLOOKUP($B959,'[10]Población Oficial 2019'!$E$6:$AW$96,20,0)</f>
        <v>40</v>
      </c>
      <c r="AA959" s="90">
        <f>VLOOKUP($B959,'[10]Población Oficial 2019'!$E$6:$AW$96,21,0)</f>
        <v>37</v>
      </c>
      <c r="AB959" s="90">
        <f>VLOOKUP($B959,'[10]Población Oficial 2019'!$E$6:$AW$96,22,0)</f>
        <v>36</v>
      </c>
      <c r="AC959" s="90">
        <f>VLOOKUP($B959,'[10]Población Oficial 2019'!$E$6:$AW$96,23,0)</f>
        <v>36</v>
      </c>
      <c r="AD959" s="90">
        <f>VLOOKUP($B959,'[10]Población Oficial 2019'!$E$6:$AW$96,24,0)</f>
        <v>187</v>
      </c>
      <c r="AE959" s="90">
        <f>VLOOKUP($B959,'[10]Población Oficial 2019'!$E$6:$AW$96,25,0)</f>
        <v>192</v>
      </c>
      <c r="AF959" s="90">
        <f>VLOOKUP($B959,'[10]Población Oficial 2019'!$E$6:$AW$96,26,0)</f>
        <v>198</v>
      </c>
      <c r="AG959" s="90">
        <f>VLOOKUP($B959,'[10]Población Oficial 2019'!$E$6:$AW$96,27,0)</f>
        <v>163</v>
      </c>
      <c r="AH959" s="90">
        <f>VLOOKUP($B959,'[10]Población Oficial 2019'!$E$6:$AW$96,28,0)</f>
        <v>139</v>
      </c>
      <c r="AI959" s="90">
        <f>VLOOKUP($B959,'[10]Población Oficial 2019'!$E$6:$AW$96,29,0)</f>
        <v>124</v>
      </c>
      <c r="AJ959" s="90">
        <f>VLOOKUP($B959,'[10]Población Oficial 2019'!$E$6:$AW$96,30,0)</f>
        <v>92</v>
      </c>
      <c r="AK959" s="90">
        <f>VLOOKUP($B959,'[10]Población Oficial 2019'!$E$6:$AW$96,31,0)</f>
        <v>74</v>
      </c>
      <c r="AL959" s="90">
        <f>VLOOKUP($B959,'[10]Población Oficial 2019'!$E$6:$AW$96,32,0)</f>
        <v>54</v>
      </c>
      <c r="AM959" s="90">
        <f>VLOOKUP($B959,'[10]Población Oficial 2019'!$E$6:$AW$96,33,0)</f>
        <v>39</v>
      </c>
      <c r="AN959" s="90">
        <f>VLOOKUP($B959,'[10]Población Oficial 2019'!$E$6:$AW$96,34,0)</f>
        <v>23</v>
      </c>
      <c r="AO959" s="90">
        <f>VLOOKUP($B959,'[10]Población Oficial 2019'!$E$6:$AW$96,35,0)</f>
        <v>13</v>
      </c>
      <c r="AP959" s="90">
        <f>VLOOKUP($B959,'[10]Población Oficial 2019'!$E$6:$AW$96,36,0)</f>
        <v>10</v>
      </c>
      <c r="AQ959" s="90">
        <f>VLOOKUP($B959,'[10]Población Oficial 2019'!$E$6:$AW$96,41,0)</f>
        <v>1074</v>
      </c>
      <c r="AR959" s="90">
        <f>VLOOKUP($B959,'[10]Población Oficial 2019'!$E$6:$AW$96,42,0)</f>
        <v>120</v>
      </c>
      <c r="AS959" s="90">
        <f>VLOOKUP($B959,'[10]Población Oficial 2019'!$E$6:$AW$96,43,0)</f>
        <v>81</v>
      </c>
      <c r="AT959" s="90">
        <f>VLOOKUP($B959,'[10]Población Oficial 2019'!$E$6:$AW$96,44,0)</f>
        <v>462</v>
      </c>
      <c r="AU959" s="90">
        <f>VLOOKUP($B959,'[10]Población Oficial 2019'!$E$6:$AW$96,45,0)</f>
        <v>46</v>
      </c>
    </row>
    <row r="960" spans="1:47" s="24" customFormat="1" ht="15">
      <c r="A960" s="58">
        <v>959</v>
      </c>
      <c r="B960" s="58">
        <v>4308</v>
      </c>
      <c r="C960" s="59" t="s">
        <v>1176</v>
      </c>
      <c r="D960" s="59" t="s">
        <v>1007</v>
      </c>
      <c r="E960" s="59" t="s">
        <v>1075</v>
      </c>
      <c r="F960" s="59" t="s">
        <v>1083</v>
      </c>
      <c r="G960" s="12" t="s">
        <v>266</v>
      </c>
      <c r="H960" s="14">
        <f t="shared" si="207"/>
        <v>4308</v>
      </c>
      <c r="I960" s="14">
        <f t="shared" si="199"/>
        <v>1296</v>
      </c>
      <c r="J960" s="12">
        <f>VLOOKUP($B960,'[1]METAS 2019'!$D$4:$Q$843,5,0)</f>
        <v>21</v>
      </c>
      <c r="K960" s="12">
        <f>VLOOKUP($B960,'[1]METAS 2019'!$D$4:$Q$843,4,0)</f>
        <v>22</v>
      </c>
      <c r="L960" s="12">
        <f>VLOOKUP($B960,'[1]METAS 2019'!$D$4:$Q$843,11,0)</f>
        <v>13</v>
      </c>
      <c r="M960" s="12">
        <f>VLOOKUP($B960,'[1]METAS 2019'!$D$4:$Q$843,12,0)</f>
        <v>18</v>
      </c>
      <c r="N960" s="12">
        <f>VLOOKUP($B960,'[1]METAS 2019'!$D$4:$Q$843,13,0)</f>
        <v>20</v>
      </c>
      <c r="O960" s="12">
        <f>VLOOKUP($B960,'[1]METAS 2019'!$D$4:$Q$843,14,0)</f>
        <v>31</v>
      </c>
      <c r="P960" s="90">
        <f>VLOOKUP($B960,'[10]Población Oficial 2019'!$E$6:$AW$96,10,0)</f>
        <v>38</v>
      </c>
      <c r="Q960" s="90">
        <f>VLOOKUP($B960,'[10]Población Oficial 2019'!$E$6:$AW$96,11,0)</f>
        <v>38</v>
      </c>
      <c r="R960" s="90">
        <f>VLOOKUP($B960,'[10]Población Oficial 2019'!$E$6:$AW$96,12,0)</f>
        <v>37</v>
      </c>
      <c r="S960" s="90">
        <f>VLOOKUP($B960,'[10]Población Oficial 2019'!$E$6:$AW$96,13,0)</f>
        <v>37</v>
      </c>
      <c r="T960" s="90">
        <f>VLOOKUP($B960,'[10]Población Oficial 2019'!$E$6:$AW$96,14,0)</f>
        <v>34</v>
      </c>
      <c r="U960" s="90">
        <f>VLOOKUP($B960,'[10]Población Oficial 2019'!$E$6:$AW$96,15,0)</f>
        <v>33</v>
      </c>
      <c r="V960" s="90">
        <f>VLOOKUP($B960,'[10]Población Oficial 2019'!$E$6:$AW$96,16,0)</f>
        <v>31</v>
      </c>
      <c r="W960" s="90">
        <f>VLOOKUP($B960,'[10]Población Oficial 2019'!$E$6:$AW$96,17,0)</f>
        <v>29</v>
      </c>
      <c r="X960" s="90">
        <f>VLOOKUP($B960,'[10]Población Oficial 2019'!$E$6:$AW$96,18,0)</f>
        <v>27</v>
      </c>
      <c r="Y960" s="90">
        <f>VLOOKUP($B960,'[10]Población Oficial 2019'!$E$6:$AW$96,19,0)</f>
        <v>25</v>
      </c>
      <c r="Z960" s="90">
        <f>VLOOKUP($B960,'[10]Población Oficial 2019'!$E$6:$AW$96,20,0)</f>
        <v>23</v>
      </c>
      <c r="AA960" s="90">
        <f>VLOOKUP($B960,'[10]Población Oficial 2019'!$E$6:$AW$96,21,0)</f>
        <v>22</v>
      </c>
      <c r="AB960" s="90">
        <f>VLOOKUP($B960,'[10]Población Oficial 2019'!$E$6:$AW$96,22,0)</f>
        <v>21</v>
      </c>
      <c r="AC960" s="90">
        <f>VLOOKUP($B960,'[10]Población Oficial 2019'!$E$6:$AW$96,23,0)</f>
        <v>21</v>
      </c>
      <c r="AD960" s="90">
        <f>VLOOKUP($B960,'[10]Población Oficial 2019'!$E$6:$AW$96,24,0)</f>
        <v>108</v>
      </c>
      <c r="AE960" s="90">
        <f>VLOOKUP($B960,'[10]Población Oficial 2019'!$E$6:$AW$96,25,0)</f>
        <v>111</v>
      </c>
      <c r="AF960" s="90">
        <f>VLOOKUP($B960,'[10]Población Oficial 2019'!$E$6:$AW$96,26,0)</f>
        <v>114</v>
      </c>
      <c r="AG960" s="90">
        <f>VLOOKUP($B960,'[10]Población Oficial 2019'!$E$6:$AW$96,27,0)</f>
        <v>94</v>
      </c>
      <c r="AH960" s="90">
        <f>VLOOKUP($B960,'[10]Población Oficial 2019'!$E$6:$AW$96,28,0)</f>
        <v>80</v>
      </c>
      <c r="AI960" s="90">
        <f>VLOOKUP($B960,'[10]Población Oficial 2019'!$E$6:$AW$96,29,0)</f>
        <v>72</v>
      </c>
      <c r="AJ960" s="90">
        <f>VLOOKUP($B960,'[10]Población Oficial 2019'!$E$6:$AW$96,30,0)</f>
        <v>53</v>
      </c>
      <c r="AK960" s="90">
        <f>VLOOKUP($B960,'[10]Población Oficial 2019'!$E$6:$AW$96,31,0)</f>
        <v>42</v>
      </c>
      <c r="AL960" s="90">
        <f>VLOOKUP($B960,'[10]Población Oficial 2019'!$E$6:$AW$96,32,0)</f>
        <v>31</v>
      </c>
      <c r="AM960" s="90">
        <f>VLOOKUP($B960,'[10]Población Oficial 2019'!$E$6:$AW$96,33,0)</f>
        <v>23</v>
      </c>
      <c r="AN960" s="90">
        <f>VLOOKUP($B960,'[10]Población Oficial 2019'!$E$6:$AW$96,34,0)</f>
        <v>13</v>
      </c>
      <c r="AO960" s="90">
        <f>VLOOKUP($B960,'[10]Población Oficial 2019'!$E$6:$AW$96,35,0)</f>
        <v>8</v>
      </c>
      <c r="AP960" s="90">
        <f>VLOOKUP($B960,'[10]Población Oficial 2019'!$E$6:$AW$96,36,0)</f>
        <v>6</v>
      </c>
      <c r="AQ960" s="90">
        <f>VLOOKUP($B960,'[10]Población Oficial 2019'!$E$6:$AW$96,41,0)</f>
        <v>611</v>
      </c>
      <c r="AR960" s="90">
        <f>VLOOKUP($B960,'[10]Población Oficial 2019'!$E$6:$AW$96,42,0)</f>
        <v>68</v>
      </c>
      <c r="AS960" s="90">
        <f>VLOOKUP($B960,'[10]Población Oficial 2019'!$E$6:$AW$96,43,0)</f>
        <v>46</v>
      </c>
      <c r="AT960" s="90">
        <f>VLOOKUP($B960,'[10]Población Oficial 2019'!$E$6:$AW$96,44,0)</f>
        <v>263</v>
      </c>
      <c r="AU960" s="90">
        <f>VLOOKUP($B960,'[10]Población Oficial 2019'!$E$6:$AW$96,45,0)</f>
        <v>19</v>
      </c>
    </row>
    <row r="961" spans="1:47" s="24" customFormat="1" ht="15">
      <c r="A961" s="58">
        <v>960</v>
      </c>
      <c r="B961" s="58">
        <v>10008</v>
      </c>
      <c r="C961" s="59" t="s">
        <v>1176</v>
      </c>
      <c r="D961" s="59" t="s">
        <v>1007</v>
      </c>
      <c r="E961" s="59" t="s">
        <v>1075</v>
      </c>
      <c r="F961" s="59" t="s">
        <v>1084</v>
      </c>
      <c r="G961" s="12" t="s">
        <v>266</v>
      </c>
      <c r="H961" s="14">
        <f t="shared" si="207"/>
        <v>10008</v>
      </c>
      <c r="I961" s="14">
        <f t="shared" si="199"/>
        <v>953</v>
      </c>
      <c r="J961" s="12">
        <f>VLOOKUP($B961,'[1]METAS 2019'!$D$4:$Q$843,5,0)</f>
        <v>17</v>
      </c>
      <c r="K961" s="12">
        <f>VLOOKUP($B961,'[1]METAS 2019'!$D$4:$Q$843,4,0)</f>
        <v>15</v>
      </c>
      <c r="L961" s="12">
        <f>VLOOKUP($B961,'[1]METAS 2019'!$D$4:$Q$843,11,0)</f>
        <v>20</v>
      </c>
      <c r="M961" s="12">
        <f>VLOOKUP($B961,'[1]METAS 2019'!$D$4:$Q$843,12,0)</f>
        <v>12</v>
      </c>
      <c r="N961" s="12">
        <f>VLOOKUP($B961,'[1]METAS 2019'!$D$4:$Q$843,13,0)</f>
        <v>9</v>
      </c>
      <c r="O961" s="12">
        <f>VLOOKUP($B961,'[1]METAS 2019'!$D$4:$Q$843,14,0)</f>
        <v>17</v>
      </c>
      <c r="P961" s="90">
        <f>VLOOKUP($B961,'[10]Población Oficial 2019'!$E$6:$AW$96,10,0)</f>
        <v>28</v>
      </c>
      <c r="Q961" s="90">
        <f>VLOOKUP($B961,'[10]Población Oficial 2019'!$E$6:$AW$96,11,0)</f>
        <v>28</v>
      </c>
      <c r="R961" s="90">
        <f>VLOOKUP($B961,'[10]Población Oficial 2019'!$E$6:$AW$96,12,0)</f>
        <v>28</v>
      </c>
      <c r="S961" s="90">
        <f>VLOOKUP($B961,'[10]Población Oficial 2019'!$E$6:$AW$96,13,0)</f>
        <v>27</v>
      </c>
      <c r="T961" s="90">
        <f>VLOOKUP($B961,'[10]Población Oficial 2019'!$E$6:$AW$96,14,0)</f>
        <v>26</v>
      </c>
      <c r="U961" s="90">
        <f>VLOOKUP($B961,'[10]Población Oficial 2019'!$E$6:$AW$96,15,0)</f>
        <v>25</v>
      </c>
      <c r="V961" s="90">
        <f>VLOOKUP($B961,'[10]Población Oficial 2019'!$E$6:$AW$96,16,0)</f>
        <v>24</v>
      </c>
      <c r="W961" s="90">
        <f>VLOOKUP($B961,'[10]Población Oficial 2019'!$E$6:$AW$96,17,0)</f>
        <v>22</v>
      </c>
      <c r="X961" s="90">
        <f>VLOOKUP($B961,'[10]Población Oficial 2019'!$E$6:$AW$96,18,0)</f>
        <v>21</v>
      </c>
      <c r="Y961" s="90">
        <f>VLOOKUP($B961,'[10]Población Oficial 2019'!$E$6:$AW$96,19,0)</f>
        <v>18</v>
      </c>
      <c r="Z961" s="90">
        <f>VLOOKUP($B961,'[10]Población Oficial 2019'!$E$6:$AW$96,20,0)</f>
        <v>17</v>
      </c>
      <c r="AA961" s="90">
        <f>VLOOKUP($B961,'[10]Población Oficial 2019'!$E$6:$AW$96,21,0)</f>
        <v>16</v>
      </c>
      <c r="AB961" s="90">
        <f>VLOOKUP($B961,'[10]Población Oficial 2019'!$E$6:$AW$96,22,0)</f>
        <v>15</v>
      </c>
      <c r="AC961" s="90">
        <f>VLOOKUP($B961,'[10]Población Oficial 2019'!$E$6:$AW$96,23,0)</f>
        <v>15</v>
      </c>
      <c r="AD961" s="90">
        <f>VLOOKUP($B961,'[10]Población Oficial 2019'!$E$6:$AW$96,24,0)</f>
        <v>79</v>
      </c>
      <c r="AE961" s="90">
        <f>VLOOKUP($B961,'[10]Población Oficial 2019'!$E$6:$AW$96,25,0)</f>
        <v>82</v>
      </c>
      <c r="AF961" s="90">
        <f>VLOOKUP($B961,'[10]Población Oficial 2019'!$E$6:$AW$96,26,0)</f>
        <v>84</v>
      </c>
      <c r="AG961" s="90">
        <f>VLOOKUP($B961,'[10]Población Oficial 2019'!$E$6:$AW$96,27,0)</f>
        <v>69</v>
      </c>
      <c r="AH961" s="90">
        <f>VLOOKUP($B961,'[10]Población Oficial 2019'!$E$6:$AW$96,28,0)</f>
        <v>59</v>
      </c>
      <c r="AI961" s="90">
        <f>VLOOKUP($B961,'[10]Población Oficial 2019'!$E$6:$AW$96,29,0)</f>
        <v>52</v>
      </c>
      <c r="AJ961" s="90">
        <f>VLOOKUP($B961,'[10]Población Oficial 2019'!$E$6:$AW$96,30,0)</f>
        <v>39</v>
      </c>
      <c r="AK961" s="90">
        <f>VLOOKUP($B961,'[10]Población Oficial 2019'!$E$6:$AW$96,31,0)</f>
        <v>31</v>
      </c>
      <c r="AL961" s="90">
        <f>VLOOKUP($B961,'[10]Población Oficial 2019'!$E$6:$AW$96,32,0)</f>
        <v>23</v>
      </c>
      <c r="AM961" s="90">
        <f>VLOOKUP($B961,'[10]Población Oficial 2019'!$E$6:$AW$96,33,0)</f>
        <v>16</v>
      </c>
      <c r="AN961" s="90">
        <f>VLOOKUP($B961,'[10]Población Oficial 2019'!$E$6:$AW$96,34,0)</f>
        <v>9</v>
      </c>
      <c r="AO961" s="90">
        <f>VLOOKUP($B961,'[10]Población Oficial 2019'!$E$6:$AW$96,35,0)</f>
        <v>6</v>
      </c>
      <c r="AP961" s="90">
        <f>VLOOKUP($B961,'[10]Población Oficial 2019'!$E$6:$AW$96,36,0)</f>
        <v>4</v>
      </c>
      <c r="AQ961" s="90">
        <f>VLOOKUP($B961,'[10]Población Oficial 2019'!$E$6:$AW$96,41,0)</f>
        <v>453</v>
      </c>
      <c r="AR961" s="90">
        <f>VLOOKUP($B961,'[10]Población Oficial 2019'!$E$6:$AW$96,42,0)</f>
        <v>51</v>
      </c>
      <c r="AS961" s="90">
        <f>VLOOKUP($B961,'[10]Población Oficial 2019'!$E$6:$AW$96,43,0)</f>
        <v>34</v>
      </c>
      <c r="AT961" s="90">
        <f>VLOOKUP($B961,'[10]Población Oficial 2019'!$E$6:$AW$96,44,0)</f>
        <v>195</v>
      </c>
      <c r="AU961" s="90">
        <f>VLOOKUP($B961,'[10]Población Oficial 2019'!$E$6:$AW$96,45,0)</f>
        <v>16</v>
      </c>
    </row>
    <row r="962" spans="1:47" s="24" customFormat="1" ht="15">
      <c r="A962" s="58">
        <v>961</v>
      </c>
      <c r="B962" s="58">
        <v>4304</v>
      </c>
      <c r="C962" s="59" t="s">
        <v>1176</v>
      </c>
      <c r="D962" s="59" t="s">
        <v>1007</v>
      </c>
      <c r="E962" s="59" t="s">
        <v>1075</v>
      </c>
      <c r="F962" s="59" t="s">
        <v>1085</v>
      </c>
      <c r="G962" s="12" t="s">
        <v>271</v>
      </c>
      <c r="H962" s="14">
        <f t="shared" si="207"/>
        <v>4304</v>
      </c>
      <c r="I962" s="14">
        <f t="shared" si="199"/>
        <v>817</v>
      </c>
      <c r="J962" s="12">
        <f>VLOOKUP($B962,'[1]METAS 2019'!$D$4:$Q$843,5,0)</f>
        <v>18</v>
      </c>
      <c r="K962" s="12">
        <f>VLOOKUP($B962,'[1]METAS 2019'!$D$4:$Q$843,4,0)</f>
        <v>18</v>
      </c>
      <c r="L962" s="12">
        <f>VLOOKUP($B962,'[1]METAS 2019'!$D$4:$Q$843,11,0)</f>
        <v>25</v>
      </c>
      <c r="M962" s="12">
        <f>VLOOKUP($B962,'[1]METAS 2019'!$D$4:$Q$843,12,0)</f>
        <v>23</v>
      </c>
      <c r="N962" s="12">
        <f>VLOOKUP($B962,'[1]METAS 2019'!$D$4:$Q$843,13,0)</f>
        <v>18</v>
      </c>
      <c r="O962" s="12">
        <f>VLOOKUP($B962,'[1]METAS 2019'!$D$4:$Q$843,14,0)</f>
        <v>25</v>
      </c>
      <c r="P962" s="90">
        <f>VLOOKUP($B962,'[10]Población Oficial 2019'!$E$6:$AW$96,10,0)</f>
        <v>23</v>
      </c>
      <c r="Q962" s="90">
        <f>VLOOKUP($B962,'[10]Población Oficial 2019'!$E$6:$AW$96,11,0)</f>
        <v>22</v>
      </c>
      <c r="R962" s="90">
        <f>VLOOKUP($B962,'[10]Población Oficial 2019'!$E$6:$AW$96,12,0)</f>
        <v>22</v>
      </c>
      <c r="S962" s="90">
        <f>VLOOKUP($B962,'[10]Población Oficial 2019'!$E$6:$AW$96,13,0)</f>
        <v>21</v>
      </c>
      <c r="T962" s="90">
        <f>VLOOKUP($B962,'[10]Población Oficial 2019'!$E$6:$AW$96,14,0)</f>
        <v>20</v>
      </c>
      <c r="U962" s="90">
        <f>VLOOKUP($B962,'[10]Población Oficial 2019'!$E$6:$AW$96,15,0)</f>
        <v>20</v>
      </c>
      <c r="V962" s="90">
        <f>VLOOKUP($B962,'[10]Población Oficial 2019'!$E$6:$AW$96,16,0)</f>
        <v>19</v>
      </c>
      <c r="W962" s="90">
        <f>VLOOKUP($B962,'[10]Población Oficial 2019'!$E$6:$AW$96,17,0)</f>
        <v>17</v>
      </c>
      <c r="X962" s="90">
        <f>VLOOKUP($B962,'[10]Población Oficial 2019'!$E$6:$AW$96,18,0)</f>
        <v>16</v>
      </c>
      <c r="Y962" s="90">
        <f>VLOOKUP($B962,'[10]Población Oficial 2019'!$E$6:$AW$96,19,0)</f>
        <v>15</v>
      </c>
      <c r="Z962" s="90">
        <f>VLOOKUP($B962,'[10]Población Oficial 2019'!$E$6:$AW$96,20,0)</f>
        <v>14</v>
      </c>
      <c r="AA962" s="90">
        <f>VLOOKUP($B962,'[10]Población Oficial 2019'!$E$6:$AW$96,21,0)</f>
        <v>13</v>
      </c>
      <c r="AB962" s="90">
        <f>VLOOKUP($B962,'[10]Población Oficial 2019'!$E$6:$AW$96,22,0)</f>
        <v>12</v>
      </c>
      <c r="AC962" s="90">
        <f>VLOOKUP($B962,'[10]Población Oficial 2019'!$E$6:$AW$96,23,0)</f>
        <v>12</v>
      </c>
      <c r="AD962" s="90">
        <f>VLOOKUP($B962,'[10]Población Oficial 2019'!$E$6:$AW$96,24,0)</f>
        <v>64</v>
      </c>
      <c r="AE962" s="90">
        <f>VLOOKUP($B962,'[10]Población Oficial 2019'!$E$6:$AW$96,25,0)</f>
        <v>66</v>
      </c>
      <c r="AF962" s="90">
        <f>VLOOKUP($B962,'[10]Población Oficial 2019'!$E$6:$AW$96,26,0)</f>
        <v>68</v>
      </c>
      <c r="AG962" s="90">
        <f>VLOOKUP($B962,'[10]Población Oficial 2019'!$E$6:$AW$96,27,0)</f>
        <v>56</v>
      </c>
      <c r="AH962" s="90">
        <f>VLOOKUP($B962,'[10]Población Oficial 2019'!$E$6:$AW$96,28,0)</f>
        <v>47</v>
      </c>
      <c r="AI962" s="90">
        <f>VLOOKUP($B962,'[10]Población Oficial 2019'!$E$6:$AW$96,29,0)</f>
        <v>42</v>
      </c>
      <c r="AJ962" s="90">
        <f>VLOOKUP($B962,'[10]Población Oficial 2019'!$E$6:$AW$96,30,0)</f>
        <v>31</v>
      </c>
      <c r="AK962" s="90">
        <f>VLOOKUP($B962,'[10]Población Oficial 2019'!$E$6:$AW$96,31,0)</f>
        <v>25</v>
      </c>
      <c r="AL962" s="90">
        <f>VLOOKUP($B962,'[10]Población Oficial 2019'!$E$6:$AW$96,32,0)</f>
        <v>18</v>
      </c>
      <c r="AM962" s="90">
        <f>VLOOKUP($B962,'[10]Población Oficial 2019'!$E$6:$AW$96,33,0)</f>
        <v>13</v>
      </c>
      <c r="AN962" s="90">
        <f>VLOOKUP($B962,'[10]Población Oficial 2019'!$E$6:$AW$96,34,0)</f>
        <v>7</v>
      </c>
      <c r="AO962" s="90">
        <f>VLOOKUP($B962,'[10]Población Oficial 2019'!$E$6:$AW$96,35,0)</f>
        <v>4</v>
      </c>
      <c r="AP962" s="90">
        <f>VLOOKUP($B962,'[10]Población Oficial 2019'!$E$6:$AW$96,36,0)</f>
        <v>3</v>
      </c>
      <c r="AQ962" s="90">
        <f>VLOOKUP($B962,'[10]Población Oficial 2019'!$E$6:$AW$96,41,0)</f>
        <v>389</v>
      </c>
      <c r="AR962" s="90">
        <f>VLOOKUP($B962,'[10]Población Oficial 2019'!$E$6:$AW$96,42,0)</f>
        <v>44</v>
      </c>
      <c r="AS962" s="90">
        <f>VLOOKUP($B962,'[10]Población Oficial 2019'!$E$6:$AW$96,43,0)</f>
        <v>29</v>
      </c>
      <c r="AT962" s="90">
        <f>VLOOKUP($B962,'[10]Población Oficial 2019'!$E$6:$AW$96,44,0)</f>
        <v>168</v>
      </c>
      <c r="AU962" s="90">
        <f>VLOOKUP($B962,'[10]Población Oficial 2019'!$E$6:$AW$96,45,0)</f>
        <v>19</v>
      </c>
    </row>
    <row r="963" spans="1:47" s="24" customFormat="1" ht="15">
      <c r="A963" s="58">
        <v>962</v>
      </c>
      <c r="B963" s="58">
        <v>6996</v>
      </c>
      <c r="C963" s="59" t="s">
        <v>1176</v>
      </c>
      <c r="D963" s="59" t="s">
        <v>1007</v>
      </c>
      <c r="E963" s="59" t="s">
        <v>1075</v>
      </c>
      <c r="F963" s="59" t="s">
        <v>1086</v>
      </c>
      <c r="G963" s="12" t="s">
        <v>271</v>
      </c>
      <c r="H963" s="14">
        <f t="shared" si="207"/>
        <v>6996</v>
      </c>
      <c r="I963" s="14">
        <f t="shared" ref="I963:I1027" si="208">SUM(J963:AP963)</f>
        <v>1479</v>
      </c>
      <c r="J963" s="12">
        <f>VLOOKUP($B963,'[1]METAS 2019'!$D$4:$Q$843,5,0)</f>
        <v>16</v>
      </c>
      <c r="K963" s="12">
        <f>VLOOKUP($B963,'[1]METAS 2019'!$D$4:$Q$843,4,0)</f>
        <v>34</v>
      </c>
      <c r="L963" s="12">
        <f>VLOOKUP($B963,'[1]METAS 2019'!$D$4:$Q$843,11,0)</f>
        <v>29</v>
      </c>
      <c r="M963" s="12">
        <f>VLOOKUP($B963,'[1]METAS 2019'!$D$4:$Q$843,12,0)</f>
        <v>34</v>
      </c>
      <c r="N963" s="12">
        <f>VLOOKUP($B963,'[1]METAS 2019'!$D$4:$Q$843,13,0)</f>
        <v>23</v>
      </c>
      <c r="O963" s="12">
        <f>VLOOKUP($B963,'[1]METAS 2019'!$D$4:$Q$843,14,0)</f>
        <v>29</v>
      </c>
      <c r="P963" s="90">
        <f>VLOOKUP($B963,'[10]Población Oficial 2019'!$E$6:$AW$96,10,0)</f>
        <v>43</v>
      </c>
      <c r="Q963" s="90">
        <f>VLOOKUP($B963,'[10]Población Oficial 2019'!$E$6:$AW$96,11,0)</f>
        <v>42</v>
      </c>
      <c r="R963" s="90">
        <f>VLOOKUP($B963,'[10]Población Oficial 2019'!$E$6:$AW$96,12,0)</f>
        <v>42</v>
      </c>
      <c r="S963" s="90">
        <f>VLOOKUP($B963,'[10]Población Oficial 2019'!$E$6:$AW$96,13,0)</f>
        <v>41</v>
      </c>
      <c r="T963" s="90">
        <f>VLOOKUP($B963,'[10]Población Oficial 2019'!$E$6:$AW$96,14,0)</f>
        <v>39</v>
      </c>
      <c r="U963" s="90">
        <f>VLOOKUP($B963,'[10]Población Oficial 2019'!$E$6:$AW$96,15,0)</f>
        <v>37</v>
      </c>
      <c r="V963" s="90">
        <f>VLOOKUP($B963,'[10]Población Oficial 2019'!$E$6:$AW$96,16,0)</f>
        <v>36</v>
      </c>
      <c r="W963" s="90">
        <f>VLOOKUP($B963,'[10]Población Oficial 2019'!$E$6:$AW$96,17,0)</f>
        <v>34</v>
      </c>
      <c r="X963" s="90">
        <f>VLOOKUP($B963,'[10]Población Oficial 2019'!$E$6:$AW$96,18,0)</f>
        <v>31</v>
      </c>
      <c r="Y963" s="90">
        <f>VLOOKUP($B963,'[10]Población Oficial 2019'!$E$6:$AW$96,19,0)</f>
        <v>28</v>
      </c>
      <c r="Z963" s="90">
        <f>VLOOKUP($B963,'[10]Población Oficial 2019'!$E$6:$AW$96,20,0)</f>
        <v>26</v>
      </c>
      <c r="AA963" s="90">
        <f>VLOOKUP($B963,'[10]Población Oficial 2019'!$E$6:$AW$96,21,0)</f>
        <v>24</v>
      </c>
      <c r="AB963" s="90">
        <f>VLOOKUP($B963,'[10]Población Oficial 2019'!$E$6:$AW$96,22,0)</f>
        <v>24</v>
      </c>
      <c r="AC963" s="90">
        <f>VLOOKUP($B963,'[10]Población Oficial 2019'!$E$6:$AW$96,23,0)</f>
        <v>23</v>
      </c>
      <c r="AD963" s="90">
        <f>VLOOKUP($B963,'[10]Población Oficial 2019'!$E$6:$AW$96,24,0)</f>
        <v>121</v>
      </c>
      <c r="AE963" s="90">
        <f>VLOOKUP($B963,'[10]Población Oficial 2019'!$E$6:$AW$96,25,0)</f>
        <v>124</v>
      </c>
      <c r="AF963" s="90">
        <f>VLOOKUP($B963,'[10]Población Oficial 2019'!$E$6:$AW$96,26,0)</f>
        <v>128</v>
      </c>
      <c r="AG963" s="90">
        <f>VLOOKUP($B963,'[10]Población Oficial 2019'!$E$6:$AW$96,27,0)</f>
        <v>106</v>
      </c>
      <c r="AH963" s="90">
        <f>VLOOKUP($B963,'[10]Población Oficial 2019'!$E$6:$AW$96,28,0)</f>
        <v>90</v>
      </c>
      <c r="AI963" s="90">
        <f>VLOOKUP($B963,'[10]Población Oficial 2019'!$E$6:$AW$96,29,0)</f>
        <v>80</v>
      </c>
      <c r="AJ963" s="90">
        <f>VLOOKUP($B963,'[10]Población Oficial 2019'!$E$6:$AW$96,30,0)</f>
        <v>59</v>
      </c>
      <c r="AK963" s="90">
        <f>VLOOKUP($B963,'[10]Población Oficial 2019'!$E$6:$AW$96,31,0)</f>
        <v>47</v>
      </c>
      <c r="AL963" s="90">
        <f>VLOOKUP($B963,'[10]Población Oficial 2019'!$E$6:$AW$96,32,0)</f>
        <v>35</v>
      </c>
      <c r="AM963" s="90">
        <f>VLOOKUP($B963,'[10]Población Oficial 2019'!$E$6:$AW$96,33,0)</f>
        <v>25</v>
      </c>
      <c r="AN963" s="90">
        <f>VLOOKUP($B963,'[10]Población Oficial 2019'!$E$6:$AW$96,34,0)</f>
        <v>14</v>
      </c>
      <c r="AO963" s="90">
        <f>VLOOKUP($B963,'[10]Población Oficial 2019'!$E$6:$AW$96,35,0)</f>
        <v>8</v>
      </c>
      <c r="AP963" s="90">
        <f>VLOOKUP($B963,'[10]Población Oficial 2019'!$E$6:$AW$96,36,0)</f>
        <v>7</v>
      </c>
      <c r="AQ963" s="90">
        <f>VLOOKUP($B963,'[10]Población Oficial 2019'!$E$6:$AW$96,41,0)</f>
        <v>684</v>
      </c>
      <c r="AR963" s="90">
        <f>VLOOKUP($B963,'[10]Población Oficial 2019'!$E$6:$AW$96,42,0)</f>
        <v>76</v>
      </c>
      <c r="AS963" s="90">
        <f>VLOOKUP($B963,'[10]Población Oficial 2019'!$E$6:$AW$96,43,0)</f>
        <v>51</v>
      </c>
      <c r="AT963" s="90">
        <f>VLOOKUP($B963,'[10]Población Oficial 2019'!$E$6:$AW$96,44,0)</f>
        <v>295</v>
      </c>
      <c r="AU963" s="90">
        <f>VLOOKUP($B963,'[10]Población Oficial 2019'!$E$6:$AW$96,45,0)</f>
        <v>16</v>
      </c>
    </row>
    <row r="964" spans="1:47" s="24" customFormat="1" ht="15">
      <c r="A964" s="58">
        <v>963</v>
      </c>
      <c r="B964" s="58">
        <v>4301</v>
      </c>
      <c r="C964" s="59" t="s">
        <v>1176</v>
      </c>
      <c r="D964" s="59" t="s">
        <v>1007</v>
      </c>
      <c r="E964" s="59" t="s">
        <v>1075</v>
      </c>
      <c r="F964" s="59" t="s">
        <v>1087</v>
      </c>
      <c r="G964" s="12" t="s">
        <v>266</v>
      </c>
      <c r="H964" s="14">
        <f t="shared" si="207"/>
        <v>4301</v>
      </c>
      <c r="I964" s="14">
        <f t="shared" si="208"/>
        <v>1144</v>
      </c>
      <c r="J964" s="12">
        <f>VLOOKUP($B964,'[1]METAS 2019'!$D$4:$Q$843,5,0)</f>
        <v>10</v>
      </c>
      <c r="K964" s="12">
        <f>VLOOKUP($B964,'[1]METAS 2019'!$D$4:$Q$843,4,0)</f>
        <v>12</v>
      </c>
      <c r="L964" s="12">
        <f>VLOOKUP($B964,'[1]METAS 2019'!$D$4:$Q$843,11,0)</f>
        <v>21</v>
      </c>
      <c r="M964" s="12">
        <f>VLOOKUP($B964,'[1]METAS 2019'!$D$4:$Q$843,12,0)</f>
        <v>21</v>
      </c>
      <c r="N964" s="12">
        <f>VLOOKUP($B964,'[1]METAS 2019'!$D$4:$Q$843,13,0)</f>
        <v>16</v>
      </c>
      <c r="O964" s="12">
        <f>VLOOKUP($B964,'[1]METAS 2019'!$D$4:$Q$843,14,0)</f>
        <v>26</v>
      </c>
      <c r="P964" s="90">
        <f>VLOOKUP($B964,'[10]Población Oficial 2019'!$E$6:$AW$96,10,0)</f>
        <v>33</v>
      </c>
      <c r="Q964" s="90">
        <f>VLOOKUP($B964,'[10]Población Oficial 2019'!$E$6:$AW$96,11,0)</f>
        <v>33</v>
      </c>
      <c r="R964" s="90">
        <f>VLOOKUP($B964,'[10]Población Oficial 2019'!$E$6:$AW$96,12,0)</f>
        <v>32</v>
      </c>
      <c r="S964" s="90">
        <f>VLOOKUP($B964,'[10]Población Oficial 2019'!$E$6:$AW$96,13,0)</f>
        <v>32</v>
      </c>
      <c r="T964" s="90">
        <f>VLOOKUP($B964,'[10]Población Oficial 2019'!$E$6:$AW$96,14,0)</f>
        <v>31</v>
      </c>
      <c r="U964" s="90">
        <f>VLOOKUP($B964,'[10]Población Oficial 2019'!$E$6:$AW$96,15,0)</f>
        <v>29</v>
      </c>
      <c r="V964" s="90">
        <f>VLOOKUP($B964,'[10]Población Oficial 2019'!$E$6:$AW$96,16,0)</f>
        <v>28</v>
      </c>
      <c r="W964" s="90">
        <f>VLOOKUP($B964,'[10]Población Oficial 2019'!$E$6:$AW$96,17,0)</f>
        <v>26</v>
      </c>
      <c r="X964" s="90">
        <f>VLOOKUP($B964,'[10]Población Oficial 2019'!$E$6:$AW$96,18,0)</f>
        <v>25</v>
      </c>
      <c r="Y964" s="90">
        <f>VLOOKUP($B964,'[10]Población Oficial 2019'!$E$6:$AW$96,19,0)</f>
        <v>23</v>
      </c>
      <c r="Z964" s="90">
        <f>VLOOKUP($B964,'[10]Población Oficial 2019'!$E$6:$AW$96,20,0)</f>
        <v>21</v>
      </c>
      <c r="AA964" s="90">
        <f>VLOOKUP($B964,'[10]Población Oficial 2019'!$E$6:$AW$96,21,0)</f>
        <v>20</v>
      </c>
      <c r="AB964" s="90">
        <f>VLOOKUP($B964,'[10]Población Oficial 2019'!$E$6:$AW$96,22,0)</f>
        <v>19</v>
      </c>
      <c r="AC964" s="90">
        <f>VLOOKUP($B964,'[10]Población Oficial 2019'!$E$6:$AW$96,23,0)</f>
        <v>19</v>
      </c>
      <c r="AD964" s="90">
        <f>VLOOKUP($B964,'[10]Población Oficial 2019'!$E$6:$AW$96,24,0)</f>
        <v>95</v>
      </c>
      <c r="AE964" s="90">
        <f>VLOOKUP($B964,'[10]Población Oficial 2019'!$E$6:$AW$96,25,0)</f>
        <v>98</v>
      </c>
      <c r="AF964" s="90">
        <f>VLOOKUP($B964,'[10]Población Oficial 2019'!$E$6:$AW$96,26,0)</f>
        <v>102</v>
      </c>
      <c r="AG964" s="90">
        <f>VLOOKUP($B964,'[10]Población Oficial 2019'!$E$6:$AW$96,27,0)</f>
        <v>84</v>
      </c>
      <c r="AH964" s="90">
        <f>VLOOKUP($B964,'[10]Población Oficial 2019'!$E$6:$AW$96,28,0)</f>
        <v>71</v>
      </c>
      <c r="AI964" s="90">
        <f>VLOOKUP($B964,'[10]Población Oficial 2019'!$E$6:$AW$96,29,0)</f>
        <v>63</v>
      </c>
      <c r="AJ964" s="90">
        <f>VLOOKUP($B964,'[10]Población Oficial 2019'!$E$6:$AW$96,30,0)</f>
        <v>46</v>
      </c>
      <c r="AK964" s="90">
        <f>VLOOKUP($B964,'[10]Población Oficial 2019'!$E$6:$AW$96,31,0)</f>
        <v>38</v>
      </c>
      <c r="AL964" s="90">
        <f>VLOOKUP($B964,'[10]Población Oficial 2019'!$E$6:$AW$96,32,0)</f>
        <v>27</v>
      </c>
      <c r="AM964" s="90">
        <f>VLOOKUP($B964,'[10]Población Oficial 2019'!$E$6:$AW$96,33,0)</f>
        <v>20</v>
      </c>
      <c r="AN964" s="90">
        <f>VLOOKUP($B964,'[10]Población Oficial 2019'!$E$6:$AW$96,34,0)</f>
        <v>11</v>
      </c>
      <c r="AO964" s="90">
        <f>VLOOKUP($B964,'[10]Población Oficial 2019'!$E$6:$AW$96,35,0)</f>
        <v>7</v>
      </c>
      <c r="AP964" s="90">
        <f>VLOOKUP($B964,'[10]Población Oficial 2019'!$E$6:$AW$96,36,0)</f>
        <v>5</v>
      </c>
      <c r="AQ964" s="90">
        <f>VLOOKUP($B964,'[10]Población Oficial 2019'!$E$6:$AW$96,41,0)</f>
        <v>542</v>
      </c>
      <c r="AR964" s="90">
        <f>VLOOKUP($B964,'[10]Población Oficial 2019'!$E$6:$AW$96,42,0)</f>
        <v>61</v>
      </c>
      <c r="AS964" s="90">
        <f>VLOOKUP($B964,'[10]Población Oficial 2019'!$E$6:$AW$96,43,0)</f>
        <v>41</v>
      </c>
      <c r="AT964" s="90">
        <f>VLOOKUP($B964,'[10]Población Oficial 2019'!$E$6:$AW$96,44,0)</f>
        <v>233</v>
      </c>
      <c r="AU964" s="90">
        <f>VLOOKUP($B964,'[10]Población Oficial 2019'!$E$6:$AW$96,45,0)</f>
        <v>10</v>
      </c>
    </row>
    <row r="965" spans="1:47" s="24" customFormat="1" ht="15">
      <c r="A965" s="58">
        <v>964</v>
      </c>
      <c r="B965" s="58">
        <v>7433</v>
      </c>
      <c r="C965" s="59" t="s">
        <v>1176</v>
      </c>
      <c r="D965" s="59" t="s">
        <v>1007</v>
      </c>
      <c r="E965" s="59" t="s">
        <v>1075</v>
      </c>
      <c r="F965" s="59" t="s">
        <v>1088</v>
      </c>
      <c r="G965" s="12" t="s">
        <v>266</v>
      </c>
      <c r="H965" s="14">
        <f t="shared" si="207"/>
        <v>7433</v>
      </c>
      <c r="I965" s="14">
        <f t="shared" si="208"/>
        <v>1121</v>
      </c>
      <c r="J965" s="12">
        <f>VLOOKUP($B965,'[1]METAS 2019'!$D$4:$Q$843,5,0)</f>
        <v>17</v>
      </c>
      <c r="K965" s="12">
        <f>VLOOKUP($B965,'[1]METAS 2019'!$D$4:$Q$843,4,0)</f>
        <v>18</v>
      </c>
      <c r="L965" s="12">
        <f>VLOOKUP($B965,'[1]METAS 2019'!$D$4:$Q$843,11,0)</f>
        <v>15</v>
      </c>
      <c r="M965" s="12">
        <f>VLOOKUP($B965,'[1]METAS 2019'!$D$4:$Q$843,12,0)</f>
        <v>25</v>
      </c>
      <c r="N965" s="12">
        <f>VLOOKUP($B965,'[1]METAS 2019'!$D$4:$Q$843,13,0)</f>
        <v>21</v>
      </c>
      <c r="O965" s="12">
        <f>VLOOKUP($B965,'[1]METAS 2019'!$D$4:$Q$843,14,0)</f>
        <v>15</v>
      </c>
      <c r="P965" s="90">
        <f>VLOOKUP($B965,'[10]Población Oficial 2019'!$E$6:$AW$96,10,0)</f>
        <v>33</v>
      </c>
      <c r="Q965" s="90">
        <f>VLOOKUP($B965,'[10]Población Oficial 2019'!$E$6:$AW$96,11,0)</f>
        <v>33</v>
      </c>
      <c r="R965" s="90">
        <f>VLOOKUP($B965,'[10]Población Oficial 2019'!$E$6:$AW$96,12,0)</f>
        <v>32</v>
      </c>
      <c r="S965" s="90">
        <f>VLOOKUP($B965,'[10]Población Oficial 2019'!$E$6:$AW$96,13,0)</f>
        <v>31</v>
      </c>
      <c r="T965" s="90">
        <f>VLOOKUP($B965,'[10]Población Oficial 2019'!$E$6:$AW$96,14,0)</f>
        <v>30</v>
      </c>
      <c r="U965" s="90">
        <f>VLOOKUP($B965,'[10]Población Oficial 2019'!$E$6:$AW$96,15,0)</f>
        <v>29</v>
      </c>
      <c r="V965" s="90">
        <f>VLOOKUP($B965,'[10]Población Oficial 2019'!$E$6:$AW$96,16,0)</f>
        <v>27</v>
      </c>
      <c r="W965" s="90">
        <f>VLOOKUP($B965,'[10]Población Oficial 2019'!$E$6:$AW$96,17,0)</f>
        <v>26</v>
      </c>
      <c r="X965" s="90">
        <f>VLOOKUP($B965,'[10]Población Oficial 2019'!$E$6:$AW$96,18,0)</f>
        <v>24</v>
      </c>
      <c r="Y965" s="90">
        <f>VLOOKUP($B965,'[10]Población Oficial 2019'!$E$6:$AW$96,19,0)</f>
        <v>22</v>
      </c>
      <c r="Z965" s="90">
        <f>VLOOKUP($B965,'[10]Población Oficial 2019'!$E$6:$AW$96,20,0)</f>
        <v>21</v>
      </c>
      <c r="AA965" s="90">
        <f>VLOOKUP($B965,'[10]Población Oficial 2019'!$E$6:$AW$96,21,0)</f>
        <v>18</v>
      </c>
      <c r="AB965" s="90">
        <f>VLOOKUP($B965,'[10]Población Oficial 2019'!$E$6:$AW$96,22,0)</f>
        <v>18</v>
      </c>
      <c r="AC965" s="90">
        <f>VLOOKUP($B965,'[10]Población Oficial 2019'!$E$6:$AW$96,23,0)</f>
        <v>17</v>
      </c>
      <c r="AD965" s="90">
        <f>VLOOKUP($B965,'[10]Población Oficial 2019'!$E$6:$AW$96,24,0)</f>
        <v>93</v>
      </c>
      <c r="AE965" s="90">
        <f>VLOOKUP($B965,'[10]Población Oficial 2019'!$E$6:$AW$96,25,0)</f>
        <v>95</v>
      </c>
      <c r="AF965" s="90">
        <f>VLOOKUP($B965,'[10]Población Oficial 2019'!$E$6:$AW$96,26,0)</f>
        <v>98</v>
      </c>
      <c r="AG965" s="90">
        <f>VLOOKUP($B965,'[10]Población Oficial 2019'!$E$6:$AW$96,27,0)</f>
        <v>81</v>
      </c>
      <c r="AH965" s="90">
        <f>VLOOKUP($B965,'[10]Población Oficial 2019'!$E$6:$AW$96,28,0)</f>
        <v>69</v>
      </c>
      <c r="AI965" s="90">
        <f>VLOOKUP($B965,'[10]Población Oficial 2019'!$E$6:$AW$96,29,0)</f>
        <v>62</v>
      </c>
      <c r="AJ965" s="90">
        <f>VLOOKUP($B965,'[10]Población Oficial 2019'!$E$6:$AW$96,30,0)</f>
        <v>45</v>
      </c>
      <c r="AK965" s="90">
        <f>VLOOKUP($B965,'[10]Población Oficial 2019'!$E$6:$AW$96,31,0)</f>
        <v>36</v>
      </c>
      <c r="AL965" s="90">
        <f>VLOOKUP($B965,'[10]Población Oficial 2019'!$E$6:$AW$96,32,0)</f>
        <v>27</v>
      </c>
      <c r="AM965" s="90">
        <f>VLOOKUP($B965,'[10]Población Oficial 2019'!$E$6:$AW$96,33,0)</f>
        <v>20</v>
      </c>
      <c r="AN965" s="90">
        <f>VLOOKUP($B965,'[10]Población Oficial 2019'!$E$6:$AW$96,34,0)</f>
        <v>11</v>
      </c>
      <c r="AO965" s="90">
        <f>VLOOKUP($B965,'[10]Población Oficial 2019'!$E$6:$AW$96,35,0)</f>
        <v>7</v>
      </c>
      <c r="AP965" s="90">
        <f>VLOOKUP($B965,'[10]Población Oficial 2019'!$E$6:$AW$96,36,0)</f>
        <v>5</v>
      </c>
      <c r="AQ965" s="90">
        <f>VLOOKUP($B965,'[10]Población Oficial 2019'!$E$6:$AW$96,41,0)</f>
        <v>532</v>
      </c>
      <c r="AR965" s="90">
        <f>VLOOKUP($B965,'[10]Población Oficial 2019'!$E$6:$AW$96,42,0)</f>
        <v>60</v>
      </c>
      <c r="AS965" s="90">
        <f>VLOOKUP($B965,'[10]Población Oficial 2019'!$E$6:$AW$96,43,0)</f>
        <v>40</v>
      </c>
      <c r="AT965" s="90">
        <f>VLOOKUP($B965,'[10]Población Oficial 2019'!$E$6:$AW$96,44,0)</f>
        <v>229</v>
      </c>
      <c r="AU965" s="90">
        <f>VLOOKUP($B965,'[10]Población Oficial 2019'!$E$6:$AW$96,45,0)</f>
        <v>17</v>
      </c>
    </row>
    <row r="966" spans="1:47" s="24" customFormat="1" ht="15">
      <c r="A966" s="58">
        <v>965</v>
      </c>
      <c r="B966" s="58">
        <v>4307</v>
      </c>
      <c r="C966" s="59" t="s">
        <v>1176</v>
      </c>
      <c r="D966" s="59" t="s">
        <v>1007</v>
      </c>
      <c r="E966" s="59" t="s">
        <v>1075</v>
      </c>
      <c r="F966" s="59" t="s">
        <v>1089</v>
      </c>
      <c r="G966" s="12" t="s">
        <v>271</v>
      </c>
      <c r="H966" s="14">
        <f t="shared" si="207"/>
        <v>4307</v>
      </c>
      <c r="I966" s="14">
        <f t="shared" si="208"/>
        <v>1488</v>
      </c>
      <c r="J966" s="12">
        <f>VLOOKUP($B966,'[1]METAS 2019'!$D$4:$Q$843,5,0)</f>
        <v>20</v>
      </c>
      <c r="K966" s="12">
        <f>VLOOKUP($B966,'[1]METAS 2019'!$D$4:$Q$843,4,0)</f>
        <v>19</v>
      </c>
      <c r="L966" s="12">
        <f>VLOOKUP($B966,'[1]METAS 2019'!$D$4:$Q$843,11,0)</f>
        <v>21</v>
      </c>
      <c r="M966" s="12">
        <f>VLOOKUP($B966,'[1]METAS 2019'!$D$4:$Q$843,12,0)</f>
        <v>18</v>
      </c>
      <c r="N966" s="12">
        <f>VLOOKUP($B966,'[1]METAS 2019'!$D$4:$Q$843,13,0)</f>
        <v>18</v>
      </c>
      <c r="O966" s="12">
        <f>VLOOKUP($B966,'[1]METAS 2019'!$D$4:$Q$843,14,0)</f>
        <v>24</v>
      </c>
      <c r="P966" s="90">
        <f>VLOOKUP($B966,'[10]Población Oficial 2019'!$E$6:$AW$96,10,0)</f>
        <v>45</v>
      </c>
      <c r="Q966" s="90">
        <f>VLOOKUP($B966,'[10]Población Oficial 2019'!$E$6:$AW$96,11,0)</f>
        <v>44</v>
      </c>
      <c r="R966" s="90">
        <f>VLOOKUP($B966,'[10]Población Oficial 2019'!$E$6:$AW$96,12,0)</f>
        <v>44</v>
      </c>
      <c r="S966" s="90">
        <f>VLOOKUP($B966,'[10]Población Oficial 2019'!$E$6:$AW$96,13,0)</f>
        <v>43</v>
      </c>
      <c r="T966" s="90">
        <f>VLOOKUP($B966,'[10]Población Oficial 2019'!$E$6:$AW$96,14,0)</f>
        <v>40</v>
      </c>
      <c r="U966" s="90">
        <f>VLOOKUP($B966,'[10]Población Oficial 2019'!$E$6:$AW$96,15,0)</f>
        <v>38</v>
      </c>
      <c r="V966" s="90">
        <f>VLOOKUP($B966,'[10]Población Oficial 2019'!$E$6:$AW$96,16,0)</f>
        <v>36</v>
      </c>
      <c r="W966" s="90">
        <f>VLOOKUP($B966,'[10]Población Oficial 2019'!$E$6:$AW$96,17,0)</f>
        <v>34</v>
      </c>
      <c r="X966" s="90">
        <f>VLOOKUP($B966,'[10]Población Oficial 2019'!$E$6:$AW$96,18,0)</f>
        <v>32</v>
      </c>
      <c r="Y966" s="90">
        <f>VLOOKUP($B966,'[10]Población Oficial 2019'!$E$6:$AW$96,19,0)</f>
        <v>30</v>
      </c>
      <c r="Z966" s="90">
        <f>VLOOKUP($B966,'[10]Población Oficial 2019'!$E$6:$AW$96,20,0)</f>
        <v>28</v>
      </c>
      <c r="AA966" s="90">
        <f>VLOOKUP($B966,'[10]Población Oficial 2019'!$E$6:$AW$96,21,0)</f>
        <v>25</v>
      </c>
      <c r="AB966" s="90">
        <f>VLOOKUP($B966,'[10]Población Oficial 2019'!$E$6:$AW$96,22,0)</f>
        <v>24</v>
      </c>
      <c r="AC966" s="90">
        <f>VLOOKUP($B966,'[10]Población Oficial 2019'!$E$6:$AW$96,23,0)</f>
        <v>24</v>
      </c>
      <c r="AD966" s="90">
        <f>VLOOKUP($B966,'[10]Población Oficial 2019'!$E$6:$AW$96,24,0)</f>
        <v>126</v>
      </c>
      <c r="AE966" s="90">
        <f>VLOOKUP($B966,'[10]Población Oficial 2019'!$E$6:$AW$96,25,0)</f>
        <v>129</v>
      </c>
      <c r="AF966" s="90">
        <f>VLOOKUP($B966,'[10]Población Oficial 2019'!$E$6:$AW$96,26,0)</f>
        <v>134</v>
      </c>
      <c r="AG966" s="90">
        <f>VLOOKUP($B966,'[10]Población Oficial 2019'!$E$6:$AW$96,27,0)</f>
        <v>110</v>
      </c>
      <c r="AH966" s="90">
        <f>VLOOKUP($B966,'[10]Población Oficial 2019'!$E$6:$AW$96,28,0)</f>
        <v>94</v>
      </c>
      <c r="AI966" s="90">
        <f>VLOOKUP($B966,'[10]Población Oficial 2019'!$E$6:$AW$96,29,0)</f>
        <v>84</v>
      </c>
      <c r="AJ966" s="90">
        <f>VLOOKUP($B966,'[10]Población Oficial 2019'!$E$6:$AW$96,30,0)</f>
        <v>61</v>
      </c>
      <c r="AK966" s="90">
        <f>VLOOKUP($B966,'[10]Población Oficial 2019'!$E$6:$AW$96,31,0)</f>
        <v>49</v>
      </c>
      <c r="AL966" s="90">
        <f>VLOOKUP($B966,'[10]Población Oficial 2019'!$E$6:$AW$96,32,0)</f>
        <v>36</v>
      </c>
      <c r="AM966" s="90">
        <f>VLOOKUP($B966,'[10]Población Oficial 2019'!$E$6:$AW$96,33,0)</f>
        <v>27</v>
      </c>
      <c r="AN966" s="90">
        <f>VLOOKUP($B966,'[10]Población Oficial 2019'!$E$6:$AW$96,34,0)</f>
        <v>15</v>
      </c>
      <c r="AO966" s="90">
        <f>VLOOKUP($B966,'[10]Población Oficial 2019'!$E$6:$AW$96,35,0)</f>
        <v>9</v>
      </c>
      <c r="AP966" s="90">
        <f>VLOOKUP($B966,'[10]Población Oficial 2019'!$E$6:$AW$96,36,0)</f>
        <v>7</v>
      </c>
      <c r="AQ966" s="90">
        <f>VLOOKUP($B966,'[10]Población Oficial 2019'!$E$6:$AW$96,41,0)</f>
        <v>701</v>
      </c>
      <c r="AR966" s="90">
        <f>VLOOKUP($B966,'[10]Población Oficial 2019'!$E$6:$AW$96,42,0)</f>
        <v>78</v>
      </c>
      <c r="AS966" s="90">
        <f>VLOOKUP($B966,'[10]Población Oficial 2019'!$E$6:$AW$96,43,0)</f>
        <v>53</v>
      </c>
      <c r="AT966" s="90">
        <f>VLOOKUP($B966,'[10]Población Oficial 2019'!$E$6:$AW$96,44,0)</f>
        <v>302</v>
      </c>
      <c r="AU966" s="90">
        <f>VLOOKUP($B966,'[10]Población Oficial 2019'!$E$6:$AW$96,45,0)</f>
        <v>25</v>
      </c>
    </row>
    <row r="967" spans="1:47" s="24" customFormat="1" ht="15">
      <c r="A967" s="54">
        <v>966</v>
      </c>
      <c r="B967" s="54"/>
      <c r="C967" s="55" t="s">
        <v>1176</v>
      </c>
      <c r="D967" s="55" t="s">
        <v>1007</v>
      </c>
      <c r="E967" s="55" t="s">
        <v>1090</v>
      </c>
      <c r="F967" s="55" t="s">
        <v>1090</v>
      </c>
      <c r="G967" s="11" t="s">
        <v>1214</v>
      </c>
      <c r="H967" s="29"/>
      <c r="I967" s="29">
        <f t="shared" si="208"/>
        <v>21901</v>
      </c>
      <c r="J967" s="11">
        <f>SUM(J968:J976)</f>
        <v>352</v>
      </c>
      <c r="K967" s="11">
        <f t="shared" ref="K967:AU967" si="209">SUM(K968:K976)</f>
        <v>407</v>
      </c>
      <c r="L967" s="11">
        <f t="shared" si="209"/>
        <v>383</v>
      </c>
      <c r="M967" s="11">
        <f t="shared" si="209"/>
        <v>387</v>
      </c>
      <c r="N967" s="11">
        <f t="shared" si="209"/>
        <v>410</v>
      </c>
      <c r="O967" s="11">
        <f t="shared" si="209"/>
        <v>464</v>
      </c>
      <c r="P967" s="11">
        <f t="shared" si="209"/>
        <v>609</v>
      </c>
      <c r="Q967" s="11">
        <f t="shared" si="209"/>
        <v>606</v>
      </c>
      <c r="R967" s="11">
        <f t="shared" si="209"/>
        <v>602</v>
      </c>
      <c r="S967" s="11">
        <f t="shared" si="209"/>
        <v>592</v>
      </c>
      <c r="T967" s="11">
        <f t="shared" si="209"/>
        <v>581</v>
      </c>
      <c r="U967" s="11">
        <f t="shared" si="209"/>
        <v>567</v>
      </c>
      <c r="V967" s="11">
        <f t="shared" si="209"/>
        <v>549</v>
      </c>
      <c r="W967" s="11">
        <f t="shared" si="209"/>
        <v>525</v>
      </c>
      <c r="X967" s="11">
        <f t="shared" si="209"/>
        <v>499</v>
      </c>
      <c r="Y967" s="11">
        <f t="shared" si="209"/>
        <v>470</v>
      </c>
      <c r="Z967" s="11">
        <f t="shared" si="209"/>
        <v>440</v>
      </c>
      <c r="AA967" s="11">
        <f t="shared" si="209"/>
        <v>414</v>
      </c>
      <c r="AB967" s="11">
        <f t="shared" si="209"/>
        <v>398</v>
      </c>
      <c r="AC967" s="11">
        <f t="shared" si="209"/>
        <v>374</v>
      </c>
      <c r="AD967" s="11">
        <f t="shared" si="209"/>
        <v>1754</v>
      </c>
      <c r="AE967" s="11">
        <f t="shared" si="209"/>
        <v>1762</v>
      </c>
      <c r="AF967" s="11">
        <f t="shared" si="209"/>
        <v>1718</v>
      </c>
      <c r="AG967" s="11">
        <f t="shared" si="209"/>
        <v>1414</v>
      </c>
      <c r="AH967" s="11">
        <f t="shared" si="209"/>
        <v>1360</v>
      </c>
      <c r="AI967" s="11">
        <f t="shared" si="209"/>
        <v>1161</v>
      </c>
      <c r="AJ967" s="11">
        <f t="shared" si="209"/>
        <v>909</v>
      </c>
      <c r="AK967" s="11">
        <f t="shared" si="209"/>
        <v>733</v>
      </c>
      <c r="AL967" s="11">
        <f t="shared" si="209"/>
        <v>585</v>
      </c>
      <c r="AM967" s="11">
        <f t="shared" si="209"/>
        <v>365</v>
      </c>
      <c r="AN967" s="11">
        <f t="shared" si="209"/>
        <v>256</v>
      </c>
      <c r="AO967" s="11">
        <f t="shared" si="209"/>
        <v>130</v>
      </c>
      <c r="AP967" s="11">
        <f t="shared" si="209"/>
        <v>125</v>
      </c>
      <c r="AQ967" s="11">
        <f t="shared" si="209"/>
        <v>10770</v>
      </c>
      <c r="AR967" s="11">
        <f t="shared" si="209"/>
        <v>1313</v>
      </c>
      <c r="AS967" s="11">
        <f t="shared" si="209"/>
        <v>930</v>
      </c>
      <c r="AT967" s="11">
        <f t="shared" si="209"/>
        <v>4289</v>
      </c>
      <c r="AU967" s="11">
        <f t="shared" si="209"/>
        <v>384</v>
      </c>
    </row>
    <row r="968" spans="1:47" s="24" customFormat="1" ht="15">
      <c r="A968" s="58">
        <v>967</v>
      </c>
      <c r="B968" s="58">
        <v>4314</v>
      </c>
      <c r="C968" s="59" t="s">
        <v>1176</v>
      </c>
      <c r="D968" s="59" t="s">
        <v>1007</v>
      </c>
      <c r="E968" s="59" t="s">
        <v>1090</v>
      </c>
      <c r="F968" s="59" t="s">
        <v>1091</v>
      </c>
      <c r="G968" s="12" t="s">
        <v>283</v>
      </c>
      <c r="H968" s="14">
        <f t="shared" ref="H968:H976" si="210">B968</f>
        <v>4314</v>
      </c>
      <c r="I968" s="14">
        <f t="shared" si="208"/>
        <v>3458</v>
      </c>
      <c r="J968" s="12">
        <f>VLOOKUP($B968,'[1]METAS 2019'!$D$4:$Q$843,5,0)</f>
        <v>60</v>
      </c>
      <c r="K968" s="12">
        <f>VLOOKUP($B968,'[1]METAS 2019'!$D$4:$Q$843,4,0)</f>
        <v>74</v>
      </c>
      <c r="L968" s="12">
        <f>VLOOKUP($B968,'[1]METAS 2019'!$D$4:$Q$843,11,0)</f>
        <v>66</v>
      </c>
      <c r="M968" s="12">
        <f>VLOOKUP($B968,'[1]METAS 2019'!$D$4:$Q$843,12,0)</f>
        <v>63</v>
      </c>
      <c r="N968" s="12">
        <f>VLOOKUP($B968,'[1]METAS 2019'!$D$4:$Q$843,13,0)</f>
        <v>60</v>
      </c>
      <c r="O968" s="12">
        <f>VLOOKUP($B968,'[1]METAS 2019'!$D$4:$Q$843,14,0)</f>
        <v>73</v>
      </c>
      <c r="P968" s="90">
        <f>VLOOKUP($B968,'[10]Población Oficial 2019'!$E$6:$AW$96,10,0)</f>
        <v>96</v>
      </c>
      <c r="Q968" s="90">
        <f>VLOOKUP($B968,'[10]Población Oficial 2019'!$E$6:$AW$96,11,0)</f>
        <v>95</v>
      </c>
      <c r="R968" s="90">
        <f>VLOOKUP($B968,'[10]Población Oficial 2019'!$E$6:$AW$96,12,0)</f>
        <v>94</v>
      </c>
      <c r="S968" s="90">
        <f>VLOOKUP($B968,'[10]Población Oficial 2019'!$E$6:$AW$96,13,0)</f>
        <v>93</v>
      </c>
      <c r="T968" s="90">
        <f>VLOOKUP($B968,'[10]Población Oficial 2019'!$E$6:$AW$96,14,0)</f>
        <v>91</v>
      </c>
      <c r="U968" s="90">
        <f>VLOOKUP($B968,'[10]Población Oficial 2019'!$E$6:$AW$96,15,0)</f>
        <v>89</v>
      </c>
      <c r="V968" s="90">
        <f>VLOOKUP($B968,'[10]Población Oficial 2019'!$E$6:$AW$96,16,0)</f>
        <v>86</v>
      </c>
      <c r="W968" s="90">
        <f>VLOOKUP($B968,'[10]Población Oficial 2019'!$E$6:$AW$96,17,0)</f>
        <v>83</v>
      </c>
      <c r="X968" s="90">
        <f>VLOOKUP($B968,'[10]Población Oficial 2019'!$E$6:$AW$96,18,0)</f>
        <v>78</v>
      </c>
      <c r="Y968" s="90">
        <f>VLOOKUP($B968,'[10]Población Oficial 2019'!$E$6:$AW$96,19,0)</f>
        <v>73</v>
      </c>
      <c r="Z968" s="90">
        <f>VLOOKUP($B968,'[10]Población Oficial 2019'!$E$6:$AW$96,20,0)</f>
        <v>69</v>
      </c>
      <c r="AA968" s="90">
        <f>VLOOKUP($B968,'[10]Población Oficial 2019'!$E$6:$AW$96,21,0)</f>
        <v>65</v>
      </c>
      <c r="AB968" s="90">
        <f>VLOOKUP($B968,'[10]Población Oficial 2019'!$E$6:$AW$96,22,0)</f>
        <v>62</v>
      </c>
      <c r="AC968" s="90">
        <f>VLOOKUP($B968,'[10]Población Oficial 2019'!$E$6:$AW$96,23,0)</f>
        <v>59</v>
      </c>
      <c r="AD968" s="90">
        <f>VLOOKUP($B968,'[10]Población Oficial 2019'!$E$6:$AW$96,24,0)</f>
        <v>276</v>
      </c>
      <c r="AE968" s="90">
        <f>VLOOKUP($B968,'[10]Población Oficial 2019'!$E$6:$AW$96,25,0)</f>
        <v>277</v>
      </c>
      <c r="AF968" s="90">
        <f>VLOOKUP($B968,'[10]Población Oficial 2019'!$E$6:$AW$96,26,0)</f>
        <v>270</v>
      </c>
      <c r="AG968" s="90">
        <f>VLOOKUP($B968,'[10]Población Oficial 2019'!$E$6:$AW$96,27,0)</f>
        <v>222</v>
      </c>
      <c r="AH968" s="90">
        <f>VLOOKUP($B968,'[10]Población Oficial 2019'!$E$6:$AW$96,28,0)</f>
        <v>214</v>
      </c>
      <c r="AI968" s="90">
        <f>VLOOKUP($B968,'[10]Población Oficial 2019'!$E$6:$AW$96,29,0)</f>
        <v>182</v>
      </c>
      <c r="AJ968" s="90">
        <f>VLOOKUP($B968,'[10]Población Oficial 2019'!$E$6:$AW$96,30,0)</f>
        <v>143</v>
      </c>
      <c r="AK968" s="90">
        <f>VLOOKUP($B968,'[10]Población Oficial 2019'!$E$6:$AW$96,31,0)</f>
        <v>116</v>
      </c>
      <c r="AL968" s="90">
        <f>VLOOKUP($B968,'[10]Población Oficial 2019'!$E$6:$AW$96,32,0)</f>
        <v>92</v>
      </c>
      <c r="AM968" s="90">
        <f>VLOOKUP($B968,'[10]Población Oficial 2019'!$E$6:$AW$96,33,0)</f>
        <v>58</v>
      </c>
      <c r="AN968" s="90">
        <f>VLOOKUP($B968,'[10]Población Oficial 2019'!$E$6:$AW$96,34,0)</f>
        <v>40</v>
      </c>
      <c r="AO968" s="90">
        <f>VLOOKUP($B968,'[10]Población Oficial 2019'!$E$6:$AW$96,35,0)</f>
        <v>20</v>
      </c>
      <c r="AP968" s="90">
        <f>VLOOKUP($B968,'[10]Población Oficial 2019'!$E$6:$AW$96,36,0)</f>
        <v>19</v>
      </c>
      <c r="AQ968" s="90">
        <f>VLOOKUP($B968,'[10]Población Oficial 2019'!$E$6:$AW$96,41,0)</f>
        <v>1705</v>
      </c>
      <c r="AR968" s="90">
        <f>VLOOKUP($B968,'[10]Población Oficial 2019'!$E$6:$AW$96,42,0)</f>
        <v>208</v>
      </c>
      <c r="AS968" s="90">
        <f>VLOOKUP($B968,'[10]Población Oficial 2019'!$E$6:$AW$96,43,0)</f>
        <v>147</v>
      </c>
      <c r="AT968" s="90">
        <f>VLOOKUP($B968,'[10]Población Oficial 2019'!$E$6:$AW$96,44,0)</f>
        <v>679</v>
      </c>
      <c r="AU968" s="90">
        <f>VLOOKUP($B968,'[10]Población Oficial 2019'!$E$6:$AW$96,45,0)</f>
        <v>63</v>
      </c>
    </row>
    <row r="969" spans="1:47" s="24" customFormat="1" ht="15">
      <c r="A969" s="58">
        <v>968</v>
      </c>
      <c r="B969" s="58">
        <v>4313</v>
      </c>
      <c r="C969" s="59" t="s">
        <v>1176</v>
      </c>
      <c r="D969" s="59" t="s">
        <v>1007</v>
      </c>
      <c r="E969" s="59" t="s">
        <v>1090</v>
      </c>
      <c r="F969" s="59" t="s">
        <v>1092</v>
      </c>
      <c r="G969" s="12" t="s">
        <v>283</v>
      </c>
      <c r="H969" s="14">
        <f t="shared" si="210"/>
        <v>4313</v>
      </c>
      <c r="I969" s="14">
        <f t="shared" si="208"/>
        <v>2696</v>
      </c>
      <c r="J969" s="12">
        <f>VLOOKUP($B969,'[1]METAS 2019'!$D$4:$Q$843,5,0)</f>
        <v>51</v>
      </c>
      <c r="K969" s="12">
        <f>VLOOKUP($B969,'[1]METAS 2019'!$D$4:$Q$843,4,0)</f>
        <v>55</v>
      </c>
      <c r="L969" s="12">
        <f>VLOOKUP($B969,'[1]METAS 2019'!$D$4:$Q$843,11,0)</f>
        <v>61</v>
      </c>
      <c r="M969" s="12">
        <f>VLOOKUP($B969,'[1]METAS 2019'!$D$4:$Q$843,12,0)</f>
        <v>55</v>
      </c>
      <c r="N969" s="12">
        <f>VLOOKUP($B969,'[1]METAS 2019'!$D$4:$Q$843,13,0)</f>
        <v>46</v>
      </c>
      <c r="O969" s="12">
        <f>VLOOKUP($B969,'[1]METAS 2019'!$D$4:$Q$843,14,0)</f>
        <v>73</v>
      </c>
      <c r="P969" s="90">
        <f>VLOOKUP($B969,'[10]Población Oficial 2019'!$E$6:$AW$96,10,0)</f>
        <v>73</v>
      </c>
      <c r="Q969" s="90">
        <f>VLOOKUP($B969,'[10]Población Oficial 2019'!$E$6:$AW$96,11,0)</f>
        <v>73</v>
      </c>
      <c r="R969" s="90">
        <f>VLOOKUP($B969,'[10]Población Oficial 2019'!$E$6:$AW$96,12,0)</f>
        <v>72</v>
      </c>
      <c r="S969" s="90">
        <f>VLOOKUP($B969,'[10]Población Oficial 2019'!$E$6:$AW$96,13,0)</f>
        <v>71</v>
      </c>
      <c r="T969" s="90">
        <f>VLOOKUP($B969,'[10]Población Oficial 2019'!$E$6:$AW$96,14,0)</f>
        <v>70</v>
      </c>
      <c r="U969" s="90">
        <f>VLOOKUP($B969,'[10]Población Oficial 2019'!$E$6:$AW$96,15,0)</f>
        <v>68</v>
      </c>
      <c r="V969" s="90">
        <f>VLOOKUP($B969,'[10]Población Oficial 2019'!$E$6:$AW$96,16,0)</f>
        <v>66</v>
      </c>
      <c r="W969" s="90">
        <f>VLOOKUP($B969,'[10]Población Oficial 2019'!$E$6:$AW$96,17,0)</f>
        <v>63</v>
      </c>
      <c r="X969" s="90">
        <f>VLOOKUP($B969,'[10]Población Oficial 2019'!$E$6:$AW$96,18,0)</f>
        <v>60</v>
      </c>
      <c r="Y969" s="90">
        <f>VLOOKUP($B969,'[10]Población Oficial 2019'!$E$6:$AW$96,19,0)</f>
        <v>57</v>
      </c>
      <c r="Z969" s="90">
        <f>VLOOKUP($B969,'[10]Población Oficial 2019'!$E$6:$AW$96,20,0)</f>
        <v>53</v>
      </c>
      <c r="AA969" s="90">
        <f>VLOOKUP($B969,'[10]Población Oficial 2019'!$E$6:$AW$96,21,0)</f>
        <v>50</v>
      </c>
      <c r="AB969" s="90">
        <f>VLOOKUP($B969,'[10]Población Oficial 2019'!$E$6:$AW$96,22,0)</f>
        <v>48</v>
      </c>
      <c r="AC969" s="90">
        <f>VLOOKUP($B969,'[10]Población Oficial 2019'!$E$6:$AW$96,23,0)</f>
        <v>46</v>
      </c>
      <c r="AD969" s="90">
        <f>VLOOKUP($B969,'[10]Población Oficial 2019'!$E$6:$AW$96,24,0)</f>
        <v>212</v>
      </c>
      <c r="AE969" s="90">
        <f>VLOOKUP($B969,'[10]Población Oficial 2019'!$E$6:$AW$96,25,0)</f>
        <v>213</v>
      </c>
      <c r="AF969" s="90">
        <f>VLOOKUP($B969,'[10]Población Oficial 2019'!$E$6:$AW$96,26,0)</f>
        <v>208</v>
      </c>
      <c r="AG969" s="90">
        <f>VLOOKUP($B969,'[10]Población Oficial 2019'!$E$6:$AW$96,27,0)</f>
        <v>171</v>
      </c>
      <c r="AH969" s="90">
        <f>VLOOKUP($B969,'[10]Población Oficial 2019'!$E$6:$AW$96,28,0)</f>
        <v>165</v>
      </c>
      <c r="AI969" s="90">
        <f>VLOOKUP($B969,'[10]Población Oficial 2019'!$E$6:$AW$96,29,0)</f>
        <v>140</v>
      </c>
      <c r="AJ969" s="90">
        <f>VLOOKUP($B969,'[10]Población Oficial 2019'!$E$6:$AW$96,30,0)</f>
        <v>110</v>
      </c>
      <c r="AK969" s="90">
        <f>VLOOKUP($B969,'[10]Población Oficial 2019'!$E$6:$AW$96,31,0)</f>
        <v>89</v>
      </c>
      <c r="AL969" s="90">
        <f>VLOOKUP($B969,'[10]Población Oficial 2019'!$E$6:$AW$96,32,0)</f>
        <v>70</v>
      </c>
      <c r="AM969" s="90">
        <f>VLOOKUP($B969,'[10]Población Oficial 2019'!$E$6:$AW$96,33,0)</f>
        <v>45</v>
      </c>
      <c r="AN969" s="90">
        <f>VLOOKUP($B969,'[10]Población Oficial 2019'!$E$6:$AW$96,34,0)</f>
        <v>31</v>
      </c>
      <c r="AO969" s="90">
        <f>VLOOKUP($B969,'[10]Población Oficial 2019'!$E$6:$AW$96,35,0)</f>
        <v>16</v>
      </c>
      <c r="AP969" s="90">
        <f>VLOOKUP($B969,'[10]Población Oficial 2019'!$E$6:$AW$96,36,0)</f>
        <v>15</v>
      </c>
      <c r="AQ969" s="90">
        <f>VLOOKUP($B969,'[10]Población Oficial 2019'!$E$6:$AW$96,41,0)</f>
        <v>1328</v>
      </c>
      <c r="AR969" s="90">
        <f>VLOOKUP($B969,'[10]Población Oficial 2019'!$E$6:$AW$96,42,0)</f>
        <v>162</v>
      </c>
      <c r="AS969" s="90">
        <f>VLOOKUP($B969,'[10]Población Oficial 2019'!$E$6:$AW$96,43,0)</f>
        <v>115</v>
      </c>
      <c r="AT969" s="90">
        <f>VLOOKUP($B969,'[10]Población Oficial 2019'!$E$6:$AW$96,44,0)</f>
        <v>529</v>
      </c>
      <c r="AU969" s="90">
        <f>VLOOKUP($B969,'[10]Población Oficial 2019'!$E$6:$AW$96,45,0)</f>
        <v>63</v>
      </c>
    </row>
    <row r="970" spans="1:47" s="24" customFormat="1" ht="15">
      <c r="A970" s="58">
        <v>969</v>
      </c>
      <c r="B970" s="58">
        <v>4311</v>
      </c>
      <c r="C970" s="59" t="s">
        <v>1176</v>
      </c>
      <c r="D970" s="59" t="s">
        <v>1007</v>
      </c>
      <c r="E970" s="59" t="s">
        <v>1090</v>
      </c>
      <c r="F970" s="59" t="s">
        <v>1093</v>
      </c>
      <c r="G970" s="12" t="s">
        <v>283</v>
      </c>
      <c r="H970" s="14">
        <f t="shared" si="210"/>
        <v>4311</v>
      </c>
      <c r="I970" s="14">
        <f t="shared" si="208"/>
        <v>4841</v>
      </c>
      <c r="J970" s="12">
        <f>VLOOKUP($B970,'[1]METAS 2019'!$D$4:$Q$843,5,0)</f>
        <v>77</v>
      </c>
      <c r="K970" s="12">
        <f>VLOOKUP($B970,'[1]METAS 2019'!$D$4:$Q$843,4,0)</f>
        <v>82</v>
      </c>
      <c r="L970" s="12">
        <f>VLOOKUP($B970,'[1]METAS 2019'!$D$4:$Q$843,11,0)</f>
        <v>78</v>
      </c>
      <c r="M970" s="12">
        <f>VLOOKUP($B970,'[1]METAS 2019'!$D$4:$Q$843,12,0)</f>
        <v>93</v>
      </c>
      <c r="N970" s="12">
        <f>VLOOKUP($B970,'[1]METAS 2019'!$D$4:$Q$843,13,0)</f>
        <v>98</v>
      </c>
      <c r="O970" s="12">
        <f>VLOOKUP($B970,'[1]METAS 2019'!$D$4:$Q$843,14,0)</f>
        <v>119</v>
      </c>
      <c r="P970" s="90">
        <f>VLOOKUP($B970,'[10]Población Oficial 2019'!$E$6:$AW$96,10,0)</f>
        <v>133</v>
      </c>
      <c r="Q970" s="90">
        <f>VLOOKUP($B970,'[10]Población Oficial 2019'!$E$6:$AW$96,11,0)</f>
        <v>133</v>
      </c>
      <c r="R970" s="90">
        <f>VLOOKUP($B970,'[10]Población Oficial 2019'!$E$6:$AW$96,12,0)</f>
        <v>134</v>
      </c>
      <c r="S970" s="90">
        <f>VLOOKUP($B970,'[10]Población Oficial 2019'!$E$6:$AW$96,13,0)</f>
        <v>129</v>
      </c>
      <c r="T970" s="90">
        <f>VLOOKUP($B970,'[10]Población Oficial 2019'!$E$6:$AW$96,14,0)</f>
        <v>128</v>
      </c>
      <c r="U970" s="90">
        <f>VLOOKUP($B970,'[10]Población Oficial 2019'!$E$6:$AW$96,15,0)</f>
        <v>124</v>
      </c>
      <c r="V970" s="90">
        <f>VLOOKUP($B970,'[10]Población Oficial 2019'!$E$6:$AW$96,16,0)</f>
        <v>121</v>
      </c>
      <c r="W970" s="90">
        <f>VLOOKUP($B970,'[10]Población Oficial 2019'!$E$6:$AW$96,17,0)</f>
        <v>115</v>
      </c>
      <c r="X970" s="90">
        <f>VLOOKUP($B970,'[10]Población Oficial 2019'!$E$6:$AW$96,18,0)</f>
        <v>108</v>
      </c>
      <c r="Y970" s="90">
        <f>VLOOKUP($B970,'[10]Población Oficial 2019'!$E$6:$AW$96,19,0)</f>
        <v>104</v>
      </c>
      <c r="Z970" s="90">
        <f>VLOOKUP($B970,'[10]Población Oficial 2019'!$E$6:$AW$96,20,0)</f>
        <v>97</v>
      </c>
      <c r="AA970" s="90">
        <f>VLOOKUP($B970,'[10]Población Oficial 2019'!$E$6:$AW$96,21,0)</f>
        <v>90</v>
      </c>
      <c r="AB970" s="90">
        <f>VLOOKUP($B970,'[10]Población Oficial 2019'!$E$6:$AW$96,22,0)</f>
        <v>88</v>
      </c>
      <c r="AC970" s="90">
        <f>VLOOKUP($B970,'[10]Población Oficial 2019'!$E$6:$AW$96,23,0)</f>
        <v>83</v>
      </c>
      <c r="AD970" s="90">
        <f>VLOOKUP($B970,'[10]Población Oficial 2019'!$E$6:$AW$96,24,0)</f>
        <v>386</v>
      </c>
      <c r="AE970" s="90">
        <f>VLOOKUP($B970,'[10]Población Oficial 2019'!$E$6:$AW$96,25,0)</f>
        <v>389</v>
      </c>
      <c r="AF970" s="90">
        <f>VLOOKUP($B970,'[10]Población Oficial 2019'!$E$6:$AW$96,26,0)</f>
        <v>380</v>
      </c>
      <c r="AG970" s="90">
        <f>VLOOKUP($B970,'[10]Población Oficial 2019'!$E$6:$AW$96,27,0)</f>
        <v>311</v>
      </c>
      <c r="AH970" s="90">
        <f>VLOOKUP($B970,'[10]Población Oficial 2019'!$E$6:$AW$96,28,0)</f>
        <v>298</v>
      </c>
      <c r="AI970" s="90">
        <f>VLOOKUP($B970,'[10]Población Oficial 2019'!$E$6:$AW$96,29,0)</f>
        <v>256</v>
      </c>
      <c r="AJ970" s="90">
        <f>VLOOKUP($B970,'[10]Población Oficial 2019'!$E$6:$AW$96,30,0)</f>
        <v>200</v>
      </c>
      <c r="AK970" s="90">
        <f>VLOOKUP($B970,'[10]Población Oficial 2019'!$E$6:$AW$96,31,0)</f>
        <v>161</v>
      </c>
      <c r="AL970" s="90">
        <f>VLOOKUP($B970,'[10]Población Oficial 2019'!$E$6:$AW$96,32,0)</f>
        <v>130</v>
      </c>
      <c r="AM970" s="90">
        <f>VLOOKUP($B970,'[10]Población Oficial 2019'!$E$6:$AW$96,33,0)</f>
        <v>81</v>
      </c>
      <c r="AN970" s="90">
        <f>VLOOKUP($B970,'[10]Población Oficial 2019'!$E$6:$AW$96,34,0)</f>
        <v>57</v>
      </c>
      <c r="AO970" s="90">
        <f>VLOOKUP($B970,'[10]Población Oficial 2019'!$E$6:$AW$96,35,0)</f>
        <v>29</v>
      </c>
      <c r="AP970" s="90">
        <f>VLOOKUP($B970,'[10]Población Oficial 2019'!$E$6:$AW$96,36,0)</f>
        <v>29</v>
      </c>
      <c r="AQ970" s="90">
        <f>VLOOKUP($B970,'[10]Población Oficial 2019'!$E$6:$AW$96,41,0)</f>
        <v>2376</v>
      </c>
      <c r="AR970" s="90">
        <f>VLOOKUP($B970,'[10]Población Oficial 2019'!$E$6:$AW$96,42,0)</f>
        <v>290</v>
      </c>
      <c r="AS970" s="90">
        <f>VLOOKUP($B970,'[10]Población Oficial 2019'!$E$6:$AW$96,43,0)</f>
        <v>205</v>
      </c>
      <c r="AT970" s="90">
        <f>VLOOKUP($B970,'[10]Población Oficial 2019'!$E$6:$AW$96,44,0)</f>
        <v>947</v>
      </c>
      <c r="AU970" s="90">
        <f>VLOOKUP($B970,'[10]Población Oficial 2019'!$E$6:$AW$96,45,0)</f>
        <v>94</v>
      </c>
    </row>
    <row r="971" spans="1:47" s="24" customFormat="1" ht="15">
      <c r="A971" s="58">
        <v>970</v>
      </c>
      <c r="B971" s="58">
        <v>7034</v>
      </c>
      <c r="C971" s="59" t="s">
        <v>1176</v>
      </c>
      <c r="D971" s="59" t="s">
        <v>1007</v>
      </c>
      <c r="E971" s="59" t="s">
        <v>1090</v>
      </c>
      <c r="F971" s="59" t="s">
        <v>1094</v>
      </c>
      <c r="G971" s="12" t="s">
        <v>266</v>
      </c>
      <c r="H971" s="14">
        <f t="shared" si="210"/>
        <v>7034</v>
      </c>
      <c r="I971" s="14">
        <f t="shared" si="208"/>
        <v>1007</v>
      </c>
      <c r="J971" s="12">
        <f>VLOOKUP($B971,'[1]METAS 2019'!$D$4:$Q$843,5,0)</f>
        <v>13</v>
      </c>
      <c r="K971" s="12">
        <f>VLOOKUP($B971,'[1]METAS 2019'!$D$4:$Q$843,4,0)</f>
        <v>18</v>
      </c>
      <c r="L971" s="12">
        <f>VLOOKUP($B971,'[1]METAS 2019'!$D$4:$Q$843,11,0)</f>
        <v>10</v>
      </c>
      <c r="M971" s="12">
        <f>VLOOKUP($B971,'[1]METAS 2019'!$D$4:$Q$843,12,0)</f>
        <v>14</v>
      </c>
      <c r="N971" s="12">
        <f>VLOOKUP($B971,'[1]METAS 2019'!$D$4:$Q$843,13,0)</f>
        <v>16</v>
      </c>
      <c r="O971" s="12">
        <f>VLOOKUP($B971,'[1]METAS 2019'!$D$4:$Q$843,14,0)</f>
        <v>24</v>
      </c>
      <c r="P971" s="90">
        <f>VLOOKUP($B971,'[10]Población Oficial 2019'!$E$6:$AW$96,10,0)</f>
        <v>28</v>
      </c>
      <c r="Q971" s="90">
        <f>VLOOKUP($B971,'[10]Población Oficial 2019'!$E$6:$AW$96,11,0)</f>
        <v>28</v>
      </c>
      <c r="R971" s="90">
        <f>VLOOKUP($B971,'[10]Población Oficial 2019'!$E$6:$AW$96,12,0)</f>
        <v>28</v>
      </c>
      <c r="S971" s="90">
        <f>VLOOKUP($B971,'[10]Población Oficial 2019'!$E$6:$AW$96,13,0)</f>
        <v>28</v>
      </c>
      <c r="T971" s="90">
        <f>VLOOKUP($B971,'[10]Población Oficial 2019'!$E$6:$AW$96,14,0)</f>
        <v>27</v>
      </c>
      <c r="U971" s="90">
        <f>VLOOKUP($B971,'[10]Población Oficial 2019'!$E$6:$AW$96,15,0)</f>
        <v>27</v>
      </c>
      <c r="V971" s="90">
        <f>VLOOKUP($B971,'[10]Población Oficial 2019'!$E$6:$AW$96,16,0)</f>
        <v>26</v>
      </c>
      <c r="W971" s="90">
        <f>VLOOKUP($B971,'[10]Población Oficial 2019'!$E$6:$AW$96,17,0)</f>
        <v>25</v>
      </c>
      <c r="X971" s="90">
        <f>VLOOKUP($B971,'[10]Población Oficial 2019'!$E$6:$AW$96,18,0)</f>
        <v>24</v>
      </c>
      <c r="Y971" s="90">
        <f>VLOOKUP($B971,'[10]Población Oficial 2019'!$E$6:$AW$96,19,0)</f>
        <v>22</v>
      </c>
      <c r="Z971" s="90">
        <f>VLOOKUP($B971,'[10]Población Oficial 2019'!$E$6:$AW$96,20,0)</f>
        <v>21</v>
      </c>
      <c r="AA971" s="90">
        <f>VLOOKUP($B971,'[10]Población Oficial 2019'!$E$6:$AW$96,21,0)</f>
        <v>20</v>
      </c>
      <c r="AB971" s="90">
        <f>VLOOKUP($B971,'[10]Población Oficial 2019'!$E$6:$AW$96,22,0)</f>
        <v>19</v>
      </c>
      <c r="AC971" s="90">
        <f>VLOOKUP($B971,'[10]Población Oficial 2019'!$E$6:$AW$96,23,0)</f>
        <v>18</v>
      </c>
      <c r="AD971" s="90">
        <f>VLOOKUP($B971,'[10]Población Oficial 2019'!$E$6:$AW$96,24,0)</f>
        <v>82</v>
      </c>
      <c r="AE971" s="90">
        <f>VLOOKUP($B971,'[10]Población Oficial 2019'!$E$6:$AW$96,25,0)</f>
        <v>82</v>
      </c>
      <c r="AF971" s="90">
        <f>VLOOKUP($B971,'[10]Población Oficial 2019'!$E$6:$AW$96,26,0)</f>
        <v>80</v>
      </c>
      <c r="AG971" s="90">
        <f>VLOOKUP($B971,'[10]Población Oficial 2019'!$E$6:$AW$96,27,0)</f>
        <v>66</v>
      </c>
      <c r="AH971" s="90">
        <f>VLOOKUP($B971,'[10]Población Oficial 2019'!$E$6:$AW$96,28,0)</f>
        <v>64</v>
      </c>
      <c r="AI971" s="90">
        <f>VLOOKUP($B971,'[10]Población Oficial 2019'!$E$6:$AW$96,29,0)</f>
        <v>54</v>
      </c>
      <c r="AJ971" s="90">
        <f>VLOOKUP($B971,'[10]Población Oficial 2019'!$E$6:$AW$96,30,0)</f>
        <v>42</v>
      </c>
      <c r="AK971" s="90">
        <f>VLOOKUP($B971,'[10]Población Oficial 2019'!$E$6:$AW$96,31,0)</f>
        <v>34</v>
      </c>
      <c r="AL971" s="90">
        <f>VLOOKUP($B971,'[10]Población Oficial 2019'!$E$6:$AW$96,32,0)</f>
        <v>27</v>
      </c>
      <c r="AM971" s="90">
        <f>VLOOKUP($B971,'[10]Población Oficial 2019'!$E$6:$AW$96,33,0)</f>
        <v>17</v>
      </c>
      <c r="AN971" s="90">
        <f>VLOOKUP($B971,'[10]Población Oficial 2019'!$E$6:$AW$96,34,0)</f>
        <v>11</v>
      </c>
      <c r="AO971" s="90">
        <f>VLOOKUP($B971,'[10]Población Oficial 2019'!$E$6:$AW$96,35,0)</f>
        <v>6</v>
      </c>
      <c r="AP971" s="90">
        <f>VLOOKUP($B971,'[10]Población Oficial 2019'!$E$6:$AW$96,36,0)</f>
        <v>6</v>
      </c>
      <c r="AQ971" s="90">
        <f>VLOOKUP($B971,'[10]Población Oficial 2019'!$E$6:$AW$96,41,0)</f>
        <v>493</v>
      </c>
      <c r="AR971" s="90">
        <f>VLOOKUP($B971,'[10]Población Oficial 2019'!$E$6:$AW$96,42,0)</f>
        <v>60</v>
      </c>
      <c r="AS971" s="90">
        <f>VLOOKUP($B971,'[10]Población Oficial 2019'!$E$6:$AW$96,43,0)</f>
        <v>43</v>
      </c>
      <c r="AT971" s="90">
        <f>VLOOKUP($B971,'[10]Población Oficial 2019'!$E$6:$AW$96,44,0)</f>
        <v>196</v>
      </c>
      <c r="AU971" s="90">
        <f>VLOOKUP($B971,'[10]Población Oficial 2019'!$E$6:$AW$96,45,0)</f>
        <v>11</v>
      </c>
    </row>
    <row r="972" spans="1:47" s="24" customFormat="1" ht="15">
      <c r="A972" s="58">
        <v>971</v>
      </c>
      <c r="B972" s="58">
        <v>9968</v>
      </c>
      <c r="C972" s="59" t="s">
        <v>1176</v>
      </c>
      <c r="D972" s="59" t="s">
        <v>1007</v>
      </c>
      <c r="E972" s="59" t="s">
        <v>1090</v>
      </c>
      <c r="F972" s="59" t="s">
        <v>1095</v>
      </c>
      <c r="G972" s="12" t="s">
        <v>266</v>
      </c>
      <c r="H972" s="14">
        <f t="shared" si="210"/>
        <v>9968</v>
      </c>
      <c r="I972" s="14">
        <f t="shared" si="208"/>
        <v>690</v>
      </c>
      <c r="J972" s="12">
        <f>VLOOKUP($B972,'[1]METAS 2019'!$D$4:$Q$843,5,0)</f>
        <v>12</v>
      </c>
      <c r="K972" s="12">
        <f>VLOOKUP($B972,'[1]METAS 2019'!$D$4:$Q$843,4,0)</f>
        <v>7</v>
      </c>
      <c r="L972" s="12">
        <f>VLOOKUP($B972,'[1]METAS 2019'!$D$4:$Q$843,11,0)</f>
        <v>18</v>
      </c>
      <c r="M972" s="12">
        <f>VLOOKUP($B972,'[1]METAS 2019'!$D$4:$Q$843,12,0)</f>
        <v>13</v>
      </c>
      <c r="N972" s="12">
        <f>VLOOKUP($B972,'[1]METAS 2019'!$D$4:$Q$843,13,0)</f>
        <v>21</v>
      </c>
      <c r="O972" s="12">
        <f>VLOOKUP($B972,'[1]METAS 2019'!$D$4:$Q$843,14,0)</f>
        <v>16</v>
      </c>
      <c r="P972" s="90">
        <f>VLOOKUP($B972,'[10]Población Oficial 2019'!$E$6:$AW$96,10,0)</f>
        <v>19</v>
      </c>
      <c r="Q972" s="90">
        <f>VLOOKUP($B972,'[10]Población Oficial 2019'!$E$6:$AW$96,11,0)</f>
        <v>19</v>
      </c>
      <c r="R972" s="90">
        <f>VLOOKUP($B972,'[10]Población Oficial 2019'!$E$6:$AW$96,12,0)</f>
        <v>19</v>
      </c>
      <c r="S972" s="90">
        <f>VLOOKUP($B972,'[10]Población Oficial 2019'!$E$6:$AW$96,13,0)</f>
        <v>19</v>
      </c>
      <c r="T972" s="90">
        <f>VLOOKUP($B972,'[10]Población Oficial 2019'!$E$6:$AW$96,14,0)</f>
        <v>18</v>
      </c>
      <c r="U972" s="90">
        <f>VLOOKUP($B972,'[10]Población Oficial 2019'!$E$6:$AW$96,15,0)</f>
        <v>18</v>
      </c>
      <c r="V972" s="90">
        <f>VLOOKUP($B972,'[10]Población Oficial 2019'!$E$6:$AW$96,16,0)</f>
        <v>17</v>
      </c>
      <c r="W972" s="90">
        <f>VLOOKUP($B972,'[10]Población Oficial 2019'!$E$6:$AW$96,17,0)</f>
        <v>17</v>
      </c>
      <c r="X972" s="90">
        <f>VLOOKUP($B972,'[10]Población Oficial 2019'!$E$6:$AW$96,18,0)</f>
        <v>16</v>
      </c>
      <c r="Y972" s="90">
        <f>VLOOKUP($B972,'[10]Población Oficial 2019'!$E$6:$AW$96,19,0)</f>
        <v>15</v>
      </c>
      <c r="Z972" s="90">
        <f>VLOOKUP($B972,'[10]Población Oficial 2019'!$E$6:$AW$96,20,0)</f>
        <v>14</v>
      </c>
      <c r="AA972" s="90">
        <f>VLOOKUP($B972,'[10]Población Oficial 2019'!$E$6:$AW$96,21,0)</f>
        <v>13</v>
      </c>
      <c r="AB972" s="90">
        <f>VLOOKUP($B972,'[10]Población Oficial 2019'!$E$6:$AW$96,22,0)</f>
        <v>13</v>
      </c>
      <c r="AC972" s="90">
        <f>VLOOKUP($B972,'[10]Población Oficial 2019'!$E$6:$AW$96,23,0)</f>
        <v>11</v>
      </c>
      <c r="AD972" s="90">
        <f>VLOOKUP($B972,'[10]Población Oficial 2019'!$E$6:$AW$96,24,0)</f>
        <v>54</v>
      </c>
      <c r="AE972" s="90">
        <f>VLOOKUP($B972,'[10]Población Oficial 2019'!$E$6:$AW$96,25,0)</f>
        <v>54</v>
      </c>
      <c r="AF972" s="90">
        <f>VLOOKUP($B972,'[10]Población Oficial 2019'!$E$6:$AW$96,26,0)</f>
        <v>53</v>
      </c>
      <c r="AG972" s="90">
        <f>VLOOKUP($B972,'[10]Población Oficial 2019'!$E$6:$AW$96,27,0)</f>
        <v>44</v>
      </c>
      <c r="AH972" s="90">
        <f>VLOOKUP($B972,'[10]Población Oficial 2019'!$E$6:$AW$96,28,0)</f>
        <v>41</v>
      </c>
      <c r="AI972" s="90">
        <f>VLOOKUP($B972,'[10]Población Oficial 2019'!$E$6:$AW$96,29,0)</f>
        <v>35</v>
      </c>
      <c r="AJ972" s="90">
        <f>VLOOKUP($B972,'[10]Población Oficial 2019'!$E$6:$AW$96,30,0)</f>
        <v>27</v>
      </c>
      <c r="AK972" s="90">
        <f>VLOOKUP($B972,'[10]Población Oficial 2019'!$E$6:$AW$96,31,0)</f>
        <v>22</v>
      </c>
      <c r="AL972" s="90">
        <f>VLOOKUP($B972,'[10]Población Oficial 2019'!$E$6:$AW$96,32,0)</f>
        <v>18</v>
      </c>
      <c r="AM972" s="90">
        <f>VLOOKUP($B972,'[10]Población Oficial 2019'!$E$6:$AW$96,33,0)</f>
        <v>11</v>
      </c>
      <c r="AN972" s="90">
        <f>VLOOKUP($B972,'[10]Población Oficial 2019'!$E$6:$AW$96,34,0)</f>
        <v>8</v>
      </c>
      <c r="AO972" s="90">
        <f>VLOOKUP($B972,'[10]Población Oficial 2019'!$E$6:$AW$96,35,0)</f>
        <v>4</v>
      </c>
      <c r="AP972" s="90">
        <f>VLOOKUP($B972,'[10]Población Oficial 2019'!$E$6:$AW$96,36,0)</f>
        <v>4</v>
      </c>
      <c r="AQ972" s="90">
        <f>VLOOKUP($B972,'[10]Población Oficial 2019'!$E$6:$AW$96,41,0)</f>
        <v>339</v>
      </c>
      <c r="AR972" s="90">
        <f>VLOOKUP($B972,'[10]Población Oficial 2019'!$E$6:$AW$96,42,0)</f>
        <v>41</v>
      </c>
      <c r="AS972" s="90">
        <f>VLOOKUP($B972,'[10]Población Oficial 2019'!$E$6:$AW$96,43,0)</f>
        <v>29</v>
      </c>
      <c r="AT972" s="90">
        <f>VLOOKUP($B972,'[10]Población Oficial 2019'!$E$6:$AW$96,44,0)</f>
        <v>135</v>
      </c>
      <c r="AU972" s="90">
        <f>VLOOKUP($B972,'[10]Población Oficial 2019'!$E$6:$AW$96,45,0)</f>
        <v>10</v>
      </c>
    </row>
    <row r="973" spans="1:47" s="24" customFormat="1" ht="15">
      <c r="A973" s="58">
        <v>972</v>
      </c>
      <c r="B973" s="58">
        <v>7463</v>
      </c>
      <c r="C973" s="59" t="s">
        <v>1176</v>
      </c>
      <c r="D973" s="59" t="s">
        <v>1007</v>
      </c>
      <c r="E973" s="59" t="s">
        <v>1090</v>
      </c>
      <c r="F973" s="59" t="s">
        <v>1096</v>
      </c>
      <c r="G973" s="12" t="s">
        <v>266</v>
      </c>
      <c r="H973" s="14">
        <f t="shared" si="210"/>
        <v>7463</v>
      </c>
      <c r="I973" s="14">
        <f t="shared" si="208"/>
        <v>1058</v>
      </c>
      <c r="J973" s="12">
        <f>VLOOKUP($B973,'[1]METAS 2019'!$D$4:$Q$843,5,0)</f>
        <v>12</v>
      </c>
      <c r="K973" s="12">
        <f>VLOOKUP($B973,'[1]METAS 2019'!$D$4:$Q$843,4,0)</f>
        <v>26</v>
      </c>
      <c r="L973" s="12">
        <f>VLOOKUP($B973,'[1]METAS 2019'!$D$4:$Q$843,11,0)</f>
        <v>16</v>
      </c>
      <c r="M973" s="12">
        <f>VLOOKUP($B973,'[1]METAS 2019'!$D$4:$Q$843,12,0)</f>
        <v>20</v>
      </c>
      <c r="N973" s="12">
        <f>VLOOKUP($B973,'[1]METAS 2019'!$D$4:$Q$843,13,0)</f>
        <v>18</v>
      </c>
      <c r="O973" s="12">
        <f>VLOOKUP($B973,'[1]METAS 2019'!$D$4:$Q$843,14,0)</f>
        <v>23</v>
      </c>
      <c r="P973" s="90">
        <f>VLOOKUP($B973,'[10]Población Oficial 2019'!$E$6:$AW$96,10,0)</f>
        <v>30</v>
      </c>
      <c r="Q973" s="90">
        <f>VLOOKUP($B973,'[10]Población Oficial 2019'!$E$6:$AW$96,11,0)</f>
        <v>30</v>
      </c>
      <c r="R973" s="90">
        <f>VLOOKUP($B973,'[10]Población Oficial 2019'!$E$6:$AW$96,12,0)</f>
        <v>29</v>
      </c>
      <c r="S973" s="90">
        <f>VLOOKUP($B973,'[10]Población Oficial 2019'!$E$6:$AW$96,13,0)</f>
        <v>29</v>
      </c>
      <c r="T973" s="90">
        <f>VLOOKUP($B973,'[10]Población Oficial 2019'!$E$6:$AW$96,14,0)</f>
        <v>29</v>
      </c>
      <c r="U973" s="90">
        <f>VLOOKUP($B973,'[10]Población Oficial 2019'!$E$6:$AW$96,15,0)</f>
        <v>28</v>
      </c>
      <c r="V973" s="90">
        <f>VLOOKUP($B973,'[10]Población Oficial 2019'!$E$6:$AW$96,16,0)</f>
        <v>27</v>
      </c>
      <c r="W973" s="90">
        <f>VLOOKUP($B973,'[10]Población Oficial 2019'!$E$6:$AW$96,17,0)</f>
        <v>26</v>
      </c>
      <c r="X973" s="90">
        <f>VLOOKUP($B973,'[10]Población Oficial 2019'!$E$6:$AW$96,18,0)</f>
        <v>25</v>
      </c>
      <c r="Y973" s="90">
        <f>VLOOKUP($B973,'[10]Población Oficial 2019'!$E$6:$AW$96,19,0)</f>
        <v>23</v>
      </c>
      <c r="Z973" s="90">
        <f>VLOOKUP($B973,'[10]Población Oficial 2019'!$E$6:$AW$96,20,0)</f>
        <v>21</v>
      </c>
      <c r="AA973" s="90">
        <f>VLOOKUP($B973,'[10]Población Oficial 2019'!$E$6:$AW$96,21,0)</f>
        <v>20</v>
      </c>
      <c r="AB973" s="90">
        <f>VLOOKUP($B973,'[10]Población Oficial 2019'!$E$6:$AW$96,22,0)</f>
        <v>19</v>
      </c>
      <c r="AC973" s="90">
        <f>VLOOKUP($B973,'[10]Población Oficial 2019'!$E$6:$AW$96,23,0)</f>
        <v>17</v>
      </c>
      <c r="AD973" s="90">
        <f>VLOOKUP($B973,'[10]Población Oficial 2019'!$E$6:$AW$96,24,0)</f>
        <v>85</v>
      </c>
      <c r="AE973" s="90">
        <f>VLOOKUP($B973,'[10]Población Oficial 2019'!$E$6:$AW$96,25,0)</f>
        <v>85</v>
      </c>
      <c r="AF973" s="90">
        <f>VLOOKUP($B973,'[10]Población Oficial 2019'!$E$6:$AW$96,26,0)</f>
        <v>82</v>
      </c>
      <c r="AG973" s="90">
        <f>VLOOKUP($B973,'[10]Población Oficial 2019'!$E$6:$AW$96,27,0)</f>
        <v>68</v>
      </c>
      <c r="AH973" s="90">
        <f>VLOOKUP($B973,'[10]Población Oficial 2019'!$E$6:$AW$96,28,0)</f>
        <v>66</v>
      </c>
      <c r="AI973" s="90">
        <f>VLOOKUP($B973,'[10]Población Oficial 2019'!$E$6:$AW$96,29,0)</f>
        <v>56</v>
      </c>
      <c r="AJ973" s="90">
        <f>VLOOKUP($B973,'[10]Población Oficial 2019'!$E$6:$AW$96,30,0)</f>
        <v>44</v>
      </c>
      <c r="AK973" s="90">
        <f>VLOOKUP($B973,'[10]Población Oficial 2019'!$E$6:$AW$96,31,0)</f>
        <v>35</v>
      </c>
      <c r="AL973" s="90">
        <f>VLOOKUP($B973,'[10]Población Oficial 2019'!$E$6:$AW$96,32,0)</f>
        <v>28</v>
      </c>
      <c r="AM973" s="90">
        <f>VLOOKUP($B973,'[10]Población Oficial 2019'!$E$6:$AW$96,33,0)</f>
        <v>17</v>
      </c>
      <c r="AN973" s="90">
        <f>VLOOKUP($B973,'[10]Población Oficial 2019'!$E$6:$AW$96,34,0)</f>
        <v>12</v>
      </c>
      <c r="AO973" s="90">
        <f>VLOOKUP($B973,'[10]Población Oficial 2019'!$E$6:$AW$96,35,0)</f>
        <v>6</v>
      </c>
      <c r="AP973" s="90">
        <f>VLOOKUP($B973,'[10]Población Oficial 2019'!$E$6:$AW$96,36,0)</f>
        <v>6</v>
      </c>
      <c r="AQ973" s="90">
        <f>VLOOKUP($B973,'[10]Población Oficial 2019'!$E$6:$AW$96,41,0)</f>
        <v>518</v>
      </c>
      <c r="AR973" s="90">
        <f>VLOOKUP($B973,'[10]Población Oficial 2019'!$E$6:$AW$96,42,0)</f>
        <v>63</v>
      </c>
      <c r="AS973" s="90">
        <f>VLOOKUP($B973,'[10]Población Oficial 2019'!$E$6:$AW$96,43,0)</f>
        <v>45</v>
      </c>
      <c r="AT973" s="90">
        <f>VLOOKUP($B973,'[10]Población Oficial 2019'!$E$6:$AW$96,44,0)</f>
        <v>206</v>
      </c>
      <c r="AU973" s="90">
        <f>VLOOKUP($B973,'[10]Población Oficial 2019'!$E$6:$AW$96,45,0)</f>
        <v>13</v>
      </c>
    </row>
    <row r="974" spans="1:47" s="24" customFormat="1" ht="15">
      <c r="A974" s="58">
        <v>973</v>
      </c>
      <c r="B974" s="58">
        <v>4316</v>
      </c>
      <c r="C974" s="59" t="s">
        <v>1176</v>
      </c>
      <c r="D974" s="59" t="s">
        <v>1007</v>
      </c>
      <c r="E974" s="59" t="s">
        <v>1090</v>
      </c>
      <c r="F974" s="59" t="s">
        <v>1097</v>
      </c>
      <c r="G974" s="12" t="s">
        <v>271</v>
      </c>
      <c r="H974" s="14">
        <f t="shared" si="210"/>
        <v>4316</v>
      </c>
      <c r="I974" s="14">
        <f t="shared" si="208"/>
        <v>2869</v>
      </c>
      <c r="J974" s="12">
        <f>VLOOKUP($B974,'[1]METAS 2019'!$D$4:$Q$843,5,0)</f>
        <v>55</v>
      </c>
      <c r="K974" s="12">
        <f>VLOOKUP($B974,'[1]METAS 2019'!$D$4:$Q$843,4,0)</f>
        <v>67</v>
      </c>
      <c r="L974" s="12">
        <f>VLOOKUP($B974,'[1]METAS 2019'!$D$4:$Q$843,11,0)</f>
        <v>49</v>
      </c>
      <c r="M974" s="12">
        <f>VLOOKUP($B974,'[1]METAS 2019'!$D$4:$Q$843,12,0)</f>
        <v>53</v>
      </c>
      <c r="N974" s="12">
        <f>VLOOKUP($B974,'[1]METAS 2019'!$D$4:$Q$843,13,0)</f>
        <v>49</v>
      </c>
      <c r="O974" s="12">
        <f>VLOOKUP($B974,'[1]METAS 2019'!$D$4:$Q$843,14,0)</f>
        <v>62</v>
      </c>
      <c r="P974" s="90">
        <f>VLOOKUP($B974,'[10]Población Oficial 2019'!$E$6:$AW$96,10,0)</f>
        <v>79</v>
      </c>
      <c r="Q974" s="90">
        <f>VLOOKUP($B974,'[10]Población Oficial 2019'!$E$6:$AW$96,11,0)</f>
        <v>78</v>
      </c>
      <c r="R974" s="90">
        <f>VLOOKUP($B974,'[10]Población Oficial 2019'!$E$6:$AW$96,12,0)</f>
        <v>78</v>
      </c>
      <c r="S974" s="90">
        <f>VLOOKUP($B974,'[10]Población Oficial 2019'!$E$6:$AW$96,13,0)</f>
        <v>77</v>
      </c>
      <c r="T974" s="90">
        <f>VLOOKUP($B974,'[10]Población Oficial 2019'!$E$6:$AW$96,14,0)</f>
        <v>75</v>
      </c>
      <c r="U974" s="90">
        <f>VLOOKUP($B974,'[10]Población Oficial 2019'!$E$6:$AW$96,15,0)</f>
        <v>74</v>
      </c>
      <c r="V974" s="90">
        <f>VLOOKUP($B974,'[10]Población Oficial 2019'!$E$6:$AW$96,16,0)</f>
        <v>71</v>
      </c>
      <c r="W974" s="90">
        <f>VLOOKUP($B974,'[10]Población Oficial 2019'!$E$6:$AW$96,17,0)</f>
        <v>68</v>
      </c>
      <c r="X974" s="90">
        <f>VLOOKUP($B974,'[10]Población Oficial 2019'!$E$6:$AW$96,18,0)</f>
        <v>65</v>
      </c>
      <c r="Y974" s="90">
        <f>VLOOKUP($B974,'[10]Población Oficial 2019'!$E$6:$AW$96,19,0)</f>
        <v>61</v>
      </c>
      <c r="Z974" s="90">
        <f>VLOOKUP($B974,'[10]Población Oficial 2019'!$E$6:$AW$96,20,0)</f>
        <v>57</v>
      </c>
      <c r="AA974" s="90">
        <f>VLOOKUP($B974,'[10]Población Oficial 2019'!$E$6:$AW$96,21,0)</f>
        <v>53</v>
      </c>
      <c r="AB974" s="90">
        <f>VLOOKUP($B974,'[10]Población Oficial 2019'!$E$6:$AW$96,22,0)</f>
        <v>51</v>
      </c>
      <c r="AC974" s="90">
        <f>VLOOKUP($B974,'[10]Población Oficial 2019'!$E$6:$AW$96,23,0)</f>
        <v>49</v>
      </c>
      <c r="AD974" s="90">
        <f>VLOOKUP($B974,'[10]Población Oficial 2019'!$E$6:$AW$96,24,0)</f>
        <v>228</v>
      </c>
      <c r="AE974" s="90">
        <f>VLOOKUP($B974,'[10]Población Oficial 2019'!$E$6:$AW$96,25,0)</f>
        <v>229</v>
      </c>
      <c r="AF974" s="90">
        <f>VLOOKUP($B974,'[10]Población Oficial 2019'!$E$6:$AW$96,26,0)</f>
        <v>224</v>
      </c>
      <c r="AG974" s="90">
        <f>VLOOKUP($B974,'[10]Población Oficial 2019'!$E$6:$AW$96,27,0)</f>
        <v>184</v>
      </c>
      <c r="AH974" s="90">
        <f>VLOOKUP($B974,'[10]Población Oficial 2019'!$E$6:$AW$96,28,0)</f>
        <v>177</v>
      </c>
      <c r="AI974" s="90">
        <f>VLOOKUP($B974,'[10]Población Oficial 2019'!$E$6:$AW$96,29,0)</f>
        <v>151</v>
      </c>
      <c r="AJ974" s="90">
        <f>VLOOKUP($B974,'[10]Población Oficial 2019'!$E$6:$AW$96,30,0)</f>
        <v>119</v>
      </c>
      <c r="AK974" s="90">
        <f>VLOOKUP($B974,'[10]Población Oficial 2019'!$E$6:$AW$96,31,0)</f>
        <v>96</v>
      </c>
      <c r="AL974" s="90">
        <f>VLOOKUP($B974,'[10]Población Oficial 2019'!$E$6:$AW$96,32,0)</f>
        <v>76</v>
      </c>
      <c r="AM974" s="90">
        <f>VLOOKUP($B974,'[10]Población Oficial 2019'!$E$6:$AW$96,33,0)</f>
        <v>47</v>
      </c>
      <c r="AN974" s="90">
        <f>VLOOKUP($B974,'[10]Población Oficial 2019'!$E$6:$AW$96,34,0)</f>
        <v>34</v>
      </c>
      <c r="AO974" s="90">
        <f>VLOOKUP($B974,'[10]Población Oficial 2019'!$E$6:$AW$96,35,0)</f>
        <v>17</v>
      </c>
      <c r="AP974" s="90">
        <f>VLOOKUP($B974,'[10]Población Oficial 2019'!$E$6:$AW$96,36,0)</f>
        <v>16</v>
      </c>
      <c r="AQ974" s="90">
        <f>VLOOKUP($B974,'[10]Población Oficial 2019'!$E$6:$AW$96,41,0)</f>
        <v>1414</v>
      </c>
      <c r="AR974" s="90">
        <f>VLOOKUP($B974,'[10]Población Oficial 2019'!$E$6:$AW$96,42,0)</f>
        <v>172</v>
      </c>
      <c r="AS974" s="90">
        <f>VLOOKUP($B974,'[10]Población Oficial 2019'!$E$6:$AW$96,43,0)</f>
        <v>122</v>
      </c>
      <c r="AT974" s="90">
        <f>VLOOKUP($B974,'[10]Población Oficial 2019'!$E$6:$AW$96,44,0)</f>
        <v>563</v>
      </c>
      <c r="AU974" s="90">
        <f>VLOOKUP($B974,'[10]Población Oficial 2019'!$E$6:$AW$96,45,0)</f>
        <v>57</v>
      </c>
    </row>
    <row r="975" spans="1:47" s="24" customFormat="1" ht="15">
      <c r="A975" s="58">
        <v>974</v>
      </c>
      <c r="B975" s="58">
        <v>4315</v>
      </c>
      <c r="C975" s="59" t="s">
        <v>1176</v>
      </c>
      <c r="D975" s="59" t="s">
        <v>1007</v>
      </c>
      <c r="E975" s="59" t="s">
        <v>1090</v>
      </c>
      <c r="F975" s="59" t="s">
        <v>1098</v>
      </c>
      <c r="G975" s="12" t="s">
        <v>266</v>
      </c>
      <c r="H975" s="14">
        <f t="shared" si="210"/>
        <v>4315</v>
      </c>
      <c r="I975" s="14">
        <f t="shared" si="208"/>
        <v>1999</v>
      </c>
      <c r="J975" s="12">
        <f>VLOOKUP($B975,'[1]METAS 2019'!$D$4:$Q$843,5,0)</f>
        <v>32</v>
      </c>
      <c r="K975" s="12">
        <f>VLOOKUP($B975,'[1]METAS 2019'!$D$4:$Q$843,4,0)</f>
        <v>34</v>
      </c>
      <c r="L975" s="12">
        <f>VLOOKUP($B975,'[1]METAS 2019'!$D$4:$Q$843,11,0)</f>
        <v>34</v>
      </c>
      <c r="M975" s="12">
        <f>VLOOKUP($B975,'[1]METAS 2019'!$D$4:$Q$843,12,0)</f>
        <v>31</v>
      </c>
      <c r="N975" s="12">
        <f>VLOOKUP($B975,'[1]METAS 2019'!$D$4:$Q$843,13,0)</f>
        <v>39</v>
      </c>
      <c r="O975" s="12">
        <f>VLOOKUP($B975,'[1]METAS 2019'!$D$4:$Q$843,14,0)</f>
        <v>26</v>
      </c>
      <c r="P975" s="90">
        <f>VLOOKUP($B975,'[10]Población Oficial 2019'!$E$6:$AW$96,10,0)</f>
        <v>57</v>
      </c>
      <c r="Q975" s="90">
        <f>VLOOKUP($B975,'[10]Población Oficial 2019'!$E$6:$AW$96,11,0)</f>
        <v>57</v>
      </c>
      <c r="R975" s="90">
        <f>VLOOKUP($B975,'[10]Población Oficial 2019'!$E$6:$AW$96,12,0)</f>
        <v>56</v>
      </c>
      <c r="S975" s="90">
        <f>VLOOKUP($B975,'[10]Población Oficial 2019'!$E$6:$AW$96,13,0)</f>
        <v>55</v>
      </c>
      <c r="T975" s="90">
        <f>VLOOKUP($B975,'[10]Población Oficial 2019'!$E$6:$AW$96,14,0)</f>
        <v>53</v>
      </c>
      <c r="U975" s="90">
        <f>VLOOKUP($B975,'[10]Población Oficial 2019'!$E$6:$AW$96,15,0)</f>
        <v>52</v>
      </c>
      <c r="V975" s="90">
        <f>VLOOKUP($B975,'[10]Población Oficial 2019'!$E$6:$AW$96,16,0)</f>
        <v>51</v>
      </c>
      <c r="W975" s="90">
        <f>VLOOKUP($B975,'[10]Población Oficial 2019'!$E$6:$AW$96,17,0)</f>
        <v>48</v>
      </c>
      <c r="X975" s="90">
        <f>VLOOKUP($B975,'[10]Población Oficial 2019'!$E$6:$AW$96,18,0)</f>
        <v>46</v>
      </c>
      <c r="Y975" s="90">
        <f>VLOOKUP($B975,'[10]Población Oficial 2019'!$E$6:$AW$96,19,0)</f>
        <v>44</v>
      </c>
      <c r="Z975" s="90">
        <f>VLOOKUP($B975,'[10]Población Oficial 2019'!$E$6:$AW$96,20,0)</f>
        <v>41</v>
      </c>
      <c r="AA975" s="90">
        <f>VLOOKUP($B975,'[10]Población Oficial 2019'!$E$6:$AW$96,21,0)</f>
        <v>39</v>
      </c>
      <c r="AB975" s="90">
        <f>VLOOKUP($B975,'[10]Población Oficial 2019'!$E$6:$AW$96,22,0)</f>
        <v>37</v>
      </c>
      <c r="AC975" s="90">
        <f>VLOOKUP($B975,'[10]Población Oficial 2019'!$E$6:$AW$96,23,0)</f>
        <v>34</v>
      </c>
      <c r="AD975" s="90">
        <f>VLOOKUP($B975,'[10]Población Oficial 2019'!$E$6:$AW$96,24,0)</f>
        <v>162</v>
      </c>
      <c r="AE975" s="90">
        <f>VLOOKUP($B975,'[10]Población Oficial 2019'!$E$6:$AW$96,25,0)</f>
        <v>163</v>
      </c>
      <c r="AF975" s="90">
        <f>VLOOKUP($B975,'[10]Población Oficial 2019'!$E$6:$AW$96,26,0)</f>
        <v>158</v>
      </c>
      <c r="AG975" s="90">
        <f>VLOOKUP($B975,'[10]Población Oficial 2019'!$E$6:$AW$96,27,0)</f>
        <v>131</v>
      </c>
      <c r="AH975" s="90">
        <f>VLOOKUP($B975,'[10]Población Oficial 2019'!$E$6:$AW$96,28,0)</f>
        <v>126</v>
      </c>
      <c r="AI975" s="90">
        <f>VLOOKUP($B975,'[10]Población Oficial 2019'!$E$6:$AW$96,29,0)</f>
        <v>108</v>
      </c>
      <c r="AJ975" s="90">
        <f>VLOOKUP($B975,'[10]Población Oficial 2019'!$E$6:$AW$96,30,0)</f>
        <v>84</v>
      </c>
      <c r="AK975" s="90">
        <f>VLOOKUP($B975,'[10]Población Oficial 2019'!$E$6:$AW$96,31,0)</f>
        <v>67</v>
      </c>
      <c r="AL975" s="90">
        <f>VLOOKUP($B975,'[10]Población Oficial 2019'!$E$6:$AW$96,32,0)</f>
        <v>54</v>
      </c>
      <c r="AM975" s="90">
        <f>VLOOKUP($B975,'[10]Población Oficial 2019'!$E$6:$AW$96,33,0)</f>
        <v>33</v>
      </c>
      <c r="AN975" s="90">
        <f>VLOOKUP($B975,'[10]Población Oficial 2019'!$E$6:$AW$96,34,0)</f>
        <v>24</v>
      </c>
      <c r="AO975" s="90">
        <f>VLOOKUP($B975,'[10]Población Oficial 2019'!$E$6:$AW$96,35,0)</f>
        <v>12</v>
      </c>
      <c r="AP975" s="90">
        <f>VLOOKUP($B975,'[10]Población Oficial 2019'!$E$6:$AW$96,36,0)</f>
        <v>11</v>
      </c>
      <c r="AQ975" s="90">
        <f>VLOOKUP($B975,'[10]Población Oficial 2019'!$E$6:$AW$96,41,0)</f>
        <v>984</v>
      </c>
      <c r="AR975" s="90">
        <f>VLOOKUP($B975,'[10]Población Oficial 2019'!$E$6:$AW$96,42,0)</f>
        <v>120</v>
      </c>
      <c r="AS975" s="90">
        <f>VLOOKUP($B975,'[10]Población Oficial 2019'!$E$6:$AW$96,43,0)</f>
        <v>85</v>
      </c>
      <c r="AT975" s="90">
        <f>VLOOKUP($B975,'[10]Población Oficial 2019'!$E$6:$AW$96,44,0)</f>
        <v>392</v>
      </c>
      <c r="AU975" s="90">
        <f>VLOOKUP($B975,'[10]Población Oficial 2019'!$E$6:$AW$96,45,0)</f>
        <v>32</v>
      </c>
    </row>
    <row r="976" spans="1:47" s="24" customFormat="1" ht="15">
      <c r="A976" s="58">
        <v>975</v>
      </c>
      <c r="B976" s="58">
        <v>4312</v>
      </c>
      <c r="C976" s="59" t="s">
        <v>1176</v>
      </c>
      <c r="D976" s="59" t="s">
        <v>1007</v>
      </c>
      <c r="E976" s="59" t="s">
        <v>1090</v>
      </c>
      <c r="F976" s="59" t="s">
        <v>1099</v>
      </c>
      <c r="G976" s="12" t="s">
        <v>271</v>
      </c>
      <c r="H976" s="14">
        <f t="shared" si="210"/>
        <v>4312</v>
      </c>
      <c r="I976" s="14">
        <f t="shared" si="208"/>
        <v>3283</v>
      </c>
      <c r="J976" s="12">
        <f>VLOOKUP($B976,'[1]METAS 2019'!$D$4:$Q$843,5,0)</f>
        <v>40</v>
      </c>
      <c r="K976" s="12">
        <f>VLOOKUP($B976,'[1]METAS 2019'!$D$4:$Q$843,4,0)</f>
        <v>44</v>
      </c>
      <c r="L976" s="12">
        <f>VLOOKUP($B976,'[1]METAS 2019'!$D$4:$Q$843,11,0)</f>
        <v>51</v>
      </c>
      <c r="M976" s="12">
        <f>VLOOKUP($B976,'[1]METAS 2019'!$D$4:$Q$843,12,0)</f>
        <v>45</v>
      </c>
      <c r="N976" s="12">
        <f>VLOOKUP($B976,'[1]METAS 2019'!$D$4:$Q$843,13,0)</f>
        <v>63</v>
      </c>
      <c r="O976" s="12">
        <f>VLOOKUP($B976,'[1]METAS 2019'!$D$4:$Q$843,14,0)</f>
        <v>48</v>
      </c>
      <c r="P976" s="90">
        <f>VLOOKUP($B976,'[10]Población Oficial 2019'!$E$6:$AW$96,10,0)</f>
        <v>94</v>
      </c>
      <c r="Q976" s="90">
        <f>VLOOKUP($B976,'[10]Población Oficial 2019'!$E$6:$AW$96,11,0)</f>
        <v>93</v>
      </c>
      <c r="R976" s="90">
        <f>VLOOKUP($B976,'[10]Población Oficial 2019'!$E$6:$AW$96,12,0)</f>
        <v>92</v>
      </c>
      <c r="S976" s="90">
        <f>VLOOKUP($B976,'[10]Población Oficial 2019'!$E$6:$AW$96,13,0)</f>
        <v>91</v>
      </c>
      <c r="T976" s="90">
        <f>VLOOKUP($B976,'[10]Población Oficial 2019'!$E$6:$AW$96,14,0)</f>
        <v>90</v>
      </c>
      <c r="U976" s="90">
        <f>VLOOKUP($B976,'[10]Población Oficial 2019'!$E$6:$AW$96,15,0)</f>
        <v>87</v>
      </c>
      <c r="V976" s="90">
        <f>VLOOKUP($B976,'[10]Población Oficial 2019'!$E$6:$AW$96,16,0)</f>
        <v>84</v>
      </c>
      <c r="W976" s="90">
        <f>VLOOKUP($B976,'[10]Población Oficial 2019'!$E$6:$AW$96,17,0)</f>
        <v>80</v>
      </c>
      <c r="X976" s="90">
        <f>VLOOKUP($B976,'[10]Población Oficial 2019'!$E$6:$AW$96,18,0)</f>
        <v>77</v>
      </c>
      <c r="Y976" s="90">
        <f>VLOOKUP($B976,'[10]Población Oficial 2019'!$E$6:$AW$96,19,0)</f>
        <v>71</v>
      </c>
      <c r="Z976" s="90">
        <f>VLOOKUP($B976,'[10]Población Oficial 2019'!$E$6:$AW$96,20,0)</f>
        <v>67</v>
      </c>
      <c r="AA976" s="90">
        <f>VLOOKUP($B976,'[10]Población Oficial 2019'!$E$6:$AW$96,21,0)</f>
        <v>64</v>
      </c>
      <c r="AB976" s="90">
        <f>VLOOKUP($B976,'[10]Población Oficial 2019'!$E$6:$AW$96,22,0)</f>
        <v>61</v>
      </c>
      <c r="AC976" s="90">
        <f>VLOOKUP($B976,'[10]Población Oficial 2019'!$E$6:$AW$96,23,0)</f>
        <v>57</v>
      </c>
      <c r="AD976" s="90">
        <f>VLOOKUP($B976,'[10]Población Oficial 2019'!$E$6:$AW$96,24,0)</f>
        <v>269</v>
      </c>
      <c r="AE976" s="90">
        <f>VLOOKUP($B976,'[10]Población Oficial 2019'!$E$6:$AW$96,25,0)</f>
        <v>270</v>
      </c>
      <c r="AF976" s="90">
        <f>VLOOKUP($B976,'[10]Población Oficial 2019'!$E$6:$AW$96,26,0)</f>
        <v>263</v>
      </c>
      <c r="AG976" s="90">
        <f>VLOOKUP($B976,'[10]Población Oficial 2019'!$E$6:$AW$96,27,0)</f>
        <v>217</v>
      </c>
      <c r="AH976" s="90">
        <f>VLOOKUP($B976,'[10]Población Oficial 2019'!$E$6:$AW$96,28,0)</f>
        <v>209</v>
      </c>
      <c r="AI976" s="90">
        <f>VLOOKUP($B976,'[10]Población Oficial 2019'!$E$6:$AW$96,29,0)</f>
        <v>179</v>
      </c>
      <c r="AJ976" s="90">
        <f>VLOOKUP($B976,'[10]Población Oficial 2019'!$E$6:$AW$96,30,0)</f>
        <v>140</v>
      </c>
      <c r="AK976" s="90">
        <f>VLOOKUP($B976,'[10]Población Oficial 2019'!$E$6:$AW$96,31,0)</f>
        <v>113</v>
      </c>
      <c r="AL976" s="90">
        <f>VLOOKUP($B976,'[10]Población Oficial 2019'!$E$6:$AW$96,32,0)</f>
        <v>90</v>
      </c>
      <c r="AM976" s="90">
        <f>VLOOKUP($B976,'[10]Población Oficial 2019'!$E$6:$AW$96,33,0)</f>
        <v>56</v>
      </c>
      <c r="AN976" s="90">
        <f>VLOOKUP($B976,'[10]Población Oficial 2019'!$E$6:$AW$96,34,0)</f>
        <v>39</v>
      </c>
      <c r="AO976" s="90">
        <f>VLOOKUP($B976,'[10]Población Oficial 2019'!$E$6:$AW$96,35,0)</f>
        <v>20</v>
      </c>
      <c r="AP976" s="90">
        <f>VLOOKUP($B976,'[10]Población Oficial 2019'!$E$6:$AW$96,36,0)</f>
        <v>19</v>
      </c>
      <c r="AQ976" s="90">
        <f>VLOOKUP($B976,'[10]Población Oficial 2019'!$E$6:$AW$96,41,0)</f>
        <v>1613</v>
      </c>
      <c r="AR976" s="90">
        <f>VLOOKUP($B976,'[10]Población Oficial 2019'!$E$6:$AW$96,42,0)</f>
        <v>197</v>
      </c>
      <c r="AS976" s="90">
        <f>VLOOKUP($B976,'[10]Población Oficial 2019'!$E$6:$AW$96,43,0)</f>
        <v>139</v>
      </c>
      <c r="AT976" s="90">
        <f>VLOOKUP($B976,'[10]Población Oficial 2019'!$E$6:$AW$96,44,0)</f>
        <v>642</v>
      </c>
      <c r="AU976" s="90">
        <f>VLOOKUP($B976,'[10]Población Oficial 2019'!$E$6:$AW$96,45,0)</f>
        <v>41</v>
      </c>
    </row>
    <row r="977" spans="1:47" s="23" customFormat="1" ht="12">
      <c r="A977" s="60">
        <v>976</v>
      </c>
      <c r="B977" s="60"/>
      <c r="C977" s="61"/>
      <c r="D977" s="61"/>
      <c r="E977" s="61"/>
      <c r="F977" s="61" t="s">
        <v>1209</v>
      </c>
      <c r="G977" s="96" t="s">
        <v>1214</v>
      </c>
      <c r="H977" s="95"/>
      <c r="I977" s="95">
        <f t="shared" si="208"/>
        <v>1536703</v>
      </c>
      <c r="J977" s="96">
        <f t="shared" ref="J977:AU977" si="211">J978+J1296+J1592+J1794</f>
        <v>24380</v>
      </c>
      <c r="K977" s="96">
        <f t="shared" si="211"/>
        <v>25893</v>
      </c>
      <c r="L977" s="96">
        <f t="shared" si="211"/>
        <v>25699</v>
      </c>
      <c r="M977" s="96">
        <f t="shared" si="211"/>
        <v>26511</v>
      </c>
      <c r="N977" s="96">
        <f t="shared" si="211"/>
        <v>26871</v>
      </c>
      <c r="O977" s="96">
        <f t="shared" si="211"/>
        <v>27414</v>
      </c>
      <c r="P977" s="96">
        <f t="shared" si="211"/>
        <v>28980</v>
      </c>
      <c r="Q977" s="96">
        <f t="shared" si="211"/>
        <v>29555</v>
      </c>
      <c r="R977" s="96">
        <f t="shared" si="211"/>
        <v>29845</v>
      </c>
      <c r="S977" s="96">
        <f t="shared" si="211"/>
        <v>30197</v>
      </c>
      <c r="T977" s="96">
        <f t="shared" si="211"/>
        <v>30605</v>
      </c>
      <c r="U977" s="96">
        <f t="shared" si="211"/>
        <v>30767</v>
      </c>
      <c r="V977" s="96">
        <f t="shared" si="211"/>
        <v>31219</v>
      </c>
      <c r="W977" s="96">
        <f t="shared" si="211"/>
        <v>31026</v>
      </c>
      <c r="X977" s="96">
        <f t="shared" si="211"/>
        <v>30304</v>
      </c>
      <c r="Y977" s="96">
        <f t="shared" si="211"/>
        <v>29734</v>
      </c>
      <c r="Z977" s="96">
        <f t="shared" si="211"/>
        <v>29058</v>
      </c>
      <c r="AA977" s="96">
        <f t="shared" si="211"/>
        <v>28386</v>
      </c>
      <c r="AB977" s="96">
        <f t="shared" si="211"/>
        <v>27858</v>
      </c>
      <c r="AC977" s="96">
        <f t="shared" si="211"/>
        <v>27211</v>
      </c>
      <c r="AD977" s="96">
        <f t="shared" si="211"/>
        <v>128450</v>
      </c>
      <c r="AE977" s="96">
        <f t="shared" si="211"/>
        <v>122627</v>
      </c>
      <c r="AF977" s="96">
        <f t="shared" si="211"/>
        <v>130216</v>
      </c>
      <c r="AG977" s="96">
        <f t="shared" si="211"/>
        <v>112295</v>
      </c>
      <c r="AH977" s="96">
        <f t="shared" si="211"/>
        <v>103281</v>
      </c>
      <c r="AI977" s="96">
        <f t="shared" si="211"/>
        <v>90676</v>
      </c>
      <c r="AJ977" s="96">
        <f t="shared" si="211"/>
        <v>72278</v>
      </c>
      <c r="AK977" s="96">
        <f t="shared" si="211"/>
        <v>59111</v>
      </c>
      <c r="AL977" s="96">
        <f t="shared" si="211"/>
        <v>47095</v>
      </c>
      <c r="AM977" s="96">
        <f t="shared" si="211"/>
        <v>36401</v>
      </c>
      <c r="AN977" s="96">
        <f t="shared" si="211"/>
        <v>26924</v>
      </c>
      <c r="AO977" s="96">
        <f t="shared" si="211"/>
        <v>18473</v>
      </c>
      <c r="AP977" s="96">
        <f t="shared" si="211"/>
        <v>17363</v>
      </c>
      <c r="AQ977" s="96">
        <f t="shared" si="211"/>
        <v>1228644</v>
      </c>
      <c r="AR977" s="96">
        <f t="shared" si="211"/>
        <v>75972</v>
      </c>
      <c r="AS977" s="96">
        <f t="shared" si="211"/>
        <v>70163</v>
      </c>
      <c r="AT977" s="96">
        <f t="shared" si="211"/>
        <v>356407</v>
      </c>
      <c r="AU977" s="96">
        <f t="shared" si="211"/>
        <v>23051</v>
      </c>
    </row>
    <row r="978" spans="1:47" s="10" customFormat="1" ht="12">
      <c r="A978" s="33">
        <v>977</v>
      </c>
      <c r="B978" s="33"/>
      <c r="C978" s="26"/>
      <c r="D978" s="26"/>
      <c r="E978" s="26"/>
      <c r="F978" s="26" t="s">
        <v>351</v>
      </c>
      <c r="G978" s="39" t="s">
        <v>1214</v>
      </c>
      <c r="H978" s="33"/>
      <c r="I978" s="33">
        <f t="shared" si="208"/>
        <v>734331</v>
      </c>
      <c r="J978" s="39">
        <f t="shared" ref="J978:AU978" si="212">J979+J1062+J1092+J1154+J1184+J1215+J1277</f>
        <v>11993</v>
      </c>
      <c r="K978" s="39">
        <f t="shared" si="212"/>
        <v>12793</v>
      </c>
      <c r="L978" s="39">
        <f t="shared" si="212"/>
        <v>12697</v>
      </c>
      <c r="M978" s="39">
        <f t="shared" si="212"/>
        <v>13214</v>
      </c>
      <c r="N978" s="39">
        <f t="shared" si="212"/>
        <v>12797</v>
      </c>
      <c r="O978" s="39">
        <f t="shared" si="212"/>
        <v>13441</v>
      </c>
      <c r="P978" s="39">
        <f t="shared" si="212"/>
        <v>12885</v>
      </c>
      <c r="Q978" s="39">
        <f t="shared" si="212"/>
        <v>12990</v>
      </c>
      <c r="R978" s="39">
        <f t="shared" si="212"/>
        <v>13126</v>
      </c>
      <c r="S978" s="39">
        <f t="shared" si="212"/>
        <v>13291</v>
      </c>
      <c r="T978" s="39">
        <f t="shared" si="212"/>
        <v>13483</v>
      </c>
      <c r="U978" s="39">
        <f t="shared" si="212"/>
        <v>13675</v>
      </c>
      <c r="V978" s="39">
        <f t="shared" si="212"/>
        <v>13814</v>
      </c>
      <c r="W978" s="39">
        <f t="shared" si="212"/>
        <v>13784</v>
      </c>
      <c r="X978" s="39">
        <f t="shared" si="212"/>
        <v>13678</v>
      </c>
      <c r="Y978" s="39">
        <f t="shared" si="212"/>
        <v>13572</v>
      </c>
      <c r="Z978" s="39">
        <f t="shared" si="212"/>
        <v>13457</v>
      </c>
      <c r="AA978" s="39">
        <f t="shared" si="212"/>
        <v>13340</v>
      </c>
      <c r="AB978" s="39">
        <f t="shared" si="212"/>
        <v>13224</v>
      </c>
      <c r="AC978" s="39">
        <f t="shared" si="212"/>
        <v>13115</v>
      </c>
      <c r="AD978" s="39">
        <f t="shared" si="212"/>
        <v>63569</v>
      </c>
      <c r="AE978" s="39">
        <f t="shared" si="212"/>
        <v>60743</v>
      </c>
      <c r="AF978" s="39">
        <f t="shared" si="212"/>
        <v>64963</v>
      </c>
      <c r="AG978" s="39">
        <f t="shared" si="212"/>
        <v>54345</v>
      </c>
      <c r="AH978" s="39">
        <f t="shared" si="212"/>
        <v>49695</v>
      </c>
      <c r="AI978" s="39">
        <f t="shared" si="212"/>
        <v>43645</v>
      </c>
      <c r="AJ978" s="39">
        <f t="shared" si="212"/>
        <v>34998</v>
      </c>
      <c r="AK978" s="39">
        <f t="shared" si="212"/>
        <v>28560</v>
      </c>
      <c r="AL978" s="39">
        <f t="shared" si="212"/>
        <v>22362</v>
      </c>
      <c r="AM978" s="39">
        <f t="shared" si="212"/>
        <v>17490</v>
      </c>
      <c r="AN978" s="39">
        <f t="shared" si="212"/>
        <v>12975</v>
      </c>
      <c r="AO978" s="39">
        <f t="shared" si="212"/>
        <v>8967</v>
      </c>
      <c r="AP978" s="39">
        <f t="shared" si="212"/>
        <v>7650</v>
      </c>
      <c r="AQ978" s="39">
        <f t="shared" si="212"/>
        <v>380769</v>
      </c>
      <c r="AR978" s="39">
        <f t="shared" si="212"/>
        <v>34165</v>
      </c>
      <c r="AS978" s="39">
        <f t="shared" si="212"/>
        <v>33276</v>
      </c>
      <c r="AT978" s="39">
        <f t="shared" si="212"/>
        <v>178037</v>
      </c>
      <c r="AU978" s="39">
        <f t="shared" si="212"/>
        <v>10840</v>
      </c>
    </row>
    <row r="979" spans="1:47" s="10" customFormat="1" ht="12">
      <c r="A979" s="34">
        <v>978</v>
      </c>
      <c r="B979" s="34"/>
      <c r="C979" s="15"/>
      <c r="D979" s="15"/>
      <c r="E979" s="15"/>
      <c r="F979" s="15" t="s">
        <v>353</v>
      </c>
      <c r="G979" s="19" t="s">
        <v>1214</v>
      </c>
      <c r="H979" s="32"/>
      <c r="I979" s="32">
        <f t="shared" si="208"/>
        <v>392672</v>
      </c>
      <c r="J979" s="19">
        <f>J980+J1008+J1012+J1014+J1018+J1030+J1037+J1039+J1047+J1052+J1054+J1060</f>
        <v>6562</v>
      </c>
      <c r="K979" s="19">
        <f t="shared" ref="K979:AU979" si="213">K980+K1008+K1012+K1014+K1018+K1030+K1037+K1039+K1047+K1052+K1054+K1060</f>
        <v>7068</v>
      </c>
      <c r="L979" s="19">
        <f t="shared" si="213"/>
        <v>6871</v>
      </c>
      <c r="M979" s="19">
        <f t="shared" si="213"/>
        <v>7193</v>
      </c>
      <c r="N979" s="19">
        <f t="shared" si="213"/>
        <v>6509</v>
      </c>
      <c r="O979" s="19">
        <f t="shared" si="213"/>
        <v>6914</v>
      </c>
      <c r="P979" s="19">
        <f t="shared" si="213"/>
        <v>6378</v>
      </c>
      <c r="Q979" s="19">
        <f t="shared" si="213"/>
        <v>6361</v>
      </c>
      <c r="R979" s="19">
        <f t="shared" si="213"/>
        <v>6359</v>
      </c>
      <c r="S979" s="19">
        <f t="shared" si="213"/>
        <v>6406</v>
      </c>
      <c r="T979" s="19">
        <f t="shared" si="213"/>
        <v>6459</v>
      </c>
      <c r="U979" s="19">
        <f t="shared" si="213"/>
        <v>6494</v>
      </c>
      <c r="V979" s="19">
        <f t="shared" si="213"/>
        <v>6585</v>
      </c>
      <c r="W979" s="19">
        <f t="shared" si="213"/>
        <v>6712</v>
      </c>
      <c r="X979" s="19">
        <f t="shared" si="213"/>
        <v>6880</v>
      </c>
      <c r="Y979" s="19">
        <f t="shared" si="213"/>
        <v>7023</v>
      </c>
      <c r="Z979" s="19">
        <f t="shared" si="213"/>
        <v>7167</v>
      </c>
      <c r="AA979" s="19">
        <f t="shared" si="213"/>
        <v>7299</v>
      </c>
      <c r="AB979" s="19">
        <f t="shared" si="213"/>
        <v>7420</v>
      </c>
      <c r="AC979" s="19">
        <f t="shared" si="213"/>
        <v>7536</v>
      </c>
      <c r="AD979" s="19">
        <f t="shared" si="213"/>
        <v>38306</v>
      </c>
      <c r="AE979" s="19">
        <f t="shared" si="213"/>
        <v>36259</v>
      </c>
      <c r="AF979" s="19">
        <f t="shared" si="213"/>
        <v>37721</v>
      </c>
      <c r="AG979" s="19">
        <f t="shared" si="213"/>
        <v>30045</v>
      </c>
      <c r="AH979" s="19">
        <f t="shared" si="213"/>
        <v>26674</v>
      </c>
      <c r="AI979" s="19">
        <f t="shared" si="213"/>
        <v>22934</v>
      </c>
      <c r="AJ979" s="19">
        <f t="shared" si="213"/>
        <v>18487</v>
      </c>
      <c r="AK979" s="19">
        <f t="shared" si="213"/>
        <v>14814</v>
      </c>
      <c r="AL979" s="19">
        <f t="shared" si="213"/>
        <v>10659</v>
      </c>
      <c r="AM979" s="19">
        <f t="shared" si="213"/>
        <v>7861</v>
      </c>
      <c r="AN979" s="19">
        <f t="shared" si="213"/>
        <v>5715</v>
      </c>
      <c r="AO979" s="19">
        <f t="shared" si="213"/>
        <v>3783</v>
      </c>
      <c r="AP979" s="19">
        <f t="shared" si="213"/>
        <v>3218</v>
      </c>
      <c r="AQ979" s="19">
        <f t="shared" si="213"/>
        <v>204404</v>
      </c>
      <c r="AR979" s="19">
        <f t="shared" si="213"/>
        <v>16691</v>
      </c>
      <c r="AS979" s="19">
        <f t="shared" si="213"/>
        <v>18489</v>
      </c>
      <c r="AT979" s="19">
        <f t="shared" si="213"/>
        <v>101802</v>
      </c>
      <c r="AU979" s="19">
        <f t="shared" si="213"/>
        <v>5628</v>
      </c>
    </row>
    <row r="980" spans="1:47" s="10" customFormat="1" ht="12">
      <c r="A980" s="97">
        <v>979</v>
      </c>
      <c r="B980" s="97"/>
      <c r="C980" s="98"/>
      <c r="D980" s="98"/>
      <c r="E980" s="98"/>
      <c r="F980" s="98" t="s">
        <v>363</v>
      </c>
      <c r="G980" s="17" t="s">
        <v>1214</v>
      </c>
      <c r="H980" s="81"/>
      <c r="I980" s="81">
        <f t="shared" si="208"/>
        <v>249663</v>
      </c>
      <c r="J980" s="17">
        <f>SUM(J981:J1007)</f>
        <v>4090</v>
      </c>
      <c r="K980" s="17">
        <f t="shared" ref="K980:O980" si="214">SUM(K981:K1007)</f>
        <v>4578</v>
      </c>
      <c r="L980" s="17">
        <f t="shared" si="214"/>
        <v>4281</v>
      </c>
      <c r="M980" s="17">
        <f t="shared" si="214"/>
        <v>4418</v>
      </c>
      <c r="N980" s="17">
        <f t="shared" si="214"/>
        <v>3542</v>
      </c>
      <c r="O980" s="17">
        <f t="shared" si="214"/>
        <v>3981</v>
      </c>
      <c r="P980" s="17">
        <f t="shared" ref="P980" si="215">SUM(P981:P1007)</f>
        <v>3792</v>
      </c>
      <c r="Q980" s="17">
        <f t="shared" ref="Q980" si="216">SUM(Q981:Q1007)</f>
        <v>3729</v>
      </c>
      <c r="R980" s="17">
        <f t="shared" ref="R980" si="217">SUM(R981:R1007)</f>
        <v>3661</v>
      </c>
      <c r="S980" s="17">
        <f t="shared" ref="S980" si="218">SUM(S981:S1007)</f>
        <v>3632</v>
      </c>
      <c r="T980" s="17">
        <f t="shared" ref="T980" si="219">SUM(T981:T1007)</f>
        <v>3602</v>
      </c>
      <c r="U980" s="17">
        <f t="shared" ref="U980" si="220">SUM(U981:U1007)</f>
        <v>3543</v>
      </c>
      <c r="V980" s="17">
        <f t="shared" ref="V980" si="221">SUM(V981:V1007)</f>
        <v>3577</v>
      </c>
      <c r="W980" s="17">
        <f t="shared" ref="W980" si="222">SUM(W981:W1007)</f>
        <v>3724</v>
      </c>
      <c r="X980" s="17">
        <f t="shared" ref="X980" si="223">SUM(X981:X1007)</f>
        <v>3942</v>
      </c>
      <c r="Y980" s="17">
        <f t="shared" ref="Y980" si="224">SUM(Y981:Y1007)</f>
        <v>4145</v>
      </c>
      <c r="Z980" s="17">
        <f t="shared" ref="Z980" si="225">SUM(Z981:Z1007)</f>
        <v>4342</v>
      </c>
      <c r="AA980" s="17">
        <f t="shared" ref="AA980" si="226">SUM(AA981:AA1007)</f>
        <v>4540</v>
      </c>
      <c r="AB980" s="17">
        <f t="shared" ref="AB980" si="227">SUM(AB981:AB1007)</f>
        <v>4724</v>
      </c>
      <c r="AC980" s="17">
        <f t="shared" ref="AC980" si="228">SUM(AC981:AC1007)</f>
        <v>4902</v>
      </c>
      <c r="AD980" s="17">
        <f t="shared" ref="AD980" si="229">SUM(AD981:AD1007)</f>
        <v>26123</v>
      </c>
      <c r="AE980" s="17">
        <f t="shared" ref="AE980" si="230">SUM(AE981:AE1007)</f>
        <v>25103</v>
      </c>
      <c r="AF980" s="17">
        <f t="shared" ref="AF980" si="231">SUM(AF981:AF1007)</f>
        <v>25922</v>
      </c>
      <c r="AG980" s="17">
        <f t="shared" ref="AG980" si="232">SUM(AG981:AG1007)</f>
        <v>19994</v>
      </c>
      <c r="AH980" s="17">
        <f t="shared" ref="AH980" si="233">SUM(AH981:AH1007)</f>
        <v>17596</v>
      </c>
      <c r="AI980" s="17">
        <f t="shared" ref="AI980" si="234">SUM(AI981:AI1007)</f>
        <v>15013</v>
      </c>
      <c r="AJ980" s="17">
        <f t="shared" ref="AJ980" si="235">SUM(AJ981:AJ1007)</f>
        <v>12074</v>
      </c>
      <c r="AK980" s="17">
        <f t="shared" ref="AK980" si="236">SUM(AK981:AK1007)</f>
        <v>9450</v>
      </c>
      <c r="AL980" s="17">
        <f t="shared" ref="AL980" si="237">SUM(AL981:AL1007)</f>
        <v>6396</v>
      </c>
      <c r="AM980" s="17">
        <f t="shared" ref="AM980" si="238">SUM(AM981:AM1007)</f>
        <v>4354</v>
      </c>
      <c r="AN980" s="17">
        <f t="shared" ref="AN980" si="239">SUM(AN981:AN1007)</f>
        <v>3025</v>
      </c>
      <c r="AO980" s="17">
        <f t="shared" ref="AO980" si="240">SUM(AO981:AO1007)</f>
        <v>2009</v>
      </c>
      <c r="AP980" s="17">
        <f t="shared" ref="AP980" si="241">SUM(AP981:AP1007)</f>
        <v>1859</v>
      </c>
      <c r="AQ980" s="17">
        <f t="shared" ref="AQ980" si="242">SUM(AQ981:AQ1007)</f>
        <v>129662</v>
      </c>
      <c r="AR980" s="17">
        <f t="shared" ref="AR980" si="243">SUM(AR981:AR1007)</f>
        <v>9243</v>
      </c>
      <c r="AS980" s="17">
        <f t="shared" ref="AS980" si="244">SUM(AS981:AS1007)</f>
        <v>11567</v>
      </c>
      <c r="AT980" s="17">
        <f t="shared" ref="AT980" si="245">SUM(AT981:AT1007)</f>
        <v>68382</v>
      </c>
      <c r="AU980" s="17">
        <f t="shared" ref="AU980" si="246">SUM(AU981:AU1007)</f>
        <v>3241</v>
      </c>
    </row>
    <row r="981" spans="1:47" s="10" customFormat="1" ht="12">
      <c r="A981" s="58">
        <v>980</v>
      </c>
      <c r="B981" s="58">
        <v>7686</v>
      </c>
      <c r="C981" s="59" t="s">
        <v>352</v>
      </c>
      <c r="D981" s="59" t="s">
        <v>276</v>
      </c>
      <c r="E981" s="59" t="s">
        <v>436</v>
      </c>
      <c r="F981" s="59" t="s">
        <v>36</v>
      </c>
      <c r="G981" s="12" t="s">
        <v>305</v>
      </c>
      <c r="H981" s="14">
        <f t="shared" ref="H981:H1007" si="247">B981</f>
        <v>7686</v>
      </c>
      <c r="I981" s="14">
        <f t="shared" si="208"/>
        <v>61</v>
      </c>
      <c r="J981" s="107">
        <v>20</v>
      </c>
      <c r="K981" s="107">
        <v>25</v>
      </c>
      <c r="L981" s="107">
        <v>3</v>
      </c>
      <c r="M981" s="107">
        <v>7</v>
      </c>
      <c r="N981" s="107">
        <v>6</v>
      </c>
      <c r="O981" s="12">
        <f>VLOOKUP($B981,[2]ok!$AY$9:$CO$434,8,0)</f>
        <v>0</v>
      </c>
      <c r="P981" s="12">
        <f>VLOOKUP($B981,[2]ok!$AY$9:$CO$434,8,0)</f>
        <v>0</v>
      </c>
      <c r="Q981" s="12">
        <f>VLOOKUP($B981,[2]ok!$AY$9:$CO$434,9,0)</f>
        <v>0</v>
      </c>
      <c r="R981" s="12">
        <f>VLOOKUP($B981,[2]ok!$AY$9:$CO$434,10,0)</f>
        <v>0</v>
      </c>
      <c r="S981" s="12">
        <f>VLOOKUP($B981,[2]ok!$AY$9:$CO$434,11,0)</f>
        <v>0</v>
      </c>
      <c r="T981" s="12">
        <f>VLOOKUP($B981,[2]ok!$AY$9:$CO$434,12,0)</f>
        <v>0</v>
      </c>
      <c r="U981" s="12">
        <f>VLOOKUP($B981,[2]ok!$AY$9:$CO$434,13,0)</f>
        <v>0</v>
      </c>
      <c r="V981" s="12">
        <f>VLOOKUP($B981,[2]ok!$AY$9:$CO$434,14,0)</f>
        <v>0</v>
      </c>
      <c r="W981" s="12">
        <f>VLOOKUP($B981,[2]ok!$AY$9:$CO$434,15,0)</f>
        <v>0</v>
      </c>
      <c r="X981" s="12">
        <f>VLOOKUP($B981,[2]ok!$AY$9:$CO$434,16,0)</f>
        <v>0</v>
      </c>
      <c r="Y981" s="12">
        <f>VLOOKUP($B981,[2]ok!$AY$9:$CO$434,17,0)</f>
        <v>0</v>
      </c>
      <c r="Z981" s="12">
        <f>VLOOKUP($B981,[2]ok!$AY$9:$CO$434,18,0)</f>
        <v>0</v>
      </c>
      <c r="AA981" s="12">
        <f>VLOOKUP($B981,[2]ok!$AY$9:$CO$434,19,0)</f>
        <v>0</v>
      </c>
      <c r="AB981" s="12">
        <f>VLOOKUP($B981,[2]ok!$AY$9:$CO$434,20,0)</f>
        <v>0</v>
      </c>
      <c r="AC981" s="12">
        <f>VLOOKUP($B981,[2]ok!$AY$9:$CO$434,21,0)</f>
        <v>0</v>
      </c>
      <c r="AD981" s="12">
        <f>VLOOKUP($B981,[2]ok!$AY$9:$CO$434,22,0)</f>
        <v>0</v>
      </c>
      <c r="AE981" s="12">
        <f>VLOOKUP($B981,[2]ok!$AY$9:$CO$434,23,0)</f>
        <v>0</v>
      </c>
      <c r="AF981" s="12">
        <f>VLOOKUP($B981,[2]ok!$AY$9:$CO$434,24,0)</f>
        <v>0</v>
      </c>
      <c r="AG981" s="12">
        <f>VLOOKUP($B981,[2]ok!$AY$9:$CO$434,25,0)</f>
        <v>0</v>
      </c>
      <c r="AH981" s="12">
        <f>VLOOKUP($B981,[2]ok!$AY$9:$CO$434,26,0)</f>
        <v>0</v>
      </c>
      <c r="AI981" s="12">
        <f>VLOOKUP($B981,[2]ok!$AY$9:$CO$434,27,0)</f>
        <v>0</v>
      </c>
      <c r="AJ981" s="12">
        <f>VLOOKUP($B981,[2]ok!$AY$9:$CO$434,28,0)</f>
        <v>0</v>
      </c>
      <c r="AK981" s="12">
        <f>VLOOKUP($B981,[2]ok!$AY$9:$CO$434,29,0)</f>
        <v>0</v>
      </c>
      <c r="AL981" s="12">
        <f>VLOOKUP($B981,[2]ok!$AY$9:$CO$434,30,0)</f>
        <v>0</v>
      </c>
      <c r="AM981" s="12">
        <f>VLOOKUP($B981,[2]ok!$AY$9:$CO$434,31,0)</f>
        <v>0</v>
      </c>
      <c r="AN981" s="12">
        <f>VLOOKUP($B981,[2]ok!$AY$9:$CO$434,32,0)</f>
        <v>0</v>
      </c>
      <c r="AO981" s="12">
        <f>VLOOKUP($B981,[2]ok!$AY$9:$CO$434,33,0)</f>
        <v>0</v>
      </c>
      <c r="AP981" s="12">
        <f>VLOOKUP($B981,[2]ok!$AY$9:$CO$434,34,0)</f>
        <v>0</v>
      </c>
      <c r="AQ981" s="12">
        <f>VLOOKUP($B981,[2]ok!$AY$9:$CO$434,39,0)</f>
        <v>0</v>
      </c>
      <c r="AR981" s="12">
        <f>VLOOKUP($B981,[2]ok!$AY$9:$CO$434,40,0)</f>
        <v>0</v>
      </c>
      <c r="AS981" s="12">
        <f>VLOOKUP($B981,[2]ok!$AY$9:$CO$434,41,0)</f>
        <v>0</v>
      </c>
      <c r="AT981" s="12">
        <f>VLOOKUP($B981,[2]ok!$AY$9:$CO$434,42,0)</f>
        <v>0</v>
      </c>
      <c r="AU981" s="12">
        <f>VLOOKUP($B981,[2]ok!$AY$9:$CO$434,43,0)</f>
        <v>0</v>
      </c>
    </row>
    <row r="982" spans="1:47" s="10" customFormat="1" ht="12">
      <c r="A982" s="58">
        <v>981</v>
      </c>
      <c r="B982" s="58">
        <v>4620</v>
      </c>
      <c r="C982" s="59" t="s">
        <v>352</v>
      </c>
      <c r="D982" s="59" t="s">
        <v>276</v>
      </c>
      <c r="E982" s="59" t="s">
        <v>290</v>
      </c>
      <c r="F982" s="59" t="s">
        <v>291</v>
      </c>
      <c r="G982" s="12" t="s">
        <v>283</v>
      </c>
      <c r="H982" s="14">
        <f t="shared" si="247"/>
        <v>4620</v>
      </c>
      <c r="I982" s="14">
        <f t="shared" si="208"/>
        <v>5318</v>
      </c>
      <c r="J982" s="12">
        <f>VLOOKUP($B982,'[1]METAS 2019'!$D$4:$Q$843,5,0)</f>
        <v>86</v>
      </c>
      <c r="K982" s="12">
        <f>VLOOKUP($B982,'[1]METAS 2019'!$D$4:$Q$843,4,0)</f>
        <v>97</v>
      </c>
      <c r="L982" s="12">
        <f>VLOOKUP($B982,'[1]METAS 2019'!$D$4:$Q$843,11,0)</f>
        <v>86</v>
      </c>
      <c r="M982" s="12">
        <f>VLOOKUP($B982,'[1]METAS 2019'!$D$4:$Q$843,12,0)</f>
        <v>104</v>
      </c>
      <c r="N982" s="12">
        <f>VLOOKUP($B982,'[1]METAS 2019'!$D$4:$Q$843,13,0)</f>
        <v>102</v>
      </c>
      <c r="O982" s="12">
        <f>VLOOKUP($B982,'[1]METAS 2019'!$D$4:$Q$843,14,0)</f>
        <v>93</v>
      </c>
      <c r="P982" s="12">
        <f>VLOOKUP($B982,[2]ok!$AY$9:$CO$434,8,0)</f>
        <v>80</v>
      </c>
      <c r="Q982" s="12">
        <f>VLOOKUP($B982,[2]ok!$AY$9:$CO$434,9,0)</f>
        <v>79</v>
      </c>
      <c r="R982" s="12">
        <f>VLOOKUP($B982,[2]ok!$AY$9:$CO$434,10,0)</f>
        <v>77</v>
      </c>
      <c r="S982" s="12">
        <f>VLOOKUP($B982,[2]ok!$AY$9:$CO$434,11,0)</f>
        <v>77</v>
      </c>
      <c r="T982" s="12">
        <f>VLOOKUP($B982,[2]ok!$AY$9:$CO$434,12,0)</f>
        <v>76</v>
      </c>
      <c r="U982" s="12">
        <f>VLOOKUP($B982,[2]ok!$AY$9:$CO$434,13,0)</f>
        <v>75</v>
      </c>
      <c r="V982" s="12">
        <f>VLOOKUP($B982,[2]ok!$AY$9:$CO$434,14,0)</f>
        <v>76</v>
      </c>
      <c r="W982" s="12">
        <f>VLOOKUP($B982,[2]ok!$AY$9:$CO$434,15,0)</f>
        <v>79</v>
      </c>
      <c r="X982" s="12">
        <f>VLOOKUP($B982,[2]ok!$AY$9:$CO$434,16,0)</f>
        <v>83</v>
      </c>
      <c r="Y982" s="12">
        <f>VLOOKUP($B982,[2]ok!$AY$9:$CO$434,17,0)</f>
        <v>88</v>
      </c>
      <c r="Z982" s="12">
        <f>VLOOKUP($B982,[2]ok!$AY$9:$CO$434,18,0)</f>
        <v>92</v>
      </c>
      <c r="AA982" s="12">
        <f>VLOOKUP($B982,[2]ok!$AY$9:$CO$434,19,0)</f>
        <v>96</v>
      </c>
      <c r="AB982" s="12">
        <f>VLOOKUP($B982,[2]ok!$AY$9:$CO$434,20,0)</f>
        <v>100</v>
      </c>
      <c r="AC982" s="12">
        <f>VLOOKUP($B982,[2]ok!$AY$9:$CO$434,21,0)</f>
        <v>104</v>
      </c>
      <c r="AD982" s="12">
        <f>VLOOKUP($B982,[2]ok!$AY$9:$CO$434,22,0)</f>
        <v>552</v>
      </c>
      <c r="AE982" s="12">
        <f>VLOOKUP($B982,[2]ok!$AY$9:$CO$434,23,0)</f>
        <v>530</v>
      </c>
      <c r="AF982" s="12">
        <f>VLOOKUP($B982,[2]ok!$AY$9:$CO$434,24,0)</f>
        <v>548</v>
      </c>
      <c r="AG982" s="12">
        <f>VLOOKUP($B982,[2]ok!$AY$9:$CO$434,25,0)</f>
        <v>422</v>
      </c>
      <c r="AH982" s="12">
        <f>VLOOKUP($B982,[2]ok!$AY$9:$CO$434,26,0)</f>
        <v>372</v>
      </c>
      <c r="AI982" s="12">
        <f>VLOOKUP($B982,[2]ok!$AY$9:$CO$434,27,0)</f>
        <v>317</v>
      </c>
      <c r="AJ982" s="12">
        <f>VLOOKUP($B982,[2]ok!$AY$9:$CO$434,28,0)</f>
        <v>255</v>
      </c>
      <c r="AK982" s="12">
        <f>VLOOKUP($B982,[2]ok!$AY$9:$CO$434,29,0)</f>
        <v>200</v>
      </c>
      <c r="AL982" s="12">
        <f>VLOOKUP($B982,[2]ok!$AY$9:$CO$434,30,0)</f>
        <v>135</v>
      </c>
      <c r="AM982" s="12">
        <f>VLOOKUP($B982,[2]ok!$AY$9:$CO$434,31,0)</f>
        <v>92</v>
      </c>
      <c r="AN982" s="12">
        <f>VLOOKUP($B982,[2]ok!$AY$9:$CO$434,32,0)</f>
        <v>64</v>
      </c>
      <c r="AO982" s="12">
        <f>VLOOKUP($B982,[2]ok!$AY$9:$CO$434,33,0)</f>
        <v>42</v>
      </c>
      <c r="AP982" s="12">
        <f>VLOOKUP($B982,[2]ok!$AY$9:$CO$434,34,0)</f>
        <v>39</v>
      </c>
      <c r="AQ982" s="12">
        <f>VLOOKUP($B982,[2]ok!$AY$9:$CO$434,39,0)</f>
        <v>2740</v>
      </c>
      <c r="AR982" s="12">
        <f>VLOOKUP($B982,[2]ok!$AY$9:$CO$434,40,0)</f>
        <v>195</v>
      </c>
      <c r="AS982" s="12">
        <f>VLOOKUP($B982,[2]ok!$AY$9:$CO$434,41,0)</f>
        <v>244</v>
      </c>
      <c r="AT982" s="12">
        <f>VLOOKUP($B982,[2]ok!$AY$9:$CO$434,42,0)</f>
        <v>1445</v>
      </c>
      <c r="AU982" s="12">
        <f>VLOOKUP($B982,[2]ok!$AY$9:$CO$434,43,0)</f>
        <v>104</v>
      </c>
    </row>
    <row r="983" spans="1:47" s="10" customFormat="1" ht="12">
      <c r="A983" s="58">
        <v>982</v>
      </c>
      <c r="B983" s="58">
        <v>4657</v>
      </c>
      <c r="C983" s="59" t="s">
        <v>352</v>
      </c>
      <c r="D983" s="59" t="s">
        <v>276</v>
      </c>
      <c r="E983" s="59" t="s">
        <v>287</v>
      </c>
      <c r="F983" s="59" t="s">
        <v>37</v>
      </c>
      <c r="G983" s="12" t="s">
        <v>265</v>
      </c>
      <c r="H983" s="14">
        <f t="shared" si="247"/>
        <v>4657</v>
      </c>
      <c r="I983" s="14">
        <f t="shared" si="208"/>
        <v>23827</v>
      </c>
      <c r="J983" s="12">
        <f>VLOOKUP($B983,'[1]METAS 2019'!$D$4:$Q$843,5,0)</f>
        <v>390</v>
      </c>
      <c r="K983" s="12">
        <f>VLOOKUP($B983,'[1]METAS 2019'!$D$4:$Q$843,4,0)</f>
        <v>398</v>
      </c>
      <c r="L983" s="12">
        <f>VLOOKUP($B983,'[1]METAS 2019'!$D$4:$Q$843,11,0)</f>
        <v>378</v>
      </c>
      <c r="M983" s="12">
        <f>VLOOKUP($B983,'[1]METAS 2019'!$D$4:$Q$843,12,0)</f>
        <v>407</v>
      </c>
      <c r="N983" s="12">
        <f>VLOOKUP($B983,'[1]METAS 2019'!$D$4:$Q$843,13,0)</f>
        <v>371</v>
      </c>
      <c r="O983" s="12">
        <f>VLOOKUP($B983,'[1]METAS 2019'!$D$4:$Q$843,14,0)</f>
        <v>343</v>
      </c>
      <c r="P983" s="12">
        <f>VLOOKUP($B983,[2]ok!$AY$9:$CO$434,8,0)</f>
        <v>363</v>
      </c>
      <c r="Q983" s="12">
        <f>VLOOKUP($B983,[2]ok!$AY$9:$CO$434,9,0)</f>
        <v>357</v>
      </c>
      <c r="R983" s="12">
        <f>VLOOKUP($B983,[2]ok!$AY$9:$CO$434,10,0)</f>
        <v>351</v>
      </c>
      <c r="S983" s="12">
        <f>VLOOKUP($B983,[2]ok!$AY$9:$CO$434,11,0)</f>
        <v>348</v>
      </c>
      <c r="T983" s="12">
        <f>VLOOKUP($B983,[2]ok!$AY$9:$CO$434,12,0)</f>
        <v>345</v>
      </c>
      <c r="U983" s="12">
        <f>VLOOKUP($B983,[2]ok!$AY$9:$CO$434,13,0)</f>
        <v>340</v>
      </c>
      <c r="V983" s="12">
        <f>VLOOKUP($B983,[2]ok!$AY$9:$CO$434,14,0)</f>
        <v>343</v>
      </c>
      <c r="W983" s="12">
        <f>VLOOKUP($B983,[2]ok!$AY$9:$CO$434,15,0)</f>
        <v>357</v>
      </c>
      <c r="X983" s="12">
        <f>VLOOKUP($B983,[2]ok!$AY$9:$CO$434,16,0)</f>
        <v>378</v>
      </c>
      <c r="Y983" s="12">
        <f>VLOOKUP($B983,[2]ok!$AY$9:$CO$434,17,0)</f>
        <v>397</v>
      </c>
      <c r="Z983" s="12">
        <f>VLOOKUP($B983,[2]ok!$AY$9:$CO$434,18,0)</f>
        <v>416</v>
      </c>
      <c r="AA983" s="12">
        <f>VLOOKUP($B983,[2]ok!$AY$9:$CO$434,19,0)</f>
        <v>435</v>
      </c>
      <c r="AB983" s="12">
        <f>VLOOKUP($B983,[2]ok!$AY$9:$CO$434,20,0)</f>
        <v>453</v>
      </c>
      <c r="AC983" s="12">
        <f>VLOOKUP($B983,[2]ok!$AY$9:$CO$434,21,0)</f>
        <v>470</v>
      </c>
      <c r="AD983" s="12">
        <f>VLOOKUP($B983,[2]ok!$AY$9:$CO$434,22,0)</f>
        <v>2503</v>
      </c>
      <c r="AE983" s="12">
        <f>VLOOKUP($B983,[2]ok!$AY$9:$CO$434,23,0)</f>
        <v>2405</v>
      </c>
      <c r="AF983" s="12">
        <f>VLOOKUP($B983,[2]ok!$AY$9:$CO$434,24,0)</f>
        <v>2484</v>
      </c>
      <c r="AG983" s="12">
        <f>VLOOKUP($B983,[2]ok!$AY$9:$CO$434,25,0)</f>
        <v>1916</v>
      </c>
      <c r="AH983" s="12">
        <f>VLOOKUP($B983,[2]ok!$AY$9:$CO$434,26,0)</f>
        <v>1686</v>
      </c>
      <c r="AI983" s="12">
        <f>VLOOKUP($B983,[2]ok!$AY$9:$CO$434,27,0)</f>
        <v>1439</v>
      </c>
      <c r="AJ983" s="12">
        <f>VLOOKUP($B983,[2]ok!$AY$9:$CO$434,28,0)</f>
        <v>1157</v>
      </c>
      <c r="AK983" s="12">
        <f>VLOOKUP($B983,[2]ok!$AY$9:$CO$434,29,0)</f>
        <v>906</v>
      </c>
      <c r="AL983" s="12">
        <f>VLOOKUP($B983,[2]ok!$AY$9:$CO$434,30,0)</f>
        <v>613</v>
      </c>
      <c r="AM983" s="12">
        <f>VLOOKUP($B983,[2]ok!$AY$9:$CO$434,31,0)</f>
        <v>417</v>
      </c>
      <c r="AN983" s="12">
        <f>VLOOKUP($B983,[2]ok!$AY$9:$CO$434,32,0)</f>
        <v>290</v>
      </c>
      <c r="AO983" s="12">
        <f>VLOOKUP($B983,[2]ok!$AY$9:$CO$434,33,0)</f>
        <v>193</v>
      </c>
      <c r="AP983" s="12">
        <f>VLOOKUP($B983,[2]ok!$AY$9:$CO$434,34,0)</f>
        <v>178</v>
      </c>
      <c r="AQ983" s="12">
        <f>VLOOKUP($B983,[2]ok!$AY$9:$CO$434,39,0)</f>
        <v>12425</v>
      </c>
      <c r="AR983" s="12">
        <f>VLOOKUP($B983,[2]ok!$AY$9:$CO$434,40,0)</f>
        <v>886</v>
      </c>
      <c r="AS983" s="12">
        <f>VLOOKUP($B983,[2]ok!$AY$9:$CO$434,41,0)</f>
        <v>1108</v>
      </c>
      <c r="AT983" s="12">
        <f>VLOOKUP($B983,[2]ok!$AY$9:$CO$434,42,0)</f>
        <v>6553</v>
      </c>
      <c r="AU983" s="12">
        <f>VLOOKUP($B983,[2]ok!$AY$9:$CO$434,43,0)</f>
        <v>369</v>
      </c>
    </row>
    <row r="984" spans="1:47" s="10" customFormat="1" ht="12">
      <c r="A984" s="58">
        <v>983</v>
      </c>
      <c r="B984" s="58">
        <v>4645</v>
      </c>
      <c r="C984" s="59" t="s">
        <v>352</v>
      </c>
      <c r="D984" s="59" t="s">
        <v>276</v>
      </c>
      <c r="E984" s="59" t="s">
        <v>298</v>
      </c>
      <c r="F984" s="59" t="s">
        <v>38</v>
      </c>
      <c r="G984" s="12" t="s">
        <v>283</v>
      </c>
      <c r="H984" s="14">
        <f t="shared" si="247"/>
        <v>4645</v>
      </c>
      <c r="I984" s="14">
        <f t="shared" si="208"/>
        <v>26383</v>
      </c>
      <c r="J984" s="12">
        <f>VLOOKUP($B984,'[1]METAS 2019'!$D$4:$Q$843,5,0)</f>
        <v>424</v>
      </c>
      <c r="K984" s="12">
        <f>VLOOKUP($B984,'[1]METAS 2019'!$D$4:$Q$843,4,0)</f>
        <v>530</v>
      </c>
      <c r="L984" s="12">
        <f>VLOOKUP($B984,'[1]METAS 2019'!$D$4:$Q$843,11,0)</f>
        <v>497</v>
      </c>
      <c r="M984" s="12">
        <f>VLOOKUP($B984,'[1]METAS 2019'!$D$4:$Q$843,12,0)</f>
        <v>516</v>
      </c>
      <c r="N984" s="12">
        <f>VLOOKUP($B984,'[1]METAS 2019'!$D$4:$Q$843,13,0)</f>
        <v>435</v>
      </c>
      <c r="O984" s="12">
        <f>VLOOKUP($B984,'[1]METAS 2019'!$D$4:$Q$843,14,0)</f>
        <v>567</v>
      </c>
      <c r="P984" s="12">
        <f>VLOOKUP($B984,[2]ok!$AY$9:$CO$434,8,0)</f>
        <v>395</v>
      </c>
      <c r="Q984" s="12">
        <f>VLOOKUP($B984,[2]ok!$AY$9:$CO$434,9,0)</f>
        <v>388</v>
      </c>
      <c r="R984" s="12">
        <f>VLOOKUP($B984,[2]ok!$AY$9:$CO$434,10,0)</f>
        <v>381</v>
      </c>
      <c r="S984" s="12">
        <f>VLOOKUP($B984,[2]ok!$AY$9:$CO$434,11,0)</f>
        <v>378</v>
      </c>
      <c r="T984" s="12">
        <f>VLOOKUP($B984,[2]ok!$AY$9:$CO$434,12,0)</f>
        <v>375</v>
      </c>
      <c r="U984" s="12">
        <f>VLOOKUP($B984,[2]ok!$AY$9:$CO$434,13,0)</f>
        <v>369</v>
      </c>
      <c r="V984" s="12">
        <f>VLOOKUP($B984,[2]ok!$AY$9:$CO$434,14,0)</f>
        <v>373</v>
      </c>
      <c r="W984" s="12">
        <f>VLOOKUP($B984,[2]ok!$AY$9:$CO$434,15,0)</f>
        <v>388</v>
      </c>
      <c r="X984" s="12">
        <f>VLOOKUP($B984,[2]ok!$AY$9:$CO$434,16,0)</f>
        <v>411</v>
      </c>
      <c r="Y984" s="12">
        <f>VLOOKUP($B984,[2]ok!$AY$9:$CO$434,17,0)</f>
        <v>432</v>
      </c>
      <c r="Z984" s="12">
        <f>VLOOKUP($B984,[2]ok!$AY$9:$CO$434,18,0)</f>
        <v>452</v>
      </c>
      <c r="AA984" s="12">
        <f>VLOOKUP($B984,[2]ok!$AY$9:$CO$434,19,0)</f>
        <v>473</v>
      </c>
      <c r="AB984" s="12">
        <f>VLOOKUP($B984,[2]ok!$AY$9:$CO$434,20,0)</f>
        <v>492</v>
      </c>
      <c r="AC984" s="12">
        <f>VLOOKUP($B984,[2]ok!$AY$9:$CO$434,21,0)</f>
        <v>511</v>
      </c>
      <c r="AD984" s="12">
        <f>VLOOKUP($B984,[2]ok!$AY$9:$CO$434,22,0)</f>
        <v>2721</v>
      </c>
      <c r="AE984" s="12">
        <f>VLOOKUP($B984,[2]ok!$AY$9:$CO$434,23,0)</f>
        <v>2615</v>
      </c>
      <c r="AF984" s="12">
        <f>VLOOKUP($B984,[2]ok!$AY$9:$CO$434,24,0)</f>
        <v>2700</v>
      </c>
      <c r="AG984" s="12">
        <f>VLOOKUP($B984,[2]ok!$AY$9:$CO$434,25,0)</f>
        <v>2083</v>
      </c>
      <c r="AH984" s="12">
        <f>VLOOKUP($B984,[2]ok!$AY$9:$CO$434,26,0)</f>
        <v>1833</v>
      </c>
      <c r="AI984" s="12">
        <f>VLOOKUP($B984,[2]ok!$AY$9:$CO$434,27,0)</f>
        <v>1564</v>
      </c>
      <c r="AJ984" s="12">
        <f>VLOOKUP($B984,[2]ok!$AY$9:$CO$434,28,0)</f>
        <v>1258</v>
      </c>
      <c r="AK984" s="12">
        <f>VLOOKUP($B984,[2]ok!$AY$9:$CO$434,29,0)</f>
        <v>984</v>
      </c>
      <c r="AL984" s="12">
        <f>VLOOKUP($B984,[2]ok!$AY$9:$CO$434,30,0)</f>
        <v>666</v>
      </c>
      <c r="AM984" s="12">
        <f>VLOOKUP($B984,[2]ok!$AY$9:$CO$434,31,0)</f>
        <v>454</v>
      </c>
      <c r="AN984" s="12">
        <f>VLOOKUP($B984,[2]ok!$AY$9:$CO$434,32,0)</f>
        <v>315</v>
      </c>
      <c r="AO984" s="12">
        <f>VLOOKUP($B984,[2]ok!$AY$9:$CO$434,33,0)</f>
        <v>209</v>
      </c>
      <c r="AP984" s="12">
        <f>VLOOKUP($B984,[2]ok!$AY$9:$CO$434,34,0)</f>
        <v>194</v>
      </c>
      <c r="AQ984" s="12">
        <f>VLOOKUP($B984,[2]ok!$AY$9:$CO$434,39,0)</f>
        <v>13508</v>
      </c>
      <c r="AR984" s="12">
        <f>VLOOKUP($B984,[2]ok!$AY$9:$CO$434,40,0)</f>
        <v>963</v>
      </c>
      <c r="AS984" s="12">
        <f>VLOOKUP($B984,[2]ok!$AY$9:$CO$434,41,0)</f>
        <v>1205</v>
      </c>
      <c r="AT984" s="12">
        <f>VLOOKUP($B984,[2]ok!$AY$9:$CO$434,42,0)</f>
        <v>7124</v>
      </c>
      <c r="AU984" s="12">
        <f>VLOOKUP($B984,[2]ok!$AY$9:$CO$434,43,0)</f>
        <v>405</v>
      </c>
    </row>
    <row r="985" spans="1:47" s="10" customFormat="1" ht="12">
      <c r="A985" s="58">
        <v>984</v>
      </c>
      <c r="B985" s="58">
        <v>4619</v>
      </c>
      <c r="C985" s="59" t="s">
        <v>352</v>
      </c>
      <c r="D985" s="59" t="s">
        <v>276</v>
      </c>
      <c r="E985" s="59" t="s">
        <v>290</v>
      </c>
      <c r="F985" s="59" t="s">
        <v>39</v>
      </c>
      <c r="G985" s="12" t="s">
        <v>266</v>
      </c>
      <c r="H985" s="14">
        <f t="shared" si="247"/>
        <v>4619</v>
      </c>
      <c r="I985" s="14">
        <f t="shared" si="208"/>
        <v>5041</v>
      </c>
      <c r="J985" s="12">
        <f>VLOOKUP($B985,'[1]METAS 2019'!$D$4:$Q$843,5,0)</f>
        <v>82</v>
      </c>
      <c r="K985" s="12">
        <f>VLOOKUP($B985,'[1]METAS 2019'!$D$4:$Q$843,4,0)</f>
        <v>102</v>
      </c>
      <c r="L985" s="12">
        <f>VLOOKUP($B985,'[1]METAS 2019'!$D$4:$Q$843,11,0)</f>
        <v>77</v>
      </c>
      <c r="M985" s="12">
        <f>VLOOKUP($B985,'[1]METAS 2019'!$D$4:$Q$843,12,0)</f>
        <v>103</v>
      </c>
      <c r="N985" s="12">
        <f>VLOOKUP($B985,'[1]METAS 2019'!$D$4:$Q$843,13,0)</f>
        <v>79</v>
      </c>
      <c r="O985" s="12">
        <f>VLOOKUP($B985,'[1]METAS 2019'!$D$4:$Q$843,14,0)</f>
        <v>72</v>
      </c>
      <c r="P985" s="12">
        <f>VLOOKUP($B985,[2]ok!$AY$9:$CO$434,8,0)</f>
        <v>76</v>
      </c>
      <c r="Q985" s="12">
        <f>VLOOKUP($B985,[2]ok!$AY$9:$CO$434,9,0)</f>
        <v>75</v>
      </c>
      <c r="R985" s="12">
        <f>VLOOKUP($B985,[2]ok!$AY$9:$CO$434,10,0)</f>
        <v>74</v>
      </c>
      <c r="S985" s="12">
        <f>VLOOKUP($B985,[2]ok!$AY$9:$CO$434,11,0)</f>
        <v>73</v>
      </c>
      <c r="T985" s="12">
        <f>VLOOKUP($B985,[2]ok!$AY$9:$CO$434,12,0)</f>
        <v>73</v>
      </c>
      <c r="U985" s="12">
        <f>VLOOKUP($B985,[2]ok!$AY$9:$CO$434,13,0)</f>
        <v>71</v>
      </c>
      <c r="V985" s="12">
        <f>VLOOKUP($B985,[2]ok!$AY$9:$CO$434,14,0)</f>
        <v>72</v>
      </c>
      <c r="W985" s="12">
        <f>VLOOKUP($B985,[2]ok!$AY$9:$CO$434,15,0)</f>
        <v>75</v>
      </c>
      <c r="X985" s="12">
        <f>VLOOKUP($B985,[2]ok!$AY$9:$CO$434,16,0)</f>
        <v>79</v>
      </c>
      <c r="Y985" s="12">
        <f>VLOOKUP($B985,[2]ok!$AY$9:$CO$434,17,0)</f>
        <v>84</v>
      </c>
      <c r="Z985" s="12">
        <f>VLOOKUP($B985,[2]ok!$AY$9:$CO$434,18,0)</f>
        <v>87</v>
      </c>
      <c r="AA985" s="12">
        <f>VLOOKUP($B985,[2]ok!$AY$9:$CO$434,19,0)</f>
        <v>91</v>
      </c>
      <c r="AB985" s="12">
        <f>VLOOKUP($B985,[2]ok!$AY$9:$CO$434,20,0)</f>
        <v>95</v>
      </c>
      <c r="AC985" s="12">
        <f>VLOOKUP($B985,[2]ok!$AY$9:$CO$434,21,0)</f>
        <v>99</v>
      </c>
      <c r="AD985" s="12">
        <f>VLOOKUP($B985,[2]ok!$AY$9:$CO$434,22,0)</f>
        <v>526</v>
      </c>
      <c r="AE985" s="12">
        <f>VLOOKUP($B985,[2]ok!$AY$9:$CO$434,23,0)</f>
        <v>506</v>
      </c>
      <c r="AF985" s="12">
        <f>VLOOKUP($B985,[2]ok!$AY$9:$CO$434,24,0)</f>
        <v>522</v>
      </c>
      <c r="AG985" s="12">
        <f>VLOOKUP($B985,[2]ok!$AY$9:$CO$434,25,0)</f>
        <v>403</v>
      </c>
      <c r="AH985" s="12">
        <f>VLOOKUP($B985,[2]ok!$AY$9:$CO$434,26,0)</f>
        <v>355</v>
      </c>
      <c r="AI985" s="12">
        <f>VLOOKUP($B985,[2]ok!$AY$9:$CO$434,27,0)</f>
        <v>302</v>
      </c>
      <c r="AJ985" s="12">
        <f>VLOOKUP($B985,[2]ok!$AY$9:$CO$434,28,0)</f>
        <v>243</v>
      </c>
      <c r="AK985" s="12">
        <f>VLOOKUP($B985,[2]ok!$AY$9:$CO$434,29,0)</f>
        <v>190</v>
      </c>
      <c r="AL985" s="12">
        <f>VLOOKUP($B985,[2]ok!$AY$9:$CO$434,30,0)</f>
        <v>129</v>
      </c>
      <c r="AM985" s="12">
        <f>VLOOKUP($B985,[2]ok!$AY$9:$CO$434,31,0)</f>
        <v>88</v>
      </c>
      <c r="AN985" s="12">
        <f>VLOOKUP($B985,[2]ok!$AY$9:$CO$434,32,0)</f>
        <v>61</v>
      </c>
      <c r="AO985" s="12">
        <f>VLOOKUP($B985,[2]ok!$AY$9:$CO$434,33,0)</f>
        <v>40</v>
      </c>
      <c r="AP985" s="12">
        <f>VLOOKUP($B985,[2]ok!$AY$9:$CO$434,34,0)</f>
        <v>37</v>
      </c>
      <c r="AQ985" s="12">
        <f>VLOOKUP($B985,[2]ok!$AY$9:$CO$434,39,0)</f>
        <v>2612</v>
      </c>
      <c r="AR985" s="12">
        <f>VLOOKUP($B985,[2]ok!$AY$9:$CO$434,40,0)</f>
        <v>186</v>
      </c>
      <c r="AS985" s="12">
        <f>VLOOKUP($B985,[2]ok!$AY$9:$CO$434,41,0)</f>
        <v>233</v>
      </c>
      <c r="AT985" s="12">
        <f>VLOOKUP($B985,[2]ok!$AY$9:$CO$434,42,0)</f>
        <v>1378</v>
      </c>
      <c r="AU985" s="12">
        <f>VLOOKUP($B985,[2]ok!$AY$9:$CO$434,43,0)</f>
        <v>74</v>
      </c>
    </row>
    <row r="986" spans="1:47" s="10" customFormat="1" ht="12">
      <c r="A986" s="58">
        <v>985</v>
      </c>
      <c r="B986" s="58">
        <v>4654</v>
      </c>
      <c r="C986" s="59" t="s">
        <v>352</v>
      </c>
      <c r="D986" s="59" t="s">
        <v>276</v>
      </c>
      <c r="E986" s="59" t="s">
        <v>287</v>
      </c>
      <c r="F986" s="59" t="s">
        <v>40</v>
      </c>
      <c r="G986" s="12" t="s">
        <v>266</v>
      </c>
      <c r="H986" s="14">
        <f t="shared" si="247"/>
        <v>4654</v>
      </c>
      <c r="I986" s="14">
        <f t="shared" si="208"/>
        <v>9113</v>
      </c>
      <c r="J986" s="12">
        <f>VLOOKUP($B986,'[1]METAS 2019'!$D$4:$Q$843,5,0)</f>
        <v>148</v>
      </c>
      <c r="K986" s="12">
        <f>VLOOKUP($B986,'[1]METAS 2019'!$D$4:$Q$843,4,0)</f>
        <v>162</v>
      </c>
      <c r="L986" s="12">
        <f>VLOOKUP($B986,'[1]METAS 2019'!$D$4:$Q$843,11,0)</f>
        <v>185</v>
      </c>
      <c r="M986" s="12">
        <f>VLOOKUP($B986,'[1]METAS 2019'!$D$4:$Q$843,12,0)</f>
        <v>158</v>
      </c>
      <c r="N986" s="12">
        <f>VLOOKUP($B986,'[1]METAS 2019'!$D$4:$Q$843,13,0)</f>
        <v>135</v>
      </c>
      <c r="O986" s="12">
        <f>VLOOKUP($B986,'[1]METAS 2019'!$D$4:$Q$843,14,0)</f>
        <v>150</v>
      </c>
      <c r="P986" s="12">
        <f>VLOOKUP($B986,[2]ok!$AY$9:$CO$434,8,0)</f>
        <v>138</v>
      </c>
      <c r="Q986" s="12">
        <f>VLOOKUP($B986,[2]ok!$AY$9:$CO$434,9,0)</f>
        <v>136</v>
      </c>
      <c r="R986" s="12">
        <f>VLOOKUP($B986,[2]ok!$AY$9:$CO$434,10,0)</f>
        <v>133</v>
      </c>
      <c r="S986" s="12">
        <f>VLOOKUP($B986,[2]ok!$AY$9:$CO$434,11,0)</f>
        <v>132</v>
      </c>
      <c r="T986" s="12">
        <f>VLOOKUP($B986,[2]ok!$AY$9:$CO$434,12,0)</f>
        <v>131</v>
      </c>
      <c r="U986" s="12">
        <f>VLOOKUP($B986,[2]ok!$AY$9:$CO$434,13,0)</f>
        <v>129</v>
      </c>
      <c r="V986" s="12">
        <f>VLOOKUP($B986,[2]ok!$AY$9:$CO$434,14,0)</f>
        <v>130</v>
      </c>
      <c r="W986" s="12">
        <f>VLOOKUP($B986,[2]ok!$AY$9:$CO$434,15,0)</f>
        <v>135</v>
      </c>
      <c r="X986" s="12">
        <f>VLOOKUP($B986,[2]ok!$AY$9:$CO$434,16,0)</f>
        <v>143</v>
      </c>
      <c r="Y986" s="12">
        <f>VLOOKUP($B986,[2]ok!$AY$9:$CO$434,17,0)</f>
        <v>151</v>
      </c>
      <c r="Z986" s="12">
        <f>VLOOKUP($B986,[2]ok!$AY$9:$CO$434,18,0)</f>
        <v>158</v>
      </c>
      <c r="AA986" s="12">
        <f>VLOOKUP($B986,[2]ok!$AY$9:$CO$434,19,0)</f>
        <v>165</v>
      </c>
      <c r="AB986" s="12">
        <f>VLOOKUP($B986,[2]ok!$AY$9:$CO$434,20,0)</f>
        <v>172</v>
      </c>
      <c r="AC986" s="12">
        <f>VLOOKUP($B986,[2]ok!$AY$9:$CO$434,21,0)</f>
        <v>178</v>
      </c>
      <c r="AD986" s="12">
        <f>VLOOKUP($B986,[2]ok!$AY$9:$CO$434,22,0)</f>
        <v>950</v>
      </c>
      <c r="AE986" s="12">
        <f>VLOOKUP($B986,[2]ok!$AY$9:$CO$434,23,0)</f>
        <v>913</v>
      </c>
      <c r="AF986" s="12">
        <f>VLOOKUP($B986,[2]ok!$AY$9:$CO$434,24,0)</f>
        <v>943</v>
      </c>
      <c r="AG986" s="12">
        <f>VLOOKUP($B986,[2]ok!$AY$9:$CO$434,25,0)</f>
        <v>727</v>
      </c>
      <c r="AH986" s="12">
        <f>VLOOKUP($B986,[2]ok!$AY$9:$CO$434,26,0)</f>
        <v>640</v>
      </c>
      <c r="AI986" s="12">
        <f>VLOOKUP($B986,[2]ok!$AY$9:$CO$434,27,0)</f>
        <v>546</v>
      </c>
      <c r="AJ986" s="12">
        <f>VLOOKUP($B986,[2]ok!$AY$9:$CO$434,28,0)</f>
        <v>439</v>
      </c>
      <c r="AK986" s="12">
        <f>VLOOKUP($B986,[2]ok!$AY$9:$CO$434,29,0)</f>
        <v>344</v>
      </c>
      <c r="AL986" s="12">
        <f>VLOOKUP($B986,[2]ok!$AY$9:$CO$434,30,0)</f>
        <v>233</v>
      </c>
      <c r="AM986" s="12">
        <f>VLOOKUP($B986,[2]ok!$AY$9:$CO$434,31,0)</f>
        <v>158</v>
      </c>
      <c r="AN986" s="12">
        <f>VLOOKUP($B986,[2]ok!$AY$9:$CO$434,32,0)</f>
        <v>110</v>
      </c>
      <c r="AO986" s="12">
        <f>VLOOKUP($B986,[2]ok!$AY$9:$CO$434,33,0)</f>
        <v>73</v>
      </c>
      <c r="AP986" s="12">
        <f>VLOOKUP($B986,[2]ok!$AY$9:$CO$434,34,0)</f>
        <v>68</v>
      </c>
      <c r="AQ986" s="12">
        <f>VLOOKUP($B986,[2]ok!$AY$9:$CO$434,39,0)</f>
        <v>4715</v>
      </c>
      <c r="AR986" s="12">
        <f>VLOOKUP($B986,[2]ok!$AY$9:$CO$434,40,0)</f>
        <v>336</v>
      </c>
      <c r="AS986" s="12">
        <f>VLOOKUP($B986,[2]ok!$AY$9:$CO$434,41,0)</f>
        <v>421</v>
      </c>
      <c r="AT986" s="12">
        <f>VLOOKUP($B986,[2]ok!$AY$9:$CO$434,42,0)</f>
        <v>2487</v>
      </c>
      <c r="AU986" s="12">
        <f>VLOOKUP($B986,[2]ok!$AY$9:$CO$434,43,0)</f>
        <v>150</v>
      </c>
    </row>
    <row r="987" spans="1:47" s="10" customFormat="1" ht="12">
      <c r="A987" s="58">
        <v>986</v>
      </c>
      <c r="B987" s="58">
        <v>4655</v>
      </c>
      <c r="C987" s="59" t="s">
        <v>352</v>
      </c>
      <c r="D987" s="59" t="s">
        <v>276</v>
      </c>
      <c r="E987" s="59" t="s">
        <v>436</v>
      </c>
      <c r="F987" s="59" t="s">
        <v>41</v>
      </c>
      <c r="G987" s="12" t="s">
        <v>1215</v>
      </c>
      <c r="H987" s="14">
        <f t="shared" si="247"/>
        <v>4655</v>
      </c>
      <c r="I987" s="14">
        <f t="shared" si="208"/>
        <v>45327</v>
      </c>
      <c r="J987" s="12">
        <f>VLOOKUP($B987,'[1]METAS 2019'!$D$4:$Q$843,5,0)</f>
        <v>736</v>
      </c>
      <c r="K987" s="12">
        <f>VLOOKUP($B987,'[1]METAS 2019'!$D$4:$Q$843,4,0)</f>
        <v>810</v>
      </c>
      <c r="L987" s="12">
        <f>VLOOKUP($B987,'[1]METAS 2019'!$D$4:$Q$843,11,0)</f>
        <v>860</v>
      </c>
      <c r="M987" s="12">
        <f>VLOOKUP($B987,'[1]METAS 2019'!$D$4:$Q$843,12,0)</f>
        <v>902</v>
      </c>
      <c r="N987" s="12">
        <f>VLOOKUP($B987,'[1]METAS 2019'!$D$4:$Q$843,13,0)</f>
        <v>663</v>
      </c>
      <c r="O987" s="12">
        <f>VLOOKUP($B987,[2]ok!$AY$9:$CO$434,7,0)</f>
        <v>700</v>
      </c>
      <c r="P987" s="12">
        <f>VLOOKUP($B987,[2]ok!$AY$9:$CO$434,8,0)</f>
        <v>685</v>
      </c>
      <c r="Q987" s="12">
        <f>VLOOKUP($B987,[2]ok!$AY$9:$CO$434,9,0)</f>
        <v>676</v>
      </c>
      <c r="R987" s="12">
        <f>VLOOKUP($B987,[2]ok!$AY$9:$CO$434,10,0)</f>
        <v>664</v>
      </c>
      <c r="S987" s="12">
        <f>VLOOKUP($B987,[2]ok!$AY$9:$CO$434,11,0)</f>
        <v>658</v>
      </c>
      <c r="T987" s="12">
        <f>VLOOKUP($B987,[2]ok!$AY$9:$CO$434,12,0)</f>
        <v>653</v>
      </c>
      <c r="U987" s="12">
        <f>VLOOKUP($B987,[2]ok!$AY$9:$CO$434,13,0)</f>
        <v>640</v>
      </c>
      <c r="V987" s="12">
        <f>VLOOKUP($B987,[2]ok!$AY$9:$CO$434,14,0)</f>
        <v>647</v>
      </c>
      <c r="W987" s="12">
        <f>VLOOKUP($B987,[2]ok!$AY$9:$CO$434,15,0)</f>
        <v>673</v>
      </c>
      <c r="X987" s="12">
        <f>VLOOKUP($B987,[2]ok!$AY$9:$CO$434,16,0)</f>
        <v>714</v>
      </c>
      <c r="Y987" s="12">
        <f>VLOOKUP($B987,[2]ok!$AY$9:$CO$434,17,0)</f>
        <v>748</v>
      </c>
      <c r="Z987" s="12">
        <f>VLOOKUP($B987,[2]ok!$AY$9:$CO$434,18,0)</f>
        <v>787</v>
      </c>
      <c r="AA987" s="12">
        <f>VLOOKUP($B987,[2]ok!$AY$9:$CO$434,19,0)</f>
        <v>819</v>
      </c>
      <c r="AB987" s="12">
        <f>VLOOKUP($B987,[2]ok!$AY$9:$CO$434,20,0)</f>
        <v>854</v>
      </c>
      <c r="AC987" s="12">
        <f>VLOOKUP($B987,[2]ok!$AY$9:$CO$434,21,0)</f>
        <v>887</v>
      </c>
      <c r="AD987" s="12">
        <f>VLOOKUP($B987,[2]ok!$AY$9:$CO$434,22,0)</f>
        <v>4726</v>
      </c>
      <c r="AE987" s="12">
        <f>VLOOKUP($B987,[2]ok!$AY$9:$CO$434,23,0)</f>
        <v>4539</v>
      </c>
      <c r="AF987" s="12">
        <f>VLOOKUP($B987,[2]ok!$AY$9:$CO$434,24,0)</f>
        <v>4686</v>
      </c>
      <c r="AG987" s="12">
        <f>VLOOKUP($B987,[2]ok!$AY$9:$CO$434,25,0)</f>
        <v>3615</v>
      </c>
      <c r="AH987" s="12">
        <f>VLOOKUP($B987,[2]ok!$AY$9:$CO$434,26,0)</f>
        <v>3181</v>
      </c>
      <c r="AI987" s="12">
        <f>VLOOKUP($B987,[2]ok!$AY$9:$CO$434,27,0)</f>
        <v>2716</v>
      </c>
      <c r="AJ987" s="12">
        <f>VLOOKUP($B987,[2]ok!$AY$9:$CO$434,28,0)</f>
        <v>2186</v>
      </c>
      <c r="AK987" s="12">
        <f>VLOOKUP($B987,[2]ok!$AY$9:$CO$434,29,0)</f>
        <v>1710</v>
      </c>
      <c r="AL987" s="12">
        <f>VLOOKUP($B987,[2]ok!$AY$9:$CO$434,30,0)</f>
        <v>1157</v>
      </c>
      <c r="AM987" s="12">
        <f>VLOOKUP($B987,[2]ok!$AY$9:$CO$434,31,0)</f>
        <v>788</v>
      </c>
      <c r="AN987" s="12">
        <f>VLOOKUP($B987,[2]ok!$AY$9:$CO$434,32,0)</f>
        <v>548</v>
      </c>
      <c r="AO987" s="12">
        <f>VLOOKUP($B987,[2]ok!$AY$9:$CO$434,33,0)</f>
        <v>363</v>
      </c>
      <c r="AP987" s="12">
        <f>VLOOKUP($B987,[2]ok!$AY$9:$CO$434,34,0)</f>
        <v>336</v>
      </c>
      <c r="AQ987" s="12">
        <f>VLOOKUP($B987,[2]ok!$AY$9:$CO$434,39,0)</f>
        <v>23446</v>
      </c>
      <c r="AR987" s="12">
        <f>VLOOKUP($B987,[2]ok!$AY$9:$CO$434,40,0)</f>
        <v>1673</v>
      </c>
      <c r="AS987" s="12">
        <f>VLOOKUP($B987,[2]ok!$AY$9:$CO$434,41,0)</f>
        <v>2092</v>
      </c>
      <c r="AT987" s="12">
        <f>VLOOKUP($B987,[2]ok!$AY$9:$CO$434,42,0)</f>
        <v>12365</v>
      </c>
      <c r="AU987" s="12">
        <f>VLOOKUP($B987,[2]ok!$AY$9:$CO$434,43,0)</f>
        <v>665</v>
      </c>
    </row>
    <row r="988" spans="1:47" s="10" customFormat="1" ht="12">
      <c r="A988" s="58">
        <v>987</v>
      </c>
      <c r="B988" s="58">
        <v>4644</v>
      </c>
      <c r="C988" s="59" t="s">
        <v>352</v>
      </c>
      <c r="D988" s="59" t="s">
        <v>276</v>
      </c>
      <c r="E988" s="59" t="s">
        <v>298</v>
      </c>
      <c r="F988" s="59" t="s">
        <v>42</v>
      </c>
      <c r="G988" s="12" t="s">
        <v>266</v>
      </c>
      <c r="H988" s="14">
        <f t="shared" si="247"/>
        <v>4644</v>
      </c>
      <c r="I988" s="14">
        <f t="shared" si="208"/>
        <v>3406</v>
      </c>
      <c r="J988" s="12">
        <f>VLOOKUP($B988,'[1]METAS 2019'!$D$4:$Q$843,5,0)</f>
        <v>55</v>
      </c>
      <c r="K988" s="12">
        <f>VLOOKUP($B988,'[1]METAS 2019'!$D$4:$Q$843,4,0)</f>
        <v>56</v>
      </c>
      <c r="L988" s="12">
        <f>VLOOKUP($B988,'[1]METAS 2019'!$D$4:$Q$843,11,0)</f>
        <v>62</v>
      </c>
      <c r="M988" s="12">
        <f>VLOOKUP($B988,'[1]METAS 2019'!$D$4:$Q$843,12,0)</f>
        <v>77</v>
      </c>
      <c r="N988" s="12">
        <f>VLOOKUP($B988,'[1]METAS 2019'!$D$4:$Q$843,13,0)</f>
        <v>77</v>
      </c>
      <c r="O988" s="12">
        <f>VLOOKUP($B988,'[1]METAS 2019'!$D$4:$Q$843,14,0)</f>
        <v>44</v>
      </c>
      <c r="P988" s="12">
        <f>VLOOKUP($B988,[2]ok!$AY$9:$CO$434,8,0)</f>
        <v>51</v>
      </c>
      <c r="Q988" s="12">
        <f>VLOOKUP($B988,[2]ok!$AY$9:$CO$434,9,0)</f>
        <v>50</v>
      </c>
      <c r="R988" s="12">
        <f>VLOOKUP($B988,[2]ok!$AY$9:$CO$434,10,0)</f>
        <v>49</v>
      </c>
      <c r="S988" s="12">
        <f>VLOOKUP($B988,[2]ok!$AY$9:$CO$434,11,0)</f>
        <v>49</v>
      </c>
      <c r="T988" s="12">
        <f>VLOOKUP($B988,[2]ok!$AY$9:$CO$434,12,0)</f>
        <v>49</v>
      </c>
      <c r="U988" s="12">
        <f>VLOOKUP($B988,[2]ok!$AY$9:$CO$434,13,0)</f>
        <v>48</v>
      </c>
      <c r="V988" s="12">
        <f>VLOOKUP($B988,[2]ok!$AY$9:$CO$434,14,0)</f>
        <v>48</v>
      </c>
      <c r="W988" s="12">
        <f>VLOOKUP($B988,[2]ok!$AY$9:$CO$434,15,0)</f>
        <v>50</v>
      </c>
      <c r="X988" s="12">
        <f>VLOOKUP($B988,[2]ok!$AY$9:$CO$434,16,0)</f>
        <v>53</v>
      </c>
      <c r="Y988" s="12">
        <f>VLOOKUP($B988,[2]ok!$AY$9:$CO$434,17,0)</f>
        <v>56</v>
      </c>
      <c r="Z988" s="12">
        <f>VLOOKUP($B988,[2]ok!$AY$9:$CO$434,18,0)</f>
        <v>59</v>
      </c>
      <c r="AA988" s="12">
        <f>VLOOKUP($B988,[2]ok!$AY$9:$CO$434,19,0)</f>
        <v>61</v>
      </c>
      <c r="AB988" s="12">
        <f>VLOOKUP($B988,[2]ok!$AY$9:$CO$434,20,0)</f>
        <v>64</v>
      </c>
      <c r="AC988" s="12">
        <f>VLOOKUP($B988,[2]ok!$AY$9:$CO$434,21,0)</f>
        <v>66</v>
      </c>
      <c r="AD988" s="12">
        <f>VLOOKUP($B988,[2]ok!$AY$9:$CO$434,22,0)</f>
        <v>353</v>
      </c>
      <c r="AE988" s="12">
        <f>VLOOKUP($B988,[2]ok!$AY$9:$CO$434,23,0)</f>
        <v>339</v>
      </c>
      <c r="AF988" s="12">
        <f>VLOOKUP($B988,[2]ok!$AY$9:$CO$434,24,0)</f>
        <v>350</v>
      </c>
      <c r="AG988" s="12">
        <f>VLOOKUP($B988,[2]ok!$AY$9:$CO$434,25,0)</f>
        <v>270</v>
      </c>
      <c r="AH988" s="12">
        <f>VLOOKUP($B988,[2]ok!$AY$9:$CO$434,26,0)</f>
        <v>238</v>
      </c>
      <c r="AI988" s="12">
        <f>VLOOKUP($B988,[2]ok!$AY$9:$CO$434,27,0)</f>
        <v>203</v>
      </c>
      <c r="AJ988" s="12">
        <f>VLOOKUP($B988,[2]ok!$AY$9:$CO$434,28,0)</f>
        <v>163</v>
      </c>
      <c r="AK988" s="12">
        <f>VLOOKUP($B988,[2]ok!$AY$9:$CO$434,29,0)</f>
        <v>128</v>
      </c>
      <c r="AL988" s="12">
        <f>VLOOKUP($B988,[2]ok!$AY$9:$CO$434,30,0)</f>
        <v>86</v>
      </c>
      <c r="AM988" s="12">
        <f>VLOOKUP($B988,[2]ok!$AY$9:$CO$434,31,0)</f>
        <v>59</v>
      </c>
      <c r="AN988" s="12">
        <f>VLOOKUP($B988,[2]ok!$AY$9:$CO$434,32,0)</f>
        <v>41</v>
      </c>
      <c r="AO988" s="12">
        <f>VLOOKUP($B988,[2]ok!$AY$9:$CO$434,33,0)</f>
        <v>27</v>
      </c>
      <c r="AP988" s="12">
        <f>VLOOKUP($B988,[2]ok!$AY$9:$CO$434,34,0)</f>
        <v>25</v>
      </c>
      <c r="AQ988" s="12">
        <f>VLOOKUP($B988,[2]ok!$AY$9:$CO$434,39,0)</f>
        <v>1752</v>
      </c>
      <c r="AR988" s="12">
        <f>VLOOKUP($B988,[2]ok!$AY$9:$CO$434,40,0)</f>
        <v>125</v>
      </c>
      <c r="AS988" s="12">
        <f>VLOOKUP($B988,[2]ok!$AY$9:$CO$434,41,0)</f>
        <v>156</v>
      </c>
      <c r="AT988" s="12">
        <f>VLOOKUP($B988,[2]ok!$AY$9:$CO$434,42,0)</f>
        <v>924</v>
      </c>
      <c r="AU988" s="12">
        <f>VLOOKUP($B988,[2]ok!$AY$9:$CO$434,43,0)</f>
        <v>46</v>
      </c>
    </row>
    <row r="989" spans="1:47" s="10" customFormat="1" ht="12">
      <c r="A989" s="58">
        <v>988</v>
      </c>
      <c r="B989" s="58">
        <v>4618</v>
      </c>
      <c r="C989" s="59" t="s">
        <v>352</v>
      </c>
      <c r="D989" s="59" t="s">
        <v>276</v>
      </c>
      <c r="E989" s="59" t="s">
        <v>290</v>
      </c>
      <c r="F989" s="59" t="s">
        <v>43</v>
      </c>
      <c r="G989" s="12" t="s">
        <v>271</v>
      </c>
      <c r="H989" s="14">
        <f t="shared" si="247"/>
        <v>4618</v>
      </c>
      <c r="I989" s="14">
        <f t="shared" si="208"/>
        <v>3069</v>
      </c>
      <c r="J989" s="12">
        <f>VLOOKUP($B989,'[1]METAS 2019'!$D$4:$Q$843,5,0)</f>
        <v>50</v>
      </c>
      <c r="K989" s="12">
        <f>VLOOKUP($B989,'[1]METAS 2019'!$D$4:$Q$843,4,0)</f>
        <v>47</v>
      </c>
      <c r="L989" s="12">
        <f>VLOOKUP($B989,'[1]METAS 2019'!$D$4:$Q$843,11,0)</f>
        <v>50</v>
      </c>
      <c r="M989" s="12">
        <f>VLOOKUP($B989,'[1]METAS 2019'!$D$4:$Q$843,12,0)</f>
        <v>54</v>
      </c>
      <c r="N989" s="12">
        <f>VLOOKUP($B989,'[1]METAS 2019'!$D$4:$Q$843,13,0)</f>
        <v>55</v>
      </c>
      <c r="O989" s="12">
        <f>VLOOKUP($B989,'[1]METAS 2019'!$D$4:$Q$843,14,0)</f>
        <v>52</v>
      </c>
      <c r="P989" s="12">
        <f>VLOOKUP($B989,[2]ok!$AY$9:$CO$434,8,0)</f>
        <v>47</v>
      </c>
      <c r="Q989" s="12">
        <f>VLOOKUP($B989,[2]ok!$AY$9:$CO$434,9,0)</f>
        <v>46</v>
      </c>
      <c r="R989" s="12">
        <f>VLOOKUP($B989,[2]ok!$AY$9:$CO$434,10,0)</f>
        <v>45</v>
      </c>
      <c r="S989" s="12">
        <f>VLOOKUP($B989,[2]ok!$AY$9:$CO$434,11,0)</f>
        <v>45</v>
      </c>
      <c r="T989" s="12">
        <f>VLOOKUP($B989,[2]ok!$AY$9:$CO$434,12,0)</f>
        <v>44</v>
      </c>
      <c r="U989" s="12">
        <f>VLOOKUP($B989,[2]ok!$AY$9:$CO$434,13,0)</f>
        <v>44</v>
      </c>
      <c r="V989" s="12">
        <f>VLOOKUP($B989,[2]ok!$AY$9:$CO$434,14,0)</f>
        <v>44</v>
      </c>
      <c r="W989" s="12">
        <f>VLOOKUP($B989,[2]ok!$AY$9:$CO$434,15,0)</f>
        <v>46</v>
      </c>
      <c r="X989" s="12">
        <f>VLOOKUP($B989,[2]ok!$AY$9:$CO$434,16,0)</f>
        <v>48</v>
      </c>
      <c r="Y989" s="12">
        <f>VLOOKUP($B989,[2]ok!$AY$9:$CO$434,17,0)</f>
        <v>51</v>
      </c>
      <c r="Z989" s="12">
        <f>VLOOKUP($B989,[2]ok!$AY$9:$CO$434,18,0)</f>
        <v>53</v>
      </c>
      <c r="AA989" s="12">
        <f>VLOOKUP($B989,[2]ok!$AY$9:$CO$434,19,0)</f>
        <v>56</v>
      </c>
      <c r="AB989" s="12">
        <f>VLOOKUP($B989,[2]ok!$AY$9:$CO$434,20,0)</f>
        <v>58</v>
      </c>
      <c r="AC989" s="12">
        <f>VLOOKUP($B989,[2]ok!$AY$9:$CO$434,21,0)</f>
        <v>60</v>
      </c>
      <c r="AD989" s="12">
        <f>VLOOKUP($B989,[2]ok!$AY$9:$CO$434,22,0)</f>
        <v>321</v>
      </c>
      <c r="AE989" s="12">
        <f>VLOOKUP($B989,[2]ok!$AY$9:$CO$434,23,0)</f>
        <v>308</v>
      </c>
      <c r="AF989" s="12">
        <f>VLOOKUP($B989,[2]ok!$AY$9:$CO$434,24,0)</f>
        <v>318</v>
      </c>
      <c r="AG989" s="12">
        <f>VLOOKUP($B989,[2]ok!$AY$9:$CO$434,25,0)</f>
        <v>246</v>
      </c>
      <c r="AH989" s="12">
        <f>VLOOKUP($B989,[2]ok!$AY$9:$CO$434,26,0)</f>
        <v>216</v>
      </c>
      <c r="AI989" s="12">
        <f>VLOOKUP($B989,[2]ok!$AY$9:$CO$434,27,0)</f>
        <v>184</v>
      </c>
      <c r="AJ989" s="12">
        <f>VLOOKUP($B989,[2]ok!$AY$9:$CO$434,28,0)</f>
        <v>148</v>
      </c>
      <c r="AK989" s="12">
        <f>VLOOKUP($B989,[2]ok!$AY$9:$CO$434,29,0)</f>
        <v>116</v>
      </c>
      <c r="AL989" s="12">
        <f>VLOOKUP($B989,[2]ok!$AY$9:$CO$434,30,0)</f>
        <v>79</v>
      </c>
      <c r="AM989" s="12">
        <f>VLOOKUP($B989,[2]ok!$AY$9:$CO$434,31,0)</f>
        <v>53</v>
      </c>
      <c r="AN989" s="12">
        <f>VLOOKUP($B989,[2]ok!$AY$9:$CO$434,32,0)</f>
        <v>37</v>
      </c>
      <c r="AO989" s="12">
        <f>VLOOKUP($B989,[2]ok!$AY$9:$CO$434,33,0)</f>
        <v>25</v>
      </c>
      <c r="AP989" s="12">
        <f>VLOOKUP($B989,[2]ok!$AY$9:$CO$434,34,0)</f>
        <v>23</v>
      </c>
      <c r="AQ989" s="12">
        <f>VLOOKUP($B989,[2]ok!$AY$9:$CO$434,39,0)</f>
        <v>1593</v>
      </c>
      <c r="AR989" s="12">
        <f>VLOOKUP($B989,[2]ok!$AY$9:$CO$434,40,0)</f>
        <v>114</v>
      </c>
      <c r="AS989" s="12">
        <f>VLOOKUP($B989,[2]ok!$AY$9:$CO$434,41,0)</f>
        <v>142</v>
      </c>
      <c r="AT989" s="12">
        <f>VLOOKUP($B989,[2]ok!$AY$9:$CO$434,42,0)</f>
        <v>840</v>
      </c>
      <c r="AU989" s="12">
        <f>VLOOKUP($B989,[2]ok!$AY$9:$CO$434,43,0)</f>
        <v>48</v>
      </c>
    </row>
    <row r="990" spans="1:47" s="10" customFormat="1" ht="12">
      <c r="A990" s="58">
        <v>989</v>
      </c>
      <c r="B990" s="58">
        <v>4656</v>
      </c>
      <c r="C990" s="59" t="s">
        <v>352</v>
      </c>
      <c r="D990" s="59" t="s">
        <v>276</v>
      </c>
      <c r="E990" s="59" t="s">
        <v>287</v>
      </c>
      <c r="F990" s="59" t="s">
        <v>44</v>
      </c>
      <c r="G990" s="12" t="s">
        <v>266</v>
      </c>
      <c r="H990" s="14">
        <f t="shared" si="247"/>
        <v>4656</v>
      </c>
      <c r="I990" s="14">
        <f t="shared" si="208"/>
        <v>8458</v>
      </c>
      <c r="J990" s="12">
        <f>VLOOKUP($B990,'[1]METAS 2019'!$D$4:$Q$843,5,0)</f>
        <v>138</v>
      </c>
      <c r="K990" s="12">
        <f>VLOOKUP($B990,'[1]METAS 2019'!$D$4:$Q$843,4,0)</f>
        <v>162</v>
      </c>
      <c r="L990" s="12">
        <f>VLOOKUP($B990,'[1]METAS 2019'!$D$4:$Q$843,11,0)</f>
        <v>121</v>
      </c>
      <c r="M990" s="12">
        <f>VLOOKUP($B990,'[1]METAS 2019'!$D$4:$Q$843,12,0)</f>
        <v>147</v>
      </c>
      <c r="N990" s="12">
        <f>VLOOKUP($B990,'[1]METAS 2019'!$D$4:$Q$843,13,0)</f>
        <v>128</v>
      </c>
      <c r="O990" s="12">
        <f>VLOOKUP($B990,'[1]METAS 2019'!$D$4:$Q$843,14,0)</f>
        <v>141</v>
      </c>
      <c r="P990" s="12">
        <f>VLOOKUP($B990,[2]ok!$AY$9:$CO$434,8,0)</f>
        <v>129</v>
      </c>
      <c r="Q990" s="12">
        <f>VLOOKUP($B990,[2]ok!$AY$9:$CO$434,9,0)</f>
        <v>126</v>
      </c>
      <c r="R990" s="12">
        <f>VLOOKUP($B990,[2]ok!$AY$9:$CO$434,10,0)</f>
        <v>124</v>
      </c>
      <c r="S990" s="12">
        <f>VLOOKUP($B990,[2]ok!$AY$9:$CO$434,11,0)</f>
        <v>123</v>
      </c>
      <c r="T990" s="12">
        <f>VLOOKUP($B990,[2]ok!$AY$9:$CO$434,12,0)</f>
        <v>122</v>
      </c>
      <c r="U990" s="12">
        <f>VLOOKUP($B990,[2]ok!$AY$9:$CO$434,13,0)</f>
        <v>120</v>
      </c>
      <c r="V990" s="12">
        <f>VLOOKUP($B990,[2]ok!$AY$9:$CO$434,14,0)</f>
        <v>121</v>
      </c>
      <c r="W990" s="12">
        <f>VLOOKUP($B990,[2]ok!$AY$9:$CO$434,15,0)</f>
        <v>126</v>
      </c>
      <c r="X990" s="12">
        <f>VLOOKUP($B990,[2]ok!$AY$9:$CO$434,16,0)</f>
        <v>134</v>
      </c>
      <c r="Y990" s="12">
        <f>VLOOKUP($B990,[2]ok!$AY$9:$CO$434,17,0)</f>
        <v>141</v>
      </c>
      <c r="Z990" s="12">
        <f>VLOOKUP($B990,[2]ok!$AY$9:$CO$434,18,0)</f>
        <v>147</v>
      </c>
      <c r="AA990" s="12">
        <f>VLOOKUP($B990,[2]ok!$AY$9:$CO$434,19,0)</f>
        <v>154</v>
      </c>
      <c r="AB990" s="12">
        <f>VLOOKUP($B990,[2]ok!$AY$9:$CO$434,20,0)</f>
        <v>160</v>
      </c>
      <c r="AC990" s="12">
        <f>VLOOKUP($B990,[2]ok!$AY$9:$CO$434,21,0)</f>
        <v>166</v>
      </c>
      <c r="AD990" s="12">
        <f>VLOOKUP($B990,[2]ok!$AY$9:$CO$434,22,0)</f>
        <v>886</v>
      </c>
      <c r="AE990" s="12">
        <f>VLOOKUP($B990,[2]ok!$AY$9:$CO$434,23,0)</f>
        <v>851</v>
      </c>
      <c r="AF990" s="12">
        <f>VLOOKUP($B990,[2]ok!$AY$9:$CO$434,24,0)</f>
        <v>879</v>
      </c>
      <c r="AG990" s="12">
        <f>VLOOKUP($B990,[2]ok!$AY$9:$CO$434,25,0)</f>
        <v>678</v>
      </c>
      <c r="AH990" s="12">
        <f>VLOOKUP($B990,[2]ok!$AY$9:$CO$434,26,0)</f>
        <v>597</v>
      </c>
      <c r="AI990" s="12">
        <f>VLOOKUP($B990,[2]ok!$AY$9:$CO$434,27,0)</f>
        <v>509</v>
      </c>
      <c r="AJ990" s="12">
        <f>VLOOKUP($B990,[2]ok!$AY$9:$CO$434,28,0)</f>
        <v>409</v>
      </c>
      <c r="AK990" s="12">
        <f>VLOOKUP($B990,[2]ok!$AY$9:$CO$434,29,0)</f>
        <v>320</v>
      </c>
      <c r="AL990" s="12">
        <f>VLOOKUP($B990,[2]ok!$AY$9:$CO$434,30,0)</f>
        <v>217</v>
      </c>
      <c r="AM990" s="12">
        <f>VLOOKUP($B990,[2]ok!$AY$9:$CO$434,31,0)</f>
        <v>148</v>
      </c>
      <c r="AN990" s="12">
        <f>VLOOKUP($B990,[2]ok!$AY$9:$CO$434,32,0)</f>
        <v>103</v>
      </c>
      <c r="AO990" s="12">
        <f>VLOOKUP($B990,[2]ok!$AY$9:$CO$434,33,0)</f>
        <v>68</v>
      </c>
      <c r="AP990" s="12">
        <f>VLOOKUP($B990,[2]ok!$AY$9:$CO$434,34,0)</f>
        <v>63</v>
      </c>
      <c r="AQ990" s="12">
        <f>VLOOKUP($B990,[2]ok!$AY$9:$CO$434,39,0)</f>
        <v>4396</v>
      </c>
      <c r="AR990" s="12">
        <f>VLOOKUP($B990,[2]ok!$AY$9:$CO$434,40,0)</f>
        <v>313</v>
      </c>
      <c r="AS990" s="12">
        <f>VLOOKUP($B990,[2]ok!$AY$9:$CO$434,41,0)</f>
        <v>392</v>
      </c>
      <c r="AT990" s="12">
        <f>VLOOKUP($B990,[2]ok!$AY$9:$CO$434,42,0)</f>
        <v>2319</v>
      </c>
      <c r="AU990" s="12">
        <f>VLOOKUP($B990,[2]ok!$AY$9:$CO$434,43,0)</f>
        <v>131</v>
      </c>
    </row>
    <row r="991" spans="1:47" s="10" customFormat="1" ht="12">
      <c r="A991" s="58">
        <v>990</v>
      </c>
      <c r="B991" s="58">
        <v>4641</v>
      </c>
      <c r="C991" s="59" t="s">
        <v>352</v>
      </c>
      <c r="D991" s="59" t="s">
        <v>276</v>
      </c>
      <c r="E991" s="59" t="s">
        <v>298</v>
      </c>
      <c r="F991" s="59" t="s">
        <v>45</v>
      </c>
      <c r="G991" s="12" t="s">
        <v>271</v>
      </c>
      <c r="H991" s="14">
        <f t="shared" si="247"/>
        <v>4641</v>
      </c>
      <c r="I991" s="14">
        <f t="shared" si="208"/>
        <v>12081</v>
      </c>
      <c r="J991" s="12">
        <f>VLOOKUP($B991,'[1]METAS 2019'!$D$4:$Q$843,5,0)</f>
        <v>197</v>
      </c>
      <c r="K991" s="12">
        <f>VLOOKUP($B991,'[1]METAS 2019'!$D$4:$Q$843,4,0)</f>
        <v>246</v>
      </c>
      <c r="L991" s="12">
        <f>VLOOKUP($B991,'[1]METAS 2019'!$D$4:$Q$843,11,0)</f>
        <v>203</v>
      </c>
      <c r="M991" s="12">
        <f>VLOOKUP($B991,'[1]METAS 2019'!$D$4:$Q$843,12,0)</f>
        <v>225</v>
      </c>
      <c r="N991" s="12">
        <f>VLOOKUP($B991,'[1]METAS 2019'!$D$4:$Q$843,13,0)</f>
        <v>164</v>
      </c>
      <c r="O991" s="12">
        <f>VLOOKUP($B991,'[1]METAS 2019'!$D$4:$Q$843,14,0)</f>
        <v>167</v>
      </c>
      <c r="P991" s="12">
        <f>VLOOKUP($B991,[2]ok!$AY$9:$CO$434,8,0)</f>
        <v>184</v>
      </c>
      <c r="Q991" s="12">
        <f>VLOOKUP($B991,[2]ok!$AY$9:$CO$434,9,0)</f>
        <v>180</v>
      </c>
      <c r="R991" s="12">
        <f>VLOOKUP($B991,[2]ok!$AY$9:$CO$434,10,0)</f>
        <v>177</v>
      </c>
      <c r="S991" s="12">
        <f>VLOOKUP($B991,[2]ok!$AY$9:$CO$434,11,0)</f>
        <v>176</v>
      </c>
      <c r="T991" s="12">
        <f>VLOOKUP($B991,[2]ok!$AY$9:$CO$434,12,0)</f>
        <v>174</v>
      </c>
      <c r="U991" s="12">
        <f>VLOOKUP($B991,[2]ok!$AY$9:$CO$434,13,0)</f>
        <v>171</v>
      </c>
      <c r="V991" s="12">
        <f>VLOOKUP($B991,[2]ok!$AY$9:$CO$434,14,0)</f>
        <v>173</v>
      </c>
      <c r="W991" s="12">
        <f>VLOOKUP($B991,[2]ok!$AY$9:$CO$434,15,0)</f>
        <v>180</v>
      </c>
      <c r="X991" s="12">
        <f>VLOOKUP($B991,[2]ok!$AY$9:$CO$434,16,0)</f>
        <v>191</v>
      </c>
      <c r="Y991" s="12">
        <f>VLOOKUP($B991,[2]ok!$AY$9:$CO$434,17,0)</f>
        <v>201</v>
      </c>
      <c r="Z991" s="12">
        <f>VLOOKUP($B991,[2]ok!$AY$9:$CO$434,18,0)</f>
        <v>210</v>
      </c>
      <c r="AA991" s="12">
        <f>VLOOKUP($B991,[2]ok!$AY$9:$CO$434,19,0)</f>
        <v>220</v>
      </c>
      <c r="AB991" s="12">
        <f>VLOOKUP($B991,[2]ok!$AY$9:$CO$434,20,0)</f>
        <v>229</v>
      </c>
      <c r="AC991" s="12">
        <f>VLOOKUP($B991,[2]ok!$AY$9:$CO$434,21,0)</f>
        <v>237</v>
      </c>
      <c r="AD991" s="12">
        <f>VLOOKUP($B991,[2]ok!$AY$9:$CO$434,22,0)</f>
        <v>1264</v>
      </c>
      <c r="AE991" s="12">
        <f>VLOOKUP($B991,[2]ok!$AY$9:$CO$434,23,0)</f>
        <v>1215</v>
      </c>
      <c r="AF991" s="12">
        <f>VLOOKUP($B991,[2]ok!$AY$9:$CO$434,24,0)</f>
        <v>1255</v>
      </c>
      <c r="AG991" s="12">
        <f>VLOOKUP($B991,[2]ok!$AY$9:$CO$434,25,0)</f>
        <v>968</v>
      </c>
      <c r="AH991" s="12">
        <f>VLOOKUP($B991,[2]ok!$AY$9:$CO$434,26,0)</f>
        <v>852</v>
      </c>
      <c r="AI991" s="12">
        <f>VLOOKUP($B991,[2]ok!$AY$9:$CO$434,27,0)</f>
        <v>727</v>
      </c>
      <c r="AJ991" s="12">
        <f>VLOOKUP($B991,[2]ok!$AY$9:$CO$434,28,0)</f>
        <v>584</v>
      </c>
      <c r="AK991" s="12">
        <f>VLOOKUP($B991,[2]ok!$AY$9:$CO$434,29,0)</f>
        <v>457</v>
      </c>
      <c r="AL991" s="12">
        <f>VLOOKUP($B991,[2]ok!$AY$9:$CO$434,30,0)</f>
        <v>310</v>
      </c>
      <c r="AM991" s="12">
        <f>VLOOKUP($B991,[2]ok!$AY$9:$CO$434,31,0)</f>
        <v>211</v>
      </c>
      <c r="AN991" s="12">
        <f>VLOOKUP($B991,[2]ok!$AY$9:$CO$434,32,0)</f>
        <v>146</v>
      </c>
      <c r="AO991" s="12">
        <f>VLOOKUP($B991,[2]ok!$AY$9:$CO$434,33,0)</f>
        <v>97</v>
      </c>
      <c r="AP991" s="12">
        <f>VLOOKUP($B991,[2]ok!$AY$9:$CO$434,34,0)</f>
        <v>90</v>
      </c>
      <c r="AQ991" s="12">
        <f>VLOOKUP($B991,[2]ok!$AY$9:$CO$434,39,0)</f>
        <v>6276</v>
      </c>
      <c r="AR991" s="12">
        <f>VLOOKUP($B991,[2]ok!$AY$9:$CO$434,40,0)</f>
        <v>447</v>
      </c>
      <c r="AS991" s="12">
        <f>VLOOKUP($B991,[2]ok!$AY$9:$CO$434,41,0)</f>
        <v>560</v>
      </c>
      <c r="AT991" s="12">
        <f>VLOOKUP($B991,[2]ok!$AY$9:$CO$434,42,0)</f>
        <v>3310</v>
      </c>
      <c r="AU991" s="12">
        <f>VLOOKUP($B991,[2]ok!$AY$9:$CO$434,43,0)</f>
        <v>173</v>
      </c>
    </row>
    <row r="992" spans="1:47" s="10" customFormat="1" ht="12">
      <c r="A992" s="58">
        <v>991</v>
      </c>
      <c r="B992" s="58">
        <v>4617</v>
      </c>
      <c r="C992" s="59" t="s">
        <v>352</v>
      </c>
      <c r="D992" s="59" t="s">
        <v>276</v>
      </c>
      <c r="E992" s="59" t="s">
        <v>290</v>
      </c>
      <c r="F992" s="59" t="s">
        <v>46</v>
      </c>
      <c r="G992" s="12" t="s">
        <v>271</v>
      </c>
      <c r="H992" s="14">
        <f t="shared" si="247"/>
        <v>4617</v>
      </c>
      <c r="I992" s="14">
        <f t="shared" si="208"/>
        <v>3224</v>
      </c>
      <c r="J992" s="12">
        <f>VLOOKUP($B992,'[1]METAS 2019'!$D$4:$Q$843,5,0)</f>
        <v>52</v>
      </c>
      <c r="K992" s="12">
        <f>VLOOKUP($B992,'[1]METAS 2019'!$D$4:$Q$843,4,0)</f>
        <v>56</v>
      </c>
      <c r="L992" s="12">
        <f>VLOOKUP($B992,'[1]METAS 2019'!$D$4:$Q$843,11,0)</f>
        <v>63</v>
      </c>
      <c r="M992" s="12">
        <f>VLOOKUP($B992,'[1]METAS 2019'!$D$4:$Q$843,12,0)</f>
        <v>63</v>
      </c>
      <c r="N992" s="12">
        <f>VLOOKUP($B992,'[1]METAS 2019'!$D$4:$Q$843,13,0)</f>
        <v>51</v>
      </c>
      <c r="O992" s="12">
        <f>VLOOKUP($B992,'[1]METAS 2019'!$D$4:$Q$843,14,0)</f>
        <v>66</v>
      </c>
      <c r="P992" s="12">
        <f>VLOOKUP($B992,[2]ok!$AY$9:$CO$434,8,0)</f>
        <v>48</v>
      </c>
      <c r="Q992" s="12">
        <f>VLOOKUP($B992,[2]ok!$AY$9:$CO$434,9,0)</f>
        <v>48</v>
      </c>
      <c r="R992" s="12">
        <f>VLOOKUP($B992,[2]ok!$AY$9:$CO$434,10,0)</f>
        <v>47</v>
      </c>
      <c r="S992" s="12">
        <f>VLOOKUP($B992,[2]ok!$AY$9:$CO$434,11,0)</f>
        <v>46</v>
      </c>
      <c r="T992" s="12">
        <f>VLOOKUP($B992,[2]ok!$AY$9:$CO$434,12,0)</f>
        <v>46</v>
      </c>
      <c r="U992" s="12">
        <f>VLOOKUP($B992,[2]ok!$AY$9:$CO$434,13,0)</f>
        <v>45</v>
      </c>
      <c r="V992" s="12">
        <f>VLOOKUP($B992,[2]ok!$AY$9:$CO$434,14,0)</f>
        <v>46</v>
      </c>
      <c r="W992" s="12">
        <f>VLOOKUP($B992,[2]ok!$AY$9:$CO$434,15,0)</f>
        <v>48</v>
      </c>
      <c r="X992" s="12">
        <f>VLOOKUP($B992,[2]ok!$AY$9:$CO$434,16,0)</f>
        <v>50</v>
      </c>
      <c r="Y992" s="12">
        <f>VLOOKUP($B992,[2]ok!$AY$9:$CO$434,17,0)</f>
        <v>53</v>
      </c>
      <c r="Z992" s="12">
        <f>VLOOKUP($B992,[2]ok!$AY$9:$CO$434,18,0)</f>
        <v>55</v>
      </c>
      <c r="AA992" s="12">
        <f>VLOOKUP($B992,[2]ok!$AY$9:$CO$434,19,0)</f>
        <v>58</v>
      </c>
      <c r="AB992" s="12">
        <f>VLOOKUP($B992,[2]ok!$AY$9:$CO$434,20,0)</f>
        <v>60</v>
      </c>
      <c r="AC992" s="12">
        <f>VLOOKUP($B992,[2]ok!$AY$9:$CO$434,21,0)</f>
        <v>63</v>
      </c>
      <c r="AD992" s="12">
        <f>VLOOKUP($B992,[2]ok!$AY$9:$CO$434,22,0)</f>
        <v>334</v>
      </c>
      <c r="AE992" s="12">
        <f>VLOOKUP($B992,[2]ok!$AY$9:$CO$434,23,0)</f>
        <v>321</v>
      </c>
      <c r="AF992" s="12">
        <f>VLOOKUP($B992,[2]ok!$AY$9:$CO$434,24,0)</f>
        <v>331</v>
      </c>
      <c r="AG992" s="12">
        <f>VLOOKUP($B992,[2]ok!$AY$9:$CO$434,25,0)</f>
        <v>255</v>
      </c>
      <c r="AH992" s="12">
        <f>VLOOKUP($B992,[2]ok!$AY$9:$CO$434,26,0)</f>
        <v>225</v>
      </c>
      <c r="AI992" s="12">
        <f>VLOOKUP($B992,[2]ok!$AY$9:$CO$434,27,0)</f>
        <v>192</v>
      </c>
      <c r="AJ992" s="12">
        <f>VLOOKUP($B992,[2]ok!$AY$9:$CO$434,28,0)</f>
        <v>154</v>
      </c>
      <c r="AK992" s="12">
        <f>VLOOKUP($B992,[2]ok!$AY$9:$CO$434,29,0)</f>
        <v>121</v>
      </c>
      <c r="AL992" s="12">
        <f>VLOOKUP($B992,[2]ok!$AY$9:$CO$434,30,0)</f>
        <v>82</v>
      </c>
      <c r="AM992" s="12">
        <f>VLOOKUP($B992,[2]ok!$AY$9:$CO$434,31,0)</f>
        <v>56</v>
      </c>
      <c r="AN992" s="12">
        <f>VLOOKUP($B992,[2]ok!$AY$9:$CO$434,32,0)</f>
        <v>39</v>
      </c>
      <c r="AO992" s="12">
        <f>VLOOKUP($B992,[2]ok!$AY$9:$CO$434,33,0)</f>
        <v>26</v>
      </c>
      <c r="AP992" s="12">
        <f>VLOOKUP($B992,[2]ok!$AY$9:$CO$434,34,0)</f>
        <v>24</v>
      </c>
      <c r="AQ992" s="12">
        <f>VLOOKUP($B992,[2]ok!$AY$9:$CO$434,39,0)</f>
        <v>1657</v>
      </c>
      <c r="AR992" s="12">
        <f>VLOOKUP($B992,[2]ok!$AY$9:$CO$434,40,0)</f>
        <v>118</v>
      </c>
      <c r="AS992" s="12">
        <f>VLOOKUP($B992,[2]ok!$AY$9:$CO$434,41,0)</f>
        <v>148</v>
      </c>
      <c r="AT992" s="12">
        <f>VLOOKUP($B992,[2]ok!$AY$9:$CO$434,42,0)</f>
        <v>874</v>
      </c>
      <c r="AU992" s="12">
        <f>VLOOKUP($B992,[2]ok!$AY$9:$CO$434,43,0)</f>
        <v>50</v>
      </c>
    </row>
    <row r="993" spans="1:47" s="10" customFormat="1" ht="12">
      <c r="A993" s="58">
        <v>992</v>
      </c>
      <c r="B993" s="58">
        <v>4643</v>
      </c>
      <c r="C993" s="59" t="s">
        <v>352</v>
      </c>
      <c r="D993" s="59" t="s">
        <v>276</v>
      </c>
      <c r="E993" s="59" t="s">
        <v>298</v>
      </c>
      <c r="F993" s="59" t="s">
        <v>47</v>
      </c>
      <c r="G993" s="12" t="s">
        <v>266</v>
      </c>
      <c r="H993" s="14">
        <f t="shared" si="247"/>
        <v>4643</v>
      </c>
      <c r="I993" s="14">
        <f t="shared" si="208"/>
        <v>2518</v>
      </c>
      <c r="J993" s="12">
        <f>VLOOKUP($B993,'[1]METAS 2019'!$D$4:$Q$843,5,0)</f>
        <v>41</v>
      </c>
      <c r="K993" s="12">
        <f>VLOOKUP($B993,'[1]METAS 2019'!$D$4:$Q$843,4,0)</f>
        <v>51</v>
      </c>
      <c r="L993" s="12">
        <f>VLOOKUP($B993,'[1]METAS 2019'!$D$4:$Q$843,11,0)</f>
        <v>41</v>
      </c>
      <c r="M993" s="12">
        <f>VLOOKUP($B993,'[1]METAS 2019'!$D$4:$Q$843,12,0)</f>
        <v>38</v>
      </c>
      <c r="N993" s="12">
        <f>VLOOKUP($B993,'[1]METAS 2019'!$D$4:$Q$843,13,0)</f>
        <v>40</v>
      </c>
      <c r="O993" s="12">
        <f>VLOOKUP($B993,'[1]METAS 2019'!$D$4:$Q$843,14,0)</f>
        <v>42</v>
      </c>
      <c r="P993" s="12">
        <f>VLOOKUP($B993,[2]ok!$AY$9:$CO$434,8,0)</f>
        <v>38</v>
      </c>
      <c r="Q993" s="12">
        <f>VLOOKUP($B993,[2]ok!$AY$9:$CO$434,9,0)</f>
        <v>38</v>
      </c>
      <c r="R993" s="12">
        <f>VLOOKUP($B993,[2]ok!$AY$9:$CO$434,10,0)</f>
        <v>37</v>
      </c>
      <c r="S993" s="12">
        <f>VLOOKUP($B993,[2]ok!$AY$9:$CO$434,11,0)</f>
        <v>37</v>
      </c>
      <c r="T993" s="12">
        <f>VLOOKUP($B993,[2]ok!$AY$9:$CO$434,12,0)</f>
        <v>36</v>
      </c>
      <c r="U993" s="12">
        <f>VLOOKUP($B993,[2]ok!$AY$9:$CO$434,13,0)</f>
        <v>36</v>
      </c>
      <c r="V993" s="12">
        <f>VLOOKUP($B993,[2]ok!$AY$9:$CO$434,14,0)</f>
        <v>36</v>
      </c>
      <c r="W993" s="12">
        <f>VLOOKUP($B993,[2]ok!$AY$9:$CO$434,15,0)</f>
        <v>38</v>
      </c>
      <c r="X993" s="12">
        <f>VLOOKUP($B993,[2]ok!$AY$9:$CO$434,16,0)</f>
        <v>40</v>
      </c>
      <c r="Y993" s="12">
        <f>VLOOKUP($B993,[2]ok!$AY$9:$CO$434,17,0)</f>
        <v>42</v>
      </c>
      <c r="Z993" s="12">
        <f>VLOOKUP($B993,[2]ok!$AY$9:$CO$434,18,0)</f>
        <v>44</v>
      </c>
      <c r="AA993" s="12">
        <f>VLOOKUP($B993,[2]ok!$AY$9:$CO$434,19,0)</f>
        <v>46</v>
      </c>
      <c r="AB993" s="12">
        <f>VLOOKUP($B993,[2]ok!$AY$9:$CO$434,20,0)</f>
        <v>48</v>
      </c>
      <c r="AC993" s="12">
        <f>VLOOKUP($B993,[2]ok!$AY$9:$CO$434,21,0)</f>
        <v>49</v>
      </c>
      <c r="AD993" s="12">
        <f>VLOOKUP($B993,[2]ok!$AY$9:$CO$434,22,0)</f>
        <v>263</v>
      </c>
      <c r="AE993" s="12">
        <f>VLOOKUP($B993,[2]ok!$AY$9:$CO$434,23,0)</f>
        <v>253</v>
      </c>
      <c r="AF993" s="12">
        <f>VLOOKUP($B993,[2]ok!$AY$9:$CO$434,24,0)</f>
        <v>261</v>
      </c>
      <c r="AG993" s="12">
        <f>VLOOKUP($B993,[2]ok!$AY$9:$CO$434,25,0)</f>
        <v>201</v>
      </c>
      <c r="AH993" s="12">
        <f>VLOOKUP($B993,[2]ok!$AY$9:$CO$434,26,0)</f>
        <v>177</v>
      </c>
      <c r="AI993" s="12">
        <f>VLOOKUP($B993,[2]ok!$AY$9:$CO$434,27,0)</f>
        <v>151</v>
      </c>
      <c r="AJ993" s="12">
        <f>VLOOKUP($B993,[2]ok!$AY$9:$CO$434,28,0)</f>
        <v>122</v>
      </c>
      <c r="AK993" s="12">
        <f>VLOOKUP($B993,[2]ok!$AY$9:$CO$434,29,0)</f>
        <v>95</v>
      </c>
      <c r="AL993" s="12">
        <f>VLOOKUP($B993,[2]ok!$AY$9:$CO$434,30,0)</f>
        <v>64</v>
      </c>
      <c r="AM993" s="12">
        <f>VLOOKUP($B993,[2]ok!$AY$9:$CO$434,31,0)</f>
        <v>44</v>
      </c>
      <c r="AN993" s="12">
        <f>VLOOKUP($B993,[2]ok!$AY$9:$CO$434,32,0)</f>
        <v>30</v>
      </c>
      <c r="AO993" s="12">
        <f>VLOOKUP($B993,[2]ok!$AY$9:$CO$434,33,0)</f>
        <v>20</v>
      </c>
      <c r="AP993" s="12">
        <f>VLOOKUP($B993,[2]ok!$AY$9:$CO$434,34,0)</f>
        <v>19</v>
      </c>
      <c r="AQ993" s="12">
        <f>VLOOKUP($B993,[2]ok!$AY$9:$CO$434,39,0)</f>
        <v>1306</v>
      </c>
      <c r="AR993" s="12">
        <f>VLOOKUP($B993,[2]ok!$AY$9:$CO$434,40,0)</f>
        <v>93</v>
      </c>
      <c r="AS993" s="12">
        <f>VLOOKUP($B993,[2]ok!$AY$9:$CO$434,41,0)</f>
        <v>117</v>
      </c>
      <c r="AT993" s="12">
        <f>VLOOKUP($B993,[2]ok!$AY$9:$CO$434,42,0)</f>
        <v>689</v>
      </c>
      <c r="AU993" s="12">
        <f>VLOOKUP($B993,[2]ok!$AY$9:$CO$434,43,0)</f>
        <v>45</v>
      </c>
    </row>
    <row r="994" spans="1:47" s="10" customFormat="1" ht="12">
      <c r="A994" s="58">
        <v>993</v>
      </c>
      <c r="B994" s="58">
        <v>4651</v>
      </c>
      <c r="C994" s="59" t="s">
        <v>352</v>
      </c>
      <c r="D994" s="59" t="s">
        <v>276</v>
      </c>
      <c r="E994" s="59" t="s">
        <v>287</v>
      </c>
      <c r="F994" s="59" t="s">
        <v>48</v>
      </c>
      <c r="G994" s="12" t="s">
        <v>266</v>
      </c>
      <c r="H994" s="14">
        <f t="shared" si="247"/>
        <v>4651</v>
      </c>
      <c r="I994" s="14">
        <f t="shared" si="208"/>
        <v>2113</v>
      </c>
      <c r="J994" s="12">
        <f>VLOOKUP($B994,'[1]METAS 2019'!$D$4:$Q$843,5,0)</f>
        <v>34</v>
      </c>
      <c r="K994" s="12">
        <f>VLOOKUP($B994,'[1]METAS 2019'!$D$4:$Q$843,4,0)</f>
        <v>42</v>
      </c>
      <c r="L994" s="12">
        <f>VLOOKUP($B994,'[1]METAS 2019'!$D$4:$Q$843,11,0)</f>
        <v>27</v>
      </c>
      <c r="M994" s="12">
        <f>VLOOKUP($B994,'[1]METAS 2019'!$D$4:$Q$843,12,0)</f>
        <v>44</v>
      </c>
      <c r="N994" s="12">
        <f>VLOOKUP($B994,'[1]METAS 2019'!$D$4:$Q$843,13,0)</f>
        <v>45</v>
      </c>
      <c r="O994" s="12">
        <f>VLOOKUP($B994,'[1]METAS 2019'!$D$4:$Q$843,14,0)</f>
        <v>43</v>
      </c>
      <c r="P994" s="12">
        <f>VLOOKUP($B994,[2]ok!$AY$9:$CO$434,8,0)</f>
        <v>32</v>
      </c>
      <c r="Q994" s="12">
        <f>VLOOKUP($B994,[2]ok!$AY$9:$CO$434,9,0)</f>
        <v>31</v>
      </c>
      <c r="R994" s="12">
        <f>VLOOKUP($B994,[2]ok!$AY$9:$CO$434,10,0)</f>
        <v>31</v>
      </c>
      <c r="S994" s="12">
        <f>VLOOKUP($B994,[2]ok!$AY$9:$CO$434,11,0)</f>
        <v>30</v>
      </c>
      <c r="T994" s="12">
        <f>VLOOKUP($B994,[2]ok!$AY$9:$CO$434,12,0)</f>
        <v>30</v>
      </c>
      <c r="U994" s="12">
        <f>VLOOKUP($B994,[2]ok!$AY$9:$CO$434,13,0)</f>
        <v>30</v>
      </c>
      <c r="V994" s="12">
        <f>VLOOKUP($B994,[2]ok!$AY$9:$CO$434,14,0)</f>
        <v>30</v>
      </c>
      <c r="W994" s="12">
        <f>VLOOKUP($B994,[2]ok!$AY$9:$CO$434,15,0)</f>
        <v>31</v>
      </c>
      <c r="X994" s="12">
        <f>VLOOKUP($B994,[2]ok!$AY$9:$CO$434,16,0)</f>
        <v>33</v>
      </c>
      <c r="Y994" s="12">
        <f>VLOOKUP($B994,[2]ok!$AY$9:$CO$434,17,0)</f>
        <v>35</v>
      </c>
      <c r="Z994" s="12">
        <f>VLOOKUP($B994,[2]ok!$AY$9:$CO$434,18,0)</f>
        <v>36</v>
      </c>
      <c r="AA994" s="12">
        <f>VLOOKUP($B994,[2]ok!$AY$9:$CO$434,19,0)</f>
        <v>38</v>
      </c>
      <c r="AB994" s="12">
        <f>VLOOKUP($B994,[2]ok!$AY$9:$CO$434,20,0)</f>
        <v>39</v>
      </c>
      <c r="AC994" s="12">
        <f>VLOOKUP($B994,[2]ok!$AY$9:$CO$434,21,0)</f>
        <v>41</v>
      </c>
      <c r="AD994" s="12">
        <f>VLOOKUP($B994,[2]ok!$AY$9:$CO$434,22,0)</f>
        <v>218</v>
      </c>
      <c r="AE994" s="12">
        <f>VLOOKUP($B994,[2]ok!$AY$9:$CO$434,23,0)</f>
        <v>210</v>
      </c>
      <c r="AF994" s="12">
        <f>VLOOKUP($B994,[2]ok!$AY$9:$CO$434,24,0)</f>
        <v>217</v>
      </c>
      <c r="AG994" s="12">
        <f>VLOOKUP($B994,[2]ok!$AY$9:$CO$434,25,0)</f>
        <v>167</v>
      </c>
      <c r="AH994" s="12">
        <f>VLOOKUP($B994,[2]ok!$AY$9:$CO$434,26,0)</f>
        <v>147</v>
      </c>
      <c r="AI994" s="12">
        <f>VLOOKUP($B994,[2]ok!$AY$9:$CO$434,27,0)</f>
        <v>125</v>
      </c>
      <c r="AJ994" s="12">
        <f>VLOOKUP($B994,[2]ok!$AY$9:$CO$434,28,0)</f>
        <v>101</v>
      </c>
      <c r="AK994" s="12">
        <f>VLOOKUP($B994,[2]ok!$AY$9:$CO$434,29,0)</f>
        <v>79</v>
      </c>
      <c r="AL994" s="12">
        <f>VLOOKUP($B994,[2]ok!$AY$9:$CO$434,30,0)</f>
        <v>53</v>
      </c>
      <c r="AM994" s="12">
        <f>VLOOKUP($B994,[2]ok!$AY$9:$CO$434,31,0)</f>
        <v>36</v>
      </c>
      <c r="AN994" s="12">
        <f>VLOOKUP($B994,[2]ok!$AY$9:$CO$434,32,0)</f>
        <v>25</v>
      </c>
      <c r="AO994" s="12">
        <f>VLOOKUP($B994,[2]ok!$AY$9:$CO$434,33,0)</f>
        <v>17</v>
      </c>
      <c r="AP994" s="12">
        <f>VLOOKUP($B994,[2]ok!$AY$9:$CO$434,34,0)</f>
        <v>16</v>
      </c>
      <c r="AQ994" s="12">
        <f>VLOOKUP($B994,[2]ok!$AY$9:$CO$434,39,0)</f>
        <v>1083</v>
      </c>
      <c r="AR994" s="12">
        <f>VLOOKUP($B994,[2]ok!$AY$9:$CO$434,40,0)</f>
        <v>77</v>
      </c>
      <c r="AS994" s="12">
        <f>VLOOKUP($B994,[2]ok!$AY$9:$CO$434,41,0)</f>
        <v>97</v>
      </c>
      <c r="AT994" s="12">
        <f>VLOOKUP($B994,[2]ok!$AY$9:$CO$434,42,0)</f>
        <v>571</v>
      </c>
      <c r="AU994" s="12">
        <f>VLOOKUP($B994,[2]ok!$AY$9:$CO$434,43,0)</f>
        <v>29</v>
      </c>
    </row>
    <row r="995" spans="1:47" s="10" customFormat="1" ht="12">
      <c r="A995" s="58">
        <v>994</v>
      </c>
      <c r="B995" s="58">
        <v>4642</v>
      </c>
      <c r="C995" s="59" t="s">
        <v>352</v>
      </c>
      <c r="D995" s="59" t="s">
        <v>276</v>
      </c>
      <c r="E995" s="59" t="s">
        <v>298</v>
      </c>
      <c r="F995" s="59" t="s">
        <v>49</v>
      </c>
      <c r="G995" s="12" t="s">
        <v>266</v>
      </c>
      <c r="H995" s="14">
        <f t="shared" si="247"/>
        <v>4642</v>
      </c>
      <c r="I995" s="14">
        <f t="shared" si="208"/>
        <v>2933</v>
      </c>
      <c r="J995" s="12">
        <f>VLOOKUP($B995,'[1]METAS 2019'!$D$4:$Q$843,5,0)</f>
        <v>48</v>
      </c>
      <c r="K995" s="12">
        <f>VLOOKUP($B995,'[1]METAS 2019'!$D$4:$Q$843,4,0)</f>
        <v>54</v>
      </c>
      <c r="L995" s="12">
        <f>VLOOKUP($B995,'[1]METAS 2019'!$D$4:$Q$843,11,0)</f>
        <v>48</v>
      </c>
      <c r="M995" s="12">
        <f>VLOOKUP($B995,'[1]METAS 2019'!$D$4:$Q$843,12,0)</f>
        <v>44</v>
      </c>
      <c r="N995" s="12">
        <f>VLOOKUP($B995,'[1]METAS 2019'!$D$4:$Q$843,13,0)</f>
        <v>54</v>
      </c>
      <c r="O995" s="12">
        <f>VLOOKUP($B995,'[1]METAS 2019'!$D$4:$Q$843,14,0)</f>
        <v>34</v>
      </c>
      <c r="P995" s="12">
        <f>VLOOKUP($B995,[2]ok!$AY$9:$CO$434,8,0)</f>
        <v>45</v>
      </c>
      <c r="Q995" s="12">
        <f>VLOOKUP($B995,[2]ok!$AY$9:$CO$434,9,0)</f>
        <v>44</v>
      </c>
      <c r="R995" s="12">
        <f>VLOOKUP($B995,[2]ok!$AY$9:$CO$434,10,0)</f>
        <v>43</v>
      </c>
      <c r="S995" s="12">
        <f>VLOOKUP($B995,[2]ok!$AY$9:$CO$434,11,0)</f>
        <v>43</v>
      </c>
      <c r="T995" s="12">
        <f>VLOOKUP($B995,[2]ok!$AY$9:$CO$434,12,0)</f>
        <v>42</v>
      </c>
      <c r="U995" s="12">
        <f>VLOOKUP($B995,[2]ok!$AY$9:$CO$434,13,0)</f>
        <v>42</v>
      </c>
      <c r="V995" s="12">
        <f>VLOOKUP($B995,[2]ok!$AY$9:$CO$434,14,0)</f>
        <v>42</v>
      </c>
      <c r="W995" s="12">
        <f>VLOOKUP($B995,[2]ok!$AY$9:$CO$434,15,0)</f>
        <v>44</v>
      </c>
      <c r="X995" s="12">
        <f>VLOOKUP($B995,[2]ok!$AY$9:$CO$434,16,0)</f>
        <v>46</v>
      </c>
      <c r="Y995" s="12">
        <f>VLOOKUP($B995,[2]ok!$AY$9:$CO$434,17,0)</f>
        <v>49</v>
      </c>
      <c r="Z995" s="12">
        <f>VLOOKUP($B995,[2]ok!$AY$9:$CO$434,18,0)</f>
        <v>51</v>
      </c>
      <c r="AA995" s="12">
        <f>VLOOKUP($B995,[2]ok!$AY$9:$CO$434,19,0)</f>
        <v>54</v>
      </c>
      <c r="AB995" s="12">
        <f>VLOOKUP($B995,[2]ok!$AY$9:$CO$434,20,0)</f>
        <v>56</v>
      </c>
      <c r="AC995" s="12">
        <f>VLOOKUP($B995,[2]ok!$AY$9:$CO$434,21,0)</f>
        <v>58</v>
      </c>
      <c r="AD995" s="12">
        <f>VLOOKUP($B995,[2]ok!$AY$9:$CO$434,22,0)</f>
        <v>308</v>
      </c>
      <c r="AE995" s="12">
        <f>VLOOKUP($B995,[2]ok!$AY$9:$CO$434,23,0)</f>
        <v>296</v>
      </c>
      <c r="AF995" s="12">
        <f>VLOOKUP($B995,[2]ok!$AY$9:$CO$434,24,0)</f>
        <v>306</v>
      </c>
      <c r="AG995" s="12">
        <f>VLOOKUP($B995,[2]ok!$AY$9:$CO$434,25,0)</f>
        <v>236</v>
      </c>
      <c r="AH995" s="12">
        <f>VLOOKUP($B995,[2]ok!$AY$9:$CO$434,26,0)</f>
        <v>208</v>
      </c>
      <c r="AI995" s="12">
        <f>VLOOKUP($B995,[2]ok!$AY$9:$CO$434,27,0)</f>
        <v>177</v>
      </c>
      <c r="AJ995" s="12">
        <f>VLOOKUP($B995,[2]ok!$AY$9:$CO$434,28,0)</f>
        <v>142</v>
      </c>
      <c r="AK995" s="12">
        <f>VLOOKUP($B995,[2]ok!$AY$9:$CO$434,29,0)</f>
        <v>111</v>
      </c>
      <c r="AL995" s="12">
        <f>VLOOKUP($B995,[2]ok!$AY$9:$CO$434,30,0)</f>
        <v>75</v>
      </c>
      <c r="AM995" s="12">
        <f>VLOOKUP($B995,[2]ok!$AY$9:$CO$434,31,0)</f>
        <v>51</v>
      </c>
      <c r="AN995" s="12">
        <f>VLOOKUP($B995,[2]ok!$AY$9:$CO$434,32,0)</f>
        <v>36</v>
      </c>
      <c r="AO995" s="12">
        <f>VLOOKUP($B995,[2]ok!$AY$9:$CO$434,33,0)</f>
        <v>24</v>
      </c>
      <c r="AP995" s="12">
        <f>VLOOKUP($B995,[2]ok!$AY$9:$CO$434,34,0)</f>
        <v>22</v>
      </c>
      <c r="AQ995" s="12">
        <f>VLOOKUP($B995,[2]ok!$AY$9:$CO$434,39,0)</f>
        <v>1529</v>
      </c>
      <c r="AR995" s="12">
        <f>VLOOKUP($B995,[2]ok!$AY$9:$CO$434,40,0)</f>
        <v>109</v>
      </c>
      <c r="AS995" s="12">
        <f>VLOOKUP($B995,[2]ok!$AY$9:$CO$434,41,0)</f>
        <v>136</v>
      </c>
      <c r="AT995" s="12">
        <f>VLOOKUP($B995,[2]ok!$AY$9:$CO$434,42,0)</f>
        <v>806</v>
      </c>
      <c r="AU995" s="12">
        <f>VLOOKUP($B995,[2]ok!$AY$9:$CO$434,43,0)</f>
        <v>41</v>
      </c>
    </row>
    <row r="996" spans="1:47" s="10" customFormat="1" ht="12">
      <c r="A996" s="58">
        <v>995</v>
      </c>
      <c r="B996" s="58">
        <v>4652</v>
      </c>
      <c r="C996" s="59" t="s">
        <v>352</v>
      </c>
      <c r="D996" s="59" t="s">
        <v>276</v>
      </c>
      <c r="E996" s="59" t="s">
        <v>287</v>
      </c>
      <c r="F996" s="59" t="s">
        <v>50</v>
      </c>
      <c r="G996" s="12" t="s">
        <v>266</v>
      </c>
      <c r="H996" s="14">
        <f t="shared" si="247"/>
        <v>4652</v>
      </c>
      <c r="I996" s="14">
        <f t="shared" si="208"/>
        <v>3559</v>
      </c>
      <c r="J996" s="12">
        <f>VLOOKUP($B996,'[1]METAS 2019'!$D$4:$Q$843,5,0)</f>
        <v>58</v>
      </c>
      <c r="K996" s="12">
        <f>VLOOKUP($B996,'[1]METAS 2019'!$D$4:$Q$843,4,0)</f>
        <v>60</v>
      </c>
      <c r="L996" s="12">
        <f>VLOOKUP($B996,'[1]METAS 2019'!$D$4:$Q$843,11,0)</f>
        <v>75</v>
      </c>
      <c r="M996" s="12">
        <f>VLOOKUP($B996,'[1]METAS 2019'!$D$4:$Q$843,12,0)</f>
        <v>57</v>
      </c>
      <c r="N996" s="12">
        <f>VLOOKUP($B996,'[1]METAS 2019'!$D$4:$Q$843,13,0)</f>
        <v>51</v>
      </c>
      <c r="O996" s="12">
        <f>VLOOKUP($B996,'[1]METAS 2019'!$D$4:$Q$843,14,0)</f>
        <v>56</v>
      </c>
      <c r="P996" s="12">
        <f>VLOOKUP($B996,[2]ok!$AY$9:$CO$434,8,0)</f>
        <v>54</v>
      </c>
      <c r="Q996" s="12">
        <f>VLOOKUP($B996,[2]ok!$AY$9:$CO$434,9,0)</f>
        <v>53</v>
      </c>
      <c r="R996" s="12">
        <f>VLOOKUP($B996,[2]ok!$AY$9:$CO$434,10,0)</f>
        <v>52</v>
      </c>
      <c r="S996" s="12">
        <f>VLOOKUP($B996,[2]ok!$AY$9:$CO$434,11,0)</f>
        <v>52</v>
      </c>
      <c r="T996" s="12">
        <f>VLOOKUP($B996,[2]ok!$AY$9:$CO$434,12,0)</f>
        <v>51</v>
      </c>
      <c r="U996" s="12">
        <f>VLOOKUP($B996,[2]ok!$AY$9:$CO$434,13,0)</f>
        <v>50</v>
      </c>
      <c r="V996" s="12">
        <f>VLOOKUP($B996,[2]ok!$AY$9:$CO$434,14,0)</f>
        <v>51</v>
      </c>
      <c r="W996" s="12">
        <f>VLOOKUP($B996,[2]ok!$AY$9:$CO$434,15,0)</f>
        <v>53</v>
      </c>
      <c r="X996" s="12">
        <f>VLOOKUP($B996,[2]ok!$AY$9:$CO$434,16,0)</f>
        <v>56</v>
      </c>
      <c r="Y996" s="12">
        <f>VLOOKUP($B996,[2]ok!$AY$9:$CO$434,17,0)</f>
        <v>59</v>
      </c>
      <c r="Z996" s="12">
        <f>VLOOKUP($B996,[2]ok!$AY$9:$CO$434,18,0)</f>
        <v>62</v>
      </c>
      <c r="AA996" s="12">
        <f>VLOOKUP($B996,[2]ok!$AY$9:$CO$434,19,0)</f>
        <v>65</v>
      </c>
      <c r="AB996" s="12">
        <f>VLOOKUP($B996,[2]ok!$AY$9:$CO$434,20,0)</f>
        <v>67</v>
      </c>
      <c r="AC996" s="12">
        <f>VLOOKUP($B996,[2]ok!$AY$9:$CO$434,21,0)</f>
        <v>70</v>
      </c>
      <c r="AD996" s="12">
        <f>VLOOKUP($B996,[2]ok!$AY$9:$CO$434,22,0)</f>
        <v>372</v>
      </c>
      <c r="AE996" s="12">
        <f>VLOOKUP($B996,[2]ok!$AY$9:$CO$434,23,0)</f>
        <v>358</v>
      </c>
      <c r="AF996" s="12">
        <f>VLOOKUP($B996,[2]ok!$AY$9:$CO$434,24,0)</f>
        <v>369</v>
      </c>
      <c r="AG996" s="12">
        <f>VLOOKUP($B996,[2]ok!$AY$9:$CO$434,25,0)</f>
        <v>285</v>
      </c>
      <c r="AH996" s="12">
        <f>VLOOKUP($B996,[2]ok!$AY$9:$CO$434,26,0)</f>
        <v>251</v>
      </c>
      <c r="AI996" s="12">
        <f>VLOOKUP($B996,[2]ok!$AY$9:$CO$434,27,0)</f>
        <v>214</v>
      </c>
      <c r="AJ996" s="12">
        <f>VLOOKUP($B996,[2]ok!$AY$9:$CO$434,28,0)</f>
        <v>172</v>
      </c>
      <c r="AK996" s="12">
        <f>VLOOKUP($B996,[2]ok!$AY$9:$CO$434,29,0)</f>
        <v>135</v>
      </c>
      <c r="AL996" s="12">
        <f>VLOOKUP($B996,[2]ok!$AY$9:$CO$434,30,0)</f>
        <v>91</v>
      </c>
      <c r="AM996" s="12">
        <f>VLOOKUP($B996,[2]ok!$AY$9:$CO$434,31,0)</f>
        <v>62</v>
      </c>
      <c r="AN996" s="12">
        <f>VLOOKUP($B996,[2]ok!$AY$9:$CO$434,32,0)</f>
        <v>43</v>
      </c>
      <c r="AO996" s="12">
        <f>VLOOKUP($B996,[2]ok!$AY$9:$CO$434,33,0)</f>
        <v>29</v>
      </c>
      <c r="AP996" s="12">
        <f>VLOOKUP($B996,[2]ok!$AY$9:$CO$434,34,0)</f>
        <v>26</v>
      </c>
      <c r="AQ996" s="12">
        <f>VLOOKUP($B996,[2]ok!$AY$9:$CO$434,39,0)</f>
        <v>1848</v>
      </c>
      <c r="AR996" s="12">
        <f>VLOOKUP($B996,[2]ok!$AY$9:$CO$434,40,0)</f>
        <v>132</v>
      </c>
      <c r="AS996" s="12">
        <f>VLOOKUP($B996,[2]ok!$AY$9:$CO$434,41,0)</f>
        <v>165</v>
      </c>
      <c r="AT996" s="12">
        <f>VLOOKUP($B996,[2]ok!$AY$9:$CO$434,42,0)</f>
        <v>974</v>
      </c>
      <c r="AU996" s="12">
        <f>VLOOKUP($B996,[2]ok!$AY$9:$CO$434,43,0)</f>
        <v>58</v>
      </c>
    </row>
    <row r="997" spans="1:47" s="10" customFormat="1" ht="12">
      <c r="A997" s="58">
        <v>996</v>
      </c>
      <c r="B997" s="58">
        <v>15496</v>
      </c>
      <c r="C997" s="59" t="s">
        <v>352</v>
      </c>
      <c r="D997" s="59" t="s">
        <v>276</v>
      </c>
      <c r="E997" s="59" t="s">
        <v>287</v>
      </c>
      <c r="F997" s="59" t="s">
        <v>289</v>
      </c>
      <c r="G997" s="12" t="s">
        <v>271</v>
      </c>
      <c r="H997" s="14">
        <f t="shared" si="247"/>
        <v>15496</v>
      </c>
      <c r="I997" s="14">
        <f t="shared" si="208"/>
        <v>13712</v>
      </c>
      <c r="J997" s="12">
        <f>VLOOKUP($B997,'[1]METAS 2019'!$D$4:$Q$843,5,0)</f>
        <v>221</v>
      </c>
      <c r="K997" s="12">
        <f>VLOOKUP($B997,'[1]METAS 2019'!$D$4:$Q$843,4,0)</f>
        <v>276</v>
      </c>
      <c r="L997" s="12">
        <f>VLOOKUP($B997,'[1]METAS 2019'!$D$4:$Q$843,11,0)</f>
        <v>276</v>
      </c>
      <c r="M997" s="12">
        <f>VLOOKUP($B997,'[1]METAS 2019'!$D$4:$Q$843,12,0)</f>
        <v>292</v>
      </c>
      <c r="N997" s="12">
        <f>VLOOKUP($B997,'[1]METAS 2019'!$D$4:$Q$843,13,0)</f>
        <v>215</v>
      </c>
      <c r="O997" s="12">
        <f>VLOOKUP($B997,'[1]METAS 2019'!$D$4:$Q$843,14,0)</f>
        <v>228</v>
      </c>
      <c r="P997" s="12">
        <f>VLOOKUP($B997,[2]ok!$AY$9:$CO$434,8,0)</f>
        <v>206</v>
      </c>
      <c r="Q997" s="12">
        <f>VLOOKUP($B997,[2]ok!$AY$9:$CO$434,9,0)</f>
        <v>202</v>
      </c>
      <c r="R997" s="12">
        <f>VLOOKUP($B997,[2]ok!$AY$9:$CO$434,10,0)</f>
        <v>199</v>
      </c>
      <c r="S997" s="12">
        <f>VLOOKUP($B997,[2]ok!$AY$9:$CO$434,11,0)</f>
        <v>197</v>
      </c>
      <c r="T997" s="12">
        <f>VLOOKUP($B997,[2]ok!$AY$9:$CO$434,12,0)</f>
        <v>196</v>
      </c>
      <c r="U997" s="12">
        <f>VLOOKUP($B997,[2]ok!$AY$9:$CO$434,13,0)</f>
        <v>192</v>
      </c>
      <c r="V997" s="12">
        <f>VLOOKUP($B997,[2]ok!$AY$9:$CO$434,14,0)</f>
        <v>194</v>
      </c>
      <c r="W997" s="12">
        <f>VLOOKUP($B997,[2]ok!$AY$9:$CO$434,15,0)</f>
        <v>202</v>
      </c>
      <c r="X997" s="12">
        <f>VLOOKUP($B997,[2]ok!$AY$9:$CO$434,16,0)</f>
        <v>214</v>
      </c>
      <c r="Y997" s="12">
        <f>VLOOKUP($B997,[2]ok!$AY$9:$CO$434,17,0)</f>
        <v>225</v>
      </c>
      <c r="Z997" s="12">
        <f>VLOOKUP($B997,[2]ok!$AY$9:$CO$434,18,0)</f>
        <v>236</v>
      </c>
      <c r="AA997" s="12">
        <f>VLOOKUP($B997,[2]ok!$AY$9:$CO$434,19,0)</f>
        <v>247</v>
      </c>
      <c r="AB997" s="12">
        <f>VLOOKUP($B997,[2]ok!$AY$9:$CO$434,20,0)</f>
        <v>257</v>
      </c>
      <c r="AC997" s="12">
        <f>VLOOKUP($B997,[2]ok!$AY$9:$CO$434,21,0)</f>
        <v>266</v>
      </c>
      <c r="AD997" s="12">
        <f>VLOOKUP($B997,[2]ok!$AY$9:$CO$434,22,0)</f>
        <v>1418</v>
      </c>
      <c r="AE997" s="12">
        <f>VLOOKUP($B997,[2]ok!$AY$9:$CO$434,23,0)</f>
        <v>1363</v>
      </c>
      <c r="AF997" s="12">
        <f>VLOOKUP($B997,[2]ok!$AY$9:$CO$434,24,0)</f>
        <v>1408</v>
      </c>
      <c r="AG997" s="12">
        <f>VLOOKUP($B997,[2]ok!$AY$9:$CO$434,25,0)</f>
        <v>1086</v>
      </c>
      <c r="AH997" s="12">
        <f>VLOOKUP($B997,[2]ok!$AY$9:$CO$434,26,0)</f>
        <v>955</v>
      </c>
      <c r="AI997" s="12">
        <f>VLOOKUP($B997,[2]ok!$AY$9:$CO$434,27,0)</f>
        <v>815</v>
      </c>
      <c r="AJ997" s="12">
        <f>VLOOKUP($B997,[2]ok!$AY$9:$CO$434,28,0)</f>
        <v>656</v>
      </c>
      <c r="AK997" s="12">
        <f>VLOOKUP($B997,[2]ok!$AY$9:$CO$434,29,0)</f>
        <v>513</v>
      </c>
      <c r="AL997" s="12">
        <f>VLOOKUP($B997,[2]ok!$AY$9:$CO$434,30,0)</f>
        <v>347</v>
      </c>
      <c r="AM997" s="12">
        <f>VLOOKUP($B997,[2]ok!$AY$9:$CO$434,31,0)</f>
        <v>236</v>
      </c>
      <c r="AN997" s="12">
        <f>VLOOKUP($B997,[2]ok!$AY$9:$CO$434,32,0)</f>
        <v>164</v>
      </c>
      <c r="AO997" s="12">
        <f>VLOOKUP($B997,[2]ok!$AY$9:$CO$434,33,0)</f>
        <v>109</v>
      </c>
      <c r="AP997" s="12">
        <f>VLOOKUP($B997,[2]ok!$AY$9:$CO$434,34,0)</f>
        <v>101</v>
      </c>
      <c r="AQ997" s="12">
        <f>VLOOKUP($B997,[2]ok!$AY$9:$CO$434,39,0)</f>
        <v>7041</v>
      </c>
      <c r="AR997" s="12">
        <f>VLOOKUP($B997,[2]ok!$AY$9:$CO$434,40,0)</f>
        <v>502</v>
      </c>
      <c r="AS997" s="12">
        <f>VLOOKUP($B997,[2]ok!$AY$9:$CO$434,41,0)</f>
        <v>628</v>
      </c>
      <c r="AT997" s="12">
        <f>VLOOKUP($B997,[2]ok!$AY$9:$CO$434,42,0)</f>
        <v>3713</v>
      </c>
      <c r="AU997" s="12">
        <f>VLOOKUP($B997,[2]ok!$AY$9:$CO$434,43,0)</f>
        <v>185</v>
      </c>
    </row>
    <row r="998" spans="1:47" s="10" customFormat="1" ht="12">
      <c r="A998" s="58">
        <v>997</v>
      </c>
      <c r="B998" s="58">
        <v>4616</v>
      </c>
      <c r="C998" s="59" t="s">
        <v>352</v>
      </c>
      <c r="D998" s="59" t="s">
        <v>276</v>
      </c>
      <c r="E998" s="59" t="s">
        <v>290</v>
      </c>
      <c r="F998" s="59" t="s">
        <v>51</v>
      </c>
      <c r="G998" s="12" t="s">
        <v>266</v>
      </c>
      <c r="H998" s="14">
        <f t="shared" si="247"/>
        <v>4616</v>
      </c>
      <c r="I998" s="14">
        <f t="shared" si="208"/>
        <v>933</v>
      </c>
      <c r="J998" s="12">
        <f>VLOOKUP($B998,'[1]METAS 2019'!$D$4:$Q$843,5,0)</f>
        <v>15</v>
      </c>
      <c r="K998" s="12">
        <f>VLOOKUP($B998,'[1]METAS 2019'!$D$4:$Q$843,4,0)</f>
        <v>18</v>
      </c>
      <c r="L998" s="12">
        <f>VLOOKUP($B998,'[1]METAS 2019'!$D$4:$Q$843,11,0)</f>
        <v>24</v>
      </c>
      <c r="M998" s="12">
        <f>VLOOKUP($B998,'[1]METAS 2019'!$D$4:$Q$843,12,0)</f>
        <v>13</v>
      </c>
      <c r="N998" s="12">
        <f>VLOOKUP($B998,'[1]METAS 2019'!$D$4:$Q$843,13,0)</f>
        <v>15</v>
      </c>
      <c r="O998" s="12">
        <f>VLOOKUP($B998,'[1]METAS 2019'!$D$4:$Q$843,14,0)</f>
        <v>20</v>
      </c>
      <c r="P998" s="12">
        <f>VLOOKUP($B998,[2]ok!$AY$9:$CO$434,8,0)</f>
        <v>14</v>
      </c>
      <c r="Q998" s="12">
        <f>VLOOKUP($B998,[2]ok!$AY$9:$CO$434,9,0)</f>
        <v>14</v>
      </c>
      <c r="R998" s="12">
        <f>VLOOKUP($B998,[2]ok!$AY$9:$CO$434,10,0)</f>
        <v>13</v>
      </c>
      <c r="S998" s="12">
        <f>VLOOKUP($B998,[2]ok!$AY$9:$CO$434,11,0)</f>
        <v>13</v>
      </c>
      <c r="T998" s="12">
        <f>VLOOKUP($B998,[2]ok!$AY$9:$CO$434,12,0)</f>
        <v>13</v>
      </c>
      <c r="U998" s="12">
        <f>VLOOKUP($B998,[2]ok!$AY$9:$CO$434,13,0)</f>
        <v>13</v>
      </c>
      <c r="V998" s="12">
        <f>VLOOKUP($B998,[2]ok!$AY$9:$CO$434,14,0)</f>
        <v>13</v>
      </c>
      <c r="W998" s="12">
        <f>VLOOKUP($B998,[2]ok!$AY$9:$CO$434,15,0)</f>
        <v>14</v>
      </c>
      <c r="X998" s="12">
        <f>VLOOKUP($B998,[2]ok!$AY$9:$CO$434,16,0)</f>
        <v>15</v>
      </c>
      <c r="Y998" s="12">
        <f>VLOOKUP($B998,[2]ok!$AY$9:$CO$434,17,0)</f>
        <v>15</v>
      </c>
      <c r="Z998" s="12">
        <f>VLOOKUP($B998,[2]ok!$AY$9:$CO$434,18,0)</f>
        <v>16</v>
      </c>
      <c r="AA998" s="12">
        <f>VLOOKUP($B998,[2]ok!$AY$9:$CO$434,19,0)</f>
        <v>17</v>
      </c>
      <c r="AB998" s="12">
        <f>VLOOKUP($B998,[2]ok!$AY$9:$CO$434,20,0)</f>
        <v>17</v>
      </c>
      <c r="AC998" s="12">
        <f>VLOOKUP($B998,[2]ok!$AY$9:$CO$434,21,0)</f>
        <v>18</v>
      </c>
      <c r="AD998" s="12">
        <f>VLOOKUP($B998,[2]ok!$AY$9:$CO$434,22,0)</f>
        <v>96</v>
      </c>
      <c r="AE998" s="12">
        <f>VLOOKUP($B998,[2]ok!$AY$9:$CO$434,23,0)</f>
        <v>93</v>
      </c>
      <c r="AF998" s="12">
        <f>VLOOKUP($B998,[2]ok!$AY$9:$CO$434,24,0)</f>
        <v>96</v>
      </c>
      <c r="AG998" s="12">
        <f>VLOOKUP($B998,[2]ok!$AY$9:$CO$434,25,0)</f>
        <v>74</v>
      </c>
      <c r="AH998" s="12">
        <f>VLOOKUP($B998,[2]ok!$AY$9:$CO$434,26,0)</f>
        <v>65</v>
      </c>
      <c r="AI998" s="12">
        <f>VLOOKUP($B998,[2]ok!$AY$9:$CO$434,27,0)</f>
        <v>55</v>
      </c>
      <c r="AJ998" s="12">
        <f>VLOOKUP($B998,[2]ok!$AY$9:$CO$434,28,0)</f>
        <v>44</v>
      </c>
      <c r="AK998" s="12">
        <f>VLOOKUP($B998,[2]ok!$AY$9:$CO$434,29,0)</f>
        <v>35</v>
      </c>
      <c r="AL998" s="12">
        <f>VLOOKUP($B998,[2]ok!$AY$9:$CO$434,30,0)</f>
        <v>24</v>
      </c>
      <c r="AM998" s="12">
        <f>VLOOKUP($B998,[2]ok!$AY$9:$CO$434,31,0)</f>
        <v>16</v>
      </c>
      <c r="AN998" s="12">
        <f>VLOOKUP($B998,[2]ok!$AY$9:$CO$434,32,0)</f>
        <v>11</v>
      </c>
      <c r="AO998" s="12">
        <f>VLOOKUP($B998,[2]ok!$AY$9:$CO$434,33,0)</f>
        <v>7</v>
      </c>
      <c r="AP998" s="12">
        <f>VLOOKUP($B998,[2]ok!$AY$9:$CO$434,34,0)</f>
        <v>7</v>
      </c>
      <c r="AQ998" s="12">
        <f>VLOOKUP($B998,[2]ok!$AY$9:$CO$434,39,0)</f>
        <v>478</v>
      </c>
      <c r="AR998" s="12">
        <f>VLOOKUP($B998,[2]ok!$AY$9:$CO$434,40,0)</f>
        <v>34</v>
      </c>
      <c r="AS998" s="12">
        <f>VLOOKUP($B998,[2]ok!$AY$9:$CO$434,41,0)</f>
        <v>43</v>
      </c>
      <c r="AT998" s="12">
        <f>VLOOKUP($B998,[2]ok!$AY$9:$CO$434,42,0)</f>
        <v>252</v>
      </c>
      <c r="AU998" s="12">
        <f>VLOOKUP($B998,[2]ok!$AY$9:$CO$434,43,0)</f>
        <v>13</v>
      </c>
    </row>
    <row r="999" spans="1:47" s="10" customFormat="1" ht="12">
      <c r="A999" s="58">
        <v>998</v>
      </c>
      <c r="B999" s="58">
        <v>4613</v>
      </c>
      <c r="C999" s="59" t="s">
        <v>352</v>
      </c>
      <c r="D999" s="59" t="s">
        <v>276</v>
      </c>
      <c r="E999" s="59" t="s">
        <v>290</v>
      </c>
      <c r="F999" s="59" t="s">
        <v>52</v>
      </c>
      <c r="G999" s="12" t="s">
        <v>266</v>
      </c>
      <c r="H999" s="14">
        <f t="shared" si="247"/>
        <v>4613</v>
      </c>
      <c r="I999" s="14">
        <f t="shared" si="208"/>
        <v>973</v>
      </c>
      <c r="J999" s="12">
        <f>VLOOKUP($B999,'[1]METAS 2019'!$D$4:$Q$843,5,0)</f>
        <v>16</v>
      </c>
      <c r="K999" s="12">
        <f>VLOOKUP($B999,'[1]METAS 2019'!$D$4:$Q$843,4,0)</f>
        <v>20</v>
      </c>
      <c r="L999" s="12">
        <f>VLOOKUP($B999,'[1]METAS 2019'!$D$4:$Q$843,11,0)</f>
        <v>13</v>
      </c>
      <c r="M999" s="12">
        <f>VLOOKUP($B999,'[1]METAS 2019'!$D$4:$Q$843,12,0)</f>
        <v>15</v>
      </c>
      <c r="N999" s="12">
        <f>VLOOKUP($B999,'[1]METAS 2019'!$D$4:$Q$843,13,0)</f>
        <v>15</v>
      </c>
      <c r="O999" s="12">
        <f>VLOOKUP($B999,'[1]METAS 2019'!$D$4:$Q$843,14,0)</f>
        <v>11</v>
      </c>
      <c r="P999" s="12">
        <f>VLOOKUP($B999,[2]ok!$AY$9:$CO$434,8,0)</f>
        <v>15</v>
      </c>
      <c r="Q999" s="12">
        <f>VLOOKUP($B999,[2]ok!$AY$9:$CO$434,9,0)</f>
        <v>15</v>
      </c>
      <c r="R999" s="12">
        <f>VLOOKUP($B999,[2]ok!$AY$9:$CO$434,10,0)</f>
        <v>14</v>
      </c>
      <c r="S999" s="12">
        <f>VLOOKUP($B999,[2]ok!$AY$9:$CO$434,11,0)</f>
        <v>14</v>
      </c>
      <c r="T999" s="12">
        <f>VLOOKUP($B999,[2]ok!$AY$9:$CO$434,12,0)</f>
        <v>14</v>
      </c>
      <c r="U999" s="12">
        <f>VLOOKUP($B999,[2]ok!$AY$9:$CO$434,13,0)</f>
        <v>14</v>
      </c>
      <c r="V999" s="12">
        <f>VLOOKUP($B999,[2]ok!$AY$9:$CO$434,14,0)</f>
        <v>14</v>
      </c>
      <c r="W999" s="12">
        <f>VLOOKUP($B999,[2]ok!$AY$9:$CO$434,15,0)</f>
        <v>15</v>
      </c>
      <c r="X999" s="12">
        <f>VLOOKUP($B999,[2]ok!$AY$9:$CO$434,16,0)</f>
        <v>15</v>
      </c>
      <c r="Y999" s="12">
        <f>VLOOKUP($B999,[2]ok!$AY$9:$CO$434,17,0)</f>
        <v>16</v>
      </c>
      <c r="Z999" s="12">
        <f>VLOOKUP($B999,[2]ok!$AY$9:$CO$434,18,0)</f>
        <v>17</v>
      </c>
      <c r="AA999" s="12">
        <f>VLOOKUP($B999,[2]ok!$AY$9:$CO$434,19,0)</f>
        <v>18</v>
      </c>
      <c r="AB999" s="12">
        <f>VLOOKUP($B999,[2]ok!$AY$9:$CO$434,20,0)</f>
        <v>19</v>
      </c>
      <c r="AC999" s="12">
        <f>VLOOKUP($B999,[2]ok!$AY$9:$CO$434,21,0)</f>
        <v>19</v>
      </c>
      <c r="AD999" s="12">
        <f>VLOOKUP($B999,[2]ok!$AY$9:$CO$434,22,0)</f>
        <v>103</v>
      </c>
      <c r="AE999" s="12">
        <f>VLOOKUP($B999,[2]ok!$AY$9:$CO$434,23,0)</f>
        <v>99</v>
      </c>
      <c r="AF999" s="12">
        <f>VLOOKUP($B999,[2]ok!$AY$9:$CO$434,24,0)</f>
        <v>102</v>
      </c>
      <c r="AG999" s="12">
        <f>VLOOKUP($B999,[2]ok!$AY$9:$CO$434,25,0)</f>
        <v>79</v>
      </c>
      <c r="AH999" s="12">
        <f>VLOOKUP($B999,[2]ok!$AY$9:$CO$434,26,0)</f>
        <v>69</v>
      </c>
      <c r="AI999" s="12">
        <f>VLOOKUP($B999,[2]ok!$AY$9:$CO$434,27,0)</f>
        <v>59</v>
      </c>
      <c r="AJ999" s="12">
        <f>VLOOKUP($B999,[2]ok!$AY$9:$CO$434,28,0)</f>
        <v>47</v>
      </c>
      <c r="AK999" s="12">
        <f>VLOOKUP($B999,[2]ok!$AY$9:$CO$434,29,0)</f>
        <v>37</v>
      </c>
      <c r="AL999" s="12">
        <f>VLOOKUP($B999,[2]ok!$AY$9:$CO$434,30,0)</f>
        <v>25</v>
      </c>
      <c r="AM999" s="12">
        <f>VLOOKUP($B999,[2]ok!$AY$9:$CO$434,31,0)</f>
        <v>17</v>
      </c>
      <c r="AN999" s="12">
        <f>VLOOKUP($B999,[2]ok!$AY$9:$CO$434,32,0)</f>
        <v>12</v>
      </c>
      <c r="AO999" s="12">
        <f>VLOOKUP($B999,[2]ok!$AY$9:$CO$434,33,0)</f>
        <v>8</v>
      </c>
      <c r="AP999" s="12">
        <f>VLOOKUP($B999,[2]ok!$AY$9:$CO$434,34,0)</f>
        <v>7</v>
      </c>
      <c r="AQ999" s="12">
        <f>VLOOKUP($B999,[2]ok!$AY$9:$CO$434,39,0)</f>
        <v>510</v>
      </c>
      <c r="AR999" s="12">
        <f>VLOOKUP($B999,[2]ok!$AY$9:$CO$434,40,0)</f>
        <v>36</v>
      </c>
      <c r="AS999" s="12">
        <f>VLOOKUP($B999,[2]ok!$AY$9:$CO$434,41,0)</f>
        <v>45</v>
      </c>
      <c r="AT999" s="12">
        <f>VLOOKUP($B999,[2]ok!$AY$9:$CO$434,42,0)</f>
        <v>269</v>
      </c>
      <c r="AU999" s="12">
        <f>VLOOKUP($B999,[2]ok!$AY$9:$CO$434,43,0)</f>
        <v>14</v>
      </c>
    </row>
    <row r="1000" spans="1:47" s="10" customFormat="1" ht="12">
      <c r="A1000" s="58">
        <v>999</v>
      </c>
      <c r="B1000" s="58">
        <v>4612</v>
      </c>
      <c r="C1000" s="59" t="s">
        <v>352</v>
      </c>
      <c r="D1000" s="59" t="s">
        <v>276</v>
      </c>
      <c r="E1000" s="59" t="s">
        <v>290</v>
      </c>
      <c r="F1000" s="59" t="s">
        <v>53</v>
      </c>
      <c r="G1000" s="12" t="s">
        <v>266</v>
      </c>
      <c r="H1000" s="14">
        <f t="shared" si="247"/>
        <v>4612</v>
      </c>
      <c r="I1000" s="14">
        <f t="shared" si="208"/>
        <v>899</v>
      </c>
      <c r="J1000" s="12">
        <f>VLOOKUP($B1000,'[1]METAS 2019'!$D$4:$Q$843,5,0)</f>
        <v>15</v>
      </c>
      <c r="K1000" s="12">
        <f>VLOOKUP($B1000,'[1]METAS 2019'!$D$4:$Q$843,4,0)</f>
        <v>15</v>
      </c>
      <c r="L1000" s="12">
        <f>VLOOKUP($B1000,'[1]METAS 2019'!$D$4:$Q$843,11,0)</f>
        <v>14</v>
      </c>
      <c r="M1000" s="12">
        <f>VLOOKUP($B1000,'[1]METAS 2019'!$D$4:$Q$843,12,0)</f>
        <v>4</v>
      </c>
      <c r="N1000" s="12">
        <f>VLOOKUP($B1000,'[1]METAS 2019'!$D$4:$Q$843,13,0)</f>
        <v>13</v>
      </c>
      <c r="O1000" s="12">
        <f>VLOOKUP($B1000,'[1]METAS 2019'!$D$4:$Q$843,14,0)</f>
        <v>10</v>
      </c>
      <c r="P1000" s="12">
        <f>VLOOKUP($B1000,[2]ok!$AY$9:$CO$434,8,0)</f>
        <v>14</v>
      </c>
      <c r="Q1000" s="12">
        <f>VLOOKUP($B1000,[2]ok!$AY$9:$CO$434,9,0)</f>
        <v>14</v>
      </c>
      <c r="R1000" s="12">
        <f>VLOOKUP($B1000,[2]ok!$AY$9:$CO$434,10,0)</f>
        <v>13</v>
      </c>
      <c r="S1000" s="12">
        <f>VLOOKUP($B1000,[2]ok!$AY$9:$CO$434,11,0)</f>
        <v>13</v>
      </c>
      <c r="T1000" s="12">
        <f>VLOOKUP($B1000,[2]ok!$AY$9:$CO$434,12,0)</f>
        <v>13</v>
      </c>
      <c r="U1000" s="12">
        <f>VLOOKUP($B1000,[2]ok!$AY$9:$CO$434,13,0)</f>
        <v>13</v>
      </c>
      <c r="V1000" s="12">
        <f>VLOOKUP($B1000,[2]ok!$AY$9:$CO$434,14,0)</f>
        <v>13</v>
      </c>
      <c r="W1000" s="12">
        <f>VLOOKUP($B1000,[2]ok!$AY$9:$CO$434,15,0)</f>
        <v>14</v>
      </c>
      <c r="X1000" s="12">
        <f>VLOOKUP($B1000,[2]ok!$AY$9:$CO$434,16,0)</f>
        <v>15</v>
      </c>
      <c r="Y1000" s="12">
        <f>VLOOKUP($B1000,[2]ok!$AY$9:$CO$434,17,0)</f>
        <v>15</v>
      </c>
      <c r="Z1000" s="12">
        <f>VLOOKUP($B1000,[2]ok!$AY$9:$CO$434,18,0)</f>
        <v>16</v>
      </c>
      <c r="AA1000" s="12">
        <f>VLOOKUP($B1000,[2]ok!$AY$9:$CO$434,19,0)</f>
        <v>17</v>
      </c>
      <c r="AB1000" s="12">
        <f>VLOOKUP($B1000,[2]ok!$AY$9:$CO$434,20,0)</f>
        <v>17</v>
      </c>
      <c r="AC1000" s="12">
        <f>VLOOKUP($B1000,[2]ok!$AY$9:$CO$434,21,0)</f>
        <v>18</v>
      </c>
      <c r="AD1000" s="12">
        <f>VLOOKUP($B1000,[2]ok!$AY$9:$CO$434,22,0)</f>
        <v>96</v>
      </c>
      <c r="AE1000" s="12">
        <f>VLOOKUP($B1000,[2]ok!$AY$9:$CO$434,23,0)</f>
        <v>93</v>
      </c>
      <c r="AF1000" s="12">
        <f>VLOOKUP($B1000,[2]ok!$AY$9:$CO$434,24,0)</f>
        <v>96</v>
      </c>
      <c r="AG1000" s="12">
        <f>VLOOKUP($B1000,[2]ok!$AY$9:$CO$434,25,0)</f>
        <v>74</v>
      </c>
      <c r="AH1000" s="12">
        <f>VLOOKUP($B1000,[2]ok!$AY$9:$CO$434,26,0)</f>
        <v>65</v>
      </c>
      <c r="AI1000" s="12">
        <f>VLOOKUP($B1000,[2]ok!$AY$9:$CO$434,27,0)</f>
        <v>55</v>
      </c>
      <c r="AJ1000" s="12">
        <f>VLOOKUP($B1000,[2]ok!$AY$9:$CO$434,28,0)</f>
        <v>44</v>
      </c>
      <c r="AK1000" s="12">
        <f>VLOOKUP($B1000,[2]ok!$AY$9:$CO$434,29,0)</f>
        <v>35</v>
      </c>
      <c r="AL1000" s="12">
        <f>VLOOKUP($B1000,[2]ok!$AY$9:$CO$434,30,0)</f>
        <v>24</v>
      </c>
      <c r="AM1000" s="12">
        <f>VLOOKUP($B1000,[2]ok!$AY$9:$CO$434,31,0)</f>
        <v>16</v>
      </c>
      <c r="AN1000" s="12">
        <f>VLOOKUP($B1000,[2]ok!$AY$9:$CO$434,32,0)</f>
        <v>11</v>
      </c>
      <c r="AO1000" s="12">
        <f>VLOOKUP($B1000,[2]ok!$AY$9:$CO$434,33,0)</f>
        <v>7</v>
      </c>
      <c r="AP1000" s="12">
        <f>VLOOKUP($B1000,[2]ok!$AY$9:$CO$434,34,0)</f>
        <v>7</v>
      </c>
      <c r="AQ1000" s="12">
        <f>VLOOKUP($B1000,[2]ok!$AY$9:$CO$434,39,0)</f>
        <v>478</v>
      </c>
      <c r="AR1000" s="12">
        <f>VLOOKUP($B1000,[2]ok!$AY$9:$CO$434,40,0)</f>
        <v>34</v>
      </c>
      <c r="AS1000" s="12">
        <f>VLOOKUP($B1000,[2]ok!$AY$9:$CO$434,41,0)</f>
        <v>43</v>
      </c>
      <c r="AT1000" s="12">
        <f>VLOOKUP($B1000,[2]ok!$AY$9:$CO$434,42,0)</f>
        <v>252</v>
      </c>
      <c r="AU1000" s="12">
        <f>VLOOKUP($B1000,[2]ok!$AY$9:$CO$434,43,0)</f>
        <v>13</v>
      </c>
    </row>
    <row r="1001" spans="1:47" s="10" customFormat="1" ht="12">
      <c r="A1001" s="58">
        <v>1000</v>
      </c>
      <c r="B1001" s="58">
        <v>4640</v>
      </c>
      <c r="C1001" s="59" t="s">
        <v>352</v>
      </c>
      <c r="D1001" s="59" t="s">
        <v>276</v>
      </c>
      <c r="E1001" s="59" t="s">
        <v>298</v>
      </c>
      <c r="F1001" s="59" t="s">
        <v>54</v>
      </c>
      <c r="G1001" s="12" t="s">
        <v>283</v>
      </c>
      <c r="H1001" s="14">
        <f t="shared" si="247"/>
        <v>4640</v>
      </c>
      <c r="I1001" s="14">
        <f t="shared" si="208"/>
        <v>33230</v>
      </c>
      <c r="J1001" s="12">
        <f>VLOOKUP($B1001,'[1]METAS 2019'!$D$4:$Q$843,5,0)</f>
        <v>544</v>
      </c>
      <c r="K1001" s="12">
        <f>VLOOKUP($B1001,'[1]METAS 2019'!$D$4:$Q$843,4,0)</f>
        <v>663</v>
      </c>
      <c r="L1001" s="12">
        <f>VLOOKUP($B1001,'[1]METAS 2019'!$D$4:$Q$843,11,0)</f>
        <v>551</v>
      </c>
      <c r="M1001" s="12">
        <f>VLOOKUP($B1001,'[1]METAS 2019'!$D$4:$Q$843,12,0)</f>
        <v>495</v>
      </c>
      <c r="N1001" s="12">
        <f>VLOOKUP($B1001,'[1]METAS 2019'!$D$4:$Q$843,13,0)</f>
        <v>473</v>
      </c>
      <c r="O1001" s="12">
        <f>VLOOKUP($B1001,'[1]METAS 2019'!$D$4:$Q$843,14,0)</f>
        <v>462</v>
      </c>
      <c r="P1001" s="12">
        <f>VLOOKUP($B1001,[2]ok!$AY$9:$CO$434,8,0)</f>
        <v>507</v>
      </c>
      <c r="Q1001" s="12">
        <f>VLOOKUP($B1001,[2]ok!$AY$9:$CO$434,9,0)</f>
        <v>498</v>
      </c>
      <c r="R1001" s="12">
        <f>VLOOKUP($B1001,[2]ok!$AY$9:$CO$434,10,0)</f>
        <v>489</v>
      </c>
      <c r="S1001" s="12">
        <f>VLOOKUP($B1001,[2]ok!$AY$9:$CO$434,11,0)</f>
        <v>485</v>
      </c>
      <c r="T1001" s="12">
        <f>VLOOKUP($B1001,[2]ok!$AY$9:$CO$434,12,0)</f>
        <v>481</v>
      </c>
      <c r="U1001" s="12">
        <f>VLOOKUP($B1001,[2]ok!$AY$9:$CO$434,13,0)</f>
        <v>474</v>
      </c>
      <c r="V1001" s="12">
        <f>VLOOKUP($B1001,[2]ok!$AY$9:$CO$434,14,0)</f>
        <v>478</v>
      </c>
      <c r="W1001" s="12">
        <f>VLOOKUP($B1001,[2]ok!$AY$9:$CO$434,15,0)</f>
        <v>498</v>
      </c>
      <c r="X1001" s="12">
        <f>VLOOKUP($B1001,[2]ok!$AY$9:$CO$434,16,0)</f>
        <v>527</v>
      </c>
      <c r="Y1001" s="12">
        <f>VLOOKUP($B1001,[2]ok!$AY$9:$CO$434,17,0)</f>
        <v>554</v>
      </c>
      <c r="Z1001" s="12">
        <f>VLOOKUP($B1001,[2]ok!$AY$9:$CO$434,18,0)</f>
        <v>580</v>
      </c>
      <c r="AA1001" s="12">
        <f>VLOOKUP($B1001,[2]ok!$AY$9:$CO$434,19,0)</f>
        <v>607</v>
      </c>
      <c r="AB1001" s="12">
        <f>VLOOKUP($B1001,[2]ok!$AY$9:$CO$434,20,0)</f>
        <v>631</v>
      </c>
      <c r="AC1001" s="12">
        <f>VLOOKUP($B1001,[2]ok!$AY$9:$CO$434,21,0)</f>
        <v>655</v>
      </c>
      <c r="AD1001" s="12">
        <f>VLOOKUP($B1001,[2]ok!$AY$9:$CO$434,22,0)</f>
        <v>3492</v>
      </c>
      <c r="AE1001" s="12">
        <f>VLOOKUP($B1001,[2]ok!$AY$9:$CO$434,23,0)</f>
        <v>3355</v>
      </c>
      <c r="AF1001" s="12">
        <f>VLOOKUP($B1001,[2]ok!$AY$9:$CO$434,24,0)</f>
        <v>3465</v>
      </c>
      <c r="AG1001" s="12">
        <f>VLOOKUP($B1001,[2]ok!$AY$9:$CO$434,25,0)</f>
        <v>2672</v>
      </c>
      <c r="AH1001" s="12">
        <f>VLOOKUP($B1001,[2]ok!$AY$9:$CO$434,26,0)</f>
        <v>2352</v>
      </c>
      <c r="AI1001" s="12">
        <f>VLOOKUP($B1001,[2]ok!$AY$9:$CO$434,27,0)</f>
        <v>2007</v>
      </c>
      <c r="AJ1001" s="12">
        <f>VLOOKUP($B1001,[2]ok!$AY$9:$CO$434,28,0)</f>
        <v>1614</v>
      </c>
      <c r="AK1001" s="12">
        <f>VLOOKUP($B1001,[2]ok!$AY$9:$CO$434,29,0)</f>
        <v>1263</v>
      </c>
      <c r="AL1001" s="12">
        <f>VLOOKUP($B1001,[2]ok!$AY$9:$CO$434,30,0)</f>
        <v>855</v>
      </c>
      <c r="AM1001" s="12">
        <f>VLOOKUP($B1001,[2]ok!$AY$9:$CO$434,31,0)</f>
        <v>582</v>
      </c>
      <c r="AN1001" s="12">
        <f>VLOOKUP($B1001,[2]ok!$AY$9:$CO$434,32,0)</f>
        <v>404</v>
      </c>
      <c r="AO1001" s="12">
        <f>VLOOKUP($B1001,[2]ok!$AY$9:$CO$434,33,0)</f>
        <v>269</v>
      </c>
      <c r="AP1001" s="12">
        <f>VLOOKUP($B1001,[2]ok!$AY$9:$CO$434,34,0)</f>
        <v>248</v>
      </c>
      <c r="AQ1001" s="12">
        <f>VLOOKUP($B1001,[2]ok!$AY$9:$CO$434,39,0)</f>
        <v>17331</v>
      </c>
      <c r="AR1001" s="12">
        <f>VLOOKUP($B1001,[2]ok!$AY$9:$CO$434,40,0)</f>
        <v>1235</v>
      </c>
      <c r="AS1001" s="12">
        <f>VLOOKUP($B1001,[2]ok!$AY$9:$CO$434,41,0)</f>
        <v>1546</v>
      </c>
      <c r="AT1001" s="12">
        <f>VLOOKUP($B1001,[2]ok!$AY$9:$CO$434,42,0)</f>
        <v>9140</v>
      </c>
      <c r="AU1001" s="12">
        <f>VLOOKUP($B1001,[2]ok!$AY$9:$CO$434,43,0)</f>
        <v>597</v>
      </c>
    </row>
    <row r="1002" spans="1:47" s="10" customFormat="1" ht="12">
      <c r="A1002" s="58">
        <v>1001</v>
      </c>
      <c r="B1002" s="58">
        <v>12831</v>
      </c>
      <c r="C1002" s="59" t="s">
        <v>352</v>
      </c>
      <c r="D1002" s="59" t="s">
        <v>276</v>
      </c>
      <c r="E1002" s="59" t="s">
        <v>298</v>
      </c>
      <c r="F1002" s="59" t="s">
        <v>55</v>
      </c>
      <c r="G1002" s="12" t="s">
        <v>266</v>
      </c>
      <c r="H1002" s="14">
        <f t="shared" si="247"/>
        <v>12831</v>
      </c>
      <c r="I1002" s="14">
        <f t="shared" si="208"/>
        <v>1270</v>
      </c>
      <c r="J1002" s="12">
        <f>VLOOKUP($B1002,'[1]METAS 2019'!$D$4:$Q$843,5,0)</f>
        <v>20</v>
      </c>
      <c r="K1002" s="12">
        <f>VLOOKUP($B1002,'[1]METAS 2019'!$D$4:$Q$843,4,0)</f>
        <v>38</v>
      </c>
      <c r="L1002" s="12">
        <f>VLOOKUP($B1002,'[1]METAS 2019'!$D$4:$Q$843,11,0)</f>
        <v>25</v>
      </c>
      <c r="M1002" s="12">
        <f>VLOOKUP($B1002,'[1]METAS 2019'!$D$4:$Q$843,12,0)</f>
        <v>33</v>
      </c>
      <c r="N1002" s="12">
        <f>VLOOKUP($B1002,'[1]METAS 2019'!$D$4:$Q$843,13,0)</f>
        <v>32</v>
      </c>
      <c r="O1002" s="12">
        <f>VLOOKUP($B1002,'[1]METAS 2019'!$D$4:$Q$843,14,0)</f>
        <v>22</v>
      </c>
      <c r="P1002" s="12">
        <f>VLOOKUP($B1002,[2]ok!$AY$9:$CO$434,8,0)</f>
        <v>19</v>
      </c>
      <c r="Q1002" s="12">
        <f>VLOOKUP($B1002,[2]ok!$AY$9:$CO$434,9,0)</f>
        <v>18</v>
      </c>
      <c r="R1002" s="12">
        <f>VLOOKUP($B1002,[2]ok!$AY$9:$CO$434,10,0)</f>
        <v>18</v>
      </c>
      <c r="S1002" s="12">
        <f>VLOOKUP($B1002,[2]ok!$AY$9:$CO$434,11,0)</f>
        <v>18</v>
      </c>
      <c r="T1002" s="12">
        <f>VLOOKUP($B1002,[2]ok!$AY$9:$CO$434,12,0)</f>
        <v>18</v>
      </c>
      <c r="U1002" s="12">
        <f>VLOOKUP($B1002,[2]ok!$AY$9:$CO$434,13,0)</f>
        <v>17</v>
      </c>
      <c r="V1002" s="12">
        <f>VLOOKUP($B1002,[2]ok!$AY$9:$CO$434,14,0)</f>
        <v>18</v>
      </c>
      <c r="W1002" s="12">
        <f>VLOOKUP($B1002,[2]ok!$AY$9:$CO$434,15,0)</f>
        <v>18</v>
      </c>
      <c r="X1002" s="12">
        <f>VLOOKUP($B1002,[2]ok!$AY$9:$CO$434,16,0)</f>
        <v>19</v>
      </c>
      <c r="Y1002" s="12">
        <f>VLOOKUP($B1002,[2]ok!$AY$9:$CO$434,17,0)</f>
        <v>20</v>
      </c>
      <c r="Z1002" s="12">
        <f>VLOOKUP($B1002,[2]ok!$AY$9:$CO$434,18,0)</f>
        <v>21</v>
      </c>
      <c r="AA1002" s="12">
        <f>VLOOKUP($B1002,[2]ok!$AY$9:$CO$434,19,0)</f>
        <v>22</v>
      </c>
      <c r="AB1002" s="12">
        <f>VLOOKUP($B1002,[2]ok!$AY$9:$CO$434,20,0)</f>
        <v>23</v>
      </c>
      <c r="AC1002" s="12">
        <f>VLOOKUP($B1002,[2]ok!$AY$9:$CO$434,21,0)</f>
        <v>24</v>
      </c>
      <c r="AD1002" s="12">
        <f>VLOOKUP($B1002,[2]ok!$AY$9:$CO$434,22,0)</f>
        <v>128</v>
      </c>
      <c r="AE1002" s="12">
        <f>VLOOKUP($B1002,[2]ok!$AY$9:$CO$434,23,0)</f>
        <v>123</v>
      </c>
      <c r="AF1002" s="12">
        <f>VLOOKUP($B1002,[2]ok!$AY$9:$CO$434,24,0)</f>
        <v>127</v>
      </c>
      <c r="AG1002" s="12">
        <f>VLOOKUP($B1002,[2]ok!$AY$9:$CO$434,25,0)</f>
        <v>98</v>
      </c>
      <c r="AH1002" s="12">
        <f>VLOOKUP($B1002,[2]ok!$AY$9:$CO$434,26,0)</f>
        <v>86</v>
      </c>
      <c r="AI1002" s="12">
        <f>VLOOKUP($B1002,[2]ok!$AY$9:$CO$434,27,0)</f>
        <v>74</v>
      </c>
      <c r="AJ1002" s="12">
        <f>VLOOKUP($B1002,[2]ok!$AY$9:$CO$434,28,0)</f>
        <v>59</v>
      </c>
      <c r="AK1002" s="12">
        <f>VLOOKUP($B1002,[2]ok!$AY$9:$CO$434,29,0)</f>
        <v>46</v>
      </c>
      <c r="AL1002" s="12">
        <f>VLOOKUP($B1002,[2]ok!$AY$9:$CO$434,30,0)</f>
        <v>31</v>
      </c>
      <c r="AM1002" s="12">
        <f>VLOOKUP($B1002,[2]ok!$AY$9:$CO$434,31,0)</f>
        <v>21</v>
      </c>
      <c r="AN1002" s="12">
        <f>VLOOKUP($B1002,[2]ok!$AY$9:$CO$434,32,0)</f>
        <v>15</v>
      </c>
      <c r="AO1002" s="12">
        <f>VLOOKUP($B1002,[2]ok!$AY$9:$CO$434,33,0)</f>
        <v>10</v>
      </c>
      <c r="AP1002" s="12">
        <f>VLOOKUP($B1002,[2]ok!$AY$9:$CO$434,34,0)</f>
        <v>9</v>
      </c>
      <c r="AQ1002" s="12">
        <f>VLOOKUP($B1002,[2]ok!$AY$9:$CO$434,39,0)</f>
        <v>637</v>
      </c>
      <c r="AR1002" s="12">
        <f>VLOOKUP($B1002,[2]ok!$AY$9:$CO$434,40,0)</f>
        <v>45</v>
      </c>
      <c r="AS1002" s="12">
        <f>VLOOKUP($B1002,[2]ok!$AY$9:$CO$434,41,0)</f>
        <v>57</v>
      </c>
      <c r="AT1002" s="12">
        <f>VLOOKUP($B1002,[2]ok!$AY$9:$CO$434,42,0)</f>
        <v>336</v>
      </c>
      <c r="AU1002" s="12">
        <f>VLOOKUP($B1002,[2]ok!$AY$9:$CO$434,43,0)</f>
        <v>20</v>
      </c>
    </row>
    <row r="1003" spans="1:47" s="10" customFormat="1" ht="12">
      <c r="A1003" s="58">
        <v>1002</v>
      </c>
      <c r="B1003" s="58">
        <v>10272</v>
      </c>
      <c r="C1003" s="59" t="s">
        <v>352</v>
      </c>
      <c r="D1003" s="59" t="s">
        <v>276</v>
      </c>
      <c r="E1003" s="59" t="s">
        <v>436</v>
      </c>
      <c r="F1003" s="59" t="s">
        <v>304</v>
      </c>
      <c r="G1003" s="12" t="s">
        <v>305</v>
      </c>
      <c r="H1003" s="14">
        <f t="shared" si="247"/>
        <v>10272</v>
      </c>
      <c r="I1003" s="14">
        <f t="shared" si="208"/>
        <v>41648</v>
      </c>
      <c r="J1003" s="12">
        <v>690</v>
      </c>
      <c r="K1003" s="12">
        <v>650</v>
      </c>
      <c r="L1003" s="12">
        <v>600</v>
      </c>
      <c r="M1003" s="12">
        <v>620</v>
      </c>
      <c r="N1003" s="12">
        <v>323</v>
      </c>
      <c r="O1003" s="12">
        <f>VLOOKUP($B1003,[2]ok!$AY$9:$CO$434,7,0)</f>
        <v>657</v>
      </c>
      <c r="P1003" s="12">
        <f>VLOOKUP($B1003,[2]ok!$AY$9:$CO$434,8,0)</f>
        <v>643</v>
      </c>
      <c r="Q1003" s="12">
        <f>VLOOKUP($B1003,[2]ok!$AY$9:$CO$434,9,0)</f>
        <v>632</v>
      </c>
      <c r="R1003" s="12">
        <f>VLOOKUP($B1003,[2]ok!$AY$9:$CO$434,10,0)</f>
        <v>621</v>
      </c>
      <c r="S1003" s="12">
        <f>VLOOKUP($B1003,[2]ok!$AY$9:$CO$434,11,0)</f>
        <v>616</v>
      </c>
      <c r="T1003" s="12">
        <f>VLOOKUP($B1003,[2]ok!$AY$9:$CO$434,12,0)</f>
        <v>611</v>
      </c>
      <c r="U1003" s="12">
        <f>VLOOKUP($B1003,[2]ok!$AY$9:$CO$434,13,0)</f>
        <v>601</v>
      </c>
      <c r="V1003" s="12">
        <f>VLOOKUP($B1003,[2]ok!$AY$9:$CO$434,14,0)</f>
        <v>606</v>
      </c>
      <c r="W1003" s="12">
        <f>VLOOKUP($B1003,[2]ok!$AY$9:$CO$434,15,0)</f>
        <v>631</v>
      </c>
      <c r="X1003" s="12">
        <f>VLOOKUP($B1003,[2]ok!$AY$9:$CO$434,16,0)</f>
        <v>668</v>
      </c>
      <c r="Y1003" s="12">
        <f>VLOOKUP($B1003,[2]ok!$AY$9:$CO$434,17,0)</f>
        <v>703</v>
      </c>
      <c r="Z1003" s="12">
        <f>VLOOKUP($B1003,[2]ok!$AY$9:$CO$434,18,0)</f>
        <v>736</v>
      </c>
      <c r="AA1003" s="12">
        <f>VLOOKUP($B1003,[2]ok!$AY$9:$CO$434,19,0)</f>
        <v>770</v>
      </c>
      <c r="AB1003" s="12">
        <f>VLOOKUP($B1003,[2]ok!$AY$9:$CO$434,20,0)</f>
        <v>801</v>
      </c>
      <c r="AC1003" s="12">
        <f>VLOOKUP($B1003,[2]ok!$AY$9:$CO$434,21,0)</f>
        <v>831</v>
      </c>
      <c r="AD1003" s="12">
        <f>VLOOKUP($B1003,[2]ok!$AY$9:$CO$434,22,0)</f>
        <v>4429</v>
      </c>
      <c r="AE1003" s="12">
        <f>VLOOKUP($B1003,[2]ok!$AY$9:$CO$434,23,0)</f>
        <v>4256</v>
      </c>
      <c r="AF1003" s="12">
        <f>VLOOKUP($B1003,[2]ok!$AY$9:$CO$434,24,0)</f>
        <v>4395</v>
      </c>
      <c r="AG1003" s="12">
        <f>VLOOKUP($B1003,[2]ok!$AY$9:$CO$434,25,0)</f>
        <v>3390</v>
      </c>
      <c r="AH1003" s="12">
        <f>VLOOKUP($B1003,[2]ok!$AY$9:$CO$434,26,0)</f>
        <v>2983</v>
      </c>
      <c r="AI1003" s="12">
        <f>VLOOKUP($B1003,[2]ok!$AY$9:$CO$434,27,0)</f>
        <v>2545</v>
      </c>
      <c r="AJ1003" s="12">
        <f>VLOOKUP($B1003,[2]ok!$AY$9:$CO$434,28,0)</f>
        <v>2047</v>
      </c>
      <c r="AK1003" s="12">
        <f>VLOOKUP($B1003,[2]ok!$AY$9:$CO$434,29,0)</f>
        <v>1602</v>
      </c>
      <c r="AL1003" s="12">
        <f>VLOOKUP($B1003,[2]ok!$AY$9:$CO$434,30,0)</f>
        <v>1084</v>
      </c>
      <c r="AM1003" s="12">
        <f>VLOOKUP($B1003,[2]ok!$AY$9:$CO$434,31,0)</f>
        <v>738</v>
      </c>
      <c r="AN1003" s="12">
        <f>VLOOKUP($B1003,[2]ok!$AY$9:$CO$434,32,0)</f>
        <v>513</v>
      </c>
      <c r="AO1003" s="12">
        <f>VLOOKUP($B1003,[2]ok!$AY$9:$CO$434,33,0)</f>
        <v>341</v>
      </c>
      <c r="AP1003" s="12">
        <f>VLOOKUP($B1003,[2]ok!$AY$9:$CO$434,34,0)</f>
        <v>315</v>
      </c>
      <c r="AQ1003" s="12">
        <f>VLOOKUP($B1003,[2]ok!$AY$9:$CO$434,39,0)</f>
        <v>21982</v>
      </c>
      <c r="AR1003" s="12">
        <f>VLOOKUP($B1003,[2]ok!$AY$9:$CO$434,40,0)</f>
        <v>1567</v>
      </c>
      <c r="AS1003" s="12">
        <f>VLOOKUP($B1003,[2]ok!$AY$9:$CO$434,41,0)</f>
        <v>1961</v>
      </c>
      <c r="AT1003" s="12">
        <f>VLOOKUP($B1003,[2]ok!$AY$9:$CO$434,42,0)</f>
        <v>11593</v>
      </c>
      <c r="AU1003" s="12">
        <f>VLOOKUP($B1003,[2]ok!$AY$9:$CO$434,43,0)</f>
        <v>0</v>
      </c>
    </row>
    <row r="1004" spans="1:47" s="10" customFormat="1" ht="12">
      <c r="A1004" s="58">
        <v>1003</v>
      </c>
      <c r="B1004" s="58">
        <v>9296</v>
      </c>
      <c r="C1004" s="59" t="s">
        <v>352</v>
      </c>
      <c r="D1004" s="59" t="s">
        <v>276</v>
      </c>
      <c r="E1004" s="59" t="s">
        <v>436</v>
      </c>
      <c r="F1004" s="59" t="s">
        <v>56</v>
      </c>
      <c r="G1004" s="12" t="s">
        <v>265</v>
      </c>
      <c r="H1004" s="14">
        <f t="shared" si="247"/>
        <v>9296</v>
      </c>
      <c r="I1004" s="14">
        <f t="shared" si="208"/>
        <v>0</v>
      </c>
      <c r="J1004" s="12">
        <f>VLOOKUP($B1004,[2]ok!$AY$9:$CO$434,8,0)</f>
        <v>0</v>
      </c>
      <c r="K1004" s="12">
        <f>VLOOKUP($B1004,[2]ok!$AY$9:$CO$434,8,0)</f>
        <v>0</v>
      </c>
      <c r="L1004" s="12">
        <f>VLOOKUP($B1004,[2]ok!$AY$9:$CO$434,8,0)</f>
        <v>0</v>
      </c>
      <c r="M1004" s="12">
        <f>VLOOKUP($B1004,[2]ok!$AY$9:$CO$434,8,0)</f>
        <v>0</v>
      </c>
      <c r="N1004" s="12">
        <f>VLOOKUP($B1004,[2]ok!$AY$9:$CO$434,8,0)</f>
        <v>0</v>
      </c>
      <c r="O1004" s="12">
        <f>VLOOKUP($B1004,[2]ok!$AY$9:$CO$434,8,0)</f>
        <v>0</v>
      </c>
      <c r="P1004" s="12">
        <f>VLOOKUP($B1004,[2]ok!$AY$9:$CO$434,8,0)</f>
        <v>0</v>
      </c>
      <c r="Q1004" s="12">
        <f>VLOOKUP($B1004,[2]ok!$AY$9:$CO$434,9,0)</f>
        <v>0</v>
      </c>
      <c r="R1004" s="12">
        <f>VLOOKUP($B1004,[2]ok!$AY$9:$CO$434,10,0)</f>
        <v>0</v>
      </c>
      <c r="S1004" s="12">
        <f>VLOOKUP($B1004,[2]ok!$AY$9:$CO$434,11,0)</f>
        <v>0</v>
      </c>
      <c r="T1004" s="12">
        <f>VLOOKUP($B1004,[2]ok!$AY$9:$CO$434,12,0)</f>
        <v>0</v>
      </c>
      <c r="U1004" s="12">
        <f>VLOOKUP($B1004,[2]ok!$AY$9:$CO$434,13,0)</f>
        <v>0</v>
      </c>
      <c r="V1004" s="12">
        <f>VLOOKUP($B1004,[2]ok!$AY$9:$CO$434,14,0)</f>
        <v>0</v>
      </c>
      <c r="W1004" s="12">
        <f>VLOOKUP($B1004,[2]ok!$AY$9:$CO$434,15,0)</f>
        <v>0</v>
      </c>
      <c r="X1004" s="12">
        <f>VLOOKUP($B1004,[2]ok!$AY$9:$CO$434,16,0)</f>
        <v>0</v>
      </c>
      <c r="Y1004" s="12">
        <f>VLOOKUP($B1004,[2]ok!$AY$9:$CO$434,17,0)</f>
        <v>0</v>
      </c>
      <c r="Z1004" s="12">
        <f>VLOOKUP($B1004,[2]ok!$AY$9:$CO$434,18,0)</f>
        <v>0</v>
      </c>
      <c r="AA1004" s="12">
        <f>VLOOKUP($B1004,[2]ok!$AY$9:$CO$434,19,0)</f>
        <v>0</v>
      </c>
      <c r="AB1004" s="12">
        <f>VLOOKUP($B1004,[2]ok!$AY$9:$CO$434,20,0)</f>
        <v>0</v>
      </c>
      <c r="AC1004" s="12">
        <f>VLOOKUP($B1004,[2]ok!$AY$9:$CO$434,21,0)</f>
        <v>0</v>
      </c>
      <c r="AD1004" s="12">
        <f>VLOOKUP($B1004,[2]ok!$AY$9:$CO$434,22,0)</f>
        <v>0</v>
      </c>
      <c r="AE1004" s="12">
        <f>VLOOKUP($B1004,[2]ok!$AY$9:$CO$434,23,0)</f>
        <v>0</v>
      </c>
      <c r="AF1004" s="12">
        <f>VLOOKUP($B1004,[2]ok!$AY$9:$CO$434,24,0)</f>
        <v>0</v>
      </c>
      <c r="AG1004" s="12">
        <f>VLOOKUP($B1004,[2]ok!$AY$9:$CO$434,25,0)</f>
        <v>0</v>
      </c>
      <c r="AH1004" s="12">
        <f>VLOOKUP($B1004,[2]ok!$AY$9:$CO$434,26,0)</f>
        <v>0</v>
      </c>
      <c r="AI1004" s="12">
        <f>VLOOKUP($B1004,[2]ok!$AY$9:$CO$434,27,0)</f>
        <v>0</v>
      </c>
      <c r="AJ1004" s="12">
        <f>VLOOKUP($B1004,[2]ok!$AY$9:$CO$434,28,0)</f>
        <v>0</v>
      </c>
      <c r="AK1004" s="12">
        <f>VLOOKUP($B1004,[2]ok!$AY$9:$CO$434,29,0)</f>
        <v>0</v>
      </c>
      <c r="AL1004" s="12">
        <f>VLOOKUP($B1004,[2]ok!$AY$9:$CO$434,30,0)</f>
        <v>0</v>
      </c>
      <c r="AM1004" s="12">
        <f>VLOOKUP($B1004,[2]ok!$AY$9:$CO$434,31,0)</f>
        <v>0</v>
      </c>
      <c r="AN1004" s="12">
        <f>VLOOKUP($B1004,[2]ok!$AY$9:$CO$434,32,0)</f>
        <v>0</v>
      </c>
      <c r="AO1004" s="12">
        <f>VLOOKUP($B1004,[2]ok!$AY$9:$CO$434,33,0)</f>
        <v>0</v>
      </c>
      <c r="AP1004" s="12">
        <f>VLOOKUP($B1004,[2]ok!$AY$9:$CO$434,34,0)</f>
        <v>0</v>
      </c>
      <c r="AQ1004" s="12">
        <f>VLOOKUP($B1004,[2]ok!$AY$9:$CO$434,39,0)</f>
        <v>0</v>
      </c>
      <c r="AR1004" s="12">
        <f>VLOOKUP($B1004,[2]ok!$AY$9:$CO$434,40,0)</f>
        <v>0</v>
      </c>
      <c r="AS1004" s="12">
        <f>VLOOKUP($B1004,[2]ok!$AY$9:$CO$434,41,0)</f>
        <v>0</v>
      </c>
      <c r="AT1004" s="12">
        <f>VLOOKUP($B1004,[2]ok!$AY$9:$CO$434,42,0)</f>
        <v>0</v>
      </c>
      <c r="AU1004" s="12">
        <f>VLOOKUP($B1004,[2]ok!$AY$9:$CO$434,43,0)</f>
        <v>0</v>
      </c>
    </row>
    <row r="1005" spans="1:47" s="10" customFormat="1" ht="12">
      <c r="A1005" s="58">
        <v>1004</v>
      </c>
      <c r="B1005" s="58">
        <v>13578</v>
      </c>
      <c r="C1005" s="59" t="s">
        <v>352</v>
      </c>
      <c r="D1005" s="59" t="s">
        <v>276</v>
      </c>
      <c r="E1005" s="59" t="s">
        <v>436</v>
      </c>
      <c r="F1005" s="59" t="s">
        <v>57</v>
      </c>
      <c r="G1005" s="12" t="s">
        <v>283</v>
      </c>
      <c r="H1005" s="14">
        <f t="shared" si="247"/>
        <v>13578</v>
      </c>
      <c r="I1005" s="14">
        <f t="shared" si="208"/>
        <v>0</v>
      </c>
      <c r="J1005" s="12">
        <f>VLOOKUP($B1005,[2]ok!$AY$9:$CO$434,8,0)</f>
        <v>0</v>
      </c>
      <c r="K1005" s="12">
        <f>VLOOKUP($B1005,[2]ok!$AY$9:$CO$434,8,0)</f>
        <v>0</v>
      </c>
      <c r="L1005" s="12">
        <f>VLOOKUP($B1005,[2]ok!$AY$9:$CO$434,8,0)</f>
        <v>0</v>
      </c>
      <c r="M1005" s="12">
        <f>VLOOKUP($B1005,[2]ok!$AY$9:$CO$434,8,0)</f>
        <v>0</v>
      </c>
      <c r="N1005" s="12">
        <f>VLOOKUP($B1005,[2]ok!$AY$9:$CO$434,8,0)</f>
        <v>0</v>
      </c>
      <c r="O1005" s="12">
        <f>VLOOKUP($B1005,[2]ok!$AY$9:$CO$434,8,0)</f>
        <v>0</v>
      </c>
      <c r="P1005" s="12">
        <f>VLOOKUP($B1005,[2]ok!$AY$9:$CO$434,8,0)</f>
        <v>0</v>
      </c>
      <c r="Q1005" s="12">
        <f>VLOOKUP($B1005,[2]ok!$AY$9:$CO$434,9,0)</f>
        <v>0</v>
      </c>
      <c r="R1005" s="12">
        <f>VLOOKUP($B1005,[2]ok!$AY$9:$CO$434,10,0)</f>
        <v>0</v>
      </c>
      <c r="S1005" s="12">
        <f>VLOOKUP($B1005,[2]ok!$AY$9:$CO$434,11,0)</f>
        <v>0</v>
      </c>
      <c r="T1005" s="12">
        <f>VLOOKUP($B1005,[2]ok!$AY$9:$CO$434,12,0)</f>
        <v>0</v>
      </c>
      <c r="U1005" s="12">
        <f>VLOOKUP($B1005,[2]ok!$AY$9:$CO$434,13,0)</f>
        <v>0</v>
      </c>
      <c r="V1005" s="12">
        <f>VLOOKUP($B1005,[2]ok!$AY$9:$CO$434,14,0)</f>
        <v>0</v>
      </c>
      <c r="W1005" s="12">
        <f>VLOOKUP($B1005,[2]ok!$AY$9:$CO$434,15,0)</f>
        <v>0</v>
      </c>
      <c r="X1005" s="12">
        <f>VLOOKUP($B1005,[2]ok!$AY$9:$CO$434,16,0)</f>
        <v>0</v>
      </c>
      <c r="Y1005" s="12">
        <f>VLOOKUP($B1005,[2]ok!$AY$9:$CO$434,17,0)</f>
        <v>0</v>
      </c>
      <c r="Z1005" s="12">
        <f>VLOOKUP($B1005,[2]ok!$AY$9:$CO$434,18,0)</f>
        <v>0</v>
      </c>
      <c r="AA1005" s="12">
        <f>VLOOKUP($B1005,[2]ok!$AY$9:$CO$434,19,0)</f>
        <v>0</v>
      </c>
      <c r="AB1005" s="12">
        <f>VLOOKUP($B1005,[2]ok!$AY$9:$CO$434,20,0)</f>
        <v>0</v>
      </c>
      <c r="AC1005" s="12">
        <f>VLOOKUP($B1005,[2]ok!$AY$9:$CO$434,21,0)</f>
        <v>0</v>
      </c>
      <c r="AD1005" s="12">
        <f>VLOOKUP($B1005,[2]ok!$AY$9:$CO$434,22,0)</f>
        <v>0</v>
      </c>
      <c r="AE1005" s="12">
        <f>VLOOKUP($B1005,[2]ok!$AY$9:$CO$434,23,0)</f>
        <v>0</v>
      </c>
      <c r="AF1005" s="12">
        <f>VLOOKUP($B1005,[2]ok!$AY$9:$CO$434,24,0)</f>
        <v>0</v>
      </c>
      <c r="AG1005" s="12">
        <f>VLOOKUP($B1005,[2]ok!$AY$9:$CO$434,25,0)</f>
        <v>0</v>
      </c>
      <c r="AH1005" s="12">
        <f>VLOOKUP($B1005,[2]ok!$AY$9:$CO$434,26,0)</f>
        <v>0</v>
      </c>
      <c r="AI1005" s="12">
        <f>VLOOKUP($B1005,[2]ok!$AY$9:$CO$434,27,0)</f>
        <v>0</v>
      </c>
      <c r="AJ1005" s="12">
        <f>VLOOKUP($B1005,[2]ok!$AY$9:$CO$434,28,0)</f>
        <v>0</v>
      </c>
      <c r="AK1005" s="12">
        <f>VLOOKUP($B1005,[2]ok!$AY$9:$CO$434,29,0)</f>
        <v>0</v>
      </c>
      <c r="AL1005" s="12">
        <f>VLOOKUP($B1005,[2]ok!$AY$9:$CO$434,30,0)</f>
        <v>0</v>
      </c>
      <c r="AM1005" s="12">
        <f>VLOOKUP($B1005,[2]ok!$AY$9:$CO$434,31,0)</f>
        <v>0</v>
      </c>
      <c r="AN1005" s="12">
        <f>VLOOKUP($B1005,[2]ok!$AY$9:$CO$434,32,0)</f>
        <v>0</v>
      </c>
      <c r="AO1005" s="12">
        <f>VLOOKUP($B1005,[2]ok!$AY$9:$CO$434,33,0)</f>
        <v>0</v>
      </c>
      <c r="AP1005" s="12">
        <f>VLOOKUP($B1005,[2]ok!$AY$9:$CO$434,34,0)</f>
        <v>0</v>
      </c>
      <c r="AQ1005" s="12">
        <f>VLOOKUP($B1005,[2]ok!$AY$9:$CO$434,39,0)</f>
        <v>0</v>
      </c>
      <c r="AR1005" s="12">
        <f>VLOOKUP($B1005,[2]ok!$AY$9:$CO$434,40,0)</f>
        <v>0</v>
      </c>
      <c r="AS1005" s="12">
        <f>VLOOKUP($B1005,[2]ok!$AY$9:$CO$434,41,0)</f>
        <v>0</v>
      </c>
      <c r="AT1005" s="12">
        <f>VLOOKUP($B1005,[2]ok!$AY$9:$CO$434,42,0)</f>
        <v>0</v>
      </c>
      <c r="AU1005" s="12">
        <f>VLOOKUP($B1005,[2]ok!$AY$9:$CO$434,43,0)</f>
        <v>0</v>
      </c>
    </row>
    <row r="1006" spans="1:47" s="10" customFormat="1" ht="12">
      <c r="A1006" s="58">
        <v>1005</v>
      </c>
      <c r="B1006" s="58">
        <v>24669</v>
      </c>
      <c r="C1006" s="59" t="s">
        <v>352</v>
      </c>
      <c r="D1006" s="59" t="s">
        <v>276</v>
      </c>
      <c r="E1006" s="59" t="s">
        <v>290</v>
      </c>
      <c r="F1006" s="59" t="s">
        <v>435</v>
      </c>
      <c r="G1006" s="12" t="s">
        <v>266</v>
      </c>
      <c r="H1006" s="14">
        <f t="shared" si="247"/>
        <v>24669</v>
      </c>
      <c r="I1006" s="14">
        <f t="shared" si="208"/>
        <v>567</v>
      </c>
      <c r="J1006" s="12">
        <f>VLOOKUP($B1006,'[1]METAS 2019'!$D$4:$Q$843,5,0)</f>
        <v>10</v>
      </c>
      <c r="K1006" s="12">
        <f>VLOOKUP($B1006,'[1]METAS 2019'!$D$4:$Q$843,4,0)</f>
        <v>0</v>
      </c>
      <c r="L1006" s="12">
        <f>VLOOKUP($B1006,'[1]METAS 2019'!$D$4:$Q$843,11,0)</f>
        <v>2</v>
      </c>
      <c r="M1006" s="12">
        <f>VLOOKUP($B1006,'[1]METAS 2019'!$D$4:$Q$843,12,0)</f>
        <v>0</v>
      </c>
      <c r="N1006" s="12">
        <f>VLOOKUP($B1006,'[1]METAS 2019'!$D$4:$Q$843,13,0)</f>
        <v>0</v>
      </c>
      <c r="O1006" s="12">
        <f>VLOOKUP($B1006,'[1]METAS 2019'!$D$4:$Q$843,14,0)</f>
        <v>1</v>
      </c>
      <c r="P1006" s="12">
        <f>VLOOKUP($B1006,[2]ok!$AY$9:$CO$434,8,0)</f>
        <v>9</v>
      </c>
      <c r="Q1006" s="12">
        <f>VLOOKUP($B1006,[2]ok!$AY$9:$CO$434,9,0)</f>
        <v>9</v>
      </c>
      <c r="R1006" s="12">
        <f>VLOOKUP($B1006,[2]ok!$AY$9:$CO$434,10,0)</f>
        <v>9</v>
      </c>
      <c r="S1006" s="12">
        <f>VLOOKUP($B1006,[2]ok!$AY$9:$CO$434,11,0)</f>
        <v>9</v>
      </c>
      <c r="T1006" s="12">
        <f>VLOOKUP($B1006,[2]ok!$AY$9:$CO$434,12,0)</f>
        <v>9</v>
      </c>
      <c r="U1006" s="12">
        <f>VLOOKUP($B1006,[2]ok!$AY$9:$CO$434,13,0)</f>
        <v>9</v>
      </c>
      <c r="V1006" s="12">
        <f>VLOOKUP($B1006,[2]ok!$AY$9:$CO$434,14,0)</f>
        <v>9</v>
      </c>
      <c r="W1006" s="12">
        <f>VLOOKUP($B1006,[2]ok!$AY$9:$CO$434,15,0)</f>
        <v>9</v>
      </c>
      <c r="X1006" s="12">
        <f>VLOOKUP($B1006,[2]ok!$AY$9:$CO$434,16,0)</f>
        <v>10</v>
      </c>
      <c r="Y1006" s="12">
        <f>VLOOKUP($B1006,[2]ok!$AY$9:$CO$434,17,0)</f>
        <v>10</v>
      </c>
      <c r="Z1006" s="12">
        <f>VLOOKUP($B1006,[2]ok!$AY$9:$CO$434,18,0)</f>
        <v>11</v>
      </c>
      <c r="AA1006" s="12">
        <f>VLOOKUP($B1006,[2]ok!$AY$9:$CO$434,19,0)</f>
        <v>11</v>
      </c>
      <c r="AB1006" s="12">
        <f>VLOOKUP($B1006,[2]ok!$AY$9:$CO$434,20,0)</f>
        <v>12</v>
      </c>
      <c r="AC1006" s="12">
        <f>VLOOKUP($B1006,[2]ok!$AY$9:$CO$434,21,0)</f>
        <v>12</v>
      </c>
      <c r="AD1006" s="12">
        <f>VLOOKUP($B1006,[2]ok!$AY$9:$CO$434,22,0)</f>
        <v>64</v>
      </c>
      <c r="AE1006" s="12">
        <f>VLOOKUP($B1006,[2]ok!$AY$9:$CO$434,23,0)</f>
        <v>62</v>
      </c>
      <c r="AF1006" s="12">
        <f>VLOOKUP($B1006,[2]ok!$AY$9:$CO$434,24,0)</f>
        <v>64</v>
      </c>
      <c r="AG1006" s="12">
        <f>VLOOKUP($B1006,[2]ok!$AY$9:$CO$434,25,0)</f>
        <v>49</v>
      </c>
      <c r="AH1006" s="12">
        <f>VLOOKUP($B1006,[2]ok!$AY$9:$CO$434,26,0)</f>
        <v>43</v>
      </c>
      <c r="AI1006" s="12">
        <f>VLOOKUP($B1006,[2]ok!$AY$9:$CO$434,27,0)</f>
        <v>37</v>
      </c>
      <c r="AJ1006" s="12">
        <f>VLOOKUP($B1006,[2]ok!$AY$9:$CO$434,28,0)</f>
        <v>30</v>
      </c>
      <c r="AK1006" s="12">
        <f>VLOOKUP($B1006,[2]ok!$AY$9:$CO$434,29,0)</f>
        <v>23</v>
      </c>
      <c r="AL1006" s="12">
        <f>VLOOKUP($B1006,[2]ok!$AY$9:$CO$434,30,0)</f>
        <v>16</v>
      </c>
      <c r="AM1006" s="12">
        <f>VLOOKUP($B1006,[2]ok!$AY$9:$CO$434,31,0)</f>
        <v>11</v>
      </c>
      <c r="AN1006" s="12">
        <f>VLOOKUP($B1006,[2]ok!$AY$9:$CO$434,32,0)</f>
        <v>7</v>
      </c>
      <c r="AO1006" s="12">
        <f>VLOOKUP($B1006,[2]ok!$AY$9:$CO$434,33,0)</f>
        <v>5</v>
      </c>
      <c r="AP1006" s="12">
        <f>VLOOKUP($B1006,[2]ok!$AY$9:$CO$434,34,0)</f>
        <v>5</v>
      </c>
      <c r="AQ1006" s="12">
        <f>VLOOKUP($B1006,[2]ok!$AY$9:$CO$434,39,0)</f>
        <v>319</v>
      </c>
      <c r="AR1006" s="12">
        <f>VLOOKUP($B1006,[2]ok!$AY$9:$CO$434,40,0)</f>
        <v>23</v>
      </c>
      <c r="AS1006" s="12">
        <f>VLOOKUP($B1006,[2]ok!$AY$9:$CO$434,41,0)</f>
        <v>28</v>
      </c>
      <c r="AT1006" s="12">
        <f>VLOOKUP($B1006,[2]ok!$AY$9:$CO$434,42,0)</f>
        <v>168</v>
      </c>
      <c r="AU1006" s="12">
        <f>VLOOKUP($B1006,[2]ok!$AY$9:$CO$434,43,0)</f>
        <v>11</v>
      </c>
    </row>
    <row r="1007" spans="1:47" s="10" customFormat="1" ht="12">
      <c r="A1007" s="58">
        <v>108</v>
      </c>
      <c r="B1007" s="58">
        <v>9999016</v>
      </c>
      <c r="C1007" s="59" t="s">
        <v>352</v>
      </c>
      <c r="D1007" s="59" t="s">
        <v>276</v>
      </c>
      <c r="E1007" s="59" t="s">
        <v>436</v>
      </c>
      <c r="F1007" s="59" t="s">
        <v>437</v>
      </c>
      <c r="G1007" s="12" t="s">
        <v>1214</v>
      </c>
      <c r="H1007" s="14">
        <f t="shared" si="247"/>
        <v>9999016</v>
      </c>
      <c r="I1007" s="14">
        <f t="shared" si="208"/>
        <v>0</v>
      </c>
      <c r="J1007" s="12">
        <f>IFERROR(VLOOKUP($B1007,[2]ok!$AY$9:$CO$434,2,0),0)</f>
        <v>0</v>
      </c>
      <c r="K1007" s="12">
        <f>IFERROR(VLOOKUP($B1007,[2]ok!$AY$9:$CO$434,2,0),0)</f>
        <v>0</v>
      </c>
      <c r="L1007" s="12">
        <f>IFERROR(VLOOKUP($B1007,[2]ok!$AY$9:$CO$434,2,0),0)</f>
        <v>0</v>
      </c>
      <c r="M1007" s="12">
        <f>IFERROR(VLOOKUP($B1007,[2]ok!$AY$9:$CO$434,2,0),0)</f>
        <v>0</v>
      </c>
      <c r="N1007" s="12">
        <f>IFERROR(VLOOKUP($B1007,[2]ok!$AY$9:$CO$434,2,0),0)</f>
        <v>0</v>
      </c>
      <c r="O1007" s="12">
        <f>IFERROR(VLOOKUP($B1007,[2]ok!$AY$9:$CO$434,2,0),0)</f>
        <v>0</v>
      </c>
      <c r="P1007" s="12">
        <f>IFERROR(VLOOKUP($B1007,[2]ok!$AY$9:$CO$434,2,0),0)</f>
        <v>0</v>
      </c>
      <c r="Q1007" s="12">
        <f>IFERROR(VLOOKUP($B1007,[2]ok!$AY$9:$CO$434,2,0),0)</f>
        <v>0</v>
      </c>
      <c r="R1007" s="12">
        <f>IFERROR(VLOOKUP($B1007,[2]ok!$AY$9:$CO$434,2,0),0)</f>
        <v>0</v>
      </c>
      <c r="S1007" s="12">
        <f>IFERROR(VLOOKUP($B1007,[2]ok!$AY$9:$CO$434,2,0),0)</f>
        <v>0</v>
      </c>
      <c r="T1007" s="12">
        <f>IFERROR(VLOOKUP($B1007,[2]ok!$AY$9:$CO$434,2,0),0)</f>
        <v>0</v>
      </c>
      <c r="U1007" s="12">
        <f>IFERROR(VLOOKUP($B1007,[2]ok!$AY$9:$CO$434,2,0),0)</f>
        <v>0</v>
      </c>
      <c r="V1007" s="12">
        <f>IFERROR(VLOOKUP($B1007,[2]ok!$AY$9:$CO$434,2,0),0)</f>
        <v>0</v>
      </c>
      <c r="W1007" s="12">
        <f>IFERROR(VLOOKUP($B1007,[2]ok!$AY$9:$CO$434,2,0),0)</f>
        <v>0</v>
      </c>
      <c r="X1007" s="12">
        <f>IFERROR(VLOOKUP($B1007,[2]ok!$AY$9:$CO$434,2,0),0)</f>
        <v>0</v>
      </c>
      <c r="Y1007" s="12">
        <f>IFERROR(VLOOKUP($B1007,[2]ok!$AY$9:$CO$434,2,0),0)</f>
        <v>0</v>
      </c>
      <c r="Z1007" s="12">
        <f>IFERROR(VLOOKUP($B1007,[2]ok!$AY$9:$CO$434,2,0),0)</f>
        <v>0</v>
      </c>
      <c r="AA1007" s="12">
        <f>IFERROR(VLOOKUP($B1007,[2]ok!$AY$9:$CO$434,2,0),0)</f>
        <v>0</v>
      </c>
      <c r="AB1007" s="12">
        <f>IFERROR(VLOOKUP($B1007,[2]ok!$AY$9:$CO$434,2,0),0)</f>
        <v>0</v>
      </c>
      <c r="AC1007" s="12">
        <f>IFERROR(VLOOKUP($B1007,[2]ok!$AY$9:$CO$434,2,0),0)</f>
        <v>0</v>
      </c>
      <c r="AD1007" s="12">
        <f>IFERROR(VLOOKUP($B1007,[2]ok!$AY$9:$CO$434,2,0),0)</f>
        <v>0</v>
      </c>
      <c r="AE1007" s="12">
        <f>IFERROR(VLOOKUP($B1007,[2]ok!$AY$9:$CO$434,2,0),0)</f>
        <v>0</v>
      </c>
      <c r="AF1007" s="12">
        <f>IFERROR(VLOOKUP($B1007,[2]ok!$AY$9:$CO$434,2,0),0)</f>
        <v>0</v>
      </c>
      <c r="AG1007" s="12">
        <f>IFERROR(VLOOKUP($B1007,[2]ok!$AY$9:$CO$434,2,0),0)</f>
        <v>0</v>
      </c>
      <c r="AH1007" s="12">
        <f>IFERROR(VLOOKUP($B1007,[2]ok!$AY$9:$CO$434,2,0),0)</f>
        <v>0</v>
      </c>
      <c r="AI1007" s="12">
        <f>IFERROR(VLOOKUP($B1007,[2]ok!$AY$9:$CO$434,2,0),0)</f>
        <v>0</v>
      </c>
      <c r="AJ1007" s="12">
        <f>IFERROR(VLOOKUP($B1007,[2]ok!$AY$9:$CO$434,2,0),0)</f>
        <v>0</v>
      </c>
      <c r="AK1007" s="12">
        <f>IFERROR(VLOOKUP($B1007,[2]ok!$AY$9:$CO$434,2,0),0)</f>
        <v>0</v>
      </c>
      <c r="AL1007" s="12">
        <f>IFERROR(VLOOKUP($B1007,[2]ok!$AY$9:$CO$434,2,0),0)</f>
        <v>0</v>
      </c>
      <c r="AM1007" s="12">
        <f>IFERROR(VLOOKUP($B1007,[2]ok!$AY$9:$CO$434,2,0),0)</f>
        <v>0</v>
      </c>
      <c r="AN1007" s="12">
        <f>IFERROR(VLOOKUP($B1007,[2]ok!$AY$9:$CO$434,2,0),0)</f>
        <v>0</v>
      </c>
      <c r="AO1007" s="12">
        <f>IFERROR(VLOOKUP($B1007,[2]ok!$AY$9:$CO$434,2,0),0)</f>
        <v>0</v>
      </c>
      <c r="AP1007" s="12">
        <f>IFERROR(VLOOKUP($B1007,[2]ok!$AY$9:$CO$434,2,0),0)</f>
        <v>0</v>
      </c>
      <c r="AQ1007" s="12">
        <f>IFERROR(VLOOKUP($B1007,[2]ok!$AY$9:$CO$434,2,0),0)</f>
        <v>0</v>
      </c>
      <c r="AR1007" s="12">
        <f>IFERROR(VLOOKUP($B1007,[2]ok!$AY$9:$CO$434,2,0),0)</f>
        <v>0</v>
      </c>
      <c r="AS1007" s="12">
        <f>IFERROR(VLOOKUP($B1007,[2]ok!$AY$9:$CO$434,2,0),0)</f>
        <v>0</v>
      </c>
      <c r="AT1007" s="12">
        <f>IFERROR(VLOOKUP($B1007,[2]ok!$AY$9:$CO$434,2,0),0)</f>
        <v>0</v>
      </c>
      <c r="AU1007" s="12">
        <f>IFERROR(VLOOKUP($B1007,[2]ok!$AY$9:$CO$434,2,0),0)</f>
        <v>0</v>
      </c>
    </row>
    <row r="1008" spans="1:47" s="10" customFormat="1" ht="12">
      <c r="A1008" s="97">
        <v>1006</v>
      </c>
      <c r="B1008" s="97"/>
      <c r="C1008" s="98"/>
      <c r="D1008" s="98"/>
      <c r="E1008" s="98"/>
      <c r="F1008" s="98" t="s">
        <v>364</v>
      </c>
      <c r="G1008" s="17" t="s">
        <v>1214</v>
      </c>
      <c r="H1008" s="81"/>
      <c r="I1008" s="81">
        <f t="shared" si="208"/>
        <v>13006</v>
      </c>
      <c r="J1008" s="17">
        <f>SUM(J1009:J1011)</f>
        <v>124</v>
      </c>
      <c r="K1008" s="17">
        <f t="shared" ref="K1008:AU1008" si="248">SUM(K1009:K1011)</f>
        <v>147</v>
      </c>
      <c r="L1008" s="17">
        <f t="shared" si="248"/>
        <v>140</v>
      </c>
      <c r="M1008" s="17">
        <f t="shared" si="248"/>
        <v>166</v>
      </c>
      <c r="N1008" s="17">
        <f t="shared" si="248"/>
        <v>190</v>
      </c>
      <c r="O1008" s="17">
        <f t="shared" si="248"/>
        <v>161</v>
      </c>
      <c r="P1008" s="17">
        <f t="shared" si="248"/>
        <v>234</v>
      </c>
      <c r="Q1008" s="17">
        <f t="shared" si="248"/>
        <v>241</v>
      </c>
      <c r="R1008" s="17">
        <f t="shared" si="248"/>
        <v>250</v>
      </c>
      <c r="S1008" s="17">
        <f t="shared" si="248"/>
        <v>257</v>
      </c>
      <c r="T1008" s="17">
        <f t="shared" si="248"/>
        <v>270</v>
      </c>
      <c r="U1008" s="17">
        <f t="shared" si="248"/>
        <v>280</v>
      </c>
      <c r="V1008" s="17">
        <f t="shared" si="248"/>
        <v>287</v>
      </c>
      <c r="W1008" s="17">
        <f t="shared" si="248"/>
        <v>286</v>
      </c>
      <c r="X1008" s="17">
        <f t="shared" si="248"/>
        <v>282</v>
      </c>
      <c r="Y1008" s="17">
        <f t="shared" si="248"/>
        <v>273</v>
      </c>
      <c r="Z1008" s="17">
        <f t="shared" si="248"/>
        <v>269</v>
      </c>
      <c r="AA1008" s="17">
        <f t="shared" si="248"/>
        <v>258</v>
      </c>
      <c r="AB1008" s="17">
        <f t="shared" si="248"/>
        <v>245</v>
      </c>
      <c r="AC1008" s="17">
        <f t="shared" si="248"/>
        <v>229</v>
      </c>
      <c r="AD1008" s="17">
        <f t="shared" si="248"/>
        <v>964</v>
      </c>
      <c r="AE1008" s="17">
        <f t="shared" si="248"/>
        <v>969</v>
      </c>
      <c r="AF1008" s="17">
        <f t="shared" si="248"/>
        <v>971</v>
      </c>
      <c r="AG1008" s="17">
        <f t="shared" si="248"/>
        <v>962</v>
      </c>
      <c r="AH1008" s="17">
        <f t="shared" si="248"/>
        <v>898</v>
      </c>
      <c r="AI1008" s="17">
        <f t="shared" si="248"/>
        <v>777</v>
      </c>
      <c r="AJ1008" s="17">
        <f t="shared" si="248"/>
        <v>618</v>
      </c>
      <c r="AK1008" s="17">
        <f t="shared" si="248"/>
        <v>483</v>
      </c>
      <c r="AL1008" s="17">
        <f t="shared" si="248"/>
        <v>469</v>
      </c>
      <c r="AM1008" s="17">
        <f t="shared" si="248"/>
        <v>521</v>
      </c>
      <c r="AN1008" s="17">
        <f t="shared" si="248"/>
        <v>367</v>
      </c>
      <c r="AO1008" s="17">
        <f t="shared" si="248"/>
        <v>235</v>
      </c>
      <c r="AP1008" s="17">
        <f t="shared" si="248"/>
        <v>183</v>
      </c>
      <c r="AQ1008" s="17">
        <f t="shared" si="248"/>
        <v>7148</v>
      </c>
      <c r="AR1008" s="17">
        <f t="shared" si="248"/>
        <v>719</v>
      </c>
      <c r="AS1008" s="17">
        <f t="shared" si="248"/>
        <v>624</v>
      </c>
      <c r="AT1008" s="17">
        <f t="shared" si="248"/>
        <v>3007</v>
      </c>
      <c r="AU1008" s="17">
        <f t="shared" si="248"/>
        <v>137</v>
      </c>
    </row>
    <row r="1009" spans="1:47" s="10" customFormat="1" ht="12">
      <c r="A1009" s="58">
        <v>1007</v>
      </c>
      <c r="B1009" s="58">
        <v>4625</v>
      </c>
      <c r="C1009" s="59" t="s">
        <v>352</v>
      </c>
      <c r="D1009" s="59" t="s">
        <v>276</v>
      </c>
      <c r="E1009" s="59" t="s">
        <v>301</v>
      </c>
      <c r="F1009" s="59" t="s">
        <v>302</v>
      </c>
      <c r="G1009" s="12" t="s">
        <v>271</v>
      </c>
      <c r="H1009" s="14">
        <f>B1009</f>
        <v>4625</v>
      </c>
      <c r="I1009" s="14">
        <f t="shared" si="208"/>
        <v>8317</v>
      </c>
      <c r="J1009" s="12">
        <f>VLOOKUP($B1009,'[1]METAS 2019'!$D$4:$Q$843,5,0)</f>
        <v>79</v>
      </c>
      <c r="K1009" s="12">
        <f>VLOOKUP($B1009,'[1]METAS 2019'!$D$4:$Q$843,4,0)</f>
        <v>97</v>
      </c>
      <c r="L1009" s="12">
        <f>VLOOKUP($B1009,'[1]METAS 2019'!$D$4:$Q$843,11,0)</f>
        <v>91</v>
      </c>
      <c r="M1009" s="12">
        <f>VLOOKUP($B1009,'[1]METAS 2019'!$D$4:$Q$843,12,0)</f>
        <v>115</v>
      </c>
      <c r="N1009" s="12">
        <f>VLOOKUP($B1009,'[1]METAS 2019'!$D$4:$Q$843,13,0)</f>
        <v>132</v>
      </c>
      <c r="O1009" s="12">
        <f>VLOOKUP($B1009,'[1]METAS 2019'!$D$4:$Q$843,14,0)</f>
        <v>108</v>
      </c>
      <c r="P1009" s="12">
        <f>VLOOKUP($B1009,[2]ok!$AY$9:$CO$434,8,0)</f>
        <v>149</v>
      </c>
      <c r="Q1009" s="12">
        <f>VLOOKUP($B1009,[2]ok!$AY$9:$CO$434,9,0)</f>
        <v>153</v>
      </c>
      <c r="R1009" s="12">
        <f>VLOOKUP($B1009,[2]ok!$AY$9:$CO$434,10,0)</f>
        <v>160</v>
      </c>
      <c r="S1009" s="12">
        <f>VLOOKUP($B1009,[2]ok!$AY$9:$CO$434,11,0)</f>
        <v>163</v>
      </c>
      <c r="T1009" s="12">
        <f>VLOOKUP($B1009,[2]ok!$AY$9:$CO$434,12,0)</f>
        <v>172</v>
      </c>
      <c r="U1009" s="12">
        <f>VLOOKUP($B1009,[2]ok!$AY$9:$CO$434,13,0)</f>
        <v>179</v>
      </c>
      <c r="V1009" s="12">
        <f>VLOOKUP($B1009,[2]ok!$AY$9:$CO$434,14,0)</f>
        <v>182</v>
      </c>
      <c r="W1009" s="12">
        <f>VLOOKUP($B1009,[2]ok!$AY$9:$CO$434,15,0)</f>
        <v>183</v>
      </c>
      <c r="X1009" s="12">
        <f>VLOOKUP($B1009,[2]ok!$AY$9:$CO$434,16,0)</f>
        <v>179</v>
      </c>
      <c r="Y1009" s="12">
        <f>VLOOKUP($B1009,[2]ok!$AY$9:$CO$434,17,0)</f>
        <v>174</v>
      </c>
      <c r="Z1009" s="12">
        <f>VLOOKUP($B1009,[2]ok!$AY$9:$CO$434,18,0)</f>
        <v>171</v>
      </c>
      <c r="AA1009" s="12">
        <f>VLOOKUP($B1009,[2]ok!$AY$9:$CO$434,19,0)</f>
        <v>164</v>
      </c>
      <c r="AB1009" s="12">
        <f>VLOOKUP($B1009,[2]ok!$AY$9:$CO$434,20,0)</f>
        <v>157</v>
      </c>
      <c r="AC1009" s="12">
        <f>VLOOKUP($B1009,[2]ok!$AY$9:$CO$434,21,0)</f>
        <v>146</v>
      </c>
      <c r="AD1009" s="12">
        <f>VLOOKUP($B1009,[2]ok!$AY$9:$CO$434,22,0)</f>
        <v>614</v>
      </c>
      <c r="AE1009" s="12">
        <f>VLOOKUP($B1009,[2]ok!$AY$9:$CO$434,23,0)</f>
        <v>617</v>
      </c>
      <c r="AF1009" s="12">
        <f>VLOOKUP($B1009,[2]ok!$AY$9:$CO$434,24,0)</f>
        <v>619</v>
      </c>
      <c r="AG1009" s="12">
        <f>VLOOKUP($B1009,[2]ok!$AY$9:$CO$434,25,0)</f>
        <v>613</v>
      </c>
      <c r="AH1009" s="12">
        <f>VLOOKUP($B1009,[2]ok!$AY$9:$CO$434,26,0)</f>
        <v>572</v>
      </c>
      <c r="AI1009" s="12">
        <f>VLOOKUP($B1009,[2]ok!$AY$9:$CO$434,27,0)</f>
        <v>495</v>
      </c>
      <c r="AJ1009" s="12">
        <f>VLOOKUP($B1009,[2]ok!$AY$9:$CO$434,28,0)</f>
        <v>393</v>
      </c>
      <c r="AK1009" s="12">
        <f>VLOOKUP($B1009,[2]ok!$AY$9:$CO$434,29,0)</f>
        <v>308</v>
      </c>
      <c r="AL1009" s="12">
        <f>VLOOKUP($B1009,[2]ok!$AY$9:$CO$434,30,0)</f>
        <v>299</v>
      </c>
      <c r="AM1009" s="12">
        <f>VLOOKUP($B1009,[2]ok!$AY$9:$CO$434,31,0)</f>
        <v>332</v>
      </c>
      <c r="AN1009" s="12">
        <f>VLOOKUP($B1009,[2]ok!$AY$9:$CO$434,32,0)</f>
        <v>234</v>
      </c>
      <c r="AO1009" s="12">
        <f>VLOOKUP($B1009,[2]ok!$AY$9:$CO$434,33,0)</f>
        <v>150</v>
      </c>
      <c r="AP1009" s="12">
        <f>VLOOKUP($B1009,[2]ok!$AY$9:$CO$434,34,0)</f>
        <v>117</v>
      </c>
      <c r="AQ1009" s="12">
        <f>VLOOKUP($B1009,[2]ok!$AY$9:$CO$434,39,0)</f>
        <v>4554</v>
      </c>
      <c r="AR1009" s="12">
        <f>VLOOKUP($B1009,[2]ok!$AY$9:$CO$434,40,0)</f>
        <v>458</v>
      </c>
      <c r="AS1009" s="12">
        <f>VLOOKUP($B1009,[2]ok!$AY$9:$CO$434,41,0)</f>
        <v>397</v>
      </c>
      <c r="AT1009" s="12">
        <f>VLOOKUP($B1009,[2]ok!$AY$9:$CO$434,42,0)</f>
        <v>1916</v>
      </c>
      <c r="AU1009" s="12">
        <f>VLOOKUP($B1009,[2]ok!$AY$9:$CO$434,43,0)</f>
        <v>97</v>
      </c>
    </row>
    <row r="1010" spans="1:47" s="10" customFormat="1" ht="12">
      <c r="A1010" s="58">
        <v>1008</v>
      </c>
      <c r="B1010" s="58">
        <v>4623</v>
      </c>
      <c r="C1010" s="59" t="s">
        <v>352</v>
      </c>
      <c r="D1010" s="59" t="s">
        <v>276</v>
      </c>
      <c r="E1010" s="59" t="s">
        <v>301</v>
      </c>
      <c r="F1010" s="59" t="s">
        <v>58</v>
      </c>
      <c r="G1010" s="12" t="s">
        <v>266</v>
      </c>
      <c r="H1010" s="14">
        <f>B1010</f>
        <v>4623</v>
      </c>
      <c r="I1010" s="14">
        <f t="shared" si="208"/>
        <v>2204</v>
      </c>
      <c r="J1010" s="12">
        <f>VLOOKUP($B1010,'[1]METAS 2019'!$D$4:$Q$843,5,0)</f>
        <v>21</v>
      </c>
      <c r="K1010" s="12">
        <f>VLOOKUP($B1010,'[1]METAS 2019'!$D$4:$Q$843,4,0)</f>
        <v>20</v>
      </c>
      <c r="L1010" s="12">
        <f>VLOOKUP($B1010,'[1]METAS 2019'!$D$4:$Q$843,11,0)</f>
        <v>27</v>
      </c>
      <c r="M1010" s="12">
        <f>VLOOKUP($B1010,'[1]METAS 2019'!$D$4:$Q$843,12,0)</f>
        <v>30</v>
      </c>
      <c r="N1010" s="12">
        <f>VLOOKUP($B1010,'[1]METAS 2019'!$D$4:$Q$843,13,0)</f>
        <v>33</v>
      </c>
      <c r="O1010" s="12">
        <f>VLOOKUP($B1010,'[1]METAS 2019'!$D$4:$Q$843,14,0)</f>
        <v>27</v>
      </c>
      <c r="P1010" s="12">
        <f>VLOOKUP($B1010,[2]ok!$AY$9:$CO$434,8,0)</f>
        <v>40</v>
      </c>
      <c r="Q1010" s="12">
        <f>VLOOKUP($B1010,[2]ok!$AY$9:$CO$434,9,0)</f>
        <v>41</v>
      </c>
      <c r="R1010" s="12">
        <f>VLOOKUP($B1010,[2]ok!$AY$9:$CO$434,10,0)</f>
        <v>42</v>
      </c>
      <c r="S1010" s="12">
        <f>VLOOKUP($B1010,[2]ok!$AY$9:$CO$434,11,0)</f>
        <v>44</v>
      </c>
      <c r="T1010" s="12">
        <f>VLOOKUP($B1010,[2]ok!$AY$9:$CO$434,12,0)</f>
        <v>46</v>
      </c>
      <c r="U1010" s="12">
        <f>VLOOKUP($B1010,[2]ok!$AY$9:$CO$434,13,0)</f>
        <v>47</v>
      </c>
      <c r="V1010" s="12">
        <f>VLOOKUP($B1010,[2]ok!$AY$9:$CO$434,14,0)</f>
        <v>49</v>
      </c>
      <c r="W1010" s="12">
        <f>VLOOKUP($B1010,[2]ok!$AY$9:$CO$434,15,0)</f>
        <v>48</v>
      </c>
      <c r="X1010" s="12">
        <f>VLOOKUP($B1010,[2]ok!$AY$9:$CO$434,16,0)</f>
        <v>48</v>
      </c>
      <c r="Y1010" s="12">
        <f>VLOOKUP($B1010,[2]ok!$AY$9:$CO$434,17,0)</f>
        <v>46</v>
      </c>
      <c r="Z1010" s="12">
        <f>VLOOKUP($B1010,[2]ok!$AY$9:$CO$434,18,0)</f>
        <v>46</v>
      </c>
      <c r="AA1010" s="12">
        <f>VLOOKUP($B1010,[2]ok!$AY$9:$CO$434,19,0)</f>
        <v>44</v>
      </c>
      <c r="AB1010" s="12">
        <f>VLOOKUP($B1010,[2]ok!$AY$9:$CO$434,20,0)</f>
        <v>41</v>
      </c>
      <c r="AC1010" s="12">
        <f>VLOOKUP($B1010,[2]ok!$AY$9:$CO$434,21,0)</f>
        <v>39</v>
      </c>
      <c r="AD1010" s="12">
        <f>VLOOKUP($B1010,[2]ok!$AY$9:$CO$434,22,0)</f>
        <v>163</v>
      </c>
      <c r="AE1010" s="12">
        <f>VLOOKUP($B1010,[2]ok!$AY$9:$CO$434,23,0)</f>
        <v>164</v>
      </c>
      <c r="AF1010" s="12">
        <f>VLOOKUP($B1010,[2]ok!$AY$9:$CO$434,24,0)</f>
        <v>164</v>
      </c>
      <c r="AG1010" s="12">
        <f>VLOOKUP($B1010,[2]ok!$AY$9:$CO$434,25,0)</f>
        <v>163</v>
      </c>
      <c r="AH1010" s="12">
        <f>VLOOKUP($B1010,[2]ok!$AY$9:$CO$434,26,0)</f>
        <v>152</v>
      </c>
      <c r="AI1010" s="12">
        <f>VLOOKUP($B1010,[2]ok!$AY$9:$CO$434,27,0)</f>
        <v>132</v>
      </c>
      <c r="AJ1010" s="12">
        <f>VLOOKUP($B1010,[2]ok!$AY$9:$CO$434,28,0)</f>
        <v>105</v>
      </c>
      <c r="AK1010" s="12">
        <f>VLOOKUP($B1010,[2]ok!$AY$9:$CO$434,29,0)</f>
        <v>82</v>
      </c>
      <c r="AL1010" s="12">
        <f>VLOOKUP($B1010,[2]ok!$AY$9:$CO$434,30,0)</f>
        <v>79</v>
      </c>
      <c r="AM1010" s="12">
        <f>VLOOKUP($B1010,[2]ok!$AY$9:$CO$434,31,0)</f>
        <v>88</v>
      </c>
      <c r="AN1010" s="12">
        <f>VLOOKUP($B1010,[2]ok!$AY$9:$CO$434,32,0)</f>
        <v>62</v>
      </c>
      <c r="AO1010" s="12">
        <f>VLOOKUP($B1010,[2]ok!$AY$9:$CO$434,33,0)</f>
        <v>40</v>
      </c>
      <c r="AP1010" s="12">
        <f>VLOOKUP($B1010,[2]ok!$AY$9:$CO$434,34,0)</f>
        <v>31</v>
      </c>
      <c r="AQ1010" s="12">
        <f>VLOOKUP($B1010,[2]ok!$AY$9:$CO$434,39,0)</f>
        <v>1211</v>
      </c>
      <c r="AR1010" s="12">
        <f>VLOOKUP($B1010,[2]ok!$AY$9:$CO$434,40,0)</f>
        <v>122</v>
      </c>
      <c r="AS1010" s="12">
        <f>VLOOKUP($B1010,[2]ok!$AY$9:$CO$434,41,0)</f>
        <v>106</v>
      </c>
      <c r="AT1010" s="12">
        <f>VLOOKUP($B1010,[2]ok!$AY$9:$CO$434,42,0)</f>
        <v>509</v>
      </c>
      <c r="AU1010" s="12">
        <f>VLOOKUP($B1010,[2]ok!$AY$9:$CO$434,43,0)</f>
        <v>18</v>
      </c>
    </row>
    <row r="1011" spans="1:47" s="10" customFormat="1" ht="12">
      <c r="A1011" s="58">
        <v>1009</v>
      </c>
      <c r="B1011" s="58">
        <v>4624</v>
      </c>
      <c r="C1011" s="59" t="s">
        <v>352</v>
      </c>
      <c r="D1011" s="59" t="s">
        <v>276</v>
      </c>
      <c r="E1011" s="59" t="s">
        <v>301</v>
      </c>
      <c r="F1011" s="59" t="s">
        <v>59</v>
      </c>
      <c r="G1011" s="12" t="s">
        <v>266</v>
      </c>
      <c r="H1011" s="14">
        <f>B1011</f>
        <v>4624</v>
      </c>
      <c r="I1011" s="14">
        <f t="shared" si="208"/>
        <v>2485</v>
      </c>
      <c r="J1011" s="12">
        <f>VLOOKUP($B1011,'[1]METAS 2019'!$D$4:$Q$843,5,0)</f>
        <v>24</v>
      </c>
      <c r="K1011" s="12">
        <f>VLOOKUP($B1011,'[1]METAS 2019'!$D$4:$Q$843,4,0)</f>
        <v>30</v>
      </c>
      <c r="L1011" s="12">
        <f>VLOOKUP($B1011,'[1]METAS 2019'!$D$4:$Q$843,11,0)</f>
        <v>22</v>
      </c>
      <c r="M1011" s="12">
        <f>VLOOKUP($B1011,'[1]METAS 2019'!$D$4:$Q$843,12,0)</f>
        <v>21</v>
      </c>
      <c r="N1011" s="12">
        <f>VLOOKUP($B1011,'[1]METAS 2019'!$D$4:$Q$843,13,0)</f>
        <v>25</v>
      </c>
      <c r="O1011" s="12">
        <f>VLOOKUP($B1011,'[1]METAS 2019'!$D$4:$Q$843,14,0)</f>
        <v>26</v>
      </c>
      <c r="P1011" s="12">
        <f>VLOOKUP($B1011,[2]ok!$AY$9:$CO$434,8,0)</f>
        <v>45</v>
      </c>
      <c r="Q1011" s="12">
        <f>VLOOKUP($B1011,[2]ok!$AY$9:$CO$434,9,0)</f>
        <v>47</v>
      </c>
      <c r="R1011" s="12">
        <f>VLOOKUP($B1011,[2]ok!$AY$9:$CO$434,10,0)</f>
        <v>48</v>
      </c>
      <c r="S1011" s="12">
        <f>VLOOKUP($B1011,[2]ok!$AY$9:$CO$434,11,0)</f>
        <v>50</v>
      </c>
      <c r="T1011" s="12">
        <f>VLOOKUP($B1011,[2]ok!$AY$9:$CO$434,12,0)</f>
        <v>52</v>
      </c>
      <c r="U1011" s="12">
        <f>VLOOKUP($B1011,[2]ok!$AY$9:$CO$434,13,0)</f>
        <v>54</v>
      </c>
      <c r="V1011" s="12">
        <f>VLOOKUP($B1011,[2]ok!$AY$9:$CO$434,14,0)</f>
        <v>56</v>
      </c>
      <c r="W1011" s="12">
        <f>VLOOKUP($B1011,[2]ok!$AY$9:$CO$434,15,0)</f>
        <v>55</v>
      </c>
      <c r="X1011" s="12">
        <f>VLOOKUP($B1011,[2]ok!$AY$9:$CO$434,16,0)</f>
        <v>55</v>
      </c>
      <c r="Y1011" s="12">
        <f>VLOOKUP($B1011,[2]ok!$AY$9:$CO$434,17,0)</f>
        <v>53</v>
      </c>
      <c r="Z1011" s="12">
        <f>VLOOKUP($B1011,[2]ok!$AY$9:$CO$434,18,0)</f>
        <v>52</v>
      </c>
      <c r="AA1011" s="12">
        <f>VLOOKUP($B1011,[2]ok!$AY$9:$CO$434,19,0)</f>
        <v>50</v>
      </c>
      <c r="AB1011" s="12">
        <f>VLOOKUP($B1011,[2]ok!$AY$9:$CO$434,20,0)</f>
        <v>47</v>
      </c>
      <c r="AC1011" s="12">
        <f>VLOOKUP($B1011,[2]ok!$AY$9:$CO$434,21,0)</f>
        <v>44</v>
      </c>
      <c r="AD1011" s="12">
        <f>VLOOKUP($B1011,[2]ok!$AY$9:$CO$434,22,0)</f>
        <v>187</v>
      </c>
      <c r="AE1011" s="12">
        <f>VLOOKUP($B1011,[2]ok!$AY$9:$CO$434,23,0)</f>
        <v>188</v>
      </c>
      <c r="AF1011" s="12">
        <f>VLOOKUP($B1011,[2]ok!$AY$9:$CO$434,24,0)</f>
        <v>188</v>
      </c>
      <c r="AG1011" s="12">
        <f>VLOOKUP($B1011,[2]ok!$AY$9:$CO$434,25,0)</f>
        <v>186</v>
      </c>
      <c r="AH1011" s="12">
        <f>VLOOKUP($B1011,[2]ok!$AY$9:$CO$434,26,0)</f>
        <v>174</v>
      </c>
      <c r="AI1011" s="12">
        <f>VLOOKUP($B1011,[2]ok!$AY$9:$CO$434,27,0)</f>
        <v>150</v>
      </c>
      <c r="AJ1011" s="12">
        <f>VLOOKUP($B1011,[2]ok!$AY$9:$CO$434,28,0)</f>
        <v>120</v>
      </c>
      <c r="AK1011" s="12">
        <f>VLOOKUP($B1011,[2]ok!$AY$9:$CO$434,29,0)</f>
        <v>93</v>
      </c>
      <c r="AL1011" s="12">
        <f>VLOOKUP($B1011,[2]ok!$AY$9:$CO$434,30,0)</f>
        <v>91</v>
      </c>
      <c r="AM1011" s="12">
        <f>VLOOKUP($B1011,[2]ok!$AY$9:$CO$434,31,0)</f>
        <v>101</v>
      </c>
      <c r="AN1011" s="12">
        <f>VLOOKUP($B1011,[2]ok!$AY$9:$CO$434,32,0)</f>
        <v>71</v>
      </c>
      <c r="AO1011" s="12">
        <f>VLOOKUP($B1011,[2]ok!$AY$9:$CO$434,33,0)</f>
        <v>45</v>
      </c>
      <c r="AP1011" s="12">
        <f>VLOOKUP($B1011,[2]ok!$AY$9:$CO$434,34,0)</f>
        <v>35</v>
      </c>
      <c r="AQ1011" s="12">
        <f>VLOOKUP($B1011,[2]ok!$AY$9:$CO$434,39,0)</f>
        <v>1383</v>
      </c>
      <c r="AR1011" s="12">
        <f>VLOOKUP($B1011,[2]ok!$AY$9:$CO$434,40,0)</f>
        <v>139</v>
      </c>
      <c r="AS1011" s="12">
        <f>VLOOKUP($B1011,[2]ok!$AY$9:$CO$434,41,0)</f>
        <v>121</v>
      </c>
      <c r="AT1011" s="12">
        <f>VLOOKUP($B1011,[2]ok!$AY$9:$CO$434,42,0)</f>
        <v>582</v>
      </c>
      <c r="AU1011" s="12">
        <f>VLOOKUP($B1011,[2]ok!$AY$9:$CO$434,43,0)</f>
        <v>22</v>
      </c>
    </row>
    <row r="1012" spans="1:47" s="10" customFormat="1" ht="12">
      <c r="A1012" s="97">
        <v>1010</v>
      </c>
      <c r="B1012" s="97"/>
      <c r="C1012" s="98"/>
      <c r="D1012" s="98"/>
      <c r="E1012" s="98"/>
      <c r="F1012" s="98" t="s">
        <v>365</v>
      </c>
      <c r="G1012" s="17" t="s">
        <v>1214</v>
      </c>
      <c r="H1012" s="81"/>
      <c r="I1012" s="81">
        <f t="shared" si="208"/>
        <v>4321</v>
      </c>
      <c r="J1012" s="17">
        <f>SUM(J1013)</f>
        <v>70</v>
      </c>
      <c r="K1012" s="17">
        <f t="shared" ref="K1012:AU1012" si="249">SUM(K1013)</f>
        <v>63</v>
      </c>
      <c r="L1012" s="17">
        <f t="shared" si="249"/>
        <v>92</v>
      </c>
      <c r="M1012" s="17">
        <f t="shared" si="249"/>
        <v>92</v>
      </c>
      <c r="N1012" s="17">
        <f t="shared" si="249"/>
        <v>97</v>
      </c>
      <c r="O1012" s="17">
        <f t="shared" si="249"/>
        <v>86</v>
      </c>
      <c r="P1012" s="17">
        <f t="shared" si="249"/>
        <v>89</v>
      </c>
      <c r="Q1012" s="17">
        <f t="shared" si="249"/>
        <v>94</v>
      </c>
      <c r="R1012" s="17">
        <f t="shared" si="249"/>
        <v>99</v>
      </c>
      <c r="S1012" s="17">
        <f t="shared" si="249"/>
        <v>105</v>
      </c>
      <c r="T1012" s="17">
        <f t="shared" si="249"/>
        <v>110</v>
      </c>
      <c r="U1012" s="17">
        <f t="shared" si="249"/>
        <v>116</v>
      </c>
      <c r="V1012" s="17">
        <f t="shared" si="249"/>
        <v>117</v>
      </c>
      <c r="W1012" s="17">
        <f t="shared" si="249"/>
        <v>111</v>
      </c>
      <c r="X1012" s="17">
        <f t="shared" si="249"/>
        <v>99</v>
      </c>
      <c r="Y1012" s="17">
        <f t="shared" si="249"/>
        <v>89</v>
      </c>
      <c r="Z1012" s="17">
        <f t="shared" si="249"/>
        <v>78</v>
      </c>
      <c r="AA1012" s="17">
        <f t="shared" si="249"/>
        <v>71</v>
      </c>
      <c r="AB1012" s="17">
        <f t="shared" si="249"/>
        <v>67</v>
      </c>
      <c r="AC1012" s="17">
        <f t="shared" si="249"/>
        <v>64</v>
      </c>
      <c r="AD1012" s="17">
        <f t="shared" si="249"/>
        <v>311</v>
      </c>
      <c r="AE1012" s="17">
        <f t="shared" si="249"/>
        <v>299</v>
      </c>
      <c r="AF1012" s="17">
        <f t="shared" si="249"/>
        <v>335</v>
      </c>
      <c r="AG1012" s="17">
        <f t="shared" si="249"/>
        <v>264</v>
      </c>
      <c r="AH1012" s="17">
        <f t="shared" si="249"/>
        <v>259</v>
      </c>
      <c r="AI1012" s="17">
        <f t="shared" si="249"/>
        <v>266</v>
      </c>
      <c r="AJ1012" s="17">
        <f t="shared" si="249"/>
        <v>227</v>
      </c>
      <c r="AK1012" s="17">
        <f t="shared" si="249"/>
        <v>168</v>
      </c>
      <c r="AL1012" s="17">
        <f t="shared" si="249"/>
        <v>119</v>
      </c>
      <c r="AM1012" s="17">
        <f t="shared" si="249"/>
        <v>116</v>
      </c>
      <c r="AN1012" s="17">
        <f t="shared" si="249"/>
        <v>75</v>
      </c>
      <c r="AO1012" s="17">
        <f t="shared" si="249"/>
        <v>46</v>
      </c>
      <c r="AP1012" s="17">
        <f t="shared" si="249"/>
        <v>27</v>
      </c>
      <c r="AQ1012" s="17">
        <f t="shared" si="249"/>
        <v>2390</v>
      </c>
      <c r="AR1012" s="17">
        <f t="shared" si="249"/>
        <v>273</v>
      </c>
      <c r="AS1012" s="17">
        <f t="shared" si="249"/>
        <v>195</v>
      </c>
      <c r="AT1012" s="17">
        <f t="shared" si="249"/>
        <v>1007</v>
      </c>
      <c r="AU1012" s="17">
        <f t="shared" si="249"/>
        <v>60</v>
      </c>
    </row>
    <row r="1013" spans="1:47" s="10" customFormat="1" ht="12">
      <c r="A1013" s="58">
        <v>1011</v>
      </c>
      <c r="B1013" s="58">
        <v>4653</v>
      </c>
      <c r="C1013" s="59" t="s">
        <v>352</v>
      </c>
      <c r="D1013" s="59" t="s">
        <v>276</v>
      </c>
      <c r="E1013" s="59" t="s">
        <v>287</v>
      </c>
      <c r="F1013" s="59" t="s">
        <v>60</v>
      </c>
      <c r="G1013" s="12" t="s">
        <v>271</v>
      </c>
      <c r="H1013" s="14">
        <f>B1013</f>
        <v>4653</v>
      </c>
      <c r="I1013" s="14">
        <f t="shared" si="208"/>
        <v>4321</v>
      </c>
      <c r="J1013" s="12">
        <f>VLOOKUP($B1013,'[1]METAS 2019'!$D$4:$Q$843,5,0)</f>
        <v>70</v>
      </c>
      <c r="K1013" s="12">
        <f>VLOOKUP($B1013,'[1]METAS 2019'!$D$4:$Q$843,4,0)</f>
        <v>63</v>
      </c>
      <c r="L1013" s="12">
        <f>VLOOKUP($B1013,'[1]METAS 2019'!$D$4:$Q$843,11,0)</f>
        <v>92</v>
      </c>
      <c r="M1013" s="12">
        <f>VLOOKUP($B1013,'[1]METAS 2019'!$D$4:$Q$843,12,0)</f>
        <v>92</v>
      </c>
      <c r="N1013" s="12">
        <f>VLOOKUP($B1013,'[1]METAS 2019'!$D$4:$Q$843,13,0)</f>
        <v>97</v>
      </c>
      <c r="O1013" s="12">
        <f>VLOOKUP($B1013,'[1]METAS 2019'!$D$4:$Q$843,14,0)</f>
        <v>86</v>
      </c>
      <c r="P1013" s="12">
        <f>VLOOKUP($B1013,[2]ok!$AY$9:$CO$434,8,0)</f>
        <v>89</v>
      </c>
      <c r="Q1013" s="12">
        <f>VLOOKUP($B1013,[2]ok!$AY$9:$CO$434,9,0)</f>
        <v>94</v>
      </c>
      <c r="R1013" s="12">
        <f>VLOOKUP($B1013,[2]ok!$AY$9:$CO$434,10,0)</f>
        <v>99</v>
      </c>
      <c r="S1013" s="12">
        <f>VLOOKUP($B1013,[2]ok!$AY$9:$CO$434,11,0)</f>
        <v>105</v>
      </c>
      <c r="T1013" s="12">
        <f>VLOOKUP($B1013,[2]ok!$AY$9:$CO$434,12,0)</f>
        <v>110</v>
      </c>
      <c r="U1013" s="12">
        <f>VLOOKUP($B1013,[2]ok!$AY$9:$CO$434,13,0)</f>
        <v>116</v>
      </c>
      <c r="V1013" s="12">
        <f>VLOOKUP($B1013,[2]ok!$AY$9:$CO$434,14,0)</f>
        <v>117</v>
      </c>
      <c r="W1013" s="12">
        <f>VLOOKUP($B1013,[2]ok!$AY$9:$CO$434,15,0)</f>
        <v>111</v>
      </c>
      <c r="X1013" s="12">
        <f>VLOOKUP($B1013,[2]ok!$AY$9:$CO$434,16,0)</f>
        <v>99</v>
      </c>
      <c r="Y1013" s="12">
        <f>VLOOKUP($B1013,[2]ok!$AY$9:$CO$434,17,0)</f>
        <v>89</v>
      </c>
      <c r="Z1013" s="12">
        <f>VLOOKUP($B1013,[2]ok!$AY$9:$CO$434,18,0)</f>
        <v>78</v>
      </c>
      <c r="AA1013" s="12">
        <f>VLOOKUP($B1013,[2]ok!$AY$9:$CO$434,19,0)</f>
        <v>71</v>
      </c>
      <c r="AB1013" s="12">
        <f>VLOOKUP($B1013,[2]ok!$AY$9:$CO$434,20,0)</f>
        <v>67</v>
      </c>
      <c r="AC1013" s="12">
        <f>VLOOKUP($B1013,[2]ok!$AY$9:$CO$434,21,0)</f>
        <v>64</v>
      </c>
      <c r="AD1013" s="12">
        <f>VLOOKUP($B1013,[2]ok!$AY$9:$CO$434,22,0)</f>
        <v>311</v>
      </c>
      <c r="AE1013" s="12">
        <f>VLOOKUP($B1013,[2]ok!$AY$9:$CO$434,23,0)</f>
        <v>299</v>
      </c>
      <c r="AF1013" s="12">
        <f>VLOOKUP($B1013,[2]ok!$AY$9:$CO$434,24,0)</f>
        <v>335</v>
      </c>
      <c r="AG1013" s="12">
        <f>VLOOKUP($B1013,[2]ok!$AY$9:$CO$434,25,0)</f>
        <v>264</v>
      </c>
      <c r="AH1013" s="12">
        <f>VLOOKUP($B1013,[2]ok!$AY$9:$CO$434,26,0)</f>
        <v>259</v>
      </c>
      <c r="AI1013" s="12">
        <f>VLOOKUP($B1013,[2]ok!$AY$9:$CO$434,27,0)</f>
        <v>266</v>
      </c>
      <c r="AJ1013" s="12">
        <f>VLOOKUP($B1013,[2]ok!$AY$9:$CO$434,28,0)</f>
        <v>227</v>
      </c>
      <c r="AK1013" s="12">
        <f>VLOOKUP($B1013,[2]ok!$AY$9:$CO$434,29,0)</f>
        <v>168</v>
      </c>
      <c r="AL1013" s="12">
        <f>VLOOKUP($B1013,[2]ok!$AY$9:$CO$434,30,0)</f>
        <v>119</v>
      </c>
      <c r="AM1013" s="12">
        <f>VLOOKUP($B1013,[2]ok!$AY$9:$CO$434,31,0)</f>
        <v>116</v>
      </c>
      <c r="AN1013" s="12">
        <f>VLOOKUP($B1013,[2]ok!$AY$9:$CO$434,32,0)</f>
        <v>75</v>
      </c>
      <c r="AO1013" s="12">
        <f>VLOOKUP($B1013,[2]ok!$AY$9:$CO$434,33,0)</f>
        <v>46</v>
      </c>
      <c r="AP1013" s="12">
        <f>VLOOKUP($B1013,[2]ok!$AY$9:$CO$434,34,0)</f>
        <v>27</v>
      </c>
      <c r="AQ1013" s="12">
        <f>VLOOKUP($B1013,[2]ok!$AY$9:$CO$434,39,0)</f>
        <v>2390</v>
      </c>
      <c r="AR1013" s="12">
        <f>VLOOKUP($B1013,[2]ok!$AY$9:$CO$434,40,0)</f>
        <v>273</v>
      </c>
      <c r="AS1013" s="12">
        <f>VLOOKUP($B1013,[2]ok!$AY$9:$CO$434,41,0)</f>
        <v>195</v>
      </c>
      <c r="AT1013" s="12">
        <f>VLOOKUP($B1013,[2]ok!$AY$9:$CO$434,42,0)</f>
        <v>1007</v>
      </c>
      <c r="AU1013" s="12">
        <f>VLOOKUP($B1013,[2]ok!$AY$9:$CO$434,43,0)</f>
        <v>60</v>
      </c>
    </row>
    <row r="1014" spans="1:47" s="10" customFormat="1" ht="12">
      <c r="A1014" s="97">
        <v>1012</v>
      </c>
      <c r="B1014" s="97"/>
      <c r="C1014" s="98"/>
      <c r="D1014" s="98"/>
      <c r="E1014" s="98"/>
      <c r="F1014" s="98" t="s">
        <v>366</v>
      </c>
      <c r="G1014" s="17" t="s">
        <v>1214</v>
      </c>
      <c r="H1014" s="81"/>
      <c r="I1014" s="81">
        <f t="shared" si="208"/>
        <v>7832</v>
      </c>
      <c r="J1014" s="17">
        <f>SUM(J1015:J1017)</f>
        <v>132</v>
      </c>
      <c r="K1014" s="17">
        <f t="shared" ref="K1014:AU1014" si="250">SUM(K1015:K1017)</f>
        <v>118</v>
      </c>
      <c r="L1014" s="17">
        <f t="shared" si="250"/>
        <v>130</v>
      </c>
      <c r="M1014" s="17">
        <f t="shared" si="250"/>
        <v>154</v>
      </c>
      <c r="N1014" s="17">
        <f t="shared" si="250"/>
        <v>146</v>
      </c>
      <c r="O1014" s="17">
        <f t="shared" si="250"/>
        <v>172</v>
      </c>
      <c r="P1014" s="17">
        <f t="shared" si="250"/>
        <v>177</v>
      </c>
      <c r="Q1014" s="17">
        <f t="shared" si="250"/>
        <v>182</v>
      </c>
      <c r="R1014" s="17">
        <f t="shared" si="250"/>
        <v>186</v>
      </c>
      <c r="S1014" s="17">
        <f t="shared" si="250"/>
        <v>189</v>
      </c>
      <c r="T1014" s="17">
        <f t="shared" si="250"/>
        <v>190</v>
      </c>
      <c r="U1014" s="17">
        <f t="shared" si="250"/>
        <v>191</v>
      </c>
      <c r="V1014" s="17">
        <f t="shared" si="250"/>
        <v>190</v>
      </c>
      <c r="W1014" s="17">
        <f t="shared" si="250"/>
        <v>184</v>
      </c>
      <c r="X1014" s="17">
        <f t="shared" si="250"/>
        <v>175</v>
      </c>
      <c r="Y1014" s="17">
        <f t="shared" si="250"/>
        <v>167</v>
      </c>
      <c r="Z1014" s="17">
        <f t="shared" si="250"/>
        <v>159</v>
      </c>
      <c r="AA1014" s="17">
        <f t="shared" si="250"/>
        <v>149</v>
      </c>
      <c r="AB1014" s="17">
        <f t="shared" si="250"/>
        <v>138</v>
      </c>
      <c r="AC1014" s="17">
        <f t="shared" si="250"/>
        <v>127</v>
      </c>
      <c r="AD1014" s="17">
        <f t="shared" si="250"/>
        <v>517</v>
      </c>
      <c r="AE1014" s="17">
        <f t="shared" si="250"/>
        <v>531</v>
      </c>
      <c r="AF1014" s="17">
        <f t="shared" si="250"/>
        <v>596</v>
      </c>
      <c r="AG1014" s="17">
        <f t="shared" si="250"/>
        <v>539</v>
      </c>
      <c r="AH1014" s="17">
        <f t="shared" si="250"/>
        <v>484</v>
      </c>
      <c r="AI1014" s="17">
        <f t="shared" si="250"/>
        <v>459</v>
      </c>
      <c r="AJ1014" s="17">
        <f t="shared" si="250"/>
        <v>360</v>
      </c>
      <c r="AK1014" s="17">
        <f t="shared" si="250"/>
        <v>310</v>
      </c>
      <c r="AL1014" s="17">
        <f t="shared" si="250"/>
        <v>242</v>
      </c>
      <c r="AM1014" s="17">
        <f t="shared" si="250"/>
        <v>196</v>
      </c>
      <c r="AN1014" s="17">
        <f t="shared" si="250"/>
        <v>136</v>
      </c>
      <c r="AO1014" s="17">
        <f t="shared" si="250"/>
        <v>117</v>
      </c>
      <c r="AP1014" s="17">
        <f t="shared" si="250"/>
        <v>89</v>
      </c>
      <c r="AQ1014" s="17">
        <f t="shared" si="250"/>
        <v>4001</v>
      </c>
      <c r="AR1014" s="17">
        <f t="shared" si="250"/>
        <v>454</v>
      </c>
      <c r="AS1014" s="17">
        <f t="shared" si="250"/>
        <v>364</v>
      </c>
      <c r="AT1014" s="17">
        <f t="shared" si="250"/>
        <v>1586</v>
      </c>
      <c r="AU1014" s="17">
        <f t="shared" si="250"/>
        <v>131</v>
      </c>
    </row>
    <row r="1015" spans="1:47" s="10" customFormat="1" ht="12">
      <c r="A1015" s="58">
        <v>1013</v>
      </c>
      <c r="B1015" s="58">
        <v>4627</v>
      </c>
      <c r="C1015" s="59" t="s">
        <v>352</v>
      </c>
      <c r="D1015" s="59" t="s">
        <v>276</v>
      </c>
      <c r="E1015" s="59" t="s">
        <v>301</v>
      </c>
      <c r="F1015" s="59" t="s">
        <v>61</v>
      </c>
      <c r="G1015" s="12" t="s">
        <v>271</v>
      </c>
      <c r="H1015" s="14">
        <f>B1015</f>
        <v>4627</v>
      </c>
      <c r="I1015" s="14">
        <f t="shared" si="208"/>
        <v>4908</v>
      </c>
      <c r="J1015" s="12">
        <f>VLOOKUP($B1015,'[1]METAS 2019'!$D$4:$Q$843,5,0)</f>
        <v>82</v>
      </c>
      <c r="K1015" s="12">
        <f>VLOOKUP($B1015,'[1]METAS 2019'!$D$4:$Q$843,4,0)</f>
        <v>88</v>
      </c>
      <c r="L1015" s="12">
        <f>VLOOKUP($B1015,'[1]METAS 2019'!$D$4:$Q$843,11,0)</f>
        <v>93</v>
      </c>
      <c r="M1015" s="12">
        <f>VLOOKUP($B1015,'[1]METAS 2019'!$D$4:$Q$843,12,0)</f>
        <v>97</v>
      </c>
      <c r="N1015" s="12">
        <f>VLOOKUP($B1015,'[1]METAS 2019'!$D$4:$Q$843,13,0)</f>
        <v>94</v>
      </c>
      <c r="O1015" s="12">
        <f>VLOOKUP($B1015,'[1]METAS 2019'!$D$4:$Q$843,14,0)</f>
        <v>115</v>
      </c>
      <c r="P1015" s="12">
        <f>VLOOKUP($B1015,[2]ok!$AY$9:$CO$434,8,0)</f>
        <v>110</v>
      </c>
      <c r="Q1015" s="12">
        <f>VLOOKUP($B1015,[2]ok!$AY$9:$CO$434,9,0)</f>
        <v>113</v>
      </c>
      <c r="R1015" s="12">
        <f>VLOOKUP($B1015,[2]ok!$AY$9:$CO$434,10,0)</f>
        <v>116</v>
      </c>
      <c r="S1015" s="12">
        <f>VLOOKUP($B1015,[2]ok!$AY$9:$CO$434,11,0)</f>
        <v>118</v>
      </c>
      <c r="T1015" s="12">
        <f>VLOOKUP($B1015,[2]ok!$AY$9:$CO$434,12,0)</f>
        <v>118</v>
      </c>
      <c r="U1015" s="12">
        <f>VLOOKUP($B1015,[2]ok!$AY$9:$CO$434,13,0)</f>
        <v>119</v>
      </c>
      <c r="V1015" s="12">
        <f>VLOOKUP($B1015,[2]ok!$AY$9:$CO$434,14,0)</f>
        <v>118</v>
      </c>
      <c r="W1015" s="12">
        <f>VLOOKUP($B1015,[2]ok!$AY$9:$CO$434,15,0)</f>
        <v>114</v>
      </c>
      <c r="X1015" s="12">
        <f>VLOOKUP($B1015,[2]ok!$AY$9:$CO$434,16,0)</f>
        <v>109</v>
      </c>
      <c r="Y1015" s="12">
        <f>VLOOKUP($B1015,[2]ok!$AY$9:$CO$434,17,0)</f>
        <v>103</v>
      </c>
      <c r="Z1015" s="12">
        <f>VLOOKUP($B1015,[2]ok!$AY$9:$CO$434,18,0)</f>
        <v>99</v>
      </c>
      <c r="AA1015" s="12">
        <f>VLOOKUP($B1015,[2]ok!$AY$9:$CO$434,19,0)</f>
        <v>93</v>
      </c>
      <c r="AB1015" s="12">
        <f>VLOOKUP($B1015,[2]ok!$AY$9:$CO$434,20,0)</f>
        <v>86</v>
      </c>
      <c r="AC1015" s="12">
        <f>VLOOKUP($B1015,[2]ok!$AY$9:$CO$434,21,0)</f>
        <v>79</v>
      </c>
      <c r="AD1015" s="12">
        <f>VLOOKUP($B1015,[2]ok!$AY$9:$CO$434,22,0)</f>
        <v>321</v>
      </c>
      <c r="AE1015" s="12">
        <f>VLOOKUP($B1015,[2]ok!$AY$9:$CO$434,23,0)</f>
        <v>330</v>
      </c>
      <c r="AF1015" s="12">
        <f>VLOOKUP($B1015,[2]ok!$AY$9:$CO$434,24,0)</f>
        <v>370</v>
      </c>
      <c r="AG1015" s="12">
        <f>VLOOKUP($B1015,[2]ok!$AY$9:$CO$434,25,0)</f>
        <v>335</v>
      </c>
      <c r="AH1015" s="12">
        <f>VLOOKUP($B1015,[2]ok!$AY$9:$CO$434,26,0)</f>
        <v>300</v>
      </c>
      <c r="AI1015" s="12">
        <f>VLOOKUP($B1015,[2]ok!$AY$9:$CO$434,27,0)</f>
        <v>285</v>
      </c>
      <c r="AJ1015" s="12">
        <f>VLOOKUP($B1015,[2]ok!$AY$9:$CO$434,28,0)</f>
        <v>224</v>
      </c>
      <c r="AK1015" s="12">
        <f>VLOOKUP($B1015,[2]ok!$AY$9:$CO$434,29,0)</f>
        <v>193</v>
      </c>
      <c r="AL1015" s="12">
        <f>VLOOKUP($B1015,[2]ok!$AY$9:$CO$434,30,0)</f>
        <v>151</v>
      </c>
      <c r="AM1015" s="12">
        <f>VLOOKUP($B1015,[2]ok!$AY$9:$CO$434,31,0)</f>
        <v>122</v>
      </c>
      <c r="AN1015" s="12">
        <f>VLOOKUP($B1015,[2]ok!$AY$9:$CO$434,32,0)</f>
        <v>85</v>
      </c>
      <c r="AO1015" s="12">
        <f>VLOOKUP($B1015,[2]ok!$AY$9:$CO$434,33,0)</f>
        <v>73</v>
      </c>
      <c r="AP1015" s="12">
        <f>VLOOKUP($B1015,[2]ok!$AY$9:$CO$434,34,0)</f>
        <v>55</v>
      </c>
      <c r="AQ1015" s="12">
        <f>VLOOKUP($B1015,[2]ok!$AY$9:$CO$434,39,0)</f>
        <v>2486</v>
      </c>
      <c r="AR1015" s="12">
        <f>VLOOKUP($B1015,[2]ok!$AY$9:$CO$434,40,0)</f>
        <v>282</v>
      </c>
      <c r="AS1015" s="12">
        <f>VLOOKUP($B1015,[2]ok!$AY$9:$CO$434,41,0)</f>
        <v>226</v>
      </c>
      <c r="AT1015" s="12">
        <f>VLOOKUP($B1015,[2]ok!$AY$9:$CO$434,42,0)</f>
        <v>985</v>
      </c>
      <c r="AU1015" s="12">
        <f>VLOOKUP($B1015,[2]ok!$AY$9:$CO$434,43,0)</f>
        <v>78</v>
      </c>
    </row>
    <row r="1016" spans="1:47" s="10" customFormat="1" ht="12">
      <c r="A1016" s="58">
        <v>1014</v>
      </c>
      <c r="B1016" s="58">
        <v>4626</v>
      </c>
      <c r="C1016" s="59" t="s">
        <v>352</v>
      </c>
      <c r="D1016" s="59" t="s">
        <v>276</v>
      </c>
      <c r="E1016" s="59" t="s">
        <v>301</v>
      </c>
      <c r="F1016" s="59" t="s">
        <v>62</v>
      </c>
      <c r="G1016" s="12" t="s">
        <v>266</v>
      </c>
      <c r="H1016" s="14">
        <f>B1016</f>
        <v>4626</v>
      </c>
      <c r="I1016" s="14">
        <f t="shared" si="208"/>
        <v>593</v>
      </c>
      <c r="J1016" s="12">
        <f>VLOOKUP($B1016,'[1]METAS 2019'!$D$4:$Q$843,5,0)</f>
        <v>10</v>
      </c>
      <c r="K1016" s="12">
        <f>VLOOKUP($B1016,'[1]METAS 2019'!$D$4:$Q$843,4,0)</f>
        <v>10</v>
      </c>
      <c r="L1016" s="12">
        <f>VLOOKUP($B1016,'[1]METAS 2019'!$D$4:$Q$843,11,0)</f>
        <v>8</v>
      </c>
      <c r="M1016" s="12">
        <f>VLOOKUP($B1016,'[1]METAS 2019'!$D$4:$Q$843,12,0)</f>
        <v>11</v>
      </c>
      <c r="N1016" s="12">
        <f>VLOOKUP($B1016,'[1]METAS 2019'!$D$4:$Q$843,13,0)</f>
        <v>14</v>
      </c>
      <c r="O1016" s="12">
        <f>VLOOKUP($B1016,'[1]METAS 2019'!$D$4:$Q$843,14,0)</f>
        <v>14</v>
      </c>
      <c r="P1016" s="12">
        <f>VLOOKUP($B1016,[2]ok!$AY$9:$CO$434,8,0)</f>
        <v>13</v>
      </c>
      <c r="Q1016" s="12">
        <f>VLOOKUP($B1016,[2]ok!$AY$9:$CO$434,9,0)</f>
        <v>14</v>
      </c>
      <c r="R1016" s="12">
        <f>VLOOKUP($B1016,[2]ok!$AY$9:$CO$434,10,0)</f>
        <v>14</v>
      </c>
      <c r="S1016" s="12">
        <f>VLOOKUP($B1016,[2]ok!$AY$9:$CO$434,11,0)</f>
        <v>14</v>
      </c>
      <c r="T1016" s="12">
        <f>VLOOKUP($B1016,[2]ok!$AY$9:$CO$434,12,0)</f>
        <v>14</v>
      </c>
      <c r="U1016" s="12">
        <f>VLOOKUP($B1016,[2]ok!$AY$9:$CO$434,13,0)</f>
        <v>14</v>
      </c>
      <c r="V1016" s="12">
        <f>VLOOKUP($B1016,[2]ok!$AY$9:$CO$434,14,0)</f>
        <v>14</v>
      </c>
      <c r="W1016" s="12">
        <f>VLOOKUP($B1016,[2]ok!$AY$9:$CO$434,15,0)</f>
        <v>14</v>
      </c>
      <c r="X1016" s="12">
        <f>VLOOKUP($B1016,[2]ok!$AY$9:$CO$434,16,0)</f>
        <v>13</v>
      </c>
      <c r="Y1016" s="12">
        <f>VLOOKUP($B1016,[2]ok!$AY$9:$CO$434,17,0)</f>
        <v>13</v>
      </c>
      <c r="Z1016" s="12">
        <f>VLOOKUP($B1016,[2]ok!$AY$9:$CO$434,18,0)</f>
        <v>12</v>
      </c>
      <c r="AA1016" s="12">
        <f>VLOOKUP($B1016,[2]ok!$AY$9:$CO$434,19,0)</f>
        <v>11</v>
      </c>
      <c r="AB1016" s="12">
        <f>VLOOKUP($B1016,[2]ok!$AY$9:$CO$434,20,0)</f>
        <v>10</v>
      </c>
      <c r="AC1016" s="12">
        <f>VLOOKUP($B1016,[2]ok!$AY$9:$CO$434,21,0)</f>
        <v>10</v>
      </c>
      <c r="AD1016" s="12">
        <f>VLOOKUP($B1016,[2]ok!$AY$9:$CO$434,22,0)</f>
        <v>39</v>
      </c>
      <c r="AE1016" s="12">
        <f>VLOOKUP($B1016,[2]ok!$AY$9:$CO$434,23,0)</f>
        <v>40</v>
      </c>
      <c r="AF1016" s="12">
        <f>VLOOKUP($B1016,[2]ok!$AY$9:$CO$434,24,0)</f>
        <v>45</v>
      </c>
      <c r="AG1016" s="12">
        <f>VLOOKUP($B1016,[2]ok!$AY$9:$CO$434,25,0)</f>
        <v>41</v>
      </c>
      <c r="AH1016" s="12">
        <f>VLOOKUP($B1016,[2]ok!$AY$9:$CO$434,26,0)</f>
        <v>37</v>
      </c>
      <c r="AI1016" s="12">
        <f>VLOOKUP($B1016,[2]ok!$AY$9:$CO$434,27,0)</f>
        <v>35</v>
      </c>
      <c r="AJ1016" s="12">
        <f>VLOOKUP($B1016,[2]ok!$AY$9:$CO$434,28,0)</f>
        <v>27</v>
      </c>
      <c r="AK1016" s="12">
        <f>VLOOKUP($B1016,[2]ok!$AY$9:$CO$434,29,0)</f>
        <v>23</v>
      </c>
      <c r="AL1016" s="12">
        <f>VLOOKUP($B1016,[2]ok!$AY$9:$CO$434,30,0)</f>
        <v>18</v>
      </c>
      <c r="AM1016" s="12">
        <f>VLOOKUP($B1016,[2]ok!$AY$9:$CO$434,31,0)</f>
        <v>15</v>
      </c>
      <c r="AN1016" s="12">
        <f>VLOOKUP($B1016,[2]ok!$AY$9:$CO$434,32,0)</f>
        <v>10</v>
      </c>
      <c r="AO1016" s="12">
        <f>VLOOKUP($B1016,[2]ok!$AY$9:$CO$434,33,0)</f>
        <v>9</v>
      </c>
      <c r="AP1016" s="12">
        <f>VLOOKUP($B1016,[2]ok!$AY$9:$CO$434,34,0)</f>
        <v>7</v>
      </c>
      <c r="AQ1016" s="12">
        <f>VLOOKUP($B1016,[2]ok!$AY$9:$CO$434,39,0)</f>
        <v>303</v>
      </c>
      <c r="AR1016" s="12">
        <f>VLOOKUP($B1016,[2]ok!$AY$9:$CO$434,40,0)</f>
        <v>34</v>
      </c>
      <c r="AS1016" s="12">
        <f>VLOOKUP($B1016,[2]ok!$AY$9:$CO$434,41,0)</f>
        <v>28</v>
      </c>
      <c r="AT1016" s="12">
        <f>VLOOKUP($B1016,[2]ok!$AY$9:$CO$434,42,0)</f>
        <v>120</v>
      </c>
      <c r="AU1016" s="12">
        <f>VLOOKUP($B1016,[2]ok!$AY$9:$CO$434,43,0)</f>
        <v>12</v>
      </c>
    </row>
    <row r="1017" spans="1:47" s="10" customFormat="1" ht="12">
      <c r="A1017" s="58">
        <v>1015</v>
      </c>
      <c r="B1017" s="58">
        <v>4628</v>
      </c>
      <c r="C1017" s="59" t="s">
        <v>352</v>
      </c>
      <c r="D1017" s="59" t="s">
        <v>276</v>
      </c>
      <c r="E1017" s="59" t="s">
        <v>301</v>
      </c>
      <c r="F1017" s="59" t="s">
        <v>63</v>
      </c>
      <c r="G1017" s="12" t="s">
        <v>271</v>
      </c>
      <c r="H1017" s="14">
        <f>B1017</f>
        <v>4628</v>
      </c>
      <c r="I1017" s="14">
        <f t="shared" si="208"/>
        <v>2331</v>
      </c>
      <c r="J1017" s="12">
        <f>VLOOKUP($B1017,'[1]METAS 2019'!$D$4:$Q$843,5,0)</f>
        <v>40</v>
      </c>
      <c r="K1017" s="12">
        <f>VLOOKUP($B1017,'[1]METAS 2019'!$D$4:$Q$843,4,0)</f>
        <v>20</v>
      </c>
      <c r="L1017" s="12">
        <f>VLOOKUP($B1017,'[1]METAS 2019'!$D$4:$Q$843,11,0)</f>
        <v>29</v>
      </c>
      <c r="M1017" s="12">
        <f>VLOOKUP($B1017,'[1]METAS 2019'!$D$4:$Q$843,12,0)</f>
        <v>46</v>
      </c>
      <c r="N1017" s="12">
        <f>VLOOKUP($B1017,'[1]METAS 2019'!$D$4:$Q$843,13,0)</f>
        <v>38</v>
      </c>
      <c r="O1017" s="12">
        <f>VLOOKUP($B1017,'[1]METAS 2019'!$D$4:$Q$843,14,0)</f>
        <v>43</v>
      </c>
      <c r="P1017" s="12">
        <f>VLOOKUP($B1017,[2]ok!$AY$9:$CO$434,8,0)</f>
        <v>54</v>
      </c>
      <c r="Q1017" s="12">
        <f>VLOOKUP($B1017,[2]ok!$AY$9:$CO$434,9,0)</f>
        <v>55</v>
      </c>
      <c r="R1017" s="12">
        <f>VLOOKUP($B1017,[2]ok!$AY$9:$CO$434,10,0)</f>
        <v>56</v>
      </c>
      <c r="S1017" s="12">
        <f>VLOOKUP($B1017,[2]ok!$AY$9:$CO$434,11,0)</f>
        <v>57</v>
      </c>
      <c r="T1017" s="12">
        <f>VLOOKUP($B1017,[2]ok!$AY$9:$CO$434,12,0)</f>
        <v>58</v>
      </c>
      <c r="U1017" s="12">
        <f>VLOOKUP($B1017,[2]ok!$AY$9:$CO$434,13,0)</f>
        <v>58</v>
      </c>
      <c r="V1017" s="12">
        <f>VLOOKUP($B1017,[2]ok!$AY$9:$CO$434,14,0)</f>
        <v>58</v>
      </c>
      <c r="W1017" s="12">
        <f>VLOOKUP($B1017,[2]ok!$AY$9:$CO$434,15,0)</f>
        <v>56</v>
      </c>
      <c r="X1017" s="12">
        <f>VLOOKUP($B1017,[2]ok!$AY$9:$CO$434,16,0)</f>
        <v>53</v>
      </c>
      <c r="Y1017" s="12">
        <f>VLOOKUP($B1017,[2]ok!$AY$9:$CO$434,17,0)</f>
        <v>51</v>
      </c>
      <c r="Z1017" s="12">
        <f>VLOOKUP($B1017,[2]ok!$AY$9:$CO$434,18,0)</f>
        <v>48</v>
      </c>
      <c r="AA1017" s="12">
        <f>VLOOKUP($B1017,[2]ok!$AY$9:$CO$434,19,0)</f>
        <v>45</v>
      </c>
      <c r="AB1017" s="12">
        <f>VLOOKUP($B1017,[2]ok!$AY$9:$CO$434,20,0)</f>
        <v>42</v>
      </c>
      <c r="AC1017" s="12">
        <f>VLOOKUP($B1017,[2]ok!$AY$9:$CO$434,21,0)</f>
        <v>38</v>
      </c>
      <c r="AD1017" s="12">
        <f>VLOOKUP($B1017,[2]ok!$AY$9:$CO$434,22,0)</f>
        <v>157</v>
      </c>
      <c r="AE1017" s="12">
        <f>VLOOKUP($B1017,[2]ok!$AY$9:$CO$434,23,0)</f>
        <v>161</v>
      </c>
      <c r="AF1017" s="12">
        <f>VLOOKUP($B1017,[2]ok!$AY$9:$CO$434,24,0)</f>
        <v>181</v>
      </c>
      <c r="AG1017" s="12">
        <f>VLOOKUP($B1017,[2]ok!$AY$9:$CO$434,25,0)</f>
        <v>163</v>
      </c>
      <c r="AH1017" s="12">
        <f>VLOOKUP($B1017,[2]ok!$AY$9:$CO$434,26,0)</f>
        <v>147</v>
      </c>
      <c r="AI1017" s="12">
        <f>VLOOKUP($B1017,[2]ok!$AY$9:$CO$434,27,0)</f>
        <v>139</v>
      </c>
      <c r="AJ1017" s="12">
        <f>VLOOKUP($B1017,[2]ok!$AY$9:$CO$434,28,0)</f>
        <v>109</v>
      </c>
      <c r="AK1017" s="12">
        <f>VLOOKUP($B1017,[2]ok!$AY$9:$CO$434,29,0)</f>
        <v>94</v>
      </c>
      <c r="AL1017" s="12">
        <f>VLOOKUP($B1017,[2]ok!$AY$9:$CO$434,30,0)</f>
        <v>73</v>
      </c>
      <c r="AM1017" s="12">
        <f>VLOOKUP($B1017,[2]ok!$AY$9:$CO$434,31,0)</f>
        <v>59</v>
      </c>
      <c r="AN1017" s="12">
        <f>VLOOKUP($B1017,[2]ok!$AY$9:$CO$434,32,0)</f>
        <v>41</v>
      </c>
      <c r="AO1017" s="12">
        <f>VLOOKUP($B1017,[2]ok!$AY$9:$CO$434,33,0)</f>
        <v>35</v>
      </c>
      <c r="AP1017" s="12">
        <f>VLOOKUP($B1017,[2]ok!$AY$9:$CO$434,34,0)</f>
        <v>27</v>
      </c>
      <c r="AQ1017" s="12">
        <f>VLOOKUP($B1017,[2]ok!$AY$9:$CO$434,39,0)</f>
        <v>1212</v>
      </c>
      <c r="AR1017" s="12">
        <f>VLOOKUP($B1017,[2]ok!$AY$9:$CO$434,40,0)</f>
        <v>138</v>
      </c>
      <c r="AS1017" s="12">
        <f>VLOOKUP($B1017,[2]ok!$AY$9:$CO$434,41,0)</f>
        <v>110</v>
      </c>
      <c r="AT1017" s="12">
        <f>VLOOKUP($B1017,[2]ok!$AY$9:$CO$434,42,0)</f>
        <v>481</v>
      </c>
      <c r="AU1017" s="12">
        <f>VLOOKUP($B1017,[2]ok!$AY$9:$CO$434,43,0)</f>
        <v>41</v>
      </c>
    </row>
    <row r="1018" spans="1:47" s="10" customFormat="1" ht="12">
      <c r="A1018" s="97">
        <v>1016</v>
      </c>
      <c r="B1018" s="97"/>
      <c r="C1018" s="98"/>
      <c r="D1018" s="98"/>
      <c r="E1018" s="98"/>
      <c r="F1018" s="98" t="s">
        <v>367</v>
      </c>
      <c r="G1018" s="17" t="s">
        <v>1214</v>
      </c>
      <c r="H1018" s="81"/>
      <c r="I1018" s="81">
        <f t="shared" si="208"/>
        <v>24477</v>
      </c>
      <c r="J1018" s="17">
        <f>SUM(J1019:J1029)</f>
        <v>369</v>
      </c>
      <c r="K1018" s="17">
        <f t="shared" ref="K1018:AU1018" si="251">SUM(K1019:K1029)</f>
        <v>414</v>
      </c>
      <c r="L1018" s="17">
        <f t="shared" si="251"/>
        <v>443</v>
      </c>
      <c r="M1018" s="17">
        <f t="shared" si="251"/>
        <v>500</v>
      </c>
      <c r="N1018" s="17">
        <f t="shared" si="251"/>
        <v>537</v>
      </c>
      <c r="O1018" s="17">
        <f t="shared" si="251"/>
        <v>534</v>
      </c>
      <c r="P1018" s="17">
        <f t="shared" si="251"/>
        <v>413</v>
      </c>
      <c r="Q1018" s="17">
        <f t="shared" si="251"/>
        <v>429</v>
      </c>
      <c r="R1018" s="17">
        <f t="shared" si="251"/>
        <v>450</v>
      </c>
      <c r="S1018" s="17">
        <f t="shared" si="251"/>
        <v>472</v>
      </c>
      <c r="T1018" s="17">
        <f t="shared" si="251"/>
        <v>502</v>
      </c>
      <c r="U1018" s="17">
        <f t="shared" si="251"/>
        <v>534</v>
      </c>
      <c r="V1018" s="17">
        <f t="shared" si="251"/>
        <v>555</v>
      </c>
      <c r="W1018" s="17">
        <f t="shared" si="251"/>
        <v>553</v>
      </c>
      <c r="X1018" s="17">
        <f t="shared" si="251"/>
        <v>540</v>
      </c>
      <c r="Y1018" s="17">
        <f t="shared" si="251"/>
        <v>530</v>
      </c>
      <c r="Z1018" s="17">
        <f t="shared" si="251"/>
        <v>517</v>
      </c>
      <c r="AA1018" s="17">
        <f t="shared" si="251"/>
        <v>502</v>
      </c>
      <c r="AB1018" s="17">
        <f t="shared" si="251"/>
        <v>486</v>
      </c>
      <c r="AC1018" s="17">
        <f t="shared" si="251"/>
        <v>467</v>
      </c>
      <c r="AD1018" s="17">
        <f t="shared" si="251"/>
        <v>2084</v>
      </c>
      <c r="AE1018" s="17">
        <f t="shared" si="251"/>
        <v>1880</v>
      </c>
      <c r="AF1018" s="17">
        <f t="shared" si="251"/>
        <v>2158</v>
      </c>
      <c r="AG1018" s="17">
        <f t="shared" si="251"/>
        <v>1683</v>
      </c>
      <c r="AH1018" s="17">
        <f t="shared" si="251"/>
        <v>1418</v>
      </c>
      <c r="AI1018" s="17">
        <f t="shared" si="251"/>
        <v>1346</v>
      </c>
      <c r="AJ1018" s="17">
        <f t="shared" si="251"/>
        <v>1072</v>
      </c>
      <c r="AK1018" s="17">
        <f t="shared" si="251"/>
        <v>983</v>
      </c>
      <c r="AL1018" s="17">
        <f t="shared" si="251"/>
        <v>729</v>
      </c>
      <c r="AM1018" s="17">
        <f t="shared" si="251"/>
        <v>541</v>
      </c>
      <c r="AN1018" s="17">
        <f t="shared" si="251"/>
        <v>400</v>
      </c>
      <c r="AO1018" s="17">
        <f t="shared" si="251"/>
        <v>271</v>
      </c>
      <c r="AP1018" s="17">
        <f t="shared" si="251"/>
        <v>165</v>
      </c>
      <c r="AQ1018" s="17">
        <f t="shared" si="251"/>
        <v>12896</v>
      </c>
      <c r="AR1018" s="17">
        <f t="shared" si="251"/>
        <v>1330</v>
      </c>
      <c r="AS1018" s="17">
        <f t="shared" si="251"/>
        <v>1308</v>
      </c>
      <c r="AT1018" s="17">
        <f t="shared" si="251"/>
        <v>5789</v>
      </c>
      <c r="AU1018" s="17">
        <f t="shared" si="251"/>
        <v>339</v>
      </c>
    </row>
    <row r="1019" spans="1:47" s="10" customFormat="1" ht="12">
      <c r="A1019" s="58">
        <v>1017</v>
      </c>
      <c r="B1019" s="58">
        <v>4605</v>
      </c>
      <c r="C1019" s="59" t="s">
        <v>352</v>
      </c>
      <c r="D1019" s="59" t="s">
        <v>276</v>
      </c>
      <c r="E1019" s="59" t="s">
        <v>446</v>
      </c>
      <c r="F1019" s="59" t="s">
        <v>282</v>
      </c>
      <c r="G1019" s="12" t="s">
        <v>283</v>
      </c>
      <c r="H1019" s="14">
        <f t="shared" ref="H1019:H1029" si="252">B1019</f>
        <v>4605</v>
      </c>
      <c r="I1019" s="14">
        <f t="shared" si="208"/>
        <v>8302</v>
      </c>
      <c r="J1019" s="12">
        <f>VLOOKUP($B1019,'[1]METAS 2019'!$D$4:$Q$843,5,0)</f>
        <v>126</v>
      </c>
      <c r="K1019" s="12">
        <f>VLOOKUP($B1019,'[1]METAS 2019'!$D$4:$Q$843,4,0)</f>
        <v>125</v>
      </c>
      <c r="L1019" s="12">
        <f>VLOOKUP($B1019,'[1]METAS 2019'!$D$4:$Q$843,11,0)</f>
        <v>148</v>
      </c>
      <c r="M1019" s="12">
        <f>VLOOKUP($B1019,'[1]METAS 2019'!$D$4:$Q$843,12,0)</f>
        <v>147</v>
      </c>
      <c r="N1019" s="12">
        <f>VLOOKUP($B1019,'[1]METAS 2019'!$D$4:$Q$843,13,0)</f>
        <v>194</v>
      </c>
      <c r="O1019" s="12">
        <f>VLOOKUP($B1019,'[1]METAS 2019'!$D$4:$Q$843,14,0)</f>
        <v>160</v>
      </c>
      <c r="P1019" s="12">
        <f>VLOOKUP($B1019,[2]ok!$AY$9:$CO$434,8,0)</f>
        <v>140</v>
      </c>
      <c r="Q1019" s="12">
        <f>VLOOKUP($B1019,[2]ok!$AY$9:$CO$434,9,0)</f>
        <v>149</v>
      </c>
      <c r="R1019" s="12">
        <f>VLOOKUP($B1019,[2]ok!$AY$9:$CO$434,10,0)</f>
        <v>154</v>
      </c>
      <c r="S1019" s="12">
        <f>VLOOKUP($B1019,[2]ok!$AY$9:$CO$434,11,0)</f>
        <v>161</v>
      </c>
      <c r="T1019" s="12">
        <f>VLOOKUP($B1019,[2]ok!$AY$9:$CO$434,12,0)</f>
        <v>171</v>
      </c>
      <c r="U1019" s="12">
        <f>VLOOKUP($B1019,[2]ok!$AY$9:$CO$434,13,0)</f>
        <v>184</v>
      </c>
      <c r="V1019" s="12">
        <f>VLOOKUP($B1019,[2]ok!$AY$9:$CO$434,14,0)</f>
        <v>187</v>
      </c>
      <c r="W1019" s="12">
        <f>VLOOKUP($B1019,[2]ok!$AY$9:$CO$434,15,0)</f>
        <v>192</v>
      </c>
      <c r="X1019" s="12">
        <f>VLOOKUP($B1019,[2]ok!$AY$9:$CO$434,16,0)</f>
        <v>183</v>
      </c>
      <c r="Y1019" s="12">
        <f>VLOOKUP($B1019,[2]ok!$AY$9:$CO$434,17,0)</f>
        <v>181</v>
      </c>
      <c r="Z1019" s="12">
        <f>VLOOKUP($B1019,[2]ok!$AY$9:$CO$434,18,0)</f>
        <v>178</v>
      </c>
      <c r="AA1019" s="12">
        <f>VLOOKUP($B1019,[2]ok!$AY$9:$CO$434,19,0)</f>
        <v>171</v>
      </c>
      <c r="AB1019" s="12">
        <f>VLOOKUP($B1019,[2]ok!$AY$9:$CO$434,20,0)</f>
        <v>165</v>
      </c>
      <c r="AC1019" s="12">
        <f>VLOOKUP($B1019,[2]ok!$AY$9:$CO$434,21,0)</f>
        <v>157</v>
      </c>
      <c r="AD1019" s="12">
        <f>VLOOKUP($B1019,[2]ok!$AY$9:$CO$434,22,0)</f>
        <v>711</v>
      </c>
      <c r="AE1019" s="12">
        <f>VLOOKUP($B1019,[2]ok!$AY$9:$CO$434,23,0)</f>
        <v>643</v>
      </c>
      <c r="AF1019" s="12">
        <f>VLOOKUP($B1019,[2]ok!$AY$9:$CO$434,24,0)</f>
        <v>737</v>
      </c>
      <c r="AG1019" s="12">
        <f>VLOOKUP($B1019,[2]ok!$AY$9:$CO$434,25,0)</f>
        <v>574</v>
      </c>
      <c r="AH1019" s="12">
        <f>VLOOKUP($B1019,[2]ok!$AY$9:$CO$434,26,0)</f>
        <v>483</v>
      </c>
      <c r="AI1019" s="12">
        <f>VLOOKUP($B1019,[2]ok!$AY$9:$CO$434,27,0)</f>
        <v>459</v>
      </c>
      <c r="AJ1019" s="12">
        <f>VLOOKUP($B1019,[2]ok!$AY$9:$CO$434,28,0)</f>
        <v>365</v>
      </c>
      <c r="AK1019" s="12">
        <f>VLOOKUP($B1019,[2]ok!$AY$9:$CO$434,29,0)</f>
        <v>335</v>
      </c>
      <c r="AL1019" s="12">
        <f>VLOOKUP($B1019,[2]ok!$AY$9:$CO$434,30,0)</f>
        <v>250</v>
      </c>
      <c r="AM1019" s="12">
        <f>VLOOKUP($B1019,[2]ok!$AY$9:$CO$434,31,0)</f>
        <v>183</v>
      </c>
      <c r="AN1019" s="12">
        <f>VLOOKUP($B1019,[2]ok!$AY$9:$CO$434,32,0)</f>
        <v>136</v>
      </c>
      <c r="AO1019" s="12">
        <f>VLOOKUP($B1019,[2]ok!$AY$9:$CO$434,33,0)</f>
        <v>95</v>
      </c>
      <c r="AP1019" s="12">
        <f>VLOOKUP($B1019,[2]ok!$AY$9:$CO$434,34,0)</f>
        <v>58</v>
      </c>
      <c r="AQ1019" s="12">
        <f>VLOOKUP($B1019,[2]ok!$AY$9:$CO$434,39,0)</f>
        <v>4404</v>
      </c>
      <c r="AR1019" s="12">
        <f>VLOOKUP($B1019,[2]ok!$AY$9:$CO$434,40,0)</f>
        <v>454</v>
      </c>
      <c r="AS1019" s="12">
        <f>VLOOKUP($B1019,[2]ok!$AY$9:$CO$434,41,0)</f>
        <v>449</v>
      </c>
      <c r="AT1019" s="12">
        <f>VLOOKUP($B1019,[2]ok!$AY$9:$CO$434,42,0)</f>
        <v>1979</v>
      </c>
      <c r="AU1019" s="12">
        <f>VLOOKUP($B1019,[2]ok!$AY$9:$CO$434,43,0)</f>
        <v>120</v>
      </c>
    </row>
    <row r="1020" spans="1:47" s="10" customFormat="1" ht="12">
      <c r="A1020" s="58">
        <v>1018</v>
      </c>
      <c r="B1020" s="58">
        <v>4648</v>
      </c>
      <c r="C1020" s="59" t="s">
        <v>352</v>
      </c>
      <c r="D1020" s="59" t="s">
        <v>276</v>
      </c>
      <c r="E1020" s="59" t="s">
        <v>433</v>
      </c>
      <c r="F1020" s="59" t="s">
        <v>64</v>
      </c>
      <c r="G1020" s="12" t="s">
        <v>271</v>
      </c>
      <c r="H1020" s="14">
        <f t="shared" si="252"/>
        <v>4648</v>
      </c>
      <c r="I1020" s="14">
        <f t="shared" si="208"/>
        <v>4618</v>
      </c>
      <c r="J1020" s="12">
        <f>VLOOKUP($B1020,'[1]METAS 2019'!$D$4:$Q$843,5,0)</f>
        <v>70</v>
      </c>
      <c r="K1020" s="12">
        <f>VLOOKUP($B1020,'[1]METAS 2019'!$D$4:$Q$843,4,0)</f>
        <v>87</v>
      </c>
      <c r="L1020" s="12">
        <f>VLOOKUP($B1020,'[1]METAS 2019'!$D$4:$Q$843,11,0)</f>
        <v>72</v>
      </c>
      <c r="M1020" s="12">
        <f>VLOOKUP($B1020,'[1]METAS 2019'!$D$4:$Q$843,12,0)</f>
        <v>100</v>
      </c>
      <c r="N1020" s="12">
        <f>VLOOKUP($B1020,'[1]METAS 2019'!$D$4:$Q$843,13,0)</f>
        <v>88</v>
      </c>
      <c r="O1020" s="12">
        <f>VLOOKUP($B1020,'[1]METAS 2019'!$D$4:$Q$843,14,0)</f>
        <v>92</v>
      </c>
      <c r="P1020" s="12">
        <f>VLOOKUP($B1020,[2]ok!$AY$9:$CO$434,8,0)</f>
        <v>78</v>
      </c>
      <c r="Q1020" s="12">
        <f>VLOOKUP($B1020,[2]ok!$AY$9:$CO$434,9,0)</f>
        <v>81</v>
      </c>
      <c r="R1020" s="12">
        <f>VLOOKUP($B1020,[2]ok!$AY$9:$CO$434,10,0)</f>
        <v>85</v>
      </c>
      <c r="S1020" s="12">
        <f>VLOOKUP($B1020,[2]ok!$AY$9:$CO$434,11,0)</f>
        <v>90</v>
      </c>
      <c r="T1020" s="12">
        <f>VLOOKUP($B1020,[2]ok!$AY$9:$CO$434,12,0)</f>
        <v>95</v>
      </c>
      <c r="U1020" s="12">
        <f>VLOOKUP($B1020,[2]ok!$AY$9:$CO$434,13,0)</f>
        <v>101</v>
      </c>
      <c r="V1020" s="12">
        <f>VLOOKUP($B1020,[2]ok!$AY$9:$CO$434,14,0)</f>
        <v>105</v>
      </c>
      <c r="W1020" s="12">
        <f>VLOOKUP($B1020,[2]ok!$AY$9:$CO$434,15,0)</f>
        <v>105</v>
      </c>
      <c r="X1020" s="12">
        <f>VLOOKUP($B1020,[2]ok!$AY$9:$CO$434,16,0)</f>
        <v>102</v>
      </c>
      <c r="Y1020" s="12">
        <f>VLOOKUP($B1020,[2]ok!$AY$9:$CO$434,17,0)</f>
        <v>101</v>
      </c>
      <c r="Z1020" s="12">
        <f>VLOOKUP($B1020,[2]ok!$AY$9:$CO$434,18,0)</f>
        <v>98</v>
      </c>
      <c r="AA1020" s="12">
        <f>VLOOKUP($B1020,[2]ok!$AY$9:$CO$434,19,0)</f>
        <v>95</v>
      </c>
      <c r="AB1020" s="12">
        <f>VLOOKUP($B1020,[2]ok!$AY$9:$CO$434,20,0)</f>
        <v>92</v>
      </c>
      <c r="AC1020" s="12">
        <f>VLOOKUP($B1020,[2]ok!$AY$9:$CO$434,21,0)</f>
        <v>89</v>
      </c>
      <c r="AD1020" s="12">
        <f>VLOOKUP($B1020,[2]ok!$AY$9:$CO$434,22,0)</f>
        <v>395</v>
      </c>
      <c r="AE1020" s="12">
        <f>VLOOKUP($B1020,[2]ok!$AY$9:$CO$434,23,0)</f>
        <v>357</v>
      </c>
      <c r="AF1020" s="12">
        <f>VLOOKUP($B1020,[2]ok!$AY$9:$CO$434,24,0)</f>
        <v>409</v>
      </c>
      <c r="AG1020" s="12">
        <f>VLOOKUP($B1020,[2]ok!$AY$9:$CO$434,25,0)</f>
        <v>319</v>
      </c>
      <c r="AH1020" s="12">
        <f>VLOOKUP($B1020,[2]ok!$AY$9:$CO$434,26,0)</f>
        <v>269</v>
      </c>
      <c r="AI1020" s="12">
        <f>VLOOKUP($B1020,[2]ok!$AY$9:$CO$434,27,0)</f>
        <v>255</v>
      </c>
      <c r="AJ1020" s="12">
        <f>VLOOKUP($B1020,[2]ok!$AY$9:$CO$434,28,0)</f>
        <v>203</v>
      </c>
      <c r="AK1020" s="12">
        <f>VLOOKUP($B1020,[2]ok!$AY$9:$CO$434,29,0)</f>
        <v>186</v>
      </c>
      <c r="AL1020" s="12">
        <f>VLOOKUP($B1020,[2]ok!$AY$9:$CO$434,30,0)</f>
        <v>138</v>
      </c>
      <c r="AM1020" s="12">
        <f>VLOOKUP($B1020,[2]ok!$AY$9:$CO$434,31,0)</f>
        <v>103</v>
      </c>
      <c r="AN1020" s="12">
        <f>VLOOKUP($B1020,[2]ok!$AY$9:$CO$434,32,0)</f>
        <v>76</v>
      </c>
      <c r="AO1020" s="12">
        <f>VLOOKUP($B1020,[2]ok!$AY$9:$CO$434,33,0)</f>
        <v>51</v>
      </c>
      <c r="AP1020" s="12">
        <f>VLOOKUP($B1020,[2]ok!$AY$9:$CO$434,34,0)</f>
        <v>31</v>
      </c>
      <c r="AQ1020" s="12">
        <f>VLOOKUP($B1020,[2]ok!$AY$9:$CO$434,39,0)</f>
        <v>2446</v>
      </c>
      <c r="AR1020" s="12">
        <f>VLOOKUP($B1020,[2]ok!$AY$9:$CO$434,40,0)</f>
        <v>252</v>
      </c>
      <c r="AS1020" s="12">
        <f>VLOOKUP($B1020,[2]ok!$AY$9:$CO$434,41,0)</f>
        <v>248</v>
      </c>
      <c r="AT1020" s="12">
        <f>VLOOKUP($B1020,[2]ok!$AY$9:$CO$434,42,0)</f>
        <v>1098</v>
      </c>
      <c r="AU1020" s="12">
        <f>VLOOKUP($B1020,[2]ok!$AY$9:$CO$434,43,0)</f>
        <v>59</v>
      </c>
    </row>
    <row r="1021" spans="1:47" s="10" customFormat="1" ht="12">
      <c r="A1021" s="58">
        <v>1019</v>
      </c>
      <c r="B1021" s="58">
        <v>4614</v>
      </c>
      <c r="C1021" s="59" t="s">
        <v>352</v>
      </c>
      <c r="D1021" s="59" t="s">
        <v>276</v>
      </c>
      <c r="E1021" s="59" t="s">
        <v>290</v>
      </c>
      <c r="F1021" s="59" t="s">
        <v>293</v>
      </c>
      <c r="G1021" s="12" t="s">
        <v>266</v>
      </c>
      <c r="H1021" s="14">
        <f t="shared" si="252"/>
        <v>4614</v>
      </c>
      <c r="I1021" s="14">
        <f t="shared" si="208"/>
        <v>1410</v>
      </c>
      <c r="J1021" s="12">
        <f>VLOOKUP($B1021,'[1]METAS 2019'!$D$4:$Q$843,5,0)</f>
        <v>21</v>
      </c>
      <c r="K1021" s="12">
        <f>VLOOKUP($B1021,'[1]METAS 2019'!$D$4:$Q$843,4,0)</f>
        <v>26</v>
      </c>
      <c r="L1021" s="12">
        <f>VLOOKUP($B1021,'[1]METAS 2019'!$D$4:$Q$843,11,0)</f>
        <v>29</v>
      </c>
      <c r="M1021" s="12">
        <f>VLOOKUP($B1021,'[1]METAS 2019'!$D$4:$Q$843,12,0)</f>
        <v>32</v>
      </c>
      <c r="N1021" s="12">
        <f>VLOOKUP($B1021,'[1]METAS 2019'!$D$4:$Q$843,13,0)</f>
        <v>24</v>
      </c>
      <c r="O1021" s="12">
        <f>VLOOKUP($B1021,'[1]METAS 2019'!$D$4:$Q$843,14,0)</f>
        <v>42</v>
      </c>
      <c r="P1021" s="12">
        <f>VLOOKUP($B1021,[2]ok!$AY$9:$CO$434,8,0)</f>
        <v>24</v>
      </c>
      <c r="Q1021" s="12">
        <f>VLOOKUP($B1021,[2]ok!$AY$9:$CO$434,9,0)</f>
        <v>24</v>
      </c>
      <c r="R1021" s="12">
        <f>VLOOKUP($B1021,[2]ok!$AY$9:$CO$434,10,0)</f>
        <v>26</v>
      </c>
      <c r="S1021" s="12">
        <f>VLOOKUP($B1021,[2]ok!$AY$9:$CO$434,11,0)</f>
        <v>27</v>
      </c>
      <c r="T1021" s="12">
        <f>VLOOKUP($B1021,[2]ok!$AY$9:$CO$434,12,0)</f>
        <v>29</v>
      </c>
      <c r="U1021" s="12">
        <f>VLOOKUP($B1021,[2]ok!$AY$9:$CO$434,13,0)</f>
        <v>30</v>
      </c>
      <c r="V1021" s="12">
        <f>VLOOKUP($B1021,[2]ok!$AY$9:$CO$434,14,0)</f>
        <v>32</v>
      </c>
      <c r="W1021" s="12">
        <f>VLOOKUP($B1021,[2]ok!$AY$9:$CO$434,15,0)</f>
        <v>31</v>
      </c>
      <c r="X1021" s="12">
        <f>VLOOKUP($B1021,[2]ok!$AY$9:$CO$434,16,0)</f>
        <v>31</v>
      </c>
      <c r="Y1021" s="12">
        <f>VLOOKUP($B1021,[2]ok!$AY$9:$CO$434,17,0)</f>
        <v>30</v>
      </c>
      <c r="Z1021" s="12">
        <f>VLOOKUP($B1021,[2]ok!$AY$9:$CO$434,18,0)</f>
        <v>29</v>
      </c>
      <c r="AA1021" s="12">
        <f>VLOOKUP($B1021,[2]ok!$AY$9:$CO$434,19,0)</f>
        <v>29</v>
      </c>
      <c r="AB1021" s="12">
        <f>VLOOKUP($B1021,[2]ok!$AY$9:$CO$434,20,0)</f>
        <v>28</v>
      </c>
      <c r="AC1021" s="12">
        <f>VLOOKUP($B1021,[2]ok!$AY$9:$CO$434,21,0)</f>
        <v>27</v>
      </c>
      <c r="AD1021" s="12">
        <f>VLOOKUP($B1021,[2]ok!$AY$9:$CO$434,22,0)</f>
        <v>119</v>
      </c>
      <c r="AE1021" s="12">
        <f>VLOOKUP($B1021,[2]ok!$AY$9:$CO$434,23,0)</f>
        <v>107</v>
      </c>
      <c r="AF1021" s="12">
        <f>VLOOKUP($B1021,[2]ok!$AY$9:$CO$434,24,0)</f>
        <v>123</v>
      </c>
      <c r="AG1021" s="12">
        <f>VLOOKUP($B1021,[2]ok!$AY$9:$CO$434,25,0)</f>
        <v>96</v>
      </c>
      <c r="AH1021" s="12">
        <f>VLOOKUP($B1021,[2]ok!$AY$9:$CO$434,26,0)</f>
        <v>81</v>
      </c>
      <c r="AI1021" s="12">
        <f>VLOOKUP($B1021,[2]ok!$AY$9:$CO$434,27,0)</f>
        <v>77</v>
      </c>
      <c r="AJ1021" s="12">
        <f>VLOOKUP($B1021,[2]ok!$AY$9:$CO$434,28,0)</f>
        <v>61</v>
      </c>
      <c r="AK1021" s="12">
        <f>VLOOKUP($B1021,[2]ok!$AY$9:$CO$434,29,0)</f>
        <v>56</v>
      </c>
      <c r="AL1021" s="12">
        <f>VLOOKUP($B1021,[2]ok!$AY$9:$CO$434,30,0)</f>
        <v>41</v>
      </c>
      <c r="AM1021" s="12">
        <f>VLOOKUP($B1021,[2]ok!$AY$9:$CO$434,31,0)</f>
        <v>31</v>
      </c>
      <c r="AN1021" s="12">
        <f>VLOOKUP($B1021,[2]ok!$AY$9:$CO$434,32,0)</f>
        <v>23</v>
      </c>
      <c r="AO1021" s="12">
        <f>VLOOKUP($B1021,[2]ok!$AY$9:$CO$434,33,0)</f>
        <v>15</v>
      </c>
      <c r="AP1021" s="12">
        <f>VLOOKUP($B1021,[2]ok!$AY$9:$CO$434,34,0)</f>
        <v>9</v>
      </c>
      <c r="AQ1021" s="12">
        <f>VLOOKUP($B1021,[2]ok!$AY$9:$CO$434,39,0)</f>
        <v>734</v>
      </c>
      <c r="AR1021" s="12">
        <f>VLOOKUP($B1021,[2]ok!$AY$9:$CO$434,40,0)</f>
        <v>76</v>
      </c>
      <c r="AS1021" s="12">
        <f>VLOOKUP($B1021,[2]ok!$AY$9:$CO$434,41,0)</f>
        <v>74</v>
      </c>
      <c r="AT1021" s="12">
        <f>VLOOKUP($B1021,[2]ok!$AY$9:$CO$434,42,0)</f>
        <v>329</v>
      </c>
      <c r="AU1021" s="12">
        <f>VLOOKUP($B1021,[2]ok!$AY$9:$CO$434,43,0)</f>
        <v>18</v>
      </c>
    </row>
    <row r="1022" spans="1:47" s="10" customFormat="1" ht="12">
      <c r="A1022" s="58">
        <v>1020</v>
      </c>
      <c r="B1022" s="58">
        <v>4615</v>
      </c>
      <c r="C1022" s="59" t="s">
        <v>352</v>
      </c>
      <c r="D1022" s="59" t="s">
        <v>276</v>
      </c>
      <c r="E1022" s="59" t="s">
        <v>290</v>
      </c>
      <c r="F1022" s="59" t="s">
        <v>65</v>
      </c>
      <c r="G1022" s="12" t="s">
        <v>266</v>
      </c>
      <c r="H1022" s="14">
        <f t="shared" si="252"/>
        <v>4615</v>
      </c>
      <c r="I1022" s="14">
        <f t="shared" si="208"/>
        <v>1666</v>
      </c>
      <c r="J1022" s="12">
        <f>VLOOKUP($B1022,'[1]METAS 2019'!$D$4:$Q$843,5,0)</f>
        <v>25</v>
      </c>
      <c r="K1022" s="12">
        <f>VLOOKUP($B1022,'[1]METAS 2019'!$D$4:$Q$843,4,0)</f>
        <v>28</v>
      </c>
      <c r="L1022" s="12">
        <f>VLOOKUP($B1022,'[1]METAS 2019'!$D$4:$Q$843,11,0)</f>
        <v>29</v>
      </c>
      <c r="M1022" s="12">
        <f>VLOOKUP($B1022,'[1]METAS 2019'!$D$4:$Q$843,12,0)</f>
        <v>32</v>
      </c>
      <c r="N1022" s="12">
        <f>VLOOKUP($B1022,'[1]METAS 2019'!$D$4:$Q$843,13,0)</f>
        <v>41</v>
      </c>
      <c r="O1022" s="12">
        <f>VLOOKUP($B1022,'[1]METAS 2019'!$D$4:$Q$843,14,0)</f>
        <v>43</v>
      </c>
      <c r="P1022" s="12">
        <f>VLOOKUP($B1022,[2]ok!$AY$9:$CO$434,8,0)</f>
        <v>28</v>
      </c>
      <c r="Q1022" s="12">
        <f>VLOOKUP($B1022,[2]ok!$AY$9:$CO$434,9,0)</f>
        <v>29</v>
      </c>
      <c r="R1022" s="12">
        <f>VLOOKUP($B1022,[2]ok!$AY$9:$CO$434,10,0)</f>
        <v>30</v>
      </c>
      <c r="S1022" s="12">
        <f>VLOOKUP($B1022,[2]ok!$AY$9:$CO$434,11,0)</f>
        <v>32</v>
      </c>
      <c r="T1022" s="12">
        <f>VLOOKUP($B1022,[2]ok!$AY$9:$CO$434,12,0)</f>
        <v>34</v>
      </c>
      <c r="U1022" s="12">
        <f>VLOOKUP($B1022,[2]ok!$AY$9:$CO$434,13,0)</f>
        <v>36</v>
      </c>
      <c r="V1022" s="12">
        <f>VLOOKUP($B1022,[2]ok!$AY$9:$CO$434,14,0)</f>
        <v>38</v>
      </c>
      <c r="W1022" s="12">
        <f>VLOOKUP($B1022,[2]ok!$AY$9:$CO$434,15,0)</f>
        <v>37</v>
      </c>
      <c r="X1022" s="12">
        <f>VLOOKUP($B1022,[2]ok!$AY$9:$CO$434,16,0)</f>
        <v>37</v>
      </c>
      <c r="Y1022" s="12">
        <f>VLOOKUP($B1022,[2]ok!$AY$9:$CO$434,17,0)</f>
        <v>36</v>
      </c>
      <c r="Z1022" s="12">
        <f>VLOOKUP($B1022,[2]ok!$AY$9:$CO$434,18,0)</f>
        <v>35</v>
      </c>
      <c r="AA1022" s="12">
        <f>VLOOKUP($B1022,[2]ok!$AY$9:$CO$434,19,0)</f>
        <v>34</v>
      </c>
      <c r="AB1022" s="12">
        <f>VLOOKUP($B1022,[2]ok!$AY$9:$CO$434,20,0)</f>
        <v>33</v>
      </c>
      <c r="AC1022" s="12">
        <f>VLOOKUP($B1022,[2]ok!$AY$9:$CO$434,21,0)</f>
        <v>32</v>
      </c>
      <c r="AD1022" s="12">
        <f>VLOOKUP($B1022,[2]ok!$AY$9:$CO$434,22,0)</f>
        <v>141</v>
      </c>
      <c r="AE1022" s="12">
        <f>VLOOKUP($B1022,[2]ok!$AY$9:$CO$434,23,0)</f>
        <v>127</v>
      </c>
      <c r="AF1022" s="12">
        <f>VLOOKUP($B1022,[2]ok!$AY$9:$CO$434,24,0)</f>
        <v>146</v>
      </c>
      <c r="AG1022" s="12">
        <f>VLOOKUP($B1022,[2]ok!$AY$9:$CO$434,25,0)</f>
        <v>114</v>
      </c>
      <c r="AH1022" s="12">
        <f>VLOOKUP($B1022,[2]ok!$AY$9:$CO$434,26,0)</f>
        <v>96</v>
      </c>
      <c r="AI1022" s="12">
        <f>VLOOKUP($B1022,[2]ok!$AY$9:$CO$434,27,0)</f>
        <v>91</v>
      </c>
      <c r="AJ1022" s="12">
        <f>VLOOKUP($B1022,[2]ok!$AY$9:$CO$434,28,0)</f>
        <v>73</v>
      </c>
      <c r="AK1022" s="12">
        <f>VLOOKUP($B1022,[2]ok!$AY$9:$CO$434,29,0)</f>
        <v>67</v>
      </c>
      <c r="AL1022" s="12">
        <f>VLOOKUP($B1022,[2]ok!$AY$9:$CO$434,30,0)</f>
        <v>49</v>
      </c>
      <c r="AM1022" s="12">
        <f>VLOOKUP($B1022,[2]ok!$AY$9:$CO$434,31,0)</f>
        <v>37</v>
      </c>
      <c r="AN1022" s="12">
        <f>VLOOKUP($B1022,[2]ok!$AY$9:$CO$434,32,0)</f>
        <v>27</v>
      </c>
      <c r="AO1022" s="12">
        <f>VLOOKUP($B1022,[2]ok!$AY$9:$CO$434,33,0)</f>
        <v>18</v>
      </c>
      <c r="AP1022" s="12">
        <f>VLOOKUP($B1022,[2]ok!$AY$9:$CO$434,34,0)</f>
        <v>11</v>
      </c>
      <c r="AQ1022" s="12">
        <f>VLOOKUP($B1022,[2]ok!$AY$9:$CO$434,39,0)</f>
        <v>874</v>
      </c>
      <c r="AR1022" s="12">
        <f>VLOOKUP($B1022,[2]ok!$AY$9:$CO$434,40,0)</f>
        <v>90</v>
      </c>
      <c r="AS1022" s="12">
        <f>VLOOKUP($B1022,[2]ok!$AY$9:$CO$434,41,0)</f>
        <v>89</v>
      </c>
      <c r="AT1022" s="12">
        <f>VLOOKUP($B1022,[2]ok!$AY$9:$CO$434,42,0)</f>
        <v>392</v>
      </c>
      <c r="AU1022" s="12">
        <f>VLOOKUP($B1022,[2]ok!$AY$9:$CO$434,43,0)</f>
        <v>28</v>
      </c>
    </row>
    <row r="1023" spans="1:47" s="10" customFormat="1" ht="12">
      <c r="A1023" s="58">
        <v>1021</v>
      </c>
      <c r="B1023" s="58">
        <v>4598</v>
      </c>
      <c r="C1023" s="59" t="s">
        <v>352</v>
      </c>
      <c r="D1023" s="59" t="s">
        <v>276</v>
      </c>
      <c r="E1023" s="59" t="s">
        <v>446</v>
      </c>
      <c r="F1023" s="59" t="s">
        <v>66</v>
      </c>
      <c r="G1023" s="12" t="s">
        <v>266</v>
      </c>
      <c r="H1023" s="14">
        <f t="shared" si="252"/>
        <v>4598</v>
      </c>
      <c r="I1023" s="14">
        <f t="shared" si="208"/>
        <v>1269</v>
      </c>
      <c r="J1023" s="12">
        <f>VLOOKUP($B1023,'[1]METAS 2019'!$D$4:$Q$843,5,0)</f>
        <v>19</v>
      </c>
      <c r="K1023" s="12">
        <f>VLOOKUP($B1023,'[1]METAS 2019'!$D$4:$Q$843,4,0)</f>
        <v>23</v>
      </c>
      <c r="L1023" s="12">
        <f>VLOOKUP($B1023,'[1]METAS 2019'!$D$4:$Q$843,11,0)</f>
        <v>27</v>
      </c>
      <c r="M1023" s="12">
        <f>VLOOKUP($B1023,'[1]METAS 2019'!$D$4:$Q$843,12,0)</f>
        <v>24</v>
      </c>
      <c r="N1023" s="12">
        <f>VLOOKUP($B1023,'[1]METAS 2019'!$D$4:$Q$843,13,0)</f>
        <v>32</v>
      </c>
      <c r="O1023" s="12">
        <f>VLOOKUP($B1023,'[1]METAS 2019'!$D$4:$Q$843,14,0)</f>
        <v>28</v>
      </c>
      <c r="P1023" s="12">
        <f>VLOOKUP($B1023,[2]ok!$AY$9:$CO$434,8,0)</f>
        <v>21</v>
      </c>
      <c r="Q1023" s="12">
        <f>VLOOKUP($B1023,[2]ok!$AY$9:$CO$434,9,0)</f>
        <v>22</v>
      </c>
      <c r="R1023" s="12">
        <f>VLOOKUP($B1023,[2]ok!$AY$9:$CO$434,10,0)</f>
        <v>23</v>
      </c>
      <c r="S1023" s="12">
        <f>VLOOKUP($B1023,[2]ok!$AY$9:$CO$434,11,0)</f>
        <v>24</v>
      </c>
      <c r="T1023" s="12">
        <f>VLOOKUP($B1023,[2]ok!$AY$9:$CO$434,12,0)</f>
        <v>26</v>
      </c>
      <c r="U1023" s="12">
        <f>VLOOKUP($B1023,[2]ok!$AY$9:$CO$434,13,0)</f>
        <v>27</v>
      </c>
      <c r="V1023" s="12">
        <f>VLOOKUP($B1023,[2]ok!$AY$9:$CO$434,14,0)</f>
        <v>29</v>
      </c>
      <c r="W1023" s="12">
        <f>VLOOKUP($B1023,[2]ok!$AY$9:$CO$434,15,0)</f>
        <v>28</v>
      </c>
      <c r="X1023" s="12">
        <f>VLOOKUP($B1023,[2]ok!$AY$9:$CO$434,16,0)</f>
        <v>28</v>
      </c>
      <c r="Y1023" s="12">
        <f>VLOOKUP($B1023,[2]ok!$AY$9:$CO$434,17,0)</f>
        <v>27</v>
      </c>
      <c r="Z1023" s="12">
        <f>VLOOKUP($B1023,[2]ok!$AY$9:$CO$434,18,0)</f>
        <v>27</v>
      </c>
      <c r="AA1023" s="12">
        <f>VLOOKUP($B1023,[2]ok!$AY$9:$CO$434,19,0)</f>
        <v>26</v>
      </c>
      <c r="AB1023" s="12">
        <f>VLOOKUP($B1023,[2]ok!$AY$9:$CO$434,20,0)</f>
        <v>25</v>
      </c>
      <c r="AC1023" s="12">
        <f>VLOOKUP($B1023,[2]ok!$AY$9:$CO$434,21,0)</f>
        <v>24</v>
      </c>
      <c r="AD1023" s="12">
        <f>VLOOKUP($B1023,[2]ok!$AY$9:$CO$434,22,0)</f>
        <v>107</v>
      </c>
      <c r="AE1023" s="12">
        <f>VLOOKUP($B1023,[2]ok!$AY$9:$CO$434,23,0)</f>
        <v>97</v>
      </c>
      <c r="AF1023" s="12">
        <f>VLOOKUP($B1023,[2]ok!$AY$9:$CO$434,24,0)</f>
        <v>111</v>
      </c>
      <c r="AG1023" s="12">
        <f>VLOOKUP($B1023,[2]ok!$AY$9:$CO$434,25,0)</f>
        <v>87</v>
      </c>
      <c r="AH1023" s="12">
        <f>VLOOKUP($B1023,[2]ok!$AY$9:$CO$434,26,0)</f>
        <v>73</v>
      </c>
      <c r="AI1023" s="12">
        <f>VLOOKUP($B1023,[2]ok!$AY$9:$CO$434,27,0)</f>
        <v>69</v>
      </c>
      <c r="AJ1023" s="12">
        <f>VLOOKUP($B1023,[2]ok!$AY$9:$CO$434,28,0)</f>
        <v>55</v>
      </c>
      <c r="AK1023" s="12">
        <f>VLOOKUP($B1023,[2]ok!$AY$9:$CO$434,29,0)</f>
        <v>51</v>
      </c>
      <c r="AL1023" s="12">
        <f>VLOOKUP($B1023,[2]ok!$AY$9:$CO$434,30,0)</f>
        <v>38</v>
      </c>
      <c r="AM1023" s="12">
        <f>VLOOKUP($B1023,[2]ok!$AY$9:$CO$434,31,0)</f>
        <v>28</v>
      </c>
      <c r="AN1023" s="12">
        <f>VLOOKUP($B1023,[2]ok!$AY$9:$CO$434,32,0)</f>
        <v>21</v>
      </c>
      <c r="AO1023" s="12">
        <f>VLOOKUP($B1023,[2]ok!$AY$9:$CO$434,33,0)</f>
        <v>14</v>
      </c>
      <c r="AP1023" s="12">
        <f>VLOOKUP($B1023,[2]ok!$AY$9:$CO$434,34,0)</f>
        <v>8</v>
      </c>
      <c r="AQ1023" s="12">
        <f>VLOOKUP($B1023,[2]ok!$AY$9:$CO$434,39,0)</f>
        <v>664</v>
      </c>
      <c r="AR1023" s="12">
        <f>VLOOKUP($B1023,[2]ok!$AY$9:$CO$434,40,0)</f>
        <v>68</v>
      </c>
      <c r="AS1023" s="12">
        <f>VLOOKUP($B1023,[2]ok!$AY$9:$CO$434,41,0)</f>
        <v>67</v>
      </c>
      <c r="AT1023" s="12">
        <f>VLOOKUP($B1023,[2]ok!$AY$9:$CO$434,42,0)</f>
        <v>298</v>
      </c>
      <c r="AU1023" s="12">
        <f>VLOOKUP($B1023,[2]ok!$AY$9:$CO$434,43,0)</f>
        <v>19</v>
      </c>
    </row>
    <row r="1024" spans="1:47" s="10" customFormat="1" ht="12">
      <c r="A1024" s="58">
        <v>1022</v>
      </c>
      <c r="B1024" s="58">
        <v>4596</v>
      </c>
      <c r="C1024" s="59" t="s">
        <v>352</v>
      </c>
      <c r="D1024" s="59" t="s">
        <v>276</v>
      </c>
      <c r="E1024" s="59" t="s">
        <v>446</v>
      </c>
      <c r="F1024" s="59" t="s">
        <v>67</v>
      </c>
      <c r="G1024" s="12" t="s">
        <v>266</v>
      </c>
      <c r="H1024" s="14">
        <f t="shared" si="252"/>
        <v>4596</v>
      </c>
      <c r="I1024" s="14">
        <f t="shared" si="208"/>
        <v>1412</v>
      </c>
      <c r="J1024" s="12">
        <f>VLOOKUP($B1024,'[1]METAS 2019'!$D$4:$Q$843,5,0)</f>
        <v>21</v>
      </c>
      <c r="K1024" s="12">
        <f>VLOOKUP($B1024,'[1]METAS 2019'!$D$4:$Q$843,4,0)</f>
        <v>23</v>
      </c>
      <c r="L1024" s="12">
        <f>VLOOKUP($B1024,'[1]METAS 2019'!$D$4:$Q$843,11,0)</f>
        <v>25</v>
      </c>
      <c r="M1024" s="12">
        <f>VLOOKUP($B1024,'[1]METAS 2019'!$D$4:$Q$843,12,0)</f>
        <v>36</v>
      </c>
      <c r="N1024" s="12">
        <f>VLOOKUP($B1024,'[1]METAS 2019'!$D$4:$Q$843,13,0)</f>
        <v>33</v>
      </c>
      <c r="O1024" s="12">
        <f>VLOOKUP($B1024,'[1]METAS 2019'!$D$4:$Q$843,14,0)</f>
        <v>38</v>
      </c>
      <c r="P1024" s="12">
        <f>VLOOKUP($B1024,[2]ok!$AY$9:$CO$434,8,0)</f>
        <v>24</v>
      </c>
      <c r="Q1024" s="12">
        <f>VLOOKUP($B1024,[2]ok!$AY$9:$CO$434,9,0)</f>
        <v>24</v>
      </c>
      <c r="R1024" s="12">
        <f>VLOOKUP($B1024,[2]ok!$AY$9:$CO$434,10,0)</f>
        <v>26</v>
      </c>
      <c r="S1024" s="12">
        <f>VLOOKUP($B1024,[2]ok!$AY$9:$CO$434,11,0)</f>
        <v>27</v>
      </c>
      <c r="T1024" s="12">
        <f>VLOOKUP($B1024,[2]ok!$AY$9:$CO$434,12,0)</f>
        <v>29</v>
      </c>
      <c r="U1024" s="12">
        <f>VLOOKUP($B1024,[2]ok!$AY$9:$CO$434,13,0)</f>
        <v>30</v>
      </c>
      <c r="V1024" s="12">
        <f>VLOOKUP($B1024,[2]ok!$AY$9:$CO$434,14,0)</f>
        <v>32</v>
      </c>
      <c r="W1024" s="12">
        <f>VLOOKUP($B1024,[2]ok!$AY$9:$CO$434,15,0)</f>
        <v>31</v>
      </c>
      <c r="X1024" s="12">
        <f>VLOOKUP($B1024,[2]ok!$AY$9:$CO$434,16,0)</f>
        <v>31</v>
      </c>
      <c r="Y1024" s="12">
        <f>VLOOKUP($B1024,[2]ok!$AY$9:$CO$434,17,0)</f>
        <v>30</v>
      </c>
      <c r="Z1024" s="12">
        <f>VLOOKUP($B1024,[2]ok!$AY$9:$CO$434,18,0)</f>
        <v>29</v>
      </c>
      <c r="AA1024" s="12">
        <f>VLOOKUP($B1024,[2]ok!$AY$9:$CO$434,19,0)</f>
        <v>29</v>
      </c>
      <c r="AB1024" s="12">
        <f>VLOOKUP($B1024,[2]ok!$AY$9:$CO$434,20,0)</f>
        <v>28</v>
      </c>
      <c r="AC1024" s="12">
        <f>VLOOKUP($B1024,[2]ok!$AY$9:$CO$434,21,0)</f>
        <v>27</v>
      </c>
      <c r="AD1024" s="12">
        <f>VLOOKUP($B1024,[2]ok!$AY$9:$CO$434,22,0)</f>
        <v>119</v>
      </c>
      <c r="AE1024" s="12">
        <f>VLOOKUP($B1024,[2]ok!$AY$9:$CO$434,23,0)</f>
        <v>107</v>
      </c>
      <c r="AF1024" s="12">
        <f>VLOOKUP($B1024,[2]ok!$AY$9:$CO$434,24,0)</f>
        <v>123</v>
      </c>
      <c r="AG1024" s="12">
        <f>VLOOKUP($B1024,[2]ok!$AY$9:$CO$434,25,0)</f>
        <v>96</v>
      </c>
      <c r="AH1024" s="12">
        <f>VLOOKUP($B1024,[2]ok!$AY$9:$CO$434,26,0)</f>
        <v>81</v>
      </c>
      <c r="AI1024" s="12">
        <f>VLOOKUP($B1024,[2]ok!$AY$9:$CO$434,27,0)</f>
        <v>77</v>
      </c>
      <c r="AJ1024" s="12">
        <f>VLOOKUP($B1024,[2]ok!$AY$9:$CO$434,28,0)</f>
        <v>61</v>
      </c>
      <c r="AK1024" s="12">
        <f>VLOOKUP($B1024,[2]ok!$AY$9:$CO$434,29,0)</f>
        <v>56</v>
      </c>
      <c r="AL1024" s="12">
        <f>VLOOKUP($B1024,[2]ok!$AY$9:$CO$434,30,0)</f>
        <v>41</v>
      </c>
      <c r="AM1024" s="12">
        <f>VLOOKUP($B1024,[2]ok!$AY$9:$CO$434,31,0)</f>
        <v>31</v>
      </c>
      <c r="AN1024" s="12">
        <f>VLOOKUP($B1024,[2]ok!$AY$9:$CO$434,32,0)</f>
        <v>23</v>
      </c>
      <c r="AO1024" s="12">
        <f>VLOOKUP($B1024,[2]ok!$AY$9:$CO$434,33,0)</f>
        <v>15</v>
      </c>
      <c r="AP1024" s="12">
        <f>VLOOKUP($B1024,[2]ok!$AY$9:$CO$434,34,0)</f>
        <v>9</v>
      </c>
      <c r="AQ1024" s="12">
        <f>VLOOKUP($B1024,[2]ok!$AY$9:$CO$434,39,0)</f>
        <v>734</v>
      </c>
      <c r="AR1024" s="12">
        <f>VLOOKUP($B1024,[2]ok!$AY$9:$CO$434,40,0)</f>
        <v>76</v>
      </c>
      <c r="AS1024" s="12">
        <f>VLOOKUP($B1024,[2]ok!$AY$9:$CO$434,41,0)</f>
        <v>74</v>
      </c>
      <c r="AT1024" s="12">
        <f>VLOOKUP($B1024,[2]ok!$AY$9:$CO$434,42,0)</f>
        <v>329</v>
      </c>
      <c r="AU1024" s="12">
        <f>VLOOKUP($B1024,[2]ok!$AY$9:$CO$434,43,0)</f>
        <v>19</v>
      </c>
    </row>
    <row r="1025" spans="1:47" s="10" customFormat="1" ht="12">
      <c r="A1025" s="58">
        <v>1023</v>
      </c>
      <c r="B1025" s="58">
        <v>4599</v>
      </c>
      <c r="C1025" s="59" t="s">
        <v>352</v>
      </c>
      <c r="D1025" s="59" t="s">
        <v>276</v>
      </c>
      <c r="E1025" s="59" t="s">
        <v>446</v>
      </c>
      <c r="F1025" s="59" t="s">
        <v>68</v>
      </c>
      <c r="G1025" s="12" t="s">
        <v>266</v>
      </c>
      <c r="H1025" s="14">
        <f t="shared" si="252"/>
        <v>4599</v>
      </c>
      <c r="I1025" s="14">
        <f t="shared" si="208"/>
        <v>1704</v>
      </c>
      <c r="J1025" s="12">
        <f>VLOOKUP($B1025,'[1]METAS 2019'!$D$4:$Q$843,5,0)</f>
        <v>26</v>
      </c>
      <c r="K1025" s="12">
        <f>VLOOKUP($B1025,'[1]METAS 2019'!$D$4:$Q$843,4,0)</f>
        <v>31</v>
      </c>
      <c r="L1025" s="12">
        <f>VLOOKUP($B1025,'[1]METAS 2019'!$D$4:$Q$843,11,0)</f>
        <v>23</v>
      </c>
      <c r="M1025" s="12">
        <f>VLOOKUP($B1025,'[1]METAS 2019'!$D$4:$Q$843,12,0)</f>
        <v>33</v>
      </c>
      <c r="N1025" s="12">
        <f>VLOOKUP($B1025,'[1]METAS 2019'!$D$4:$Q$843,13,0)</f>
        <v>29</v>
      </c>
      <c r="O1025" s="12">
        <f>VLOOKUP($B1025,'[1]METAS 2019'!$D$4:$Q$843,14,0)</f>
        <v>36</v>
      </c>
      <c r="P1025" s="12">
        <f>VLOOKUP($B1025,[2]ok!$AY$9:$CO$434,8,0)</f>
        <v>29</v>
      </c>
      <c r="Q1025" s="12">
        <f>VLOOKUP($B1025,[2]ok!$AY$9:$CO$434,9,0)</f>
        <v>30</v>
      </c>
      <c r="R1025" s="12">
        <f>VLOOKUP($B1025,[2]ok!$AY$9:$CO$434,10,0)</f>
        <v>32</v>
      </c>
      <c r="S1025" s="12">
        <f>VLOOKUP($B1025,[2]ok!$AY$9:$CO$434,11,0)</f>
        <v>33</v>
      </c>
      <c r="T1025" s="12">
        <f>VLOOKUP($B1025,[2]ok!$AY$9:$CO$434,12,0)</f>
        <v>35</v>
      </c>
      <c r="U1025" s="12">
        <f>VLOOKUP($B1025,[2]ok!$AY$9:$CO$434,13,0)</f>
        <v>38</v>
      </c>
      <c r="V1025" s="12">
        <f>VLOOKUP($B1025,[2]ok!$AY$9:$CO$434,14,0)</f>
        <v>39</v>
      </c>
      <c r="W1025" s="12">
        <f>VLOOKUP($B1025,[2]ok!$AY$9:$CO$434,15,0)</f>
        <v>39</v>
      </c>
      <c r="X1025" s="12">
        <f>VLOOKUP($B1025,[2]ok!$AY$9:$CO$434,16,0)</f>
        <v>38</v>
      </c>
      <c r="Y1025" s="12">
        <f>VLOOKUP($B1025,[2]ok!$AY$9:$CO$434,17,0)</f>
        <v>37</v>
      </c>
      <c r="Z1025" s="12">
        <f>VLOOKUP($B1025,[2]ok!$AY$9:$CO$434,18,0)</f>
        <v>36</v>
      </c>
      <c r="AA1025" s="12">
        <f>VLOOKUP($B1025,[2]ok!$AY$9:$CO$434,19,0)</f>
        <v>35</v>
      </c>
      <c r="AB1025" s="12">
        <f>VLOOKUP($B1025,[2]ok!$AY$9:$CO$434,20,0)</f>
        <v>34</v>
      </c>
      <c r="AC1025" s="12">
        <f>VLOOKUP($B1025,[2]ok!$AY$9:$CO$434,21,0)</f>
        <v>33</v>
      </c>
      <c r="AD1025" s="12">
        <f>VLOOKUP($B1025,[2]ok!$AY$9:$CO$434,22,0)</f>
        <v>147</v>
      </c>
      <c r="AE1025" s="12">
        <f>VLOOKUP($B1025,[2]ok!$AY$9:$CO$434,23,0)</f>
        <v>132</v>
      </c>
      <c r="AF1025" s="12">
        <f>VLOOKUP($B1025,[2]ok!$AY$9:$CO$434,24,0)</f>
        <v>152</v>
      </c>
      <c r="AG1025" s="12">
        <f>VLOOKUP($B1025,[2]ok!$AY$9:$CO$434,25,0)</f>
        <v>119</v>
      </c>
      <c r="AH1025" s="12">
        <f>VLOOKUP($B1025,[2]ok!$AY$9:$CO$434,26,0)</f>
        <v>100</v>
      </c>
      <c r="AI1025" s="12">
        <f>VLOOKUP($B1025,[2]ok!$AY$9:$CO$434,27,0)</f>
        <v>95</v>
      </c>
      <c r="AJ1025" s="12">
        <f>VLOOKUP($B1025,[2]ok!$AY$9:$CO$434,28,0)</f>
        <v>76</v>
      </c>
      <c r="AK1025" s="12">
        <f>VLOOKUP($B1025,[2]ok!$AY$9:$CO$434,29,0)</f>
        <v>69</v>
      </c>
      <c r="AL1025" s="12">
        <f>VLOOKUP($B1025,[2]ok!$AY$9:$CO$434,30,0)</f>
        <v>51</v>
      </c>
      <c r="AM1025" s="12">
        <f>VLOOKUP($B1025,[2]ok!$AY$9:$CO$434,31,0)</f>
        <v>38</v>
      </c>
      <c r="AN1025" s="12">
        <f>VLOOKUP($B1025,[2]ok!$AY$9:$CO$434,32,0)</f>
        <v>28</v>
      </c>
      <c r="AO1025" s="12">
        <f>VLOOKUP($B1025,[2]ok!$AY$9:$CO$434,33,0)</f>
        <v>19</v>
      </c>
      <c r="AP1025" s="12">
        <f>VLOOKUP($B1025,[2]ok!$AY$9:$CO$434,34,0)</f>
        <v>12</v>
      </c>
      <c r="AQ1025" s="12">
        <f>VLOOKUP($B1025,[2]ok!$AY$9:$CO$434,39,0)</f>
        <v>909</v>
      </c>
      <c r="AR1025" s="12">
        <f>VLOOKUP($B1025,[2]ok!$AY$9:$CO$434,40,0)</f>
        <v>94</v>
      </c>
      <c r="AS1025" s="12">
        <f>VLOOKUP($B1025,[2]ok!$AY$9:$CO$434,41,0)</f>
        <v>92</v>
      </c>
      <c r="AT1025" s="12">
        <f>VLOOKUP($B1025,[2]ok!$AY$9:$CO$434,42,0)</f>
        <v>408</v>
      </c>
      <c r="AU1025" s="12">
        <f>VLOOKUP($B1025,[2]ok!$AY$9:$CO$434,43,0)</f>
        <v>22</v>
      </c>
    </row>
    <row r="1026" spans="1:47" s="10" customFormat="1" ht="12">
      <c r="A1026" s="58">
        <v>1024</v>
      </c>
      <c r="B1026" s="58">
        <v>4597</v>
      </c>
      <c r="C1026" s="59" t="s">
        <v>352</v>
      </c>
      <c r="D1026" s="59" t="s">
        <v>276</v>
      </c>
      <c r="E1026" s="59" t="s">
        <v>446</v>
      </c>
      <c r="F1026" s="59" t="s">
        <v>69</v>
      </c>
      <c r="G1026" s="12" t="s">
        <v>266</v>
      </c>
      <c r="H1026" s="14">
        <f t="shared" si="252"/>
        <v>4597</v>
      </c>
      <c r="I1026" s="14">
        <f t="shared" si="208"/>
        <v>1008</v>
      </c>
      <c r="J1026" s="12">
        <f>VLOOKUP($B1026,'[1]METAS 2019'!$D$4:$Q$843,5,0)</f>
        <v>15</v>
      </c>
      <c r="K1026" s="12">
        <f>VLOOKUP($B1026,'[1]METAS 2019'!$D$4:$Q$843,4,0)</f>
        <v>18</v>
      </c>
      <c r="L1026" s="12">
        <f>VLOOKUP($B1026,'[1]METAS 2019'!$D$4:$Q$843,11,0)</f>
        <v>21</v>
      </c>
      <c r="M1026" s="12">
        <f>VLOOKUP($B1026,'[1]METAS 2019'!$D$4:$Q$843,12,0)</f>
        <v>27</v>
      </c>
      <c r="N1026" s="12">
        <f>VLOOKUP($B1026,'[1]METAS 2019'!$D$4:$Q$843,13,0)</f>
        <v>25</v>
      </c>
      <c r="O1026" s="12">
        <f>VLOOKUP($B1026,'[1]METAS 2019'!$D$4:$Q$843,14,0)</f>
        <v>20</v>
      </c>
      <c r="P1026" s="12">
        <f>VLOOKUP($B1026,[2]ok!$AY$9:$CO$434,8,0)</f>
        <v>17</v>
      </c>
      <c r="Q1026" s="12">
        <f>VLOOKUP($B1026,[2]ok!$AY$9:$CO$434,9,0)</f>
        <v>17</v>
      </c>
      <c r="R1026" s="12">
        <f>VLOOKUP($B1026,[2]ok!$AY$9:$CO$434,10,0)</f>
        <v>18</v>
      </c>
      <c r="S1026" s="12">
        <f>VLOOKUP($B1026,[2]ok!$AY$9:$CO$434,11,0)</f>
        <v>19</v>
      </c>
      <c r="T1026" s="12">
        <f>VLOOKUP($B1026,[2]ok!$AY$9:$CO$434,12,0)</f>
        <v>20</v>
      </c>
      <c r="U1026" s="12">
        <f>VLOOKUP($B1026,[2]ok!$AY$9:$CO$434,13,0)</f>
        <v>22</v>
      </c>
      <c r="V1026" s="12">
        <f>VLOOKUP($B1026,[2]ok!$AY$9:$CO$434,14,0)</f>
        <v>23</v>
      </c>
      <c r="W1026" s="12">
        <f>VLOOKUP($B1026,[2]ok!$AY$9:$CO$434,15,0)</f>
        <v>22</v>
      </c>
      <c r="X1026" s="12">
        <f>VLOOKUP($B1026,[2]ok!$AY$9:$CO$434,16,0)</f>
        <v>22</v>
      </c>
      <c r="Y1026" s="12">
        <f>VLOOKUP($B1026,[2]ok!$AY$9:$CO$434,17,0)</f>
        <v>22</v>
      </c>
      <c r="Z1026" s="12">
        <f>VLOOKUP($B1026,[2]ok!$AY$9:$CO$434,18,0)</f>
        <v>21</v>
      </c>
      <c r="AA1026" s="12">
        <f>VLOOKUP($B1026,[2]ok!$AY$9:$CO$434,19,0)</f>
        <v>20</v>
      </c>
      <c r="AB1026" s="12">
        <f>VLOOKUP($B1026,[2]ok!$AY$9:$CO$434,20,0)</f>
        <v>20</v>
      </c>
      <c r="AC1026" s="12">
        <f>VLOOKUP($B1026,[2]ok!$AY$9:$CO$434,21,0)</f>
        <v>19</v>
      </c>
      <c r="AD1026" s="12">
        <f>VLOOKUP($B1026,[2]ok!$AY$9:$CO$434,22,0)</f>
        <v>85</v>
      </c>
      <c r="AE1026" s="12">
        <f>VLOOKUP($B1026,[2]ok!$AY$9:$CO$434,23,0)</f>
        <v>76</v>
      </c>
      <c r="AF1026" s="12">
        <f>VLOOKUP($B1026,[2]ok!$AY$9:$CO$434,24,0)</f>
        <v>88</v>
      </c>
      <c r="AG1026" s="12">
        <f>VLOOKUP($B1026,[2]ok!$AY$9:$CO$434,25,0)</f>
        <v>68</v>
      </c>
      <c r="AH1026" s="12">
        <f>VLOOKUP($B1026,[2]ok!$AY$9:$CO$434,26,0)</f>
        <v>58</v>
      </c>
      <c r="AI1026" s="12">
        <f>VLOOKUP($B1026,[2]ok!$AY$9:$CO$434,27,0)</f>
        <v>55</v>
      </c>
      <c r="AJ1026" s="12">
        <f>VLOOKUP($B1026,[2]ok!$AY$9:$CO$434,28,0)</f>
        <v>44</v>
      </c>
      <c r="AK1026" s="12">
        <f>VLOOKUP($B1026,[2]ok!$AY$9:$CO$434,29,0)</f>
        <v>40</v>
      </c>
      <c r="AL1026" s="12">
        <f>VLOOKUP($B1026,[2]ok!$AY$9:$CO$434,30,0)</f>
        <v>30</v>
      </c>
      <c r="AM1026" s="12">
        <f>VLOOKUP($B1026,[2]ok!$AY$9:$CO$434,31,0)</f>
        <v>22</v>
      </c>
      <c r="AN1026" s="12">
        <f>VLOOKUP($B1026,[2]ok!$AY$9:$CO$434,32,0)</f>
        <v>16</v>
      </c>
      <c r="AO1026" s="12">
        <f>VLOOKUP($B1026,[2]ok!$AY$9:$CO$434,33,0)</f>
        <v>11</v>
      </c>
      <c r="AP1026" s="12">
        <f>VLOOKUP($B1026,[2]ok!$AY$9:$CO$434,34,0)</f>
        <v>7</v>
      </c>
      <c r="AQ1026" s="12">
        <f>VLOOKUP($B1026,[2]ok!$AY$9:$CO$434,39,0)</f>
        <v>524</v>
      </c>
      <c r="AR1026" s="12">
        <f>VLOOKUP($B1026,[2]ok!$AY$9:$CO$434,40,0)</f>
        <v>54</v>
      </c>
      <c r="AS1026" s="12">
        <f>VLOOKUP($B1026,[2]ok!$AY$9:$CO$434,41,0)</f>
        <v>53</v>
      </c>
      <c r="AT1026" s="12">
        <f>VLOOKUP($B1026,[2]ok!$AY$9:$CO$434,42,0)</f>
        <v>235</v>
      </c>
      <c r="AU1026" s="12">
        <f>VLOOKUP($B1026,[2]ok!$AY$9:$CO$434,43,0)</f>
        <v>13</v>
      </c>
    </row>
    <row r="1027" spans="1:47" s="10" customFormat="1" ht="12">
      <c r="A1027" s="58">
        <v>1025</v>
      </c>
      <c r="B1027" s="58">
        <v>4595</v>
      </c>
      <c r="C1027" s="59" t="s">
        <v>352</v>
      </c>
      <c r="D1027" s="59" t="s">
        <v>276</v>
      </c>
      <c r="E1027" s="59" t="s">
        <v>446</v>
      </c>
      <c r="F1027" s="59" t="s">
        <v>70</v>
      </c>
      <c r="G1027" s="12" t="s">
        <v>266</v>
      </c>
      <c r="H1027" s="14">
        <f t="shared" si="252"/>
        <v>4595</v>
      </c>
      <c r="I1027" s="14">
        <f t="shared" si="208"/>
        <v>1388</v>
      </c>
      <c r="J1027" s="12">
        <f>VLOOKUP($B1027,'[1]METAS 2019'!$D$4:$Q$843,5,0)</f>
        <v>21</v>
      </c>
      <c r="K1027" s="12">
        <f>VLOOKUP($B1027,'[1]METAS 2019'!$D$4:$Q$843,4,0)</f>
        <v>26</v>
      </c>
      <c r="L1027" s="12">
        <f>VLOOKUP($B1027,'[1]METAS 2019'!$D$4:$Q$843,11,0)</f>
        <v>25</v>
      </c>
      <c r="M1027" s="12">
        <f>VLOOKUP($B1027,'[1]METAS 2019'!$D$4:$Q$843,12,0)</f>
        <v>35</v>
      </c>
      <c r="N1027" s="12">
        <f>VLOOKUP($B1027,'[1]METAS 2019'!$D$4:$Q$843,13,0)</f>
        <v>16</v>
      </c>
      <c r="O1027" s="12">
        <f>VLOOKUP($B1027,'[1]METAS 2019'!$D$4:$Q$843,14,0)</f>
        <v>29</v>
      </c>
      <c r="P1027" s="12">
        <f>VLOOKUP($B1027,[2]ok!$AY$9:$CO$434,8,0)</f>
        <v>24</v>
      </c>
      <c r="Q1027" s="12">
        <f>VLOOKUP($B1027,[2]ok!$AY$9:$CO$434,9,0)</f>
        <v>24</v>
      </c>
      <c r="R1027" s="12">
        <f>VLOOKUP($B1027,[2]ok!$AY$9:$CO$434,10,0)</f>
        <v>26</v>
      </c>
      <c r="S1027" s="12">
        <f>VLOOKUP($B1027,[2]ok!$AY$9:$CO$434,11,0)</f>
        <v>27</v>
      </c>
      <c r="T1027" s="12">
        <f>VLOOKUP($B1027,[2]ok!$AY$9:$CO$434,12,0)</f>
        <v>29</v>
      </c>
      <c r="U1027" s="12">
        <f>VLOOKUP($B1027,[2]ok!$AY$9:$CO$434,13,0)</f>
        <v>30</v>
      </c>
      <c r="V1027" s="12">
        <f>VLOOKUP($B1027,[2]ok!$AY$9:$CO$434,14,0)</f>
        <v>32</v>
      </c>
      <c r="W1027" s="12">
        <f>VLOOKUP($B1027,[2]ok!$AY$9:$CO$434,15,0)</f>
        <v>31</v>
      </c>
      <c r="X1027" s="12">
        <f>VLOOKUP($B1027,[2]ok!$AY$9:$CO$434,16,0)</f>
        <v>31</v>
      </c>
      <c r="Y1027" s="12">
        <f>VLOOKUP($B1027,[2]ok!$AY$9:$CO$434,17,0)</f>
        <v>30</v>
      </c>
      <c r="Z1027" s="12">
        <f>VLOOKUP($B1027,[2]ok!$AY$9:$CO$434,18,0)</f>
        <v>29</v>
      </c>
      <c r="AA1027" s="12">
        <f>VLOOKUP($B1027,[2]ok!$AY$9:$CO$434,19,0)</f>
        <v>29</v>
      </c>
      <c r="AB1027" s="12">
        <f>VLOOKUP($B1027,[2]ok!$AY$9:$CO$434,20,0)</f>
        <v>28</v>
      </c>
      <c r="AC1027" s="12">
        <f>VLOOKUP($B1027,[2]ok!$AY$9:$CO$434,21,0)</f>
        <v>27</v>
      </c>
      <c r="AD1027" s="12">
        <f>VLOOKUP($B1027,[2]ok!$AY$9:$CO$434,22,0)</f>
        <v>119</v>
      </c>
      <c r="AE1027" s="12">
        <f>VLOOKUP($B1027,[2]ok!$AY$9:$CO$434,23,0)</f>
        <v>107</v>
      </c>
      <c r="AF1027" s="12">
        <f>VLOOKUP($B1027,[2]ok!$AY$9:$CO$434,24,0)</f>
        <v>123</v>
      </c>
      <c r="AG1027" s="12">
        <f>VLOOKUP($B1027,[2]ok!$AY$9:$CO$434,25,0)</f>
        <v>96</v>
      </c>
      <c r="AH1027" s="12">
        <f>VLOOKUP($B1027,[2]ok!$AY$9:$CO$434,26,0)</f>
        <v>81</v>
      </c>
      <c r="AI1027" s="12">
        <f>VLOOKUP($B1027,[2]ok!$AY$9:$CO$434,27,0)</f>
        <v>77</v>
      </c>
      <c r="AJ1027" s="12">
        <f>VLOOKUP($B1027,[2]ok!$AY$9:$CO$434,28,0)</f>
        <v>61</v>
      </c>
      <c r="AK1027" s="12">
        <f>VLOOKUP($B1027,[2]ok!$AY$9:$CO$434,29,0)</f>
        <v>56</v>
      </c>
      <c r="AL1027" s="12">
        <f>VLOOKUP($B1027,[2]ok!$AY$9:$CO$434,30,0)</f>
        <v>41</v>
      </c>
      <c r="AM1027" s="12">
        <f>VLOOKUP($B1027,[2]ok!$AY$9:$CO$434,31,0)</f>
        <v>31</v>
      </c>
      <c r="AN1027" s="12">
        <f>VLOOKUP($B1027,[2]ok!$AY$9:$CO$434,32,0)</f>
        <v>23</v>
      </c>
      <c r="AO1027" s="12">
        <f>VLOOKUP($B1027,[2]ok!$AY$9:$CO$434,33,0)</f>
        <v>15</v>
      </c>
      <c r="AP1027" s="12">
        <f>VLOOKUP($B1027,[2]ok!$AY$9:$CO$434,34,0)</f>
        <v>9</v>
      </c>
      <c r="AQ1027" s="12">
        <f>VLOOKUP($B1027,[2]ok!$AY$9:$CO$434,39,0)</f>
        <v>734</v>
      </c>
      <c r="AR1027" s="12">
        <f>VLOOKUP($B1027,[2]ok!$AY$9:$CO$434,40,0)</f>
        <v>76</v>
      </c>
      <c r="AS1027" s="12">
        <f>VLOOKUP($B1027,[2]ok!$AY$9:$CO$434,41,0)</f>
        <v>74</v>
      </c>
      <c r="AT1027" s="12">
        <f>VLOOKUP($B1027,[2]ok!$AY$9:$CO$434,42,0)</f>
        <v>329</v>
      </c>
      <c r="AU1027" s="12">
        <f>VLOOKUP($B1027,[2]ok!$AY$9:$CO$434,43,0)</f>
        <v>12</v>
      </c>
    </row>
    <row r="1028" spans="1:47" s="10" customFormat="1" ht="12">
      <c r="A1028" s="58">
        <v>1026</v>
      </c>
      <c r="B1028" s="58">
        <v>7409</v>
      </c>
      <c r="C1028" s="59" t="s">
        <v>352</v>
      </c>
      <c r="D1028" s="59" t="s">
        <v>276</v>
      </c>
      <c r="E1028" s="59" t="s">
        <v>446</v>
      </c>
      <c r="F1028" s="59" t="s">
        <v>71</v>
      </c>
      <c r="G1028" s="12" t="s">
        <v>266</v>
      </c>
      <c r="H1028" s="14">
        <f t="shared" si="252"/>
        <v>7409</v>
      </c>
      <c r="I1028" s="14">
        <f t="shared" ref="I1028:I1090" si="253">SUM(J1028:AP1028)</f>
        <v>995</v>
      </c>
      <c r="J1028" s="12">
        <f>VLOOKUP($B1028,'[1]METAS 2019'!$D$4:$Q$843,5,0)</f>
        <v>15</v>
      </c>
      <c r="K1028" s="12">
        <f>VLOOKUP($B1028,'[1]METAS 2019'!$D$4:$Q$843,4,0)</f>
        <v>15</v>
      </c>
      <c r="L1028" s="12">
        <f>VLOOKUP($B1028,'[1]METAS 2019'!$D$4:$Q$843,11,0)</f>
        <v>17</v>
      </c>
      <c r="M1028" s="12">
        <f>VLOOKUP($B1028,'[1]METAS 2019'!$D$4:$Q$843,12,0)</f>
        <v>18</v>
      </c>
      <c r="N1028" s="12">
        <f>VLOOKUP($B1028,'[1]METAS 2019'!$D$4:$Q$843,13,0)</f>
        <v>21</v>
      </c>
      <c r="O1028" s="12">
        <f>VLOOKUP($B1028,'[1]METAS 2019'!$D$4:$Q$843,14,0)</f>
        <v>27</v>
      </c>
      <c r="P1028" s="12">
        <f>VLOOKUP($B1028,[2]ok!$AY$9:$CO$434,8,0)</f>
        <v>17</v>
      </c>
      <c r="Q1028" s="12">
        <f>VLOOKUP($B1028,[2]ok!$AY$9:$CO$434,9,0)</f>
        <v>17</v>
      </c>
      <c r="R1028" s="12">
        <f>VLOOKUP($B1028,[2]ok!$AY$9:$CO$434,10,0)</f>
        <v>18</v>
      </c>
      <c r="S1028" s="12">
        <f>VLOOKUP($B1028,[2]ok!$AY$9:$CO$434,11,0)</f>
        <v>19</v>
      </c>
      <c r="T1028" s="12">
        <f>VLOOKUP($B1028,[2]ok!$AY$9:$CO$434,12,0)</f>
        <v>20</v>
      </c>
      <c r="U1028" s="12">
        <f>VLOOKUP($B1028,[2]ok!$AY$9:$CO$434,13,0)</f>
        <v>22</v>
      </c>
      <c r="V1028" s="12">
        <f>VLOOKUP($B1028,[2]ok!$AY$9:$CO$434,14,0)</f>
        <v>23</v>
      </c>
      <c r="W1028" s="12">
        <f>VLOOKUP($B1028,[2]ok!$AY$9:$CO$434,15,0)</f>
        <v>22</v>
      </c>
      <c r="X1028" s="12">
        <f>VLOOKUP($B1028,[2]ok!$AY$9:$CO$434,16,0)</f>
        <v>22</v>
      </c>
      <c r="Y1028" s="12">
        <f>VLOOKUP($B1028,[2]ok!$AY$9:$CO$434,17,0)</f>
        <v>22</v>
      </c>
      <c r="Z1028" s="12">
        <f>VLOOKUP($B1028,[2]ok!$AY$9:$CO$434,18,0)</f>
        <v>21</v>
      </c>
      <c r="AA1028" s="12">
        <f>VLOOKUP($B1028,[2]ok!$AY$9:$CO$434,19,0)</f>
        <v>20</v>
      </c>
      <c r="AB1028" s="12">
        <f>VLOOKUP($B1028,[2]ok!$AY$9:$CO$434,20,0)</f>
        <v>20</v>
      </c>
      <c r="AC1028" s="12">
        <f>VLOOKUP($B1028,[2]ok!$AY$9:$CO$434,21,0)</f>
        <v>19</v>
      </c>
      <c r="AD1028" s="12">
        <f>VLOOKUP($B1028,[2]ok!$AY$9:$CO$434,22,0)</f>
        <v>85</v>
      </c>
      <c r="AE1028" s="12">
        <f>VLOOKUP($B1028,[2]ok!$AY$9:$CO$434,23,0)</f>
        <v>76</v>
      </c>
      <c r="AF1028" s="12">
        <f>VLOOKUP($B1028,[2]ok!$AY$9:$CO$434,24,0)</f>
        <v>88</v>
      </c>
      <c r="AG1028" s="12">
        <f>VLOOKUP($B1028,[2]ok!$AY$9:$CO$434,25,0)</f>
        <v>68</v>
      </c>
      <c r="AH1028" s="12">
        <f>VLOOKUP($B1028,[2]ok!$AY$9:$CO$434,26,0)</f>
        <v>58</v>
      </c>
      <c r="AI1028" s="12">
        <f>VLOOKUP($B1028,[2]ok!$AY$9:$CO$434,27,0)</f>
        <v>55</v>
      </c>
      <c r="AJ1028" s="12">
        <f>VLOOKUP($B1028,[2]ok!$AY$9:$CO$434,28,0)</f>
        <v>44</v>
      </c>
      <c r="AK1028" s="12">
        <f>VLOOKUP($B1028,[2]ok!$AY$9:$CO$434,29,0)</f>
        <v>40</v>
      </c>
      <c r="AL1028" s="12">
        <f>VLOOKUP($B1028,[2]ok!$AY$9:$CO$434,30,0)</f>
        <v>30</v>
      </c>
      <c r="AM1028" s="12">
        <f>VLOOKUP($B1028,[2]ok!$AY$9:$CO$434,31,0)</f>
        <v>22</v>
      </c>
      <c r="AN1028" s="12">
        <f>VLOOKUP($B1028,[2]ok!$AY$9:$CO$434,32,0)</f>
        <v>16</v>
      </c>
      <c r="AO1028" s="12">
        <f>VLOOKUP($B1028,[2]ok!$AY$9:$CO$434,33,0)</f>
        <v>11</v>
      </c>
      <c r="AP1028" s="12">
        <f>VLOOKUP($B1028,[2]ok!$AY$9:$CO$434,34,0)</f>
        <v>7</v>
      </c>
      <c r="AQ1028" s="12">
        <f>VLOOKUP($B1028,[2]ok!$AY$9:$CO$434,39,0)</f>
        <v>524</v>
      </c>
      <c r="AR1028" s="12">
        <f>VLOOKUP($B1028,[2]ok!$AY$9:$CO$434,40,0)</f>
        <v>54</v>
      </c>
      <c r="AS1028" s="12">
        <f>VLOOKUP($B1028,[2]ok!$AY$9:$CO$434,41,0)</f>
        <v>53</v>
      </c>
      <c r="AT1028" s="12">
        <f>VLOOKUP($B1028,[2]ok!$AY$9:$CO$434,42,0)</f>
        <v>235</v>
      </c>
      <c r="AU1028" s="12">
        <f>VLOOKUP($B1028,[2]ok!$AY$9:$CO$434,43,0)</f>
        <v>18</v>
      </c>
    </row>
    <row r="1029" spans="1:47" s="10" customFormat="1" ht="13.5" customHeight="1">
      <c r="A1029" s="58">
        <v>1027</v>
      </c>
      <c r="B1029" s="58">
        <v>9857</v>
      </c>
      <c r="C1029" s="59" t="s">
        <v>352</v>
      </c>
      <c r="D1029" s="59" t="s">
        <v>276</v>
      </c>
      <c r="E1029" s="59" t="s">
        <v>290</v>
      </c>
      <c r="F1029" s="59" t="s">
        <v>297</v>
      </c>
      <c r="G1029" s="12" t="s">
        <v>266</v>
      </c>
      <c r="H1029" s="14">
        <f t="shared" si="252"/>
        <v>9857</v>
      </c>
      <c r="I1029" s="14">
        <f t="shared" si="253"/>
        <v>705</v>
      </c>
      <c r="J1029" s="12">
        <f>VLOOKUP($B1029,'[1]METAS 2019'!$D$4:$Q$843,5,0)</f>
        <v>10</v>
      </c>
      <c r="K1029" s="12">
        <f>VLOOKUP($B1029,'[1]METAS 2019'!$D$4:$Q$843,4,0)</f>
        <v>12</v>
      </c>
      <c r="L1029" s="12">
        <f>VLOOKUP($B1029,'[1]METAS 2019'!$D$4:$Q$843,11,0)</f>
        <v>27</v>
      </c>
      <c r="M1029" s="12">
        <f>VLOOKUP($B1029,'[1]METAS 2019'!$D$4:$Q$843,12,0)</f>
        <v>16</v>
      </c>
      <c r="N1029" s="12">
        <f>VLOOKUP($B1029,'[1]METAS 2019'!$D$4:$Q$843,13,0)</f>
        <v>34</v>
      </c>
      <c r="O1029" s="12">
        <f>VLOOKUP($B1029,'[1]METAS 2019'!$D$4:$Q$843,14,0)</f>
        <v>19</v>
      </c>
      <c r="P1029" s="12">
        <f>VLOOKUP($B1029,[2]ok!$AY$9:$CO$434,8,0)</f>
        <v>11</v>
      </c>
      <c r="Q1029" s="12">
        <f>VLOOKUP($B1029,[2]ok!$AY$9:$CO$434,9,0)</f>
        <v>12</v>
      </c>
      <c r="R1029" s="12">
        <f>VLOOKUP($B1029,[2]ok!$AY$9:$CO$434,10,0)</f>
        <v>12</v>
      </c>
      <c r="S1029" s="12">
        <f>VLOOKUP($B1029,[2]ok!$AY$9:$CO$434,11,0)</f>
        <v>13</v>
      </c>
      <c r="T1029" s="12">
        <f>VLOOKUP($B1029,[2]ok!$AY$9:$CO$434,12,0)</f>
        <v>14</v>
      </c>
      <c r="U1029" s="12">
        <f>VLOOKUP($B1029,[2]ok!$AY$9:$CO$434,13,0)</f>
        <v>14</v>
      </c>
      <c r="V1029" s="12">
        <f>VLOOKUP($B1029,[2]ok!$AY$9:$CO$434,14,0)</f>
        <v>15</v>
      </c>
      <c r="W1029" s="12">
        <f>VLOOKUP($B1029,[2]ok!$AY$9:$CO$434,15,0)</f>
        <v>15</v>
      </c>
      <c r="X1029" s="12">
        <f>VLOOKUP($B1029,[2]ok!$AY$9:$CO$434,16,0)</f>
        <v>15</v>
      </c>
      <c r="Y1029" s="12">
        <f>VLOOKUP($B1029,[2]ok!$AY$9:$CO$434,17,0)</f>
        <v>14</v>
      </c>
      <c r="Z1029" s="12">
        <f>VLOOKUP($B1029,[2]ok!$AY$9:$CO$434,18,0)</f>
        <v>14</v>
      </c>
      <c r="AA1029" s="12">
        <f>VLOOKUP($B1029,[2]ok!$AY$9:$CO$434,19,0)</f>
        <v>14</v>
      </c>
      <c r="AB1029" s="12">
        <f>VLOOKUP($B1029,[2]ok!$AY$9:$CO$434,20,0)</f>
        <v>13</v>
      </c>
      <c r="AC1029" s="12">
        <f>VLOOKUP($B1029,[2]ok!$AY$9:$CO$434,21,0)</f>
        <v>13</v>
      </c>
      <c r="AD1029" s="12">
        <f>VLOOKUP($B1029,[2]ok!$AY$9:$CO$434,22,0)</f>
        <v>56</v>
      </c>
      <c r="AE1029" s="12">
        <f>VLOOKUP($B1029,[2]ok!$AY$9:$CO$434,23,0)</f>
        <v>51</v>
      </c>
      <c r="AF1029" s="12">
        <f>VLOOKUP($B1029,[2]ok!$AY$9:$CO$434,24,0)</f>
        <v>58</v>
      </c>
      <c r="AG1029" s="12">
        <f>VLOOKUP($B1029,[2]ok!$AY$9:$CO$434,25,0)</f>
        <v>46</v>
      </c>
      <c r="AH1029" s="12">
        <f>VLOOKUP($B1029,[2]ok!$AY$9:$CO$434,26,0)</f>
        <v>38</v>
      </c>
      <c r="AI1029" s="12">
        <f>VLOOKUP($B1029,[2]ok!$AY$9:$CO$434,27,0)</f>
        <v>36</v>
      </c>
      <c r="AJ1029" s="12">
        <f>VLOOKUP($B1029,[2]ok!$AY$9:$CO$434,28,0)</f>
        <v>29</v>
      </c>
      <c r="AK1029" s="12">
        <f>VLOOKUP($B1029,[2]ok!$AY$9:$CO$434,29,0)</f>
        <v>27</v>
      </c>
      <c r="AL1029" s="12">
        <f>VLOOKUP($B1029,[2]ok!$AY$9:$CO$434,30,0)</f>
        <v>20</v>
      </c>
      <c r="AM1029" s="12">
        <f>VLOOKUP($B1029,[2]ok!$AY$9:$CO$434,31,0)</f>
        <v>15</v>
      </c>
      <c r="AN1029" s="12">
        <f>VLOOKUP($B1029,[2]ok!$AY$9:$CO$434,32,0)</f>
        <v>11</v>
      </c>
      <c r="AO1029" s="12">
        <f>VLOOKUP($B1029,[2]ok!$AY$9:$CO$434,33,0)</f>
        <v>7</v>
      </c>
      <c r="AP1029" s="12">
        <f>VLOOKUP($B1029,[2]ok!$AY$9:$CO$434,34,0)</f>
        <v>4</v>
      </c>
      <c r="AQ1029" s="12">
        <f>VLOOKUP($B1029,[2]ok!$AY$9:$CO$434,39,0)</f>
        <v>349</v>
      </c>
      <c r="AR1029" s="12">
        <f>VLOOKUP($B1029,[2]ok!$AY$9:$CO$434,40,0)</f>
        <v>36</v>
      </c>
      <c r="AS1029" s="12">
        <f>VLOOKUP($B1029,[2]ok!$AY$9:$CO$434,41,0)</f>
        <v>35</v>
      </c>
      <c r="AT1029" s="12">
        <f>VLOOKUP($B1029,[2]ok!$AY$9:$CO$434,42,0)</f>
        <v>157</v>
      </c>
      <c r="AU1029" s="12">
        <f>VLOOKUP($B1029,[2]ok!$AY$9:$CO$434,43,0)</f>
        <v>11</v>
      </c>
    </row>
    <row r="1030" spans="1:47" s="10" customFormat="1" ht="12">
      <c r="A1030" s="97">
        <v>1028</v>
      </c>
      <c r="B1030" s="97"/>
      <c r="C1030" s="98"/>
      <c r="D1030" s="98"/>
      <c r="E1030" s="98"/>
      <c r="F1030" s="98" t="s">
        <v>368</v>
      </c>
      <c r="G1030" s="17" t="s">
        <v>1214</v>
      </c>
      <c r="H1030" s="81"/>
      <c r="I1030" s="81">
        <f t="shared" si="253"/>
        <v>15031</v>
      </c>
      <c r="J1030" s="17">
        <f>SUM(J1031:J1036)</f>
        <v>334</v>
      </c>
      <c r="K1030" s="17">
        <f t="shared" ref="K1030:AU1030" si="254">SUM(K1031:K1036)</f>
        <v>337</v>
      </c>
      <c r="L1030" s="17">
        <f t="shared" si="254"/>
        <v>357</v>
      </c>
      <c r="M1030" s="17">
        <f t="shared" si="254"/>
        <v>339</v>
      </c>
      <c r="N1030" s="17">
        <f t="shared" si="254"/>
        <v>371</v>
      </c>
      <c r="O1030" s="17">
        <f t="shared" si="254"/>
        <v>389</v>
      </c>
      <c r="P1030" s="17">
        <f t="shared" si="254"/>
        <v>313</v>
      </c>
      <c r="Q1030" s="17">
        <f t="shared" si="254"/>
        <v>313</v>
      </c>
      <c r="R1030" s="17">
        <f t="shared" si="254"/>
        <v>315</v>
      </c>
      <c r="S1030" s="17">
        <f t="shared" si="254"/>
        <v>317</v>
      </c>
      <c r="T1030" s="17">
        <f t="shared" si="254"/>
        <v>319</v>
      </c>
      <c r="U1030" s="17">
        <f t="shared" si="254"/>
        <v>322</v>
      </c>
      <c r="V1030" s="17">
        <f t="shared" si="254"/>
        <v>320</v>
      </c>
      <c r="W1030" s="17">
        <f t="shared" si="254"/>
        <v>309</v>
      </c>
      <c r="X1030" s="17">
        <f t="shared" si="254"/>
        <v>295</v>
      </c>
      <c r="Y1030" s="17">
        <f t="shared" si="254"/>
        <v>282</v>
      </c>
      <c r="Z1030" s="17">
        <f t="shared" si="254"/>
        <v>270</v>
      </c>
      <c r="AA1030" s="17">
        <f t="shared" si="254"/>
        <v>256</v>
      </c>
      <c r="AB1030" s="17">
        <f t="shared" si="254"/>
        <v>247</v>
      </c>
      <c r="AC1030" s="17">
        <f t="shared" si="254"/>
        <v>241</v>
      </c>
      <c r="AD1030" s="17">
        <f t="shared" si="254"/>
        <v>1099</v>
      </c>
      <c r="AE1030" s="17">
        <f t="shared" si="254"/>
        <v>998</v>
      </c>
      <c r="AF1030" s="17">
        <f t="shared" si="254"/>
        <v>1045</v>
      </c>
      <c r="AG1030" s="17">
        <f t="shared" si="254"/>
        <v>1002</v>
      </c>
      <c r="AH1030" s="17">
        <f t="shared" si="254"/>
        <v>930</v>
      </c>
      <c r="AI1030" s="17">
        <f t="shared" si="254"/>
        <v>821</v>
      </c>
      <c r="AJ1030" s="17">
        <f t="shared" si="254"/>
        <v>758</v>
      </c>
      <c r="AK1030" s="17">
        <f t="shared" si="254"/>
        <v>600</v>
      </c>
      <c r="AL1030" s="17">
        <f t="shared" si="254"/>
        <v>409</v>
      </c>
      <c r="AM1030" s="17">
        <f t="shared" si="254"/>
        <v>370</v>
      </c>
      <c r="AN1030" s="17">
        <f t="shared" si="254"/>
        <v>308</v>
      </c>
      <c r="AO1030" s="17">
        <f t="shared" si="254"/>
        <v>247</v>
      </c>
      <c r="AP1030" s="17">
        <f t="shared" si="254"/>
        <v>198</v>
      </c>
      <c r="AQ1030" s="17">
        <f t="shared" si="254"/>
        <v>7767</v>
      </c>
      <c r="AR1030" s="17">
        <f t="shared" si="254"/>
        <v>784</v>
      </c>
      <c r="AS1030" s="17">
        <f t="shared" si="254"/>
        <v>648</v>
      </c>
      <c r="AT1030" s="17">
        <f t="shared" si="254"/>
        <v>3197</v>
      </c>
      <c r="AU1030" s="17">
        <f t="shared" si="254"/>
        <v>354</v>
      </c>
    </row>
    <row r="1031" spans="1:47" s="10" customFormat="1" ht="12">
      <c r="A1031" s="58">
        <v>1029</v>
      </c>
      <c r="B1031" s="58">
        <v>4646</v>
      </c>
      <c r="C1031" s="59" t="s">
        <v>352</v>
      </c>
      <c r="D1031" s="59" t="s">
        <v>276</v>
      </c>
      <c r="E1031" s="59" t="s">
        <v>285</v>
      </c>
      <c r="F1031" s="59" t="s">
        <v>72</v>
      </c>
      <c r="G1031" s="12" t="s">
        <v>283</v>
      </c>
      <c r="H1031" s="14">
        <f t="shared" ref="H1031:H1036" si="255">B1031</f>
        <v>4646</v>
      </c>
      <c r="I1031" s="14">
        <f t="shared" si="253"/>
        <v>8285</v>
      </c>
      <c r="J1031" s="12">
        <f>VLOOKUP($B1031,'[1]METAS 2019'!$D$4:$Q$843,5,0)</f>
        <v>185</v>
      </c>
      <c r="K1031" s="12">
        <f>VLOOKUP($B1031,'[1]METAS 2019'!$D$4:$Q$843,4,0)</f>
        <v>188</v>
      </c>
      <c r="L1031" s="12">
        <f>VLOOKUP($B1031,'[1]METAS 2019'!$D$4:$Q$843,11,0)</f>
        <v>197</v>
      </c>
      <c r="M1031" s="12">
        <f>VLOOKUP($B1031,'[1]METAS 2019'!$D$4:$Q$843,12,0)</f>
        <v>173</v>
      </c>
      <c r="N1031" s="12">
        <f>VLOOKUP($B1031,'[1]METAS 2019'!$D$4:$Q$843,13,0)</f>
        <v>206</v>
      </c>
      <c r="O1031" s="12">
        <f>VLOOKUP($B1031,'[1]METAS 2019'!$D$4:$Q$843,14,0)</f>
        <v>192</v>
      </c>
      <c r="P1031" s="12">
        <f>VLOOKUP($B1031,[2]ok!$AY$9:$CO$434,8,0)</f>
        <v>173</v>
      </c>
      <c r="Q1031" s="12">
        <f>VLOOKUP($B1031,[2]ok!$AY$9:$CO$434,9,0)</f>
        <v>173</v>
      </c>
      <c r="R1031" s="12">
        <f>VLOOKUP($B1031,[2]ok!$AY$9:$CO$434,10,0)</f>
        <v>175</v>
      </c>
      <c r="S1031" s="12">
        <f>VLOOKUP($B1031,[2]ok!$AY$9:$CO$434,11,0)</f>
        <v>175</v>
      </c>
      <c r="T1031" s="12">
        <f>VLOOKUP($B1031,[2]ok!$AY$9:$CO$434,12,0)</f>
        <v>176</v>
      </c>
      <c r="U1031" s="12">
        <f>VLOOKUP($B1031,[2]ok!$AY$9:$CO$434,13,0)</f>
        <v>179</v>
      </c>
      <c r="V1031" s="12">
        <f>VLOOKUP($B1031,[2]ok!$AY$9:$CO$434,14,0)</f>
        <v>177</v>
      </c>
      <c r="W1031" s="12">
        <f>VLOOKUP($B1031,[2]ok!$AY$9:$CO$434,15,0)</f>
        <v>172</v>
      </c>
      <c r="X1031" s="12">
        <f>VLOOKUP($B1031,[2]ok!$AY$9:$CO$434,16,0)</f>
        <v>163</v>
      </c>
      <c r="Y1031" s="12">
        <f>VLOOKUP($B1031,[2]ok!$AY$9:$CO$434,17,0)</f>
        <v>155</v>
      </c>
      <c r="Z1031" s="12">
        <f>VLOOKUP($B1031,[2]ok!$AY$9:$CO$434,18,0)</f>
        <v>149</v>
      </c>
      <c r="AA1031" s="12">
        <f>VLOOKUP($B1031,[2]ok!$AY$9:$CO$434,19,0)</f>
        <v>142</v>
      </c>
      <c r="AB1031" s="12">
        <f>VLOOKUP($B1031,[2]ok!$AY$9:$CO$434,20,0)</f>
        <v>136</v>
      </c>
      <c r="AC1031" s="12">
        <f>VLOOKUP($B1031,[2]ok!$AY$9:$CO$434,21,0)</f>
        <v>134</v>
      </c>
      <c r="AD1031" s="12">
        <f>VLOOKUP($B1031,[2]ok!$AY$9:$CO$434,22,0)</f>
        <v>609</v>
      </c>
      <c r="AE1031" s="12">
        <f>VLOOKUP($B1031,[2]ok!$AY$9:$CO$434,23,0)</f>
        <v>552</v>
      </c>
      <c r="AF1031" s="12">
        <f>VLOOKUP($B1031,[2]ok!$AY$9:$CO$434,24,0)</f>
        <v>578</v>
      </c>
      <c r="AG1031" s="12">
        <f>VLOOKUP($B1031,[2]ok!$AY$9:$CO$434,25,0)</f>
        <v>555</v>
      </c>
      <c r="AH1031" s="12">
        <f>VLOOKUP($B1031,[2]ok!$AY$9:$CO$434,26,0)</f>
        <v>516</v>
      </c>
      <c r="AI1031" s="12">
        <f>VLOOKUP($B1031,[2]ok!$AY$9:$CO$434,27,0)</f>
        <v>454</v>
      </c>
      <c r="AJ1031" s="12">
        <f>VLOOKUP($B1031,[2]ok!$AY$9:$CO$434,28,0)</f>
        <v>419</v>
      </c>
      <c r="AK1031" s="12">
        <f>VLOOKUP($B1031,[2]ok!$AY$9:$CO$434,29,0)</f>
        <v>332</v>
      </c>
      <c r="AL1031" s="12">
        <f>VLOOKUP($B1031,[2]ok!$AY$9:$CO$434,30,0)</f>
        <v>226</v>
      </c>
      <c r="AM1031" s="12">
        <f>VLOOKUP($B1031,[2]ok!$AY$9:$CO$434,31,0)</f>
        <v>206</v>
      </c>
      <c r="AN1031" s="12">
        <f>VLOOKUP($B1031,[2]ok!$AY$9:$CO$434,32,0)</f>
        <v>171</v>
      </c>
      <c r="AO1031" s="12">
        <f>VLOOKUP($B1031,[2]ok!$AY$9:$CO$434,33,0)</f>
        <v>136</v>
      </c>
      <c r="AP1031" s="12">
        <f>VLOOKUP($B1031,[2]ok!$AY$9:$CO$434,34,0)</f>
        <v>111</v>
      </c>
      <c r="AQ1031" s="12">
        <f>VLOOKUP($B1031,[2]ok!$AY$9:$CO$434,39,0)</f>
        <v>4303</v>
      </c>
      <c r="AR1031" s="12">
        <f>VLOOKUP($B1031,[2]ok!$AY$9:$CO$434,40,0)</f>
        <v>434</v>
      </c>
      <c r="AS1031" s="12">
        <f>VLOOKUP($B1031,[2]ok!$AY$9:$CO$434,41,0)</f>
        <v>359</v>
      </c>
      <c r="AT1031" s="12">
        <f>VLOOKUP($B1031,[2]ok!$AY$9:$CO$434,42,0)</f>
        <v>1771</v>
      </c>
      <c r="AU1031" s="12">
        <f>VLOOKUP($B1031,[2]ok!$AY$9:$CO$434,43,0)</f>
        <v>186</v>
      </c>
    </row>
    <row r="1032" spans="1:47" s="10" customFormat="1" ht="12">
      <c r="A1032" s="58">
        <v>1030</v>
      </c>
      <c r="B1032" s="58">
        <v>4639</v>
      </c>
      <c r="C1032" s="59" t="s">
        <v>352</v>
      </c>
      <c r="D1032" s="59" t="s">
        <v>276</v>
      </c>
      <c r="E1032" s="59" t="s">
        <v>285</v>
      </c>
      <c r="F1032" s="59" t="s">
        <v>73</v>
      </c>
      <c r="G1032" s="12" t="s">
        <v>266</v>
      </c>
      <c r="H1032" s="14">
        <f t="shared" si="255"/>
        <v>4639</v>
      </c>
      <c r="I1032" s="14">
        <f t="shared" si="253"/>
        <v>2190</v>
      </c>
      <c r="J1032" s="12">
        <f>VLOOKUP($B1032,'[1]METAS 2019'!$D$4:$Q$843,5,0)</f>
        <v>48</v>
      </c>
      <c r="K1032" s="12">
        <f>VLOOKUP($B1032,'[1]METAS 2019'!$D$4:$Q$843,4,0)</f>
        <v>54</v>
      </c>
      <c r="L1032" s="12">
        <f>VLOOKUP($B1032,'[1]METAS 2019'!$D$4:$Q$843,11,0)</f>
        <v>61</v>
      </c>
      <c r="M1032" s="12">
        <f>VLOOKUP($B1032,'[1]METAS 2019'!$D$4:$Q$843,12,0)</f>
        <v>50</v>
      </c>
      <c r="N1032" s="12">
        <f>VLOOKUP($B1032,'[1]METAS 2019'!$D$4:$Q$843,13,0)</f>
        <v>53</v>
      </c>
      <c r="O1032" s="12">
        <f>VLOOKUP($B1032,'[1]METAS 2019'!$D$4:$Q$843,14,0)</f>
        <v>71</v>
      </c>
      <c r="P1032" s="12">
        <f>VLOOKUP($B1032,[2]ok!$AY$9:$CO$434,8,0)</f>
        <v>45</v>
      </c>
      <c r="Q1032" s="12">
        <f>VLOOKUP($B1032,[2]ok!$AY$9:$CO$434,9,0)</f>
        <v>45</v>
      </c>
      <c r="R1032" s="12">
        <f>VLOOKUP($B1032,[2]ok!$AY$9:$CO$434,10,0)</f>
        <v>45</v>
      </c>
      <c r="S1032" s="12">
        <f>VLOOKUP($B1032,[2]ok!$AY$9:$CO$434,11,0)</f>
        <v>46</v>
      </c>
      <c r="T1032" s="12">
        <f>VLOOKUP($B1032,[2]ok!$AY$9:$CO$434,12,0)</f>
        <v>46</v>
      </c>
      <c r="U1032" s="12">
        <f>VLOOKUP($B1032,[2]ok!$AY$9:$CO$434,13,0)</f>
        <v>46</v>
      </c>
      <c r="V1032" s="12">
        <f>VLOOKUP($B1032,[2]ok!$AY$9:$CO$434,14,0)</f>
        <v>46</v>
      </c>
      <c r="W1032" s="12">
        <f>VLOOKUP($B1032,[2]ok!$AY$9:$CO$434,15,0)</f>
        <v>44</v>
      </c>
      <c r="X1032" s="12">
        <f>VLOOKUP($B1032,[2]ok!$AY$9:$CO$434,16,0)</f>
        <v>42</v>
      </c>
      <c r="Y1032" s="12">
        <f>VLOOKUP($B1032,[2]ok!$AY$9:$CO$434,17,0)</f>
        <v>41</v>
      </c>
      <c r="Z1032" s="12">
        <f>VLOOKUP($B1032,[2]ok!$AY$9:$CO$434,18,0)</f>
        <v>39</v>
      </c>
      <c r="AA1032" s="12">
        <f>VLOOKUP($B1032,[2]ok!$AY$9:$CO$434,19,0)</f>
        <v>37</v>
      </c>
      <c r="AB1032" s="12">
        <f>VLOOKUP($B1032,[2]ok!$AY$9:$CO$434,20,0)</f>
        <v>35</v>
      </c>
      <c r="AC1032" s="12">
        <f>VLOOKUP($B1032,[2]ok!$AY$9:$CO$434,21,0)</f>
        <v>35</v>
      </c>
      <c r="AD1032" s="12">
        <f>VLOOKUP($B1032,[2]ok!$AY$9:$CO$434,22,0)</f>
        <v>158</v>
      </c>
      <c r="AE1032" s="12">
        <f>VLOOKUP($B1032,[2]ok!$AY$9:$CO$434,23,0)</f>
        <v>143</v>
      </c>
      <c r="AF1032" s="12">
        <f>VLOOKUP($B1032,[2]ok!$AY$9:$CO$434,24,0)</f>
        <v>150</v>
      </c>
      <c r="AG1032" s="12">
        <f>VLOOKUP($B1032,[2]ok!$AY$9:$CO$434,25,0)</f>
        <v>144</v>
      </c>
      <c r="AH1032" s="12">
        <f>VLOOKUP($B1032,[2]ok!$AY$9:$CO$434,26,0)</f>
        <v>134</v>
      </c>
      <c r="AI1032" s="12">
        <f>VLOOKUP($B1032,[2]ok!$AY$9:$CO$434,27,0)</f>
        <v>118</v>
      </c>
      <c r="AJ1032" s="12">
        <f>VLOOKUP($B1032,[2]ok!$AY$9:$CO$434,28,0)</f>
        <v>109</v>
      </c>
      <c r="AK1032" s="12">
        <f>VLOOKUP($B1032,[2]ok!$AY$9:$CO$434,29,0)</f>
        <v>86</v>
      </c>
      <c r="AL1032" s="12">
        <f>VLOOKUP($B1032,[2]ok!$AY$9:$CO$434,30,0)</f>
        <v>59</v>
      </c>
      <c r="AM1032" s="12">
        <f>VLOOKUP($B1032,[2]ok!$AY$9:$CO$434,31,0)</f>
        <v>53</v>
      </c>
      <c r="AN1032" s="12">
        <f>VLOOKUP($B1032,[2]ok!$AY$9:$CO$434,32,0)</f>
        <v>44</v>
      </c>
      <c r="AO1032" s="12">
        <f>VLOOKUP($B1032,[2]ok!$AY$9:$CO$434,33,0)</f>
        <v>35</v>
      </c>
      <c r="AP1032" s="12">
        <f>VLOOKUP($B1032,[2]ok!$AY$9:$CO$434,34,0)</f>
        <v>28</v>
      </c>
      <c r="AQ1032" s="12">
        <f>VLOOKUP($B1032,[2]ok!$AY$9:$CO$434,39,0)</f>
        <v>1116</v>
      </c>
      <c r="AR1032" s="12">
        <f>VLOOKUP($B1032,[2]ok!$AY$9:$CO$434,40,0)</f>
        <v>113</v>
      </c>
      <c r="AS1032" s="12">
        <f>VLOOKUP($B1032,[2]ok!$AY$9:$CO$434,41,0)</f>
        <v>93</v>
      </c>
      <c r="AT1032" s="12">
        <f>VLOOKUP($B1032,[2]ok!$AY$9:$CO$434,42,0)</f>
        <v>459</v>
      </c>
      <c r="AU1032" s="12">
        <f>VLOOKUP($B1032,[2]ok!$AY$9:$CO$434,43,0)</f>
        <v>57</v>
      </c>
    </row>
    <row r="1033" spans="1:47" s="10" customFormat="1" ht="12">
      <c r="A1033" s="58">
        <v>1031</v>
      </c>
      <c r="B1033" s="58">
        <v>4635</v>
      </c>
      <c r="C1033" s="59" t="s">
        <v>352</v>
      </c>
      <c r="D1033" s="59" t="s">
        <v>276</v>
      </c>
      <c r="E1033" s="59" t="s">
        <v>285</v>
      </c>
      <c r="F1033" s="59" t="s">
        <v>74</v>
      </c>
      <c r="G1033" s="12" t="s">
        <v>266</v>
      </c>
      <c r="H1033" s="14">
        <f t="shared" si="255"/>
        <v>4635</v>
      </c>
      <c r="I1033" s="14">
        <f t="shared" si="253"/>
        <v>959</v>
      </c>
      <c r="J1033" s="12">
        <f>VLOOKUP($B1033,'[1]METAS 2019'!$D$4:$Q$843,5,0)</f>
        <v>21</v>
      </c>
      <c r="K1033" s="12">
        <f>VLOOKUP($B1033,'[1]METAS 2019'!$D$4:$Q$843,4,0)</f>
        <v>18</v>
      </c>
      <c r="L1033" s="12">
        <f>VLOOKUP($B1033,'[1]METAS 2019'!$D$4:$Q$843,11,0)</f>
        <v>31</v>
      </c>
      <c r="M1033" s="12">
        <f>VLOOKUP($B1033,'[1]METAS 2019'!$D$4:$Q$843,12,0)</f>
        <v>21</v>
      </c>
      <c r="N1033" s="12">
        <f>VLOOKUP($B1033,'[1]METAS 2019'!$D$4:$Q$843,13,0)</f>
        <v>25</v>
      </c>
      <c r="O1033" s="12">
        <f>VLOOKUP($B1033,'[1]METAS 2019'!$D$4:$Q$843,14,0)</f>
        <v>30</v>
      </c>
      <c r="P1033" s="12">
        <f>VLOOKUP($B1033,[2]ok!$AY$9:$CO$434,8,0)</f>
        <v>20</v>
      </c>
      <c r="Q1033" s="12">
        <f>VLOOKUP($B1033,[2]ok!$AY$9:$CO$434,9,0)</f>
        <v>20</v>
      </c>
      <c r="R1033" s="12">
        <f>VLOOKUP($B1033,[2]ok!$AY$9:$CO$434,10,0)</f>
        <v>20</v>
      </c>
      <c r="S1033" s="12">
        <f>VLOOKUP($B1033,[2]ok!$AY$9:$CO$434,11,0)</f>
        <v>20</v>
      </c>
      <c r="T1033" s="12">
        <f>VLOOKUP($B1033,[2]ok!$AY$9:$CO$434,12,0)</f>
        <v>20</v>
      </c>
      <c r="U1033" s="12">
        <f>VLOOKUP($B1033,[2]ok!$AY$9:$CO$434,13,0)</f>
        <v>20</v>
      </c>
      <c r="V1033" s="12">
        <f>VLOOKUP($B1033,[2]ok!$AY$9:$CO$434,14,0)</f>
        <v>20</v>
      </c>
      <c r="W1033" s="12">
        <f>VLOOKUP($B1033,[2]ok!$AY$9:$CO$434,15,0)</f>
        <v>19</v>
      </c>
      <c r="X1033" s="12">
        <f>VLOOKUP($B1033,[2]ok!$AY$9:$CO$434,16,0)</f>
        <v>19</v>
      </c>
      <c r="Y1033" s="12">
        <f>VLOOKUP($B1033,[2]ok!$AY$9:$CO$434,17,0)</f>
        <v>18</v>
      </c>
      <c r="Z1033" s="12">
        <f>VLOOKUP($B1033,[2]ok!$AY$9:$CO$434,18,0)</f>
        <v>17</v>
      </c>
      <c r="AA1033" s="12">
        <f>VLOOKUP($B1033,[2]ok!$AY$9:$CO$434,19,0)</f>
        <v>16</v>
      </c>
      <c r="AB1033" s="12">
        <f>VLOOKUP($B1033,[2]ok!$AY$9:$CO$434,20,0)</f>
        <v>16</v>
      </c>
      <c r="AC1033" s="12">
        <f>VLOOKUP($B1033,[2]ok!$AY$9:$CO$434,21,0)</f>
        <v>15</v>
      </c>
      <c r="AD1033" s="12">
        <f>VLOOKUP($B1033,[2]ok!$AY$9:$CO$434,22,0)</f>
        <v>69</v>
      </c>
      <c r="AE1033" s="12">
        <f>VLOOKUP($B1033,[2]ok!$AY$9:$CO$434,23,0)</f>
        <v>63</v>
      </c>
      <c r="AF1033" s="12">
        <f>VLOOKUP($B1033,[2]ok!$AY$9:$CO$434,24,0)</f>
        <v>66</v>
      </c>
      <c r="AG1033" s="12">
        <f>VLOOKUP($B1033,[2]ok!$AY$9:$CO$434,25,0)</f>
        <v>63</v>
      </c>
      <c r="AH1033" s="12">
        <f>VLOOKUP($B1033,[2]ok!$AY$9:$CO$434,26,0)</f>
        <v>58</v>
      </c>
      <c r="AI1033" s="12">
        <f>VLOOKUP($B1033,[2]ok!$AY$9:$CO$434,27,0)</f>
        <v>52</v>
      </c>
      <c r="AJ1033" s="12">
        <f>VLOOKUP($B1033,[2]ok!$AY$9:$CO$434,28,0)</f>
        <v>48</v>
      </c>
      <c r="AK1033" s="12">
        <f>VLOOKUP($B1033,[2]ok!$AY$9:$CO$434,29,0)</f>
        <v>38</v>
      </c>
      <c r="AL1033" s="12">
        <f>VLOOKUP($B1033,[2]ok!$AY$9:$CO$434,30,0)</f>
        <v>26</v>
      </c>
      <c r="AM1033" s="12">
        <f>VLOOKUP($B1033,[2]ok!$AY$9:$CO$434,31,0)</f>
        <v>23</v>
      </c>
      <c r="AN1033" s="12">
        <f>VLOOKUP($B1033,[2]ok!$AY$9:$CO$434,32,0)</f>
        <v>19</v>
      </c>
      <c r="AO1033" s="12">
        <f>VLOOKUP($B1033,[2]ok!$AY$9:$CO$434,33,0)</f>
        <v>16</v>
      </c>
      <c r="AP1033" s="12">
        <f>VLOOKUP($B1033,[2]ok!$AY$9:$CO$434,34,0)</f>
        <v>12</v>
      </c>
      <c r="AQ1033" s="12">
        <f>VLOOKUP($B1033,[2]ok!$AY$9:$CO$434,39,0)</f>
        <v>488</v>
      </c>
      <c r="AR1033" s="12">
        <f>VLOOKUP($B1033,[2]ok!$AY$9:$CO$434,40,0)</f>
        <v>49</v>
      </c>
      <c r="AS1033" s="12">
        <f>VLOOKUP($B1033,[2]ok!$AY$9:$CO$434,41,0)</f>
        <v>41</v>
      </c>
      <c r="AT1033" s="12">
        <f>VLOOKUP($B1033,[2]ok!$AY$9:$CO$434,42,0)</f>
        <v>201</v>
      </c>
      <c r="AU1033" s="12">
        <f>VLOOKUP($B1033,[2]ok!$AY$9:$CO$434,43,0)</f>
        <v>21</v>
      </c>
    </row>
    <row r="1034" spans="1:47" s="10" customFormat="1" ht="12">
      <c r="A1034" s="58">
        <v>1032</v>
      </c>
      <c r="B1034" s="58">
        <v>4638</v>
      </c>
      <c r="C1034" s="59" t="s">
        <v>352</v>
      </c>
      <c r="D1034" s="59" t="s">
        <v>276</v>
      </c>
      <c r="E1034" s="59" t="s">
        <v>285</v>
      </c>
      <c r="F1034" s="59" t="s">
        <v>75</v>
      </c>
      <c r="G1034" s="12" t="s">
        <v>266</v>
      </c>
      <c r="H1034" s="14">
        <f t="shared" si="255"/>
        <v>4638</v>
      </c>
      <c r="I1034" s="14">
        <f t="shared" si="253"/>
        <v>924</v>
      </c>
      <c r="J1034" s="12">
        <f>VLOOKUP($B1034,'[1]METAS 2019'!$D$4:$Q$843,5,0)</f>
        <v>21</v>
      </c>
      <c r="K1034" s="12">
        <f>VLOOKUP($B1034,'[1]METAS 2019'!$D$4:$Q$843,4,0)</f>
        <v>24</v>
      </c>
      <c r="L1034" s="12">
        <f>VLOOKUP($B1034,'[1]METAS 2019'!$D$4:$Q$843,11,0)</f>
        <v>9</v>
      </c>
      <c r="M1034" s="12">
        <f>VLOOKUP($B1034,'[1]METAS 2019'!$D$4:$Q$843,12,0)</f>
        <v>24</v>
      </c>
      <c r="N1034" s="12">
        <f>VLOOKUP($B1034,'[1]METAS 2019'!$D$4:$Q$843,13,0)</f>
        <v>15</v>
      </c>
      <c r="O1034" s="12">
        <f>VLOOKUP($B1034,'[1]METAS 2019'!$D$4:$Q$843,14,0)</f>
        <v>18</v>
      </c>
      <c r="P1034" s="12">
        <f>VLOOKUP($B1034,[2]ok!$AY$9:$CO$434,8,0)</f>
        <v>20</v>
      </c>
      <c r="Q1034" s="12">
        <f>VLOOKUP($B1034,[2]ok!$AY$9:$CO$434,9,0)</f>
        <v>20</v>
      </c>
      <c r="R1034" s="12">
        <f>VLOOKUP($B1034,[2]ok!$AY$9:$CO$434,10,0)</f>
        <v>20</v>
      </c>
      <c r="S1034" s="12">
        <f>VLOOKUP($B1034,[2]ok!$AY$9:$CO$434,11,0)</f>
        <v>20</v>
      </c>
      <c r="T1034" s="12">
        <f>VLOOKUP($B1034,[2]ok!$AY$9:$CO$434,12,0)</f>
        <v>20</v>
      </c>
      <c r="U1034" s="12">
        <f>VLOOKUP($B1034,[2]ok!$AY$9:$CO$434,13,0)</f>
        <v>20</v>
      </c>
      <c r="V1034" s="12">
        <f>VLOOKUP($B1034,[2]ok!$AY$9:$CO$434,14,0)</f>
        <v>20</v>
      </c>
      <c r="W1034" s="12">
        <f>VLOOKUP($B1034,[2]ok!$AY$9:$CO$434,15,0)</f>
        <v>19</v>
      </c>
      <c r="X1034" s="12">
        <f>VLOOKUP($B1034,[2]ok!$AY$9:$CO$434,16,0)</f>
        <v>19</v>
      </c>
      <c r="Y1034" s="12">
        <f>VLOOKUP($B1034,[2]ok!$AY$9:$CO$434,17,0)</f>
        <v>18</v>
      </c>
      <c r="Z1034" s="12">
        <f>VLOOKUP($B1034,[2]ok!$AY$9:$CO$434,18,0)</f>
        <v>17</v>
      </c>
      <c r="AA1034" s="12">
        <f>VLOOKUP($B1034,[2]ok!$AY$9:$CO$434,19,0)</f>
        <v>16</v>
      </c>
      <c r="AB1034" s="12">
        <f>VLOOKUP($B1034,[2]ok!$AY$9:$CO$434,20,0)</f>
        <v>16</v>
      </c>
      <c r="AC1034" s="12">
        <f>VLOOKUP($B1034,[2]ok!$AY$9:$CO$434,21,0)</f>
        <v>15</v>
      </c>
      <c r="AD1034" s="12">
        <f>VLOOKUP($B1034,[2]ok!$AY$9:$CO$434,22,0)</f>
        <v>69</v>
      </c>
      <c r="AE1034" s="12">
        <f>VLOOKUP($B1034,[2]ok!$AY$9:$CO$434,23,0)</f>
        <v>63</v>
      </c>
      <c r="AF1034" s="12">
        <f>VLOOKUP($B1034,[2]ok!$AY$9:$CO$434,24,0)</f>
        <v>66</v>
      </c>
      <c r="AG1034" s="12">
        <f>VLOOKUP($B1034,[2]ok!$AY$9:$CO$434,25,0)</f>
        <v>63</v>
      </c>
      <c r="AH1034" s="12">
        <f>VLOOKUP($B1034,[2]ok!$AY$9:$CO$434,26,0)</f>
        <v>58</v>
      </c>
      <c r="AI1034" s="12">
        <f>VLOOKUP($B1034,[2]ok!$AY$9:$CO$434,27,0)</f>
        <v>52</v>
      </c>
      <c r="AJ1034" s="12">
        <f>VLOOKUP($B1034,[2]ok!$AY$9:$CO$434,28,0)</f>
        <v>48</v>
      </c>
      <c r="AK1034" s="12">
        <f>VLOOKUP($B1034,[2]ok!$AY$9:$CO$434,29,0)</f>
        <v>38</v>
      </c>
      <c r="AL1034" s="12">
        <f>VLOOKUP($B1034,[2]ok!$AY$9:$CO$434,30,0)</f>
        <v>26</v>
      </c>
      <c r="AM1034" s="12">
        <f>VLOOKUP($B1034,[2]ok!$AY$9:$CO$434,31,0)</f>
        <v>23</v>
      </c>
      <c r="AN1034" s="12">
        <f>VLOOKUP($B1034,[2]ok!$AY$9:$CO$434,32,0)</f>
        <v>19</v>
      </c>
      <c r="AO1034" s="12">
        <f>VLOOKUP($B1034,[2]ok!$AY$9:$CO$434,33,0)</f>
        <v>16</v>
      </c>
      <c r="AP1034" s="12">
        <f>VLOOKUP($B1034,[2]ok!$AY$9:$CO$434,34,0)</f>
        <v>12</v>
      </c>
      <c r="AQ1034" s="12">
        <f>VLOOKUP($B1034,[2]ok!$AY$9:$CO$434,39,0)</f>
        <v>488</v>
      </c>
      <c r="AR1034" s="12">
        <f>VLOOKUP($B1034,[2]ok!$AY$9:$CO$434,40,0)</f>
        <v>49</v>
      </c>
      <c r="AS1034" s="12">
        <f>VLOOKUP($B1034,[2]ok!$AY$9:$CO$434,41,0)</f>
        <v>41</v>
      </c>
      <c r="AT1034" s="12">
        <f>VLOOKUP($B1034,[2]ok!$AY$9:$CO$434,42,0)</f>
        <v>201</v>
      </c>
      <c r="AU1034" s="12">
        <f>VLOOKUP($B1034,[2]ok!$AY$9:$CO$434,43,0)</f>
        <v>23</v>
      </c>
    </row>
    <row r="1035" spans="1:47" s="10" customFormat="1" ht="12">
      <c r="A1035" s="58">
        <v>1033</v>
      </c>
      <c r="B1035" s="58">
        <v>4636</v>
      </c>
      <c r="C1035" s="59" t="s">
        <v>352</v>
      </c>
      <c r="D1035" s="59" t="s">
        <v>276</v>
      </c>
      <c r="E1035" s="59" t="s">
        <v>285</v>
      </c>
      <c r="F1035" s="59" t="s">
        <v>76</v>
      </c>
      <c r="G1035" s="12" t="s">
        <v>266</v>
      </c>
      <c r="H1035" s="14">
        <f t="shared" si="255"/>
        <v>4636</v>
      </c>
      <c r="I1035" s="14">
        <f t="shared" si="253"/>
        <v>1375</v>
      </c>
      <c r="J1035" s="12">
        <f>VLOOKUP($B1035,'[1]METAS 2019'!$D$4:$Q$843,5,0)</f>
        <v>31</v>
      </c>
      <c r="K1035" s="12">
        <f>VLOOKUP($B1035,'[1]METAS 2019'!$D$4:$Q$843,4,0)</f>
        <v>29</v>
      </c>
      <c r="L1035" s="12">
        <f>VLOOKUP($B1035,'[1]METAS 2019'!$D$4:$Q$843,11,0)</f>
        <v>21</v>
      </c>
      <c r="M1035" s="12">
        <f>VLOOKUP($B1035,'[1]METAS 2019'!$D$4:$Q$843,12,0)</f>
        <v>27</v>
      </c>
      <c r="N1035" s="12">
        <f>VLOOKUP($B1035,'[1]METAS 2019'!$D$4:$Q$843,13,0)</f>
        <v>31</v>
      </c>
      <c r="O1035" s="12">
        <f>VLOOKUP($B1035,'[1]METAS 2019'!$D$4:$Q$843,14,0)</f>
        <v>39</v>
      </c>
      <c r="P1035" s="12">
        <f>VLOOKUP($B1035,[2]ok!$AY$9:$CO$434,8,0)</f>
        <v>29</v>
      </c>
      <c r="Q1035" s="12">
        <f>VLOOKUP($B1035,[2]ok!$AY$9:$CO$434,9,0)</f>
        <v>29</v>
      </c>
      <c r="R1035" s="12">
        <f>VLOOKUP($B1035,[2]ok!$AY$9:$CO$434,10,0)</f>
        <v>29</v>
      </c>
      <c r="S1035" s="12">
        <f>VLOOKUP($B1035,[2]ok!$AY$9:$CO$434,11,0)</f>
        <v>29</v>
      </c>
      <c r="T1035" s="12">
        <f>VLOOKUP($B1035,[2]ok!$AY$9:$CO$434,12,0)</f>
        <v>30</v>
      </c>
      <c r="U1035" s="12">
        <f>VLOOKUP($B1035,[2]ok!$AY$9:$CO$434,13,0)</f>
        <v>30</v>
      </c>
      <c r="V1035" s="12">
        <f>VLOOKUP($B1035,[2]ok!$AY$9:$CO$434,14,0)</f>
        <v>30</v>
      </c>
      <c r="W1035" s="12">
        <f>VLOOKUP($B1035,[2]ok!$AY$9:$CO$434,15,0)</f>
        <v>29</v>
      </c>
      <c r="X1035" s="12">
        <f>VLOOKUP($B1035,[2]ok!$AY$9:$CO$434,16,0)</f>
        <v>27</v>
      </c>
      <c r="Y1035" s="12">
        <f>VLOOKUP($B1035,[2]ok!$AY$9:$CO$434,17,0)</f>
        <v>26</v>
      </c>
      <c r="Z1035" s="12">
        <f>VLOOKUP($B1035,[2]ok!$AY$9:$CO$434,18,0)</f>
        <v>25</v>
      </c>
      <c r="AA1035" s="12">
        <f>VLOOKUP($B1035,[2]ok!$AY$9:$CO$434,19,0)</f>
        <v>24</v>
      </c>
      <c r="AB1035" s="12">
        <f>VLOOKUP($B1035,[2]ok!$AY$9:$CO$434,20,0)</f>
        <v>23</v>
      </c>
      <c r="AC1035" s="12">
        <f>VLOOKUP($B1035,[2]ok!$AY$9:$CO$434,21,0)</f>
        <v>22</v>
      </c>
      <c r="AD1035" s="12">
        <f>VLOOKUP($B1035,[2]ok!$AY$9:$CO$434,22,0)</f>
        <v>102</v>
      </c>
      <c r="AE1035" s="12">
        <f>VLOOKUP($B1035,[2]ok!$AY$9:$CO$434,23,0)</f>
        <v>93</v>
      </c>
      <c r="AF1035" s="12">
        <f>VLOOKUP($B1035,[2]ok!$AY$9:$CO$434,24,0)</f>
        <v>97</v>
      </c>
      <c r="AG1035" s="12">
        <f>VLOOKUP($B1035,[2]ok!$AY$9:$CO$434,25,0)</f>
        <v>93</v>
      </c>
      <c r="AH1035" s="12">
        <f>VLOOKUP($B1035,[2]ok!$AY$9:$CO$434,26,0)</f>
        <v>86</v>
      </c>
      <c r="AI1035" s="12">
        <f>VLOOKUP($B1035,[2]ok!$AY$9:$CO$434,27,0)</f>
        <v>76</v>
      </c>
      <c r="AJ1035" s="12">
        <f>VLOOKUP($B1035,[2]ok!$AY$9:$CO$434,28,0)</f>
        <v>70</v>
      </c>
      <c r="AK1035" s="12">
        <f>VLOOKUP($B1035,[2]ok!$AY$9:$CO$434,29,0)</f>
        <v>56</v>
      </c>
      <c r="AL1035" s="12">
        <f>VLOOKUP($B1035,[2]ok!$AY$9:$CO$434,30,0)</f>
        <v>38</v>
      </c>
      <c r="AM1035" s="12">
        <f>VLOOKUP($B1035,[2]ok!$AY$9:$CO$434,31,0)</f>
        <v>34</v>
      </c>
      <c r="AN1035" s="12">
        <f>VLOOKUP($B1035,[2]ok!$AY$9:$CO$434,32,0)</f>
        <v>29</v>
      </c>
      <c r="AO1035" s="12">
        <f>VLOOKUP($B1035,[2]ok!$AY$9:$CO$434,33,0)</f>
        <v>23</v>
      </c>
      <c r="AP1035" s="12">
        <f>VLOOKUP($B1035,[2]ok!$AY$9:$CO$434,34,0)</f>
        <v>18</v>
      </c>
      <c r="AQ1035" s="12">
        <f>VLOOKUP($B1035,[2]ok!$AY$9:$CO$434,39,0)</f>
        <v>721</v>
      </c>
      <c r="AR1035" s="12">
        <f>VLOOKUP($B1035,[2]ok!$AY$9:$CO$434,40,0)</f>
        <v>73</v>
      </c>
      <c r="AS1035" s="12">
        <f>VLOOKUP($B1035,[2]ok!$AY$9:$CO$434,41,0)</f>
        <v>60</v>
      </c>
      <c r="AT1035" s="12">
        <f>VLOOKUP($B1035,[2]ok!$AY$9:$CO$434,42,0)</f>
        <v>297</v>
      </c>
      <c r="AU1035" s="12">
        <f>VLOOKUP($B1035,[2]ok!$AY$9:$CO$434,43,0)</f>
        <v>36</v>
      </c>
    </row>
    <row r="1036" spans="1:47" s="10" customFormat="1" ht="12">
      <c r="A1036" s="58">
        <v>1034</v>
      </c>
      <c r="B1036" s="58">
        <v>4637</v>
      </c>
      <c r="C1036" s="59" t="s">
        <v>352</v>
      </c>
      <c r="D1036" s="59" t="s">
        <v>276</v>
      </c>
      <c r="E1036" s="59" t="s">
        <v>285</v>
      </c>
      <c r="F1036" s="59" t="s">
        <v>77</v>
      </c>
      <c r="G1036" s="12" t="s">
        <v>266</v>
      </c>
      <c r="H1036" s="14">
        <f t="shared" si="255"/>
        <v>4637</v>
      </c>
      <c r="I1036" s="14">
        <f t="shared" si="253"/>
        <v>1298</v>
      </c>
      <c r="J1036" s="12">
        <f>VLOOKUP($B1036,'[1]METAS 2019'!$D$4:$Q$843,5,0)</f>
        <v>28</v>
      </c>
      <c r="K1036" s="12">
        <f>VLOOKUP($B1036,'[1]METAS 2019'!$D$4:$Q$843,4,0)</f>
        <v>24</v>
      </c>
      <c r="L1036" s="12">
        <f>VLOOKUP($B1036,'[1]METAS 2019'!$D$4:$Q$843,11,0)</f>
        <v>38</v>
      </c>
      <c r="M1036" s="12">
        <f>VLOOKUP($B1036,'[1]METAS 2019'!$D$4:$Q$843,12,0)</f>
        <v>44</v>
      </c>
      <c r="N1036" s="12">
        <f>VLOOKUP($B1036,'[1]METAS 2019'!$D$4:$Q$843,13,0)</f>
        <v>41</v>
      </c>
      <c r="O1036" s="12">
        <f>VLOOKUP($B1036,'[1]METAS 2019'!$D$4:$Q$843,14,0)</f>
        <v>39</v>
      </c>
      <c r="P1036" s="12">
        <f>VLOOKUP($B1036,[2]ok!$AY$9:$CO$434,8,0)</f>
        <v>26</v>
      </c>
      <c r="Q1036" s="12">
        <f>VLOOKUP($B1036,[2]ok!$AY$9:$CO$434,9,0)</f>
        <v>26</v>
      </c>
      <c r="R1036" s="12">
        <f>VLOOKUP($B1036,[2]ok!$AY$9:$CO$434,10,0)</f>
        <v>26</v>
      </c>
      <c r="S1036" s="12">
        <f>VLOOKUP($B1036,[2]ok!$AY$9:$CO$434,11,0)</f>
        <v>27</v>
      </c>
      <c r="T1036" s="12">
        <f>VLOOKUP($B1036,[2]ok!$AY$9:$CO$434,12,0)</f>
        <v>27</v>
      </c>
      <c r="U1036" s="12">
        <f>VLOOKUP($B1036,[2]ok!$AY$9:$CO$434,13,0)</f>
        <v>27</v>
      </c>
      <c r="V1036" s="12">
        <f>VLOOKUP($B1036,[2]ok!$AY$9:$CO$434,14,0)</f>
        <v>27</v>
      </c>
      <c r="W1036" s="12">
        <f>VLOOKUP($B1036,[2]ok!$AY$9:$CO$434,15,0)</f>
        <v>26</v>
      </c>
      <c r="X1036" s="12">
        <f>VLOOKUP($B1036,[2]ok!$AY$9:$CO$434,16,0)</f>
        <v>25</v>
      </c>
      <c r="Y1036" s="12">
        <f>VLOOKUP($B1036,[2]ok!$AY$9:$CO$434,17,0)</f>
        <v>24</v>
      </c>
      <c r="Z1036" s="12">
        <f>VLOOKUP($B1036,[2]ok!$AY$9:$CO$434,18,0)</f>
        <v>23</v>
      </c>
      <c r="AA1036" s="12">
        <f>VLOOKUP($B1036,[2]ok!$AY$9:$CO$434,19,0)</f>
        <v>21</v>
      </c>
      <c r="AB1036" s="12">
        <f>VLOOKUP($B1036,[2]ok!$AY$9:$CO$434,20,0)</f>
        <v>21</v>
      </c>
      <c r="AC1036" s="12">
        <f>VLOOKUP($B1036,[2]ok!$AY$9:$CO$434,21,0)</f>
        <v>20</v>
      </c>
      <c r="AD1036" s="12">
        <f>VLOOKUP($B1036,[2]ok!$AY$9:$CO$434,22,0)</f>
        <v>92</v>
      </c>
      <c r="AE1036" s="12">
        <f>VLOOKUP($B1036,[2]ok!$AY$9:$CO$434,23,0)</f>
        <v>84</v>
      </c>
      <c r="AF1036" s="12">
        <f>VLOOKUP($B1036,[2]ok!$AY$9:$CO$434,24,0)</f>
        <v>88</v>
      </c>
      <c r="AG1036" s="12">
        <f>VLOOKUP($B1036,[2]ok!$AY$9:$CO$434,25,0)</f>
        <v>84</v>
      </c>
      <c r="AH1036" s="12">
        <f>VLOOKUP($B1036,[2]ok!$AY$9:$CO$434,26,0)</f>
        <v>78</v>
      </c>
      <c r="AI1036" s="12">
        <f>VLOOKUP($B1036,[2]ok!$AY$9:$CO$434,27,0)</f>
        <v>69</v>
      </c>
      <c r="AJ1036" s="12">
        <f>VLOOKUP($B1036,[2]ok!$AY$9:$CO$434,28,0)</f>
        <v>64</v>
      </c>
      <c r="AK1036" s="12">
        <f>VLOOKUP($B1036,[2]ok!$AY$9:$CO$434,29,0)</f>
        <v>50</v>
      </c>
      <c r="AL1036" s="12">
        <f>VLOOKUP($B1036,[2]ok!$AY$9:$CO$434,30,0)</f>
        <v>34</v>
      </c>
      <c r="AM1036" s="12">
        <f>VLOOKUP($B1036,[2]ok!$AY$9:$CO$434,31,0)</f>
        <v>31</v>
      </c>
      <c r="AN1036" s="12">
        <f>VLOOKUP($B1036,[2]ok!$AY$9:$CO$434,32,0)</f>
        <v>26</v>
      </c>
      <c r="AO1036" s="12">
        <f>VLOOKUP($B1036,[2]ok!$AY$9:$CO$434,33,0)</f>
        <v>21</v>
      </c>
      <c r="AP1036" s="12">
        <f>VLOOKUP($B1036,[2]ok!$AY$9:$CO$434,34,0)</f>
        <v>17</v>
      </c>
      <c r="AQ1036" s="12">
        <f>VLOOKUP($B1036,[2]ok!$AY$9:$CO$434,39,0)</f>
        <v>651</v>
      </c>
      <c r="AR1036" s="12">
        <f>VLOOKUP($B1036,[2]ok!$AY$9:$CO$434,40,0)</f>
        <v>66</v>
      </c>
      <c r="AS1036" s="12">
        <f>VLOOKUP($B1036,[2]ok!$AY$9:$CO$434,41,0)</f>
        <v>54</v>
      </c>
      <c r="AT1036" s="12">
        <f>VLOOKUP($B1036,[2]ok!$AY$9:$CO$434,42,0)</f>
        <v>268</v>
      </c>
      <c r="AU1036" s="12">
        <f>VLOOKUP($B1036,[2]ok!$AY$9:$CO$434,43,0)</f>
        <v>31</v>
      </c>
    </row>
    <row r="1037" spans="1:47" s="10" customFormat="1" ht="12">
      <c r="A1037" s="97">
        <v>1035</v>
      </c>
      <c r="B1037" s="97"/>
      <c r="C1037" s="98"/>
      <c r="D1037" s="98"/>
      <c r="E1037" s="98"/>
      <c r="F1037" s="98" t="s">
        <v>369</v>
      </c>
      <c r="G1037" s="17" t="s">
        <v>1214</v>
      </c>
      <c r="H1037" s="81"/>
      <c r="I1037" s="81">
        <f t="shared" si="253"/>
        <v>5432</v>
      </c>
      <c r="J1037" s="17">
        <f>SUM(J1038)</f>
        <v>86</v>
      </c>
      <c r="K1037" s="17">
        <f t="shared" ref="K1037:AU1037" si="256">SUM(K1038)</f>
        <v>102</v>
      </c>
      <c r="L1037" s="17">
        <f t="shared" si="256"/>
        <v>96</v>
      </c>
      <c r="M1037" s="17">
        <f t="shared" si="256"/>
        <v>108</v>
      </c>
      <c r="N1037" s="17">
        <f t="shared" si="256"/>
        <v>108</v>
      </c>
      <c r="O1037" s="17">
        <f t="shared" si="256"/>
        <v>114</v>
      </c>
      <c r="P1037" s="17">
        <f t="shared" si="256"/>
        <v>92</v>
      </c>
      <c r="Q1037" s="17">
        <f t="shared" si="256"/>
        <v>93</v>
      </c>
      <c r="R1037" s="17">
        <f t="shared" si="256"/>
        <v>95</v>
      </c>
      <c r="S1037" s="17">
        <f t="shared" si="256"/>
        <v>99</v>
      </c>
      <c r="T1037" s="17">
        <f t="shared" si="256"/>
        <v>102</v>
      </c>
      <c r="U1037" s="17">
        <f t="shared" si="256"/>
        <v>106</v>
      </c>
      <c r="V1037" s="17">
        <f t="shared" si="256"/>
        <v>108</v>
      </c>
      <c r="W1037" s="17">
        <f t="shared" si="256"/>
        <v>108</v>
      </c>
      <c r="X1037" s="17">
        <f t="shared" si="256"/>
        <v>106</v>
      </c>
      <c r="Y1037" s="17">
        <f t="shared" si="256"/>
        <v>105</v>
      </c>
      <c r="Z1037" s="17">
        <f t="shared" si="256"/>
        <v>104</v>
      </c>
      <c r="AA1037" s="17">
        <f t="shared" si="256"/>
        <v>102</v>
      </c>
      <c r="AB1037" s="17">
        <f t="shared" si="256"/>
        <v>101</v>
      </c>
      <c r="AC1037" s="17">
        <f t="shared" si="256"/>
        <v>102</v>
      </c>
      <c r="AD1037" s="17">
        <f t="shared" si="256"/>
        <v>494</v>
      </c>
      <c r="AE1037" s="17">
        <f t="shared" si="256"/>
        <v>452</v>
      </c>
      <c r="AF1037" s="17">
        <f t="shared" si="256"/>
        <v>399</v>
      </c>
      <c r="AG1037" s="17">
        <f t="shared" si="256"/>
        <v>390</v>
      </c>
      <c r="AH1037" s="17">
        <f t="shared" si="256"/>
        <v>355</v>
      </c>
      <c r="AI1037" s="17">
        <f t="shared" si="256"/>
        <v>280</v>
      </c>
      <c r="AJ1037" s="17">
        <f t="shared" si="256"/>
        <v>249</v>
      </c>
      <c r="AK1037" s="17">
        <f t="shared" si="256"/>
        <v>187</v>
      </c>
      <c r="AL1037" s="17">
        <f t="shared" si="256"/>
        <v>199</v>
      </c>
      <c r="AM1037" s="17">
        <f t="shared" si="256"/>
        <v>144</v>
      </c>
      <c r="AN1037" s="17">
        <f t="shared" si="256"/>
        <v>103</v>
      </c>
      <c r="AO1037" s="17">
        <f t="shared" si="256"/>
        <v>87</v>
      </c>
      <c r="AP1037" s="17">
        <f t="shared" si="256"/>
        <v>56</v>
      </c>
      <c r="AQ1037" s="17">
        <f t="shared" si="256"/>
        <v>2885</v>
      </c>
      <c r="AR1037" s="17">
        <f t="shared" si="256"/>
        <v>279</v>
      </c>
      <c r="AS1037" s="17">
        <f t="shared" si="256"/>
        <v>256</v>
      </c>
      <c r="AT1037" s="17">
        <f t="shared" si="256"/>
        <v>1299</v>
      </c>
      <c r="AU1037" s="17">
        <f t="shared" si="256"/>
        <v>75</v>
      </c>
    </row>
    <row r="1038" spans="1:47" s="10" customFormat="1" ht="12">
      <c r="A1038" s="58">
        <v>1036</v>
      </c>
      <c r="B1038" s="58">
        <v>4604</v>
      </c>
      <c r="C1038" s="59" t="s">
        <v>352</v>
      </c>
      <c r="D1038" s="59" t="s">
        <v>276</v>
      </c>
      <c r="E1038" s="59" t="s">
        <v>433</v>
      </c>
      <c r="F1038" s="59" t="s">
        <v>78</v>
      </c>
      <c r="G1038" s="12" t="s">
        <v>271</v>
      </c>
      <c r="H1038" s="14">
        <f>B1038</f>
        <v>4604</v>
      </c>
      <c r="I1038" s="14">
        <f t="shared" si="253"/>
        <v>5432</v>
      </c>
      <c r="J1038" s="12">
        <f>VLOOKUP($B1038,'[1]METAS 2019'!$D$4:$Q$843,5,0)</f>
        <v>86</v>
      </c>
      <c r="K1038" s="12">
        <f>VLOOKUP($B1038,'[1]METAS 2019'!$D$4:$Q$843,4,0)</f>
        <v>102</v>
      </c>
      <c r="L1038" s="12">
        <f>VLOOKUP($B1038,'[1]METAS 2019'!$D$4:$Q$843,11,0)</f>
        <v>96</v>
      </c>
      <c r="M1038" s="12">
        <f>VLOOKUP($B1038,'[1]METAS 2019'!$D$4:$Q$843,12,0)</f>
        <v>108</v>
      </c>
      <c r="N1038" s="12">
        <f>VLOOKUP($B1038,'[1]METAS 2019'!$D$4:$Q$843,13,0)</f>
        <v>108</v>
      </c>
      <c r="O1038" s="12">
        <f>VLOOKUP($B1038,'[1]METAS 2019'!$D$4:$Q$843,14,0)</f>
        <v>114</v>
      </c>
      <c r="P1038" s="12">
        <f>VLOOKUP($B1038,[2]ok!$AY$9:$CO$434,8,0)</f>
        <v>92</v>
      </c>
      <c r="Q1038" s="12">
        <f>VLOOKUP($B1038,[2]ok!$AY$9:$CO$434,9,0)</f>
        <v>93</v>
      </c>
      <c r="R1038" s="12">
        <f>VLOOKUP($B1038,[2]ok!$AY$9:$CO$434,10,0)</f>
        <v>95</v>
      </c>
      <c r="S1038" s="12">
        <f>VLOOKUP($B1038,[2]ok!$AY$9:$CO$434,11,0)</f>
        <v>99</v>
      </c>
      <c r="T1038" s="12">
        <f>VLOOKUP($B1038,[2]ok!$AY$9:$CO$434,12,0)</f>
        <v>102</v>
      </c>
      <c r="U1038" s="12">
        <f>VLOOKUP($B1038,[2]ok!$AY$9:$CO$434,13,0)</f>
        <v>106</v>
      </c>
      <c r="V1038" s="12">
        <f>VLOOKUP($B1038,[2]ok!$AY$9:$CO$434,14,0)</f>
        <v>108</v>
      </c>
      <c r="W1038" s="12">
        <f>VLOOKUP($B1038,[2]ok!$AY$9:$CO$434,15,0)</f>
        <v>108</v>
      </c>
      <c r="X1038" s="12">
        <f>VLOOKUP($B1038,[2]ok!$AY$9:$CO$434,16,0)</f>
        <v>106</v>
      </c>
      <c r="Y1038" s="12">
        <f>VLOOKUP($B1038,[2]ok!$AY$9:$CO$434,17,0)</f>
        <v>105</v>
      </c>
      <c r="Z1038" s="12">
        <f>VLOOKUP($B1038,[2]ok!$AY$9:$CO$434,18,0)</f>
        <v>104</v>
      </c>
      <c r="AA1038" s="12">
        <f>VLOOKUP($B1038,[2]ok!$AY$9:$CO$434,19,0)</f>
        <v>102</v>
      </c>
      <c r="AB1038" s="12">
        <f>VLOOKUP($B1038,[2]ok!$AY$9:$CO$434,20,0)</f>
        <v>101</v>
      </c>
      <c r="AC1038" s="12">
        <f>VLOOKUP($B1038,[2]ok!$AY$9:$CO$434,21,0)</f>
        <v>102</v>
      </c>
      <c r="AD1038" s="12">
        <f>VLOOKUP($B1038,[2]ok!$AY$9:$CO$434,22,0)</f>
        <v>494</v>
      </c>
      <c r="AE1038" s="12">
        <f>VLOOKUP($B1038,[2]ok!$AY$9:$CO$434,23,0)</f>
        <v>452</v>
      </c>
      <c r="AF1038" s="12">
        <f>VLOOKUP($B1038,[2]ok!$AY$9:$CO$434,24,0)</f>
        <v>399</v>
      </c>
      <c r="AG1038" s="12">
        <f>VLOOKUP($B1038,[2]ok!$AY$9:$CO$434,25,0)</f>
        <v>390</v>
      </c>
      <c r="AH1038" s="12">
        <f>VLOOKUP($B1038,[2]ok!$AY$9:$CO$434,26,0)</f>
        <v>355</v>
      </c>
      <c r="AI1038" s="12">
        <f>VLOOKUP($B1038,[2]ok!$AY$9:$CO$434,27,0)</f>
        <v>280</v>
      </c>
      <c r="AJ1038" s="12">
        <f>VLOOKUP($B1038,[2]ok!$AY$9:$CO$434,28,0)</f>
        <v>249</v>
      </c>
      <c r="AK1038" s="12">
        <f>VLOOKUP($B1038,[2]ok!$AY$9:$CO$434,29,0)</f>
        <v>187</v>
      </c>
      <c r="AL1038" s="12">
        <f>VLOOKUP($B1038,[2]ok!$AY$9:$CO$434,30,0)</f>
        <v>199</v>
      </c>
      <c r="AM1038" s="12">
        <f>VLOOKUP($B1038,[2]ok!$AY$9:$CO$434,31,0)</f>
        <v>144</v>
      </c>
      <c r="AN1038" s="12">
        <f>VLOOKUP($B1038,[2]ok!$AY$9:$CO$434,32,0)</f>
        <v>103</v>
      </c>
      <c r="AO1038" s="12">
        <f>VLOOKUP($B1038,[2]ok!$AY$9:$CO$434,33,0)</f>
        <v>87</v>
      </c>
      <c r="AP1038" s="12">
        <f>VLOOKUP($B1038,[2]ok!$AY$9:$CO$434,34,0)</f>
        <v>56</v>
      </c>
      <c r="AQ1038" s="12">
        <f>VLOOKUP($B1038,[2]ok!$AY$9:$CO$434,39,0)</f>
        <v>2885</v>
      </c>
      <c r="AR1038" s="12">
        <f>VLOOKUP($B1038,[2]ok!$AY$9:$CO$434,40,0)</f>
        <v>279</v>
      </c>
      <c r="AS1038" s="12">
        <f>VLOOKUP($B1038,[2]ok!$AY$9:$CO$434,41,0)</f>
        <v>256</v>
      </c>
      <c r="AT1038" s="12">
        <f>VLOOKUP($B1038,[2]ok!$AY$9:$CO$434,42,0)</f>
        <v>1299</v>
      </c>
      <c r="AU1038" s="12">
        <f>VLOOKUP($B1038,[2]ok!$AY$9:$CO$434,43,0)</f>
        <v>75</v>
      </c>
    </row>
    <row r="1039" spans="1:47" s="10" customFormat="1" ht="12">
      <c r="A1039" s="97">
        <v>1037</v>
      </c>
      <c r="B1039" s="97"/>
      <c r="C1039" s="98"/>
      <c r="D1039" s="98"/>
      <c r="E1039" s="98"/>
      <c r="F1039" s="98" t="s">
        <v>370</v>
      </c>
      <c r="G1039" s="17" t="s">
        <v>1214</v>
      </c>
      <c r="H1039" s="81"/>
      <c r="I1039" s="81">
        <f t="shared" si="253"/>
        <v>43683</v>
      </c>
      <c r="J1039" s="17">
        <f>SUM(J1040:J1046)</f>
        <v>856</v>
      </c>
      <c r="K1039" s="17">
        <f t="shared" ref="K1039:AU1039" si="257">SUM(K1040:K1046)</f>
        <v>799</v>
      </c>
      <c r="L1039" s="17">
        <f t="shared" si="257"/>
        <v>789</v>
      </c>
      <c r="M1039" s="17">
        <f t="shared" si="257"/>
        <v>836</v>
      </c>
      <c r="N1039" s="17">
        <f t="shared" si="257"/>
        <v>871</v>
      </c>
      <c r="O1039" s="17">
        <f t="shared" si="257"/>
        <v>825</v>
      </c>
      <c r="P1039" s="17">
        <f t="shared" si="257"/>
        <v>691</v>
      </c>
      <c r="Q1039" s="17">
        <f t="shared" si="257"/>
        <v>699</v>
      </c>
      <c r="R1039" s="17">
        <f t="shared" si="257"/>
        <v>713</v>
      </c>
      <c r="S1039" s="17">
        <f t="shared" si="257"/>
        <v>732</v>
      </c>
      <c r="T1039" s="17">
        <f t="shared" si="257"/>
        <v>754</v>
      </c>
      <c r="U1039" s="17">
        <f t="shared" si="257"/>
        <v>781</v>
      </c>
      <c r="V1039" s="17">
        <f t="shared" si="257"/>
        <v>803</v>
      </c>
      <c r="W1039" s="17">
        <f t="shared" si="257"/>
        <v>819</v>
      </c>
      <c r="X1039" s="17">
        <f t="shared" si="257"/>
        <v>828</v>
      </c>
      <c r="Y1039" s="17">
        <f t="shared" si="257"/>
        <v>841</v>
      </c>
      <c r="Z1039" s="17">
        <f t="shared" si="257"/>
        <v>852</v>
      </c>
      <c r="AA1039" s="17">
        <f t="shared" si="257"/>
        <v>864</v>
      </c>
      <c r="AB1039" s="17">
        <f t="shared" si="257"/>
        <v>875</v>
      </c>
      <c r="AC1039" s="17">
        <f t="shared" si="257"/>
        <v>890</v>
      </c>
      <c r="AD1039" s="17">
        <f t="shared" si="257"/>
        <v>4455</v>
      </c>
      <c r="AE1039" s="17">
        <f t="shared" si="257"/>
        <v>3944</v>
      </c>
      <c r="AF1039" s="17">
        <f t="shared" si="257"/>
        <v>4022</v>
      </c>
      <c r="AG1039" s="17">
        <f t="shared" si="257"/>
        <v>3277</v>
      </c>
      <c r="AH1039" s="17">
        <f t="shared" si="257"/>
        <v>2898</v>
      </c>
      <c r="AI1039" s="17">
        <f t="shared" si="257"/>
        <v>2329</v>
      </c>
      <c r="AJ1039" s="17">
        <f t="shared" si="257"/>
        <v>1815</v>
      </c>
      <c r="AK1039" s="17">
        <f t="shared" si="257"/>
        <v>1476</v>
      </c>
      <c r="AL1039" s="17">
        <f t="shared" si="257"/>
        <v>1129</v>
      </c>
      <c r="AM1039" s="17">
        <f t="shared" si="257"/>
        <v>849</v>
      </c>
      <c r="AN1039" s="17">
        <f t="shared" si="257"/>
        <v>666</v>
      </c>
      <c r="AO1039" s="17">
        <f t="shared" si="257"/>
        <v>376</v>
      </c>
      <c r="AP1039" s="17">
        <f t="shared" si="257"/>
        <v>329</v>
      </c>
      <c r="AQ1039" s="17">
        <f t="shared" si="257"/>
        <v>22419</v>
      </c>
      <c r="AR1039" s="17">
        <f t="shared" si="257"/>
        <v>2009</v>
      </c>
      <c r="AS1039" s="17">
        <f t="shared" si="257"/>
        <v>2162</v>
      </c>
      <c r="AT1039" s="17">
        <f t="shared" si="257"/>
        <v>11082</v>
      </c>
      <c r="AU1039" s="17">
        <f t="shared" si="257"/>
        <v>808</v>
      </c>
    </row>
    <row r="1040" spans="1:47" s="10" customFormat="1" ht="12">
      <c r="A1040" s="58">
        <v>1038</v>
      </c>
      <c r="B1040" s="58">
        <v>4593</v>
      </c>
      <c r="C1040" s="59" t="s">
        <v>352</v>
      </c>
      <c r="D1040" s="59" t="s">
        <v>276</v>
      </c>
      <c r="E1040" s="59" t="s">
        <v>433</v>
      </c>
      <c r="F1040" s="59" t="s">
        <v>278</v>
      </c>
      <c r="G1040" s="12" t="s">
        <v>265</v>
      </c>
      <c r="H1040" s="14">
        <f t="shared" ref="H1040:H1046" si="258">B1040</f>
        <v>4593</v>
      </c>
      <c r="I1040" s="14">
        <f t="shared" si="253"/>
        <v>21238</v>
      </c>
      <c r="J1040" s="12">
        <f>VLOOKUP($B1040,'[1]METAS 2019'!$D$4:$Q$843,5,0)</f>
        <v>414</v>
      </c>
      <c r="K1040" s="12">
        <f>VLOOKUP($B1040,'[1]METAS 2019'!$D$4:$Q$843,4,0)</f>
        <v>405</v>
      </c>
      <c r="L1040" s="12">
        <f>VLOOKUP($B1040,'[1]METAS 2019'!$D$4:$Q$843,11,0)</f>
        <v>397</v>
      </c>
      <c r="M1040" s="12">
        <f>VLOOKUP($B1040,'[1]METAS 2019'!$D$4:$Q$843,12,0)</f>
        <v>425</v>
      </c>
      <c r="N1040" s="12">
        <f>VLOOKUP($B1040,'[1]METAS 2019'!$D$4:$Q$843,13,0)</f>
        <v>458</v>
      </c>
      <c r="O1040" s="12">
        <f>VLOOKUP($B1040,'[1]METAS 2019'!$D$4:$Q$843,14,0)</f>
        <v>426</v>
      </c>
      <c r="P1040" s="12">
        <f>VLOOKUP($B1040,[2]ok!$AY$9:$CO$434,8,0)</f>
        <v>335</v>
      </c>
      <c r="Q1040" s="12">
        <f>VLOOKUP($B1040,[2]ok!$AY$9:$CO$434,9,0)</f>
        <v>337</v>
      </c>
      <c r="R1040" s="12">
        <f>VLOOKUP($B1040,[2]ok!$AY$9:$CO$434,10,0)</f>
        <v>345</v>
      </c>
      <c r="S1040" s="12">
        <f>VLOOKUP($B1040,[2]ok!$AY$9:$CO$434,11,0)</f>
        <v>354</v>
      </c>
      <c r="T1040" s="12">
        <f>VLOOKUP($B1040,[2]ok!$AY$9:$CO$434,12,0)</f>
        <v>366</v>
      </c>
      <c r="U1040" s="12">
        <f>VLOOKUP($B1040,[2]ok!$AY$9:$CO$434,13,0)</f>
        <v>378</v>
      </c>
      <c r="V1040" s="12">
        <f>VLOOKUP($B1040,[2]ok!$AY$9:$CO$434,14,0)</f>
        <v>388</v>
      </c>
      <c r="W1040" s="12">
        <f>VLOOKUP($B1040,[2]ok!$AY$9:$CO$434,15,0)</f>
        <v>396</v>
      </c>
      <c r="X1040" s="12">
        <f>VLOOKUP($B1040,[2]ok!$AY$9:$CO$434,16,0)</f>
        <v>399</v>
      </c>
      <c r="Y1040" s="12">
        <f>VLOOKUP($B1040,[2]ok!$AY$9:$CO$434,17,0)</f>
        <v>407</v>
      </c>
      <c r="Z1040" s="12">
        <f>VLOOKUP($B1040,[2]ok!$AY$9:$CO$434,18,0)</f>
        <v>412</v>
      </c>
      <c r="AA1040" s="12">
        <f>VLOOKUP($B1040,[2]ok!$AY$9:$CO$434,19,0)</f>
        <v>418</v>
      </c>
      <c r="AB1040" s="12">
        <f>VLOOKUP($B1040,[2]ok!$AY$9:$CO$434,20,0)</f>
        <v>423</v>
      </c>
      <c r="AC1040" s="12">
        <f>VLOOKUP($B1040,[2]ok!$AY$9:$CO$434,21,0)</f>
        <v>430</v>
      </c>
      <c r="AD1040" s="12">
        <f>VLOOKUP($B1040,[2]ok!$AY$9:$CO$434,22,0)</f>
        <v>2154</v>
      </c>
      <c r="AE1040" s="12">
        <f>VLOOKUP($B1040,[2]ok!$AY$9:$CO$434,23,0)</f>
        <v>1907</v>
      </c>
      <c r="AF1040" s="12">
        <f>VLOOKUP($B1040,[2]ok!$AY$9:$CO$434,24,0)</f>
        <v>1945</v>
      </c>
      <c r="AG1040" s="12">
        <f>VLOOKUP($B1040,[2]ok!$AY$9:$CO$434,25,0)</f>
        <v>1585</v>
      </c>
      <c r="AH1040" s="12">
        <f>VLOOKUP($B1040,[2]ok!$AY$9:$CO$434,26,0)</f>
        <v>1401</v>
      </c>
      <c r="AI1040" s="12">
        <f>VLOOKUP($B1040,[2]ok!$AY$9:$CO$434,27,0)</f>
        <v>1125</v>
      </c>
      <c r="AJ1040" s="12">
        <f>VLOOKUP($B1040,[2]ok!$AY$9:$CO$434,28,0)</f>
        <v>877</v>
      </c>
      <c r="AK1040" s="12">
        <f>VLOOKUP($B1040,[2]ok!$AY$9:$CO$434,29,0)</f>
        <v>714</v>
      </c>
      <c r="AL1040" s="12">
        <f>VLOOKUP($B1040,[2]ok!$AY$9:$CO$434,30,0)</f>
        <v>545</v>
      </c>
      <c r="AM1040" s="12">
        <f>VLOOKUP($B1040,[2]ok!$AY$9:$CO$434,31,0)</f>
        <v>410</v>
      </c>
      <c r="AN1040" s="12">
        <f>VLOOKUP($B1040,[2]ok!$AY$9:$CO$434,32,0)</f>
        <v>323</v>
      </c>
      <c r="AO1040" s="12">
        <f>VLOOKUP($B1040,[2]ok!$AY$9:$CO$434,33,0)</f>
        <v>181</v>
      </c>
      <c r="AP1040" s="12">
        <f>VLOOKUP($B1040,[2]ok!$AY$9:$CO$434,34,0)</f>
        <v>158</v>
      </c>
      <c r="AQ1040" s="12">
        <f>VLOOKUP($B1040,[2]ok!$AY$9:$CO$434,39,0)</f>
        <v>10842</v>
      </c>
      <c r="AR1040" s="12">
        <f>VLOOKUP($B1040,[2]ok!$AY$9:$CO$434,40,0)</f>
        <v>971</v>
      </c>
      <c r="AS1040" s="12">
        <f>VLOOKUP($B1040,[2]ok!$AY$9:$CO$434,41,0)</f>
        <v>1045</v>
      </c>
      <c r="AT1040" s="12">
        <f>VLOOKUP($B1040,[2]ok!$AY$9:$CO$434,42,0)</f>
        <v>5360</v>
      </c>
      <c r="AU1040" s="12">
        <f>VLOOKUP($B1040,[2]ok!$AY$9:$CO$434,43,0)</f>
        <v>369</v>
      </c>
    </row>
    <row r="1041" spans="1:47" s="10" customFormat="1" ht="12">
      <c r="A1041" s="58">
        <v>1039</v>
      </c>
      <c r="B1041" s="58">
        <v>4658</v>
      </c>
      <c r="C1041" s="59" t="s">
        <v>352</v>
      </c>
      <c r="D1041" s="59" t="s">
        <v>276</v>
      </c>
      <c r="E1041" s="59" t="s">
        <v>433</v>
      </c>
      <c r="F1041" s="59" t="s">
        <v>79</v>
      </c>
      <c r="G1041" s="12" t="s">
        <v>271</v>
      </c>
      <c r="H1041" s="14">
        <f t="shared" si="258"/>
        <v>4658</v>
      </c>
      <c r="I1041" s="14">
        <f t="shared" si="253"/>
        <v>11092</v>
      </c>
      <c r="J1041" s="12">
        <f>VLOOKUP($B1041,'[1]METAS 2019'!$D$4:$Q$843,5,0)</f>
        <v>220</v>
      </c>
      <c r="K1041" s="12">
        <f>VLOOKUP($B1041,'[1]METAS 2019'!$D$4:$Q$843,4,0)</f>
        <v>193</v>
      </c>
      <c r="L1041" s="12">
        <f>VLOOKUP($B1041,'[1]METAS 2019'!$D$4:$Q$843,11,0)</f>
        <v>176</v>
      </c>
      <c r="M1041" s="12">
        <f>VLOOKUP($B1041,'[1]METAS 2019'!$D$4:$Q$843,12,0)</f>
        <v>190</v>
      </c>
      <c r="N1041" s="12">
        <f>VLOOKUP($B1041,'[1]METAS 2019'!$D$4:$Q$843,13,0)</f>
        <v>177</v>
      </c>
      <c r="O1041" s="12">
        <f>VLOOKUP($B1041,'[1]METAS 2019'!$D$4:$Q$843,14,0)</f>
        <v>187</v>
      </c>
      <c r="P1041" s="12">
        <f>VLOOKUP($B1041,[2]ok!$AY$9:$CO$434,8,0)</f>
        <v>178</v>
      </c>
      <c r="Q1041" s="12">
        <f>VLOOKUP($B1041,[2]ok!$AY$9:$CO$434,9,0)</f>
        <v>180</v>
      </c>
      <c r="R1041" s="12">
        <f>VLOOKUP($B1041,[2]ok!$AY$9:$CO$434,10,0)</f>
        <v>183</v>
      </c>
      <c r="S1041" s="12">
        <f>VLOOKUP($B1041,[2]ok!$AY$9:$CO$434,11,0)</f>
        <v>188</v>
      </c>
      <c r="T1041" s="12">
        <f>VLOOKUP($B1041,[2]ok!$AY$9:$CO$434,12,0)</f>
        <v>194</v>
      </c>
      <c r="U1041" s="12">
        <f>VLOOKUP($B1041,[2]ok!$AY$9:$CO$434,13,0)</f>
        <v>201</v>
      </c>
      <c r="V1041" s="12">
        <f>VLOOKUP($B1041,[2]ok!$AY$9:$CO$434,14,0)</f>
        <v>206</v>
      </c>
      <c r="W1041" s="12">
        <f>VLOOKUP($B1041,[2]ok!$AY$9:$CO$434,15,0)</f>
        <v>210</v>
      </c>
      <c r="X1041" s="12">
        <f>VLOOKUP($B1041,[2]ok!$AY$9:$CO$434,16,0)</f>
        <v>213</v>
      </c>
      <c r="Y1041" s="12">
        <f>VLOOKUP($B1041,[2]ok!$AY$9:$CO$434,17,0)</f>
        <v>216</v>
      </c>
      <c r="Z1041" s="12">
        <f>VLOOKUP($B1041,[2]ok!$AY$9:$CO$434,18,0)</f>
        <v>219</v>
      </c>
      <c r="AA1041" s="12">
        <f>VLOOKUP($B1041,[2]ok!$AY$9:$CO$434,19,0)</f>
        <v>222</v>
      </c>
      <c r="AB1041" s="12">
        <f>VLOOKUP($B1041,[2]ok!$AY$9:$CO$434,20,0)</f>
        <v>225</v>
      </c>
      <c r="AC1041" s="12">
        <f>VLOOKUP($B1041,[2]ok!$AY$9:$CO$434,21,0)</f>
        <v>229</v>
      </c>
      <c r="AD1041" s="12">
        <f>VLOOKUP($B1041,[2]ok!$AY$9:$CO$434,22,0)</f>
        <v>1145</v>
      </c>
      <c r="AE1041" s="12">
        <f>VLOOKUP($B1041,[2]ok!$AY$9:$CO$434,23,0)</f>
        <v>1014</v>
      </c>
      <c r="AF1041" s="12">
        <f>VLOOKUP($B1041,[2]ok!$AY$9:$CO$434,24,0)</f>
        <v>1034</v>
      </c>
      <c r="AG1041" s="12">
        <f>VLOOKUP($B1041,[2]ok!$AY$9:$CO$434,25,0)</f>
        <v>842</v>
      </c>
      <c r="AH1041" s="12">
        <f>VLOOKUP($B1041,[2]ok!$AY$9:$CO$434,26,0)</f>
        <v>745</v>
      </c>
      <c r="AI1041" s="12">
        <f>VLOOKUP($B1041,[2]ok!$AY$9:$CO$434,27,0)</f>
        <v>599</v>
      </c>
      <c r="AJ1041" s="12">
        <f>VLOOKUP($B1041,[2]ok!$AY$9:$CO$434,28,0)</f>
        <v>466</v>
      </c>
      <c r="AK1041" s="12">
        <f>VLOOKUP($B1041,[2]ok!$AY$9:$CO$434,29,0)</f>
        <v>379</v>
      </c>
      <c r="AL1041" s="12">
        <f>VLOOKUP($B1041,[2]ok!$AY$9:$CO$434,30,0)</f>
        <v>290</v>
      </c>
      <c r="AM1041" s="12">
        <f>VLOOKUP($B1041,[2]ok!$AY$9:$CO$434,31,0)</f>
        <v>218</v>
      </c>
      <c r="AN1041" s="12">
        <f>VLOOKUP($B1041,[2]ok!$AY$9:$CO$434,32,0)</f>
        <v>171</v>
      </c>
      <c r="AO1041" s="12">
        <f>VLOOKUP($B1041,[2]ok!$AY$9:$CO$434,33,0)</f>
        <v>97</v>
      </c>
      <c r="AP1041" s="12">
        <f>VLOOKUP($B1041,[2]ok!$AY$9:$CO$434,34,0)</f>
        <v>85</v>
      </c>
      <c r="AQ1041" s="12">
        <f>VLOOKUP($B1041,[2]ok!$AY$9:$CO$434,39,0)</f>
        <v>5762</v>
      </c>
      <c r="AR1041" s="12">
        <f>VLOOKUP($B1041,[2]ok!$AY$9:$CO$434,40,0)</f>
        <v>516</v>
      </c>
      <c r="AS1041" s="12">
        <f>VLOOKUP($B1041,[2]ok!$AY$9:$CO$434,41,0)</f>
        <v>556</v>
      </c>
      <c r="AT1041" s="12">
        <f>VLOOKUP($B1041,[2]ok!$AY$9:$CO$434,42,0)</f>
        <v>2848</v>
      </c>
      <c r="AU1041" s="12">
        <f>VLOOKUP($B1041,[2]ok!$AY$9:$CO$434,43,0)</f>
        <v>210</v>
      </c>
    </row>
    <row r="1042" spans="1:47" s="10" customFormat="1" ht="12">
      <c r="A1042" s="58">
        <v>1040</v>
      </c>
      <c r="B1042" s="58">
        <v>4650</v>
      </c>
      <c r="C1042" s="59" t="s">
        <v>352</v>
      </c>
      <c r="D1042" s="59" t="s">
        <v>276</v>
      </c>
      <c r="E1042" s="59" t="s">
        <v>433</v>
      </c>
      <c r="F1042" s="59" t="s">
        <v>80</v>
      </c>
      <c r="G1042" s="12" t="s">
        <v>266</v>
      </c>
      <c r="H1042" s="14">
        <f t="shared" si="258"/>
        <v>4650</v>
      </c>
      <c r="I1042" s="14">
        <f t="shared" si="253"/>
        <v>1554</v>
      </c>
      <c r="J1042" s="12">
        <f>VLOOKUP($B1042,'[1]METAS 2019'!$D$4:$Q$843,5,0)</f>
        <v>30</v>
      </c>
      <c r="K1042" s="12">
        <f>VLOOKUP($B1042,'[1]METAS 2019'!$D$4:$Q$843,4,0)</f>
        <v>25</v>
      </c>
      <c r="L1042" s="12">
        <f>VLOOKUP($B1042,'[1]METAS 2019'!$D$4:$Q$843,11,0)</f>
        <v>38</v>
      </c>
      <c r="M1042" s="12">
        <f>VLOOKUP($B1042,'[1]METAS 2019'!$D$4:$Q$843,12,0)</f>
        <v>33</v>
      </c>
      <c r="N1042" s="12">
        <f>VLOOKUP($B1042,'[1]METAS 2019'!$D$4:$Q$843,13,0)</f>
        <v>36</v>
      </c>
      <c r="O1042" s="12">
        <f>VLOOKUP($B1042,'[1]METAS 2019'!$D$4:$Q$843,14,0)</f>
        <v>35</v>
      </c>
      <c r="P1042" s="12">
        <f>VLOOKUP($B1042,[2]ok!$AY$9:$CO$434,8,0)</f>
        <v>24</v>
      </c>
      <c r="Q1042" s="12">
        <f>VLOOKUP($B1042,[2]ok!$AY$9:$CO$434,9,0)</f>
        <v>24</v>
      </c>
      <c r="R1042" s="12">
        <f>VLOOKUP($B1042,[2]ok!$AY$9:$CO$434,10,0)</f>
        <v>25</v>
      </c>
      <c r="S1042" s="12">
        <f>VLOOKUP($B1042,[2]ok!$AY$9:$CO$434,11,0)</f>
        <v>26</v>
      </c>
      <c r="T1042" s="12">
        <f>VLOOKUP($B1042,[2]ok!$AY$9:$CO$434,12,0)</f>
        <v>26</v>
      </c>
      <c r="U1042" s="12">
        <f>VLOOKUP($B1042,[2]ok!$AY$9:$CO$434,13,0)</f>
        <v>27</v>
      </c>
      <c r="V1042" s="12">
        <f>VLOOKUP($B1042,[2]ok!$AY$9:$CO$434,14,0)</f>
        <v>28</v>
      </c>
      <c r="W1042" s="12">
        <f>VLOOKUP($B1042,[2]ok!$AY$9:$CO$434,15,0)</f>
        <v>29</v>
      </c>
      <c r="X1042" s="12">
        <f>VLOOKUP($B1042,[2]ok!$AY$9:$CO$434,16,0)</f>
        <v>29</v>
      </c>
      <c r="Y1042" s="12">
        <f>VLOOKUP($B1042,[2]ok!$AY$9:$CO$434,17,0)</f>
        <v>29</v>
      </c>
      <c r="Z1042" s="12">
        <f>VLOOKUP($B1042,[2]ok!$AY$9:$CO$434,18,0)</f>
        <v>30</v>
      </c>
      <c r="AA1042" s="12">
        <f>VLOOKUP($B1042,[2]ok!$AY$9:$CO$434,19,0)</f>
        <v>30</v>
      </c>
      <c r="AB1042" s="12">
        <f>VLOOKUP($B1042,[2]ok!$AY$9:$CO$434,20,0)</f>
        <v>31</v>
      </c>
      <c r="AC1042" s="12">
        <f>VLOOKUP($B1042,[2]ok!$AY$9:$CO$434,21,0)</f>
        <v>31</v>
      </c>
      <c r="AD1042" s="12">
        <f>VLOOKUP($B1042,[2]ok!$AY$9:$CO$434,22,0)</f>
        <v>156</v>
      </c>
      <c r="AE1042" s="12">
        <f>VLOOKUP($B1042,[2]ok!$AY$9:$CO$434,23,0)</f>
        <v>138</v>
      </c>
      <c r="AF1042" s="12">
        <f>VLOOKUP($B1042,[2]ok!$AY$9:$CO$434,24,0)</f>
        <v>141</v>
      </c>
      <c r="AG1042" s="12">
        <f>VLOOKUP($B1042,[2]ok!$AY$9:$CO$434,25,0)</f>
        <v>115</v>
      </c>
      <c r="AH1042" s="12">
        <f>VLOOKUP($B1042,[2]ok!$AY$9:$CO$434,26,0)</f>
        <v>102</v>
      </c>
      <c r="AI1042" s="12">
        <f>VLOOKUP($B1042,[2]ok!$AY$9:$CO$434,27,0)</f>
        <v>82</v>
      </c>
      <c r="AJ1042" s="12">
        <f>VLOOKUP($B1042,[2]ok!$AY$9:$CO$434,28,0)</f>
        <v>64</v>
      </c>
      <c r="AK1042" s="12">
        <f>VLOOKUP($B1042,[2]ok!$AY$9:$CO$434,29,0)</f>
        <v>52</v>
      </c>
      <c r="AL1042" s="12">
        <f>VLOOKUP($B1042,[2]ok!$AY$9:$CO$434,30,0)</f>
        <v>40</v>
      </c>
      <c r="AM1042" s="12">
        <f>VLOOKUP($B1042,[2]ok!$AY$9:$CO$434,31,0)</f>
        <v>30</v>
      </c>
      <c r="AN1042" s="12">
        <f>VLOOKUP($B1042,[2]ok!$AY$9:$CO$434,32,0)</f>
        <v>23</v>
      </c>
      <c r="AO1042" s="12">
        <f>VLOOKUP($B1042,[2]ok!$AY$9:$CO$434,33,0)</f>
        <v>13</v>
      </c>
      <c r="AP1042" s="12">
        <f>VLOOKUP($B1042,[2]ok!$AY$9:$CO$434,34,0)</f>
        <v>12</v>
      </c>
      <c r="AQ1042" s="12">
        <f>VLOOKUP($B1042,[2]ok!$AY$9:$CO$434,39,0)</f>
        <v>786</v>
      </c>
      <c r="AR1042" s="12">
        <f>VLOOKUP($B1042,[2]ok!$AY$9:$CO$434,40,0)</f>
        <v>70</v>
      </c>
      <c r="AS1042" s="12">
        <f>VLOOKUP($B1042,[2]ok!$AY$9:$CO$434,41,0)</f>
        <v>76</v>
      </c>
      <c r="AT1042" s="12">
        <f>VLOOKUP($B1042,[2]ok!$AY$9:$CO$434,42,0)</f>
        <v>388</v>
      </c>
      <c r="AU1042" s="12">
        <f>VLOOKUP($B1042,[2]ok!$AY$9:$CO$434,43,0)</f>
        <v>27</v>
      </c>
    </row>
    <row r="1043" spans="1:47" s="10" customFormat="1" ht="12">
      <c r="A1043" s="58">
        <v>1041</v>
      </c>
      <c r="B1043" s="58">
        <v>4647</v>
      </c>
      <c r="C1043" s="59" t="s">
        <v>352</v>
      </c>
      <c r="D1043" s="59" t="s">
        <v>276</v>
      </c>
      <c r="E1043" s="59" t="s">
        <v>433</v>
      </c>
      <c r="F1043" s="59" t="s">
        <v>81</v>
      </c>
      <c r="G1043" s="12" t="s">
        <v>266</v>
      </c>
      <c r="H1043" s="14">
        <f t="shared" si="258"/>
        <v>4647</v>
      </c>
      <c r="I1043" s="14">
        <f t="shared" si="253"/>
        <v>404</v>
      </c>
      <c r="J1043" s="12">
        <f>VLOOKUP($B1043,'[1]METAS 2019'!$D$4:$Q$843,5,0)</f>
        <v>8</v>
      </c>
      <c r="K1043" s="12">
        <f>VLOOKUP($B1043,'[1]METAS 2019'!$D$4:$Q$843,4,0)</f>
        <v>7</v>
      </c>
      <c r="L1043" s="12">
        <f>VLOOKUP($B1043,'[1]METAS 2019'!$D$4:$Q$843,11,0)</f>
        <v>3</v>
      </c>
      <c r="M1043" s="12">
        <f>VLOOKUP($B1043,'[1]METAS 2019'!$D$4:$Q$843,12,0)</f>
        <v>8</v>
      </c>
      <c r="N1043" s="12">
        <f>VLOOKUP($B1043,'[1]METAS 2019'!$D$4:$Q$843,13,0)</f>
        <v>5</v>
      </c>
      <c r="O1043" s="12">
        <f>VLOOKUP($B1043,'[1]METAS 2019'!$D$4:$Q$843,14,0)</f>
        <v>8</v>
      </c>
      <c r="P1043" s="12">
        <f>VLOOKUP($B1043,[2]ok!$AY$9:$CO$434,8,0)</f>
        <v>6</v>
      </c>
      <c r="Q1043" s="12">
        <f>VLOOKUP($B1043,[2]ok!$AY$9:$CO$434,9,0)</f>
        <v>7</v>
      </c>
      <c r="R1043" s="12">
        <f>VLOOKUP($B1043,[2]ok!$AY$9:$CO$434,10,0)</f>
        <v>7</v>
      </c>
      <c r="S1043" s="12">
        <f>VLOOKUP($B1043,[2]ok!$AY$9:$CO$434,11,0)</f>
        <v>7</v>
      </c>
      <c r="T1043" s="12">
        <f>VLOOKUP($B1043,[2]ok!$AY$9:$CO$434,12,0)</f>
        <v>7</v>
      </c>
      <c r="U1043" s="12">
        <f>VLOOKUP($B1043,[2]ok!$AY$9:$CO$434,13,0)</f>
        <v>7</v>
      </c>
      <c r="V1043" s="12">
        <f>VLOOKUP($B1043,[2]ok!$AY$9:$CO$434,14,0)</f>
        <v>8</v>
      </c>
      <c r="W1043" s="12">
        <f>VLOOKUP($B1043,[2]ok!$AY$9:$CO$434,15,0)</f>
        <v>8</v>
      </c>
      <c r="X1043" s="12">
        <f>VLOOKUP($B1043,[2]ok!$AY$9:$CO$434,16,0)</f>
        <v>8</v>
      </c>
      <c r="Y1043" s="12">
        <f>VLOOKUP($B1043,[2]ok!$AY$9:$CO$434,17,0)</f>
        <v>8</v>
      </c>
      <c r="Z1043" s="12">
        <f>VLOOKUP($B1043,[2]ok!$AY$9:$CO$434,18,0)</f>
        <v>8</v>
      </c>
      <c r="AA1043" s="12">
        <f>VLOOKUP($B1043,[2]ok!$AY$9:$CO$434,19,0)</f>
        <v>8</v>
      </c>
      <c r="AB1043" s="12">
        <f>VLOOKUP($B1043,[2]ok!$AY$9:$CO$434,20,0)</f>
        <v>8</v>
      </c>
      <c r="AC1043" s="12">
        <f>VLOOKUP($B1043,[2]ok!$AY$9:$CO$434,21,0)</f>
        <v>8</v>
      </c>
      <c r="AD1043" s="12">
        <f>VLOOKUP($B1043,[2]ok!$AY$9:$CO$434,22,0)</f>
        <v>42</v>
      </c>
      <c r="AE1043" s="12">
        <f>VLOOKUP($B1043,[2]ok!$AY$9:$CO$434,23,0)</f>
        <v>37</v>
      </c>
      <c r="AF1043" s="12">
        <f>VLOOKUP($B1043,[2]ok!$AY$9:$CO$434,24,0)</f>
        <v>38</v>
      </c>
      <c r="AG1043" s="12">
        <f>VLOOKUP($B1043,[2]ok!$AY$9:$CO$434,25,0)</f>
        <v>31</v>
      </c>
      <c r="AH1043" s="12">
        <f>VLOOKUP($B1043,[2]ok!$AY$9:$CO$434,26,0)</f>
        <v>27</v>
      </c>
      <c r="AI1043" s="12">
        <f>VLOOKUP($B1043,[2]ok!$AY$9:$CO$434,27,0)</f>
        <v>22</v>
      </c>
      <c r="AJ1043" s="12">
        <f>VLOOKUP($B1043,[2]ok!$AY$9:$CO$434,28,0)</f>
        <v>17</v>
      </c>
      <c r="AK1043" s="12">
        <f>VLOOKUP($B1043,[2]ok!$AY$9:$CO$434,29,0)</f>
        <v>14</v>
      </c>
      <c r="AL1043" s="12">
        <f>VLOOKUP($B1043,[2]ok!$AY$9:$CO$434,30,0)</f>
        <v>11</v>
      </c>
      <c r="AM1043" s="12">
        <f>VLOOKUP($B1043,[2]ok!$AY$9:$CO$434,31,0)</f>
        <v>8</v>
      </c>
      <c r="AN1043" s="12">
        <f>VLOOKUP($B1043,[2]ok!$AY$9:$CO$434,32,0)</f>
        <v>6</v>
      </c>
      <c r="AO1043" s="12">
        <f>VLOOKUP($B1043,[2]ok!$AY$9:$CO$434,33,0)</f>
        <v>4</v>
      </c>
      <c r="AP1043" s="12">
        <f>VLOOKUP($B1043,[2]ok!$AY$9:$CO$434,34,0)</f>
        <v>3</v>
      </c>
      <c r="AQ1043" s="12">
        <f>VLOOKUP($B1043,[2]ok!$AY$9:$CO$434,39,0)</f>
        <v>210</v>
      </c>
      <c r="AR1043" s="12">
        <f>VLOOKUP($B1043,[2]ok!$AY$9:$CO$434,40,0)</f>
        <v>19</v>
      </c>
      <c r="AS1043" s="12">
        <f>VLOOKUP($B1043,[2]ok!$AY$9:$CO$434,41,0)</f>
        <v>20</v>
      </c>
      <c r="AT1043" s="12">
        <f>VLOOKUP($B1043,[2]ok!$AY$9:$CO$434,42,0)</f>
        <v>104</v>
      </c>
      <c r="AU1043" s="12">
        <f>VLOOKUP($B1043,[2]ok!$AY$9:$CO$434,43,0)</f>
        <v>7</v>
      </c>
    </row>
    <row r="1044" spans="1:47" s="10" customFormat="1" ht="12">
      <c r="A1044" s="58">
        <v>1042</v>
      </c>
      <c r="B1044" s="58">
        <v>4649</v>
      </c>
      <c r="C1044" s="59" t="s">
        <v>352</v>
      </c>
      <c r="D1044" s="59" t="s">
        <v>276</v>
      </c>
      <c r="E1044" s="59" t="s">
        <v>433</v>
      </c>
      <c r="F1044" s="59" t="s">
        <v>82</v>
      </c>
      <c r="G1044" s="12" t="s">
        <v>271</v>
      </c>
      <c r="H1044" s="14">
        <f t="shared" si="258"/>
        <v>4649</v>
      </c>
      <c r="I1044" s="14">
        <f t="shared" si="253"/>
        <v>8471</v>
      </c>
      <c r="J1044" s="12">
        <f>VLOOKUP($B1044,'[1]METAS 2019'!$D$4:$Q$843,5,0)</f>
        <v>166</v>
      </c>
      <c r="K1044" s="12">
        <f>VLOOKUP($B1044,'[1]METAS 2019'!$D$4:$Q$843,4,0)</f>
        <v>154</v>
      </c>
      <c r="L1044" s="12">
        <f>VLOOKUP($B1044,'[1]METAS 2019'!$D$4:$Q$843,11,0)</f>
        <v>153</v>
      </c>
      <c r="M1044" s="12">
        <f>VLOOKUP($B1044,'[1]METAS 2019'!$D$4:$Q$843,12,0)</f>
        <v>162</v>
      </c>
      <c r="N1044" s="12">
        <f>VLOOKUP($B1044,'[1]METAS 2019'!$D$4:$Q$843,13,0)</f>
        <v>176</v>
      </c>
      <c r="O1044" s="12">
        <f>VLOOKUP($B1044,'[1]METAS 2019'!$D$4:$Q$843,14,0)</f>
        <v>152</v>
      </c>
      <c r="P1044" s="12">
        <f>VLOOKUP($B1044,[2]ok!$AY$9:$CO$434,8,0)</f>
        <v>134</v>
      </c>
      <c r="Q1044" s="12">
        <f>VLOOKUP($B1044,[2]ok!$AY$9:$CO$434,9,0)</f>
        <v>136</v>
      </c>
      <c r="R1044" s="12">
        <f>VLOOKUP($B1044,[2]ok!$AY$9:$CO$434,10,0)</f>
        <v>138</v>
      </c>
      <c r="S1044" s="12">
        <f>VLOOKUP($B1044,[2]ok!$AY$9:$CO$434,11,0)</f>
        <v>142</v>
      </c>
      <c r="T1044" s="12">
        <f>VLOOKUP($B1044,[2]ok!$AY$9:$CO$434,12,0)</f>
        <v>146</v>
      </c>
      <c r="U1044" s="12">
        <f>VLOOKUP($B1044,[2]ok!$AY$9:$CO$434,13,0)</f>
        <v>151</v>
      </c>
      <c r="V1044" s="12">
        <f>VLOOKUP($B1044,[2]ok!$AY$9:$CO$434,14,0)</f>
        <v>156</v>
      </c>
      <c r="W1044" s="12">
        <f>VLOOKUP($B1044,[2]ok!$AY$9:$CO$434,15,0)</f>
        <v>159</v>
      </c>
      <c r="X1044" s="12">
        <f>VLOOKUP($B1044,[2]ok!$AY$9:$CO$434,16,0)</f>
        <v>161</v>
      </c>
      <c r="Y1044" s="12">
        <f>VLOOKUP($B1044,[2]ok!$AY$9:$CO$434,17,0)</f>
        <v>163</v>
      </c>
      <c r="Z1044" s="12">
        <f>VLOOKUP($B1044,[2]ok!$AY$9:$CO$434,18,0)</f>
        <v>165</v>
      </c>
      <c r="AA1044" s="12">
        <f>VLOOKUP($B1044,[2]ok!$AY$9:$CO$434,19,0)</f>
        <v>168</v>
      </c>
      <c r="AB1044" s="12">
        <f>VLOOKUP($B1044,[2]ok!$AY$9:$CO$434,20,0)</f>
        <v>170</v>
      </c>
      <c r="AC1044" s="12">
        <f>VLOOKUP($B1044,[2]ok!$AY$9:$CO$434,21,0)</f>
        <v>173</v>
      </c>
      <c r="AD1044" s="12">
        <f>VLOOKUP($B1044,[2]ok!$AY$9:$CO$434,22,0)</f>
        <v>864</v>
      </c>
      <c r="AE1044" s="12">
        <f>VLOOKUP($B1044,[2]ok!$AY$9:$CO$434,23,0)</f>
        <v>765</v>
      </c>
      <c r="AF1044" s="12">
        <f>VLOOKUP($B1044,[2]ok!$AY$9:$CO$434,24,0)</f>
        <v>780</v>
      </c>
      <c r="AG1044" s="12">
        <f>VLOOKUP($B1044,[2]ok!$AY$9:$CO$434,25,0)</f>
        <v>635</v>
      </c>
      <c r="AH1044" s="12">
        <f>VLOOKUP($B1044,[2]ok!$AY$9:$CO$434,26,0)</f>
        <v>562</v>
      </c>
      <c r="AI1044" s="12">
        <f>VLOOKUP($B1044,[2]ok!$AY$9:$CO$434,27,0)</f>
        <v>452</v>
      </c>
      <c r="AJ1044" s="12">
        <f>VLOOKUP($B1044,[2]ok!$AY$9:$CO$434,28,0)</f>
        <v>352</v>
      </c>
      <c r="AK1044" s="12">
        <f>VLOOKUP($B1044,[2]ok!$AY$9:$CO$434,29,0)</f>
        <v>286</v>
      </c>
      <c r="AL1044" s="12">
        <f>VLOOKUP($B1044,[2]ok!$AY$9:$CO$434,30,0)</f>
        <v>219</v>
      </c>
      <c r="AM1044" s="12">
        <f>VLOOKUP($B1044,[2]ok!$AY$9:$CO$434,31,0)</f>
        <v>165</v>
      </c>
      <c r="AN1044" s="12">
        <f>VLOOKUP($B1044,[2]ok!$AY$9:$CO$434,32,0)</f>
        <v>129</v>
      </c>
      <c r="AO1044" s="12">
        <f>VLOOKUP($B1044,[2]ok!$AY$9:$CO$434,33,0)</f>
        <v>73</v>
      </c>
      <c r="AP1044" s="12">
        <f>VLOOKUP($B1044,[2]ok!$AY$9:$CO$434,34,0)</f>
        <v>64</v>
      </c>
      <c r="AQ1044" s="12">
        <f>VLOOKUP($B1044,[2]ok!$AY$9:$CO$434,39,0)</f>
        <v>4348</v>
      </c>
      <c r="AR1044" s="12">
        <f>VLOOKUP($B1044,[2]ok!$AY$9:$CO$434,40,0)</f>
        <v>390</v>
      </c>
      <c r="AS1044" s="12">
        <f>VLOOKUP($B1044,[2]ok!$AY$9:$CO$434,41,0)</f>
        <v>419</v>
      </c>
      <c r="AT1044" s="12">
        <f>VLOOKUP($B1044,[2]ok!$AY$9:$CO$434,42,0)</f>
        <v>2149</v>
      </c>
      <c r="AU1044" s="12">
        <f>VLOOKUP($B1044,[2]ok!$AY$9:$CO$434,43,0)</f>
        <v>179</v>
      </c>
    </row>
    <row r="1045" spans="1:47" s="10" customFormat="1" ht="12">
      <c r="A1045" s="58">
        <v>1043</v>
      </c>
      <c r="B1045" s="58">
        <v>11808</v>
      </c>
      <c r="C1045" s="59" t="s">
        <v>352</v>
      </c>
      <c r="D1045" s="59" t="s">
        <v>276</v>
      </c>
      <c r="E1045" s="59" t="s">
        <v>433</v>
      </c>
      <c r="F1045" s="59" t="s">
        <v>280</v>
      </c>
      <c r="G1045" s="12" t="s">
        <v>266</v>
      </c>
      <c r="H1045" s="14">
        <f t="shared" si="258"/>
        <v>11808</v>
      </c>
      <c r="I1045" s="14">
        <f t="shared" si="253"/>
        <v>670</v>
      </c>
      <c r="J1045" s="12">
        <f>VLOOKUP($B1045,'[1]METAS 2019'!$D$4:$Q$843,5,0)</f>
        <v>13</v>
      </c>
      <c r="K1045" s="12">
        <f>VLOOKUP($B1045,'[1]METAS 2019'!$D$4:$Q$843,4,0)</f>
        <v>11</v>
      </c>
      <c r="L1045" s="12">
        <f>VLOOKUP($B1045,'[1]METAS 2019'!$D$4:$Q$843,11,0)</f>
        <v>18</v>
      </c>
      <c r="M1045" s="12">
        <f>VLOOKUP($B1045,'[1]METAS 2019'!$D$4:$Q$843,12,0)</f>
        <v>14</v>
      </c>
      <c r="N1045" s="12">
        <f>VLOOKUP($B1045,'[1]METAS 2019'!$D$4:$Q$843,13,0)</f>
        <v>13</v>
      </c>
      <c r="O1045" s="12">
        <f>VLOOKUP($B1045,'[1]METAS 2019'!$D$4:$Q$843,14,0)</f>
        <v>13</v>
      </c>
      <c r="P1045" s="12">
        <f>VLOOKUP($B1045,[2]ok!$AY$9:$CO$434,8,0)</f>
        <v>10</v>
      </c>
      <c r="Q1045" s="12">
        <f>VLOOKUP($B1045,[2]ok!$AY$9:$CO$434,9,0)</f>
        <v>11</v>
      </c>
      <c r="R1045" s="12">
        <f>VLOOKUP($B1045,[2]ok!$AY$9:$CO$434,10,0)</f>
        <v>11</v>
      </c>
      <c r="S1045" s="12">
        <f>VLOOKUP($B1045,[2]ok!$AY$9:$CO$434,11,0)</f>
        <v>11</v>
      </c>
      <c r="T1045" s="12">
        <f>VLOOKUP($B1045,[2]ok!$AY$9:$CO$434,12,0)</f>
        <v>11</v>
      </c>
      <c r="U1045" s="12">
        <f>VLOOKUP($B1045,[2]ok!$AY$9:$CO$434,13,0)</f>
        <v>12</v>
      </c>
      <c r="V1045" s="12">
        <f>VLOOKUP($B1045,[2]ok!$AY$9:$CO$434,14,0)</f>
        <v>12</v>
      </c>
      <c r="W1045" s="12">
        <f>VLOOKUP($B1045,[2]ok!$AY$9:$CO$434,15,0)</f>
        <v>12</v>
      </c>
      <c r="X1045" s="12">
        <f>VLOOKUP($B1045,[2]ok!$AY$9:$CO$434,16,0)</f>
        <v>13</v>
      </c>
      <c r="Y1045" s="12">
        <f>VLOOKUP($B1045,[2]ok!$AY$9:$CO$434,17,0)</f>
        <v>13</v>
      </c>
      <c r="Z1045" s="12">
        <f>VLOOKUP($B1045,[2]ok!$AY$9:$CO$434,18,0)</f>
        <v>13</v>
      </c>
      <c r="AA1045" s="12">
        <f>VLOOKUP($B1045,[2]ok!$AY$9:$CO$434,19,0)</f>
        <v>13</v>
      </c>
      <c r="AB1045" s="12">
        <f>VLOOKUP($B1045,[2]ok!$AY$9:$CO$434,20,0)</f>
        <v>13</v>
      </c>
      <c r="AC1045" s="12">
        <f>VLOOKUP($B1045,[2]ok!$AY$9:$CO$434,21,0)</f>
        <v>14</v>
      </c>
      <c r="AD1045" s="12">
        <f>VLOOKUP($B1045,[2]ok!$AY$9:$CO$434,22,0)</f>
        <v>68</v>
      </c>
      <c r="AE1045" s="12">
        <f>VLOOKUP($B1045,[2]ok!$AY$9:$CO$434,23,0)</f>
        <v>60</v>
      </c>
      <c r="AF1045" s="12">
        <f>VLOOKUP($B1045,[2]ok!$AY$9:$CO$434,24,0)</f>
        <v>61</v>
      </c>
      <c r="AG1045" s="12">
        <f>VLOOKUP($B1045,[2]ok!$AY$9:$CO$434,25,0)</f>
        <v>50</v>
      </c>
      <c r="AH1045" s="12">
        <f>VLOOKUP($B1045,[2]ok!$AY$9:$CO$434,26,0)</f>
        <v>44</v>
      </c>
      <c r="AI1045" s="12">
        <f>VLOOKUP($B1045,[2]ok!$AY$9:$CO$434,27,0)</f>
        <v>35</v>
      </c>
      <c r="AJ1045" s="12">
        <f>VLOOKUP($B1045,[2]ok!$AY$9:$CO$434,28,0)</f>
        <v>28</v>
      </c>
      <c r="AK1045" s="12">
        <f>VLOOKUP($B1045,[2]ok!$AY$9:$CO$434,29,0)</f>
        <v>22</v>
      </c>
      <c r="AL1045" s="12">
        <f>VLOOKUP($B1045,[2]ok!$AY$9:$CO$434,30,0)</f>
        <v>17</v>
      </c>
      <c r="AM1045" s="12">
        <f>VLOOKUP($B1045,[2]ok!$AY$9:$CO$434,31,0)</f>
        <v>13</v>
      </c>
      <c r="AN1045" s="12">
        <f>VLOOKUP($B1045,[2]ok!$AY$9:$CO$434,32,0)</f>
        <v>10</v>
      </c>
      <c r="AO1045" s="12">
        <f>VLOOKUP($B1045,[2]ok!$AY$9:$CO$434,33,0)</f>
        <v>6</v>
      </c>
      <c r="AP1045" s="12">
        <f>VLOOKUP($B1045,[2]ok!$AY$9:$CO$434,34,0)</f>
        <v>5</v>
      </c>
      <c r="AQ1045" s="12">
        <f>VLOOKUP($B1045,[2]ok!$AY$9:$CO$434,39,0)</f>
        <v>340</v>
      </c>
      <c r="AR1045" s="12">
        <f>VLOOKUP($B1045,[2]ok!$AY$9:$CO$434,40,0)</f>
        <v>31</v>
      </c>
      <c r="AS1045" s="12">
        <f>VLOOKUP($B1045,[2]ok!$AY$9:$CO$434,41,0)</f>
        <v>33</v>
      </c>
      <c r="AT1045" s="12">
        <f>VLOOKUP($B1045,[2]ok!$AY$9:$CO$434,42,0)</f>
        <v>168</v>
      </c>
      <c r="AU1045" s="12">
        <f>VLOOKUP($B1045,[2]ok!$AY$9:$CO$434,43,0)</f>
        <v>16</v>
      </c>
    </row>
    <row r="1046" spans="1:47" s="10" customFormat="1" ht="14.25" customHeight="1">
      <c r="A1046" s="58">
        <v>1044</v>
      </c>
      <c r="B1046" s="58">
        <v>10821</v>
      </c>
      <c r="C1046" s="59" t="s">
        <v>352</v>
      </c>
      <c r="D1046" s="59" t="s">
        <v>276</v>
      </c>
      <c r="E1046" s="59" t="s">
        <v>433</v>
      </c>
      <c r="F1046" s="59" t="s">
        <v>430</v>
      </c>
      <c r="G1046" s="12" t="s">
        <v>283</v>
      </c>
      <c r="H1046" s="14">
        <f t="shared" si="258"/>
        <v>10821</v>
      </c>
      <c r="I1046" s="14">
        <f t="shared" si="253"/>
        <v>254</v>
      </c>
      <c r="J1046" s="22">
        <v>5</v>
      </c>
      <c r="K1046" s="22">
        <v>4</v>
      </c>
      <c r="L1046" s="22">
        <v>4</v>
      </c>
      <c r="M1046" s="22">
        <v>4</v>
      </c>
      <c r="N1046" s="22">
        <v>6</v>
      </c>
      <c r="O1046" s="12">
        <f>VLOOKUP($B1046,[2]ok!$AY$9:$CO$434,7,0)</f>
        <v>4</v>
      </c>
      <c r="P1046" s="12">
        <f>VLOOKUP($B1046,[2]ok!$AY$9:$CO$434,8,0)</f>
        <v>4</v>
      </c>
      <c r="Q1046" s="12">
        <f>VLOOKUP($B1046,[2]ok!$AY$9:$CO$434,9,0)</f>
        <v>4</v>
      </c>
      <c r="R1046" s="12">
        <f>VLOOKUP($B1046,[2]ok!$AY$9:$CO$434,10,0)</f>
        <v>4</v>
      </c>
      <c r="S1046" s="12">
        <f>VLOOKUP($B1046,[2]ok!$AY$9:$CO$434,11,0)</f>
        <v>4</v>
      </c>
      <c r="T1046" s="12">
        <f>VLOOKUP($B1046,[2]ok!$AY$9:$CO$434,12,0)</f>
        <v>4</v>
      </c>
      <c r="U1046" s="12">
        <f>VLOOKUP($B1046,[2]ok!$AY$9:$CO$434,13,0)</f>
        <v>5</v>
      </c>
      <c r="V1046" s="12">
        <f>VLOOKUP($B1046,[2]ok!$AY$9:$CO$434,14,0)</f>
        <v>5</v>
      </c>
      <c r="W1046" s="12">
        <f>VLOOKUP($B1046,[2]ok!$AY$9:$CO$434,15,0)</f>
        <v>5</v>
      </c>
      <c r="X1046" s="12">
        <f>VLOOKUP($B1046,[2]ok!$AY$9:$CO$434,16,0)</f>
        <v>5</v>
      </c>
      <c r="Y1046" s="12">
        <f>VLOOKUP($B1046,[2]ok!$AY$9:$CO$434,17,0)</f>
        <v>5</v>
      </c>
      <c r="Z1046" s="12">
        <f>VLOOKUP($B1046,[2]ok!$AY$9:$CO$434,18,0)</f>
        <v>5</v>
      </c>
      <c r="AA1046" s="12">
        <f>VLOOKUP($B1046,[2]ok!$AY$9:$CO$434,19,0)</f>
        <v>5</v>
      </c>
      <c r="AB1046" s="12">
        <f>VLOOKUP($B1046,[2]ok!$AY$9:$CO$434,20,0)</f>
        <v>5</v>
      </c>
      <c r="AC1046" s="12">
        <f>VLOOKUP($B1046,[2]ok!$AY$9:$CO$434,21,0)</f>
        <v>5</v>
      </c>
      <c r="AD1046" s="12">
        <f>VLOOKUP($B1046,[2]ok!$AY$9:$CO$434,22,0)</f>
        <v>26</v>
      </c>
      <c r="AE1046" s="12">
        <f>VLOOKUP($B1046,[2]ok!$AY$9:$CO$434,23,0)</f>
        <v>23</v>
      </c>
      <c r="AF1046" s="12">
        <f>VLOOKUP($B1046,[2]ok!$AY$9:$CO$434,24,0)</f>
        <v>23</v>
      </c>
      <c r="AG1046" s="12">
        <f>VLOOKUP($B1046,[2]ok!$AY$9:$CO$434,25,0)</f>
        <v>19</v>
      </c>
      <c r="AH1046" s="12">
        <f>VLOOKUP($B1046,[2]ok!$AY$9:$CO$434,26,0)</f>
        <v>17</v>
      </c>
      <c r="AI1046" s="12">
        <f>VLOOKUP($B1046,[2]ok!$AY$9:$CO$434,27,0)</f>
        <v>14</v>
      </c>
      <c r="AJ1046" s="12">
        <f>VLOOKUP($B1046,[2]ok!$AY$9:$CO$434,28,0)</f>
        <v>11</v>
      </c>
      <c r="AK1046" s="12">
        <f>VLOOKUP($B1046,[2]ok!$AY$9:$CO$434,29,0)</f>
        <v>9</v>
      </c>
      <c r="AL1046" s="12">
        <f>VLOOKUP($B1046,[2]ok!$AY$9:$CO$434,30,0)</f>
        <v>7</v>
      </c>
      <c r="AM1046" s="12">
        <f>VLOOKUP($B1046,[2]ok!$AY$9:$CO$434,31,0)</f>
        <v>5</v>
      </c>
      <c r="AN1046" s="12">
        <f>VLOOKUP($B1046,[2]ok!$AY$9:$CO$434,32,0)</f>
        <v>4</v>
      </c>
      <c r="AO1046" s="12">
        <f>VLOOKUP($B1046,[2]ok!$AY$9:$CO$434,33,0)</f>
        <v>2</v>
      </c>
      <c r="AP1046" s="12">
        <f>VLOOKUP($B1046,[2]ok!$AY$9:$CO$434,34,0)</f>
        <v>2</v>
      </c>
      <c r="AQ1046" s="12">
        <f>VLOOKUP($B1046,[2]ok!$AY$9:$CO$434,39,0)</f>
        <v>131</v>
      </c>
      <c r="AR1046" s="12">
        <f>VLOOKUP($B1046,[2]ok!$AY$9:$CO$434,40,0)</f>
        <v>12</v>
      </c>
      <c r="AS1046" s="12">
        <f>VLOOKUP($B1046,[2]ok!$AY$9:$CO$434,41,0)</f>
        <v>13</v>
      </c>
      <c r="AT1046" s="12">
        <f>VLOOKUP($B1046,[2]ok!$AY$9:$CO$434,42,0)</f>
        <v>65</v>
      </c>
      <c r="AU1046" s="12">
        <f>VLOOKUP($B1046,[2]ok!$AY$9:$CO$434,43,0)</f>
        <v>0</v>
      </c>
    </row>
    <row r="1047" spans="1:47" s="10" customFormat="1" ht="12">
      <c r="A1047" s="97">
        <v>1045</v>
      </c>
      <c r="B1047" s="97"/>
      <c r="C1047" s="98"/>
      <c r="D1047" s="98"/>
      <c r="E1047" s="98"/>
      <c r="F1047" s="98" t="s">
        <v>371</v>
      </c>
      <c r="G1047" s="17" t="s">
        <v>1214</v>
      </c>
      <c r="H1047" s="81"/>
      <c r="I1047" s="81">
        <f t="shared" si="253"/>
        <v>9674</v>
      </c>
      <c r="J1047" s="17">
        <f>SUM(J1048:J1051)</f>
        <v>160</v>
      </c>
      <c r="K1047" s="17">
        <f t="shared" ref="K1047:AU1047" si="259">SUM(K1048:K1051)</f>
        <v>147</v>
      </c>
      <c r="L1047" s="17">
        <f t="shared" si="259"/>
        <v>161</v>
      </c>
      <c r="M1047" s="17">
        <f t="shared" si="259"/>
        <v>190</v>
      </c>
      <c r="N1047" s="17">
        <f t="shared" si="259"/>
        <v>217</v>
      </c>
      <c r="O1047" s="17">
        <f t="shared" si="259"/>
        <v>214</v>
      </c>
      <c r="P1047" s="17">
        <f t="shared" si="259"/>
        <v>184</v>
      </c>
      <c r="Q1047" s="17">
        <f t="shared" si="259"/>
        <v>184</v>
      </c>
      <c r="R1047" s="17">
        <f t="shared" si="259"/>
        <v>184</v>
      </c>
      <c r="S1047" s="17">
        <f t="shared" si="259"/>
        <v>185</v>
      </c>
      <c r="T1047" s="17">
        <f t="shared" si="259"/>
        <v>187</v>
      </c>
      <c r="U1047" s="17">
        <f t="shared" si="259"/>
        <v>189</v>
      </c>
      <c r="V1047" s="17">
        <f t="shared" si="259"/>
        <v>192</v>
      </c>
      <c r="W1047" s="17">
        <f t="shared" si="259"/>
        <v>192</v>
      </c>
      <c r="X1047" s="17">
        <f t="shared" si="259"/>
        <v>196</v>
      </c>
      <c r="Y1047" s="17">
        <f t="shared" si="259"/>
        <v>196</v>
      </c>
      <c r="Z1047" s="17">
        <f t="shared" si="259"/>
        <v>198</v>
      </c>
      <c r="AA1047" s="17">
        <f t="shared" si="259"/>
        <v>197</v>
      </c>
      <c r="AB1047" s="17">
        <f t="shared" si="259"/>
        <v>191</v>
      </c>
      <c r="AC1047" s="17">
        <f t="shared" si="259"/>
        <v>182</v>
      </c>
      <c r="AD1047" s="17">
        <f t="shared" si="259"/>
        <v>790</v>
      </c>
      <c r="AE1047" s="17">
        <f t="shared" si="259"/>
        <v>740</v>
      </c>
      <c r="AF1047" s="17">
        <f t="shared" si="259"/>
        <v>740</v>
      </c>
      <c r="AG1047" s="17">
        <f t="shared" si="259"/>
        <v>687</v>
      </c>
      <c r="AH1047" s="17">
        <f t="shared" si="259"/>
        <v>675</v>
      </c>
      <c r="AI1047" s="17">
        <f t="shared" si="259"/>
        <v>534</v>
      </c>
      <c r="AJ1047" s="17">
        <f t="shared" si="259"/>
        <v>436</v>
      </c>
      <c r="AK1047" s="17">
        <f t="shared" si="259"/>
        <v>365</v>
      </c>
      <c r="AL1047" s="17">
        <f t="shared" si="259"/>
        <v>355</v>
      </c>
      <c r="AM1047" s="17">
        <f t="shared" si="259"/>
        <v>214</v>
      </c>
      <c r="AN1047" s="17">
        <f t="shared" si="259"/>
        <v>192</v>
      </c>
      <c r="AO1047" s="17">
        <f t="shared" si="259"/>
        <v>114</v>
      </c>
      <c r="AP1047" s="17">
        <f t="shared" si="259"/>
        <v>86</v>
      </c>
      <c r="AQ1047" s="17">
        <f t="shared" si="259"/>
        <v>5033</v>
      </c>
      <c r="AR1047" s="17">
        <f t="shared" si="259"/>
        <v>496</v>
      </c>
      <c r="AS1047" s="17">
        <f t="shared" si="259"/>
        <v>500</v>
      </c>
      <c r="AT1047" s="17">
        <f t="shared" si="259"/>
        <v>2217</v>
      </c>
      <c r="AU1047" s="17">
        <f t="shared" si="259"/>
        <v>163</v>
      </c>
    </row>
    <row r="1048" spans="1:47" s="10" customFormat="1" ht="12">
      <c r="A1048" s="58">
        <v>1046</v>
      </c>
      <c r="B1048" s="58">
        <v>4634</v>
      </c>
      <c r="C1048" s="59" t="s">
        <v>352</v>
      </c>
      <c r="D1048" s="59" t="s">
        <v>276</v>
      </c>
      <c r="E1048" s="59" t="s">
        <v>301</v>
      </c>
      <c r="F1048" s="59" t="s">
        <v>83</v>
      </c>
      <c r="G1048" s="12" t="s">
        <v>283</v>
      </c>
      <c r="H1048" s="14">
        <f>B1048</f>
        <v>4634</v>
      </c>
      <c r="I1048" s="14">
        <f t="shared" si="253"/>
        <v>5848</v>
      </c>
      <c r="J1048" s="12">
        <f>VLOOKUP($B1048,'[1]METAS 2019'!$D$4:$Q$843,5,0)</f>
        <v>97</v>
      </c>
      <c r="K1048" s="12">
        <f>VLOOKUP($B1048,'[1]METAS 2019'!$D$4:$Q$843,4,0)</f>
        <v>89</v>
      </c>
      <c r="L1048" s="12">
        <f>VLOOKUP($B1048,'[1]METAS 2019'!$D$4:$Q$843,11,0)</f>
        <v>97</v>
      </c>
      <c r="M1048" s="12">
        <f>VLOOKUP($B1048,'[1]METAS 2019'!$D$4:$Q$843,12,0)</f>
        <v>111</v>
      </c>
      <c r="N1048" s="12">
        <f>VLOOKUP($B1048,'[1]METAS 2019'!$D$4:$Q$843,13,0)</f>
        <v>124</v>
      </c>
      <c r="O1048" s="12">
        <f>VLOOKUP($B1048,'[1]METAS 2019'!$D$4:$Q$843,14,0)</f>
        <v>124</v>
      </c>
      <c r="P1048" s="12">
        <f>VLOOKUP($B1048,[2]ok!$AY$9:$CO$434,8,0)</f>
        <v>111</v>
      </c>
      <c r="Q1048" s="12">
        <f>VLOOKUP($B1048,[2]ok!$AY$9:$CO$434,9,0)</f>
        <v>111</v>
      </c>
      <c r="R1048" s="12">
        <f>VLOOKUP($B1048,[2]ok!$AY$9:$CO$434,10,0)</f>
        <v>111</v>
      </c>
      <c r="S1048" s="12">
        <f>VLOOKUP($B1048,[2]ok!$AY$9:$CO$434,11,0)</f>
        <v>111</v>
      </c>
      <c r="T1048" s="12">
        <f>VLOOKUP($B1048,[2]ok!$AY$9:$CO$434,12,0)</f>
        <v>113</v>
      </c>
      <c r="U1048" s="12">
        <f>VLOOKUP($B1048,[2]ok!$AY$9:$CO$434,13,0)</f>
        <v>114</v>
      </c>
      <c r="V1048" s="12">
        <f>VLOOKUP($B1048,[2]ok!$AY$9:$CO$434,14,0)</f>
        <v>117</v>
      </c>
      <c r="W1048" s="12">
        <f>VLOOKUP($B1048,[2]ok!$AY$9:$CO$434,15,0)</f>
        <v>117</v>
      </c>
      <c r="X1048" s="12">
        <f>VLOOKUP($B1048,[2]ok!$AY$9:$CO$434,16,0)</f>
        <v>119</v>
      </c>
      <c r="Y1048" s="12">
        <f>VLOOKUP($B1048,[2]ok!$AY$9:$CO$434,17,0)</f>
        <v>119</v>
      </c>
      <c r="Z1048" s="12">
        <f>VLOOKUP($B1048,[2]ok!$AY$9:$CO$434,18,0)</f>
        <v>120</v>
      </c>
      <c r="AA1048" s="12">
        <f>VLOOKUP($B1048,[2]ok!$AY$9:$CO$434,19,0)</f>
        <v>119</v>
      </c>
      <c r="AB1048" s="12">
        <f>VLOOKUP($B1048,[2]ok!$AY$9:$CO$434,20,0)</f>
        <v>116</v>
      </c>
      <c r="AC1048" s="12">
        <f>VLOOKUP($B1048,[2]ok!$AY$9:$CO$434,21,0)</f>
        <v>111</v>
      </c>
      <c r="AD1048" s="12">
        <f>VLOOKUP($B1048,[2]ok!$AY$9:$CO$434,22,0)</f>
        <v>479</v>
      </c>
      <c r="AE1048" s="12">
        <f>VLOOKUP($B1048,[2]ok!$AY$9:$CO$434,23,0)</f>
        <v>449</v>
      </c>
      <c r="AF1048" s="12">
        <f>VLOOKUP($B1048,[2]ok!$AY$9:$CO$434,24,0)</f>
        <v>449</v>
      </c>
      <c r="AG1048" s="12">
        <f>VLOOKUP($B1048,[2]ok!$AY$9:$CO$434,25,0)</f>
        <v>416</v>
      </c>
      <c r="AH1048" s="12">
        <f>VLOOKUP($B1048,[2]ok!$AY$9:$CO$434,26,0)</f>
        <v>409</v>
      </c>
      <c r="AI1048" s="12">
        <f>VLOOKUP($B1048,[2]ok!$AY$9:$CO$434,27,0)</f>
        <v>325</v>
      </c>
      <c r="AJ1048" s="12">
        <f>VLOOKUP($B1048,[2]ok!$AY$9:$CO$434,28,0)</f>
        <v>264</v>
      </c>
      <c r="AK1048" s="12">
        <f>VLOOKUP($B1048,[2]ok!$AY$9:$CO$434,29,0)</f>
        <v>221</v>
      </c>
      <c r="AL1048" s="12">
        <f>VLOOKUP($B1048,[2]ok!$AY$9:$CO$434,30,0)</f>
        <v>215</v>
      </c>
      <c r="AM1048" s="12">
        <f>VLOOKUP($B1048,[2]ok!$AY$9:$CO$434,31,0)</f>
        <v>131</v>
      </c>
      <c r="AN1048" s="12">
        <f>VLOOKUP($B1048,[2]ok!$AY$9:$CO$434,32,0)</f>
        <v>117</v>
      </c>
      <c r="AO1048" s="12">
        <f>VLOOKUP($B1048,[2]ok!$AY$9:$CO$434,33,0)</f>
        <v>70</v>
      </c>
      <c r="AP1048" s="12">
        <f>VLOOKUP($B1048,[2]ok!$AY$9:$CO$434,34,0)</f>
        <v>52</v>
      </c>
      <c r="AQ1048" s="12">
        <f>VLOOKUP($B1048,[2]ok!$AY$9:$CO$434,39,0)</f>
        <v>3051</v>
      </c>
      <c r="AR1048" s="12">
        <f>VLOOKUP($B1048,[2]ok!$AY$9:$CO$434,40,0)</f>
        <v>300</v>
      </c>
      <c r="AS1048" s="12">
        <f>VLOOKUP($B1048,[2]ok!$AY$9:$CO$434,41,0)</f>
        <v>303</v>
      </c>
      <c r="AT1048" s="12">
        <f>VLOOKUP($B1048,[2]ok!$AY$9:$CO$434,42,0)</f>
        <v>1343</v>
      </c>
      <c r="AU1048" s="12">
        <f>VLOOKUP($B1048,[2]ok!$AY$9:$CO$434,43,0)</f>
        <v>98</v>
      </c>
    </row>
    <row r="1049" spans="1:47" s="10" customFormat="1" ht="12">
      <c r="A1049" s="58">
        <v>1047</v>
      </c>
      <c r="B1049" s="58">
        <v>4631</v>
      </c>
      <c r="C1049" s="59" t="s">
        <v>352</v>
      </c>
      <c r="D1049" s="59" t="s">
        <v>276</v>
      </c>
      <c r="E1049" s="59" t="s">
        <v>287</v>
      </c>
      <c r="F1049" s="59" t="s">
        <v>84</v>
      </c>
      <c r="G1049" s="12" t="s">
        <v>266</v>
      </c>
      <c r="H1049" s="14">
        <f>B1049</f>
        <v>4631</v>
      </c>
      <c r="I1049" s="14">
        <f t="shared" si="253"/>
        <v>976</v>
      </c>
      <c r="J1049" s="12">
        <f>VLOOKUP($B1049,'[1]METAS 2019'!$D$4:$Q$843,5,0)</f>
        <v>16</v>
      </c>
      <c r="K1049" s="12">
        <f>VLOOKUP($B1049,'[1]METAS 2019'!$D$4:$Q$843,4,0)</f>
        <v>14</v>
      </c>
      <c r="L1049" s="12">
        <f>VLOOKUP($B1049,'[1]METAS 2019'!$D$4:$Q$843,11,0)</f>
        <v>16</v>
      </c>
      <c r="M1049" s="12">
        <f>VLOOKUP($B1049,'[1]METAS 2019'!$D$4:$Q$843,12,0)</f>
        <v>26</v>
      </c>
      <c r="N1049" s="12">
        <f>VLOOKUP($B1049,'[1]METAS 2019'!$D$4:$Q$843,13,0)</f>
        <v>21</v>
      </c>
      <c r="O1049" s="12">
        <f>VLOOKUP($B1049,'[1]METAS 2019'!$D$4:$Q$843,14,0)</f>
        <v>23</v>
      </c>
      <c r="P1049" s="12">
        <f>VLOOKUP($B1049,[2]ok!$AY$9:$CO$434,8,0)</f>
        <v>18</v>
      </c>
      <c r="Q1049" s="12">
        <f>VLOOKUP($B1049,[2]ok!$AY$9:$CO$434,9,0)</f>
        <v>18</v>
      </c>
      <c r="R1049" s="12">
        <f>VLOOKUP($B1049,[2]ok!$AY$9:$CO$434,10,0)</f>
        <v>18</v>
      </c>
      <c r="S1049" s="12">
        <f>VLOOKUP($B1049,[2]ok!$AY$9:$CO$434,11,0)</f>
        <v>19</v>
      </c>
      <c r="T1049" s="12">
        <f>VLOOKUP($B1049,[2]ok!$AY$9:$CO$434,12,0)</f>
        <v>19</v>
      </c>
      <c r="U1049" s="12">
        <f>VLOOKUP($B1049,[2]ok!$AY$9:$CO$434,13,0)</f>
        <v>19</v>
      </c>
      <c r="V1049" s="12">
        <f>VLOOKUP($B1049,[2]ok!$AY$9:$CO$434,14,0)</f>
        <v>19</v>
      </c>
      <c r="W1049" s="12">
        <f>VLOOKUP($B1049,[2]ok!$AY$9:$CO$434,15,0)</f>
        <v>19</v>
      </c>
      <c r="X1049" s="12">
        <f>VLOOKUP($B1049,[2]ok!$AY$9:$CO$434,16,0)</f>
        <v>20</v>
      </c>
      <c r="Y1049" s="12">
        <f>VLOOKUP($B1049,[2]ok!$AY$9:$CO$434,17,0)</f>
        <v>20</v>
      </c>
      <c r="Z1049" s="12">
        <f>VLOOKUP($B1049,[2]ok!$AY$9:$CO$434,18,0)</f>
        <v>20</v>
      </c>
      <c r="AA1049" s="12">
        <f>VLOOKUP($B1049,[2]ok!$AY$9:$CO$434,19,0)</f>
        <v>20</v>
      </c>
      <c r="AB1049" s="12">
        <f>VLOOKUP($B1049,[2]ok!$AY$9:$CO$434,20,0)</f>
        <v>19</v>
      </c>
      <c r="AC1049" s="12">
        <f>VLOOKUP($B1049,[2]ok!$AY$9:$CO$434,21,0)</f>
        <v>18</v>
      </c>
      <c r="AD1049" s="12">
        <f>VLOOKUP($B1049,[2]ok!$AY$9:$CO$434,22,0)</f>
        <v>79</v>
      </c>
      <c r="AE1049" s="12">
        <f>VLOOKUP($B1049,[2]ok!$AY$9:$CO$434,23,0)</f>
        <v>74</v>
      </c>
      <c r="AF1049" s="12">
        <f>VLOOKUP($B1049,[2]ok!$AY$9:$CO$434,24,0)</f>
        <v>74</v>
      </c>
      <c r="AG1049" s="12">
        <f>VLOOKUP($B1049,[2]ok!$AY$9:$CO$434,25,0)</f>
        <v>69</v>
      </c>
      <c r="AH1049" s="12">
        <f>VLOOKUP($B1049,[2]ok!$AY$9:$CO$434,26,0)</f>
        <v>68</v>
      </c>
      <c r="AI1049" s="12">
        <f>VLOOKUP($B1049,[2]ok!$AY$9:$CO$434,27,0)</f>
        <v>53</v>
      </c>
      <c r="AJ1049" s="12">
        <f>VLOOKUP($B1049,[2]ok!$AY$9:$CO$434,28,0)</f>
        <v>44</v>
      </c>
      <c r="AK1049" s="12">
        <f>VLOOKUP($B1049,[2]ok!$AY$9:$CO$434,29,0)</f>
        <v>37</v>
      </c>
      <c r="AL1049" s="12">
        <f>VLOOKUP($B1049,[2]ok!$AY$9:$CO$434,30,0)</f>
        <v>36</v>
      </c>
      <c r="AM1049" s="12">
        <f>VLOOKUP($B1049,[2]ok!$AY$9:$CO$434,31,0)</f>
        <v>21</v>
      </c>
      <c r="AN1049" s="12">
        <f>VLOOKUP($B1049,[2]ok!$AY$9:$CO$434,32,0)</f>
        <v>19</v>
      </c>
      <c r="AO1049" s="12">
        <f>VLOOKUP($B1049,[2]ok!$AY$9:$CO$434,33,0)</f>
        <v>11</v>
      </c>
      <c r="AP1049" s="12">
        <f>VLOOKUP($B1049,[2]ok!$AY$9:$CO$434,34,0)</f>
        <v>9</v>
      </c>
      <c r="AQ1049" s="12">
        <f>VLOOKUP($B1049,[2]ok!$AY$9:$CO$434,39,0)</f>
        <v>503</v>
      </c>
      <c r="AR1049" s="12">
        <f>VLOOKUP($B1049,[2]ok!$AY$9:$CO$434,40,0)</f>
        <v>50</v>
      </c>
      <c r="AS1049" s="12">
        <f>VLOOKUP($B1049,[2]ok!$AY$9:$CO$434,41,0)</f>
        <v>50</v>
      </c>
      <c r="AT1049" s="12">
        <f>VLOOKUP($B1049,[2]ok!$AY$9:$CO$434,42,0)</f>
        <v>222</v>
      </c>
      <c r="AU1049" s="12">
        <f>VLOOKUP($B1049,[2]ok!$AY$9:$CO$434,43,0)</f>
        <v>20</v>
      </c>
    </row>
    <row r="1050" spans="1:47" s="10" customFormat="1" ht="12">
      <c r="A1050" s="58">
        <v>1048</v>
      </c>
      <c r="B1050" s="58">
        <v>4629</v>
      </c>
      <c r="C1050" s="59" t="s">
        <v>352</v>
      </c>
      <c r="D1050" s="59" t="s">
        <v>276</v>
      </c>
      <c r="E1050" s="59" t="s">
        <v>301</v>
      </c>
      <c r="F1050" s="59" t="s">
        <v>85</v>
      </c>
      <c r="G1050" s="12" t="s">
        <v>271</v>
      </c>
      <c r="H1050" s="14">
        <f>B1050</f>
        <v>4629</v>
      </c>
      <c r="I1050" s="14">
        <f t="shared" si="253"/>
        <v>2222</v>
      </c>
      <c r="J1050" s="12">
        <f>VLOOKUP($B1050,'[1]METAS 2019'!$D$4:$Q$843,5,0)</f>
        <v>37</v>
      </c>
      <c r="K1050" s="12">
        <f>VLOOKUP($B1050,'[1]METAS 2019'!$D$4:$Q$843,4,0)</f>
        <v>32</v>
      </c>
      <c r="L1050" s="12">
        <f>VLOOKUP($B1050,'[1]METAS 2019'!$D$4:$Q$843,11,0)</f>
        <v>34</v>
      </c>
      <c r="M1050" s="12">
        <f>VLOOKUP($B1050,'[1]METAS 2019'!$D$4:$Q$843,12,0)</f>
        <v>39</v>
      </c>
      <c r="N1050" s="12">
        <f>VLOOKUP($B1050,'[1]METAS 2019'!$D$4:$Q$843,13,0)</f>
        <v>46</v>
      </c>
      <c r="O1050" s="12">
        <f>VLOOKUP($B1050,'[1]METAS 2019'!$D$4:$Q$843,14,0)</f>
        <v>50</v>
      </c>
      <c r="P1050" s="12">
        <f>VLOOKUP($B1050,[2]ok!$AY$9:$CO$434,8,0)</f>
        <v>43</v>
      </c>
      <c r="Q1050" s="12">
        <f>VLOOKUP($B1050,[2]ok!$AY$9:$CO$434,9,0)</f>
        <v>43</v>
      </c>
      <c r="R1050" s="12">
        <f>VLOOKUP($B1050,[2]ok!$AY$9:$CO$434,10,0)</f>
        <v>43</v>
      </c>
      <c r="S1050" s="12">
        <f>VLOOKUP($B1050,[2]ok!$AY$9:$CO$434,11,0)</f>
        <v>43</v>
      </c>
      <c r="T1050" s="12">
        <f>VLOOKUP($B1050,[2]ok!$AY$9:$CO$434,12,0)</f>
        <v>43</v>
      </c>
      <c r="U1050" s="12">
        <f>VLOOKUP($B1050,[2]ok!$AY$9:$CO$434,13,0)</f>
        <v>44</v>
      </c>
      <c r="V1050" s="12">
        <f>VLOOKUP($B1050,[2]ok!$AY$9:$CO$434,14,0)</f>
        <v>44</v>
      </c>
      <c r="W1050" s="12">
        <f>VLOOKUP($B1050,[2]ok!$AY$9:$CO$434,15,0)</f>
        <v>44</v>
      </c>
      <c r="X1050" s="12">
        <f>VLOOKUP($B1050,[2]ok!$AY$9:$CO$434,16,0)</f>
        <v>45</v>
      </c>
      <c r="Y1050" s="12">
        <f>VLOOKUP($B1050,[2]ok!$AY$9:$CO$434,17,0)</f>
        <v>45</v>
      </c>
      <c r="Z1050" s="12">
        <f>VLOOKUP($B1050,[2]ok!$AY$9:$CO$434,18,0)</f>
        <v>46</v>
      </c>
      <c r="AA1050" s="12">
        <f>VLOOKUP($B1050,[2]ok!$AY$9:$CO$434,19,0)</f>
        <v>46</v>
      </c>
      <c r="AB1050" s="12">
        <f>VLOOKUP($B1050,[2]ok!$AY$9:$CO$434,20,0)</f>
        <v>44</v>
      </c>
      <c r="AC1050" s="12">
        <f>VLOOKUP($B1050,[2]ok!$AY$9:$CO$434,21,0)</f>
        <v>42</v>
      </c>
      <c r="AD1050" s="12">
        <f>VLOOKUP($B1050,[2]ok!$AY$9:$CO$434,22,0)</f>
        <v>183</v>
      </c>
      <c r="AE1050" s="12">
        <f>VLOOKUP($B1050,[2]ok!$AY$9:$CO$434,23,0)</f>
        <v>171</v>
      </c>
      <c r="AF1050" s="12">
        <f>VLOOKUP($B1050,[2]ok!$AY$9:$CO$434,24,0)</f>
        <v>171</v>
      </c>
      <c r="AG1050" s="12">
        <f>VLOOKUP($B1050,[2]ok!$AY$9:$CO$434,25,0)</f>
        <v>159</v>
      </c>
      <c r="AH1050" s="12">
        <f>VLOOKUP($B1050,[2]ok!$AY$9:$CO$434,26,0)</f>
        <v>156</v>
      </c>
      <c r="AI1050" s="12">
        <f>VLOOKUP($B1050,[2]ok!$AY$9:$CO$434,27,0)</f>
        <v>123</v>
      </c>
      <c r="AJ1050" s="12">
        <f>VLOOKUP($B1050,[2]ok!$AY$9:$CO$434,28,0)</f>
        <v>101</v>
      </c>
      <c r="AK1050" s="12">
        <f>VLOOKUP($B1050,[2]ok!$AY$9:$CO$434,29,0)</f>
        <v>84</v>
      </c>
      <c r="AL1050" s="12">
        <f>VLOOKUP($B1050,[2]ok!$AY$9:$CO$434,30,0)</f>
        <v>82</v>
      </c>
      <c r="AM1050" s="12">
        <f>VLOOKUP($B1050,[2]ok!$AY$9:$CO$434,31,0)</f>
        <v>49</v>
      </c>
      <c r="AN1050" s="12">
        <f>VLOOKUP($B1050,[2]ok!$AY$9:$CO$434,32,0)</f>
        <v>44</v>
      </c>
      <c r="AO1050" s="12">
        <f>VLOOKUP($B1050,[2]ok!$AY$9:$CO$434,33,0)</f>
        <v>26</v>
      </c>
      <c r="AP1050" s="12">
        <f>VLOOKUP($B1050,[2]ok!$AY$9:$CO$434,34,0)</f>
        <v>20</v>
      </c>
      <c r="AQ1050" s="12">
        <f>VLOOKUP($B1050,[2]ok!$AY$9:$CO$434,39,0)</f>
        <v>1164</v>
      </c>
      <c r="AR1050" s="12">
        <f>VLOOKUP($B1050,[2]ok!$AY$9:$CO$434,40,0)</f>
        <v>115</v>
      </c>
      <c r="AS1050" s="12">
        <f>VLOOKUP($B1050,[2]ok!$AY$9:$CO$434,41,0)</f>
        <v>116</v>
      </c>
      <c r="AT1050" s="12">
        <f>VLOOKUP($B1050,[2]ok!$AY$9:$CO$434,42,0)</f>
        <v>513</v>
      </c>
      <c r="AU1050" s="12">
        <f>VLOOKUP($B1050,[2]ok!$AY$9:$CO$434,43,0)</f>
        <v>36</v>
      </c>
    </row>
    <row r="1051" spans="1:47" s="10" customFormat="1" ht="12">
      <c r="A1051" s="58">
        <v>1049</v>
      </c>
      <c r="B1051" s="58">
        <v>16886</v>
      </c>
      <c r="C1051" s="59" t="s">
        <v>352</v>
      </c>
      <c r="D1051" s="59" t="s">
        <v>276</v>
      </c>
      <c r="E1051" s="59" t="s">
        <v>287</v>
      </c>
      <c r="F1051" s="59" t="s">
        <v>86</v>
      </c>
      <c r="G1051" s="12" t="s">
        <v>266</v>
      </c>
      <c r="H1051" s="14">
        <f>B1051</f>
        <v>16886</v>
      </c>
      <c r="I1051" s="14">
        <f t="shared" si="253"/>
        <v>628</v>
      </c>
      <c r="J1051" s="12">
        <f>VLOOKUP($B1051,'[1]METAS 2019'!$D$4:$Q$843,5,0)</f>
        <v>10</v>
      </c>
      <c r="K1051" s="12">
        <f>VLOOKUP($B1051,'[1]METAS 2019'!$D$4:$Q$843,4,0)</f>
        <v>12</v>
      </c>
      <c r="L1051" s="12">
        <f>VLOOKUP($B1051,'[1]METAS 2019'!$D$4:$Q$843,11,0)</f>
        <v>14</v>
      </c>
      <c r="M1051" s="12">
        <f>VLOOKUP($B1051,'[1]METAS 2019'!$D$4:$Q$843,12,0)</f>
        <v>14</v>
      </c>
      <c r="N1051" s="12">
        <f>VLOOKUP($B1051,'[1]METAS 2019'!$D$4:$Q$843,13,0)</f>
        <v>26</v>
      </c>
      <c r="O1051" s="12">
        <f>VLOOKUP($B1051,'[1]METAS 2019'!$D$4:$Q$843,14,0)</f>
        <v>17</v>
      </c>
      <c r="P1051" s="12">
        <f>VLOOKUP($B1051,[2]ok!$AY$9:$CO$434,8,0)</f>
        <v>12</v>
      </c>
      <c r="Q1051" s="12">
        <f>VLOOKUP($B1051,[2]ok!$AY$9:$CO$434,9,0)</f>
        <v>12</v>
      </c>
      <c r="R1051" s="12">
        <f>VLOOKUP($B1051,[2]ok!$AY$9:$CO$434,10,0)</f>
        <v>12</v>
      </c>
      <c r="S1051" s="12">
        <f>VLOOKUP($B1051,[2]ok!$AY$9:$CO$434,11,0)</f>
        <v>12</v>
      </c>
      <c r="T1051" s="12">
        <f>VLOOKUP($B1051,[2]ok!$AY$9:$CO$434,12,0)</f>
        <v>12</v>
      </c>
      <c r="U1051" s="12">
        <f>VLOOKUP($B1051,[2]ok!$AY$9:$CO$434,13,0)</f>
        <v>12</v>
      </c>
      <c r="V1051" s="12">
        <f>VLOOKUP($B1051,[2]ok!$AY$9:$CO$434,14,0)</f>
        <v>12</v>
      </c>
      <c r="W1051" s="12">
        <f>VLOOKUP($B1051,[2]ok!$AY$9:$CO$434,15,0)</f>
        <v>12</v>
      </c>
      <c r="X1051" s="12">
        <f>VLOOKUP($B1051,[2]ok!$AY$9:$CO$434,16,0)</f>
        <v>12</v>
      </c>
      <c r="Y1051" s="12">
        <f>VLOOKUP($B1051,[2]ok!$AY$9:$CO$434,17,0)</f>
        <v>12</v>
      </c>
      <c r="Z1051" s="12">
        <f>VLOOKUP($B1051,[2]ok!$AY$9:$CO$434,18,0)</f>
        <v>12</v>
      </c>
      <c r="AA1051" s="12">
        <f>VLOOKUP($B1051,[2]ok!$AY$9:$CO$434,19,0)</f>
        <v>12</v>
      </c>
      <c r="AB1051" s="12">
        <f>VLOOKUP($B1051,[2]ok!$AY$9:$CO$434,20,0)</f>
        <v>12</v>
      </c>
      <c r="AC1051" s="12">
        <f>VLOOKUP($B1051,[2]ok!$AY$9:$CO$434,21,0)</f>
        <v>11</v>
      </c>
      <c r="AD1051" s="12">
        <f>VLOOKUP($B1051,[2]ok!$AY$9:$CO$434,22,0)</f>
        <v>49</v>
      </c>
      <c r="AE1051" s="12">
        <f>VLOOKUP($B1051,[2]ok!$AY$9:$CO$434,23,0)</f>
        <v>46</v>
      </c>
      <c r="AF1051" s="12">
        <f>VLOOKUP($B1051,[2]ok!$AY$9:$CO$434,24,0)</f>
        <v>46</v>
      </c>
      <c r="AG1051" s="12">
        <f>VLOOKUP($B1051,[2]ok!$AY$9:$CO$434,25,0)</f>
        <v>43</v>
      </c>
      <c r="AH1051" s="12">
        <f>VLOOKUP($B1051,[2]ok!$AY$9:$CO$434,26,0)</f>
        <v>42</v>
      </c>
      <c r="AI1051" s="12">
        <f>VLOOKUP($B1051,[2]ok!$AY$9:$CO$434,27,0)</f>
        <v>33</v>
      </c>
      <c r="AJ1051" s="12">
        <f>VLOOKUP($B1051,[2]ok!$AY$9:$CO$434,28,0)</f>
        <v>27</v>
      </c>
      <c r="AK1051" s="12">
        <f>VLOOKUP($B1051,[2]ok!$AY$9:$CO$434,29,0)</f>
        <v>23</v>
      </c>
      <c r="AL1051" s="12">
        <f>VLOOKUP($B1051,[2]ok!$AY$9:$CO$434,30,0)</f>
        <v>22</v>
      </c>
      <c r="AM1051" s="12">
        <f>VLOOKUP($B1051,[2]ok!$AY$9:$CO$434,31,0)</f>
        <v>13</v>
      </c>
      <c r="AN1051" s="12">
        <f>VLOOKUP($B1051,[2]ok!$AY$9:$CO$434,32,0)</f>
        <v>12</v>
      </c>
      <c r="AO1051" s="12">
        <f>VLOOKUP($B1051,[2]ok!$AY$9:$CO$434,33,0)</f>
        <v>7</v>
      </c>
      <c r="AP1051" s="12">
        <f>VLOOKUP($B1051,[2]ok!$AY$9:$CO$434,34,0)</f>
        <v>5</v>
      </c>
      <c r="AQ1051" s="12">
        <f>VLOOKUP($B1051,[2]ok!$AY$9:$CO$434,39,0)</f>
        <v>315</v>
      </c>
      <c r="AR1051" s="12">
        <f>VLOOKUP($B1051,[2]ok!$AY$9:$CO$434,40,0)</f>
        <v>31</v>
      </c>
      <c r="AS1051" s="12">
        <f>VLOOKUP($B1051,[2]ok!$AY$9:$CO$434,41,0)</f>
        <v>31</v>
      </c>
      <c r="AT1051" s="12">
        <f>VLOOKUP($B1051,[2]ok!$AY$9:$CO$434,42,0)</f>
        <v>139</v>
      </c>
      <c r="AU1051" s="12">
        <f>VLOOKUP($B1051,[2]ok!$AY$9:$CO$434,43,0)</f>
        <v>9</v>
      </c>
    </row>
    <row r="1052" spans="1:47" s="10" customFormat="1" ht="12">
      <c r="A1052" s="97">
        <v>1050</v>
      </c>
      <c r="B1052" s="97"/>
      <c r="C1052" s="98"/>
      <c r="D1052" s="98"/>
      <c r="E1052" s="98"/>
      <c r="F1052" s="98" t="s">
        <v>372</v>
      </c>
      <c r="G1052" s="17" t="s">
        <v>1214</v>
      </c>
      <c r="H1052" s="81"/>
      <c r="I1052" s="81">
        <f t="shared" si="253"/>
        <v>3549</v>
      </c>
      <c r="J1052" s="17">
        <f>SUM(J1053)</f>
        <v>48</v>
      </c>
      <c r="K1052" s="17">
        <f t="shared" ref="K1052:AU1052" si="260">SUM(K1053)</f>
        <v>50</v>
      </c>
      <c r="L1052" s="17">
        <f t="shared" si="260"/>
        <v>45</v>
      </c>
      <c r="M1052" s="17">
        <f t="shared" si="260"/>
        <v>41</v>
      </c>
      <c r="N1052" s="17">
        <f t="shared" si="260"/>
        <v>55</v>
      </c>
      <c r="O1052" s="17">
        <f t="shared" si="260"/>
        <v>52</v>
      </c>
      <c r="P1052" s="17">
        <f t="shared" si="260"/>
        <v>55</v>
      </c>
      <c r="Q1052" s="17">
        <f t="shared" si="260"/>
        <v>58</v>
      </c>
      <c r="R1052" s="17">
        <f t="shared" si="260"/>
        <v>62</v>
      </c>
      <c r="S1052" s="17">
        <f t="shared" si="260"/>
        <v>69</v>
      </c>
      <c r="T1052" s="17">
        <f t="shared" si="260"/>
        <v>71</v>
      </c>
      <c r="U1052" s="17">
        <f t="shared" si="260"/>
        <v>76</v>
      </c>
      <c r="V1052" s="17">
        <f t="shared" si="260"/>
        <v>78</v>
      </c>
      <c r="W1052" s="17">
        <f t="shared" si="260"/>
        <v>77</v>
      </c>
      <c r="X1052" s="17">
        <f t="shared" si="260"/>
        <v>75</v>
      </c>
      <c r="Y1052" s="17">
        <f t="shared" si="260"/>
        <v>72</v>
      </c>
      <c r="Z1052" s="17">
        <f t="shared" si="260"/>
        <v>69</v>
      </c>
      <c r="AA1052" s="17">
        <f t="shared" si="260"/>
        <v>63</v>
      </c>
      <c r="AB1052" s="17">
        <f t="shared" si="260"/>
        <v>59</v>
      </c>
      <c r="AC1052" s="17">
        <f t="shared" si="260"/>
        <v>50</v>
      </c>
      <c r="AD1052" s="17">
        <f t="shared" si="260"/>
        <v>196</v>
      </c>
      <c r="AE1052" s="17">
        <f t="shared" si="260"/>
        <v>226</v>
      </c>
      <c r="AF1052" s="17">
        <f t="shared" si="260"/>
        <v>279</v>
      </c>
      <c r="AG1052" s="17">
        <f t="shared" si="260"/>
        <v>251</v>
      </c>
      <c r="AH1052" s="17">
        <f t="shared" si="260"/>
        <v>252</v>
      </c>
      <c r="AI1052" s="17">
        <f t="shared" si="260"/>
        <v>259</v>
      </c>
      <c r="AJ1052" s="17">
        <f t="shared" si="260"/>
        <v>161</v>
      </c>
      <c r="AK1052" s="17">
        <f t="shared" si="260"/>
        <v>158</v>
      </c>
      <c r="AL1052" s="17">
        <f t="shared" si="260"/>
        <v>133</v>
      </c>
      <c r="AM1052" s="17">
        <f t="shared" si="260"/>
        <v>147</v>
      </c>
      <c r="AN1052" s="17">
        <f t="shared" si="260"/>
        <v>109</v>
      </c>
      <c r="AO1052" s="17">
        <f t="shared" si="260"/>
        <v>88</v>
      </c>
      <c r="AP1052" s="17">
        <f t="shared" si="260"/>
        <v>65</v>
      </c>
      <c r="AQ1052" s="17">
        <f t="shared" si="260"/>
        <v>1895</v>
      </c>
      <c r="AR1052" s="17">
        <f t="shared" si="260"/>
        <v>183</v>
      </c>
      <c r="AS1052" s="17">
        <f t="shared" si="260"/>
        <v>159</v>
      </c>
      <c r="AT1052" s="17">
        <f t="shared" si="260"/>
        <v>789</v>
      </c>
      <c r="AU1052" s="17">
        <f t="shared" si="260"/>
        <v>46</v>
      </c>
    </row>
    <row r="1053" spans="1:47" s="10" customFormat="1" ht="12">
      <c r="A1053" s="58">
        <v>1051</v>
      </c>
      <c r="B1053" s="58">
        <v>4603</v>
      </c>
      <c r="C1053" s="59" t="s">
        <v>352</v>
      </c>
      <c r="D1053" s="59" t="s">
        <v>276</v>
      </c>
      <c r="E1053" s="59" t="s">
        <v>433</v>
      </c>
      <c r="F1053" s="59" t="s">
        <v>87</v>
      </c>
      <c r="G1053" s="12" t="s">
        <v>271</v>
      </c>
      <c r="H1053" s="14">
        <f>B1053</f>
        <v>4603</v>
      </c>
      <c r="I1053" s="14">
        <f t="shared" si="253"/>
        <v>3549</v>
      </c>
      <c r="J1053" s="12">
        <f>VLOOKUP($B1053,'[1]METAS 2019'!$D$4:$Q$843,5,0)</f>
        <v>48</v>
      </c>
      <c r="K1053" s="12">
        <f>VLOOKUP($B1053,'[1]METAS 2019'!$D$4:$Q$843,4,0)</f>
        <v>50</v>
      </c>
      <c r="L1053" s="12">
        <f>VLOOKUP($B1053,'[1]METAS 2019'!$D$4:$Q$843,11,0)</f>
        <v>45</v>
      </c>
      <c r="M1053" s="12">
        <f>VLOOKUP($B1053,'[1]METAS 2019'!$D$4:$Q$843,12,0)</f>
        <v>41</v>
      </c>
      <c r="N1053" s="12">
        <f>VLOOKUP($B1053,'[1]METAS 2019'!$D$4:$Q$843,13,0)</f>
        <v>55</v>
      </c>
      <c r="O1053" s="12">
        <f>VLOOKUP($B1053,'[1]METAS 2019'!$D$4:$Q$843,14,0)</f>
        <v>52</v>
      </c>
      <c r="P1053" s="12">
        <f>VLOOKUP($B1053,[2]ok!$AY$9:$CO$434,8,0)</f>
        <v>55</v>
      </c>
      <c r="Q1053" s="12">
        <f>VLOOKUP($B1053,[2]ok!$AY$9:$CO$434,9,0)</f>
        <v>58</v>
      </c>
      <c r="R1053" s="12">
        <f>VLOOKUP($B1053,[2]ok!$AY$9:$CO$434,10,0)</f>
        <v>62</v>
      </c>
      <c r="S1053" s="12">
        <f>VLOOKUP($B1053,[2]ok!$AY$9:$CO$434,11,0)</f>
        <v>69</v>
      </c>
      <c r="T1053" s="12">
        <f>VLOOKUP($B1053,[2]ok!$AY$9:$CO$434,12,0)</f>
        <v>71</v>
      </c>
      <c r="U1053" s="12">
        <f>VLOOKUP($B1053,[2]ok!$AY$9:$CO$434,13,0)</f>
        <v>76</v>
      </c>
      <c r="V1053" s="12">
        <f>VLOOKUP($B1053,[2]ok!$AY$9:$CO$434,14,0)</f>
        <v>78</v>
      </c>
      <c r="W1053" s="12">
        <f>VLOOKUP($B1053,[2]ok!$AY$9:$CO$434,15,0)</f>
        <v>77</v>
      </c>
      <c r="X1053" s="12">
        <f>VLOOKUP($B1053,[2]ok!$AY$9:$CO$434,16,0)</f>
        <v>75</v>
      </c>
      <c r="Y1053" s="12">
        <f>VLOOKUP($B1053,[2]ok!$AY$9:$CO$434,17,0)</f>
        <v>72</v>
      </c>
      <c r="Z1053" s="12">
        <f>VLOOKUP($B1053,[2]ok!$AY$9:$CO$434,18,0)</f>
        <v>69</v>
      </c>
      <c r="AA1053" s="12">
        <f>VLOOKUP($B1053,[2]ok!$AY$9:$CO$434,19,0)</f>
        <v>63</v>
      </c>
      <c r="AB1053" s="12">
        <f>VLOOKUP($B1053,[2]ok!$AY$9:$CO$434,20,0)</f>
        <v>59</v>
      </c>
      <c r="AC1053" s="12">
        <f>VLOOKUP($B1053,[2]ok!$AY$9:$CO$434,21,0)</f>
        <v>50</v>
      </c>
      <c r="AD1053" s="12">
        <f>VLOOKUP($B1053,[2]ok!$AY$9:$CO$434,22,0)</f>
        <v>196</v>
      </c>
      <c r="AE1053" s="12">
        <f>VLOOKUP($B1053,[2]ok!$AY$9:$CO$434,23,0)</f>
        <v>226</v>
      </c>
      <c r="AF1053" s="12">
        <f>VLOOKUP($B1053,[2]ok!$AY$9:$CO$434,24,0)</f>
        <v>279</v>
      </c>
      <c r="AG1053" s="12">
        <f>VLOOKUP($B1053,[2]ok!$AY$9:$CO$434,25,0)</f>
        <v>251</v>
      </c>
      <c r="AH1053" s="12">
        <f>VLOOKUP($B1053,[2]ok!$AY$9:$CO$434,26,0)</f>
        <v>252</v>
      </c>
      <c r="AI1053" s="12">
        <f>VLOOKUP($B1053,[2]ok!$AY$9:$CO$434,27,0)</f>
        <v>259</v>
      </c>
      <c r="AJ1053" s="12">
        <f>VLOOKUP($B1053,[2]ok!$AY$9:$CO$434,28,0)</f>
        <v>161</v>
      </c>
      <c r="AK1053" s="12">
        <f>VLOOKUP($B1053,[2]ok!$AY$9:$CO$434,29,0)</f>
        <v>158</v>
      </c>
      <c r="AL1053" s="12">
        <f>VLOOKUP($B1053,[2]ok!$AY$9:$CO$434,30,0)</f>
        <v>133</v>
      </c>
      <c r="AM1053" s="12">
        <f>VLOOKUP($B1053,[2]ok!$AY$9:$CO$434,31,0)</f>
        <v>147</v>
      </c>
      <c r="AN1053" s="12">
        <f>VLOOKUP($B1053,[2]ok!$AY$9:$CO$434,32,0)</f>
        <v>109</v>
      </c>
      <c r="AO1053" s="12">
        <f>VLOOKUP($B1053,[2]ok!$AY$9:$CO$434,33,0)</f>
        <v>88</v>
      </c>
      <c r="AP1053" s="12">
        <f>VLOOKUP($B1053,[2]ok!$AY$9:$CO$434,34,0)</f>
        <v>65</v>
      </c>
      <c r="AQ1053" s="12">
        <f>VLOOKUP($B1053,[2]ok!$AY$9:$CO$434,39,0)</f>
        <v>1895</v>
      </c>
      <c r="AR1053" s="12">
        <f>VLOOKUP($B1053,[2]ok!$AY$9:$CO$434,40,0)</f>
        <v>183</v>
      </c>
      <c r="AS1053" s="12">
        <f>VLOOKUP($B1053,[2]ok!$AY$9:$CO$434,41,0)</f>
        <v>159</v>
      </c>
      <c r="AT1053" s="12">
        <f>VLOOKUP($B1053,[2]ok!$AY$9:$CO$434,42,0)</f>
        <v>789</v>
      </c>
      <c r="AU1053" s="12">
        <f>VLOOKUP($B1053,[2]ok!$AY$9:$CO$434,43,0)</f>
        <v>46</v>
      </c>
    </row>
    <row r="1054" spans="1:47" s="10" customFormat="1" ht="12">
      <c r="A1054" s="97">
        <v>1052</v>
      </c>
      <c r="B1054" s="97"/>
      <c r="C1054" s="98"/>
      <c r="D1054" s="98"/>
      <c r="E1054" s="98"/>
      <c r="F1054" s="98" t="s">
        <v>373</v>
      </c>
      <c r="G1054" s="17" t="s">
        <v>1214</v>
      </c>
      <c r="H1054" s="81"/>
      <c r="I1054" s="81">
        <f t="shared" si="253"/>
        <v>10913</v>
      </c>
      <c r="J1054" s="17">
        <f>SUM(J1055:J1059)</f>
        <v>232</v>
      </c>
      <c r="K1054" s="17">
        <f t="shared" ref="K1054:AU1054" si="261">SUM(K1055:K1059)</f>
        <v>245</v>
      </c>
      <c r="L1054" s="17">
        <f t="shared" si="261"/>
        <v>264</v>
      </c>
      <c r="M1054" s="17">
        <f t="shared" si="261"/>
        <v>270</v>
      </c>
      <c r="N1054" s="17">
        <f t="shared" si="261"/>
        <v>287</v>
      </c>
      <c r="O1054" s="17">
        <f t="shared" si="261"/>
        <v>291</v>
      </c>
      <c r="P1054" s="17">
        <f t="shared" si="261"/>
        <v>227</v>
      </c>
      <c r="Q1054" s="17">
        <f t="shared" si="261"/>
        <v>228</v>
      </c>
      <c r="R1054" s="17">
        <f t="shared" si="261"/>
        <v>230</v>
      </c>
      <c r="S1054" s="17">
        <f t="shared" si="261"/>
        <v>236</v>
      </c>
      <c r="T1054" s="17">
        <f t="shared" si="261"/>
        <v>237</v>
      </c>
      <c r="U1054" s="17">
        <f t="shared" si="261"/>
        <v>241</v>
      </c>
      <c r="V1054" s="17">
        <f t="shared" si="261"/>
        <v>242</v>
      </c>
      <c r="W1054" s="17">
        <f t="shared" si="261"/>
        <v>235</v>
      </c>
      <c r="X1054" s="17">
        <f t="shared" si="261"/>
        <v>228</v>
      </c>
      <c r="Y1054" s="17">
        <f t="shared" si="261"/>
        <v>214</v>
      </c>
      <c r="Z1054" s="17">
        <f t="shared" si="261"/>
        <v>203</v>
      </c>
      <c r="AA1054" s="17">
        <f t="shared" si="261"/>
        <v>195</v>
      </c>
      <c r="AB1054" s="17">
        <f t="shared" si="261"/>
        <v>192</v>
      </c>
      <c r="AC1054" s="17">
        <f t="shared" si="261"/>
        <v>193</v>
      </c>
      <c r="AD1054" s="17">
        <f t="shared" si="261"/>
        <v>919</v>
      </c>
      <c r="AE1054" s="17">
        <f t="shared" si="261"/>
        <v>756</v>
      </c>
      <c r="AF1054" s="17">
        <f t="shared" si="261"/>
        <v>823</v>
      </c>
      <c r="AG1054" s="17">
        <f t="shared" si="261"/>
        <v>628</v>
      </c>
      <c r="AH1054" s="17">
        <f t="shared" si="261"/>
        <v>594</v>
      </c>
      <c r="AI1054" s="17">
        <f t="shared" si="261"/>
        <v>586</v>
      </c>
      <c r="AJ1054" s="17">
        <f t="shared" si="261"/>
        <v>502</v>
      </c>
      <c r="AK1054" s="17">
        <f t="shared" si="261"/>
        <v>415</v>
      </c>
      <c r="AL1054" s="17">
        <f t="shared" si="261"/>
        <v>296</v>
      </c>
      <c r="AM1054" s="17">
        <f t="shared" si="261"/>
        <v>260</v>
      </c>
      <c r="AN1054" s="17">
        <f t="shared" si="261"/>
        <v>221</v>
      </c>
      <c r="AO1054" s="17">
        <f t="shared" si="261"/>
        <v>126</v>
      </c>
      <c r="AP1054" s="17">
        <f t="shared" si="261"/>
        <v>97</v>
      </c>
      <c r="AQ1054" s="17">
        <f t="shared" si="261"/>
        <v>5638</v>
      </c>
      <c r="AR1054" s="17">
        <f t="shared" si="261"/>
        <v>638</v>
      </c>
      <c r="AS1054" s="17">
        <f t="shared" si="261"/>
        <v>475</v>
      </c>
      <c r="AT1054" s="17">
        <f t="shared" si="261"/>
        <v>2344</v>
      </c>
      <c r="AU1054" s="17">
        <f t="shared" si="261"/>
        <v>215</v>
      </c>
    </row>
    <row r="1055" spans="1:47" s="10" customFormat="1" ht="12">
      <c r="A1055" s="58">
        <v>1053</v>
      </c>
      <c r="B1055" s="58">
        <v>4602</v>
      </c>
      <c r="C1055" s="59" t="s">
        <v>352</v>
      </c>
      <c r="D1055" s="59" t="s">
        <v>276</v>
      </c>
      <c r="E1055" s="59" t="s">
        <v>433</v>
      </c>
      <c r="F1055" s="59" t="s">
        <v>88</v>
      </c>
      <c r="G1055" s="12" t="s">
        <v>271</v>
      </c>
      <c r="H1055" s="14">
        <f>B1055</f>
        <v>4602</v>
      </c>
      <c r="I1055" s="14">
        <f t="shared" si="253"/>
        <v>6710</v>
      </c>
      <c r="J1055" s="12">
        <f>VLOOKUP($B1055,'[1]METAS 2019'!$D$4:$Q$843,5,0)</f>
        <v>143</v>
      </c>
      <c r="K1055" s="12">
        <f>VLOOKUP($B1055,'[1]METAS 2019'!$D$4:$Q$843,4,0)</f>
        <v>146</v>
      </c>
      <c r="L1055" s="12">
        <f>VLOOKUP($B1055,'[1]METAS 2019'!$D$4:$Q$843,11,0)</f>
        <v>158</v>
      </c>
      <c r="M1055" s="12">
        <f>VLOOKUP($B1055,'[1]METAS 2019'!$D$4:$Q$843,12,0)</f>
        <v>173</v>
      </c>
      <c r="N1055" s="12">
        <f>VLOOKUP($B1055,'[1]METAS 2019'!$D$4:$Q$843,13,0)</f>
        <v>181</v>
      </c>
      <c r="O1055" s="12">
        <f>VLOOKUP($B1055,'[1]METAS 2019'!$D$4:$Q$843,14,0)</f>
        <v>163</v>
      </c>
      <c r="P1055" s="12">
        <f>VLOOKUP($B1055,[2]ok!$AY$9:$CO$434,8,0)</f>
        <v>140</v>
      </c>
      <c r="Q1055" s="12">
        <f>VLOOKUP($B1055,[2]ok!$AY$9:$CO$434,9,0)</f>
        <v>140</v>
      </c>
      <c r="R1055" s="12">
        <f>VLOOKUP($B1055,[2]ok!$AY$9:$CO$434,10,0)</f>
        <v>141</v>
      </c>
      <c r="S1055" s="12">
        <f>VLOOKUP($B1055,[2]ok!$AY$9:$CO$434,11,0)</f>
        <v>146</v>
      </c>
      <c r="T1055" s="12">
        <f>VLOOKUP($B1055,[2]ok!$AY$9:$CO$434,12,0)</f>
        <v>146</v>
      </c>
      <c r="U1055" s="12">
        <f>VLOOKUP($B1055,[2]ok!$AY$9:$CO$434,13,0)</f>
        <v>149</v>
      </c>
      <c r="V1055" s="12">
        <f>VLOOKUP($B1055,[2]ok!$AY$9:$CO$434,14,0)</f>
        <v>149</v>
      </c>
      <c r="W1055" s="12">
        <f>VLOOKUP($B1055,[2]ok!$AY$9:$CO$434,15,0)</f>
        <v>145</v>
      </c>
      <c r="X1055" s="12">
        <f>VLOOKUP($B1055,[2]ok!$AY$9:$CO$434,16,0)</f>
        <v>140</v>
      </c>
      <c r="Y1055" s="12">
        <f>VLOOKUP($B1055,[2]ok!$AY$9:$CO$434,17,0)</f>
        <v>132</v>
      </c>
      <c r="Z1055" s="12">
        <f>VLOOKUP($B1055,[2]ok!$AY$9:$CO$434,18,0)</f>
        <v>124</v>
      </c>
      <c r="AA1055" s="12">
        <f>VLOOKUP($B1055,[2]ok!$AY$9:$CO$434,19,0)</f>
        <v>120</v>
      </c>
      <c r="AB1055" s="12">
        <f>VLOOKUP($B1055,[2]ok!$AY$9:$CO$434,20,0)</f>
        <v>118</v>
      </c>
      <c r="AC1055" s="12">
        <f>VLOOKUP($B1055,[2]ok!$AY$9:$CO$434,21,0)</f>
        <v>119</v>
      </c>
      <c r="AD1055" s="12">
        <f>VLOOKUP($B1055,[2]ok!$AY$9:$CO$434,22,0)</f>
        <v>566</v>
      </c>
      <c r="AE1055" s="12">
        <f>VLOOKUP($B1055,[2]ok!$AY$9:$CO$434,23,0)</f>
        <v>467</v>
      </c>
      <c r="AF1055" s="12">
        <f>VLOOKUP($B1055,[2]ok!$AY$9:$CO$434,24,0)</f>
        <v>506</v>
      </c>
      <c r="AG1055" s="12">
        <f>VLOOKUP($B1055,[2]ok!$AY$9:$CO$434,25,0)</f>
        <v>388</v>
      </c>
      <c r="AH1055" s="12">
        <f>VLOOKUP($B1055,[2]ok!$AY$9:$CO$434,26,0)</f>
        <v>366</v>
      </c>
      <c r="AI1055" s="12">
        <f>VLOOKUP($B1055,[2]ok!$AY$9:$CO$434,27,0)</f>
        <v>361</v>
      </c>
      <c r="AJ1055" s="12">
        <f>VLOOKUP($B1055,[2]ok!$AY$9:$CO$434,28,0)</f>
        <v>310</v>
      </c>
      <c r="AK1055" s="12">
        <f>VLOOKUP($B1055,[2]ok!$AY$9:$CO$434,29,0)</f>
        <v>256</v>
      </c>
      <c r="AL1055" s="12">
        <f>VLOOKUP($B1055,[2]ok!$AY$9:$CO$434,30,0)</f>
        <v>183</v>
      </c>
      <c r="AM1055" s="12">
        <f>VLOOKUP($B1055,[2]ok!$AY$9:$CO$434,31,0)</f>
        <v>161</v>
      </c>
      <c r="AN1055" s="12">
        <f>VLOOKUP($B1055,[2]ok!$AY$9:$CO$434,32,0)</f>
        <v>136</v>
      </c>
      <c r="AO1055" s="12">
        <f>VLOOKUP($B1055,[2]ok!$AY$9:$CO$434,33,0)</f>
        <v>77</v>
      </c>
      <c r="AP1055" s="12">
        <f>VLOOKUP($B1055,[2]ok!$AY$9:$CO$434,34,0)</f>
        <v>60</v>
      </c>
      <c r="AQ1055" s="12">
        <f>VLOOKUP($B1055,[2]ok!$AY$9:$CO$434,39,0)</f>
        <v>3474</v>
      </c>
      <c r="AR1055" s="12">
        <f>VLOOKUP($B1055,[2]ok!$AY$9:$CO$434,40,0)</f>
        <v>393</v>
      </c>
      <c r="AS1055" s="12">
        <f>VLOOKUP($B1055,[2]ok!$AY$9:$CO$434,41,0)</f>
        <v>293</v>
      </c>
      <c r="AT1055" s="12">
        <f>VLOOKUP($B1055,[2]ok!$AY$9:$CO$434,42,0)</f>
        <v>1445</v>
      </c>
      <c r="AU1055" s="12">
        <f>VLOOKUP($B1055,[2]ok!$AY$9:$CO$434,43,0)</f>
        <v>139</v>
      </c>
    </row>
    <row r="1056" spans="1:47" s="10" customFormat="1" ht="12">
      <c r="A1056" s="58">
        <v>1054</v>
      </c>
      <c r="B1056" s="58">
        <v>4601</v>
      </c>
      <c r="C1056" s="59" t="s">
        <v>352</v>
      </c>
      <c r="D1056" s="59" t="s">
        <v>276</v>
      </c>
      <c r="E1056" s="59" t="s">
        <v>433</v>
      </c>
      <c r="F1056" s="59" t="s">
        <v>89</v>
      </c>
      <c r="G1056" s="12" t="s">
        <v>266</v>
      </c>
      <c r="H1056" s="14">
        <f>B1056</f>
        <v>4601</v>
      </c>
      <c r="I1056" s="14">
        <f t="shared" si="253"/>
        <v>2050</v>
      </c>
      <c r="J1056" s="12">
        <f>VLOOKUP($B1056,'[1]METAS 2019'!$D$4:$Q$843,5,0)</f>
        <v>43</v>
      </c>
      <c r="K1056" s="12">
        <f>VLOOKUP($B1056,'[1]METAS 2019'!$D$4:$Q$843,4,0)</f>
        <v>48</v>
      </c>
      <c r="L1056" s="12">
        <f>VLOOKUP($B1056,'[1]METAS 2019'!$D$4:$Q$843,11,0)</f>
        <v>53</v>
      </c>
      <c r="M1056" s="12">
        <f>VLOOKUP($B1056,'[1]METAS 2019'!$D$4:$Q$843,12,0)</f>
        <v>54</v>
      </c>
      <c r="N1056" s="12">
        <f>VLOOKUP($B1056,'[1]METAS 2019'!$D$4:$Q$843,13,0)</f>
        <v>56</v>
      </c>
      <c r="O1056" s="12">
        <f>VLOOKUP($B1056,'[1]METAS 2019'!$D$4:$Q$843,14,0)</f>
        <v>66</v>
      </c>
      <c r="P1056" s="12">
        <f>VLOOKUP($B1056,[2]ok!$AY$9:$CO$434,8,0)</f>
        <v>42</v>
      </c>
      <c r="Q1056" s="12">
        <f>VLOOKUP($B1056,[2]ok!$AY$9:$CO$434,9,0)</f>
        <v>42</v>
      </c>
      <c r="R1056" s="12">
        <f>VLOOKUP($B1056,[2]ok!$AY$9:$CO$434,10,0)</f>
        <v>43</v>
      </c>
      <c r="S1056" s="12">
        <f>VLOOKUP($B1056,[2]ok!$AY$9:$CO$434,11,0)</f>
        <v>44</v>
      </c>
      <c r="T1056" s="12">
        <f>VLOOKUP($B1056,[2]ok!$AY$9:$CO$434,12,0)</f>
        <v>44</v>
      </c>
      <c r="U1056" s="12">
        <f>VLOOKUP($B1056,[2]ok!$AY$9:$CO$434,13,0)</f>
        <v>45</v>
      </c>
      <c r="V1056" s="12">
        <f>VLOOKUP($B1056,[2]ok!$AY$9:$CO$434,14,0)</f>
        <v>45</v>
      </c>
      <c r="W1056" s="12">
        <f>VLOOKUP($B1056,[2]ok!$AY$9:$CO$434,15,0)</f>
        <v>44</v>
      </c>
      <c r="X1056" s="12">
        <f>VLOOKUP($B1056,[2]ok!$AY$9:$CO$434,16,0)</f>
        <v>42</v>
      </c>
      <c r="Y1056" s="12">
        <f>VLOOKUP($B1056,[2]ok!$AY$9:$CO$434,17,0)</f>
        <v>40</v>
      </c>
      <c r="Z1056" s="12">
        <f>VLOOKUP($B1056,[2]ok!$AY$9:$CO$434,18,0)</f>
        <v>38</v>
      </c>
      <c r="AA1056" s="12">
        <f>VLOOKUP($B1056,[2]ok!$AY$9:$CO$434,19,0)</f>
        <v>36</v>
      </c>
      <c r="AB1056" s="12">
        <f>VLOOKUP($B1056,[2]ok!$AY$9:$CO$434,20,0)</f>
        <v>36</v>
      </c>
      <c r="AC1056" s="12">
        <f>VLOOKUP($B1056,[2]ok!$AY$9:$CO$434,21,0)</f>
        <v>36</v>
      </c>
      <c r="AD1056" s="12">
        <f>VLOOKUP($B1056,[2]ok!$AY$9:$CO$434,22,0)</f>
        <v>170</v>
      </c>
      <c r="AE1056" s="12">
        <f>VLOOKUP($B1056,[2]ok!$AY$9:$CO$434,23,0)</f>
        <v>140</v>
      </c>
      <c r="AF1056" s="12">
        <f>VLOOKUP($B1056,[2]ok!$AY$9:$CO$434,24,0)</f>
        <v>153</v>
      </c>
      <c r="AG1056" s="12">
        <f>VLOOKUP($B1056,[2]ok!$AY$9:$CO$434,25,0)</f>
        <v>116</v>
      </c>
      <c r="AH1056" s="12">
        <f>VLOOKUP($B1056,[2]ok!$AY$9:$CO$434,26,0)</f>
        <v>110</v>
      </c>
      <c r="AI1056" s="12">
        <f>VLOOKUP($B1056,[2]ok!$AY$9:$CO$434,27,0)</f>
        <v>109</v>
      </c>
      <c r="AJ1056" s="12">
        <f>VLOOKUP($B1056,[2]ok!$AY$9:$CO$434,28,0)</f>
        <v>93</v>
      </c>
      <c r="AK1056" s="12">
        <f>VLOOKUP($B1056,[2]ok!$AY$9:$CO$434,29,0)</f>
        <v>77</v>
      </c>
      <c r="AL1056" s="12">
        <f>VLOOKUP($B1056,[2]ok!$AY$9:$CO$434,30,0)</f>
        <v>55</v>
      </c>
      <c r="AM1056" s="12">
        <f>VLOOKUP($B1056,[2]ok!$AY$9:$CO$434,31,0)</f>
        <v>48</v>
      </c>
      <c r="AN1056" s="12">
        <f>VLOOKUP($B1056,[2]ok!$AY$9:$CO$434,32,0)</f>
        <v>41</v>
      </c>
      <c r="AO1056" s="12">
        <f>VLOOKUP($B1056,[2]ok!$AY$9:$CO$434,33,0)</f>
        <v>23</v>
      </c>
      <c r="AP1056" s="12">
        <f>VLOOKUP($B1056,[2]ok!$AY$9:$CO$434,34,0)</f>
        <v>18</v>
      </c>
      <c r="AQ1056" s="12">
        <f>VLOOKUP($B1056,[2]ok!$AY$9:$CO$434,39,0)</f>
        <v>1045</v>
      </c>
      <c r="AR1056" s="12">
        <f>VLOOKUP($B1056,[2]ok!$AY$9:$CO$434,40,0)</f>
        <v>118</v>
      </c>
      <c r="AS1056" s="12">
        <f>VLOOKUP($B1056,[2]ok!$AY$9:$CO$434,41,0)</f>
        <v>88</v>
      </c>
      <c r="AT1056" s="12">
        <f>VLOOKUP($B1056,[2]ok!$AY$9:$CO$434,42,0)</f>
        <v>434</v>
      </c>
      <c r="AU1056" s="12">
        <f>VLOOKUP($B1056,[2]ok!$AY$9:$CO$434,43,0)</f>
        <v>41</v>
      </c>
    </row>
    <row r="1057" spans="1:47" s="10" customFormat="1" ht="12">
      <c r="A1057" s="58">
        <v>1055</v>
      </c>
      <c r="B1057" s="58">
        <v>4600</v>
      </c>
      <c r="C1057" s="59" t="s">
        <v>352</v>
      </c>
      <c r="D1057" s="59" t="s">
        <v>276</v>
      </c>
      <c r="E1057" s="59" t="s">
        <v>433</v>
      </c>
      <c r="F1057" s="59" t="s">
        <v>90</v>
      </c>
      <c r="G1057" s="12" t="s">
        <v>266</v>
      </c>
      <c r="H1057" s="14">
        <f>B1057</f>
        <v>4600</v>
      </c>
      <c r="I1057" s="14">
        <f t="shared" si="253"/>
        <v>416</v>
      </c>
      <c r="J1057" s="12">
        <f>VLOOKUP($B1057,'[1]METAS 2019'!$D$4:$Q$843,5,0)</f>
        <v>9</v>
      </c>
      <c r="K1057" s="12">
        <f>VLOOKUP($B1057,'[1]METAS 2019'!$D$4:$Q$843,4,0)</f>
        <v>7</v>
      </c>
      <c r="L1057" s="12">
        <f>VLOOKUP($B1057,'[1]METAS 2019'!$D$4:$Q$843,11,0)</f>
        <v>10</v>
      </c>
      <c r="M1057" s="12">
        <f>VLOOKUP($B1057,'[1]METAS 2019'!$D$4:$Q$843,12,0)</f>
        <v>12</v>
      </c>
      <c r="N1057" s="12">
        <f>VLOOKUP($B1057,'[1]METAS 2019'!$D$4:$Q$843,13,0)</f>
        <v>7</v>
      </c>
      <c r="O1057" s="12">
        <f>VLOOKUP($B1057,'[1]METAS 2019'!$D$4:$Q$843,14,0)</f>
        <v>11</v>
      </c>
      <c r="P1057" s="12">
        <f>VLOOKUP($B1057,[2]ok!$AY$9:$CO$434,8,0)</f>
        <v>9</v>
      </c>
      <c r="Q1057" s="12">
        <f>VLOOKUP($B1057,[2]ok!$AY$9:$CO$434,9,0)</f>
        <v>9</v>
      </c>
      <c r="R1057" s="12">
        <f>VLOOKUP($B1057,[2]ok!$AY$9:$CO$434,10,0)</f>
        <v>9</v>
      </c>
      <c r="S1057" s="12">
        <f>VLOOKUP($B1057,[2]ok!$AY$9:$CO$434,11,0)</f>
        <v>9</v>
      </c>
      <c r="T1057" s="12">
        <f>VLOOKUP($B1057,[2]ok!$AY$9:$CO$434,12,0)</f>
        <v>9</v>
      </c>
      <c r="U1057" s="12">
        <f>VLOOKUP($B1057,[2]ok!$AY$9:$CO$434,13,0)</f>
        <v>9</v>
      </c>
      <c r="V1057" s="12">
        <f>VLOOKUP($B1057,[2]ok!$AY$9:$CO$434,14,0)</f>
        <v>9</v>
      </c>
      <c r="W1057" s="12">
        <f>VLOOKUP($B1057,[2]ok!$AY$9:$CO$434,15,0)</f>
        <v>9</v>
      </c>
      <c r="X1057" s="12">
        <f>VLOOKUP($B1057,[2]ok!$AY$9:$CO$434,16,0)</f>
        <v>9</v>
      </c>
      <c r="Y1057" s="12">
        <f>VLOOKUP($B1057,[2]ok!$AY$9:$CO$434,17,0)</f>
        <v>8</v>
      </c>
      <c r="Z1057" s="12">
        <f>VLOOKUP($B1057,[2]ok!$AY$9:$CO$434,18,0)</f>
        <v>8</v>
      </c>
      <c r="AA1057" s="12">
        <f>VLOOKUP($B1057,[2]ok!$AY$9:$CO$434,19,0)</f>
        <v>8</v>
      </c>
      <c r="AB1057" s="12">
        <f>VLOOKUP($B1057,[2]ok!$AY$9:$CO$434,20,0)</f>
        <v>7</v>
      </c>
      <c r="AC1057" s="12">
        <f>VLOOKUP($B1057,[2]ok!$AY$9:$CO$434,21,0)</f>
        <v>7</v>
      </c>
      <c r="AD1057" s="12">
        <f>VLOOKUP($B1057,[2]ok!$AY$9:$CO$434,22,0)</f>
        <v>36</v>
      </c>
      <c r="AE1057" s="12">
        <f>VLOOKUP($B1057,[2]ok!$AY$9:$CO$434,23,0)</f>
        <v>29</v>
      </c>
      <c r="AF1057" s="12">
        <f>VLOOKUP($B1057,[2]ok!$AY$9:$CO$434,24,0)</f>
        <v>32</v>
      </c>
      <c r="AG1057" s="12">
        <f>VLOOKUP($B1057,[2]ok!$AY$9:$CO$434,25,0)</f>
        <v>24</v>
      </c>
      <c r="AH1057" s="12">
        <f>VLOOKUP($B1057,[2]ok!$AY$9:$CO$434,26,0)</f>
        <v>23</v>
      </c>
      <c r="AI1057" s="12">
        <f>VLOOKUP($B1057,[2]ok!$AY$9:$CO$434,27,0)</f>
        <v>23</v>
      </c>
      <c r="AJ1057" s="12">
        <f>VLOOKUP($B1057,[2]ok!$AY$9:$CO$434,28,0)</f>
        <v>19</v>
      </c>
      <c r="AK1057" s="12">
        <f>VLOOKUP($B1057,[2]ok!$AY$9:$CO$434,29,0)</f>
        <v>16</v>
      </c>
      <c r="AL1057" s="12">
        <f>VLOOKUP($B1057,[2]ok!$AY$9:$CO$434,30,0)</f>
        <v>11</v>
      </c>
      <c r="AM1057" s="12">
        <f>VLOOKUP($B1057,[2]ok!$AY$9:$CO$434,31,0)</f>
        <v>10</v>
      </c>
      <c r="AN1057" s="12">
        <f>VLOOKUP($B1057,[2]ok!$AY$9:$CO$434,32,0)</f>
        <v>9</v>
      </c>
      <c r="AO1057" s="12">
        <f>VLOOKUP($B1057,[2]ok!$AY$9:$CO$434,33,0)</f>
        <v>5</v>
      </c>
      <c r="AP1057" s="12">
        <f>VLOOKUP($B1057,[2]ok!$AY$9:$CO$434,34,0)</f>
        <v>4</v>
      </c>
      <c r="AQ1057" s="12">
        <f>VLOOKUP($B1057,[2]ok!$AY$9:$CO$434,39,0)</f>
        <v>219</v>
      </c>
      <c r="AR1057" s="12">
        <f>VLOOKUP($B1057,[2]ok!$AY$9:$CO$434,40,0)</f>
        <v>25</v>
      </c>
      <c r="AS1057" s="12">
        <f>VLOOKUP($B1057,[2]ok!$AY$9:$CO$434,41,0)</f>
        <v>18</v>
      </c>
      <c r="AT1057" s="12">
        <f>VLOOKUP($B1057,[2]ok!$AY$9:$CO$434,42,0)</f>
        <v>91</v>
      </c>
      <c r="AU1057" s="12">
        <f>VLOOKUP($B1057,[2]ok!$AY$9:$CO$434,43,0)</f>
        <v>8</v>
      </c>
    </row>
    <row r="1058" spans="1:47" s="10" customFormat="1" ht="12">
      <c r="A1058" s="58">
        <v>1056</v>
      </c>
      <c r="B1058" s="58">
        <v>6667</v>
      </c>
      <c r="C1058" s="59" t="s">
        <v>352</v>
      </c>
      <c r="D1058" s="59" t="s">
        <v>276</v>
      </c>
      <c r="E1058" s="59" t="s">
        <v>433</v>
      </c>
      <c r="F1058" s="59" t="s">
        <v>91</v>
      </c>
      <c r="G1058" s="12" t="s">
        <v>266</v>
      </c>
      <c r="H1058" s="14">
        <f>B1058</f>
        <v>6667</v>
      </c>
      <c r="I1058" s="14">
        <f t="shared" si="253"/>
        <v>1189</v>
      </c>
      <c r="J1058" s="12">
        <f>VLOOKUP($B1058,'[1]METAS 2019'!$D$4:$Q$843,5,0)</f>
        <v>25</v>
      </c>
      <c r="K1058" s="12">
        <f>VLOOKUP($B1058,'[1]METAS 2019'!$D$4:$Q$843,4,0)</f>
        <v>31</v>
      </c>
      <c r="L1058" s="12">
        <f>VLOOKUP($B1058,'[1]METAS 2019'!$D$4:$Q$843,11,0)</f>
        <v>30</v>
      </c>
      <c r="M1058" s="12">
        <f>VLOOKUP($B1058,'[1]METAS 2019'!$D$4:$Q$843,12,0)</f>
        <v>25</v>
      </c>
      <c r="N1058" s="12">
        <f>VLOOKUP($B1058,'[1]METAS 2019'!$D$4:$Q$843,13,0)</f>
        <v>35</v>
      </c>
      <c r="O1058" s="12">
        <f>VLOOKUP($B1058,'[1]METAS 2019'!$D$4:$Q$843,14,0)</f>
        <v>37</v>
      </c>
      <c r="P1058" s="12">
        <f>VLOOKUP($B1058,[2]ok!$AY$9:$CO$434,8,0)</f>
        <v>24</v>
      </c>
      <c r="Q1058" s="12">
        <f>VLOOKUP($B1058,[2]ok!$AY$9:$CO$434,9,0)</f>
        <v>25</v>
      </c>
      <c r="R1058" s="12">
        <f>VLOOKUP($B1058,[2]ok!$AY$9:$CO$434,10,0)</f>
        <v>25</v>
      </c>
      <c r="S1058" s="12">
        <f>VLOOKUP($B1058,[2]ok!$AY$9:$CO$434,11,0)</f>
        <v>25</v>
      </c>
      <c r="T1058" s="12">
        <f>VLOOKUP($B1058,[2]ok!$AY$9:$CO$434,12,0)</f>
        <v>26</v>
      </c>
      <c r="U1058" s="12">
        <f>VLOOKUP($B1058,[2]ok!$AY$9:$CO$434,13,0)</f>
        <v>26</v>
      </c>
      <c r="V1058" s="12">
        <f>VLOOKUP($B1058,[2]ok!$AY$9:$CO$434,14,0)</f>
        <v>26</v>
      </c>
      <c r="W1058" s="12">
        <f>VLOOKUP($B1058,[2]ok!$AY$9:$CO$434,15,0)</f>
        <v>25</v>
      </c>
      <c r="X1058" s="12">
        <f>VLOOKUP($B1058,[2]ok!$AY$9:$CO$434,16,0)</f>
        <v>25</v>
      </c>
      <c r="Y1058" s="12">
        <f>VLOOKUP($B1058,[2]ok!$AY$9:$CO$434,17,0)</f>
        <v>23</v>
      </c>
      <c r="Z1058" s="12">
        <f>VLOOKUP($B1058,[2]ok!$AY$9:$CO$434,18,0)</f>
        <v>22</v>
      </c>
      <c r="AA1058" s="12">
        <f>VLOOKUP($B1058,[2]ok!$AY$9:$CO$434,19,0)</f>
        <v>21</v>
      </c>
      <c r="AB1058" s="12">
        <f>VLOOKUP($B1058,[2]ok!$AY$9:$CO$434,20,0)</f>
        <v>21</v>
      </c>
      <c r="AC1058" s="12">
        <f>VLOOKUP($B1058,[2]ok!$AY$9:$CO$434,21,0)</f>
        <v>21</v>
      </c>
      <c r="AD1058" s="12">
        <f>VLOOKUP($B1058,[2]ok!$AY$9:$CO$434,22,0)</f>
        <v>99</v>
      </c>
      <c r="AE1058" s="12">
        <f>VLOOKUP($B1058,[2]ok!$AY$9:$CO$434,23,0)</f>
        <v>81</v>
      </c>
      <c r="AF1058" s="12">
        <f>VLOOKUP($B1058,[2]ok!$AY$9:$CO$434,24,0)</f>
        <v>89</v>
      </c>
      <c r="AG1058" s="12">
        <f>VLOOKUP($B1058,[2]ok!$AY$9:$CO$434,25,0)</f>
        <v>68</v>
      </c>
      <c r="AH1058" s="12">
        <f>VLOOKUP($B1058,[2]ok!$AY$9:$CO$434,26,0)</f>
        <v>64</v>
      </c>
      <c r="AI1058" s="12">
        <f>VLOOKUP($B1058,[2]ok!$AY$9:$CO$434,27,0)</f>
        <v>63</v>
      </c>
      <c r="AJ1058" s="12">
        <f>VLOOKUP($B1058,[2]ok!$AY$9:$CO$434,28,0)</f>
        <v>54</v>
      </c>
      <c r="AK1058" s="12">
        <f>VLOOKUP($B1058,[2]ok!$AY$9:$CO$434,29,0)</f>
        <v>45</v>
      </c>
      <c r="AL1058" s="12">
        <f>VLOOKUP($B1058,[2]ok!$AY$9:$CO$434,30,0)</f>
        <v>32</v>
      </c>
      <c r="AM1058" s="12">
        <f>VLOOKUP($B1058,[2]ok!$AY$9:$CO$434,31,0)</f>
        <v>28</v>
      </c>
      <c r="AN1058" s="12">
        <f>VLOOKUP($B1058,[2]ok!$AY$9:$CO$434,32,0)</f>
        <v>24</v>
      </c>
      <c r="AO1058" s="12">
        <f>VLOOKUP($B1058,[2]ok!$AY$9:$CO$434,33,0)</f>
        <v>14</v>
      </c>
      <c r="AP1058" s="12">
        <f>VLOOKUP($B1058,[2]ok!$AY$9:$CO$434,34,0)</f>
        <v>10</v>
      </c>
      <c r="AQ1058" s="12">
        <f>VLOOKUP($B1058,[2]ok!$AY$9:$CO$434,39,0)</f>
        <v>608</v>
      </c>
      <c r="AR1058" s="12">
        <f>VLOOKUP($B1058,[2]ok!$AY$9:$CO$434,40,0)</f>
        <v>69</v>
      </c>
      <c r="AS1058" s="12">
        <f>VLOOKUP($B1058,[2]ok!$AY$9:$CO$434,41,0)</f>
        <v>51</v>
      </c>
      <c r="AT1058" s="12">
        <f>VLOOKUP($B1058,[2]ok!$AY$9:$CO$434,42,0)</f>
        <v>253</v>
      </c>
      <c r="AU1058" s="12">
        <f>VLOOKUP($B1058,[2]ok!$AY$9:$CO$434,43,0)</f>
        <v>21</v>
      </c>
    </row>
    <row r="1059" spans="1:47" s="10" customFormat="1" ht="12">
      <c r="A1059" s="58">
        <v>1057</v>
      </c>
      <c r="B1059" s="58">
        <v>11578</v>
      </c>
      <c r="C1059" s="59" t="s">
        <v>352</v>
      </c>
      <c r="D1059" s="59" t="s">
        <v>276</v>
      </c>
      <c r="E1059" s="59" t="s">
        <v>433</v>
      </c>
      <c r="F1059" s="59" t="s">
        <v>92</v>
      </c>
      <c r="G1059" s="12" t="s">
        <v>266</v>
      </c>
      <c r="H1059" s="14">
        <f>B1059</f>
        <v>11578</v>
      </c>
      <c r="I1059" s="14">
        <f t="shared" si="253"/>
        <v>548</v>
      </c>
      <c r="J1059" s="12">
        <f>VLOOKUP($B1059,'[1]METAS 2019'!$D$4:$Q$843,5,0)</f>
        <v>12</v>
      </c>
      <c r="K1059" s="12">
        <f>VLOOKUP($B1059,'[1]METAS 2019'!$D$4:$Q$843,4,0)</f>
        <v>13</v>
      </c>
      <c r="L1059" s="12">
        <f>VLOOKUP($B1059,'[1]METAS 2019'!$D$4:$Q$843,11,0)</f>
        <v>13</v>
      </c>
      <c r="M1059" s="12">
        <f>VLOOKUP($B1059,'[1]METAS 2019'!$D$4:$Q$843,12,0)</f>
        <v>6</v>
      </c>
      <c r="N1059" s="12">
        <f>VLOOKUP($B1059,'[1]METAS 2019'!$D$4:$Q$843,13,0)</f>
        <v>8</v>
      </c>
      <c r="O1059" s="12">
        <f>VLOOKUP($B1059,'[1]METAS 2019'!$D$4:$Q$843,14,0)</f>
        <v>14</v>
      </c>
      <c r="P1059" s="12">
        <f>VLOOKUP($B1059,[2]ok!$AY$9:$CO$434,8,0)</f>
        <v>12</v>
      </c>
      <c r="Q1059" s="12">
        <f>VLOOKUP($B1059,[2]ok!$AY$9:$CO$434,9,0)</f>
        <v>12</v>
      </c>
      <c r="R1059" s="12">
        <f>VLOOKUP($B1059,[2]ok!$AY$9:$CO$434,10,0)</f>
        <v>12</v>
      </c>
      <c r="S1059" s="12">
        <f>VLOOKUP($B1059,[2]ok!$AY$9:$CO$434,11,0)</f>
        <v>12</v>
      </c>
      <c r="T1059" s="12">
        <f>VLOOKUP($B1059,[2]ok!$AY$9:$CO$434,12,0)</f>
        <v>12</v>
      </c>
      <c r="U1059" s="12">
        <f>VLOOKUP($B1059,[2]ok!$AY$9:$CO$434,13,0)</f>
        <v>12</v>
      </c>
      <c r="V1059" s="12">
        <f>VLOOKUP($B1059,[2]ok!$AY$9:$CO$434,14,0)</f>
        <v>13</v>
      </c>
      <c r="W1059" s="12">
        <f>VLOOKUP($B1059,[2]ok!$AY$9:$CO$434,15,0)</f>
        <v>12</v>
      </c>
      <c r="X1059" s="12">
        <f>VLOOKUP($B1059,[2]ok!$AY$9:$CO$434,16,0)</f>
        <v>12</v>
      </c>
      <c r="Y1059" s="12">
        <f>VLOOKUP($B1059,[2]ok!$AY$9:$CO$434,17,0)</f>
        <v>11</v>
      </c>
      <c r="Z1059" s="12">
        <f>VLOOKUP($B1059,[2]ok!$AY$9:$CO$434,18,0)</f>
        <v>11</v>
      </c>
      <c r="AA1059" s="12">
        <f>VLOOKUP($B1059,[2]ok!$AY$9:$CO$434,19,0)</f>
        <v>10</v>
      </c>
      <c r="AB1059" s="12">
        <f>VLOOKUP($B1059,[2]ok!$AY$9:$CO$434,20,0)</f>
        <v>10</v>
      </c>
      <c r="AC1059" s="12">
        <f>VLOOKUP($B1059,[2]ok!$AY$9:$CO$434,21,0)</f>
        <v>10</v>
      </c>
      <c r="AD1059" s="12">
        <f>VLOOKUP($B1059,[2]ok!$AY$9:$CO$434,22,0)</f>
        <v>48</v>
      </c>
      <c r="AE1059" s="12">
        <f>VLOOKUP($B1059,[2]ok!$AY$9:$CO$434,23,0)</f>
        <v>39</v>
      </c>
      <c r="AF1059" s="12">
        <f>VLOOKUP($B1059,[2]ok!$AY$9:$CO$434,24,0)</f>
        <v>43</v>
      </c>
      <c r="AG1059" s="12">
        <f>VLOOKUP($B1059,[2]ok!$AY$9:$CO$434,25,0)</f>
        <v>32</v>
      </c>
      <c r="AH1059" s="12">
        <f>VLOOKUP($B1059,[2]ok!$AY$9:$CO$434,26,0)</f>
        <v>31</v>
      </c>
      <c r="AI1059" s="12">
        <f>VLOOKUP($B1059,[2]ok!$AY$9:$CO$434,27,0)</f>
        <v>30</v>
      </c>
      <c r="AJ1059" s="12">
        <f>VLOOKUP($B1059,[2]ok!$AY$9:$CO$434,28,0)</f>
        <v>26</v>
      </c>
      <c r="AK1059" s="12">
        <f>VLOOKUP($B1059,[2]ok!$AY$9:$CO$434,29,0)</f>
        <v>21</v>
      </c>
      <c r="AL1059" s="12">
        <f>VLOOKUP($B1059,[2]ok!$AY$9:$CO$434,30,0)</f>
        <v>15</v>
      </c>
      <c r="AM1059" s="12">
        <f>VLOOKUP($B1059,[2]ok!$AY$9:$CO$434,31,0)</f>
        <v>13</v>
      </c>
      <c r="AN1059" s="12">
        <f>VLOOKUP($B1059,[2]ok!$AY$9:$CO$434,32,0)</f>
        <v>11</v>
      </c>
      <c r="AO1059" s="12">
        <f>VLOOKUP($B1059,[2]ok!$AY$9:$CO$434,33,0)</f>
        <v>7</v>
      </c>
      <c r="AP1059" s="12">
        <f>VLOOKUP($B1059,[2]ok!$AY$9:$CO$434,34,0)</f>
        <v>5</v>
      </c>
      <c r="AQ1059" s="12">
        <f>VLOOKUP($B1059,[2]ok!$AY$9:$CO$434,39,0)</f>
        <v>292</v>
      </c>
      <c r="AR1059" s="12">
        <f>VLOOKUP($B1059,[2]ok!$AY$9:$CO$434,40,0)</f>
        <v>33</v>
      </c>
      <c r="AS1059" s="12">
        <f>VLOOKUP($B1059,[2]ok!$AY$9:$CO$434,41,0)</f>
        <v>25</v>
      </c>
      <c r="AT1059" s="12">
        <f>VLOOKUP($B1059,[2]ok!$AY$9:$CO$434,42,0)</f>
        <v>121</v>
      </c>
      <c r="AU1059" s="12">
        <f>VLOOKUP($B1059,[2]ok!$AY$9:$CO$434,43,0)</f>
        <v>6</v>
      </c>
    </row>
    <row r="1060" spans="1:47" s="10" customFormat="1" ht="12">
      <c r="A1060" s="97">
        <v>1058</v>
      </c>
      <c r="B1060" s="97"/>
      <c r="C1060" s="98"/>
      <c r="D1060" s="98"/>
      <c r="E1060" s="98"/>
      <c r="F1060" s="98" t="s">
        <v>374</v>
      </c>
      <c r="G1060" s="17" t="s">
        <v>1214</v>
      </c>
      <c r="H1060" s="81"/>
      <c r="I1060" s="81">
        <f t="shared" si="253"/>
        <v>5091</v>
      </c>
      <c r="J1060" s="17">
        <f>SUM(J1061)</f>
        <v>61</v>
      </c>
      <c r="K1060" s="17">
        <f t="shared" ref="K1060:AU1060" si="262">SUM(K1061)</f>
        <v>68</v>
      </c>
      <c r="L1060" s="17">
        <f t="shared" si="262"/>
        <v>73</v>
      </c>
      <c r="M1060" s="17">
        <f t="shared" si="262"/>
        <v>79</v>
      </c>
      <c r="N1060" s="17">
        <f t="shared" si="262"/>
        <v>88</v>
      </c>
      <c r="O1060" s="17">
        <f t="shared" si="262"/>
        <v>95</v>
      </c>
      <c r="P1060" s="17">
        <f t="shared" si="262"/>
        <v>111</v>
      </c>
      <c r="Q1060" s="17">
        <f t="shared" si="262"/>
        <v>111</v>
      </c>
      <c r="R1060" s="17">
        <f t="shared" si="262"/>
        <v>114</v>
      </c>
      <c r="S1060" s="17">
        <f t="shared" si="262"/>
        <v>113</v>
      </c>
      <c r="T1060" s="17">
        <f t="shared" si="262"/>
        <v>115</v>
      </c>
      <c r="U1060" s="17">
        <f t="shared" si="262"/>
        <v>115</v>
      </c>
      <c r="V1060" s="17">
        <f t="shared" si="262"/>
        <v>116</v>
      </c>
      <c r="W1060" s="17">
        <f t="shared" si="262"/>
        <v>114</v>
      </c>
      <c r="X1060" s="17">
        <f t="shared" si="262"/>
        <v>114</v>
      </c>
      <c r="Y1060" s="17">
        <f t="shared" si="262"/>
        <v>109</v>
      </c>
      <c r="Z1060" s="17">
        <f t="shared" si="262"/>
        <v>106</v>
      </c>
      <c r="AA1060" s="17">
        <f t="shared" si="262"/>
        <v>102</v>
      </c>
      <c r="AB1060" s="17">
        <f t="shared" si="262"/>
        <v>95</v>
      </c>
      <c r="AC1060" s="17">
        <f t="shared" si="262"/>
        <v>89</v>
      </c>
      <c r="AD1060" s="17">
        <f t="shared" si="262"/>
        <v>354</v>
      </c>
      <c r="AE1060" s="17">
        <f t="shared" si="262"/>
        <v>361</v>
      </c>
      <c r="AF1060" s="17">
        <f t="shared" si="262"/>
        <v>431</v>
      </c>
      <c r="AG1060" s="17">
        <f t="shared" si="262"/>
        <v>368</v>
      </c>
      <c r="AH1060" s="17">
        <f t="shared" si="262"/>
        <v>315</v>
      </c>
      <c r="AI1060" s="17">
        <f t="shared" si="262"/>
        <v>264</v>
      </c>
      <c r="AJ1060" s="17">
        <f t="shared" si="262"/>
        <v>215</v>
      </c>
      <c r="AK1060" s="17">
        <f t="shared" si="262"/>
        <v>219</v>
      </c>
      <c r="AL1060" s="17">
        <f t="shared" si="262"/>
        <v>183</v>
      </c>
      <c r="AM1060" s="17">
        <f t="shared" si="262"/>
        <v>149</v>
      </c>
      <c r="AN1060" s="17">
        <f t="shared" si="262"/>
        <v>113</v>
      </c>
      <c r="AO1060" s="17">
        <f t="shared" si="262"/>
        <v>67</v>
      </c>
      <c r="AP1060" s="17">
        <f t="shared" si="262"/>
        <v>64</v>
      </c>
      <c r="AQ1060" s="17">
        <f t="shared" si="262"/>
        <v>2670</v>
      </c>
      <c r="AR1060" s="17">
        <f t="shared" si="262"/>
        <v>283</v>
      </c>
      <c r="AS1060" s="17">
        <f t="shared" si="262"/>
        <v>231</v>
      </c>
      <c r="AT1060" s="17">
        <f t="shared" si="262"/>
        <v>1103</v>
      </c>
      <c r="AU1060" s="17">
        <f t="shared" si="262"/>
        <v>59</v>
      </c>
    </row>
    <row r="1061" spans="1:47" s="10" customFormat="1" ht="12">
      <c r="A1061" s="58">
        <v>1059</v>
      </c>
      <c r="B1061" s="58">
        <v>4633</v>
      </c>
      <c r="C1061" s="59" t="s">
        <v>352</v>
      </c>
      <c r="D1061" s="59" t="s">
        <v>276</v>
      </c>
      <c r="E1061" s="59" t="s">
        <v>301</v>
      </c>
      <c r="F1061" s="59" t="s">
        <v>93</v>
      </c>
      <c r="G1061" s="12" t="s">
        <v>283</v>
      </c>
      <c r="H1061" s="14">
        <f>B1061</f>
        <v>4633</v>
      </c>
      <c r="I1061" s="14">
        <f t="shared" si="253"/>
        <v>5091</v>
      </c>
      <c r="J1061" s="12">
        <f>VLOOKUP($B1061,'[1]METAS 2019'!$D$4:$Q$843,5,0)</f>
        <v>61</v>
      </c>
      <c r="K1061" s="12">
        <f>VLOOKUP($B1061,'[1]METAS 2019'!$D$4:$Q$843,4,0)</f>
        <v>68</v>
      </c>
      <c r="L1061" s="12">
        <f>VLOOKUP($B1061,'[1]METAS 2019'!$D$4:$Q$843,11,0)</f>
        <v>73</v>
      </c>
      <c r="M1061" s="12">
        <f>VLOOKUP($B1061,'[1]METAS 2019'!$D$4:$Q$843,12,0)</f>
        <v>79</v>
      </c>
      <c r="N1061" s="12">
        <f>VLOOKUP($B1061,'[1]METAS 2019'!$D$4:$Q$843,13,0)</f>
        <v>88</v>
      </c>
      <c r="O1061" s="12">
        <f>VLOOKUP($B1061,'[1]METAS 2019'!$D$4:$Q$843,14,0)</f>
        <v>95</v>
      </c>
      <c r="P1061" s="12">
        <f>VLOOKUP($B1061,[2]ok!$AY$9:$CO$434,8,0)</f>
        <v>111</v>
      </c>
      <c r="Q1061" s="12">
        <f>VLOOKUP($B1061,[2]ok!$AY$9:$CO$434,9,0)</f>
        <v>111</v>
      </c>
      <c r="R1061" s="12">
        <f>VLOOKUP($B1061,[2]ok!$AY$9:$CO$434,10,0)</f>
        <v>114</v>
      </c>
      <c r="S1061" s="12">
        <f>VLOOKUP($B1061,[2]ok!$AY$9:$CO$434,11,0)</f>
        <v>113</v>
      </c>
      <c r="T1061" s="12">
        <f>VLOOKUP($B1061,[2]ok!$AY$9:$CO$434,12,0)</f>
        <v>115</v>
      </c>
      <c r="U1061" s="12">
        <f>VLOOKUP($B1061,[2]ok!$AY$9:$CO$434,13,0)</f>
        <v>115</v>
      </c>
      <c r="V1061" s="12">
        <f>VLOOKUP($B1061,[2]ok!$AY$9:$CO$434,14,0)</f>
        <v>116</v>
      </c>
      <c r="W1061" s="12">
        <f>VLOOKUP($B1061,[2]ok!$AY$9:$CO$434,15,0)</f>
        <v>114</v>
      </c>
      <c r="X1061" s="12">
        <f>VLOOKUP($B1061,[2]ok!$AY$9:$CO$434,16,0)</f>
        <v>114</v>
      </c>
      <c r="Y1061" s="12">
        <f>VLOOKUP($B1061,[2]ok!$AY$9:$CO$434,17,0)</f>
        <v>109</v>
      </c>
      <c r="Z1061" s="12">
        <f>VLOOKUP($B1061,[2]ok!$AY$9:$CO$434,18,0)</f>
        <v>106</v>
      </c>
      <c r="AA1061" s="12">
        <f>VLOOKUP($B1061,[2]ok!$AY$9:$CO$434,19,0)</f>
        <v>102</v>
      </c>
      <c r="AB1061" s="12">
        <f>VLOOKUP($B1061,[2]ok!$AY$9:$CO$434,20,0)</f>
        <v>95</v>
      </c>
      <c r="AC1061" s="12">
        <f>VLOOKUP($B1061,[2]ok!$AY$9:$CO$434,21,0)</f>
        <v>89</v>
      </c>
      <c r="AD1061" s="12">
        <f>VLOOKUP($B1061,[2]ok!$AY$9:$CO$434,22,0)</f>
        <v>354</v>
      </c>
      <c r="AE1061" s="12">
        <f>VLOOKUP($B1061,[2]ok!$AY$9:$CO$434,23,0)</f>
        <v>361</v>
      </c>
      <c r="AF1061" s="12">
        <f>VLOOKUP($B1061,[2]ok!$AY$9:$CO$434,24,0)</f>
        <v>431</v>
      </c>
      <c r="AG1061" s="12">
        <f>VLOOKUP($B1061,[2]ok!$AY$9:$CO$434,25,0)</f>
        <v>368</v>
      </c>
      <c r="AH1061" s="12">
        <f>VLOOKUP($B1061,[2]ok!$AY$9:$CO$434,26,0)</f>
        <v>315</v>
      </c>
      <c r="AI1061" s="12">
        <f>VLOOKUP($B1061,[2]ok!$AY$9:$CO$434,27,0)</f>
        <v>264</v>
      </c>
      <c r="AJ1061" s="12">
        <f>VLOOKUP($B1061,[2]ok!$AY$9:$CO$434,28,0)</f>
        <v>215</v>
      </c>
      <c r="AK1061" s="12">
        <f>VLOOKUP($B1061,[2]ok!$AY$9:$CO$434,29,0)</f>
        <v>219</v>
      </c>
      <c r="AL1061" s="12">
        <f>VLOOKUP($B1061,[2]ok!$AY$9:$CO$434,30,0)</f>
        <v>183</v>
      </c>
      <c r="AM1061" s="12">
        <f>VLOOKUP($B1061,[2]ok!$AY$9:$CO$434,31,0)</f>
        <v>149</v>
      </c>
      <c r="AN1061" s="12">
        <f>VLOOKUP($B1061,[2]ok!$AY$9:$CO$434,32,0)</f>
        <v>113</v>
      </c>
      <c r="AO1061" s="12">
        <f>VLOOKUP($B1061,[2]ok!$AY$9:$CO$434,33,0)</f>
        <v>67</v>
      </c>
      <c r="AP1061" s="12">
        <f>VLOOKUP($B1061,[2]ok!$AY$9:$CO$434,34,0)</f>
        <v>64</v>
      </c>
      <c r="AQ1061" s="12">
        <f>VLOOKUP($B1061,[2]ok!$AY$9:$CO$434,39,0)</f>
        <v>2670</v>
      </c>
      <c r="AR1061" s="12">
        <f>VLOOKUP($B1061,[2]ok!$AY$9:$CO$434,40,0)</f>
        <v>283</v>
      </c>
      <c r="AS1061" s="12">
        <f>VLOOKUP($B1061,[2]ok!$AY$9:$CO$434,41,0)</f>
        <v>231</v>
      </c>
      <c r="AT1061" s="12">
        <f>VLOOKUP($B1061,[2]ok!$AY$9:$CO$434,42,0)</f>
        <v>1103</v>
      </c>
      <c r="AU1061" s="12">
        <f>VLOOKUP($B1061,[2]ok!$AY$9:$CO$434,43,0)</f>
        <v>59</v>
      </c>
    </row>
    <row r="1062" spans="1:47" s="10" customFormat="1" ht="12">
      <c r="A1062" s="34">
        <v>1060</v>
      </c>
      <c r="B1062" s="34"/>
      <c r="C1062" s="15"/>
      <c r="D1062" s="15"/>
      <c r="E1062" s="15"/>
      <c r="F1062" s="15" t="s">
        <v>354</v>
      </c>
      <c r="G1062" s="19" t="s">
        <v>1214</v>
      </c>
      <c r="H1062" s="32"/>
      <c r="I1062" s="32">
        <f t="shared" si="253"/>
        <v>81502</v>
      </c>
      <c r="J1062" s="19">
        <f t="shared" ref="J1062:AU1062" si="263">J1063+J1069+J1079+J1085</f>
        <v>1699</v>
      </c>
      <c r="K1062" s="19">
        <f t="shared" si="263"/>
        <v>1782</v>
      </c>
      <c r="L1062" s="19">
        <f t="shared" si="263"/>
        <v>1762</v>
      </c>
      <c r="M1062" s="19">
        <f t="shared" si="263"/>
        <v>1836</v>
      </c>
      <c r="N1062" s="19">
        <f t="shared" si="263"/>
        <v>1826</v>
      </c>
      <c r="O1062" s="19">
        <f t="shared" si="263"/>
        <v>1935</v>
      </c>
      <c r="P1062" s="19">
        <f t="shared" si="263"/>
        <v>1731</v>
      </c>
      <c r="Q1062" s="19">
        <f t="shared" si="263"/>
        <v>1742</v>
      </c>
      <c r="R1062" s="19">
        <f t="shared" si="263"/>
        <v>1744</v>
      </c>
      <c r="S1062" s="19">
        <f t="shared" si="263"/>
        <v>1748</v>
      </c>
      <c r="T1062" s="19">
        <f t="shared" si="263"/>
        <v>1745</v>
      </c>
      <c r="U1062" s="19">
        <f t="shared" si="263"/>
        <v>1746</v>
      </c>
      <c r="V1062" s="19">
        <f t="shared" si="263"/>
        <v>1726</v>
      </c>
      <c r="W1062" s="19">
        <f t="shared" si="263"/>
        <v>1677</v>
      </c>
      <c r="X1062" s="19">
        <f t="shared" si="263"/>
        <v>1608</v>
      </c>
      <c r="Y1062" s="19">
        <f t="shared" si="263"/>
        <v>1538</v>
      </c>
      <c r="Z1062" s="19">
        <f t="shared" si="263"/>
        <v>1467</v>
      </c>
      <c r="AA1062" s="19">
        <f t="shared" si="263"/>
        <v>1405</v>
      </c>
      <c r="AB1062" s="19">
        <f t="shared" si="263"/>
        <v>1353</v>
      </c>
      <c r="AC1062" s="19">
        <f t="shared" si="263"/>
        <v>1312</v>
      </c>
      <c r="AD1062" s="19">
        <f t="shared" si="263"/>
        <v>5992</v>
      </c>
      <c r="AE1062" s="19">
        <f t="shared" si="263"/>
        <v>5623</v>
      </c>
      <c r="AF1062" s="19">
        <f t="shared" si="263"/>
        <v>6115</v>
      </c>
      <c r="AG1062" s="19">
        <f t="shared" si="263"/>
        <v>5473</v>
      </c>
      <c r="AH1062" s="19">
        <f t="shared" si="263"/>
        <v>5212</v>
      </c>
      <c r="AI1062" s="19">
        <f t="shared" si="263"/>
        <v>4621</v>
      </c>
      <c r="AJ1062" s="19">
        <f t="shared" si="263"/>
        <v>3685</v>
      </c>
      <c r="AK1062" s="19">
        <f t="shared" si="263"/>
        <v>3120</v>
      </c>
      <c r="AL1062" s="19">
        <f t="shared" si="263"/>
        <v>2529</v>
      </c>
      <c r="AM1062" s="19">
        <f t="shared" si="263"/>
        <v>2037</v>
      </c>
      <c r="AN1062" s="19">
        <f t="shared" si="263"/>
        <v>1552</v>
      </c>
      <c r="AO1062" s="19">
        <f t="shared" si="263"/>
        <v>1173</v>
      </c>
      <c r="AP1062" s="19">
        <f t="shared" si="263"/>
        <v>988</v>
      </c>
      <c r="AQ1062" s="19">
        <f t="shared" si="263"/>
        <v>41047</v>
      </c>
      <c r="AR1062" s="19">
        <f t="shared" si="263"/>
        <v>4191</v>
      </c>
      <c r="AS1062" s="19">
        <f t="shared" si="263"/>
        <v>3478</v>
      </c>
      <c r="AT1062" s="19">
        <f t="shared" si="263"/>
        <v>16930</v>
      </c>
      <c r="AU1062" s="19">
        <f t="shared" si="263"/>
        <v>1649</v>
      </c>
    </row>
    <row r="1063" spans="1:47" s="10" customFormat="1" ht="12">
      <c r="A1063" s="97">
        <v>1061</v>
      </c>
      <c r="B1063" s="97"/>
      <c r="C1063" s="98"/>
      <c r="D1063" s="98"/>
      <c r="E1063" s="98"/>
      <c r="F1063" s="98" t="s">
        <v>375</v>
      </c>
      <c r="G1063" s="17" t="s">
        <v>1214</v>
      </c>
      <c r="H1063" s="81"/>
      <c r="I1063" s="81">
        <f t="shared" si="253"/>
        <v>31192</v>
      </c>
      <c r="J1063" s="17">
        <f>SUM(J1064:J1068)</f>
        <v>631</v>
      </c>
      <c r="K1063" s="17">
        <f t="shared" ref="K1063:AU1063" si="264">SUM(K1064:K1068)</f>
        <v>615</v>
      </c>
      <c r="L1063" s="17">
        <f t="shared" si="264"/>
        <v>613</v>
      </c>
      <c r="M1063" s="17">
        <f t="shared" si="264"/>
        <v>669</v>
      </c>
      <c r="N1063" s="17">
        <f t="shared" si="264"/>
        <v>587</v>
      </c>
      <c r="O1063" s="17">
        <f t="shared" si="264"/>
        <v>622</v>
      </c>
      <c r="P1063" s="17">
        <f t="shared" si="264"/>
        <v>604</v>
      </c>
      <c r="Q1063" s="17">
        <f t="shared" si="264"/>
        <v>611</v>
      </c>
      <c r="R1063" s="17">
        <f t="shared" si="264"/>
        <v>616</v>
      </c>
      <c r="S1063" s="17">
        <f t="shared" si="264"/>
        <v>621</v>
      </c>
      <c r="T1063" s="17">
        <f t="shared" si="264"/>
        <v>623</v>
      </c>
      <c r="U1063" s="17">
        <f t="shared" si="264"/>
        <v>624</v>
      </c>
      <c r="V1063" s="17">
        <f t="shared" si="264"/>
        <v>620</v>
      </c>
      <c r="W1063" s="17">
        <f t="shared" si="264"/>
        <v>611</v>
      </c>
      <c r="X1063" s="17">
        <f t="shared" si="264"/>
        <v>595</v>
      </c>
      <c r="Y1063" s="17">
        <f t="shared" si="264"/>
        <v>581</v>
      </c>
      <c r="Z1063" s="17">
        <f t="shared" si="264"/>
        <v>566</v>
      </c>
      <c r="AA1063" s="17">
        <f t="shared" si="264"/>
        <v>549</v>
      </c>
      <c r="AB1063" s="17">
        <f t="shared" si="264"/>
        <v>530</v>
      </c>
      <c r="AC1063" s="17">
        <f t="shared" si="264"/>
        <v>510</v>
      </c>
      <c r="AD1063" s="17">
        <f t="shared" si="264"/>
        <v>2298</v>
      </c>
      <c r="AE1063" s="17">
        <f t="shared" si="264"/>
        <v>2158</v>
      </c>
      <c r="AF1063" s="17">
        <f t="shared" si="264"/>
        <v>2362</v>
      </c>
      <c r="AG1063" s="17">
        <f t="shared" si="264"/>
        <v>2145</v>
      </c>
      <c r="AH1063" s="17">
        <f t="shared" si="264"/>
        <v>2147</v>
      </c>
      <c r="AI1063" s="17">
        <f t="shared" si="264"/>
        <v>1841</v>
      </c>
      <c r="AJ1063" s="17">
        <f t="shared" si="264"/>
        <v>1509</v>
      </c>
      <c r="AK1063" s="17">
        <f t="shared" si="264"/>
        <v>1285</v>
      </c>
      <c r="AL1063" s="17">
        <f t="shared" si="264"/>
        <v>1020</v>
      </c>
      <c r="AM1063" s="17">
        <f t="shared" si="264"/>
        <v>847</v>
      </c>
      <c r="AN1063" s="17">
        <f t="shared" si="264"/>
        <v>646</v>
      </c>
      <c r="AO1063" s="17">
        <f t="shared" si="264"/>
        <v>489</v>
      </c>
      <c r="AP1063" s="17">
        <f t="shared" si="264"/>
        <v>447</v>
      </c>
      <c r="AQ1063" s="17">
        <f t="shared" si="264"/>
        <v>16231</v>
      </c>
      <c r="AR1063" s="17">
        <f t="shared" si="264"/>
        <v>1521</v>
      </c>
      <c r="AS1063" s="17">
        <f t="shared" si="264"/>
        <v>1348</v>
      </c>
      <c r="AT1063" s="17">
        <f t="shared" si="264"/>
        <v>7022</v>
      </c>
      <c r="AU1063" s="17">
        <f t="shared" si="264"/>
        <v>586</v>
      </c>
    </row>
    <row r="1064" spans="1:47" s="10" customFormat="1" ht="12">
      <c r="A1064" s="58">
        <v>1062</v>
      </c>
      <c r="B1064" s="58">
        <v>4511</v>
      </c>
      <c r="C1064" s="59" t="s">
        <v>352</v>
      </c>
      <c r="D1064" s="59" t="s">
        <v>323</v>
      </c>
      <c r="E1064" s="59" t="s">
        <v>324</v>
      </c>
      <c r="F1064" s="59" t="s">
        <v>94</v>
      </c>
      <c r="G1064" s="12" t="s">
        <v>310</v>
      </c>
      <c r="H1064" s="14">
        <f>B1064</f>
        <v>4511</v>
      </c>
      <c r="I1064" s="14">
        <f t="shared" si="253"/>
        <v>19738</v>
      </c>
      <c r="J1064" s="12">
        <f>VLOOKUP($B1064,'[1]METAS 2019'!$D$4:$Q$843,5,0)</f>
        <v>400</v>
      </c>
      <c r="K1064" s="12">
        <f>VLOOKUP($B1064,'[1]METAS 2019'!$D$4:$Q$843,4,0)</f>
        <v>379</v>
      </c>
      <c r="L1064" s="12">
        <f>VLOOKUP($B1064,'[1]METAS 2019'!$D$4:$Q$843,11,0)</f>
        <v>400</v>
      </c>
      <c r="M1064" s="12">
        <f>VLOOKUP($B1064,'[1]METAS 2019'!$D$4:$Q$843,12,0)</f>
        <v>417</v>
      </c>
      <c r="N1064" s="12">
        <f>VLOOKUP($B1064,'[1]METAS 2019'!$D$4:$Q$843,13,0)</f>
        <v>362</v>
      </c>
      <c r="O1064" s="12">
        <f>VLOOKUP($B1064,'[1]METAS 2019'!$D$4:$Q$843,14,0)</f>
        <v>370</v>
      </c>
      <c r="P1064" s="12">
        <f>VLOOKUP($B1064,[2]ok!$AY$9:$CO$434,8,0)</f>
        <v>384</v>
      </c>
      <c r="Q1064" s="12">
        <f>VLOOKUP($B1064,[2]ok!$AY$9:$CO$434,9,0)</f>
        <v>389</v>
      </c>
      <c r="R1064" s="12">
        <f>VLOOKUP($B1064,[2]ok!$AY$9:$CO$434,10,0)</f>
        <v>390</v>
      </c>
      <c r="S1064" s="12">
        <f>VLOOKUP($B1064,[2]ok!$AY$9:$CO$434,11,0)</f>
        <v>393</v>
      </c>
      <c r="T1064" s="12">
        <f>VLOOKUP($B1064,[2]ok!$AY$9:$CO$434,12,0)</f>
        <v>395</v>
      </c>
      <c r="U1064" s="12">
        <f>VLOOKUP($B1064,[2]ok!$AY$9:$CO$434,13,0)</f>
        <v>396</v>
      </c>
      <c r="V1064" s="12">
        <f>VLOOKUP($B1064,[2]ok!$AY$9:$CO$434,14,0)</f>
        <v>392</v>
      </c>
      <c r="W1064" s="12">
        <f>VLOOKUP($B1064,[2]ok!$AY$9:$CO$434,15,0)</f>
        <v>389</v>
      </c>
      <c r="X1064" s="12">
        <f>VLOOKUP($B1064,[2]ok!$AY$9:$CO$434,16,0)</f>
        <v>378</v>
      </c>
      <c r="Y1064" s="12">
        <f>VLOOKUP($B1064,[2]ok!$AY$9:$CO$434,17,0)</f>
        <v>368</v>
      </c>
      <c r="Z1064" s="12">
        <f>VLOOKUP($B1064,[2]ok!$AY$9:$CO$434,18,0)</f>
        <v>359</v>
      </c>
      <c r="AA1064" s="12">
        <f>VLOOKUP($B1064,[2]ok!$AY$9:$CO$434,19,0)</f>
        <v>348</v>
      </c>
      <c r="AB1064" s="12">
        <f>VLOOKUP($B1064,[2]ok!$AY$9:$CO$434,20,0)</f>
        <v>337</v>
      </c>
      <c r="AC1064" s="12">
        <f>VLOOKUP($B1064,[2]ok!$AY$9:$CO$434,21,0)</f>
        <v>323</v>
      </c>
      <c r="AD1064" s="12">
        <f>VLOOKUP($B1064,[2]ok!$AY$9:$CO$434,22,0)</f>
        <v>1456</v>
      </c>
      <c r="AE1064" s="12">
        <f>VLOOKUP($B1064,[2]ok!$AY$9:$CO$434,23,0)</f>
        <v>1368</v>
      </c>
      <c r="AF1064" s="12">
        <f>VLOOKUP($B1064,[2]ok!$AY$9:$CO$434,24,0)</f>
        <v>1497</v>
      </c>
      <c r="AG1064" s="12">
        <f>VLOOKUP($B1064,[2]ok!$AY$9:$CO$434,25,0)</f>
        <v>1360</v>
      </c>
      <c r="AH1064" s="12">
        <f>VLOOKUP($B1064,[2]ok!$AY$9:$CO$434,26,0)</f>
        <v>1362</v>
      </c>
      <c r="AI1064" s="12">
        <f>VLOOKUP($B1064,[2]ok!$AY$9:$CO$434,27,0)</f>
        <v>1167</v>
      </c>
      <c r="AJ1064" s="12">
        <f>VLOOKUP($B1064,[2]ok!$AY$9:$CO$434,28,0)</f>
        <v>957</v>
      </c>
      <c r="AK1064" s="12">
        <f>VLOOKUP($B1064,[2]ok!$AY$9:$CO$434,29,0)</f>
        <v>814</v>
      </c>
      <c r="AL1064" s="12">
        <f>VLOOKUP($B1064,[2]ok!$AY$9:$CO$434,30,0)</f>
        <v>646</v>
      </c>
      <c r="AM1064" s="12">
        <f>VLOOKUP($B1064,[2]ok!$AY$9:$CO$434,31,0)</f>
        <v>538</v>
      </c>
      <c r="AN1064" s="12">
        <f>VLOOKUP($B1064,[2]ok!$AY$9:$CO$434,32,0)</f>
        <v>410</v>
      </c>
      <c r="AO1064" s="12">
        <f>VLOOKUP($B1064,[2]ok!$AY$9:$CO$434,33,0)</f>
        <v>310</v>
      </c>
      <c r="AP1064" s="12">
        <f>VLOOKUP($B1064,[2]ok!$AY$9:$CO$434,34,0)</f>
        <v>284</v>
      </c>
      <c r="AQ1064" s="12">
        <f>VLOOKUP($B1064,[2]ok!$AY$9:$CO$434,39,0)</f>
        <v>10289</v>
      </c>
      <c r="AR1064" s="12">
        <f>VLOOKUP($B1064,[2]ok!$AY$9:$CO$434,40,0)</f>
        <v>963</v>
      </c>
      <c r="AS1064" s="12">
        <f>VLOOKUP($B1064,[2]ok!$AY$9:$CO$434,41,0)</f>
        <v>854</v>
      </c>
      <c r="AT1064" s="12">
        <f>VLOOKUP($B1064,[2]ok!$AY$9:$CO$434,42,0)</f>
        <v>4451</v>
      </c>
      <c r="AU1064" s="12">
        <f>VLOOKUP($B1064,[2]ok!$AY$9:$CO$434,43,0)</f>
        <v>417</v>
      </c>
    </row>
    <row r="1065" spans="1:47" s="10" customFormat="1" ht="12">
      <c r="A1065" s="58">
        <v>1063</v>
      </c>
      <c r="B1065" s="58">
        <v>7649</v>
      </c>
      <c r="C1065" s="59" t="s">
        <v>352</v>
      </c>
      <c r="D1065" s="59" t="s">
        <v>323</v>
      </c>
      <c r="E1065" s="59" t="s">
        <v>324</v>
      </c>
      <c r="F1065" s="59" t="s">
        <v>442</v>
      </c>
      <c r="G1065" s="12" t="s">
        <v>271</v>
      </c>
      <c r="H1065" s="14">
        <f>B1065</f>
        <v>7649</v>
      </c>
      <c r="I1065" s="14">
        <f t="shared" si="253"/>
        <v>4201</v>
      </c>
      <c r="J1065" s="12">
        <f>VLOOKUP($B1065,'[1]METAS 2019'!$D$4:$Q$843,5,0)</f>
        <v>85</v>
      </c>
      <c r="K1065" s="12">
        <f>VLOOKUP($B1065,'[1]METAS 2019'!$D$4:$Q$843,4,0)</f>
        <v>78</v>
      </c>
      <c r="L1065" s="12">
        <f>VLOOKUP($B1065,'[1]METAS 2019'!$D$4:$Q$843,11,0)</f>
        <v>71</v>
      </c>
      <c r="M1065" s="12">
        <f>VLOOKUP($B1065,'[1]METAS 2019'!$D$4:$Q$843,12,0)</f>
        <v>94</v>
      </c>
      <c r="N1065" s="12">
        <f>VLOOKUP($B1065,'[1]METAS 2019'!$D$4:$Q$843,13,0)</f>
        <v>89</v>
      </c>
      <c r="O1065" s="12">
        <f>VLOOKUP($B1065,'[1]METAS 2019'!$D$4:$Q$843,14,0)</f>
        <v>87</v>
      </c>
      <c r="P1065" s="12">
        <f>VLOOKUP($B1065,[2]ok!$AY$9:$CO$434,8,0)</f>
        <v>81</v>
      </c>
      <c r="Q1065" s="12">
        <f>VLOOKUP($B1065,[2]ok!$AY$9:$CO$434,9,0)</f>
        <v>82</v>
      </c>
      <c r="R1065" s="12">
        <f>VLOOKUP($B1065,[2]ok!$AY$9:$CO$434,10,0)</f>
        <v>83</v>
      </c>
      <c r="S1065" s="12">
        <f>VLOOKUP($B1065,[2]ok!$AY$9:$CO$434,11,0)</f>
        <v>84</v>
      </c>
      <c r="T1065" s="12">
        <f>VLOOKUP($B1065,[2]ok!$AY$9:$CO$434,12,0)</f>
        <v>84</v>
      </c>
      <c r="U1065" s="12">
        <f>VLOOKUP($B1065,[2]ok!$AY$9:$CO$434,13,0)</f>
        <v>84</v>
      </c>
      <c r="V1065" s="12">
        <f>VLOOKUP($B1065,[2]ok!$AY$9:$CO$434,14,0)</f>
        <v>84</v>
      </c>
      <c r="W1065" s="12">
        <f>VLOOKUP($B1065,[2]ok!$AY$9:$CO$434,15,0)</f>
        <v>82</v>
      </c>
      <c r="X1065" s="12">
        <f>VLOOKUP($B1065,[2]ok!$AY$9:$CO$434,16,0)</f>
        <v>80</v>
      </c>
      <c r="Y1065" s="12">
        <f>VLOOKUP($B1065,[2]ok!$AY$9:$CO$434,17,0)</f>
        <v>78</v>
      </c>
      <c r="Z1065" s="12">
        <f>VLOOKUP($B1065,[2]ok!$AY$9:$CO$434,18,0)</f>
        <v>76</v>
      </c>
      <c r="AA1065" s="12">
        <f>VLOOKUP($B1065,[2]ok!$AY$9:$CO$434,19,0)</f>
        <v>74</v>
      </c>
      <c r="AB1065" s="12">
        <f>VLOOKUP($B1065,[2]ok!$AY$9:$CO$434,20,0)</f>
        <v>71</v>
      </c>
      <c r="AC1065" s="12">
        <f>VLOOKUP($B1065,[2]ok!$AY$9:$CO$434,21,0)</f>
        <v>69</v>
      </c>
      <c r="AD1065" s="12">
        <f>VLOOKUP($B1065,[2]ok!$AY$9:$CO$434,22,0)</f>
        <v>310</v>
      </c>
      <c r="AE1065" s="12">
        <f>VLOOKUP($B1065,[2]ok!$AY$9:$CO$434,23,0)</f>
        <v>291</v>
      </c>
      <c r="AF1065" s="12">
        <f>VLOOKUP($B1065,[2]ok!$AY$9:$CO$434,24,0)</f>
        <v>318</v>
      </c>
      <c r="AG1065" s="12">
        <f>VLOOKUP($B1065,[2]ok!$AY$9:$CO$434,25,0)</f>
        <v>289</v>
      </c>
      <c r="AH1065" s="12">
        <f>VLOOKUP($B1065,[2]ok!$AY$9:$CO$434,26,0)</f>
        <v>289</v>
      </c>
      <c r="AI1065" s="12">
        <f>VLOOKUP($B1065,[2]ok!$AY$9:$CO$434,27,0)</f>
        <v>248</v>
      </c>
      <c r="AJ1065" s="12">
        <f>VLOOKUP($B1065,[2]ok!$AY$9:$CO$434,28,0)</f>
        <v>203</v>
      </c>
      <c r="AK1065" s="12">
        <f>VLOOKUP($B1065,[2]ok!$AY$9:$CO$434,29,0)</f>
        <v>173</v>
      </c>
      <c r="AL1065" s="12">
        <f>VLOOKUP($B1065,[2]ok!$AY$9:$CO$434,30,0)</f>
        <v>137</v>
      </c>
      <c r="AM1065" s="12">
        <f>VLOOKUP($B1065,[2]ok!$AY$9:$CO$434,31,0)</f>
        <v>114</v>
      </c>
      <c r="AN1065" s="12">
        <f>VLOOKUP($B1065,[2]ok!$AY$9:$CO$434,32,0)</f>
        <v>87</v>
      </c>
      <c r="AO1065" s="12">
        <f>VLOOKUP($B1065,[2]ok!$AY$9:$CO$434,33,0)</f>
        <v>66</v>
      </c>
      <c r="AP1065" s="12">
        <f>VLOOKUP($B1065,[2]ok!$AY$9:$CO$434,34,0)</f>
        <v>60</v>
      </c>
      <c r="AQ1065" s="12">
        <f>VLOOKUP($B1065,[2]ok!$AY$9:$CO$434,39,0)</f>
        <v>2186</v>
      </c>
      <c r="AR1065" s="12">
        <f>VLOOKUP($B1065,[2]ok!$AY$9:$CO$434,40,0)</f>
        <v>205</v>
      </c>
      <c r="AS1065" s="12">
        <f>VLOOKUP($B1065,[2]ok!$AY$9:$CO$434,41,0)</f>
        <v>182</v>
      </c>
      <c r="AT1065" s="12">
        <f>VLOOKUP($B1065,[2]ok!$AY$9:$CO$434,42,0)</f>
        <v>946</v>
      </c>
      <c r="AU1065" s="12">
        <f>VLOOKUP($B1065,[2]ok!$AY$9:$CO$434,43,0)</f>
        <v>102</v>
      </c>
    </row>
    <row r="1066" spans="1:47" s="10" customFormat="1" ht="12">
      <c r="A1066" s="58">
        <v>1064</v>
      </c>
      <c r="B1066" s="58">
        <v>7650</v>
      </c>
      <c r="C1066" s="59" t="s">
        <v>352</v>
      </c>
      <c r="D1066" s="59" t="s">
        <v>323</v>
      </c>
      <c r="E1066" s="59" t="s">
        <v>324</v>
      </c>
      <c r="F1066" s="59" t="s">
        <v>95</v>
      </c>
      <c r="G1066" s="12" t="s">
        <v>271</v>
      </c>
      <c r="H1066" s="14">
        <f>B1066</f>
        <v>7650</v>
      </c>
      <c r="I1066" s="14">
        <f t="shared" si="253"/>
        <v>2396</v>
      </c>
      <c r="J1066" s="12">
        <f>VLOOKUP($B1066,'[1]METAS 2019'!$D$4:$Q$843,5,0)</f>
        <v>48</v>
      </c>
      <c r="K1066" s="12">
        <f>VLOOKUP($B1066,'[1]METAS 2019'!$D$4:$Q$843,4,0)</f>
        <v>55</v>
      </c>
      <c r="L1066" s="12">
        <f>VLOOKUP($B1066,'[1]METAS 2019'!$D$4:$Q$843,11,0)</f>
        <v>50</v>
      </c>
      <c r="M1066" s="12">
        <f>VLOOKUP($B1066,'[1]METAS 2019'!$D$4:$Q$843,12,0)</f>
        <v>55</v>
      </c>
      <c r="N1066" s="12">
        <f>VLOOKUP($B1066,'[1]METAS 2019'!$D$4:$Q$843,13,0)</f>
        <v>44</v>
      </c>
      <c r="O1066" s="12">
        <f>VLOOKUP($B1066,'[1]METAS 2019'!$D$4:$Q$843,14,0)</f>
        <v>58</v>
      </c>
      <c r="P1066" s="12">
        <f>VLOOKUP($B1066,[2]ok!$AY$9:$CO$434,8,0)</f>
        <v>46</v>
      </c>
      <c r="Q1066" s="12">
        <f>VLOOKUP($B1066,[2]ok!$AY$9:$CO$434,9,0)</f>
        <v>46</v>
      </c>
      <c r="R1066" s="12">
        <f>VLOOKUP($B1066,[2]ok!$AY$9:$CO$434,10,0)</f>
        <v>47</v>
      </c>
      <c r="S1066" s="12">
        <f>VLOOKUP($B1066,[2]ok!$AY$9:$CO$434,11,0)</f>
        <v>47</v>
      </c>
      <c r="T1066" s="12">
        <f>VLOOKUP($B1066,[2]ok!$AY$9:$CO$434,12,0)</f>
        <v>47</v>
      </c>
      <c r="U1066" s="12">
        <f>VLOOKUP($B1066,[2]ok!$AY$9:$CO$434,13,0)</f>
        <v>47</v>
      </c>
      <c r="V1066" s="12">
        <f>VLOOKUP($B1066,[2]ok!$AY$9:$CO$434,14,0)</f>
        <v>47</v>
      </c>
      <c r="W1066" s="12">
        <f>VLOOKUP($B1066,[2]ok!$AY$9:$CO$434,15,0)</f>
        <v>46</v>
      </c>
      <c r="X1066" s="12">
        <f>VLOOKUP($B1066,[2]ok!$AY$9:$CO$434,16,0)</f>
        <v>45</v>
      </c>
      <c r="Y1066" s="12">
        <f>VLOOKUP($B1066,[2]ok!$AY$9:$CO$434,17,0)</f>
        <v>44</v>
      </c>
      <c r="Z1066" s="12">
        <f>VLOOKUP($B1066,[2]ok!$AY$9:$CO$434,18,0)</f>
        <v>43</v>
      </c>
      <c r="AA1066" s="12">
        <f>VLOOKUP($B1066,[2]ok!$AY$9:$CO$434,19,0)</f>
        <v>42</v>
      </c>
      <c r="AB1066" s="12">
        <f>VLOOKUP($B1066,[2]ok!$AY$9:$CO$434,20,0)</f>
        <v>40</v>
      </c>
      <c r="AC1066" s="12">
        <f>VLOOKUP($B1066,[2]ok!$AY$9:$CO$434,21,0)</f>
        <v>39</v>
      </c>
      <c r="AD1066" s="12">
        <f>VLOOKUP($B1066,[2]ok!$AY$9:$CO$434,22,0)</f>
        <v>175</v>
      </c>
      <c r="AE1066" s="12">
        <f>VLOOKUP($B1066,[2]ok!$AY$9:$CO$434,23,0)</f>
        <v>164</v>
      </c>
      <c r="AF1066" s="12">
        <f>VLOOKUP($B1066,[2]ok!$AY$9:$CO$434,24,0)</f>
        <v>180</v>
      </c>
      <c r="AG1066" s="12">
        <f>VLOOKUP($B1066,[2]ok!$AY$9:$CO$434,25,0)</f>
        <v>163</v>
      </c>
      <c r="AH1066" s="12">
        <f>VLOOKUP($B1066,[2]ok!$AY$9:$CO$434,26,0)</f>
        <v>163</v>
      </c>
      <c r="AI1066" s="12">
        <f>VLOOKUP($B1066,[2]ok!$AY$9:$CO$434,27,0)</f>
        <v>140</v>
      </c>
      <c r="AJ1066" s="12">
        <f>VLOOKUP($B1066,[2]ok!$AY$9:$CO$434,28,0)</f>
        <v>115</v>
      </c>
      <c r="AK1066" s="12">
        <f>VLOOKUP($B1066,[2]ok!$AY$9:$CO$434,29,0)</f>
        <v>98</v>
      </c>
      <c r="AL1066" s="12">
        <f>VLOOKUP($B1066,[2]ok!$AY$9:$CO$434,30,0)</f>
        <v>78</v>
      </c>
      <c r="AM1066" s="12">
        <f>VLOOKUP($B1066,[2]ok!$AY$9:$CO$434,31,0)</f>
        <v>64</v>
      </c>
      <c r="AN1066" s="12">
        <f>VLOOKUP($B1066,[2]ok!$AY$9:$CO$434,32,0)</f>
        <v>49</v>
      </c>
      <c r="AO1066" s="12">
        <f>VLOOKUP($B1066,[2]ok!$AY$9:$CO$434,33,0)</f>
        <v>37</v>
      </c>
      <c r="AP1066" s="12">
        <f>VLOOKUP($B1066,[2]ok!$AY$9:$CO$434,34,0)</f>
        <v>34</v>
      </c>
      <c r="AQ1066" s="12">
        <f>VLOOKUP($B1066,[2]ok!$AY$9:$CO$434,39,0)</f>
        <v>1235</v>
      </c>
      <c r="AR1066" s="12">
        <f>VLOOKUP($B1066,[2]ok!$AY$9:$CO$434,40,0)</f>
        <v>116</v>
      </c>
      <c r="AS1066" s="12">
        <f>VLOOKUP($B1066,[2]ok!$AY$9:$CO$434,41,0)</f>
        <v>103</v>
      </c>
      <c r="AT1066" s="12">
        <f>VLOOKUP($B1066,[2]ok!$AY$9:$CO$434,42,0)</f>
        <v>534</v>
      </c>
      <c r="AU1066" s="12">
        <f>VLOOKUP($B1066,[2]ok!$AY$9:$CO$434,43,0)</f>
        <v>49</v>
      </c>
    </row>
    <row r="1067" spans="1:47" s="10" customFormat="1" ht="12">
      <c r="A1067" s="58">
        <v>1065</v>
      </c>
      <c r="B1067" s="58">
        <v>7651</v>
      </c>
      <c r="C1067" s="59" t="s">
        <v>352</v>
      </c>
      <c r="D1067" s="59" t="s">
        <v>323</v>
      </c>
      <c r="E1067" s="59" t="s">
        <v>324</v>
      </c>
      <c r="F1067" s="59" t="s">
        <v>96</v>
      </c>
      <c r="G1067" s="12" t="s">
        <v>266</v>
      </c>
      <c r="H1067" s="14">
        <f>B1067</f>
        <v>7651</v>
      </c>
      <c r="I1067" s="14">
        <f t="shared" si="253"/>
        <v>823</v>
      </c>
      <c r="J1067" s="12">
        <f>VLOOKUP($B1067,'[1]METAS 2019'!$D$4:$Q$843,5,0)</f>
        <v>16</v>
      </c>
      <c r="K1067" s="12">
        <f>VLOOKUP($B1067,'[1]METAS 2019'!$D$4:$Q$843,4,0)</f>
        <v>15</v>
      </c>
      <c r="L1067" s="12">
        <f>VLOOKUP($B1067,'[1]METAS 2019'!$D$4:$Q$843,11,0)</f>
        <v>20</v>
      </c>
      <c r="M1067" s="12">
        <f>VLOOKUP($B1067,'[1]METAS 2019'!$D$4:$Q$843,12,0)</f>
        <v>28</v>
      </c>
      <c r="N1067" s="12">
        <f>VLOOKUP($B1067,'[1]METAS 2019'!$D$4:$Q$843,13,0)</f>
        <v>21</v>
      </c>
      <c r="O1067" s="12">
        <f>VLOOKUP($B1067,'[1]METAS 2019'!$D$4:$Q$843,14,0)</f>
        <v>29</v>
      </c>
      <c r="P1067" s="12">
        <f>VLOOKUP($B1067,[2]ok!$AY$9:$CO$434,8,0)</f>
        <v>15</v>
      </c>
      <c r="Q1067" s="12">
        <f>VLOOKUP($B1067,[2]ok!$AY$9:$CO$434,9,0)</f>
        <v>15</v>
      </c>
      <c r="R1067" s="12">
        <f>VLOOKUP($B1067,[2]ok!$AY$9:$CO$434,10,0)</f>
        <v>16</v>
      </c>
      <c r="S1067" s="12">
        <f>VLOOKUP($B1067,[2]ok!$AY$9:$CO$434,11,0)</f>
        <v>16</v>
      </c>
      <c r="T1067" s="12">
        <f>VLOOKUP($B1067,[2]ok!$AY$9:$CO$434,12,0)</f>
        <v>16</v>
      </c>
      <c r="U1067" s="12">
        <f>VLOOKUP($B1067,[2]ok!$AY$9:$CO$434,13,0)</f>
        <v>16</v>
      </c>
      <c r="V1067" s="12">
        <f>VLOOKUP($B1067,[2]ok!$AY$9:$CO$434,14,0)</f>
        <v>16</v>
      </c>
      <c r="W1067" s="12">
        <f>VLOOKUP($B1067,[2]ok!$AY$9:$CO$434,15,0)</f>
        <v>15</v>
      </c>
      <c r="X1067" s="12">
        <f>VLOOKUP($B1067,[2]ok!$AY$9:$CO$434,16,0)</f>
        <v>15</v>
      </c>
      <c r="Y1067" s="12">
        <f>VLOOKUP($B1067,[2]ok!$AY$9:$CO$434,17,0)</f>
        <v>15</v>
      </c>
      <c r="Z1067" s="12">
        <f>VLOOKUP($B1067,[2]ok!$AY$9:$CO$434,18,0)</f>
        <v>14</v>
      </c>
      <c r="AA1067" s="12">
        <f>VLOOKUP($B1067,[2]ok!$AY$9:$CO$434,19,0)</f>
        <v>14</v>
      </c>
      <c r="AB1067" s="12">
        <f>VLOOKUP($B1067,[2]ok!$AY$9:$CO$434,20,0)</f>
        <v>13</v>
      </c>
      <c r="AC1067" s="12">
        <f>VLOOKUP($B1067,[2]ok!$AY$9:$CO$434,21,0)</f>
        <v>13</v>
      </c>
      <c r="AD1067" s="12">
        <f>VLOOKUP($B1067,[2]ok!$AY$9:$CO$434,22,0)</f>
        <v>58</v>
      </c>
      <c r="AE1067" s="12">
        <f>VLOOKUP($B1067,[2]ok!$AY$9:$CO$434,23,0)</f>
        <v>55</v>
      </c>
      <c r="AF1067" s="12">
        <f>VLOOKUP($B1067,[2]ok!$AY$9:$CO$434,24,0)</f>
        <v>60</v>
      </c>
      <c r="AG1067" s="12">
        <f>VLOOKUP($B1067,[2]ok!$AY$9:$CO$434,25,0)</f>
        <v>54</v>
      </c>
      <c r="AH1067" s="12">
        <f>VLOOKUP($B1067,[2]ok!$AY$9:$CO$434,26,0)</f>
        <v>54</v>
      </c>
      <c r="AI1067" s="12">
        <f>VLOOKUP($B1067,[2]ok!$AY$9:$CO$434,27,0)</f>
        <v>47</v>
      </c>
      <c r="AJ1067" s="12">
        <f>VLOOKUP($B1067,[2]ok!$AY$9:$CO$434,28,0)</f>
        <v>38</v>
      </c>
      <c r="AK1067" s="12">
        <f>VLOOKUP($B1067,[2]ok!$AY$9:$CO$434,29,0)</f>
        <v>33</v>
      </c>
      <c r="AL1067" s="12">
        <f>VLOOKUP($B1067,[2]ok!$AY$9:$CO$434,30,0)</f>
        <v>26</v>
      </c>
      <c r="AM1067" s="12">
        <f>VLOOKUP($B1067,[2]ok!$AY$9:$CO$434,31,0)</f>
        <v>21</v>
      </c>
      <c r="AN1067" s="12">
        <f>VLOOKUP($B1067,[2]ok!$AY$9:$CO$434,32,0)</f>
        <v>16</v>
      </c>
      <c r="AO1067" s="12">
        <f>VLOOKUP($B1067,[2]ok!$AY$9:$CO$434,33,0)</f>
        <v>12</v>
      </c>
      <c r="AP1067" s="12">
        <f>VLOOKUP($B1067,[2]ok!$AY$9:$CO$434,34,0)</f>
        <v>11</v>
      </c>
      <c r="AQ1067" s="12">
        <f>VLOOKUP($B1067,[2]ok!$AY$9:$CO$434,39,0)</f>
        <v>412</v>
      </c>
      <c r="AR1067" s="12">
        <f>VLOOKUP($B1067,[2]ok!$AY$9:$CO$434,40,0)</f>
        <v>39</v>
      </c>
      <c r="AS1067" s="12">
        <f>VLOOKUP($B1067,[2]ok!$AY$9:$CO$434,41,0)</f>
        <v>34</v>
      </c>
      <c r="AT1067" s="12">
        <f>VLOOKUP($B1067,[2]ok!$AY$9:$CO$434,42,0)</f>
        <v>178</v>
      </c>
      <c r="AU1067" s="12">
        <f>VLOOKUP($B1067,[2]ok!$AY$9:$CO$434,43,0)</f>
        <v>18</v>
      </c>
    </row>
    <row r="1068" spans="1:47" s="10" customFormat="1" ht="12">
      <c r="A1068" s="58">
        <v>1066</v>
      </c>
      <c r="B1068" s="58">
        <v>10278</v>
      </c>
      <c r="C1068" s="59" t="s">
        <v>352</v>
      </c>
      <c r="D1068" s="59" t="s">
        <v>323</v>
      </c>
      <c r="E1068" s="59" t="s">
        <v>324</v>
      </c>
      <c r="F1068" s="59" t="s">
        <v>98</v>
      </c>
      <c r="G1068" s="12" t="s">
        <v>283</v>
      </c>
      <c r="H1068" s="14">
        <f>B1068</f>
        <v>10278</v>
      </c>
      <c r="I1068" s="14">
        <f t="shared" si="253"/>
        <v>4034</v>
      </c>
      <c r="J1068" s="12">
        <v>82</v>
      </c>
      <c r="K1068" s="12">
        <v>88</v>
      </c>
      <c r="L1068" s="12">
        <v>72</v>
      </c>
      <c r="M1068" s="12">
        <v>75</v>
      </c>
      <c r="N1068" s="12">
        <v>71</v>
      </c>
      <c r="O1068" s="12">
        <f>VLOOKUP($B1068,[2]ok!$AY$9:$CO$434,8,0)</f>
        <v>78</v>
      </c>
      <c r="P1068" s="12">
        <f>VLOOKUP($B1068,[2]ok!$AY$9:$CO$434,8,0)</f>
        <v>78</v>
      </c>
      <c r="Q1068" s="12">
        <f>VLOOKUP($B1068,[2]ok!$AY$9:$CO$434,9,0)</f>
        <v>79</v>
      </c>
      <c r="R1068" s="12">
        <f>VLOOKUP($B1068,[2]ok!$AY$9:$CO$434,10,0)</f>
        <v>80</v>
      </c>
      <c r="S1068" s="12">
        <f>VLOOKUP($B1068,[2]ok!$AY$9:$CO$434,11,0)</f>
        <v>81</v>
      </c>
      <c r="T1068" s="12">
        <f>VLOOKUP($B1068,[2]ok!$AY$9:$CO$434,12,0)</f>
        <v>81</v>
      </c>
      <c r="U1068" s="12">
        <f>VLOOKUP($B1068,[2]ok!$AY$9:$CO$434,13,0)</f>
        <v>81</v>
      </c>
      <c r="V1068" s="12">
        <f>VLOOKUP($B1068,[2]ok!$AY$9:$CO$434,14,0)</f>
        <v>81</v>
      </c>
      <c r="W1068" s="12">
        <f>VLOOKUP($B1068,[2]ok!$AY$9:$CO$434,15,0)</f>
        <v>79</v>
      </c>
      <c r="X1068" s="12">
        <f>VLOOKUP($B1068,[2]ok!$AY$9:$CO$434,16,0)</f>
        <v>77</v>
      </c>
      <c r="Y1068" s="12">
        <f>VLOOKUP($B1068,[2]ok!$AY$9:$CO$434,17,0)</f>
        <v>76</v>
      </c>
      <c r="Z1068" s="12">
        <f>VLOOKUP($B1068,[2]ok!$AY$9:$CO$434,18,0)</f>
        <v>74</v>
      </c>
      <c r="AA1068" s="12">
        <f>VLOOKUP($B1068,[2]ok!$AY$9:$CO$434,19,0)</f>
        <v>71</v>
      </c>
      <c r="AB1068" s="12">
        <f>VLOOKUP($B1068,[2]ok!$AY$9:$CO$434,20,0)</f>
        <v>69</v>
      </c>
      <c r="AC1068" s="12">
        <f>VLOOKUP($B1068,[2]ok!$AY$9:$CO$434,21,0)</f>
        <v>66</v>
      </c>
      <c r="AD1068" s="12">
        <f>VLOOKUP($B1068,[2]ok!$AY$9:$CO$434,22,0)</f>
        <v>299</v>
      </c>
      <c r="AE1068" s="12">
        <f>VLOOKUP($B1068,[2]ok!$AY$9:$CO$434,23,0)</f>
        <v>280</v>
      </c>
      <c r="AF1068" s="12">
        <f>VLOOKUP($B1068,[2]ok!$AY$9:$CO$434,24,0)</f>
        <v>307</v>
      </c>
      <c r="AG1068" s="12">
        <f>VLOOKUP($B1068,[2]ok!$AY$9:$CO$434,25,0)</f>
        <v>279</v>
      </c>
      <c r="AH1068" s="12">
        <f>VLOOKUP($B1068,[2]ok!$AY$9:$CO$434,26,0)</f>
        <v>279</v>
      </c>
      <c r="AI1068" s="12">
        <f>VLOOKUP($B1068,[2]ok!$AY$9:$CO$434,27,0)</f>
        <v>239</v>
      </c>
      <c r="AJ1068" s="12">
        <f>VLOOKUP($B1068,[2]ok!$AY$9:$CO$434,28,0)</f>
        <v>196</v>
      </c>
      <c r="AK1068" s="12">
        <f>VLOOKUP($B1068,[2]ok!$AY$9:$CO$434,29,0)</f>
        <v>167</v>
      </c>
      <c r="AL1068" s="12">
        <f>VLOOKUP($B1068,[2]ok!$AY$9:$CO$434,30,0)</f>
        <v>133</v>
      </c>
      <c r="AM1068" s="12">
        <f>VLOOKUP($B1068,[2]ok!$AY$9:$CO$434,31,0)</f>
        <v>110</v>
      </c>
      <c r="AN1068" s="12">
        <f>VLOOKUP($B1068,[2]ok!$AY$9:$CO$434,32,0)</f>
        <v>84</v>
      </c>
      <c r="AO1068" s="12">
        <f>VLOOKUP($B1068,[2]ok!$AY$9:$CO$434,33,0)</f>
        <v>64</v>
      </c>
      <c r="AP1068" s="12">
        <f>VLOOKUP($B1068,[2]ok!$AY$9:$CO$434,34,0)</f>
        <v>58</v>
      </c>
      <c r="AQ1068" s="12">
        <f>VLOOKUP($B1068,[2]ok!$AY$9:$CO$434,39,0)</f>
        <v>2109</v>
      </c>
      <c r="AR1068" s="12">
        <f>VLOOKUP($B1068,[2]ok!$AY$9:$CO$434,40,0)</f>
        <v>198</v>
      </c>
      <c r="AS1068" s="12">
        <f>VLOOKUP($B1068,[2]ok!$AY$9:$CO$434,41,0)</f>
        <v>175</v>
      </c>
      <c r="AT1068" s="12">
        <f>VLOOKUP($B1068,[2]ok!$AY$9:$CO$434,42,0)</f>
        <v>913</v>
      </c>
      <c r="AU1068" s="12">
        <f>VLOOKUP($B1068,[2]ok!$AY$9:$CO$434,43,0)</f>
        <v>0</v>
      </c>
    </row>
    <row r="1069" spans="1:47" s="10" customFormat="1" ht="12">
      <c r="A1069" s="97">
        <v>1067</v>
      </c>
      <c r="B1069" s="97"/>
      <c r="C1069" s="98"/>
      <c r="D1069" s="98"/>
      <c r="E1069" s="98"/>
      <c r="F1069" s="98" t="s">
        <v>376</v>
      </c>
      <c r="G1069" s="17" t="s">
        <v>1214</v>
      </c>
      <c r="H1069" s="81"/>
      <c r="I1069" s="81">
        <f t="shared" si="253"/>
        <v>27216</v>
      </c>
      <c r="J1069" s="17">
        <f t="shared" ref="J1069:AU1069" si="265">SUM(J1070:J1078)</f>
        <v>574</v>
      </c>
      <c r="K1069" s="17">
        <f t="shared" si="265"/>
        <v>640</v>
      </c>
      <c r="L1069" s="17">
        <f t="shared" si="265"/>
        <v>644</v>
      </c>
      <c r="M1069" s="17">
        <f t="shared" si="265"/>
        <v>683</v>
      </c>
      <c r="N1069" s="17">
        <f t="shared" si="265"/>
        <v>672</v>
      </c>
      <c r="O1069" s="17">
        <f t="shared" si="265"/>
        <v>749</v>
      </c>
      <c r="P1069" s="17">
        <f t="shared" si="265"/>
        <v>638</v>
      </c>
      <c r="Q1069" s="17">
        <f t="shared" si="265"/>
        <v>640</v>
      </c>
      <c r="R1069" s="17">
        <f t="shared" si="265"/>
        <v>637</v>
      </c>
      <c r="S1069" s="17">
        <f t="shared" si="265"/>
        <v>631</v>
      </c>
      <c r="T1069" s="17">
        <f t="shared" si="265"/>
        <v>625</v>
      </c>
      <c r="U1069" s="17">
        <f t="shared" si="265"/>
        <v>619</v>
      </c>
      <c r="V1069" s="17">
        <f t="shared" si="265"/>
        <v>607</v>
      </c>
      <c r="W1069" s="17">
        <f t="shared" si="265"/>
        <v>585</v>
      </c>
      <c r="X1069" s="17">
        <f t="shared" si="265"/>
        <v>556</v>
      </c>
      <c r="Y1069" s="17">
        <f t="shared" si="265"/>
        <v>526</v>
      </c>
      <c r="Z1069" s="17">
        <f t="shared" si="265"/>
        <v>495</v>
      </c>
      <c r="AA1069" s="17">
        <f t="shared" si="265"/>
        <v>471</v>
      </c>
      <c r="AB1069" s="17">
        <f t="shared" si="265"/>
        <v>454</v>
      </c>
      <c r="AC1069" s="17">
        <f t="shared" si="265"/>
        <v>447</v>
      </c>
      <c r="AD1069" s="17">
        <f t="shared" si="265"/>
        <v>2071</v>
      </c>
      <c r="AE1069" s="17">
        <f t="shared" si="265"/>
        <v>1907</v>
      </c>
      <c r="AF1069" s="17">
        <f t="shared" si="265"/>
        <v>1996</v>
      </c>
      <c r="AG1069" s="17">
        <f t="shared" si="265"/>
        <v>1741</v>
      </c>
      <c r="AH1069" s="17">
        <f t="shared" si="265"/>
        <v>1598</v>
      </c>
      <c r="AI1069" s="17">
        <f t="shared" si="265"/>
        <v>1530</v>
      </c>
      <c r="AJ1069" s="17">
        <f t="shared" si="265"/>
        <v>1120</v>
      </c>
      <c r="AK1069" s="17">
        <f t="shared" si="265"/>
        <v>934</v>
      </c>
      <c r="AL1069" s="17">
        <f t="shared" si="265"/>
        <v>779</v>
      </c>
      <c r="AM1069" s="17">
        <f t="shared" si="265"/>
        <v>582</v>
      </c>
      <c r="AN1069" s="17">
        <f t="shared" si="265"/>
        <v>439</v>
      </c>
      <c r="AO1069" s="17">
        <f t="shared" si="265"/>
        <v>358</v>
      </c>
      <c r="AP1069" s="17">
        <f t="shared" si="265"/>
        <v>268</v>
      </c>
      <c r="AQ1069" s="17">
        <f t="shared" si="265"/>
        <v>12966</v>
      </c>
      <c r="AR1069" s="17">
        <f t="shared" si="265"/>
        <v>1454</v>
      </c>
      <c r="AS1069" s="17">
        <f t="shared" si="265"/>
        <v>1146</v>
      </c>
      <c r="AT1069" s="17">
        <f t="shared" si="265"/>
        <v>5040</v>
      </c>
      <c r="AU1069" s="17">
        <f t="shared" si="265"/>
        <v>587</v>
      </c>
    </row>
    <row r="1070" spans="1:47" s="10" customFormat="1" ht="12">
      <c r="A1070" s="58">
        <v>1068</v>
      </c>
      <c r="B1070" s="58">
        <v>4528</v>
      </c>
      <c r="C1070" s="59" t="s">
        <v>352</v>
      </c>
      <c r="D1070" s="59" t="s">
        <v>323</v>
      </c>
      <c r="E1070" s="59" t="s">
        <v>329</v>
      </c>
      <c r="F1070" s="59" t="s">
        <v>99</v>
      </c>
      <c r="G1070" s="12" t="s">
        <v>283</v>
      </c>
      <c r="H1070" s="14">
        <f t="shared" ref="H1070:H1078" si="266">B1070</f>
        <v>4528</v>
      </c>
      <c r="I1070" s="14">
        <f t="shared" si="253"/>
        <v>4537</v>
      </c>
      <c r="J1070" s="12">
        <f>VLOOKUP($B1070,'[1]METAS 2019'!$D$4:$Q$843,5,0)</f>
        <v>95</v>
      </c>
      <c r="K1070" s="12">
        <f>VLOOKUP($B1070,'[1]METAS 2019'!$D$4:$Q$843,4,0)</f>
        <v>114</v>
      </c>
      <c r="L1070" s="12">
        <f>VLOOKUP($B1070,'[1]METAS 2019'!$D$4:$Q$843,11,0)</f>
        <v>110</v>
      </c>
      <c r="M1070" s="12">
        <f>VLOOKUP($B1070,'[1]METAS 2019'!$D$4:$Q$843,12,0)</f>
        <v>120</v>
      </c>
      <c r="N1070" s="12">
        <f>VLOOKUP($B1070,'[1]METAS 2019'!$D$4:$Q$843,13,0)</f>
        <v>122</v>
      </c>
      <c r="O1070" s="12">
        <f>VLOOKUP($B1070,'[1]METAS 2019'!$D$4:$Q$843,14,0)</f>
        <v>120</v>
      </c>
      <c r="P1070" s="12">
        <f>VLOOKUP($B1070,[2]ok!$AY$9:$CO$434,8,0)</f>
        <v>106</v>
      </c>
      <c r="Q1070" s="12">
        <f>VLOOKUP($B1070,[2]ok!$AY$9:$CO$434,9,0)</f>
        <v>107</v>
      </c>
      <c r="R1070" s="12">
        <f>VLOOKUP($B1070,[2]ok!$AY$9:$CO$434,10,0)</f>
        <v>105</v>
      </c>
      <c r="S1070" s="12">
        <f>VLOOKUP($B1070,[2]ok!$AY$9:$CO$434,11,0)</f>
        <v>107</v>
      </c>
      <c r="T1070" s="12">
        <f>VLOOKUP($B1070,[2]ok!$AY$9:$CO$434,12,0)</f>
        <v>104</v>
      </c>
      <c r="U1070" s="12">
        <f>VLOOKUP($B1070,[2]ok!$AY$9:$CO$434,13,0)</f>
        <v>103</v>
      </c>
      <c r="V1070" s="12">
        <f>VLOOKUP($B1070,[2]ok!$AY$9:$CO$434,14,0)</f>
        <v>99</v>
      </c>
      <c r="W1070" s="12">
        <f>VLOOKUP($B1070,[2]ok!$AY$9:$CO$434,15,0)</f>
        <v>95</v>
      </c>
      <c r="X1070" s="12">
        <f>VLOOKUP($B1070,[2]ok!$AY$9:$CO$434,16,0)</f>
        <v>92</v>
      </c>
      <c r="Y1070" s="12">
        <f>VLOOKUP($B1070,[2]ok!$AY$9:$CO$434,17,0)</f>
        <v>88</v>
      </c>
      <c r="Z1070" s="12">
        <f>VLOOKUP($B1070,[2]ok!$AY$9:$CO$434,18,0)</f>
        <v>82</v>
      </c>
      <c r="AA1070" s="12">
        <f>VLOOKUP($B1070,[2]ok!$AY$9:$CO$434,19,0)</f>
        <v>78</v>
      </c>
      <c r="AB1070" s="12">
        <f>VLOOKUP($B1070,[2]ok!$AY$9:$CO$434,20,0)</f>
        <v>74</v>
      </c>
      <c r="AC1070" s="12">
        <f>VLOOKUP($B1070,[2]ok!$AY$9:$CO$434,21,0)</f>
        <v>75</v>
      </c>
      <c r="AD1070" s="12">
        <f>VLOOKUP($B1070,[2]ok!$AY$9:$CO$434,22,0)</f>
        <v>342</v>
      </c>
      <c r="AE1070" s="12">
        <f>VLOOKUP($B1070,[2]ok!$AY$9:$CO$434,23,0)</f>
        <v>316</v>
      </c>
      <c r="AF1070" s="12">
        <f>VLOOKUP($B1070,[2]ok!$AY$9:$CO$434,24,0)</f>
        <v>331</v>
      </c>
      <c r="AG1070" s="12">
        <f>VLOOKUP($B1070,[2]ok!$AY$9:$CO$434,25,0)</f>
        <v>289</v>
      </c>
      <c r="AH1070" s="12">
        <f>VLOOKUP($B1070,[2]ok!$AY$9:$CO$434,26,0)</f>
        <v>266</v>
      </c>
      <c r="AI1070" s="12">
        <f>VLOOKUP($B1070,[2]ok!$AY$9:$CO$434,27,0)</f>
        <v>254</v>
      </c>
      <c r="AJ1070" s="12">
        <f>VLOOKUP($B1070,[2]ok!$AY$9:$CO$434,28,0)</f>
        <v>186</v>
      </c>
      <c r="AK1070" s="12">
        <f>VLOOKUP($B1070,[2]ok!$AY$9:$CO$434,29,0)</f>
        <v>155</v>
      </c>
      <c r="AL1070" s="12">
        <f>VLOOKUP($B1070,[2]ok!$AY$9:$CO$434,30,0)</f>
        <v>128</v>
      </c>
      <c r="AM1070" s="12">
        <f>VLOOKUP($B1070,[2]ok!$AY$9:$CO$434,31,0)</f>
        <v>97</v>
      </c>
      <c r="AN1070" s="12">
        <f>VLOOKUP($B1070,[2]ok!$AY$9:$CO$434,32,0)</f>
        <v>72</v>
      </c>
      <c r="AO1070" s="12">
        <f>VLOOKUP($B1070,[2]ok!$AY$9:$CO$434,33,0)</f>
        <v>59</v>
      </c>
      <c r="AP1070" s="12">
        <f>VLOOKUP($B1070,[2]ok!$AY$9:$CO$434,34,0)</f>
        <v>46</v>
      </c>
      <c r="AQ1070" s="12">
        <f>VLOOKUP($B1070,[2]ok!$AY$9:$CO$434,39,0)</f>
        <v>2146</v>
      </c>
      <c r="AR1070" s="12">
        <f>VLOOKUP($B1070,[2]ok!$AY$9:$CO$434,40,0)</f>
        <v>239</v>
      </c>
      <c r="AS1070" s="12">
        <f>VLOOKUP($B1070,[2]ok!$AY$9:$CO$434,41,0)</f>
        <v>188</v>
      </c>
      <c r="AT1070" s="12">
        <f>VLOOKUP($B1070,[2]ok!$AY$9:$CO$434,42,0)</f>
        <v>835</v>
      </c>
      <c r="AU1070" s="12">
        <f>VLOOKUP($B1070,[2]ok!$AY$9:$CO$434,43,0)</f>
        <v>96</v>
      </c>
    </row>
    <row r="1071" spans="1:47" s="10" customFormat="1" ht="12">
      <c r="A1071" s="58">
        <v>1069</v>
      </c>
      <c r="B1071" s="58">
        <v>4530</v>
      </c>
      <c r="C1071" s="59" t="s">
        <v>352</v>
      </c>
      <c r="D1071" s="59" t="s">
        <v>323</v>
      </c>
      <c r="E1071" s="59" t="s">
        <v>329</v>
      </c>
      <c r="F1071" s="59" t="s">
        <v>100</v>
      </c>
      <c r="G1071" s="12" t="s">
        <v>266</v>
      </c>
      <c r="H1071" s="14">
        <f t="shared" si="266"/>
        <v>4530</v>
      </c>
      <c r="I1071" s="14">
        <f t="shared" si="253"/>
        <v>2112</v>
      </c>
      <c r="J1071" s="12">
        <f>VLOOKUP($B1071,'[1]METAS 2019'!$D$4:$Q$843,5,0)</f>
        <v>45</v>
      </c>
      <c r="K1071" s="12">
        <f>VLOOKUP($B1071,'[1]METAS 2019'!$D$4:$Q$843,4,0)</f>
        <v>54</v>
      </c>
      <c r="L1071" s="12">
        <f>VLOOKUP($B1071,'[1]METAS 2019'!$D$4:$Q$843,11,0)</f>
        <v>51</v>
      </c>
      <c r="M1071" s="12">
        <f>VLOOKUP($B1071,'[1]METAS 2019'!$D$4:$Q$843,12,0)</f>
        <v>56</v>
      </c>
      <c r="N1071" s="12">
        <f>VLOOKUP($B1071,'[1]METAS 2019'!$D$4:$Q$843,13,0)</f>
        <v>35</v>
      </c>
      <c r="O1071" s="12">
        <f>VLOOKUP($B1071,'[1]METAS 2019'!$D$4:$Q$843,14,0)</f>
        <v>48</v>
      </c>
      <c r="P1071" s="12">
        <f>VLOOKUP($B1071,[2]ok!$AY$9:$CO$434,8,0)</f>
        <v>50</v>
      </c>
      <c r="Q1071" s="12">
        <f>VLOOKUP($B1071,[2]ok!$AY$9:$CO$434,9,0)</f>
        <v>50</v>
      </c>
      <c r="R1071" s="12">
        <f>VLOOKUP($B1071,[2]ok!$AY$9:$CO$434,10,0)</f>
        <v>50</v>
      </c>
      <c r="S1071" s="12">
        <f>VLOOKUP($B1071,[2]ok!$AY$9:$CO$434,11,0)</f>
        <v>49</v>
      </c>
      <c r="T1071" s="12">
        <f>VLOOKUP($B1071,[2]ok!$AY$9:$CO$434,12,0)</f>
        <v>49</v>
      </c>
      <c r="U1071" s="12">
        <f>VLOOKUP($B1071,[2]ok!$AY$9:$CO$434,13,0)</f>
        <v>49</v>
      </c>
      <c r="V1071" s="12">
        <f>VLOOKUP($B1071,[2]ok!$AY$9:$CO$434,14,0)</f>
        <v>48</v>
      </c>
      <c r="W1071" s="12">
        <f>VLOOKUP($B1071,[2]ok!$AY$9:$CO$434,15,0)</f>
        <v>46</v>
      </c>
      <c r="X1071" s="12">
        <f>VLOOKUP($B1071,[2]ok!$AY$9:$CO$434,16,0)</f>
        <v>44</v>
      </c>
      <c r="Y1071" s="12">
        <f>VLOOKUP($B1071,[2]ok!$AY$9:$CO$434,17,0)</f>
        <v>41</v>
      </c>
      <c r="Z1071" s="12">
        <f>VLOOKUP($B1071,[2]ok!$AY$9:$CO$434,18,0)</f>
        <v>39</v>
      </c>
      <c r="AA1071" s="12">
        <f>VLOOKUP($B1071,[2]ok!$AY$9:$CO$434,19,0)</f>
        <v>37</v>
      </c>
      <c r="AB1071" s="12">
        <f>VLOOKUP($B1071,[2]ok!$AY$9:$CO$434,20,0)</f>
        <v>36</v>
      </c>
      <c r="AC1071" s="12">
        <f>VLOOKUP($B1071,[2]ok!$AY$9:$CO$434,21,0)</f>
        <v>35</v>
      </c>
      <c r="AD1071" s="12">
        <f>VLOOKUP($B1071,[2]ok!$AY$9:$CO$434,22,0)</f>
        <v>162</v>
      </c>
      <c r="AE1071" s="12">
        <f>VLOOKUP($B1071,[2]ok!$AY$9:$CO$434,23,0)</f>
        <v>150</v>
      </c>
      <c r="AF1071" s="12">
        <f>VLOOKUP($B1071,[2]ok!$AY$9:$CO$434,24,0)</f>
        <v>156</v>
      </c>
      <c r="AG1071" s="12">
        <f>VLOOKUP($B1071,[2]ok!$AY$9:$CO$434,25,0)</f>
        <v>136</v>
      </c>
      <c r="AH1071" s="12">
        <f>VLOOKUP($B1071,[2]ok!$AY$9:$CO$434,26,0)</f>
        <v>125</v>
      </c>
      <c r="AI1071" s="12">
        <f>VLOOKUP($B1071,[2]ok!$AY$9:$CO$434,27,0)</f>
        <v>120</v>
      </c>
      <c r="AJ1071" s="12">
        <f>VLOOKUP($B1071,[2]ok!$AY$9:$CO$434,28,0)</f>
        <v>88</v>
      </c>
      <c r="AK1071" s="12">
        <f>VLOOKUP($B1071,[2]ok!$AY$9:$CO$434,29,0)</f>
        <v>73</v>
      </c>
      <c r="AL1071" s="12">
        <f>VLOOKUP($B1071,[2]ok!$AY$9:$CO$434,30,0)</f>
        <v>61</v>
      </c>
      <c r="AM1071" s="12">
        <f>VLOOKUP($B1071,[2]ok!$AY$9:$CO$434,31,0)</f>
        <v>46</v>
      </c>
      <c r="AN1071" s="12">
        <f>VLOOKUP($B1071,[2]ok!$AY$9:$CO$434,32,0)</f>
        <v>34</v>
      </c>
      <c r="AO1071" s="12">
        <f>VLOOKUP($B1071,[2]ok!$AY$9:$CO$434,33,0)</f>
        <v>28</v>
      </c>
      <c r="AP1071" s="12">
        <f>VLOOKUP($B1071,[2]ok!$AY$9:$CO$434,34,0)</f>
        <v>21</v>
      </c>
      <c r="AQ1071" s="12">
        <f>VLOOKUP($B1071,[2]ok!$AY$9:$CO$434,39,0)</f>
        <v>1016</v>
      </c>
      <c r="AR1071" s="12">
        <f>VLOOKUP($B1071,[2]ok!$AY$9:$CO$434,40,0)</f>
        <v>114</v>
      </c>
      <c r="AS1071" s="12">
        <f>VLOOKUP($B1071,[2]ok!$AY$9:$CO$434,41,0)</f>
        <v>90</v>
      </c>
      <c r="AT1071" s="12">
        <f>VLOOKUP($B1071,[2]ok!$AY$9:$CO$434,42,0)</f>
        <v>395</v>
      </c>
      <c r="AU1071" s="12">
        <f>VLOOKUP($B1071,[2]ok!$AY$9:$CO$434,43,0)</f>
        <v>51</v>
      </c>
    </row>
    <row r="1072" spans="1:47" s="10" customFormat="1" ht="12">
      <c r="A1072" s="58">
        <v>1070</v>
      </c>
      <c r="B1072" s="58">
        <v>4514</v>
      </c>
      <c r="C1072" s="59" t="s">
        <v>352</v>
      </c>
      <c r="D1072" s="59" t="s">
        <v>323</v>
      </c>
      <c r="E1072" s="59" t="s">
        <v>324</v>
      </c>
      <c r="F1072" s="59" t="s">
        <v>101</v>
      </c>
      <c r="G1072" s="12" t="s">
        <v>271</v>
      </c>
      <c r="H1072" s="14">
        <f t="shared" si="266"/>
        <v>4514</v>
      </c>
      <c r="I1072" s="14">
        <f t="shared" si="253"/>
        <v>3089</v>
      </c>
      <c r="J1072" s="12">
        <f>VLOOKUP($B1072,'[1]METAS 2019'!$D$4:$Q$843,5,0)</f>
        <v>65</v>
      </c>
      <c r="K1072" s="12">
        <f>VLOOKUP($B1072,'[1]METAS 2019'!$D$4:$Q$843,4,0)</f>
        <v>65</v>
      </c>
      <c r="L1072" s="12">
        <f>VLOOKUP($B1072,'[1]METAS 2019'!$D$4:$Q$843,11,0)</f>
        <v>78</v>
      </c>
      <c r="M1072" s="12">
        <f>VLOOKUP($B1072,'[1]METAS 2019'!$D$4:$Q$843,12,0)</f>
        <v>78</v>
      </c>
      <c r="N1072" s="12">
        <f>VLOOKUP($B1072,'[1]METAS 2019'!$D$4:$Q$843,13,0)</f>
        <v>85</v>
      </c>
      <c r="O1072" s="12">
        <f>VLOOKUP($B1072,'[1]METAS 2019'!$D$4:$Q$843,14,0)</f>
        <v>85</v>
      </c>
      <c r="P1072" s="12">
        <f>VLOOKUP($B1072,[2]ok!$AY$9:$CO$434,8,0)</f>
        <v>72</v>
      </c>
      <c r="Q1072" s="12">
        <f>VLOOKUP($B1072,[2]ok!$AY$9:$CO$434,9,0)</f>
        <v>72</v>
      </c>
      <c r="R1072" s="12">
        <f>VLOOKUP($B1072,[2]ok!$AY$9:$CO$434,10,0)</f>
        <v>72</v>
      </c>
      <c r="S1072" s="12">
        <f>VLOOKUP($B1072,[2]ok!$AY$9:$CO$434,11,0)</f>
        <v>71</v>
      </c>
      <c r="T1072" s="12">
        <f>VLOOKUP($B1072,[2]ok!$AY$9:$CO$434,12,0)</f>
        <v>71</v>
      </c>
      <c r="U1072" s="12">
        <f>VLOOKUP($B1072,[2]ok!$AY$9:$CO$434,13,0)</f>
        <v>70</v>
      </c>
      <c r="V1072" s="12">
        <f>VLOOKUP($B1072,[2]ok!$AY$9:$CO$434,14,0)</f>
        <v>69</v>
      </c>
      <c r="W1072" s="12">
        <f>VLOOKUP($B1072,[2]ok!$AY$9:$CO$434,15,0)</f>
        <v>66</v>
      </c>
      <c r="X1072" s="12">
        <f>VLOOKUP($B1072,[2]ok!$AY$9:$CO$434,16,0)</f>
        <v>63</v>
      </c>
      <c r="Y1072" s="12">
        <f>VLOOKUP($B1072,[2]ok!$AY$9:$CO$434,17,0)</f>
        <v>60</v>
      </c>
      <c r="Z1072" s="12">
        <f>VLOOKUP($B1072,[2]ok!$AY$9:$CO$434,18,0)</f>
        <v>56</v>
      </c>
      <c r="AA1072" s="12">
        <f>VLOOKUP($B1072,[2]ok!$AY$9:$CO$434,19,0)</f>
        <v>53</v>
      </c>
      <c r="AB1072" s="12">
        <f>VLOOKUP($B1072,[2]ok!$AY$9:$CO$434,20,0)</f>
        <v>51</v>
      </c>
      <c r="AC1072" s="12">
        <f>VLOOKUP($B1072,[2]ok!$AY$9:$CO$434,21,0)</f>
        <v>51</v>
      </c>
      <c r="AD1072" s="12">
        <f>VLOOKUP($B1072,[2]ok!$AY$9:$CO$434,22,0)</f>
        <v>235</v>
      </c>
      <c r="AE1072" s="12">
        <f>VLOOKUP($B1072,[2]ok!$AY$9:$CO$434,23,0)</f>
        <v>216</v>
      </c>
      <c r="AF1072" s="12">
        <f>VLOOKUP($B1072,[2]ok!$AY$9:$CO$434,24,0)</f>
        <v>226</v>
      </c>
      <c r="AG1072" s="12">
        <f>VLOOKUP($B1072,[2]ok!$AY$9:$CO$434,25,0)</f>
        <v>197</v>
      </c>
      <c r="AH1072" s="12">
        <f>VLOOKUP($B1072,[2]ok!$AY$9:$CO$434,26,0)</f>
        <v>181</v>
      </c>
      <c r="AI1072" s="12">
        <f>VLOOKUP($B1072,[2]ok!$AY$9:$CO$434,27,0)</f>
        <v>173</v>
      </c>
      <c r="AJ1072" s="12">
        <f>VLOOKUP($B1072,[2]ok!$AY$9:$CO$434,28,0)</f>
        <v>127</v>
      </c>
      <c r="AK1072" s="12">
        <f>VLOOKUP($B1072,[2]ok!$AY$9:$CO$434,29,0)</f>
        <v>106</v>
      </c>
      <c r="AL1072" s="12">
        <f>VLOOKUP($B1072,[2]ok!$AY$9:$CO$434,30,0)</f>
        <v>88</v>
      </c>
      <c r="AM1072" s="12">
        <f>VLOOKUP($B1072,[2]ok!$AY$9:$CO$434,31,0)</f>
        <v>66</v>
      </c>
      <c r="AN1072" s="12">
        <f>VLOOKUP($B1072,[2]ok!$AY$9:$CO$434,32,0)</f>
        <v>50</v>
      </c>
      <c r="AO1072" s="12">
        <f>VLOOKUP($B1072,[2]ok!$AY$9:$CO$434,33,0)</f>
        <v>41</v>
      </c>
      <c r="AP1072" s="12">
        <f>VLOOKUP($B1072,[2]ok!$AY$9:$CO$434,34,0)</f>
        <v>30</v>
      </c>
      <c r="AQ1072" s="12">
        <f>VLOOKUP($B1072,[2]ok!$AY$9:$CO$434,39,0)</f>
        <v>1468</v>
      </c>
      <c r="AR1072" s="12">
        <f>VLOOKUP($B1072,[2]ok!$AY$9:$CO$434,40,0)</f>
        <v>165</v>
      </c>
      <c r="AS1072" s="12">
        <f>VLOOKUP($B1072,[2]ok!$AY$9:$CO$434,41,0)</f>
        <v>130</v>
      </c>
      <c r="AT1072" s="12">
        <f>VLOOKUP($B1072,[2]ok!$AY$9:$CO$434,42,0)</f>
        <v>571</v>
      </c>
      <c r="AU1072" s="12">
        <f>VLOOKUP($B1072,[2]ok!$AY$9:$CO$434,43,0)</f>
        <v>65</v>
      </c>
    </row>
    <row r="1073" spans="1:47" s="10" customFormat="1" ht="12">
      <c r="A1073" s="58">
        <v>1071</v>
      </c>
      <c r="B1073" s="58">
        <v>4513</v>
      </c>
      <c r="C1073" s="59" t="s">
        <v>352</v>
      </c>
      <c r="D1073" s="59" t="s">
        <v>323</v>
      </c>
      <c r="E1073" s="59" t="s">
        <v>324</v>
      </c>
      <c r="F1073" s="59" t="s">
        <v>102</v>
      </c>
      <c r="G1073" s="12" t="s">
        <v>271</v>
      </c>
      <c r="H1073" s="14">
        <f t="shared" si="266"/>
        <v>4513</v>
      </c>
      <c r="I1073" s="14">
        <f t="shared" si="253"/>
        <v>3841</v>
      </c>
      <c r="J1073" s="12">
        <f>VLOOKUP($B1073,'[1]METAS 2019'!$D$4:$Q$843,5,0)</f>
        <v>80</v>
      </c>
      <c r="K1073" s="12">
        <f>VLOOKUP($B1073,'[1]METAS 2019'!$D$4:$Q$843,4,0)</f>
        <v>88</v>
      </c>
      <c r="L1073" s="12">
        <f>VLOOKUP($B1073,'[1]METAS 2019'!$D$4:$Q$843,11,0)</f>
        <v>94</v>
      </c>
      <c r="M1073" s="12">
        <f>VLOOKUP($B1073,'[1]METAS 2019'!$D$4:$Q$843,12,0)</f>
        <v>112</v>
      </c>
      <c r="N1073" s="12">
        <f>VLOOKUP($B1073,'[1]METAS 2019'!$D$4:$Q$843,13,0)</f>
        <v>108</v>
      </c>
      <c r="O1073" s="12">
        <f>VLOOKUP($B1073,'[1]METAS 2019'!$D$4:$Q$843,14,0)</f>
        <v>118</v>
      </c>
      <c r="P1073" s="12">
        <f>VLOOKUP($B1073,[2]ok!$AY$9:$CO$434,8,0)</f>
        <v>89</v>
      </c>
      <c r="Q1073" s="12">
        <f>VLOOKUP($B1073,[2]ok!$AY$9:$CO$434,9,0)</f>
        <v>89</v>
      </c>
      <c r="R1073" s="12">
        <f>VLOOKUP($B1073,[2]ok!$AY$9:$CO$434,10,0)</f>
        <v>89</v>
      </c>
      <c r="S1073" s="12">
        <f>VLOOKUP($B1073,[2]ok!$AY$9:$CO$434,11,0)</f>
        <v>88</v>
      </c>
      <c r="T1073" s="12">
        <f>VLOOKUP($B1073,[2]ok!$AY$9:$CO$434,12,0)</f>
        <v>87</v>
      </c>
      <c r="U1073" s="12">
        <f>VLOOKUP($B1073,[2]ok!$AY$9:$CO$434,13,0)</f>
        <v>86</v>
      </c>
      <c r="V1073" s="12">
        <f>VLOOKUP($B1073,[2]ok!$AY$9:$CO$434,14,0)</f>
        <v>85</v>
      </c>
      <c r="W1073" s="12">
        <f>VLOOKUP($B1073,[2]ok!$AY$9:$CO$434,15,0)</f>
        <v>82</v>
      </c>
      <c r="X1073" s="12">
        <f>VLOOKUP($B1073,[2]ok!$AY$9:$CO$434,16,0)</f>
        <v>77</v>
      </c>
      <c r="Y1073" s="12">
        <f>VLOOKUP($B1073,[2]ok!$AY$9:$CO$434,17,0)</f>
        <v>73</v>
      </c>
      <c r="Z1073" s="12">
        <f>VLOOKUP($B1073,[2]ok!$AY$9:$CO$434,18,0)</f>
        <v>69</v>
      </c>
      <c r="AA1073" s="12">
        <f>VLOOKUP($B1073,[2]ok!$AY$9:$CO$434,19,0)</f>
        <v>66</v>
      </c>
      <c r="AB1073" s="12">
        <f>VLOOKUP($B1073,[2]ok!$AY$9:$CO$434,20,0)</f>
        <v>63</v>
      </c>
      <c r="AC1073" s="12">
        <f>VLOOKUP($B1073,[2]ok!$AY$9:$CO$434,21,0)</f>
        <v>62</v>
      </c>
      <c r="AD1073" s="12">
        <f>VLOOKUP($B1073,[2]ok!$AY$9:$CO$434,22,0)</f>
        <v>289</v>
      </c>
      <c r="AE1073" s="12">
        <f>VLOOKUP($B1073,[2]ok!$AY$9:$CO$434,23,0)</f>
        <v>266</v>
      </c>
      <c r="AF1073" s="12">
        <f>VLOOKUP($B1073,[2]ok!$AY$9:$CO$434,24,0)</f>
        <v>278</v>
      </c>
      <c r="AG1073" s="12">
        <f>VLOOKUP($B1073,[2]ok!$AY$9:$CO$434,25,0)</f>
        <v>243</v>
      </c>
      <c r="AH1073" s="12">
        <f>VLOOKUP($B1073,[2]ok!$AY$9:$CO$434,26,0)</f>
        <v>223</v>
      </c>
      <c r="AI1073" s="12">
        <f>VLOOKUP($B1073,[2]ok!$AY$9:$CO$434,27,0)</f>
        <v>213</v>
      </c>
      <c r="AJ1073" s="12">
        <f>VLOOKUP($B1073,[2]ok!$AY$9:$CO$434,28,0)</f>
        <v>156</v>
      </c>
      <c r="AK1073" s="12">
        <f>VLOOKUP($B1073,[2]ok!$AY$9:$CO$434,29,0)</f>
        <v>130</v>
      </c>
      <c r="AL1073" s="12">
        <f>VLOOKUP($B1073,[2]ok!$AY$9:$CO$434,30,0)</f>
        <v>109</v>
      </c>
      <c r="AM1073" s="12">
        <f>VLOOKUP($B1073,[2]ok!$AY$9:$CO$434,31,0)</f>
        <v>81</v>
      </c>
      <c r="AN1073" s="12">
        <f>VLOOKUP($B1073,[2]ok!$AY$9:$CO$434,32,0)</f>
        <v>61</v>
      </c>
      <c r="AO1073" s="12">
        <f>VLOOKUP($B1073,[2]ok!$AY$9:$CO$434,33,0)</f>
        <v>50</v>
      </c>
      <c r="AP1073" s="12">
        <f>VLOOKUP($B1073,[2]ok!$AY$9:$CO$434,34,0)</f>
        <v>37</v>
      </c>
      <c r="AQ1073" s="12">
        <f>VLOOKUP($B1073,[2]ok!$AY$9:$CO$434,39,0)</f>
        <v>1807</v>
      </c>
      <c r="AR1073" s="12">
        <f>VLOOKUP($B1073,[2]ok!$AY$9:$CO$434,40,0)</f>
        <v>203</v>
      </c>
      <c r="AS1073" s="12">
        <f>VLOOKUP($B1073,[2]ok!$AY$9:$CO$434,41,0)</f>
        <v>160</v>
      </c>
      <c r="AT1073" s="12">
        <f>VLOOKUP($B1073,[2]ok!$AY$9:$CO$434,42,0)</f>
        <v>702</v>
      </c>
      <c r="AU1073" s="12">
        <f>VLOOKUP($B1073,[2]ok!$AY$9:$CO$434,43,0)</f>
        <v>82</v>
      </c>
    </row>
    <row r="1074" spans="1:47" s="10" customFormat="1" ht="12">
      <c r="A1074" s="58">
        <v>1072</v>
      </c>
      <c r="B1074" s="58">
        <v>4527</v>
      </c>
      <c r="C1074" s="59" t="s">
        <v>352</v>
      </c>
      <c r="D1074" s="59" t="s">
        <v>323</v>
      </c>
      <c r="E1074" s="59" t="s">
        <v>329</v>
      </c>
      <c r="F1074" s="59" t="s">
        <v>103</v>
      </c>
      <c r="G1074" s="12" t="s">
        <v>271</v>
      </c>
      <c r="H1074" s="14">
        <f t="shared" si="266"/>
        <v>4527</v>
      </c>
      <c r="I1074" s="14">
        <f t="shared" si="253"/>
        <v>3891</v>
      </c>
      <c r="J1074" s="12">
        <f>VLOOKUP($B1074,'[1]METAS 2019'!$D$4:$Q$843,5,0)</f>
        <v>82</v>
      </c>
      <c r="K1074" s="12">
        <f>VLOOKUP($B1074,'[1]METAS 2019'!$D$4:$Q$843,4,0)</f>
        <v>96</v>
      </c>
      <c r="L1074" s="12">
        <f>VLOOKUP($B1074,'[1]METAS 2019'!$D$4:$Q$843,11,0)</f>
        <v>101</v>
      </c>
      <c r="M1074" s="12">
        <f>VLOOKUP($B1074,'[1]METAS 2019'!$D$4:$Q$843,12,0)</f>
        <v>104</v>
      </c>
      <c r="N1074" s="12">
        <f>VLOOKUP($B1074,'[1]METAS 2019'!$D$4:$Q$843,13,0)</f>
        <v>80</v>
      </c>
      <c r="O1074" s="12">
        <f>VLOOKUP($B1074,'[1]METAS 2019'!$D$4:$Q$843,14,0)</f>
        <v>108</v>
      </c>
      <c r="P1074" s="12">
        <f>VLOOKUP($B1074,[2]ok!$AY$9:$CO$434,8,0)</f>
        <v>91</v>
      </c>
      <c r="Q1074" s="12">
        <f>VLOOKUP($B1074,[2]ok!$AY$9:$CO$434,9,0)</f>
        <v>91</v>
      </c>
      <c r="R1074" s="12">
        <f>VLOOKUP($B1074,[2]ok!$AY$9:$CO$434,10,0)</f>
        <v>91</v>
      </c>
      <c r="S1074" s="12">
        <f>VLOOKUP($B1074,[2]ok!$AY$9:$CO$434,11,0)</f>
        <v>90</v>
      </c>
      <c r="T1074" s="12">
        <f>VLOOKUP($B1074,[2]ok!$AY$9:$CO$434,12,0)</f>
        <v>89</v>
      </c>
      <c r="U1074" s="12">
        <f>VLOOKUP($B1074,[2]ok!$AY$9:$CO$434,13,0)</f>
        <v>88</v>
      </c>
      <c r="V1074" s="12">
        <f>VLOOKUP($B1074,[2]ok!$AY$9:$CO$434,14,0)</f>
        <v>87</v>
      </c>
      <c r="W1074" s="12">
        <f>VLOOKUP($B1074,[2]ok!$AY$9:$CO$434,15,0)</f>
        <v>84</v>
      </c>
      <c r="X1074" s="12">
        <f>VLOOKUP($B1074,[2]ok!$AY$9:$CO$434,16,0)</f>
        <v>79</v>
      </c>
      <c r="Y1074" s="12">
        <f>VLOOKUP($B1074,[2]ok!$AY$9:$CO$434,17,0)</f>
        <v>75</v>
      </c>
      <c r="Z1074" s="12">
        <f>VLOOKUP($B1074,[2]ok!$AY$9:$CO$434,18,0)</f>
        <v>71</v>
      </c>
      <c r="AA1074" s="12">
        <f>VLOOKUP($B1074,[2]ok!$AY$9:$CO$434,19,0)</f>
        <v>67</v>
      </c>
      <c r="AB1074" s="12">
        <f>VLOOKUP($B1074,[2]ok!$AY$9:$CO$434,20,0)</f>
        <v>65</v>
      </c>
      <c r="AC1074" s="12">
        <f>VLOOKUP($B1074,[2]ok!$AY$9:$CO$434,21,0)</f>
        <v>64</v>
      </c>
      <c r="AD1074" s="12">
        <f>VLOOKUP($B1074,[2]ok!$AY$9:$CO$434,22,0)</f>
        <v>296</v>
      </c>
      <c r="AE1074" s="12">
        <f>VLOOKUP($B1074,[2]ok!$AY$9:$CO$434,23,0)</f>
        <v>272</v>
      </c>
      <c r="AF1074" s="12">
        <f>VLOOKUP($B1074,[2]ok!$AY$9:$CO$434,24,0)</f>
        <v>285</v>
      </c>
      <c r="AG1074" s="12">
        <f>VLOOKUP($B1074,[2]ok!$AY$9:$CO$434,25,0)</f>
        <v>249</v>
      </c>
      <c r="AH1074" s="12">
        <f>VLOOKUP($B1074,[2]ok!$AY$9:$CO$434,26,0)</f>
        <v>228</v>
      </c>
      <c r="AI1074" s="12">
        <f>VLOOKUP($B1074,[2]ok!$AY$9:$CO$434,27,0)</f>
        <v>219</v>
      </c>
      <c r="AJ1074" s="12">
        <f>VLOOKUP($B1074,[2]ok!$AY$9:$CO$434,28,0)</f>
        <v>160</v>
      </c>
      <c r="AK1074" s="12">
        <f>VLOOKUP($B1074,[2]ok!$AY$9:$CO$434,29,0)</f>
        <v>133</v>
      </c>
      <c r="AL1074" s="12">
        <f>VLOOKUP($B1074,[2]ok!$AY$9:$CO$434,30,0)</f>
        <v>111</v>
      </c>
      <c r="AM1074" s="12">
        <f>VLOOKUP($B1074,[2]ok!$AY$9:$CO$434,31,0)</f>
        <v>83</v>
      </c>
      <c r="AN1074" s="12">
        <f>VLOOKUP($B1074,[2]ok!$AY$9:$CO$434,32,0)</f>
        <v>63</v>
      </c>
      <c r="AO1074" s="12">
        <f>VLOOKUP($B1074,[2]ok!$AY$9:$CO$434,33,0)</f>
        <v>51</v>
      </c>
      <c r="AP1074" s="12">
        <f>VLOOKUP($B1074,[2]ok!$AY$9:$CO$434,34,0)</f>
        <v>38</v>
      </c>
      <c r="AQ1074" s="12">
        <f>VLOOKUP($B1074,[2]ok!$AY$9:$CO$434,39,0)</f>
        <v>1852</v>
      </c>
      <c r="AR1074" s="12">
        <f>VLOOKUP($B1074,[2]ok!$AY$9:$CO$434,40,0)</f>
        <v>208</v>
      </c>
      <c r="AS1074" s="12">
        <f>VLOOKUP($B1074,[2]ok!$AY$9:$CO$434,41,0)</f>
        <v>164</v>
      </c>
      <c r="AT1074" s="12">
        <f>VLOOKUP($B1074,[2]ok!$AY$9:$CO$434,42,0)</f>
        <v>720</v>
      </c>
      <c r="AU1074" s="12">
        <f>VLOOKUP($B1074,[2]ok!$AY$9:$CO$434,43,0)</f>
        <v>77</v>
      </c>
    </row>
    <row r="1075" spans="1:47" s="10" customFormat="1" ht="12">
      <c r="A1075" s="58">
        <v>1073</v>
      </c>
      <c r="B1075" s="58">
        <v>4515</v>
      </c>
      <c r="C1075" s="59" t="s">
        <v>352</v>
      </c>
      <c r="D1075" s="59" t="s">
        <v>323</v>
      </c>
      <c r="E1075" s="59" t="s">
        <v>324</v>
      </c>
      <c r="F1075" s="59" t="s">
        <v>104</v>
      </c>
      <c r="G1075" s="12" t="s">
        <v>283</v>
      </c>
      <c r="H1075" s="14">
        <f t="shared" si="266"/>
        <v>4515</v>
      </c>
      <c r="I1075" s="14">
        <f t="shared" si="253"/>
        <v>4330</v>
      </c>
      <c r="J1075" s="12">
        <f>VLOOKUP($B1075,'[1]METAS 2019'!$D$4:$Q$843,5,0)</f>
        <v>93</v>
      </c>
      <c r="K1075" s="12">
        <f>VLOOKUP($B1075,'[1]METAS 2019'!$D$4:$Q$843,4,0)</f>
        <v>86</v>
      </c>
      <c r="L1075" s="12">
        <f>VLOOKUP($B1075,'[1]METAS 2019'!$D$4:$Q$843,11,0)</f>
        <v>94</v>
      </c>
      <c r="M1075" s="12">
        <f>VLOOKUP($B1075,'[1]METAS 2019'!$D$4:$Q$843,12,0)</f>
        <v>91</v>
      </c>
      <c r="N1075" s="12">
        <f>VLOOKUP($B1075,'[1]METAS 2019'!$D$4:$Q$843,13,0)</f>
        <v>87</v>
      </c>
      <c r="O1075" s="12">
        <f>VLOOKUP($B1075,'[1]METAS 2019'!$D$4:$Q$843,14,0)</f>
        <v>115</v>
      </c>
      <c r="P1075" s="12">
        <f>VLOOKUP($B1075,[2]ok!$AY$9:$CO$434,8,0)</f>
        <v>103</v>
      </c>
      <c r="Q1075" s="12">
        <f>VLOOKUP($B1075,[2]ok!$AY$9:$CO$434,9,0)</f>
        <v>104</v>
      </c>
      <c r="R1075" s="12">
        <f>VLOOKUP($B1075,[2]ok!$AY$9:$CO$434,10,0)</f>
        <v>103</v>
      </c>
      <c r="S1075" s="12">
        <f>VLOOKUP($B1075,[2]ok!$AY$9:$CO$434,11,0)</f>
        <v>102</v>
      </c>
      <c r="T1075" s="12">
        <f>VLOOKUP($B1075,[2]ok!$AY$9:$CO$434,12,0)</f>
        <v>101</v>
      </c>
      <c r="U1075" s="12">
        <f>VLOOKUP($B1075,[2]ok!$AY$9:$CO$434,13,0)</f>
        <v>100</v>
      </c>
      <c r="V1075" s="12">
        <f>VLOOKUP($B1075,[2]ok!$AY$9:$CO$434,14,0)</f>
        <v>98</v>
      </c>
      <c r="W1075" s="12">
        <f>VLOOKUP($B1075,[2]ok!$AY$9:$CO$434,15,0)</f>
        <v>95</v>
      </c>
      <c r="X1075" s="12">
        <f>VLOOKUP($B1075,[2]ok!$AY$9:$CO$434,16,0)</f>
        <v>90</v>
      </c>
      <c r="Y1075" s="12">
        <f>VLOOKUP($B1075,[2]ok!$AY$9:$CO$434,17,0)</f>
        <v>85</v>
      </c>
      <c r="Z1075" s="12">
        <f>VLOOKUP($B1075,[2]ok!$AY$9:$CO$434,18,0)</f>
        <v>80</v>
      </c>
      <c r="AA1075" s="12">
        <f>VLOOKUP($B1075,[2]ok!$AY$9:$CO$434,19,0)</f>
        <v>76</v>
      </c>
      <c r="AB1075" s="12">
        <f>VLOOKUP($B1075,[2]ok!$AY$9:$CO$434,20,0)</f>
        <v>74</v>
      </c>
      <c r="AC1075" s="12">
        <f>VLOOKUP($B1075,[2]ok!$AY$9:$CO$434,21,0)</f>
        <v>72</v>
      </c>
      <c r="AD1075" s="12">
        <f>VLOOKUP($B1075,[2]ok!$AY$9:$CO$434,22,0)</f>
        <v>336</v>
      </c>
      <c r="AE1075" s="12">
        <f>VLOOKUP($B1075,[2]ok!$AY$9:$CO$434,23,0)</f>
        <v>309</v>
      </c>
      <c r="AF1075" s="12">
        <f>VLOOKUP($B1075,[2]ok!$AY$9:$CO$434,24,0)</f>
        <v>323</v>
      </c>
      <c r="AG1075" s="12">
        <f>VLOOKUP($B1075,[2]ok!$AY$9:$CO$434,25,0)</f>
        <v>282</v>
      </c>
      <c r="AH1075" s="12">
        <f>VLOOKUP($B1075,[2]ok!$AY$9:$CO$434,26,0)</f>
        <v>259</v>
      </c>
      <c r="AI1075" s="12">
        <f>VLOOKUP($B1075,[2]ok!$AY$9:$CO$434,27,0)</f>
        <v>248</v>
      </c>
      <c r="AJ1075" s="12">
        <f>VLOOKUP($B1075,[2]ok!$AY$9:$CO$434,28,0)</f>
        <v>181</v>
      </c>
      <c r="AK1075" s="12">
        <f>VLOOKUP($B1075,[2]ok!$AY$9:$CO$434,29,0)</f>
        <v>151</v>
      </c>
      <c r="AL1075" s="12">
        <f>VLOOKUP($B1075,[2]ok!$AY$9:$CO$434,30,0)</f>
        <v>126</v>
      </c>
      <c r="AM1075" s="12">
        <f>VLOOKUP($B1075,[2]ok!$AY$9:$CO$434,31,0)</f>
        <v>94</v>
      </c>
      <c r="AN1075" s="12">
        <f>VLOOKUP($B1075,[2]ok!$AY$9:$CO$434,32,0)</f>
        <v>71</v>
      </c>
      <c r="AO1075" s="12">
        <f>VLOOKUP($B1075,[2]ok!$AY$9:$CO$434,33,0)</f>
        <v>58</v>
      </c>
      <c r="AP1075" s="12">
        <f>VLOOKUP($B1075,[2]ok!$AY$9:$CO$434,34,0)</f>
        <v>43</v>
      </c>
      <c r="AQ1075" s="12">
        <f>VLOOKUP($B1075,[2]ok!$AY$9:$CO$434,39,0)</f>
        <v>2101</v>
      </c>
      <c r="AR1075" s="12">
        <f>VLOOKUP($B1075,[2]ok!$AY$9:$CO$434,40,0)</f>
        <v>236</v>
      </c>
      <c r="AS1075" s="12">
        <f>VLOOKUP($B1075,[2]ok!$AY$9:$CO$434,41,0)</f>
        <v>186</v>
      </c>
      <c r="AT1075" s="12">
        <f>VLOOKUP($B1075,[2]ok!$AY$9:$CO$434,42,0)</f>
        <v>817</v>
      </c>
      <c r="AU1075" s="12">
        <f>VLOOKUP($B1075,[2]ok!$AY$9:$CO$434,43,0)</f>
        <v>107</v>
      </c>
    </row>
    <row r="1076" spans="1:47" s="10" customFormat="1" ht="12">
      <c r="A1076" s="58">
        <v>1074</v>
      </c>
      <c r="B1076" s="58">
        <v>4529</v>
      </c>
      <c r="C1076" s="59" t="s">
        <v>352</v>
      </c>
      <c r="D1076" s="59" t="s">
        <v>323</v>
      </c>
      <c r="E1076" s="59" t="s">
        <v>329</v>
      </c>
      <c r="F1076" s="59" t="s">
        <v>105</v>
      </c>
      <c r="G1076" s="12" t="s">
        <v>266</v>
      </c>
      <c r="H1076" s="14">
        <f t="shared" si="266"/>
        <v>4529</v>
      </c>
      <c r="I1076" s="14">
        <f t="shared" si="253"/>
        <v>1635</v>
      </c>
      <c r="J1076" s="12">
        <f>VLOOKUP($B1076,'[1]METAS 2019'!$D$4:$Q$843,5,0)</f>
        <v>35</v>
      </c>
      <c r="K1076" s="12">
        <f>VLOOKUP($B1076,'[1]METAS 2019'!$D$4:$Q$843,4,0)</f>
        <v>43</v>
      </c>
      <c r="L1076" s="12">
        <f>VLOOKUP($B1076,'[1]METAS 2019'!$D$4:$Q$843,11,0)</f>
        <v>32</v>
      </c>
      <c r="M1076" s="12">
        <f>VLOOKUP($B1076,'[1]METAS 2019'!$D$4:$Q$843,12,0)</f>
        <v>29</v>
      </c>
      <c r="N1076" s="12">
        <f>VLOOKUP($B1076,'[1]METAS 2019'!$D$4:$Q$843,13,0)</f>
        <v>33</v>
      </c>
      <c r="O1076" s="12">
        <f>VLOOKUP($B1076,'[1]METAS 2019'!$D$4:$Q$843,14,0)</f>
        <v>46</v>
      </c>
      <c r="P1076" s="12">
        <f>VLOOKUP($B1076,[2]ok!$AY$9:$CO$434,8,0)</f>
        <v>39</v>
      </c>
      <c r="Q1076" s="12">
        <f>VLOOKUP($B1076,[2]ok!$AY$9:$CO$434,9,0)</f>
        <v>39</v>
      </c>
      <c r="R1076" s="12">
        <f>VLOOKUP($B1076,[2]ok!$AY$9:$CO$434,10,0)</f>
        <v>39</v>
      </c>
      <c r="S1076" s="12">
        <f>VLOOKUP($B1076,[2]ok!$AY$9:$CO$434,11,0)</f>
        <v>38</v>
      </c>
      <c r="T1076" s="12">
        <f>VLOOKUP($B1076,[2]ok!$AY$9:$CO$434,12,0)</f>
        <v>38</v>
      </c>
      <c r="U1076" s="12">
        <f>VLOOKUP($B1076,[2]ok!$AY$9:$CO$434,13,0)</f>
        <v>38</v>
      </c>
      <c r="V1076" s="12">
        <f>VLOOKUP($B1076,[2]ok!$AY$9:$CO$434,14,0)</f>
        <v>37</v>
      </c>
      <c r="W1076" s="12">
        <f>VLOOKUP($B1076,[2]ok!$AY$9:$CO$434,15,0)</f>
        <v>36</v>
      </c>
      <c r="X1076" s="12">
        <f>VLOOKUP($B1076,[2]ok!$AY$9:$CO$434,16,0)</f>
        <v>34</v>
      </c>
      <c r="Y1076" s="12">
        <f>VLOOKUP($B1076,[2]ok!$AY$9:$CO$434,17,0)</f>
        <v>32</v>
      </c>
      <c r="Z1076" s="12">
        <f>VLOOKUP($B1076,[2]ok!$AY$9:$CO$434,18,0)</f>
        <v>30</v>
      </c>
      <c r="AA1076" s="12">
        <f>VLOOKUP($B1076,[2]ok!$AY$9:$CO$434,19,0)</f>
        <v>29</v>
      </c>
      <c r="AB1076" s="12">
        <f>VLOOKUP($B1076,[2]ok!$AY$9:$CO$434,20,0)</f>
        <v>28</v>
      </c>
      <c r="AC1076" s="12">
        <f>VLOOKUP($B1076,[2]ok!$AY$9:$CO$434,21,0)</f>
        <v>27</v>
      </c>
      <c r="AD1076" s="12">
        <f>VLOOKUP($B1076,[2]ok!$AY$9:$CO$434,22,0)</f>
        <v>126</v>
      </c>
      <c r="AE1076" s="12">
        <f>VLOOKUP($B1076,[2]ok!$AY$9:$CO$434,23,0)</f>
        <v>116</v>
      </c>
      <c r="AF1076" s="12">
        <f>VLOOKUP($B1076,[2]ok!$AY$9:$CO$434,24,0)</f>
        <v>122</v>
      </c>
      <c r="AG1076" s="12">
        <f>VLOOKUP($B1076,[2]ok!$AY$9:$CO$434,25,0)</f>
        <v>106</v>
      </c>
      <c r="AH1076" s="12">
        <f>VLOOKUP($B1076,[2]ok!$AY$9:$CO$434,26,0)</f>
        <v>97</v>
      </c>
      <c r="AI1076" s="12">
        <f>VLOOKUP($B1076,[2]ok!$AY$9:$CO$434,27,0)</f>
        <v>93</v>
      </c>
      <c r="AJ1076" s="12">
        <f>VLOOKUP($B1076,[2]ok!$AY$9:$CO$434,28,0)</f>
        <v>68</v>
      </c>
      <c r="AK1076" s="12">
        <f>VLOOKUP($B1076,[2]ok!$AY$9:$CO$434,29,0)</f>
        <v>57</v>
      </c>
      <c r="AL1076" s="12">
        <f>VLOOKUP($B1076,[2]ok!$AY$9:$CO$434,30,0)</f>
        <v>48</v>
      </c>
      <c r="AM1076" s="12">
        <f>VLOOKUP($B1076,[2]ok!$AY$9:$CO$434,31,0)</f>
        <v>35</v>
      </c>
      <c r="AN1076" s="12">
        <f>VLOOKUP($B1076,[2]ok!$AY$9:$CO$434,32,0)</f>
        <v>27</v>
      </c>
      <c r="AO1076" s="12">
        <f>VLOOKUP($B1076,[2]ok!$AY$9:$CO$434,33,0)</f>
        <v>22</v>
      </c>
      <c r="AP1076" s="12">
        <f>VLOOKUP($B1076,[2]ok!$AY$9:$CO$434,34,0)</f>
        <v>16</v>
      </c>
      <c r="AQ1076" s="12">
        <f>VLOOKUP($B1076,[2]ok!$AY$9:$CO$434,39,0)</f>
        <v>791</v>
      </c>
      <c r="AR1076" s="12">
        <f>VLOOKUP($B1076,[2]ok!$AY$9:$CO$434,40,0)</f>
        <v>89</v>
      </c>
      <c r="AS1076" s="12">
        <f>VLOOKUP($B1076,[2]ok!$AY$9:$CO$434,41,0)</f>
        <v>70</v>
      </c>
      <c r="AT1076" s="12">
        <f>VLOOKUP($B1076,[2]ok!$AY$9:$CO$434,42,0)</f>
        <v>307</v>
      </c>
      <c r="AU1076" s="12">
        <f>VLOOKUP($B1076,[2]ok!$AY$9:$CO$434,43,0)</f>
        <v>30</v>
      </c>
    </row>
    <row r="1077" spans="1:47" s="10" customFormat="1" ht="12">
      <c r="A1077" s="58">
        <v>1075</v>
      </c>
      <c r="B1077" s="58">
        <v>4512</v>
      </c>
      <c r="C1077" s="59" t="s">
        <v>352</v>
      </c>
      <c r="D1077" s="59" t="s">
        <v>323</v>
      </c>
      <c r="E1077" s="59" t="s">
        <v>324</v>
      </c>
      <c r="F1077" s="59" t="s">
        <v>106</v>
      </c>
      <c r="G1077" s="12" t="s">
        <v>266</v>
      </c>
      <c r="H1077" s="14">
        <f t="shared" si="266"/>
        <v>4512</v>
      </c>
      <c r="I1077" s="14">
        <f t="shared" si="253"/>
        <v>2114</v>
      </c>
      <c r="J1077" s="12">
        <f>VLOOKUP($B1077,'[1]METAS 2019'!$D$4:$Q$843,5,0)</f>
        <v>44</v>
      </c>
      <c r="K1077" s="12">
        <f>VLOOKUP($B1077,'[1]METAS 2019'!$D$4:$Q$843,4,0)</f>
        <v>55</v>
      </c>
      <c r="L1077" s="12">
        <f>VLOOKUP($B1077,'[1]METAS 2019'!$D$4:$Q$843,11,0)</f>
        <v>52</v>
      </c>
      <c r="M1077" s="12">
        <f>VLOOKUP($B1077,'[1]METAS 2019'!$D$4:$Q$843,12,0)</f>
        <v>48</v>
      </c>
      <c r="N1077" s="12">
        <f>VLOOKUP($B1077,'[1]METAS 2019'!$D$4:$Q$843,13,0)</f>
        <v>71</v>
      </c>
      <c r="O1077" s="12">
        <f>VLOOKUP($B1077,'[1]METAS 2019'!$D$4:$Q$843,14,0)</f>
        <v>61</v>
      </c>
      <c r="P1077" s="12">
        <f>VLOOKUP($B1077,[2]ok!$AY$9:$CO$434,8,0)</f>
        <v>49</v>
      </c>
      <c r="Q1077" s="12">
        <f>VLOOKUP($B1077,[2]ok!$AY$9:$CO$434,9,0)</f>
        <v>49</v>
      </c>
      <c r="R1077" s="12">
        <f>VLOOKUP($B1077,[2]ok!$AY$9:$CO$434,10,0)</f>
        <v>49</v>
      </c>
      <c r="S1077" s="12">
        <f>VLOOKUP($B1077,[2]ok!$AY$9:$CO$434,11,0)</f>
        <v>48</v>
      </c>
      <c r="T1077" s="12">
        <f>VLOOKUP($B1077,[2]ok!$AY$9:$CO$434,12,0)</f>
        <v>48</v>
      </c>
      <c r="U1077" s="12">
        <f>VLOOKUP($B1077,[2]ok!$AY$9:$CO$434,13,0)</f>
        <v>47</v>
      </c>
      <c r="V1077" s="12">
        <f>VLOOKUP($B1077,[2]ok!$AY$9:$CO$434,14,0)</f>
        <v>47</v>
      </c>
      <c r="W1077" s="12">
        <f>VLOOKUP($B1077,[2]ok!$AY$9:$CO$434,15,0)</f>
        <v>45</v>
      </c>
      <c r="X1077" s="12">
        <f>VLOOKUP($B1077,[2]ok!$AY$9:$CO$434,16,0)</f>
        <v>43</v>
      </c>
      <c r="Y1077" s="12">
        <f>VLOOKUP($B1077,[2]ok!$AY$9:$CO$434,17,0)</f>
        <v>40</v>
      </c>
      <c r="Z1077" s="12">
        <f>VLOOKUP($B1077,[2]ok!$AY$9:$CO$434,18,0)</f>
        <v>38</v>
      </c>
      <c r="AA1077" s="12">
        <f>VLOOKUP($B1077,[2]ok!$AY$9:$CO$434,19,0)</f>
        <v>36</v>
      </c>
      <c r="AB1077" s="12">
        <f>VLOOKUP($B1077,[2]ok!$AY$9:$CO$434,20,0)</f>
        <v>35</v>
      </c>
      <c r="AC1077" s="12">
        <f>VLOOKUP($B1077,[2]ok!$AY$9:$CO$434,21,0)</f>
        <v>34</v>
      </c>
      <c r="AD1077" s="12">
        <f>VLOOKUP($B1077,[2]ok!$AY$9:$CO$434,22,0)</f>
        <v>159</v>
      </c>
      <c r="AE1077" s="12">
        <f>VLOOKUP($B1077,[2]ok!$AY$9:$CO$434,23,0)</f>
        <v>146</v>
      </c>
      <c r="AF1077" s="12">
        <f>VLOOKUP($B1077,[2]ok!$AY$9:$CO$434,24,0)</f>
        <v>153</v>
      </c>
      <c r="AG1077" s="12">
        <f>VLOOKUP($B1077,[2]ok!$AY$9:$CO$434,25,0)</f>
        <v>133</v>
      </c>
      <c r="AH1077" s="12">
        <f>VLOOKUP($B1077,[2]ok!$AY$9:$CO$434,26,0)</f>
        <v>122</v>
      </c>
      <c r="AI1077" s="12">
        <f>VLOOKUP($B1077,[2]ok!$AY$9:$CO$434,27,0)</f>
        <v>117</v>
      </c>
      <c r="AJ1077" s="12">
        <f>VLOOKUP($B1077,[2]ok!$AY$9:$CO$434,28,0)</f>
        <v>86</v>
      </c>
      <c r="AK1077" s="12">
        <f>VLOOKUP($B1077,[2]ok!$AY$9:$CO$434,29,0)</f>
        <v>72</v>
      </c>
      <c r="AL1077" s="12">
        <f>VLOOKUP($B1077,[2]ok!$AY$9:$CO$434,30,0)</f>
        <v>60</v>
      </c>
      <c r="AM1077" s="12">
        <f>VLOOKUP($B1077,[2]ok!$AY$9:$CO$434,31,0)</f>
        <v>45</v>
      </c>
      <c r="AN1077" s="12">
        <f>VLOOKUP($B1077,[2]ok!$AY$9:$CO$434,32,0)</f>
        <v>34</v>
      </c>
      <c r="AO1077" s="12">
        <f>VLOOKUP($B1077,[2]ok!$AY$9:$CO$434,33,0)</f>
        <v>27</v>
      </c>
      <c r="AP1077" s="12">
        <f>VLOOKUP($B1077,[2]ok!$AY$9:$CO$434,34,0)</f>
        <v>21</v>
      </c>
      <c r="AQ1077" s="12">
        <f>VLOOKUP($B1077,[2]ok!$AY$9:$CO$434,39,0)</f>
        <v>994</v>
      </c>
      <c r="AR1077" s="12">
        <f>VLOOKUP($B1077,[2]ok!$AY$9:$CO$434,40,0)</f>
        <v>111</v>
      </c>
      <c r="AS1077" s="12">
        <f>VLOOKUP($B1077,[2]ok!$AY$9:$CO$434,41,0)</f>
        <v>88</v>
      </c>
      <c r="AT1077" s="12">
        <f>VLOOKUP($B1077,[2]ok!$AY$9:$CO$434,42,0)</f>
        <v>386</v>
      </c>
      <c r="AU1077" s="12">
        <f>VLOOKUP($B1077,[2]ok!$AY$9:$CO$434,43,0)</f>
        <v>37</v>
      </c>
    </row>
    <row r="1078" spans="1:47" s="10" customFormat="1" ht="12">
      <c r="A1078" s="58">
        <v>1077</v>
      </c>
      <c r="B1078" s="58">
        <v>18165</v>
      </c>
      <c r="C1078" s="59" t="s">
        <v>352</v>
      </c>
      <c r="D1078" s="59" t="s">
        <v>323</v>
      </c>
      <c r="E1078" s="59" t="s">
        <v>324</v>
      </c>
      <c r="F1078" s="59" t="s">
        <v>97</v>
      </c>
      <c r="G1078" s="12" t="s">
        <v>266</v>
      </c>
      <c r="H1078" s="14">
        <f t="shared" si="266"/>
        <v>18165</v>
      </c>
      <c r="I1078" s="14">
        <f t="shared" si="253"/>
        <v>1667</v>
      </c>
      <c r="J1078" s="12">
        <f>VLOOKUP($B1078,'[1]METAS 2019'!$D$4:$Q$843,5,0)</f>
        <v>35</v>
      </c>
      <c r="K1078" s="12">
        <f>VLOOKUP($B1078,'[1]METAS 2019'!$D$4:$Q$843,4,0)</f>
        <v>39</v>
      </c>
      <c r="L1078" s="12">
        <f>VLOOKUP($B1078,'[1]METAS 2019'!$D$4:$Q$843,11,0)</f>
        <v>32</v>
      </c>
      <c r="M1078" s="12">
        <f>VLOOKUP($B1078,'[1]METAS 2019'!$D$4:$Q$843,12,0)</f>
        <v>45</v>
      </c>
      <c r="N1078" s="12">
        <f>VLOOKUP($B1078,'[1]METAS 2019'!$D$4:$Q$843,13,0)</f>
        <v>51</v>
      </c>
      <c r="O1078" s="12">
        <f>VLOOKUP($B1078,'[1]METAS 2019'!$D$4:$Q$843,14,0)</f>
        <v>48</v>
      </c>
      <c r="P1078" s="12">
        <f>VLOOKUP($B1078,[2]ok!$AY$9:$CO$434,8,0)</f>
        <v>39</v>
      </c>
      <c r="Q1078" s="12">
        <f>VLOOKUP($B1078,[2]ok!$AY$9:$CO$434,9,0)</f>
        <v>39</v>
      </c>
      <c r="R1078" s="12">
        <f>VLOOKUP($B1078,[2]ok!$AY$9:$CO$434,10,0)</f>
        <v>39</v>
      </c>
      <c r="S1078" s="12">
        <f>VLOOKUP($B1078,[2]ok!$AY$9:$CO$434,11,0)</f>
        <v>38</v>
      </c>
      <c r="T1078" s="12">
        <f>VLOOKUP($B1078,[2]ok!$AY$9:$CO$434,12,0)</f>
        <v>38</v>
      </c>
      <c r="U1078" s="12">
        <f>VLOOKUP($B1078,[2]ok!$AY$9:$CO$434,13,0)</f>
        <v>38</v>
      </c>
      <c r="V1078" s="12">
        <f>VLOOKUP($B1078,[2]ok!$AY$9:$CO$434,14,0)</f>
        <v>37</v>
      </c>
      <c r="W1078" s="12">
        <f>VLOOKUP($B1078,[2]ok!$AY$9:$CO$434,15,0)</f>
        <v>36</v>
      </c>
      <c r="X1078" s="12">
        <f>VLOOKUP($B1078,[2]ok!$AY$9:$CO$434,16,0)</f>
        <v>34</v>
      </c>
      <c r="Y1078" s="12">
        <f>VLOOKUP($B1078,[2]ok!$AY$9:$CO$434,17,0)</f>
        <v>32</v>
      </c>
      <c r="Z1078" s="12">
        <f>VLOOKUP($B1078,[2]ok!$AY$9:$CO$434,18,0)</f>
        <v>30</v>
      </c>
      <c r="AA1078" s="12">
        <f>VLOOKUP($B1078,[2]ok!$AY$9:$CO$434,19,0)</f>
        <v>29</v>
      </c>
      <c r="AB1078" s="12">
        <f>VLOOKUP($B1078,[2]ok!$AY$9:$CO$434,20,0)</f>
        <v>28</v>
      </c>
      <c r="AC1078" s="12">
        <f>VLOOKUP($B1078,[2]ok!$AY$9:$CO$434,21,0)</f>
        <v>27</v>
      </c>
      <c r="AD1078" s="12">
        <f>VLOOKUP($B1078,[2]ok!$AY$9:$CO$434,22,0)</f>
        <v>126</v>
      </c>
      <c r="AE1078" s="12">
        <f>VLOOKUP($B1078,[2]ok!$AY$9:$CO$434,23,0)</f>
        <v>116</v>
      </c>
      <c r="AF1078" s="12">
        <f>VLOOKUP($B1078,[2]ok!$AY$9:$CO$434,24,0)</f>
        <v>122</v>
      </c>
      <c r="AG1078" s="12">
        <f>VLOOKUP($B1078,[2]ok!$AY$9:$CO$434,25,0)</f>
        <v>106</v>
      </c>
      <c r="AH1078" s="12">
        <f>VLOOKUP($B1078,[2]ok!$AY$9:$CO$434,26,0)</f>
        <v>97</v>
      </c>
      <c r="AI1078" s="12">
        <f>VLOOKUP($B1078,[2]ok!$AY$9:$CO$434,27,0)</f>
        <v>93</v>
      </c>
      <c r="AJ1078" s="12">
        <f>VLOOKUP($B1078,[2]ok!$AY$9:$CO$434,28,0)</f>
        <v>68</v>
      </c>
      <c r="AK1078" s="12">
        <f>VLOOKUP($B1078,[2]ok!$AY$9:$CO$434,29,0)</f>
        <v>57</v>
      </c>
      <c r="AL1078" s="12">
        <f>VLOOKUP($B1078,[2]ok!$AY$9:$CO$434,30,0)</f>
        <v>48</v>
      </c>
      <c r="AM1078" s="12">
        <f>VLOOKUP($B1078,[2]ok!$AY$9:$CO$434,31,0)</f>
        <v>35</v>
      </c>
      <c r="AN1078" s="12">
        <f>VLOOKUP($B1078,[2]ok!$AY$9:$CO$434,32,0)</f>
        <v>27</v>
      </c>
      <c r="AO1078" s="12">
        <f>VLOOKUP($B1078,[2]ok!$AY$9:$CO$434,33,0)</f>
        <v>22</v>
      </c>
      <c r="AP1078" s="12">
        <f>VLOOKUP($B1078,[2]ok!$AY$9:$CO$434,34,0)</f>
        <v>16</v>
      </c>
      <c r="AQ1078" s="12">
        <f>VLOOKUP($B1078,[2]ok!$AY$9:$CO$434,39,0)</f>
        <v>791</v>
      </c>
      <c r="AR1078" s="12">
        <f>VLOOKUP($B1078,[2]ok!$AY$9:$CO$434,40,0)</f>
        <v>89</v>
      </c>
      <c r="AS1078" s="12">
        <f>VLOOKUP($B1078,[2]ok!$AY$9:$CO$434,41,0)</f>
        <v>70</v>
      </c>
      <c r="AT1078" s="12">
        <f>VLOOKUP($B1078,[2]ok!$AY$9:$CO$434,42,0)</f>
        <v>307</v>
      </c>
      <c r="AU1078" s="12">
        <f>VLOOKUP($B1078,[2]ok!$AY$9:$CO$434,43,0)</f>
        <v>42</v>
      </c>
    </row>
    <row r="1079" spans="1:47" s="10" customFormat="1" ht="12">
      <c r="A1079" s="97">
        <v>1078</v>
      </c>
      <c r="B1079" s="97"/>
      <c r="C1079" s="98"/>
      <c r="D1079" s="98"/>
      <c r="E1079" s="98"/>
      <c r="F1079" s="98" t="s">
        <v>377</v>
      </c>
      <c r="G1079" s="17" t="s">
        <v>1214</v>
      </c>
      <c r="H1079" s="81"/>
      <c r="I1079" s="81">
        <f t="shared" si="253"/>
        <v>14101</v>
      </c>
      <c r="J1079" s="17">
        <f>SUM(J1080:J1084)</f>
        <v>287</v>
      </c>
      <c r="K1079" s="17">
        <f t="shared" ref="K1079:AU1079" si="267">SUM(K1080:K1084)</f>
        <v>311</v>
      </c>
      <c r="L1079" s="17">
        <f t="shared" si="267"/>
        <v>282</v>
      </c>
      <c r="M1079" s="17">
        <f t="shared" si="267"/>
        <v>281</v>
      </c>
      <c r="N1079" s="17">
        <f t="shared" si="267"/>
        <v>340</v>
      </c>
      <c r="O1079" s="17">
        <f t="shared" si="267"/>
        <v>343</v>
      </c>
      <c r="P1079" s="17">
        <f t="shared" si="267"/>
        <v>280</v>
      </c>
      <c r="Q1079" s="17">
        <f t="shared" si="267"/>
        <v>281</v>
      </c>
      <c r="R1079" s="17">
        <f t="shared" si="267"/>
        <v>282</v>
      </c>
      <c r="S1079" s="17">
        <f t="shared" si="267"/>
        <v>286</v>
      </c>
      <c r="T1079" s="17">
        <f t="shared" si="267"/>
        <v>288</v>
      </c>
      <c r="U1079" s="17">
        <f t="shared" si="267"/>
        <v>293</v>
      </c>
      <c r="V1079" s="17">
        <f t="shared" si="267"/>
        <v>294</v>
      </c>
      <c r="W1079" s="17">
        <f t="shared" si="267"/>
        <v>285</v>
      </c>
      <c r="X1079" s="17">
        <f t="shared" si="267"/>
        <v>275</v>
      </c>
      <c r="Y1079" s="17">
        <f t="shared" si="267"/>
        <v>262</v>
      </c>
      <c r="Z1079" s="17">
        <f t="shared" si="267"/>
        <v>252</v>
      </c>
      <c r="AA1079" s="17">
        <f t="shared" si="267"/>
        <v>242</v>
      </c>
      <c r="AB1079" s="17">
        <f t="shared" si="267"/>
        <v>235</v>
      </c>
      <c r="AC1079" s="17">
        <f t="shared" si="267"/>
        <v>228</v>
      </c>
      <c r="AD1079" s="17">
        <f t="shared" si="267"/>
        <v>1063</v>
      </c>
      <c r="AE1079" s="17">
        <f t="shared" si="267"/>
        <v>992</v>
      </c>
      <c r="AF1079" s="17">
        <f t="shared" si="267"/>
        <v>1017</v>
      </c>
      <c r="AG1079" s="17">
        <f t="shared" si="267"/>
        <v>995</v>
      </c>
      <c r="AH1079" s="17">
        <f t="shared" si="267"/>
        <v>895</v>
      </c>
      <c r="AI1079" s="17">
        <f t="shared" si="267"/>
        <v>776</v>
      </c>
      <c r="AJ1079" s="17">
        <f t="shared" si="267"/>
        <v>666</v>
      </c>
      <c r="AK1079" s="17">
        <f t="shared" si="267"/>
        <v>529</v>
      </c>
      <c r="AL1079" s="17">
        <f t="shared" si="267"/>
        <v>488</v>
      </c>
      <c r="AM1079" s="17">
        <f t="shared" si="267"/>
        <v>382</v>
      </c>
      <c r="AN1079" s="17">
        <f t="shared" si="267"/>
        <v>292</v>
      </c>
      <c r="AO1079" s="17">
        <f t="shared" si="267"/>
        <v>197</v>
      </c>
      <c r="AP1079" s="17">
        <f t="shared" si="267"/>
        <v>182</v>
      </c>
      <c r="AQ1079" s="17">
        <f t="shared" si="267"/>
        <v>7281</v>
      </c>
      <c r="AR1079" s="17">
        <f t="shared" si="267"/>
        <v>707</v>
      </c>
      <c r="AS1079" s="17">
        <f t="shared" si="267"/>
        <v>599</v>
      </c>
      <c r="AT1079" s="17">
        <f t="shared" si="267"/>
        <v>3083</v>
      </c>
      <c r="AU1079" s="17">
        <f t="shared" si="267"/>
        <v>266</v>
      </c>
    </row>
    <row r="1080" spans="1:47" s="10" customFormat="1" ht="12">
      <c r="A1080" s="58">
        <v>1079</v>
      </c>
      <c r="B1080" s="58">
        <v>4531</v>
      </c>
      <c r="C1080" s="59" t="s">
        <v>352</v>
      </c>
      <c r="D1080" s="59" t="s">
        <v>323</v>
      </c>
      <c r="E1080" s="59" t="s">
        <v>329</v>
      </c>
      <c r="F1080" s="59" t="s">
        <v>107</v>
      </c>
      <c r="G1080" s="12" t="s">
        <v>283</v>
      </c>
      <c r="H1080" s="14">
        <f>B1080</f>
        <v>4531</v>
      </c>
      <c r="I1080" s="14">
        <f t="shared" si="253"/>
        <v>3236</v>
      </c>
      <c r="J1080" s="12">
        <f>VLOOKUP($B1080,'[1]METAS 2019'!$D$4:$Q$843,5,0)</f>
        <v>66</v>
      </c>
      <c r="K1080" s="12">
        <f>VLOOKUP($B1080,'[1]METAS 2019'!$D$4:$Q$843,4,0)</f>
        <v>70</v>
      </c>
      <c r="L1080" s="12">
        <f>VLOOKUP($B1080,'[1]METAS 2019'!$D$4:$Q$843,11,0)</f>
        <v>67</v>
      </c>
      <c r="M1080" s="12">
        <f>VLOOKUP($B1080,'[1]METAS 2019'!$D$4:$Q$843,12,0)</f>
        <v>66</v>
      </c>
      <c r="N1080" s="12">
        <f>VLOOKUP($B1080,'[1]METAS 2019'!$D$4:$Q$843,13,0)</f>
        <v>68</v>
      </c>
      <c r="O1080" s="12">
        <f>VLOOKUP($B1080,'[1]METAS 2019'!$D$4:$Q$843,14,0)</f>
        <v>81</v>
      </c>
      <c r="P1080" s="12">
        <f>VLOOKUP($B1080,[2]ok!$AY$9:$CO$434,8,0)</f>
        <v>64</v>
      </c>
      <c r="Q1080" s="12">
        <f>VLOOKUP($B1080,[2]ok!$AY$9:$CO$434,9,0)</f>
        <v>65</v>
      </c>
      <c r="R1080" s="12">
        <f>VLOOKUP($B1080,[2]ok!$AY$9:$CO$434,10,0)</f>
        <v>65</v>
      </c>
      <c r="S1080" s="12">
        <f>VLOOKUP($B1080,[2]ok!$AY$9:$CO$434,11,0)</f>
        <v>66</v>
      </c>
      <c r="T1080" s="12">
        <f>VLOOKUP($B1080,[2]ok!$AY$9:$CO$434,12,0)</f>
        <v>66</v>
      </c>
      <c r="U1080" s="12">
        <f>VLOOKUP($B1080,[2]ok!$AY$9:$CO$434,13,0)</f>
        <v>67</v>
      </c>
      <c r="V1080" s="12">
        <f>VLOOKUP($B1080,[2]ok!$AY$9:$CO$434,14,0)</f>
        <v>68</v>
      </c>
      <c r="W1080" s="12">
        <f>VLOOKUP($B1080,[2]ok!$AY$9:$CO$434,15,0)</f>
        <v>66</v>
      </c>
      <c r="X1080" s="12">
        <f>VLOOKUP($B1080,[2]ok!$AY$9:$CO$434,16,0)</f>
        <v>63</v>
      </c>
      <c r="Y1080" s="12">
        <f>VLOOKUP($B1080,[2]ok!$AY$9:$CO$434,17,0)</f>
        <v>60</v>
      </c>
      <c r="Z1080" s="12">
        <f>VLOOKUP($B1080,[2]ok!$AY$9:$CO$434,18,0)</f>
        <v>58</v>
      </c>
      <c r="AA1080" s="12">
        <f>VLOOKUP($B1080,[2]ok!$AY$9:$CO$434,19,0)</f>
        <v>56</v>
      </c>
      <c r="AB1080" s="12">
        <f>VLOOKUP($B1080,[2]ok!$AY$9:$CO$434,20,0)</f>
        <v>54</v>
      </c>
      <c r="AC1080" s="12">
        <f>VLOOKUP($B1080,[2]ok!$AY$9:$CO$434,21,0)</f>
        <v>52</v>
      </c>
      <c r="AD1080" s="12">
        <f>VLOOKUP($B1080,[2]ok!$AY$9:$CO$434,22,0)</f>
        <v>244</v>
      </c>
      <c r="AE1080" s="12">
        <f>VLOOKUP($B1080,[2]ok!$AY$9:$CO$434,23,0)</f>
        <v>228</v>
      </c>
      <c r="AF1080" s="12">
        <f>VLOOKUP($B1080,[2]ok!$AY$9:$CO$434,24,0)</f>
        <v>234</v>
      </c>
      <c r="AG1080" s="12">
        <f>VLOOKUP($B1080,[2]ok!$AY$9:$CO$434,25,0)</f>
        <v>229</v>
      </c>
      <c r="AH1080" s="12">
        <f>VLOOKUP($B1080,[2]ok!$AY$9:$CO$434,26,0)</f>
        <v>206</v>
      </c>
      <c r="AI1080" s="12">
        <f>VLOOKUP($B1080,[2]ok!$AY$9:$CO$434,27,0)</f>
        <v>178</v>
      </c>
      <c r="AJ1080" s="12">
        <f>VLOOKUP($B1080,[2]ok!$AY$9:$CO$434,28,0)</f>
        <v>153</v>
      </c>
      <c r="AK1080" s="12">
        <f>VLOOKUP($B1080,[2]ok!$AY$9:$CO$434,29,0)</f>
        <v>122</v>
      </c>
      <c r="AL1080" s="12">
        <f>VLOOKUP($B1080,[2]ok!$AY$9:$CO$434,30,0)</f>
        <v>112</v>
      </c>
      <c r="AM1080" s="12">
        <f>VLOOKUP($B1080,[2]ok!$AY$9:$CO$434,31,0)</f>
        <v>88</v>
      </c>
      <c r="AN1080" s="12">
        <f>VLOOKUP($B1080,[2]ok!$AY$9:$CO$434,32,0)</f>
        <v>67</v>
      </c>
      <c r="AO1080" s="12">
        <f>VLOOKUP($B1080,[2]ok!$AY$9:$CO$434,33,0)</f>
        <v>45</v>
      </c>
      <c r="AP1080" s="12">
        <f>VLOOKUP($B1080,[2]ok!$AY$9:$CO$434,34,0)</f>
        <v>42</v>
      </c>
      <c r="AQ1080" s="12">
        <f>VLOOKUP($B1080,[2]ok!$AY$9:$CO$434,39,0)</f>
        <v>1674</v>
      </c>
      <c r="AR1080" s="12">
        <f>VLOOKUP($B1080,[2]ok!$AY$9:$CO$434,40,0)</f>
        <v>163</v>
      </c>
      <c r="AS1080" s="12">
        <f>VLOOKUP($B1080,[2]ok!$AY$9:$CO$434,41,0)</f>
        <v>138</v>
      </c>
      <c r="AT1080" s="12">
        <f>VLOOKUP($B1080,[2]ok!$AY$9:$CO$434,42,0)</f>
        <v>709</v>
      </c>
      <c r="AU1080" s="12">
        <f>VLOOKUP($B1080,[2]ok!$AY$9:$CO$434,43,0)</f>
        <v>69</v>
      </c>
    </row>
    <row r="1081" spans="1:47" s="10" customFormat="1" ht="12">
      <c r="A1081" s="58">
        <v>1080</v>
      </c>
      <c r="B1081" s="58">
        <v>4518</v>
      </c>
      <c r="C1081" s="59" t="s">
        <v>352</v>
      </c>
      <c r="D1081" s="59" t="s">
        <v>323</v>
      </c>
      <c r="E1081" s="59" t="s">
        <v>324</v>
      </c>
      <c r="F1081" s="59" t="s">
        <v>108</v>
      </c>
      <c r="G1081" s="12" t="s">
        <v>271</v>
      </c>
      <c r="H1081" s="14">
        <f>B1081</f>
        <v>4518</v>
      </c>
      <c r="I1081" s="14">
        <f t="shared" si="253"/>
        <v>4222</v>
      </c>
      <c r="J1081" s="12">
        <f>VLOOKUP($B1081,'[1]METAS 2019'!$D$4:$Q$843,5,0)</f>
        <v>86</v>
      </c>
      <c r="K1081" s="12">
        <f>VLOOKUP($B1081,'[1]METAS 2019'!$D$4:$Q$843,4,0)</f>
        <v>90</v>
      </c>
      <c r="L1081" s="12">
        <f>VLOOKUP($B1081,'[1]METAS 2019'!$D$4:$Q$843,11,0)</f>
        <v>91</v>
      </c>
      <c r="M1081" s="12">
        <f>VLOOKUP($B1081,'[1]METAS 2019'!$D$4:$Q$843,12,0)</f>
        <v>87</v>
      </c>
      <c r="N1081" s="12">
        <f>VLOOKUP($B1081,'[1]METAS 2019'!$D$4:$Q$843,13,0)</f>
        <v>96</v>
      </c>
      <c r="O1081" s="12">
        <f>VLOOKUP($B1081,'[1]METAS 2019'!$D$4:$Q$843,14,0)</f>
        <v>99</v>
      </c>
      <c r="P1081" s="12">
        <f>VLOOKUP($B1081,[2]ok!$AY$9:$CO$434,8,0)</f>
        <v>84</v>
      </c>
      <c r="Q1081" s="12">
        <f>VLOOKUP($B1081,[2]ok!$AY$9:$CO$434,9,0)</f>
        <v>83</v>
      </c>
      <c r="R1081" s="12">
        <f>VLOOKUP($B1081,[2]ok!$AY$9:$CO$434,10,0)</f>
        <v>84</v>
      </c>
      <c r="S1081" s="12">
        <f>VLOOKUP($B1081,[2]ok!$AY$9:$CO$434,11,0)</f>
        <v>85</v>
      </c>
      <c r="T1081" s="12">
        <f>VLOOKUP($B1081,[2]ok!$AY$9:$CO$434,12,0)</f>
        <v>87</v>
      </c>
      <c r="U1081" s="12">
        <f>VLOOKUP($B1081,[2]ok!$AY$9:$CO$434,13,0)</f>
        <v>89</v>
      </c>
      <c r="V1081" s="12">
        <f>VLOOKUP($B1081,[2]ok!$AY$9:$CO$434,14,0)</f>
        <v>88</v>
      </c>
      <c r="W1081" s="12">
        <f>VLOOKUP($B1081,[2]ok!$AY$9:$CO$434,15,0)</f>
        <v>84</v>
      </c>
      <c r="X1081" s="12">
        <f>VLOOKUP($B1081,[2]ok!$AY$9:$CO$434,16,0)</f>
        <v>83</v>
      </c>
      <c r="Y1081" s="12">
        <f>VLOOKUP($B1081,[2]ok!$AY$9:$CO$434,17,0)</f>
        <v>79</v>
      </c>
      <c r="Z1081" s="12">
        <f>VLOOKUP($B1081,[2]ok!$AY$9:$CO$434,18,0)</f>
        <v>76</v>
      </c>
      <c r="AA1081" s="12">
        <f>VLOOKUP($B1081,[2]ok!$AY$9:$CO$434,19,0)</f>
        <v>73</v>
      </c>
      <c r="AB1081" s="12">
        <f>VLOOKUP($B1081,[2]ok!$AY$9:$CO$434,20,0)</f>
        <v>71</v>
      </c>
      <c r="AC1081" s="12">
        <f>VLOOKUP($B1081,[2]ok!$AY$9:$CO$434,21,0)</f>
        <v>68</v>
      </c>
      <c r="AD1081" s="12">
        <f>VLOOKUP($B1081,[2]ok!$AY$9:$CO$434,22,0)</f>
        <v>319</v>
      </c>
      <c r="AE1081" s="12">
        <f>VLOOKUP($B1081,[2]ok!$AY$9:$CO$434,23,0)</f>
        <v>298</v>
      </c>
      <c r="AF1081" s="12">
        <f>VLOOKUP($B1081,[2]ok!$AY$9:$CO$434,24,0)</f>
        <v>304</v>
      </c>
      <c r="AG1081" s="12">
        <f>VLOOKUP($B1081,[2]ok!$AY$9:$CO$434,25,0)</f>
        <v>298</v>
      </c>
      <c r="AH1081" s="12">
        <f>VLOOKUP($B1081,[2]ok!$AY$9:$CO$434,26,0)</f>
        <v>267</v>
      </c>
      <c r="AI1081" s="12">
        <f>VLOOKUP($B1081,[2]ok!$AY$9:$CO$434,27,0)</f>
        <v>233</v>
      </c>
      <c r="AJ1081" s="12">
        <f>VLOOKUP($B1081,[2]ok!$AY$9:$CO$434,28,0)</f>
        <v>199</v>
      </c>
      <c r="AK1081" s="12">
        <f>VLOOKUP($B1081,[2]ok!$AY$9:$CO$434,29,0)</f>
        <v>159</v>
      </c>
      <c r="AL1081" s="12">
        <f>VLOOKUP($B1081,[2]ok!$AY$9:$CO$434,30,0)</f>
        <v>146</v>
      </c>
      <c r="AM1081" s="12">
        <f>VLOOKUP($B1081,[2]ok!$AY$9:$CO$434,31,0)</f>
        <v>115</v>
      </c>
      <c r="AN1081" s="12">
        <f>VLOOKUP($B1081,[2]ok!$AY$9:$CO$434,32,0)</f>
        <v>88</v>
      </c>
      <c r="AO1081" s="12">
        <f>VLOOKUP($B1081,[2]ok!$AY$9:$CO$434,33,0)</f>
        <v>59</v>
      </c>
      <c r="AP1081" s="12">
        <f>VLOOKUP($B1081,[2]ok!$AY$9:$CO$434,34,0)</f>
        <v>54</v>
      </c>
      <c r="AQ1081" s="12">
        <f>VLOOKUP($B1081,[2]ok!$AY$9:$CO$434,39,0)</f>
        <v>2182</v>
      </c>
      <c r="AR1081" s="12">
        <f>VLOOKUP($B1081,[2]ok!$AY$9:$CO$434,40,0)</f>
        <v>212</v>
      </c>
      <c r="AS1081" s="12">
        <f>VLOOKUP($B1081,[2]ok!$AY$9:$CO$434,41,0)</f>
        <v>179</v>
      </c>
      <c r="AT1081" s="12">
        <f>VLOOKUP($B1081,[2]ok!$AY$9:$CO$434,42,0)</f>
        <v>924</v>
      </c>
      <c r="AU1081" s="12">
        <f>VLOOKUP($B1081,[2]ok!$AY$9:$CO$434,43,0)</f>
        <v>79</v>
      </c>
    </row>
    <row r="1082" spans="1:47" s="10" customFormat="1" ht="12">
      <c r="A1082" s="58">
        <v>1081</v>
      </c>
      <c r="B1082" s="58">
        <v>4516</v>
      </c>
      <c r="C1082" s="59" t="s">
        <v>352</v>
      </c>
      <c r="D1082" s="59" t="s">
        <v>323</v>
      </c>
      <c r="E1082" s="59" t="s">
        <v>324</v>
      </c>
      <c r="F1082" s="59" t="s">
        <v>109</v>
      </c>
      <c r="G1082" s="12" t="s">
        <v>266</v>
      </c>
      <c r="H1082" s="14">
        <f>B1082</f>
        <v>4516</v>
      </c>
      <c r="I1082" s="14">
        <f t="shared" si="253"/>
        <v>3156</v>
      </c>
      <c r="J1082" s="12">
        <f>VLOOKUP($B1082,'[1]METAS 2019'!$D$4:$Q$843,5,0)</f>
        <v>64</v>
      </c>
      <c r="K1082" s="12">
        <f>VLOOKUP($B1082,'[1]METAS 2019'!$D$4:$Q$843,4,0)</f>
        <v>80</v>
      </c>
      <c r="L1082" s="12">
        <f>VLOOKUP($B1082,'[1]METAS 2019'!$D$4:$Q$843,11,0)</f>
        <v>55</v>
      </c>
      <c r="M1082" s="12">
        <f>VLOOKUP($B1082,'[1]METAS 2019'!$D$4:$Q$843,12,0)</f>
        <v>60</v>
      </c>
      <c r="N1082" s="12">
        <f>VLOOKUP($B1082,'[1]METAS 2019'!$D$4:$Q$843,13,0)</f>
        <v>80</v>
      </c>
      <c r="O1082" s="12">
        <f>VLOOKUP($B1082,'[1]METAS 2019'!$D$4:$Q$843,14,0)</f>
        <v>83</v>
      </c>
      <c r="P1082" s="12">
        <f>VLOOKUP($B1082,[2]ok!$AY$9:$CO$434,8,0)</f>
        <v>62</v>
      </c>
      <c r="Q1082" s="12">
        <f>VLOOKUP($B1082,[2]ok!$AY$9:$CO$434,9,0)</f>
        <v>63</v>
      </c>
      <c r="R1082" s="12">
        <f>VLOOKUP($B1082,[2]ok!$AY$9:$CO$434,10,0)</f>
        <v>63</v>
      </c>
      <c r="S1082" s="12">
        <f>VLOOKUP($B1082,[2]ok!$AY$9:$CO$434,11,0)</f>
        <v>64</v>
      </c>
      <c r="T1082" s="12">
        <f>VLOOKUP($B1082,[2]ok!$AY$9:$CO$434,12,0)</f>
        <v>64</v>
      </c>
      <c r="U1082" s="12">
        <f>VLOOKUP($B1082,[2]ok!$AY$9:$CO$434,13,0)</f>
        <v>65</v>
      </c>
      <c r="V1082" s="12">
        <f>VLOOKUP($B1082,[2]ok!$AY$9:$CO$434,14,0)</f>
        <v>66</v>
      </c>
      <c r="W1082" s="12">
        <f>VLOOKUP($B1082,[2]ok!$AY$9:$CO$434,15,0)</f>
        <v>64</v>
      </c>
      <c r="X1082" s="12">
        <f>VLOOKUP($B1082,[2]ok!$AY$9:$CO$434,16,0)</f>
        <v>61</v>
      </c>
      <c r="Y1082" s="12">
        <f>VLOOKUP($B1082,[2]ok!$AY$9:$CO$434,17,0)</f>
        <v>58</v>
      </c>
      <c r="Z1082" s="12">
        <f>VLOOKUP($B1082,[2]ok!$AY$9:$CO$434,18,0)</f>
        <v>56</v>
      </c>
      <c r="AA1082" s="12">
        <f>VLOOKUP($B1082,[2]ok!$AY$9:$CO$434,19,0)</f>
        <v>54</v>
      </c>
      <c r="AB1082" s="12">
        <f>VLOOKUP($B1082,[2]ok!$AY$9:$CO$434,20,0)</f>
        <v>52</v>
      </c>
      <c r="AC1082" s="12">
        <f>VLOOKUP($B1082,[2]ok!$AY$9:$CO$434,21,0)</f>
        <v>51</v>
      </c>
      <c r="AD1082" s="12">
        <f>VLOOKUP($B1082,[2]ok!$AY$9:$CO$434,22,0)</f>
        <v>237</v>
      </c>
      <c r="AE1082" s="12">
        <f>VLOOKUP($B1082,[2]ok!$AY$9:$CO$434,23,0)</f>
        <v>221</v>
      </c>
      <c r="AF1082" s="12">
        <f>VLOOKUP($B1082,[2]ok!$AY$9:$CO$434,24,0)</f>
        <v>227</v>
      </c>
      <c r="AG1082" s="12">
        <f>VLOOKUP($B1082,[2]ok!$AY$9:$CO$434,25,0)</f>
        <v>222</v>
      </c>
      <c r="AH1082" s="12">
        <f>VLOOKUP($B1082,[2]ok!$AY$9:$CO$434,26,0)</f>
        <v>200</v>
      </c>
      <c r="AI1082" s="12">
        <f>VLOOKUP($B1082,[2]ok!$AY$9:$CO$434,27,0)</f>
        <v>173</v>
      </c>
      <c r="AJ1082" s="12">
        <f>VLOOKUP($B1082,[2]ok!$AY$9:$CO$434,28,0)</f>
        <v>149</v>
      </c>
      <c r="AK1082" s="12">
        <f>VLOOKUP($B1082,[2]ok!$AY$9:$CO$434,29,0)</f>
        <v>118</v>
      </c>
      <c r="AL1082" s="12">
        <f>VLOOKUP($B1082,[2]ok!$AY$9:$CO$434,30,0)</f>
        <v>109</v>
      </c>
      <c r="AM1082" s="12">
        <f>VLOOKUP($B1082,[2]ok!$AY$9:$CO$434,31,0)</f>
        <v>85</v>
      </c>
      <c r="AN1082" s="12">
        <f>VLOOKUP($B1082,[2]ok!$AY$9:$CO$434,32,0)</f>
        <v>65</v>
      </c>
      <c r="AO1082" s="12">
        <f>VLOOKUP($B1082,[2]ok!$AY$9:$CO$434,33,0)</f>
        <v>44</v>
      </c>
      <c r="AP1082" s="12">
        <f>VLOOKUP($B1082,[2]ok!$AY$9:$CO$434,34,0)</f>
        <v>41</v>
      </c>
      <c r="AQ1082" s="12">
        <f>VLOOKUP($B1082,[2]ok!$AY$9:$CO$434,39,0)</f>
        <v>1624</v>
      </c>
      <c r="AR1082" s="12">
        <f>VLOOKUP($B1082,[2]ok!$AY$9:$CO$434,40,0)</f>
        <v>158</v>
      </c>
      <c r="AS1082" s="12">
        <f>VLOOKUP($B1082,[2]ok!$AY$9:$CO$434,41,0)</f>
        <v>134</v>
      </c>
      <c r="AT1082" s="12">
        <f>VLOOKUP($B1082,[2]ok!$AY$9:$CO$434,42,0)</f>
        <v>687</v>
      </c>
      <c r="AU1082" s="12">
        <f>VLOOKUP($B1082,[2]ok!$AY$9:$CO$434,43,0)</f>
        <v>44</v>
      </c>
    </row>
    <row r="1083" spans="1:47" s="10" customFormat="1" ht="12">
      <c r="A1083" s="58">
        <v>1082</v>
      </c>
      <c r="B1083" s="58">
        <v>4517</v>
      </c>
      <c r="C1083" s="59" t="s">
        <v>352</v>
      </c>
      <c r="D1083" s="59" t="s">
        <v>323</v>
      </c>
      <c r="E1083" s="59" t="s">
        <v>324</v>
      </c>
      <c r="F1083" s="59" t="s">
        <v>444</v>
      </c>
      <c r="G1083" s="12" t="s">
        <v>271</v>
      </c>
      <c r="H1083" s="14">
        <f>B1083</f>
        <v>4517</v>
      </c>
      <c r="I1083" s="14">
        <f t="shared" si="253"/>
        <v>2722</v>
      </c>
      <c r="J1083" s="12">
        <f>VLOOKUP($B1083,'[1]METAS 2019'!$D$4:$Q$843,5,0)</f>
        <v>55</v>
      </c>
      <c r="K1083" s="12">
        <f>VLOOKUP($B1083,'[1]METAS 2019'!$D$4:$Q$843,4,0)</f>
        <v>57</v>
      </c>
      <c r="L1083" s="12">
        <f>VLOOKUP($B1083,'[1]METAS 2019'!$D$4:$Q$843,11,0)</f>
        <v>50</v>
      </c>
      <c r="M1083" s="12">
        <f>VLOOKUP($B1083,'[1]METAS 2019'!$D$4:$Q$843,12,0)</f>
        <v>61</v>
      </c>
      <c r="N1083" s="12">
        <f>VLOOKUP($B1083,'[1]METAS 2019'!$D$4:$Q$843,13,0)</f>
        <v>82</v>
      </c>
      <c r="O1083" s="12">
        <f>VLOOKUP($B1083,'[1]METAS 2019'!$D$4:$Q$843,14,0)</f>
        <v>66</v>
      </c>
      <c r="P1083" s="12">
        <f>VLOOKUP($B1083,[2]ok!$AY$9:$CO$434,8,0)</f>
        <v>54</v>
      </c>
      <c r="Q1083" s="12">
        <f>VLOOKUP($B1083,[2]ok!$AY$9:$CO$434,9,0)</f>
        <v>54</v>
      </c>
      <c r="R1083" s="12">
        <f>VLOOKUP($B1083,[2]ok!$AY$9:$CO$434,10,0)</f>
        <v>54</v>
      </c>
      <c r="S1083" s="12">
        <f>VLOOKUP($B1083,[2]ok!$AY$9:$CO$434,11,0)</f>
        <v>55</v>
      </c>
      <c r="T1083" s="12">
        <f>VLOOKUP($B1083,[2]ok!$AY$9:$CO$434,12,0)</f>
        <v>55</v>
      </c>
      <c r="U1083" s="12">
        <f>VLOOKUP($B1083,[2]ok!$AY$9:$CO$434,13,0)</f>
        <v>56</v>
      </c>
      <c r="V1083" s="12">
        <f>VLOOKUP($B1083,[2]ok!$AY$9:$CO$434,14,0)</f>
        <v>56</v>
      </c>
      <c r="W1083" s="12">
        <f>VLOOKUP($B1083,[2]ok!$AY$9:$CO$434,15,0)</f>
        <v>55</v>
      </c>
      <c r="X1083" s="12">
        <f>VLOOKUP($B1083,[2]ok!$AY$9:$CO$434,16,0)</f>
        <v>53</v>
      </c>
      <c r="Y1083" s="12">
        <f>VLOOKUP($B1083,[2]ok!$AY$9:$CO$434,17,0)</f>
        <v>50</v>
      </c>
      <c r="Z1083" s="12">
        <f>VLOOKUP($B1083,[2]ok!$AY$9:$CO$434,18,0)</f>
        <v>48</v>
      </c>
      <c r="AA1083" s="12">
        <f>VLOOKUP($B1083,[2]ok!$AY$9:$CO$434,19,0)</f>
        <v>46</v>
      </c>
      <c r="AB1083" s="12">
        <f>VLOOKUP($B1083,[2]ok!$AY$9:$CO$434,20,0)</f>
        <v>45</v>
      </c>
      <c r="AC1083" s="12">
        <f>VLOOKUP($B1083,[2]ok!$AY$9:$CO$434,21,0)</f>
        <v>44</v>
      </c>
      <c r="AD1083" s="12">
        <f>VLOOKUP($B1083,[2]ok!$AY$9:$CO$434,22,0)</f>
        <v>204</v>
      </c>
      <c r="AE1083" s="12">
        <f>VLOOKUP($B1083,[2]ok!$AY$9:$CO$434,23,0)</f>
        <v>190</v>
      </c>
      <c r="AF1083" s="12">
        <f>VLOOKUP($B1083,[2]ok!$AY$9:$CO$434,24,0)</f>
        <v>195</v>
      </c>
      <c r="AG1083" s="12">
        <f>VLOOKUP($B1083,[2]ok!$AY$9:$CO$434,25,0)</f>
        <v>191</v>
      </c>
      <c r="AH1083" s="12">
        <f>VLOOKUP($B1083,[2]ok!$AY$9:$CO$434,26,0)</f>
        <v>172</v>
      </c>
      <c r="AI1083" s="12">
        <f>VLOOKUP($B1083,[2]ok!$AY$9:$CO$434,27,0)</f>
        <v>149</v>
      </c>
      <c r="AJ1083" s="12">
        <f>VLOOKUP($B1083,[2]ok!$AY$9:$CO$434,28,0)</f>
        <v>128</v>
      </c>
      <c r="AK1083" s="12">
        <f>VLOOKUP($B1083,[2]ok!$AY$9:$CO$434,29,0)</f>
        <v>101</v>
      </c>
      <c r="AL1083" s="12">
        <f>VLOOKUP($B1083,[2]ok!$AY$9:$CO$434,30,0)</f>
        <v>94</v>
      </c>
      <c r="AM1083" s="12">
        <f>VLOOKUP($B1083,[2]ok!$AY$9:$CO$434,31,0)</f>
        <v>73</v>
      </c>
      <c r="AN1083" s="12">
        <f>VLOOKUP($B1083,[2]ok!$AY$9:$CO$434,32,0)</f>
        <v>56</v>
      </c>
      <c r="AO1083" s="12">
        <f>VLOOKUP($B1083,[2]ok!$AY$9:$CO$434,33,0)</f>
        <v>38</v>
      </c>
      <c r="AP1083" s="12">
        <f>VLOOKUP($B1083,[2]ok!$AY$9:$CO$434,34,0)</f>
        <v>35</v>
      </c>
      <c r="AQ1083" s="12">
        <f>VLOOKUP($B1083,[2]ok!$AY$9:$CO$434,39,0)</f>
        <v>1395</v>
      </c>
      <c r="AR1083" s="12">
        <f>VLOOKUP($B1083,[2]ok!$AY$9:$CO$434,40,0)</f>
        <v>135</v>
      </c>
      <c r="AS1083" s="12">
        <f>VLOOKUP($B1083,[2]ok!$AY$9:$CO$434,41,0)</f>
        <v>115</v>
      </c>
      <c r="AT1083" s="12">
        <f>VLOOKUP($B1083,[2]ok!$AY$9:$CO$434,42,0)</f>
        <v>591</v>
      </c>
      <c r="AU1083" s="12">
        <f>VLOOKUP($B1083,[2]ok!$AY$9:$CO$434,43,0)</f>
        <v>54</v>
      </c>
    </row>
    <row r="1084" spans="1:47" s="10" customFormat="1" ht="12">
      <c r="A1084" s="58">
        <v>1083</v>
      </c>
      <c r="B1084" s="58">
        <v>4526</v>
      </c>
      <c r="C1084" s="59" t="s">
        <v>352</v>
      </c>
      <c r="D1084" s="59" t="s">
        <v>323</v>
      </c>
      <c r="E1084" s="59" t="s">
        <v>329</v>
      </c>
      <c r="F1084" s="59" t="s">
        <v>110</v>
      </c>
      <c r="G1084" s="12" t="s">
        <v>266</v>
      </c>
      <c r="H1084" s="14">
        <f>B1084</f>
        <v>4526</v>
      </c>
      <c r="I1084" s="14">
        <f t="shared" si="253"/>
        <v>765</v>
      </c>
      <c r="J1084" s="12">
        <f>VLOOKUP($B1084,'[1]METAS 2019'!$D$4:$Q$843,5,0)</f>
        <v>16</v>
      </c>
      <c r="K1084" s="12">
        <f>VLOOKUP($B1084,'[1]METAS 2019'!$D$4:$Q$843,4,0)</f>
        <v>14</v>
      </c>
      <c r="L1084" s="12">
        <f>VLOOKUP($B1084,'[1]METAS 2019'!$D$4:$Q$843,11,0)</f>
        <v>19</v>
      </c>
      <c r="M1084" s="12">
        <f>VLOOKUP($B1084,'[1]METAS 2019'!$D$4:$Q$843,12,0)</f>
        <v>7</v>
      </c>
      <c r="N1084" s="12">
        <f>VLOOKUP($B1084,'[1]METAS 2019'!$D$4:$Q$843,13,0)</f>
        <v>14</v>
      </c>
      <c r="O1084" s="12">
        <f>VLOOKUP($B1084,'[1]METAS 2019'!$D$4:$Q$843,14,0)</f>
        <v>14</v>
      </c>
      <c r="P1084" s="12">
        <f>VLOOKUP($B1084,[2]ok!$AY$9:$CO$434,8,0)</f>
        <v>16</v>
      </c>
      <c r="Q1084" s="12">
        <f>VLOOKUP($B1084,[2]ok!$AY$9:$CO$434,9,0)</f>
        <v>16</v>
      </c>
      <c r="R1084" s="12">
        <f>VLOOKUP($B1084,[2]ok!$AY$9:$CO$434,10,0)</f>
        <v>16</v>
      </c>
      <c r="S1084" s="12">
        <f>VLOOKUP($B1084,[2]ok!$AY$9:$CO$434,11,0)</f>
        <v>16</v>
      </c>
      <c r="T1084" s="12">
        <f>VLOOKUP($B1084,[2]ok!$AY$9:$CO$434,12,0)</f>
        <v>16</v>
      </c>
      <c r="U1084" s="12">
        <f>VLOOKUP($B1084,[2]ok!$AY$9:$CO$434,13,0)</f>
        <v>16</v>
      </c>
      <c r="V1084" s="12">
        <f>VLOOKUP($B1084,[2]ok!$AY$9:$CO$434,14,0)</f>
        <v>16</v>
      </c>
      <c r="W1084" s="12">
        <f>VLOOKUP($B1084,[2]ok!$AY$9:$CO$434,15,0)</f>
        <v>16</v>
      </c>
      <c r="X1084" s="12">
        <f>VLOOKUP($B1084,[2]ok!$AY$9:$CO$434,16,0)</f>
        <v>15</v>
      </c>
      <c r="Y1084" s="12">
        <f>VLOOKUP($B1084,[2]ok!$AY$9:$CO$434,17,0)</f>
        <v>15</v>
      </c>
      <c r="Z1084" s="12">
        <f>VLOOKUP($B1084,[2]ok!$AY$9:$CO$434,18,0)</f>
        <v>14</v>
      </c>
      <c r="AA1084" s="12">
        <f>VLOOKUP($B1084,[2]ok!$AY$9:$CO$434,19,0)</f>
        <v>13</v>
      </c>
      <c r="AB1084" s="12">
        <f>VLOOKUP($B1084,[2]ok!$AY$9:$CO$434,20,0)</f>
        <v>13</v>
      </c>
      <c r="AC1084" s="12">
        <f>VLOOKUP($B1084,[2]ok!$AY$9:$CO$434,21,0)</f>
        <v>13</v>
      </c>
      <c r="AD1084" s="12">
        <f>VLOOKUP($B1084,[2]ok!$AY$9:$CO$434,22,0)</f>
        <v>59</v>
      </c>
      <c r="AE1084" s="12">
        <f>VLOOKUP($B1084,[2]ok!$AY$9:$CO$434,23,0)</f>
        <v>55</v>
      </c>
      <c r="AF1084" s="12">
        <f>VLOOKUP($B1084,[2]ok!$AY$9:$CO$434,24,0)</f>
        <v>57</v>
      </c>
      <c r="AG1084" s="12">
        <f>VLOOKUP($B1084,[2]ok!$AY$9:$CO$434,25,0)</f>
        <v>55</v>
      </c>
      <c r="AH1084" s="12">
        <f>VLOOKUP($B1084,[2]ok!$AY$9:$CO$434,26,0)</f>
        <v>50</v>
      </c>
      <c r="AI1084" s="12">
        <f>VLOOKUP($B1084,[2]ok!$AY$9:$CO$434,27,0)</f>
        <v>43</v>
      </c>
      <c r="AJ1084" s="12">
        <f>VLOOKUP($B1084,[2]ok!$AY$9:$CO$434,28,0)</f>
        <v>37</v>
      </c>
      <c r="AK1084" s="12">
        <f>VLOOKUP($B1084,[2]ok!$AY$9:$CO$434,29,0)</f>
        <v>29</v>
      </c>
      <c r="AL1084" s="12">
        <f>VLOOKUP($B1084,[2]ok!$AY$9:$CO$434,30,0)</f>
        <v>27</v>
      </c>
      <c r="AM1084" s="12">
        <f>VLOOKUP($B1084,[2]ok!$AY$9:$CO$434,31,0)</f>
        <v>21</v>
      </c>
      <c r="AN1084" s="12">
        <f>VLOOKUP($B1084,[2]ok!$AY$9:$CO$434,32,0)</f>
        <v>16</v>
      </c>
      <c r="AO1084" s="12">
        <f>VLOOKUP($B1084,[2]ok!$AY$9:$CO$434,33,0)</f>
        <v>11</v>
      </c>
      <c r="AP1084" s="12">
        <f>VLOOKUP($B1084,[2]ok!$AY$9:$CO$434,34,0)</f>
        <v>10</v>
      </c>
      <c r="AQ1084" s="12">
        <f>VLOOKUP($B1084,[2]ok!$AY$9:$CO$434,39,0)</f>
        <v>406</v>
      </c>
      <c r="AR1084" s="12">
        <f>VLOOKUP($B1084,[2]ok!$AY$9:$CO$434,40,0)</f>
        <v>39</v>
      </c>
      <c r="AS1084" s="12">
        <f>VLOOKUP($B1084,[2]ok!$AY$9:$CO$434,41,0)</f>
        <v>33</v>
      </c>
      <c r="AT1084" s="12">
        <f>VLOOKUP($B1084,[2]ok!$AY$9:$CO$434,42,0)</f>
        <v>172</v>
      </c>
      <c r="AU1084" s="12">
        <f>VLOOKUP($B1084,[2]ok!$AY$9:$CO$434,43,0)</f>
        <v>20</v>
      </c>
    </row>
    <row r="1085" spans="1:47" s="10" customFormat="1" ht="12">
      <c r="A1085" s="97">
        <v>1084</v>
      </c>
      <c r="B1085" s="97"/>
      <c r="C1085" s="98"/>
      <c r="D1085" s="98"/>
      <c r="E1085" s="98"/>
      <c r="F1085" s="98" t="s">
        <v>378</v>
      </c>
      <c r="G1085" s="17" t="s">
        <v>1214</v>
      </c>
      <c r="H1085" s="81"/>
      <c r="I1085" s="81">
        <f t="shared" si="253"/>
        <v>8993</v>
      </c>
      <c r="J1085" s="17">
        <f>SUM(J1086:J1091)</f>
        <v>207</v>
      </c>
      <c r="K1085" s="17">
        <f t="shared" ref="K1085:AU1085" si="268">SUM(K1086:K1091)</f>
        <v>216</v>
      </c>
      <c r="L1085" s="17">
        <f t="shared" si="268"/>
        <v>223</v>
      </c>
      <c r="M1085" s="17">
        <f t="shared" si="268"/>
        <v>203</v>
      </c>
      <c r="N1085" s="17">
        <f t="shared" si="268"/>
        <v>227</v>
      </c>
      <c r="O1085" s="17">
        <f t="shared" si="268"/>
        <v>221</v>
      </c>
      <c r="P1085" s="17">
        <f t="shared" si="268"/>
        <v>209</v>
      </c>
      <c r="Q1085" s="17">
        <f t="shared" si="268"/>
        <v>210</v>
      </c>
      <c r="R1085" s="17">
        <f t="shared" si="268"/>
        <v>209</v>
      </c>
      <c r="S1085" s="17">
        <f t="shared" si="268"/>
        <v>210</v>
      </c>
      <c r="T1085" s="17">
        <f t="shared" si="268"/>
        <v>209</v>
      </c>
      <c r="U1085" s="17">
        <f t="shared" si="268"/>
        <v>210</v>
      </c>
      <c r="V1085" s="17">
        <f t="shared" si="268"/>
        <v>205</v>
      </c>
      <c r="W1085" s="17">
        <f t="shared" si="268"/>
        <v>196</v>
      </c>
      <c r="X1085" s="17">
        <f t="shared" si="268"/>
        <v>182</v>
      </c>
      <c r="Y1085" s="17">
        <f t="shared" si="268"/>
        <v>169</v>
      </c>
      <c r="Z1085" s="17">
        <f t="shared" si="268"/>
        <v>154</v>
      </c>
      <c r="AA1085" s="17">
        <f t="shared" si="268"/>
        <v>143</v>
      </c>
      <c r="AB1085" s="17">
        <f t="shared" si="268"/>
        <v>134</v>
      </c>
      <c r="AC1085" s="17">
        <f t="shared" si="268"/>
        <v>127</v>
      </c>
      <c r="AD1085" s="17">
        <f t="shared" si="268"/>
        <v>560</v>
      </c>
      <c r="AE1085" s="17">
        <f t="shared" si="268"/>
        <v>566</v>
      </c>
      <c r="AF1085" s="17">
        <f t="shared" si="268"/>
        <v>740</v>
      </c>
      <c r="AG1085" s="17">
        <f t="shared" si="268"/>
        <v>592</v>
      </c>
      <c r="AH1085" s="17">
        <f t="shared" si="268"/>
        <v>572</v>
      </c>
      <c r="AI1085" s="17">
        <f t="shared" si="268"/>
        <v>474</v>
      </c>
      <c r="AJ1085" s="17">
        <f t="shared" si="268"/>
        <v>390</v>
      </c>
      <c r="AK1085" s="17">
        <f t="shared" si="268"/>
        <v>372</v>
      </c>
      <c r="AL1085" s="17">
        <f t="shared" si="268"/>
        <v>242</v>
      </c>
      <c r="AM1085" s="17">
        <f t="shared" si="268"/>
        <v>226</v>
      </c>
      <c r="AN1085" s="17">
        <f t="shared" si="268"/>
        <v>175</v>
      </c>
      <c r="AO1085" s="17">
        <f t="shared" si="268"/>
        <v>129</v>
      </c>
      <c r="AP1085" s="17">
        <f t="shared" si="268"/>
        <v>91</v>
      </c>
      <c r="AQ1085" s="17">
        <f t="shared" si="268"/>
        <v>4569</v>
      </c>
      <c r="AR1085" s="17">
        <f t="shared" si="268"/>
        <v>509</v>
      </c>
      <c r="AS1085" s="17">
        <f t="shared" si="268"/>
        <v>385</v>
      </c>
      <c r="AT1085" s="17">
        <f t="shared" si="268"/>
        <v>1785</v>
      </c>
      <c r="AU1085" s="17">
        <f t="shared" si="268"/>
        <v>210</v>
      </c>
    </row>
    <row r="1086" spans="1:47" s="10" customFormat="1" ht="12">
      <c r="A1086" s="58">
        <v>1085</v>
      </c>
      <c r="B1086" s="58">
        <v>4524</v>
      </c>
      <c r="C1086" s="59" t="s">
        <v>352</v>
      </c>
      <c r="D1086" s="59" t="s">
        <v>323</v>
      </c>
      <c r="E1086" s="59" t="s">
        <v>331</v>
      </c>
      <c r="F1086" s="59" t="s">
        <v>111</v>
      </c>
      <c r="G1086" s="12" t="s">
        <v>283</v>
      </c>
      <c r="H1086" s="14">
        <f t="shared" ref="H1086:H1091" si="269">B1086</f>
        <v>4524</v>
      </c>
      <c r="I1086" s="14">
        <f t="shared" si="253"/>
        <v>3480</v>
      </c>
      <c r="J1086" s="12">
        <f>VLOOKUP($B1086,'[1]METAS 2019'!$D$4:$Q$843,5,0)</f>
        <v>80</v>
      </c>
      <c r="K1086" s="12">
        <f>VLOOKUP($B1086,'[1]METAS 2019'!$D$4:$Q$843,4,0)</f>
        <v>86</v>
      </c>
      <c r="L1086" s="12">
        <f>VLOOKUP($B1086,'[1]METAS 2019'!$D$4:$Q$843,11,0)</f>
        <v>90</v>
      </c>
      <c r="M1086" s="12">
        <f>VLOOKUP($B1086,'[1]METAS 2019'!$D$4:$Q$843,12,0)</f>
        <v>62</v>
      </c>
      <c r="N1086" s="12">
        <f>VLOOKUP($B1086,'[1]METAS 2019'!$D$4:$Q$843,13,0)</f>
        <v>97</v>
      </c>
      <c r="O1086" s="12">
        <f>VLOOKUP($B1086,'[1]METAS 2019'!$D$4:$Q$843,14,0)</f>
        <v>82</v>
      </c>
      <c r="P1086" s="12">
        <f>VLOOKUP($B1086,[2]ok!$AY$9:$CO$434,8,0)</f>
        <v>82</v>
      </c>
      <c r="Q1086" s="12">
        <f>VLOOKUP($B1086,[2]ok!$AY$9:$CO$434,9,0)</f>
        <v>82</v>
      </c>
      <c r="R1086" s="12">
        <f>VLOOKUP($B1086,[2]ok!$AY$9:$CO$434,10,0)</f>
        <v>82</v>
      </c>
      <c r="S1086" s="12">
        <f>VLOOKUP($B1086,[2]ok!$AY$9:$CO$434,11,0)</f>
        <v>82</v>
      </c>
      <c r="T1086" s="12">
        <f>VLOOKUP($B1086,[2]ok!$AY$9:$CO$434,12,0)</f>
        <v>82</v>
      </c>
      <c r="U1086" s="12">
        <f>VLOOKUP($B1086,[2]ok!$AY$9:$CO$434,13,0)</f>
        <v>82</v>
      </c>
      <c r="V1086" s="12">
        <f>VLOOKUP($B1086,[2]ok!$AY$9:$CO$434,14,0)</f>
        <v>78</v>
      </c>
      <c r="W1086" s="12">
        <f>VLOOKUP($B1086,[2]ok!$AY$9:$CO$434,15,0)</f>
        <v>77</v>
      </c>
      <c r="X1086" s="12">
        <f>VLOOKUP($B1086,[2]ok!$AY$9:$CO$434,16,0)</f>
        <v>71</v>
      </c>
      <c r="Y1086" s="12">
        <f>VLOOKUP($B1086,[2]ok!$AY$9:$CO$434,17,0)</f>
        <v>66</v>
      </c>
      <c r="Z1086" s="12">
        <f>VLOOKUP($B1086,[2]ok!$AY$9:$CO$434,18,0)</f>
        <v>60</v>
      </c>
      <c r="AA1086" s="12">
        <f>VLOOKUP($B1086,[2]ok!$AY$9:$CO$434,19,0)</f>
        <v>55</v>
      </c>
      <c r="AB1086" s="12">
        <f>VLOOKUP($B1086,[2]ok!$AY$9:$CO$434,20,0)</f>
        <v>53</v>
      </c>
      <c r="AC1086" s="12">
        <f>VLOOKUP($B1086,[2]ok!$AY$9:$CO$434,21,0)</f>
        <v>50</v>
      </c>
      <c r="AD1086" s="12">
        <f>VLOOKUP($B1086,[2]ok!$AY$9:$CO$434,22,0)</f>
        <v>217</v>
      </c>
      <c r="AE1086" s="12">
        <f>VLOOKUP($B1086,[2]ok!$AY$9:$CO$434,23,0)</f>
        <v>218</v>
      </c>
      <c r="AF1086" s="12">
        <f>VLOOKUP($B1086,[2]ok!$AY$9:$CO$434,24,0)</f>
        <v>287</v>
      </c>
      <c r="AG1086" s="12">
        <f>VLOOKUP($B1086,[2]ok!$AY$9:$CO$434,25,0)</f>
        <v>228</v>
      </c>
      <c r="AH1086" s="12">
        <f>VLOOKUP($B1086,[2]ok!$AY$9:$CO$434,26,0)</f>
        <v>221</v>
      </c>
      <c r="AI1086" s="12">
        <f>VLOOKUP($B1086,[2]ok!$AY$9:$CO$434,27,0)</f>
        <v>183</v>
      </c>
      <c r="AJ1086" s="12">
        <f>VLOOKUP($B1086,[2]ok!$AY$9:$CO$434,28,0)</f>
        <v>150</v>
      </c>
      <c r="AK1086" s="12">
        <f>VLOOKUP($B1086,[2]ok!$AY$9:$CO$434,29,0)</f>
        <v>143</v>
      </c>
      <c r="AL1086" s="12">
        <f>VLOOKUP($B1086,[2]ok!$AY$9:$CO$434,30,0)</f>
        <v>93</v>
      </c>
      <c r="AM1086" s="12">
        <f>VLOOKUP($B1086,[2]ok!$AY$9:$CO$434,31,0)</f>
        <v>87</v>
      </c>
      <c r="AN1086" s="12">
        <f>VLOOKUP($B1086,[2]ok!$AY$9:$CO$434,32,0)</f>
        <v>68</v>
      </c>
      <c r="AO1086" s="12">
        <f>VLOOKUP($B1086,[2]ok!$AY$9:$CO$434,33,0)</f>
        <v>50</v>
      </c>
      <c r="AP1086" s="12">
        <f>VLOOKUP($B1086,[2]ok!$AY$9:$CO$434,34,0)</f>
        <v>36</v>
      </c>
      <c r="AQ1086" s="12">
        <f>VLOOKUP($B1086,[2]ok!$AY$9:$CO$434,39,0)</f>
        <v>1766</v>
      </c>
      <c r="AR1086" s="12">
        <f>VLOOKUP($B1086,[2]ok!$AY$9:$CO$434,40,0)</f>
        <v>196</v>
      </c>
      <c r="AS1086" s="12">
        <f>VLOOKUP($B1086,[2]ok!$AY$9:$CO$434,41,0)</f>
        <v>148</v>
      </c>
      <c r="AT1086" s="12">
        <f>VLOOKUP($B1086,[2]ok!$AY$9:$CO$434,42,0)</f>
        <v>690</v>
      </c>
      <c r="AU1086" s="12">
        <f>VLOOKUP($B1086,[2]ok!$AY$9:$CO$434,43,0)</f>
        <v>88</v>
      </c>
    </row>
    <row r="1087" spans="1:47" s="10" customFormat="1" ht="12">
      <c r="A1087" s="58">
        <v>1086</v>
      </c>
      <c r="B1087" s="58">
        <v>4521</v>
      </c>
      <c r="C1087" s="59" t="s">
        <v>352</v>
      </c>
      <c r="D1087" s="59" t="s">
        <v>323</v>
      </c>
      <c r="E1087" s="59" t="s">
        <v>331</v>
      </c>
      <c r="F1087" s="59" t="s">
        <v>112</v>
      </c>
      <c r="G1087" s="12" t="s">
        <v>266</v>
      </c>
      <c r="H1087" s="14">
        <f t="shared" si="269"/>
        <v>4521</v>
      </c>
      <c r="I1087" s="14">
        <f t="shared" si="253"/>
        <v>526</v>
      </c>
      <c r="J1087" s="12">
        <f>VLOOKUP($B1087,'[1]METAS 2019'!$D$4:$Q$843,5,0)</f>
        <v>12</v>
      </c>
      <c r="K1087" s="12">
        <f>VLOOKUP($B1087,'[1]METAS 2019'!$D$4:$Q$843,4,0)</f>
        <v>15</v>
      </c>
      <c r="L1087" s="12">
        <f>VLOOKUP($B1087,'[1]METAS 2019'!$D$4:$Q$843,11,0)</f>
        <v>11</v>
      </c>
      <c r="M1087" s="12">
        <f>VLOOKUP($B1087,'[1]METAS 2019'!$D$4:$Q$843,12,0)</f>
        <v>15</v>
      </c>
      <c r="N1087" s="12">
        <f>VLOOKUP($B1087,'[1]METAS 2019'!$D$4:$Q$843,13,0)</f>
        <v>18</v>
      </c>
      <c r="O1087" s="12">
        <f>VLOOKUP($B1087,'[1]METAS 2019'!$D$4:$Q$843,14,0)</f>
        <v>11</v>
      </c>
      <c r="P1087" s="12">
        <f>VLOOKUP($B1087,[2]ok!$AY$9:$CO$434,8,0)</f>
        <v>12</v>
      </c>
      <c r="Q1087" s="12">
        <f>VLOOKUP($B1087,[2]ok!$AY$9:$CO$434,9,0)</f>
        <v>12</v>
      </c>
      <c r="R1087" s="12">
        <f>VLOOKUP($B1087,[2]ok!$AY$9:$CO$434,10,0)</f>
        <v>12</v>
      </c>
      <c r="S1087" s="12">
        <f>VLOOKUP($B1087,[2]ok!$AY$9:$CO$434,11,0)</f>
        <v>12</v>
      </c>
      <c r="T1087" s="12">
        <f>VLOOKUP($B1087,[2]ok!$AY$9:$CO$434,12,0)</f>
        <v>12</v>
      </c>
      <c r="U1087" s="12">
        <f>VLOOKUP($B1087,[2]ok!$AY$9:$CO$434,13,0)</f>
        <v>12</v>
      </c>
      <c r="V1087" s="12">
        <f>VLOOKUP($B1087,[2]ok!$AY$9:$CO$434,14,0)</f>
        <v>12</v>
      </c>
      <c r="W1087" s="12">
        <f>VLOOKUP($B1087,[2]ok!$AY$9:$CO$434,15,0)</f>
        <v>11</v>
      </c>
      <c r="X1087" s="12">
        <f>VLOOKUP($B1087,[2]ok!$AY$9:$CO$434,16,0)</f>
        <v>11</v>
      </c>
      <c r="Y1087" s="12">
        <f>VLOOKUP($B1087,[2]ok!$AY$9:$CO$434,17,0)</f>
        <v>10</v>
      </c>
      <c r="Z1087" s="12">
        <f>VLOOKUP($B1087,[2]ok!$AY$9:$CO$434,18,0)</f>
        <v>9</v>
      </c>
      <c r="AA1087" s="12">
        <f>VLOOKUP($B1087,[2]ok!$AY$9:$CO$434,19,0)</f>
        <v>8</v>
      </c>
      <c r="AB1087" s="12">
        <f>VLOOKUP($B1087,[2]ok!$AY$9:$CO$434,20,0)</f>
        <v>8</v>
      </c>
      <c r="AC1087" s="12">
        <f>VLOOKUP($B1087,[2]ok!$AY$9:$CO$434,21,0)</f>
        <v>7</v>
      </c>
      <c r="AD1087" s="12">
        <f>VLOOKUP($B1087,[2]ok!$AY$9:$CO$434,22,0)</f>
        <v>32</v>
      </c>
      <c r="AE1087" s="12">
        <f>VLOOKUP($B1087,[2]ok!$AY$9:$CO$434,23,0)</f>
        <v>33</v>
      </c>
      <c r="AF1087" s="12">
        <f>VLOOKUP($B1087,[2]ok!$AY$9:$CO$434,24,0)</f>
        <v>43</v>
      </c>
      <c r="AG1087" s="12">
        <f>VLOOKUP($B1087,[2]ok!$AY$9:$CO$434,25,0)</f>
        <v>34</v>
      </c>
      <c r="AH1087" s="12">
        <f>VLOOKUP($B1087,[2]ok!$AY$9:$CO$434,26,0)</f>
        <v>33</v>
      </c>
      <c r="AI1087" s="12">
        <f>VLOOKUP($B1087,[2]ok!$AY$9:$CO$434,27,0)</f>
        <v>27</v>
      </c>
      <c r="AJ1087" s="12">
        <f>VLOOKUP($B1087,[2]ok!$AY$9:$CO$434,28,0)</f>
        <v>23</v>
      </c>
      <c r="AK1087" s="12">
        <f>VLOOKUP($B1087,[2]ok!$AY$9:$CO$434,29,0)</f>
        <v>22</v>
      </c>
      <c r="AL1087" s="12">
        <f>VLOOKUP($B1087,[2]ok!$AY$9:$CO$434,30,0)</f>
        <v>14</v>
      </c>
      <c r="AM1087" s="12">
        <f>VLOOKUP($B1087,[2]ok!$AY$9:$CO$434,31,0)</f>
        <v>13</v>
      </c>
      <c r="AN1087" s="12">
        <f>VLOOKUP($B1087,[2]ok!$AY$9:$CO$434,32,0)</f>
        <v>10</v>
      </c>
      <c r="AO1087" s="12">
        <f>VLOOKUP($B1087,[2]ok!$AY$9:$CO$434,33,0)</f>
        <v>7</v>
      </c>
      <c r="AP1087" s="12">
        <f>VLOOKUP($B1087,[2]ok!$AY$9:$CO$434,34,0)</f>
        <v>5</v>
      </c>
      <c r="AQ1087" s="12">
        <f>VLOOKUP($B1087,[2]ok!$AY$9:$CO$434,39,0)</f>
        <v>265</v>
      </c>
      <c r="AR1087" s="12">
        <f>VLOOKUP($B1087,[2]ok!$AY$9:$CO$434,40,0)</f>
        <v>30</v>
      </c>
      <c r="AS1087" s="12">
        <f>VLOOKUP($B1087,[2]ok!$AY$9:$CO$434,41,0)</f>
        <v>22</v>
      </c>
      <c r="AT1087" s="12">
        <f>VLOOKUP($B1087,[2]ok!$AY$9:$CO$434,42,0)</f>
        <v>103</v>
      </c>
      <c r="AU1087" s="12">
        <f>VLOOKUP($B1087,[2]ok!$AY$9:$CO$434,43,0)</f>
        <v>12</v>
      </c>
    </row>
    <row r="1088" spans="1:47" s="10" customFormat="1" ht="12">
      <c r="A1088" s="58">
        <v>1087</v>
      </c>
      <c r="B1088" s="58">
        <v>4523</v>
      </c>
      <c r="C1088" s="59" t="s">
        <v>352</v>
      </c>
      <c r="D1088" s="59" t="s">
        <v>323</v>
      </c>
      <c r="E1088" s="59" t="s">
        <v>331</v>
      </c>
      <c r="F1088" s="59" t="s">
        <v>332</v>
      </c>
      <c r="G1088" s="12" t="s">
        <v>266</v>
      </c>
      <c r="H1088" s="14">
        <f t="shared" si="269"/>
        <v>4523</v>
      </c>
      <c r="I1088" s="14">
        <f t="shared" si="253"/>
        <v>1299</v>
      </c>
      <c r="J1088" s="12">
        <f>VLOOKUP($B1088,'[1]METAS 2019'!$D$4:$Q$843,5,0)</f>
        <v>30</v>
      </c>
      <c r="K1088" s="12">
        <f>VLOOKUP($B1088,'[1]METAS 2019'!$D$4:$Q$843,4,0)</f>
        <v>27</v>
      </c>
      <c r="L1088" s="12">
        <f>VLOOKUP($B1088,'[1]METAS 2019'!$D$4:$Q$843,11,0)</f>
        <v>36</v>
      </c>
      <c r="M1088" s="12">
        <f>VLOOKUP($B1088,'[1]METAS 2019'!$D$4:$Q$843,12,0)</f>
        <v>34</v>
      </c>
      <c r="N1088" s="12">
        <f>VLOOKUP($B1088,'[1]METAS 2019'!$D$4:$Q$843,13,0)</f>
        <v>30</v>
      </c>
      <c r="O1088" s="12">
        <f>VLOOKUP($B1088,'[1]METAS 2019'!$D$4:$Q$843,14,0)</f>
        <v>30</v>
      </c>
      <c r="P1088" s="12">
        <f>VLOOKUP($B1088,[2]ok!$AY$9:$CO$434,8,0)</f>
        <v>30</v>
      </c>
      <c r="Q1088" s="12">
        <f>VLOOKUP($B1088,[2]ok!$AY$9:$CO$434,9,0)</f>
        <v>30</v>
      </c>
      <c r="R1088" s="12">
        <f>VLOOKUP($B1088,[2]ok!$AY$9:$CO$434,10,0)</f>
        <v>30</v>
      </c>
      <c r="S1088" s="12">
        <f>VLOOKUP($B1088,[2]ok!$AY$9:$CO$434,11,0)</f>
        <v>30</v>
      </c>
      <c r="T1088" s="12">
        <f>VLOOKUP($B1088,[2]ok!$AY$9:$CO$434,12,0)</f>
        <v>30</v>
      </c>
      <c r="U1088" s="12">
        <f>VLOOKUP($B1088,[2]ok!$AY$9:$CO$434,13,0)</f>
        <v>30</v>
      </c>
      <c r="V1088" s="12">
        <f>VLOOKUP($B1088,[2]ok!$AY$9:$CO$434,14,0)</f>
        <v>30</v>
      </c>
      <c r="W1088" s="12">
        <f>VLOOKUP($B1088,[2]ok!$AY$9:$CO$434,15,0)</f>
        <v>28</v>
      </c>
      <c r="X1088" s="12">
        <f>VLOOKUP($B1088,[2]ok!$AY$9:$CO$434,16,0)</f>
        <v>26</v>
      </c>
      <c r="Y1088" s="12">
        <f>VLOOKUP($B1088,[2]ok!$AY$9:$CO$434,17,0)</f>
        <v>24</v>
      </c>
      <c r="Z1088" s="12">
        <f>VLOOKUP($B1088,[2]ok!$AY$9:$CO$434,18,0)</f>
        <v>22</v>
      </c>
      <c r="AA1088" s="12">
        <f>VLOOKUP($B1088,[2]ok!$AY$9:$CO$434,19,0)</f>
        <v>21</v>
      </c>
      <c r="AB1088" s="12">
        <f>VLOOKUP($B1088,[2]ok!$AY$9:$CO$434,20,0)</f>
        <v>19</v>
      </c>
      <c r="AC1088" s="12">
        <f>VLOOKUP($B1088,[2]ok!$AY$9:$CO$434,21,0)</f>
        <v>18</v>
      </c>
      <c r="AD1088" s="12">
        <f>VLOOKUP($B1088,[2]ok!$AY$9:$CO$434,22,0)</f>
        <v>81</v>
      </c>
      <c r="AE1088" s="12">
        <f>VLOOKUP($B1088,[2]ok!$AY$9:$CO$434,23,0)</f>
        <v>82</v>
      </c>
      <c r="AF1088" s="12">
        <f>VLOOKUP($B1088,[2]ok!$AY$9:$CO$434,24,0)</f>
        <v>107</v>
      </c>
      <c r="AG1088" s="12">
        <f>VLOOKUP($B1088,[2]ok!$AY$9:$CO$434,25,0)</f>
        <v>86</v>
      </c>
      <c r="AH1088" s="12">
        <f>VLOOKUP($B1088,[2]ok!$AY$9:$CO$434,26,0)</f>
        <v>83</v>
      </c>
      <c r="AI1088" s="12">
        <f>VLOOKUP($B1088,[2]ok!$AY$9:$CO$434,27,0)</f>
        <v>69</v>
      </c>
      <c r="AJ1088" s="12">
        <f>VLOOKUP($B1088,[2]ok!$AY$9:$CO$434,28,0)</f>
        <v>57</v>
      </c>
      <c r="AK1088" s="12">
        <f>VLOOKUP($B1088,[2]ok!$AY$9:$CO$434,29,0)</f>
        <v>54</v>
      </c>
      <c r="AL1088" s="12">
        <f>VLOOKUP($B1088,[2]ok!$AY$9:$CO$434,30,0)</f>
        <v>35</v>
      </c>
      <c r="AM1088" s="12">
        <f>VLOOKUP($B1088,[2]ok!$AY$9:$CO$434,31,0)</f>
        <v>33</v>
      </c>
      <c r="AN1088" s="12">
        <f>VLOOKUP($B1088,[2]ok!$AY$9:$CO$434,32,0)</f>
        <v>25</v>
      </c>
      <c r="AO1088" s="12">
        <f>VLOOKUP($B1088,[2]ok!$AY$9:$CO$434,33,0)</f>
        <v>19</v>
      </c>
      <c r="AP1088" s="12">
        <f>VLOOKUP($B1088,[2]ok!$AY$9:$CO$434,34,0)</f>
        <v>13</v>
      </c>
      <c r="AQ1088" s="12">
        <f>VLOOKUP($B1088,[2]ok!$AY$9:$CO$434,39,0)</f>
        <v>662</v>
      </c>
      <c r="AR1088" s="12">
        <f>VLOOKUP($B1088,[2]ok!$AY$9:$CO$434,40,0)</f>
        <v>74</v>
      </c>
      <c r="AS1088" s="12">
        <f>VLOOKUP($B1088,[2]ok!$AY$9:$CO$434,41,0)</f>
        <v>56</v>
      </c>
      <c r="AT1088" s="12">
        <f>VLOOKUP($B1088,[2]ok!$AY$9:$CO$434,42,0)</f>
        <v>259</v>
      </c>
      <c r="AU1088" s="12">
        <f>VLOOKUP($B1088,[2]ok!$AY$9:$CO$434,43,0)</f>
        <v>31</v>
      </c>
    </row>
    <row r="1089" spans="1:47" s="10" customFormat="1" ht="12">
      <c r="A1089" s="58">
        <v>1088</v>
      </c>
      <c r="B1089" s="58">
        <v>4520</v>
      </c>
      <c r="C1089" s="59" t="s">
        <v>352</v>
      </c>
      <c r="D1089" s="59" t="s">
        <v>323</v>
      </c>
      <c r="E1089" s="59" t="s">
        <v>331</v>
      </c>
      <c r="F1089" s="59" t="s">
        <v>113</v>
      </c>
      <c r="G1089" s="12" t="s">
        <v>266</v>
      </c>
      <c r="H1089" s="14">
        <f t="shared" si="269"/>
        <v>4520</v>
      </c>
      <c r="I1089" s="14">
        <f t="shared" si="253"/>
        <v>1688</v>
      </c>
      <c r="J1089" s="12">
        <f>VLOOKUP($B1089,'[1]METAS 2019'!$D$4:$Q$843,5,0)</f>
        <v>39</v>
      </c>
      <c r="K1089" s="12">
        <f>VLOOKUP($B1089,'[1]METAS 2019'!$D$4:$Q$843,4,0)</f>
        <v>43</v>
      </c>
      <c r="L1089" s="12">
        <f>VLOOKUP($B1089,'[1]METAS 2019'!$D$4:$Q$843,11,0)</f>
        <v>39</v>
      </c>
      <c r="M1089" s="12">
        <f>VLOOKUP($B1089,'[1]METAS 2019'!$D$4:$Q$843,12,0)</f>
        <v>46</v>
      </c>
      <c r="N1089" s="12">
        <f>VLOOKUP($B1089,'[1]METAS 2019'!$D$4:$Q$843,13,0)</f>
        <v>35</v>
      </c>
      <c r="O1089" s="12">
        <f>VLOOKUP($B1089,'[1]METAS 2019'!$D$4:$Q$843,14,0)</f>
        <v>35</v>
      </c>
      <c r="P1089" s="12">
        <f>VLOOKUP($B1089,[2]ok!$AY$9:$CO$434,8,0)</f>
        <v>39</v>
      </c>
      <c r="Q1089" s="12">
        <f>VLOOKUP($B1089,[2]ok!$AY$9:$CO$434,9,0)</f>
        <v>40</v>
      </c>
      <c r="R1089" s="12">
        <f>VLOOKUP($B1089,[2]ok!$AY$9:$CO$434,10,0)</f>
        <v>39</v>
      </c>
      <c r="S1089" s="12">
        <f>VLOOKUP($B1089,[2]ok!$AY$9:$CO$434,11,0)</f>
        <v>40</v>
      </c>
      <c r="T1089" s="12">
        <f>VLOOKUP($B1089,[2]ok!$AY$9:$CO$434,12,0)</f>
        <v>39</v>
      </c>
      <c r="U1089" s="12">
        <f>VLOOKUP($B1089,[2]ok!$AY$9:$CO$434,13,0)</f>
        <v>40</v>
      </c>
      <c r="V1089" s="12">
        <f>VLOOKUP($B1089,[2]ok!$AY$9:$CO$434,14,0)</f>
        <v>39</v>
      </c>
      <c r="W1089" s="12">
        <f>VLOOKUP($B1089,[2]ok!$AY$9:$CO$434,15,0)</f>
        <v>37</v>
      </c>
      <c r="X1089" s="12">
        <f>VLOOKUP($B1089,[2]ok!$AY$9:$CO$434,16,0)</f>
        <v>34</v>
      </c>
      <c r="Y1089" s="12">
        <f>VLOOKUP($B1089,[2]ok!$AY$9:$CO$434,17,0)</f>
        <v>32</v>
      </c>
      <c r="Z1089" s="12">
        <f>VLOOKUP($B1089,[2]ok!$AY$9:$CO$434,18,0)</f>
        <v>29</v>
      </c>
      <c r="AA1089" s="12">
        <f>VLOOKUP($B1089,[2]ok!$AY$9:$CO$434,19,0)</f>
        <v>27</v>
      </c>
      <c r="AB1089" s="12">
        <f>VLOOKUP($B1089,[2]ok!$AY$9:$CO$434,20,0)</f>
        <v>25</v>
      </c>
      <c r="AC1089" s="12">
        <f>VLOOKUP($B1089,[2]ok!$AY$9:$CO$434,21,0)</f>
        <v>24</v>
      </c>
      <c r="AD1089" s="12">
        <f>VLOOKUP($B1089,[2]ok!$AY$9:$CO$434,22,0)</f>
        <v>106</v>
      </c>
      <c r="AE1089" s="12">
        <f>VLOOKUP($B1089,[2]ok!$AY$9:$CO$434,23,0)</f>
        <v>107</v>
      </c>
      <c r="AF1089" s="12">
        <f>VLOOKUP($B1089,[2]ok!$AY$9:$CO$434,24,0)</f>
        <v>139</v>
      </c>
      <c r="AG1089" s="12">
        <f>VLOOKUP($B1089,[2]ok!$AY$9:$CO$434,25,0)</f>
        <v>112</v>
      </c>
      <c r="AH1089" s="12">
        <f>VLOOKUP($B1089,[2]ok!$AY$9:$CO$434,26,0)</f>
        <v>108</v>
      </c>
      <c r="AI1089" s="12">
        <f>VLOOKUP($B1089,[2]ok!$AY$9:$CO$434,27,0)</f>
        <v>89</v>
      </c>
      <c r="AJ1089" s="12">
        <f>VLOOKUP($B1089,[2]ok!$AY$9:$CO$434,28,0)</f>
        <v>73</v>
      </c>
      <c r="AK1089" s="12">
        <f>VLOOKUP($B1089,[2]ok!$AY$9:$CO$434,29,0)</f>
        <v>70</v>
      </c>
      <c r="AL1089" s="12">
        <f>VLOOKUP($B1089,[2]ok!$AY$9:$CO$434,30,0)</f>
        <v>46</v>
      </c>
      <c r="AM1089" s="12">
        <f>VLOOKUP($B1089,[2]ok!$AY$9:$CO$434,31,0)</f>
        <v>43</v>
      </c>
      <c r="AN1089" s="12">
        <f>VLOOKUP($B1089,[2]ok!$AY$9:$CO$434,32,0)</f>
        <v>33</v>
      </c>
      <c r="AO1089" s="12">
        <f>VLOOKUP($B1089,[2]ok!$AY$9:$CO$434,33,0)</f>
        <v>24</v>
      </c>
      <c r="AP1089" s="12">
        <f>VLOOKUP($B1089,[2]ok!$AY$9:$CO$434,34,0)</f>
        <v>17</v>
      </c>
      <c r="AQ1089" s="12">
        <f>VLOOKUP($B1089,[2]ok!$AY$9:$CO$434,39,0)</f>
        <v>861</v>
      </c>
      <c r="AR1089" s="12">
        <f>VLOOKUP($B1089,[2]ok!$AY$9:$CO$434,40,0)</f>
        <v>96</v>
      </c>
      <c r="AS1089" s="12">
        <f>VLOOKUP($B1089,[2]ok!$AY$9:$CO$434,41,0)</f>
        <v>73</v>
      </c>
      <c r="AT1089" s="12">
        <f>VLOOKUP($B1089,[2]ok!$AY$9:$CO$434,42,0)</f>
        <v>336</v>
      </c>
      <c r="AU1089" s="12">
        <f>VLOOKUP($B1089,[2]ok!$AY$9:$CO$434,43,0)</f>
        <v>33</v>
      </c>
    </row>
    <row r="1090" spans="1:47" s="10" customFormat="1" ht="12">
      <c r="A1090" s="58">
        <v>1089</v>
      </c>
      <c r="B1090" s="58">
        <v>4522</v>
      </c>
      <c r="C1090" s="59" t="s">
        <v>352</v>
      </c>
      <c r="D1090" s="59" t="s">
        <v>323</v>
      </c>
      <c r="E1090" s="59" t="s">
        <v>331</v>
      </c>
      <c r="F1090" s="59" t="s">
        <v>114</v>
      </c>
      <c r="G1090" s="12" t="s">
        <v>266</v>
      </c>
      <c r="H1090" s="14">
        <f t="shared" si="269"/>
        <v>4522</v>
      </c>
      <c r="I1090" s="14">
        <f t="shared" si="253"/>
        <v>698</v>
      </c>
      <c r="J1090" s="12">
        <f>VLOOKUP($B1090,'[1]METAS 2019'!$D$4:$Q$843,5,0)</f>
        <v>16</v>
      </c>
      <c r="K1090" s="12">
        <f>VLOOKUP($B1090,'[1]METAS 2019'!$D$4:$Q$843,4,0)</f>
        <v>14</v>
      </c>
      <c r="L1090" s="12">
        <f>VLOOKUP($B1090,'[1]METAS 2019'!$D$4:$Q$843,11,0)</f>
        <v>12</v>
      </c>
      <c r="M1090" s="12">
        <f>VLOOKUP($B1090,'[1]METAS 2019'!$D$4:$Q$843,12,0)</f>
        <v>23</v>
      </c>
      <c r="N1090" s="12">
        <f>VLOOKUP($B1090,'[1]METAS 2019'!$D$4:$Q$843,13,0)</f>
        <v>16</v>
      </c>
      <c r="O1090" s="12">
        <f>VLOOKUP($B1090,'[1]METAS 2019'!$D$4:$Q$843,14,0)</f>
        <v>23</v>
      </c>
      <c r="P1090" s="12">
        <f>VLOOKUP($B1090,[2]ok!$AY$9:$CO$434,8,0)</f>
        <v>16</v>
      </c>
      <c r="Q1090" s="12">
        <f>VLOOKUP($B1090,[2]ok!$AY$9:$CO$434,9,0)</f>
        <v>16</v>
      </c>
      <c r="R1090" s="12">
        <f>VLOOKUP($B1090,[2]ok!$AY$9:$CO$434,10,0)</f>
        <v>16</v>
      </c>
      <c r="S1090" s="12">
        <f>VLOOKUP($B1090,[2]ok!$AY$9:$CO$434,11,0)</f>
        <v>16</v>
      </c>
      <c r="T1090" s="12">
        <f>VLOOKUP($B1090,[2]ok!$AY$9:$CO$434,12,0)</f>
        <v>16</v>
      </c>
      <c r="U1090" s="12">
        <f>VLOOKUP($B1090,[2]ok!$AY$9:$CO$434,13,0)</f>
        <v>16</v>
      </c>
      <c r="V1090" s="12">
        <f>VLOOKUP($B1090,[2]ok!$AY$9:$CO$434,14,0)</f>
        <v>16</v>
      </c>
      <c r="W1090" s="12">
        <f>VLOOKUP($B1090,[2]ok!$AY$9:$CO$434,15,0)</f>
        <v>15</v>
      </c>
      <c r="X1090" s="12">
        <f>VLOOKUP($B1090,[2]ok!$AY$9:$CO$434,16,0)</f>
        <v>14</v>
      </c>
      <c r="Y1090" s="12">
        <f>VLOOKUP($B1090,[2]ok!$AY$9:$CO$434,17,0)</f>
        <v>13</v>
      </c>
      <c r="Z1090" s="12">
        <f>VLOOKUP($B1090,[2]ok!$AY$9:$CO$434,18,0)</f>
        <v>12</v>
      </c>
      <c r="AA1090" s="12">
        <f>VLOOKUP($B1090,[2]ok!$AY$9:$CO$434,19,0)</f>
        <v>11</v>
      </c>
      <c r="AB1090" s="12">
        <f>VLOOKUP($B1090,[2]ok!$AY$9:$CO$434,20,0)</f>
        <v>10</v>
      </c>
      <c r="AC1090" s="12">
        <f>VLOOKUP($B1090,[2]ok!$AY$9:$CO$434,21,0)</f>
        <v>10</v>
      </c>
      <c r="AD1090" s="12">
        <f>VLOOKUP($B1090,[2]ok!$AY$9:$CO$434,22,0)</f>
        <v>43</v>
      </c>
      <c r="AE1090" s="12">
        <f>VLOOKUP($B1090,[2]ok!$AY$9:$CO$434,23,0)</f>
        <v>44</v>
      </c>
      <c r="AF1090" s="12">
        <f>VLOOKUP($B1090,[2]ok!$AY$9:$CO$434,24,0)</f>
        <v>57</v>
      </c>
      <c r="AG1090" s="12">
        <f>VLOOKUP($B1090,[2]ok!$AY$9:$CO$434,25,0)</f>
        <v>46</v>
      </c>
      <c r="AH1090" s="12">
        <f>VLOOKUP($B1090,[2]ok!$AY$9:$CO$434,26,0)</f>
        <v>44</v>
      </c>
      <c r="AI1090" s="12">
        <f>VLOOKUP($B1090,[2]ok!$AY$9:$CO$434,27,0)</f>
        <v>37</v>
      </c>
      <c r="AJ1090" s="12">
        <f>VLOOKUP($B1090,[2]ok!$AY$9:$CO$434,28,0)</f>
        <v>30</v>
      </c>
      <c r="AK1090" s="12">
        <f>VLOOKUP($B1090,[2]ok!$AY$9:$CO$434,29,0)</f>
        <v>29</v>
      </c>
      <c r="AL1090" s="12">
        <f>VLOOKUP($B1090,[2]ok!$AY$9:$CO$434,30,0)</f>
        <v>19</v>
      </c>
      <c r="AM1090" s="12">
        <f>VLOOKUP($B1090,[2]ok!$AY$9:$CO$434,31,0)</f>
        <v>17</v>
      </c>
      <c r="AN1090" s="12">
        <f>VLOOKUP($B1090,[2]ok!$AY$9:$CO$434,32,0)</f>
        <v>14</v>
      </c>
      <c r="AO1090" s="12">
        <f>VLOOKUP($B1090,[2]ok!$AY$9:$CO$434,33,0)</f>
        <v>10</v>
      </c>
      <c r="AP1090" s="12">
        <f>VLOOKUP($B1090,[2]ok!$AY$9:$CO$434,34,0)</f>
        <v>7</v>
      </c>
      <c r="AQ1090" s="12">
        <f>VLOOKUP($B1090,[2]ok!$AY$9:$CO$434,39,0)</f>
        <v>353</v>
      </c>
      <c r="AR1090" s="12">
        <f>VLOOKUP($B1090,[2]ok!$AY$9:$CO$434,40,0)</f>
        <v>39</v>
      </c>
      <c r="AS1090" s="12">
        <f>VLOOKUP($B1090,[2]ok!$AY$9:$CO$434,41,0)</f>
        <v>30</v>
      </c>
      <c r="AT1090" s="12">
        <f>VLOOKUP($B1090,[2]ok!$AY$9:$CO$434,42,0)</f>
        <v>138</v>
      </c>
      <c r="AU1090" s="12">
        <f>VLOOKUP($B1090,[2]ok!$AY$9:$CO$434,43,0)</f>
        <v>20</v>
      </c>
    </row>
    <row r="1091" spans="1:47" s="10" customFormat="1" ht="12">
      <c r="A1091" s="58">
        <v>1090</v>
      </c>
      <c r="B1091" s="58">
        <v>4519</v>
      </c>
      <c r="C1091" s="59" t="s">
        <v>352</v>
      </c>
      <c r="D1091" s="59" t="s">
        <v>323</v>
      </c>
      <c r="E1091" s="59" t="s">
        <v>331</v>
      </c>
      <c r="F1091" s="59" t="s">
        <v>115</v>
      </c>
      <c r="G1091" s="12" t="s">
        <v>266</v>
      </c>
      <c r="H1091" s="14">
        <f t="shared" si="269"/>
        <v>4519</v>
      </c>
      <c r="I1091" s="14">
        <f t="shared" ref="I1091:I1154" si="270">SUM(J1091:AP1091)</f>
        <v>1302</v>
      </c>
      <c r="J1091" s="12">
        <f>VLOOKUP($B1091,'[1]METAS 2019'!$D$4:$Q$843,5,0)</f>
        <v>30</v>
      </c>
      <c r="K1091" s="12">
        <f>VLOOKUP($B1091,'[1]METAS 2019'!$D$4:$Q$843,4,0)</f>
        <v>31</v>
      </c>
      <c r="L1091" s="12">
        <f>VLOOKUP($B1091,'[1]METAS 2019'!$D$4:$Q$843,11,0)</f>
        <v>35</v>
      </c>
      <c r="M1091" s="12">
        <f>VLOOKUP($B1091,'[1]METAS 2019'!$D$4:$Q$843,12,0)</f>
        <v>23</v>
      </c>
      <c r="N1091" s="12">
        <f>VLOOKUP($B1091,'[1]METAS 2019'!$D$4:$Q$843,13,0)</f>
        <v>31</v>
      </c>
      <c r="O1091" s="12">
        <f>VLOOKUP($B1091,'[1]METAS 2019'!$D$4:$Q$843,14,0)</f>
        <v>40</v>
      </c>
      <c r="P1091" s="12">
        <f>VLOOKUP($B1091,[2]ok!$AY$9:$CO$434,8,0)</f>
        <v>30</v>
      </c>
      <c r="Q1091" s="12">
        <f>VLOOKUP($B1091,[2]ok!$AY$9:$CO$434,9,0)</f>
        <v>30</v>
      </c>
      <c r="R1091" s="12">
        <f>VLOOKUP($B1091,[2]ok!$AY$9:$CO$434,10,0)</f>
        <v>30</v>
      </c>
      <c r="S1091" s="12">
        <f>VLOOKUP($B1091,[2]ok!$AY$9:$CO$434,11,0)</f>
        <v>30</v>
      </c>
      <c r="T1091" s="12">
        <f>VLOOKUP($B1091,[2]ok!$AY$9:$CO$434,12,0)</f>
        <v>30</v>
      </c>
      <c r="U1091" s="12">
        <f>VLOOKUP($B1091,[2]ok!$AY$9:$CO$434,13,0)</f>
        <v>30</v>
      </c>
      <c r="V1091" s="12">
        <f>VLOOKUP($B1091,[2]ok!$AY$9:$CO$434,14,0)</f>
        <v>30</v>
      </c>
      <c r="W1091" s="12">
        <f>VLOOKUP($B1091,[2]ok!$AY$9:$CO$434,15,0)</f>
        <v>28</v>
      </c>
      <c r="X1091" s="12">
        <f>VLOOKUP($B1091,[2]ok!$AY$9:$CO$434,16,0)</f>
        <v>26</v>
      </c>
      <c r="Y1091" s="12">
        <f>VLOOKUP($B1091,[2]ok!$AY$9:$CO$434,17,0)</f>
        <v>24</v>
      </c>
      <c r="Z1091" s="12">
        <f>VLOOKUP($B1091,[2]ok!$AY$9:$CO$434,18,0)</f>
        <v>22</v>
      </c>
      <c r="AA1091" s="12">
        <f>VLOOKUP($B1091,[2]ok!$AY$9:$CO$434,19,0)</f>
        <v>21</v>
      </c>
      <c r="AB1091" s="12">
        <f>VLOOKUP($B1091,[2]ok!$AY$9:$CO$434,20,0)</f>
        <v>19</v>
      </c>
      <c r="AC1091" s="12">
        <f>VLOOKUP($B1091,[2]ok!$AY$9:$CO$434,21,0)</f>
        <v>18</v>
      </c>
      <c r="AD1091" s="12">
        <f>VLOOKUP($B1091,[2]ok!$AY$9:$CO$434,22,0)</f>
        <v>81</v>
      </c>
      <c r="AE1091" s="12">
        <f>VLOOKUP($B1091,[2]ok!$AY$9:$CO$434,23,0)</f>
        <v>82</v>
      </c>
      <c r="AF1091" s="12">
        <f>VLOOKUP($B1091,[2]ok!$AY$9:$CO$434,24,0)</f>
        <v>107</v>
      </c>
      <c r="AG1091" s="12">
        <f>VLOOKUP($B1091,[2]ok!$AY$9:$CO$434,25,0)</f>
        <v>86</v>
      </c>
      <c r="AH1091" s="12">
        <f>VLOOKUP($B1091,[2]ok!$AY$9:$CO$434,26,0)</f>
        <v>83</v>
      </c>
      <c r="AI1091" s="12">
        <f>VLOOKUP($B1091,[2]ok!$AY$9:$CO$434,27,0)</f>
        <v>69</v>
      </c>
      <c r="AJ1091" s="12">
        <f>VLOOKUP($B1091,[2]ok!$AY$9:$CO$434,28,0)</f>
        <v>57</v>
      </c>
      <c r="AK1091" s="12">
        <f>VLOOKUP($B1091,[2]ok!$AY$9:$CO$434,29,0)</f>
        <v>54</v>
      </c>
      <c r="AL1091" s="12">
        <f>VLOOKUP($B1091,[2]ok!$AY$9:$CO$434,30,0)</f>
        <v>35</v>
      </c>
      <c r="AM1091" s="12">
        <f>VLOOKUP($B1091,[2]ok!$AY$9:$CO$434,31,0)</f>
        <v>33</v>
      </c>
      <c r="AN1091" s="12">
        <f>VLOOKUP($B1091,[2]ok!$AY$9:$CO$434,32,0)</f>
        <v>25</v>
      </c>
      <c r="AO1091" s="12">
        <f>VLOOKUP($B1091,[2]ok!$AY$9:$CO$434,33,0)</f>
        <v>19</v>
      </c>
      <c r="AP1091" s="12">
        <f>VLOOKUP($B1091,[2]ok!$AY$9:$CO$434,34,0)</f>
        <v>13</v>
      </c>
      <c r="AQ1091" s="12">
        <f>VLOOKUP($B1091,[2]ok!$AY$9:$CO$434,39,0)</f>
        <v>662</v>
      </c>
      <c r="AR1091" s="12">
        <f>VLOOKUP($B1091,[2]ok!$AY$9:$CO$434,40,0)</f>
        <v>74</v>
      </c>
      <c r="AS1091" s="12">
        <f>VLOOKUP($B1091,[2]ok!$AY$9:$CO$434,41,0)</f>
        <v>56</v>
      </c>
      <c r="AT1091" s="12">
        <f>VLOOKUP($B1091,[2]ok!$AY$9:$CO$434,42,0)</f>
        <v>259</v>
      </c>
      <c r="AU1091" s="12">
        <f>VLOOKUP($B1091,[2]ok!$AY$9:$CO$434,43,0)</f>
        <v>26</v>
      </c>
    </row>
    <row r="1092" spans="1:47" s="10" customFormat="1" ht="12">
      <c r="A1092" s="34">
        <v>1091</v>
      </c>
      <c r="B1092" s="34"/>
      <c r="C1092" s="15"/>
      <c r="D1092" s="15"/>
      <c r="E1092" s="15"/>
      <c r="F1092" s="15" t="s">
        <v>355</v>
      </c>
      <c r="G1092" s="19" t="s">
        <v>1214</v>
      </c>
      <c r="H1092" s="32"/>
      <c r="I1092" s="32">
        <f t="shared" si="270"/>
        <v>94879</v>
      </c>
      <c r="J1092" s="19">
        <f>J1093+J1099+J1102+J1109+J1119+J1121+J1124+J1130+J1135+J1143+J1148+J1150</f>
        <v>1415</v>
      </c>
      <c r="K1092" s="19">
        <f t="shared" ref="K1092:AU1092" si="271">K1093+K1099+K1102+K1109+K1119+K1121+K1124+K1130+K1135+K1143+K1148+K1150</f>
        <v>1533</v>
      </c>
      <c r="L1092" s="19">
        <f t="shared" si="271"/>
        <v>1575</v>
      </c>
      <c r="M1092" s="19">
        <f t="shared" si="271"/>
        <v>1561</v>
      </c>
      <c r="N1092" s="19">
        <f t="shared" si="271"/>
        <v>1713</v>
      </c>
      <c r="O1092" s="19">
        <f t="shared" si="271"/>
        <v>1848</v>
      </c>
      <c r="P1092" s="19">
        <f t="shared" si="271"/>
        <v>1940</v>
      </c>
      <c r="Q1092" s="19">
        <f t="shared" si="271"/>
        <v>1997</v>
      </c>
      <c r="R1092" s="19">
        <f t="shared" si="271"/>
        <v>2056</v>
      </c>
      <c r="S1092" s="19">
        <f t="shared" si="271"/>
        <v>2097</v>
      </c>
      <c r="T1092" s="19">
        <f t="shared" si="271"/>
        <v>2163</v>
      </c>
      <c r="U1092" s="19">
        <f t="shared" si="271"/>
        <v>2224</v>
      </c>
      <c r="V1092" s="19">
        <f t="shared" si="271"/>
        <v>2248</v>
      </c>
      <c r="W1092" s="19">
        <f t="shared" si="271"/>
        <v>2184</v>
      </c>
      <c r="X1092" s="19">
        <f t="shared" si="271"/>
        <v>2070</v>
      </c>
      <c r="Y1092" s="19">
        <f t="shared" si="271"/>
        <v>1962</v>
      </c>
      <c r="Z1092" s="19">
        <f t="shared" si="271"/>
        <v>1853</v>
      </c>
      <c r="AA1092" s="19">
        <f t="shared" si="271"/>
        <v>1748</v>
      </c>
      <c r="AB1092" s="19">
        <f t="shared" si="271"/>
        <v>1679</v>
      </c>
      <c r="AC1092" s="19">
        <f t="shared" si="271"/>
        <v>1612</v>
      </c>
      <c r="AD1092" s="19">
        <f t="shared" si="271"/>
        <v>7321</v>
      </c>
      <c r="AE1092" s="19">
        <f t="shared" si="271"/>
        <v>6958</v>
      </c>
      <c r="AF1092" s="19">
        <f t="shared" si="271"/>
        <v>7361</v>
      </c>
      <c r="AG1092" s="19">
        <f t="shared" si="271"/>
        <v>6403</v>
      </c>
      <c r="AH1092" s="19">
        <f t="shared" si="271"/>
        <v>6219</v>
      </c>
      <c r="AI1092" s="19">
        <f t="shared" si="271"/>
        <v>5447</v>
      </c>
      <c r="AJ1092" s="19">
        <f t="shared" si="271"/>
        <v>4272</v>
      </c>
      <c r="AK1092" s="19">
        <f t="shared" si="271"/>
        <v>3550</v>
      </c>
      <c r="AL1092" s="19">
        <f t="shared" si="271"/>
        <v>3114</v>
      </c>
      <c r="AM1092" s="19">
        <f t="shared" si="271"/>
        <v>2537</v>
      </c>
      <c r="AN1092" s="19">
        <f t="shared" si="271"/>
        <v>1851</v>
      </c>
      <c r="AO1092" s="19">
        <f t="shared" si="271"/>
        <v>1281</v>
      </c>
      <c r="AP1092" s="19">
        <f t="shared" si="271"/>
        <v>1087</v>
      </c>
      <c r="AQ1092" s="19">
        <f t="shared" si="271"/>
        <v>49914</v>
      </c>
      <c r="AR1092" s="19">
        <f t="shared" si="271"/>
        <v>5486</v>
      </c>
      <c r="AS1092" s="19">
        <f t="shared" si="271"/>
        <v>4372</v>
      </c>
      <c r="AT1092" s="19">
        <f t="shared" si="271"/>
        <v>21284</v>
      </c>
      <c r="AU1092" s="19">
        <f t="shared" si="271"/>
        <v>1438</v>
      </c>
    </row>
    <row r="1093" spans="1:47" s="10" customFormat="1" ht="12">
      <c r="A1093" s="97">
        <v>1092</v>
      </c>
      <c r="B1093" s="97"/>
      <c r="C1093" s="98"/>
      <c r="D1093" s="98"/>
      <c r="E1093" s="98"/>
      <c r="F1093" s="98" t="s">
        <v>379</v>
      </c>
      <c r="G1093" s="17" t="s">
        <v>1214</v>
      </c>
      <c r="H1093" s="81"/>
      <c r="I1093" s="81">
        <f t="shared" si="270"/>
        <v>28603</v>
      </c>
      <c r="J1093" s="17">
        <f>SUM(J1094:J1098)</f>
        <v>491</v>
      </c>
      <c r="K1093" s="17">
        <f t="shared" ref="K1093:AU1093" si="272">SUM(K1094:K1098)</f>
        <v>565</v>
      </c>
      <c r="L1093" s="17">
        <f t="shared" si="272"/>
        <v>587</v>
      </c>
      <c r="M1093" s="17">
        <f t="shared" si="272"/>
        <v>518</v>
      </c>
      <c r="N1093" s="17">
        <f t="shared" si="272"/>
        <v>522</v>
      </c>
      <c r="O1093" s="17">
        <f t="shared" si="272"/>
        <v>591</v>
      </c>
      <c r="P1093" s="17">
        <f t="shared" si="272"/>
        <v>484</v>
      </c>
      <c r="Q1093" s="17">
        <f t="shared" si="272"/>
        <v>501</v>
      </c>
      <c r="R1093" s="17">
        <f t="shared" si="272"/>
        <v>517</v>
      </c>
      <c r="S1093" s="17">
        <f t="shared" si="272"/>
        <v>538</v>
      </c>
      <c r="T1093" s="17">
        <f t="shared" si="272"/>
        <v>558</v>
      </c>
      <c r="U1093" s="17">
        <f t="shared" si="272"/>
        <v>582</v>
      </c>
      <c r="V1093" s="17">
        <f t="shared" si="272"/>
        <v>596</v>
      </c>
      <c r="W1093" s="17">
        <f t="shared" si="272"/>
        <v>589</v>
      </c>
      <c r="X1093" s="17">
        <f t="shared" si="272"/>
        <v>569</v>
      </c>
      <c r="Y1093" s="17">
        <f t="shared" si="272"/>
        <v>553</v>
      </c>
      <c r="Z1093" s="17">
        <f t="shared" si="272"/>
        <v>533</v>
      </c>
      <c r="AA1093" s="17">
        <f t="shared" si="272"/>
        <v>516</v>
      </c>
      <c r="AB1093" s="17">
        <f t="shared" si="272"/>
        <v>507</v>
      </c>
      <c r="AC1093" s="17">
        <f t="shared" si="272"/>
        <v>500</v>
      </c>
      <c r="AD1093" s="17">
        <f t="shared" si="272"/>
        <v>2351</v>
      </c>
      <c r="AE1093" s="17">
        <f t="shared" si="272"/>
        <v>2068</v>
      </c>
      <c r="AF1093" s="17">
        <f t="shared" si="272"/>
        <v>2230</v>
      </c>
      <c r="AG1093" s="17">
        <f t="shared" si="272"/>
        <v>1875</v>
      </c>
      <c r="AH1093" s="17">
        <f t="shared" si="272"/>
        <v>1920</v>
      </c>
      <c r="AI1093" s="17">
        <f t="shared" si="272"/>
        <v>1672</v>
      </c>
      <c r="AJ1093" s="17">
        <f t="shared" si="272"/>
        <v>1324</v>
      </c>
      <c r="AK1093" s="17">
        <f t="shared" si="272"/>
        <v>1144</v>
      </c>
      <c r="AL1093" s="17">
        <f t="shared" si="272"/>
        <v>962</v>
      </c>
      <c r="AM1093" s="17">
        <f t="shared" si="272"/>
        <v>764</v>
      </c>
      <c r="AN1093" s="17">
        <f t="shared" si="272"/>
        <v>633</v>
      </c>
      <c r="AO1093" s="17">
        <f t="shared" si="272"/>
        <v>454</v>
      </c>
      <c r="AP1093" s="17">
        <f t="shared" si="272"/>
        <v>389</v>
      </c>
      <c r="AQ1093" s="17">
        <f t="shared" si="272"/>
        <v>14866</v>
      </c>
      <c r="AR1093" s="17">
        <f t="shared" si="272"/>
        <v>1488</v>
      </c>
      <c r="AS1093" s="17">
        <f t="shared" si="272"/>
        <v>1352</v>
      </c>
      <c r="AT1093" s="17">
        <f t="shared" si="272"/>
        <v>6540</v>
      </c>
      <c r="AU1093" s="17">
        <f t="shared" si="272"/>
        <v>449</v>
      </c>
    </row>
    <row r="1094" spans="1:47" s="10" customFormat="1" ht="12">
      <c r="A1094" s="58">
        <v>1093</v>
      </c>
      <c r="B1094" s="58">
        <v>4466</v>
      </c>
      <c r="C1094" s="59" t="s">
        <v>352</v>
      </c>
      <c r="D1094" s="59" t="s">
        <v>308</v>
      </c>
      <c r="E1094" s="59" t="s">
        <v>309</v>
      </c>
      <c r="F1094" s="59" t="s">
        <v>116</v>
      </c>
      <c r="G1094" s="12" t="s">
        <v>310</v>
      </c>
      <c r="H1094" s="14">
        <f>B1094</f>
        <v>4466</v>
      </c>
      <c r="I1094" s="14">
        <f t="shared" si="270"/>
        <v>21667</v>
      </c>
      <c r="J1094" s="12">
        <f>VLOOKUP($B1094,'[1]METAS 2019'!$D$4:$Q$843,5,0)</f>
        <v>370</v>
      </c>
      <c r="K1094" s="12">
        <f>VLOOKUP($B1094,'[1]METAS 2019'!$D$4:$Q$843,4,0)</f>
        <v>436</v>
      </c>
      <c r="L1094" s="12">
        <f>VLOOKUP($B1094,'[1]METAS 2019'!$D$4:$Q$843,11,0)</f>
        <v>493</v>
      </c>
      <c r="M1094" s="12">
        <f>VLOOKUP($B1094,'[1]METAS 2019'!$D$4:$Q$843,12,0)</f>
        <v>424</v>
      </c>
      <c r="N1094" s="12">
        <f>VLOOKUP($B1094,'[1]METAS 2019'!$D$4:$Q$843,13,0)</f>
        <v>416</v>
      </c>
      <c r="O1094" s="12">
        <f>VLOOKUP($B1094,'[1]METAS 2019'!$D$4:$Q$843,14,0)</f>
        <v>443</v>
      </c>
      <c r="P1094" s="12">
        <f>VLOOKUP($B1094,[2]ok!$AY$9:$CO$434,8,0)</f>
        <v>364</v>
      </c>
      <c r="Q1094" s="12">
        <f>VLOOKUP($B1094,[2]ok!$AY$9:$CO$434,9,0)</f>
        <v>378</v>
      </c>
      <c r="R1094" s="12">
        <f>VLOOKUP($B1094,[2]ok!$AY$9:$CO$434,10,0)</f>
        <v>389</v>
      </c>
      <c r="S1094" s="12">
        <f>VLOOKUP($B1094,[2]ok!$AY$9:$CO$434,11,0)</f>
        <v>405</v>
      </c>
      <c r="T1094" s="12">
        <f>VLOOKUP($B1094,[2]ok!$AY$9:$CO$434,12,0)</f>
        <v>420</v>
      </c>
      <c r="U1094" s="12">
        <f>VLOOKUP($B1094,[2]ok!$AY$9:$CO$434,13,0)</f>
        <v>439</v>
      </c>
      <c r="V1094" s="12">
        <f>VLOOKUP($B1094,[2]ok!$AY$9:$CO$434,14,0)</f>
        <v>449</v>
      </c>
      <c r="W1094" s="12">
        <f>VLOOKUP($B1094,[2]ok!$AY$9:$CO$434,15,0)</f>
        <v>444</v>
      </c>
      <c r="X1094" s="12">
        <f>VLOOKUP($B1094,[2]ok!$AY$9:$CO$434,16,0)</f>
        <v>429</v>
      </c>
      <c r="Y1094" s="12">
        <f>VLOOKUP($B1094,[2]ok!$AY$9:$CO$434,17,0)</f>
        <v>417</v>
      </c>
      <c r="Z1094" s="12">
        <f>VLOOKUP($B1094,[2]ok!$AY$9:$CO$434,18,0)</f>
        <v>401</v>
      </c>
      <c r="AA1094" s="12">
        <f>VLOOKUP($B1094,[2]ok!$AY$9:$CO$434,19,0)</f>
        <v>388</v>
      </c>
      <c r="AB1094" s="12">
        <f>VLOOKUP($B1094,[2]ok!$AY$9:$CO$434,20,0)</f>
        <v>383</v>
      </c>
      <c r="AC1094" s="12">
        <f>VLOOKUP($B1094,[2]ok!$AY$9:$CO$434,21,0)</f>
        <v>377</v>
      </c>
      <c r="AD1094" s="12">
        <f>VLOOKUP($B1094,[2]ok!$AY$9:$CO$434,22,0)</f>
        <v>1772</v>
      </c>
      <c r="AE1094" s="12">
        <f>VLOOKUP($B1094,[2]ok!$AY$9:$CO$434,23,0)</f>
        <v>1558</v>
      </c>
      <c r="AF1094" s="12">
        <f>VLOOKUP($B1094,[2]ok!$AY$9:$CO$434,24,0)</f>
        <v>1680</v>
      </c>
      <c r="AG1094" s="12">
        <f>VLOOKUP($B1094,[2]ok!$AY$9:$CO$434,25,0)</f>
        <v>1413</v>
      </c>
      <c r="AH1094" s="12">
        <f>VLOOKUP($B1094,[2]ok!$AY$9:$CO$434,26,0)</f>
        <v>1447</v>
      </c>
      <c r="AI1094" s="12">
        <f>VLOOKUP($B1094,[2]ok!$AY$9:$CO$434,27,0)</f>
        <v>1260</v>
      </c>
      <c r="AJ1094" s="12">
        <f>VLOOKUP($B1094,[2]ok!$AY$9:$CO$434,28,0)</f>
        <v>998</v>
      </c>
      <c r="AK1094" s="12">
        <f>VLOOKUP($B1094,[2]ok!$AY$9:$CO$434,29,0)</f>
        <v>862</v>
      </c>
      <c r="AL1094" s="12">
        <f>VLOOKUP($B1094,[2]ok!$AY$9:$CO$434,30,0)</f>
        <v>724</v>
      </c>
      <c r="AM1094" s="12">
        <f>VLOOKUP($B1094,[2]ok!$AY$9:$CO$434,31,0)</f>
        <v>576</v>
      </c>
      <c r="AN1094" s="12">
        <f>VLOOKUP($B1094,[2]ok!$AY$9:$CO$434,32,0)</f>
        <v>477</v>
      </c>
      <c r="AO1094" s="12">
        <f>VLOOKUP($B1094,[2]ok!$AY$9:$CO$434,33,0)</f>
        <v>343</v>
      </c>
      <c r="AP1094" s="12">
        <f>VLOOKUP($B1094,[2]ok!$AY$9:$CO$434,34,0)</f>
        <v>292</v>
      </c>
      <c r="AQ1094" s="12">
        <f>VLOOKUP($B1094,[2]ok!$AY$9:$CO$434,39,0)</f>
        <v>11203</v>
      </c>
      <c r="AR1094" s="12">
        <f>VLOOKUP($B1094,[2]ok!$AY$9:$CO$434,40,0)</f>
        <v>1122</v>
      </c>
      <c r="AS1094" s="12">
        <f>VLOOKUP($B1094,[2]ok!$AY$9:$CO$434,41,0)</f>
        <v>1019</v>
      </c>
      <c r="AT1094" s="12">
        <f>VLOOKUP($B1094,[2]ok!$AY$9:$CO$434,42,0)</f>
        <v>4928</v>
      </c>
      <c r="AU1094" s="12">
        <f>VLOOKUP($B1094,[2]ok!$AY$9:$CO$434,43,0)</f>
        <v>418</v>
      </c>
    </row>
    <row r="1095" spans="1:47" s="10" customFormat="1" ht="12">
      <c r="A1095" s="58">
        <v>1094</v>
      </c>
      <c r="B1095" s="58">
        <v>4467</v>
      </c>
      <c r="C1095" s="59" t="s">
        <v>352</v>
      </c>
      <c r="D1095" s="59" t="s">
        <v>308</v>
      </c>
      <c r="E1095" s="59" t="s">
        <v>309</v>
      </c>
      <c r="F1095" s="59" t="s">
        <v>117</v>
      </c>
      <c r="G1095" s="12" t="s">
        <v>266</v>
      </c>
      <c r="H1095" s="14">
        <f>B1095</f>
        <v>4467</v>
      </c>
      <c r="I1095" s="14">
        <f t="shared" si="270"/>
        <v>514</v>
      </c>
      <c r="J1095" s="12">
        <f>VLOOKUP($B1095,'[1]METAS 2019'!$D$4:$Q$843,5,0)</f>
        <v>9</v>
      </c>
      <c r="K1095" s="12">
        <f>VLOOKUP($B1095,'[1]METAS 2019'!$D$4:$Q$843,4,0)</f>
        <v>11</v>
      </c>
      <c r="L1095" s="12">
        <f>VLOOKUP($B1095,'[1]METAS 2019'!$D$4:$Q$843,11,0)</f>
        <v>10</v>
      </c>
      <c r="M1095" s="12">
        <f>VLOOKUP($B1095,'[1]METAS 2019'!$D$4:$Q$843,12,0)</f>
        <v>4</v>
      </c>
      <c r="N1095" s="12">
        <f>VLOOKUP($B1095,'[1]METAS 2019'!$D$4:$Q$843,13,0)</f>
        <v>10</v>
      </c>
      <c r="O1095" s="12">
        <f>VLOOKUP($B1095,'[1]METAS 2019'!$D$4:$Q$843,14,0)</f>
        <v>7</v>
      </c>
      <c r="P1095" s="12">
        <f>VLOOKUP($B1095,[2]ok!$AY$9:$CO$434,8,0)</f>
        <v>9</v>
      </c>
      <c r="Q1095" s="12">
        <f>VLOOKUP($B1095,[2]ok!$AY$9:$CO$434,9,0)</f>
        <v>9</v>
      </c>
      <c r="R1095" s="12">
        <f>VLOOKUP($B1095,[2]ok!$AY$9:$CO$434,10,0)</f>
        <v>9</v>
      </c>
      <c r="S1095" s="12">
        <f>VLOOKUP($B1095,[2]ok!$AY$9:$CO$434,11,0)</f>
        <v>10</v>
      </c>
      <c r="T1095" s="12">
        <f>VLOOKUP($B1095,[2]ok!$AY$9:$CO$434,12,0)</f>
        <v>10</v>
      </c>
      <c r="U1095" s="12">
        <f>VLOOKUP($B1095,[2]ok!$AY$9:$CO$434,13,0)</f>
        <v>11</v>
      </c>
      <c r="V1095" s="12">
        <f>VLOOKUP($B1095,[2]ok!$AY$9:$CO$434,14,0)</f>
        <v>11</v>
      </c>
      <c r="W1095" s="12">
        <f>VLOOKUP($B1095,[2]ok!$AY$9:$CO$434,15,0)</f>
        <v>11</v>
      </c>
      <c r="X1095" s="12">
        <f>VLOOKUP($B1095,[2]ok!$AY$9:$CO$434,16,0)</f>
        <v>10</v>
      </c>
      <c r="Y1095" s="12">
        <f>VLOOKUP($B1095,[2]ok!$AY$9:$CO$434,17,0)</f>
        <v>10</v>
      </c>
      <c r="Z1095" s="12">
        <f>VLOOKUP($B1095,[2]ok!$AY$9:$CO$434,18,0)</f>
        <v>10</v>
      </c>
      <c r="AA1095" s="12">
        <f>VLOOKUP($B1095,[2]ok!$AY$9:$CO$434,19,0)</f>
        <v>9</v>
      </c>
      <c r="AB1095" s="12">
        <f>VLOOKUP($B1095,[2]ok!$AY$9:$CO$434,20,0)</f>
        <v>9</v>
      </c>
      <c r="AC1095" s="12">
        <f>VLOOKUP($B1095,[2]ok!$AY$9:$CO$434,21,0)</f>
        <v>9</v>
      </c>
      <c r="AD1095" s="12">
        <f>VLOOKUP($B1095,[2]ok!$AY$9:$CO$434,22,0)</f>
        <v>43</v>
      </c>
      <c r="AE1095" s="12">
        <f>VLOOKUP($B1095,[2]ok!$AY$9:$CO$434,23,0)</f>
        <v>38</v>
      </c>
      <c r="AF1095" s="12">
        <f>VLOOKUP($B1095,[2]ok!$AY$9:$CO$434,24,0)</f>
        <v>41</v>
      </c>
      <c r="AG1095" s="12">
        <f>VLOOKUP($B1095,[2]ok!$AY$9:$CO$434,25,0)</f>
        <v>34</v>
      </c>
      <c r="AH1095" s="12">
        <f>VLOOKUP($B1095,[2]ok!$AY$9:$CO$434,26,0)</f>
        <v>35</v>
      </c>
      <c r="AI1095" s="12">
        <f>VLOOKUP($B1095,[2]ok!$AY$9:$CO$434,27,0)</f>
        <v>31</v>
      </c>
      <c r="AJ1095" s="12">
        <f>VLOOKUP($B1095,[2]ok!$AY$9:$CO$434,28,0)</f>
        <v>24</v>
      </c>
      <c r="AK1095" s="12">
        <f>VLOOKUP($B1095,[2]ok!$AY$9:$CO$434,29,0)</f>
        <v>21</v>
      </c>
      <c r="AL1095" s="12">
        <f>VLOOKUP($B1095,[2]ok!$AY$9:$CO$434,30,0)</f>
        <v>18</v>
      </c>
      <c r="AM1095" s="12">
        <f>VLOOKUP($B1095,[2]ok!$AY$9:$CO$434,31,0)</f>
        <v>14</v>
      </c>
      <c r="AN1095" s="12">
        <f>VLOOKUP($B1095,[2]ok!$AY$9:$CO$434,32,0)</f>
        <v>12</v>
      </c>
      <c r="AO1095" s="12">
        <f>VLOOKUP($B1095,[2]ok!$AY$9:$CO$434,33,0)</f>
        <v>8</v>
      </c>
      <c r="AP1095" s="12">
        <f>VLOOKUP($B1095,[2]ok!$AY$9:$CO$434,34,0)</f>
        <v>7</v>
      </c>
      <c r="AQ1095" s="12">
        <f>VLOOKUP($B1095,[2]ok!$AY$9:$CO$434,39,0)</f>
        <v>272</v>
      </c>
      <c r="AR1095" s="12">
        <f>VLOOKUP($B1095,[2]ok!$AY$9:$CO$434,40,0)</f>
        <v>27</v>
      </c>
      <c r="AS1095" s="12">
        <f>VLOOKUP($B1095,[2]ok!$AY$9:$CO$434,41,0)</f>
        <v>25</v>
      </c>
      <c r="AT1095" s="12">
        <f>VLOOKUP($B1095,[2]ok!$AY$9:$CO$434,42,0)</f>
        <v>120</v>
      </c>
      <c r="AU1095" s="12">
        <f>VLOOKUP($B1095,[2]ok!$AY$9:$CO$434,43,0)</f>
        <v>5</v>
      </c>
    </row>
    <row r="1096" spans="1:47" s="10" customFormat="1" ht="12">
      <c r="A1096" s="58">
        <v>1095</v>
      </c>
      <c r="B1096" s="58">
        <v>11153</v>
      </c>
      <c r="C1096" s="59" t="s">
        <v>352</v>
      </c>
      <c r="D1096" s="59" t="s">
        <v>308</v>
      </c>
      <c r="E1096" s="59" t="s">
        <v>309</v>
      </c>
      <c r="F1096" s="59" t="s">
        <v>118</v>
      </c>
      <c r="G1096" s="12" t="s">
        <v>266</v>
      </c>
      <c r="H1096" s="14">
        <f>B1096</f>
        <v>11153</v>
      </c>
      <c r="I1096" s="14">
        <f t="shared" si="270"/>
        <v>672</v>
      </c>
      <c r="J1096" s="12">
        <f>VLOOKUP($B1096,'[1]METAS 2019'!$D$4:$Q$843,5,0)</f>
        <v>11</v>
      </c>
      <c r="K1096" s="12">
        <f>VLOOKUP($B1096,'[1]METAS 2019'!$D$4:$Q$843,4,0)</f>
        <v>6</v>
      </c>
      <c r="L1096" s="12">
        <f>VLOOKUP($B1096,'[1]METAS 2019'!$D$4:$Q$843,11,0)</f>
        <v>17</v>
      </c>
      <c r="M1096" s="12">
        <f>VLOOKUP($B1096,'[1]METAS 2019'!$D$4:$Q$843,12,0)</f>
        <v>20</v>
      </c>
      <c r="N1096" s="12">
        <f>VLOOKUP($B1096,'[1]METAS 2019'!$D$4:$Q$843,13,0)</f>
        <v>17</v>
      </c>
      <c r="O1096" s="12">
        <f>VLOOKUP($B1096,'[1]METAS 2019'!$D$4:$Q$843,14,0)</f>
        <v>33</v>
      </c>
      <c r="P1096" s="12">
        <f>VLOOKUP($B1096,[2]ok!$AY$9:$CO$434,8,0)</f>
        <v>11</v>
      </c>
      <c r="Q1096" s="12">
        <f>VLOOKUP($B1096,[2]ok!$AY$9:$CO$434,9,0)</f>
        <v>11</v>
      </c>
      <c r="R1096" s="12">
        <f>VLOOKUP($B1096,[2]ok!$AY$9:$CO$434,10,0)</f>
        <v>12</v>
      </c>
      <c r="S1096" s="12">
        <f>VLOOKUP($B1096,[2]ok!$AY$9:$CO$434,11,0)</f>
        <v>12</v>
      </c>
      <c r="T1096" s="12">
        <f>VLOOKUP($B1096,[2]ok!$AY$9:$CO$434,12,0)</f>
        <v>13</v>
      </c>
      <c r="U1096" s="12">
        <f>VLOOKUP($B1096,[2]ok!$AY$9:$CO$434,13,0)</f>
        <v>13</v>
      </c>
      <c r="V1096" s="12">
        <f>VLOOKUP($B1096,[2]ok!$AY$9:$CO$434,14,0)</f>
        <v>13</v>
      </c>
      <c r="W1096" s="12">
        <f>VLOOKUP($B1096,[2]ok!$AY$9:$CO$434,15,0)</f>
        <v>13</v>
      </c>
      <c r="X1096" s="12">
        <f>VLOOKUP($B1096,[2]ok!$AY$9:$CO$434,16,0)</f>
        <v>13</v>
      </c>
      <c r="Y1096" s="12">
        <f>VLOOKUP($B1096,[2]ok!$AY$9:$CO$434,17,0)</f>
        <v>12</v>
      </c>
      <c r="Z1096" s="12">
        <f>VLOOKUP($B1096,[2]ok!$AY$9:$CO$434,18,0)</f>
        <v>12</v>
      </c>
      <c r="AA1096" s="12">
        <f>VLOOKUP($B1096,[2]ok!$AY$9:$CO$434,19,0)</f>
        <v>12</v>
      </c>
      <c r="AB1096" s="12">
        <f>VLOOKUP($B1096,[2]ok!$AY$9:$CO$434,20,0)</f>
        <v>11</v>
      </c>
      <c r="AC1096" s="12">
        <f>VLOOKUP($B1096,[2]ok!$AY$9:$CO$434,21,0)</f>
        <v>11</v>
      </c>
      <c r="AD1096" s="12">
        <f>VLOOKUP($B1096,[2]ok!$AY$9:$CO$434,22,0)</f>
        <v>53</v>
      </c>
      <c r="AE1096" s="12">
        <f>VLOOKUP($B1096,[2]ok!$AY$9:$CO$434,23,0)</f>
        <v>46</v>
      </c>
      <c r="AF1096" s="12">
        <f>VLOOKUP($B1096,[2]ok!$AY$9:$CO$434,24,0)</f>
        <v>50</v>
      </c>
      <c r="AG1096" s="12">
        <f>VLOOKUP($B1096,[2]ok!$AY$9:$CO$434,25,0)</f>
        <v>42</v>
      </c>
      <c r="AH1096" s="12">
        <f>VLOOKUP($B1096,[2]ok!$AY$9:$CO$434,26,0)</f>
        <v>43</v>
      </c>
      <c r="AI1096" s="12">
        <f>VLOOKUP($B1096,[2]ok!$AY$9:$CO$434,27,0)</f>
        <v>37</v>
      </c>
      <c r="AJ1096" s="12">
        <f>VLOOKUP($B1096,[2]ok!$AY$9:$CO$434,28,0)</f>
        <v>30</v>
      </c>
      <c r="AK1096" s="12">
        <f>VLOOKUP($B1096,[2]ok!$AY$9:$CO$434,29,0)</f>
        <v>26</v>
      </c>
      <c r="AL1096" s="12">
        <f>VLOOKUP($B1096,[2]ok!$AY$9:$CO$434,30,0)</f>
        <v>22</v>
      </c>
      <c r="AM1096" s="12">
        <f>VLOOKUP($B1096,[2]ok!$AY$9:$CO$434,31,0)</f>
        <v>17</v>
      </c>
      <c r="AN1096" s="12">
        <f>VLOOKUP($B1096,[2]ok!$AY$9:$CO$434,32,0)</f>
        <v>14</v>
      </c>
      <c r="AO1096" s="12">
        <f>VLOOKUP($B1096,[2]ok!$AY$9:$CO$434,33,0)</f>
        <v>10</v>
      </c>
      <c r="AP1096" s="12">
        <f>VLOOKUP($B1096,[2]ok!$AY$9:$CO$434,34,0)</f>
        <v>9</v>
      </c>
      <c r="AQ1096" s="12">
        <f>VLOOKUP($B1096,[2]ok!$AY$9:$CO$434,39,0)</f>
        <v>333</v>
      </c>
      <c r="AR1096" s="12">
        <f>VLOOKUP($B1096,[2]ok!$AY$9:$CO$434,40,0)</f>
        <v>33</v>
      </c>
      <c r="AS1096" s="12">
        <f>VLOOKUP($B1096,[2]ok!$AY$9:$CO$434,41,0)</f>
        <v>30</v>
      </c>
      <c r="AT1096" s="12">
        <f>VLOOKUP($B1096,[2]ok!$AY$9:$CO$434,42,0)</f>
        <v>147</v>
      </c>
      <c r="AU1096" s="12">
        <f>VLOOKUP($B1096,[2]ok!$AY$9:$CO$434,43,0)</f>
        <v>12</v>
      </c>
    </row>
    <row r="1097" spans="1:47" s="10" customFormat="1" ht="12">
      <c r="A1097" s="58">
        <v>1096</v>
      </c>
      <c r="B1097" s="58">
        <v>11250</v>
      </c>
      <c r="C1097" s="59" t="s">
        <v>352</v>
      </c>
      <c r="D1097" s="59" t="s">
        <v>308</v>
      </c>
      <c r="E1097" s="59" t="s">
        <v>309</v>
      </c>
      <c r="F1097" s="59" t="s">
        <v>119</v>
      </c>
      <c r="G1097" s="12" t="s">
        <v>266</v>
      </c>
      <c r="H1097" s="14">
        <f>B1097</f>
        <v>11250</v>
      </c>
      <c r="I1097" s="14">
        <f t="shared" si="270"/>
        <v>717</v>
      </c>
      <c r="J1097" s="12">
        <f>VLOOKUP($B1097,'[1]METAS 2019'!$D$4:$Q$843,5,0)</f>
        <v>12</v>
      </c>
      <c r="K1097" s="12">
        <f>VLOOKUP($B1097,'[1]METAS 2019'!$D$4:$Q$843,4,0)</f>
        <v>14</v>
      </c>
      <c r="L1097" s="12">
        <f>VLOOKUP($B1097,'[1]METAS 2019'!$D$4:$Q$843,11,0)</f>
        <v>17</v>
      </c>
      <c r="M1097" s="12">
        <f>VLOOKUP($B1097,'[1]METAS 2019'!$D$4:$Q$843,12,0)</f>
        <v>15</v>
      </c>
      <c r="N1097" s="12">
        <f>VLOOKUP($B1097,'[1]METAS 2019'!$D$4:$Q$843,13,0)</f>
        <v>18</v>
      </c>
      <c r="O1097" s="12">
        <f>VLOOKUP($B1097,'[1]METAS 2019'!$D$4:$Q$843,14,0)</f>
        <v>20</v>
      </c>
      <c r="P1097" s="12">
        <f>VLOOKUP($B1097,[2]ok!$AY$9:$CO$434,8,0)</f>
        <v>12</v>
      </c>
      <c r="Q1097" s="12">
        <f>VLOOKUP($B1097,[2]ok!$AY$9:$CO$434,9,0)</f>
        <v>12</v>
      </c>
      <c r="R1097" s="12">
        <f>VLOOKUP($B1097,[2]ok!$AY$9:$CO$434,10,0)</f>
        <v>13</v>
      </c>
      <c r="S1097" s="12">
        <f>VLOOKUP($B1097,[2]ok!$AY$9:$CO$434,11,0)</f>
        <v>13</v>
      </c>
      <c r="T1097" s="12">
        <f>VLOOKUP($B1097,[2]ok!$AY$9:$CO$434,12,0)</f>
        <v>14</v>
      </c>
      <c r="U1097" s="12">
        <f>VLOOKUP($B1097,[2]ok!$AY$9:$CO$434,13,0)</f>
        <v>14</v>
      </c>
      <c r="V1097" s="12">
        <f>VLOOKUP($B1097,[2]ok!$AY$9:$CO$434,14,0)</f>
        <v>15</v>
      </c>
      <c r="W1097" s="12">
        <f>VLOOKUP($B1097,[2]ok!$AY$9:$CO$434,15,0)</f>
        <v>14</v>
      </c>
      <c r="X1097" s="12">
        <f>VLOOKUP($B1097,[2]ok!$AY$9:$CO$434,16,0)</f>
        <v>14</v>
      </c>
      <c r="Y1097" s="12">
        <f>VLOOKUP($B1097,[2]ok!$AY$9:$CO$434,17,0)</f>
        <v>14</v>
      </c>
      <c r="Z1097" s="12">
        <f>VLOOKUP($B1097,[2]ok!$AY$9:$CO$434,18,0)</f>
        <v>13</v>
      </c>
      <c r="AA1097" s="12">
        <f>VLOOKUP($B1097,[2]ok!$AY$9:$CO$434,19,0)</f>
        <v>13</v>
      </c>
      <c r="AB1097" s="12">
        <f>VLOOKUP($B1097,[2]ok!$AY$9:$CO$434,20,0)</f>
        <v>12</v>
      </c>
      <c r="AC1097" s="12">
        <f>VLOOKUP($B1097,[2]ok!$AY$9:$CO$434,21,0)</f>
        <v>12</v>
      </c>
      <c r="AD1097" s="12">
        <f>VLOOKUP($B1097,[2]ok!$AY$9:$CO$434,22,0)</f>
        <v>57</v>
      </c>
      <c r="AE1097" s="12">
        <f>VLOOKUP($B1097,[2]ok!$AY$9:$CO$434,23,0)</f>
        <v>51</v>
      </c>
      <c r="AF1097" s="12">
        <f>VLOOKUP($B1097,[2]ok!$AY$9:$CO$434,24,0)</f>
        <v>55</v>
      </c>
      <c r="AG1097" s="12">
        <f>VLOOKUP($B1097,[2]ok!$AY$9:$CO$434,25,0)</f>
        <v>46</v>
      </c>
      <c r="AH1097" s="12">
        <f>VLOOKUP($B1097,[2]ok!$AY$9:$CO$434,26,0)</f>
        <v>47</v>
      </c>
      <c r="AI1097" s="12">
        <f>VLOOKUP($B1097,[2]ok!$AY$9:$CO$434,27,0)</f>
        <v>41</v>
      </c>
      <c r="AJ1097" s="12">
        <f>VLOOKUP($B1097,[2]ok!$AY$9:$CO$434,28,0)</f>
        <v>32</v>
      </c>
      <c r="AK1097" s="12">
        <f>VLOOKUP($B1097,[2]ok!$AY$9:$CO$434,29,0)</f>
        <v>28</v>
      </c>
      <c r="AL1097" s="12">
        <f>VLOOKUP($B1097,[2]ok!$AY$9:$CO$434,30,0)</f>
        <v>24</v>
      </c>
      <c r="AM1097" s="12">
        <f>VLOOKUP($B1097,[2]ok!$AY$9:$CO$434,31,0)</f>
        <v>19</v>
      </c>
      <c r="AN1097" s="12">
        <f>VLOOKUP($B1097,[2]ok!$AY$9:$CO$434,32,0)</f>
        <v>15</v>
      </c>
      <c r="AO1097" s="12">
        <f>VLOOKUP($B1097,[2]ok!$AY$9:$CO$434,33,0)</f>
        <v>11</v>
      </c>
      <c r="AP1097" s="12">
        <f>VLOOKUP($B1097,[2]ok!$AY$9:$CO$434,34,0)</f>
        <v>10</v>
      </c>
      <c r="AQ1097" s="12">
        <f>VLOOKUP($B1097,[2]ok!$AY$9:$CO$434,39,0)</f>
        <v>363</v>
      </c>
      <c r="AR1097" s="12">
        <f>VLOOKUP($B1097,[2]ok!$AY$9:$CO$434,40,0)</f>
        <v>36</v>
      </c>
      <c r="AS1097" s="12">
        <f>VLOOKUP($B1097,[2]ok!$AY$9:$CO$434,41,0)</f>
        <v>33</v>
      </c>
      <c r="AT1097" s="12">
        <f>VLOOKUP($B1097,[2]ok!$AY$9:$CO$434,42,0)</f>
        <v>160</v>
      </c>
      <c r="AU1097" s="12">
        <f>VLOOKUP($B1097,[2]ok!$AY$9:$CO$434,43,0)</f>
        <v>14</v>
      </c>
    </row>
    <row r="1098" spans="1:47" s="10" customFormat="1" ht="12">
      <c r="A1098" s="58">
        <v>1097</v>
      </c>
      <c r="B1098" s="58">
        <v>10269</v>
      </c>
      <c r="C1098" s="59" t="s">
        <v>352</v>
      </c>
      <c r="D1098" s="59" t="s">
        <v>308</v>
      </c>
      <c r="E1098" s="59" t="s">
        <v>309</v>
      </c>
      <c r="F1098" s="59" t="s">
        <v>120</v>
      </c>
      <c r="G1098" s="12" t="s">
        <v>283</v>
      </c>
      <c r="H1098" s="14">
        <f>B1098</f>
        <v>10269</v>
      </c>
      <c r="I1098" s="14">
        <f t="shared" si="270"/>
        <v>5033</v>
      </c>
      <c r="J1098" s="12">
        <v>89</v>
      </c>
      <c r="K1098" s="12">
        <v>98</v>
      </c>
      <c r="L1098" s="12">
        <v>50</v>
      </c>
      <c r="M1098" s="12">
        <v>55</v>
      </c>
      <c r="N1098" s="12">
        <v>61</v>
      </c>
      <c r="O1098" s="12">
        <f>VLOOKUP($B1098,[2]ok!$AY$9:$CO$434,8,0)</f>
        <v>88</v>
      </c>
      <c r="P1098" s="12">
        <f>VLOOKUP($B1098,[2]ok!$AY$9:$CO$434,8,0)</f>
        <v>88</v>
      </c>
      <c r="Q1098" s="12">
        <f>VLOOKUP($B1098,[2]ok!$AY$9:$CO$434,9,0)</f>
        <v>91</v>
      </c>
      <c r="R1098" s="12">
        <f>VLOOKUP($B1098,[2]ok!$AY$9:$CO$434,10,0)</f>
        <v>94</v>
      </c>
      <c r="S1098" s="12">
        <f>VLOOKUP($B1098,[2]ok!$AY$9:$CO$434,11,0)</f>
        <v>98</v>
      </c>
      <c r="T1098" s="12">
        <f>VLOOKUP($B1098,[2]ok!$AY$9:$CO$434,12,0)</f>
        <v>101</v>
      </c>
      <c r="U1098" s="12">
        <f>VLOOKUP($B1098,[2]ok!$AY$9:$CO$434,13,0)</f>
        <v>105</v>
      </c>
      <c r="V1098" s="12">
        <f>VLOOKUP($B1098,[2]ok!$AY$9:$CO$434,14,0)</f>
        <v>108</v>
      </c>
      <c r="W1098" s="12">
        <f>VLOOKUP($B1098,[2]ok!$AY$9:$CO$434,15,0)</f>
        <v>107</v>
      </c>
      <c r="X1098" s="12">
        <f>VLOOKUP($B1098,[2]ok!$AY$9:$CO$434,16,0)</f>
        <v>103</v>
      </c>
      <c r="Y1098" s="12">
        <f>VLOOKUP($B1098,[2]ok!$AY$9:$CO$434,17,0)</f>
        <v>100</v>
      </c>
      <c r="Z1098" s="12">
        <f>VLOOKUP($B1098,[2]ok!$AY$9:$CO$434,18,0)</f>
        <v>97</v>
      </c>
      <c r="AA1098" s="12">
        <f>VLOOKUP($B1098,[2]ok!$AY$9:$CO$434,19,0)</f>
        <v>94</v>
      </c>
      <c r="AB1098" s="12">
        <f>VLOOKUP($B1098,[2]ok!$AY$9:$CO$434,20,0)</f>
        <v>92</v>
      </c>
      <c r="AC1098" s="12">
        <f>VLOOKUP($B1098,[2]ok!$AY$9:$CO$434,21,0)</f>
        <v>91</v>
      </c>
      <c r="AD1098" s="12">
        <f>VLOOKUP($B1098,[2]ok!$AY$9:$CO$434,22,0)</f>
        <v>426</v>
      </c>
      <c r="AE1098" s="12">
        <f>VLOOKUP($B1098,[2]ok!$AY$9:$CO$434,23,0)</f>
        <v>375</v>
      </c>
      <c r="AF1098" s="12">
        <f>VLOOKUP($B1098,[2]ok!$AY$9:$CO$434,24,0)</f>
        <v>404</v>
      </c>
      <c r="AG1098" s="12">
        <f>VLOOKUP($B1098,[2]ok!$AY$9:$CO$434,25,0)</f>
        <v>340</v>
      </c>
      <c r="AH1098" s="12">
        <f>VLOOKUP($B1098,[2]ok!$AY$9:$CO$434,26,0)</f>
        <v>348</v>
      </c>
      <c r="AI1098" s="12">
        <f>VLOOKUP($B1098,[2]ok!$AY$9:$CO$434,27,0)</f>
        <v>303</v>
      </c>
      <c r="AJ1098" s="12">
        <f>VLOOKUP($B1098,[2]ok!$AY$9:$CO$434,28,0)</f>
        <v>240</v>
      </c>
      <c r="AK1098" s="12">
        <f>VLOOKUP($B1098,[2]ok!$AY$9:$CO$434,29,0)</f>
        <v>207</v>
      </c>
      <c r="AL1098" s="12">
        <f>VLOOKUP($B1098,[2]ok!$AY$9:$CO$434,30,0)</f>
        <v>174</v>
      </c>
      <c r="AM1098" s="12">
        <f>VLOOKUP($B1098,[2]ok!$AY$9:$CO$434,31,0)</f>
        <v>138</v>
      </c>
      <c r="AN1098" s="12">
        <f>VLOOKUP($B1098,[2]ok!$AY$9:$CO$434,32,0)</f>
        <v>115</v>
      </c>
      <c r="AO1098" s="12">
        <f>VLOOKUP($B1098,[2]ok!$AY$9:$CO$434,33,0)</f>
        <v>82</v>
      </c>
      <c r="AP1098" s="12">
        <f>VLOOKUP($B1098,[2]ok!$AY$9:$CO$434,34,0)</f>
        <v>71</v>
      </c>
      <c r="AQ1098" s="12">
        <f>VLOOKUP($B1098,[2]ok!$AY$9:$CO$434,39,0)</f>
        <v>2695</v>
      </c>
      <c r="AR1098" s="12">
        <f>VLOOKUP($B1098,[2]ok!$AY$9:$CO$434,40,0)</f>
        <v>270</v>
      </c>
      <c r="AS1098" s="12">
        <f>VLOOKUP($B1098,[2]ok!$AY$9:$CO$434,41,0)</f>
        <v>245</v>
      </c>
      <c r="AT1098" s="12">
        <f>VLOOKUP($B1098,[2]ok!$AY$9:$CO$434,42,0)</f>
        <v>1185</v>
      </c>
      <c r="AU1098" s="12">
        <f>VLOOKUP($B1098,[2]ok!$AY$9:$CO$434,43,0)</f>
        <v>0</v>
      </c>
    </row>
    <row r="1099" spans="1:47" s="10" customFormat="1" ht="12">
      <c r="A1099" s="97">
        <v>1098</v>
      </c>
      <c r="B1099" s="97"/>
      <c r="C1099" s="98"/>
      <c r="D1099" s="98"/>
      <c r="E1099" s="98"/>
      <c r="F1099" s="98" t="s">
        <v>380</v>
      </c>
      <c r="G1099" s="17" t="s">
        <v>1214</v>
      </c>
      <c r="H1099" s="81"/>
      <c r="I1099" s="81">
        <f t="shared" si="270"/>
        <v>3001</v>
      </c>
      <c r="J1099" s="17">
        <f>SUM(J1100:J1101)</f>
        <v>33</v>
      </c>
      <c r="K1099" s="17">
        <f t="shared" ref="K1099:AU1099" si="273">SUM(K1100:K1101)</f>
        <v>35</v>
      </c>
      <c r="L1099" s="17">
        <f t="shared" si="273"/>
        <v>36</v>
      </c>
      <c r="M1099" s="17">
        <f t="shared" si="273"/>
        <v>37</v>
      </c>
      <c r="N1099" s="17">
        <f t="shared" si="273"/>
        <v>60</v>
      </c>
      <c r="O1099" s="17">
        <f t="shared" si="273"/>
        <v>62</v>
      </c>
      <c r="P1099" s="17">
        <f t="shared" si="273"/>
        <v>75</v>
      </c>
      <c r="Q1099" s="17">
        <f t="shared" si="273"/>
        <v>74</v>
      </c>
      <c r="R1099" s="17">
        <f t="shared" si="273"/>
        <v>76</v>
      </c>
      <c r="S1099" s="17">
        <f t="shared" si="273"/>
        <v>77</v>
      </c>
      <c r="T1099" s="17">
        <f t="shared" si="273"/>
        <v>78</v>
      </c>
      <c r="U1099" s="17">
        <f t="shared" si="273"/>
        <v>79</v>
      </c>
      <c r="V1099" s="17">
        <f t="shared" si="273"/>
        <v>80</v>
      </c>
      <c r="W1099" s="17">
        <f t="shared" si="273"/>
        <v>77</v>
      </c>
      <c r="X1099" s="17">
        <f t="shared" si="273"/>
        <v>70</v>
      </c>
      <c r="Y1099" s="17">
        <f t="shared" si="273"/>
        <v>65</v>
      </c>
      <c r="Z1099" s="17">
        <f t="shared" si="273"/>
        <v>62</v>
      </c>
      <c r="AA1099" s="17">
        <f t="shared" si="273"/>
        <v>56</v>
      </c>
      <c r="AB1099" s="17">
        <f t="shared" si="273"/>
        <v>53</v>
      </c>
      <c r="AC1099" s="17">
        <f t="shared" si="273"/>
        <v>49</v>
      </c>
      <c r="AD1099" s="17">
        <f t="shared" si="273"/>
        <v>209</v>
      </c>
      <c r="AE1099" s="17">
        <f t="shared" si="273"/>
        <v>227</v>
      </c>
      <c r="AF1099" s="17">
        <f t="shared" si="273"/>
        <v>216</v>
      </c>
      <c r="AG1099" s="17">
        <f t="shared" si="273"/>
        <v>225</v>
      </c>
      <c r="AH1099" s="17">
        <f t="shared" si="273"/>
        <v>200</v>
      </c>
      <c r="AI1099" s="17">
        <f t="shared" si="273"/>
        <v>165</v>
      </c>
      <c r="AJ1099" s="17">
        <f t="shared" si="273"/>
        <v>121</v>
      </c>
      <c r="AK1099" s="17">
        <f t="shared" si="273"/>
        <v>127</v>
      </c>
      <c r="AL1099" s="17">
        <f t="shared" si="273"/>
        <v>80</v>
      </c>
      <c r="AM1099" s="17">
        <f t="shared" si="273"/>
        <v>78</v>
      </c>
      <c r="AN1099" s="17">
        <f t="shared" si="273"/>
        <v>52</v>
      </c>
      <c r="AO1099" s="17">
        <f t="shared" si="273"/>
        <v>35</v>
      </c>
      <c r="AP1099" s="17">
        <f t="shared" si="273"/>
        <v>32</v>
      </c>
      <c r="AQ1099" s="17">
        <f t="shared" si="273"/>
        <v>1544</v>
      </c>
      <c r="AR1099" s="17">
        <f t="shared" si="273"/>
        <v>167</v>
      </c>
      <c r="AS1099" s="17">
        <f t="shared" si="273"/>
        <v>110</v>
      </c>
      <c r="AT1099" s="17">
        <f t="shared" si="273"/>
        <v>623</v>
      </c>
      <c r="AU1099" s="17">
        <f t="shared" si="273"/>
        <v>41</v>
      </c>
    </row>
    <row r="1100" spans="1:47" s="10" customFormat="1" ht="12">
      <c r="A1100" s="58">
        <v>1099</v>
      </c>
      <c r="B1100" s="58">
        <v>4479</v>
      </c>
      <c r="C1100" s="59" t="s">
        <v>352</v>
      </c>
      <c r="D1100" s="59" t="s">
        <v>308</v>
      </c>
      <c r="E1100" s="59" t="s">
        <v>313</v>
      </c>
      <c r="F1100" s="59" t="s">
        <v>121</v>
      </c>
      <c r="G1100" s="12" t="s">
        <v>266</v>
      </c>
      <c r="H1100" s="14">
        <f>B1100</f>
        <v>4479</v>
      </c>
      <c r="I1100" s="14">
        <f t="shared" si="270"/>
        <v>1542</v>
      </c>
      <c r="J1100" s="12">
        <f>VLOOKUP($B1100,'[1]METAS 2019'!$D$4:$Q$843,5,0)</f>
        <v>17</v>
      </c>
      <c r="K1100" s="12">
        <f>VLOOKUP($B1100,'[1]METAS 2019'!$D$4:$Q$843,4,0)</f>
        <v>21</v>
      </c>
      <c r="L1100" s="12">
        <f>VLOOKUP($B1100,'[1]METAS 2019'!$D$4:$Q$843,11,0)</f>
        <v>16</v>
      </c>
      <c r="M1100" s="12">
        <f>VLOOKUP($B1100,'[1]METAS 2019'!$D$4:$Q$843,12,0)</f>
        <v>14</v>
      </c>
      <c r="N1100" s="12">
        <f>VLOOKUP($B1100,'[1]METAS 2019'!$D$4:$Q$843,13,0)</f>
        <v>33</v>
      </c>
      <c r="O1100" s="12">
        <f>VLOOKUP($B1100,'[1]METAS 2019'!$D$4:$Q$843,14,0)</f>
        <v>32</v>
      </c>
      <c r="P1100" s="12">
        <f>VLOOKUP($B1100,[2]ok!$AY$9:$CO$434,8,0)</f>
        <v>39</v>
      </c>
      <c r="Q1100" s="12">
        <f>VLOOKUP($B1100,[2]ok!$AY$9:$CO$434,9,0)</f>
        <v>38</v>
      </c>
      <c r="R1100" s="12">
        <f>VLOOKUP($B1100,[2]ok!$AY$9:$CO$434,10,0)</f>
        <v>39</v>
      </c>
      <c r="S1100" s="12">
        <f>VLOOKUP($B1100,[2]ok!$AY$9:$CO$434,11,0)</f>
        <v>40</v>
      </c>
      <c r="T1100" s="12">
        <f>VLOOKUP($B1100,[2]ok!$AY$9:$CO$434,12,0)</f>
        <v>40</v>
      </c>
      <c r="U1100" s="12">
        <f>VLOOKUP($B1100,[2]ok!$AY$9:$CO$434,13,0)</f>
        <v>41</v>
      </c>
      <c r="V1100" s="12">
        <f>VLOOKUP($B1100,[2]ok!$AY$9:$CO$434,14,0)</f>
        <v>41</v>
      </c>
      <c r="W1100" s="12">
        <f>VLOOKUP($B1100,[2]ok!$AY$9:$CO$434,15,0)</f>
        <v>40</v>
      </c>
      <c r="X1100" s="12">
        <f>VLOOKUP($B1100,[2]ok!$AY$9:$CO$434,16,0)</f>
        <v>36</v>
      </c>
      <c r="Y1100" s="12">
        <f>VLOOKUP($B1100,[2]ok!$AY$9:$CO$434,17,0)</f>
        <v>33</v>
      </c>
      <c r="Z1100" s="12">
        <f>VLOOKUP($B1100,[2]ok!$AY$9:$CO$434,18,0)</f>
        <v>32</v>
      </c>
      <c r="AA1100" s="12">
        <f>VLOOKUP($B1100,[2]ok!$AY$9:$CO$434,19,0)</f>
        <v>29</v>
      </c>
      <c r="AB1100" s="12">
        <f>VLOOKUP($B1100,[2]ok!$AY$9:$CO$434,20,0)</f>
        <v>27</v>
      </c>
      <c r="AC1100" s="12">
        <f>VLOOKUP($B1100,[2]ok!$AY$9:$CO$434,21,0)</f>
        <v>25</v>
      </c>
      <c r="AD1100" s="12">
        <f>VLOOKUP($B1100,[2]ok!$AY$9:$CO$434,22,0)</f>
        <v>108</v>
      </c>
      <c r="AE1100" s="12">
        <f>VLOOKUP($B1100,[2]ok!$AY$9:$CO$434,23,0)</f>
        <v>117</v>
      </c>
      <c r="AF1100" s="12">
        <f>VLOOKUP($B1100,[2]ok!$AY$9:$CO$434,24,0)</f>
        <v>111</v>
      </c>
      <c r="AG1100" s="12">
        <f>VLOOKUP($B1100,[2]ok!$AY$9:$CO$434,25,0)</f>
        <v>116</v>
      </c>
      <c r="AH1100" s="12">
        <f>VLOOKUP($B1100,[2]ok!$AY$9:$CO$434,26,0)</f>
        <v>103</v>
      </c>
      <c r="AI1100" s="12">
        <f>VLOOKUP($B1100,[2]ok!$AY$9:$CO$434,27,0)</f>
        <v>85</v>
      </c>
      <c r="AJ1100" s="12">
        <f>VLOOKUP($B1100,[2]ok!$AY$9:$CO$434,28,0)</f>
        <v>62</v>
      </c>
      <c r="AK1100" s="12">
        <f>VLOOKUP($B1100,[2]ok!$AY$9:$CO$434,29,0)</f>
        <v>65</v>
      </c>
      <c r="AL1100" s="12">
        <f>VLOOKUP($B1100,[2]ok!$AY$9:$CO$434,30,0)</f>
        <v>41</v>
      </c>
      <c r="AM1100" s="12">
        <f>VLOOKUP($B1100,[2]ok!$AY$9:$CO$434,31,0)</f>
        <v>40</v>
      </c>
      <c r="AN1100" s="12">
        <f>VLOOKUP($B1100,[2]ok!$AY$9:$CO$434,32,0)</f>
        <v>27</v>
      </c>
      <c r="AO1100" s="12">
        <f>VLOOKUP($B1100,[2]ok!$AY$9:$CO$434,33,0)</f>
        <v>18</v>
      </c>
      <c r="AP1100" s="12">
        <f>VLOOKUP($B1100,[2]ok!$AY$9:$CO$434,34,0)</f>
        <v>16</v>
      </c>
      <c r="AQ1100" s="12">
        <f>VLOOKUP($B1100,[2]ok!$AY$9:$CO$434,39,0)</f>
        <v>795</v>
      </c>
      <c r="AR1100" s="12">
        <f>VLOOKUP($B1100,[2]ok!$AY$9:$CO$434,40,0)</f>
        <v>86</v>
      </c>
      <c r="AS1100" s="12">
        <f>VLOOKUP($B1100,[2]ok!$AY$9:$CO$434,41,0)</f>
        <v>57</v>
      </c>
      <c r="AT1100" s="12">
        <f>VLOOKUP($B1100,[2]ok!$AY$9:$CO$434,42,0)</f>
        <v>321</v>
      </c>
      <c r="AU1100" s="12">
        <f>VLOOKUP($B1100,[2]ok!$AY$9:$CO$434,43,0)</f>
        <v>21</v>
      </c>
    </row>
    <row r="1101" spans="1:47" s="10" customFormat="1" ht="12">
      <c r="A1101" s="58">
        <v>1100</v>
      </c>
      <c r="B1101" s="58">
        <v>6759</v>
      </c>
      <c r="C1101" s="59" t="s">
        <v>352</v>
      </c>
      <c r="D1101" s="59" t="s">
        <v>308</v>
      </c>
      <c r="E1101" s="59" t="s">
        <v>313</v>
      </c>
      <c r="F1101" s="59" t="s">
        <v>122</v>
      </c>
      <c r="G1101" s="12" t="s">
        <v>266</v>
      </c>
      <c r="H1101" s="14">
        <f>B1101</f>
        <v>6759</v>
      </c>
      <c r="I1101" s="14">
        <f t="shared" si="270"/>
        <v>1459</v>
      </c>
      <c r="J1101" s="12">
        <f>VLOOKUP($B1101,'[1]METAS 2019'!$D$4:$Q$843,5,0)</f>
        <v>16</v>
      </c>
      <c r="K1101" s="12">
        <f>VLOOKUP($B1101,'[1]METAS 2019'!$D$4:$Q$843,4,0)</f>
        <v>14</v>
      </c>
      <c r="L1101" s="12">
        <f>VLOOKUP($B1101,'[1]METAS 2019'!$D$4:$Q$843,11,0)</f>
        <v>20</v>
      </c>
      <c r="M1101" s="12">
        <f>VLOOKUP($B1101,'[1]METAS 2019'!$D$4:$Q$843,12,0)</f>
        <v>23</v>
      </c>
      <c r="N1101" s="12">
        <f>VLOOKUP($B1101,'[1]METAS 2019'!$D$4:$Q$843,13,0)</f>
        <v>27</v>
      </c>
      <c r="O1101" s="12">
        <f>VLOOKUP($B1101,'[1]METAS 2019'!$D$4:$Q$843,14,0)</f>
        <v>30</v>
      </c>
      <c r="P1101" s="12">
        <f>VLOOKUP($B1101,[2]ok!$AY$9:$CO$434,8,0)</f>
        <v>36</v>
      </c>
      <c r="Q1101" s="12">
        <f>VLOOKUP($B1101,[2]ok!$AY$9:$CO$434,9,0)</f>
        <v>36</v>
      </c>
      <c r="R1101" s="12">
        <f>VLOOKUP($B1101,[2]ok!$AY$9:$CO$434,10,0)</f>
        <v>37</v>
      </c>
      <c r="S1101" s="12">
        <f>VLOOKUP($B1101,[2]ok!$AY$9:$CO$434,11,0)</f>
        <v>37</v>
      </c>
      <c r="T1101" s="12">
        <f>VLOOKUP($B1101,[2]ok!$AY$9:$CO$434,12,0)</f>
        <v>38</v>
      </c>
      <c r="U1101" s="12">
        <f>VLOOKUP($B1101,[2]ok!$AY$9:$CO$434,13,0)</f>
        <v>38</v>
      </c>
      <c r="V1101" s="12">
        <f>VLOOKUP($B1101,[2]ok!$AY$9:$CO$434,14,0)</f>
        <v>39</v>
      </c>
      <c r="W1101" s="12">
        <f>VLOOKUP($B1101,[2]ok!$AY$9:$CO$434,15,0)</f>
        <v>37</v>
      </c>
      <c r="X1101" s="12">
        <f>VLOOKUP($B1101,[2]ok!$AY$9:$CO$434,16,0)</f>
        <v>34</v>
      </c>
      <c r="Y1101" s="12">
        <f>VLOOKUP($B1101,[2]ok!$AY$9:$CO$434,17,0)</f>
        <v>32</v>
      </c>
      <c r="Z1101" s="12">
        <f>VLOOKUP($B1101,[2]ok!$AY$9:$CO$434,18,0)</f>
        <v>30</v>
      </c>
      <c r="AA1101" s="12">
        <f>VLOOKUP($B1101,[2]ok!$AY$9:$CO$434,19,0)</f>
        <v>27</v>
      </c>
      <c r="AB1101" s="12">
        <f>VLOOKUP($B1101,[2]ok!$AY$9:$CO$434,20,0)</f>
        <v>26</v>
      </c>
      <c r="AC1101" s="12">
        <f>VLOOKUP($B1101,[2]ok!$AY$9:$CO$434,21,0)</f>
        <v>24</v>
      </c>
      <c r="AD1101" s="12">
        <f>VLOOKUP($B1101,[2]ok!$AY$9:$CO$434,22,0)</f>
        <v>101</v>
      </c>
      <c r="AE1101" s="12">
        <f>VLOOKUP($B1101,[2]ok!$AY$9:$CO$434,23,0)</f>
        <v>110</v>
      </c>
      <c r="AF1101" s="12">
        <f>VLOOKUP($B1101,[2]ok!$AY$9:$CO$434,24,0)</f>
        <v>105</v>
      </c>
      <c r="AG1101" s="12">
        <f>VLOOKUP($B1101,[2]ok!$AY$9:$CO$434,25,0)</f>
        <v>109</v>
      </c>
      <c r="AH1101" s="12">
        <f>VLOOKUP($B1101,[2]ok!$AY$9:$CO$434,26,0)</f>
        <v>97</v>
      </c>
      <c r="AI1101" s="12">
        <f>VLOOKUP($B1101,[2]ok!$AY$9:$CO$434,27,0)</f>
        <v>80</v>
      </c>
      <c r="AJ1101" s="12">
        <f>VLOOKUP($B1101,[2]ok!$AY$9:$CO$434,28,0)</f>
        <v>59</v>
      </c>
      <c r="AK1101" s="12">
        <f>VLOOKUP($B1101,[2]ok!$AY$9:$CO$434,29,0)</f>
        <v>62</v>
      </c>
      <c r="AL1101" s="12">
        <f>VLOOKUP($B1101,[2]ok!$AY$9:$CO$434,30,0)</f>
        <v>39</v>
      </c>
      <c r="AM1101" s="12">
        <f>VLOOKUP($B1101,[2]ok!$AY$9:$CO$434,31,0)</f>
        <v>38</v>
      </c>
      <c r="AN1101" s="12">
        <f>VLOOKUP($B1101,[2]ok!$AY$9:$CO$434,32,0)</f>
        <v>25</v>
      </c>
      <c r="AO1101" s="12">
        <f>VLOOKUP($B1101,[2]ok!$AY$9:$CO$434,33,0)</f>
        <v>17</v>
      </c>
      <c r="AP1101" s="12">
        <f>VLOOKUP($B1101,[2]ok!$AY$9:$CO$434,34,0)</f>
        <v>16</v>
      </c>
      <c r="AQ1101" s="12">
        <f>VLOOKUP($B1101,[2]ok!$AY$9:$CO$434,39,0)</f>
        <v>749</v>
      </c>
      <c r="AR1101" s="12">
        <f>VLOOKUP($B1101,[2]ok!$AY$9:$CO$434,40,0)</f>
        <v>81</v>
      </c>
      <c r="AS1101" s="12">
        <f>VLOOKUP($B1101,[2]ok!$AY$9:$CO$434,41,0)</f>
        <v>53</v>
      </c>
      <c r="AT1101" s="12">
        <f>VLOOKUP($B1101,[2]ok!$AY$9:$CO$434,42,0)</f>
        <v>302</v>
      </c>
      <c r="AU1101" s="12">
        <f>VLOOKUP($B1101,[2]ok!$AY$9:$CO$434,43,0)</f>
        <v>20</v>
      </c>
    </row>
    <row r="1102" spans="1:47" s="10" customFormat="1" ht="12">
      <c r="A1102" s="97">
        <v>1101</v>
      </c>
      <c r="B1102" s="97"/>
      <c r="C1102" s="98"/>
      <c r="D1102" s="98"/>
      <c r="E1102" s="98"/>
      <c r="F1102" s="98" t="s">
        <v>381</v>
      </c>
      <c r="G1102" s="17" t="s">
        <v>1214</v>
      </c>
      <c r="H1102" s="81"/>
      <c r="I1102" s="81">
        <f t="shared" si="270"/>
        <v>8557</v>
      </c>
      <c r="J1102" s="17">
        <f>SUM(J1103:J1108)</f>
        <v>129</v>
      </c>
      <c r="K1102" s="17">
        <f t="shared" ref="K1102:AU1102" si="274">SUM(K1103:K1108)</f>
        <v>151</v>
      </c>
      <c r="L1102" s="17">
        <f t="shared" si="274"/>
        <v>160</v>
      </c>
      <c r="M1102" s="17">
        <f t="shared" si="274"/>
        <v>166</v>
      </c>
      <c r="N1102" s="17">
        <f t="shared" si="274"/>
        <v>175</v>
      </c>
      <c r="O1102" s="17">
        <f t="shared" si="274"/>
        <v>166</v>
      </c>
      <c r="P1102" s="17">
        <f t="shared" si="274"/>
        <v>224</v>
      </c>
      <c r="Q1102" s="17">
        <f t="shared" si="274"/>
        <v>228</v>
      </c>
      <c r="R1102" s="17">
        <f t="shared" si="274"/>
        <v>232</v>
      </c>
      <c r="S1102" s="17">
        <f t="shared" si="274"/>
        <v>232</v>
      </c>
      <c r="T1102" s="17">
        <f t="shared" si="274"/>
        <v>234</v>
      </c>
      <c r="U1102" s="17">
        <f t="shared" si="274"/>
        <v>237</v>
      </c>
      <c r="V1102" s="17">
        <f t="shared" si="274"/>
        <v>234</v>
      </c>
      <c r="W1102" s="17">
        <f t="shared" si="274"/>
        <v>222</v>
      </c>
      <c r="X1102" s="17">
        <f t="shared" si="274"/>
        <v>204</v>
      </c>
      <c r="Y1102" s="17">
        <f t="shared" si="274"/>
        <v>188</v>
      </c>
      <c r="Z1102" s="17">
        <f t="shared" si="274"/>
        <v>171</v>
      </c>
      <c r="AA1102" s="17">
        <f t="shared" si="274"/>
        <v>156</v>
      </c>
      <c r="AB1102" s="17">
        <f t="shared" si="274"/>
        <v>146</v>
      </c>
      <c r="AC1102" s="17">
        <f t="shared" si="274"/>
        <v>141</v>
      </c>
      <c r="AD1102" s="17">
        <f t="shared" si="274"/>
        <v>641</v>
      </c>
      <c r="AE1102" s="17">
        <f t="shared" si="274"/>
        <v>656</v>
      </c>
      <c r="AF1102" s="17">
        <f t="shared" si="274"/>
        <v>683</v>
      </c>
      <c r="AG1102" s="17">
        <f t="shared" si="274"/>
        <v>510</v>
      </c>
      <c r="AH1102" s="17">
        <f t="shared" si="274"/>
        <v>534</v>
      </c>
      <c r="AI1102" s="17">
        <f t="shared" si="274"/>
        <v>466</v>
      </c>
      <c r="AJ1102" s="17">
        <f t="shared" si="274"/>
        <v>309</v>
      </c>
      <c r="AK1102" s="17">
        <f t="shared" si="274"/>
        <v>284</v>
      </c>
      <c r="AL1102" s="17">
        <f t="shared" si="274"/>
        <v>242</v>
      </c>
      <c r="AM1102" s="17">
        <f t="shared" si="274"/>
        <v>168</v>
      </c>
      <c r="AN1102" s="17">
        <f t="shared" si="274"/>
        <v>117</v>
      </c>
      <c r="AO1102" s="17">
        <f t="shared" si="274"/>
        <v>75</v>
      </c>
      <c r="AP1102" s="17">
        <f t="shared" si="274"/>
        <v>76</v>
      </c>
      <c r="AQ1102" s="17">
        <f t="shared" si="274"/>
        <v>4563</v>
      </c>
      <c r="AR1102" s="17">
        <f t="shared" si="274"/>
        <v>590</v>
      </c>
      <c r="AS1102" s="17">
        <f t="shared" si="274"/>
        <v>367</v>
      </c>
      <c r="AT1102" s="17">
        <f t="shared" si="274"/>
        <v>1861</v>
      </c>
      <c r="AU1102" s="17">
        <f t="shared" si="274"/>
        <v>143</v>
      </c>
    </row>
    <row r="1103" spans="1:47" s="10" customFormat="1" ht="12">
      <c r="A1103" s="58">
        <v>1102</v>
      </c>
      <c r="B1103" s="58">
        <v>4477</v>
      </c>
      <c r="C1103" s="59" t="s">
        <v>352</v>
      </c>
      <c r="D1103" s="59" t="s">
        <v>308</v>
      </c>
      <c r="E1103" s="59" t="s">
        <v>315</v>
      </c>
      <c r="F1103" s="59" t="s">
        <v>123</v>
      </c>
      <c r="G1103" s="12" t="s">
        <v>283</v>
      </c>
      <c r="H1103" s="14">
        <f t="shared" ref="H1103:H1108" si="275">B1103</f>
        <v>4477</v>
      </c>
      <c r="I1103" s="14">
        <f t="shared" si="270"/>
        <v>2134</v>
      </c>
      <c r="J1103" s="12">
        <f>VLOOKUP($B1103,'[1]METAS 2019'!$D$4:$Q$843,5,0)</f>
        <v>32</v>
      </c>
      <c r="K1103" s="12">
        <f>VLOOKUP($B1103,'[1]METAS 2019'!$D$4:$Q$843,4,0)</f>
        <v>40</v>
      </c>
      <c r="L1103" s="12">
        <f>VLOOKUP($B1103,'[1]METAS 2019'!$D$4:$Q$843,11,0)</f>
        <v>46</v>
      </c>
      <c r="M1103" s="12">
        <f>VLOOKUP($B1103,'[1]METAS 2019'!$D$4:$Q$843,12,0)</f>
        <v>45</v>
      </c>
      <c r="N1103" s="12">
        <f>VLOOKUP($B1103,'[1]METAS 2019'!$D$4:$Q$843,13,0)</f>
        <v>43</v>
      </c>
      <c r="O1103" s="12">
        <f>VLOOKUP($B1103,'[1]METAS 2019'!$D$4:$Q$843,14,0)</f>
        <v>41</v>
      </c>
      <c r="P1103" s="12">
        <f>VLOOKUP($B1103,[2]ok!$AY$9:$CO$434,8,0)</f>
        <v>55</v>
      </c>
      <c r="Q1103" s="12">
        <f>VLOOKUP($B1103,[2]ok!$AY$9:$CO$434,9,0)</f>
        <v>56</v>
      </c>
      <c r="R1103" s="12">
        <f>VLOOKUP($B1103,[2]ok!$AY$9:$CO$434,10,0)</f>
        <v>58</v>
      </c>
      <c r="S1103" s="12">
        <f>VLOOKUP($B1103,[2]ok!$AY$9:$CO$434,11,0)</f>
        <v>58</v>
      </c>
      <c r="T1103" s="12">
        <f>VLOOKUP($B1103,[2]ok!$AY$9:$CO$434,12,0)</f>
        <v>58</v>
      </c>
      <c r="U1103" s="12">
        <f>VLOOKUP($B1103,[2]ok!$AY$9:$CO$434,13,0)</f>
        <v>60</v>
      </c>
      <c r="V1103" s="12">
        <f>VLOOKUP($B1103,[2]ok!$AY$9:$CO$434,14,0)</f>
        <v>58</v>
      </c>
      <c r="W1103" s="12">
        <f>VLOOKUP($B1103,[2]ok!$AY$9:$CO$434,15,0)</f>
        <v>55</v>
      </c>
      <c r="X1103" s="12">
        <f>VLOOKUP($B1103,[2]ok!$AY$9:$CO$434,16,0)</f>
        <v>51</v>
      </c>
      <c r="Y1103" s="12">
        <f>VLOOKUP($B1103,[2]ok!$AY$9:$CO$434,17,0)</f>
        <v>45</v>
      </c>
      <c r="Z1103" s="12">
        <f>VLOOKUP($B1103,[2]ok!$AY$9:$CO$434,18,0)</f>
        <v>44</v>
      </c>
      <c r="AA1103" s="12">
        <f>VLOOKUP($B1103,[2]ok!$AY$9:$CO$434,19,0)</f>
        <v>38</v>
      </c>
      <c r="AB1103" s="12">
        <f>VLOOKUP($B1103,[2]ok!$AY$9:$CO$434,20,0)</f>
        <v>36</v>
      </c>
      <c r="AC1103" s="12">
        <f>VLOOKUP($B1103,[2]ok!$AY$9:$CO$434,21,0)</f>
        <v>35</v>
      </c>
      <c r="AD1103" s="12">
        <f>VLOOKUP($B1103,[2]ok!$AY$9:$CO$434,22,0)</f>
        <v>159</v>
      </c>
      <c r="AE1103" s="12">
        <f>VLOOKUP($B1103,[2]ok!$AY$9:$CO$434,23,0)</f>
        <v>163</v>
      </c>
      <c r="AF1103" s="12">
        <f>VLOOKUP($B1103,[2]ok!$AY$9:$CO$434,24,0)</f>
        <v>170</v>
      </c>
      <c r="AG1103" s="12">
        <f>VLOOKUP($B1103,[2]ok!$AY$9:$CO$434,25,0)</f>
        <v>125</v>
      </c>
      <c r="AH1103" s="12">
        <f>VLOOKUP($B1103,[2]ok!$AY$9:$CO$434,26,0)</f>
        <v>133</v>
      </c>
      <c r="AI1103" s="12">
        <f>VLOOKUP($B1103,[2]ok!$AY$9:$CO$434,27,0)</f>
        <v>116</v>
      </c>
      <c r="AJ1103" s="12">
        <f>VLOOKUP($B1103,[2]ok!$AY$9:$CO$434,28,0)</f>
        <v>76</v>
      </c>
      <c r="AK1103" s="12">
        <f>VLOOKUP($B1103,[2]ok!$AY$9:$CO$434,29,0)</f>
        <v>70</v>
      </c>
      <c r="AL1103" s="12">
        <f>VLOOKUP($B1103,[2]ok!$AY$9:$CO$434,30,0)</f>
        <v>59</v>
      </c>
      <c r="AM1103" s="12">
        <f>VLOOKUP($B1103,[2]ok!$AY$9:$CO$434,31,0)</f>
        <v>42</v>
      </c>
      <c r="AN1103" s="12">
        <f>VLOOKUP($B1103,[2]ok!$AY$9:$CO$434,32,0)</f>
        <v>29</v>
      </c>
      <c r="AO1103" s="12">
        <f>VLOOKUP($B1103,[2]ok!$AY$9:$CO$434,33,0)</f>
        <v>19</v>
      </c>
      <c r="AP1103" s="12">
        <f>VLOOKUP($B1103,[2]ok!$AY$9:$CO$434,34,0)</f>
        <v>19</v>
      </c>
      <c r="AQ1103" s="12">
        <f>VLOOKUP($B1103,[2]ok!$AY$9:$CO$434,39,0)</f>
        <v>1132</v>
      </c>
      <c r="AR1103" s="12">
        <f>VLOOKUP($B1103,[2]ok!$AY$9:$CO$434,40,0)</f>
        <v>147</v>
      </c>
      <c r="AS1103" s="12">
        <f>VLOOKUP($B1103,[2]ok!$AY$9:$CO$434,41,0)</f>
        <v>92</v>
      </c>
      <c r="AT1103" s="12">
        <f>VLOOKUP($B1103,[2]ok!$AY$9:$CO$434,42,0)</f>
        <v>461</v>
      </c>
      <c r="AU1103" s="12">
        <f>VLOOKUP($B1103,[2]ok!$AY$9:$CO$434,43,0)</f>
        <v>37</v>
      </c>
    </row>
    <row r="1104" spans="1:47" s="10" customFormat="1" ht="12">
      <c r="A1104" s="58">
        <v>1103</v>
      </c>
      <c r="B1104" s="58">
        <v>4475</v>
      </c>
      <c r="C1104" s="59" t="s">
        <v>352</v>
      </c>
      <c r="D1104" s="59" t="s">
        <v>308</v>
      </c>
      <c r="E1104" s="59" t="s">
        <v>315</v>
      </c>
      <c r="F1104" s="59" t="s">
        <v>124</v>
      </c>
      <c r="G1104" s="12" t="s">
        <v>266</v>
      </c>
      <c r="H1104" s="14">
        <f t="shared" si="275"/>
        <v>4475</v>
      </c>
      <c r="I1104" s="14">
        <f t="shared" si="270"/>
        <v>279</v>
      </c>
      <c r="J1104" s="12">
        <f>VLOOKUP($B1104,'[1]METAS 2019'!$D$4:$Q$843,5,0)</f>
        <v>4</v>
      </c>
      <c r="K1104" s="12">
        <f>VLOOKUP($B1104,'[1]METAS 2019'!$D$4:$Q$843,4,0)</f>
        <v>9</v>
      </c>
      <c r="L1104" s="12">
        <f>VLOOKUP($B1104,'[1]METAS 2019'!$D$4:$Q$843,11,0)</f>
        <v>5</v>
      </c>
      <c r="M1104" s="12">
        <f>VLOOKUP($B1104,'[1]METAS 2019'!$D$4:$Q$843,12,0)</f>
        <v>3</v>
      </c>
      <c r="N1104" s="12">
        <f>VLOOKUP($B1104,'[1]METAS 2019'!$D$4:$Q$843,13,0)</f>
        <v>11</v>
      </c>
      <c r="O1104" s="12">
        <f>VLOOKUP($B1104,'[1]METAS 2019'!$D$4:$Q$843,14,0)</f>
        <v>12</v>
      </c>
      <c r="P1104" s="12">
        <f>VLOOKUP($B1104,[2]ok!$AY$9:$CO$434,8,0)</f>
        <v>7</v>
      </c>
      <c r="Q1104" s="12">
        <f>VLOOKUP($B1104,[2]ok!$AY$9:$CO$434,9,0)</f>
        <v>7</v>
      </c>
      <c r="R1104" s="12">
        <f>VLOOKUP($B1104,[2]ok!$AY$9:$CO$434,10,0)</f>
        <v>7</v>
      </c>
      <c r="S1104" s="12">
        <f>VLOOKUP($B1104,[2]ok!$AY$9:$CO$434,11,0)</f>
        <v>7</v>
      </c>
      <c r="T1104" s="12">
        <f>VLOOKUP($B1104,[2]ok!$AY$9:$CO$434,12,0)</f>
        <v>7</v>
      </c>
      <c r="U1104" s="12">
        <f>VLOOKUP($B1104,[2]ok!$AY$9:$CO$434,13,0)</f>
        <v>7</v>
      </c>
      <c r="V1104" s="12">
        <f>VLOOKUP($B1104,[2]ok!$AY$9:$CO$434,14,0)</f>
        <v>7</v>
      </c>
      <c r="W1104" s="12">
        <f>VLOOKUP($B1104,[2]ok!$AY$9:$CO$434,15,0)</f>
        <v>7</v>
      </c>
      <c r="X1104" s="12">
        <f>VLOOKUP($B1104,[2]ok!$AY$9:$CO$434,16,0)</f>
        <v>6</v>
      </c>
      <c r="Y1104" s="12">
        <f>VLOOKUP($B1104,[2]ok!$AY$9:$CO$434,17,0)</f>
        <v>6</v>
      </c>
      <c r="Z1104" s="12">
        <f>VLOOKUP($B1104,[2]ok!$AY$9:$CO$434,18,0)</f>
        <v>5</v>
      </c>
      <c r="AA1104" s="12">
        <f>VLOOKUP($B1104,[2]ok!$AY$9:$CO$434,19,0)</f>
        <v>5</v>
      </c>
      <c r="AB1104" s="12">
        <f>VLOOKUP($B1104,[2]ok!$AY$9:$CO$434,20,0)</f>
        <v>5</v>
      </c>
      <c r="AC1104" s="12">
        <f>VLOOKUP($B1104,[2]ok!$AY$9:$CO$434,21,0)</f>
        <v>4</v>
      </c>
      <c r="AD1104" s="12">
        <f>VLOOKUP($B1104,[2]ok!$AY$9:$CO$434,22,0)</f>
        <v>20</v>
      </c>
      <c r="AE1104" s="12">
        <f>VLOOKUP($B1104,[2]ok!$AY$9:$CO$434,23,0)</f>
        <v>20</v>
      </c>
      <c r="AF1104" s="12">
        <f>VLOOKUP($B1104,[2]ok!$AY$9:$CO$434,24,0)</f>
        <v>21</v>
      </c>
      <c r="AG1104" s="12">
        <f>VLOOKUP($B1104,[2]ok!$AY$9:$CO$434,25,0)</f>
        <v>16</v>
      </c>
      <c r="AH1104" s="12">
        <f>VLOOKUP($B1104,[2]ok!$AY$9:$CO$434,26,0)</f>
        <v>17</v>
      </c>
      <c r="AI1104" s="12">
        <f>VLOOKUP($B1104,[2]ok!$AY$9:$CO$434,27,0)</f>
        <v>14</v>
      </c>
      <c r="AJ1104" s="12">
        <f>VLOOKUP($B1104,[2]ok!$AY$9:$CO$434,28,0)</f>
        <v>10</v>
      </c>
      <c r="AK1104" s="12">
        <f>VLOOKUP($B1104,[2]ok!$AY$9:$CO$434,29,0)</f>
        <v>9</v>
      </c>
      <c r="AL1104" s="12">
        <f>VLOOKUP($B1104,[2]ok!$AY$9:$CO$434,30,0)</f>
        <v>8</v>
      </c>
      <c r="AM1104" s="12">
        <f>VLOOKUP($B1104,[2]ok!$AY$9:$CO$434,31,0)</f>
        <v>5</v>
      </c>
      <c r="AN1104" s="12">
        <f>VLOOKUP($B1104,[2]ok!$AY$9:$CO$434,32,0)</f>
        <v>4</v>
      </c>
      <c r="AO1104" s="12">
        <f>VLOOKUP($B1104,[2]ok!$AY$9:$CO$434,33,0)</f>
        <v>2</v>
      </c>
      <c r="AP1104" s="12">
        <f>VLOOKUP($B1104,[2]ok!$AY$9:$CO$434,34,0)</f>
        <v>2</v>
      </c>
      <c r="AQ1104" s="12">
        <f>VLOOKUP($B1104,[2]ok!$AY$9:$CO$434,39,0)</f>
        <v>141</v>
      </c>
      <c r="AR1104" s="12">
        <f>VLOOKUP($B1104,[2]ok!$AY$9:$CO$434,40,0)</f>
        <v>18</v>
      </c>
      <c r="AS1104" s="12">
        <f>VLOOKUP($B1104,[2]ok!$AY$9:$CO$434,41,0)</f>
        <v>11</v>
      </c>
      <c r="AT1104" s="12">
        <f>VLOOKUP($B1104,[2]ok!$AY$9:$CO$434,42,0)</f>
        <v>58</v>
      </c>
      <c r="AU1104" s="12">
        <f>VLOOKUP($B1104,[2]ok!$AY$9:$CO$434,43,0)</f>
        <v>5</v>
      </c>
    </row>
    <row r="1105" spans="1:47" s="10" customFormat="1" ht="12">
      <c r="A1105" s="58">
        <v>1104</v>
      </c>
      <c r="B1105" s="58">
        <v>4476</v>
      </c>
      <c r="C1105" s="59" t="s">
        <v>352</v>
      </c>
      <c r="D1105" s="59" t="s">
        <v>308</v>
      </c>
      <c r="E1105" s="59" t="s">
        <v>315</v>
      </c>
      <c r="F1105" s="59" t="s">
        <v>125</v>
      </c>
      <c r="G1105" s="12" t="s">
        <v>266</v>
      </c>
      <c r="H1105" s="14">
        <f t="shared" si="275"/>
        <v>4476</v>
      </c>
      <c r="I1105" s="14">
        <f t="shared" si="270"/>
        <v>2090</v>
      </c>
      <c r="J1105" s="12">
        <f>VLOOKUP($B1105,'[1]METAS 2019'!$D$4:$Q$843,5,0)</f>
        <v>32</v>
      </c>
      <c r="K1105" s="12">
        <f>VLOOKUP($B1105,'[1]METAS 2019'!$D$4:$Q$843,4,0)</f>
        <v>39</v>
      </c>
      <c r="L1105" s="12">
        <f>VLOOKUP($B1105,'[1]METAS 2019'!$D$4:$Q$843,11,0)</f>
        <v>33</v>
      </c>
      <c r="M1105" s="12">
        <f>VLOOKUP($B1105,'[1]METAS 2019'!$D$4:$Q$843,12,0)</f>
        <v>39</v>
      </c>
      <c r="N1105" s="12">
        <f>VLOOKUP($B1105,'[1]METAS 2019'!$D$4:$Q$843,13,0)</f>
        <v>33</v>
      </c>
      <c r="O1105" s="12">
        <f>VLOOKUP($B1105,'[1]METAS 2019'!$D$4:$Q$843,14,0)</f>
        <v>23</v>
      </c>
      <c r="P1105" s="12">
        <f>VLOOKUP($B1105,[2]ok!$AY$9:$CO$434,8,0)</f>
        <v>56</v>
      </c>
      <c r="Q1105" s="12">
        <f>VLOOKUP($B1105,[2]ok!$AY$9:$CO$434,9,0)</f>
        <v>57</v>
      </c>
      <c r="R1105" s="12">
        <f>VLOOKUP($B1105,[2]ok!$AY$9:$CO$434,10,0)</f>
        <v>58</v>
      </c>
      <c r="S1105" s="12">
        <f>VLOOKUP($B1105,[2]ok!$AY$9:$CO$434,11,0)</f>
        <v>58</v>
      </c>
      <c r="T1105" s="12">
        <f>VLOOKUP($B1105,[2]ok!$AY$9:$CO$434,12,0)</f>
        <v>58</v>
      </c>
      <c r="U1105" s="12">
        <f>VLOOKUP($B1105,[2]ok!$AY$9:$CO$434,13,0)</f>
        <v>59</v>
      </c>
      <c r="V1105" s="12">
        <f>VLOOKUP($B1105,[2]ok!$AY$9:$CO$434,14,0)</f>
        <v>58</v>
      </c>
      <c r="W1105" s="12">
        <f>VLOOKUP($B1105,[2]ok!$AY$9:$CO$434,15,0)</f>
        <v>55</v>
      </c>
      <c r="X1105" s="12">
        <f>VLOOKUP($B1105,[2]ok!$AY$9:$CO$434,16,0)</f>
        <v>51</v>
      </c>
      <c r="Y1105" s="12">
        <f>VLOOKUP($B1105,[2]ok!$AY$9:$CO$434,17,0)</f>
        <v>47</v>
      </c>
      <c r="Z1105" s="12">
        <f>VLOOKUP($B1105,[2]ok!$AY$9:$CO$434,18,0)</f>
        <v>42</v>
      </c>
      <c r="AA1105" s="12">
        <f>VLOOKUP($B1105,[2]ok!$AY$9:$CO$434,19,0)</f>
        <v>39</v>
      </c>
      <c r="AB1105" s="12">
        <f>VLOOKUP($B1105,[2]ok!$AY$9:$CO$434,20,0)</f>
        <v>36</v>
      </c>
      <c r="AC1105" s="12">
        <f>VLOOKUP($B1105,[2]ok!$AY$9:$CO$434,21,0)</f>
        <v>35</v>
      </c>
      <c r="AD1105" s="12">
        <f>VLOOKUP($B1105,[2]ok!$AY$9:$CO$434,22,0)</f>
        <v>159</v>
      </c>
      <c r="AE1105" s="12">
        <f>VLOOKUP($B1105,[2]ok!$AY$9:$CO$434,23,0)</f>
        <v>163</v>
      </c>
      <c r="AF1105" s="12">
        <f>VLOOKUP($B1105,[2]ok!$AY$9:$CO$434,24,0)</f>
        <v>169</v>
      </c>
      <c r="AG1105" s="12">
        <f>VLOOKUP($B1105,[2]ok!$AY$9:$CO$434,25,0)</f>
        <v>127</v>
      </c>
      <c r="AH1105" s="12">
        <f>VLOOKUP($B1105,[2]ok!$AY$9:$CO$434,26,0)</f>
        <v>132</v>
      </c>
      <c r="AI1105" s="12">
        <f>VLOOKUP($B1105,[2]ok!$AY$9:$CO$434,27,0)</f>
        <v>116</v>
      </c>
      <c r="AJ1105" s="12">
        <f>VLOOKUP($B1105,[2]ok!$AY$9:$CO$434,28,0)</f>
        <v>77</v>
      </c>
      <c r="AK1105" s="12">
        <f>VLOOKUP($B1105,[2]ok!$AY$9:$CO$434,29,0)</f>
        <v>70</v>
      </c>
      <c r="AL1105" s="12">
        <f>VLOOKUP($B1105,[2]ok!$AY$9:$CO$434,30,0)</f>
        <v>60</v>
      </c>
      <c r="AM1105" s="12">
        <f>VLOOKUP($B1105,[2]ok!$AY$9:$CO$434,31,0)</f>
        <v>42</v>
      </c>
      <c r="AN1105" s="12">
        <f>VLOOKUP($B1105,[2]ok!$AY$9:$CO$434,32,0)</f>
        <v>29</v>
      </c>
      <c r="AO1105" s="12">
        <f>VLOOKUP($B1105,[2]ok!$AY$9:$CO$434,33,0)</f>
        <v>19</v>
      </c>
      <c r="AP1105" s="12">
        <f>VLOOKUP($B1105,[2]ok!$AY$9:$CO$434,34,0)</f>
        <v>19</v>
      </c>
      <c r="AQ1105" s="12">
        <f>VLOOKUP($B1105,[2]ok!$AY$9:$CO$434,39,0)</f>
        <v>1132</v>
      </c>
      <c r="AR1105" s="12">
        <f>VLOOKUP($B1105,[2]ok!$AY$9:$CO$434,40,0)</f>
        <v>146</v>
      </c>
      <c r="AS1105" s="12">
        <f>VLOOKUP($B1105,[2]ok!$AY$9:$CO$434,41,0)</f>
        <v>91</v>
      </c>
      <c r="AT1105" s="12">
        <f>VLOOKUP($B1105,[2]ok!$AY$9:$CO$434,42,0)</f>
        <v>462</v>
      </c>
      <c r="AU1105" s="12">
        <f>VLOOKUP($B1105,[2]ok!$AY$9:$CO$434,43,0)</f>
        <v>30</v>
      </c>
    </row>
    <row r="1106" spans="1:47" s="10" customFormat="1" ht="12">
      <c r="A1106" s="58">
        <v>1105</v>
      </c>
      <c r="B1106" s="58">
        <v>4474</v>
      </c>
      <c r="C1106" s="59" t="s">
        <v>352</v>
      </c>
      <c r="D1106" s="59" t="s">
        <v>308</v>
      </c>
      <c r="E1106" s="59" t="s">
        <v>315</v>
      </c>
      <c r="F1106" s="59" t="s">
        <v>126</v>
      </c>
      <c r="G1106" s="12" t="s">
        <v>266</v>
      </c>
      <c r="H1106" s="14">
        <f t="shared" si="275"/>
        <v>4474</v>
      </c>
      <c r="I1106" s="14">
        <f t="shared" si="270"/>
        <v>1836</v>
      </c>
      <c r="J1106" s="12">
        <f>VLOOKUP($B1106,'[1]METAS 2019'!$D$4:$Q$843,5,0)</f>
        <v>28</v>
      </c>
      <c r="K1106" s="12">
        <f>VLOOKUP($B1106,'[1]METAS 2019'!$D$4:$Q$843,4,0)</f>
        <v>30</v>
      </c>
      <c r="L1106" s="12">
        <f>VLOOKUP($B1106,'[1]METAS 2019'!$D$4:$Q$843,11,0)</f>
        <v>33</v>
      </c>
      <c r="M1106" s="12">
        <f>VLOOKUP($B1106,'[1]METAS 2019'!$D$4:$Q$843,12,0)</f>
        <v>29</v>
      </c>
      <c r="N1106" s="12">
        <f>VLOOKUP($B1106,'[1]METAS 2019'!$D$4:$Q$843,13,0)</f>
        <v>34</v>
      </c>
      <c r="O1106" s="12">
        <f>VLOOKUP($B1106,'[1]METAS 2019'!$D$4:$Q$843,14,0)</f>
        <v>32</v>
      </c>
      <c r="P1106" s="12">
        <f>VLOOKUP($B1106,[2]ok!$AY$9:$CO$434,8,0)</f>
        <v>49</v>
      </c>
      <c r="Q1106" s="12">
        <f>VLOOKUP($B1106,[2]ok!$AY$9:$CO$434,9,0)</f>
        <v>49</v>
      </c>
      <c r="R1106" s="12">
        <f>VLOOKUP($B1106,[2]ok!$AY$9:$CO$434,10,0)</f>
        <v>50</v>
      </c>
      <c r="S1106" s="12">
        <f>VLOOKUP($B1106,[2]ok!$AY$9:$CO$434,11,0)</f>
        <v>50</v>
      </c>
      <c r="T1106" s="12">
        <f>VLOOKUP($B1106,[2]ok!$AY$9:$CO$434,12,0)</f>
        <v>51</v>
      </c>
      <c r="U1106" s="12">
        <f>VLOOKUP($B1106,[2]ok!$AY$9:$CO$434,13,0)</f>
        <v>51</v>
      </c>
      <c r="V1106" s="12">
        <f>VLOOKUP($B1106,[2]ok!$AY$9:$CO$434,14,0)</f>
        <v>51</v>
      </c>
      <c r="W1106" s="12">
        <f>VLOOKUP($B1106,[2]ok!$AY$9:$CO$434,15,0)</f>
        <v>48</v>
      </c>
      <c r="X1106" s="12">
        <f>VLOOKUP($B1106,[2]ok!$AY$9:$CO$434,16,0)</f>
        <v>44</v>
      </c>
      <c r="Y1106" s="12">
        <f>VLOOKUP($B1106,[2]ok!$AY$9:$CO$434,17,0)</f>
        <v>41</v>
      </c>
      <c r="Z1106" s="12">
        <f>VLOOKUP($B1106,[2]ok!$AY$9:$CO$434,18,0)</f>
        <v>37</v>
      </c>
      <c r="AA1106" s="12">
        <f>VLOOKUP($B1106,[2]ok!$AY$9:$CO$434,19,0)</f>
        <v>34</v>
      </c>
      <c r="AB1106" s="12">
        <f>VLOOKUP($B1106,[2]ok!$AY$9:$CO$434,20,0)</f>
        <v>32</v>
      </c>
      <c r="AC1106" s="12">
        <f>VLOOKUP($B1106,[2]ok!$AY$9:$CO$434,21,0)</f>
        <v>31</v>
      </c>
      <c r="AD1106" s="12">
        <f>VLOOKUP($B1106,[2]ok!$AY$9:$CO$434,22,0)</f>
        <v>139</v>
      </c>
      <c r="AE1106" s="12">
        <f>VLOOKUP($B1106,[2]ok!$AY$9:$CO$434,23,0)</f>
        <v>142</v>
      </c>
      <c r="AF1106" s="12">
        <f>VLOOKUP($B1106,[2]ok!$AY$9:$CO$434,24,0)</f>
        <v>148</v>
      </c>
      <c r="AG1106" s="12">
        <f>VLOOKUP($B1106,[2]ok!$AY$9:$CO$434,25,0)</f>
        <v>111</v>
      </c>
      <c r="AH1106" s="12">
        <f>VLOOKUP($B1106,[2]ok!$AY$9:$CO$434,26,0)</f>
        <v>116</v>
      </c>
      <c r="AI1106" s="12">
        <f>VLOOKUP($B1106,[2]ok!$AY$9:$CO$434,27,0)</f>
        <v>101</v>
      </c>
      <c r="AJ1106" s="12">
        <f>VLOOKUP($B1106,[2]ok!$AY$9:$CO$434,28,0)</f>
        <v>67</v>
      </c>
      <c r="AK1106" s="12">
        <f>VLOOKUP($B1106,[2]ok!$AY$9:$CO$434,29,0)</f>
        <v>62</v>
      </c>
      <c r="AL1106" s="12">
        <f>VLOOKUP($B1106,[2]ok!$AY$9:$CO$434,30,0)</f>
        <v>53</v>
      </c>
      <c r="AM1106" s="12">
        <f>VLOOKUP($B1106,[2]ok!$AY$9:$CO$434,31,0)</f>
        <v>36</v>
      </c>
      <c r="AN1106" s="12">
        <f>VLOOKUP($B1106,[2]ok!$AY$9:$CO$434,32,0)</f>
        <v>25</v>
      </c>
      <c r="AO1106" s="12">
        <f>VLOOKUP($B1106,[2]ok!$AY$9:$CO$434,33,0)</f>
        <v>16</v>
      </c>
      <c r="AP1106" s="12">
        <f>VLOOKUP($B1106,[2]ok!$AY$9:$CO$434,34,0)</f>
        <v>16</v>
      </c>
      <c r="AQ1106" s="12">
        <f>VLOOKUP($B1106,[2]ok!$AY$9:$CO$434,39,0)</f>
        <v>990</v>
      </c>
      <c r="AR1106" s="12">
        <f>VLOOKUP($B1106,[2]ok!$AY$9:$CO$434,40,0)</f>
        <v>128</v>
      </c>
      <c r="AS1106" s="12">
        <f>VLOOKUP($B1106,[2]ok!$AY$9:$CO$434,41,0)</f>
        <v>80</v>
      </c>
      <c r="AT1106" s="12">
        <f>VLOOKUP($B1106,[2]ok!$AY$9:$CO$434,42,0)</f>
        <v>404</v>
      </c>
      <c r="AU1106" s="12">
        <f>VLOOKUP($B1106,[2]ok!$AY$9:$CO$434,43,0)</f>
        <v>33</v>
      </c>
    </row>
    <row r="1107" spans="1:47" s="10" customFormat="1" ht="12">
      <c r="A1107" s="58">
        <v>1106</v>
      </c>
      <c r="B1107" s="58">
        <v>6757</v>
      </c>
      <c r="C1107" s="59" t="s">
        <v>352</v>
      </c>
      <c r="D1107" s="59" t="s">
        <v>308</v>
      </c>
      <c r="E1107" s="59" t="s">
        <v>315</v>
      </c>
      <c r="F1107" s="59" t="s">
        <v>127</v>
      </c>
      <c r="G1107" s="12" t="s">
        <v>266</v>
      </c>
      <c r="H1107" s="14">
        <f t="shared" si="275"/>
        <v>6757</v>
      </c>
      <c r="I1107" s="14">
        <f t="shared" si="270"/>
        <v>1559</v>
      </c>
      <c r="J1107" s="12">
        <f>VLOOKUP($B1107,'[1]METAS 2019'!$D$4:$Q$843,5,0)</f>
        <v>23</v>
      </c>
      <c r="K1107" s="12">
        <f>VLOOKUP($B1107,'[1]METAS 2019'!$D$4:$Q$843,4,0)</f>
        <v>25</v>
      </c>
      <c r="L1107" s="12">
        <f>VLOOKUP($B1107,'[1]METAS 2019'!$D$4:$Q$843,11,0)</f>
        <v>37</v>
      </c>
      <c r="M1107" s="12">
        <f>VLOOKUP($B1107,'[1]METAS 2019'!$D$4:$Q$843,12,0)</f>
        <v>34</v>
      </c>
      <c r="N1107" s="12">
        <f>VLOOKUP($B1107,'[1]METAS 2019'!$D$4:$Q$843,13,0)</f>
        <v>41</v>
      </c>
      <c r="O1107" s="12">
        <f>VLOOKUP($B1107,'[1]METAS 2019'!$D$4:$Q$843,14,0)</f>
        <v>42</v>
      </c>
      <c r="P1107" s="12">
        <f>VLOOKUP($B1107,[2]ok!$AY$9:$CO$434,8,0)</f>
        <v>40</v>
      </c>
      <c r="Q1107" s="12">
        <f>VLOOKUP($B1107,[2]ok!$AY$9:$CO$434,9,0)</f>
        <v>41</v>
      </c>
      <c r="R1107" s="12">
        <f>VLOOKUP($B1107,[2]ok!$AY$9:$CO$434,10,0)</f>
        <v>41</v>
      </c>
      <c r="S1107" s="12">
        <f>VLOOKUP($B1107,[2]ok!$AY$9:$CO$434,11,0)</f>
        <v>41</v>
      </c>
      <c r="T1107" s="12">
        <f>VLOOKUP($B1107,[2]ok!$AY$9:$CO$434,12,0)</f>
        <v>42</v>
      </c>
      <c r="U1107" s="12">
        <f>VLOOKUP($B1107,[2]ok!$AY$9:$CO$434,13,0)</f>
        <v>42</v>
      </c>
      <c r="V1107" s="12">
        <f>VLOOKUP($B1107,[2]ok!$AY$9:$CO$434,14,0)</f>
        <v>42</v>
      </c>
      <c r="W1107" s="12">
        <f>VLOOKUP($B1107,[2]ok!$AY$9:$CO$434,15,0)</f>
        <v>40</v>
      </c>
      <c r="X1107" s="12">
        <f>VLOOKUP($B1107,[2]ok!$AY$9:$CO$434,16,0)</f>
        <v>36</v>
      </c>
      <c r="Y1107" s="12">
        <f>VLOOKUP($B1107,[2]ok!$AY$9:$CO$434,17,0)</f>
        <v>34</v>
      </c>
      <c r="Z1107" s="12">
        <f>VLOOKUP($B1107,[2]ok!$AY$9:$CO$434,18,0)</f>
        <v>30</v>
      </c>
      <c r="AA1107" s="12">
        <f>VLOOKUP($B1107,[2]ok!$AY$9:$CO$434,19,0)</f>
        <v>28</v>
      </c>
      <c r="AB1107" s="12">
        <f>VLOOKUP($B1107,[2]ok!$AY$9:$CO$434,20,0)</f>
        <v>26</v>
      </c>
      <c r="AC1107" s="12">
        <f>VLOOKUP($B1107,[2]ok!$AY$9:$CO$434,21,0)</f>
        <v>25</v>
      </c>
      <c r="AD1107" s="12">
        <f>VLOOKUP($B1107,[2]ok!$AY$9:$CO$434,22,0)</f>
        <v>114</v>
      </c>
      <c r="AE1107" s="12">
        <f>VLOOKUP($B1107,[2]ok!$AY$9:$CO$434,23,0)</f>
        <v>117</v>
      </c>
      <c r="AF1107" s="12">
        <f>VLOOKUP($B1107,[2]ok!$AY$9:$CO$434,24,0)</f>
        <v>122</v>
      </c>
      <c r="AG1107" s="12">
        <f>VLOOKUP($B1107,[2]ok!$AY$9:$CO$434,25,0)</f>
        <v>91</v>
      </c>
      <c r="AH1107" s="12">
        <f>VLOOKUP($B1107,[2]ok!$AY$9:$CO$434,26,0)</f>
        <v>95</v>
      </c>
      <c r="AI1107" s="12">
        <f>VLOOKUP($B1107,[2]ok!$AY$9:$CO$434,27,0)</f>
        <v>83</v>
      </c>
      <c r="AJ1107" s="12">
        <f>VLOOKUP($B1107,[2]ok!$AY$9:$CO$434,28,0)</f>
        <v>55</v>
      </c>
      <c r="AK1107" s="12">
        <f>VLOOKUP($B1107,[2]ok!$AY$9:$CO$434,29,0)</f>
        <v>51</v>
      </c>
      <c r="AL1107" s="12">
        <f>VLOOKUP($B1107,[2]ok!$AY$9:$CO$434,30,0)</f>
        <v>43</v>
      </c>
      <c r="AM1107" s="12">
        <f>VLOOKUP($B1107,[2]ok!$AY$9:$CO$434,31,0)</f>
        <v>30</v>
      </c>
      <c r="AN1107" s="12">
        <f>VLOOKUP($B1107,[2]ok!$AY$9:$CO$434,32,0)</f>
        <v>21</v>
      </c>
      <c r="AO1107" s="12">
        <f>VLOOKUP($B1107,[2]ok!$AY$9:$CO$434,33,0)</f>
        <v>13</v>
      </c>
      <c r="AP1107" s="12">
        <f>VLOOKUP($B1107,[2]ok!$AY$9:$CO$434,34,0)</f>
        <v>14</v>
      </c>
      <c r="AQ1107" s="12">
        <f>VLOOKUP($B1107,[2]ok!$AY$9:$CO$434,39,0)</f>
        <v>814</v>
      </c>
      <c r="AR1107" s="12">
        <f>VLOOKUP($B1107,[2]ok!$AY$9:$CO$434,40,0)</f>
        <v>105</v>
      </c>
      <c r="AS1107" s="12">
        <f>VLOOKUP($B1107,[2]ok!$AY$9:$CO$434,41,0)</f>
        <v>65</v>
      </c>
      <c r="AT1107" s="12">
        <f>VLOOKUP($B1107,[2]ok!$AY$9:$CO$434,42,0)</f>
        <v>332</v>
      </c>
      <c r="AU1107" s="12">
        <f>VLOOKUP($B1107,[2]ok!$AY$9:$CO$434,43,0)</f>
        <v>28</v>
      </c>
    </row>
    <row r="1108" spans="1:47" s="10" customFormat="1" ht="12">
      <c r="A1108" s="58">
        <v>1107</v>
      </c>
      <c r="B1108" s="58">
        <v>6758</v>
      </c>
      <c r="C1108" s="59" t="s">
        <v>352</v>
      </c>
      <c r="D1108" s="59" t="s">
        <v>308</v>
      </c>
      <c r="E1108" s="59" t="s">
        <v>315</v>
      </c>
      <c r="F1108" s="59" t="s">
        <v>128</v>
      </c>
      <c r="G1108" s="12" t="s">
        <v>266</v>
      </c>
      <c r="H1108" s="14">
        <f t="shared" si="275"/>
        <v>6758</v>
      </c>
      <c r="I1108" s="14">
        <f t="shared" si="270"/>
        <v>659</v>
      </c>
      <c r="J1108" s="12">
        <f>VLOOKUP($B1108,'[1]METAS 2019'!$D$4:$Q$843,5,0)</f>
        <v>10</v>
      </c>
      <c r="K1108" s="12">
        <f>VLOOKUP($B1108,'[1]METAS 2019'!$D$4:$Q$843,4,0)</f>
        <v>8</v>
      </c>
      <c r="L1108" s="12">
        <f>VLOOKUP($B1108,'[1]METAS 2019'!$D$4:$Q$843,11,0)</f>
        <v>6</v>
      </c>
      <c r="M1108" s="12">
        <f>VLOOKUP($B1108,'[1]METAS 2019'!$D$4:$Q$843,12,0)</f>
        <v>16</v>
      </c>
      <c r="N1108" s="12">
        <f>VLOOKUP($B1108,'[1]METAS 2019'!$D$4:$Q$843,13,0)</f>
        <v>13</v>
      </c>
      <c r="O1108" s="12">
        <f>VLOOKUP($B1108,'[1]METAS 2019'!$D$4:$Q$843,14,0)</f>
        <v>16</v>
      </c>
      <c r="P1108" s="12">
        <f>VLOOKUP($B1108,[2]ok!$AY$9:$CO$434,8,0)</f>
        <v>17</v>
      </c>
      <c r="Q1108" s="12">
        <f>VLOOKUP($B1108,[2]ok!$AY$9:$CO$434,9,0)</f>
        <v>18</v>
      </c>
      <c r="R1108" s="12">
        <f>VLOOKUP($B1108,[2]ok!$AY$9:$CO$434,10,0)</f>
        <v>18</v>
      </c>
      <c r="S1108" s="12">
        <f>VLOOKUP($B1108,[2]ok!$AY$9:$CO$434,11,0)</f>
        <v>18</v>
      </c>
      <c r="T1108" s="12">
        <f>VLOOKUP($B1108,[2]ok!$AY$9:$CO$434,12,0)</f>
        <v>18</v>
      </c>
      <c r="U1108" s="12">
        <f>VLOOKUP($B1108,[2]ok!$AY$9:$CO$434,13,0)</f>
        <v>18</v>
      </c>
      <c r="V1108" s="12">
        <f>VLOOKUP($B1108,[2]ok!$AY$9:$CO$434,14,0)</f>
        <v>18</v>
      </c>
      <c r="W1108" s="12">
        <f>VLOOKUP($B1108,[2]ok!$AY$9:$CO$434,15,0)</f>
        <v>17</v>
      </c>
      <c r="X1108" s="12">
        <f>VLOOKUP($B1108,[2]ok!$AY$9:$CO$434,16,0)</f>
        <v>16</v>
      </c>
      <c r="Y1108" s="12">
        <f>VLOOKUP($B1108,[2]ok!$AY$9:$CO$434,17,0)</f>
        <v>15</v>
      </c>
      <c r="Z1108" s="12">
        <f>VLOOKUP($B1108,[2]ok!$AY$9:$CO$434,18,0)</f>
        <v>13</v>
      </c>
      <c r="AA1108" s="12">
        <f>VLOOKUP($B1108,[2]ok!$AY$9:$CO$434,19,0)</f>
        <v>12</v>
      </c>
      <c r="AB1108" s="12">
        <f>VLOOKUP($B1108,[2]ok!$AY$9:$CO$434,20,0)</f>
        <v>11</v>
      </c>
      <c r="AC1108" s="12">
        <f>VLOOKUP($B1108,[2]ok!$AY$9:$CO$434,21,0)</f>
        <v>11</v>
      </c>
      <c r="AD1108" s="12">
        <f>VLOOKUP($B1108,[2]ok!$AY$9:$CO$434,22,0)</f>
        <v>50</v>
      </c>
      <c r="AE1108" s="12">
        <f>VLOOKUP($B1108,[2]ok!$AY$9:$CO$434,23,0)</f>
        <v>51</v>
      </c>
      <c r="AF1108" s="12">
        <f>VLOOKUP($B1108,[2]ok!$AY$9:$CO$434,24,0)</f>
        <v>53</v>
      </c>
      <c r="AG1108" s="12">
        <f>VLOOKUP($B1108,[2]ok!$AY$9:$CO$434,25,0)</f>
        <v>40</v>
      </c>
      <c r="AH1108" s="12">
        <f>VLOOKUP($B1108,[2]ok!$AY$9:$CO$434,26,0)</f>
        <v>41</v>
      </c>
      <c r="AI1108" s="12">
        <f>VLOOKUP($B1108,[2]ok!$AY$9:$CO$434,27,0)</f>
        <v>36</v>
      </c>
      <c r="AJ1108" s="12">
        <f>VLOOKUP($B1108,[2]ok!$AY$9:$CO$434,28,0)</f>
        <v>24</v>
      </c>
      <c r="AK1108" s="12">
        <f>VLOOKUP($B1108,[2]ok!$AY$9:$CO$434,29,0)</f>
        <v>22</v>
      </c>
      <c r="AL1108" s="12">
        <f>VLOOKUP($B1108,[2]ok!$AY$9:$CO$434,30,0)</f>
        <v>19</v>
      </c>
      <c r="AM1108" s="12">
        <f>VLOOKUP($B1108,[2]ok!$AY$9:$CO$434,31,0)</f>
        <v>13</v>
      </c>
      <c r="AN1108" s="12">
        <f>VLOOKUP($B1108,[2]ok!$AY$9:$CO$434,32,0)</f>
        <v>9</v>
      </c>
      <c r="AO1108" s="12">
        <f>VLOOKUP($B1108,[2]ok!$AY$9:$CO$434,33,0)</f>
        <v>6</v>
      </c>
      <c r="AP1108" s="12">
        <f>VLOOKUP($B1108,[2]ok!$AY$9:$CO$434,34,0)</f>
        <v>6</v>
      </c>
      <c r="AQ1108" s="12">
        <f>VLOOKUP($B1108,[2]ok!$AY$9:$CO$434,39,0)</f>
        <v>354</v>
      </c>
      <c r="AR1108" s="12">
        <f>VLOOKUP($B1108,[2]ok!$AY$9:$CO$434,40,0)</f>
        <v>46</v>
      </c>
      <c r="AS1108" s="12">
        <f>VLOOKUP($B1108,[2]ok!$AY$9:$CO$434,41,0)</f>
        <v>28</v>
      </c>
      <c r="AT1108" s="12">
        <f>VLOOKUP($B1108,[2]ok!$AY$9:$CO$434,42,0)</f>
        <v>144</v>
      </c>
      <c r="AU1108" s="12">
        <f>VLOOKUP($B1108,[2]ok!$AY$9:$CO$434,43,0)</f>
        <v>10</v>
      </c>
    </row>
    <row r="1109" spans="1:47" s="10" customFormat="1" ht="12">
      <c r="A1109" s="97">
        <v>1108</v>
      </c>
      <c r="B1109" s="97"/>
      <c r="C1109" s="98"/>
      <c r="D1109" s="98"/>
      <c r="E1109" s="98"/>
      <c r="F1109" s="98" t="s">
        <v>382</v>
      </c>
      <c r="G1109" s="17" t="s">
        <v>1214</v>
      </c>
      <c r="H1109" s="81"/>
      <c r="I1109" s="81">
        <f t="shared" si="270"/>
        <v>13285</v>
      </c>
      <c r="J1109" s="17">
        <f>SUM(J1110:J1118)</f>
        <v>172</v>
      </c>
      <c r="K1109" s="17">
        <f t="shared" ref="K1109:AU1109" si="276">SUM(K1110:K1118)</f>
        <v>191</v>
      </c>
      <c r="L1109" s="17">
        <f t="shared" si="276"/>
        <v>197</v>
      </c>
      <c r="M1109" s="17">
        <f t="shared" si="276"/>
        <v>193</v>
      </c>
      <c r="N1109" s="17">
        <f t="shared" si="276"/>
        <v>223</v>
      </c>
      <c r="O1109" s="17">
        <f t="shared" si="276"/>
        <v>241</v>
      </c>
      <c r="P1109" s="17">
        <f t="shared" si="276"/>
        <v>311</v>
      </c>
      <c r="Q1109" s="17">
        <f t="shared" si="276"/>
        <v>319</v>
      </c>
      <c r="R1109" s="17">
        <f t="shared" si="276"/>
        <v>325</v>
      </c>
      <c r="S1109" s="17">
        <f t="shared" si="276"/>
        <v>324</v>
      </c>
      <c r="T1109" s="17">
        <f t="shared" si="276"/>
        <v>329</v>
      </c>
      <c r="U1109" s="17">
        <f t="shared" si="276"/>
        <v>333</v>
      </c>
      <c r="V1109" s="17">
        <f t="shared" si="276"/>
        <v>328</v>
      </c>
      <c r="W1109" s="17">
        <f t="shared" si="276"/>
        <v>315</v>
      </c>
      <c r="X1109" s="17">
        <f t="shared" si="276"/>
        <v>297</v>
      </c>
      <c r="Y1109" s="17">
        <f t="shared" si="276"/>
        <v>275</v>
      </c>
      <c r="Z1109" s="17">
        <f t="shared" si="276"/>
        <v>254</v>
      </c>
      <c r="AA1109" s="17">
        <f t="shared" si="276"/>
        <v>237</v>
      </c>
      <c r="AB1109" s="17">
        <f t="shared" si="276"/>
        <v>229</v>
      </c>
      <c r="AC1109" s="17">
        <f t="shared" si="276"/>
        <v>225</v>
      </c>
      <c r="AD1109" s="17">
        <f t="shared" si="276"/>
        <v>1078</v>
      </c>
      <c r="AE1109" s="17">
        <f t="shared" si="276"/>
        <v>992</v>
      </c>
      <c r="AF1109" s="17">
        <f t="shared" si="276"/>
        <v>994</v>
      </c>
      <c r="AG1109" s="17">
        <f t="shared" si="276"/>
        <v>894</v>
      </c>
      <c r="AH1109" s="17">
        <f t="shared" si="276"/>
        <v>801</v>
      </c>
      <c r="AI1109" s="17">
        <f t="shared" si="276"/>
        <v>786</v>
      </c>
      <c r="AJ1109" s="17">
        <f t="shared" si="276"/>
        <v>628</v>
      </c>
      <c r="AK1109" s="17">
        <f t="shared" si="276"/>
        <v>479</v>
      </c>
      <c r="AL1109" s="17">
        <f t="shared" si="276"/>
        <v>436</v>
      </c>
      <c r="AM1109" s="17">
        <f t="shared" si="276"/>
        <v>340</v>
      </c>
      <c r="AN1109" s="17">
        <f t="shared" si="276"/>
        <v>246</v>
      </c>
      <c r="AO1109" s="17">
        <f t="shared" si="276"/>
        <v>163</v>
      </c>
      <c r="AP1109" s="17">
        <f t="shared" si="276"/>
        <v>130</v>
      </c>
      <c r="AQ1109" s="17">
        <f t="shared" si="276"/>
        <v>7061</v>
      </c>
      <c r="AR1109" s="17">
        <f t="shared" si="276"/>
        <v>791</v>
      </c>
      <c r="AS1109" s="17">
        <f t="shared" si="276"/>
        <v>609</v>
      </c>
      <c r="AT1109" s="17">
        <f t="shared" si="276"/>
        <v>2962</v>
      </c>
      <c r="AU1109" s="17">
        <f t="shared" si="276"/>
        <v>179</v>
      </c>
    </row>
    <row r="1110" spans="1:47" s="10" customFormat="1" ht="12">
      <c r="A1110" s="58">
        <v>1109</v>
      </c>
      <c r="B1110" s="58">
        <v>4473</v>
      </c>
      <c r="C1110" s="59" t="s">
        <v>352</v>
      </c>
      <c r="D1110" s="59" t="s">
        <v>308</v>
      </c>
      <c r="E1110" s="59" t="s">
        <v>438</v>
      </c>
      <c r="F1110" s="59" t="s">
        <v>129</v>
      </c>
      <c r="G1110" s="12" t="s">
        <v>271</v>
      </c>
      <c r="H1110" s="14">
        <f t="shared" ref="H1110:H1118" si="277">B1110</f>
        <v>4473</v>
      </c>
      <c r="I1110" s="14">
        <f t="shared" si="270"/>
        <v>2239</v>
      </c>
      <c r="J1110" s="12">
        <f>VLOOKUP($B1110,'[1]METAS 2019'!$D$4:$Q$843,5,0)</f>
        <v>29</v>
      </c>
      <c r="K1110" s="12">
        <f>VLOOKUP($B1110,'[1]METAS 2019'!$D$4:$Q$843,4,0)</f>
        <v>34</v>
      </c>
      <c r="L1110" s="12">
        <f>VLOOKUP($B1110,'[1]METAS 2019'!$D$4:$Q$843,11,0)</f>
        <v>40</v>
      </c>
      <c r="M1110" s="12">
        <f>VLOOKUP($B1110,'[1]METAS 2019'!$D$4:$Q$843,12,0)</f>
        <v>37</v>
      </c>
      <c r="N1110" s="12">
        <f>VLOOKUP($B1110,'[1]METAS 2019'!$D$4:$Q$843,13,0)</f>
        <v>28</v>
      </c>
      <c r="O1110" s="12">
        <f>VLOOKUP($B1110,'[1]METAS 2019'!$D$4:$Q$843,14,0)</f>
        <v>36</v>
      </c>
      <c r="P1110" s="12">
        <f>VLOOKUP($B1110,[2]ok!$AY$9:$CO$434,8,0)</f>
        <v>52</v>
      </c>
      <c r="Q1110" s="12">
        <f>VLOOKUP($B1110,[2]ok!$AY$9:$CO$434,9,0)</f>
        <v>54</v>
      </c>
      <c r="R1110" s="12">
        <f>VLOOKUP($B1110,[2]ok!$AY$9:$CO$434,10,0)</f>
        <v>55</v>
      </c>
      <c r="S1110" s="12">
        <f>VLOOKUP($B1110,[2]ok!$AY$9:$CO$434,11,0)</f>
        <v>55</v>
      </c>
      <c r="T1110" s="12">
        <f>VLOOKUP($B1110,[2]ok!$AY$9:$CO$434,12,0)</f>
        <v>55</v>
      </c>
      <c r="U1110" s="12">
        <f>VLOOKUP($B1110,[2]ok!$AY$9:$CO$434,13,0)</f>
        <v>56</v>
      </c>
      <c r="V1110" s="12">
        <f>VLOOKUP($B1110,[2]ok!$AY$9:$CO$434,14,0)</f>
        <v>55</v>
      </c>
      <c r="W1110" s="12">
        <f>VLOOKUP($B1110,[2]ok!$AY$9:$CO$434,15,0)</f>
        <v>53</v>
      </c>
      <c r="X1110" s="12">
        <f>VLOOKUP($B1110,[2]ok!$AY$9:$CO$434,16,0)</f>
        <v>50</v>
      </c>
      <c r="Y1110" s="12">
        <f>VLOOKUP($B1110,[2]ok!$AY$9:$CO$434,17,0)</f>
        <v>46</v>
      </c>
      <c r="Z1110" s="12">
        <f>VLOOKUP($B1110,[2]ok!$AY$9:$CO$434,18,0)</f>
        <v>43</v>
      </c>
      <c r="AA1110" s="12">
        <f>VLOOKUP($B1110,[2]ok!$AY$9:$CO$434,19,0)</f>
        <v>40</v>
      </c>
      <c r="AB1110" s="12">
        <f>VLOOKUP($B1110,[2]ok!$AY$9:$CO$434,20,0)</f>
        <v>39</v>
      </c>
      <c r="AC1110" s="12">
        <f>VLOOKUP($B1110,[2]ok!$AY$9:$CO$434,21,0)</f>
        <v>38</v>
      </c>
      <c r="AD1110" s="12">
        <f>VLOOKUP($B1110,[2]ok!$AY$9:$CO$434,22,0)</f>
        <v>182</v>
      </c>
      <c r="AE1110" s="12">
        <f>VLOOKUP($B1110,[2]ok!$AY$9:$CO$434,23,0)</f>
        <v>167</v>
      </c>
      <c r="AF1110" s="12">
        <f>VLOOKUP($B1110,[2]ok!$AY$9:$CO$434,24,0)</f>
        <v>168</v>
      </c>
      <c r="AG1110" s="12">
        <f>VLOOKUP($B1110,[2]ok!$AY$9:$CO$434,25,0)</f>
        <v>151</v>
      </c>
      <c r="AH1110" s="12">
        <f>VLOOKUP($B1110,[2]ok!$AY$9:$CO$434,26,0)</f>
        <v>135</v>
      </c>
      <c r="AI1110" s="12">
        <f>VLOOKUP($B1110,[2]ok!$AY$9:$CO$434,27,0)</f>
        <v>133</v>
      </c>
      <c r="AJ1110" s="12">
        <f>VLOOKUP($B1110,[2]ok!$AY$9:$CO$434,28,0)</f>
        <v>106</v>
      </c>
      <c r="AK1110" s="12">
        <f>VLOOKUP($B1110,[2]ok!$AY$9:$CO$434,29,0)</f>
        <v>81</v>
      </c>
      <c r="AL1110" s="12">
        <f>VLOOKUP($B1110,[2]ok!$AY$9:$CO$434,30,0)</f>
        <v>74</v>
      </c>
      <c r="AM1110" s="12">
        <f>VLOOKUP($B1110,[2]ok!$AY$9:$CO$434,31,0)</f>
        <v>57</v>
      </c>
      <c r="AN1110" s="12">
        <f>VLOOKUP($B1110,[2]ok!$AY$9:$CO$434,32,0)</f>
        <v>41</v>
      </c>
      <c r="AO1110" s="12">
        <f>VLOOKUP($B1110,[2]ok!$AY$9:$CO$434,33,0)</f>
        <v>27</v>
      </c>
      <c r="AP1110" s="12">
        <f>VLOOKUP($B1110,[2]ok!$AY$9:$CO$434,34,0)</f>
        <v>22</v>
      </c>
      <c r="AQ1110" s="12">
        <f>VLOOKUP($B1110,[2]ok!$AY$9:$CO$434,39,0)</f>
        <v>1191</v>
      </c>
      <c r="AR1110" s="12">
        <f>VLOOKUP($B1110,[2]ok!$AY$9:$CO$434,40,0)</f>
        <v>133</v>
      </c>
      <c r="AS1110" s="12">
        <f>VLOOKUP($B1110,[2]ok!$AY$9:$CO$434,41,0)</f>
        <v>103</v>
      </c>
      <c r="AT1110" s="12">
        <f>VLOOKUP($B1110,[2]ok!$AY$9:$CO$434,42,0)</f>
        <v>499</v>
      </c>
      <c r="AU1110" s="12">
        <f>VLOOKUP($B1110,[2]ok!$AY$9:$CO$434,43,0)</f>
        <v>30</v>
      </c>
    </row>
    <row r="1111" spans="1:47" s="10" customFormat="1" ht="12">
      <c r="A1111" s="58">
        <v>1110</v>
      </c>
      <c r="B1111" s="58">
        <v>4472</v>
      </c>
      <c r="C1111" s="59" t="s">
        <v>352</v>
      </c>
      <c r="D1111" s="59" t="s">
        <v>308</v>
      </c>
      <c r="E1111" s="59" t="s">
        <v>438</v>
      </c>
      <c r="F1111" s="59" t="s">
        <v>130</v>
      </c>
      <c r="G1111" s="12" t="s">
        <v>266</v>
      </c>
      <c r="H1111" s="14">
        <f t="shared" si="277"/>
        <v>4472</v>
      </c>
      <c r="I1111" s="14">
        <f t="shared" si="270"/>
        <v>1999</v>
      </c>
      <c r="J1111" s="12">
        <f>VLOOKUP($B1111,'[1]METAS 2019'!$D$4:$Q$843,5,0)</f>
        <v>26</v>
      </c>
      <c r="K1111" s="12">
        <f>VLOOKUP($B1111,'[1]METAS 2019'!$D$4:$Q$843,4,0)</f>
        <v>22</v>
      </c>
      <c r="L1111" s="12">
        <f>VLOOKUP($B1111,'[1]METAS 2019'!$D$4:$Q$843,11,0)</f>
        <v>27</v>
      </c>
      <c r="M1111" s="12">
        <f>VLOOKUP($B1111,'[1]METAS 2019'!$D$4:$Q$843,12,0)</f>
        <v>28</v>
      </c>
      <c r="N1111" s="12">
        <f>VLOOKUP($B1111,'[1]METAS 2019'!$D$4:$Q$843,13,0)</f>
        <v>31</v>
      </c>
      <c r="O1111" s="12">
        <f>VLOOKUP($B1111,'[1]METAS 2019'!$D$4:$Q$843,14,0)</f>
        <v>40</v>
      </c>
      <c r="P1111" s="12">
        <f>VLOOKUP($B1111,[2]ok!$AY$9:$CO$434,8,0)</f>
        <v>47</v>
      </c>
      <c r="Q1111" s="12">
        <f>VLOOKUP($B1111,[2]ok!$AY$9:$CO$434,9,0)</f>
        <v>48</v>
      </c>
      <c r="R1111" s="12">
        <f>VLOOKUP($B1111,[2]ok!$AY$9:$CO$434,10,0)</f>
        <v>49</v>
      </c>
      <c r="S1111" s="12">
        <f>VLOOKUP($B1111,[2]ok!$AY$9:$CO$434,11,0)</f>
        <v>49</v>
      </c>
      <c r="T1111" s="12">
        <f>VLOOKUP($B1111,[2]ok!$AY$9:$CO$434,12,0)</f>
        <v>50</v>
      </c>
      <c r="U1111" s="12">
        <f>VLOOKUP($B1111,[2]ok!$AY$9:$CO$434,13,0)</f>
        <v>50</v>
      </c>
      <c r="V1111" s="12">
        <f>VLOOKUP($B1111,[2]ok!$AY$9:$CO$434,14,0)</f>
        <v>50</v>
      </c>
      <c r="W1111" s="12">
        <f>VLOOKUP($B1111,[2]ok!$AY$9:$CO$434,15,0)</f>
        <v>48</v>
      </c>
      <c r="X1111" s="12">
        <f>VLOOKUP($B1111,[2]ok!$AY$9:$CO$434,16,0)</f>
        <v>45</v>
      </c>
      <c r="Y1111" s="12">
        <f>VLOOKUP($B1111,[2]ok!$AY$9:$CO$434,17,0)</f>
        <v>42</v>
      </c>
      <c r="Z1111" s="12">
        <f>VLOOKUP($B1111,[2]ok!$AY$9:$CO$434,18,0)</f>
        <v>38</v>
      </c>
      <c r="AA1111" s="12">
        <f>VLOOKUP($B1111,[2]ok!$AY$9:$CO$434,19,0)</f>
        <v>36</v>
      </c>
      <c r="AB1111" s="12">
        <f>VLOOKUP($B1111,[2]ok!$AY$9:$CO$434,20,0)</f>
        <v>35</v>
      </c>
      <c r="AC1111" s="12">
        <f>VLOOKUP($B1111,[2]ok!$AY$9:$CO$434,21,0)</f>
        <v>34</v>
      </c>
      <c r="AD1111" s="12">
        <f>VLOOKUP($B1111,[2]ok!$AY$9:$CO$434,22,0)</f>
        <v>163</v>
      </c>
      <c r="AE1111" s="12">
        <f>VLOOKUP($B1111,[2]ok!$AY$9:$CO$434,23,0)</f>
        <v>150</v>
      </c>
      <c r="AF1111" s="12">
        <f>VLOOKUP($B1111,[2]ok!$AY$9:$CO$434,24,0)</f>
        <v>150</v>
      </c>
      <c r="AG1111" s="12">
        <f>VLOOKUP($B1111,[2]ok!$AY$9:$CO$434,25,0)</f>
        <v>135</v>
      </c>
      <c r="AH1111" s="12">
        <f>VLOOKUP($B1111,[2]ok!$AY$9:$CO$434,26,0)</f>
        <v>121</v>
      </c>
      <c r="AI1111" s="12">
        <f>VLOOKUP($B1111,[2]ok!$AY$9:$CO$434,27,0)</f>
        <v>119</v>
      </c>
      <c r="AJ1111" s="12">
        <f>VLOOKUP($B1111,[2]ok!$AY$9:$CO$434,28,0)</f>
        <v>95</v>
      </c>
      <c r="AK1111" s="12">
        <f>VLOOKUP($B1111,[2]ok!$AY$9:$CO$434,29,0)</f>
        <v>72</v>
      </c>
      <c r="AL1111" s="12">
        <f>VLOOKUP($B1111,[2]ok!$AY$9:$CO$434,30,0)</f>
        <v>66</v>
      </c>
      <c r="AM1111" s="12">
        <f>VLOOKUP($B1111,[2]ok!$AY$9:$CO$434,31,0)</f>
        <v>51</v>
      </c>
      <c r="AN1111" s="12">
        <f>VLOOKUP($B1111,[2]ok!$AY$9:$CO$434,32,0)</f>
        <v>37</v>
      </c>
      <c r="AO1111" s="12">
        <f>VLOOKUP($B1111,[2]ok!$AY$9:$CO$434,33,0)</f>
        <v>25</v>
      </c>
      <c r="AP1111" s="12">
        <f>VLOOKUP($B1111,[2]ok!$AY$9:$CO$434,34,0)</f>
        <v>20</v>
      </c>
      <c r="AQ1111" s="12">
        <f>VLOOKUP($B1111,[2]ok!$AY$9:$CO$434,39,0)</f>
        <v>1067</v>
      </c>
      <c r="AR1111" s="12">
        <f>VLOOKUP($B1111,[2]ok!$AY$9:$CO$434,40,0)</f>
        <v>120</v>
      </c>
      <c r="AS1111" s="12">
        <f>VLOOKUP($B1111,[2]ok!$AY$9:$CO$434,41,0)</f>
        <v>92</v>
      </c>
      <c r="AT1111" s="12">
        <f>VLOOKUP($B1111,[2]ok!$AY$9:$CO$434,42,0)</f>
        <v>448</v>
      </c>
      <c r="AU1111" s="12">
        <f>VLOOKUP($B1111,[2]ok!$AY$9:$CO$434,43,0)</f>
        <v>26</v>
      </c>
    </row>
    <row r="1112" spans="1:47" s="10" customFormat="1" ht="12">
      <c r="A1112" s="58">
        <v>1111</v>
      </c>
      <c r="B1112" s="58">
        <v>4471</v>
      </c>
      <c r="C1112" s="59" t="s">
        <v>352</v>
      </c>
      <c r="D1112" s="59" t="s">
        <v>308</v>
      </c>
      <c r="E1112" s="59" t="s">
        <v>438</v>
      </c>
      <c r="F1112" s="59" t="s">
        <v>131</v>
      </c>
      <c r="G1112" s="12" t="s">
        <v>266</v>
      </c>
      <c r="H1112" s="14">
        <f t="shared" si="277"/>
        <v>4471</v>
      </c>
      <c r="I1112" s="14">
        <f t="shared" si="270"/>
        <v>3839</v>
      </c>
      <c r="J1112" s="12">
        <f>VLOOKUP($B1112,'[1]METAS 2019'!$D$4:$Q$843,5,0)</f>
        <v>50</v>
      </c>
      <c r="K1112" s="12">
        <f>VLOOKUP($B1112,'[1]METAS 2019'!$D$4:$Q$843,4,0)</f>
        <v>54</v>
      </c>
      <c r="L1112" s="12">
        <f>VLOOKUP($B1112,'[1]METAS 2019'!$D$4:$Q$843,11,0)</f>
        <v>48</v>
      </c>
      <c r="M1112" s="12">
        <f>VLOOKUP($B1112,'[1]METAS 2019'!$D$4:$Q$843,12,0)</f>
        <v>51</v>
      </c>
      <c r="N1112" s="12">
        <f>VLOOKUP($B1112,'[1]METAS 2019'!$D$4:$Q$843,13,0)</f>
        <v>76</v>
      </c>
      <c r="O1112" s="12">
        <f>VLOOKUP($B1112,'[1]METAS 2019'!$D$4:$Q$843,14,0)</f>
        <v>56</v>
      </c>
      <c r="P1112" s="12">
        <f>VLOOKUP($B1112,[2]ok!$AY$9:$CO$434,8,0)</f>
        <v>92</v>
      </c>
      <c r="Q1112" s="12">
        <f>VLOOKUP($B1112,[2]ok!$AY$9:$CO$434,9,0)</f>
        <v>93</v>
      </c>
      <c r="R1112" s="12">
        <f>VLOOKUP($B1112,[2]ok!$AY$9:$CO$434,10,0)</f>
        <v>94</v>
      </c>
      <c r="S1112" s="12">
        <f>VLOOKUP($B1112,[2]ok!$AY$9:$CO$434,11,0)</f>
        <v>93</v>
      </c>
      <c r="T1112" s="12">
        <f>VLOOKUP($B1112,[2]ok!$AY$9:$CO$434,12,0)</f>
        <v>96</v>
      </c>
      <c r="U1112" s="12">
        <f>VLOOKUP($B1112,[2]ok!$AY$9:$CO$434,13,0)</f>
        <v>98</v>
      </c>
      <c r="V1112" s="12">
        <f>VLOOKUP($B1112,[2]ok!$AY$9:$CO$434,14,0)</f>
        <v>95</v>
      </c>
      <c r="W1112" s="12">
        <f>VLOOKUP($B1112,[2]ok!$AY$9:$CO$434,15,0)</f>
        <v>91</v>
      </c>
      <c r="X1112" s="12">
        <f>VLOOKUP($B1112,[2]ok!$AY$9:$CO$434,16,0)</f>
        <v>85</v>
      </c>
      <c r="Y1112" s="12">
        <f>VLOOKUP($B1112,[2]ok!$AY$9:$CO$434,17,0)</f>
        <v>80</v>
      </c>
      <c r="Z1112" s="12">
        <f>VLOOKUP($B1112,[2]ok!$AY$9:$CO$434,18,0)</f>
        <v>73</v>
      </c>
      <c r="AA1112" s="12">
        <f>VLOOKUP($B1112,[2]ok!$AY$9:$CO$434,19,0)</f>
        <v>67</v>
      </c>
      <c r="AB1112" s="12">
        <f>VLOOKUP($B1112,[2]ok!$AY$9:$CO$434,20,0)</f>
        <v>65</v>
      </c>
      <c r="AC1112" s="12">
        <f>VLOOKUP($B1112,[2]ok!$AY$9:$CO$434,21,0)</f>
        <v>66</v>
      </c>
      <c r="AD1112" s="12">
        <f>VLOOKUP($B1112,[2]ok!$AY$9:$CO$434,22,0)</f>
        <v>314</v>
      </c>
      <c r="AE1112" s="12">
        <f>VLOOKUP($B1112,[2]ok!$AY$9:$CO$434,23,0)</f>
        <v>289</v>
      </c>
      <c r="AF1112" s="12">
        <f>VLOOKUP($B1112,[2]ok!$AY$9:$CO$434,24,0)</f>
        <v>289</v>
      </c>
      <c r="AG1112" s="12">
        <f>VLOOKUP($B1112,[2]ok!$AY$9:$CO$434,25,0)</f>
        <v>259</v>
      </c>
      <c r="AH1112" s="12">
        <f>VLOOKUP($B1112,[2]ok!$AY$9:$CO$434,26,0)</f>
        <v>233</v>
      </c>
      <c r="AI1112" s="12">
        <f>VLOOKUP($B1112,[2]ok!$AY$9:$CO$434,27,0)</f>
        <v>227</v>
      </c>
      <c r="AJ1112" s="12">
        <f>VLOOKUP($B1112,[2]ok!$AY$9:$CO$434,28,0)</f>
        <v>182</v>
      </c>
      <c r="AK1112" s="12">
        <f>VLOOKUP($B1112,[2]ok!$AY$9:$CO$434,29,0)</f>
        <v>140</v>
      </c>
      <c r="AL1112" s="12">
        <f>VLOOKUP($B1112,[2]ok!$AY$9:$CO$434,30,0)</f>
        <v>127</v>
      </c>
      <c r="AM1112" s="12">
        <f>VLOOKUP($B1112,[2]ok!$AY$9:$CO$434,31,0)</f>
        <v>98</v>
      </c>
      <c r="AN1112" s="12">
        <f>VLOOKUP($B1112,[2]ok!$AY$9:$CO$434,32,0)</f>
        <v>73</v>
      </c>
      <c r="AO1112" s="12">
        <f>VLOOKUP($B1112,[2]ok!$AY$9:$CO$434,33,0)</f>
        <v>47</v>
      </c>
      <c r="AP1112" s="12">
        <f>VLOOKUP($B1112,[2]ok!$AY$9:$CO$434,34,0)</f>
        <v>38</v>
      </c>
      <c r="AQ1112" s="12">
        <f>VLOOKUP($B1112,[2]ok!$AY$9:$CO$434,39,0)</f>
        <v>2053</v>
      </c>
      <c r="AR1112" s="12">
        <f>VLOOKUP($B1112,[2]ok!$AY$9:$CO$434,40,0)</f>
        <v>230</v>
      </c>
      <c r="AS1112" s="12">
        <f>VLOOKUP($B1112,[2]ok!$AY$9:$CO$434,41,0)</f>
        <v>178</v>
      </c>
      <c r="AT1112" s="12">
        <f>VLOOKUP($B1112,[2]ok!$AY$9:$CO$434,42,0)</f>
        <v>861</v>
      </c>
      <c r="AU1112" s="12">
        <f>VLOOKUP($B1112,[2]ok!$AY$9:$CO$434,43,0)</f>
        <v>50</v>
      </c>
    </row>
    <row r="1113" spans="1:47" s="10" customFormat="1" ht="12">
      <c r="A1113" s="58">
        <v>1112</v>
      </c>
      <c r="B1113" s="58">
        <v>7120</v>
      </c>
      <c r="C1113" s="59" t="s">
        <v>352</v>
      </c>
      <c r="D1113" s="59" t="s">
        <v>308</v>
      </c>
      <c r="E1113" s="59" t="s">
        <v>438</v>
      </c>
      <c r="F1113" s="59" t="s">
        <v>132</v>
      </c>
      <c r="G1113" s="12" t="s">
        <v>266</v>
      </c>
      <c r="H1113" s="14">
        <f t="shared" si="277"/>
        <v>7120</v>
      </c>
      <c r="I1113" s="14">
        <f t="shared" si="270"/>
        <v>1165</v>
      </c>
      <c r="J1113" s="12">
        <f>VLOOKUP($B1113,'[1]METAS 2019'!$D$4:$Q$843,5,0)</f>
        <v>15</v>
      </c>
      <c r="K1113" s="12">
        <f>VLOOKUP($B1113,'[1]METAS 2019'!$D$4:$Q$843,4,0)</f>
        <v>18</v>
      </c>
      <c r="L1113" s="12">
        <f>VLOOKUP($B1113,'[1]METAS 2019'!$D$4:$Q$843,11,0)</f>
        <v>18</v>
      </c>
      <c r="M1113" s="12">
        <f>VLOOKUP($B1113,'[1]METAS 2019'!$D$4:$Q$843,12,0)</f>
        <v>23</v>
      </c>
      <c r="N1113" s="12">
        <f>VLOOKUP($B1113,'[1]METAS 2019'!$D$4:$Q$843,13,0)</f>
        <v>16</v>
      </c>
      <c r="O1113" s="12">
        <f>VLOOKUP($B1113,'[1]METAS 2019'!$D$4:$Q$843,14,0)</f>
        <v>21</v>
      </c>
      <c r="P1113" s="12">
        <f>VLOOKUP($B1113,[2]ok!$AY$9:$CO$434,8,0)</f>
        <v>27</v>
      </c>
      <c r="Q1113" s="12">
        <f>VLOOKUP($B1113,[2]ok!$AY$9:$CO$434,9,0)</f>
        <v>28</v>
      </c>
      <c r="R1113" s="12">
        <f>VLOOKUP($B1113,[2]ok!$AY$9:$CO$434,10,0)</f>
        <v>28</v>
      </c>
      <c r="S1113" s="12">
        <f>VLOOKUP($B1113,[2]ok!$AY$9:$CO$434,11,0)</f>
        <v>28</v>
      </c>
      <c r="T1113" s="12">
        <f>VLOOKUP($B1113,[2]ok!$AY$9:$CO$434,12,0)</f>
        <v>29</v>
      </c>
      <c r="U1113" s="12">
        <f>VLOOKUP($B1113,[2]ok!$AY$9:$CO$434,13,0)</f>
        <v>29</v>
      </c>
      <c r="V1113" s="12">
        <f>VLOOKUP($B1113,[2]ok!$AY$9:$CO$434,14,0)</f>
        <v>29</v>
      </c>
      <c r="W1113" s="12">
        <f>VLOOKUP($B1113,[2]ok!$AY$9:$CO$434,15,0)</f>
        <v>27</v>
      </c>
      <c r="X1113" s="12">
        <f>VLOOKUP($B1113,[2]ok!$AY$9:$CO$434,16,0)</f>
        <v>26</v>
      </c>
      <c r="Y1113" s="12">
        <f>VLOOKUP($B1113,[2]ok!$AY$9:$CO$434,17,0)</f>
        <v>24</v>
      </c>
      <c r="Z1113" s="12">
        <f>VLOOKUP($B1113,[2]ok!$AY$9:$CO$434,18,0)</f>
        <v>22</v>
      </c>
      <c r="AA1113" s="12">
        <f>VLOOKUP($B1113,[2]ok!$AY$9:$CO$434,19,0)</f>
        <v>21</v>
      </c>
      <c r="AB1113" s="12">
        <f>VLOOKUP($B1113,[2]ok!$AY$9:$CO$434,20,0)</f>
        <v>20</v>
      </c>
      <c r="AC1113" s="12">
        <f>VLOOKUP($B1113,[2]ok!$AY$9:$CO$434,21,0)</f>
        <v>20</v>
      </c>
      <c r="AD1113" s="12">
        <f>VLOOKUP($B1113,[2]ok!$AY$9:$CO$434,22,0)</f>
        <v>94</v>
      </c>
      <c r="AE1113" s="12">
        <f>VLOOKUP($B1113,[2]ok!$AY$9:$CO$434,23,0)</f>
        <v>87</v>
      </c>
      <c r="AF1113" s="12">
        <f>VLOOKUP($B1113,[2]ok!$AY$9:$CO$434,24,0)</f>
        <v>87</v>
      </c>
      <c r="AG1113" s="12">
        <f>VLOOKUP($B1113,[2]ok!$AY$9:$CO$434,25,0)</f>
        <v>78</v>
      </c>
      <c r="AH1113" s="12">
        <f>VLOOKUP($B1113,[2]ok!$AY$9:$CO$434,26,0)</f>
        <v>70</v>
      </c>
      <c r="AI1113" s="12">
        <f>VLOOKUP($B1113,[2]ok!$AY$9:$CO$434,27,0)</f>
        <v>69</v>
      </c>
      <c r="AJ1113" s="12">
        <f>VLOOKUP($B1113,[2]ok!$AY$9:$CO$434,28,0)</f>
        <v>55</v>
      </c>
      <c r="AK1113" s="12">
        <f>VLOOKUP($B1113,[2]ok!$AY$9:$CO$434,29,0)</f>
        <v>42</v>
      </c>
      <c r="AL1113" s="12">
        <f>VLOOKUP($B1113,[2]ok!$AY$9:$CO$434,30,0)</f>
        <v>38</v>
      </c>
      <c r="AM1113" s="12">
        <f>VLOOKUP($B1113,[2]ok!$AY$9:$CO$434,31,0)</f>
        <v>30</v>
      </c>
      <c r="AN1113" s="12">
        <f>VLOOKUP($B1113,[2]ok!$AY$9:$CO$434,32,0)</f>
        <v>21</v>
      </c>
      <c r="AO1113" s="12">
        <f>VLOOKUP($B1113,[2]ok!$AY$9:$CO$434,33,0)</f>
        <v>14</v>
      </c>
      <c r="AP1113" s="12">
        <f>VLOOKUP($B1113,[2]ok!$AY$9:$CO$434,34,0)</f>
        <v>11</v>
      </c>
      <c r="AQ1113" s="12">
        <f>VLOOKUP($B1113,[2]ok!$AY$9:$CO$434,39,0)</f>
        <v>616</v>
      </c>
      <c r="AR1113" s="12">
        <f>VLOOKUP($B1113,[2]ok!$AY$9:$CO$434,40,0)</f>
        <v>69</v>
      </c>
      <c r="AS1113" s="12">
        <f>VLOOKUP($B1113,[2]ok!$AY$9:$CO$434,41,0)</f>
        <v>53</v>
      </c>
      <c r="AT1113" s="12">
        <f>VLOOKUP($B1113,[2]ok!$AY$9:$CO$434,42,0)</f>
        <v>258</v>
      </c>
      <c r="AU1113" s="12">
        <f>VLOOKUP($B1113,[2]ok!$AY$9:$CO$434,43,0)</f>
        <v>15</v>
      </c>
    </row>
    <row r="1114" spans="1:47" s="10" customFormat="1" ht="12">
      <c r="A1114" s="58">
        <v>1113</v>
      </c>
      <c r="B1114" s="58">
        <v>7374</v>
      </c>
      <c r="C1114" s="59" t="s">
        <v>352</v>
      </c>
      <c r="D1114" s="59" t="s">
        <v>308</v>
      </c>
      <c r="E1114" s="59" t="s">
        <v>438</v>
      </c>
      <c r="F1114" s="59" t="s">
        <v>133</v>
      </c>
      <c r="G1114" s="12" t="s">
        <v>266</v>
      </c>
      <c r="H1114" s="14">
        <f t="shared" si="277"/>
        <v>7374</v>
      </c>
      <c r="I1114" s="14">
        <f t="shared" si="270"/>
        <v>949</v>
      </c>
      <c r="J1114" s="12">
        <f>VLOOKUP($B1114,'[1]METAS 2019'!$D$4:$Q$843,5,0)</f>
        <v>12</v>
      </c>
      <c r="K1114" s="12">
        <f>VLOOKUP($B1114,'[1]METAS 2019'!$D$4:$Q$843,4,0)</f>
        <v>14</v>
      </c>
      <c r="L1114" s="12">
        <f>VLOOKUP($B1114,'[1]METAS 2019'!$D$4:$Q$843,11,0)</f>
        <v>12</v>
      </c>
      <c r="M1114" s="12">
        <f>VLOOKUP($B1114,'[1]METAS 2019'!$D$4:$Q$843,12,0)</f>
        <v>14</v>
      </c>
      <c r="N1114" s="12">
        <f>VLOOKUP($B1114,'[1]METAS 2019'!$D$4:$Q$843,13,0)</f>
        <v>20</v>
      </c>
      <c r="O1114" s="12">
        <f>VLOOKUP($B1114,'[1]METAS 2019'!$D$4:$Q$843,14,0)</f>
        <v>35</v>
      </c>
      <c r="P1114" s="12">
        <f>VLOOKUP($B1114,[2]ok!$AY$9:$CO$434,8,0)</f>
        <v>22</v>
      </c>
      <c r="Q1114" s="12">
        <f>VLOOKUP($B1114,[2]ok!$AY$9:$CO$434,9,0)</f>
        <v>22</v>
      </c>
      <c r="R1114" s="12">
        <f>VLOOKUP($B1114,[2]ok!$AY$9:$CO$434,10,0)</f>
        <v>23</v>
      </c>
      <c r="S1114" s="12">
        <f>VLOOKUP($B1114,[2]ok!$AY$9:$CO$434,11,0)</f>
        <v>23</v>
      </c>
      <c r="T1114" s="12">
        <f>VLOOKUP($B1114,[2]ok!$AY$9:$CO$434,12,0)</f>
        <v>23</v>
      </c>
      <c r="U1114" s="12">
        <f>VLOOKUP($B1114,[2]ok!$AY$9:$CO$434,13,0)</f>
        <v>23</v>
      </c>
      <c r="V1114" s="12">
        <f>VLOOKUP($B1114,[2]ok!$AY$9:$CO$434,14,0)</f>
        <v>23</v>
      </c>
      <c r="W1114" s="12">
        <f>VLOOKUP($B1114,[2]ok!$AY$9:$CO$434,15,0)</f>
        <v>22</v>
      </c>
      <c r="X1114" s="12">
        <f>VLOOKUP($B1114,[2]ok!$AY$9:$CO$434,16,0)</f>
        <v>21</v>
      </c>
      <c r="Y1114" s="12">
        <f>VLOOKUP($B1114,[2]ok!$AY$9:$CO$434,17,0)</f>
        <v>19</v>
      </c>
      <c r="Z1114" s="12">
        <f>VLOOKUP($B1114,[2]ok!$AY$9:$CO$434,18,0)</f>
        <v>18</v>
      </c>
      <c r="AA1114" s="12">
        <f>VLOOKUP($B1114,[2]ok!$AY$9:$CO$434,19,0)</f>
        <v>17</v>
      </c>
      <c r="AB1114" s="12">
        <f>VLOOKUP($B1114,[2]ok!$AY$9:$CO$434,20,0)</f>
        <v>16</v>
      </c>
      <c r="AC1114" s="12">
        <f>VLOOKUP($B1114,[2]ok!$AY$9:$CO$434,21,0)</f>
        <v>16</v>
      </c>
      <c r="AD1114" s="12">
        <f>VLOOKUP($B1114,[2]ok!$AY$9:$CO$434,22,0)</f>
        <v>75</v>
      </c>
      <c r="AE1114" s="12">
        <f>VLOOKUP($B1114,[2]ok!$AY$9:$CO$434,23,0)</f>
        <v>69</v>
      </c>
      <c r="AF1114" s="12">
        <f>VLOOKUP($B1114,[2]ok!$AY$9:$CO$434,24,0)</f>
        <v>69</v>
      </c>
      <c r="AG1114" s="12">
        <f>VLOOKUP($B1114,[2]ok!$AY$9:$CO$434,25,0)</f>
        <v>62</v>
      </c>
      <c r="AH1114" s="12">
        <f>VLOOKUP($B1114,[2]ok!$AY$9:$CO$434,26,0)</f>
        <v>56</v>
      </c>
      <c r="AI1114" s="12">
        <f>VLOOKUP($B1114,[2]ok!$AY$9:$CO$434,27,0)</f>
        <v>55</v>
      </c>
      <c r="AJ1114" s="12">
        <f>VLOOKUP($B1114,[2]ok!$AY$9:$CO$434,28,0)</f>
        <v>44</v>
      </c>
      <c r="AK1114" s="12">
        <f>VLOOKUP($B1114,[2]ok!$AY$9:$CO$434,29,0)</f>
        <v>33</v>
      </c>
      <c r="AL1114" s="12">
        <f>VLOOKUP($B1114,[2]ok!$AY$9:$CO$434,30,0)</f>
        <v>30</v>
      </c>
      <c r="AM1114" s="12">
        <f>VLOOKUP($B1114,[2]ok!$AY$9:$CO$434,31,0)</f>
        <v>24</v>
      </c>
      <c r="AN1114" s="12">
        <f>VLOOKUP($B1114,[2]ok!$AY$9:$CO$434,32,0)</f>
        <v>17</v>
      </c>
      <c r="AO1114" s="12">
        <f>VLOOKUP($B1114,[2]ok!$AY$9:$CO$434,33,0)</f>
        <v>11</v>
      </c>
      <c r="AP1114" s="12">
        <f>VLOOKUP($B1114,[2]ok!$AY$9:$CO$434,34,0)</f>
        <v>9</v>
      </c>
      <c r="AQ1114" s="12">
        <f>VLOOKUP($B1114,[2]ok!$AY$9:$CO$434,39,0)</f>
        <v>493</v>
      </c>
      <c r="AR1114" s="12">
        <f>VLOOKUP($B1114,[2]ok!$AY$9:$CO$434,40,0)</f>
        <v>55</v>
      </c>
      <c r="AS1114" s="12">
        <f>VLOOKUP($B1114,[2]ok!$AY$9:$CO$434,41,0)</f>
        <v>42</v>
      </c>
      <c r="AT1114" s="12">
        <f>VLOOKUP($B1114,[2]ok!$AY$9:$CO$434,42,0)</f>
        <v>207</v>
      </c>
      <c r="AU1114" s="12">
        <f>VLOOKUP($B1114,[2]ok!$AY$9:$CO$434,43,0)</f>
        <v>10</v>
      </c>
    </row>
    <row r="1115" spans="1:47" s="10" customFormat="1" ht="12">
      <c r="A1115" s="58">
        <v>1114</v>
      </c>
      <c r="B1115" s="58">
        <v>9078</v>
      </c>
      <c r="C1115" s="59" t="s">
        <v>352</v>
      </c>
      <c r="D1115" s="59" t="s">
        <v>308</v>
      </c>
      <c r="E1115" s="59" t="s">
        <v>309</v>
      </c>
      <c r="F1115" s="59" t="s">
        <v>134</v>
      </c>
      <c r="G1115" s="12" t="s">
        <v>266</v>
      </c>
      <c r="H1115" s="14">
        <f t="shared" si="277"/>
        <v>9078</v>
      </c>
      <c r="I1115" s="14">
        <f t="shared" si="270"/>
        <v>613</v>
      </c>
      <c r="J1115" s="12">
        <f>VLOOKUP($B1115,'[1]METAS 2019'!$D$4:$Q$843,5,0)</f>
        <v>8</v>
      </c>
      <c r="K1115" s="12">
        <f>VLOOKUP($B1115,'[1]METAS 2019'!$D$4:$Q$843,4,0)</f>
        <v>10</v>
      </c>
      <c r="L1115" s="12">
        <f>VLOOKUP($B1115,'[1]METAS 2019'!$D$4:$Q$843,11,0)</f>
        <v>11</v>
      </c>
      <c r="M1115" s="12">
        <f>VLOOKUP($B1115,'[1]METAS 2019'!$D$4:$Q$843,12,0)</f>
        <v>7</v>
      </c>
      <c r="N1115" s="12">
        <f>VLOOKUP($B1115,'[1]METAS 2019'!$D$4:$Q$843,13,0)</f>
        <v>5</v>
      </c>
      <c r="O1115" s="12">
        <f>VLOOKUP($B1115,'[1]METAS 2019'!$D$4:$Q$843,14,0)</f>
        <v>12</v>
      </c>
      <c r="P1115" s="12">
        <f>VLOOKUP($B1115,[2]ok!$AY$9:$CO$434,8,0)</f>
        <v>14</v>
      </c>
      <c r="Q1115" s="12">
        <f>VLOOKUP($B1115,[2]ok!$AY$9:$CO$434,9,0)</f>
        <v>15</v>
      </c>
      <c r="R1115" s="12">
        <f>VLOOKUP($B1115,[2]ok!$AY$9:$CO$434,10,0)</f>
        <v>15</v>
      </c>
      <c r="S1115" s="12">
        <f>VLOOKUP($B1115,[2]ok!$AY$9:$CO$434,11,0)</f>
        <v>15</v>
      </c>
      <c r="T1115" s="12">
        <f>VLOOKUP($B1115,[2]ok!$AY$9:$CO$434,12,0)</f>
        <v>15</v>
      </c>
      <c r="U1115" s="12">
        <f>VLOOKUP($B1115,[2]ok!$AY$9:$CO$434,13,0)</f>
        <v>15</v>
      </c>
      <c r="V1115" s="12">
        <f>VLOOKUP($B1115,[2]ok!$AY$9:$CO$434,14,0)</f>
        <v>15</v>
      </c>
      <c r="W1115" s="12">
        <f>VLOOKUP($B1115,[2]ok!$AY$9:$CO$434,15,0)</f>
        <v>15</v>
      </c>
      <c r="X1115" s="12">
        <f>VLOOKUP($B1115,[2]ok!$AY$9:$CO$434,16,0)</f>
        <v>14</v>
      </c>
      <c r="Y1115" s="12">
        <f>VLOOKUP($B1115,[2]ok!$AY$9:$CO$434,17,0)</f>
        <v>13</v>
      </c>
      <c r="Z1115" s="12">
        <f>VLOOKUP($B1115,[2]ok!$AY$9:$CO$434,18,0)</f>
        <v>12</v>
      </c>
      <c r="AA1115" s="12">
        <f>VLOOKUP($B1115,[2]ok!$AY$9:$CO$434,19,0)</f>
        <v>11</v>
      </c>
      <c r="AB1115" s="12">
        <f>VLOOKUP($B1115,[2]ok!$AY$9:$CO$434,20,0)</f>
        <v>11</v>
      </c>
      <c r="AC1115" s="12">
        <f>VLOOKUP($B1115,[2]ok!$AY$9:$CO$434,21,0)</f>
        <v>10</v>
      </c>
      <c r="AD1115" s="12">
        <f>VLOOKUP($B1115,[2]ok!$AY$9:$CO$434,22,0)</f>
        <v>50</v>
      </c>
      <c r="AE1115" s="12">
        <f>VLOOKUP($B1115,[2]ok!$AY$9:$CO$434,23,0)</f>
        <v>46</v>
      </c>
      <c r="AF1115" s="12">
        <f>VLOOKUP($B1115,[2]ok!$AY$9:$CO$434,24,0)</f>
        <v>46</v>
      </c>
      <c r="AG1115" s="12">
        <f>VLOOKUP($B1115,[2]ok!$AY$9:$CO$434,25,0)</f>
        <v>42</v>
      </c>
      <c r="AH1115" s="12">
        <f>VLOOKUP($B1115,[2]ok!$AY$9:$CO$434,26,0)</f>
        <v>37</v>
      </c>
      <c r="AI1115" s="12">
        <f>VLOOKUP($B1115,[2]ok!$AY$9:$CO$434,27,0)</f>
        <v>37</v>
      </c>
      <c r="AJ1115" s="12">
        <f>VLOOKUP($B1115,[2]ok!$AY$9:$CO$434,28,0)</f>
        <v>29</v>
      </c>
      <c r="AK1115" s="12">
        <f>VLOOKUP($B1115,[2]ok!$AY$9:$CO$434,29,0)</f>
        <v>22</v>
      </c>
      <c r="AL1115" s="12">
        <f>VLOOKUP($B1115,[2]ok!$AY$9:$CO$434,30,0)</f>
        <v>20</v>
      </c>
      <c r="AM1115" s="12">
        <f>VLOOKUP($B1115,[2]ok!$AY$9:$CO$434,31,0)</f>
        <v>16</v>
      </c>
      <c r="AN1115" s="12">
        <f>VLOOKUP($B1115,[2]ok!$AY$9:$CO$434,32,0)</f>
        <v>11</v>
      </c>
      <c r="AO1115" s="12">
        <f>VLOOKUP($B1115,[2]ok!$AY$9:$CO$434,33,0)</f>
        <v>8</v>
      </c>
      <c r="AP1115" s="12">
        <f>VLOOKUP($B1115,[2]ok!$AY$9:$CO$434,34,0)</f>
        <v>6</v>
      </c>
      <c r="AQ1115" s="12">
        <f>VLOOKUP($B1115,[2]ok!$AY$9:$CO$434,39,0)</f>
        <v>328</v>
      </c>
      <c r="AR1115" s="12">
        <f>VLOOKUP($B1115,[2]ok!$AY$9:$CO$434,40,0)</f>
        <v>37</v>
      </c>
      <c r="AS1115" s="12">
        <f>VLOOKUP($B1115,[2]ok!$AY$9:$CO$434,41,0)</f>
        <v>28</v>
      </c>
      <c r="AT1115" s="12">
        <f>VLOOKUP($B1115,[2]ok!$AY$9:$CO$434,42,0)</f>
        <v>138</v>
      </c>
      <c r="AU1115" s="12">
        <f>VLOOKUP($B1115,[2]ok!$AY$9:$CO$434,43,0)</f>
        <v>10</v>
      </c>
    </row>
    <row r="1116" spans="1:47" s="10" customFormat="1" ht="12">
      <c r="A1116" s="58">
        <v>1115</v>
      </c>
      <c r="B1116" s="58">
        <v>9086</v>
      </c>
      <c r="C1116" s="59" t="s">
        <v>352</v>
      </c>
      <c r="D1116" s="59" t="s">
        <v>308</v>
      </c>
      <c r="E1116" s="59" t="s">
        <v>438</v>
      </c>
      <c r="F1116" s="59" t="s">
        <v>135</v>
      </c>
      <c r="G1116" s="12" t="s">
        <v>266</v>
      </c>
      <c r="H1116" s="14">
        <f t="shared" si="277"/>
        <v>9086</v>
      </c>
      <c r="I1116" s="14">
        <f t="shared" si="270"/>
        <v>1543</v>
      </c>
      <c r="J1116" s="12">
        <f>VLOOKUP($B1116,'[1]METAS 2019'!$D$4:$Q$843,5,0)</f>
        <v>20</v>
      </c>
      <c r="K1116" s="12">
        <f>VLOOKUP($B1116,'[1]METAS 2019'!$D$4:$Q$843,4,0)</f>
        <v>20</v>
      </c>
      <c r="L1116" s="12">
        <f>VLOOKUP($B1116,'[1]METAS 2019'!$D$4:$Q$843,11,0)</f>
        <v>24</v>
      </c>
      <c r="M1116" s="12">
        <f>VLOOKUP($B1116,'[1]METAS 2019'!$D$4:$Q$843,12,0)</f>
        <v>21</v>
      </c>
      <c r="N1116" s="12">
        <f>VLOOKUP($B1116,'[1]METAS 2019'!$D$4:$Q$843,13,0)</f>
        <v>26</v>
      </c>
      <c r="O1116" s="12">
        <f>VLOOKUP($B1116,'[1]METAS 2019'!$D$4:$Q$843,14,0)</f>
        <v>26</v>
      </c>
      <c r="P1116" s="12">
        <f>VLOOKUP($B1116,[2]ok!$AY$9:$CO$434,8,0)</f>
        <v>36</v>
      </c>
      <c r="Q1116" s="12">
        <f>VLOOKUP($B1116,[2]ok!$AY$9:$CO$434,9,0)</f>
        <v>37</v>
      </c>
      <c r="R1116" s="12">
        <f>VLOOKUP($B1116,[2]ok!$AY$9:$CO$434,10,0)</f>
        <v>38</v>
      </c>
      <c r="S1116" s="12">
        <f>VLOOKUP($B1116,[2]ok!$AY$9:$CO$434,11,0)</f>
        <v>38</v>
      </c>
      <c r="T1116" s="12">
        <f>VLOOKUP($B1116,[2]ok!$AY$9:$CO$434,12,0)</f>
        <v>38</v>
      </c>
      <c r="U1116" s="12">
        <f>VLOOKUP($B1116,[2]ok!$AY$9:$CO$434,13,0)</f>
        <v>39</v>
      </c>
      <c r="V1116" s="12">
        <f>VLOOKUP($B1116,[2]ok!$AY$9:$CO$434,14,0)</f>
        <v>38</v>
      </c>
      <c r="W1116" s="12">
        <f>VLOOKUP($B1116,[2]ok!$AY$9:$CO$434,15,0)</f>
        <v>37</v>
      </c>
      <c r="X1116" s="12">
        <f>VLOOKUP($B1116,[2]ok!$AY$9:$CO$434,16,0)</f>
        <v>35</v>
      </c>
      <c r="Y1116" s="12">
        <f>VLOOKUP($B1116,[2]ok!$AY$9:$CO$434,17,0)</f>
        <v>32</v>
      </c>
      <c r="Z1116" s="12">
        <f>VLOOKUP($B1116,[2]ok!$AY$9:$CO$434,18,0)</f>
        <v>30</v>
      </c>
      <c r="AA1116" s="12">
        <f>VLOOKUP($B1116,[2]ok!$AY$9:$CO$434,19,0)</f>
        <v>28</v>
      </c>
      <c r="AB1116" s="12">
        <f>VLOOKUP($B1116,[2]ok!$AY$9:$CO$434,20,0)</f>
        <v>27</v>
      </c>
      <c r="AC1116" s="12">
        <f>VLOOKUP($B1116,[2]ok!$AY$9:$CO$434,21,0)</f>
        <v>26</v>
      </c>
      <c r="AD1116" s="12">
        <f>VLOOKUP($B1116,[2]ok!$AY$9:$CO$434,22,0)</f>
        <v>125</v>
      </c>
      <c r="AE1116" s="12">
        <f>VLOOKUP($B1116,[2]ok!$AY$9:$CO$434,23,0)</f>
        <v>115</v>
      </c>
      <c r="AF1116" s="12">
        <f>VLOOKUP($B1116,[2]ok!$AY$9:$CO$434,24,0)</f>
        <v>116</v>
      </c>
      <c r="AG1116" s="12">
        <f>VLOOKUP($B1116,[2]ok!$AY$9:$CO$434,25,0)</f>
        <v>104</v>
      </c>
      <c r="AH1116" s="12">
        <f>VLOOKUP($B1116,[2]ok!$AY$9:$CO$434,26,0)</f>
        <v>93</v>
      </c>
      <c r="AI1116" s="12">
        <f>VLOOKUP($B1116,[2]ok!$AY$9:$CO$434,27,0)</f>
        <v>91</v>
      </c>
      <c r="AJ1116" s="12">
        <f>VLOOKUP($B1116,[2]ok!$AY$9:$CO$434,28,0)</f>
        <v>73</v>
      </c>
      <c r="AK1116" s="12">
        <f>VLOOKUP($B1116,[2]ok!$AY$9:$CO$434,29,0)</f>
        <v>56</v>
      </c>
      <c r="AL1116" s="12">
        <f>VLOOKUP($B1116,[2]ok!$AY$9:$CO$434,30,0)</f>
        <v>51</v>
      </c>
      <c r="AM1116" s="12">
        <f>VLOOKUP($B1116,[2]ok!$AY$9:$CO$434,31,0)</f>
        <v>40</v>
      </c>
      <c r="AN1116" s="12">
        <f>VLOOKUP($B1116,[2]ok!$AY$9:$CO$434,32,0)</f>
        <v>29</v>
      </c>
      <c r="AO1116" s="12">
        <f>VLOOKUP($B1116,[2]ok!$AY$9:$CO$434,33,0)</f>
        <v>19</v>
      </c>
      <c r="AP1116" s="12">
        <f>VLOOKUP($B1116,[2]ok!$AY$9:$CO$434,34,0)</f>
        <v>15</v>
      </c>
      <c r="AQ1116" s="12">
        <f>VLOOKUP($B1116,[2]ok!$AY$9:$CO$434,39,0)</f>
        <v>821</v>
      </c>
      <c r="AR1116" s="12">
        <f>VLOOKUP($B1116,[2]ok!$AY$9:$CO$434,40,0)</f>
        <v>92</v>
      </c>
      <c r="AS1116" s="12">
        <f>VLOOKUP($B1116,[2]ok!$AY$9:$CO$434,41,0)</f>
        <v>71</v>
      </c>
      <c r="AT1116" s="12">
        <f>VLOOKUP($B1116,[2]ok!$AY$9:$CO$434,42,0)</f>
        <v>344</v>
      </c>
      <c r="AU1116" s="12">
        <f>VLOOKUP($B1116,[2]ok!$AY$9:$CO$434,43,0)</f>
        <v>25</v>
      </c>
    </row>
    <row r="1117" spans="1:47" s="10" customFormat="1" ht="12">
      <c r="A1117" s="58">
        <v>1116</v>
      </c>
      <c r="B1117" s="58">
        <v>10951</v>
      </c>
      <c r="C1117" s="59" t="s">
        <v>352</v>
      </c>
      <c r="D1117" s="59" t="s">
        <v>308</v>
      </c>
      <c r="E1117" s="59" t="s">
        <v>309</v>
      </c>
      <c r="F1117" s="59" t="s">
        <v>136</v>
      </c>
      <c r="G1117" s="12" t="s">
        <v>266</v>
      </c>
      <c r="H1117" s="14">
        <f t="shared" si="277"/>
        <v>10951</v>
      </c>
      <c r="I1117" s="14">
        <f t="shared" si="270"/>
        <v>329</v>
      </c>
      <c r="J1117" s="12">
        <f>VLOOKUP($B1117,'[1]METAS 2019'!$D$4:$Q$843,5,0)</f>
        <v>4</v>
      </c>
      <c r="K1117" s="12">
        <f>VLOOKUP($B1117,'[1]METAS 2019'!$D$4:$Q$843,4,0)</f>
        <v>9</v>
      </c>
      <c r="L1117" s="12">
        <f>VLOOKUP($B1117,'[1]METAS 2019'!$D$4:$Q$843,11,0)</f>
        <v>9</v>
      </c>
      <c r="M1117" s="12">
        <f>VLOOKUP($B1117,'[1]METAS 2019'!$D$4:$Q$843,12,0)</f>
        <v>8</v>
      </c>
      <c r="N1117" s="12">
        <f>VLOOKUP($B1117,'[1]METAS 2019'!$D$4:$Q$843,13,0)</f>
        <v>7</v>
      </c>
      <c r="O1117" s="12">
        <f>VLOOKUP($B1117,'[1]METAS 2019'!$D$4:$Q$843,14,0)</f>
        <v>10</v>
      </c>
      <c r="P1117" s="12">
        <f>VLOOKUP($B1117,[2]ok!$AY$9:$CO$434,8,0)</f>
        <v>7</v>
      </c>
      <c r="Q1117" s="12">
        <f>VLOOKUP($B1117,[2]ok!$AY$9:$CO$434,9,0)</f>
        <v>7</v>
      </c>
      <c r="R1117" s="12">
        <f>VLOOKUP($B1117,[2]ok!$AY$9:$CO$434,10,0)</f>
        <v>8</v>
      </c>
      <c r="S1117" s="12">
        <f>VLOOKUP($B1117,[2]ok!$AY$9:$CO$434,11,0)</f>
        <v>8</v>
      </c>
      <c r="T1117" s="12">
        <f>VLOOKUP($B1117,[2]ok!$AY$9:$CO$434,12,0)</f>
        <v>8</v>
      </c>
      <c r="U1117" s="12">
        <f>VLOOKUP($B1117,[2]ok!$AY$9:$CO$434,13,0)</f>
        <v>8</v>
      </c>
      <c r="V1117" s="12">
        <f>VLOOKUP($B1117,[2]ok!$AY$9:$CO$434,14,0)</f>
        <v>8</v>
      </c>
      <c r="W1117" s="12">
        <f>VLOOKUP($B1117,[2]ok!$AY$9:$CO$434,15,0)</f>
        <v>7</v>
      </c>
      <c r="X1117" s="12">
        <f>VLOOKUP($B1117,[2]ok!$AY$9:$CO$434,16,0)</f>
        <v>7</v>
      </c>
      <c r="Y1117" s="12">
        <f>VLOOKUP($B1117,[2]ok!$AY$9:$CO$434,17,0)</f>
        <v>6</v>
      </c>
      <c r="Z1117" s="12">
        <f>VLOOKUP($B1117,[2]ok!$AY$9:$CO$434,18,0)</f>
        <v>6</v>
      </c>
      <c r="AA1117" s="12">
        <f>VLOOKUP($B1117,[2]ok!$AY$9:$CO$434,19,0)</f>
        <v>6</v>
      </c>
      <c r="AB1117" s="12">
        <f>VLOOKUP($B1117,[2]ok!$AY$9:$CO$434,20,0)</f>
        <v>5</v>
      </c>
      <c r="AC1117" s="12">
        <f>VLOOKUP($B1117,[2]ok!$AY$9:$CO$434,21,0)</f>
        <v>5</v>
      </c>
      <c r="AD1117" s="12">
        <f>VLOOKUP($B1117,[2]ok!$AY$9:$CO$434,22,0)</f>
        <v>25</v>
      </c>
      <c r="AE1117" s="12">
        <f>VLOOKUP($B1117,[2]ok!$AY$9:$CO$434,23,0)</f>
        <v>23</v>
      </c>
      <c r="AF1117" s="12">
        <f>VLOOKUP($B1117,[2]ok!$AY$9:$CO$434,24,0)</f>
        <v>23</v>
      </c>
      <c r="AG1117" s="12">
        <f>VLOOKUP($B1117,[2]ok!$AY$9:$CO$434,25,0)</f>
        <v>21</v>
      </c>
      <c r="AH1117" s="12">
        <f>VLOOKUP($B1117,[2]ok!$AY$9:$CO$434,26,0)</f>
        <v>19</v>
      </c>
      <c r="AI1117" s="12">
        <f>VLOOKUP($B1117,[2]ok!$AY$9:$CO$434,27,0)</f>
        <v>18</v>
      </c>
      <c r="AJ1117" s="12">
        <f>VLOOKUP($B1117,[2]ok!$AY$9:$CO$434,28,0)</f>
        <v>15</v>
      </c>
      <c r="AK1117" s="12">
        <f>VLOOKUP($B1117,[2]ok!$AY$9:$CO$434,29,0)</f>
        <v>11</v>
      </c>
      <c r="AL1117" s="12">
        <f>VLOOKUP($B1117,[2]ok!$AY$9:$CO$434,30,0)</f>
        <v>10</v>
      </c>
      <c r="AM1117" s="12">
        <f>VLOOKUP($B1117,[2]ok!$AY$9:$CO$434,31,0)</f>
        <v>8</v>
      </c>
      <c r="AN1117" s="12">
        <f>VLOOKUP($B1117,[2]ok!$AY$9:$CO$434,32,0)</f>
        <v>6</v>
      </c>
      <c r="AO1117" s="12">
        <f>VLOOKUP($B1117,[2]ok!$AY$9:$CO$434,33,0)</f>
        <v>4</v>
      </c>
      <c r="AP1117" s="12">
        <f>VLOOKUP($B1117,[2]ok!$AY$9:$CO$434,34,0)</f>
        <v>3</v>
      </c>
      <c r="AQ1117" s="12">
        <f>VLOOKUP($B1117,[2]ok!$AY$9:$CO$434,39,0)</f>
        <v>164</v>
      </c>
      <c r="AR1117" s="12">
        <f>VLOOKUP($B1117,[2]ok!$AY$9:$CO$434,40,0)</f>
        <v>18</v>
      </c>
      <c r="AS1117" s="12">
        <f>VLOOKUP($B1117,[2]ok!$AY$9:$CO$434,41,0)</f>
        <v>14</v>
      </c>
      <c r="AT1117" s="12">
        <f>VLOOKUP($B1117,[2]ok!$AY$9:$CO$434,42,0)</f>
        <v>69</v>
      </c>
      <c r="AU1117" s="12">
        <f>VLOOKUP($B1117,[2]ok!$AY$9:$CO$434,43,0)</f>
        <v>5</v>
      </c>
    </row>
    <row r="1118" spans="1:47" s="10" customFormat="1" ht="12">
      <c r="A1118" s="58">
        <v>1117</v>
      </c>
      <c r="B1118" s="58">
        <v>17329</v>
      </c>
      <c r="C1118" s="59" t="s">
        <v>352</v>
      </c>
      <c r="D1118" s="59" t="s">
        <v>308</v>
      </c>
      <c r="E1118" s="59" t="s">
        <v>309</v>
      </c>
      <c r="F1118" s="59" t="s">
        <v>137</v>
      </c>
      <c r="G1118" s="12" t="s">
        <v>266</v>
      </c>
      <c r="H1118" s="14">
        <f t="shared" si="277"/>
        <v>17329</v>
      </c>
      <c r="I1118" s="14">
        <f t="shared" si="270"/>
        <v>609</v>
      </c>
      <c r="J1118" s="12">
        <f>VLOOKUP($B1118,'[1]METAS 2019'!$D$4:$Q$843,5,0)</f>
        <v>8</v>
      </c>
      <c r="K1118" s="12">
        <f>VLOOKUP($B1118,'[1]METAS 2019'!$D$4:$Q$843,4,0)</f>
        <v>10</v>
      </c>
      <c r="L1118" s="12">
        <f>VLOOKUP($B1118,'[1]METAS 2019'!$D$4:$Q$843,11,0)</f>
        <v>8</v>
      </c>
      <c r="M1118" s="12">
        <f>VLOOKUP($B1118,'[1]METAS 2019'!$D$4:$Q$843,12,0)</f>
        <v>4</v>
      </c>
      <c r="N1118" s="12">
        <f>VLOOKUP($B1118,'[1]METAS 2019'!$D$4:$Q$843,13,0)</f>
        <v>14</v>
      </c>
      <c r="O1118" s="12">
        <f>VLOOKUP($B1118,'[1]METAS 2019'!$D$4:$Q$843,14,0)</f>
        <v>5</v>
      </c>
      <c r="P1118" s="12">
        <f>VLOOKUP($B1118,[2]ok!$AY$9:$CO$434,8,0)</f>
        <v>14</v>
      </c>
      <c r="Q1118" s="12">
        <f>VLOOKUP($B1118,[2]ok!$AY$9:$CO$434,9,0)</f>
        <v>15</v>
      </c>
      <c r="R1118" s="12">
        <f>VLOOKUP($B1118,[2]ok!$AY$9:$CO$434,10,0)</f>
        <v>15</v>
      </c>
      <c r="S1118" s="12">
        <f>VLOOKUP($B1118,[2]ok!$AY$9:$CO$434,11,0)</f>
        <v>15</v>
      </c>
      <c r="T1118" s="12">
        <f>VLOOKUP($B1118,[2]ok!$AY$9:$CO$434,12,0)</f>
        <v>15</v>
      </c>
      <c r="U1118" s="12">
        <f>VLOOKUP($B1118,[2]ok!$AY$9:$CO$434,13,0)</f>
        <v>15</v>
      </c>
      <c r="V1118" s="12">
        <f>VLOOKUP($B1118,[2]ok!$AY$9:$CO$434,14,0)</f>
        <v>15</v>
      </c>
      <c r="W1118" s="12">
        <f>VLOOKUP($B1118,[2]ok!$AY$9:$CO$434,15,0)</f>
        <v>15</v>
      </c>
      <c r="X1118" s="12">
        <f>VLOOKUP($B1118,[2]ok!$AY$9:$CO$434,16,0)</f>
        <v>14</v>
      </c>
      <c r="Y1118" s="12">
        <f>VLOOKUP($B1118,[2]ok!$AY$9:$CO$434,17,0)</f>
        <v>13</v>
      </c>
      <c r="Z1118" s="12">
        <f>VLOOKUP($B1118,[2]ok!$AY$9:$CO$434,18,0)</f>
        <v>12</v>
      </c>
      <c r="AA1118" s="12">
        <f>VLOOKUP($B1118,[2]ok!$AY$9:$CO$434,19,0)</f>
        <v>11</v>
      </c>
      <c r="AB1118" s="12">
        <f>VLOOKUP($B1118,[2]ok!$AY$9:$CO$434,20,0)</f>
        <v>11</v>
      </c>
      <c r="AC1118" s="12">
        <f>VLOOKUP($B1118,[2]ok!$AY$9:$CO$434,21,0)</f>
        <v>10</v>
      </c>
      <c r="AD1118" s="12">
        <f>VLOOKUP($B1118,[2]ok!$AY$9:$CO$434,22,0)</f>
        <v>50</v>
      </c>
      <c r="AE1118" s="12">
        <f>VLOOKUP($B1118,[2]ok!$AY$9:$CO$434,23,0)</f>
        <v>46</v>
      </c>
      <c r="AF1118" s="12">
        <f>VLOOKUP($B1118,[2]ok!$AY$9:$CO$434,24,0)</f>
        <v>46</v>
      </c>
      <c r="AG1118" s="12">
        <f>VLOOKUP($B1118,[2]ok!$AY$9:$CO$434,25,0)</f>
        <v>42</v>
      </c>
      <c r="AH1118" s="12">
        <f>VLOOKUP($B1118,[2]ok!$AY$9:$CO$434,26,0)</f>
        <v>37</v>
      </c>
      <c r="AI1118" s="12">
        <f>VLOOKUP($B1118,[2]ok!$AY$9:$CO$434,27,0)</f>
        <v>37</v>
      </c>
      <c r="AJ1118" s="12">
        <f>VLOOKUP($B1118,[2]ok!$AY$9:$CO$434,28,0)</f>
        <v>29</v>
      </c>
      <c r="AK1118" s="12">
        <f>VLOOKUP($B1118,[2]ok!$AY$9:$CO$434,29,0)</f>
        <v>22</v>
      </c>
      <c r="AL1118" s="12">
        <f>VLOOKUP($B1118,[2]ok!$AY$9:$CO$434,30,0)</f>
        <v>20</v>
      </c>
      <c r="AM1118" s="12">
        <f>VLOOKUP($B1118,[2]ok!$AY$9:$CO$434,31,0)</f>
        <v>16</v>
      </c>
      <c r="AN1118" s="12">
        <f>VLOOKUP($B1118,[2]ok!$AY$9:$CO$434,32,0)</f>
        <v>11</v>
      </c>
      <c r="AO1118" s="12">
        <f>VLOOKUP($B1118,[2]ok!$AY$9:$CO$434,33,0)</f>
        <v>8</v>
      </c>
      <c r="AP1118" s="12">
        <f>VLOOKUP($B1118,[2]ok!$AY$9:$CO$434,34,0)</f>
        <v>6</v>
      </c>
      <c r="AQ1118" s="12">
        <f>VLOOKUP($B1118,[2]ok!$AY$9:$CO$434,39,0)</f>
        <v>328</v>
      </c>
      <c r="AR1118" s="12">
        <f>VLOOKUP($B1118,[2]ok!$AY$9:$CO$434,40,0)</f>
        <v>37</v>
      </c>
      <c r="AS1118" s="12">
        <f>VLOOKUP($B1118,[2]ok!$AY$9:$CO$434,41,0)</f>
        <v>28</v>
      </c>
      <c r="AT1118" s="12">
        <f>VLOOKUP($B1118,[2]ok!$AY$9:$CO$434,42,0)</f>
        <v>138</v>
      </c>
      <c r="AU1118" s="12">
        <f>VLOOKUP($B1118,[2]ok!$AY$9:$CO$434,43,0)</f>
        <v>8</v>
      </c>
    </row>
    <row r="1119" spans="1:47" s="10" customFormat="1" ht="12">
      <c r="A1119" s="97">
        <v>1118</v>
      </c>
      <c r="B1119" s="97"/>
      <c r="C1119" s="98"/>
      <c r="D1119" s="98"/>
      <c r="E1119" s="98"/>
      <c r="F1119" s="98" t="s">
        <v>383</v>
      </c>
      <c r="G1119" s="17" t="s">
        <v>1214</v>
      </c>
      <c r="H1119" s="81"/>
      <c r="I1119" s="81">
        <f t="shared" si="270"/>
        <v>600</v>
      </c>
      <c r="J1119" s="17">
        <f>SUM(J1120)</f>
        <v>5</v>
      </c>
      <c r="K1119" s="17">
        <f t="shared" ref="K1119:AU1119" si="278">SUM(K1120)</f>
        <v>8</v>
      </c>
      <c r="L1119" s="17">
        <f t="shared" si="278"/>
        <v>8</v>
      </c>
      <c r="M1119" s="17">
        <f t="shared" si="278"/>
        <v>6</v>
      </c>
      <c r="N1119" s="17">
        <f t="shared" si="278"/>
        <v>9</v>
      </c>
      <c r="O1119" s="17">
        <f t="shared" si="278"/>
        <v>9</v>
      </c>
      <c r="P1119" s="17">
        <f t="shared" si="278"/>
        <v>7</v>
      </c>
      <c r="Q1119" s="17">
        <f t="shared" si="278"/>
        <v>9</v>
      </c>
      <c r="R1119" s="17">
        <f t="shared" si="278"/>
        <v>10</v>
      </c>
      <c r="S1119" s="17">
        <f t="shared" si="278"/>
        <v>11</v>
      </c>
      <c r="T1119" s="17">
        <f t="shared" si="278"/>
        <v>12</v>
      </c>
      <c r="U1119" s="17">
        <f t="shared" si="278"/>
        <v>13</v>
      </c>
      <c r="V1119" s="17">
        <f t="shared" si="278"/>
        <v>14</v>
      </c>
      <c r="W1119" s="17">
        <f t="shared" si="278"/>
        <v>14</v>
      </c>
      <c r="X1119" s="17">
        <f t="shared" si="278"/>
        <v>12</v>
      </c>
      <c r="Y1119" s="17">
        <f t="shared" si="278"/>
        <v>12</v>
      </c>
      <c r="Z1119" s="17">
        <f t="shared" si="278"/>
        <v>13</v>
      </c>
      <c r="AA1119" s="17">
        <f t="shared" si="278"/>
        <v>13</v>
      </c>
      <c r="AB1119" s="17">
        <f t="shared" si="278"/>
        <v>12</v>
      </c>
      <c r="AC1119" s="17">
        <f t="shared" si="278"/>
        <v>11</v>
      </c>
      <c r="AD1119" s="17">
        <f t="shared" si="278"/>
        <v>38</v>
      </c>
      <c r="AE1119" s="17">
        <f t="shared" si="278"/>
        <v>24</v>
      </c>
      <c r="AF1119" s="17">
        <f t="shared" si="278"/>
        <v>41</v>
      </c>
      <c r="AG1119" s="17">
        <f t="shared" si="278"/>
        <v>35</v>
      </c>
      <c r="AH1119" s="17">
        <f t="shared" si="278"/>
        <v>47</v>
      </c>
      <c r="AI1119" s="17">
        <f t="shared" si="278"/>
        <v>50</v>
      </c>
      <c r="AJ1119" s="17">
        <f t="shared" si="278"/>
        <v>36</v>
      </c>
      <c r="AK1119" s="17">
        <f t="shared" si="278"/>
        <v>31</v>
      </c>
      <c r="AL1119" s="17">
        <f t="shared" si="278"/>
        <v>16</v>
      </c>
      <c r="AM1119" s="17">
        <f t="shared" si="278"/>
        <v>31</v>
      </c>
      <c r="AN1119" s="17">
        <f t="shared" si="278"/>
        <v>15</v>
      </c>
      <c r="AO1119" s="17">
        <f t="shared" si="278"/>
        <v>14</v>
      </c>
      <c r="AP1119" s="17">
        <f t="shared" si="278"/>
        <v>14</v>
      </c>
      <c r="AQ1119" s="17">
        <f t="shared" si="278"/>
        <v>312</v>
      </c>
      <c r="AR1119" s="17">
        <f t="shared" si="278"/>
        <v>28</v>
      </c>
      <c r="AS1119" s="17">
        <f t="shared" si="278"/>
        <v>29</v>
      </c>
      <c r="AT1119" s="17">
        <f t="shared" si="278"/>
        <v>133</v>
      </c>
      <c r="AU1119" s="17">
        <f t="shared" si="278"/>
        <v>6</v>
      </c>
    </row>
    <row r="1120" spans="1:47" s="10" customFormat="1" ht="12">
      <c r="A1120" s="58">
        <v>1119</v>
      </c>
      <c r="B1120" s="58">
        <v>4487</v>
      </c>
      <c r="C1120" s="59" t="s">
        <v>352</v>
      </c>
      <c r="D1120" s="59" t="s">
        <v>308</v>
      </c>
      <c r="E1120" s="59" t="s">
        <v>316</v>
      </c>
      <c r="F1120" s="59" t="s">
        <v>138</v>
      </c>
      <c r="G1120" s="12" t="s">
        <v>266</v>
      </c>
      <c r="H1120" s="14">
        <f>B1120</f>
        <v>4487</v>
      </c>
      <c r="I1120" s="14">
        <f t="shared" si="270"/>
        <v>600</v>
      </c>
      <c r="J1120" s="12">
        <f>VLOOKUP($B1120,'[1]METAS 2019'!$D$4:$Q$843,5,0)</f>
        <v>5</v>
      </c>
      <c r="K1120" s="12">
        <f>VLOOKUP($B1120,'[1]METAS 2019'!$D$4:$Q$843,4,0)</f>
        <v>8</v>
      </c>
      <c r="L1120" s="12">
        <f>VLOOKUP($B1120,'[1]METAS 2019'!$D$4:$Q$843,11,0)</f>
        <v>8</v>
      </c>
      <c r="M1120" s="12">
        <f>VLOOKUP($B1120,'[1]METAS 2019'!$D$4:$Q$843,12,0)</f>
        <v>6</v>
      </c>
      <c r="N1120" s="12">
        <f>VLOOKUP($B1120,'[1]METAS 2019'!$D$4:$Q$843,13,0)</f>
        <v>9</v>
      </c>
      <c r="O1120" s="12">
        <f>VLOOKUP($B1120,'[1]METAS 2019'!$D$4:$Q$843,14,0)</f>
        <v>9</v>
      </c>
      <c r="P1120" s="12">
        <f>VLOOKUP($B1120,[2]ok!$AY$9:$CO$434,8,0)</f>
        <v>7</v>
      </c>
      <c r="Q1120" s="12">
        <f>VLOOKUP($B1120,[2]ok!$AY$9:$CO$434,9,0)</f>
        <v>9</v>
      </c>
      <c r="R1120" s="12">
        <f>VLOOKUP($B1120,[2]ok!$AY$9:$CO$434,10,0)</f>
        <v>10</v>
      </c>
      <c r="S1120" s="12">
        <f>VLOOKUP($B1120,[2]ok!$AY$9:$CO$434,11,0)</f>
        <v>11</v>
      </c>
      <c r="T1120" s="12">
        <f>VLOOKUP($B1120,[2]ok!$AY$9:$CO$434,12,0)</f>
        <v>12</v>
      </c>
      <c r="U1120" s="12">
        <f>VLOOKUP($B1120,[2]ok!$AY$9:$CO$434,13,0)</f>
        <v>13</v>
      </c>
      <c r="V1120" s="12">
        <f>VLOOKUP($B1120,[2]ok!$AY$9:$CO$434,14,0)</f>
        <v>14</v>
      </c>
      <c r="W1120" s="12">
        <f>VLOOKUP($B1120,[2]ok!$AY$9:$CO$434,15,0)</f>
        <v>14</v>
      </c>
      <c r="X1120" s="12">
        <f>VLOOKUP($B1120,[2]ok!$AY$9:$CO$434,16,0)</f>
        <v>12</v>
      </c>
      <c r="Y1120" s="12">
        <f>VLOOKUP($B1120,[2]ok!$AY$9:$CO$434,17,0)</f>
        <v>12</v>
      </c>
      <c r="Z1120" s="12">
        <f>VLOOKUP($B1120,[2]ok!$AY$9:$CO$434,18,0)</f>
        <v>13</v>
      </c>
      <c r="AA1120" s="12">
        <f>VLOOKUP($B1120,[2]ok!$AY$9:$CO$434,19,0)</f>
        <v>13</v>
      </c>
      <c r="AB1120" s="12">
        <f>VLOOKUP($B1120,[2]ok!$AY$9:$CO$434,20,0)</f>
        <v>12</v>
      </c>
      <c r="AC1120" s="12">
        <f>VLOOKUP($B1120,[2]ok!$AY$9:$CO$434,21,0)</f>
        <v>11</v>
      </c>
      <c r="AD1120" s="12">
        <f>VLOOKUP($B1120,[2]ok!$AY$9:$CO$434,22,0)</f>
        <v>38</v>
      </c>
      <c r="AE1120" s="12">
        <f>VLOOKUP($B1120,[2]ok!$AY$9:$CO$434,23,0)</f>
        <v>24</v>
      </c>
      <c r="AF1120" s="12">
        <f>VLOOKUP($B1120,[2]ok!$AY$9:$CO$434,24,0)</f>
        <v>41</v>
      </c>
      <c r="AG1120" s="12">
        <f>VLOOKUP($B1120,[2]ok!$AY$9:$CO$434,25,0)</f>
        <v>35</v>
      </c>
      <c r="AH1120" s="12">
        <f>VLOOKUP($B1120,[2]ok!$AY$9:$CO$434,26,0)</f>
        <v>47</v>
      </c>
      <c r="AI1120" s="12">
        <f>VLOOKUP($B1120,[2]ok!$AY$9:$CO$434,27,0)</f>
        <v>50</v>
      </c>
      <c r="AJ1120" s="12">
        <f>VLOOKUP($B1120,[2]ok!$AY$9:$CO$434,28,0)</f>
        <v>36</v>
      </c>
      <c r="AK1120" s="12">
        <f>VLOOKUP($B1120,[2]ok!$AY$9:$CO$434,29,0)</f>
        <v>31</v>
      </c>
      <c r="AL1120" s="12">
        <f>VLOOKUP($B1120,[2]ok!$AY$9:$CO$434,30,0)</f>
        <v>16</v>
      </c>
      <c r="AM1120" s="12">
        <f>VLOOKUP($B1120,[2]ok!$AY$9:$CO$434,31,0)</f>
        <v>31</v>
      </c>
      <c r="AN1120" s="12">
        <f>VLOOKUP($B1120,[2]ok!$AY$9:$CO$434,32,0)</f>
        <v>15</v>
      </c>
      <c r="AO1120" s="12">
        <f>VLOOKUP($B1120,[2]ok!$AY$9:$CO$434,33,0)</f>
        <v>14</v>
      </c>
      <c r="AP1120" s="12">
        <f>VLOOKUP($B1120,[2]ok!$AY$9:$CO$434,34,0)</f>
        <v>14</v>
      </c>
      <c r="AQ1120" s="12">
        <f>VLOOKUP($B1120,[2]ok!$AY$9:$CO$434,39,0)</f>
        <v>312</v>
      </c>
      <c r="AR1120" s="12">
        <f>VLOOKUP($B1120,[2]ok!$AY$9:$CO$434,40,0)</f>
        <v>28</v>
      </c>
      <c r="AS1120" s="12">
        <f>VLOOKUP($B1120,[2]ok!$AY$9:$CO$434,41,0)</f>
        <v>29</v>
      </c>
      <c r="AT1120" s="12">
        <f>VLOOKUP($B1120,[2]ok!$AY$9:$CO$434,42,0)</f>
        <v>133</v>
      </c>
      <c r="AU1120" s="12">
        <f>VLOOKUP($B1120,[2]ok!$AY$9:$CO$434,43,0)</f>
        <v>6</v>
      </c>
    </row>
    <row r="1121" spans="1:47" s="10" customFormat="1" ht="12">
      <c r="A1121" s="97">
        <v>1120</v>
      </c>
      <c r="B1121" s="97"/>
      <c r="C1121" s="98"/>
      <c r="D1121" s="98"/>
      <c r="E1121" s="98"/>
      <c r="F1121" s="98" t="s">
        <v>384</v>
      </c>
      <c r="G1121" s="17" t="s">
        <v>1214</v>
      </c>
      <c r="H1121" s="81"/>
      <c r="I1121" s="81">
        <f t="shared" si="270"/>
        <v>2609</v>
      </c>
      <c r="J1121" s="17">
        <f>SUM(J1122:J1123)</f>
        <v>44</v>
      </c>
      <c r="K1121" s="17">
        <f t="shared" ref="K1121:AU1121" si="279">SUM(K1122:K1123)</f>
        <v>44</v>
      </c>
      <c r="L1121" s="17">
        <f t="shared" si="279"/>
        <v>53</v>
      </c>
      <c r="M1121" s="17">
        <f t="shared" si="279"/>
        <v>39</v>
      </c>
      <c r="N1121" s="17">
        <f t="shared" si="279"/>
        <v>48</v>
      </c>
      <c r="O1121" s="17">
        <f t="shared" si="279"/>
        <v>51</v>
      </c>
      <c r="P1121" s="17">
        <f t="shared" si="279"/>
        <v>35</v>
      </c>
      <c r="Q1121" s="17">
        <f t="shared" si="279"/>
        <v>37</v>
      </c>
      <c r="R1121" s="17">
        <f t="shared" si="279"/>
        <v>41</v>
      </c>
      <c r="S1121" s="17">
        <f t="shared" si="279"/>
        <v>42</v>
      </c>
      <c r="T1121" s="17">
        <f t="shared" si="279"/>
        <v>48</v>
      </c>
      <c r="U1121" s="17">
        <f t="shared" si="279"/>
        <v>51</v>
      </c>
      <c r="V1121" s="17">
        <f t="shared" si="279"/>
        <v>55</v>
      </c>
      <c r="W1121" s="17">
        <f t="shared" si="279"/>
        <v>55</v>
      </c>
      <c r="X1121" s="17">
        <f t="shared" si="279"/>
        <v>50</v>
      </c>
      <c r="Y1121" s="17">
        <f t="shared" si="279"/>
        <v>50</v>
      </c>
      <c r="Z1121" s="17">
        <f t="shared" si="279"/>
        <v>50</v>
      </c>
      <c r="AA1121" s="17">
        <f t="shared" si="279"/>
        <v>46</v>
      </c>
      <c r="AB1121" s="17">
        <f t="shared" si="279"/>
        <v>45</v>
      </c>
      <c r="AC1121" s="17">
        <f t="shared" si="279"/>
        <v>41</v>
      </c>
      <c r="AD1121" s="17">
        <f t="shared" si="279"/>
        <v>173</v>
      </c>
      <c r="AE1121" s="17">
        <f t="shared" si="279"/>
        <v>159</v>
      </c>
      <c r="AF1121" s="17">
        <f t="shared" si="279"/>
        <v>148</v>
      </c>
      <c r="AG1121" s="17">
        <f t="shared" si="279"/>
        <v>170</v>
      </c>
      <c r="AH1121" s="17">
        <f t="shared" si="279"/>
        <v>168</v>
      </c>
      <c r="AI1121" s="17">
        <f t="shared" si="279"/>
        <v>148</v>
      </c>
      <c r="AJ1121" s="17">
        <f t="shared" si="279"/>
        <v>145</v>
      </c>
      <c r="AK1121" s="17">
        <f t="shared" si="279"/>
        <v>122</v>
      </c>
      <c r="AL1121" s="17">
        <f t="shared" si="279"/>
        <v>144</v>
      </c>
      <c r="AM1121" s="17">
        <f t="shared" si="279"/>
        <v>111</v>
      </c>
      <c r="AN1121" s="17">
        <f t="shared" si="279"/>
        <v>72</v>
      </c>
      <c r="AO1121" s="17">
        <f t="shared" si="279"/>
        <v>61</v>
      </c>
      <c r="AP1121" s="17">
        <f t="shared" si="279"/>
        <v>63</v>
      </c>
      <c r="AQ1121" s="17">
        <f t="shared" si="279"/>
        <v>1345</v>
      </c>
      <c r="AR1121" s="17">
        <f t="shared" si="279"/>
        <v>128</v>
      </c>
      <c r="AS1121" s="17">
        <f t="shared" si="279"/>
        <v>119</v>
      </c>
      <c r="AT1121" s="17">
        <f t="shared" si="279"/>
        <v>517</v>
      </c>
      <c r="AU1121" s="17">
        <f t="shared" si="279"/>
        <v>46</v>
      </c>
    </row>
    <row r="1122" spans="1:47" s="10" customFormat="1" ht="12">
      <c r="A1122" s="58">
        <v>1121</v>
      </c>
      <c r="B1122" s="58">
        <v>4488</v>
      </c>
      <c r="C1122" s="59" t="s">
        <v>352</v>
      </c>
      <c r="D1122" s="59" t="s">
        <v>308</v>
      </c>
      <c r="E1122" s="59" t="s">
        <v>316</v>
      </c>
      <c r="F1122" s="59" t="s">
        <v>139</v>
      </c>
      <c r="G1122" s="12" t="s">
        <v>271</v>
      </c>
      <c r="H1122" s="14">
        <f>B1122</f>
        <v>4488</v>
      </c>
      <c r="I1122" s="14">
        <f t="shared" si="270"/>
        <v>2293</v>
      </c>
      <c r="J1122" s="12">
        <f>VLOOKUP($B1122,'[1]METAS 2019'!$D$4:$Q$843,5,0)</f>
        <v>39</v>
      </c>
      <c r="K1122" s="12">
        <f>VLOOKUP($B1122,'[1]METAS 2019'!$D$4:$Q$843,4,0)</f>
        <v>39</v>
      </c>
      <c r="L1122" s="12">
        <f>VLOOKUP($B1122,'[1]METAS 2019'!$D$4:$Q$843,11,0)</f>
        <v>41</v>
      </c>
      <c r="M1122" s="12">
        <f>VLOOKUP($B1122,'[1]METAS 2019'!$D$4:$Q$843,12,0)</f>
        <v>31</v>
      </c>
      <c r="N1122" s="12">
        <f>VLOOKUP($B1122,'[1]METAS 2019'!$D$4:$Q$843,13,0)</f>
        <v>37</v>
      </c>
      <c r="O1122" s="12">
        <f>VLOOKUP($B1122,'[1]METAS 2019'!$D$4:$Q$843,14,0)</f>
        <v>41</v>
      </c>
      <c r="P1122" s="12">
        <f>VLOOKUP($B1122,[2]ok!$AY$9:$CO$434,8,0)</f>
        <v>31</v>
      </c>
      <c r="Q1122" s="12">
        <f>VLOOKUP($B1122,[2]ok!$AY$9:$CO$434,9,0)</f>
        <v>33</v>
      </c>
      <c r="R1122" s="12">
        <f>VLOOKUP($B1122,[2]ok!$AY$9:$CO$434,10,0)</f>
        <v>36</v>
      </c>
      <c r="S1122" s="12">
        <f>VLOOKUP($B1122,[2]ok!$AY$9:$CO$434,11,0)</f>
        <v>37</v>
      </c>
      <c r="T1122" s="12">
        <f>VLOOKUP($B1122,[2]ok!$AY$9:$CO$434,12,0)</f>
        <v>43</v>
      </c>
      <c r="U1122" s="12">
        <f>VLOOKUP($B1122,[2]ok!$AY$9:$CO$434,13,0)</f>
        <v>45</v>
      </c>
      <c r="V1122" s="12">
        <f>VLOOKUP($B1122,[2]ok!$AY$9:$CO$434,14,0)</f>
        <v>49</v>
      </c>
      <c r="W1122" s="12">
        <f>VLOOKUP($B1122,[2]ok!$AY$9:$CO$434,15,0)</f>
        <v>49</v>
      </c>
      <c r="X1122" s="12">
        <f>VLOOKUP($B1122,[2]ok!$AY$9:$CO$434,16,0)</f>
        <v>44</v>
      </c>
      <c r="Y1122" s="12">
        <f>VLOOKUP($B1122,[2]ok!$AY$9:$CO$434,17,0)</f>
        <v>44</v>
      </c>
      <c r="Z1122" s="12">
        <f>VLOOKUP($B1122,[2]ok!$AY$9:$CO$434,18,0)</f>
        <v>44</v>
      </c>
      <c r="AA1122" s="12">
        <f>VLOOKUP($B1122,[2]ok!$AY$9:$CO$434,19,0)</f>
        <v>41</v>
      </c>
      <c r="AB1122" s="12">
        <f>VLOOKUP($B1122,[2]ok!$AY$9:$CO$434,20,0)</f>
        <v>40</v>
      </c>
      <c r="AC1122" s="12">
        <f>VLOOKUP($B1122,[2]ok!$AY$9:$CO$434,21,0)</f>
        <v>36</v>
      </c>
      <c r="AD1122" s="12">
        <f>VLOOKUP($B1122,[2]ok!$AY$9:$CO$434,22,0)</f>
        <v>153</v>
      </c>
      <c r="AE1122" s="12">
        <f>VLOOKUP($B1122,[2]ok!$AY$9:$CO$434,23,0)</f>
        <v>141</v>
      </c>
      <c r="AF1122" s="12">
        <f>VLOOKUP($B1122,[2]ok!$AY$9:$CO$434,24,0)</f>
        <v>131</v>
      </c>
      <c r="AG1122" s="12">
        <f>VLOOKUP($B1122,[2]ok!$AY$9:$CO$434,25,0)</f>
        <v>151</v>
      </c>
      <c r="AH1122" s="12">
        <f>VLOOKUP($B1122,[2]ok!$AY$9:$CO$434,26,0)</f>
        <v>149</v>
      </c>
      <c r="AI1122" s="12">
        <f>VLOOKUP($B1122,[2]ok!$AY$9:$CO$434,27,0)</f>
        <v>131</v>
      </c>
      <c r="AJ1122" s="12">
        <f>VLOOKUP($B1122,[2]ok!$AY$9:$CO$434,28,0)</f>
        <v>129</v>
      </c>
      <c r="AK1122" s="12">
        <f>VLOOKUP($B1122,[2]ok!$AY$9:$CO$434,29,0)</f>
        <v>108</v>
      </c>
      <c r="AL1122" s="12">
        <f>VLOOKUP($B1122,[2]ok!$AY$9:$CO$434,30,0)</f>
        <v>128</v>
      </c>
      <c r="AM1122" s="12">
        <f>VLOOKUP($B1122,[2]ok!$AY$9:$CO$434,31,0)</f>
        <v>98</v>
      </c>
      <c r="AN1122" s="12">
        <f>VLOOKUP($B1122,[2]ok!$AY$9:$CO$434,32,0)</f>
        <v>64</v>
      </c>
      <c r="AO1122" s="12">
        <f>VLOOKUP($B1122,[2]ok!$AY$9:$CO$434,33,0)</f>
        <v>54</v>
      </c>
      <c r="AP1122" s="12">
        <f>VLOOKUP($B1122,[2]ok!$AY$9:$CO$434,34,0)</f>
        <v>56</v>
      </c>
      <c r="AQ1122" s="12">
        <f>VLOOKUP($B1122,[2]ok!$AY$9:$CO$434,39,0)</f>
        <v>1192</v>
      </c>
      <c r="AR1122" s="12">
        <f>VLOOKUP($B1122,[2]ok!$AY$9:$CO$434,40,0)</f>
        <v>113</v>
      </c>
      <c r="AS1122" s="12">
        <f>VLOOKUP($B1122,[2]ok!$AY$9:$CO$434,41,0)</f>
        <v>105</v>
      </c>
      <c r="AT1122" s="12">
        <f>VLOOKUP($B1122,[2]ok!$AY$9:$CO$434,42,0)</f>
        <v>458</v>
      </c>
      <c r="AU1122" s="12">
        <f>VLOOKUP($B1122,[2]ok!$AY$9:$CO$434,43,0)</f>
        <v>40</v>
      </c>
    </row>
    <row r="1123" spans="1:47" s="10" customFormat="1" ht="12">
      <c r="A1123" s="58">
        <v>1122</v>
      </c>
      <c r="B1123" s="58">
        <v>4486</v>
      </c>
      <c r="C1123" s="59" t="s">
        <v>352</v>
      </c>
      <c r="D1123" s="59" t="s">
        <v>308</v>
      </c>
      <c r="E1123" s="59" t="s">
        <v>316</v>
      </c>
      <c r="F1123" s="59" t="s">
        <v>140</v>
      </c>
      <c r="G1123" s="12" t="s">
        <v>266</v>
      </c>
      <c r="H1123" s="14">
        <f>B1123</f>
        <v>4486</v>
      </c>
      <c r="I1123" s="14">
        <f t="shared" si="270"/>
        <v>316</v>
      </c>
      <c r="J1123" s="12">
        <f>VLOOKUP($B1123,'[1]METAS 2019'!$D$4:$Q$843,5,0)</f>
        <v>5</v>
      </c>
      <c r="K1123" s="12">
        <f>VLOOKUP($B1123,'[1]METAS 2019'!$D$4:$Q$843,4,0)</f>
        <v>5</v>
      </c>
      <c r="L1123" s="12">
        <f>VLOOKUP($B1123,'[1]METAS 2019'!$D$4:$Q$843,11,0)</f>
        <v>12</v>
      </c>
      <c r="M1123" s="12">
        <f>VLOOKUP($B1123,'[1]METAS 2019'!$D$4:$Q$843,12,0)</f>
        <v>8</v>
      </c>
      <c r="N1123" s="12">
        <f>VLOOKUP($B1123,'[1]METAS 2019'!$D$4:$Q$843,13,0)</f>
        <v>11</v>
      </c>
      <c r="O1123" s="12">
        <f>VLOOKUP($B1123,'[1]METAS 2019'!$D$4:$Q$843,14,0)</f>
        <v>10</v>
      </c>
      <c r="P1123" s="12">
        <f>VLOOKUP($B1123,[2]ok!$AY$9:$CO$434,8,0)</f>
        <v>4</v>
      </c>
      <c r="Q1123" s="12">
        <f>VLOOKUP($B1123,[2]ok!$AY$9:$CO$434,9,0)</f>
        <v>4</v>
      </c>
      <c r="R1123" s="12">
        <f>VLOOKUP($B1123,[2]ok!$AY$9:$CO$434,10,0)</f>
        <v>5</v>
      </c>
      <c r="S1123" s="12">
        <f>VLOOKUP($B1123,[2]ok!$AY$9:$CO$434,11,0)</f>
        <v>5</v>
      </c>
      <c r="T1123" s="12">
        <f>VLOOKUP($B1123,[2]ok!$AY$9:$CO$434,12,0)</f>
        <v>5</v>
      </c>
      <c r="U1123" s="12">
        <f>VLOOKUP($B1123,[2]ok!$AY$9:$CO$434,13,0)</f>
        <v>6</v>
      </c>
      <c r="V1123" s="12">
        <f>VLOOKUP($B1123,[2]ok!$AY$9:$CO$434,14,0)</f>
        <v>6</v>
      </c>
      <c r="W1123" s="12">
        <f>VLOOKUP($B1123,[2]ok!$AY$9:$CO$434,15,0)</f>
        <v>6</v>
      </c>
      <c r="X1123" s="12">
        <f>VLOOKUP($B1123,[2]ok!$AY$9:$CO$434,16,0)</f>
        <v>6</v>
      </c>
      <c r="Y1123" s="12">
        <f>VLOOKUP($B1123,[2]ok!$AY$9:$CO$434,17,0)</f>
        <v>6</v>
      </c>
      <c r="Z1123" s="12">
        <f>VLOOKUP($B1123,[2]ok!$AY$9:$CO$434,18,0)</f>
        <v>6</v>
      </c>
      <c r="AA1123" s="12">
        <f>VLOOKUP($B1123,[2]ok!$AY$9:$CO$434,19,0)</f>
        <v>5</v>
      </c>
      <c r="AB1123" s="12">
        <f>VLOOKUP($B1123,[2]ok!$AY$9:$CO$434,20,0)</f>
        <v>5</v>
      </c>
      <c r="AC1123" s="12">
        <f>VLOOKUP($B1123,[2]ok!$AY$9:$CO$434,21,0)</f>
        <v>5</v>
      </c>
      <c r="AD1123" s="12">
        <f>VLOOKUP($B1123,[2]ok!$AY$9:$CO$434,22,0)</f>
        <v>20</v>
      </c>
      <c r="AE1123" s="12">
        <f>VLOOKUP($B1123,[2]ok!$AY$9:$CO$434,23,0)</f>
        <v>18</v>
      </c>
      <c r="AF1123" s="12">
        <f>VLOOKUP($B1123,[2]ok!$AY$9:$CO$434,24,0)</f>
        <v>17</v>
      </c>
      <c r="AG1123" s="12">
        <f>VLOOKUP($B1123,[2]ok!$AY$9:$CO$434,25,0)</f>
        <v>19</v>
      </c>
      <c r="AH1123" s="12">
        <f>VLOOKUP($B1123,[2]ok!$AY$9:$CO$434,26,0)</f>
        <v>19</v>
      </c>
      <c r="AI1123" s="12">
        <f>VLOOKUP($B1123,[2]ok!$AY$9:$CO$434,27,0)</f>
        <v>17</v>
      </c>
      <c r="AJ1123" s="12">
        <f>VLOOKUP($B1123,[2]ok!$AY$9:$CO$434,28,0)</f>
        <v>16</v>
      </c>
      <c r="AK1123" s="12">
        <f>VLOOKUP($B1123,[2]ok!$AY$9:$CO$434,29,0)</f>
        <v>14</v>
      </c>
      <c r="AL1123" s="12">
        <f>VLOOKUP($B1123,[2]ok!$AY$9:$CO$434,30,0)</f>
        <v>16</v>
      </c>
      <c r="AM1123" s="12">
        <f>VLOOKUP($B1123,[2]ok!$AY$9:$CO$434,31,0)</f>
        <v>13</v>
      </c>
      <c r="AN1123" s="12">
        <f>VLOOKUP($B1123,[2]ok!$AY$9:$CO$434,32,0)</f>
        <v>8</v>
      </c>
      <c r="AO1123" s="12">
        <f>VLOOKUP($B1123,[2]ok!$AY$9:$CO$434,33,0)</f>
        <v>7</v>
      </c>
      <c r="AP1123" s="12">
        <f>VLOOKUP($B1123,[2]ok!$AY$9:$CO$434,34,0)</f>
        <v>7</v>
      </c>
      <c r="AQ1123" s="12">
        <f>VLOOKUP($B1123,[2]ok!$AY$9:$CO$434,39,0)</f>
        <v>153</v>
      </c>
      <c r="AR1123" s="12">
        <f>VLOOKUP($B1123,[2]ok!$AY$9:$CO$434,40,0)</f>
        <v>15</v>
      </c>
      <c r="AS1123" s="12">
        <f>VLOOKUP($B1123,[2]ok!$AY$9:$CO$434,41,0)</f>
        <v>14</v>
      </c>
      <c r="AT1123" s="12">
        <f>VLOOKUP($B1123,[2]ok!$AY$9:$CO$434,42,0)</f>
        <v>59</v>
      </c>
      <c r="AU1123" s="12">
        <f>VLOOKUP($B1123,[2]ok!$AY$9:$CO$434,43,0)</f>
        <v>6</v>
      </c>
    </row>
    <row r="1124" spans="1:47" s="10" customFormat="1" ht="12">
      <c r="A1124" s="97">
        <v>1123</v>
      </c>
      <c r="B1124" s="97"/>
      <c r="C1124" s="98"/>
      <c r="D1124" s="98"/>
      <c r="E1124" s="98"/>
      <c r="F1124" s="98" t="s">
        <v>385</v>
      </c>
      <c r="G1124" s="17" t="s">
        <v>1214</v>
      </c>
      <c r="H1124" s="81"/>
      <c r="I1124" s="81">
        <f t="shared" si="270"/>
        <v>5329</v>
      </c>
      <c r="J1124" s="17">
        <f>SUM(J1125:J1129)</f>
        <v>73</v>
      </c>
      <c r="K1124" s="17">
        <f t="shared" ref="K1124:AU1124" si="280">SUM(K1125:K1129)</f>
        <v>74</v>
      </c>
      <c r="L1124" s="17">
        <f t="shared" si="280"/>
        <v>68</v>
      </c>
      <c r="M1124" s="17">
        <f t="shared" si="280"/>
        <v>60</v>
      </c>
      <c r="N1124" s="17">
        <f t="shared" si="280"/>
        <v>115</v>
      </c>
      <c r="O1124" s="17">
        <f t="shared" si="280"/>
        <v>99</v>
      </c>
      <c r="P1124" s="17">
        <f t="shared" si="280"/>
        <v>128</v>
      </c>
      <c r="Q1124" s="17">
        <f t="shared" si="280"/>
        <v>128</v>
      </c>
      <c r="R1124" s="17">
        <f t="shared" si="280"/>
        <v>128</v>
      </c>
      <c r="S1124" s="17">
        <f t="shared" si="280"/>
        <v>126</v>
      </c>
      <c r="T1124" s="17">
        <f t="shared" si="280"/>
        <v>127</v>
      </c>
      <c r="U1124" s="17">
        <f t="shared" si="280"/>
        <v>128</v>
      </c>
      <c r="V1124" s="17">
        <f t="shared" si="280"/>
        <v>128</v>
      </c>
      <c r="W1124" s="17">
        <f t="shared" si="280"/>
        <v>125</v>
      </c>
      <c r="X1124" s="17">
        <f t="shared" si="280"/>
        <v>123</v>
      </c>
      <c r="Y1124" s="17">
        <f t="shared" si="280"/>
        <v>123</v>
      </c>
      <c r="Z1124" s="17">
        <f t="shared" si="280"/>
        <v>120</v>
      </c>
      <c r="AA1124" s="17">
        <f t="shared" si="280"/>
        <v>118</v>
      </c>
      <c r="AB1124" s="17">
        <f t="shared" si="280"/>
        <v>112</v>
      </c>
      <c r="AC1124" s="17">
        <f t="shared" si="280"/>
        <v>101</v>
      </c>
      <c r="AD1124" s="17">
        <f t="shared" si="280"/>
        <v>443</v>
      </c>
      <c r="AE1124" s="17">
        <f t="shared" si="280"/>
        <v>432</v>
      </c>
      <c r="AF1124" s="17">
        <f t="shared" si="280"/>
        <v>422</v>
      </c>
      <c r="AG1124" s="17">
        <f t="shared" si="280"/>
        <v>350</v>
      </c>
      <c r="AH1124" s="17">
        <f t="shared" si="280"/>
        <v>341</v>
      </c>
      <c r="AI1124" s="17">
        <f t="shared" si="280"/>
        <v>319</v>
      </c>
      <c r="AJ1124" s="17">
        <f t="shared" si="280"/>
        <v>218</v>
      </c>
      <c r="AK1124" s="17">
        <f t="shared" si="280"/>
        <v>174</v>
      </c>
      <c r="AL1124" s="17">
        <f t="shared" si="280"/>
        <v>134</v>
      </c>
      <c r="AM1124" s="17">
        <f t="shared" si="280"/>
        <v>114</v>
      </c>
      <c r="AN1124" s="17">
        <f t="shared" si="280"/>
        <v>79</v>
      </c>
      <c r="AO1124" s="17">
        <f t="shared" si="280"/>
        <v>55</v>
      </c>
      <c r="AP1124" s="17">
        <f t="shared" si="280"/>
        <v>44</v>
      </c>
      <c r="AQ1124" s="17">
        <f t="shared" si="280"/>
        <v>2947</v>
      </c>
      <c r="AR1124" s="17">
        <f t="shared" si="280"/>
        <v>317</v>
      </c>
      <c r="AS1124" s="17">
        <f t="shared" si="280"/>
        <v>287</v>
      </c>
      <c r="AT1124" s="17">
        <f t="shared" si="280"/>
        <v>1252</v>
      </c>
      <c r="AU1124" s="17">
        <f t="shared" si="280"/>
        <v>80</v>
      </c>
    </row>
    <row r="1125" spans="1:47" s="10" customFormat="1" ht="12">
      <c r="A1125" s="58">
        <v>1124</v>
      </c>
      <c r="B1125" s="58">
        <v>4478</v>
      </c>
      <c r="C1125" s="59" t="s">
        <v>352</v>
      </c>
      <c r="D1125" s="59" t="s">
        <v>308</v>
      </c>
      <c r="E1125" s="59" t="s">
        <v>313</v>
      </c>
      <c r="F1125" s="59" t="s">
        <v>314</v>
      </c>
      <c r="G1125" s="12" t="s">
        <v>271</v>
      </c>
      <c r="H1125" s="14">
        <f>B1125</f>
        <v>4478</v>
      </c>
      <c r="I1125" s="14">
        <f t="shared" si="270"/>
        <v>1406</v>
      </c>
      <c r="J1125" s="12">
        <f>VLOOKUP($B1125,'[1]METAS 2019'!$D$4:$Q$843,5,0)</f>
        <v>19</v>
      </c>
      <c r="K1125" s="12">
        <f>VLOOKUP($B1125,'[1]METAS 2019'!$D$4:$Q$843,4,0)</f>
        <v>21</v>
      </c>
      <c r="L1125" s="12">
        <f>VLOOKUP($B1125,'[1]METAS 2019'!$D$4:$Q$843,11,0)</f>
        <v>25</v>
      </c>
      <c r="M1125" s="12">
        <f>VLOOKUP($B1125,'[1]METAS 2019'!$D$4:$Q$843,12,0)</f>
        <v>13</v>
      </c>
      <c r="N1125" s="12">
        <f>VLOOKUP($B1125,'[1]METAS 2019'!$D$4:$Q$843,13,0)</f>
        <v>38</v>
      </c>
      <c r="O1125" s="12">
        <f>VLOOKUP($B1125,'[1]METAS 2019'!$D$4:$Q$843,14,0)</f>
        <v>31</v>
      </c>
      <c r="P1125" s="12">
        <f>VLOOKUP($B1125,[2]ok!$AY$9:$CO$434,8,0)</f>
        <v>33</v>
      </c>
      <c r="Q1125" s="12">
        <f>VLOOKUP($B1125,[2]ok!$AY$9:$CO$434,9,0)</f>
        <v>33</v>
      </c>
      <c r="R1125" s="12">
        <f>VLOOKUP($B1125,[2]ok!$AY$9:$CO$434,10,0)</f>
        <v>33</v>
      </c>
      <c r="S1125" s="12">
        <f>VLOOKUP($B1125,[2]ok!$AY$9:$CO$434,11,0)</f>
        <v>33</v>
      </c>
      <c r="T1125" s="12">
        <f>VLOOKUP($B1125,[2]ok!$AY$9:$CO$434,12,0)</f>
        <v>33</v>
      </c>
      <c r="U1125" s="12">
        <f>VLOOKUP($B1125,[2]ok!$AY$9:$CO$434,13,0)</f>
        <v>33</v>
      </c>
      <c r="V1125" s="12">
        <f>VLOOKUP($B1125,[2]ok!$AY$9:$CO$434,14,0)</f>
        <v>33</v>
      </c>
      <c r="W1125" s="12">
        <f>VLOOKUP($B1125,[2]ok!$AY$9:$CO$434,15,0)</f>
        <v>33</v>
      </c>
      <c r="X1125" s="12">
        <f>VLOOKUP($B1125,[2]ok!$AY$9:$CO$434,16,0)</f>
        <v>32</v>
      </c>
      <c r="Y1125" s="12">
        <f>VLOOKUP($B1125,[2]ok!$AY$9:$CO$434,17,0)</f>
        <v>32</v>
      </c>
      <c r="Z1125" s="12">
        <f>VLOOKUP($B1125,[2]ok!$AY$9:$CO$434,18,0)</f>
        <v>32</v>
      </c>
      <c r="AA1125" s="12">
        <f>VLOOKUP($B1125,[2]ok!$AY$9:$CO$434,19,0)</f>
        <v>30</v>
      </c>
      <c r="AB1125" s="12">
        <f>VLOOKUP($B1125,[2]ok!$AY$9:$CO$434,20,0)</f>
        <v>29</v>
      </c>
      <c r="AC1125" s="12">
        <f>VLOOKUP($B1125,[2]ok!$AY$9:$CO$434,21,0)</f>
        <v>27</v>
      </c>
      <c r="AD1125" s="12">
        <f>VLOOKUP($B1125,[2]ok!$AY$9:$CO$434,22,0)</f>
        <v>116</v>
      </c>
      <c r="AE1125" s="12">
        <f>VLOOKUP($B1125,[2]ok!$AY$9:$CO$434,23,0)</f>
        <v>112</v>
      </c>
      <c r="AF1125" s="12">
        <f>VLOOKUP($B1125,[2]ok!$AY$9:$CO$434,24,0)</f>
        <v>110</v>
      </c>
      <c r="AG1125" s="12">
        <f>VLOOKUP($B1125,[2]ok!$AY$9:$CO$434,25,0)</f>
        <v>91</v>
      </c>
      <c r="AH1125" s="12">
        <f>VLOOKUP($B1125,[2]ok!$AY$9:$CO$434,26,0)</f>
        <v>88</v>
      </c>
      <c r="AI1125" s="12">
        <f>VLOOKUP($B1125,[2]ok!$AY$9:$CO$434,27,0)</f>
        <v>83</v>
      </c>
      <c r="AJ1125" s="12">
        <f>VLOOKUP($B1125,[2]ok!$AY$9:$CO$434,28,0)</f>
        <v>56</v>
      </c>
      <c r="AK1125" s="12">
        <f>VLOOKUP($B1125,[2]ok!$AY$9:$CO$434,29,0)</f>
        <v>46</v>
      </c>
      <c r="AL1125" s="12">
        <f>VLOOKUP($B1125,[2]ok!$AY$9:$CO$434,30,0)</f>
        <v>35</v>
      </c>
      <c r="AM1125" s="12">
        <f>VLOOKUP($B1125,[2]ok!$AY$9:$CO$434,31,0)</f>
        <v>30</v>
      </c>
      <c r="AN1125" s="12">
        <f>VLOOKUP($B1125,[2]ok!$AY$9:$CO$434,32,0)</f>
        <v>21</v>
      </c>
      <c r="AO1125" s="12">
        <f>VLOOKUP($B1125,[2]ok!$AY$9:$CO$434,33,0)</f>
        <v>14</v>
      </c>
      <c r="AP1125" s="12">
        <f>VLOOKUP($B1125,[2]ok!$AY$9:$CO$434,34,0)</f>
        <v>11</v>
      </c>
      <c r="AQ1125" s="12">
        <f>VLOOKUP($B1125,[2]ok!$AY$9:$CO$434,39,0)</f>
        <v>767</v>
      </c>
      <c r="AR1125" s="12">
        <f>VLOOKUP($B1125,[2]ok!$AY$9:$CO$434,40,0)</f>
        <v>83</v>
      </c>
      <c r="AS1125" s="12">
        <f>VLOOKUP($B1125,[2]ok!$AY$9:$CO$434,41,0)</f>
        <v>74</v>
      </c>
      <c r="AT1125" s="12">
        <f>VLOOKUP($B1125,[2]ok!$AY$9:$CO$434,42,0)</f>
        <v>326</v>
      </c>
      <c r="AU1125" s="12">
        <f>VLOOKUP($B1125,[2]ok!$AY$9:$CO$434,43,0)</f>
        <v>23</v>
      </c>
    </row>
    <row r="1126" spans="1:47" s="10" customFormat="1" ht="12">
      <c r="A1126" s="58">
        <v>1125</v>
      </c>
      <c r="B1126" s="58">
        <v>9088</v>
      </c>
      <c r="C1126" s="59" t="s">
        <v>352</v>
      </c>
      <c r="D1126" s="59" t="s">
        <v>308</v>
      </c>
      <c r="E1126" s="59" t="s">
        <v>313</v>
      </c>
      <c r="F1126" s="59" t="s">
        <v>141</v>
      </c>
      <c r="G1126" s="12" t="s">
        <v>266</v>
      </c>
      <c r="H1126" s="14">
        <f>B1126</f>
        <v>9088</v>
      </c>
      <c r="I1126" s="14">
        <f t="shared" si="270"/>
        <v>1373</v>
      </c>
      <c r="J1126" s="12">
        <f>VLOOKUP($B1126,'[1]METAS 2019'!$D$4:$Q$843,5,0)</f>
        <v>19</v>
      </c>
      <c r="K1126" s="12">
        <f>VLOOKUP($B1126,'[1]METAS 2019'!$D$4:$Q$843,4,0)</f>
        <v>16</v>
      </c>
      <c r="L1126" s="12">
        <f>VLOOKUP($B1126,'[1]METAS 2019'!$D$4:$Q$843,11,0)</f>
        <v>8</v>
      </c>
      <c r="M1126" s="12">
        <f>VLOOKUP($B1126,'[1]METAS 2019'!$D$4:$Q$843,12,0)</f>
        <v>13</v>
      </c>
      <c r="N1126" s="12">
        <f>VLOOKUP($B1126,'[1]METAS 2019'!$D$4:$Q$843,13,0)</f>
        <v>27</v>
      </c>
      <c r="O1126" s="12">
        <f>VLOOKUP($B1126,'[1]METAS 2019'!$D$4:$Q$843,14,0)</f>
        <v>32</v>
      </c>
      <c r="P1126" s="12">
        <f>VLOOKUP($B1126,[2]ok!$AY$9:$CO$434,8,0)</f>
        <v>33</v>
      </c>
      <c r="Q1126" s="12">
        <f>VLOOKUP($B1126,[2]ok!$AY$9:$CO$434,9,0)</f>
        <v>33</v>
      </c>
      <c r="R1126" s="12">
        <f>VLOOKUP($B1126,[2]ok!$AY$9:$CO$434,10,0)</f>
        <v>33</v>
      </c>
      <c r="S1126" s="12">
        <f>VLOOKUP($B1126,[2]ok!$AY$9:$CO$434,11,0)</f>
        <v>33</v>
      </c>
      <c r="T1126" s="12">
        <f>VLOOKUP($B1126,[2]ok!$AY$9:$CO$434,12,0)</f>
        <v>33</v>
      </c>
      <c r="U1126" s="12">
        <f>VLOOKUP($B1126,[2]ok!$AY$9:$CO$434,13,0)</f>
        <v>33</v>
      </c>
      <c r="V1126" s="12">
        <f>VLOOKUP($B1126,[2]ok!$AY$9:$CO$434,14,0)</f>
        <v>33</v>
      </c>
      <c r="W1126" s="12">
        <f>VLOOKUP($B1126,[2]ok!$AY$9:$CO$434,15,0)</f>
        <v>33</v>
      </c>
      <c r="X1126" s="12">
        <f>VLOOKUP($B1126,[2]ok!$AY$9:$CO$434,16,0)</f>
        <v>32</v>
      </c>
      <c r="Y1126" s="12">
        <f>VLOOKUP($B1126,[2]ok!$AY$9:$CO$434,17,0)</f>
        <v>32</v>
      </c>
      <c r="Z1126" s="12">
        <f>VLOOKUP($B1126,[2]ok!$AY$9:$CO$434,18,0)</f>
        <v>31</v>
      </c>
      <c r="AA1126" s="12">
        <f>VLOOKUP($B1126,[2]ok!$AY$9:$CO$434,19,0)</f>
        <v>31</v>
      </c>
      <c r="AB1126" s="12">
        <f>VLOOKUP($B1126,[2]ok!$AY$9:$CO$434,20,0)</f>
        <v>29</v>
      </c>
      <c r="AC1126" s="12">
        <f>VLOOKUP($B1126,[2]ok!$AY$9:$CO$434,21,0)</f>
        <v>26</v>
      </c>
      <c r="AD1126" s="12">
        <f>VLOOKUP($B1126,[2]ok!$AY$9:$CO$434,22,0)</f>
        <v>115</v>
      </c>
      <c r="AE1126" s="12">
        <f>VLOOKUP($B1126,[2]ok!$AY$9:$CO$434,23,0)</f>
        <v>112</v>
      </c>
      <c r="AF1126" s="12">
        <f>VLOOKUP($B1126,[2]ok!$AY$9:$CO$434,24,0)</f>
        <v>110</v>
      </c>
      <c r="AG1126" s="12">
        <f>VLOOKUP($B1126,[2]ok!$AY$9:$CO$434,25,0)</f>
        <v>91</v>
      </c>
      <c r="AH1126" s="12">
        <f>VLOOKUP($B1126,[2]ok!$AY$9:$CO$434,26,0)</f>
        <v>89</v>
      </c>
      <c r="AI1126" s="12">
        <f>VLOOKUP($B1126,[2]ok!$AY$9:$CO$434,27,0)</f>
        <v>83</v>
      </c>
      <c r="AJ1126" s="12">
        <f>VLOOKUP($B1126,[2]ok!$AY$9:$CO$434,28,0)</f>
        <v>57</v>
      </c>
      <c r="AK1126" s="12">
        <f>VLOOKUP($B1126,[2]ok!$AY$9:$CO$434,29,0)</f>
        <v>45</v>
      </c>
      <c r="AL1126" s="12">
        <f>VLOOKUP($B1126,[2]ok!$AY$9:$CO$434,30,0)</f>
        <v>35</v>
      </c>
      <c r="AM1126" s="12">
        <f>VLOOKUP($B1126,[2]ok!$AY$9:$CO$434,31,0)</f>
        <v>30</v>
      </c>
      <c r="AN1126" s="12">
        <f>VLOOKUP($B1126,[2]ok!$AY$9:$CO$434,32,0)</f>
        <v>21</v>
      </c>
      <c r="AO1126" s="12">
        <f>VLOOKUP($B1126,[2]ok!$AY$9:$CO$434,33,0)</f>
        <v>14</v>
      </c>
      <c r="AP1126" s="12">
        <f>VLOOKUP($B1126,[2]ok!$AY$9:$CO$434,34,0)</f>
        <v>11</v>
      </c>
      <c r="AQ1126" s="12">
        <f>VLOOKUP($B1126,[2]ok!$AY$9:$CO$434,39,0)</f>
        <v>767</v>
      </c>
      <c r="AR1126" s="12">
        <f>VLOOKUP($B1126,[2]ok!$AY$9:$CO$434,40,0)</f>
        <v>83</v>
      </c>
      <c r="AS1126" s="12">
        <f>VLOOKUP($B1126,[2]ok!$AY$9:$CO$434,41,0)</f>
        <v>75</v>
      </c>
      <c r="AT1126" s="12">
        <f>VLOOKUP($B1126,[2]ok!$AY$9:$CO$434,42,0)</f>
        <v>326</v>
      </c>
      <c r="AU1126" s="12">
        <f>VLOOKUP($B1126,[2]ok!$AY$9:$CO$434,43,0)</f>
        <v>23</v>
      </c>
    </row>
    <row r="1127" spans="1:47" s="10" customFormat="1" ht="12">
      <c r="A1127" s="58">
        <v>1126</v>
      </c>
      <c r="B1127" s="58">
        <v>9085</v>
      </c>
      <c r="C1127" s="59" t="s">
        <v>352</v>
      </c>
      <c r="D1127" s="59" t="s">
        <v>308</v>
      </c>
      <c r="E1127" s="59" t="s">
        <v>313</v>
      </c>
      <c r="F1127" s="59" t="s">
        <v>142</v>
      </c>
      <c r="G1127" s="12" t="s">
        <v>266</v>
      </c>
      <c r="H1127" s="14">
        <f>B1127</f>
        <v>9085</v>
      </c>
      <c r="I1127" s="14">
        <f t="shared" si="270"/>
        <v>1151</v>
      </c>
      <c r="J1127" s="12">
        <f>VLOOKUP($B1127,'[1]METAS 2019'!$D$4:$Q$843,5,0)</f>
        <v>16</v>
      </c>
      <c r="K1127" s="12">
        <f>VLOOKUP($B1127,'[1]METAS 2019'!$D$4:$Q$843,4,0)</f>
        <v>20</v>
      </c>
      <c r="L1127" s="12">
        <f>VLOOKUP($B1127,'[1]METAS 2019'!$D$4:$Q$843,11,0)</f>
        <v>13</v>
      </c>
      <c r="M1127" s="12">
        <f>VLOOKUP($B1127,'[1]METAS 2019'!$D$4:$Q$843,12,0)</f>
        <v>15</v>
      </c>
      <c r="N1127" s="12">
        <f>VLOOKUP($B1127,'[1]METAS 2019'!$D$4:$Q$843,13,0)</f>
        <v>19</v>
      </c>
      <c r="O1127" s="12">
        <f>VLOOKUP($B1127,'[1]METAS 2019'!$D$4:$Q$843,14,0)</f>
        <v>7</v>
      </c>
      <c r="P1127" s="12">
        <f>VLOOKUP($B1127,[2]ok!$AY$9:$CO$434,8,0)</f>
        <v>28</v>
      </c>
      <c r="Q1127" s="12">
        <f>VLOOKUP($B1127,[2]ok!$AY$9:$CO$434,9,0)</f>
        <v>28</v>
      </c>
      <c r="R1127" s="12">
        <f>VLOOKUP($B1127,[2]ok!$AY$9:$CO$434,10,0)</f>
        <v>28</v>
      </c>
      <c r="S1127" s="12">
        <f>VLOOKUP($B1127,[2]ok!$AY$9:$CO$434,11,0)</f>
        <v>28</v>
      </c>
      <c r="T1127" s="12">
        <f>VLOOKUP($B1127,[2]ok!$AY$9:$CO$434,12,0)</f>
        <v>28</v>
      </c>
      <c r="U1127" s="12">
        <f>VLOOKUP($B1127,[2]ok!$AY$9:$CO$434,13,0)</f>
        <v>28</v>
      </c>
      <c r="V1127" s="12">
        <f>VLOOKUP($B1127,[2]ok!$AY$9:$CO$434,14,0)</f>
        <v>28</v>
      </c>
      <c r="W1127" s="12">
        <f>VLOOKUP($B1127,[2]ok!$AY$9:$CO$434,15,0)</f>
        <v>27</v>
      </c>
      <c r="X1127" s="12">
        <f>VLOOKUP($B1127,[2]ok!$AY$9:$CO$434,16,0)</f>
        <v>27</v>
      </c>
      <c r="Y1127" s="12">
        <f>VLOOKUP($B1127,[2]ok!$AY$9:$CO$434,17,0)</f>
        <v>27</v>
      </c>
      <c r="Z1127" s="12">
        <f>VLOOKUP($B1127,[2]ok!$AY$9:$CO$434,18,0)</f>
        <v>26</v>
      </c>
      <c r="AA1127" s="12">
        <f>VLOOKUP($B1127,[2]ok!$AY$9:$CO$434,19,0)</f>
        <v>26</v>
      </c>
      <c r="AB1127" s="12">
        <f>VLOOKUP($B1127,[2]ok!$AY$9:$CO$434,20,0)</f>
        <v>25</v>
      </c>
      <c r="AC1127" s="12">
        <f>VLOOKUP($B1127,[2]ok!$AY$9:$CO$434,21,0)</f>
        <v>22</v>
      </c>
      <c r="AD1127" s="12">
        <f>VLOOKUP($B1127,[2]ok!$AY$9:$CO$434,22,0)</f>
        <v>97</v>
      </c>
      <c r="AE1127" s="12">
        <f>VLOOKUP($B1127,[2]ok!$AY$9:$CO$434,23,0)</f>
        <v>95</v>
      </c>
      <c r="AF1127" s="12">
        <f>VLOOKUP($B1127,[2]ok!$AY$9:$CO$434,24,0)</f>
        <v>92</v>
      </c>
      <c r="AG1127" s="12">
        <f>VLOOKUP($B1127,[2]ok!$AY$9:$CO$434,25,0)</f>
        <v>77</v>
      </c>
      <c r="AH1127" s="12">
        <f>VLOOKUP($B1127,[2]ok!$AY$9:$CO$434,26,0)</f>
        <v>75</v>
      </c>
      <c r="AI1127" s="12">
        <f>VLOOKUP($B1127,[2]ok!$AY$9:$CO$434,27,0)</f>
        <v>70</v>
      </c>
      <c r="AJ1127" s="12">
        <f>VLOOKUP($B1127,[2]ok!$AY$9:$CO$434,28,0)</f>
        <v>48</v>
      </c>
      <c r="AK1127" s="12">
        <f>VLOOKUP($B1127,[2]ok!$AY$9:$CO$434,29,0)</f>
        <v>38</v>
      </c>
      <c r="AL1127" s="12">
        <f>VLOOKUP($B1127,[2]ok!$AY$9:$CO$434,30,0)</f>
        <v>29</v>
      </c>
      <c r="AM1127" s="12">
        <f>VLOOKUP($B1127,[2]ok!$AY$9:$CO$434,31,0)</f>
        <v>25</v>
      </c>
      <c r="AN1127" s="12">
        <f>VLOOKUP($B1127,[2]ok!$AY$9:$CO$434,32,0)</f>
        <v>17</v>
      </c>
      <c r="AO1127" s="12">
        <f>VLOOKUP($B1127,[2]ok!$AY$9:$CO$434,33,0)</f>
        <v>12</v>
      </c>
      <c r="AP1127" s="12">
        <f>VLOOKUP($B1127,[2]ok!$AY$9:$CO$434,34,0)</f>
        <v>10</v>
      </c>
      <c r="AQ1127" s="12">
        <f>VLOOKUP($B1127,[2]ok!$AY$9:$CO$434,39,0)</f>
        <v>646</v>
      </c>
      <c r="AR1127" s="12">
        <f>VLOOKUP($B1127,[2]ok!$AY$9:$CO$434,40,0)</f>
        <v>69</v>
      </c>
      <c r="AS1127" s="12">
        <f>VLOOKUP($B1127,[2]ok!$AY$9:$CO$434,41,0)</f>
        <v>63</v>
      </c>
      <c r="AT1127" s="12">
        <f>VLOOKUP($B1127,[2]ok!$AY$9:$CO$434,42,0)</f>
        <v>274</v>
      </c>
      <c r="AU1127" s="12">
        <f>VLOOKUP($B1127,[2]ok!$AY$9:$CO$434,43,0)</f>
        <v>15</v>
      </c>
    </row>
    <row r="1128" spans="1:47" s="10" customFormat="1" ht="12">
      <c r="A1128" s="58">
        <v>1127</v>
      </c>
      <c r="B1128" s="58">
        <v>11156</v>
      </c>
      <c r="C1128" s="59" t="s">
        <v>352</v>
      </c>
      <c r="D1128" s="59" t="s">
        <v>308</v>
      </c>
      <c r="E1128" s="59" t="s">
        <v>313</v>
      </c>
      <c r="F1128" s="59" t="s">
        <v>143</v>
      </c>
      <c r="G1128" s="12" t="s">
        <v>266</v>
      </c>
      <c r="H1128" s="14">
        <f>B1128</f>
        <v>11156</v>
      </c>
      <c r="I1128" s="14">
        <f t="shared" si="270"/>
        <v>964</v>
      </c>
      <c r="J1128" s="12">
        <f>VLOOKUP($B1128,'[1]METAS 2019'!$D$4:$Q$843,5,0)</f>
        <v>13</v>
      </c>
      <c r="K1128" s="12">
        <f>VLOOKUP($B1128,'[1]METAS 2019'!$D$4:$Q$843,4,0)</f>
        <v>12</v>
      </c>
      <c r="L1128" s="12">
        <f>VLOOKUP($B1128,'[1]METAS 2019'!$D$4:$Q$843,11,0)</f>
        <v>17</v>
      </c>
      <c r="M1128" s="12">
        <f>VLOOKUP($B1128,'[1]METAS 2019'!$D$4:$Q$843,12,0)</f>
        <v>16</v>
      </c>
      <c r="N1128" s="12">
        <f>VLOOKUP($B1128,'[1]METAS 2019'!$D$4:$Q$843,13,0)</f>
        <v>25</v>
      </c>
      <c r="O1128" s="12">
        <f>VLOOKUP($B1128,'[1]METAS 2019'!$D$4:$Q$843,14,0)</f>
        <v>18</v>
      </c>
      <c r="P1128" s="12">
        <f>VLOOKUP($B1128,[2]ok!$AY$9:$CO$434,8,0)</f>
        <v>23</v>
      </c>
      <c r="Q1128" s="12">
        <f>VLOOKUP($B1128,[2]ok!$AY$9:$CO$434,9,0)</f>
        <v>23</v>
      </c>
      <c r="R1128" s="12">
        <f>VLOOKUP($B1128,[2]ok!$AY$9:$CO$434,10,0)</f>
        <v>23</v>
      </c>
      <c r="S1128" s="12">
        <f>VLOOKUP($B1128,[2]ok!$AY$9:$CO$434,11,0)</f>
        <v>22</v>
      </c>
      <c r="T1128" s="12">
        <f>VLOOKUP($B1128,[2]ok!$AY$9:$CO$434,12,0)</f>
        <v>23</v>
      </c>
      <c r="U1128" s="12">
        <f>VLOOKUP($B1128,[2]ok!$AY$9:$CO$434,13,0)</f>
        <v>23</v>
      </c>
      <c r="V1128" s="12">
        <f>VLOOKUP($B1128,[2]ok!$AY$9:$CO$434,14,0)</f>
        <v>23</v>
      </c>
      <c r="W1128" s="12">
        <f>VLOOKUP($B1128,[2]ok!$AY$9:$CO$434,15,0)</f>
        <v>22</v>
      </c>
      <c r="X1128" s="12">
        <f>VLOOKUP($B1128,[2]ok!$AY$9:$CO$434,16,0)</f>
        <v>22</v>
      </c>
      <c r="Y1128" s="12">
        <f>VLOOKUP($B1128,[2]ok!$AY$9:$CO$434,17,0)</f>
        <v>22</v>
      </c>
      <c r="Z1128" s="12">
        <f>VLOOKUP($B1128,[2]ok!$AY$9:$CO$434,18,0)</f>
        <v>21</v>
      </c>
      <c r="AA1128" s="12">
        <f>VLOOKUP($B1128,[2]ok!$AY$9:$CO$434,19,0)</f>
        <v>21</v>
      </c>
      <c r="AB1128" s="12">
        <f>VLOOKUP($B1128,[2]ok!$AY$9:$CO$434,20,0)</f>
        <v>20</v>
      </c>
      <c r="AC1128" s="12">
        <f>VLOOKUP($B1128,[2]ok!$AY$9:$CO$434,21,0)</f>
        <v>18</v>
      </c>
      <c r="AD1128" s="12">
        <f>VLOOKUP($B1128,[2]ok!$AY$9:$CO$434,22,0)</f>
        <v>79</v>
      </c>
      <c r="AE1128" s="12">
        <f>VLOOKUP($B1128,[2]ok!$AY$9:$CO$434,23,0)</f>
        <v>77</v>
      </c>
      <c r="AF1128" s="12">
        <f>VLOOKUP($B1128,[2]ok!$AY$9:$CO$434,24,0)</f>
        <v>75</v>
      </c>
      <c r="AG1128" s="12">
        <f>VLOOKUP($B1128,[2]ok!$AY$9:$CO$434,25,0)</f>
        <v>62</v>
      </c>
      <c r="AH1128" s="12">
        <f>VLOOKUP($B1128,[2]ok!$AY$9:$CO$434,26,0)</f>
        <v>61</v>
      </c>
      <c r="AI1128" s="12">
        <f>VLOOKUP($B1128,[2]ok!$AY$9:$CO$434,27,0)</f>
        <v>57</v>
      </c>
      <c r="AJ1128" s="12">
        <f>VLOOKUP($B1128,[2]ok!$AY$9:$CO$434,28,0)</f>
        <v>39</v>
      </c>
      <c r="AK1128" s="12">
        <f>VLOOKUP($B1128,[2]ok!$AY$9:$CO$434,29,0)</f>
        <v>31</v>
      </c>
      <c r="AL1128" s="12">
        <f>VLOOKUP($B1128,[2]ok!$AY$9:$CO$434,30,0)</f>
        <v>24</v>
      </c>
      <c r="AM1128" s="12">
        <f>VLOOKUP($B1128,[2]ok!$AY$9:$CO$434,31,0)</f>
        <v>20</v>
      </c>
      <c r="AN1128" s="12">
        <f>VLOOKUP($B1128,[2]ok!$AY$9:$CO$434,32,0)</f>
        <v>14</v>
      </c>
      <c r="AO1128" s="12">
        <f>VLOOKUP($B1128,[2]ok!$AY$9:$CO$434,33,0)</f>
        <v>10</v>
      </c>
      <c r="AP1128" s="12">
        <f>VLOOKUP($B1128,[2]ok!$AY$9:$CO$434,34,0)</f>
        <v>8</v>
      </c>
      <c r="AQ1128" s="12">
        <f>VLOOKUP($B1128,[2]ok!$AY$9:$CO$434,39,0)</f>
        <v>525</v>
      </c>
      <c r="AR1128" s="12">
        <f>VLOOKUP($B1128,[2]ok!$AY$9:$CO$434,40,0)</f>
        <v>56</v>
      </c>
      <c r="AS1128" s="12">
        <f>VLOOKUP($B1128,[2]ok!$AY$9:$CO$434,41,0)</f>
        <v>51</v>
      </c>
      <c r="AT1128" s="12">
        <f>VLOOKUP($B1128,[2]ok!$AY$9:$CO$434,42,0)</f>
        <v>223</v>
      </c>
      <c r="AU1128" s="12">
        <f>VLOOKUP($B1128,[2]ok!$AY$9:$CO$434,43,0)</f>
        <v>12</v>
      </c>
    </row>
    <row r="1129" spans="1:47" s="10" customFormat="1" ht="12">
      <c r="A1129" s="58">
        <v>1128</v>
      </c>
      <c r="B1129" s="58">
        <v>25042</v>
      </c>
      <c r="C1129" s="59" t="s">
        <v>352</v>
      </c>
      <c r="D1129" s="59" t="s">
        <v>308</v>
      </c>
      <c r="E1129" s="59" t="s">
        <v>313</v>
      </c>
      <c r="F1129" s="59" t="s">
        <v>431</v>
      </c>
      <c r="G1129" s="12" t="s">
        <v>266</v>
      </c>
      <c r="H1129" s="14">
        <f>B1129</f>
        <v>25042</v>
      </c>
      <c r="I1129" s="14">
        <f t="shared" si="270"/>
        <v>435</v>
      </c>
      <c r="J1129" s="12">
        <f>VLOOKUP($B1129,'[1]METAS 2019'!$D$4:$Q$843,5,0)</f>
        <v>6</v>
      </c>
      <c r="K1129" s="12">
        <f>VLOOKUP($B1129,'[1]METAS 2019'!$D$4:$Q$843,4,0)</f>
        <v>5</v>
      </c>
      <c r="L1129" s="65">
        <v>5</v>
      </c>
      <c r="M1129" s="65">
        <v>3</v>
      </c>
      <c r="N1129" s="65">
        <v>6</v>
      </c>
      <c r="O1129" s="12">
        <f>VLOOKUP($B1129,'[1]METAS 2019'!$D$4:$Q$843,14,0)</f>
        <v>11</v>
      </c>
      <c r="P1129" s="12">
        <f>VLOOKUP($B1129,[2]ok!$AY$9:$CO$434,8,0)</f>
        <v>11</v>
      </c>
      <c r="Q1129" s="12">
        <f>VLOOKUP($B1129,[2]ok!$AY$9:$CO$434,9,0)</f>
        <v>11</v>
      </c>
      <c r="R1129" s="12">
        <f>VLOOKUP($B1129,[2]ok!$AY$9:$CO$434,10,0)</f>
        <v>11</v>
      </c>
      <c r="S1129" s="12">
        <f>VLOOKUP($B1129,[2]ok!$AY$9:$CO$434,11,0)</f>
        <v>10</v>
      </c>
      <c r="T1129" s="12">
        <f>VLOOKUP($B1129,[2]ok!$AY$9:$CO$434,12,0)</f>
        <v>10</v>
      </c>
      <c r="U1129" s="12">
        <f>VLOOKUP($B1129,[2]ok!$AY$9:$CO$434,13,0)</f>
        <v>11</v>
      </c>
      <c r="V1129" s="12">
        <f>VLOOKUP($B1129,[2]ok!$AY$9:$CO$434,14,0)</f>
        <v>11</v>
      </c>
      <c r="W1129" s="12">
        <f>VLOOKUP($B1129,[2]ok!$AY$9:$CO$434,15,0)</f>
        <v>10</v>
      </c>
      <c r="X1129" s="12">
        <f>VLOOKUP($B1129,[2]ok!$AY$9:$CO$434,16,0)</f>
        <v>10</v>
      </c>
      <c r="Y1129" s="12">
        <f>VLOOKUP($B1129,[2]ok!$AY$9:$CO$434,17,0)</f>
        <v>10</v>
      </c>
      <c r="Z1129" s="12">
        <f>VLOOKUP($B1129,[2]ok!$AY$9:$CO$434,18,0)</f>
        <v>10</v>
      </c>
      <c r="AA1129" s="12">
        <f>VLOOKUP($B1129,[2]ok!$AY$9:$CO$434,19,0)</f>
        <v>10</v>
      </c>
      <c r="AB1129" s="12">
        <f>VLOOKUP($B1129,[2]ok!$AY$9:$CO$434,20,0)</f>
        <v>9</v>
      </c>
      <c r="AC1129" s="12">
        <f>VLOOKUP($B1129,[2]ok!$AY$9:$CO$434,21,0)</f>
        <v>8</v>
      </c>
      <c r="AD1129" s="12">
        <f>VLOOKUP($B1129,[2]ok!$AY$9:$CO$434,22,0)</f>
        <v>36</v>
      </c>
      <c r="AE1129" s="12">
        <f>VLOOKUP($B1129,[2]ok!$AY$9:$CO$434,23,0)</f>
        <v>36</v>
      </c>
      <c r="AF1129" s="12">
        <f>VLOOKUP($B1129,[2]ok!$AY$9:$CO$434,24,0)</f>
        <v>35</v>
      </c>
      <c r="AG1129" s="12">
        <f>VLOOKUP($B1129,[2]ok!$AY$9:$CO$434,25,0)</f>
        <v>29</v>
      </c>
      <c r="AH1129" s="12">
        <f>VLOOKUP($B1129,[2]ok!$AY$9:$CO$434,26,0)</f>
        <v>28</v>
      </c>
      <c r="AI1129" s="12">
        <f>VLOOKUP($B1129,[2]ok!$AY$9:$CO$434,27,0)</f>
        <v>26</v>
      </c>
      <c r="AJ1129" s="12">
        <f>VLOOKUP($B1129,[2]ok!$AY$9:$CO$434,28,0)</f>
        <v>18</v>
      </c>
      <c r="AK1129" s="12">
        <f>VLOOKUP($B1129,[2]ok!$AY$9:$CO$434,29,0)</f>
        <v>14</v>
      </c>
      <c r="AL1129" s="12">
        <f>VLOOKUP($B1129,[2]ok!$AY$9:$CO$434,30,0)</f>
        <v>11</v>
      </c>
      <c r="AM1129" s="12">
        <f>VLOOKUP($B1129,[2]ok!$AY$9:$CO$434,31,0)</f>
        <v>9</v>
      </c>
      <c r="AN1129" s="12">
        <f>VLOOKUP($B1129,[2]ok!$AY$9:$CO$434,32,0)</f>
        <v>6</v>
      </c>
      <c r="AO1129" s="12">
        <f>VLOOKUP($B1129,[2]ok!$AY$9:$CO$434,33,0)</f>
        <v>5</v>
      </c>
      <c r="AP1129" s="12">
        <f>VLOOKUP($B1129,[2]ok!$AY$9:$CO$434,34,0)</f>
        <v>4</v>
      </c>
      <c r="AQ1129" s="12">
        <f>VLOOKUP($B1129,[2]ok!$AY$9:$CO$434,39,0)</f>
        <v>242</v>
      </c>
      <c r="AR1129" s="12">
        <f>VLOOKUP($B1129,[2]ok!$AY$9:$CO$434,40,0)</f>
        <v>26</v>
      </c>
      <c r="AS1129" s="12">
        <f>VLOOKUP($B1129,[2]ok!$AY$9:$CO$434,41,0)</f>
        <v>24</v>
      </c>
      <c r="AT1129" s="12">
        <f>VLOOKUP($B1129,[2]ok!$AY$9:$CO$434,42,0)</f>
        <v>103</v>
      </c>
      <c r="AU1129" s="12">
        <f>VLOOKUP($B1129,[2]ok!$AY$9:$CO$434,43,0)</f>
        <v>7</v>
      </c>
    </row>
    <row r="1130" spans="1:47" s="10" customFormat="1" ht="12">
      <c r="A1130" s="97">
        <v>1129</v>
      </c>
      <c r="B1130" s="97"/>
      <c r="C1130" s="98"/>
      <c r="D1130" s="98"/>
      <c r="E1130" s="98"/>
      <c r="F1130" s="98" t="s">
        <v>386</v>
      </c>
      <c r="G1130" s="17" t="s">
        <v>1214</v>
      </c>
      <c r="H1130" s="81"/>
      <c r="I1130" s="81">
        <f t="shared" si="270"/>
        <v>6908</v>
      </c>
      <c r="J1130" s="17">
        <f>SUM(J1131:J1134)</f>
        <v>118</v>
      </c>
      <c r="K1130" s="17">
        <f t="shared" ref="K1130:AU1130" si="281">SUM(K1131:K1134)</f>
        <v>113</v>
      </c>
      <c r="L1130" s="17">
        <f t="shared" si="281"/>
        <v>112</v>
      </c>
      <c r="M1130" s="17">
        <f t="shared" si="281"/>
        <v>111</v>
      </c>
      <c r="N1130" s="17">
        <f t="shared" si="281"/>
        <v>140</v>
      </c>
      <c r="O1130" s="17">
        <f t="shared" si="281"/>
        <v>155</v>
      </c>
      <c r="P1130" s="17">
        <f t="shared" si="281"/>
        <v>149</v>
      </c>
      <c r="Q1130" s="17">
        <f t="shared" si="281"/>
        <v>153</v>
      </c>
      <c r="R1130" s="17">
        <f t="shared" si="281"/>
        <v>157</v>
      </c>
      <c r="S1130" s="17">
        <f t="shared" si="281"/>
        <v>161</v>
      </c>
      <c r="T1130" s="17">
        <f t="shared" si="281"/>
        <v>165</v>
      </c>
      <c r="U1130" s="17">
        <f t="shared" si="281"/>
        <v>169</v>
      </c>
      <c r="V1130" s="17">
        <f t="shared" si="281"/>
        <v>170</v>
      </c>
      <c r="W1130" s="17">
        <f t="shared" si="281"/>
        <v>164</v>
      </c>
      <c r="X1130" s="17">
        <f t="shared" si="281"/>
        <v>155</v>
      </c>
      <c r="Y1130" s="17">
        <f t="shared" si="281"/>
        <v>145</v>
      </c>
      <c r="Z1130" s="17">
        <f t="shared" si="281"/>
        <v>135</v>
      </c>
      <c r="AA1130" s="17">
        <f t="shared" si="281"/>
        <v>126</v>
      </c>
      <c r="AB1130" s="17">
        <f t="shared" si="281"/>
        <v>118</v>
      </c>
      <c r="AC1130" s="17">
        <f t="shared" si="281"/>
        <v>108</v>
      </c>
      <c r="AD1130" s="17">
        <f t="shared" si="281"/>
        <v>469</v>
      </c>
      <c r="AE1130" s="17">
        <f t="shared" si="281"/>
        <v>546</v>
      </c>
      <c r="AF1130" s="17">
        <f t="shared" si="281"/>
        <v>627</v>
      </c>
      <c r="AG1130" s="17">
        <f t="shared" si="281"/>
        <v>458</v>
      </c>
      <c r="AH1130" s="17">
        <f t="shared" si="281"/>
        <v>450</v>
      </c>
      <c r="AI1130" s="17">
        <f t="shared" si="281"/>
        <v>340</v>
      </c>
      <c r="AJ1130" s="17">
        <f t="shared" si="281"/>
        <v>275</v>
      </c>
      <c r="AK1130" s="17">
        <f t="shared" si="281"/>
        <v>237</v>
      </c>
      <c r="AL1130" s="17">
        <f t="shared" si="281"/>
        <v>222</v>
      </c>
      <c r="AM1130" s="17">
        <f t="shared" si="281"/>
        <v>191</v>
      </c>
      <c r="AN1130" s="17">
        <f t="shared" si="281"/>
        <v>121</v>
      </c>
      <c r="AO1130" s="17">
        <f t="shared" si="281"/>
        <v>88</v>
      </c>
      <c r="AP1130" s="17">
        <f t="shared" si="281"/>
        <v>60</v>
      </c>
      <c r="AQ1130" s="17">
        <f t="shared" si="281"/>
        <v>3526</v>
      </c>
      <c r="AR1130" s="17">
        <f t="shared" si="281"/>
        <v>385</v>
      </c>
      <c r="AS1130" s="17">
        <f t="shared" si="281"/>
        <v>301</v>
      </c>
      <c r="AT1130" s="17">
        <f t="shared" si="281"/>
        <v>1491</v>
      </c>
      <c r="AU1130" s="17">
        <f t="shared" si="281"/>
        <v>134</v>
      </c>
    </row>
    <row r="1131" spans="1:47" s="10" customFormat="1" ht="12">
      <c r="A1131" s="58">
        <v>1130</v>
      </c>
      <c r="B1131" s="58">
        <v>4484</v>
      </c>
      <c r="C1131" s="59" t="s">
        <v>352</v>
      </c>
      <c r="D1131" s="59" t="s">
        <v>308</v>
      </c>
      <c r="E1131" s="59" t="s">
        <v>316</v>
      </c>
      <c r="F1131" s="59" t="s">
        <v>144</v>
      </c>
      <c r="G1131" s="12" t="s">
        <v>271</v>
      </c>
      <c r="H1131" s="14">
        <f>B1131</f>
        <v>4484</v>
      </c>
      <c r="I1131" s="14">
        <f t="shared" si="270"/>
        <v>2118</v>
      </c>
      <c r="J1131" s="12">
        <f>VLOOKUP($B1131,'[1]METAS 2019'!$D$4:$Q$843,5,0)</f>
        <v>36</v>
      </c>
      <c r="K1131" s="12">
        <f>VLOOKUP($B1131,'[1]METAS 2019'!$D$4:$Q$843,4,0)</f>
        <v>30</v>
      </c>
      <c r="L1131" s="12">
        <f>VLOOKUP($B1131,'[1]METAS 2019'!$D$4:$Q$843,11,0)</f>
        <v>37</v>
      </c>
      <c r="M1131" s="12">
        <f>VLOOKUP($B1131,'[1]METAS 2019'!$D$4:$Q$843,12,0)</f>
        <v>34</v>
      </c>
      <c r="N1131" s="12">
        <f>VLOOKUP($B1131,'[1]METAS 2019'!$D$4:$Q$843,13,0)</f>
        <v>40</v>
      </c>
      <c r="O1131" s="12">
        <f>VLOOKUP($B1131,'[1]METAS 2019'!$D$4:$Q$843,14,0)</f>
        <v>60</v>
      </c>
      <c r="P1131" s="12">
        <f>VLOOKUP($B1131,[2]ok!$AY$9:$CO$434,8,0)</f>
        <v>45</v>
      </c>
      <c r="Q1131" s="12">
        <f>VLOOKUP($B1131,[2]ok!$AY$9:$CO$434,9,0)</f>
        <v>47</v>
      </c>
      <c r="R1131" s="12">
        <f>VLOOKUP($B1131,[2]ok!$AY$9:$CO$434,10,0)</f>
        <v>48</v>
      </c>
      <c r="S1131" s="12">
        <f>VLOOKUP($B1131,[2]ok!$AY$9:$CO$434,11,0)</f>
        <v>49</v>
      </c>
      <c r="T1131" s="12">
        <f>VLOOKUP($B1131,[2]ok!$AY$9:$CO$434,12,0)</f>
        <v>50</v>
      </c>
      <c r="U1131" s="12">
        <f>VLOOKUP($B1131,[2]ok!$AY$9:$CO$434,13,0)</f>
        <v>52</v>
      </c>
      <c r="V1131" s="12">
        <f>VLOOKUP($B1131,[2]ok!$AY$9:$CO$434,14,0)</f>
        <v>52</v>
      </c>
      <c r="W1131" s="12">
        <f>VLOOKUP($B1131,[2]ok!$AY$9:$CO$434,15,0)</f>
        <v>50</v>
      </c>
      <c r="X1131" s="12">
        <f>VLOOKUP($B1131,[2]ok!$AY$9:$CO$434,16,0)</f>
        <v>47</v>
      </c>
      <c r="Y1131" s="12">
        <f>VLOOKUP($B1131,[2]ok!$AY$9:$CO$434,17,0)</f>
        <v>44</v>
      </c>
      <c r="Z1131" s="12">
        <f>VLOOKUP($B1131,[2]ok!$AY$9:$CO$434,18,0)</f>
        <v>41</v>
      </c>
      <c r="AA1131" s="12">
        <f>VLOOKUP($B1131,[2]ok!$AY$9:$CO$434,19,0)</f>
        <v>38</v>
      </c>
      <c r="AB1131" s="12">
        <f>VLOOKUP($B1131,[2]ok!$AY$9:$CO$434,20,0)</f>
        <v>36</v>
      </c>
      <c r="AC1131" s="12">
        <f>VLOOKUP($B1131,[2]ok!$AY$9:$CO$434,21,0)</f>
        <v>33</v>
      </c>
      <c r="AD1131" s="12">
        <f>VLOOKUP($B1131,[2]ok!$AY$9:$CO$434,22,0)</f>
        <v>143</v>
      </c>
      <c r="AE1131" s="12">
        <f>VLOOKUP($B1131,[2]ok!$AY$9:$CO$434,23,0)</f>
        <v>167</v>
      </c>
      <c r="AF1131" s="12">
        <f>VLOOKUP($B1131,[2]ok!$AY$9:$CO$434,24,0)</f>
        <v>192</v>
      </c>
      <c r="AG1131" s="12">
        <f>VLOOKUP($B1131,[2]ok!$AY$9:$CO$434,25,0)</f>
        <v>140</v>
      </c>
      <c r="AH1131" s="12">
        <f>VLOOKUP($B1131,[2]ok!$AY$9:$CO$434,26,0)</f>
        <v>137</v>
      </c>
      <c r="AI1131" s="12">
        <f>VLOOKUP($B1131,[2]ok!$AY$9:$CO$434,27,0)</f>
        <v>104</v>
      </c>
      <c r="AJ1131" s="12">
        <f>VLOOKUP($B1131,[2]ok!$AY$9:$CO$434,28,0)</f>
        <v>84</v>
      </c>
      <c r="AK1131" s="12">
        <f>VLOOKUP($B1131,[2]ok!$AY$9:$CO$434,29,0)</f>
        <v>73</v>
      </c>
      <c r="AL1131" s="12">
        <f>VLOOKUP($B1131,[2]ok!$AY$9:$CO$434,30,0)</f>
        <v>68</v>
      </c>
      <c r="AM1131" s="12">
        <f>VLOOKUP($B1131,[2]ok!$AY$9:$CO$434,31,0)</f>
        <v>59</v>
      </c>
      <c r="AN1131" s="12">
        <f>VLOOKUP($B1131,[2]ok!$AY$9:$CO$434,32,0)</f>
        <v>37</v>
      </c>
      <c r="AO1131" s="12">
        <f>VLOOKUP($B1131,[2]ok!$AY$9:$CO$434,33,0)</f>
        <v>27</v>
      </c>
      <c r="AP1131" s="12">
        <f>VLOOKUP($B1131,[2]ok!$AY$9:$CO$434,34,0)</f>
        <v>18</v>
      </c>
      <c r="AQ1131" s="12">
        <f>VLOOKUP($B1131,[2]ok!$AY$9:$CO$434,39,0)</f>
        <v>1076</v>
      </c>
      <c r="AR1131" s="12">
        <f>VLOOKUP($B1131,[2]ok!$AY$9:$CO$434,40,0)</f>
        <v>118</v>
      </c>
      <c r="AS1131" s="12">
        <f>VLOOKUP($B1131,[2]ok!$AY$9:$CO$434,41,0)</f>
        <v>92</v>
      </c>
      <c r="AT1131" s="12">
        <f>VLOOKUP($B1131,[2]ok!$AY$9:$CO$434,42,0)</f>
        <v>455</v>
      </c>
      <c r="AU1131" s="12">
        <f>VLOOKUP($B1131,[2]ok!$AY$9:$CO$434,43,0)</f>
        <v>40</v>
      </c>
    </row>
    <row r="1132" spans="1:47" s="10" customFormat="1" ht="12">
      <c r="A1132" s="58">
        <v>1131</v>
      </c>
      <c r="B1132" s="58">
        <v>4483</v>
      </c>
      <c r="C1132" s="59" t="s">
        <v>352</v>
      </c>
      <c r="D1132" s="59" t="s">
        <v>308</v>
      </c>
      <c r="E1132" s="59" t="s">
        <v>316</v>
      </c>
      <c r="F1132" s="59" t="s">
        <v>145</v>
      </c>
      <c r="G1132" s="12" t="s">
        <v>271</v>
      </c>
      <c r="H1132" s="14">
        <f>B1132</f>
        <v>4483</v>
      </c>
      <c r="I1132" s="14">
        <f t="shared" si="270"/>
        <v>2673</v>
      </c>
      <c r="J1132" s="12">
        <f>VLOOKUP($B1132,'[1]METAS 2019'!$D$4:$Q$843,5,0)</f>
        <v>46</v>
      </c>
      <c r="K1132" s="12">
        <f>VLOOKUP($B1132,'[1]METAS 2019'!$D$4:$Q$843,4,0)</f>
        <v>45</v>
      </c>
      <c r="L1132" s="12">
        <f>VLOOKUP($B1132,'[1]METAS 2019'!$D$4:$Q$843,11,0)</f>
        <v>44</v>
      </c>
      <c r="M1132" s="12">
        <f>VLOOKUP($B1132,'[1]METAS 2019'!$D$4:$Q$843,12,0)</f>
        <v>32</v>
      </c>
      <c r="N1132" s="12">
        <f>VLOOKUP($B1132,'[1]METAS 2019'!$D$4:$Q$843,13,0)</f>
        <v>59</v>
      </c>
      <c r="O1132" s="12">
        <f>VLOOKUP($B1132,'[1]METAS 2019'!$D$4:$Q$843,14,0)</f>
        <v>46</v>
      </c>
      <c r="P1132" s="12">
        <f>VLOOKUP($B1132,[2]ok!$AY$9:$CO$434,8,0)</f>
        <v>59</v>
      </c>
      <c r="Q1132" s="12">
        <f>VLOOKUP($B1132,[2]ok!$AY$9:$CO$434,9,0)</f>
        <v>59</v>
      </c>
      <c r="R1132" s="12">
        <f>VLOOKUP($B1132,[2]ok!$AY$9:$CO$434,10,0)</f>
        <v>61</v>
      </c>
      <c r="S1132" s="12">
        <f>VLOOKUP($B1132,[2]ok!$AY$9:$CO$434,11,0)</f>
        <v>63</v>
      </c>
      <c r="T1132" s="12">
        <f>VLOOKUP($B1132,[2]ok!$AY$9:$CO$434,12,0)</f>
        <v>65</v>
      </c>
      <c r="U1132" s="12">
        <f>VLOOKUP($B1132,[2]ok!$AY$9:$CO$434,13,0)</f>
        <v>65</v>
      </c>
      <c r="V1132" s="12">
        <f>VLOOKUP($B1132,[2]ok!$AY$9:$CO$434,14,0)</f>
        <v>66</v>
      </c>
      <c r="W1132" s="12">
        <f>VLOOKUP($B1132,[2]ok!$AY$9:$CO$434,15,0)</f>
        <v>64</v>
      </c>
      <c r="X1132" s="12">
        <f>VLOOKUP($B1132,[2]ok!$AY$9:$CO$434,16,0)</f>
        <v>61</v>
      </c>
      <c r="Y1132" s="12">
        <f>VLOOKUP($B1132,[2]ok!$AY$9:$CO$434,17,0)</f>
        <v>57</v>
      </c>
      <c r="Z1132" s="12">
        <f>VLOOKUP($B1132,[2]ok!$AY$9:$CO$434,18,0)</f>
        <v>53</v>
      </c>
      <c r="AA1132" s="12">
        <f>VLOOKUP($B1132,[2]ok!$AY$9:$CO$434,19,0)</f>
        <v>49</v>
      </c>
      <c r="AB1132" s="12">
        <f>VLOOKUP($B1132,[2]ok!$AY$9:$CO$434,20,0)</f>
        <v>46</v>
      </c>
      <c r="AC1132" s="12">
        <f>VLOOKUP($B1132,[2]ok!$AY$9:$CO$434,21,0)</f>
        <v>42</v>
      </c>
      <c r="AD1132" s="12">
        <f>VLOOKUP($B1132,[2]ok!$AY$9:$CO$434,22,0)</f>
        <v>183</v>
      </c>
      <c r="AE1132" s="12">
        <f>VLOOKUP($B1132,[2]ok!$AY$9:$CO$434,23,0)</f>
        <v>213</v>
      </c>
      <c r="AF1132" s="12">
        <f>VLOOKUP($B1132,[2]ok!$AY$9:$CO$434,24,0)</f>
        <v>244</v>
      </c>
      <c r="AG1132" s="12">
        <f>VLOOKUP($B1132,[2]ok!$AY$9:$CO$434,25,0)</f>
        <v>179</v>
      </c>
      <c r="AH1132" s="12">
        <f>VLOOKUP($B1132,[2]ok!$AY$9:$CO$434,26,0)</f>
        <v>175</v>
      </c>
      <c r="AI1132" s="12">
        <f>VLOOKUP($B1132,[2]ok!$AY$9:$CO$434,27,0)</f>
        <v>133</v>
      </c>
      <c r="AJ1132" s="12">
        <f>VLOOKUP($B1132,[2]ok!$AY$9:$CO$434,28,0)</f>
        <v>107</v>
      </c>
      <c r="AK1132" s="12">
        <f>VLOOKUP($B1132,[2]ok!$AY$9:$CO$434,29,0)</f>
        <v>92</v>
      </c>
      <c r="AL1132" s="12">
        <f>VLOOKUP($B1132,[2]ok!$AY$9:$CO$434,30,0)</f>
        <v>87</v>
      </c>
      <c r="AM1132" s="12">
        <f>VLOOKUP($B1132,[2]ok!$AY$9:$CO$434,31,0)</f>
        <v>74</v>
      </c>
      <c r="AN1132" s="12">
        <f>VLOOKUP($B1132,[2]ok!$AY$9:$CO$434,32,0)</f>
        <v>47</v>
      </c>
      <c r="AO1132" s="12">
        <f>VLOOKUP($B1132,[2]ok!$AY$9:$CO$434,33,0)</f>
        <v>34</v>
      </c>
      <c r="AP1132" s="12">
        <f>VLOOKUP($B1132,[2]ok!$AY$9:$CO$434,34,0)</f>
        <v>23</v>
      </c>
      <c r="AQ1132" s="12">
        <f>VLOOKUP($B1132,[2]ok!$AY$9:$CO$434,39,0)</f>
        <v>1375</v>
      </c>
      <c r="AR1132" s="12">
        <f>VLOOKUP($B1132,[2]ok!$AY$9:$CO$434,40,0)</f>
        <v>150</v>
      </c>
      <c r="AS1132" s="12">
        <f>VLOOKUP($B1132,[2]ok!$AY$9:$CO$434,41,0)</f>
        <v>117</v>
      </c>
      <c r="AT1132" s="12">
        <f>VLOOKUP($B1132,[2]ok!$AY$9:$CO$434,42,0)</f>
        <v>581</v>
      </c>
      <c r="AU1132" s="12">
        <f>VLOOKUP($B1132,[2]ok!$AY$9:$CO$434,43,0)</f>
        <v>57</v>
      </c>
    </row>
    <row r="1133" spans="1:47" s="10" customFormat="1" ht="12">
      <c r="A1133" s="58">
        <v>1132</v>
      </c>
      <c r="B1133" s="58">
        <v>9046</v>
      </c>
      <c r="C1133" s="59" t="s">
        <v>352</v>
      </c>
      <c r="D1133" s="59" t="s">
        <v>308</v>
      </c>
      <c r="E1133" s="59" t="s">
        <v>316</v>
      </c>
      <c r="F1133" s="59" t="s">
        <v>317</v>
      </c>
      <c r="G1133" s="12" t="s">
        <v>266</v>
      </c>
      <c r="H1133" s="14">
        <f>B1133</f>
        <v>9046</v>
      </c>
      <c r="I1133" s="14">
        <f t="shared" si="270"/>
        <v>1350</v>
      </c>
      <c r="J1133" s="12">
        <f>VLOOKUP($B1133,'[1]METAS 2019'!$D$4:$Q$843,5,0)</f>
        <v>23</v>
      </c>
      <c r="K1133" s="12">
        <f>VLOOKUP($B1133,'[1]METAS 2019'!$D$4:$Q$843,4,0)</f>
        <v>24</v>
      </c>
      <c r="L1133" s="12">
        <f>VLOOKUP($B1133,'[1]METAS 2019'!$D$4:$Q$843,11,0)</f>
        <v>20</v>
      </c>
      <c r="M1133" s="12">
        <f>VLOOKUP($B1133,'[1]METAS 2019'!$D$4:$Q$843,12,0)</f>
        <v>33</v>
      </c>
      <c r="N1133" s="12">
        <f>VLOOKUP($B1133,'[1]METAS 2019'!$D$4:$Q$843,13,0)</f>
        <v>24</v>
      </c>
      <c r="O1133" s="12">
        <f>VLOOKUP($B1133,'[1]METAS 2019'!$D$4:$Q$843,14,0)</f>
        <v>27</v>
      </c>
      <c r="P1133" s="12">
        <f>VLOOKUP($B1133,[2]ok!$AY$9:$CO$434,8,0)</f>
        <v>29</v>
      </c>
      <c r="Q1133" s="12">
        <f>VLOOKUP($B1133,[2]ok!$AY$9:$CO$434,9,0)</f>
        <v>30</v>
      </c>
      <c r="R1133" s="12">
        <f>VLOOKUP($B1133,[2]ok!$AY$9:$CO$434,10,0)</f>
        <v>31</v>
      </c>
      <c r="S1133" s="12">
        <f>VLOOKUP($B1133,[2]ok!$AY$9:$CO$434,11,0)</f>
        <v>31</v>
      </c>
      <c r="T1133" s="12">
        <f>VLOOKUP($B1133,[2]ok!$AY$9:$CO$434,12,0)</f>
        <v>32</v>
      </c>
      <c r="U1133" s="12">
        <f>VLOOKUP($B1133,[2]ok!$AY$9:$CO$434,13,0)</f>
        <v>33</v>
      </c>
      <c r="V1133" s="12">
        <f>VLOOKUP($B1133,[2]ok!$AY$9:$CO$434,14,0)</f>
        <v>33</v>
      </c>
      <c r="W1133" s="12">
        <f>VLOOKUP($B1133,[2]ok!$AY$9:$CO$434,15,0)</f>
        <v>32</v>
      </c>
      <c r="X1133" s="12">
        <f>VLOOKUP($B1133,[2]ok!$AY$9:$CO$434,16,0)</f>
        <v>30</v>
      </c>
      <c r="Y1133" s="12">
        <f>VLOOKUP($B1133,[2]ok!$AY$9:$CO$434,17,0)</f>
        <v>28</v>
      </c>
      <c r="Z1133" s="12">
        <f>VLOOKUP($B1133,[2]ok!$AY$9:$CO$434,18,0)</f>
        <v>26</v>
      </c>
      <c r="AA1133" s="12">
        <f>VLOOKUP($B1133,[2]ok!$AY$9:$CO$434,19,0)</f>
        <v>25</v>
      </c>
      <c r="AB1133" s="12">
        <f>VLOOKUP($B1133,[2]ok!$AY$9:$CO$434,20,0)</f>
        <v>23</v>
      </c>
      <c r="AC1133" s="12">
        <f>VLOOKUP($B1133,[2]ok!$AY$9:$CO$434,21,0)</f>
        <v>21</v>
      </c>
      <c r="AD1133" s="12">
        <f>VLOOKUP($B1133,[2]ok!$AY$9:$CO$434,22,0)</f>
        <v>91</v>
      </c>
      <c r="AE1133" s="12">
        <f>VLOOKUP($B1133,[2]ok!$AY$9:$CO$434,23,0)</f>
        <v>106</v>
      </c>
      <c r="AF1133" s="12">
        <f>VLOOKUP($B1133,[2]ok!$AY$9:$CO$434,24,0)</f>
        <v>122</v>
      </c>
      <c r="AG1133" s="12">
        <f>VLOOKUP($B1133,[2]ok!$AY$9:$CO$434,25,0)</f>
        <v>89</v>
      </c>
      <c r="AH1133" s="12">
        <f>VLOOKUP($B1133,[2]ok!$AY$9:$CO$434,26,0)</f>
        <v>88</v>
      </c>
      <c r="AI1133" s="12">
        <f>VLOOKUP($B1133,[2]ok!$AY$9:$CO$434,27,0)</f>
        <v>66</v>
      </c>
      <c r="AJ1133" s="12">
        <f>VLOOKUP($B1133,[2]ok!$AY$9:$CO$434,28,0)</f>
        <v>54</v>
      </c>
      <c r="AK1133" s="12">
        <f>VLOOKUP($B1133,[2]ok!$AY$9:$CO$434,29,0)</f>
        <v>46</v>
      </c>
      <c r="AL1133" s="12">
        <f>VLOOKUP($B1133,[2]ok!$AY$9:$CO$434,30,0)</f>
        <v>43</v>
      </c>
      <c r="AM1133" s="12">
        <f>VLOOKUP($B1133,[2]ok!$AY$9:$CO$434,31,0)</f>
        <v>37</v>
      </c>
      <c r="AN1133" s="12">
        <f>VLOOKUP($B1133,[2]ok!$AY$9:$CO$434,32,0)</f>
        <v>24</v>
      </c>
      <c r="AO1133" s="12">
        <f>VLOOKUP($B1133,[2]ok!$AY$9:$CO$434,33,0)</f>
        <v>17</v>
      </c>
      <c r="AP1133" s="12">
        <f>VLOOKUP($B1133,[2]ok!$AY$9:$CO$434,34,0)</f>
        <v>12</v>
      </c>
      <c r="AQ1133" s="12">
        <f>VLOOKUP($B1133,[2]ok!$AY$9:$CO$434,39,0)</f>
        <v>687</v>
      </c>
      <c r="AR1133" s="12">
        <f>VLOOKUP($B1133,[2]ok!$AY$9:$CO$434,40,0)</f>
        <v>75</v>
      </c>
      <c r="AS1133" s="12">
        <f>VLOOKUP($B1133,[2]ok!$AY$9:$CO$434,41,0)</f>
        <v>59</v>
      </c>
      <c r="AT1133" s="12">
        <f>VLOOKUP($B1133,[2]ok!$AY$9:$CO$434,42,0)</f>
        <v>291</v>
      </c>
      <c r="AU1133" s="12">
        <f>VLOOKUP($B1133,[2]ok!$AY$9:$CO$434,43,0)</f>
        <v>25</v>
      </c>
    </row>
    <row r="1134" spans="1:47" s="10" customFormat="1" ht="12">
      <c r="A1134" s="58">
        <v>1133</v>
      </c>
      <c r="B1134" s="58">
        <v>9049</v>
      </c>
      <c r="C1134" s="59" t="s">
        <v>352</v>
      </c>
      <c r="D1134" s="59" t="s">
        <v>308</v>
      </c>
      <c r="E1134" s="59" t="s">
        <v>316</v>
      </c>
      <c r="F1134" s="59" t="s">
        <v>146</v>
      </c>
      <c r="G1134" s="12" t="s">
        <v>266</v>
      </c>
      <c r="H1134" s="14">
        <f>B1134</f>
        <v>9049</v>
      </c>
      <c r="I1134" s="14">
        <f t="shared" si="270"/>
        <v>767</v>
      </c>
      <c r="J1134" s="12">
        <f>VLOOKUP($B1134,'[1]METAS 2019'!$D$4:$Q$843,5,0)</f>
        <v>13</v>
      </c>
      <c r="K1134" s="12">
        <f>VLOOKUP($B1134,'[1]METAS 2019'!$D$4:$Q$843,4,0)</f>
        <v>14</v>
      </c>
      <c r="L1134" s="12">
        <f>VLOOKUP($B1134,'[1]METAS 2019'!$D$4:$Q$843,11,0)</f>
        <v>11</v>
      </c>
      <c r="M1134" s="12">
        <f>VLOOKUP($B1134,'[1]METAS 2019'!$D$4:$Q$843,12,0)</f>
        <v>12</v>
      </c>
      <c r="N1134" s="12">
        <f>VLOOKUP($B1134,'[1]METAS 2019'!$D$4:$Q$843,13,0)</f>
        <v>17</v>
      </c>
      <c r="O1134" s="12">
        <f>VLOOKUP($B1134,'[1]METAS 2019'!$D$4:$Q$843,14,0)</f>
        <v>22</v>
      </c>
      <c r="P1134" s="12">
        <f>VLOOKUP($B1134,[2]ok!$AY$9:$CO$434,8,0)</f>
        <v>16</v>
      </c>
      <c r="Q1134" s="12">
        <f>VLOOKUP($B1134,[2]ok!$AY$9:$CO$434,9,0)</f>
        <v>17</v>
      </c>
      <c r="R1134" s="12">
        <f>VLOOKUP($B1134,[2]ok!$AY$9:$CO$434,10,0)</f>
        <v>17</v>
      </c>
      <c r="S1134" s="12">
        <f>VLOOKUP($B1134,[2]ok!$AY$9:$CO$434,11,0)</f>
        <v>18</v>
      </c>
      <c r="T1134" s="12">
        <f>VLOOKUP($B1134,[2]ok!$AY$9:$CO$434,12,0)</f>
        <v>18</v>
      </c>
      <c r="U1134" s="12">
        <f>VLOOKUP($B1134,[2]ok!$AY$9:$CO$434,13,0)</f>
        <v>19</v>
      </c>
      <c r="V1134" s="12">
        <f>VLOOKUP($B1134,[2]ok!$AY$9:$CO$434,14,0)</f>
        <v>19</v>
      </c>
      <c r="W1134" s="12">
        <f>VLOOKUP($B1134,[2]ok!$AY$9:$CO$434,15,0)</f>
        <v>18</v>
      </c>
      <c r="X1134" s="12">
        <f>VLOOKUP($B1134,[2]ok!$AY$9:$CO$434,16,0)</f>
        <v>17</v>
      </c>
      <c r="Y1134" s="12">
        <f>VLOOKUP($B1134,[2]ok!$AY$9:$CO$434,17,0)</f>
        <v>16</v>
      </c>
      <c r="Z1134" s="12">
        <f>VLOOKUP($B1134,[2]ok!$AY$9:$CO$434,18,0)</f>
        <v>15</v>
      </c>
      <c r="AA1134" s="12">
        <f>VLOOKUP($B1134,[2]ok!$AY$9:$CO$434,19,0)</f>
        <v>14</v>
      </c>
      <c r="AB1134" s="12">
        <f>VLOOKUP($B1134,[2]ok!$AY$9:$CO$434,20,0)</f>
        <v>13</v>
      </c>
      <c r="AC1134" s="12">
        <f>VLOOKUP($B1134,[2]ok!$AY$9:$CO$434,21,0)</f>
        <v>12</v>
      </c>
      <c r="AD1134" s="12">
        <f>VLOOKUP($B1134,[2]ok!$AY$9:$CO$434,22,0)</f>
        <v>52</v>
      </c>
      <c r="AE1134" s="12">
        <f>VLOOKUP($B1134,[2]ok!$AY$9:$CO$434,23,0)</f>
        <v>60</v>
      </c>
      <c r="AF1134" s="12">
        <f>VLOOKUP($B1134,[2]ok!$AY$9:$CO$434,24,0)</f>
        <v>69</v>
      </c>
      <c r="AG1134" s="12">
        <f>VLOOKUP($B1134,[2]ok!$AY$9:$CO$434,25,0)</f>
        <v>50</v>
      </c>
      <c r="AH1134" s="12">
        <f>VLOOKUP($B1134,[2]ok!$AY$9:$CO$434,26,0)</f>
        <v>50</v>
      </c>
      <c r="AI1134" s="12">
        <f>VLOOKUP($B1134,[2]ok!$AY$9:$CO$434,27,0)</f>
        <v>37</v>
      </c>
      <c r="AJ1134" s="12">
        <f>VLOOKUP($B1134,[2]ok!$AY$9:$CO$434,28,0)</f>
        <v>30</v>
      </c>
      <c r="AK1134" s="12">
        <f>VLOOKUP($B1134,[2]ok!$AY$9:$CO$434,29,0)</f>
        <v>26</v>
      </c>
      <c r="AL1134" s="12">
        <f>VLOOKUP($B1134,[2]ok!$AY$9:$CO$434,30,0)</f>
        <v>24</v>
      </c>
      <c r="AM1134" s="12">
        <f>VLOOKUP($B1134,[2]ok!$AY$9:$CO$434,31,0)</f>
        <v>21</v>
      </c>
      <c r="AN1134" s="12">
        <f>VLOOKUP($B1134,[2]ok!$AY$9:$CO$434,32,0)</f>
        <v>13</v>
      </c>
      <c r="AO1134" s="12">
        <f>VLOOKUP($B1134,[2]ok!$AY$9:$CO$434,33,0)</f>
        <v>10</v>
      </c>
      <c r="AP1134" s="12">
        <f>VLOOKUP($B1134,[2]ok!$AY$9:$CO$434,34,0)</f>
        <v>7</v>
      </c>
      <c r="AQ1134" s="12">
        <f>VLOOKUP($B1134,[2]ok!$AY$9:$CO$434,39,0)</f>
        <v>388</v>
      </c>
      <c r="AR1134" s="12">
        <f>VLOOKUP($B1134,[2]ok!$AY$9:$CO$434,40,0)</f>
        <v>42</v>
      </c>
      <c r="AS1134" s="12">
        <f>VLOOKUP($B1134,[2]ok!$AY$9:$CO$434,41,0)</f>
        <v>33</v>
      </c>
      <c r="AT1134" s="12">
        <f>VLOOKUP($B1134,[2]ok!$AY$9:$CO$434,42,0)</f>
        <v>164</v>
      </c>
      <c r="AU1134" s="12">
        <f>VLOOKUP($B1134,[2]ok!$AY$9:$CO$434,43,0)</f>
        <v>12</v>
      </c>
    </row>
    <row r="1135" spans="1:47" s="10" customFormat="1" ht="12">
      <c r="A1135" s="97">
        <v>1134</v>
      </c>
      <c r="B1135" s="97"/>
      <c r="C1135" s="98"/>
      <c r="D1135" s="98"/>
      <c r="E1135" s="98"/>
      <c r="F1135" s="98" t="s">
        <v>387</v>
      </c>
      <c r="G1135" s="17" t="s">
        <v>1214</v>
      </c>
      <c r="H1135" s="81"/>
      <c r="I1135" s="81">
        <f t="shared" si="270"/>
        <v>9821</v>
      </c>
      <c r="J1135" s="17">
        <f>SUM(J1136:J1142)</f>
        <v>111</v>
      </c>
      <c r="K1135" s="17">
        <f t="shared" ref="K1135:AU1135" si="282">SUM(K1136:K1142)</f>
        <v>116</v>
      </c>
      <c r="L1135" s="17">
        <f t="shared" si="282"/>
        <v>122</v>
      </c>
      <c r="M1135" s="17">
        <f t="shared" si="282"/>
        <v>144</v>
      </c>
      <c r="N1135" s="17">
        <f t="shared" si="282"/>
        <v>150</v>
      </c>
      <c r="O1135" s="17">
        <f t="shared" si="282"/>
        <v>165</v>
      </c>
      <c r="P1135" s="17">
        <f t="shared" si="282"/>
        <v>165</v>
      </c>
      <c r="Q1135" s="17">
        <f t="shared" si="282"/>
        <v>179</v>
      </c>
      <c r="R1135" s="17">
        <f t="shared" si="282"/>
        <v>195</v>
      </c>
      <c r="S1135" s="17">
        <f t="shared" si="282"/>
        <v>212</v>
      </c>
      <c r="T1135" s="17">
        <f t="shared" si="282"/>
        <v>231</v>
      </c>
      <c r="U1135" s="17">
        <f t="shared" si="282"/>
        <v>251</v>
      </c>
      <c r="V1135" s="17">
        <f t="shared" si="282"/>
        <v>262</v>
      </c>
      <c r="W1135" s="17">
        <f t="shared" si="282"/>
        <v>253</v>
      </c>
      <c r="X1135" s="17">
        <f t="shared" si="282"/>
        <v>231</v>
      </c>
      <c r="Y1135" s="17">
        <f t="shared" si="282"/>
        <v>214</v>
      </c>
      <c r="Z1135" s="17">
        <f t="shared" si="282"/>
        <v>194</v>
      </c>
      <c r="AA1135" s="17">
        <f t="shared" si="282"/>
        <v>177</v>
      </c>
      <c r="AB1135" s="17">
        <f t="shared" si="282"/>
        <v>167</v>
      </c>
      <c r="AC1135" s="17">
        <f t="shared" si="282"/>
        <v>159</v>
      </c>
      <c r="AD1135" s="17">
        <f t="shared" si="282"/>
        <v>700</v>
      </c>
      <c r="AE1135" s="17">
        <f t="shared" si="282"/>
        <v>662</v>
      </c>
      <c r="AF1135" s="17">
        <f t="shared" si="282"/>
        <v>766</v>
      </c>
      <c r="AG1135" s="17">
        <f t="shared" si="282"/>
        <v>766</v>
      </c>
      <c r="AH1135" s="17">
        <f t="shared" si="282"/>
        <v>703</v>
      </c>
      <c r="AI1135" s="17">
        <f t="shared" si="282"/>
        <v>564</v>
      </c>
      <c r="AJ1135" s="17">
        <f t="shared" si="282"/>
        <v>474</v>
      </c>
      <c r="AK1135" s="17">
        <f t="shared" si="282"/>
        <v>403</v>
      </c>
      <c r="AL1135" s="17">
        <f t="shared" si="282"/>
        <v>327</v>
      </c>
      <c r="AM1135" s="17">
        <f t="shared" si="282"/>
        <v>302</v>
      </c>
      <c r="AN1135" s="17">
        <f t="shared" si="282"/>
        <v>217</v>
      </c>
      <c r="AO1135" s="17">
        <f t="shared" si="282"/>
        <v>133</v>
      </c>
      <c r="AP1135" s="17">
        <f t="shared" si="282"/>
        <v>106</v>
      </c>
      <c r="AQ1135" s="17">
        <f t="shared" si="282"/>
        <v>5227</v>
      </c>
      <c r="AR1135" s="17">
        <f t="shared" si="282"/>
        <v>642</v>
      </c>
      <c r="AS1135" s="17">
        <f t="shared" si="282"/>
        <v>465</v>
      </c>
      <c r="AT1135" s="17">
        <f t="shared" si="282"/>
        <v>2308</v>
      </c>
      <c r="AU1135" s="17">
        <f t="shared" si="282"/>
        <v>120</v>
      </c>
    </row>
    <row r="1136" spans="1:47" s="10" customFormat="1" ht="12">
      <c r="A1136" s="58">
        <v>1135</v>
      </c>
      <c r="B1136" s="58">
        <v>4470</v>
      </c>
      <c r="C1136" s="59" t="s">
        <v>352</v>
      </c>
      <c r="D1136" s="59" t="s">
        <v>308</v>
      </c>
      <c r="E1136" s="59" t="s">
        <v>441</v>
      </c>
      <c r="F1136" s="59" t="s">
        <v>147</v>
      </c>
      <c r="G1136" s="12" t="s">
        <v>271</v>
      </c>
      <c r="H1136" s="14">
        <f t="shared" ref="H1136:H1142" si="283">B1136</f>
        <v>4470</v>
      </c>
      <c r="I1136" s="14">
        <f t="shared" si="270"/>
        <v>1607</v>
      </c>
      <c r="J1136" s="12">
        <f>VLOOKUP($B1136,'[1]METAS 2019'!$D$4:$Q$843,5,0)</f>
        <v>18</v>
      </c>
      <c r="K1136" s="12">
        <f>VLOOKUP($B1136,'[1]METAS 2019'!$D$4:$Q$843,4,0)</f>
        <v>18</v>
      </c>
      <c r="L1136" s="12">
        <f>VLOOKUP($B1136,'[1]METAS 2019'!$D$4:$Q$843,11,0)</f>
        <v>21</v>
      </c>
      <c r="M1136" s="12">
        <f>VLOOKUP($B1136,'[1]METAS 2019'!$D$4:$Q$843,12,0)</f>
        <v>20</v>
      </c>
      <c r="N1136" s="12">
        <f>VLOOKUP($B1136,'[1]METAS 2019'!$D$4:$Q$843,13,0)</f>
        <v>31</v>
      </c>
      <c r="O1136" s="12">
        <f>VLOOKUP($B1136,'[1]METAS 2019'!$D$4:$Q$843,14,0)</f>
        <v>39</v>
      </c>
      <c r="P1136" s="12">
        <f>VLOOKUP($B1136,[2]ok!$AY$9:$CO$434,8,0)</f>
        <v>27</v>
      </c>
      <c r="Q1136" s="12">
        <f>VLOOKUP($B1136,[2]ok!$AY$9:$CO$434,9,0)</f>
        <v>29</v>
      </c>
      <c r="R1136" s="12">
        <f>VLOOKUP($B1136,[2]ok!$AY$9:$CO$434,10,0)</f>
        <v>32</v>
      </c>
      <c r="S1136" s="12">
        <f>VLOOKUP($B1136,[2]ok!$AY$9:$CO$434,11,0)</f>
        <v>34</v>
      </c>
      <c r="T1136" s="12">
        <f>VLOOKUP($B1136,[2]ok!$AY$9:$CO$434,12,0)</f>
        <v>37</v>
      </c>
      <c r="U1136" s="12">
        <f>VLOOKUP($B1136,[2]ok!$AY$9:$CO$434,13,0)</f>
        <v>41</v>
      </c>
      <c r="V1136" s="12">
        <f>VLOOKUP($B1136,[2]ok!$AY$9:$CO$434,14,0)</f>
        <v>42</v>
      </c>
      <c r="W1136" s="12">
        <f>VLOOKUP($B1136,[2]ok!$AY$9:$CO$434,15,0)</f>
        <v>41</v>
      </c>
      <c r="X1136" s="12">
        <f>VLOOKUP($B1136,[2]ok!$AY$9:$CO$434,16,0)</f>
        <v>37</v>
      </c>
      <c r="Y1136" s="12">
        <f>VLOOKUP($B1136,[2]ok!$AY$9:$CO$434,17,0)</f>
        <v>35</v>
      </c>
      <c r="Z1136" s="12">
        <f>VLOOKUP($B1136,[2]ok!$AY$9:$CO$434,18,0)</f>
        <v>31</v>
      </c>
      <c r="AA1136" s="12">
        <f>VLOOKUP($B1136,[2]ok!$AY$9:$CO$434,19,0)</f>
        <v>29</v>
      </c>
      <c r="AB1136" s="12">
        <f>VLOOKUP($B1136,[2]ok!$AY$9:$CO$434,20,0)</f>
        <v>27</v>
      </c>
      <c r="AC1136" s="12">
        <f>VLOOKUP($B1136,[2]ok!$AY$9:$CO$434,21,0)</f>
        <v>26</v>
      </c>
      <c r="AD1136" s="12">
        <f>VLOOKUP($B1136,[2]ok!$AY$9:$CO$434,22,0)</f>
        <v>114</v>
      </c>
      <c r="AE1136" s="12">
        <f>VLOOKUP($B1136,[2]ok!$AY$9:$CO$434,23,0)</f>
        <v>107</v>
      </c>
      <c r="AF1136" s="12">
        <f>VLOOKUP($B1136,[2]ok!$AY$9:$CO$434,24,0)</f>
        <v>124</v>
      </c>
      <c r="AG1136" s="12">
        <f>VLOOKUP($B1136,[2]ok!$AY$9:$CO$434,25,0)</f>
        <v>124</v>
      </c>
      <c r="AH1136" s="12">
        <f>VLOOKUP($B1136,[2]ok!$AY$9:$CO$434,26,0)</f>
        <v>114</v>
      </c>
      <c r="AI1136" s="12">
        <f>VLOOKUP($B1136,[2]ok!$AY$9:$CO$434,27,0)</f>
        <v>91</v>
      </c>
      <c r="AJ1136" s="12">
        <f>VLOOKUP($B1136,[2]ok!$AY$9:$CO$434,28,0)</f>
        <v>77</v>
      </c>
      <c r="AK1136" s="12">
        <f>VLOOKUP($B1136,[2]ok!$AY$9:$CO$434,29,0)</f>
        <v>65</v>
      </c>
      <c r="AL1136" s="12">
        <f>VLOOKUP($B1136,[2]ok!$AY$9:$CO$434,30,0)</f>
        <v>53</v>
      </c>
      <c r="AM1136" s="12">
        <f>VLOOKUP($B1136,[2]ok!$AY$9:$CO$434,31,0)</f>
        <v>49</v>
      </c>
      <c r="AN1136" s="12">
        <f>VLOOKUP($B1136,[2]ok!$AY$9:$CO$434,32,0)</f>
        <v>35</v>
      </c>
      <c r="AO1136" s="12">
        <f>VLOOKUP($B1136,[2]ok!$AY$9:$CO$434,33,0)</f>
        <v>22</v>
      </c>
      <c r="AP1136" s="12">
        <f>VLOOKUP($B1136,[2]ok!$AY$9:$CO$434,34,0)</f>
        <v>17</v>
      </c>
      <c r="AQ1136" s="12">
        <f>VLOOKUP($B1136,[2]ok!$AY$9:$CO$434,39,0)</f>
        <v>848</v>
      </c>
      <c r="AR1136" s="12">
        <f>VLOOKUP($B1136,[2]ok!$AY$9:$CO$434,40,0)</f>
        <v>104</v>
      </c>
      <c r="AS1136" s="12">
        <f>VLOOKUP($B1136,[2]ok!$AY$9:$CO$434,41,0)</f>
        <v>75</v>
      </c>
      <c r="AT1136" s="12">
        <f>VLOOKUP($B1136,[2]ok!$AY$9:$CO$434,42,0)</f>
        <v>374</v>
      </c>
      <c r="AU1136" s="12">
        <f>VLOOKUP($B1136,[2]ok!$AY$9:$CO$434,43,0)</f>
        <v>22</v>
      </c>
    </row>
    <row r="1137" spans="1:47" s="10" customFormat="1" ht="12">
      <c r="A1137" s="58">
        <v>1136</v>
      </c>
      <c r="B1137" s="58">
        <v>4594</v>
      </c>
      <c r="C1137" s="59" t="s">
        <v>352</v>
      </c>
      <c r="D1137" s="59" t="s">
        <v>308</v>
      </c>
      <c r="E1137" s="59" t="s">
        <v>441</v>
      </c>
      <c r="F1137" s="59" t="s">
        <v>148</v>
      </c>
      <c r="G1137" s="12" t="s">
        <v>266</v>
      </c>
      <c r="H1137" s="14">
        <f t="shared" si="283"/>
        <v>4594</v>
      </c>
      <c r="I1137" s="14">
        <f t="shared" si="270"/>
        <v>2789</v>
      </c>
      <c r="J1137" s="12">
        <f>VLOOKUP($B1137,'[1]METAS 2019'!$D$4:$Q$843,5,0)</f>
        <v>32</v>
      </c>
      <c r="K1137" s="12">
        <f>VLOOKUP($B1137,'[1]METAS 2019'!$D$4:$Q$843,4,0)</f>
        <v>29</v>
      </c>
      <c r="L1137" s="12">
        <f>VLOOKUP($B1137,'[1]METAS 2019'!$D$4:$Q$843,11,0)</f>
        <v>17</v>
      </c>
      <c r="M1137" s="12">
        <f>VLOOKUP($B1137,'[1]METAS 2019'!$D$4:$Q$843,12,0)</f>
        <v>37</v>
      </c>
      <c r="N1137" s="12">
        <f>VLOOKUP($B1137,'[1]METAS 2019'!$D$4:$Q$843,13,0)</f>
        <v>37</v>
      </c>
      <c r="O1137" s="12">
        <f>VLOOKUP($B1137,'[1]METAS 2019'!$D$4:$Q$843,14,0)</f>
        <v>39</v>
      </c>
      <c r="P1137" s="12">
        <f>VLOOKUP($B1137,[2]ok!$AY$9:$CO$434,8,0)</f>
        <v>47</v>
      </c>
      <c r="Q1137" s="12">
        <f>VLOOKUP($B1137,[2]ok!$AY$9:$CO$434,9,0)</f>
        <v>51</v>
      </c>
      <c r="R1137" s="12">
        <f>VLOOKUP($B1137,[2]ok!$AY$9:$CO$434,10,0)</f>
        <v>55</v>
      </c>
      <c r="S1137" s="12">
        <f>VLOOKUP($B1137,[2]ok!$AY$9:$CO$434,11,0)</f>
        <v>61</v>
      </c>
      <c r="T1137" s="12">
        <f>VLOOKUP($B1137,[2]ok!$AY$9:$CO$434,12,0)</f>
        <v>67</v>
      </c>
      <c r="U1137" s="12">
        <f>VLOOKUP($B1137,[2]ok!$AY$9:$CO$434,13,0)</f>
        <v>72</v>
      </c>
      <c r="V1137" s="12">
        <f>VLOOKUP($B1137,[2]ok!$AY$9:$CO$434,14,0)</f>
        <v>76</v>
      </c>
      <c r="W1137" s="12">
        <f>VLOOKUP($B1137,[2]ok!$AY$9:$CO$434,15,0)</f>
        <v>73</v>
      </c>
      <c r="X1137" s="12">
        <f>VLOOKUP($B1137,[2]ok!$AY$9:$CO$434,16,0)</f>
        <v>67</v>
      </c>
      <c r="Y1137" s="12">
        <f>VLOOKUP($B1137,[2]ok!$AY$9:$CO$434,17,0)</f>
        <v>62</v>
      </c>
      <c r="Z1137" s="12">
        <f>VLOOKUP($B1137,[2]ok!$AY$9:$CO$434,18,0)</f>
        <v>57</v>
      </c>
      <c r="AA1137" s="12">
        <f>VLOOKUP($B1137,[2]ok!$AY$9:$CO$434,19,0)</f>
        <v>51</v>
      </c>
      <c r="AB1137" s="12">
        <f>VLOOKUP($B1137,[2]ok!$AY$9:$CO$434,20,0)</f>
        <v>48</v>
      </c>
      <c r="AC1137" s="12">
        <f>VLOOKUP($B1137,[2]ok!$AY$9:$CO$434,21,0)</f>
        <v>46</v>
      </c>
      <c r="AD1137" s="12">
        <f>VLOOKUP($B1137,[2]ok!$AY$9:$CO$434,22,0)</f>
        <v>202</v>
      </c>
      <c r="AE1137" s="12">
        <f>VLOOKUP($B1137,[2]ok!$AY$9:$CO$434,23,0)</f>
        <v>191</v>
      </c>
      <c r="AF1137" s="12">
        <f>VLOOKUP($B1137,[2]ok!$AY$9:$CO$434,24,0)</f>
        <v>220</v>
      </c>
      <c r="AG1137" s="12">
        <f>VLOOKUP($B1137,[2]ok!$AY$9:$CO$434,25,0)</f>
        <v>220</v>
      </c>
      <c r="AH1137" s="12">
        <f>VLOOKUP($B1137,[2]ok!$AY$9:$CO$434,26,0)</f>
        <v>202</v>
      </c>
      <c r="AI1137" s="12">
        <f>VLOOKUP($B1137,[2]ok!$AY$9:$CO$434,27,0)</f>
        <v>163</v>
      </c>
      <c r="AJ1137" s="12">
        <f>VLOOKUP($B1137,[2]ok!$AY$9:$CO$434,28,0)</f>
        <v>136</v>
      </c>
      <c r="AK1137" s="12">
        <f>VLOOKUP($B1137,[2]ok!$AY$9:$CO$434,29,0)</f>
        <v>116</v>
      </c>
      <c r="AL1137" s="12">
        <f>VLOOKUP($B1137,[2]ok!$AY$9:$CO$434,30,0)</f>
        <v>95</v>
      </c>
      <c r="AM1137" s="12">
        <f>VLOOKUP($B1137,[2]ok!$AY$9:$CO$434,31,0)</f>
        <v>87</v>
      </c>
      <c r="AN1137" s="12">
        <f>VLOOKUP($B1137,[2]ok!$AY$9:$CO$434,32,0)</f>
        <v>64</v>
      </c>
      <c r="AO1137" s="12">
        <f>VLOOKUP($B1137,[2]ok!$AY$9:$CO$434,33,0)</f>
        <v>37</v>
      </c>
      <c r="AP1137" s="12">
        <f>VLOOKUP($B1137,[2]ok!$AY$9:$CO$434,34,0)</f>
        <v>32</v>
      </c>
      <c r="AQ1137" s="12">
        <f>VLOOKUP($B1137,[2]ok!$AY$9:$CO$434,39,0)</f>
        <v>1507</v>
      </c>
      <c r="AR1137" s="12">
        <f>VLOOKUP($B1137,[2]ok!$AY$9:$CO$434,40,0)</f>
        <v>186</v>
      </c>
      <c r="AS1137" s="12">
        <f>VLOOKUP($B1137,[2]ok!$AY$9:$CO$434,41,0)</f>
        <v>134</v>
      </c>
      <c r="AT1137" s="12">
        <f>VLOOKUP($B1137,[2]ok!$AY$9:$CO$434,42,0)</f>
        <v>666</v>
      </c>
      <c r="AU1137" s="12">
        <f>VLOOKUP($B1137,[2]ok!$AY$9:$CO$434,43,0)</f>
        <v>30</v>
      </c>
    </row>
    <row r="1138" spans="1:47" s="10" customFormat="1" ht="12">
      <c r="A1138" s="58">
        <v>1137</v>
      </c>
      <c r="B1138" s="58">
        <v>4469</v>
      </c>
      <c r="C1138" s="59" t="s">
        <v>352</v>
      </c>
      <c r="D1138" s="59" t="s">
        <v>308</v>
      </c>
      <c r="E1138" s="59" t="s">
        <v>441</v>
      </c>
      <c r="F1138" s="59" t="s">
        <v>149</v>
      </c>
      <c r="G1138" s="12" t="s">
        <v>266</v>
      </c>
      <c r="H1138" s="14">
        <f t="shared" si="283"/>
        <v>4469</v>
      </c>
      <c r="I1138" s="14">
        <f t="shared" si="270"/>
        <v>1076</v>
      </c>
      <c r="J1138" s="12">
        <f>VLOOKUP($B1138,'[1]METAS 2019'!$D$4:$Q$843,5,0)</f>
        <v>12</v>
      </c>
      <c r="K1138" s="12">
        <f>VLOOKUP($B1138,'[1]METAS 2019'!$D$4:$Q$843,4,0)</f>
        <v>12</v>
      </c>
      <c r="L1138" s="12">
        <f>VLOOKUP($B1138,'[1]METAS 2019'!$D$4:$Q$843,11,0)</f>
        <v>15</v>
      </c>
      <c r="M1138" s="12">
        <f>VLOOKUP($B1138,'[1]METAS 2019'!$D$4:$Q$843,12,0)</f>
        <v>21</v>
      </c>
      <c r="N1138" s="12">
        <f>VLOOKUP($B1138,'[1]METAS 2019'!$D$4:$Q$843,13,0)</f>
        <v>21</v>
      </c>
      <c r="O1138" s="12">
        <f>VLOOKUP($B1138,'[1]METAS 2019'!$D$4:$Q$843,14,0)</f>
        <v>22</v>
      </c>
      <c r="P1138" s="12">
        <f>VLOOKUP($B1138,[2]ok!$AY$9:$CO$434,8,0)</f>
        <v>18</v>
      </c>
      <c r="Q1138" s="12">
        <f>VLOOKUP($B1138,[2]ok!$AY$9:$CO$434,9,0)</f>
        <v>19</v>
      </c>
      <c r="R1138" s="12">
        <f>VLOOKUP($B1138,[2]ok!$AY$9:$CO$434,10,0)</f>
        <v>21</v>
      </c>
      <c r="S1138" s="12">
        <f>VLOOKUP($B1138,[2]ok!$AY$9:$CO$434,11,0)</f>
        <v>23</v>
      </c>
      <c r="T1138" s="12">
        <f>VLOOKUP($B1138,[2]ok!$AY$9:$CO$434,12,0)</f>
        <v>25</v>
      </c>
      <c r="U1138" s="12">
        <f>VLOOKUP($B1138,[2]ok!$AY$9:$CO$434,13,0)</f>
        <v>27</v>
      </c>
      <c r="V1138" s="12">
        <f>VLOOKUP($B1138,[2]ok!$AY$9:$CO$434,14,0)</f>
        <v>28</v>
      </c>
      <c r="W1138" s="12">
        <f>VLOOKUP($B1138,[2]ok!$AY$9:$CO$434,15,0)</f>
        <v>27</v>
      </c>
      <c r="X1138" s="12">
        <f>VLOOKUP($B1138,[2]ok!$AY$9:$CO$434,16,0)</f>
        <v>25</v>
      </c>
      <c r="Y1138" s="12">
        <f>VLOOKUP($B1138,[2]ok!$AY$9:$CO$434,17,0)</f>
        <v>23</v>
      </c>
      <c r="Z1138" s="12">
        <f>VLOOKUP($B1138,[2]ok!$AY$9:$CO$434,18,0)</f>
        <v>21</v>
      </c>
      <c r="AA1138" s="12">
        <f>VLOOKUP($B1138,[2]ok!$AY$9:$CO$434,19,0)</f>
        <v>19</v>
      </c>
      <c r="AB1138" s="12">
        <f>VLOOKUP($B1138,[2]ok!$AY$9:$CO$434,20,0)</f>
        <v>18</v>
      </c>
      <c r="AC1138" s="12">
        <f>VLOOKUP($B1138,[2]ok!$AY$9:$CO$434,21,0)</f>
        <v>17</v>
      </c>
      <c r="AD1138" s="12">
        <f>VLOOKUP($B1138,[2]ok!$AY$9:$CO$434,22,0)</f>
        <v>76</v>
      </c>
      <c r="AE1138" s="12">
        <f>VLOOKUP($B1138,[2]ok!$AY$9:$CO$434,23,0)</f>
        <v>72</v>
      </c>
      <c r="AF1138" s="12">
        <f>VLOOKUP($B1138,[2]ok!$AY$9:$CO$434,24,0)</f>
        <v>83</v>
      </c>
      <c r="AG1138" s="12">
        <f>VLOOKUP($B1138,[2]ok!$AY$9:$CO$434,25,0)</f>
        <v>83</v>
      </c>
      <c r="AH1138" s="12">
        <f>VLOOKUP($B1138,[2]ok!$AY$9:$CO$434,26,0)</f>
        <v>76</v>
      </c>
      <c r="AI1138" s="12">
        <f>VLOOKUP($B1138,[2]ok!$AY$9:$CO$434,27,0)</f>
        <v>61</v>
      </c>
      <c r="AJ1138" s="12">
        <f>VLOOKUP($B1138,[2]ok!$AY$9:$CO$434,28,0)</f>
        <v>51</v>
      </c>
      <c r="AK1138" s="12">
        <f>VLOOKUP($B1138,[2]ok!$AY$9:$CO$434,29,0)</f>
        <v>44</v>
      </c>
      <c r="AL1138" s="12">
        <f>VLOOKUP($B1138,[2]ok!$AY$9:$CO$434,30,0)</f>
        <v>35</v>
      </c>
      <c r="AM1138" s="12">
        <f>VLOOKUP($B1138,[2]ok!$AY$9:$CO$434,31,0)</f>
        <v>33</v>
      </c>
      <c r="AN1138" s="12">
        <f>VLOOKUP($B1138,[2]ok!$AY$9:$CO$434,32,0)</f>
        <v>23</v>
      </c>
      <c r="AO1138" s="12">
        <f>VLOOKUP($B1138,[2]ok!$AY$9:$CO$434,33,0)</f>
        <v>14</v>
      </c>
      <c r="AP1138" s="12">
        <f>VLOOKUP($B1138,[2]ok!$AY$9:$CO$434,34,0)</f>
        <v>11</v>
      </c>
      <c r="AQ1138" s="12">
        <f>VLOOKUP($B1138,[2]ok!$AY$9:$CO$434,39,0)</f>
        <v>565</v>
      </c>
      <c r="AR1138" s="12">
        <f>VLOOKUP($B1138,[2]ok!$AY$9:$CO$434,40,0)</f>
        <v>69</v>
      </c>
      <c r="AS1138" s="12">
        <f>VLOOKUP($B1138,[2]ok!$AY$9:$CO$434,41,0)</f>
        <v>50</v>
      </c>
      <c r="AT1138" s="12">
        <f>VLOOKUP($B1138,[2]ok!$AY$9:$CO$434,42,0)</f>
        <v>250</v>
      </c>
      <c r="AU1138" s="12">
        <f>VLOOKUP($B1138,[2]ok!$AY$9:$CO$434,43,0)</f>
        <v>15</v>
      </c>
    </row>
    <row r="1139" spans="1:47" s="10" customFormat="1" ht="12">
      <c r="A1139" s="58">
        <v>1138</v>
      </c>
      <c r="B1139" s="58">
        <v>9029</v>
      </c>
      <c r="C1139" s="59" t="s">
        <v>352</v>
      </c>
      <c r="D1139" s="59" t="s">
        <v>308</v>
      </c>
      <c r="E1139" s="59" t="s">
        <v>441</v>
      </c>
      <c r="F1139" s="59" t="s">
        <v>150</v>
      </c>
      <c r="G1139" s="12" t="s">
        <v>266</v>
      </c>
      <c r="H1139" s="14">
        <f t="shared" si="283"/>
        <v>9029</v>
      </c>
      <c r="I1139" s="14">
        <f t="shared" si="270"/>
        <v>1159</v>
      </c>
      <c r="J1139" s="12">
        <f>VLOOKUP($B1139,'[1]METAS 2019'!$D$4:$Q$843,5,0)</f>
        <v>13</v>
      </c>
      <c r="K1139" s="12">
        <f>VLOOKUP($B1139,'[1]METAS 2019'!$D$4:$Q$843,4,0)</f>
        <v>16</v>
      </c>
      <c r="L1139" s="12">
        <f>VLOOKUP($B1139,'[1]METAS 2019'!$D$4:$Q$843,11,0)</f>
        <v>22</v>
      </c>
      <c r="M1139" s="12">
        <f>VLOOKUP($B1139,'[1]METAS 2019'!$D$4:$Q$843,12,0)</f>
        <v>16</v>
      </c>
      <c r="N1139" s="12">
        <f>VLOOKUP($B1139,'[1]METAS 2019'!$D$4:$Q$843,13,0)</f>
        <v>14</v>
      </c>
      <c r="O1139" s="12">
        <f>VLOOKUP($B1139,'[1]METAS 2019'!$D$4:$Q$843,14,0)</f>
        <v>21</v>
      </c>
      <c r="P1139" s="12">
        <f>VLOOKUP($B1139,[2]ok!$AY$9:$CO$434,8,0)</f>
        <v>19</v>
      </c>
      <c r="Q1139" s="12">
        <f>VLOOKUP($B1139,[2]ok!$AY$9:$CO$434,9,0)</f>
        <v>21</v>
      </c>
      <c r="R1139" s="12">
        <f>VLOOKUP($B1139,[2]ok!$AY$9:$CO$434,10,0)</f>
        <v>23</v>
      </c>
      <c r="S1139" s="12">
        <f>VLOOKUP($B1139,[2]ok!$AY$9:$CO$434,11,0)</f>
        <v>25</v>
      </c>
      <c r="T1139" s="12">
        <f>VLOOKUP($B1139,[2]ok!$AY$9:$CO$434,12,0)</f>
        <v>27</v>
      </c>
      <c r="U1139" s="12">
        <f>VLOOKUP($B1139,[2]ok!$AY$9:$CO$434,13,0)</f>
        <v>29</v>
      </c>
      <c r="V1139" s="12">
        <f>VLOOKUP($B1139,[2]ok!$AY$9:$CO$434,14,0)</f>
        <v>31</v>
      </c>
      <c r="W1139" s="12">
        <f>VLOOKUP($B1139,[2]ok!$AY$9:$CO$434,15,0)</f>
        <v>30</v>
      </c>
      <c r="X1139" s="12">
        <f>VLOOKUP($B1139,[2]ok!$AY$9:$CO$434,16,0)</f>
        <v>27</v>
      </c>
      <c r="Y1139" s="12">
        <f>VLOOKUP($B1139,[2]ok!$AY$9:$CO$434,17,0)</f>
        <v>25</v>
      </c>
      <c r="Z1139" s="12">
        <f>VLOOKUP($B1139,[2]ok!$AY$9:$CO$434,18,0)</f>
        <v>23</v>
      </c>
      <c r="AA1139" s="12">
        <f>VLOOKUP($B1139,[2]ok!$AY$9:$CO$434,19,0)</f>
        <v>21</v>
      </c>
      <c r="AB1139" s="12">
        <f>VLOOKUP($B1139,[2]ok!$AY$9:$CO$434,20,0)</f>
        <v>20</v>
      </c>
      <c r="AC1139" s="12">
        <f>VLOOKUP($B1139,[2]ok!$AY$9:$CO$434,21,0)</f>
        <v>19</v>
      </c>
      <c r="AD1139" s="12">
        <f>VLOOKUP($B1139,[2]ok!$AY$9:$CO$434,22,0)</f>
        <v>82</v>
      </c>
      <c r="AE1139" s="12">
        <f>VLOOKUP($B1139,[2]ok!$AY$9:$CO$434,23,0)</f>
        <v>78</v>
      </c>
      <c r="AF1139" s="12">
        <f>VLOOKUP($B1139,[2]ok!$AY$9:$CO$434,24,0)</f>
        <v>90</v>
      </c>
      <c r="AG1139" s="12">
        <f>VLOOKUP($B1139,[2]ok!$AY$9:$CO$434,25,0)</f>
        <v>90</v>
      </c>
      <c r="AH1139" s="12">
        <f>VLOOKUP($B1139,[2]ok!$AY$9:$CO$434,26,0)</f>
        <v>82</v>
      </c>
      <c r="AI1139" s="12">
        <f>VLOOKUP($B1139,[2]ok!$AY$9:$CO$434,27,0)</f>
        <v>66</v>
      </c>
      <c r="AJ1139" s="12">
        <f>VLOOKUP($B1139,[2]ok!$AY$9:$CO$434,28,0)</f>
        <v>56</v>
      </c>
      <c r="AK1139" s="12">
        <f>VLOOKUP($B1139,[2]ok!$AY$9:$CO$434,29,0)</f>
        <v>47</v>
      </c>
      <c r="AL1139" s="12">
        <f>VLOOKUP($B1139,[2]ok!$AY$9:$CO$434,30,0)</f>
        <v>38</v>
      </c>
      <c r="AM1139" s="12">
        <f>VLOOKUP($B1139,[2]ok!$AY$9:$CO$434,31,0)</f>
        <v>35</v>
      </c>
      <c r="AN1139" s="12">
        <f>VLOOKUP($B1139,[2]ok!$AY$9:$CO$434,32,0)</f>
        <v>25</v>
      </c>
      <c r="AO1139" s="12">
        <f>VLOOKUP($B1139,[2]ok!$AY$9:$CO$434,33,0)</f>
        <v>16</v>
      </c>
      <c r="AP1139" s="12">
        <f>VLOOKUP($B1139,[2]ok!$AY$9:$CO$434,34,0)</f>
        <v>12</v>
      </c>
      <c r="AQ1139" s="12">
        <f>VLOOKUP($B1139,[2]ok!$AY$9:$CO$434,39,0)</f>
        <v>612</v>
      </c>
      <c r="AR1139" s="12">
        <f>VLOOKUP($B1139,[2]ok!$AY$9:$CO$434,40,0)</f>
        <v>75</v>
      </c>
      <c r="AS1139" s="12">
        <f>VLOOKUP($B1139,[2]ok!$AY$9:$CO$434,41,0)</f>
        <v>54</v>
      </c>
      <c r="AT1139" s="12">
        <f>VLOOKUP($B1139,[2]ok!$AY$9:$CO$434,42,0)</f>
        <v>270</v>
      </c>
      <c r="AU1139" s="12">
        <f>VLOOKUP($B1139,[2]ok!$AY$9:$CO$434,43,0)</f>
        <v>11</v>
      </c>
    </row>
    <row r="1140" spans="1:47" s="10" customFormat="1" ht="12">
      <c r="A1140" s="58">
        <v>1139</v>
      </c>
      <c r="B1140" s="58">
        <v>9083</v>
      </c>
      <c r="C1140" s="59" t="s">
        <v>352</v>
      </c>
      <c r="D1140" s="59" t="s">
        <v>308</v>
      </c>
      <c r="E1140" s="59" t="s">
        <v>441</v>
      </c>
      <c r="F1140" s="59" t="s">
        <v>151</v>
      </c>
      <c r="G1140" s="12" t="s">
        <v>266</v>
      </c>
      <c r="H1140" s="14">
        <f t="shared" si="283"/>
        <v>9083</v>
      </c>
      <c r="I1140" s="14">
        <f t="shared" si="270"/>
        <v>1228</v>
      </c>
      <c r="J1140" s="12">
        <f>VLOOKUP($B1140,'[1]METAS 2019'!$D$4:$Q$843,5,0)</f>
        <v>14</v>
      </c>
      <c r="K1140" s="12">
        <f>VLOOKUP($B1140,'[1]METAS 2019'!$D$4:$Q$843,4,0)</f>
        <v>17</v>
      </c>
      <c r="L1140" s="12">
        <f>VLOOKUP($B1140,'[1]METAS 2019'!$D$4:$Q$843,11,0)</f>
        <v>17</v>
      </c>
      <c r="M1140" s="12">
        <f>VLOOKUP($B1140,'[1]METAS 2019'!$D$4:$Q$843,12,0)</f>
        <v>15</v>
      </c>
      <c r="N1140" s="12">
        <f>VLOOKUP($B1140,'[1]METAS 2019'!$D$4:$Q$843,13,0)</f>
        <v>17</v>
      </c>
      <c r="O1140" s="12">
        <f>VLOOKUP($B1140,'[1]METAS 2019'!$D$4:$Q$843,14,0)</f>
        <v>11</v>
      </c>
      <c r="P1140" s="12">
        <f>VLOOKUP($B1140,[2]ok!$AY$9:$CO$434,8,0)</f>
        <v>21</v>
      </c>
      <c r="Q1140" s="12">
        <f>VLOOKUP($B1140,[2]ok!$AY$9:$CO$434,9,0)</f>
        <v>23</v>
      </c>
      <c r="R1140" s="12">
        <f>VLOOKUP($B1140,[2]ok!$AY$9:$CO$434,10,0)</f>
        <v>25</v>
      </c>
      <c r="S1140" s="12">
        <f>VLOOKUP($B1140,[2]ok!$AY$9:$CO$434,11,0)</f>
        <v>27</v>
      </c>
      <c r="T1140" s="12">
        <f>VLOOKUP($B1140,[2]ok!$AY$9:$CO$434,12,0)</f>
        <v>29</v>
      </c>
      <c r="U1140" s="12">
        <f>VLOOKUP($B1140,[2]ok!$AY$9:$CO$434,13,0)</f>
        <v>32</v>
      </c>
      <c r="V1140" s="12">
        <f>VLOOKUP($B1140,[2]ok!$AY$9:$CO$434,14,0)</f>
        <v>33</v>
      </c>
      <c r="W1140" s="12">
        <f>VLOOKUP($B1140,[2]ok!$AY$9:$CO$434,15,0)</f>
        <v>32</v>
      </c>
      <c r="X1140" s="12">
        <f>VLOOKUP($B1140,[2]ok!$AY$9:$CO$434,16,0)</f>
        <v>29</v>
      </c>
      <c r="Y1140" s="12">
        <f>VLOOKUP($B1140,[2]ok!$AY$9:$CO$434,17,0)</f>
        <v>27</v>
      </c>
      <c r="Z1140" s="12">
        <f>VLOOKUP($B1140,[2]ok!$AY$9:$CO$434,18,0)</f>
        <v>24</v>
      </c>
      <c r="AA1140" s="12">
        <f>VLOOKUP($B1140,[2]ok!$AY$9:$CO$434,19,0)</f>
        <v>22</v>
      </c>
      <c r="AB1140" s="12">
        <f>VLOOKUP($B1140,[2]ok!$AY$9:$CO$434,20,0)</f>
        <v>21</v>
      </c>
      <c r="AC1140" s="12">
        <f>VLOOKUP($B1140,[2]ok!$AY$9:$CO$434,21,0)</f>
        <v>20</v>
      </c>
      <c r="AD1140" s="12">
        <f>VLOOKUP($B1140,[2]ok!$AY$9:$CO$434,22,0)</f>
        <v>88</v>
      </c>
      <c r="AE1140" s="12">
        <f>VLOOKUP($B1140,[2]ok!$AY$9:$CO$434,23,0)</f>
        <v>83</v>
      </c>
      <c r="AF1140" s="12">
        <f>VLOOKUP($B1140,[2]ok!$AY$9:$CO$434,24,0)</f>
        <v>97</v>
      </c>
      <c r="AG1140" s="12">
        <f>VLOOKUP($B1140,[2]ok!$AY$9:$CO$434,25,0)</f>
        <v>97</v>
      </c>
      <c r="AH1140" s="12">
        <f>VLOOKUP($B1140,[2]ok!$AY$9:$CO$434,26,0)</f>
        <v>89</v>
      </c>
      <c r="AI1140" s="12">
        <f>VLOOKUP($B1140,[2]ok!$AY$9:$CO$434,27,0)</f>
        <v>71</v>
      </c>
      <c r="AJ1140" s="12">
        <f>VLOOKUP($B1140,[2]ok!$AY$9:$CO$434,28,0)</f>
        <v>60</v>
      </c>
      <c r="AK1140" s="12">
        <f>VLOOKUP($B1140,[2]ok!$AY$9:$CO$434,29,0)</f>
        <v>51</v>
      </c>
      <c r="AL1140" s="12">
        <f>VLOOKUP($B1140,[2]ok!$AY$9:$CO$434,30,0)</f>
        <v>41</v>
      </c>
      <c r="AM1140" s="12">
        <f>VLOOKUP($B1140,[2]ok!$AY$9:$CO$434,31,0)</f>
        <v>38</v>
      </c>
      <c r="AN1140" s="12">
        <f>VLOOKUP($B1140,[2]ok!$AY$9:$CO$434,32,0)</f>
        <v>27</v>
      </c>
      <c r="AO1140" s="12">
        <f>VLOOKUP($B1140,[2]ok!$AY$9:$CO$434,33,0)</f>
        <v>17</v>
      </c>
      <c r="AP1140" s="12">
        <f>VLOOKUP($B1140,[2]ok!$AY$9:$CO$434,34,0)</f>
        <v>13</v>
      </c>
      <c r="AQ1140" s="12">
        <f>VLOOKUP($B1140,[2]ok!$AY$9:$CO$434,39,0)</f>
        <v>659</v>
      </c>
      <c r="AR1140" s="12">
        <f>VLOOKUP($B1140,[2]ok!$AY$9:$CO$434,40,0)</f>
        <v>81</v>
      </c>
      <c r="AS1140" s="12">
        <f>VLOOKUP($B1140,[2]ok!$AY$9:$CO$434,41,0)</f>
        <v>59</v>
      </c>
      <c r="AT1140" s="12">
        <f>VLOOKUP($B1140,[2]ok!$AY$9:$CO$434,42,0)</f>
        <v>291</v>
      </c>
      <c r="AU1140" s="12">
        <f>VLOOKUP($B1140,[2]ok!$AY$9:$CO$434,43,0)</f>
        <v>15</v>
      </c>
    </row>
    <row r="1141" spans="1:47" s="10" customFormat="1" ht="12">
      <c r="A1141" s="58">
        <v>1140</v>
      </c>
      <c r="B1141" s="58">
        <v>11149</v>
      </c>
      <c r="C1141" s="59" t="s">
        <v>352</v>
      </c>
      <c r="D1141" s="59" t="s">
        <v>308</v>
      </c>
      <c r="E1141" s="59" t="s">
        <v>441</v>
      </c>
      <c r="F1141" s="59" t="s">
        <v>152</v>
      </c>
      <c r="G1141" s="12" t="s">
        <v>266</v>
      </c>
      <c r="H1141" s="14">
        <f t="shared" si="283"/>
        <v>11149</v>
      </c>
      <c r="I1141" s="14">
        <f t="shared" si="270"/>
        <v>1242</v>
      </c>
      <c r="J1141" s="12">
        <f>VLOOKUP($B1141,'[1]METAS 2019'!$D$4:$Q$843,5,0)</f>
        <v>14</v>
      </c>
      <c r="K1141" s="12">
        <f>VLOOKUP($B1141,'[1]METAS 2019'!$D$4:$Q$843,4,0)</f>
        <v>14</v>
      </c>
      <c r="L1141" s="12">
        <f>VLOOKUP($B1141,'[1]METAS 2019'!$D$4:$Q$843,11,0)</f>
        <v>16</v>
      </c>
      <c r="M1141" s="12">
        <f>VLOOKUP($B1141,'[1]METAS 2019'!$D$4:$Q$843,12,0)</f>
        <v>21</v>
      </c>
      <c r="N1141" s="12">
        <f>VLOOKUP($B1141,'[1]METAS 2019'!$D$4:$Q$843,13,0)</f>
        <v>23</v>
      </c>
      <c r="O1141" s="12">
        <f>VLOOKUP($B1141,'[1]METAS 2019'!$D$4:$Q$843,14,0)</f>
        <v>17</v>
      </c>
      <c r="P1141" s="12">
        <f>VLOOKUP($B1141,[2]ok!$AY$9:$CO$434,8,0)</f>
        <v>21</v>
      </c>
      <c r="Q1141" s="12">
        <f>VLOOKUP($B1141,[2]ok!$AY$9:$CO$434,9,0)</f>
        <v>23</v>
      </c>
      <c r="R1141" s="12">
        <f>VLOOKUP($B1141,[2]ok!$AY$9:$CO$434,10,0)</f>
        <v>25</v>
      </c>
      <c r="S1141" s="12">
        <f>VLOOKUP($B1141,[2]ok!$AY$9:$CO$434,11,0)</f>
        <v>27</v>
      </c>
      <c r="T1141" s="12">
        <f>VLOOKUP($B1141,[2]ok!$AY$9:$CO$434,12,0)</f>
        <v>29</v>
      </c>
      <c r="U1141" s="12">
        <f>VLOOKUP($B1141,[2]ok!$AY$9:$CO$434,13,0)</f>
        <v>32</v>
      </c>
      <c r="V1141" s="12">
        <f>VLOOKUP($B1141,[2]ok!$AY$9:$CO$434,14,0)</f>
        <v>33</v>
      </c>
      <c r="W1141" s="12">
        <f>VLOOKUP($B1141,[2]ok!$AY$9:$CO$434,15,0)</f>
        <v>32</v>
      </c>
      <c r="X1141" s="12">
        <f>VLOOKUP($B1141,[2]ok!$AY$9:$CO$434,16,0)</f>
        <v>29</v>
      </c>
      <c r="Y1141" s="12">
        <f>VLOOKUP($B1141,[2]ok!$AY$9:$CO$434,17,0)</f>
        <v>27</v>
      </c>
      <c r="Z1141" s="12">
        <f>VLOOKUP($B1141,[2]ok!$AY$9:$CO$434,18,0)</f>
        <v>24</v>
      </c>
      <c r="AA1141" s="12">
        <f>VLOOKUP($B1141,[2]ok!$AY$9:$CO$434,19,0)</f>
        <v>22</v>
      </c>
      <c r="AB1141" s="12">
        <f>VLOOKUP($B1141,[2]ok!$AY$9:$CO$434,20,0)</f>
        <v>21</v>
      </c>
      <c r="AC1141" s="12">
        <f>VLOOKUP($B1141,[2]ok!$AY$9:$CO$434,21,0)</f>
        <v>20</v>
      </c>
      <c r="AD1141" s="12">
        <f>VLOOKUP($B1141,[2]ok!$AY$9:$CO$434,22,0)</f>
        <v>88</v>
      </c>
      <c r="AE1141" s="12">
        <f>VLOOKUP($B1141,[2]ok!$AY$9:$CO$434,23,0)</f>
        <v>83</v>
      </c>
      <c r="AF1141" s="12">
        <f>VLOOKUP($B1141,[2]ok!$AY$9:$CO$434,24,0)</f>
        <v>97</v>
      </c>
      <c r="AG1141" s="12">
        <f>VLOOKUP($B1141,[2]ok!$AY$9:$CO$434,25,0)</f>
        <v>97</v>
      </c>
      <c r="AH1141" s="12">
        <f>VLOOKUP($B1141,[2]ok!$AY$9:$CO$434,26,0)</f>
        <v>89</v>
      </c>
      <c r="AI1141" s="12">
        <f>VLOOKUP($B1141,[2]ok!$AY$9:$CO$434,27,0)</f>
        <v>71</v>
      </c>
      <c r="AJ1141" s="12">
        <f>VLOOKUP($B1141,[2]ok!$AY$9:$CO$434,28,0)</f>
        <v>60</v>
      </c>
      <c r="AK1141" s="12">
        <f>VLOOKUP($B1141,[2]ok!$AY$9:$CO$434,29,0)</f>
        <v>51</v>
      </c>
      <c r="AL1141" s="12">
        <f>VLOOKUP($B1141,[2]ok!$AY$9:$CO$434,30,0)</f>
        <v>41</v>
      </c>
      <c r="AM1141" s="12">
        <f>VLOOKUP($B1141,[2]ok!$AY$9:$CO$434,31,0)</f>
        <v>38</v>
      </c>
      <c r="AN1141" s="12">
        <f>VLOOKUP($B1141,[2]ok!$AY$9:$CO$434,32,0)</f>
        <v>27</v>
      </c>
      <c r="AO1141" s="12">
        <f>VLOOKUP($B1141,[2]ok!$AY$9:$CO$434,33,0)</f>
        <v>17</v>
      </c>
      <c r="AP1141" s="12">
        <f>VLOOKUP($B1141,[2]ok!$AY$9:$CO$434,34,0)</f>
        <v>13</v>
      </c>
      <c r="AQ1141" s="12">
        <f>VLOOKUP($B1141,[2]ok!$AY$9:$CO$434,39,0)</f>
        <v>659</v>
      </c>
      <c r="AR1141" s="12">
        <f>VLOOKUP($B1141,[2]ok!$AY$9:$CO$434,40,0)</f>
        <v>81</v>
      </c>
      <c r="AS1141" s="12">
        <f>VLOOKUP($B1141,[2]ok!$AY$9:$CO$434,41,0)</f>
        <v>59</v>
      </c>
      <c r="AT1141" s="12">
        <f>VLOOKUP($B1141,[2]ok!$AY$9:$CO$434,42,0)</f>
        <v>291</v>
      </c>
      <c r="AU1141" s="12">
        <f>VLOOKUP($B1141,[2]ok!$AY$9:$CO$434,43,0)</f>
        <v>17</v>
      </c>
    </row>
    <row r="1142" spans="1:47" s="10" customFormat="1" ht="12">
      <c r="A1142" s="58">
        <v>1141</v>
      </c>
      <c r="B1142" s="58">
        <v>11152</v>
      </c>
      <c r="C1142" s="59" t="s">
        <v>352</v>
      </c>
      <c r="D1142" s="59" t="s">
        <v>308</v>
      </c>
      <c r="E1142" s="59" t="s">
        <v>441</v>
      </c>
      <c r="F1142" s="59" t="s">
        <v>153</v>
      </c>
      <c r="G1142" s="12" t="s">
        <v>266</v>
      </c>
      <c r="H1142" s="14">
        <f t="shared" si="283"/>
        <v>11152</v>
      </c>
      <c r="I1142" s="14">
        <f t="shared" si="270"/>
        <v>720</v>
      </c>
      <c r="J1142" s="12">
        <f>VLOOKUP($B1142,'[1]METAS 2019'!$D$4:$Q$843,5,0)</f>
        <v>8</v>
      </c>
      <c r="K1142" s="12">
        <f>VLOOKUP($B1142,'[1]METAS 2019'!$D$4:$Q$843,4,0)</f>
        <v>10</v>
      </c>
      <c r="L1142" s="12">
        <f>VLOOKUP($B1142,'[1]METAS 2019'!$D$4:$Q$843,11,0)</f>
        <v>14</v>
      </c>
      <c r="M1142" s="12">
        <f>VLOOKUP($B1142,'[1]METAS 2019'!$D$4:$Q$843,12,0)</f>
        <v>14</v>
      </c>
      <c r="N1142" s="12">
        <f>VLOOKUP($B1142,'[1]METAS 2019'!$D$4:$Q$843,13,0)</f>
        <v>7</v>
      </c>
      <c r="O1142" s="12">
        <f>VLOOKUP($B1142,'[1]METAS 2019'!$D$4:$Q$843,14,0)</f>
        <v>16</v>
      </c>
      <c r="P1142" s="12">
        <f>VLOOKUP($B1142,[2]ok!$AY$9:$CO$434,8,0)</f>
        <v>12</v>
      </c>
      <c r="Q1142" s="12">
        <f>VLOOKUP($B1142,[2]ok!$AY$9:$CO$434,9,0)</f>
        <v>13</v>
      </c>
      <c r="R1142" s="12">
        <f>VLOOKUP($B1142,[2]ok!$AY$9:$CO$434,10,0)</f>
        <v>14</v>
      </c>
      <c r="S1142" s="12">
        <f>VLOOKUP($B1142,[2]ok!$AY$9:$CO$434,11,0)</f>
        <v>15</v>
      </c>
      <c r="T1142" s="12">
        <f>VLOOKUP($B1142,[2]ok!$AY$9:$CO$434,12,0)</f>
        <v>17</v>
      </c>
      <c r="U1142" s="12">
        <f>VLOOKUP($B1142,[2]ok!$AY$9:$CO$434,13,0)</f>
        <v>18</v>
      </c>
      <c r="V1142" s="12">
        <f>VLOOKUP($B1142,[2]ok!$AY$9:$CO$434,14,0)</f>
        <v>19</v>
      </c>
      <c r="W1142" s="12">
        <f>VLOOKUP($B1142,[2]ok!$AY$9:$CO$434,15,0)</f>
        <v>18</v>
      </c>
      <c r="X1142" s="12">
        <f>VLOOKUP($B1142,[2]ok!$AY$9:$CO$434,16,0)</f>
        <v>17</v>
      </c>
      <c r="Y1142" s="12">
        <f>VLOOKUP($B1142,[2]ok!$AY$9:$CO$434,17,0)</f>
        <v>15</v>
      </c>
      <c r="Z1142" s="12">
        <f>VLOOKUP($B1142,[2]ok!$AY$9:$CO$434,18,0)</f>
        <v>14</v>
      </c>
      <c r="AA1142" s="12">
        <f>VLOOKUP($B1142,[2]ok!$AY$9:$CO$434,19,0)</f>
        <v>13</v>
      </c>
      <c r="AB1142" s="12">
        <f>VLOOKUP($B1142,[2]ok!$AY$9:$CO$434,20,0)</f>
        <v>12</v>
      </c>
      <c r="AC1142" s="12">
        <f>VLOOKUP($B1142,[2]ok!$AY$9:$CO$434,21,0)</f>
        <v>11</v>
      </c>
      <c r="AD1142" s="12">
        <f>VLOOKUP($B1142,[2]ok!$AY$9:$CO$434,22,0)</f>
        <v>50</v>
      </c>
      <c r="AE1142" s="12">
        <f>VLOOKUP($B1142,[2]ok!$AY$9:$CO$434,23,0)</f>
        <v>48</v>
      </c>
      <c r="AF1142" s="12">
        <f>VLOOKUP($B1142,[2]ok!$AY$9:$CO$434,24,0)</f>
        <v>55</v>
      </c>
      <c r="AG1142" s="12">
        <f>VLOOKUP($B1142,[2]ok!$AY$9:$CO$434,25,0)</f>
        <v>55</v>
      </c>
      <c r="AH1142" s="12">
        <f>VLOOKUP($B1142,[2]ok!$AY$9:$CO$434,26,0)</f>
        <v>51</v>
      </c>
      <c r="AI1142" s="12">
        <f>VLOOKUP($B1142,[2]ok!$AY$9:$CO$434,27,0)</f>
        <v>41</v>
      </c>
      <c r="AJ1142" s="12">
        <f>VLOOKUP($B1142,[2]ok!$AY$9:$CO$434,28,0)</f>
        <v>34</v>
      </c>
      <c r="AK1142" s="12">
        <f>VLOOKUP($B1142,[2]ok!$AY$9:$CO$434,29,0)</f>
        <v>29</v>
      </c>
      <c r="AL1142" s="12">
        <f>VLOOKUP($B1142,[2]ok!$AY$9:$CO$434,30,0)</f>
        <v>24</v>
      </c>
      <c r="AM1142" s="12">
        <f>VLOOKUP($B1142,[2]ok!$AY$9:$CO$434,31,0)</f>
        <v>22</v>
      </c>
      <c r="AN1142" s="12">
        <f>VLOOKUP($B1142,[2]ok!$AY$9:$CO$434,32,0)</f>
        <v>16</v>
      </c>
      <c r="AO1142" s="12">
        <f>VLOOKUP($B1142,[2]ok!$AY$9:$CO$434,33,0)</f>
        <v>10</v>
      </c>
      <c r="AP1142" s="12">
        <f>VLOOKUP($B1142,[2]ok!$AY$9:$CO$434,34,0)</f>
        <v>8</v>
      </c>
      <c r="AQ1142" s="12">
        <f>VLOOKUP($B1142,[2]ok!$AY$9:$CO$434,39,0)</f>
        <v>377</v>
      </c>
      <c r="AR1142" s="12">
        <f>VLOOKUP($B1142,[2]ok!$AY$9:$CO$434,40,0)</f>
        <v>46</v>
      </c>
      <c r="AS1142" s="12">
        <f>VLOOKUP($B1142,[2]ok!$AY$9:$CO$434,41,0)</f>
        <v>34</v>
      </c>
      <c r="AT1142" s="12">
        <f>VLOOKUP($B1142,[2]ok!$AY$9:$CO$434,42,0)</f>
        <v>166</v>
      </c>
      <c r="AU1142" s="12">
        <f>VLOOKUP($B1142,[2]ok!$AY$9:$CO$434,43,0)</f>
        <v>10</v>
      </c>
    </row>
    <row r="1143" spans="1:47" s="10" customFormat="1" ht="12">
      <c r="A1143" s="97">
        <v>1142</v>
      </c>
      <c r="B1143" s="97"/>
      <c r="C1143" s="98"/>
      <c r="D1143" s="98"/>
      <c r="E1143" s="98"/>
      <c r="F1143" s="98" t="s">
        <v>388</v>
      </c>
      <c r="G1143" s="17" t="s">
        <v>1214</v>
      </c>
      <c r="H1143" s="81"/>
      <c r="I1143" s="81">
        <f t="shared" si="270"/>
        <v>5998</v>
      </c>
      <c r="J1143" s="17">
        <f>SUM(J1144:J1147)</f>
        <v>101</v>
      </c>
      <c r="K1143" s="17">
        <f t="shared" ref="K1143:AU1143" si="284">SUM(K1144:K1147)</f>
        <v>95</v>
      </c>
      <c r="L1143" s="17">
        <f t="shared" si="284"/>
        <v>92</v>
      </c>
      <c r="M1143" s="17">
        <f t="shared" si="284"/>
        <v>117</v>
      </c>
      <c r="N1143" s="17">
        <f t="shared" si="284"/>
        <v>90</v>
      </c>
      <c r="O1143" s="17">
        <f t="shared" si="284"/>
        <v>119</v>
      </c>
      <c r="P1143" s="17">
        <f t="shared" si="284"/>
        <v>134</v>
      </c>
      <c r="Q1143" s="17">
        <f t="shared" si="284"/>
        <v>135</v>
      </c>
      <c r="R1143" s="17">
        <f t="shared" si="284"/>
        <v>136</v>
      </c>
      <c r="S1143" s="17">
        <f t="shared" si="284"/>
        <v>133</v>
      </c>
      <c r="T1143" s="17">
        <f t="shared" si="284"/>
        <v>134</v>
      </c>
      <c r="U1143" s="17">
        <f t="shared" si="284"/>
        <v>132</v>
      </c>
      <c r="V1143" s="17">
        <f t="shared" si="284"/>
        <v>130</v>
      </c>
      <c r="W1143" s="17">
        <f t="shared" si="284"/>
        <v>126</v>
      </c>
      <c r="X1143" s="17">
        <f t="shared" si="284"/>
        <v>123</v>
      </c>
      <c r="Y1143" s="17">
        <f t="shared" si="284"/>
        <v>116</v>
      </c>
      <c r="Z1143" s="17">
        <f t="shared" si="284"/>
        <v>111</v>
      </c>
      <c r="AA1143" s="17">
        <f t="shared" si="284"/>
        <v>105</v>
      </c>
      <c r="AB1143" s="17">
        <f t="shared" si="284"/>
        <v>99</v>
      </c>
      <c r="AC1143" s="17">
        <f t="shared" si="284"/>
        <v>95</v>
      </c>
      <c r="AD1143" s="17">
        <f t="shared" si="284"/>
        <v>417</v>
      </c>
      <c r="AE1143" s="17">
        <f t="shared" si="284"/>
        <v>433</v>
      </c>
      <c r="AF1143" s="17">
        <f t="shared" si="284"/>
        <v>436</v>
      </c>
      <c r="AG1143" s="17">
        <f t="shared" si="284"/>
        <v>414</v>
      </c>
      <c r="AH1143" s="17">
        <f t="shared" si="284"/>
        <v>378</v>
      </c>
      <c r="AI1143" s="17">
        <f t="shared" si="284"/>
        <v>382</v>
      </c>
      <c r="AJ1143" s="17">
        <f t="shared" si="284"/>
        <v>268</v>
      </c>
      <c r="AK1143" s="17">
        <f t="shared" si="284"/>
        <v>224</v>
      </c>
      <c r="AL1143" s="17">
        <f t="shared" si="284"/>
        <v>229</v>
      </c>
      <c r="AM1143" s="17">
        <f t="shared" si="284"/>
        <v>190</v>
      </c>
      <c r="AN1143" s="17">
        <f t="shared" si="284"/>
        <v>124</v>
      </c>
      <c r="AO1143" s="17">
        <f t="shared" si="284"/>
        <v>95</v>
      </c>
      <c r="AP1143" s="17">
        <f t="shared" si="284"/>
        <v>85</v>
      </c>
      <c r="AQ1143" s="17">
        <f t="shared" si="284"/>
        <v>3156</v>
      </c>
      <c r="AR1143" s="17">
        <f t="shared" si="284"/>
        <v>343</v>
      </c>
      <c r="AS1143" s="17">
        <f t="shared" si="284"/>
        <v>243</v>
      </c>
      <c r="AT1143" s="17">
        <f t="shared" si="284"/>
        <v>1289</v>
      </c>
      <c r="AU1143" s="17">
        <f t="shared" si="284"/>
        <v>99</v>
      </c>
    </row>
    <row r="1144" spans="1:47" s="10" customFormat="1" ht="12">
      <c r="A1144" s="58">
        <v>1143</v>
      </c>
      <c r="B1144" s="58">
        <v>4482</v>
      </c>
      <c r="C1144" s="59" t="s">
        <v>352</v>
      </c>
      <c r="D1144" s="59" t="s">
        <v>308</v>
      </c>
      <c r="E1144" s="59" t="s">
        <v>316</v>
      </c>
      <c r="F1144" s="59" t="s">
        <v>154</v>
      </c>
      <c r="G1144" s="12" t="s">
        <v>283</v>
      </c>
      <c r="H1144" s="14">
        <f>B1144</f>
        <v>4482</v>
      </c>
      <c r="I1144" s="14">
        <f t="shared" si="270"/>
        <v>2997</v>
      </c>
      <c r="J1144" s="12">
        <f>VLOOKUP($B1144,'[1]METAS 2019'!$D$4:$Q$843,5,0)</f>
        <v>51</v>
      </c>
      <c r="K1144" s="12">
        <f>VLOOKUP($B1144,'[1]METAS 2019'!$D$4:$Q$843,4,0)</f>
        <v>50</v>
      </c>
      <c r="L1144" s="12">
        <f>VLOOKUP($B1144,'[1]METAS 2019'!$D$4:$Q$843,11,0)</f>
        <v>46</v>
      </c>
      <c r="M1144" s="12">
        <f>VLOOKUP($B1144,'[1]METAS 2019'!$D$4:$Q$843,12,0)</f>
        <v>49</v>
      </c>
      <c r="N1144" s="12">
        <f>VLOOKUP($B1144,'[1]METAS 2019'!$D$4:$Q$843,13,0)</f>
        <v>38</v>
      </c>
      <c r="O1144" s="12">
        <f>VLOOKUP($B1144,'[1]METAS 2019'!$D$4:$Q$843,14,0)</f>
        <v>44</v>
      </c>
      <c r="P1144" s="12">
        <f>VLOOKUP($B1144,[2]ok!$AY$9:$CO$434,8,0)</f>
        <v>68</v>
      </c>
      <c r="Q1144" s="12">
        <f>VLOOKUP($B1144,[2]ok!$AY$9:$CO$434,9,0)</f>
        <v>69</v>
      </c>
      <c r="R1144" s="12">
        <f>VLOOKUP($B1144,[2]ok!$AY$9:$CO$434,10,0)</f>
        <v>69</v>
      </c>
      <c r="S1144" s="12">
        <f>VLOOKUP($B1144,[2]ok!$AY$9:$CO$434,11,0)</f>
        <v>67</v>
      </c>
      <c r="T1144" s="12">
        <f>VLOOKUP($B1144,[2]ok!$AY$9:$CO$434,12,0)</f>
        <v>68</v>
      </c>
      <c r="U1144" s="12">
        <f>VLOOKUP($B1144,[2]ok!$AY$9:$CO$434,13,0)</f>
        <v>67</v>
      </c>
      <c r="V1144" s="12">
        <f>VLOOKUP($B1144,[2]ok!$AY$9:$CO$434,14,0)</f>
        <v>65</v>
      </c>
      <c r="W1144" s="12">
        <f>VLOOKUP($B1144,[2]ok!$AY$9:$CO$434,15,0)</f>
        <v>64</v>
      </c>
      <c r="X1144" s="12">
        <f>VLOOKUP($B1144,[2]ok!$AY$9:$CO$434,16,0)</f>
        <v>61</v>
      </c>
      <c r="Y1144" s="12">
        <f>VLOOKUP($B1144,[2]ok!$AY$9:$CO$434,17,0)</f>
        <v>59</v>
      </c>
      <c r="Z1144" s="12">
        <f>VLOOKUP($B1144,[2]ok!$AY$9:$CO$434,18,0)</f>
        <v>56</v>
      </c>
      <c r="AA1144" s="12">
        <f>VLOOKUP($B1144,[2]ok!$AY$9:$CO$434,19,0)</f>
        <v>53</v>
      </c>
      <c r="AB1144" s="12">
        <f>VLOOKUP($B1144,[2]ok!$AY$9:$CO$434,20,0)</f>
        <v>50</v>
      </c>
      <c r="AC1144" s="12">
        <f>VLOOKUP($B1144,[2]ok!$AY$9:$CO$434,21,0)</f>
        <v>48</v>
      </c>
      <c r="AD1144" s="12">
        <f>VLOOKUP($B1144,[2]ok!$AY$9:$CO$434,22,0)</f>
        <v>210</v>
      </c>
      <c r="AE1144" s="12">
        <f>VLOOKUP($B1144,[2]ok!$AY$9:$CO$434,23,0)</f>
        <v>218</v>
      </c>
      <c r="AF1144" s="12">
        <f>VLOOKUP($B1144,[2]ok!$AY$9:$CO$434,24,0)</f>
        <v>220</v>
      </c>
      <c r="AG1144" s="12">
        <f>VLOOKUP($B1144,[2]ok!$AY$9:$CO$434,25,0)</f>
        <v>209</v>
      </c>
      <c r="AH1144" s="12">
        <f>VLOOKUP($B1144,[2]ok!$AY$9:$CO$434,26,0)</f>
        <v>191</v>
      </c>
      <c r="AI1144" s="12">
        <f>VLOOKUP($B1144,[2]ok!$AY$9:$CO$434,27,0)</f>
        <v>194</v>
      </c>
      <c r="AJ1144" s="12">
        <f>VLOOKUP($B1144,[2]ok!$AY$9:$CO$434,28,0)</f>
        <v>135</v>
      </c>
      <c r="AK1144" s="12">
        <f>VLOOKUP($B1144,[2]ok!$AY$9:$CO$434,29,0)</f>
        <v>112</v>
      </c>
      <c r="AL1144" s="12">
        <f>VLOOKUP($B1144,[2]ok!$AY$9:$CO$434,30,0)</f>
        <v>116</v>
      </c>
      <c r="AM1144" s="12">
        <f>VLOOKUP($B1144,[2]ok!$AY$9:$CO$434,31,0)</f>
        <v>97</v>
      </c>
      <c r="AN1144" s="12">
        <f>VLOOKUP($B1144,[2]ok!$AY$9:$CO$434,32,0)</f>
        <v>62</v>
      </c>
      <c r="AO1144" s="12">
        <f>VLOOKUP($B1144,[2]ok!$AY$9:$CO$434,33,0)</f>
        <v>48</v>
      </c>
      <c r="AP1144" s="12">
        <f>VLOOKUP($B1144,[2]ok!$AY$9:$CO$434,34,0)</f>
        <v>43</v>
      </c>
      <c r="AQ1144" s="12">
        <f>VLOOKUP($B1144,[2]ok!$AY$9:$CO$434,39,0)</f>
        <v>1594</v>
      </c>
      <c r="AR1144" s="12">
        <f>VLOOKUP($B1144,[2]ok!$AY$9:$CO$434,40,0)</f>
        <v>173</v>
      </c>
      <c r="AS1144" s="12">
        <f>VLOOKUP($B1144,[2]ok!$AY$9:$CO$434,41,0)</f>
        <v>123</v>
      </c>
      <c r="AT1144" s="12">
        <f>VLOOKUP($B1144,[2]ok!$AY$9:$CO$434,42,0)</f>
        <v>651</v>
      </c>
      <c r="AU1144" s="12">
        <f>VLOOKUP($B1144,[2]ok!$AY$9:$CO$434,43,0)</f>
        <v>50</v>
      </c>
    </row>
    <row r="1145" spans="1:47" s="10" customFormat="1" ht="12">
      <c r="A1145" s="58">
        <v>1144</v>
      </c>
      <c r="B1145" s="58">
        <v>4485</v>
      </c>
      <c r="C1145" s="59" t="s">
        <v>352</v>
      </c>
      <c r="D1145" s="59" t="s">
        <v>308</v>
      </c>
      <c r="E1145" s="59" t="s">
        <v>316</v>
      </c>
      <c r="F1145" s="59" t="s">
        <v>155</v>
      </c>
      <c r="G1145" s="12" t="s">
        <v>266</v>
      </c>
      <c r="H1145" s="14">
        <f>B1145</f>
        <v>4485</v>
      </c>
      <c r="I1145" s="14">
        <f t="shared" si="270"/>
        <v>1803</v>
      </c>
      <c r="J1145" s="12">
        <f>VLOOKUP($B1145,'[1]METAS 2019'!$D$4:$Q$843,5,0)</f>
        <v>30</v>
      </c>
      <c r="K1145" s="12">
        <f>VLOOKUP($B1145,'[1]METAS 2019'!$D$4:$Q$843,4,0)</f>
        <v>25</v>
      </c>
      <c r="L1145" s="12">
        <f>VLOOKUP($B1145,'[1]METAS 2019'!$D$4:$Q$843,11,0)</f>
        <v>27</v>
      </c>
      <c r="M1145" s="12">
        <f>VLOOKUP($B1145,'[1]METAS 2019'!$D$4:$Q$843,12,0)</f>
        <v>45</v>
      </c>
      <c r="N1145" s="12">
        <f>VLOOKUP($B1145,'[1]METAS 2019'!$D$4:$Q$843,13,0)</f>
        <v>36</v>
      </c>
      <c r="O1145" s="12">
        <f>VLOOKUP($B1145,'[1]METAS 2019'!$D$4:$Q$843,14,0)</f>
        <v>41</v>
      </c>
      <c r="P1145" s="12">
        <f>VLOOKUP($B1145,[2]ok!$AY$9:$CO$434,8,0)</f>
        <v>40</v>
      </c>
      <c r="Q1145" s="12">
        <f>VLOOKUP($B1145,[2]ok!$AY$9:$CO$434,9,0)</f>
        <v>40</v>
      </c>
      <c r="R1145" s="12">
        <f>VLOOKUP($B1145,[2]ok!$AY$9:$CO$434,10,0)</f>
        <v>40</v>
      </c>
      <c r="S1145" s="12">
        <f>VLOOKUP($B1145,[2]ok!$AY$9:$CO$434,11,0)</f>
        <v>40</v>
      </c>
      <c r="T1145" s="12">
        <f>VLOOKUP($B1145,[2]ok!$AY$9:$CO$434,12,0)</f>
        <v>40</v>
      </c>
      <c r="U1145" s="12">
        <f>VLOOKUP($B1145,[2]ok!$AY$9:$CO$434,13,0)</f>
        <v>39</v>
      </c>
      <c r="V1145" s="12">
        <f>VLOOKUP($B1145,[2]ok!$AY$9:$CO$434,14,0)</f>
        <v>39</v>
      </c>
      <c r="W1145" s="12">
        <f>VLOOKUP($B1145,[2]ok!$AY$9:$CO$434,15,0)</f>
        <v>37</v>
      </c>
      <c r="X1145" s="12">
        <f>VLOOKUP($B1145,[2]ok!$AY$9:$CO$434,16,0)</f>
        <v>37</v>
      </c>
      <c r="Y1145" s="12">
        <f>VLOOKUP($B1145,[2]ok!$AY$9:$CO$434,17,0)</f>
        <v>34</v>
      </c>
      <c r="Z1145" s="12">
        <f>VLOOKUP($B1145,[2]ok!$AY$9:$CO$434,18,0)</f>
        <v>33</v>
      </c>
      <c r="AA1145" s="12">
        <f>VLOOKUP($B1145,[2]ok!$AY$9:$CO$434,19,0)</f>
        <v>31</v>
      </c>
      <c r="AB1145" s="12">
        <f>VLOOKUP($B1145,[2]ok!$AY$9:$CO$434,20,0)</f>
        <v>29</v>
      </c>
      <c r="AC1145" s="12">
        <f>VLOOKUP($B1145,[2]ok!$AY$9:$CO$434,21,0)</f>
        <v>28</v>
      </c>
      <c r="AD1145" s="12">
        <f>VLOOKUP($B1145,[2]ok!$AY$9:$CO$434,22,0)</f>
        <v>124</v>
      </c>
      <c r="AE1145" s="12">
        <f>VLOOKUP($B1145,[2]ok!$AY$9:$CO$434,23,0)</f>
        <v>129</v>
      </c>
      <c r="AF1145" s="12">
        <f>VLOOKUP($B1145,[2]ok!$AY$9:$CO$434,24,0)</f>
        <v>130</v>
      </c>
      <c r="AG1145" s="12">
        <f>VLOOKUP($B1145,[2]ok!$AY$9:$CO$434,25,0)</f>
        <v>123</v>
      </c>
      <c r="AH1145" s="12">
        <f>VLOOKUP($B1145,[2]ok!$AY$9:$CO$434,26,0)</f>
        <v>112</v>
      </c>
      <c r="AI1145" s="12">
        <f>VLOOKUP($B1145,[2]ok!$AY$9:$CO$434,27,0)</f>
        <v>113</v>
      </c>
      <c r="AJ1145" s="12">
        <f>VLOOKUP($B1145,[2]ok!$AY$9:$CO$434,28,0)</f>
        <v>80</v>
      </c>
      <c r="AK1145" s="12">
        <f>VLOOKUP($B1145,[2]ok!$AY$9:$CO$434,29,0)</f>
        <v>67</v>
      </c>
      <c r="AL1145" s="12">
        <f>VLOOKUP($B1145,[2]ok!$AY$9:$CO$434,30,0)</f>
        <v>68</v>
      </c>
      <c r="AM1145" s="12">
        <f>VLOOKUP($B1145,[2]ok!$AY$9:$CO$434,31,0)</f>
        <v>56</v>
      </c>
      <c r="AN1145" s="12">
        <f>VLOOKUP($B1145,[2]ok!$AY$9:$CO$434,32,0)</f>
        <v>37</v>
      </c>
      <c r="AO1145" s="12">
        <f>VLOOKUP($B1145,[2]ok!$AY$9:$CO$434,33,0)</f>
        <v>28</v>
      </c>
      <c r="AP1145" s="12">
        <f>VLOOKUP($B1145,[2]ok!$AY$9:$CO$434,34,0)</f>
        <v>25</v>
      </c>
      <c r="AQ1145" s="12">
        <f>VLOOKUP($B1145,[2]ok!$AY$9:$CO$434,39,0)</f>
        <v>937</v>
      </c>
      <c r="AR1145" s="12">
        <f>VLOOKUP($B1145,[2]ok!$AY$9:$CO$434,40,0)</f>
        <v>102</v>
      </c>
      <c r="AS1145" s="12">
        <f>VLOOKUP($B1145,[2]ok!$AY$9:$CO$434,41,0)</f>
        <v>72</v>
      </c>
      <c r="AT1145" s="12">
        <f>VLOOKUP($B1145,[2]ok!$AY$9:$CO$434,42,0)</f>
        <v>383</v>
      </c>
      <c r="AU1145" s="12">
        <f>VLOOKUP($B1145,[2]ok!$AY$9:$CO$434,43,0)</f>
        <v>30</v>
      </c>
    </row>
    <row r="1146" spans="1:47" s="10" customFormat="1" ht="12">
      <c r="A1146" s="58">
        <v>1145</v>
      </c>
      <c r="B1146" s="58">
        <v>9084</v>
      </c>
      <c r="C1146" s="59" t="s">
        <v>352</v>
      </c>
      <c r="D1146" s="59" t="s">
        <v>308</v>
      </c>
      <c r="E1146" s="59" t="s">
        <v>316</v>
      </c>
      <c r="F1146" s="59" t="s">
        <v>156</v>
      </c>
      <c r="G1146" s="12" t="s">
        <v>266</v>
      </c>
      <c r="H1146" s="14">
        <f>B1146</f>
        <v>9084</v>
      </c>
      <c r="I1146" s="14">
        <f t="shared" si="270"/>
        <v>789</v>
      </c>
      <c r="J1146" s="12">
        <f>VLOOKUP($B1146,'[1]METAS 2019'!$D$4:$Q$843,5,0)</f>
        <v>13</v>
      </c>
      <c r="K1146" s="12">
        <f>VLOOKUP($B1146,'[1]METAS 2019'!$D$4:$Q$843,4,0)</f>
        <v>16</v>
      </c>
      <c r="L1146" s="12">
        <f>VLOOKUP($B1146,'[1]METAS 2019'!$D$4:$Q$843,11,0)</f>
        <v>13</v>
      </c>
      <c r="M1146" s="12">
        <f>VLOOKUP($B1146,'[1]METAS 2019'!$D$4:$Q$843,12,0)</f>
        <v>21</v>
      </c>
      <c r="N1146" s="12">
        <f>VLOOKUP($B1146,'[1]METAS 2019'!$D$4:$Q$843,13,0)</f>
        <v>11</v>
      </c>
      <c r="O1146" s="12">
        <f>VLOOKUP($B1146,'[1]METAS 2019'!$D$4:$Q$843,14,0)</f>
        <v>23</v>
      </c>
      <c r="P1146" s="12">
        <f>VLOOKUP($B1146,[2]ok!$AY$9:$CO$434,8,0)</f>
        <v>17</v>
      </c>
      <c r="Q1146" s="12">
        <f>VLOOKUP($B1146,[2]ok!$AY$9:$CO$434,9,0)</f>
        <v>17</v>
      </c>
      <c r="R1146" s="12">
        <f>VLOOKUP($B1146,[2]ok!$AY$9:$CO$434,10,0)</f>
        <v>18</v>
      </c>
      <c r="S1146" s="12">
        <f>VLOOKUP($B1146,[2]ok!$AY$9:$CO$434,11,0)</f>
        <v>17</v>
      </c>
      <c r="T1146" s="12">
        <f>VLOOKUP($B1146,[2]ok!$AY$9:$CO$434,12,0)</f>
        <v>17</v>
      </c>
      <c r="U1146" s="12">
        <f>VLOOKUP($B1146,[2]ok!$AY$9:$CO$434,13,0)</f>
        <v>17</v>
      </c>
      <c r="V1146" s="12">
        <f>VLOOKUP($B1146,[2]ok!$AY$9:$CO$434,14,0)</f>
        <v>17</v>
      </c>
      <c r="W1146" s="12">
        <f>VLOOKUP($B1146,[2]ok!$AY$9:$CO$434,15,0)</f>
        <v>16</v>
      </c>
      <c r="X1146" s="12">
        <f>VLOOKUP($B1146,[2]ok!$AY$9:$CO$434,16,0)</f>
        <v>16</v>
      </c>
      <c r="Y1146" s="12">
        <f>VLOOKUP($B1146,[2]ok!$AY$9:$CO$434,17,0)</f>
        <v>15</v>
      </c>
      <c r="Z1146" s="12">
        <f>VLOOKUP($B1146,[2]ok!$AY$9:$CO$434,18,0)</f>
        <v>14</v>
      </c>
      <c r="AA1146" s="12">
        <f>VLOOKUP($B1146,[2]ok!$AY$9:$CO$434,19,0)</f>
        <v>14</v>
      </c>
      <c r="AB1146" s="12">
        <f>VLOOKUP($B1146,[2]ok!$AY$9:$CO$434,20,0)</f>
        <v>13</v>
      </c>
      <c r="AC1146" s="12">
        <f>VLOOKUP($B1146,[2]ok!$AY$9:$CO$434,21,0)</f>
        <v>12</v>
      </c>
      <c r="AD1146" s="12">
        <f>VLOOKUP($B1146,[2]ok!$AY$9:$CO$434,22,0)</f>
        <v>54</v>
      </c>
      <c r="AE1146" s="12">
        <f>VLOOKUP($B1146,[2]ok!$AY$9:$CO$434,23,0)</f>
        <v>56</v>
      </c>
      <c r="AF1146" s="12">
        <f>VLOOKUP($B1146,[2]ok!$AY$9:$CO$434,24,0)</f>
        <v>56</v>
      </c>
      <c r="AG1146" s="12">
        <f>VLOOKUP($B1146,[2]ok!$AY$9:$CO$434,25,0)</f>
        <v>53</v>
      </c>
      <c r="AH1146" s="12">
        <f>VLOOKUP($B1146,[2]ok!$AY$9:$CO$434,26,0)</f>
        <v>49</v>
      </c>
      <c r="AI1146" s="12">
        <f>VLOOKUP($B1146,[2]ok!$AY$9:$CO$434,27,0)</f>
        <v>49</v>
      </c>
      <c r="AJ1146" s="12">
        <f>VLOOKUP($B1146,[2]ok!$AY$9:$CO$434,28,0)</f>
        <v>34</v>
      </c>
      <c r="AK1146" s="12">
        <f>VLOOKUP($B1146,[2]ok!$AY$9:$CO$434,29,0)</f>
        <v>29</v>
      </c>
      <c r="AL1146" s="12">
        <f>VLOOKUP($B1146,[2]ok!$AY$9:$CO$434,30,0)</f>
        <v>29</v>
      </c>
      <c r="AM1146" s="12">
        <f>VLOOKUP($B1146,[2]ok!$AY$9:$CO$434,31,0)</f>
        <v>24</v>
      </c>
      <c r="AN1146" s="12">
        <f>VLOOKUP($B1146,[2]ok!$AY$9:$CO$434,32,0)</f>
        <v>16</v>
      </c>
      <c r="AO1146" s="12">
        <f>VLOOKUP($B1146,[2]ok!$AY$9:$CO$434,33,0)</f>
        <v>12</v>
      </c>
      <c r="AP1146" s="12">
        <f>VLOOKUP($B1146,[2]ok!$AY$9:$CO$434,34,0)</f>
        <v>11</v>
      </c>
      <c r="AQ1146" s="12">
        <f>VLOOKUP($B1146,[2]ok!$AY$9:$CO$434,39,0)</f>
        <v>406</v>
      </c>
      <c r="AR1146" s="12">
        <f>VLOOKUP($B1146,[2]ok!$AY$9:$CO$434,40,0)</f>
        <v>44</v>
      </c>
      <c r="AS1146" s="12">
        <f>VLOOKUP($B1146,[2]ok!$AY$9:$CO$434,41,0)</f>
        <v>31</v>
      </c>
      <c r="AT1146" s="12">
        <f>VLOOKUP($B1146,[2]ok!$AY$9:$CO$434,42,0)</f>
        <v>166</v>
      </c>
      <c r="AU1146" s="12">
        <f>VLOOKUP($B1146,[2]ok!$AY$9:$CO$434,43,0)</f>
        <v>11</v>
      </c>
    </row>
    <row r="1147" spans="1:47" s="10" customFormat="1" ht="12">
      <c r="A1147" s="58">
        <v>1146</v>
      </c>
      <c r="B1147" s="58">
        <v>25043</v>
      </c>
      <c r="C1147" s="59" t="s">
        <v>352</v>
      </c>
      <c r="D1147" s="59" t="s">
        <v>308</v>
      </c>
      <c r="E1147" s="59" t="s">
        <v>316</v>
      </c>
      <c r="F1147" s="59" t="s">
        <v>432</v>
      </c>
      <c r="G1147" s="12" t="s">
        <v>266</v>
      </c>
      <c r="H1147" s="14">
        <f>B1147</f>
        <v>25043</v>
      </c>
      <c r="I1147" s="14">
        <f t="shared" si="270"/>
        <v>409</v>
      </c>
      <c r="J1147" s="12">
        <f>VLOOKUP($B1147,'[1]METAS 2019'!$D$4:$Q$843,5,0)</f>
        <v>7</v>
      </c>
      <c r="K1147" s="12">
        <f>VLOOKUP($B1147,'[1]METAS 2019'!$D$4:$Q$843,4,0)</f>
        <v>4</v>
      </c>
      <c r="L1147" s="12">
        <v>6</v>
      </c>
      <c r="M1147" s="12">
        <v>2</v>
      </c>
      <c r="N1147" s="12">
        <v>5</v>
      </c>
      <c r="O1147" s="12">
        <f>VLOOKUP($B1147,'[1]METAS 2019'!$D$4:$Q$843,14,0)</f>
        <v>11</v>
      </c>
      <c r="P1147" s="12">
        <f>VLOOKUP($B1147,[2]ok!$AY$9:$CO$434,8,0)</f>
        <v>9</v>
      </c>
      <c r="Q1147" s="12">
        <f>VLOOKUP($B1147,[2]ok!$AY$9:$CO$434,9,0)</f>
        <v>9</v>
      </c>
      <c r="R1147" s="12">
        <f>VLOOKUP($B1147,[2]ok!$AY$9:$CO$434,10,0)</f>
        <v>9</v>
      </c>
      <c r="S1147" s="12">
        <f>VLOOKUP($B1147,[2]ok!$AY$9:$CO$434,11,0)</f>
        <v>9</v>
      </c>
      <c r="T1147" s="12">
        <f>VLOOKUP($B1147,[2]ok!$AY$9:$CO$434,12,0)</f>
        <v>9</v>
      </c>
      <c r="U1147" s="12">
        <f>VLOOKUP($B1147,[2]ok!$AY$9:$CO$434,13,0)</f>
        <v>9</v>
      </c>
      <c r="V1147" s="12">
        <f>VLOOKUP($B1147,[2]ok!$AY$9:$CO$434,14,0)</f>
        <v>9</v>
      </c>
      <c r="W1147" s="12">
        <f>VLOOKUP($B1147,[2]ok!$AY$9:$CO$434,15,0)</f>
        <v>9</v>
      </c>
      <c r="X1147" s="12">
        <f>VLOOKUP($B1147,[2]ok!$AY$9:$CO$434,16,0)</f>
        <v>9</v>
      </c>
      <c r="Y1147" s="12">
        <f>VLOOKUP($B1147,[2]ok!$AY$9:$CO$434,17,0)</f>
        <v>8</v>
      </c>
      <c r="Z1147" s="12">
        <f>VLOOKUP($B1147,[2]ok!$AY$9:$CO$434,18,0)</f>
        <v>8</v>
      </c>
      <c r="AA1147" s="12">
        <f>VLOOKUP($B1147,[2]ok!$AY$9:$CO$434,19,0)</f>
        <v>7</v>
      </c>
      <c r="AB1147" s="12">
        <f>VLOOKUP($B1147,[2]ok!$AY$9:$CO$434,20,0)</f>
        <v>7</v>
      </c>
      <c r="AC1147" s="12">
        <f>VLOOKUP($B1147,[2]ok!$AY$9:$CO$434,21,0)</f>
        <v>7</v>
      </c>
      <c r="AD1147" s="12">
        <f>VLOOKUP($B1147,[2]ok!$AY$9:$CO$434,22,0)</f>
        <v>29</v>
      </c>
      <c r="AE1147" s="12">
        <f>VLOOKUP($B1147,[2]ok!$AY$9:$CO$434,23,0)</f>
        <v>30</v>
      </c>
      <c r="AF1147" s="12">
        <f>VLOOKUP($B1147,[2]ok!$AY$9:$CO$434,24,0)</f>
        <v>30</v>
      </c>
      <c r="AG1147" s="12">
        <f>VLOOKUP($B1147,[2]ok!$AY$9:$CO$434,25,0)</f>
        <v>29</v>
      </c>
      <c r="AH1147" s="12">
        <f>VLOOKUP($B1147,[2]ok!$AY$9:$CO$434,26,0)</f>
        <v>26</v>
      </c>
      <c r="AI1147" s="12">
        <f>VLOOKUP($B1147,[2]ok!$AY$9:$CO$434,27,0)</f>
        <v>26</v>
      </c>
      <c r="AJ1147" s="12">
        <f>VLOOKUP($B1147,[2]ok!$AY$9:$CO$434,28,0)</f>
        <v>19</v>
      </c>
      <c r="AK1147" s="12">
        <f>VLOOKUP($B1147,[2]ok!$AY$9:$CO$434,29,0)</f>
        <v>16</v>
      </c>
      <c r="AL1147" s="12">
        <f>VLOOKUP($B1147,[2]ok!$AY$9:$CO$434,30,0)</f>
        <v>16</v>
      </c>
      <c r="AM1147" s="12">
        <f>VLOOKUP($B1147,[2]ok!$AY$9:$CO$434,31,0)</f>
        <v>13</v>
      </c>
      <c r="AN1147" s="12">
        <f>VLOOKUP($B1147,[2]ok!$AY$9:$CO$434,32,0)</f>
        <v>9</v>
      </c>
      <c r="AO1147" s="12">
        <f>VLOOKUP($B1147,[2]ok!$AY$9:$CO$434,33,0)</f>
        <v>7</v>
      </c>
      <c r="AP1147" s="12">
        <f>VLOOKUP($B1147,[2]ok!$AY$9:$CO$434,34,0)</f>
        <v>6</v>
      </c>
      <c r="AQ1147" s="12">
        <f>VLOOKUP($B1147,[2]ok!$AY$9:$CO$434,39,0)</f>
        <v>219</v>
      </c>
      <c r="AR1147" s="12">
        <f>VLOOKUP($B1147,[2]ok!$AY$9:$CO$434,40,0)</f>
        <v>24</v>
      </c>
      <c r="AS1147" s="12">
        <f>VLOOKUP($B1147,[2]ok!$AY$9:$CO$434,41,0)</f>
        <v>17</v>
      </c>
      <c r="AT1147" s="12">
        <f>VLOOKUP($B1147,[2]ok!$AY$9:$CO$434,42,0)</f>
        <v>89</v>
      </c>
      <c r="AU1147" s="12">
        <f>VLOOKUP($B1147,[2]ok!$AY$9:$CO$434,43,0)</f>
        <v>8</v>
      </c>
    </row>
    <row r="1148" spans="1:47" s="10" customFormat="1" ht="12">
      <c r="A1148" s="97">
        <v>1147</v>
      </c>
      <c r="B1148" s="97"/>
      <c r="C1148" s="98"/>
      <c r="D1148" s="98"/>
      <c r="E1148" s="98"/>
      <c r="F1148" s="98" t="s">
        <v>389</v>
      </c>
      <c r="G1148" s="17" t="s">
        <v>1214</v>
      </c>
      <c r="H1148" s="81"/>
      <c r="I1148" s="81">
        <f t="shared" si="270"/>
        <v>1361</v>
      </c>
      <c r="J1148" s="17">
        <f>SUM(J1149)</f>
        <v>20</v>
      </c>
      <c r="K1148" s="17">
        <f t="shared" ref="K1148:AU1148" si="285">SUM(K1149)</f>
        <v>17</v>
      </c>
      <c r="L1148" s="17">
        <f t="shared" si="285"/>
        <v>17</v>
      </c>
      <c r="M1148" s="17">
        <f t="shared" si="285"/>
        <v>17</v>
      </c>
      <c r="N1148" s="17">
        <f t="shared" si="285"/>
        <v>9</v>
      </c>
      <c r="O1148" s="17">
        <f t="shared" si="285"/>
        <v>20</v>
      </c>
      <c r="P1148" s="17">
        <f t="shared" si="285"/>
        <v>28</v>
      </c>
      <c r="Q1148" s="17">
        <f t="shared" si="285"/>
        <v>31</v>
      </c>
      <c r="R1148" s="17">
        <f t="shared" si="285"/>
        <v>31</v>
      </c>
      <c r="S1148" s="17">
        <f t="shared" si="285"/>
        <v>34</v>
      </c>
      <c r="T1148" s="17">
        <f t="shared" si="285"/>
        <v>35</v>
      </c>
      <c r="U1148" s="17">
        <f t="shared" si="285"/>
        <v>35</v>
      </c>
      <c r="V1148" s="17">
        <f t="shared" si="285"/>
        <v>37</v>
      </c>
      <c r="W1148" s="17">
        <f t="shared" si="285"/>
        <v>34</v>
      </c>
      <c r="X1148" s="17">
        <f t="shared" si="285"/>
        <v>33</v>
      </c>
      <c r="Y1148" s="17">
        <f t="shared" si="285"/>
        <v>30</v>
      </c>
      <c r="Z1148" s="17">
        <f t="shared" si="285"/>
        <v>28</v>
      </c>
      <c r="AA1148" s="17">
        <f t="shared" si="285"/>
        <v>25</v>
      </c>
      <c r="AB1148" s="17">
        <f t="shared" si="285"/>
        <v>23</v>
      </c>
      <c r="AC1148" s="17">
        <f t="shared" si="285"/>
        <v>20</v>
      </c>
      <c r="AD1148" s="17">
        <f t="shared" si="285"/>
        <v>85</v>
      </c>
      <c r="AE1148" s="17">
        <f t="shared" si="285"/>
        <v>90</v>
      </c>
      <c r="AF1148" s="17">
        <f t="shared" si="285"/>
        <v>108</v>
      </c>
      <c r="AG1148" s="17">
        <f t="shared" si="285"/>
        <v>108</v>
      </c>
      <c r="AH1148" s="17">
        <f t="shared" si="285"/>
        <v>100</v>
      </c>
      <c r="AI1148" s="17">
        <f t="shared" si="285"/>
        <v>94</v>
      </c>
      <c r="AJ1148" s="17">
        <f t="shared" si="285"/>
        <v>53</v>
      </c>
      <c r="AK1148" s="17">
        <f t="shared" si="285"/>
        <v>41</v>
      </c>
      <c r="AL1148" s="17">
        <f t="shared" si="285"/>
        <v>38</v>
      </c>
      <c r="AM1148" s="17">
        <f t="shared" si="285"/>
        <v>49</v>
      </c>
      <c r="AN1148" s="17">
        <f t="shared" si="285"/>
        <v>32</v>
      </c>
      <c r="AO1148" s="17">
        <f t="shared" si="285"/>
        <v>21</v>
      </c>
      <c r="AP1148" s="17">
        <f t="shared" si="285"/>
        <v>18</v>
      </c>
      <c r="AQ1148" s="17">
        <f t="shared" si="285"/>
        <v>694</v>
      </c>
      <c r="AR1148" s="17">
        <f t="shared" si="285"/>
        <v>80</v>
      </c>
      <c r="AS1148" s="17">
        <f t="shared" si="285"/>
        <v>64</v>
      </c>
      <c r="AT1148" s="17">
        <f t="shared" si="285"/>
        <v>292</v>
      </c>
      <c r="AU1148" s="17">
        <f t="shared" si="285"/>
        <v>14</v>
      </c>
    </row>
    <row r="1149" spans="1:47" s="10" customFormat="1" ht="12">
      <c r="A1149" s="58">
        <v>1148</v>
      </c>
      <c r="B1149" s="58">
        <v>4468</v>
      </c>
      <c r="C1149" s="59" t="s">
        <v>352</v>
      </c>
      <c r="D1149" s="59" t="s">
        <v>308</v>
      </c>
      <c r="E1149" s="59" t="s">
        <v>309</v>
      </c>
      <c r="F1149" s="59" t="s">
        <v>157</v>
      </c>
      <c r="G1149" s="12" t="s">
        <v>266</v>
      </c>
      <c r="H1149" s="14">
        <f>B1149</f>
        <v>4468</v>
      </c>
      <c r="I1149" s="14">
        <f t="shared" si="270"/>
        <v>1361</v>
      </c>
      <c r="J1149" s="12">
        <f>VLOOKUP($B1149,'[1]METAS 2019'!$D$4:$Q$843,5,0)</f>
        <v>20</v>
      </c>
      <c r="K1149" s="12">
        <f>VLOOKUP($B1149,'[1]METAS 2019'!$D$4:$Q$843,4,0)</f>
        <v>17</v>
      </c>
      <c r="L1149" s="12">
        <f>VLOOKUP($B1149,'[1]METAS 2019'!$D$4:$Q$843,11,0)</f>
        <v>17</v>
      </c>
      <c r="M1149" s="12">
        <f>VLOOKUP($B1149,'[1]METAS 2019'!$D$4:$Q$843,12,0)</f>
        <v>17</v>
      </c>
      <c r="N1149" s="12">
        <f>VLOOKUP($B1149,'[1]METAS 2019'!$D$4:$Q$843,13,0)</f>
        <v>9</v>
      </c>
      <c r="O1149" s="12">
        <f>VLOOKUP($B1149,'[1]METAS 2019'!$D$4:$Q$843,14,0)</f>
        <v>20</v>
      </c>
      <c r="P1149" s="12">
        <f>VLOOKUP($B1149,[2]ok!$AY$9:$CO$434,8,0)</f>
        <v>28</v>
      </c>
      <c r="Q1149" s="12">
        <f>VLOOKUP($B1149,[2]ok!$AY$9:$CO$434,9,0)</f>
        <v>31</v>
      </c>
      <c r="R1149" s="12">
        <f>VLOOKUP($B1149,[2]ok!$AY$9:$CO$434,10,0)</f>
        <v>31</v>
      </c>
      <c r="S1149" s="12">
        <f>VLOOKUP($B1149,[2]ok!$AY$9:$CO$434,11,0)</f>
        <v>34</v>
      </c>
      <c r="T1149" s="12">
        <f>VLOOKUP($B1149,[2]ok!$AY$9:$CO$434,12,0)</f>
        <v>35</v>
      </c>
      <c r="U1149" s="12">
        <f>VLOOKUP($B1149,[2]ok!$AY$9:$CO$434,13,0)</f>
        <v>35</v>
      </c>
      <c r="V1149" s="12">
        <f>VLOOKUP($B1149,[2]ok!$AY$9:$CO$434,14,0)</f>
        <v>37</v>
      </c>
      <c r="W1149" s="12">
        <f>VLOOKUP($B1149,[2]ok!$AY$9:$CO$434,15,0)</f>
        <v>34</v>
      </c>
      <c r="X1149" s="12">
        <f>VLOOKUP($B1149,[2]ok!$AY$9:$CO$434,16,0)</f>
        <v>33</v>
      </c>
      <c r="Y1149" s="12">
        <f>VLOOKUP($B1149,[2]ok!$AY$9:$CO$434,17,0)</f>
        <v>30</v>
      </c>
      <c r="Z1149" s="12">
        <f>VLOOKUP($B1149,[2]ok!$AY$9:$CO$434,18,0)</f>
        <v>28</v>
      </c>
      <c r="AA1149" s="12">
        <f>VLOOKUP($B1149,[2]ok!$AY$9:$CO$434,19,0)</f>
        <v>25</v>
      </c>
      <c r="AB1149" s="12">
        <f>VLOOKUP($B1149,[2]ok!$AY$9:$CO$434,20,0)</f>
        <v>23</v>
      </c>
      <c r="AC1149" s="12">
        <f>VLOOKUP($B1149,[2]ok!$AY$9:$CO$434,21,0)</f>
        <v>20</v>
      </c>
      <c r="AD1149" s="12">
        <f>VLOOKUP($B1149,[2]ok!$AY$9:$CO$434,22,0)</f>
        <v>85</v>
      </c>
      <c r="AE1149" s="12">
        <f>VLOOKUP($B1149,[2]ok!$AY$9:$CO$434,23,0)</f>
        <v>90</v>
      </c>
      <c r="AF1149" s="12">
        <f>VLOOKUP($B1149,[2]ok!$AY$9:$CO$434,24,0)</f>
        <v>108</v>
      </c>
      <c r="AG1149" s="12">
        <f>VLOOKUP($B1149,[2]ok!$AY$9:$CO$434,25,0)</f>
        <v>108</v>
      </c>
      <c r="AH1149" s="12">
        <f>VLOOKUP($B1149,[2]ok!$AY$9:$CO$434,26,0)</f>
        <v>100</v>
      </c>
      <c r="AI1149" s="12">
        <f>VLOOKUP($B1149,[2]ok!$AY$9:$CO$434,27,0)</f>
        <v>94</v>
      </c>
      <c r="AJ1149" s="12">
        <f>VLOOKUP($B1149,[2]ok!$AY$9:$CO$434,28,0)</f>
        <v>53</v>
      </c>
      <c r="AK1149" s="12">
        <f>VLOOKUP($B1149,[2]ok!$AY$9:$CO$434,29,0)</f>
        <v>41</v>
      </c>
      <c r="AL1149" s="12">
        <f>VLOOKUP($B1149,[2]ok!$AY$9:$CO$434,30,0)</f>
        <v>38</v>
      </c>
      <c r="AM1149" s="12">
        <f>VLOOKUP($B1149,[2]ok!$AY$9:$CO$434,31,0)</f>
        <v>49</v>
      </c>
      <c r="AN1149" s="12">
        <f>VLOOKUP($B1149,[2]ok!$AY$9:$CO$434,32,0)</f>
        <v>32</v>
      </c>
      <c r="AO1149" s="12">
        <f>VLOOKUP($B1149,[2]ok!$AY$9:$CO$434,33,0)</f>
        <v>21</v>
      </c>
      <c r="AP1149" s="12">
        <f>VLOOKUP($B1149,[2]ok!$AY$9:$CO$434,34,0)</f>
        <v>18</v>
      </c>
      <c r="AQ1149" s="12">
        <f>VLOOKUP($B1149,[2]ok!$AY$9:$CO$434,39,0)</f>
        <v>694</v>
      </c>
      <c r="AR1149" s="12">
        <f>VLOOKUP($B1149,[2]ok!$AY$9:$CO$434,40,0)</f>
        <v>80</v>
      </c>
      <c r="AS1149" s="12">
        <f>VLOOKUP($B1149,[2]ok!$AY$9:$CO$434,41,0)</f>
        <v>64</v>
      </c>
      <c r="AT1149" s="12">
        <f>VLOOKUP($B1149,[2]ok!$AY$9:$CO$434,42,0)</f>
        <v>292</v>
      </c>
      <c r="AU1149" s="12">
        <f>VLOOKUP($B1149,[2]ok!$AY$9:$CO$434,43,0)</f>
        <v>14</v>
      </c>
    </row>
    <row r="1150" spans="1:47" s="10" customFormat="1" ht="12">
      <c r="A1150" s="97">
        <v>1149</v>
      </c>
      <c r="B1150" s="97"/>
      <c r="C1150" s="98"/>
      <c r="D1150" s="98"/>
      <c r="E1150" s="98"/>
      <c r="F1150" s="98" t="s">
        <v>390</v>
      </c>
      <c r="G1150" s="17" t="s">
        <v>1214</v>
      </c>
      <c r="H1150" s="81"/>
      <c r="I1150" s="81">
        <f t="shared" si="270"/>
        <v>8807</v>
      </c>
      <c r="J1150" s="17">
        <f>SUM(J1151:J1153)</f>
        <v>118</v>
      </c>
      <c r="K1150" s="17">
        <f t="shared" ref="K1150:AU1150" si="286">SUM(K1151:K1153)</f>
        <v>124</v>
      </c>
      <c r="L1150" s="17">
        <f t="shared" si="286"/>
        <v>123</v>
      </c>
      <c r="M1150" s="17">
        <f t="shared" si="286"/>
        <v>153</v>
      </c>
      <c r="N1150" s="17">
        <f t="shared" si="286"/>
        <v>172</v>
      </c>
      <c r="O1150" s="17">
        <f t="shared" si="286"/>
        <v>170</v>
      </c>
      <c r="P1150" s="17">
        <f t="shared" si="286"/>
        <v>200</v>
      </c>
      <c r="Q1150" s="17">
        <f t="shared" si="286"/>
        <v>203</v>
      </c>
      <c r="R1150" s="17">
        <f t="shared" si="286"/>
        <v>208</v>
      </c>
      <c r="S1150" s="17">
        <f t="shared" si="286"/>
        <v>207</v>
      </c>
      <c r="T1150" s="17">
        <f t="shared" si="286"/>
        <v>212</v>
      </c>
      <c r="U1150" s="17">
        <f t="shared" si="286"/>
        <v>214</v>
      </c>
      <c r="V1150" s="17">
        <f t="shared" si="286"/>
        <v>214</v>
      </c>
      <c r="W1150" s="17">
        <f t="shared" si="286"/>
        <v>210</v>
      </c>
      <c r="X1150" s="17">
        <f t="shared" si="286"/>
        <v>203</v>
      </c>
      <c r="Y1150" s="17">
        <f t="shared" si="286"/>
        <v>191</v>
      </c>
      <c r="Z1150" s="17">
        <f t="shared" si="286"/>
        <v>182</v>
      </c>
      <c r="AA1150" s="17">
        <f t="shared" si="286"/>
        <v>173</v>
      </c>
      <c r="AB1150" s="17">
        <f t="shared" si="286"/>
        <v>168</v>
      </c>
      <c r="AC1150" s="17">
        <f t="shared" si="286"/>
        <v>162</v>
      </c>
      <c r="AD1150" s="17">
        <f t="shared" si="286"/>
        <v>717</v>
      </c>
      <c r="AE1150" s="17">
        <f t="shared" si="286"/>
        <v>669</v>
      </c>
      <c r="AF1150" s="17">
        <f t="shared" si="286"/>
        <v>690</v>
      </c>
      <c r="AG1150" s="17">
        <f t="shared" si="286"/>
        <v>598</v>
      </c>
      <c r="AH1150" s="17">
        <f t="shared" si="286"/>
        <v>577</v>
      </c>
      <c r="AI1150" s="17">
        <f t="shared" si="286"/>
        <v>461</v>
      </c>
      <c r="AJ1150" s="17">
        <f t="shared" si="286"/>
        <v>421</v>
      </c>
      <c r="AK1150" s="17">
        <f t="shared" si="286"/>
        <v>284</v>
      </c>
      <c r="AL1150" s="17">
        <f t="shared" si="286"/>
        <v>284</v>
      </c>
      <c r="AM1150" s="17">
        <f t="shared" si="286"/>
        <v>199</v>
      </c>
      <c r="AN1150" s="17">
        <f t="shared" si="286"/>
        <v>143</v>
      </c>
      <c r="AO1150" s="17">
        <f t="shared" si="286"/>
        <v>87</v>
      </c>
      <c r="AP1150" s="17">
        <f t="shared" si="286"/>
        <v>70</v>
      </c>
      <c r="AQ1150" s="17">
        <f t="shared" si="286"/>
        <v>4673</v>
      </c>
      <c r="AR1150" s="17">
        <f t="shared" si="286"/>
        <v>527</v>
      </c>
      <c r="AS1150" s="17">
        <f t="shared" si="286"/>
        <v>426</v>
      </c>
      <c r="AT1150" s="17">
        <f t="shared" si="286"/>
        <v>2016</v>
      </c>
      <c r="AU1150" s="17">
        <f t="shared" si="286"/>
        <v>127</v>
      </c>
    </row>
    <row r="1151" spans="1:47" s="10" customFormat="1" ht="12">
      <c r="A1151" s="58">
        <v>1150</v>
      </c>
      <c r="B1151" s="58">
        <v>4481</v>
      </c>
      <c r="C1151" s="59" t="s">
        <v>352</v>
      </c>
      <c r="D1151" s="59" t="s">
        <v>308</v>
      </c>
      <c r="E1151" s="59" t="s">
        <v>439</v>
      </c>
      <c r="F1151" s="59" t="s">
        <v>158</v>
      </c>
      <c r="G1151" s="12" t="s">
        <v>271</v>
      </c>
      <c r="H1151" s="14">
        <f>B1151</f>
        <v>4481</v>
      </c>
      <c r="I1151" s="14">
        <f t="shared" si="270"/>
        <v>4172</v>
      </c>
      <c r="J1151" s="12">
        <f>VLOOKUP($B1151,'[1]METAS 2019'!$D$4:$Q$843,5,0)</f>
        <v>56</v>
      </c>
      <c r="K1151" s="12">
        <f>VLOOKUP($B1151,'[1]METAS 2019'!$D$4:$Q$843,4,0)</f>
        <v>68</v>
      </c>
      <c r="L1151" s="12">
        <f>VLOOKUP($B1151,'[1]METAS 2019'!$D$4:$Q$843,11,0)</f>
        <v>56</v>
      </c>
      <c r="M1151" s="12">
        <f>VLOOKUP($B1151,'[1]METAS 2019'!$D$4:$Q$843,12,0)</f>
        <v>61</v>
      </c>
      <c r="N1151" s="12">
        <f>VLOOKUP($B1151,'[1]METAS 2019'!$D$4:$Q$843,13,0)</f>
        <v>84</v>
      </c>
      <c r="O1151" s="12">
        <f>VLOOKUP($B1151,'[1]METAS 2019'!$D$4:$Q$843,14,0)</f>
        <v>76</v>
      </c>
      <c r="P1151" s="12">
        <f>VLOOKUP($B1151,[2]ok!$AY$9:$CO$434,8,0)</f>
        <v>95</v>
      </c>
      <c r="Q1151" s="12">
        <f>VLOOKUP($B1151,[2]ok!$AY$9:$CO$434,9,0)</f>
        <v>97</v>
      </c>
      <c r="R1151" s="12">
        <f>VLOOKUP($B1151,[2]ok!$AY$9:$CO$434,10,0)</f>
        <v>99</v>
      </c>
      <c r="S1151" s="12">
        <f>VLOOKUP($B1151,[2]ok!$AY$9:$CO$434,11,0)</f>
        <v>98</v>
      </c>
      <c r="T1151" s="12">
        <f>VLOOKUP($B1151,[2]ok!$AY$9:$CO$434,12,0)</f>
        <v>101</v>
      </c>
      <c r="U1151" s="12">
        <f>VLOOKUP($B1151,[2]ok!$AY$9:$CO$434,13,0)</f>
        <v>101</v>
      </c>
      <c r="V1151" s="12">
        <f>VLOOKUP($B1151,[2]ok!$AY$9:$CO$434,14,0)</f>
        <v>101</v>
      </c>
      <c r="W1151" s="12">
        <f>VLOOKUP($B1151,[2]ok!$AY$9:$CO$434,15,0)</f>
        <v>99</v>
      </c>
      <c r="X1151" s="12">
        <f>VLOOKUP($B1151,[2]ok!$AY$9:$CO$434,16,0)</f>
        <v>97</v>
      </c>
      <c r="Y1151" s="12">
        <f>VLOOKUP($B1151,[2]ok!$AY$9:$CO$434,17,0)</f>
        <v>90</v>
      </c>
      <c r="Z1151" s="12">
        <f>VLOOKUP($B1151,[2]ok!$AY$9:$CO$434,18,0)</f>
        <v>86</v>
      </c>
      <c r="AA1151" s="12">
        <f>VLOOKUP($B1151,[2]ok!$AY$9:$CO$434,19,0)</f>
        <v>82</v>
      </c>
      <c r="AB1151" s="12">
        <f>VLOOKUP($B1151,[2]ok!$AY$9:$CO$434,20,0)</f>
        <v>80</v>
      </c>
      <c r="AC1151" s="12">
        <f>VLOOKUP($B1151,[2]ok!$AY$9:$CO$434,21,0)</f>
        <v>77</v>
      </c>
      <c r="AD1151" s="12">
        <f>VLOOKUP($B1151,[2]ok!$AY$9:$CO$434,22,0)</f>
        <v>340</v>
      </c>
      <c r="AE1151" s="12">
        <f>VLOOKUP($B1151,[2]ok!$AY$9:$CO$434,23,0)</f>
        <v>318</v>
      </c>
      <c r="AF1151" s="12">
        <f>VLOOKUP($B1151,[2]ok!$AY$9:$CO$434,24,0)</f>
        <v>328</v>
      </c>
      <c r="AG1151" s="12">
        <f>VLOOKUP($B1151,[2]ok!$AY$9:$CO$434,25,0)</f>
        <v>283</v>
      </c>
      <c r="AH1151" s="12">
        <f>VLOOKUP($B1151,[2]ok!$AY$9:$CO$434,26,0)</f>
        <v>274</v>
      </c>
      <c r="AI1151" s="12">
        <f>VLOOKUP($B1151,[2]ok!$AY$9:$CO$434,27,0)</f>
        <v>219</v>
      </c>
      <c r="AJ1151" s="12">
        <f>VLOOKUP($B1151,[2]ok!$AY$9:$CO$434,28,0)</f>
        <v>199</v>
      </c>
      <c r="AK1151" s="12">
        <f>VLOOKUP($B1151,[2]ok!$AY$9:$CO$434,29,0)</f>
        <v>135</v>
      </c>
      <c r="AL1151" s="12">
        <f>VLOOKUP($B1151,[2]ok!$AY$9:$CO$434,30,0)</f>
        <v>135</v>
      </c>
      <c r="AM1151" s="12">
        <f>VLOOKUP($B1151,[2]ok!$AY$9:$CO$434,31,0)</f>
        <v>95</v>
      </c>
      <c r="AN1151" s="12">
        <f>VLOOKUP($B1151,[2]ok!$AY$9:$CO$434,32,0)</f>
        <v>68</v>
      </c>
      <c r="AO1151" s="12">
        <f>VLOOKUP($B1151,[2]ok!$AY$9:$CO$434,33,0)</f>
        <v>41</v>
      </c>
      <c r="AP1151" s="12">
        <f>VLOOKUP($B1151,[2]ok!$AY$9:$CO$434,34,0)</f>
        <v>33</v>
      </c>
      <c r="AQ1151" s="12">
        <f>VLOOKUP($B1151,[2]ok!$AY$9:$CO$434,39,0)</f>
        <v>2218</v>
      </c>
      <c r="AR1151" s="12">
        <f>VLOOKUP($B1151,[2]ok!$AY$9:$CO$434,40,0)</f>
        <v>250</v>
      </c>
      <c r="AS1151" s="12">
        <f>VLOOKUP($B1151,[2]ok!$AY$9:$CO$434,41,0)</f>
        <v>202</v>
      </c>
      <c r="AT1151" s="12">
        <f>VLOOKUP($B1151,[2]ok!$AY$9:$CO$434,42,0)</f>
        <v>957</v>
      </c>
      <c r="AU1151" s="12">
        <f>VLOOKUP($B1151,[2]ok!$AY$9:$CO$434,43,0)</f>
        <v>60</v>
      </c>
    </row>
    <row r="1152" spans="1:47" s="10" customFormat="1" ht="12">
      <c r="A1152" s="58">
        <v>1151</v>
      </c>
      <c r="B1152" s="58">
        <v>4480</v>
      </c>
      <c r="C1152" s="59" t="s">
        <v>352</v>
      </c>
      <c r="D1152" s="59" t="s">
        <v>308</v>
      </c>
      <c r="E1152" s="59" t="s">
        <v>439</v>
      </c>
      <c r="F1152" s="59" t="s">
        <v>159</v>
      </c>
      <c r="G1152" s="12" t="s">
        <v>266</v>
      </c>
      <c r="H1152" s="14">
        <f>B1152</f>
        <v>4480</v>
      </c>
      <c r="I1152" s="14">
        <f t="shared" si="270"/>
        <v>2846</v>
      </c>
      <c r="J1152" s="12">
        <f>VLOOKUP($B1152,'[1]METAS 2019'!$D$4:$Q$843,5,0)</f>
        <v>38</v>
      </c>
      <c r="K1152" s="12">
        <f>VLOOKUP($B1152,'[1]METAS 2019'!$D$4:$Q$843,4,0)</f>
        <v>32</v>
      </c>
      <c r="L1152" s="12">
        <f>VLOOKUP($B1152,'[1]METAS 2019'!$D$4:$Q$843,11,0)</f>
        <v>45</v>
      </c>
      <c r="M1152" s="12">
        <f>VLOOKUP($B1152,'[1]METAS 2019'!$D$4:$Q$843,12,0)</f>
        <v>60</v>
      </c>
      <c r="N1152" s="12">
        <f>VLOOKUP($B1152,'[1]METAS 2019'!$D$4:$Q$843,13,0)</f>
        <v>51</v>
      </c>
      <c r="O1152" s="12">
        <f>VLOOKUP($B1152,'[1]METAS 2019'!$D$4:$Q$843,14,0)</f>
        <v>61</v>
      </c>
      <c r="P1152" s="12">
        <f>VLOOKUP($B1152,[2]ok!$AY$9:$CO$434,8,0)</f>
        <v>64</v>
      </c>
      <c r="Q1152" s="12">
        <f>VLOOKUP($B1152,[2]ok!$AY$9:$CO$434,9,0)</f>
        <v>65</v>
      </c>
      <c r="R1152" s="12">
        <f>VLOOKUP($B1152,[2]ok!$AY$9:$CO$434,10,0)</f>
        <v>67</v>
      </c>
      <c r="S1152" s="12">
        <f>VLOOKUP($B1152,[2]ok!$AY$9:$CO$434,11,0)</f>
        <v>67</v>
      </c>
      <c r="T1152" s="12">
        <f>VLOOKUP($B1152,[2]ok!$AY$9:$CO$434,12,0)</f>
        <v>68</v>
      </c>
      <c r="U1152" s="12">
        <f>VLOOKUP($B1152,[2]ok!$AY$9:$CO$434,13,0)</f>
        <v>69</v>
      </c>
      <c r="V1152" s="12">
        <f>VLOOKUP($B1152,[2]ok!$AY$9:$CO$434,14,0)</f>
        <v>69</v>
      </c>
      <c r="W1152" s="12">
        <f>VLOOKUP($B1152,[2]ok!$AY$9:$CO$434,15,0)</f>
        <v>68</v>
      </c>
      <c r="X1152" s="12">
        <f>VLOOKUP($B1152,[2]ok!$AY$9:$CO$434,16,0)</f>
        <v>65</v>
      </c>
      <c r="Y1152" s="12">
        <f>VLOOKUP($B1152,[2]ok!$AY$9:$CO$434,17,0)</f>
        <v>62</v>
      </c>
      <c r="Z1152" s="12">
        <f>VLOOKUP($B1152,[2]ok!$AY$9:$CO$434,18,0)</f>
        <v>59</v>
      </c>
      <c r="AA1152" s="12">
        <f>VLOOKUP($B1152,[2]ok!$AY$9:$CO$434,19,0)</f>
        <v>56</v>
      </c>
      <c r="AB1152" s="12">
        <f>VLOOKUP($B1152,[2]ok!$AY$9:$CO$434,20,0)</f>
        <v>54</v>
      </c>
      <c r="AC1152" s="12">
        <f>VLOOKUP($B1152,[2]ok!$AY$9:$CO$434,21,0)</f>
        <v>52</v>
      </c>
      <c r="AD1152" s="12">
        <f>VLOOKUP($B1152,[2]ok!$AY$9:$CO$434,22,0)</f>
        <v>231</v>
      </c>
      <c r="AE1152" s="12">
        <f>VLOOKUP($B1152,[2]ok!$AY$9:$CO$434,23,0)</f>
        <v>215</v>
      </c>
      <c r="AF1152" s="12">
        <f>VLOOKUP($B1152,[2]ok!$AY$9:$CO$434,24,0)</f>
        <v>222</v>
      </c>
      <c r="AG1152" s="12">
        <f>VLOOKUP($B1152,[2]ok!$AY$9:$CO$434,25,0)</f>
        <v>193</v>
      </c>
      <c r="AH1152" s="12">
        <f>VLOOKUP($B1152,[2]ok!$AY$9:$CO$434,26,0)</f>
        <v>186</v>
      </c>
      <c r="AI1152" s="12">
        <f>VLOOKUP($B1152,[2]ok!$AY$9:$CO$434,27,0)</f>
        <v>148</v>
      </c>
      <c r="AJ1152" s="12">
        <f>VLOOKUP($B1152,[2]ok!$AY$9:$CO$434,28,0)</f>
        <v>136</v>
      </c>
      <c r="AK1152" s="12">
        <f>VLOOKUP($B1152,[2]ok!$AY$9:$CO$434,29,0)</f>
        <v>91</v>
      </c>
      <c r="AL1152" s="12">
        <f>VLOOKUP($B1152,[2]ok!$AY$9:$CO$434,30,0)</f>
        <v>91</v>
      </c>
      <c r="AM1152" s="12">
        <f>VLOOKUP($B1152,[2]ok!$AY$9:$CO$434,31,0)</f>
        <v>64</v>
      </c>
      <c r="AN1152" s="12">
        <f>VLOOKUP($B1152,[2]ok!$AY$9:$CO$434,32,0)</f>
        <v>46</v>
      </c>
      <c r="AO1152" s="12">
        <f>VLOOKUP($B1152,[2]ok!$AY$9:$CO$434,33,0)</f>
        <v>28</v>
      </c>
      <c r="AP1152" s="12">
        <f>VLOOKUP($B1152,[2]ok!$AY$9:$CO$434,34,0)</f>
        <v>23</v>
      </c>
      <c r="AQ1152" s="12">
        <f>VLOOKUP($B1152,[2]ok!$AY$9:$CO$434,39,0)</f>
        <v>1505</v>
      </c>
      <c r="AR1152" s="12">
        <f>VLOOKUP($B1152,[2]ok!$AY$9:$CO$434,40,0)</f>
        <v>170</v>
      </c>
      <c r="AS1152" s="12">
        <f>VLOOKUP($B1152,[2]ok!$AY$9:$CO$434,41,0)</f>
        <v>137</v>
      </c>
      <c r="AT1152" s="12">
        <f>VLOOKUP($B1152,[2]ok!$AY$9:$CO$434,42,0)</f>
        <v>649</v>
      </c>
      <c r="AU1152" s="12">
        <f>VLOOKUP($B1152,[2]ok!$AY$9:$CO$434,43,0)</f>
        <v>42</v>
      </c>
    </row>
    <row r="1153" spans="1:47" s="10" customFormat="1" ht="12">
      <c r="A1153" s="58">
        <v>1152</v>
      </c>
      <c r="B1153" s="58">
        <v>6756</v>
      </c>
      <c r="C1153" s="59" t="s">
        <v>352</v>
      </c>
      <c r="D1153" s="59" t="s">
        <v>308</v>
      </c>
      <c r="E1153" s="59" t="s">
        <v>439</v>
      </c>
      <c r="F1153" s="59" t="s">
        <v>160</v>
      </c>
      <c r="G1153" s="12" t="s">
        <v>266</v>
      </c>
      <c r="H1153" s="14">
        <f>B1153</f>
        <v>6756</v>
      </c>
      <c r="I1153" s="14">
        <f t="shared" si="270"/>
        <v>1789</v>
      </c>
      <c r="J1153" s="12">
        <f>VLOOKUP($B1153,'[1]METAS 2019'!$D$4:$Q$843,5,0)</f>
        <v>24</v>
      </c>
      <c r="K1153" s="12">
        <f>VLOOKUP($B1153,'[1]METAS 2019'!$D$4:$Q$843,4,0)</f>
        <v>24</v>
      </c>
      <c r="L1153" s="12">
        <f>VLOOKUP($B1153,'[1]METAS 2019'!$D$4:$Q$843,11,0)</f>
        <v>22</v>
      </c>
      <c r="M1153" s="12">
        <f>VLOOKUP($B1153,'[1]METAS 2019'!$D$4:$Q$843,12,0)</f>
        <v>32</v>
      </c>
      <c r="N1153" s="12">
        <f>VLOOKUP($B1153,'[1]METAS 2019'!$D$4:$Q$843,13,0)</f>
        <v>37</v>
      </c>
      <c r="O1153" s="12">
        <f>VLOOKUP($B1153,'[1]METAS 2019'!$D$4:$Q$843,14,0)</f>
        <v>33</v>
      </c>
      <c r="P1153" s="12">
        <f>VLOOKUP($B1153,[2]ok!$AY$9:$CO$434,8,0)</f>
        <v>41</v>
      </c>
      <c r="Q1153" s="12">
        <f>VLOOKUP($B1153,[2]ok!$AY$9:$CO$434,9,0)</f>
        <v>41</v>
      </c>
      <c r="R1153" s="12">
        <f>VLOOKUP($B1153,[2]ok!$AY$9:$CO$434,10,0)</f>
        <v>42</v>
      </c>
      <c r="S1153" s="12">
        <f>VLOOKUP($B1153,[2]ok!$AY$9:$CO$434,11,0)</f>
        <v>42</v>
      </c>
      <c r="T1153" s="12">
        <f>VLOOKUP($B1153,[2]ok!$AY$9:$CO$434,12,0)</f>
        <v>43</v>
      </c>
      <c r="U1153" s="12">
        <f>VLOOKUP($B1153,[2]ok!$AY$9:$CO$434,13,0)</f>
        <v>44</v>
      </c>
      <c r="V1153" s="12">
        <f>VLOOKUP($B1153,[2]ok!$AY$9:$CO$434,14,0)</f>
        <v>44</v>
      </c>
      <c r="W1153" s="12">
        <f>VLOOKUP($B1153,[2]ok!$AY$9:$CO$434,15,0)</f>
        <v>43</v>
      </c>
      <c r="X1153" s="12">
        <f>VLOOKUP($B1153,[2]ok!$AY$9:$CO$434,16,0)</f>
        <v>41</v>
      </c>
      <c r="Y1153" s="12">
        <f>VLOOKUP($B1153,[2]ok!$AY$9:$CO$434,17,0)</f>
        <v>39</v>
      </c>
      <c r="Z1153" s="12">
        <f>VLOOKUP($B1153,[2]ok!$AY$9:$CO$434,18,0)</f>
        <v>37</v>
      </c>
      <c r="AA1153" s="12">
        <f>VLOOKUP($B1153,[2]ok!$AY$9:$CO$434,19,0)</f>
        <v>35</v>
      </c>
      <c r="AB1153" s="12">
        <f>VLOOKUP($B1153,[2]ok!$AY$9:$CO$434,20,0)</f>
        <v>34</v>
      </c>
      <c r="AC1153" s="12">
        <f>VLOOKUP($B1153,[2]ok!$AY$9:$CO$434,21,0)</f>
        <v>33</v>
      </c>
      <c r="AD1153" s="12">
        <f>VLOOKUP($B1153,[2]ok!$AY$9:$CO$434,22,0)</f>
        <v>146</v>
      </c>
      <c r="AE1153" s="12">
        <f>VLOOKUP($B1153,[2]ok!$AY$9:$CO$434,23,0)</f>
        <v>136</v>
      </c>
      <c r="AF1153" s="12">
        <f>VLOOKUP($B1153,[2]ok!$AY$9:$CO$434,24,0)</f>
        <v>140</v>
      </c>
      <c r="AG1153" s="12">
        <f>VLOOKUP($B1153,[2]ok!$AY$9:$CO$434,25,0)</f>
        <v>122</v>
      </c>
      <c r="AH1153" s="12">
        <f>VLOOKUP($B1153,[2]ok!$AY$9:$CO$434,26,0)</f>
        <v>117</v>
      </c>
      <c r="AI1153" s="12">
        <f>VLOOKUP($B1153,[2]ok!$AY$9:$CO$434,27,0)</f>
        <v>94</v>
      </c>
      <c r="AJ1153" s="12">
        <f>VLOOKUP($B1153,[2]ok!$AY$9:$CO$434,28,0)</f>
        <v>86</v>
      </c>
      <c r="AK1153" s="12">
        <f>VLOOKUP($B1153,[2]ok!$AY$9:$CO$434,29,0)</f>
        <v>58</v>
      </c>
      <c r="AL1153" s="12">
        <f>VLOOKUP($B1153,[2]ok!$AY$9:$CO$434,30,0)</f>
        <v>58</v>
      </c>
      <c r="AM1153" s="12">
        <f>VLOOKUP($B1153,[2]ok!$AY$9:$CO$434,31,0)</f>
        <v>40</v>
      </c>
      <c r="AN1153" s="12">
        <f>VLOOKUP($B1153,[2]ok!$AY$9:$CO$434,32,0)</f>
        <v>29</v>
      </c>
      <c r="AO1153" s="12">
        <f>VLOOKUP($B1153,[2]ok!$AY$9:$CO$434,33,0)</f>
        <v>18</v>
      </c>
      <c r="AP1153" s="12">
        <f>VLOOKUP($B1153,[2]ok!$AY$9:$CO$434,34,0)</f>
        <v>14</v>
      </c>
      <c r="AQ1153" s="12">
        <f>VLOOKUP($B1153,[2]ok!$AY$9:$CO$434,39,0)</f>
        <v>950</v>
      </c>
      <c r="AR1153" s="12">
        <f>VLOOKUP($B1153,[2]ok!$AY$9:$CO$434,40,0)</f>
        <v>107</v>
      </c>
      <c r="AS1153" s="12">
        <f>VLOOKUP($B1153,[2]ok!$AY$9:$CO$434,41,0)</f>
        <v>87</v>
      </c>
      <c r="AT1153" s="12">
        <f>VLOOKUP($B1153,[2]ok!$AY$9:$CO$434,42,0)</f>
        <v>410</v>
      </c>
      <c r="AU1153" s="12">
        <f>VLOOKUP($B1153,[2]ok!$AY$9:$CO$434,43,0)</f>
        <v>25</v>
      </c>
    </row>
    <row r="1154" spans="1:47" s="10" customFormat="1" ht="12">
      <c r="A1154" s="34">
        <v>1153</v>
      </c>
      <c r="B1154" s="34"/>
      <c r="C1154" s="15"/>
      <c r="D1154" s="15"/>
      <c r="E1154" s="15"/>
      <c r="F1154" s="15" t="s">
        <v>356</v>
      </c>
      <c r="G1154" s="19" t="s">
        <v>1214</v>
      </c>
      <c r="H1154" s="32"/>
      <c r="I1154" s="32">
        <f t="shared" si="270"/>
        <v>31702</v>
      </c>
      <c r="J1154" s="19">
        <f t="shared" ref="J1154:AU1154" si="287">J1155+J1162+J1165+J1168+J1171+J1175+J1177+J1179</f>
        <v>395</v>
      </c>
      <c r="K1154" s="19">
        <f t="shared" si="287"/>
        <v>406</v>
      </c>
      <c r="L1154" s="19">
        <f t="shared" si="287"/>
        <v>409</v>
      </c>
      <c r="M1154" s="19">
        <f t="shared" si="287"/>
        <v>509</v>
      </c>
      <c r="N1154" s="19">
        <f t="shared" si="287"/>
        <v>489</v>
      </c>
      <c r="O1154" s="19">
        <f t="shared" si="287"/>
        <v>496</v>
      </c>
      <c r="P1154" s="19">
        <f t="shared" si="287"/>
        <v>532</v>
      </c>
      <c r="Q1154" s="19">
        <f t="shared" si="287"/>
        <v>536</v>
      </c>
      <c r="R1154" s="19">
        <f t="shared" si="287"/>
        <v>547</v>
      </c>
      <c r="S1154" s="19">
        <f t="shared" si="287"/>
        <v>554</v>
      </c>
      <c r="T1154" s="19">
        <f t="shared" si="287"/>
        <v>565</v>
      </c>
      <c r="U1154" s="19">
        <f t="shared" si="287"/>
        <v>580</v>
      </c>
      <c r="V1154" s="19">
        <f t="shared" si="287"/>
        <v>582</v>
      </c>
      <c r="W1154" s="19">
        <f t="shared" si="287"/>
        <v>570</v>
      </c>
      <c r="X1154" s="19">
        <f t="shared" si="287"/>
        <v>538</v>
      </c>
      <c r="Y1154" s="19">
        <f t="shared" si="287"/>
        <v>530</v>
      </c>
      <c r="Z1154" s="19">
        <f t="shared" si="287"/>
        <v>509</v>
      </c>
      <c r="AA1154" s="19">
        <f t="shared" si="287"/>
        <v>497</v>
      </c>
      <c r="AB1154" s="19">
        <f t="shared" si="287"/>
        <v>481</v>
      </c>
      <c r="AC1154" s="19">
        <f t="shared" si="287"/>
        <v>480</v>
      </c>
      <c r="AD1154" s="19">
        <f t="shared" si="287"/>
        <v>2296</v>
      </c>
      <c r="AE1154" s="19">
        <f t="shared" si="287"/>
        <v>2153</v>
      </c>
      <c r="AF1154" s="19">
        <f t="shared" si="287"/>
        <v>2712</v>
      </c>
      <c r="AG1154" s="19">
        <f t="shared" si="287"/>
        <v>2344</v>
      </c>
      <c r="AH1154" s="19">
        <f t="shared" si="287"/>
        <v>2254</v>
      </c>
      <c r="AI1154" s="19">
        <f t="shared" si="287"/>
        <v>2214</v>
      </c>
      <c r="AJ1154" s="19">
        <f t="shared" si="287"/>
        <v>1857</v>
      </c>
      <c r="AK1154" s="19">
        <f t="shared" si="287"/>
        <v>1450</v>
      </c>
      <c r="AL1154" s="19">
        <f t="shared" si="287"/>
        <v>1207</v>
      </c>
      <c r="AM1154" s="19">
        <f t="shared" si="287"/>
        <v>1057</v>
      </c>
      <c r="AN1154" s="19">
        <f t="shared" si="287"/>
        <v>804</v>
      </c>
      <c r="AO1154" s="19">
        <f t="shared" si="287"/>
        <v>605</v>
      </c>
      <c r="AP1154" s="19">
        <f t="shared" si="287"/>
        <v>544</v>
      </c>
      <c r="AQ1154" s="19">
        <f t="shared" si="287"/>
        <v>16149</v>
      </c>
      <c r="AR1154" s="19">
        <f t="shared" si="287"/>
        <v>1401</v>
      </c>
      <c r="AS1154" s="19">
        <f t="shared" si="287"/>
        <v>1226</v>
      </c>
      <c r="AT1154" s="19">
        <f t="shared" si="287"/>
        <v>7131</v>
      </c>
      <c r="AU1154" s="19">
        <f t="shared" si="287"/>
        <v>359</v>
      </c>
    </row>
    <row r="1155" spans="1:47" s="10" customFormat="1" ht="12">
      <c r="A1155" s="97">
        <v>1154</v>
      </c>
      <c r="B1155" s="97"/>
      <c r="C1155" s="98"/>
      <c r="D1155" s="98"/>
      <c r="E1155" s="98"/>
      <c r="F1155" s="98" t="s">
        <v>391</v>
      </c>
      <c r="G1155" s="17" t="s">
        <v>1214</v>
      </c>
      <c r="H1155" s="81"/>
      <c r="I1155" s="81">
        <f t="shared" ref="I1155:I1216" si="288">SUM(J1155:AP1155)</f>
        <v>8513</v>
      </c>
      <c r="J1155" s="17">
        <f>SUM(J1156:J1161)</f>
        <v>111</v>
      </c>
      <c r="K1155" s="17">
        <f t="shared" ref="K1155:AU1155" si="289">SUM(K1156:K1161)</f>
        <v>125</v>
      </c>
      <c r="L1155" s="17">
        <f t="shared" si="289"/>
        <v>133</v>
      </c>
      <c r="M1155" s="17">
        <f t="shared" si="289"/>
        <v>164</v>
      </c>
      <c r="N1155" s="17">
        <f t="shared" si="289"/>
        <v>178</v>
      </c>
      <c r="O1155" s="17">
        <f t="shared" si="289"/>
        <v>160</v>
      </c>
      <c r="P1155" s="17">
        <f t="shared" si="289"/>
        <v>154</v>
      </c>
      <c r="Q1155" s="17">
        <f t="shared" si="289"/>
        <v>152</v>
      </c>
      <c r="R1155" s="17">
        <f t="shared" si="289"/>
        <v>152</v>
      </c>
      <c r="S1155" s="17">
        <f t="shared" si="289"/>
        <v>150</v>
      </c>
      <c r="T1155" s="17">
        <f t="shared" si="289"/>
        <v>152</v>
      </c>
      <c r="U1155" s="17">
        <f t="shared" si="289"/>
        <v>151</v>
      </c>
      <c r="V1155" s="17">
        <f t="shared" si="289"/>
        <v>151</v>
      </c>
      <c r="W1155" s="17">
        <f t="shared" si="289"/>
        <v>149</v>
      </c>
      <c r="X1155" s="17">
        <f t="shared" si="289"/>
        <v>144</v>
      </c>
      <c r="Y1155" s="17">
        <f t="shared" si="289"/>
        <v>144</v>
      </c>
      <c r="Z1155" s="17">
        <f t="shared" si="289"/>
        <v>143</v>
      </c>
      <c r="AA1155" s="17">
        <f t="shared" si="289"/>
        <v>141</v>
      </c>
      <c r="AB1155" s="17">
        <f t="shared" si="289"/>
        <v>138</v>
      </c>
      <c r="AC1155" s="17">
        <f t="shared" si="289"/>
        <v>139</v>
      </c>
      <c r="AD1155" s="17">
        <f t="shared" si="289"/>
        <v>656</v>
      </c>
      <c r="AE1155" s="17">
        <f t="shared" si="289"/>
        <v>627</v>
      </c>
      <c r="AF1155" s="17">
        <f t="shared" si="289"/>
        <v>689</v>
      </c>
      <c r="AG1155" s="17">
        <f t="shared" si="289"/>
        <v>577</v>
      </c>
      <c r="AH1155" s="17">
        <f t="shared" si="289"/>
        <v>605</v>
      </c>
      <c r="AI1155" s="17">
        <f t="shared" si="289"/>
        <v>527</v>
      </c>
      <c r="AJ1155" s="17">
        <f t="shared" si="289"/>
        <v>480</v>
      </c>
      <c r="AK1155" s="17">
        <f t="shared" si="289"/>
        <v>380</v>
      </c>
      <c r="AL1155" s="17">
        <f t="shared" si="289"/>
        <v>299</v>
      </c>
      <c r="AM1155" s="17">
        <f t="shared" si="289"/>
        <v>241</v>
      </c>
      <c r="AN1155" s="17">
        <f t="shared" si="289"/>
        <v>191</v>
      </c>
      <c r="AO1155" s="17">
        <f t="shared" si="289"/>
        <v>171</v>
      </c>
      <c r="AP1155" s="17">
        <f t="shared" si="289"/>
        <v>139</v>
      </c>
      <c r="AQ1155" s="17">
        <f t="shared" si="289"/>
        <v>4343</v>
      </c>
      <c r="AR1155" s="17">
        <f t="shared" si="289"/>
        <v>385</v>
      </c>
      <c r="AS1155" s="17">
        <f t="shared" si="289"/>
        <v>346</v>
      </c>
      <c r="AT1155" s="17">
        <f t="shared" si="289"/>
        <v>1871</v>
      </c>
      <c r="AU1155" s="17">
        <f t="shared" si="289"/>
        <v>89</v>
      </c>
    </row>
    <row r="1156" spans="1:47" s="10" customFormat="1" ht="12">
      <c r="A1156" s="58">
        <v>1155</v>
      </c>
      <c r="B1156" s="58">
        <v>4547</v>
      </c>
      <c r="C1156" s="59" t="s">
        <v>352</v>
      </c>
      <c r="D1156" s="59" t="s">
        <v>262</v>
      </c>
      <c r="E1156" s="59" t="s">
        <v>272</v>
      </c>
      <c r="F1156" s="59" t="s">
        <v>161</v>
      </c>
      <c r="G1156" s="12" t="s">
        <v>265</v>
      </c>
      <c r="H1156" s="14">
        <f t="shared" ref="H1156:H1161" si="290">B1156</f>
        <v>4547</v>
      </c>
      <c r="I1156" s="14">
        <f t="shared" si="288"/>
        <v>4815</v>
      </c>
      <c r="J1156" s="12">
        <f>VLOOKUP($B1156,'[1]METAS 2019'!$D$4:$Q$843,5,0)</f>
        <v>63</v>
      </c>
      <c r="K1156" s="12">
        <f>VLOOKUP($B1156,'[1]METAS 2019'!$D$4:$Q$843,4,0)</f>
        <v>71</v>
      </c>
      <c r="L1156" s="12">
        <f>VLOOKUP($B1156,'[1]METAS 2019'!$D$4:$Q$843,11,0)</f>
        <v>75</v>
      </c>
      <c r="M1156" s="12">
        <f>VLOOKUP($B1156,'[1]METAS 2019'!$D$4:$Q$843,12,0)</f>
        <v>83</v>
      </c>
      <c r="N1156" s="12">
        <f>VLOOKUP($B1156,'[1]METAS 2019'!$D$4:$Q$843,13,0)</f>
        <v>95</v>
      </c>
      <c r="O1156" s="12">
        <f>VLOOKUP($B1156,'[1]METAS 2019'!$D$4:$Q$843,14,0)</f>
        <v>96</v>
      </c>
      <c r="P1156" s="12">
        <f>VLOOKUP($B1156,[2]ok!$AY$9:$CO$434,8,0)</f>
        <v>87</v>
      </c>
      <c r="Q1156" s="12">
        <f>VLOOKUP($B1156,[2]ok!$AY$9:$CO$434,9,0)</f>
        <v>85</v>
      </c>
      <c r="R1156" s="12">
        <f>VLOOKUP($B1156,[2]ok!$AY$9:$CO$434,10,0)</f>
        <v>85</v>
      </c>
      <c r="S1156" s="12">
        <f>VLOOKUP($B1156,[2]ok!$AY$9:$CO$434,11,0)</f>
        <v>84</v>
      </c>
      <c r="T1156" s="12">
        <f>VLOOKUP($B1156,[2]ok!$AY$9:$CO$434,12,0)</f>
        <v>85</v>
      </c>
      <c r="U1156" s="12">
        <f>VLOOKUP($B1156,[2]ok!$AY$9:$CO$434,13,0)</f>
        <v>85</v>
      </c>
      <c r="V1156" s="12">
        <f>VLOOKUP($B1156,[2]ok!$AY$9:$CO$434,14,0)</f>
        <v>85</v>
      </c>
      <c r="W1156" s="12">
        <f>VLOOKUP($B1156,[2]ok!$AY$9:$CO$434,15,0)</f>
        <v>85</v>
      </c>
      <c r="X1156" s="12">
        <f>VLOOKUP($B1156,[2]ok!$AY$9:$CO$434,16,0)</f>
        <v>82</v>
      </c>
      <c r="Y1156" s="12">
        <f>VLOOKUP($B1156,[2]ok!$AY$9:$CO$434,17,0)</f>
        <v>82</v>
      </c>
      <c r="Z1156" s="12">
        <f>VLOOKUP($B1156,[2]ok!$AY$9:$CO$434,18,0)</f>
        <v>81</v>
      </c>
      <c r="AA1156" s="12">
        <f>VLOOKUP($B1156,[2]ok!$AY$9:$CO$434,19,0)</f>
        <v>79</v>
      </c>
      <c r="AB1156" s="12">
        <f>VLOOKUP($B1156,[2]ok!$AY$9:$CO$434,20,0)</f>
        <v>80</v>
      </c>
      <c r="AC1156" s="12">
        <f>VLOOKUP($B1156,[2]ok!$AY$9:$CO$434,21,0)</f>
        <v>77</v>
      </c>
      <c r="AD1156" s="12">
        <f>VLOOKUP($B1156,[2]ok!$AY$9:$CO$434,22,0)</f>
        <v>373</v>
      </c>
      <c r="AE1156" s="12">
        <f>VLOOKUP($B1156,[2]ok!$AY$9:$CO$434,23,0)</f>
        <v>357</v>
      </c>
      <c r="AF1156" s="12">
        <f>VLOOKUP($B1156,[2]ok!$AY$9:$CO$434,24,0)</f>
        <v>391</v>
      </c>
      <c r="AG1156" s="12">
        <f>VLOOKUP($B1156,[2]ok!$AY$9:$CO$434,25,0)</f>
        <v>327</v>
      </c>
      <c r="AH1156" s="12">
        <f>VLOOKUP($B1156,[2]ok!$AY$9:$CO$434,26,0)</f>
        <v>342</v>
      </c>
      <c r="AI1156" s="12">
        <f>VLOOKUP($B1156,[2]ok!$AY$9:$CO$434,27,0)</f>
        <v>301</v>
      </c>
      <c r="AJ1156" s="12">
        <f>VLOOKUP($B1156,[2]ok!$AY$9:$CO$434,28,0)</f>
        <v>272</v>
      </c>
      <c r="AK1156" s="12">
        <f>VLOOKUP($B1156,[2]ok!$AY$9:$CO$434,29,0)</f>
        <v>216</v>
      </c>
      <c r="AL1156" s="12">
        <f>VLOOKUP($B1156,[2]ok!$AY$9:$CO$434,30,0)</f>
        <v>170</v>
      </c>
      <c r="AM1156" s="12">
        <f>VLOOKUP($B1156,[2]ok!$AY$9:$CO$434,31,0)</f>
        <v>137</v>
      </c>
      <c r="AN1156" s="12">
        <f>VLOOKUP($B1156,[2]ok!$AY$9:$CO$434,32,0)</f>
        <v>109</v>
      </c>
      <c r="AO1156" s="12">
        <f>VLOOKUP($B1156,[2]ok!$AY$9:$CO$434,33,0)</f>
        <v>98</v>
      </c>
      <c r="AP1156" s="12">
        <f>VLOOKUP($B1156,[2]ok!$AY$9:$CO$434,34,0)</f>
        <v>77</v>
      </c>
      <c r="AQ1156" s="12">
        <f>VLOOKUP($B1156,[2]ok!$AY$9:$CO$434,39,0)</f>
        <v>2466</v>
      </c>
      <c r="AR1156" s="12">
        <f>VLOOKUP($B1156,[2]ok!$AY$9:$CO$434,40,0)</f>
        <v>218</v>
      </c>
      <c r="AS1156" s="12">
        <f>VLOOKUP($B1156,[2]ok!$AY$9:$CO$434,41,0)</f>
        <v>197</v>
      </c>
      <c r="AT1156" s="12">
        <f>VLOOKUP($B1156,[2]ok!$AY$9:$CO$434,42,0)</f>
        <v>1061</v>
      </c>
      <c r="AU1156" s="12">
        <f>VLOOKUP($B1156,[2]ok!$AY$9:$CO$434,43,0)</f>
        <v>53</v>
      </c>
    </row>
    <row r="1157" spans="1:47" s="10" customFormat="1" ht="12">
      <c r="A1157" s="58">
        <v>1156</v>
      </c>
      <c r="B1157" s="58">
        <v>4622</v>
      </c>
      <c r="C1157" s="59" t="s">
        <v>352</v>
      </c>
      <c r="D1157" s="59" t="s">
        <v>262</v>
      </c>
      <c r="E1157" s="59" t="s">
        <v>263</v>
      </c>
      <c r="F1157" s="59" t="s">
        <v>162</v>
      </c>
      <c r="G1157" s="12" t="s">
        <v>266</v>
      </c>
      <c r="H1157" s="14">
        <f t="shared" si="290"/>
        <v>4622</v>
      </c>
      <c r="I1157" s="14">
        <f t="shared" si="288"/>
        <v>1399</v>
      </c>
      <c r="J1157" s="12">
        <f>VLOOKUP($B1157,'[1]METAS 2019'!$D$4:$Q$843,5,0)</f>
        <v>18</v>
      </c>
      <c r="K1157" s="12">
        <f>VLOOKUP($B1157,'[1]METAS 2019'!$D$4:$Q$843,4,0)</f>
        <v>21</v>
      </c>
      <c r="L1157" s="12">
        <f>VLOOKUP($B1157,'[1]METAS 2019'!$D$4:$Q$843,11,0)</f>
        <v>23</v>
      </c>
      <c r="M1157" s="12">
        <f>VLOOKUP($B1157,'[1]METAS 2019'!$D$4:$Q$843,12,0)</f>
        <v>31</v>
      </c>
      <c r="N1157" s="12">
        <f>VLOOKUP($B1157,'[1]METAS 2019'!$D$4:$Q$843,13,0)</f>
        <v>45</v>
      </c>
      <c r="O1157" s="12">
        <f>VLOOKUP($B1157,'[1]METAS 2019'!$D$4:$Q$843,14,0)</f>
        <v>22</v>
      </c>
      <c r="P1157" s="12">
        <f>VLOOKUP($B1157,[2]ok!$AY$9:$CO$434,8,0)</f>
        <v>25</v>
      </c>
      <c r="Q1157" s="12">
        <f>VLOOKUP($B1157,[2]ok!$AY$9:$CO$434,9,0)</f>
        <v>25</v>
      </c>
      <c r="R1157" s="12">
        <f>VLOOKUP($B1157,[2]ok!$AY$9:$CO$434,10,0)</f>
        <v>25</v>
      </c>
      <c r="S1157" s="12">
        <f>VLOOKUP($B1157,[2]ok!$AY$9:$CO$434,11,0)</f>
        <v>24</v>
      </c>
      <c r="T1157" s="12">
        <f>VLOOKUP($B1157,[2]ok!$AY$9:$CO$434,12,0)</f>
        <v>25</v>
      </c>
      <c r="U1157" s="12">
        <f>VLOOKUP($B1157,[2]ok!$AY$9:$CO$434,13,0)</f>
        <v>24</v>
      </c>
      <c r="V1157" s="12">
        <f>VLOOKUP($B1157,[2]ok!$AY$9:$CO$434,14,0)</f>
        <v>24</v>
      </c>
      <c r="W1157" s="12">
        <f>VLOOKUP($B1157,[2]ok!$AY$9:$CO$434,15,0)</f>
        <v>24</v>
      </c>
      <c r="X1157" s="12">
        <f>VLOOKUP($B1157,[2]ok!$AY$9:$CO$434,16,0)</f>
        <v>23</v>
      </c>
      <c r="Y1157" s="12">
        <f>VLOOKUP($B1157,[2]ok!$AY$9:$CO$434,17,0)</f>
        <v>23</v>
      </c>
      <c r="Z1157" s="12">
        <f>VLOOKUP($B1157,[2]ok!$AY$9:$CO$434,18,0)</f>
        <v>23</v>
      </c>
      <c r="AA1157" s="12">
        <f>VLOOKUP($B1157,[2]ok!$AY$9:$CO$434,19,0)</f>
        <v>23</v>
      </c>
      <c r="AB1157" s="12">
        <f>VLOOKUP($B1157,[2]ok!$AY$9:$CO$434,20,0)</f>
        <v>22</v>
      </c>
      <c r="AC1157" s="12">
        <f>VLOOKUP($B1157,[2]ok!$AY$9:$CO$434,21,0)</f>
        <v>23</v>
      </c>
      <c r="AD1157" s="12">
        <f>VLOOKUP($B1157,[2]ok!$AY$9:$CO$434,22,0)</f>
        <v>106</v>
      </c>
      <c r="AE1157" s="12">
        <f>VLOOKUP($B1157,[2]ok!$AY$9:$CO$434,23,0)</f>
        <v>102</v>
      </c>
      <c r="AF1157" s="12">
        <f>VLOOKUP($B1157,[2]ok!$AY$9:$CO$434,24,0)</f>
        <v>112</v>
      </c>
      <c r="AG1157" s="12">
        <f>VLOOKUP($B1157,[2]ok!$AY$9:$CO$434,25,0)</f>
        <v>94</v>
      </c>
      <c r="AH1157" s="12">
        <f>VLOOKUP($B1157,[2]ok!$AY$9:$CO$434,26,0)</f>
        <v>98</v>
      </c>
      <c r="AI1157" s="12">
        <f>VLOOKUP($B1157,[2]ok!$AY$9:$CO$434,27,0)</f>
        <v>85</v>
      </c>
      <c r="AJ1157" s="12">
        <f>VLOOKUP($B1157,[2]ok!$AY$9:$CO$434,28,0)</f>
        <v>78</v>
      </c>
      <c r="AK1157" s="12">
        <f>VLOOKUP($B1157,[2]ok!$AY$9:$CO$434,29,0)</f>
        <v>62</v>
      </c>
      <c r="AL1157" s="12">
        <f>VLOOKUP($B1157,[2]ok!$AY$9:$CO$434,30,0)</f>
        <v>48</v>
      </c>
      <c r="AM1157" s="12">
        <f>VLOOKUP($B1157,[2]ok!$AY$9:$CO$434,31,0)</f>
        <v>39</v>
      </c>
      <c r="AN1157" s="12">
        <f>VLOOKUP($B1157,[2]ok!$AY$9:$CO$434,32,0)</f>
        <v>31</v>
      </c>
      <c r="AO1157" s="12">
        <f>VLOOKUP($B1157,[2]ok!$AY$9:$CO$434,33,0)</f>
        <v>28</v>
      </c>
      <c r="AP1157" s="12">
        <f>VLOOKUP($B1157,[2]ok!$AY$9:$CO$434,34,0)</f>
        <v>23</v>
      </c>
      <c r="AQ1157" s="12">
        <f>VLOOKUP($B1157,[2]ok!$AY$9:$CO$434,39,0)</f>
        <v>704</v>
      </c>
      <c r="AR1157" s="12">
        <f>VLOOKUP($B1157,[2]ok!$AY$9:$CO$434,40,0)</f>
        <v>62</v>
      </c>
      <c r="AS1157" s="12">
        <f>VLOOKUP($B1157,[2]ok!$AY$9:$CO$434,41,0)</f>
        <v>56</v>
      </c>
      <c r="AT1157" s="12">
        <f>VLOOKUP($B1157,[2]ok!$AY$9:$CO$434,42,0)</f>
        <v>303</v>
      </c>
      <c r="AU1157" s="12">
        <f>VLOOKUP($B1157,[2]ok!$AY$9:$CO$434,43,0)</f>
        <v>17</v>
      </c>
    </row>
    <row r="1158" spans="1:47" s="10" customFormat="1" ht="12">
      <c r="A1158" s="58">
        <v>1157</v>
      </c>
      <c r="B1158" s="58">
        <v>4548</v>
      </c>
      <c r="C1158" s="59" t="s">
        <v>352</v>
      </c>
      <c r="D1158" s="59" t="s">
        <v>262</v>
      </c>
      <c r="E1158" s="59" t="s">
        <v>272</v>
      </c>
      <c r="F1158" s="59" t="s">
        <v>163</v>
      </c>
      <c r="G1158" s="12" t="s">
        <v>266</v>
      </c>
      <c r="H1158" s="14">
        <f t="shared" si="290"/>
        <v>4548</v>
      </c>
      <c r="I1158" s="14">
        <f t="shared" si="288"/>
        <v>162</v>
      </c>
      <c r="J1158" s="12">
        <f>VLOOKUP($B1158,'[1]METAS 2019'!$D$4:$Q$843,5,0)</f>
        <v>2</v>
      </c>
      <c r="K1158" s="12">
        <f>VLOOKUP($B1158,'[1]METAS 2019'!$D$4:$Q$843,4,0)</f>
        <v>2</v>
      </c>
      <c r="L1158" s="12">
        <f>VLOOKUP($B1158,'[1]METAS 2019'!$D$4:$Q$843,11,0)</f>
        <v>4</v>
      </c>
      <c r="M1158" s="12">
        <f>VLOOKUP($B1158,'[1]METAS 2019'!$D$4:$Q$843,12,0)</f>
        <v>4</v>
      </c>
      <c r="N1158" s="12">
        <f>VLOOKUP($B1158,'[1]METAS 2019'!$D$4:$Q$843,13,0)</f>
        <v>6</v>
      </c>
      <c r="O1158" s="12">
        <f>VLOOKUP($B1158,'[1]METAS 2019'!$D$4:$Q$843,14,0)</f>
        <v>4</v>
      </c>
      <c r="P1158" s="12">
        <f>VLOOKUP($B1158,[2]ok!$AY$9:$CO$434,8,0)</f>
        <v>3</v>
      </c>
      <c r="Q1158" s="12">
        <f>VLOOKUP($B1158,[2]ok!$AY$9:$CO$434,9,0)</f>
        <v>3</v>
      </c>
      <c r="R1158" s="12">
        <f>VLOOKUP($B1158,[2]ok!$AY$9:$CO$434,10,0)</f>
        <v>3</v>
      </c>
      <c r="S1158" s="12">
        <f>VLOOKUP($B1158,[2]ok!$AY$9:$CO$434,11,0)</f>
        <v>3</v>
      </c>
      <c r="T1158" s="12">
        <f>VLOOKUP($B1158,[2]ok!$AY$9:$CO$434,12,0)</f>
        <v>3</v>
      </c>
      <c r="U1158" s="12">
        <f>VLOOKUP($B1158,[2]ok!$AY$9:$CO$434,13,0)</f>
        <v>3</v>
      </c>
      <c r="V1158" s="12">
        <f>VLOOKUP($B1158,[2]ok!$AY$9:$CO$434,14,0)</f>
        <v>3</v>
      </c>
      <c r="W1158" s="12">
        <f>VLOOKUP($B1158,[2]ok!$AY$9:$CO$434,15,0)</f>
        <v>3</v>
      </c>
      <c r="X1158" s="12">
        <f>VLOOKUP($B1158,[2]ok!$AY$9:$CO$434,16,0)</f>
        <v>3</v>
      </c>
      <c r="Y1158" s="12">
        <f>VLOOKUP($B1158,[2]ok!$AY$9:$CO$434,17,0)</f>
        <v>3</v>
      </c>
      <c r="Z1158" s="12">
        <f>VLOOKUP($B1158,[2]ok!$AY$9:$CO$434,18,0)</f>
        <v>3</v>
      </c>
      <c r="AA1158" s="12">
        <f>VLOOKUP($B1158,[2]ok!$AY$9:$CO$434,19,0)</f>
        <v>3</v>
      </c>
      <c r="AB1158" s="12">
        <f>VLOOKUP($B1158,[2]ok!$AY$9:$CO$434,20,0)</f>
        <v>2</v>
      </c>
      <c r="AC1158" s="12">
        <f>VLOOKUP($B1158,[2]ok!$AY$9:$CO$434,21,0)</f>
        <v>3</v>
      </c>
      <c r="AD1158" s="12">
        <f>VLOOKUP($B1158,[2]ok!$AY$9:$CO$434,22,0)</f>
        <v>12</v>
      </c>
      <c r="AE1158" s="12">
        <f>VLOOKUP($B1158,[2]ok!$AY$9:$CO$434,23,0)</f>
        <v>11</v>
      </c>
      <c r="AF1158" s="12">
        <f>VLOOKUP($B1158,[2]ok!$AY$9:$CO$434,24,0)</f>
        <v>12</v>
      </c>
      <c r="AG1158" s="12">
        <f>VLOOKUP($B1158,[2]ok!$AY$9:$CO$434,25,0)</f>
        <v>10</v>
      </c>
      <c r="AH1158" s="12">
        <f>VLOOKUP($B1158,[2]ok!$AY$9:$CO$434,26,0)</f>
        <v>11</v>
      </c>
      <c r="AI1158" s="12">
        <f>VLOOKUP($B1158,[2]ok!$AY$9:$CO$434,27,0)</f>
        <v>9</v>
      </c>
      <c r="AJ1158" s="12">
        <f>VLOOKUP($B1158,[2]ok!$AY$9:$CO$434,28,0)</f>
        <v>9</v>
      </c>
      <c r="AK1158" s="12">
        <f>VLOOKUP($B1158,[2]ok!$AY$9:$CO$434,29,0)</f>
        <v>7</v>
      </c>
      <c r="AL1158" s="12">
        <f>VLOOKUP($B1158,[2]ok!$AY$9:$CO$434,30,0)</f>
        <v>5</v>
      </c>
      <c r="AM1158" s="12">
        <f>VLOOKUP($B1158,[2]ok!$AY$9:$CO$434,31,0)</f>
        <v>4</v>
      </c>
      <c r="AN1158" s="12">
        <f>VLOOKUP($B1158,[2]ok!$AY$9:$CO$434,32,0)</f>
        <v>3</v>
      </c>
      <c r="AO1158" s="12">
        <f>VLOOKUP($B1158,[2]ok!$AY$9:$CO$434,33,0)</f>
        <v>3</v>
      </c>
      <c r="AP1158" s="12">
        <f>VLOOKUP($B1158,[2]ok!$AY$9:$CO$434,34,0)</f>
        <v>3</v>
      </c>
      <c r="AQ1158" s="12">
        <f>VLOOKUP($B1158,[2]ok!$AY$9:$CO$434,39,0)</f>
        <v>78</v>
      </c>
      <c r="AR1158" s="12">
        <f>VLOOKUP($B1158,[2]ok!$AY$9:$CO$434,40,0)</f>
        <v>7</v>
      </c>
      <c r="AS1158" s="12">
        <f>VLOOKUP($B1158,[2]ok!$AY$9:$CO$434,41,0)</f>
        <v>6</v>
      </c>
      <c r="AT1158" s="12">
        <f>VLOOKUP($B1158,[2]ok!$AY$9:$CO$434,42,0)</f>
        <v>34</v>
      </c>
      <c r="AU1158" s="12">
        <f>VLOOKUP($B1158,[2]ok!$AY$9:$CO$434,43,0)</f>
        <v>2</v>
      </c>
    </row>
    <row r="1159" spans="1:47" s="10" customFormat="1" ht="12">
      <c r="A1159" s="58">
        <v>1158</v>
      </c>
      <c r="B1159" s="58">
        <v>4632</v>
      </c>
      <c r="C1159" s="59" t="s">
        <v>352</v>
      </c>
      <c r="D1159" s="59" t="s">
        <v>262</v>
      </c>
      <c r="E1159" s="59" t="s">
        <v>272</v>
      </c>
      <c r="F1159" s="59" t="s">
        <v>164</v>
      </c>
      <c r="G1159" s="12" t="s">
        <v>266</v>
      </c>
      <c r="H1159" s="14">
        <f t="shared" si="290"/>
        <v>4632</v>
      </c>
      <c r="I1159" s="14">
        <f t="shared" si="288"/>
        <v>600</v>
      </c>
      <c r="J1159" s="12">
        <f>VLOOKUP($B1159,'[1]METAS 2019'!$D$4:$Q$843,5,0)</f>
        <v>8</v>
      </c>
      <c r="K1159" s="12">
        <f>VLOOKUP($B1159,'[1]METAS 2019'!$D$4:$Q$843,4,0)</f>
        <v>6</v>
      </c>
      <c r="L1159" s="12">
        <f>VLOOKUP($B1159,'[1]METAS 2019'!$D$4:$Q$843,11,0)</f>
        <v>9</v>
      </c>
      <c r="M1159" s="12">
        <f>VLOOKUP($B1159,'[1]METAS 2019'!$D$4:$Q$843,12,0)</f>
        <v>11</v>
      </c>
      <c r="N1159" s="12">
        <f>VLOOKUP($B1159,'[1]METAS 2019'!$D$4:$Q$843,13,0)</f>
        <v>5</v>
      </c>
      <c r="O1159" s="12">
        <f>VLOOKUP($B1159,'[1]METAS 2019'!$D$4:$Q$843,14,0)</f>
        <v>10</v>
      </c>
      <c r="P1159" s="12">
        <f>VLOOKUP($B1159,[2]ok!$AY$9:$CO$434,8,0)</f>
        <v>11</v>
      </c>
      <c r="Q1159" s="12">
        <f>VLOOKUP($B1159,[2]ok!$AY$9:$CO$434,9,0)</f>
        <v>11</v>
      </c>
      <c r="R1159" s="12">
        <f>VLOOKUP($B1159,[2]ok!$AY$9:$CO$434,10,0)</f>
        <v>11</v>
      </c>
      <c r="S1159" s="12">
        <f>VLOOKUP($B1159,[2]ok!$AY$9:$CO$434,11,0)</f>
        <v>11</v>
      </c>
      <c r="T1159" s="12">
        <f>VLOOKUP($B1159,[2]ok!$AY$9:$CO$434,12,0)</f>
        <v>11</v>
      </c>
      <c r="U1159" s="12">
        <f>VLOOKUP($B1159,[2]ok!$AY$9:$CO$434,13,0)</f>
        <v>11</v>
      </c>
      <c r="V1159" s="12">
        <f>VLOOKUP($B1159,[2]ok!$AY$9:$CO$434,14,0)</f>
        <v>11</v>
      </c>
      <c r="W1159" s="12">
        <f>VLOOKUP($B1159,[2]ok!$AY$9:$CO$434,15,0)</f>
        <v>11</v>
      </c>
      <c r="X1159" s="12">
        <f>VLOOKUP($B1159,[2]ok!$AY$9:$CO$434,16,0)</f>
        <v>10</v>
      </c>
      <c r="Y1159" s="12">
        <f>VLOOKUP($B1159,[2]ok!$AY$9:$CO$434,17,0)</f>
        <v>10</v>
      </c>
      <c r="Z1159" s="12">
        <f>VLOOKUP($B1159,[2]ok!$AY$9:$CO$434,18,0)</f>
        <v>10</v>
      </c>
      <c r="AA1159" s="12">
        <f>VLOOKUP($B1159,[2]ok!$AY$9:$CO$434,19,0)</f>
        <v>10</v>
      </c>
      <c r="AB1159" s="12">
        <f>VLOOKUP($B1159,[2]ok!$AY$9:$CO$434,20,0)</f>
        <v>10</v>
      </c>
      <c r="AC1159" s="12">
        <f>VLOOKUP($B1159,[2]ok!$AY$9:$CO$434,21,0)</f>
        <v>10</v>
      </c>
      <c r="AD1159" s="12">
        <f>VLOOKUP($B1159,[2]ok!$AY$9:$CO$434,22,0)</f>
        <v>47</v>
      </c>
      <c r="AE1159" s="12">
        <f>VLOOKUP($B1159,[2]ok!$AY$9:$CO$434,23,0)</f>
        <v>45</v>
      </c>
      <c r="AF1159" s="12">
        <f>VLOOKUP($B1159,[2]ok!$AY$9:$CO$434,24,0)</f>
        <v>50</v>
      </c>
      <c r="AG1159" s="12">
        <f>VLOOKUP($B1159,[2]ok!$AY$9:$CO$434,25,0)</f>
        <v>42</v>
      </c>
      <c r="AH1159" s="12">
        <f>VLOOKUP($B1159,[2]ok!$AY$9:$CO$434,26,0)</f>
        <v>44</v>
      </c>
      <c r="AI1159" s="12">
        <f>VLOOKUP($B1159,[2]ok!$AY$9:$CO$434,27,0)</f>
        <v>38</v>
      </c>
      <c r="AJ1159" s="12">
        <f>VLOOKUP($B1159,[2]ok!$AY$9:$CO$434,28,0)</f>
        <v>35</v>
      </c>
      <c r="AK1159" s="12">
        <f>VLOOKUP($B1159,[2]ok!$AY$9:$CO$434,29,0)</f>
        <v>27</v>
      </c>
      <c r="AL1159" s="12">
        <f>VLOOKUP($B1159,[2]ok!$AY$9:$CO$434,30,0)</f>
        <v>22</v>
      </c>
      <c r="AM1159" s="12">
        <f>VLOOKUP($B1159,[2]ok!$AY$9:$CO$434,31,0)</f>
        <v>17</v>
      </c>
      <c r="AN1159" s="12">
        <f>VLOOKUP($B1159,[2]ok!$AY$9:$CO$434,32,0)</f>
        <v>14</v>
      </c>
      <c r="AO1159" s="12">
        <f>VLOOKUP($B1159,[2]ok!$AY$9:$CO$434,33,0)</f>
        <v>12</v>
      </c>
      <c r="AP1159" s="12">
        <f>VLOOKUP($B1159,[2]ok!$AY$9:$CO$434,34,0)</f>
        <v>10</v>
      </c>
      <c r="AQ1159" s="12">
        <f>VLOOKUP($B1159,[2]ok!$AY$9:$CO$434,39,0)</f>
        <v>313</v>
      </c>
      <c r="AR1159" s="12">
        <f>VLOOKUP($B1159,[2]ok!$AY$9:$CO$434,40,0)</f>
        <v>28</v>
      </c>
      <c r="AS1159" s="12">
        <f>VLOOKUP($B1159,[2]ok!$AY$9:$CO$434,41,0)</f>
        <v>25</v>
      </c>
      <c r="AT1159" s="12">
        <f>VLOOKUP($B1159,[2]ok!$AY$9:$CO$434,42,0)</f>
        <v>135</v>
      </c>
      <c r="AU1159" s="12">
        <f>VLOOKUP($B1159,[2]ok!$AY$9:$CO$434,43,0)</f>
        <v>7</v>
      </c>
    </row>
    <row r="1160" spans="1:47" s="10" customFormat="1" ht="12">
      <c r="A1160" s="58">
        <v>1159</v>
      </c>
      <c r="B1160" s="58">
        <v>4630</v>
      </c>
      <c r="C1160" s="59" t="s">
        <v>352</v>
      </c>
      <c r="D1160" s="59" t="s">
        <v>262</v>
      </c>
      <c r="E1160" s="59" t="s">
        <v>263</v>
      </c>
      <c r="F1160" s="59" t="s">
        <v>165</v>
      </c>
      <c r="G1160" s="12" t="s">
        <v>266</v>
      </c>
      <c r="H1160" s="14">
        <f t="shared" si="290"/>
        <v>4630</v>
      </c>
      <c r="I1160" s="14">
        <f t="shared" si="288"/>
        <v>778</v>
      </c>
      <c r="J1160" s="12">
        <f>VLOOKUP($B1160,'[1]METAS 2019'!$D$4:$Q$843,5,0)</f>
        <v>10</v>
      </c>
      <c r="K1160" s="12">
        <f>VLOOKUP($B1160,'[1]METAS 2019'!$D$4:$Q$843,4,0)</f>
        <v>11</v>
      </c>
      <c r="L1160" s="12">
        <f>VLOOKUP($B1160,'[1]METAS 2019'!$D$4:$Q$843,11,0)</f>
        <v>12</v>
      </c>
      <c r="M1160" s="12">
        <f>VLOOKUP($B1160,'[1]METAS 2019'!$D$4:$Q$843,12,0)</f>
        <v>26</v>
      </c>
      <c r="N1160" s="12">
        <f>VLOOKUP($B1160,'[1]METAS 2019'!$D$4:$Q$843,13,0)</f>
        <v>15</v>
      </c>
      <c r="O1160" s="12">
        <f>VLOOKUP($B1160,'[1]METAS 2019'!$D$4:$Q$843,14,0)</f>
        <v>14</v>
      </c>
      <c r="P1160" s="12">
        <f>VLOOKUP($B1160,[2]ok!$AY$9:$CO$434,8,0)</f>
        <v>14</v>
      </c>
      <c r="Q1160" s="12">
        <f>VLOOKUP($B1160,[2]ok!$AY$9:$CO$434,9,0)</f>
        <v>14</v>
      </c>
      <c r="R1160" s="12">
        <f>VLOOKUP($B1160,[2]ok!$AY$9:$CO$434,10,0)</f>
        <v>14</v>
      </c>
      <c r="S1160" s="12">
        <f>VLOOKUP($B1160,[2]ok!$AY$9:$CO$434,11,0)</f>
        <v>14</v>
      </c>
      <c r="T1160" s="12">
        <f>VLOOKUP($B1160,[2]ok!$AY$9:$CO$434,12,0)</f>
        <v>14</v>
      </c>
      <c r="U1160" s="12">
        <f>VLOOKUP($B1160,[2]ok!$AY$9:$CO$434,13,0)</f>
        <v>14</v>
      </c>
      <c r="V1160" s="12">
        <f>VLOOKUP($B1160,[2]ok!$AY$9:$CO$434,14,0)</f>
        <v>14</v>
      </c>
      <c r="W1160" s="12">
        <f>VLOOKUP($B1160,[2]ok!$AY$9:$CO$434,15,0)</f>
        <v>13</v>
      </c>
      <c r="X1160" s="12">
        <f>VLOOKUP($B1160,[2]ok!$AY$9:$CO$434,16,0)</f>
        <v>13</v>
      </c>
      <c r="Y1160" s="12">
        <f>VLOOKUP($B1160,[2]ok!$AY$9:$CO$434,17,0)</f>
        <v>13</v>
      </c>
      <c r="Z1160" s="12">
        <f>VLOOKUP($B1160,[2]ok!$AY$9:$CO$434,18,0)</f>
        <v>13</v>
      </c>
      <c r="AA1160" s="12">
        <f>VLOOKUP($B1160,[2]ok!$AY$9:$CO$434,19,0)</f>
        <v>13</v>
      </c>
      <c r="AB1160" s="12">
        <f>VLOOKUP($B1160,[2]ok!$AY$9:$CO$434,20,0)</f>
        <v>12</v>
      </c>
      <c r="AC1160" s="12">
        <f>VLOOKUP($B1160,[2]ok!$AY$9:$CO$434,21,0)</f>
        <v>13</v>
      </c>
      <c r="AD1160" s="12">
        <f>VLOOKUP($B1160,[2]ok!$AY$9:$CO$434,22,0)</f>
        <v>59</v>
      </c>
      <c r="AE1160" s="12">
        <f>VLOOKUP($B1160,[2]ok!$AY$9:$CO$434,23,0)</f>
        <v>56</v>
      </c>
      <c r="AF1160" s="12">
        <f>VLOOKUP($B1160,[2]ok!$AY$9:$CO$434,24,0)</f>
        <v>62</v>
      </c>
      <c r="AG1160" s="12">
        <f>VLOOKUP($B1160,[2]ok!$AY$9:$CO$434,25,0)</f>
        <v>52</v>
      </c>
      <c r="AH1160" s="12">
        <f>VLOOKUP($B1160,[2]ok!$AY$9:$CO$434,26,0)</f>
        <v>55</v>
      </c>
      <c r="AI1160" s="12">
        <f>VLOOKUP($B1160,[2]ok!$AY$9:$CO$434,27,0)</f>
        <v>47</v>
      </c>
      <c r="AJ1160" s="12">
        <f>VLOOKUP($B1160,[2]ok!$AY$9:$CO$434,28,0)</f>
        <v>43</v>
      </c>
      <c r="AK1160" s="12">
        <f>VLOOKUP($B1160,[2]ok!$AY$9:$CO$434,29,0)</f>
        <v>34</v>
      </c>
      <c r="AL1160" s="12">
        <f>VLOOKUP($B1160,[2]ok!$AY$9:$CO$434,30,0)</f>
        <v>27</v>
      </c>
      <c r="AM1160" s="12">
        <f>VLOOKUP($B1160,[2]ok!$AY$9:$CO$434,31,0)</f>
        <v>22</v>
      </c>
      <c r="AN1160" s="12">
        <f>VLOOKUP($B1160,[2]ok!$AY$9:$CO$434,32,0)</f>
        <v>17</v>
      </c>
      <c r="AO1160" s="12">
        <f>VLOOKUP($B1160,[2]ok!$AY$9:$CO$434,33,0)</f>
        <v>15</v>
      </c>
      <c r="AP1160" s="12">
        <f>VLOOKUP($B1160,[2]ok!$AY$9:$CO$434,34,0)</f>
        <v>13</v>
      </c>
      <c r="AQ1160" s="12">
        <f>VLOOKUP($B1160,[2]ok!$AY$9:$CO$434,39,0)</f>
        <v>391</v>
      </c>
      <c r="AR1160" s="12">
        <f>VLOOKUP($B1160,[2]ok!$AY$9:$CO$434,40,0)</f>
        <v>35</v>
      </c>
      <c r="AS1160" s="12">
        <f>VLOOKUP($B1160,[2]ok!$AY$9:$CO$434,41,0)</f>
        <v>31</v>
      </c>
      <c r="AT1160" s="12">
        <f>VLOOKUP($B1160,[2]ok!$AY$9:$CO$434,42,0)</f>
        <v>169</v>
      </c>
      <c r="AU1160" s="12">
        <f>VLOOKUP($B1160,[2]ok!$AY$9:$CO$434,43,0)</f>
        <v>10</v>
      </c>
    </row>
    <row r="1161" spans="1:47" s="10" customFormat="1" ht="12">
      <c r="A1161" s="58">
        <v>1160</v>
      </c>
      <c r="B1161" s="58">
        <v>10276</v>
      </c>
      <c r="C1161" s="59" t="s">
        <v>352</v>
      </c>
      <c r="D1161" s="59" t="s">
        <v>262</v>
      </c>
      <c r="E1161" s="59" t="s">
        <v>272</v>
      </c>
      <c r="F1161" s="59" t="s">
        <v>166</v>
      </c>
      <c r="G1161" s="12" t="s">
        <v>271</v>
      </c>
      <c r="H1161" s="14">
        <f t="shared" si="290"/>
        <v>10276</v>
      </c>
      <c r="I1161" s="14">
        <f t="shared" si="288"/>
        <v>759</v>
      </c>
      <c r="J1161" s="12">
        <v>10</v>
      </c>
      <c r="K1161" s="12">
        <v>14</v>
      </c>
      <c r="L1161" s="12">
        <v>10</v>
      </c>
      <c r="M1161" s="12">
        <v>9</v>
      </c>
      <c r="N1161" s="12">
        <v>12</v>
      </c>
      <c r="O1161" s="12">
        <f>VLOOKUP($B1161,[2]ok!$AY$9:$CO$434,8,0)</f>
        <v>14</v>
      </c>
      <c r="P1161" s="12">
        <f>VLOOKUP($B1161,[2]ok!$AY$9:$CO$434,8,0)</f>
        <v>14</v>
      </c>
      <c r="Q1161" s="12">
        <f>VLOOKUP($B1161,[2]ok!$AY$9:$CO$434,9,0)</f>
        <v>14</v>
      </c>
      <c r="R1161" s="12">
        <f>VLOOKUP($B1161,[2]ok!$AY$9:$CO$434,10,0)</f>
        <v>14</v>
      </c>
      <c r="S1161" s="12">
        <f>VLOOKUP($B1161,[2]ok!$AY$9:$CO$434,11,0)</f>
        <v>14</v>
      </c>
      <c r="T1161" s="12">
        <f>VLOOKUP($B1161,[2]ok!$AY$9:$CO$434,12,0)</f>
        <v>14</v>
      </c>
      <c r="U1161" s="12">
        <f>VLOOKUP($B1161,[2]ok!$AY$9:$CO$434,13,0)</f>
        <v>14</v>
      </c>
      <c r="V1161" s="12">
        <f>VLOOKUP($B1161,[2]ok!$AY$9:$CO$434,14,0)</f>
        <v>14</v>
      </c>
      <c r="W1161" s="12">
        <f>VLOOKUP($B1161,[2]ok!$AY$9:$CO$434,15,0)</f>
        <v>13</v>
      </c>
      <c r="X1161" s="12">
        <f>VLOOKUP($B1161,[2]ok!$AY$9:$CO$434,16,0)</f>
        <v>13</v>
      </c>
      <c r="Y1161" s="12">
        <f>VLOOKUP($B1161,[2]ok!$AY$9:$CO$434,17,0)</f>
        <v>13</v>
      </c>
      <c r="Z1161" s="12">
        <f>VLOOKUP($B1161,[2]ok!$AY$9:$CO$434,18,0)</f>
        <v>13</v>
      </c>
      <c r="AA1161" s="12">
        <f>VLOOKUP($B1161,[2]ok!$AY$9:$CO$434,19,0)</f>
        <v>13</v>
      </c>
      <c r="AB1161" s="12">
        <f>VLOOKUP($B1161,[2]ok!$AY$9:$CO$434,20,0)</f>
        <v>12</v>
      </c>
      <c r="AC1161" s="12">
        <f>VLOOKUP($B1161,[2]ok!$AY$9:$CO$434,21,0)</f>
        <v>13</v>
      </c>
      <c r="AD1161" s="12">
        <f>VLOOKUP($B1161,[2]ok!$AY$9:$CO$434,22,0)</f>
        <v>59</v>
      </c>
      <c r="AE1161" s="12">
        <f>VLOOKUP($B1161,[2]ok!$AY$9:$CO$434,23,0)</f>
        <v>56</v>
      </c>
      <c r="AF1161" s="12">
        <f>VLOOKUP($B1161,[2]ok!$AY$9:$CO$434,24,0)</f>
        <v>62</v>
      </c>
      <c r="AG1161" s="12">
        <f>VLOOKUP($B1161,[2]ok!$AY$9:$CO$434,25,0)</f>
        <v>52</v>
      </c>
      <c r="AH1161" s="12">
        <f>VLOOKUP($B1161,[2]ok!$AY$9:$CO$434,26,0)</f>
        <v>55</v>
      </c>
      <c r="AI1161" s="12">
        <f>VLOOKUP($B1161,[2]ok!$AY$9:$CO$434,27,0)</f>
        <v>47</v>
      </c>
      <c r="AJ1161" s="12">
        <f>VLOOKUP($B1161,[2]ok!$AY$9:$CO$434,28,0)</f>
        <v>43</v>
      </c>
      <c r="AK1161" s="12">
        <f>VLOOKUP($B1161,[2]ok!$AY$9:$CO$434,29,0)</f>
        <v>34</v>
      </c>
      <c r="AL1161" s="12">
        <f>VLOOKUP($B1161,[2]ok!$AY$9:$CO$434,30,0)</f>
        <v>27</v>
      </c>
      <c r="AM1161" s="12">
        <f>VLOOKUP($B1161,[2]ok!$AY$9:$CO$434,31,0)</f>
        <v>22</v>
      </c>
      <c r="AN1161" s="12">
        <f>VLOOKUP($B1161,[2]ok!$AY$9:$CO$434,32,0)</f>
        <v>17</v>
      </c>
      <c r="AO1161" s="12">
        <f>VLOOKUP($B1161,[2]ok!$AY$9:$CO$434,33,0)</f>
        <v>15</v>
      </c>
      <c r="AP1161" s="12">
        <f>VLOOKUP($B1161,[2]ok!$AY$9:$CO$434,34,0)</f>
        <v>13</v>
      </c>
      <c r="AQ1161" s="12">
        <f>VLOOKUP($B1161,[2]ok!$AY$9:$CO$434,39,0)</f>
        <v>391</v>
      </c>
      <c r="AR1161" s="12">
        <f>VLOOKUP($B1161,[2]ok!$AY$9:$CO$434,40,0)</f>
        <v>35</v>
      </c>
      <c r="AS1161" s="12">
        <f>VLOOKUP($B1161,[2]ok!$AY$9:$CO$434,41,0)</f>
        <v>31</v>
      </c>
      <c r="AT1161" s="12">
        <f>VLOOKUP($B1161,[2]ok!$AY$9:$CO$434,42,0)</f>
        <v>169</v>
      </c>
      <c r="AU1161" s="12">
        <v>0</v>
      </c>
    </row>
    <row r="1162" spans="1:47" s="10" customFormat="1" ht="12">
      <c r="A1162" s="97">
        <v>1161</v>
      </c>
      <c r="B1162" s="97"/>
      <c r="C1162" s="98"/>
      <c r="D1162" s="98"/>
      <c r="E1162" s="98"/>
      <c r="F1162" s="98" t="s">
        <v>392</v>
      </c>
      <c r="G1162" s="17" t="s">
        <v>1214</v>
      </c>
      <c r="H1162" s="81"/>
      <c r="I1162" s="81">
        <f t="shared" si="288"/>
        <v>2928</v>
      </c>
      <c r="J1162" s="17">
        <f>SUM(J1163:J1164)</f>
        <v>48</v>
      </c>
      <c r="K1162" s="17">
        <f t="shared" ref="K1162:AU1162" si="291">SUM(K1163:K1164)</f>
        <v>50</v>
      </c>
      <c r="L1162" s="17">
        <f t="shared" si="291"/>
        <v>56</v>
      </c>
      <c r="M1162" s="17">
        <f t="shared" si="291"/>
        <v>70</v>
      </c>
      <c r="N1162" s="17">
        <f t="shared" si="291"/>
        <v>64</v>
      </c>
      <c r="O1162" s="17">
        <f t="shared" si="291"/>
        <v>72</v>
      </c>
      <c r="P1162" s="17">
        <f t="shared" si="291"/>
        <v>39</v>
      </c>
      <c r="Q1162" s="17">
        <f t="shared" si="291"/>
        <v>40</v>
      </c>
      <c r="R1162" s="17">
        <f t="shared" si="291"/>
        <v>41</v>
      </c>
      <c r="S1162" s="17">
        <f t="shared" si="291"/>
        <v>41</v>
      </c>
      <c r="T1162" s="17">
        <f t="shared" si="291"/>
        <v>43</v>
      </c>
      <c r="U1162" s="17">
        <f t="shared" si="291"/>
        <v>46</v>
      </c>
      <c r="V1162" s="17">
        <f t="shared" si="291"/>
        <v>45</v>
      </c>
      <c r="W1162" s="17">
        <f t="shared" si="291"/>
        <v>47</v>
      </c>
      <c r="X1162" s="17">
        <f t="shared" si="291"/>
        <v>45</v>
      </c>
      <c r="Y1162" s="17">
        <f t="shared" si="291"/>
        <v>45</v>
      </c>
      <c r="Z1162" s="17">
        <f t="shared" si="291"/>
        <v>45</v>
      </c>
      <c r="AA1162" s="17">
        <f t="shared" si="291"/>
        <v>44</v>
      </c>
      <c r="AB1162" s="17">
        <f t="shared" si="291"/>
        <v>42</v>
      </c>
      <c r="AC1162" s="17">
        <f t="shared" si="291"/>
        <v>42</v>
      </c>
      <c r="AD1162" s="17">
        <f t="shared" si="291"/>
        <v>180</v>
      </c>
      <c r="AE1162" s="17">
        <f t="shared" si="291"/>
        <v>186</v>
      </c>
      <c r="AF1162" s="17">
        <f t="shared" si="291"/>
        <v>231</v>
      </c>
      <c r="AG1162" s="17">
        <f t="shared" si="291"/>
        <v>232</v>
      </c>
      <c r="AH1162" s="17">
        <f t="shared" si="291"/>
        <v>208</v>
      </c>
      <c r="AI1162" s="17">
        <f t="shared" si="291"/>
        <v>239</v>
      </c>
      <c r="AJ1162" s="17">
        <f t="shared" si="291"/>
        <v>176</v>
      </c>
      <c r="AK1162" s="17">
        <f t="shared" si="291"/>
        <v>136</v>
      </c>
      <c r="AL1162" s="17">
        <f t="shared" si="291"/>
        <v>115</v>
      </c>
      <c r="AM1162" s="17">
        <f t="shared" si="291"/>
        <v>96</v>
      </c>
      <c r="AN1162" s="17">
        <f t="shared" si="291"/>
        <v>67</v>
      </c>
      <c r="AO1162" s="17">
        <f t="shared" si="291"/>
        <v>45</v>
      </c>
      <c r="AP1162" s="17">
        <f t="shared" si="291"/>
        <v>52</v>
      </c>
      <c r="AQ1162" s="17">
        <f t="shared" si="291"/>
        <v>1445</v>
      </c>
      <c r="AR1162" s="17">
        <f t="shared" si="291"/>
        <v>127</v>
      </c>
      <c r="AS1162" s="17">
        <f t="shared" si="291"/>
        <v>111</v>
      </c>
      <c r="AT1162" s="17">
        <f t="shared" si="291"/>
        <v>648</v>
      </c>
      <c r="AU1162" s="17">
        <f t="shared" si="291"/>
        <v>49</v>
      </c>
    </row>
    <row r="1163" spans="1:47" s="10" customFormat="1" ht="12">
      <c r="A1163" s="58">
        <v>1162</v>
      </c>
      <c r="B1163" s="58">
        <v>4538</v>
      </c>
      <c r="C1163" s="59" t="s">
        <v>352</v>
      </c>
      <c r="D1163" s="59" t="s">
        <v>262</v>
      </c>
      <c r="E1163" s="59" t="s">
        <v>263</v>
      </c>
      <c r="F1163" s="59" t="s">
        <v>264</v>
      </c>
      <c r="G1163" s="12" t="s">
        <v>265</v>
      </c>
      <c r="H1163" s="14">
        <f>B1163</f>
        <v>4538</v>
      </c>
      <c r="I1163" s="14">
        <f t="shared" si="288"/>
        <v>1957</v>
      </c>
      <c r="J1163" s="12">
        <f>VLOOKUP($B1163,'[1]METAS 2019'!$D$4:$Q$843,5,0)</f>
        <v>32</v>
      </c>
      <c r="K1163" s="12">
        <f>VLOOKUP($B1163,'[1]METAS 2019'!$D$4:$Q$843,4,0)</f>
        <v>32</v>
      </c>
      <c r="L1163" s="12">
        <f>VLOOKUP($B1163,'[1]METAS 2019'!$D$4:$Q$843,11,0)</f>
        <v>38</v>
      </c>
      <c r="M1163" s="12">
        <f>VLOOKUP($B1163,'[1]METAS 2019'!$D$4:$Q$843,12,0)</f>
        <v>50</v>
      </c>
      <c r="N1163" s="12">
        <f>VLOOKUP($B1163,'[1]METAS 2019'!$D$4:$Q$843,13,0)</f>
        <v>40</v>
      </c>
      <c r="O1163" s="12">
        <f>VLOOKUP($B1163,'[1]METAS 2019'!$D$4:$Q$843,14,0)</f>
        <v>52</v>
      </c>
      <c r="P1163" s="12">
        <f>VLOOKUP($B1163,[2]ok!$AY$9:$CO$434,8,0)</f>
        <v>26</v>
      </c>
      <c r="Q1163" s="12">
        <f>VLOOKUP($B1163,[2]ok!$AY$9:$CO$434,9,0)</f>
        <v>27</v>
      </c>
      <c r="R1163" s="12">
        <f>VLOOKUP($B1163,[2]ok!$AY$9:$CO$434,10,0)</f>
        <v>27</v>
      </c>
      <c r="S1163" s="12">
        <f>VLOOKUP($B1163,[2]ok!$AY$9:$CO$434,11,0)</f>
        <v>27</v>
      </c>
      <c r="T1163" s="12">
        <f>VLOOKUP($B1163,[2]ok!$AY$9:$CO$434,12,0)</f>
        <v>29</v>
      </c>
      <c r="U1163" s="12">
        <f>VLOOKUP($B1163,[2]ok!$AY$9:$CO$434,13,0)</f>
        <v>31</v>
      </c>
      <c r="V1163" s="12">
        <f>VLOOKUP($B1163,[2]ok!$AY$9:$CO$434,14,0)</f>
        <v>30</v>
      </c>
      <c r="W1163" s="12">
        <f>VLOOKUP($B1163,[2]ok!$AY$9:$CO$434,15,0)</f>
        <v>31</v>
      </c>
      <c r="X1163" s="12">
        <f>VLOOKUP($B1163,[2]ok!$AY$9:$CO$434,16,0)</f>
        <v>30</v>
      </c>
      <c r="Y1163" s="12">
        <f>VLOOKUP($B1163,[2]ok!$AY$9:$CO$434,17,0)</f>
        <v>30</v>
      </c>
      <c r="Z1163" s="12">
        <f>VLOOKUP($B1163,[2]ok!$AY$9:$CO$434,18,0)</f>
        <v>30</v>
      </c>
      <c r="AA1163" s="12">
        <f>VLOOKUP($B1163,[2]ok!$AY$9:$CO$434,19,0)</f>
        <v>29</v>
      </c>
      <c r="AB1163" s="12">
        <f>VLOOKUP($B1163,[2]ok!$AY$9:$CO$434,20,0)</f>
        <v>28</v>
      </c>
      <c r="AC1163" s="12">
        <f>VLOOKUP($B1163,[2]ok!$AY$9:$CO$434,21,0)</f>
        <v>28</v>
      </c>
      <c r="AD1163" s="12">
        <f>VLOOKUP($B1163,[2]ok!$AY$9:$CO$434,22,0)</f>
        <v>120</v>
      </c>
      <c r="AE1163" s="12">
        <f>VLOOKUP($B1163,[2]ok!$AY$9:$CO$434,23,0)</f>
        <v>124</v>
      </c>
      <c r="AF1163" s="12">
        <f>VLOOKUP($B1163,[2]ok!$AY$9:$CO$434,24,0)</f>
        <v>154</v>
      </c>
      <c r="AG1163" s="12">
        <f>VLOOKUP($B1163,[2]ok!$AY$9:$CO$434,25,0)</f>
        <v>155</v>
      </c>
      <c r="AH1163" s="12">
        <f>VLOOKUP($B1163,[2]ok!$AY$9:$CO$434,26,0)</f>
        <v>139</v>
      </c>
      <c r="AI1163" s="12">
        <f>VLOOKUP($B1163,[2]ok!$AY$9:$CO$434,27,0)</f>
        <v>159</v>
      </c>
      <c r="AJ1163" s="12">
        <f>VLOOKUP($B1163,[2]ok!$AY$9:$CO$434,28,0)</f>
        <v>117</v>
      </c>
      <c r="AK1163" s="12">
        <f>VLOOKUP($B1163,[2]ok!$AY$9:$CO$434,29,0)</f>
        <v>91</v>
      </c>
      <c r="AL1163" s="12">
        <f>VLOOKUP($B1163,[2]ok!$AY$9:$CO$434,30,0)</f>
        <v>77</v>
      </c>
      <c r="AM1163" s="12">
        <f>VLOOKUP($B1163,[2]ok!$AY$9:$CO$434,31,0)</f>
        <v>64</v>
      </c>
      <c r="AN1163" s="12">
        <f>VLOOKUP($B1163,[2]ok!$AY$9:$CO$434,32,0)</f>
        <v>45</v>
      </c>
      <c r="AO1163" s="12">
        <f>VLOOKUP($B1163,[2]ok!$AY$9:$CO$434,33,0)</f>
        <v>30</v>
      </c>
      <c r="AP1163" s="12">
        <f>VLOOKUP($B1163,[2]ok!$AY$9:$CO$434,34,0)</f>
        <v>35</v>
      </c>
      <c r="AQ1163" s="12">
        <f>VLOOKUP($B1163,[2]ok!$AY$9:$CO$434,39,0)</f>
        <v>963</v>
      </c>
      <c r="AR1163" s="12">
        <f>VLOOKUP($B1163,[2]ok!$AY$9:$CO$434,40,0)</f>
        <v>85</v>
      </c>
      <c r="AS1163" s="12">
        <f>VLOOKUP($B1163,[2]ok!$AY$9:$CO$434,41,0)</f>
        <v>74</v>
      </c>
      <c r="AT1163" s="12">
        <f>VLOOKUP($B1163,[2]ok!$AY$9:$CO$434,42,0)</f>
        <v>432</v>
      </c>
      <c r="AU1163" s="12">
        <f>VLOOKUP($B1163,[2]ok!$AY$9:$CO$434,43,0)</f>
        <v>30</v>
      </c>
    </row>
    <row r="1164" spans="1:47" s="10" customFormat="1" ht="12">
      <c r="A1164" s="58">
        <v>1163</v>
      </c>
      <c r="B1164" s="58">
        <v>4545</v>
      </c>
      <c r="C1164" s="59" t="s">
        <v>352</v>
      </c>
      <c r="D1164" s="59" t="s">
        <v>262</v>
      </c>
      <c r="E1164" s="59" t="s">
        <v>263</v>
      </c>
      <c r="F1164" s="59" t="s">
        <v>167</v>
      </c>
      <c r="G1164" s="12" t="s">
        <v>266</v>
      </c>
      <c r="H1164" s="14">
        <f>B1164</f>
        <v>4545</v>
      </c>
      <c r="I1164" s="14">
        <f t="shared" si="288"/>
        <v>971</v>
      </c>
      <c r="J1164" s="12">
        <f>VLOOKUP($B1164,'[1]METAS 2019'!$D$4:$Q$843,5,0)</f>
        <v>16</v>
      </c>
      <c r="K1164" s="12">
        <f>VLOOKUP($B1164,'[1]METAS 2019'!$D$4:$Q$843,4,0)</f>
        <v>18</v>
      </c>
      <c r="L1164" s="12">
        <f>VLOOKUP($B1164,'[1]METAS 2019'!$D$4:$Q$843,11,0)</f>
        <v>18</v>
      </c>
      <c r="M1164" s="12">
        <f>VLOOKUP($B1164,'[1]METAS 2019'!$D$4:$Q$843,12,0)</f>
        <v>20</v>
      </c>
      <c r="N1164" s="12">
        <f>VLOOKUP($B1164,'[1]METAS 2019'!$D$4:$Q$843,13,0)</f>
        <v>24</v>
      </c>
      <c r="O1164" s="12">
        <f>VLOOKUP($B1164,'[1]METAS 2019'!$D$4:$Q$843,14,0)</f>
        <v>20</v>
      </c>
      <c r="P1164" s="12">
        <f>VLOOKUP($B1164,[2]ok!$AY$9:$CO$434,8,0)</f>
        <v>13</v>
      </c>
      <c r="Q1164" s="12">
        <f>VLOOKUP($B1164,[2]ok!$AY$9:$CO$434,9,0)</f>
        <v>13</v>
      </c>
      <c r="R1164" s="12">
        <f>VLOOKUP($B1164,[2]ok!$AY$9:$CO$434,10,0)</f>
        <v>14</v>
      </c>
      <c r="S1164" s="12">
        <f>VLOOKUP($B1164,[2]ok!$AY$9:$CO$434,11,0)</f>
        <v>14</v>
      </c>
      <c r="T1164" s="12">
        <f>VLOOKUP($B1164,[2]ok!$AY$9:$CO$434,12,0)</f>
        <v>14</v>
      </c>
      <c r="U1164" s="12">
        <f>VLOOKUP($B1164,[2]ok!$AY$9:$CO$434,13,0)</f>
        <v>15</v>
      </c>
      <c r="V1164" s="12">
        <f>VLOOKUP($B1164,[2]ok!$AY$9:$CO$434,14,0)</f>
        <v>15</v>
      </c>
      <c r="W1164" s="12">
        <f>VLOOKUP($B1164,[2]ok!$AY$9:$CO$434,15,0)</f>
        <v>16</v>
      </c>
      <c r="X1164" s="12">
        <f>VLOOKUP($B1164,[2]ok!$AY$9:$CO$434,16,0)</f>
        <v>15</v>
      </c>
      <c r="Y1164" s="12">
        <f>VLOOKUP($B1164,[2]ok!$AY$9:$CO$434,17,0)</f>
        <v>15</v>
      </c>
      <c r="Z1164" s="12">
        <f>VLOOKUP($B1164,[2]ok!$AY$9:$CO$434,18,0)</f>
        <v>15</v>
      </c>
      <c r="AA1164" s="12">
        <f>VLOOKUP($B1164,[2]ok!$AY$9:$CO$434,19,0)</f>
        <v>15</v>
      </c>
      <c r="AB1164" s="12">
        <f>VLOOKUP($B1164,[2]ok!$AY$9:$CO$434,20,0)</f>
        <v>14</v>
      </c>
      <c r="AC1164" s="12">
        <f>VLOOKUP($B1164,[2]ok!$AY$9:$CO$434,21,0)</f>
        <v>14</v>
      </c>
      <c r="AD1164" s="12">
        <f>VLOOKUP($B1164,[2]ok!$AY$9:$CO$434,22,0)</f>
        <v>60</v>
      </c>
      <c r="AE1164" s="12">
        <f>VLOOKUP($B1164,[2]ok!$AY$9:$CO$434,23,0)</f>
        <v>62</v>
      </c>
      <c r="AF1164" s="12">
        <f>VLOOKUP($B1164,[2]ok!$AY$9:$CO$434,24,0)</f>
        <v>77</v>
      </c>
      <c r="AG1164" s="12">
        <f>VLOOKUP($B1164,[2]ok!$AY$9:$CO$434,25,0)</f>
        <v>77</v>
      </c>
      <c r="AH1164" s="12">
        <f>VLOOKUP($B1164,[2]ok!$AY$9:$CO$434,26,0)</f>
        <v>69</v>
      </c>
      <c r="AI1164" s="12">
        <f>VLOOKUP($B1164,[2]ok!$AY$9:$CO$434,27,0)</f>
        <v>80</v>
      </c>
      <c r="AJ1164" s="12">
        <f>VLOOKUP($B1164,[2]ok!$AY$9:$CO$434,28,0)</f>
        <v>59</v>
      </c>
      <c r="AK1164" s="12">
        <f>VLOOKUP($B1164,[2]ok!$AY$9:$CO$434,29,0)</f>
        <v>45</v>
      </c>
      <c r="AL1164" s="12">
        <f>VLOOKUP($B1164,[2]ok!$AY$9:$CO$434,30,0)</f>
        <v>38</v>
      </c>
      <c r="AM1164" s="12">
        <f>VLOOKUP($B1164,[2]ok!$AY$9:$CO$434,31,0)</f>
        <v>32</v>
      </c>
      <c r="AN1164" s="12">
        <f>VLOOKUP($B1164,[2]ok!$AY$9:$CO$434,32,0)</f>
        <v>22</v>
      </c>
      <c r="AO1164" s="12">
        <f>VLOOKUP($B1164,[2]ok!$AY$9:$CO$434,33,0)</f>
        <v>15</v>
      </c>
      <c r="AP1164" s="12">
        <f>VLOOKUP($B1164,[2]ok!$AY$9:$CO$434,34,0)</f>
        <v>17</v>
      </c>
      <c r="AQ1164" s="12">
        <f>VLOOKUP($B1164,[2]ok!$AY$9:$CO$434,39,0)</f>
        <v>482</v>
      </c>
      <c r="AR1164" s="12">
        <f>VLOOKUP($B1164,[2]ok!$AY$9:$CO$434,40,0)</f>
        <v>42</v>
      </c>
      <c r="AS1164" s="12">
        <f>VLOOKUP($B1164,[2]ok!$AY$9:$CO$434,41,0)</f>
        <v>37</v>
      </c>
      <c r="AT1164" s="12">
        <f>VLOOKUP($B1164,[2]ok!$AY$9:$CO$434,42,0)</f>
        <v>216</v>
      </c>
      <c r="AU1164" s="12">
        <f>VLOOKUP($B1164,[2]ok!$AY$9:$CO$434,43,0)</f>
        <v>19</v>
      </c>
    </row>
    <row r="1165" spans="1:47" s="10" customFormat="1" ht="12">
      <c r="A1165" s="97">
        <v>1164</v>
      </c>
      <c r="B1165" s="97"/>
      <c r="C1165" s="98"/>
      <c r="D1165" s="98"/>
      <c r="E1165" s="98"/>
      <c r="F1165" s="98" t="s">
        <v>393</v>
      </c>
      <c r="G1165" s="17" t="s">
        <v>1214</v>
      </c>
      <c r="H1165" s="81"/>
      <c r="I1165" s="81">
        <f t="shared" si="288"/>
        <v>1454</v>
      </c>
      <c r="J1165" s="17">
        <f>SUM(J1166:J1167)</f>
        <v>18</v>
      </c>
      <c r="K1165" s="17">
        <f t="shared" ref="K1165:AU1165" si="292">SUM(K1166:K1167)</f>
        <v>13</v>
      </c>
      <c r="L1165" s="17">
        <f t="shared" si="292"/>
        <v>15</v>
      </c>
      <c r="M1165" s="17">
        <f t="shared" si="292"/>
        <v>24</v>
      </c>
      <c r="N1165" s="17">
        <f t="shared" si="292"/>
        <v>29</v>
      </c>
      <c r="O1165" s="17">
        <f t="shared" si="292"/>
        <v>16</v>
      </c>
      <c r="P1165" s="17">
        <f t="shared" si="292"/>
        <v>24</v>
      </c>
      <c r="Q1165" s="17">
        <f t="shared" si="292"/>
        <v>25</v>
      </c>
      <c r="R1165" s="17">
        <f t="shared" si="292"/>
        <v>27</v>
      </c>
      <c r="S1165" s="17">
        <f t="shared" si="292"/>
        <v>27</v>
      </c>
      <c r="T1165" s="17">
        <f t="shared" si="292"/>
        <v>28</v>
      </c>
      <c r="U1165" s="17">
        <f t="shared" si="292"/>
        <v>29</v>
      </c>
      <c r="V1165" s="17">
        <f t="shared" si="292"/>
        <v>29</v>
      </c>
      <c r="W1165" s="17">
        <f t="shared" si="292"/>
        <v>27</v>
      </c>
      <c r="X1165" s="17">
        <f t="shared" si="292"/>
        <v>26</v>
      </c>
      <c r="Y1165" s="17">
        <f t="shared" si="292"/>
        <v>27</v>
      </c>
      <c r="Z1165" s="17">
        <f t="shared" si="292"/>
        <v>26</v>
      </c>
      <c r="AA1165" s="17">
        <f t="shared" si="292"/>
        <v>25</v>
      </c>
      <c r="AB1165" s="17">
        <f t="shared" si="292"/>
        <v>24</v>
      </c>
      <c r="AC1165" s="17">
        <f t="shared" si="292"/>
        <v>20</v>
      </c>
      <c r="AD1165" s="17">
        <f t="shared" si="292"/>
        <v>93</v>
      </c>
      <c r="AE1165" s="17">
        <f t="shared" si="292"/>
        <v>88</v>
      </c>
      <c r="AF1165" s="17">
        <f t="shared" si="292"/>
        <v>112</v>
      </c>
      <c r="AG1165" s="17">
        <f t="shared" si="292"/>
        <v>102</v>
      </c>
      <c r="AH1165" s="17">
        <f t="shared" si="292"/>
        <v>107</v>
      </c>
      <c r="AI1165" s="17">
        <f t="shared" si="292"/>
        <v>103</v>
      </c>
      <c r="AJ1165" s="17">
        <f t="shared" si="292"/>
        <v>82</v>
      </c>
      <c r="AK1165" s="17">
        <f t="shared" si="292"/>
        <v>74</v>
      </c>
      <c r="AL1165" s="17">
        <f t="shared" si="292"/>
        <v>52</v>
      </c>
      <c r="AM1165" s="17">
        <f t="shared" si="292"/>
        <v>68</v>
      </c>
      <c r="AN1165" s="17">
        <f t="shared" si="292"/>
        <v>38</v>
      </c>
      <c r="AO1165" s="17">
        <f t="shared" si="292"/>
        <v>34</v>
      </c>
      <c r="AP1165" s="17">
        <f t="shared" si="292"/>
        <v>22</v>
      </c>
      <c r="AQ1165" s="17">
        <f t="shared" si="292"/>
        <v>713</v>
      </c>
      <c r="AR1165" s="17">
        <f t="shared" si="292"/>
        <v>61</v>
      </c>
      <c r="AS1165" s="17">
        <f t="shared" si="292"/>
        <v>53</v>
      </c>
      <c r="AT1165" s="17">
        <f t="shared" si="292"/>
        <v>308</v>
      </c>
      <c r="AU1165" s="17">
        <f t="shared" si="292"/>
        <v>19</v>
      </c>
    </row>
    <row r="1166" spans="1:47" s="10" customFormat="1" ht="12">
      <c r="A1166" s="58">
        <v>1165</v>
      </c>
      <c r="B1166" s="58">
        <v>4590</v>
      </c>
      <c r="C1166" s="59" t="s">
        <v>352</v>
      </c>
      <c r="D1166" s="59" t="s">
        <v>262</v>
      </c>
      <c r="E1166" s="59" t="s">
        <v>269</v>
      </c>
      <c r="F1166" s="59" t="s">
        <v>168</v>
      </c>
      <c r="G1166" s="12" t="s">
        <v>266</v>
      </c>
      <c r="H1166" s="14">
        <f>B1166</f>
        <v>4590</v>
      </c>
      <c r="I1166" s="14">
        <f t="shared" si="288"/>
        <v>895</v>
      </c>
      <c r="J1166" s="12">
        <f>VLOOKUP($B1166,'[1]METAS 2019'!$D$4:$Q$843,5,0)</f>
        <v>11</v>
      </c>
      <c r="K1166" s="12">
        <f>VLOOKUP($B1166,'[1]METAS 2019'!$D$4:$Q$843,4,0)</f>
        <v>8</v>
      </c>
      <c r="L1166" s="12">
        <f>VLOOKUP($B1166,'[1]METAS 2019'!$D$4:$Q$843,11,0)</f>
        <v>11</v>
      </c>
      <c r="M1166" s="12">
        <f>VLOOKUP($B1166,'[1]METAS 2019'!$D$4:$Q$843,12,0)</f>
        <v>16</v>
      </c>
      <c r="N1166" s="12">
        <f>VLOOKUP($B1166,'[1]METAS 2019'!$D$4:$Q$843,13,0)</f>
        <v>22</v>
      </c>
      <c r="O1166" s="12">
        <f>VLOOKUP($B1166,'[1]METAS 2019'!$D$4:$Q$843,14,0)</f>
        <v>11</v>
      </c>
      <c r="P1166" s="12">
        <f>VLOOKUP($B1166,[2]ok!$AY$9:$CO$434,8,0)</f>
        <v>15</v>
      </c>
      <c r="Q1166" s="12">
        <f>VLOOKUP($B1166,[2]ok!$AY$9:$CO$434,9,0)</f>
        <v>15</v>
      </c>
      <c r="R1166" s="12">
        <f>VLOOKUP($B1166,[2]ok!$AY$9:$CO$434,10,0)</f>
        <v>16</v>
      </c>
      <c r="S1166" s="12">
        <f>VLOOKUP($B1166,[2]ok!$AY$9:$CO$434,11,0)</f>
        <v>16</v>
      </c>
      <c r="T1166" s="12">
        <f>VLOOKUP($B1166,[2]ok!$AY$9:$CO$434,12,0)</f>
        <v>17</v>
      </c>
      <c r="U1166" s="12">
        <f>VLOOKUP($B1166,[2]ok!$AY$9:$CO$434,13,0)</f>
        <v>18</v>
      </c>
      <c r="V1166" s="12">
        <f>VLOOKUP($B1166,[2]ok!$AY$9:$CO$434,14,0)</f>
        <v>18</v>
      </c>
      <c r="W1166" s="12">
        <f>VLOOKUP($B1166,[2]ok!$AY$9:$CO$434,15,0)</f>
        <v>16</v>
      </c>
      <c r="X1166" s="12">
        <f>VLOOKUP($B1166,[2]ok!$AY$9:$CO$434,16,0)</f>
        <v>16</v>
      </c>
      <c r="Y1166" s="12">
        <f>VLOOKUP($B1166,[2]ok!$AY$9:$CO$434,17,0)</f>
        <v>16</v>
      </c>
      <c r="Z1166" s="12">
        <f>VLOOKUP($B1166,[2]ok!$AY$9:$CO$434,18,0)</f>
        <v>16</v>
      </c>
      <c r="AA1166" s="12">
        <f>VLOOKUP($B1166,[2]ok!$AY$9:$CO$434,19,0)</f>
        <v>15</v>
      </c>
      <c r="AB1166" s="12">
        <f>VLOOKUP($B1166,[2]ok!$AY$9:$CO$434,20,0)</f>
        <v>15</v>
      </c>
      <c r="AC1166" s="12">
        <f>VLOOKUP($B1166,[2]ok!$AY$9:$CO$434,21,0)</f>
        <v>12</v>
      </c>
      <c r="AD1166" s="12">
        <f>VLOOKUP($B1166,[2]ok!$AY$9:$CO$434,22,0)</f>
        <v>57</v>
      </c>
      <c r="AE1166" s="12">
        <f>VLOOKUP($B1166,[2]ok!$AY$9:$CO$434,23,0)</f>
        <v>54</v>
      </c>
      <c r="AF1166" s="12">
        <f>VLOOKUP($B1166,[2]ok!$AY$9:$CO$434,24,0)</f>
        <v>68</v>
      </c>
      <c r="AG1166" s="12">
        <f>VLOOKUP($B1166,[2]ok!$AY$9:$CO$434,25,0)</f>
        <v>62</v>
      </c>
      <c r="AH1166" s="12">
        <f>VLOOKUP($B1166,[2]ok!$AY$9:$CO$434,26,0)</f>
        <v>65</v>
      </c>
      <c r="AI1166" s="12">
        <f>VLOOKUP($B1166,[2]ok!$AY$9:$CO$434,27,0)</f>
        <v>63</v>
      </c>
      <c r="AJ1166" s="12">
        <f>VLOOKUP($B1166,[2]ok!$AY$9:$CO$434,28,0)</f>
        <v>50</v>
      </c>
      <c r="AK1166" s="12">
        <f>VLOOKUP($B1166,[2]ok!$AY$9:$CO$434,29,0)</f>
        <v>45</v>
      </c>
      <c r="AL1166" s="12">
        <f>VLOOKUP($B1166,[2]ok!$AY$9:$CO$434,30,0)</f>
        <v>32</v>
      </c>
      <c r="AM1166" s="12">
        <f>VLOOKUP($B1166,[2]ok!$AY$9:$CO$434,31,0)</f>
        <v>42</v>
      </c>
      <c r="AN1166" s="12">
        <f>VLOOKUP($B1166,[2]ok!$AY$9:$CO$434,32,0)</f>
        <v>23</v>
      </c>
      <c r="AO1166" s="12">
        <f>VLOOKUP($B1166,[2]ok!$AY$9:$CO$434,33,0)</f>
        <v>21</v>
      </c>
      <c r="AP1166" s="12">
        <f>VLOOKUP($B1166,[2]ok!$AY$9:$CO$434,34,0)</f>
        <v>13</v>
      </c>
      <c r="AQ1166" s="12">
        <f>VLOOKUP($B1166,[2]ok!$AY$9:$CO$434,39,0)</f>
        <v>436</v>
      </c>
      <c r="AR1166" s="12">
        <f>VLOOKUP($B1166,[2]ok!$AY$9:$CO$434,40,0)</f>
        <v>37</v>
      </c>
      <c r="AS1166" s="12">
        <f>VLOOKUP($B1166,[2]ok!$AY$9:$CO$434,41,0)</f>
        <v>32</v>
      </c>
      <c r="AT1166" s="12">
        <f>VLOOKUP($B1166,[2]ok!$AY$9:$CO$434,42,0)</f>
        <v>188</v>
      </c>
      <c r="AU1166" s="12">
        <f>VLOOKUP($B1166,[2]ok!$AY$9:$CO$434,43,0)</f>
        <v>13</v>
      </c>
    </row>
    <row r="1167" spans="1:47" s="10" customFormat="1" ht="12">
      <c r="A1167" s="58">
        <v>1166</v>
      </c>
      <c r="B1167" s="58">
        <v>4591</v>
      </c>
      <c r="C1167" s="59" t="s">
        <v>352</v>
      </c>
      <c r="D1167" s="59" t="s">
        <v>262</v>
      </c>
      <c r="E1167" s="59" t="s">
        <v>269</v>
      </c>
      <c r="F1167" s="59" t="s">
        <v>169</v>
      </c>
      <c r="G1167" s="12" t="s">
        <v>266</v>
      </c>
      <c r="H1167" s="14">
        <f>B1167</f>
        <v>4591</v>
      </c>
      <c r="I1167" s="14">
        <f t="shared" si="288"/>
        <v>559</v>
      </c>
      <c r="J1167" s="12">
        <f>VLOOKUP($B1167,'[1]METAS 2019'!$D$4:$Q$843,5,0)</f>
        <v>7</v>
      </c>
      <c r="K1167" s="12">
        <f>VLOOKUP($B1167,'[1]METAS 2019'!$D$4:$Q$843,4,0)</f>
        <v>5</v>
      </c>
      <c r="L1167" s="12">
        <f>VLOOKUP($B1167,'[1]METAS 2019'!$D$4:$Q$843,11,0)</f>
        <v>4</v>
      </c>
      <c r="M1167" s="12">
        <f>VLOOKUP($B1167,'[1]METAS 2019'!$D$4:$Q$843,12,0)</f>
        <v>8</v>
      </c>
      <c r="N1167" s="12">
        <f>VLOOKUP($B1167,'[1]METAS 2019'!$D$4:$Q$843,13,0)</f>
        <v>7</v>
      </c>
      <c r="O1167" s="12">
        <f>VLOOKUP($B1167,'[1]METAS 2019'!$D$4:$Q$843,14,0)</f>
        <v>5</v>
      </c>
      <c r="P1167" s="12">
        <f>VLOOKUP($B1167,[2]ok!$AY$9:$CO$434,8,0)</f>
        <v>9</v>
      </c>
      <c r="Q1167" s="12">
        <f>VLOOKUP($B1167,[2]ok!$AY$9:$CO$434,9,0)</f>
        <v>10</v>
      </c>
      <c r="R1167" s="12">
        <f>VLOOKUP($B1167,[2]ok!$AY$9:$CO$434,10,0)</f>
        <v>11</v>
      </c>
      <c r="S1167" s="12">
        <f>VLOOKUP($B1167,[2]ok!$AY$9:$CO$434,11,0)</f>
        <v>11</v>
      </c>
      <c r="T1167" s="12">
        <f>VLOOKUP($B1167,[2]ok!$AY$9:$CO$434,12,0)</f>
        <v>11</v>
      </c>
      <c r="U1167" s="12">
        <f>VLOOKUP($B1167,[2]ok!$AY$9:$CO$434,13,0)</f>
        <v>11</v>
      </c>
      <c r="V1167" s="12">
        <f>VLOOKUP($B1167,[2]ok!$AY$9:$CO$434,14,0)</f>
        <v>11</v>
      </c>
      <c r="W1167" s="12">
        <f>VLOOKUP($B1167,[2]ok!$AY$9:$CO$434,15,0)</f>
        <v>11</v>
      </c>
      <c r="X1167" s="12">
        <f>VLOOKUP($B1167,[2]ok!$AY$9:$CO$434,16,0)</f>
        <v>10</v>
      </c>
      <c r="Y1167" s="12">
        <f>VLOOKUP($B1167,[2]ok!$AY$9:$CO$434,17,0)</f>
        <v>11</v>
      </c>
      <c r="Z1167" s="12">
        <f>VLOOKUP($B1167,[2]ok!$AY$9:$CO$434,18,0)</f>
        <v>10</v>
      </c>
      <c r="AA1167" s="12">
        <f>VLOOKUP($B1167,[2]ok!$AY$9:$CO$434,19,0)</f>
        <v>10</v>
      </c>
      <c r="AB1167" s="12">
        <f>VLOOKUP($B1167,[2]ok!$AY$9:$CO$434,20,0)</f>
        <v>9</v>
      </c>
      <c r="AC1167" s="12">
        <f>VLOOKUP($B1167,[2]ok!$AY$9:$CO$434,21,0)</f>
        <v>8</v>
      </c>
      <c r="AD1167" s="12">
        <f>VLOOKUP($B1167,[2]ok!$AY$9:$CO$434,22,0)</f>
        <v>36</v>
      </c>
      <c r="AE1167" s="12">
        <f>VLOOKUP($B1167,[2]ok!$AY$9:$CO$434,23,0)</f>
        <v>34</v>
      </c>
      <c r="AF1167" s="12">
        <f>VLOOKUP($B1167,[2]ok!$AY$9:$CO$434,24,0)</f>
        <v>44</v>
      </c>
      <c r="AG1167" s="12">
        <f>VLOOKUP($B1167,[2]ok!$AY$9:$CO$434,25,0)</f>
        <v>40</v>
      </c>
      <c r="AH1167" s="12">
        <f>VLOOKUP($B1167,[2]ok!$AY$9:$CO$434,26,0)</f>
        <v>42</v>
      </c>
      <c r="AI1167" s="12">
        <f>VLOOKUP($B1167,[2]ok!$AY$9:$CO$434,27,0)</f>
        <v>40</v>
      </c>
      <c r="AJ1167" s="12">
        <f>VLOOKUP($B1167,[2]ok!$AY$9:$CO$434,28,0)</f>
        <v>32</v>
      </c>
      <c r="AK1167" s="12">
        <f>VLOOKUP($B1167,[2]ok!$AY$9:$CO$434,29,0)</f>
        <v>29</v>
      </c>
      <c r="AL1167" s="12">
        <f>VLOOKUP($B1167,[2]ok!$AY$9:$CO$434,30,0)</f>
        <v>20</v>
      </c>
      <c r="AM1167" s="12">
        <f>VLOOKUP($B1167,[2]ok!$AY$9:$CO$434,31,0)</f>
        <v>26</v>
      </c>
      <c r="AN1167" s="12">
        <f>VLOOKUP($B1167,[2]ok!$AY$9:$CO$434,32,0)</f>
        <v>15</v>
      </c>
      <c r="AO1167" s="12">
        <f>VLOOKUP($B1167,[2]ok!$AY$9:$CO$434,33,0)</f>
        <v>13</v>
      </c>
      <c r="AP1167" s="12">
        <f>VLOOKUP($B1167,[2]ok!$AY$9:$CO$434,34,0)</f>
        <v>9</v>
      </c>
      <c r="AQ1167" s="12">
        <f>VLOOKUP($B1167,[2]ok!$AY$9:$CO$434,39,0)</f>
        <v>277</v>
      </c>
      <c r="AR1167" s="12">
        <f>VLOOKUP($B1167,[2]ok!$AY$9:$CO$434,40,0)</f>
        <v>24</v>
      </c>
      <c r="AS1167" s="12">
        <f>VLOOKUP($B1167,[2]ok!$AY$9:$CO$434,41,0)</f>
        <v>21</v>
      </c>
      <c r="AT1167" s="12">
        <f>VLOOKUP($B1167,[2]ok!$AY$9:$CO$434,42,0)</f>
        <v>120</v>
      </c>
      <c r="AU1167" s="12">
        <f>VLOOKUP($B1167,[2]ok!$AY$9:$CO$434,43,0)</f>
        <v>6</v>
      </c>
    </row>
    <row r="1168" spans="1:47" s="10" customFormat="1" ht="12">
      <c r="A1168" s="97">
        <v>1167</v>
      </c>
      <c r="B1168" s="97"/>
      <c r="C1168" s="98"/>
      <c r="D1168" s="98"/>
      <c r="E1168" s="98"/>
      <c r="F1168" s="98" t="s">
        <v>394</v>
      </c>
      <c r="G1168" s="17" t="s">
        <v>1214</v>
      </c>
      <c r="H1168" s="81"/>
      <c r="I1168" s="81">
        <f t="shared" si="288"/>
        <v>3055</v>
      </c>
      <c r="J1168" s="17">
        <f>SUM(J1169:J1170)</f>
        <v>44</v>
      </c>
      <c r="K1168" s="17">
        <f t="shared" ref="K1168:AU1168" si="293">SUM(K1169:K1170)</f>
        <v>52</v>
      </c>
      <c r="L1168" s="17">
        <f t="shared" si="293"/>
        <v>44</v>
      </c>
      <c r="M1168" s="17">
        <f t="shared" si="293"/>
        <v>47</v>
      </c>
      <c r="N1168" s="17">
        <f t="shared" si="293"/>
        <v>44</v>
      </c>
      <c r="O1168" s="17">
        <f t="shared" si="293"/>
        <v>53</v>
      </c>
      <c r="P1168" s="17">
        <f t="shared" si="293"/>
        <v>68</v>
      </c>
      <c r="Q1168" s="17">
        <f t="shared" si="293"/>
        <v>67</v>
      </c>
      <c r="R1168" s="17">
        <f t="shared" si="293"/>
        <v>67</v>
      </c>
      <c r="S1168" s="17">
        <f t="shared" si="293"/>
        <v>65</v>
      </c>
      <c r="T1168" s="17">
        <f t="shared" si="293"/>
        <v>62</v>
      </c>
      <c r="U1168" s="17">
        <f t="shared" si="293"/>
        <v>60</v>
      </c>
      <c r="V1168" s="17">
        <f t="shared" si="293"/>
        <v>58</v>
      </c>
      <c r="W1168" s="17">
        <f t="shared" si="293"/>
        <v>55</v>
      </c>
      <c r="X1168" s="17">
        <f t="shared" si="293"/>
        <v>50</v>
      </c>
      <c r="Y1168" s="17">
        <f t="shared" si="293"/>
        <v>48</v>
      </c>
      <c r="Z1168" s="17">
        <f t="shared" si="293"/>
        <v>43</v>
      </c>
      <c r="AA1168" s="17">
        <f t="shared" si="293"/>
        <v>42</v>
      </c>
      <c r="AB1168" s="17">
        <f t="shared" si="293"/>
        <v>43</v>
      </c>
      <c r="AC1168" s="17">
        <f t="shared" si="293"/>
        <v>43</v>
      </c>
      <c r="AD1168" s="17">
        <f t="shared" si="293"/>
        <v>239</v>
      </c>
      <c r="AE1168" s="17">
        <f t="shared" si="293"/>
        <v>187</v>
      </c>
      <c r="AF1168" s="17">
        <f t="shared" si="293"/>
        <v>290</v>
      </c>
      <c r="AG1168" s="17">
        <f t="shared" si="293"/>
        <v>208</v>
      </c>
      <c r="AH1168" s="17">
        <f t="shared" si="293"/>
        <v>214</v>
      </c>
      <c r="AI1168" s="17">
        <f t="shared" si="293"/>
        <v>146</v>
      </c>
      <c r="AJ1168" s="17">
        <f t="shared" si="293"/>
        <v>152</v>
      </c>
      <c r="AK1168" s="17">
        <f t="shared" si="293"/>
        <v>117</v>
      </c>
      <c r="AL1168" s="17">
        <f t="shared" si="293"/>
        <v>127</v>
      </c>
      <c r="AM1168" s="17">
        <f t="shared" si="293"/>
        <v>111</v>
      </c>
      <c r="AN1168" s="17">
        <f t="shared" si="293"/>
        <v>85</v>
      </c>
      <c r="AO1168" s="17">
        <f t="shared" si="293"/>
        <v>61</v>
      </c>
      <c r="AP1168" s="17">
        <f t="shared" si="293"/>
        <v>63</v>
      </c>
      <c r="AQ1168" s="17">
        <f t="shared" si="293"/>
        <v>1628</v>
      </c>
      <c r="AR1168" s="17">
        <f t="shared" si="293"/>
        <v>147</v>
      </c>
      <c r="AS1168" s="17">
        <f t="shared" si="293"/>
        <v>106</v>
      </c>
      <c r="AT1168" s="17">
        <f t="shared" si="293"/>
        <v>652</v>
      </c>
      <c r="AU1168" s="17">
        <f t="shared" si="293"/>
        <v>39</v>
      </c>
    </row>
    <row r="1169" spans="1:47" s="10" customFormat="1" ht="12">
      <c r="A1169" s="58">
        <v>1168</v>
      </c>
      <c r="B1169" s="58">
        <v>4553</v>
      </c>
      <c r="C1169" s="59" t="s">
        <v>352</v>
      </c>
      <c r="D1169" s="59" t="s">
        <v>262</v>
      </c>
      <c r="E1169" s="59" t="s">
        <v>272</v>
      </c>
      <c r="F1169" s="59" t="s">
        <v>170</v>
      </c>
      <c r="G1169" s="12" t="s">
        <v>266</v>
      </c>
      <c r="H1169" s="14">
        <f>B1169</f>
        <v>4553</v>
      </c>
      <c r="I1169" s="14">
        <f t="shared" si="288"/>
        <v>1188</v>
      </c>
      <c r="J1169" s="12">
        <f>VLOOKUP($B1169,'[1]METAS 2019'!$D$4:$Q$843,5,0)</f>
        <v>17</v>
      </c>
      <c r="K1169" s="12">
        <f>VLOOKUP($B1169,'[1]METAS 2019'!$D$4:$Q$843,4,0)</f>
        <v>19</v>
      </c>
      <c r="L1169" s="12">
        <f>VLOOKUP($B1169,'[1]METAS 2019'!$D$4:$Q$843,11,0)</f>
        <v>22</v>
      </c>
      <c r="M1169" s="12">
        <f>VLOOKUP($B1169,'[1]METAS 2019'!$D$4:$Q$843,12,0)</f>
        <v>19</v>
      </c>
      <c r="N1169" s="12">
        <f>VLOOKUP($B1169,'[1]METAS 2019'!$D$4:$Q$843,13,0)</f>
        <v>13</v>
      </c>
      <c r="O1169" s="12">
        <f>VLOOKUP($B1169,'[1]METAS 2019'!$D$4:$Q$843,14,0)</f>
        <v>28</v>
      </c>
      <c r="P1169" s="12">
        <f>VLOOKUP($B1169,[2]ok!$AY$9:$CO$434,8,0)</f>
        <v>26</v>
      </c>
      <c r="Q1169" s="12">
        <f>VLOOKUP($B1169,[2]ok!$AY$9:$CO$434,9,0)</f>
        <v>26</v>
      </c>
      <c r="R1169" s="12">
        <f>VLOOKUP($B1169,[2]ok!$AY$9:$CO$434,10,0)</f>
        <v>26</v>
      </c>
      <c r="S1169" s="12">
        <f>VLOOKUP($B1169,[2]ok!$AY$9:$CO$434,11,0)</f>
        <v>25</v>
      </c>
      <c r="T1169" s="12">
        <f>VLOOKUP($B1169,[2]ok!$AY$9:$CO$434,12,0)</f>
        <v>24</v>
      </c>
      <c r="U1169" s="12">
        <f>VLOOKUP($B1169,[2]ok!$AY$9:$CO$434,13,0)</f>
        <v>23</v>
      </c>
      <c r="V1169" s="12">
        <f>VLOOKUP($B1169,[2]ok!$AY$9:$CO$434,14,0)</f>
        <v>22</v>
      </c>
      <c r="W1169" s="12">
        <f>VLOOKUP($B1169,[2]ok!$AY$9:$CO$434,15,0)</f>
        <v>21</v>
      </c>
      <c r="X1169" s="12">
        <f>VLOOKUP($B1169,[2]ok!$AY$9:$CO$434,16,0)</f>
        <v>19</v>
      </c>
      <c r="Y1169" s="12">
        <f>VLOOKUP($B1169,[2]ok!$AY$9:$CO$434,17,0)</f>
        <v>19</v>
      </c>
      <c r="Z1169" s="12">
        <f>VLOOKUP($B1169,[2]ok!$AY$9:$CO$434,18,0)</f>
        <v>17</v>
      </c>
      <c r="AA1169" s="12">
        <f>VLOOKUP($B1169,[2]ok!$AY$9:$CO$434,19,0)</f>
        <v>16</v>
      </c>
      <c r="AB1169" s="12">
        <f>VLOOKUP($B1169,[2]ok!$AY$9:$CO$434,20,0)</f>
        <v>17</v>
      </c>
      <c r="AC1169" s="12">
        <f>VLOOKUP($B1169,[2]ok!$AY$9:$CO$434,21,0)</f>
        <v>17</v>
      </c>
      <c r="AD1169" s="12">
        <f>VLOOKUP($B1169,[2]ok!$AY$9:$CO$434,22,0)</f>
        <v>92</v>
      </c>
      <c r="AE1169" s="12">
        <f>VLOOKUP($B1169,[2]ok!$AY$9:$CO$434,23,0)</f>
        <v>72</v>
      </c>
      <c r="AF1169" s="12">
        <f>VLOOKUP($B1169,[2]ok!$AY$9:$CO$434,24,0)</f>
        <v>112</v>
      </c>
      <c r="AG1169" s="12">
        <f>VLOOKUP($B1169,[2]ok!$AY$9:$CO$434,25,0)</f>
        <v>80</v>
      </c>
      <c r="AH1169" s="12">
        <f>VLOOKUP($B1169,[2]ok!$AY$9:$CO$434,26,0)</f>
        <v>83</v>
      </c>
      <c r="AI1169" s="12">
        <f>VLOOKUP($B1169,[2]ok!$AY$9:$CO$434,27,0)</f>
        <v>56</v>
      </c>
      <c r="AJ1169" s="12">
        <f>VLOOKUP($B1169,[2]ok!$AY$9:$CO$434,28,0)</f>
        <v>59</v>
      </c>
      <c r="AK1169" s="12">
        <f>VLOOKUP($B1169,[2]ok!$AY$9:$CO$434,29,0)</f>
        <v>45</v>
      </c>
      <c r="AL1169" s="12">
        <f>VLOOKUP($B1169,[2]ok!$AY$9:$CO$434,30,0)</f>
        <v>49</v>
      </c>
      <c r="AM1169" s="12">
        <f>VLOOKUP($B1169,[2]ok!$AY$9:$CO$434,31,0)</f>
        <v>43</v>
      </c>
      <c r="AN1169" s="12">
        <f>VLOOKUP($B1169,[2]ok!$AY$9:$CO$434,32,0)</f>
        <v>33</v>
      </c>
      <c r="AO1169" s="12">
        <f>VLOOKUP($B1169,[2]ok!$AY$9:$CO$434,33,0)</f>
        <v>24</v>
      </c>
      <c r="AP1169" s="12">
        <f>VLOOKUP($B1169,[2]ok!$AY$9:$CO$434,34,0)</f>
        <v>24</v>
      </c>
      <c r="AQ1169" s="12">
        <f>VLOOKUP($B1169,[2]ok!$AY$9:$CO$434,39,0)</f>
        <v>629</v>
      </c>
      <c r="AR1169" s="12">
        <f>VLOOKUP($B1169,[2]ok!$AY$9:$CO$434,40,0)</f>
        <v>57</v>
      </c>
      <c r="AS1169" s="12">
        <f>VLOOKUP($B1169,[2]ok!$AY$9:$CO$434,41,0)</f>
        <v>41</v>
      </c>
      <c r="AT1169" s="12">
        <f>VLOOKUP($B1169,[2]ok!$AY$9:$CO$434,42,0)</f>
        <v>252</v>
      </c>
      <c r="AU1169" s="12">
        <f>VLOOKUP($B1169,[2]ok!$AY$9:$CO$434,43,0)</f>
        <v>15</v>
      </c>
    </row>
    <row r="1170" spans="1:47" s="10" customFormat="1" ht="12">
      <c r="A1170" s="58">
        <v>1169</v>
      </c>
      <c r="B1170" s="58">
        <v>4554</v>
      </c>
      <c r="C1170" s="59" t="s">
        <v>352</v>
      </c>
      <c r="D1170" s="59" t="s">
        <v>262</v>
      </c>
      <c r="E1170" s="59" t="s">
        <v>272</v>
      </c>
      <c r="F1170" s="59" t="s">
        <v>171</v>
      </c>
      <c r="G1170" s="12" t="s">
        <v>271</v>
      </c>
      <c r="H1170" s="14">
        <f>B1170</f>
        <v>4554</v>
      </c>
      <c r="I1170" s="14">
        <f t="shared" si="288"/>
        <v>1867</v>
      </c>
      <c r="J1170" s="12">
        <f>VLOOKUP($B1170,'[1]METAS 2019'!$D$4:$Q$843,5,0)</f>
        <v>27</v>
      </c>
      <c r="K1170" s="12">
        <f>VLOOKUP($B1170,'[1]METAS 2019'!$D$4:$Q$843,4,0)</f>
        <v>33</v>
      </c>
      <c r="L1170" s="12">
        <f>VLOOKUP($B1170,'[1]METAS 2019'!$D$4:$Q$843,11,0)</f>
        <v>22</v>
      </c>
      <c r="M1170" s="12">
        <f>VLOOKUP($B1170,'[1]METAS 2019'!$D$4:$Q$843,12,0)</f>
        <v>28</v>
      </c>
      <c r="N1170" s="12">
        <f>VLOOKUP($B1170,'[1]METAS 2019'!$D$4:$Q$843,13,0)</f>
        <v>31</v>
      </c>
      <c r="O1170" s="12">
        <f>VLOOKUP($B1170,'[1]METAS 2019'!$D$4:$Q$843,14,0)</f>
        <v>25</v>
      </c>
      <c r="P1170" s="12">
        <f>VLOOKUP($B1170,[2]ok!$AY$9:$CO$434,8,0)</f>
        <v>42</v>
      </c>
      <c r="Q1170" s="12">
        <f>VLOOKUP($B1170,[2]ok!$AY$9:$CO$434,9,0)</f>
        <v>41</v>
      </c>
      <c r="R1170" s="12">
        <f>VLOOKUP($B1170,[2]ok!$AY$9:$CO$434,10,0)</f>
        <v>41</v>
      </c>
      <c r="S1170" s="12">
        <f>VLOOKUP($B1170,[2]ok!$AY$9:$CO$434,11,0)</f>
        <v>40</v>
      </c>
      <c r="T1170" s="12">
        <f>VLOOKUP($B1170,[2]ok!$AY$9:$CO$434,12,0)</f>
        <v>38</v>
      </c>
      <c r="U1170" s="12">
        <f>VLOOKUP($B1170,[2]ok!$AY$9:$CO$434,13,0)</f>
        <v>37</v>
      </c>
      <c r="V1170" s="12">
        <f>VLOOKUP($B1170,[2]ok!$AY$9:$CO$434,14,0)</f>
        <v>36</v>
      </c>
      <c r="W1170" s="12">
        <f>VLOOKUP($B1170,[2]ok!$AY$9:$CO$434,15,0)</f>
        <v>34</v>
      </c>
      <c r="X1170" s="12">
        <f>VLOOKUP($B1170,[2]ok!$AY$9:$CO$434,16,0)</f>
        <v>31</v>
      </c>
      <c r="Y1170" s="12">
        <f>VLOOKUP($B1170,[2]ok!$AY$9:$CO$434,17,0)</f>
        <v>29</v>
      </c>
      <c r="Z1170" s="12">
        <f>VLOOKUP($B1170,[2]ok!$AY$9:$CO$434,18,0)</f>
        <v>26</v>
      </c>
      <c r="AA1170" s="12">
        <f>VLOOKUP($B1170,[2]ok!$AY$9:$CO$434,19,0)</f>
        <v>26</v>
      </c>
      <c r="AB1170" s="12">
        <f>VLOOKUP($B1170,[2]ok!$AY$9:$CO$434,20,0)</f>
        <v>26</v>
      </c>
      <c r="AC1170" s="12">
        <f>VLOOKUP($B1170,[2]ok!$AY$9:$CO$434,21,0)</f>
        <v>26</v>
      </c>
      <c r="AD1170" s="12">
        <f>VLOOKUP($B1170,[2]ok!$AY$9:$CO$434,22,0)</f>
        <v>147</v>
      </c>
      <c r="AE1170" s="12">
        <f>VLOOKUP($B1170,[2]ok!$AY$9:$CO$434,23,0)</f>
        <v>115</v>
      </c>
      <c r="AF1170" s="12">
        <f>VLOOKUP($B1170,[2]ok!$AY$9:$CO$434,24,0)</f>
        <v>178</v>
      </c>
      <c r="AG1170" s="12">
        <f>VLOOKUP($B1170,[2]ok!$AY$9:$CO$434,25,0)</f>
        <v>128</v>
      </c>
      <c r="AH1170" s="12">
        <f>VLOOKUP($B1170,[2]ok!$AY$9:$CO$434,26,0)</f>
        <v>131</v>
      </c>
      <c r="AI1170" s="12">
        <f>VLOOKUP($B1170,[2]ok!$AY$9:$CO$434,27,0)</f>
        <v>90</v>
      </c>
      <c r="AJ1170" s="12">
        <f>VLOOKUP($B1170,[2]ok!$AY$9:$CO$434,28,0)</f>
        <v>93</v>
      </c>
      <c r="AK1170" s="12">
        <f>VLOOKUP($B1170,[2]ok!$AY$9:$CO$434,29,0)</f>
        <v>72</v>
      </c>
      <c r="AL1170" s="12">
        <f>VLOOKUP($B1170,[2]ok!$AY$9:$CO$434,30,0)</f>
        <v>78</v>
      </c>
      <c r="AM1170" s="12">
        <f>VLOOKUP($B1170,[2]ok!$AY$9:$CO$434,31,0)</f>
        <v>68</v>
      </c>
      <c r="AN1170" s="12">
        <f>VLOOKUP($B1170,[2]ok!$AY$9:$CO$434,32,0)</f>
        <v>52</v>
      </c>
      <c r="AO1170" s="12">
        <f>VLOOKUP($B1170,[2]ok!$AY$9:$CO$434,33,0)</f>
        <v>37</v>
      </c>
      <c r="AP1170" s="12">
        <f>VLOOKUP($B1170,[2]ok!$AY$9:$CO$434,34,0)</f>
        <v>39</v>
      </c>
      <c r="AQ1170" s="12">
        <f>VLOOKUP($B1170,[2]ok!$AY$9:$CO$434,39,0)</f>
        <v>999</v>
      </c>
      <c r="AR1170" s="12">
        <f>VLOOKUP($B1170,[2]ok!$AY$9:$CO$434,40,0)</f>
        <v>90</v>
      </c>
      <c r="AS1170" s="12">
        <f>VLOOKUP($B1170,[2]ok!$AY$9:$CO$434,41,0)</f>
        <v>65</v>
      </c>
      <c r="AT1170" s="12">
        <f>VLOOKUP($B1170,[2]ok!$AY$9:$CO$434,42,0)</f>
        <v>400</v>
      </c>
      <c r="AU1170" s="12">
        <f>VLOOKUP($B1170,[2]ok!$AY$9:$CO$434,43,0)</f>
        <v>24</v>
      </c>
    </row>
    <row r="1171" spans="1:47" s="10" customFormat="1" ht="12">
      <c r="A1171" s="97">
        <v>1170</v>
      </c>
      <c r="B1171" s="97"/>
      <c r="C1171" s="98"/>
      <c r="D1171" s="98"/>
      <c r="E1171" s="98"/>
      <c r="F1171" s="98" t="s">
        <v>395</v>
      </c>
      <c r="G1171" s="17" t="s">
        <v>1214</v>
      </c>
      <c r="H1171" s="81"/>
      <c r="I1171" s="81">
        <f t="shared" si="288"/>
        <v>3802</v>
      </c>
      <c r="J1171" s="17">
        <f t="shared" ref="J1171:AU1171" si="294">SUM(J1172:J1174)</f>
        <v>53</v>
      </c>
      <c r="K1171" s="17">
        <f t="shared" si="294"/>
        <v>50</v>
      </c>
      <c r="L1171" s="17">
        <f t="shared" si="294"/>
        <v>49</v>
      </c>
      <c r="M1171" s="17">
        <f t="shared" si="294"/>
        <v>58</v>
      </c>
      <c r="N1171" s="17">
        <f t="shared" si="294"/>
        <v>64</v>
      </c>
      <c r="O1171" s="17">
        <f t="shared" si="294"/>
        <v>59</v>
      </c>
      <c r="P1171" s="17">
        <f t="shared" si="294"/>
        <v>62</v>
      </c>
      <c r="Q1171" s="17">
        <f t="shared" si="294"/>
        <v>65</v>
      </c>
      <c r="R1171" s="17">
        <f t="shared" si="294"/>
        <v>68</v>
      </c>
      <c r="S1171" s="17">
        <f t="shared" si="294"/>
        <v>74</v>
      </c>
      <c r="T1171" s="17">
        <f t="shared" si="294"/>
        <v>75</v>
      </c>
      <c r="U1171" s="17">
        <f t="shared" si="294"/>
        <v>81</v>
      </c>
      <c r="V1171" s="17">
        <f t="shared" si="294"/>
        <v>83</v>
      </c>
      <c r="W1171" s="17">
        <f t="shared" si="294"/>
        <v>80</v>
      </c>
      <c r="X1171" s="17">
        <f t="shared" si="294"/>
        <v>77</v>
      </c>
      <c r="Y1171" s="17">
        <f t="shared" si="294"/>
        <v>71</v>
      </c>
      <c r="Z1171" s="17">
        <f t="shared" si="294"/>
        <v>66</v>
      </c>
      <c r="AA1171" s="17">
        <f t="shared" si="294"/>
        <v>62</v>
      </c>
      <c r="AB1171" s="17">
        <f t="shared" si="294"/>
        <v>58</v>
      </c>
      <c r="AC1171" s="17">
        <f t="shared" si="294"/>
        <v>57</v>
      </c>
      <c r="AD1171" s="17">
        <f t="shared" si="294"/>
        <v>240</v>
      </c>
      <c r="AE1171" s="17">
        <f t="shared" si="294"/>
        <v>241</v>
      </c>
      <c r="AF1171" s="17">
        <f t="shared" si="294"/>
        <v>360</v>
      </c>
      <c r="AG1171" s="17">
        <f t="shared" si="294"/>
        <v>291</v>
      </c>
      <c r="AH1171" s="17">
        <f t="shared" si="294"/>
        <v>258</v>
      </c>
      <c r="AI1171" s="17">
        <f t="shared" si="294"/>
        <v>253</v>
      </c>
      <c r="AJ1171" s="17">
        <f t="shared" si="294"/>
        <v>226</v>
      </c>
      <c r="AK1171" s="17">
        <f t="shared" si="294"/>
        <v>128</v>
      </c>
      <c r="AL1171" s="17">
        <f t="shared" si="294"/>
        <v>143</v>
      </c>
      <c r="AM1171" s="17">
        <f t="shared" si="294"/>
        <v>131</v>
      </c>
      <c r="AN1171" s="17">
        <f t="shared" si="294"/>
        <v>94</v>
      </c>
      <c r="AO1171" s="17">
        <f t="shared" si="294"/>
        <v>72</v>
      </c>
      <c r="AP1171" s="17">
        <f t="shared" si="294"/>
        <v>53</v>
      </c>
      <c r="AQ1171" s="17">
        <f t="shared" si="294"/>
        <v>1863</v>
      </c>
      <c r="AR1171" s="17">
        <f t="shared" si="294"/>
        <v>200</v>
      </c>
      <c r="AS1171" s="17">
        <f t="shared" si="294"/>
        <v>153</v>
      </c>
      <c r="AT1171" s="17">
        <f t="shared" si="294"/>
        <v>793</v>
      </c>
      <c r="AU1171" s="17">
        <f t="shared" si="294"/>
        <v>46</v>
      </c>
    </row>
    <row r="1172" spans="1:47" s="10" customFormat="1" ht="12">
      <c r="A1172" s="58">
        <v>1171</v>
      </c>
      <c r="B1172" s="58">
        <v>4555</v>
      </c>
      <c r="C1172" s="59" t="s">
        <v>352</v>
      </c>
      <c r="D1172" s="59" t="s">
        <v>262</v>
      </c>
      <c r="E1172" s="59" t="s">
        <v>272</v>
      </c>
      <c r="F1172" s="59" t="s">
        <v>172</v>
      </c>
      <c r="G1172" s="12" t="s">
        <v>271</v>
      </c>
      <c r="H1172" s="14">
        <f>B1172</f>
        <v>4555</v>
      </c>
      <c r="I1172" s="14">
        <f t="shared" si="288"/>
        <v>1252</v>
      </c>
      <c r="J1172" s="12">
        <f>VLOOKUP($B1172,'[1]METAS 2019'!$D$4:$Q$843,5,0)</f>
        <v>17</v>
      </c>
      <c r="K1172" s="12">
        <f>VLOOKUP($B1172,'[1]METAS 2019'!$D$4:$Q$843,4,0)</f>
        <v>18</v>
      </c>
      <c r="L1172" s="12">
        <f>VLOOKUP($B1172,'[1]METAS 2019'!$D$4:$Q$843,11,0)</f>
        <v>21</v>
      </c>
      <c r="M1172" s="12">
        <f>VLOOKUP($B1172,'[1]METAS 2019'!$D$4:$Q$843,12,0)</f>
        <v>24</v>
      </c>
      <c r="N1172" s="12">
        <f>VLOOKUP($B1172,'[1]METAS 2019'!$D$4:$Q$843,13,0)</f>
        <v>23</v>
      </c>
      <c r="O1172" s="12">
        <f>VLOOKUP($B1172,'[1]METAS 2019'!$D$4:$Q$843,14,0)</f>
        <v>27</v>
      </c>
      <c r="P1172" s="12">
        <f>VLOOKUP($B1172,[2]ok!$AY$9:$CO$434,8,0)</f>
        <v>20</v>
      </c>
      <c r="Q1172" s="12">
        <f>VLOOKUP($B1172,[2]ok!$AY$9:$CO$434,9,0)</f>
        <v>21</v>
      </c>
      <c r="R1172" s="12">
        <f>VLOOKUP($B1172,[2]ok!$AY$9:$CO$434,10,0)</f>
        <v>22</v>
      </c>
      <c r="S1172" s="12">
        <f>VLOOKUP($B1172,[2]ok!$AY$9:$CO$434,11,0)</f>
        <v>28</v>
      </c>
      <c r="T1172" s="12">
        <f>VLOOKUP($B1172,[2]ok!$AY$9:$CO$434,12,0)</f>
        <v>24</v>
      </c>
      <c r="U1172" s="12">
        <f>VLOOKUP($B1172,[2]ok!$AY$9:$CO$434,13,0)</f>
        <v>26</v>
      </c>
      <c r="V1172" s="12">
        <f>VLOOKUP($B1172,[2]ok!$AY$9:$CO$434,14,0)</f>
        <v>27</v>
      </c>
      <c r="W1172" s="12">
        <f>VLOOKUP($B1172,[2]ok!$AY$9:$CO$434,15,0)</f>
        <v>25</v>
      </c>
      <c r="X1172" s="12">
        <f>VLOOKUP($B1172,[2]ok!$AY$9:$CO$434,16,0)</f>
        <v>25</v>
      </c>
      <c r="Y1172" s="12">
        <f>VLOOKUP($B1172,[2]ok!$AY$9:$CO$434,17,0)</f>
        <v>23</v>
      </c>
      <c r="Z1172" s="12">
        <f>VLOOKUP($B1172,[2]ok!$AY$9:$CO$434,18,0)</f>
        <v>21</v>
      </c>
      <c r="AA1172" s="12">
        <f>VLOOKUP($B1172,[2]ok!$AY$9:$CO$434,19,0)</f>
        <v>20</v>
      </c>
      <c r="AB1172" s="12">
        <f>VLOOKUP($B1172,[2]ok!$AY$9:$CO$434,20,0)</f>
        <v>20</v>
      </c>
      <c r="AC1172" s="12">
        <f>VLOOKUP($B1172,[2]ok!$AY$9:$CO$434,21,0)</f>
        <v>18</v>
      </c>
      <c r="AD1172" s="12">
        <f>VLOOKUP($B1172,[2]ok!$AY$9:$CO$434,22,0)</f>
        <v>77</v>
      </c>
      <c r="AE1172" s="12">
        <f>VLOOKUP($B1172,[2]ok!$AY$9:$CO$434,23,0)</f>
        <v>77</v>
      </c>
      <c r="AF1172" s="12">
        <f>VLOOKUP($B1172,[2]ok!$AY$9:$CO$434,24,0)</f>
        <v>115</v>
      </c>
      <c r="AG1172" s="12">
        <f>VLOOKUP($B1172,[2]ok!$AY$9:$CO$434,25,0)</f>
        <v>94</v>
      </c>
      <c r="AH1172" s="12">
        <f>VLOOKUP($B1172,[2]ok!$AY$9:$CO$434,26,0)</f>
        <v>82</v>
      </c>
      <c r="AI1172" s="12">
        <f>VLOOKUP($B1172,[2]ok!$AY$9:$CO$434,27,0)</f>
        <v>81</v>
      </c>
      <c r="AJ1172" s="12">
        <f>VLOOKUP($B1172,[2]ok!$AY$9:$CO$434,28,0)</f>
        <v>72</v>
      </c>
      <c r="AK1172" s="12">
        <f>VLOOKUP($B1172,[2]ok!$AY$9:$CO$434,29,0)</f>
        <v>41</v>
      </c>
      <c r="AL1172" s="12">
        <f>VLOOKUP($B1172,[2]ok!$AY$9:$CO$434,30,0)</f>
        <v>46</v>
      </c>
      <c r="AM1172" s="12">
        <f>VLOOKUP($B1172,[2]ok!$AY$9:$CO$434,31,0)</f>
        <v>42</v>
      </c>
      <c r="AN1172" s="12">
        <f>VLOOKUP($B1172,[2]ok!$AY$9:$CO$434,32,0)</f>
        <v>35</v>
      </c>
      <c r="AO1172" s="12">
        <f>VLOOKUP($B1172,[2]ok!$AY$9:$CO$434,33,0)</f>
        <v>23</v>
      </c>
      <c r="AP1172" s="12">
        <f>VLOOKUP($B1172,[2]ok!$AY$9:$CO$434,34,0)</f>
        <v>17</v>
      </c>
      <c r="AQ1172" s="12">
        <f>VLOOKUP($B1172,[2]ok!$AY$9:$CO$434,39,0)</f>
        <v>597</v>
      </c>
      <c r="AR1172" s="12">
        <f>VLOOKUP($B1172,[2]ok!$AY$9:$CO$434,40,0)</f>
        <v>64</v>
      </c>
      <c r="AS1172" s="12">
        <f>VLOOKUP($B1172,[2]ok!$AY$9:$CO$434,41,0)</f>
        <v>49</v>
      </c>
      <c r="AT1172" s="12">
        <f>VLOOKUP($B1172,[2]ok!$AY$9:$CO$434,42,0)</f>
        <v>254</v>
      </c>
      <c r="AU1172" s="12">
        <f>VLOOKUP($B1172,[2]ok!$AY$9:$CO$434,43,0)</f>
        <v>15</v>
      </c>
    </row>
    <row r="1173" spans="1:47" s="10" customFormat="1" ht="12">
      <c r="A1173" s="58">
        <v>1172</v>
      </c>
      <c r="B1173" s="58">
        <v>4552</v>
      </c>
      <c r="C1173" s="59" t="s">
        <v>352</v>
      </c>
      <c r="D1173" s="59" t="s">
        <v>262</v>
      </c>
      <c r="E1173" s="59" t="s">
        <v>272</v>
      </c>
      <c r="F1173" s="59" t="s">
        <v>173</v>
      </c>
      <c r="G1173" s="12" t="s">
        <v>271</v>
      </c>
      <c r="H1173" s="14">
        <f>B1173</f>
        <v>4552</v>
      </c>
      <c r="I1173" s="14">
        <f t="shared" si="288"/>
        <v>1763</v>
      </c>
      <c r="J1173" s="12">
        <f>VLOOKUP($B1173,'[1]METAS 2019'!$D$4:$Q$843,5,0)</f>
        <v>25</v>
      </c>
      <c r="K1173" s="12">
        <f>VLOOKUP($B1173,'[1]METAS 2019'!$D$4:$Q$843,4,0)</f>
        <v>22</v>
      </c>
      <c r="L1173" s="12">
        <f>VLOOKUP($B1173,'[1]METAS 2019'!$D$4:$Q$843,11,0)</f>
        <v>24</v>
      </c>
      <c r="M1173" s="12">
        <f>VLOOKUP($B1173,'[1]METAS 2019'!$D$4:$Q$843,12,0)</f>
        <v>21</v>
      </c>
      <c r="N1173" s="12">
        <f>VLOOKUP($B1173,'[1]METAS 2019'!$D$4:$Q$843,13,0)</f>
        <v>26</v>
      </c>
      <c r="O1173" s="12">
        <f>VLOOKUP($B1173,'[1]METAS 2019'!$D$4:$Q$843,14,0)</f>
        <v>21</v>
      </c>
      <c r="P1173" s="12">
        <f>VLOOKUP($B1173,[2]ok!$AY$9:$CO$434,8,0)</f>
        <v>29</v>
      </c>
      <c r="Q1173" s="12">
        <f>VLOOKUP($B1173,[2]ok!$AY$9:$CO$434,9,0)</f>
        <v>31</v>
      </c>
      <c r="R1173" s="12">
        <f>VLOOKUP($B1173,[2]ok!$AY$9:$CO$434,10,0)</f>
        <v>32</v>
      </c>
      <c r="S1173" s="12">
        <f>VLOOKUP($B1173,[2]ok!$AY$9:$CO$434,11,0)</f>
        <v>31</v>
      </c>
      <c r="T1173" s="12">
        <f>VLOOKUP($B1173,[2]ok!$AY$9:$CO$434,12,0)</f>
        <v>35</v>
      </c>
      <c r="U1173" s="12">
        <f>VLOOKUP($B1173,[2]ok!$AY$9:$CO$434,13,0)</f>
        <v>38</v>
      </c>
      <c r="V1173" s="12">
        <f>VLOOKUP($B1173,[2]ok!$AY$9:$CO$434,14,0)</f>
        <v>39</v>
      </c>
      <c r="W1173" s="12">
        <f>VLOOKUP($B1173,[2]ok!$AY$9:$CO$434,15,0)</f>
        <v>38</v>
      </c>
      <c r="X1173" s="12">
        <f>VLOOKUP($B1173,[2]ok!$AY$9:$CO$434,16,0)</f>
        <v>36</v>
      </c>
      <c r="Y1173" s="12">
        <f>VLOOKUP($B1173,[2]ok!$AY$9:$CO$434,17,0)</f>
        <v>33</v>
      </c>
      <c r="Z1173" s="12">
        <f>VLOOKUP($B1173,[2]ok!$AY$9:$CO$434,18,0)</f>
        <v>31</v>
      </c>
      <c r="AA1173" s="12">
        <f>VLOOKUP($B1173,[2]ok!$AY$9:$CO$434,19,0)</f>
        <v>29</v>
      </c>
      <c r="AB1173" s="12">
        <f>VLOOKUP($B1173,[2]ok!$AY$9:$CO$434,20,0)</f>
        <v>26</v>
      </c>
      <c r="AC1173" s="12">
        <f>VLOOKUP($B1173,[2]ok!$AY$9:$CO$434,21,0)</f>
        <v>27</v>
      </c>
      <c r="AD1173" s="12">
        <f>VLOOKUP($B1173,[2]ok!$AY$9:$CO$434,22,0)</f>
        <v>113</v>
      </c>
      <c r="AE1173" s="12">
        <f>VLOOKUP($B1173,[2]ok!$AY$9:$CO$434,23,0)</f>
        <v>114</v>
      </c>
      <c r="AF1173" s="12">
        <f>VLOOKUP($B1173,[2]ok!$AY$9:$CO$434,24,0)</f>
        <v>170</v>
      </c>
      <c r="AG1173" s="12">
        <f>VLOOKUP($B1173,[2]ok!$AY$9:$CO$434,25,0)</f>
        <v>137</v>
      </c>
      <c r="AH1173" s="12">
        <f>VLOOKUP($B1173,[2]ok!$AY$9:$CO$434,26,0)</f>
        <v>122</v>
      </c>
      <c r="AI1173" s="12">
        <f>VLOOKUP($B1173,[2]ok!$AY$9:$CO$434,27,0)</f>
        <v>119</v>
      </c>
      <c r="AJ1173" s="12">
        <f>VLOOKUP($B1173,[2]ok!$AY$9:$CO$434,28,0)</f>
        <v>107</v>
      </c>
      <c r="AK1173" s="12">
        <f>VLOOKUP($B1173,[2]ok!$AY$9:$CO$434,29,0)</f>
        <v>60</v>
      </c>
      <c r="AL1173" s="12">
        <f>VLOOKUP($B1173,[2]ok!$AY$9:$CO$434,30,0)</f>
        <v>67</v>
      </c>
      <c r="AM1173" s="12">
        <f>VLOOKUP($B1173,[2]ok!$AY$9:$CO$434,31,0)</f>
        <v>62</v>
      </c>
      <c r="AN1173" s="12">
        <f>VLOOKUP($B1173,[2]ok!$AY$9:$CO$434,32,0)</f>
        <v>39</v>
      </c>
      <c r="AO1173" s="12">
        <f>VLOOKUP($B1173,[2]ok!$AY$9:$CO$434,33,0)</f>
        <v>34</v>
      </c>
      <c r="AP1173" s="12">
        <f>VLOOKUP($B1173,[2]ok!$AY$9:$CO$434,34,0)</f>
        <v>25</v>
      </c>
      <c r="AQ1173" s="12">
        <f>VLOOKUP($B1173,[2]ok!$AY$9:$CO$434,39,0)</f>
        <v>879</v>
      </c>
      <c r="AR1173" s="12">
        <f>VLOOKUP($B1173,[2]ok!$AY$9:$CO$434,40,0)</f>
        <v>94</v>
      </c>
      <c r="AS1173" s="12">
        <f>VLOOKUP($B1173,[2]ok!$AY$9:$CO$434,41,0)</f>
        <v>72</v>
      </c>
      <c r="AT1173" s="12">
        <f>VLOOKUP($B1173,[2]ok!$AY$9:$CO$434,42,0)</f>
        <v>374</v>
      </c>
      <c r="AU1173" s="12">
        <f>VLOOKUP($B1173,[2]ok!$AY$9:$CO$434,43,0)</f>
        <v>21</v>
      </c>
    </row>
    <row r="1174" spans="1:47" s="10" customFormat="1" ht="12">
      <c r="A1174" s="58">
        <v>1173</v>
      </c>
      <c r="B1174" s="58">
        <v>4551</v>
      </c>
      <c r="C1174" s="59" t="s">
        <v>352</v>
      </c>
      <c r="D1174" s="59" t="s">
        <v>262</v>
      </c>
      <c r="E1174" s="59" t="s">
        <v>272</v>
      </c>
      <c r="F1174" s="59" t="s">
        <v>174</v>
      </c>
      <c r="G1174" s="12" t="s">
        <v>266</v>
      </c>
      <c r="H1174" s="14">
        <f>B1174</f>
        <v>4551</v>
      </c>
      <c r="I1174" s="14">
        <f t="shared" si="288"/>
        <v>787</v>
      </c>
      <c r="J1174" s="12">
        <f>VLOOKUP($B1174,'[1]METAS 2019'!$D$4:$Q$843,5,0)</f>
        <v>11</v>
      </c>
      <c r="K1174" s="12">
        <f>VLOOKUP($B1174,'[1]METAS 2019'!$D$4:$Q$843,4,0)</f>
        <v>10</v>
      </c>
      <c r="L1174" s="12">
        <f>VLOOKUP($B1174,'[1]METAS 2019'!$D$4:$Q$843,11,0)</f>
        <v>4</v>
      </c>
      <c r="M1174" s="12">
        <f>VLOOKUP($B1174,'[1]METAS 2019'!$D$4:$Q$843,12,0)</f>
        <v>13</v>
      </c>
      <c r="N1174" s="12">
        <f>VLOOKUP($B1174,'[1]METAS 2019'!$D$4:$Q$843,13,0)</f>
        <v>15</v>
      </c>
      <c r="O1174" s="12">
        <f>VLOOKUP($B1174,'[1]METAS 2019'!$D$4:$Q$843,14,0)</f>
        <v>11</v>
      </c>
      <c r="P1174" s="12">
        <f>VLOOKUP($B1174,[2]ok!$AY$9:$CO$434,8,0)</f>
        <v>13</v>
      </c>
      <c r="Q1174" s="12">
        <f>VLOOKUP($B1174,[2]ok!$AY$9:$CO$434,9,0)</f>
        <v>13</v>
      </c>
      <c r="R1174" s="12">
        <f>VLOOKUP($B1174,[2]ok!$AY$9:$CO$434,10,0)</f>
        <v>14</v>
      </c>
      <c r="S1174" s="12">
        <f>VLOOKUP($B1174,[2]ok!$AY$9:$CO$434,11,0)</f>
        <v>15</v>
      </c>
      <c r="T1174" s="12">
        <f>VLOOKUP($B1174,[2]ok!$AY$9:$CO$434,12,0)</f>
        <v>16</v>
      </c>
      <c r="U1174" s="12">
        <f>VLOOKUP($B1174,[2]ok!$AY$9:$CO$434,13,0)</f>
        <v>17</v>
      </c>
      <c r="V1174" s="12">
        <f>VLOOKUP($B1174,[2]ok!$AY$9:$CO$434,14,0)</f>
        <v>17</v>
      </c>
      <c r="W1174" s="12">
        <f>VLOOKUP($B1174,[2]ok!$AY$9:$CO$434,15,0)</f>
        <v>17</v>
      </c>
      <c r="X1174" s="12">
        <f>VLOOKUP($B1174,[2]ok!$AY$9:$CO$434,16,0)</f>
        <v>16</v>
      </c>
      <c r="Y1174" s="12">
        <f>VLOOKUP($B1174,[2]ok!$AY$9:$CO$434,17,0)</f>
        <v>15</v>
      </c>
      <c r="Z1174" s="12">
        <f>VLOOKUP($B1174,[2]ok!$AY$9:$CO$434,18,0)</f>
        <v>14</v>
      </c>
      <c r="AA1174" s="12">
        <f>VLOOKUP($B1174,[2]ok!$AY$9:$CO$434,19,0)</f>
        <v>13</v>
      </c>
      <c r="AB1174" s="12">
        <f>VLOOKUP($B1174,[2]ok!$AY$9:$CO$434,20,0)</f>
        <v>12</v>
      </c>
      <c r="AC1174" s="12">
        <f>VLOOKUP($B1174,[2]ok!$AY$9:$CO$434,21,0)</f>
        <v>12</v>
      </c>
      <c r="AD1174" s="12">
        <f>VLOOKUP($B1174,[2]ok!$AY$9:$CO$434,22,0)</f>
        <v>50</v>
      </c>
      <c r="AE1174" s="12">
        <f>VLOOKUP($B1174,[2]ok!$AY$9:$CO$434,23,0)</f>
        <v>50</v>
      </c>
      <c r="AF1174" s="12">
        <f>VLOOKUP($B1174,[2]ok!$AY$9:$CO$434,24,0)</f>
        <v>75</v>
      </c>
      <c r="AG1174" s="12">
        <f>VLOOKUP($B1174,[2]ok!$AY$9:$CO$434,25,0)</f>
        <v>60</v>
      </c>
      <c r="AH1174" s="12">
        <f>VLOOKUP($B1174,[2]ok!$AY$9:$CO$434,26,0)</f>
        <v>54</v>
      </c>
      <c r="AI1174" s="12">
        <f>VLOOKUP($B1174,[2]ok!$AY$9:$CO$434,27,0)</f>
        <v>53</v>
      </c>
      <c r="AJ1174" s="12">
        <f>VLOOKUP($B1174,[2]ok!$AY$9:$CO$434,28,0)</f>
        <v>47</v>
      </c>
      <c r="AK1174" s="12">
        <f>VLOOKUP($B1174,[2]ok!$AY$9:$CO$434,29,0)</f>
        <v>27</v>
      </c>
      <c r="AL1174" s="12">
        <f>VLOOKUP($B1174,[2]ok!$AY$9:$CO$434,30,0)</f>
        <v>30</v>
      </c>
      <c r="AM1174" s="12">
        <f>VLOOKUP($B1174,[2]ok!$AY$9:$CO$434,31,0)</f>
        <v>27</v>
      </c>
      <c r="AN1174" s="12">
        <f>VLOOKUP($B1174,[2]ok!$AY$9:$CO$434,32,0)</f>
        <v>20</v>
      </c>
      <c r="AO1174" s="12">
        <f>VLOOKUP($B1174,[2]ok!$AY$9:$CO$434,33,0)</f>
        <v>15</v>
      </c>
      <c r="AP1174" s="12">
        <f>VLOOKUP($B1174,[2]ok!$AY$9:$CO$434,34,0)</f>
        <v>11</v>
      </c>
      <c r="AQ1174" s="12">
        <f>VLOOKUP($B1174,[2]ok!$AY$9:$CO$434,39,0)</f>
        <v>387</v>
      </c>
      <c r="AR1174" s="12">
        <f>VLOOKUP($B1174,[2]ok!$AY$9:$CO$434,40,0)</f>
        <v>42</v>
      </c>
      <c r="AS1174" s="12">
        <f>VLOOKUP($B1174,[2]ok!$AY$9:$CO$434,41,0)</f>
        <v>32</v>
      </c>
      <c r="AT1174" s="12">
        <f>VLOOKUP($B1174,[2]ok!$AY$9:$CO$434,42,0)</f>
        <v>165</v>
      </c>
      <c r="AU1174" s="12">
        <f>VLOOKUP($B1174,[2]ok!$AY$9:$CO$434,43,0)</f>
        <v>10</v>
      </c>
    </row>
    <row r="1175" spans="1:47" s="10" customFormat="1" ht="12">
      <c r="A1175" s="97">
        <v>1175</v>
      </c>
      <c r="B1175" s="97"/>
      <c r="C1175" s="98"/>
      <c r="D1175" s="98"/>
      <c r="E1175" s="98"/>
      <c r="F1175" s="98" t="s">
        <v>396</v>
      </c>
      <c r="G1175" s="17" t="s">
        <v>1214</v>
      </c>
      <c r="H1175" s="81"/>
      <c r="I1175" s="81">
        <f t="shared" si="288"/>
        <v>1049</v>
      </c>
      <c r="J1175" s="18">
        <f t="shared" ref="J1175:AU1175" si="295">SUM(J1176)</f>
        <v>19</v>
      </c>
      <c r="K1175" s="18">
        <f t="shared" si="295"/>
        <v>18</v>
      </c>
      <c r="L1175" s="18">
        <f t="shared" si="295"/>
        <v>25</v>
      </c>
      <c r="M1175" s="18">
        <f t="shared" si="295"/>
        <v>20</v>
      </c>
      <c r="N1175" s="18">
        <f t="shared" si="295"/>
        <v>15</v>
      </c>
      <c r="O1175" s="18">
        <f t="shared" si="295"/>
        <v>19</v>
      </c>
      <c r="P1175" s="18">
        <f t="shared" si="295"/>
        <v>20</v>
      </c>
      <c r="Q1175" s="18">
        <f t="shared" si="295"/>
        <v>19</v>
      </c>
      <c r="R1175" s="18">
        <f t="shared" si="295"/>
        <v>21</v>
      </c>
      <c r="S1175" s="18">
        <f t="shared" si="295"/>
        <v>21</v>
      </c>
      <c r="T1175" s="18">
        <f t="shared" si="295"/>
        <v>23</v>
      </c>
      <c r="U1175" s="18">
        <f t="shared" si="295"/>
        <v>24</v>
      </c>
      <c r="V1175" s="18">
        <f t="shared" si="295"/>
        <v>24</v>
      </c>
      <c r="W1175" s="18">
        <f t="shared" si="295"/>
        <v>23</v>
      </c>
      <c r="X1175" s="18">
        <f t="shared" si="295"/>
        <v>20</v>
      </c>
      <c r="Y1175" s="18">
        <f t="shared" si="295"/>
        <v>19</v>
      </c>
      <c r="Z1175" s="18">
        <f t="shared" si="295"/>
        <v>17</v>
      </c>
      <c r="AA1175" s="18">
        <f t="shared" si="295"/>
        <v>16</v>
      </c>
      <c r="AB1175" s="18">
        <f t="shared" si="295"/>
        <v>14</v>
      </c>
      <c r="AC1175" s="18">
        <f t="shared" si="295"/>
        <v>16</v>
      </c>
      <c r="AD1175" s="18">
        <f t="shared" si="295"/>
        <v>77</v>
      </c>
      <c r="AE1175" s="18">
        <f t="shared" si="295"/>
        <v>65</v>
      </c>
      <c r="AF1175" s="18">
        <f t="shared" si="295"/>
        <v>93</v>
      </c>
      <c r="AG1175" s="18">
        <f t="shared" si="295"/>
        <v>72</v>
      </c>
      <c r="AH1175" s="18">
        <f t="shared" si="295"/>
        <v>67</v>
      </c>
      <c r="AI1175" s="18">
        <f t="shared" si="295"/>
        <v>66</v>
      </c>
      <c r="AJ1175" s="18">
        <f t="shared" si="295"/>
        <v>43</v>
      </c>
      <c r="AK1175" s="18">
        <f t="shared" si="295"/>
        <v>35</v>
      </c>
      <c r="AL1175" s="18">
        <f t="shared" si="295"/>
        <v>35</v>
      </c>
      <c r="AM1175" s="18">
        <f t="shared" si="295"/>
        <v>37</v>
      </c>
      <c r="AN1175" s="18">
        <f t="shared" si="295"/>
        <v>22</v>
      </c>
      <c r="AO1175" s="18">
        <f t="shared" si="295"/>
        <v>26</v>
      </c>
      <c r="AP1175" s="18">
        <f t="shared" si="295"/>
        <v>18</v>
      </c>
      <c r="AQ1175" s="18">
        <f t="shared" si="295"/>
        <v>499</v>
      </c>
      <c r="AR1175" s="18">
        <f t="shared" si="295"/>
        <v>52</v>
      </c>
      <c r="AS1175" s="18">
        <f t="shared" si="295"/>
        <v>39</v>
      </c>
      <c r="AT1175" s="18">
        <f t="shared" si="295"/>
        <v>204</v>
      </c>
      <c r="AU1175" s="18">
        <f t="shared" si="295"/>
        <v>16</v>
      </c>
    </row>
    <row r="1176" spans="1:47" s="10" customFormat="1" ht="12">
      <c r="A1176" s="58">
        <v>1176</v>
      </c>
      <c r="B1176" s="58">
        <v>4549</v>
      </c>
      <c r="C1176" s="59" t="s">
        <v>352</v>
      </c>
      <c r="D1176" s="59" t="s">
        <v>262</v>
      </c>
      <c r="E1176" s="59" t="s">
        <v>272</v>
      </c>
      <c r="F1176" s="59" t="s">
        <v>175</v>
      </c>
      <c r="G1176" s="12" t="s">
        <v>271</v>
      </c>
      <c r="H1176" s="14">
        <f>B1176</f>
        <v>4549</v>
      </c>
      <c r="I1176" s="14">
        <f t="shared" si="288"/>
        <v>1049</v>
      </c>
      <c r="J1176" s="12">
        <f>VLOOKUP($B1176,'[1]METAS 2019'!$D$4:$Q$843,5,0)</f>
        <v>19</v>
      </c>
      <c r="K1176" s="12">
        <f>VLOOKUP($B1176,'[1]METAS 2019'!$D$4:$Q$843,4,0)</f>
        <v>18</v>
      </c>
      <c r="L1176" s="12">
        <f>VLOOKUP($B1176,'[1]METAS 2019'!$D$4:$Q$843,11,0)</f>
        <v>25</v>
      </c>
      <c r="M1176" s="12">
        <f>VLOOKUP($B1176,'[1]METAS 2019'!$D$4:$Q$843,12,0)</f>
        <v>20</v>
      </c>
      <c r="N1176" s="12">
        <f>VLOOKUP($B1176,'[1]METAS 2019'!$D$4:$Q$843,13,0)</f>
        <v>15</v>
      </c>
      <c r="O1176" s="12">
        <f>VLOOKUP($B1176,'[1]METAS 2019'!$D$4:$Q$843,14,0)</f>
        <v>19</v>
      </c>
      <c r="P1176" s="12">
        <f>VLOOKUP($B1176,[2]ok!$AY$9:$CO$434,8,0)</f>
        <v>20</v>
      </c>
      <c r="Q1176" s="12">
        <f>VLOOKUP($B1176,[2]ok!$AY$9:$CO$434,9,0)</f>
        <v>19</v>
      </c>
      <c r="R1176" s="12">
        <f>VLOOKUP($B1176,[2]ok!$AY$9:$CO$434,10,0)</f>
        <v>21</v>
      </c>
      <c r="S1176" s="12">
        <f>VLOOKUP($B1176,[2]ok!$AY$9:$CO$434,11,0)</f>
        <v>21</v>
      </c>
      <c r="T1176" s="12">
        <f>VLOOKUP($B1176,[2]ok!$AY$9:$CO$434,12,0)</f>
        <v>23</v>
      </c>
      <c r="U1176" s="12">
        <f>VLOOKUP($B1176,[2]ok!$AY$9:$CO$434,13,0)</f>
        <v>24</v>
      </c>
      <c r="V1176" s="12">
        <f>VLOOKUP($B1176,[2]ok!$AY$9:$CO$434,14,0)</f>
        <v>24</v>
      </c>
      <c r="W1176" s="12">
        <f>VLOOKUP($B1176,[2]ok!$AY$9:$CO$434,15,0)</f>
        <v>23</v>
      </c>
      <c r="X1176" s="12">
        <f>VLOOKUP($B1176,[2]ok!$AY$9:$CO$434,16,0)</f>
        <v>20</v>
      </c>
      <c r="Y1176" s="12">
        <f>VLOOKUP($B1176,[2]ok!$AY$9:$CO$434,17,0)</f>
        <v>19</v>
      </c>
      <c r="Z1176" s="12">
        <f>VLOOKUP($B1176,[2]ok!$AY$9:$CO$434,18,0)</f>
        <v>17</v>
      </c>
      <c r="AA1176" s="12">
        <f>VLOOKUP($B1176,[2]ok!$AY$9:$CO$434,19,0)</f>
        <v>16</v>
      </c>
      <c r="AB1176" s="12">
        <f>VLOOKUP($B1176,[2]ok!$AY$9:$CO$434,20,0)</f>
        <v>14</v>
      </c>
      <c r="AC1176" s="12">
        <f>VLOOKUP($B1176,[2]ok!$AY$9:$CO$434,21,0)</f>
        <v>16</v>
      </c>
      <c r="AD1176" s="12">
        <f>VLOOKUP($B1176,[2]ok!$AY$9:$CO$434,22,0)</f>
        <v>77</v>
      </c>
      <c r="AE1176" s="12">
        <f>VLOOKUP($B1176,[2]ok!$AY$9:$CO$434,23,0)</f>
        <v>65</v>
      </c>
      <c r="AF1176" s="12">
        <f>VLOOKUP($B1176,[2]ok!$AY$9:$CO$434,24,0)</f>
        <v>93</v>
      </c>
      <c r="AG1176" s="12">
        <f>VLOOKUP($B1176,[2]ok!$AY$9:$CO$434,25,0)</f>
        <v>72</v>
      </c>
      <c r="AH1176" s="12">
        <f>VLOOKUP($B1176,[2]ok!$AY$9:$CO$434,26,0)</f>
        <v>67</v>
      </c>
      <c r="AI1176" s="12">
        <f>VLOOKUP($B1176,[2]ok!$AY$9:$CO$434,27,0)</f>
        <v>66</v>
      </c>
      <c r="AJ1176" s="12">
        <f>VLOOKUP($B1176,[2]ok!$AY$9:$CO$434,28,0)</f>
        <v>43</v>
      </c>
      <c r="AK1176" s="12">
        <f>VLOOKUP($B1176,[2]ok!$AY$9:$CO$434,29,0)</f>
        <v>35</v>
      </c>
      <c r="AL1176" s="12">
        <f>VLOOKUP($B1176,[2]ok!$AY$9:$CO$434,30,0)</f>
        <v>35</v>
      </c>
      <c r="AM1176" s="12">
        <f>VLOOKUP($B1176,[2]ok!$AY$9:$CO$434,31,0)</f>
        <v>37</v>
      </c>
      <c r="AN1176" s="12">
        <f>VLOOKUP($B1176,[2]ok!$AY$9:$CO$434,32,0)</f>
        <v>22</v>
      </c>
      <c r="AO1176" s="12">
        <f>VLOOKUP($B1176,[2]ok!$AY$9:$CO$434,33,0)</f>
        <v>26</v>
      </c>
      <c r="AP1176" s="12">
        <f>VLOOKUP($B1176,[2]ok!$AY$9:$CO$434,34,0)</f>
        <v>18</v>
      </c>
      <c r="AQ1176" s="12">
        <f>VLOOKUP($B1176,[2]ok!$AY$9:$CO$434,39,0)</f>
        <v>499</v>
      </c>
      <c r="AR1176" s="12">
        <f>VLOOKUP($B1176,[2]ok!$AY$9:$CO$434,40,0)</f>
        <v>52</v>
      </c>
      <c r="AS1176" s="12">
        <f>VLOOKUP($B1176,[2]ok!$AY$9:$CO$434,41,0)</f>
        <v>39</v>
      </c>
      <c r="AT1176" s="12">
        <f>VLOOKUP($B1176,[2]ok!$AY$9:$CO$434,42,0)</f>
        <v>204</v>
      </c>
      <c r="AU1176" s="12">
        <f>VLOOKUP($B1176,[2]ok!$AY$9:$CO$434,43,0)</f>
        <v>16</v>
      </c>
    </row>
    <row r="1177" spans="1:47" s="10" customFormat="1" ht="12">
      <c r="A1177" s="97">
        <v>1177</v>
      </c>
      <c r="B1177" s="97"/>
      <c r="C1177" s="98"/>
      <c r="D1177" s="98"/>
      <c r="E1177" s="98"/>
      <c r="F1177" s="98" t="s">
        <v>397</v>
      </c>
      <c r="G1177" s="17" t="s">
        <v>1214</v>
      </c>
      <c r="H1177" s="81"/>
      <c r="I1177" s="81">
        <f t="shared" si="288"/>
        <v>3034</v>
      </c>
      <c r="J1177" s="18">
        <f t="shared" ref="J1177:AU1177" si="296">SUM(J1178)</f>
        <v>13</v>
      </c>
      <c r="K1177" s="18">
        <f t="shared" si="296"/>
        <v>16</v>
      </c>
      <c r="L1177" s="18">
        <f t="shared" si="296"/>
        <v>16</v>
      </c>
      <c r="M1177" s="18">
        <f t="shared" si="296"/>
        <v>14</v>
      </c>
      <c r="N1177" s="18">
        <f t="shared" si="296"/>
        <v>14</v>
      </c>
      <c r="O1177" s="18">
        <f t="shared" si="296"/>
        <v>13</v>
      </c>
      <c r="P1177" s="18">
        <f t="shared" si="296"/>
        <v>55</v>
      </c>
      <c r="Q1177" s="18">
        <f t="shared" si="296"/>
        <v>56</v>
      </c>
      <c r="R1177" s="18">
        <f t="shared" si="296"/>
        <v>56</v>
      </c>
      <c r="S1177" s="18">
        <f t="shared" si="296"/>
        <v>57</v>
      </c>
      <c r="T1177" s="18">
        <f t="shared" si="296"/>
        <v>60</v>
      </c>
      <c r="U1177" s="18">
        <f t="shared" si="296"/>
        <v>62</v>
      </c>
      <c r="V1177" s="18">
        <f t="shared" si="296"/>
        <v>63</v>
      </c>
      <c r="W1177" s="18">
        <f t="shared" si="296"/>
        <v>60</v>
      </c>
      <c r="X1177" s="18">
        <f t="shared" si="296"/>
        <v>52</v>
      </c>
      <c r="Y1177" s="18">
        <f t="shared" si="296"/>
        <v>51</v>
      </c>
      <c r="Z1177" s="18">
        <f t="shared" si="296"/>
        <v>45</v>
      </c>
      <c r="AA1177" s="18">
        <f t="shared" si="296"/>
        <v>43</v>
      </c>
      <c r="AB1177" s="18">
        <f t="shared" si="296"/>
        <v>41</v>
      </c>
      <c r="AC1177" s="18">
        <f t="shared" si="296"/>
        <v>42</v>
      </c>
      <c r="AD1177" s="18">
        <f t="shared" si="296"/>
        <v>227</v>
      </c>
      <c r="AE1177" s="18">
        <f t="shared" si="296"/>
        <v>210</v>
      </c>
      <c r="AF1177" s="18">
        <f t="shared" si="296"/>
        <v>276</v>
      </c>
      <c r="AG1177" s="18">
        <f t="shared" si="296"/>
        <v>234</v>
      </c>
      <c r="AH1177" s="18">
        <f t="shared" si="296"/>
        <v>235</v>
      </c>
      <c r="AI1177" s="18">
        <f t="shared" si="296"/>
        <v>227</v>
      </c>
      <c r="AJ1177" s="18">
        <f t="shared" si="296"/>
        <v>203</v>
      </c>
      <c r="AK1177" s="18">
        <f t="shared" si="296"/>
        <v>158</v>
      </c>
      <c r="AL1177" s="18">
        <f t="shared" si="296"/>
        <v>112</v>
      </c>
      <c r="AM1177" s="18">
        <f t="shared" si="296"/>
        <v>119</v>
      </c>
      <c r="AN1177" s="18">
        <f t="shared" si="296"/>
        <v>88</v>
      </c>
      <c r="AO1177" s="18">
        <f t="shared" si="296"/>
        <v>67</v>
      </c>
      <c r="AP1177" s="18">
        <f t="shared" si="296"/>
        <v>49</v>
      </c>
      <c r="AQ1177" s="18">
        <f t="shared" si="296"/>
        <v>1610</v>
      </c>
      <c r="AR1177" s="18">
        <f t="shared" si="296"/>
        <v>129</v>
      </c>
      <c r="AS1177" s="18">
        <f t="shared" si="296"/>
        <v>115</v>
      </c>
      <c r="AT1177" s="18">
        <f t="shared" si="296"/>
        <v>735</v>
      </c>
      <c r="AU1177" s="18">
        <f t="shared" si="296"/>
        <v>11</v>
      </c>
    </row>
    <row r="1178" spans="1:47" s="10" customFormat="1" ht="12">
      <c r="A1178" s="58">
        <v>1178</v>
      </c>
      <c r="B1178" s="58">
        <v>4544</v>
      </c>
      <c r="C1178" s="59" t="s">
        <v>352</v>
      </c>
      <c r="D1178" s="59" t="s">
        <v>262</v>
      </c>
      <c r="E1178" s="59" t="s">
        <v>263</v>
      </c>
      <c r="F1178" s="59" t="s">
        <v>267</v>
      </c>
      <c r="G1178" s="12" t="s">
        <v>266</v>
      </c>
      <c r="H1178" s="14">
        <f>B1178</f>
        <v>4544</v>
      </c>
      <c r="I1178" s="14">
        <f t="shared" si="288"/>
        <v>3034</v>
      </c>
      <c r="J1178" s="12">
        <f>VLOOKUP($B1178,'[1]METAS 2019'!$D$4:$Q$843,5,0)</f>
        <v>13</v>
      </c>
      <c r="K1178" s="12">
        <f>VLOOKUP($B1178,'[1]METAS 2019'!$D$4:$Q$843,4,0)</f>
        <v>16</v>
      </c>
      <c r="L1178" s="12">
        <f>VLOOKUP($B1178,'[1]METAS 2019'!$D$4:$Q$843,11,0)</f>
        <v>16</v>
      </c>
      <c r="M1178" s="12">
        <f>VLOOKUP($B1178,'[1]METAS 2019'!$D$4:$Q$843,12,0)</f>
        <v>14</v>
      </c>
      <c r="N1178" s="12">
        <f>VLOOKUP($B1178,'[1]METAS 2019'!$D$4:$Q$843,13,0)</f>
        <v>14</v>
      </c>
      <c r="O1178" s="12">
        <f>VLOOKUP($B1178,'[1]METAS 2019'!$D$4:$Q$843,14,0)</f>
        <v>13</v>
      </c>
      <c r="P1178" s="12">
        <f>VLOOKUP($B1178,[2]ok!$AY$9:$CO$434,8,0)</f>
        <v>55</v>
      </c>
      <c r="Q1178" s="12">
        <f>VLOOKUP($B1178,[2]ok!$AY$9:$CO$434,9,0)</f>
        <v>56</v>
      </c>
      <c r="R1178" s="12">
        <f>VLOOKUP($B1178,[2]ok!$AY$9:$CO$434,10,0)</f>
        <v>56</v>
      </c>
      <c r="S1178" s="12">
        <f>VLOOKUP($B1178,[2]ok!$AY$9:$CO$434,11,0)</f>
        <v>57</v>
      </c>
      <c r="T1178" s="12">
        <f>VLOOKUP($B1178,[2]ok!$AY$9:$CO$434,12,0)</f>
        <v>60</v>
      </c>
      <c r="U1178" s="12">
        <f>VLOOKUP($B1178,[2]ok!$AY$9:$CO$434,13,0)</f>
        <v>62</v>
      </c>
      <c r="V1178" s="12">
        <f>VLOOKUP($B1178,[2]ok!$AY$9:$CO$434,14,0)</f>
        <v>63</v>
      </c>
      <c r="W1178" s="12">
        <f>VLOOKUP($B1178,[2]ok!$AY$9:$CO$434,15,0)</f>
        <v>60</v>
      </c>
      <c r="X1178" s="12">
        <f>VLOOKUP($B1178,[2]ok!$AY$9:$CO$434,16,0)</f>
        <v>52</v>
      </c>
      <c r="Y1178" s="12">
        <f>VLOOKUP($B1178,[2]ok!$AY$9:$CO$434,17,0)</f>
        <v>51</v>
      </c>
      <c r="Z1178" s="12">
        <f>VLOOKUP($B1178,[2]ok!$AY$9:$CO$434,18,0)</f>
        <v>45</v>
      </c>
      <c r="AA1178" s="12">
        <f>VLOOKUP($B1178,[2]ok!$AY$9:$CO$434,19,0)</f>
        <v>43</v>
      </c>
      <c r="AB1178" s="12">
        <f>VLOOKUP($B1178,[2]ok!$AY$9:$CO$434,20,0)</f>
        <v>41</v>
      </c>
      <c r="AC1178" s="12">
        <f>VLOOKUP($B1178,[2]ok!$AY$9:$CO$434,21,0)</f>
        <v>42</v>
      </c>
      <c r="AD1178" s="12">
        <f>VLOOKUP($B1178,[2]ok!$AY$9:$CO$434,22,0)</f>
        <v>227</v>
      </c>
      <c r="AE1178" s="12">
        <f>VLOOKUP($B1178,[2]ok!$AY$9:$CO$434,23,0)</f>
        <v>210</v>
      </c>
      <c r="AF1178" s="12">
        <f>VLOOKUP($B1178,[2]ok!$AY$9:$CO$434,24,0)</f>
        <v>276</v>
      </c>
      <c r="AG1178" s="12">
        <f>VLOOKUP($B1178,[2]ok!$AY$9:$CO$434,25,0)</f>
        <v>234</v>
      </c>
      <c r="AH1178" s="12">
        <f>VLOOKUP($B1178,[2]ok!$AY$9:$CO$434,26,0)</f>
        <v>235</v>
      </c>
      <c r="AI1178" s="12">
        <f>VLOOKUP($B1178,[2]ok!$AY$9:$CO$434,27,0)</f>
        <v>227</v>
      </c>
      <c r="AJ1178" s="12">
        <f>VLOOKUP($B1178,[2]ok!$AY$9:$CO$434,28,0)</f>
        <v>203</v>
      </c>
      <c r="AK1178" s="12">
        <f>VLOOKUP($B1178,[2]ok!$AY$9:$CO$434,29,0)</f>
        <v>158</v>
      </c>
      <c r="AL1178" s="12">
        <f>VLOOKUP($B1178,[2]ok!$AY$9:$CO$434,30,0)</f>
        <v>112</v>
      </c>
      <c r="AM1178" s="12">
        <f>VLOOKUP($B1178,[2]ok!$AY$9:$CO$434,31,0)</f>
        <v>119</v>
      </c>
      <c r="AN1178" s="12">
        <f>VLOOKUP($B1178,[2]ok!$AY$9:$CO$434,32,0)</f>
        <v>88</v>
      </c>
      <c r="AO1178" s="12">
        <f>VLOOKUP($B1178,[2]ok!$AY$9:$CO$434,33,0)</f>
        <v>67</v>
      </c>
      <c r="AP1178" s="12">
        <f>VLOOKUP($B1178,[2]ok!$AY$9:$CO$434,34,0)</f>
        <v>49</v>
      </c>
      <c r="AQ1178" s="12">
        <f>VLOOKUP($B1178,[2]ok!$AY$9:$CO$434,39,0)</f>
        <v>1610</v>
      </c>
      <c r="AR1178" s="12">
        <f>VLOOKUP($B1178,[2]ok!$AY$9:$CO$434,40,0)</f>
        <v>129</v>
      </c>
      <c r="AS1178" s="12">
        <f>VLOOKUP($B1178,[2]ok!$AY$9:$CO$434,41,0)</f>
        <v>115</v>
      </c>
      <c r="AT1178" s="12">
        <f>VLOOKUP($B1178,[2]ok!$AY$9:$CO$434,42,0)</f>
        <v>735</v>
      </c>
      <c r="AU1178" s="12">
        <f>VLOOKUP($B1178,[2]ok!$AY$9:$CO$434,43,0)</f>
        <v>11</v>
      </c>
    </row>
    <row r="1179" spans="1:47" s="10" customFormat="1" ht="12">
      <c r="A1179" s="97">
        <v>1179</v>
      </c>
      <c r="B1179" s="97"/>
      <c r="C1179" s="98"/>
      <c r="D1179" s="98"/>
      <c r="E1179" s="98"/>
      <c r="F1179" s="98" t="s">
        <v>398</v>
      </c>
      <c r="G1179" s="17" t="s">
        <v>1214</v>
      </c>
      <c r="H1179" s="81"/>
      <c r="I1179" s="81">
        <f t="shared" si="288"/>
        <v>7867</v>
      </c>
      <c r="J1179" s="18">
        <f t="shared" ref="J1179:AU1179" si="297">SUM(J1180:J1183)</f>
        <v>89</v>
      </c>
      <c r="K1179" s="18">
        <f t="shared" si="297"/>
        <v>82</v>
      </c>
      <c r="L1179" s="18">
        <f t="shared" si="297"/>
        <v>71</v>
      </c>
      <c r="M1179" s="18">
        <f t="shared" si="297"/>
        <v>112</v>
      </c>
      <c r="N1179" s="18">
        <f t="shared" si="297"/>
        <v>81</v>
      </c>
      <c r="O1179" s="18">
        <f t="shared" si="297"/>
        <v>104</v>
      </c>
      <c r="P1179" s="18">
        <f t="shared" si="297"/>
        <v>110</v>
      </c>
      <c r="Q1179" s="18">
        <f t="shared" si="297"/>
        <v>112</v>
      </c>
      <c r="R1179" s="18">
        <f t="shared" si="297"/>
        <v>115</v>
      </c>
      <c r="S1179" s="18">
        <f t="shared" si="297"/>
        <v>119</v>
      </c>
      <c r="T1179" s="18">
        <f t="shared" si="297"/>
        <v>122</v>
      </c>
      <c r="U1179" s="18">
        <f t="shared" si="297"/>
        <v>127</v>
      </c>
      <c r="V1179" s="18">
        <f t="shared" si="297"/>
        <v>129</v>
      </c>
      <c r="W1179" s="18">
        <f t="shared" si="297"/>
        <v>129</v>
      </c>
      <c r="X1179" s="18">
        <f t="shared" si="297"/>
        <v>124</v>
      </c>
      <c r="Y1179" s="18">
        <f t="shared" si="297"/>
        <v>125</v>
      </c>
      <c r="Z1179" s="18">
        <f t="shared" si="297"/>
        <v>124</v>
      </c>
      <c r="AA1179" s="18">
        <f t="shared" si="297"/>
        <v>124</v>
      </c>
      <c r="AB1179" s="18">
        <f t="shared" si="297"/>
        <v>121</v>
      </c>
      <c r="AC1179" s="18">
        <f t="shared" si="297"/>
        <v>121</v>
      </c>
      <c r="AD1179" s="18">
        <f t="shared" si="297"/>
        <v>584</v>
      </c>
      <c r="AE1179" s="18">
        <f t="shared" si="297"/>
        <v>549</v>
      </c>
      <c r="AF1179" s="18">
        <f t="shared" si="297"/>
        <v>661</v>
      </c>
      <c r="AG1179" s="18">
        <f t="shared" si="297"/>
        <v>628</v>
      </c>
      <c r="AH1179" s="18">
        <f t="shared" si="297"/>
        <v>560</v>
      </c>
      <c r="AI1179" s="18">
        <f t="shared" si="297"/>
        <v>653</v>
      </c>
      <c r="AJ1179" s="18">
        <f t="shared" si="297"/>
        <v>495</v>
      </c>
      <c r="AK1179" s="18">
        <f t="shared" si="297"/>
        <v>422</v>
      </c>
      <c r="AL1179" s="18">
        <f t="shared" si="297"/>
        <v>324</v>
      </c>
      <c r="AM1179" s="18">
        <f t="shared" si="297"/>
        <v>254</v>
      </c>
      <c r="AN1179" s="18">
        <f t="shared" si="297"/>
        <v>219</v>
      </c>
      <c r="AO1179" s="18">
        <f t="shared" si="297"/>
        <v>129</v>
      </c>
      <c r="AP1179" s="18">
        <f t="shared" si="297"/>
        <v>148</v>
      </c>
      <c r="AQ1179" s="18">
        <f t="shared" si="297"/>
        <v>4048</v>
      </c>
      <c r="AR1179" s="18">
        <f t="shared" si="297"/>
        <v>300</v>
      </c>
      <c r="AS1179" s="18">
        <f t="shared" si="297"/>
        <v>303</v>
      </c>
      <c r="AT1179" s="18">
        <f t="shared" si="297"/>
        <v>1920</v>
      </c>
      <c r="AU1179" s="18">
        <f t="shared" si="297"/>
        <v>90</v>
      </c>
    </row>
    <row r="1180" spans="1:47" s="10" customFormat="1" ht="12">
      <c r="A1180" s="58">
        <v>1180</v>
      </c>
      <c r="B1180" s="58">
        <v>4587</v>
      </c>
      <c r="C1180" s="59" t="s">
        <v>352</v>
      </c>
      <c r="D1180" s="59" t="s">
        <v>262</v>
      </c>
      <c r="E1180" s="59" t="s">
        <v>269</v>
      </c>
      <c r="F1180" s="59" t="s">
        <v>176</v>
      </c>
      <c r="G1180" s="12" t="s">
        <v>265</v>
      </c>
      <c r="H1180" s="14">
        <f>B1180</f>
        <v>4587</v>
      </c>
      <c r="I1180" s="14">
        <f t="shared" si="288"/>
        <v>4398</v>
      </c>
      <c r="J1180" s="12">
        <f>VLOOKUP($B1180,'[1]METAS 2019'!$D$4:$Q$843,5,0)</f>
        <v>50</v>
      </c>
      <c r="K1180" s="12">
        <f>VLOOKUP($B1180,'[1]METAS 2019'!$D$4:$Q$843,4,0)</f>
        <v>42</v>
      </c>
      <c r="L1180" s="12">
        <f>VLOOKUP($B1180,'[1]METAS 2019'!$D$4:$Q$843,11,0)</f>
        <v>41</v>
      </c>
      <c r="M1180" s="12">
        <f>VLOOKUP($B1180,'[1]METAS 2019'!$D$4:$Q$843,12,0)</f>
        <v>54</v>
      </c>
      <c r="N1180" s="12">
        <f>VLOOKUP($B1180,'[1]METAS 2019'!$D$4:$Q$843,13,0)</f>
        <v>40</v>
      </c>
      <c r="O1180" s="12">
        <f>VLOOKUP($B1180,'[1]METAS 2019'!$D$4:$Q$843,14,0)</f>
        <v>54</v>
      </c>
      <c r="P1180" s="12">
        <f>VLOOKUP($B1180,[2]ok!$AY$9:$CO$434,8,0)</f>
        <v>61</v>
      </c>
      <c r="Q1180" s="12">
        <f>VLOOKUP($B1180,[2]ok!$AY$9:$CO$434,9,0)</f>
        <v>63</v>
      </c>
      <c r="R1180" s="12">
        <f>VLOOKUP($B1180,[2]ok!$AY$9:$CO$434,10,0)</f>
        <v>64</v>
      </c>
      <c r="S1180" s="12">
        <f>VLOOKUP($B1180,[2]ok!$AY$9:$CO$434,11,0)</f>
        <v>67</v>
      </c>
      <c r="T1180" s="12">
        <f>VLOOKUP($B1180,[2]ok!$AY$9:$CO$434,12,0)</f>
        <v>69</v>
      </c>
      <c r="U1180" s="12">
        <f>VLOOKUP($B1180,[2]ok!$AY$9:$CO$434,13,0)</f>
        <v>71</v>
      </c>
      <c r="V1180" s="12">
        <f>VLOOKUP($B1180,[2]ok!$AY$9:$CO$434,14,0)</f>
        <v>73</v>
      </c>
      <c r="W1180" s="12">
        <f>VLOOKUP($B1180,[2]ok!$AY$9:$CO$434,15,0)</f>
        <v>73</v>
      </c>
      <c r="X1180" s="12">
        <f>VLOOKUP($B1180,[2]ok!$AY$9:$CO$434,16,0)</f>
        <v>70</v>
      </c>
      <c r="Y1180" s="12">
        <f>VLOOKUP($B1180,[2]ok!$AY$9:$CO$434,17,0)</f>
        <v>71</v>
      </c>
      <c r="Z1180" s="12">
        <f>VLOOKUP($B1180,[2]ok!$AY$9:$CO$434,18,0)</f>
        <v>70</v>
      </c>
      <c r="AA1180" s="12">
        <f>VLOOKUP($B1180,[2]ok!$AY$9:$CO$434,19,0)</f>
        <v>70</v>
      </c>
      <c r="AB1180" s="12">
        <f>VLOOKUP($B1180,[2]ok!$AY$9:$CO$434,20,0)</f>
        <v>68</v>
      </c>
      <c r="AC1180" s="12">
        <f>VLOOKUP($B1180,[2]ok!$AY$9:$CO$434,21,0)</f>
        <v>68</v>
      </c>
      <c r="AD1180" s="12">
        <f>VLOOKUP($B1180,[2]ok!$AY$9:$CO$434,22,0)</f>
        <v>328</v>
      </c>
      <c r="AE1180" s="12">
        <f>VLOOKUP($B1180,[2]ok!$AY$9:$CO$434,23,0)</f>
        <v>308</v>
      </c>
      <c r="AF1180" s="12">
        <f>VLOOKUP($B1180,[2]ok!$AY$9:$CO$434,24,0)</f>
        <v>371</v>
      </c>
      <c r="AG1180" s="12">
        <f>VLOOKUP($B1180,[2]ok!$AY$9:$CO$434,25,0)</f>
        <v>352</v>
      </c>
      <c r="AH1180" s="12">
        <f>VLOOKUP($B1180,[2]ok!$AY$9:$CO$434,26,0)</f>
        <v>314</v>
      </c>
      <c r="AI1180" s="12">
        <f>VLOOKUP($B1180,[2]ok!$AY$9:$CO$434,27,0)</f>
        <v>367</v>
      </c>
      <c r="AJ1180" s="12">
        <f>VLOOKUP($B1180,[2]ok!$AY$9:$CO$434,28,0)</f>
        <v>278</v>
      </c>
      <c r="AK1180" s="12">
        <f>VLOOKUP($B1180,[2]ok!$AY$9:$CO$434,29,0)</f>
        <v>237</v>
      </c>
      <c r="AL1180" s="12">
        <f>VLOOKUP($B1180,[2]ok!$AY$9:$CO$434,30,0)</f>
        <v>182</v>
      </c>
      <c r="AM1180" s="12">
        <f>VLOOKUP($B1180,[2]ok!$AY$9:$CO$434,31,0)</f>
        <v>143</v>
      </c>
      <c r="AN1180" s="12">
        <f>VLOOKUP($B1180,[2]ok!$AY$9:$CO$434,32,0)</f>
        <v>123</v>
      </c>
      <c r="AO1180" s="12">
        <f>VLOOKUP($B1180,[2]ok!$AY$9:$CO$434,33,0)</f>
        <v>73</v>
      </c>
      <c r="AP1180" s="12">
        <f>VLOOKUP($B1180,[2]ok!$AY$9:$CO$434,34,0)</f>
        <v>83</v>
      </c>
      <c r="AQ1180" s="12">
        <f>VLOOKUP($B1180,[2]ok!$AY$9:$CO$434,39,0)</f>
        <v>2274</v>
      </c>
      <c r="AR1180" s="12">
        <f>VLOOKUP($B1180,[2]ok!$AY$9:$CO$434,40,0)</f>
        <v>169</v>
      </c>
      <c r="AS1180" s="12">
        <f>VLOOKUP($B1180,[2]ok!$AY$9:$CO$434,41,0)</f>
        <v>171</v>
      </c>
      <c r="AT1180" s="12">
        <f>VLOOKUP($B1180,[2]ok!$AY$9:$CO$434,42,0)</f>
        <v>1079</v>
      </c>
      <c r="AU1180" s="12">
        <f>VLOOKUP($B1180,[2]ok!$AY$9:$CO$434,43,0)</f>
        <v>54</v>
      </c>
    </row>
    <row r="1181" spans="1:47" s="10" customFormat="1" ht="12">
      <c r="A1181" s="58">
        <v>1181</v>
      </c>
      <c r="B1181" s="58">
        <v>4592</v>
      </c>
      <c r="C1181" s="59" t="s">
        <v>352</v>
      </c>
      <c r="D1181" s="59" t="s">
        <v>262</v>
      </c>
      <c r="E1181" s="59" t="s">
        <v>269</v>
      </c>
      <c r="F1181" s="59" t="s">
        <v>177</v>
      </c>
      <c r="G1181" s="12" t="s">
        <v>266</v>
      </c>
      <c r="H1181" s="14">
        <f>B1181</f>
        <v>4592</v>
      </c>
      <c r="I1181" s="14">
        <f t="shared" si="288"/>
        <v>979</v>
      </c>
      <c r="J1181" s="12">
        <f>VLOOKUP($B1181,'[1]METAS 2019'!$D$4:$Q$843,5,0)</f>
        <v>11</v>
      </c>
      <c r="K1181" s="12">
        <f>VLOOKUP($B1181,'[1]METAS 2019'!$D$4:$Q$843,4,0)</f>
        <v>11</v>
      </c>
      <c r="L1181" s="12">
        <f>VLOOKUP($B1181,'[1]METAS 2019'!$D$4:$Q$843,11,0)</f>
        <v>10</v>
      </c>
      <c r="M1181" s="12">
        <f>VLOOKUP($B1181,'[1]METAS 2019'!$D$4:$Q$843,12,0)</f>
        <v>15</v>
      </c>
      <c r="N1181" s="12">
        <f>VLOOKUP($B1181,'[1]METAS 2019'!$D$4:$Q$843,13,0)</f>
        <v>14</v>
      </c>
      <c r="O1181" s="12">
        <f>VLOOKUP($B1181,'[1]METAS 2019'!$D$4:$Q$843,14,0)</f>
        <v>13</v>
      </c>
      <c r="P1181" s="12">
        <f>VLOOKUP($B1181,[2]ok!$AY$9:$CO$434,8,0)</f>
        <v>14</v>
      </c>
      <c r="Q1181" s="12">
        <f>VLOOKUP($B1181,[2]ok!$AY$9:$CO$434,9,0)</f>
        <v>14</v>
      </c>
      <c r="R1181" s="12">
        <f>VLOOKUP($B1181,[2]ok!$AY$9:$CO$434,10,0)</f>
        <v>14</v>
      </c>
      <c r="S1181" s="12">
        <f>VLOOKUP($B1181,[2]ok!$AY$9:$CO$434,11,0)</f>
        <v>15</v>
      </c>
      <c r="T1181" s="12">
        <f>VLOOKUP($B1181,[2]ok!$AY$9:$CO$434,12,0)</f>
        <v>15</v>
      </c>
      <c r="U1181" s="12">
        <f>VLOOKUP($B1181,[2]ok!$AY$9:$CO$434,13,0)</f>
        <v>16</v>
      </c>
      <c r="V1181" s="12">
        <f>VLOOKUP($B1181,[2]ok!$AY$9:$CO$434,14,0)</f>
        <v>16</v>
      </c>
      <c r="W1181" s="12">
        <f>VLOOKUP($B1181,[2]ok!$AY$9:$CO$434,15,0)</f>
        <v>16</v>
      </c>
      <c r="X1181" s="12">
        <f>VLOOKUP($B1181,[2]ok!$AY$9:$CO$434,16,0)</f>
        <v>15</v>
      </c>
      <c r="Y1181" s="12">
        <f>VLOOKUP($B1181,[2]ok!$AY$9:$CO$434,17,0)</f>
        <v>15</v>
      </c>
      <c r="Z1181" s="12">
        <f>VLOOKUP($B1181,[2]ok!$AY$9:$CO$434,18,0)</f>
        <v>15</v>
      </c>
      <c r="AA1181" s="12">
        <f>VLOOKUP($B1181,[2]ok!$AY$9:$CO$434,19,0)</f>
        <v>15</v>
      </c>
      <c r="AB1181" s="12">
        <f>VLOOKUP($B1181,[2]ok!$AY$9:$CO$434,20,0)</f>
        <v>15</v>
      </c>
      <c r="AC1181" s="12">
        <f>VLOOKUP($B1181,[2]ok!$AY$9:$CO$434,21,0)</f>
        <v>15</v>
      </c>
      <c r="AD1181" s="12">
        <f>VLOOKUP($B1181,[2]ok!$AY$9:$CO$434,22,0)</f>
        <v>72</v>
      </c>
      <c r="AE1181" s="12">
        <f>VLOOKUP($B1181,[2]ok!$AY$9:$CO$434,23,0)</f>
        <v>68</v>
      </c>
      <c r="AF1181" s="12">
        <f>VLOOKUP($B1181,[2]ok!$AY$9:$CO$434,24,0)</f>
        <v>82</v>
      </c>
      <c r="AG1181" s="12">
        <f>VLOOKUP($B1181,[2]ok!$AY$9:$CO$434,25,0)</f>
        <v>78</v>
      </c>
      <c r="AH1181" s="12">
        <f>VLOOKUP($B1181,[2]ok!$AY$9:$CO$434,26,0)</f>
        <v>69</v>
      </c>
      <c r="AI1181" s="12">
        <f>VLOOKUP($B1181,[2]ok!$AY$9:$CO$434,27,0)</f>
        <v>81</v>
      </c>
      <c r="AJ1181" s="12">
        <f>VLOOKUP($B1181,[2]ok!$AY$9:$CO$434,28,0)</f>
        <v>61</v>
      </c>
      <c r="AK1181" s="12">
        <f>VLOOKUP($B1181,[2]ok!$AY$9:$CO$434,29,0)</f>
        <v>52</v>
      </c>
      <c r="AL1181" s="12">
        <f>VLOOKUP($B1181,[2]ok!$AY$9:$CO$434,30,0)</f>
        <v>40</v>
      </c>
      <c r="AM1181" s="12">
        <f>VLOOKUP($B1181,[2]ok!$AY$9:$CO$434,31,0)</f>
        <v>31</v>
      </c>
      <c r="AN1181" s="12">
        <f>VLOOKUP($B1181,[2]ok!$AY$9:$CO$434,32,0)</f>
        <v>27</v>
      </c>
      <c r="AO1181" s="12">
        <f>VLOOKUP($B1181,[2]ok!$AY$9:$CO$434,33,0)</f>
        <v>16</v>
      </c>
      <c r="AP1181" s="12">
        <f>VLOOKUP($B1181,[2]ok!$AY$9:$CO$434,34,0)</f>
        <v>18</v>
      </c>
      <c r="AQ1181" s="12">
        <f>VLOOKUP($B1181,[2]ok!$AY$9:$CO$434,39,0)</f>
        <v>500</v>
      </c>
      <c r="AR1181" s="12">
        <f>VLOOKUP($B1181,[2]ok!$AY$9:$CO$434,40,0)</f>
        <v>37</v>
      </c>
      <c r="AS1181" s="12">
        <f>VLOOKUP($B1181,[2]ok!$AY$9:$CO$434,41,0)</f>
        <v>37</v>
      </c>
      <c r="AT1181" s="12">
        <f>VLOOKUP($B1181,[2]ok!$AY$9:$CO$434,42,0)</f>
        <v>237</v>
      </c>
      <c r="AU1181" s="12">
        <f>VLOOKUP($B1181,[2]ok!$AY$9:$CO$434,43,0)</f>
        <v>10</v>
      </c>
    </row>
    <row r="1182" spans="1:47" s="10" customFormat="1" ht="12">
      <c r="A1182" s="58">
        <v>1182</v>
      </c>
      <c r="B1182" s="58">
        <v>4589</v>
      </c>
      <c r="C1182" s="59" t="s">
        <v>352</v>
      </c>
      <c r="D1182" s="59" t="s">
        <v>262</v>
      </c>
      <c r="E1182" s="59" t="s">
        <v>269</v>
      </c>
      <c r="F1182" s="59" t="s">
        <v>178</v>
      </c>
      <c r="G1182" s="12" t="s">
        <v>266</v>
      </c>
      <c r="H1182" s="14">
        <f>B1182</f>
        <v>4589</v>
      </c>
      <c r="I1182" s="14">
        <f t="shared" si="288"/>
        <v>1419</v>
      </c>
      <c r="J1182" s="12">
        <f>VLOOKUP($B1182,'[1]METAS 2019'!$D$4:$Q$843,5,0)</f>
        <v>16</v>
      </c>
      <c r="K1182" s="12">
        <f>VLOOKUP($B1182,'[1]METAS 2019'!$D$4:$Q$843,4,0)</f>
        <v>18</v>
      </c>
      <c r="L1182" s="12">
        <f>VLOOKUP($B1182,'[1]METAS 2019'!$D$4:$Q$843,11,0)</f>
        <v>12</v>
      </c>
      <c r="M1182" s="12">
        <f>VLOOKUP($B1182,'[1]METAS 2019'!$D$4:$Q$843,12,0)</f>
        <v>26</v>
      </c>
      <c r="N1182" s="12">
        <f>VLOOKUP($B1182,'[1]METAS 2019'!$D$4:$Q$843,13,0)</f>
        <v>13</v>
      </c>
      <c r="O1182" s="12">
        <f>VLOOKUP($B1182,'[1]METAS 2019'!$D$4:$Q$843,14,0)</f>
        <v>17</v>
      </c>
      <c r="P1182" s="12">
        <f>VLOOKUP($B1182,[2]ok!$AY$9:$CO$434,8,0)</f>
        <v>20</v>
      </c>
      <c r="Q1182" s="12">
        <f>VLOOKUP($B1182,[2]ok!$AY$9:$CO$434,9,0)</f>
        <v>20</v>
      </c>
      <c r="R1182" s="12">
        <f>VLOOKUP($B1182,[2]ok!$AY$9:$CO$434,10,0)</f>
        <v>21</v>
      </c>
      <c r="S1182" s="12">
        <f>VLOOKUP($B1182,[2]ok!$AY$9:$CO$434,11,0)</f>
        <v>21</v>
      </c>
      <c r="T1182" s="12">
        <f>VLOOKUP($B1182,[2]ok!$AY$9:$CO$434,12,0)</f>
        <v>22</v>
      </c>
      <c r="U1182" s="12">
        <f>VLOOKUP($B1182,[2]ok!$AY$9:$CO$434,13,0)</f>
        <v>23</v>
      </c>
      <c r="V1182" s="12">
        <f>VLOOKUP($B1182,[2]ok!$AY$9:$CO$434,14,0)</f>
        <v>23</v>
      </c>
      <c r="W1182" s="12">
        <f>VLOOKUP($B1182,[2]ok!$AY$9:$CO$434,15,0)</f>
        <v>23</v>
      </c>
      <c r="X1182" s="12">
        <f>VLOOKUP($B1182,[2]ok!$AY$9:$CO$434,16,0)</f>
        <v>22</v>
      </c>
      <c r="Y1182" s="12">
        <f>VLOOKUP($B1182,[2]ok!$AY$9:$CO$434,17,0)</f>
        <v>22</v>
      </c>
      <c r="Z1182" s="12">
        <f>VLOOKUP($B1182,[2]ok!$AY$9:$CO$434,18,0)</f>
        <v>22</v>
      </c>
      <c r="AA1182" s="12">
        <f>VLOOKUP($B1182,[2]ok!$AY$9:$CO$434,19,0)</f>
        <v>22</v>
      </c>
      <c r="AB1182" s="12">
        <f>VLOOKUP($B1182,[2]ok!$AY$9:$CO$434,20,0)</f>
        <v>22</v>
      </c>
      <c r="AC1182" s="12">
        <f>VLOOKUP($B1182,[2]ok!$AY$9:$CO$434,21,0)</f>
        <v>22</v>
      </c>
      <c r="AD1182" s="12">
        <f>VLOOKUP($B1182,[2]ok!$AY$9:$CO$434,22,0)</f>
        <v>105</v>
      </c>
      <c r="AE1182" s="12">
        <f>VLOOKUP($B1182,[2]ok!$AY$9:$CO$434,23,0)</f>
        <v>99</v>
      </c>
      <c r="AF1182" s="12">
        <f>VLOOKUP($B1182,[2]ok!$AY$9:$CO$434,24,0)</f>
        <v>119</v>
      </c>
      <c r="AG1182" s="12">
        <f>VLOOKUP($B1182,[2]ok!$AY$9:$CO$434,25,0)</f>
        <v>113</v>
      </c>
      <c r="AH1182" s="12">
        <f>VLOOKUP($B1182,[2]ok!$AY$9:$CO$434,26,0)</f>
        <v>101</v>
      </c>
      <c r="AI1182" s="12">
        <f>VLOOKUP($B1182,[2]ok!$AY$9:$CO$434,27,0)</f>
        <v>117</v>
      </c>
      <c r="AJ1182" s="12">
        <f>VLOOKUP($B1182,[2]ok!$AY$9:$CO$434,28,0)</f>
        <v>89</v>
      </c>
      <c r="AK1182" s="12">
        <f>VLOOKUP($B1182,[2]ok!$AY$9:$CO$434,29,0)</f>
        <v>76</v>
      </c>
      <c r="AL1182" s="12">
        <f>VLOOKUP($B1182,[2]ok!$AY$9:$CO$434,30,0)</f>
        <v>58</v>
      </c>
      <c r="AM1182" s="12">
        <f>VLOOKUP($B1182,[2]ok!$AY$9:$CO$434,31,0)</f>
        <v>46</v>
      </c>
      <c r="AN1182" s="12">
        <f>VLOOKUP($B1182,[2]ok!$AY$9:$CO$434,32,0)</f>
        <v>39</v>
      </c>
      <c r="AO1182" s="12">
        <f>VLOOKUP($B1182,[2]ok!$AY$9:$CO$434,33,0)</f>
        <v>23</v>
      </c>
      <c r="AP1182" s="12">
        <f>VLOOKUP($B1182,[2]ok!$AY$9:$CO$434,34,0)</f>
        <v>27</v>
      </c>
      <c r="AQ1182" s="12">
        <f>VLOOKUP($B1182,[2]ok!$AY$9:$CO$434,39,0)</f>
        <v>728</v>
      </c>
      <c r="AR1182" s="12">
        <f>VLOOKUP($B1182,[2]ok!$AY$9:$CO$434,40,0)</f>
        <v>54</v>
      </c>
      <c r="AS1182" s="12">
        <f>VLOOKUP($B1182,[2]ok!$AY$9:$CO$434,41,0)</f>
        <v>54</v>
      </c>
      <c r="AT1182" s="12">
        <f>VLOOKUP($B1182,[2]ok!$AY$9:$CO$434,42,0)</f>
        <v>345</v>
      </c>
      <c r="AU1182" s="12">
        <f>VLOOKUP($B1182,[2]ok!$AY$9:$CO$434,43,0)</f>
        <v>14</v>
      </c>
    </row>
    <row r="1183" spans="1:47" s="10" customFormat="1" ht="12">
      <c r="A1183" s="58">
        <v>1183</v>
      </c>
      <c r="B1183" s="58">
        <v>4588</v>
      </c>
      <c r="C1183" s="59" t="s">
        <v>352</v>
      </c>
      <c r="D1183" s="59" t="s">
        <v>262</v>
      </c>
      <c r="E1183" s="59" t="s">
        <v>269</v>
      </c>
      <c r="F1183" s="59" t="s">
        <v>179</v>
      </c>
      <c r="G1183" s="12" t="s">
        <v>266</v>
      </c>
      <c r="H1183" s="14">
        <f>B1183</f>
        <v>4588</v>
      </c>
      <c r="I1183" s="14">
        <f t="shared" si="288"/>
        <v>1071</v>
      </c>
      <c r="J1183" s="12">
        <f>VLOOKUP($B1183,'[1]METAS 2019'!$D$4:$Q$843,5,0)</f>
        <v>12</v>
      </c>
      <c r="K1183" s="12">
        <f>VLOOKUP($B1183,'[1]METAS 2019'!$D$4:$Q$843,4,0)</f>
        <v>11</v>
      </c>
      <c r="L1183" s="12">
        <f>VLOOKUP($B1183,'[1]METAS 2019'!$D$4:$Q$843,11,0)</f>
        <v>8</v>
      </c>
      <c r="M1183" s="12">
        <f>VLOOKUP($B1183,'[1]METAS 2019'!$D$4:$Q$843,12,0)</f>
        <v>17</v>
      </c>
      <c r="N1183" s="12">
        <f>VLOOKUP($B1183,'[1]METAS 2019'!$D$4:$Q$843,13,0)</f>
        <v>14</v>
      </c>
      <c r="O1183" s="12">
        <f>VLOOKUP($B1183,'[1]METAS 2019'!$D$4:$Q$843,14,0)</f>
        <v>20</v>
      </c>
      <c r="P1183" s="12">
        <f>VLOOKUP($B1183,[2]ok!$AY$9:$CO$434,8,0)</f>
        <v>15</v>
      </c>
      <c r="Q1183" s="12">
        <f>VLOOKUP($B1183,[2]ok!$AY$9:$CO$434,9,0)</f>
        <v>15</v>
      </c>
      <c r="R1183" s="12">
        <f>VLOOKUP($B1183,[2]ok!$AY$9:$CO$434,10,0)</f>
        <v>16</v>
      </c>
      <c r="S1183" s="12">
        <f>VLOOKUP($B1183,[2]ok!$AY$9:$CO$434,11,0)</f>
        <v>16</v>
      </c>
      <c r="T1183" s="12">
        <f>VLOOKUP($B1183,[2]ok!$AY$9:$CO$434,12,0)</f>
        <v>16</v>
      </c>
      <c r="U1183" s="12">
        <f>VLOOKUP($B1183,[2]ok!$AY$9:$CO$434,13,0)</f>
        <v>17</v>
      </c>
      <c r="V1183" s="12">
        <f>VLOOKUP($B1183,[2]ok!$AY$9:$CO$434,14,0)</f>
        <v>17</v>
      </c>
      <c r="W1183" s="12">
        <f>VLOOKUP($B1183,[2]ok!$AY$9:$CO$434,15,0)</f>
        <v>17</v>
      </c>
      <c r="X1183" s="12">
        <f>VLOOKUP($B1183,[2]ok!$AY$9:$CO$434,16,0)</f>
        <v>17</v>
      </c>
      <c r="Y1183" s="12">
        <f>VLOOKUP($B1183,[2]ok!$AY$9:$CO$434,17,0)</f>
        <v>17</v>
      </c>
      <c r="Z1183" s="12">
        <f>VLOOKUP($B1183,[2]ok!$AY$9:$CO$434,18,0)</f>
        <v>17</v>
      </c>
      <c r="AA1183" s="12">
        <f>VLOOKUP($B1183,[2]ok!$AY$9:$CO$434,19,0)</f>
        <v>17</v>
      </c>
      <c r="AB1183" s="12">
        <f>VLOOKUP($B1183,[2]ok!$AY$9:$CO$434,20,0)</f>
        <v>16</v>
      </c>
      <c r="AC1183" s="12">
        <f>VLOOKUP($B1183,[2]ok!$AY$9:$CO$434,21,0)</f>
        <v>16</v>
      </c>
      <c r="AD1183" s="12">
        <f>VLOOKUP($B1183,[2]ok!$AY$9:$CO$434,22,0)</f>
        <v>79</v>
      </c>
      <c r="AE1183" s="12">
        <f>VLOOKUP($B1183,[2]ok!$AY$9:$CO$434,23,0)</f>
        <v>74</v>
      </c>
      <c r="AF1183" s="12">
        <f>VLOOKUP($B1183,[2]ok!$AY$9:$CO$434,24,0)</f>
        <v>89</v>
      </c>
      <c r="AG1183" s="12">
        <f>VLOOKUP($B1183,[2]ok!$AY$9:$CO$434,25,0)</f>
        <v>85</v>
      </c>
      <c r="AH1183" s="12">
        <f>VLOOKUP($B1183,[2]ok!$AY$9:$CO$434,26,0)</f>
        <v>76</v>
      </c>
      <c r="AI1183" s="12">
        <f>VLOOKUP($B1183,[2]ok!$AY$9:$CO$434,27,0)</f>
        <v>88</v>
      </c>
      <c r="AJ1183" s="12">
        <f>VLOOKUP($B1183,[2]ok!$AY$9:$CO$434,28,0)</f>
        <v>67</v>
      </c>
      <c r="AK1183" s="12">
        <f>VLOOKUP($B1183,[2]ok!$AY$9:$CO$434,29,0)</f>
        <v>57</v>
      </c>
      <c r="AL1183" s="12">
        <f>VLOOKUP($B1183,[2]ok!$AY$9:$CO$434,30,0)</f>
        <v>44</v>
      </c>
      <c r="AM1183" s="12">
        <f>VLOOKUP($B1183,[2]ok!$AY$9:$CO$434,31,0)</f>
        <v>34</v>
      </c>
      <c r="AN1183" s="12">
        <f>VLOOKUP($B1183,[2]ok!$AY$9:$CO$434,32,0)</f>
        <v>30</v>
      </c>
      <c r="AO1183" s="12">
        <f>VLOOKUP($B1183,[2]ok!$AY$9:$CO$434,33,0)</f>
        <v>17</v>
      </c>
      <c r="AP1183" s="12">
        <f>VLOOKUP($B1183,[2]ok!$AY$9:$CO$434,34,0)</f>
        <v>20</v>
      </c>
      <c r="AQ1183" s="12">
        <f>VLOOKUP($B1183,[2]ok!$AY$9:$CO$434,39,0)</f>
        <v>546</v>
      </c>
      <c r="AR1183" s="12">
        <f>VLOOKUP($B1183,[2]ok!$AY$9:$CO$434,40,0)</f>
        <v>40</v>
      </c>
      <c r="AS1183" s="12">
        <f>VLOOKUP($B1183,[2]ok!$AY$9:$CO$434,41,0)</f>
        <v>41</v>
      </c>
      <c r="AT1183" s="12">
        <f>VLOOKUP($B1183,[2]ok!$AY$9:$CO$434,42,0)</f>
        <v>259</v>
      </c>
      <c r="AU1183" s="12">
        <f>VLOOKUP($B1183,[2]ok!$AY$9:$CO$434,43,0)</f>
        <v>12</v>
      </c>
    </row>
    <row r="1184" spans="1:47" s="10" customFormat="1" ht="12">
      <c r="A1184" s="34">
        <v>1185</v>
      </c>
      <c r="B1184" s="34"/>
      <c r="C1184" s="15"/>
      <c r="D1184" s="15"/>
      <c r="E1184" s="15"/>
      <c r="F1184" s="15" t="s">
        <v>357</v>
      </c>
      <c r="G1184" s="19" t="s">
        <v>1214</v>
      </c>
      <c r="H1184" s="32"/>
      <c r="I1184" s="32">
        <f t="shared" si="288"/>
        <v>55138</v>
      </c>
      <c r="J1184" s="16">
        <f>J1185+J1192+J1196+J1198+J1204+J1206+J1208</f>
        <v>934</v>
      </c>
      <c r="K1184" s="16">
        <f t="shared" ref="K1184:AU1184" si="298">K1185+K1192+K1196+K1198+K1204+K1206+K1208</f>
        <v>975</v>
      </c>
      <c r="L1184" s="16">
        <f t="shared" si="298"/>
        <v>1030</v>
      </c>
      <c r="M1184" s="16">
        <f t="shared" si="298"/>
        <v>978</v>
      </c>
      <c r="N1184" s="16">
        <f t="shared" si="298"/>
        <v>1008</v>
      </c>
      <c r="O1184" s="16">
        <f t="shared" si="298"/>
        <v>1042</v>
      </c>
      <c r="P1184" s="16">
        <f t="shared" si="298"/>
        <v>990</v>
      </c>
      <c r="Q1184" s="16">
        <f t="shared" si="298"/>
        <v>1009</v>
      </c>
      <c r="R1184" s="16">
        <f t="shared" si="298"/>
        <v>1033</v>
      </c>
      <c r="S1184" s="16">
        <f t="shared" si="298"/>
        <v>1048</v>
      </c>
      <c r="T1184" s="16">
        <f t="shared" si="298"/>
        <v>1077</v>
      </c>
      <c r="U1184" s="16">
        <f t="shared" si="298"/>
        <v>1101</v>
      </c>
      <c r="V1184" s="16">
        <f t="shared" si="298"/>
        <v>1113</v>
      </c>
      <c r="W1184" s="16">
        <f t="shared" si="298"/>
        <v>1104</v>
      </c>
      <c r="X1184" s="16">
        <f t="shared" si="298"/>
        <v>1081</v>
      </c>
      <c r="Y1184" s="16">
        <f t="shared" si="298"/>
        <v>1064</v>
      </c>
      <c r="Z1184" s="16">
        <f t="shared" si="298"/>
        <v>1043</v>
      </c>
      <c r="AA1184" s="16">
        <f t="shared" si="298"/>
        <v>1018</v>
      </c>
      <c r="AB1184" s="16">
        <f t="shared" si="298"/>
        <v>976</v>
      </c>
      <c r="AC1184" s="16">
        <f t="shared" si="298"/>
        <v>923</v>
      </c>
      <c r="AD1184" s="16">
        <f t="shared" si="298"/>
        <v>4032</v>
      </c>
      <c r="AE1184" s="16">
        <f t="shared" si="298"/>
        <v>4065</v>
      </c>
      <c r="AF1184" s="16">
        <f t="shared" si="298"/>
        <v>4548</v>
      </c>
      <c r="AG1184" s="16">
        <f t="shared" si="298"/>
        <v>4005</v>
      </c>
      <c r="AH1184" s="16">
        <f t="shared" si="298"/>
        <v>3814</v>
      </c>
      <c r="AI1184" s="16">
        <f t="shared" si="298"/>
        <v>3342</v>
      </c>
      <c r="AJ1184" s="16">
        <f t="shared" si="298"/>
        <v>2625</v>
      </c>
      <c r="AK1184" s="16">
        <f t="shared" si="298"/>
        <v>2246</v>
      </c>
      <c r="AL1184" s="16">
        <f t="shared" si="298"/>
        <v>1926</v>
      </c>
      <c r="AM1184" s="16">
        <f t="shared" si="298"/>
        <v>1490</v>
      </c>
      <c r="AN1184" s="16">
        <f t="shared" si="298"/>
        <v>1071</v>
      </c>
      <c r="AO1184" s="16">
        <f t="shared" si="298"/>
        <v>796</v>
      </c>
      <c r="AP1184" s="16">
        <f t="shared" si="298"/>
        <v>631</v>
      </c>
      <c r="AQ1184" s="16">
        <f t="shared" si="298"/>
        <v>27938</v>
      </c>
      <c r="AR1184" s="16">
        <f t="shared" si="298"/>
        <v>2726</v>
      </c>
      <c r="AS1184" s="16">
        <f t="shared" si="298"/>
        <v>2368</v>
      </c>
      <c r="AT1184" s="16">
        <f t="shared" si="298"/>
        <v>12467</v>
      </c>
      <c r="AU1184" s="16">
        <f t="shared" si="298"/>
        <v>849</v>
      </c>
    </row>
    <row r="1185" spans="1:47" s="10" customFormat="1" ht="12">
      <c r="A1185" s="97">
        <v>1186</v>
      </c>
      <c r="B1185" s="97"/>
      <c r="C1185" s="98"/>
      <c r="D1185" s="98"/>
      <c r="E1185" s="98"/>
      <c r="F1185" s="98" t="s">
        <v>399</v>
      </c>
      <c r="G1185" s="17" t="s">
        <v>1214</v>
      </c>
      <c r="H1185" s="81"/>
      <c r="I1185" s="81">
        <f t="shared" si="288"/>
        <v>21736</v>
      </c>
      <c r="J1185" s="17">
        <f t="shared" ref="J1185" si="299">SUM(J1186:J1191)</f>
        <v>323</v>
      </c>
      <c r="K1185" s="17">
        <f t="shared" ref="K1185:AU1185" si="300">SUM(K1186:K1191)</f>
        <v>338</v>
      </c>
      <c r="L1185" s="17">
        <f t="shared" si="300"/>
        <v>343</v>
      </c>
      <c r="M1185" s="17">
        <f t="shared" si="300"/>
        <v>346</v>
      </c>
      <c r="N1185" s="17">
        <f t="shared" si="300"/>
        <v>367</v>
      </c>
      <c r="O1185" s="17">
        <f t="shared" si="300"/>
        <v>367</v>
      </c>
      <c r="P1185" s="17">
        <f t="shared" si="300"/>
        <v>319</v>
      </c>
      <c r="Q1185" s="17">
        <f t="shared" si="300"/>
        <v>323</v>
      </c>
      <c r="R1185" s="17">
        <f t="shared" si="300"/>
        <v>330</v>
      </c>
      <c r="S1185" s="17">
        <f t="shared" si="300"/>
        <v>336</v>
      </c>
      <c r="T1185" s="17">
        <f t="shared" si="300"/>
        <v>343</v>
      </c>
      <c r="U1185" s="17">
        <f t="shared" si="300"/>
        <v>349</v>
      </c>
      <c r="V1185" s="17">
        <f t="shared" si="300"/>
        <v>357</v>
      </c>
      <c r="W1185" s="17">
        <f t="shared" si="300"/>
        <v>369</v>
      </c>
      <c r="X1185" s="17">
        <f t="shared" si="300"/>
        <v>379</v>
      </c>
      <c r="Y1185" s="17">
        <f t="shared" si="300"/>
        <v>389</v>
      </c>
      <c r="Z1185" s="17">
        <f t="shared" si="300"/>
        <v>402</v>
      </c>
      <c r="AA1185" s="17">
        <f t="shared" si="300"/>
        <v>404</v>
      </c>
      <c r="AB1185" s="17">
        <f t="shared" si="300"/>
        <v>393</v>
      </c>
      <c r="AC1185" s="17">
        <f t="shared" si="300"/>
        <v>371</v>
      </c>
      <c r="AD1185" s="17">
        <f t="shared" si="300"/>
        <v>1626</v>
      </c>
      <c r="AE1185" s="17">
        <f t="shared" si="300"/>
        <v>1680</v>
      </c>
      <c r="AF1185" s="17">
        <f t="shared" si="300"/>
        <v>1861</v>
      </c>
      <c r="AG1185" s="17">
        <f t="shared" si="300"/>
        <v>1796</v>
      </c>
      <c r="AH1185" s="17">
        <f t="shared" si="300"/>
        <v>1649</v>
      </c>
      <c r="AI1185" s="17">
        <f t="shared" si="300"/>
        <v>1385</v>
      </c>
      <c r="AJ1185" s="17">
        <f t="shared" si="300"/>
        <v>1084</v>
      </c>
      <c r="AK1185" s="17">
        <f t="shared" si="300"/>
        <v>955</v>
      </c>
      <c r="AL1185" s="17">
        <f t="shared" si="300"/>
        <v>808</v>
      </c>
      <c r="AM1185" s="17">
        <f t="shared" si="300"/>
        <v>665</v>
      </c>
      <c r="AN1185" s="17">
        <f t="shared" si="300"/>
        <v>430</v>
      </c>
      <c r="AO1185" s="17">
        <f t="shared" si="300"/>
        <v>361</v>
      </c>
      <c r="AP1185" s="17">
        <f t="shared" si="300"/>
        <v>288</v>
      </c>
      <c r="AQ1185" s="17">
        <f t="shared" si="300"/>
        <v>10980</v>
      </c>
      <c r="AR1185" s="17">
        <f t="shared" si="300"/>
        <v>883</v>
      </c>
      <c r="AS1185" s="17">
        <f t="shared" si="300"/>
        <v>931</v>
      </c>
      <c r="AT1185" s="17">
        <f t="shared" si="300"/>
        <v>5220</v>
      </c>
      <c r="AU1185" s="17">
        <f t="shared" si="300"/>
        <v>307</v>
      </c>
    </row>
    <row r="1186" spans="1:47" s="10" customFormat="1" ht="12">
      <c r="A1186" s="58">
        <v>1187</v>
      </c>
      <c r="B1186" s="58">
        <v>4501</v>
      </c>
      <c r="C1186" s="59" t="s">
        <v>352</v>
      </c>
      <c r="D1186" s="59" t="s">
        <v>319</v>
      </c>
      <c r="E1186" s="59" t="s">
        <v>320</v>
      </c>
      <c r="F1186" s="59" t="s">
        <v>181</v>
      </c>
      <c r="G1186" s="12" t="s">
        <v>265</v>
      </c>
      <c r="H1186" s="14">
        <f t="shared" ref="H1186:H1191" si="301">B1186</f>
        <v>4501</v>
      </c>
      <c r="I1186" s="14">
        <f t="shared" si="288"/>
        <v>13478</v>
      </c>
      <c r="J1186" s="12">
        <f>VLOOKUP($B1186,'[1]METAS 2019'!$D$4:$Q$843,5,0)</f>
        <v>200</v>
      </c>
      <c r="K1186" s="12">
        <f>VLOOKUP($B1186,'[1]METAS 2019'!$D$4:$Q$843,4,0)</f>
        <v>212</v>
      </c>
      <c r="L1186" s="12">
        <f>VLOOKUP($B1186,'[1]METAS 2019'!$D$4:$Q$843,11,0)</f>
        <v>212</v>
      </c>
      <c r="M1186" s="12">
        <f>VLOOKUP($B1186,'[1]METAS 2019'!$D$4:$Q$843,12,0)</f>
        <v>224</v>
      </c>
      <c r="N1186" s="12">
        <f>VLOOKUP($B1186,'[1]METAS 2019'!$D$4:$Q$843,13,0)</f>
        <v>230</v>
      </c>
      <c r="O1186" s="12">
        <f>VLOOKUP($B1186,'[1]METAS 2019'!$D$4:$Q$843,14,0)</f>
        <v>235</v>
      </c>
      <c r="P1186" s="12">
        <f>VLOOKUP($B1186,[2]ok!$AY$9:$CO$434,8,0)</f>
        <v>196</v>
      </c>
      <c r="Q1186" s="12">
        <f>VLOOKUP($B1186,[2]ok!$AY$9:$CO$434,9,0)</f>
        <v>200</v>
      </c>
      <c r="R1186" s="12">
        <f>VLOOKUP($B1186,[2]ok!$AY$9:$CO$434,10,0)</f>
        <v>205</v>
      </c>
      <c r="S1186" s="12">
        <f>VLOOKUP($B1186,[2]ok!$AY$9:$CO$434,11,0)</f>
        <v>208</v>
      </c>
      <c r="T1186" s="12">
        <f>VLOOKUP($B1186,[2]ok!$AY$9:$CO$434,12,0)</f>
        <v>213</v>
      </c>
      <c r="U1186" s="12">
        <f>VLOOKUP($B1186,[2]ok!$AY$9:$CO$434,13,0)</f>
        <v>215</v>
      </c>
      <c r="V1186" s="12">
        <f>VLOOKUP($B1186,[2]ok!$AY$9:$CO$434,14,0)</f>
        <v>220</v>
      </c>
      <c r="W1186" s="12">
        <f>VLOOKUP($B1186,[2]ok!$AY$9:$CO$434,15,0)</f>
        <v>228</v>
      </c>
      <c r="X1186" s="12">
        <f>VLOOKUP($B1186,[2]ok!$AY$9:$CO$434,16,0)</f>
        <v>235</v>
      </c>
      <c r="Y1186" s="12">
        <f>VLOOKUP($B1186,[2]ok!$AY$9:$CO$434,17,0)</f>
        <v>241</v>
      </c>
      <c r="Z1186" s="12">
        <f>VLOOKUP($B1186,[2]ok!$AY$9:$CO$434,18,0)</f>
        <v>248</v>
      </c>
      <c r="AA1186" s="12">
        <f>VLOOKUP($B1186,[2]ok!$AY$9:$CO$434,19,0)</f>
        <v>249</v>
      </c>
      <c r="AB1186" s="12">
        <f>VLOOKUP($B1186,[2]ok!$AY$9:$CO$434,20,0)</f>
        <v>244</v>
      </c>
      <c r="AC1186" s="12">
        <f>VLOOKUP($B1186,[2]ok!$AY$9:$CO$434,21,0)</f>
        <v>230</v>
      </c>
      <c r="AD1186" s="12">
        <f>VLOOKUP($B1186,[2]ok!$AY$9:$CO$434,22,0)</f>
        <v>1006</v>
      </c>
      <c r="AE1186" s="12">
        <f>VLOOKUP($B1186,[2]ok!$AY$9:$CO$434,23,0)</f>
        <v>1040</v>
      </c>
      <c r="AF1186" s="12">
        <f>VLOOKUP($B1186,[2]ok!$AY$9:$CO$434,24,0)</f>
        <v>1153</v>
      </c>
      <c r="AG1186" s="12">
        <f>VLOOKUP($B1186,[2]ok!$AY$9:$CO$434,25,0)</f>
        <v>1112</v>
      </c>
      <c r="AH1186" s="12">
        <f>VLOOKUP($B1186,[2]ok!$AY$9:$CO$434,26,0)</f>
        <v>1020</v>
      </c>
      <c r="AI1186" s="12">
        <f>VLOOKUP($B1186,[2]ok!$AY$9:$CO$434,27,0)</f>
        <v>858</v>
      </c>
      <c r="AJ1186" s="12">
        <f>VLOOKUP($B1186,[2]ok!$AY$9:$CO$434,28,0)</f>
        <v>672</v>
      </c>
      <c r="AK1186" s="12">
        <f>VLOOKUP($B1186,[2]ok!$AY$9:$CO$434,29,0)</f>
        <v>592</v>
      </c>
      <c r="AL1186" s="12">
        <f>VLOOKUP($B1186,[2]ok!$AY$9:$CO$434,30,0)</f>
        <v>499</v>
      </c>
      <c r="AM1186" s="12">
        <f>VLOOKUP($B1186,[2]ok!$AY$9:$CO$434,31,0)</f>
        <v>412</v>
      </c>
      <c r="AN1186" s="12">
        <f>VLOOKUP($B1186,[2]ok!$AY$9:$CO$434,32,0)</f>
        <v>266</v>
      </c>
      <c r="AO1186" s="12">
        <f>VLOOKUP($B1186,[2]ok!$AY$9:$CO$434,33,0)</f>
        <v>224</v>
      </c>
      <c r="AP1186" s="12">
        <f>VLOOKUP($B1186,[2]ok!$AY$9:$CO$434,34,0)</f>
        <v>179</v>
      </c>
      <c r="AQ1186" s="12">
        <f>VLOOKUP($B1186,[2]ok!$AY$9:$CO$434,39,0)</f>
        <v>6798</v>
      </c>
      <c r="AR1186" s="12">
        <f>VLOOKUP($B1186,[2]ok!$AY$9:$CO$434,40,0)</f>
        <v>546</v>
      </c>
      <c r="AS1186" s="12">
        <f>VLOOKUP($B1186,[2]ok!$AY$9:$CO$434,41,0)</f>
        <v>576</v>
      </c>
      <c r="AT1186" s="12">
        <f>VLOOKUP($B1186,[2]ok!$AY$9:$CO$434,42,0)</f>
        <v>3233</v>
      </c>
      <c r="AU1186" s="12">
        <f>VLOOKUP($B1186,[2]ok!$AY$9:$CO$434,43,0)</f>
        <v>215</v>
      </c>
    </row>
    <row r="1187" spans="1:47" s="10" customFormat="1" ht="12">
      <c r="A1187" s="58">
        <v>1188</v>
      </c>
      <c r="B1187" s="58">
        <v>4510</v>
      </c>
      <c r="C1187" s="59" t="s">
        <v>352</v>
      </c>
      <c r="D1187" s="59" t="s">
        <v>319</v>
      </c>
      <c r="E1187" s="59" t="s">
        <v>320</v>
      </c>
      <c r="F1187" s="59" t="s">
        <v>182</v>
      </c>
      <c r="G1187" s="12" t="s">
        <v>266</v>
      </c>
      <c r="H1187" s="14">
        <f t="shared" si="301"/>
        <v>4510</v>
      </c>
      <c r="I1187" s="14">
        <f t="shared" si="288"/>
        <v>2357</v>
      </c>
      <c r="J1187" s="12">
        <f>VLOOKUP($B1187,'[1]METAS 2019'!$D$4:$Q$843,5,0)</f>
        <v>35</v>
      </c>
      <c r="K1187" s="12">
        <f>VLOOKUP($B1187,'[1]METAS 2019'!$D$4:$Q$843,4,0)</f>
        <v>36</v>
      </c>
      <c r="L1187" s="12">
        <f>VLOOKUP($B1187,'[1]METAS 2019'!$D$4:$Q$843,11,0)</f>
        <v>42</v>
      </c>
      <c r="M1187" s="12">
        <f>VLOOKUP($B1187,'[1]METAS 2019'!$D$4:$Q$843,12,0)</f>
        <v>31</v>
      </c>
      <c r="N1187" s="12">
        <f>VLOOKUP($B1187,'[1]METAS 2019'!$D$4:$Q$843,13,0)</f>
        <v>44</v>
      </c>
      <c r="O1187" s="12">
        <f>VLOOKUP($B1187,'[1]METAS 2019'!$D$4:$Q$843,14,0)</f>
        <v>38</v>
      </c>
      <c r="P1187" s="12">
        <f>VLOOKUP($B1187,[2]ok!$AY$9:$CO$434,8,0)</f>
        <v>35</v>
      </c>
      <c r="Q1187" s="12">
        <f>VLOOKUP($B1187,[2]ok!$AY$9:$CO$434,9,0)</f>
        <v>35</v>
      </c>
      <c r="R1187" s="12">
        <f>VLOOKUP($B1187,[2]ok!$AY$9:$CO$434,10,0)</f>
        <v>36</v>
      </c>
      <c r="S1187" s="12">
        <f>VLOOKUP($B1187,[2]ok!$AY$9:$CO$434,11,0)</f>
        <v>36</v>
      </c>
      <c r="T1187" s="12">
        <f>VLOOKUP($B1187,[2]ok!$AY$9:$CO$434,12,0)</f>
        <v>37</v>
      </c>
      <c r="U1187" s="12">
        <f>VLOOKUP($B1187,[2]ok!$AY$9:$CO$434,13,0)</f>
        <v>38</v>
      </c>
      <c r="V1187" s="12">
        <f>VLOOKUP($B1187,[2]ok!$AY$9:$CO$434,14,0)</f>
        <v>39</v>
      </c>
      <c r="W1187" s="12">
        <f>VLOOKUP($B1187,[2]ok!$AY$9:$CO$434,15,0)</f>
        <v>40</v>
      </c>
      <c r="X1187" s="12">
        <f>VLOOKUP($B1187,[2]ok!$AY$9:$CO$434,16,0)</f>
        <v>41</v>
      </c>
      <c r="Y1187" s="12">
        <f>VLOOKUP($B1187,[2]ok!$AY$9:$CO$434,17,0)</f>
        <v>42</v>
      </c>
      <c r="Z1187" s="12">
        <f>VLOOKUP($B1187,[2]ok!$AY$9:$CO$434,18,0)</f>
        <v>44</v>
      </c>
      <c r="AA1187" s="12">
        <f>VLOOKUP($B1187,[2]ok!$AY$9:$CO$434,19,0)</f>
        <v>44</v>
      </c>
      <c r="AB1187" s="12">
        <f>VLOOKUP($B1187,[2]ok!$AY$9:$CO$434,20,0)</f>
        <v>43</v>
      </c>
      <c r="AC1187" s="12">
        <f>VLOOKUP($B1187,[2]ok!$AY$9:$CO$434,21,0)</f>
        <v>40</v>
      </c>
      <c r="AD1187" s="12">
        <f>VLOOKUP($B1187,[2]ok!$AY$9:$CO$434,22,0)</f>
        <v>176</v>
      </c>
      <c r="AE1187" s="12">
        <f>VLOOKUP($B1187,[2]ok!$AY$9:$CO$434,23,0)</f>
        <v>182</v>
      </c>
      <c r="AF1187" s="12">
        <f>VLOOKUP($B1187,[2]ok!$AY$9:$CO$434,24,0)</f>
        <v>202</v>
      </c>
      <c r="AG1187" s="12">
        <f>VLOOKUP($B1187,[2]ok!$AY$9:$CO$434,25,0)</f>
        <v>195</v>
      </c>
      <c r="AH1187" s="12">
        <f>VLOOKUP($B1187,[2]ok!$AY$9:$CO$434,26,0)</f>
        <v>179</v>
      </c>
      <c r="AI1187" s="12">
        <f>VLOOKUP($B1187,[2]ok!$AY$9:$CO$434,27,0)</f>
        <v>150</v>
      </c>
      <c r="AJ1187" s="12">
        <f>VLOOKUP($B1187,[2]ok!$AY$9:$CO$434,28,0)</f>
        <v>117</v>
      </c>
      <c r="AK1187" s="12">
        <f>VLOOKUP($B1187,[2]ok!$AY$9:$CO$434,29,0)</f>
        <v>103</v>
      </c>
      <c r="AL1187" s="12">
        <f>VLOOKUP($B1187,[2]ok!$AY$9:$CO$434,30,0)</f>
        <v>88</v>
      </c>
      <c r="AM1187" s="12">
        <f>VLOOKUP($B1187,[2]ok!$AY$9:$CO$434,31,0)</f>
        <v>72</v>
      </c>
      <c r="AN1187" s="12">
        <f>VLOOKUP($B1187,[2]ok!$AY$9:$CO$434,32,0)</f>
        <v>47</v>
      </c>
      <c r="AO1187" s="12">
        <f>VLOOKUP($B1187,[2]ok!$AY$9:$CO$434,33,0)</f>
        <v>39</v>
      </c>
      <c r="AP1187" s="12">
        <f>VLOOKUP($B1187,[2]ok!$AY$9:$CO$434,34,0)</f>
        <v>31</v>
      </c>
      <c r="AQ1187" s="12">
        <f>VLOOKUP($B1187,[2]ok!$AY$9:$CO$434,39,0)</f>
        <v>1190</v>
      </c>
      <c r="AR1187" s="12">
        <f>VLOOKUP($B1187,[2]ok!$AY$9:$CO$434,40,0)</f>
        <v>96</v>
      </c>
      <c r="AS1187" s="12">
        <f>VLOOKUP($B1187,[2]ok!$AY$9:$CO$434,41,0)</f>
        <v>101</v>
      </c>
      <c r="AT1187" s="12">
        <f>VLOOKUP($B1187,[2]ok!$AY$9:$CO$434,42,0)</f>
        <v>566</v>
      </c>
      <c r="AU1187" s="12">
        <f>VLOOKUP($B1187,[2]ok!$AY$9:$CO$434,43,0)</f>
        <v>33</v>
      </c>
    </row>
    <row r="1188" spans="1:47" s="10" customFormat="1" ht="12">
      <c r="A1188" s="58">
        <v>1189</v>
      </c>
      <c r="B1188" s="58">
        <v>4509</v>
      </c>
      <c r="C1188" s="59" t="s">
        <v>352</v>
      </c>
      <c r="D1188" s="59" t="s">
        <v>319</v>
      </c>
      <c r="E1188" s="59" t="s">
        <v>320</v>
      </c>
      <c r="F1188" s="59" t="s">
        <v>183</v>
      </c>
      <c r="G1188" s="12" t="s">
        <v>266</v>
      </c>
      <c r="H1188" s="14">
        <f t="shared" si="301"/>
        <v>4509</v>
      </c>
      <c r="I1188" s="14">
        <f t="shared" si="288"/>
        <v>999</v>
      </c>
      <c r="J1188" s="12">
        <f>VLOOKUP($B1188,'[1]METAS 2019'!$D$4:$Q$843,5,0)</f>
        <v>15</v>
      </c>
      <c r="K1188" s="12">
        <f>VLOOKUP($B1188,'[1]METAS 2019'!$D$4:$Q$843,4,0)</f>
        <v>13</v>
      </c>
      <c r="L1188" s="12">
        <f>VLOOKUP($B1188,'[1]METAS 2019'!$D$4:$Q$843,11,0)</f>
        <v>13</v>
      </c>
      <c r="M1188" s="12">
        <f>VLOOKUP($B1188,'[1]METAS 2019'!$D$4:$Q$843,12,0)</f>
        <v>15</v>
      </c>
      <c r="N1188" s="12">
        <f>VLOOKUP($B1188,'[1]METAS 2019'!$D$4:$Q$843,13,0)</f>
        <v>14</v>
      </c>
      <c r="O1188" s="12">
        <f>VLOOKUP($B1188,'[1]METAS 2019'!$D$4:$Q$843,14,0)</f>
        <v>16</v>
      </c>
      <c r="P1188" s="12">
        <f>VLOOKUP($B1188,[2]ok!$AY$9:$CO$434,8,0)</f>
        <v>15</v>
      </c>
      <c r="Q1188" s="12">
        <f>VLOOKUP($B1188,[2]ok!$AY$9:$CO$434,9,0)</f>
        <v>15</v>
      </c>
      <c r="R1188" s="12">
        <f>VLOOKUP($B1188,[2]ok!$AY$9:$CO$434,10,0)</f>
        <v>15</v>
      </c>
      <c r="S1188" s="12">
        <f>VLOOKUP($B1188,[2]ok!$AY$9:$CO$434,11,0)</f>
        <v>16</v>
      </c>
      <c r="T1188" s="12">
        <f>VLOOKUP($B1188,[2]ok!$AY$9:$CO$434,12,0)</f>
        <v>16</v>
      </c>
      <c r="U1188" s="12">
        <f>VLOOKUP($B1188,[2]ok!$AY$9:$CO$434,13,0)</f>
        <v>16</v>
      </c>
      <c r="V1188" s="12">
        <f>VLOOKUP($B1188,[2]ok!$AY$9:$CO$434,14,0)</f>
        <v>17</v>
      </c>
      <c r="W1188" s="12">
        <f>VLOOKUP($B1188,[2]ok!$AY$9:$CO$434,15,0)</f>
        <v>17</v>
      </c>
      <c r="X1188" s="12">
        <f>VLOOKUP($B1188,[2]ok!$AY$9:$CO$434,16,0)</f>
        <v>18</v>
      </c>
      <c r="Y1188" s="12">
        <f>VLOOKUP($B1188,[2]ok!$AY$9:$CO$434,17,0)</f>
        <v>18</v>
      </c>
      <c r="Z1188" s="12">
        <f>VLOOKUP($B1188,[2]ok!$AY$9:$CO$434,18,0)</f>
        <v>19</v>
      </c>
      <c r="AA1188" s="12">
        <f>VLOOKUP($B1188,[2]ok!$AY$9:$CO$434,19,0)</f>
        <v>19</v>
      </c>
      <c r="AB1188" s="12">
        <f>VLOOKUP($B1188,[2]ok!$AY$9:$CO$434,20,0)</f>
        <v>18</v>
      </c>
      <c r="AC1188" s="12">
        <f>VLOOKUP($B1188,[2]ok!$AY$9:$CO$434,21,0)</f>
        <v>17</v>
      </c>
      <c r="AD1188" s="12">
        <f>VLOOKUP($B1188,[2]ok!$AY$9:$CO$434,22,0)</f>
        <v>76</v>
      </c>
      <c r="AE1188" s="12">
        <f>VLOOKUP($B1188,[2]ok!$AY$9:$CO$434,23,0)</f>
        <v>78</v>
      </c>
      <c r="AF1188" s="12">
        <f>VLOOKUP($B1188,[2]ok!$AY$9:$CO$434,24,0)</f>
        <v>86</v>
      </c>
      <c r="AG1188" s="12">
        <f>VLOOKUP($B1188,[2]ok!$AY$9:$CO$434,25,0)</f>
        <v>83</v>
      </c>
      <c r="AH1188" s="12">
        <f>VLOOKUP($B1188,[2]ok!$AY$9:$CO$434,26,0)</f>
        <v>77</v>
      </c>
      <c r="AI1188" s="12">
        <f>VLOOKUP($B1188,[2]ok!$AY$9:$CO$434,27,0)</f>
        <v>64</v>
      </c>
      <c r="AJ1188" s="12">
        <f>VLOOKUP($B1188,[2]ok!$AY$9:$CO$434,28,0)</f>
        <v>50</v>
      </c>
      <c r="AK1188" s="12">
        <f>VLOOKUP($B1188,[2]ok!$AY$9:$CO$434,29,0)</f>
        <v>44</v>
      </c>
      <c r="AL1188" s="12">
        <f>VLOOKUP($B1188,[2]ok!$AY$9:$CO$434,30,0)</f>
        <v>38</v>
      </c>
      <c r="AM1188" s="12">
        <f>VLOOKUP($B1188,[2]ok!$AY$9:$CO$434,31,0)</f>
        <v>31</v>
      </c>
      <c r="AN1188" s="12">
        <f>VLOOKUP($B1188,[2]ok!$AY$9:$CO$434,32,0)</f>
        <v>20</v>
      </c>
      <c r="AO1188" s="12">
        <f>VLOOKUP($B1188,[2]ok!$AY$9:$CO$434,33,0)</f>
        <v>17</v>
      </c>
      <c r="AP1188" s="12">
        <f>VLOOKUP($B1188,[2]ok!$AY$9:$CO$434,34,0)</f>
        <v>13</v>
      </c>
      <c r="AQ1188" s="12">
        <f>VLOOKUP($B1188,[2]ok!$AY$9:$CO$434,39,0)</f>
        <v>510</v>
      </c>
      <c r="AR1188" s="12">
        <f>VLOOKUP($B1188,[2]ok!$AY$9:$CO$434,40,0)</f>
        <v>41</v>
      </c>
      <c r="AS1188" s="12">
        <f>VLOOKUP($B1188,[2]ok!$AY$9:$CO$434,41,0)</f>
        <v>43</v>
      </c>
      <c r="AT1188" s="12">
        <f>VLOOKUP($B1188,[2]ok!$AY$9:$CO$434,42,0)</f>
        <v>242</v>
      </c>
      <c r="AU1188" s="12">
        <f>VLOOKUP($B1188,[2]ok!$AY$9:$CO$434,43,0)</f>
        <v>13</v>
      </c>
    </row>
    <row r="1189" spans="1:47" s="10" customFormat="1" ht="12">
      <c r="A1189" s="58">
        <v>1190</v>
      </c>
      <c r="B1189" s="58">
        <v>4505</v>
      </c>
      <c r="C1189" s="59" t="s">
        <v>352</v>
      </c>
      <c r="D1189" s="59" t="s">
        <v>319</v>
      </c>
      <c r="E1189" s="59" t="s">
        <v>320</v>
      </c>
      <c r="F1189" s="59" t="s">
        <v>184</v>
      </c>
      <c r="G1189" s="12" t="s">
        <v>266</v>
      </c>
      <c r="H1189" s="14">
        <f t="shared" si="301"/>
        <v>4505</v>
      </c>
      <c r="I1189" s="14">
        <f t="shared" si="288"/>
        <v>1345</v>
      </c>
      <c r="J1189" s="12">
        <f>VLOOKUP($B1189,'[1]METAS 2019'!$D$4:$Q$843,5,0)</f>
        <v>20</v>
      </c>
      <c r="K1189" s="12">
        <f>VLOOKUP($B1189,'[1]METAS 2019'!$D$4:$Q$843,4,0)</f>
        <v>19</v>
      </c>
      <c r="L1189" s="12">
        <f>VLOOKUP($B1189,'[1]METAS 2019'!$D$4:$Q$843,11,0)</f>
        <v>24</v>
      </c>
      <c r="M1189" s="12">
        <f>VLOOKUP($B1189,'[1]METAS 2019'!$D$4:$Q$843,12,0)</f>
        <v>20</v>
      </c>
      <c r="N1189" s="12">
        <f>VLOOKUP($B1189,'[1]METAS 2019'!$D$4:$Q$843,13,0)</f>
        <v>22</v>
      </c>
      <c r="O1189" s="12">
        <f>VLOOKUP($B1189,'[1]METAS 2019'!$D$4:$Q$843,14,0)</f>
        <v>24</v>
      </c>
      <c r="P1189" s="12">
        <f>VLOOKUP($B1189,[2]ok!$AY$9:$CO$434,8,0)</f>
        <v>20</v>
      </c>
      <c r="Q1189" s="12">
        <f>VLOOKUP($B1189,[2]ok!$AY$9:$CO$434,9,0)</f>
        <v>20</v>
      </c>
      <c r="R1189" s="12">
        <f>VLOOKUP($B1189,[2]ok!$AY$9:$CO$434,10,0)</f>
        <v>20</v>
      </c>
      <c r="S1189" s="12">
        <f>VLOOKUP($B1189,[2]ok!$AY$9:$CO$434,11,0)</f>
        <v>21</v>
      </c>
      <c r="T1189" s="12">
        <f>VLOOKUP($B1189,[2]ok!$AY$9:$CO$434,12,0)</f>
        <v>21</v>
      </c>
      <c r="U1189" s="12">
        <f>VLOOKUP($B1189,[2]ok!$AY$9:$CO$434,13,0)</f>
        <v>22</v>
      </c>
      <c r="V1189" s="12">
        <f>VLOOKUP($B1189,[2]ok!$AY$9:$CO$434,14,0)</f>
        <v>22</v>
      </c>
      <c r="W1189" s="12">
        <f>VLOOKUP($B1189,[2]ok!$AY$9:$CO$434,15,0)</f>
        <v>23</v>
      </c>
      <c r="X1189" s="12">
        <f>VLOOKUP($B1189,[2]ok!$AY$9:$CO$434,16,0)</f>
        <v>23</v>
      </c>
      <c r="Y1189" s="12">
        <f>VLOOKUP($B1189,[2]ok!$AY$9:$CO$434,17,0)</f>
        <v>24</v>
      </c>
      <c r="Z1189" s="12">
        <f>VLOOKUP($B1189,[2]ok!$AY$9:$CO$434,18,0)</f>
        <v>25</v>
      </c>
      <c r="AA1189" s="12">
        <f>VLOOKUP($B1189,[2]ok!$AY$9:$CO$434,19,0)</f>
        <v>25</v>
      </c>
      <c r="AB1189" s="12">
        <f>VLOOKUP($B1189,[2]ok!$AY$9:$CO$434,20,0)</f>
        <v>24</v>
      </c>
      <c r="AC1189" s="12">
        <f>VLOOKUP($B1189,[2]ok!$AY$9:$CO$434,21,0)</f>
        <v>23</v>
      </c>
      <c r="AD1189" s="12">
        <f>VLOOKUP($B1189,[2]ok!$AY$9:$CO$434,22,0)</f>
        <v>101</v>
      </c>
      <c r="AE1189" s="12">
        <f>VLOOKUP($B1189,[2]ok!$AY$9:$CO$434,23,0)</f>
        <v>104</v>
      </c>
      <c r="AF1189" s="12">
        <f>VLOOKUP($B1189,[2]ok!$AY$9:$CO$434,24,0)</f>
        <v>115</v>
      </c>
      <c r="AG1189" s="12">
        <f>VLOOKUP($B1189,[2]ok!$AY$9:$CO$434,25,0)</f>
        <v>111</v>
      </c>
      <c r="AH1189" s="12">
        <f>VLOOKUP($B1189,[2]ok!$AY$9:$CO$434,26,0)</f>
        <v>102</v>
      </c>
      <c r="AI1189" s="12">
        <f>VLOOKUP($B1189,[2]ok!$AY$9:$CO$434,27,0)</f>
        <v>86</v>
      </c>
      <c r="AJ1189" s="12">
        <f>VLOOKUP($B1189,[2]ok!$AY$9:$CO$434,28,0)</f>
        <v>67</v>
      </c>
      <c r="AK1189" s="12">
        <f>VLOOKUP($B1189,[2]ok!$AY$9:$CO$434,29,0)</f>
        <v>59</v>
      </c>
      <c r="AL1189" s="12">
        <f>VLOOKUP($B1189,[2]ok!$AY$9:$CO$434,30,0)</f>
        <v>50</v>
      </c>
      <c r="AM1189" s="12">
        <f>VLOOKUP($B1189,[2]ok!$AY$9:$CO$434,31,0)</f>
        <v>41</v>
      </c>
      <c r="AN1189" s="12">
        <f>VLOOKUP($B1189,[2]ok!$AY$9:$CO$434,32,0)</f>
        <v>27</v>
      </c>
      <c r="AO1189" s="12">
        <f>VLOOKUP($B1189,[2]ok!$AY$9:$CO$434,33,0)</f>
        <v>22</v>
      </c>
      <c r="AP1189" s="12">
        <f>VLOOKUP($B1189,[2]ok!$AY$9:$CO$434,34,0)</f>
        <v>18</v>
      </c>
      <c r="AQ1189" s="12">
        <f>VLOOKUP($B1189,[2]ok!$AY$9:$CO$434,39,0)</f>
        <v>680</v>
      </c>
      <c r="AR1189" s="12">
        <f>VLOOKUP($B1189,[2]ok!$AY$9:$CO$434,40,0)</f>
        <v>55</v>
      </c>
      <c r="AS1189" s="12">
        <f>VLOOKUP($B1189,[2]ok!$AY$9:$CO$434,41,0)</f>
        <v>58</v>
      </c>
      <c r="AT1189" s="12">
        <f>VLOOKUP($B1189,[2]ok!$AY$9:$CO$434,42,0)</f>
        <v>323</v>
      </c>
      <c r="AU1189" s="12">
        <f>VLOOKUP($B1189,[2]ok!$AY$9:$CO$434,43,0)</f>
        <v>25</v>
      </c>
    </row>
    <row r="1190" spans="1:47" s="10" customFormat="1" ht="12">
      <c r="A1190" s="58">
        <v>1191</v>
      </c>
      <c r="B1190" s="58">
        <v>4504</v>
      </c>
      <c r="C1190" s="59" t="s">
        <v>352</v>
      </c>
      <c r="D1190" s="59" t="s">
        <v>319</v>
      </c>
      <c r="E1190" s="59" t="s">
        <v>320</v>
      </c>
      <c r="F1190" s="59" t="s">
        <v>185</v>
      </c>
      <c r="G1190" s="12" t="s">
        <v>266</v>
      </c>
      <c r="H1190" s="14">
        <f t="shared" si="301"/>
        <v>4504</v>
      </c>
      <c r="I1190" s="14">
        <f t="shared" si="288"/>
        <v>1287</v>
      </c>
      <c r="J1190" s="12">
        <f>VLOOKUP($B1190,'[1]METAS 2019'!$D$4:$Q$843,5,0)</f>
        <v>19</v>
      </c>
      <c r="K1190" s="12">
        <f>VLOOKUP($B1190,'[1]METAS 2019'!$D$4:$Q$843,4,0)</f>
        <v>16</v>
      </c>
      <c r="L1190" s="12">
        <f>VLOOKUP($B1190,'[1]METAS 2019'!$D$4:$Q$843,11,0)</f>
        <v>27</v>
      </c>
      <c r="M1190" s="12">
        <f>VLOOKUP($B1190,'[1]METAS 2019'!$D$4:$Q$843,12,0)</f>
        <v>26</v>
      </c>
      <c r="N1190" s="12">
        <f>VLOOKUP($B1190,'[1]METAS 2019'!$D$4:$Q$843,13,0)</f>
        <v>22</v>
      </c>
      <c r="O1190" s="12">
        <f>VLOOKUP($B1190,'[1]METAS 2019'!$D$4:$Q$843,14,0)</f>
        <v>20</v>
      </c>
      <c r="P1190" s="12">
        <f>VLOOKUP($B1190,[2]ok!$AY$9:$CO$434,8,0)</f>
        <v>19</v>
      </c>
      <c r="Q1190" s="12">
        <f>VLOOKUP($B1190,[2]ok!$AY$9:$CO$434,9,0)</f>
        <v>19</v>
      </c>
      <c r="R1190" s="12">
        <f>VLOOKUP($B1190,[2]ok!$AY$9:$CO$434,10,0)</f>
        <v>19</v>
      </c>
      <c r="S1190" s="12">
        <f>VLOOKUP($B1190,[2]ok!$AY$9:$CO$434,11,0)</f>
        <v>20</v>
      </c>
      <c r="T1190" s="12">
        <f>VLOOKUP($B1190,[2]ok!$AY$9:$CO$434,12,0)</f>
        <v>20</v>
      </c>
      <c r="U1190" s="12">
        <f>VLOOKUP($B1190,[2]ok!$AY$9:$CO$434,13,0)</f>
        <v>21</v>
      </c>
      <c r="V1190" s="12">
        <f>VLOOKUP($B1190,[2]ok!$AY$9:$CO$434,14,0)</f>
        <v>21</v>
      </c>
      <c r="W1190" s="12">
        <f>VLOOKUP($B1190,[2]ok!$AY$9:$CO$434,15,0)</f>
        <v>22</v>
      </c>
      <c r="X1190" s="12">
        <f>VLOOKUP($B1190,[2]ok!$AY$9:$CO$434,16,0)</f>
        <v>22</v>
      </c>
      <c r="Y1190" s="12">
        <f>VLOOKUP($B1190,[2]ok!$AY$9:$CO$434,17,0)</f>
        <v>23</v>
      </c>
      <c r="Z1190" s="12">
        <f>VLOOKUP($B1190,[2]ok!$AY$9:$CO$434,18,0)</f>
        <v>24</v>
      </c>
      <c r="AA1190" s="12">
        <f>VLOOKUP($B1190,[2]ok!$AY$9:$CO$434,19,0)</f>
        <v>24</v>
      </c>
      <c r="AB1190" s="12">
        <f>VLOOKUP($B1190,[2]ok!$AY$9:$CO$434,20,0)</f>
        <v>23</v>
      </c>
      <c r="AC1190" s="12">
        <f>VLOOKUP($B1190,[2]ok!$AY$9:$CO$434,21,0)</f>
        <v>22</v>
      </c>
      <c r="AD1190" s="12">
        <f>VLOOKUP($B1190,[2]ok!$AY$9:$CO$434,22,0)</f>
        <v>96</v>
      </c>
      <c r="AE1190" s="12">
        <f>VLOOKUP($B1190,[2]ok!$AY$9:$CO$434,23,0)</f>
        <v>99</v>
      </c>
      <c r="AF1190" s="12">
        <f>VLOOKUP($B1190,[2]ok!$AY$9:$CO$434,24,0)</f>
        <v>109</v>
      </c>
      <c r="AG1190" s="12">
        <f>VLOOKUP($B1190,[2]ok!$AY$9:$CO$434,25,0)</f>
        <v>106</v>
      </c>
      <c r="AH1190" s="12">
        <f>VLOOKUP($B1190,[2]ok!$AY$9:$CO$434,26,0)</f>
        <v>97</v>
      </c>
      <c r="AI1190" s="12">
        <f>VLOOKUP($B1190,[2]ok!$AY$9:$CO$434,27,0)</f>
        <v>81</v>
      </c>
      <c r="AJ1190" s="12">
        <f>VLOOKUP($B1190,[2]ok!$AY$9:$CO$434,28,0)</f>
        <v>64</v>
      </c>
      <c r="AK1190" s="12">
        <f>VLOOKUP($B1190,[2]ok!$AY$9:$CO$434,29,0)</f>
        <v>56</v>
      </c>
      <c r="AL1190" s="12">
        <f>VLOOKUP($B1190,[2]ok!$AY$9:$CO$434,30,0)</f>
        <v>48</v>
      </c>
      <c r="AM1190" s="12">
        <f>VLOOKUP($B1190,[2]ok!$AY$9:$CO$434,31,0)</f>
        <v>39</v>
      </c>
      <c r="AN1190" s="12">
        <f>VLOOKUP($B1190,[2]ok!$AY$9:$CO$434,32,0)</f>
        <v>25</v>
      </c>
      <c r="AO1190" s="12">
        <f>VLOOKUP($B1190,[2]ok!$AY$9:$CO$434,33,0)</f>
        <v>21</v>
      </c>
      <c r="AP1190" s="12">
        <f>VLOOKUP($B1190,[2]ok!$AY$9:$CO$434,34,0)</f>
        <v>17</v>
      </c>
      <c r="AQ1190" s="12">
        <f>VLOOKUP($B1190,[2]ok!$AY$9:$CO$434,39,0)</f>
        <v>646</v>
      </c>
      <c r="AR1190" s="12">
        <f>VLOOKUP($B1190,[2]ok!$AY$9:$CO$434,40,0)</f>
        <v>52</v>
      </c>
      <c r="AS1190" s="12">
        <f>VLOOKUP($B1190,[2]ok!$AY$9:$CO$434,41,0)</f>
        <v>55</v>
      </c>
      <c r="AT1190" s="12">
        <f>VLOOKUP($B1190,[2]ok!$AY$9:$CO$434,42,0)</f>
        <v>307</v>
      </c>
      <c r="AU1190" s="12">
        <f>VLOOKUP($B1190,[2]ok!$AY$9:$CO$434,43,0)</f>
        <v>21</v>
      </c>
    </row>
    <row r="1191" spans="1:47" s="10" customFormat="1" ht="12">
      <c r="A1191" s="58">
        <v>1192</v>
      </c>
      <c r="B1191" s="58">
        <v>10275</v>
      </c>
      <c r="C1191" s="59" t="s">
        <v>352</v>
      </c>
      <c r="D1191" s="59" t="s">
        <v>319</v>
      </c>
      <c r="E1191" s="59" t="s">
        <v>320</v>
      </c>
      <c r="F1191" s="59" t="s">
        <v>186</v>
      </c>
      <c r="G1191" s="12" t="s">
        <v>271</v>
      </c>
      <c r="H1191" s="14">
        <f t="shared" si="301"/>
        <v>10275</v>
      </c>
      <c r="I1191" s="14">
        <f t="shared" si="288"/>
        <v>2270</v>
      </c>
      <c r="J1191" s="12">
        <v>34</v>
      </c>
      <c r="K1191" s="12">
        <v>42</v>
      </c>
      <c r="L1191" s="12">
        <v>25</v>
      </c>
      <c r="M1191" s="12">
        <v>30</v>
      </c>
      <c r="N1191" s="12">
        <v>35</v>
      </c>
      <c r="O1191" s="12">
        <f>VLOOKUP($B1191,[2]ok!$AY$9:$CO$434,8,0)</f>
        <v>34</v>
      </c>
      <c r="P1191" s="12">
        <f>VLOOKUP($B1191,[2]ok!$AY$9:$CO$434,8,0)</f>
        <v>34</v>
      </c>
      <c r="Q1191" s="12">
        <f>VLOOKUP($B1191,[2]ok!$AY$9:$CO$434,9,0)</f>
        <v>34</v>
      </c>
      <c r="R1191" s="12">
        <f>VLOOKUP($B1191,[2]ok!$AY$9:$CO$434,10,0)</f>
        <v>35</v>
      </c>
      <c r="S1191" s="12">
        <f>VLOOKUP($B1191,[2]ok!$AY$9:$CO$434,11,0)</f>
        <v>35</v>
      </c>
      <c r="T1191" s="12">
        <f>VLOOKUP($B1191,[2]ok!$AY$9:$CO$434,12,0)</f>
        <v>36</v>
      </c>
      <c r="U1191" s="12">
        <f>VLOOKUP($B1191,[2]ok!$AY$9:$CO$434,13,0)</f>
        <v>37</v>
      </c>
      <c r="V1191" s="12">
        <f>VLOOKUP($B1191,[2]ok!$AY$9:$CO$434,14,0)</f>
        <v>38</v>
      </c>
      <c r="W1191" s="12">
        <f>VLOOKUP($B1191,[2]ok!$AY$9:$CO$434,15,0)</f>
        <v>39</v>
      </c>
      <c r="X1191" s="12">
        <f>VLOOKUP($B1191,[2]ok!$AY$9:$CO$434,16,0)</f>
        <v>40</v>
      </c>
      <c r="Y1191" s="12">
        <f>VLOOKUP($B1191,[2]ok!$AY$9:$CO$434,17,0)</f>
        <v>41</v>
      </c>
      <c r="Z1191" s="12">
        <f>VLOOKUP($B1191,[2]ok!$AY$9:$CO$434,18,0)</f>
        <v>42</v>
      </c>
      <c r="AA1191" s="12">
        <f>VLOOKUP($B1191,[2]ok!$AY$9:$CO$434,19,0)</f>
        <v>43</v>
      </c>
      <c r="AB1191" s="12">
        <f>VLOOKUP($B1191,[2]ok!$AY$9:$CO$434,20,0)</f>
        <v>41</v>
      </c>
      <c r="AC1191" s="12">
        <f>VLOOKUP($B1191,[2]ok!$AY$9:$CO$434,21,0)</f>
        <v>39</v>
      </c>
      <c r="AD1191" s="12">
        <f>VLOOKUP($B1191,[2]ok!$AY$9:$CO$434,22,0)</f>
        <v>171</v>
      </c>
      <c r="AE1191" s="12">
        <f>VLOOKUP($B1191,[2]ok!$AY$9:$CO$434,23,0)</f>
        <v>177</v>
      </c>
      <c r="AF1191" s="12">
        <f>VLOOKUP($B1191,[2]ok!$AY$9:$CO$434,24,0)</f>
        <v>196</v>
      </c>
      <c r="AG1191" s="12">
        <f>VLOOKUP($B1191,[2]ok!$AY$9:$CO$434,25,0)</f>
        <v>189</v>
      </c>
      <c r="AH1191" s="12">
        <f>VLOOKUP($B1191,[2]ok!$AY$9:$CO$434,26,0)</f>
        <v>174</v>
      </c>
      <c r="AI1191" s="12">
        <f>VLOOKUP($B1191,[2]ok!$AY$9:$CO$434,27,0)</f>
        <v>146</v>
      </c>
      <c r="AJ1191" s="12">
        <f>VLOOKUP($B1191,[2]ok!$AY$9:$CO$434,28,0)</f>
        <v>114</v>
      </c>
      <c r="AK1191" s="12">
        <f>VLOOKUP($B1191,[2]ok!$AY$9:$CO$434,29,0)</f>
        <v>101</v>
      </c>
      <c r="AL1191" s="12">
        <f>VLOOKUP($B1191,[2]ok!$AY$9:$CO$434,30,0)</f>
        <v>85</v>
      </c>
      <c r="AM1191" s="12">
        <f>VLOOKUP($B1191,[2]ok!$AY$9:$CO$434,31,0)</f>
        <v>70</v>
      </c>
      <c r="AN1191" s="12">
        <f>VLOOKUP($B1191,[2]ok!$AY$9:$CO$434,32,0)</f>
        <v>45</v>
      </c>
      <c r="AO1191" s="12">
        <f>VLOOKUP($B1191,[2]ok!$AY$9:$CO$434,33,0)</f>
        <v>38</v>
      </c>
      <c r="AP1191" s="12">
        <f>VLOOKUP($B1191,[2]ok!$AY$9:$CO$434,34,0)</f>
        <v>30</v>
      </c>
      <c r="AQ1191" s="12">
        <f>VLOOKUP($B1191,[2]ok!$AY$9:$CO$434,39,0)</f>
        <v>1156</v>
      </c>
      <c r="AR1191" s="12">
        <f>VLOOKUP($B1191,[2]ok!$AY$9:$CO$434,40,0)</f>
        <v>93</v>
      </c>
      <c r="AS1191" s="12">
        <f>VLOOKUP($B1191,[2]ok!$AY$9:$CO$434,41,0)</f>
        <v>98</v>
      </c>
      <c r="AT1191" s="12">
        <f>VLOOKUP($B1191,[2]ok!$AY$9:$CO$434,42,0)</f>
        <v>549</v>
      </c>
      <c r="AU1191" s="12">
        <f>VLOOKUP($B1191,[2]ok!$AY$9:$CO$434,43,0)</f>
        <v>0</v>
      </c>
    </row>
    <row r="1192" spans="1:47" s="10" customFormat="1" ht="12">
      <c r="A1192" s="97">
        <v>1193</v>
      </c>
      <c r="B1192" s="97"/>
      <c r="C1192" s="98"/>
      <c r="D1192" s="98"/>
      <c r="E1192" s="98"/>
      <c r="F1192" s="98" t="s">
        <v>400</v>
      </c>
      <c r="G1192" s="17" t="s">
        <v>1214</v>
      </c>
      <c r="H1192" s="81"/>
      <c r="I1192" s="81">
        <f t="shared" si="288"/>
        <v>3369</v>
      </c>
      <c r="J1192" s="18">
        <f t="shared" ref="J1192:AU1192" si="302">SUM(J1193:J1195)</f>
        <v>59</v>
      </c>
      <c r="K1192" s="18">
        <f t="shared" si="302"/>
        <v>60</v>
      </c>
      <c r="L1192" s="18">
        <f t="shared" si="302"/>
        <v>64</v>
      </c>
      <c r="M1192" s="18">
        <f t="shared" si="302"/>
        <v>66</v>
      </c>
      <c r="N1192" s="18">
        <f t="shared" si="302"/>
        <v>61</v>
      </c>
      <c r="O1192" s="18">
        <f t="shared" si="302"/>
        <v>66</v>
      </c>
      <c r="P1192" s="18">
        <f t="shared" si="302"/>
        <v>67</v>
      </c>
      <c r="Q1192" s="18">
        <f t="shared" si="302"/>
        <v>66</v>
      </c>
      <c r="R1192" s="18">
        <f t="shared" si="302"/>
        <v>68</v>
      </c>
      <c r="S1192" s="18">
        <f t="shared" si="302"/>
        <v>66</v>
      </c>
      <c r="T1192" s="18">
        <f t="shared" si="302"/>
        <v>67</v>
      </c>
      <c r="U1192" s="18">
        <f t="shared" si="302"/>
        <v>67</v>
      </c>
      <c r="V1192" s="18">
        <f t="shared" si="302"/>
        <v>67</v>
      </c>
      <c r="W1192" s="18">
        <f t="shared" si="302"/>
        <v>64</v>
      </c>
      <c r="X1192" s="18">
        <f t="shared" si="302"/>
        <v>57</v>
      </c>
      <c r="Y1192" s="18">
        <f t="shared" si="302"/>
        <v>55</v>
      </c>
      <c r="Z1192" s="18">
        <f t="shared" si="302"/>
        <v>51</v>
      </c>
      <c r="AA1192" s="18">
        <f t="shared" si="302"/>
        <v>49</v>
      </c>
      <c r="AB1192" s="18">
        <f t="shared" si="302"/>
        <v>46</v>
      </c>
      <c r="AC1192" s="18">
        <f t="shared" si="302"/>
        <v>44</v>
      </c>
      <c r="AD1192" s="18">
        <f t="shared" si="302"/>
        <v>201</v>
      </c>
      <c r="AE1192" s="18">
        <f t="shared" si="302"/>
        <v>233</v>
      </c>
      <c r="AF1192" s="18">
        <f t="shared" si="302"/>
        <v>270</v>
      </c>
      <c r="AG1192" s="18">
        <f t="shared" si="302"/>
        <v>237</v>
      </c>
      <c r="AH1192" s="18">
        <f t="shared" si="302"/>
        <v>209</v>
      </c>
      <c r="AI1192" s="18">
        <f t="shared" si="302"/>
        <v>196</v>
      </c>
      <c r="AJ1192" s="18">
        <f t="shared" si="302"/>
        <v>190</v>
      </c>
      <c r="AK1192" s="18">
        <f t="shared" si="302"/>
        <v>153</v>
      </c>
      <c r="AL1192" s="18">
        <f t="shared" si="302"/>
        <v>138</v>
      </c>
      <c r="AM1192" s="18">
        <f t="shared" si="302"/>
        <v>104</v>
      </c>
      <c r="AN1192" s="18">
        <f t="shared" si="302"/>
        <v>98</v>
      </c>
      <c r="AO1192" s="18">
        <f t="shared" si="302"/>
        <v>71</v>
      </c>
      <c r="AP1192" s="18">
        <f t="shared" si="302"/>
        <v>59</v>
      </c>
      <c r="AQ1192" s="18">
        <f t="shared" si="302"/>
        <v>1728</v>
      </c>
      <c r="AR1192" s="18">
        <f t="shared" si="302"/>
        <v>155</v>
      </c>
      <c r="AS1192" s="18">
        <f t="shared" si="302"/>
        <v>106</v>
      </c>
      <c r="AT1192" s="18">
        <f t="shared" si="302"/>
        <v>723</v>
      </c>
      <c r="AU1192" s="18">
        <f t="shared" si="302"/>
        <v>52</v>
      </c>
    </row>
    <row r="1193" spans="1:47" s="10" customFormat="1" ht="12">
      <c r="A1193" s="58">
        <v>1194</v>
      </c>
      <c r="B1193" s="58">
        <v>4491</v>
      </c>
      <c r="C1193" s="59" t="s">
        <v>352</v>
      </c>
      <c r="D1193" s="59" t="s">
        <v>319</v>
      </c>
      <c r="E1193" s="59" t="s">
        <v>321</v>
      </c>
      <c r="F1193" s="59" t="s">
        <v>187</v>
      </c>
      <c r="G1193" s="12" t="s">
        <v>266</v>
      </c>
      <c r="H1193" s="14">
        <f>B1193</f>
        <v>4491</v>
      </c>
      <c r="I1193" s="14">
        <f t="shared" si="288"/>
        <v>1702</v>
      </c>
      <c r="J1193" s="12">
        <f>VLOOKUP($B1193,'[1]METAS 2019'!$D$4:$Q$843,5,0)</f>
        <v>30</v>
      </c>
      <c r="K1193" s="12">
        <f>VLOOKUP($B1193,'[1]METAS 2019'!$D$4:$Q$843,4,0)</f>
        <v>29</v>
      </c>
      <c r="L1193" s="12">
        <f>VLOOKUP($B1193,'[1]METAS 2019'!$D$4:$Q$843,11,0)</f>
        <v>29</v>
      </c>
      <c r="M1193" s="12">
        <f>VLOOKUP($B1193,'[1]METAS 2019'!$D$4:$Q$843,12,0)</f>
        <v>31</v>
      </c>
      <c r="N1193" s="12">
        <f>VLOOKUP($B1193,'[1]METAS 2019'!$D$4:$Q$843,13,0)</f>
        <v>29</v>
      </c>
      <c r="O1193" s="12">
        <f>VLOOKUP($B1193,'[1]METAS 2019'!$D$4:$Q$843,14,0)</f>
        <v>32</v>
      </c>
      <c r="P1193" s="12">
        <f>VLOOKUP($B1193,[2]ok!$AY$9:$CO$434,8,0)</f>
        <v>34</v>
      </c>
      <c r="Q1193" s="12">
        <f>VLOOKUP($B1193,[2]ok!$AY$9:$CO$434,9,0)</f>
        <v>34</v>
      </c>
      <c r="R1193" s="12">
        <f>VLOOKUP($B1193,[2]ok!$AY$9:$CO$434,10,0)</f>
        <v>35</v>
      </c>
      <c r="S1193" s="12">
        <f>VLOOKUP($B1193,[2]ok!$AY$9:$CO$434,11,0)</f>
        <v>34</v>
      </c>
      <c r="T1193" s="12">
        <f>VLOOKUP($B1193,[2]ok!$AY$9:$CO$434,12,0)</f>
        <v>34</v>
      </c>
      <c r="U1193" s="12">
        <f>VLOOKUP($B1193,[2]ok!$AY$9:$CO$434,13,0)</f>
        <v>34</v>
      </c>
      <c r="V1193" s="12">
        <f>VLOOKUP($B1193,[2]ok!$AY$9:$CO$434,14,0)</f>
        <v>34</v>
      </c>
      <c r="W1193" s="12">
        <f>VLOOKUP($B1193,[2]ok!$AY$9:$CO$434,15,0)</f>
        <v>32</v>
      </c>
      <c r="X1193" s="12">
        <f>VLOOKUP($B1193,[2]ok!$AY$9:$CO$434,16,0)</f>
        <v>29</v>
      </c>
      <c r="Y1193" s="12">
        <f>VLOOKUP($B1193,[2]ok!$AY$9:$CO$434,17,0)</f>
        <v>28</v>
      </c>
      <c r="Z1193" s="12">
        <f>VLOOKUP($B1193,[2]ok!$AY$9:$CO$434,18,0)</f>
        <v>26</v>
      </c>
      <c r="AA1193" s="12">
        <f>VLOOKUP($B1193,[2]ok!$AY$9:$CO$434,19,0)</f>
        <v>25</v>
      </c>
      <c r="AB1193" s="12">
        <f>VLOOKUP($B1193,[2]ok!$AY$9:$CO$434,20,0)</f>
        <v>23</v>
      </c>
      <c r="AC1193" s="12">
        <f>VLOOKUP($B1193,[2]ok!$AY$9:$CO$434,21,0)</f>
        <v>22</v>
      </c>
      <c r="AD1193" s="12">
        <f>VLOOKUP($B1193,[2]ok!$AY$9:$CO$434,22,0)</f>
        <v>102</v>
      </c>
      <c r="AE1193" s="12">
        <f>VLOOKUP($B1193,[2]ok!$AY$9:$CO$434,23,0)</f>
        <v>118</v>
      </c>
      <c r="AF1193" s="12">
        <f>VLOOKUP($B1193,[2]ok!$AY$9:$CO$434,24,0)</f>
        <v>137</v>
      </c>
      <c r="AG1193" s="12">
        <f>VLOOKUP($B1193,[2]ok!$AY$9:$CO$434,25,0)</f>
        <v>121</v>
      </c>
      <c r="AH1193" s="12">
        <f>VLOOKUP($B1193,[2]ok!$AY$9:$CO$434,26,0)</f>
        <v>106</v>
      </c>
      <c r="AI1193" s="12">
        <f>VLOOKUP($B1193,[2]ok!$AY$9:$CO$434,27,0)</f>
        <v>100</v>
      </c>
      <c r="AJ1193" s="12">
        <f>VLOOKUP($B1193,[2]ok!$AY$9:$CO$434,28,0)</f>
        <v>97</v>
      </c>
      <c r="AK1193" s="12">
        <f>VLOOKUP($B1193,[2]ok!$AY$9:$CO$434,29,0)</f>
        <v>78</v>
      </c>
      <c r="AL1193" s="12">
        <f>VLOOKUP($B1193,[2]ok!$AY$9:$CO$434,30,0)</f>
        <v>70</v>
      </c>
      <c r="AM1193" s="12">
        <f>VLOOKUP($B1193,[2]ok!$AY$9:$CO$434,31,0)</f>
        <v>53</v>
      </c>
      <c r="AN1193" s="12">
        <f>VLOOKUP($B1193,[2]ok!$AY$9:$CO$434,32,0)</f>
        <v>50</v>
      </c>
      <c r="AO1193" s="12">
        <f>VLOOKUP($B1193,[2]ok!$AY$9:$CO$434,33,0)</f>
        <v>36</v>
      </c>
      <c r="AP1193" s="12">
        <f>VLOOKUP($B1193,[2]ok!$AY$9:$CO$434,34,0)</f>
        <v>30</v>
      </c>
      <c r="AQ1193" s="12">
        <f>VLOOKUP($B1193,[2]ok!$AY$9:$CO$434,39,0)</f>
        <v>878</v>
      </c>
      <c r="AR1193" s="12">
        <f>VLOOKUP($B1193,[2]ok!$AY$9:$CO$434,40,0)</f>
        <v>78</v>
      </c>
      <c r="AS1193" s="12">
        <f>VLOOKUP($B1193,[2]ok!$AY$9:$CO$434,41,0)</f>
        <v>54</v>
      </c>
      <c r="AT1193" s="12">
        <f>VLOOKUP($B1193,[2]ok!$AY$9:$CO$434,42,0)</f>
        <v>368</v>
      </c>
      <c r="AU1193" s="12">
        <f>VLOOKUP($B1193,[2]ok!$AY$9:$CO$434,43,0)</f>
        <v>28</v>
      </c>
    </row>
    <row r="1194" spans="1:47" s="10" customFormat="1" ht="12">
      <c r="A1194" s="58">
        <v>1195</v>
      </c>
      <c r="B1194" s="58">
        <v>4493</v>
      </c>
      <c r="C1194" s="59" t="s">
        <v>352</v>
      </c>
      <c r="D1194" s="59" t="s">
        <v>319</v>
      </c>
      <c r="E1194" s="59" t="s">
        <v>321</v>
      </c>
      <c r="F1194" s="59" t="s">
        <v>188</v>
      </c>
      <c r="G1194" s="12" t="s">
        <v>266</v>
      </c>
      <c r="H1194" s="14">
        <f>B1194</f>
        <v>4493</v>
      </c>
      <c r="I1194" s="14">
        <f t="shared" si="288"/>
        <v>525</v>
      </c>
      <c r="J1194" s="12">
        <f>VLOOKUP($B1194,'[1]METAS 2019'!$D$4:$Q$843,5,0)</f>
        <v>9</v>
      </c>
      <c r="K1194" s="12">
        <f>VLOOKUP($B1194,'[1]METAS 2019'!$D$4:$Q$843,4,0)</f>
        <v>11</v>
      </c>
      <c r="L1194" s="12">
        <f>VLOOKUP($B1194,'[1]METAS 2019'!$D$4:$Q$843,11,0)</f>
        <v>12</v>
      </c>
      <c r="M1194" s="12">
        <f>VLOOKUP($B1194,'[1]METAS 2019'!$D$4:$Q$843,12,0)</f>
        <v>12</v>
      </c>
      <c r="N1194" s="12">
        <f>VLOOKUP($B1194,'[1]METAS 2019'!$D$4:$Q$843,13,0)</f>
        <v>14</v>
      </c>
      <c r="O1194" s="12">
        <f>VLOOKUP($B1194,'[1]METAS 2019'!$D$4:$Q$843,14,0)</f>
        <v>11</v>
      </c>
      <c r="P1194" s="12">
        <f>VLOOKUP($B1194,[2]ok!$AY$9:$CO$434,8,0)</f>
        <v>10</v>
      </c>
      <c r="Q1194" s="12">
        <f>VLOOKUP($B1194,[2]ok!$AY$9:$CO$434,9,0)</f>
        <v>10</v>
      </c>
      <c r="R1194" s="12">
        <f>VLOOKUP($B1194,[2]ok!$AY$9:$CO$434,10,0)</f>
        <v>10</v>
      </c>
      <c r="S1194" s="12">
        <f>VLOOKUP($B1194,[2]ok!$AY$9:$CO$434,11,0)</f>
        <v>10</v>
      </c>
      <c r="T1194" s="12">
        <f>VLOOKUP($B1194,[2]ok!$AY$9:$CO$434,12,0)</f>
        <v>10</v>
      </c>
      <c r="U1194" s="12">
        <f>VLOOKUP($B1194,[2]ok!$AY$9:$CO$434,13,0)</f>
        <v>10</v>
      </c>
      <c r="V1194" s="12">
        <f>VLOOKUP($B1194,[2]ok!$AY$9:$CO$434,14,0)</f>
        <v>10</v>
      </c>
      <c r="W1194" s="12">
        <f>VLOOKUP($B1194,[2]ok!$AY$9:$CO$434,15,0)</f>
        <v>10</v>
      </c>
      <c r="X1194" s="12">
        <f>VLOOKUP($B1194,[2]ok!$AY$9:$CO$434,16,0)</f>
        <v>9</v>
      </c>
      <c r="Y1194" s="12">
        <f>VLOOKUP($B1194,[2]ok!$AY$9:$CO$434,17,0)</f>
        <v>8</v>
      </c>
      <c r="Z1194" s="12">
        <f>VLOOKUP($B1194,[2]ok!$AY$9:$CO$434,18,0)</f>
        <v>8</v>
      </c>
      <c r="AA1194" s="12">
        <f>VLOOKUP($B1194,[2]ok!$AY$9:$CO$434,19,0)</f>
        <v>7</v>
      </c>
      <c r="AB1194" s="12">
        <f>VLOOKUP($B1194,[2]ok!$AY$9:$CO$434,20,0)</f>
        <v>7</v>
      </c>
      <c r="AC1194" s="12">
        <f>VLOOKUP($B1194,[2]ok!$AY$9:$CO$434,21,0)</f>
        <v>7</v>
      </c>
      <c r="AD1194" s="12">
        <f>VLOOKUP($B1194,[2]ok!$AY$9:$CO$434,22,0)</f>
        <v>31</v>
      </c>
      <c r="AE1194" s="12">
        <f>VLOOKUP($B1194,[2]ok!$AY$9:$CO$434,23,0)</f>
        <v>36</v>
      </c>
      <c r="AF1194" s="12">
        <f>VLOOKUP($B1194,[2]ok!$AY$9:$CO$434,24,0)</f>
        <v>41</v>
      </c>
      <c r="AG1194" s="12">
        <f>VLOOKUP($B1194,[2]ok!$AY$9:$CO$434,25,0)</f>
        <v>36</v>
      </c>
      <c r="AH1194" s="12">
        <f>VLOOKUP($B1194,[2]ok!$AY$9:$CO$434,26,0)</f>
        <v>32</v>
      </c>
      <c r="AI1194" s="12">
        <f>VLOOKUP($B1194,[2]ok!$AY$9:$CO$434,27,0)</f>
        <v>30</v>
      </c>
      <c r="AJ1194" s="12">
        <f>VLOOKUP($B1194,[2]ok!$AY$9:$CO$434,28,0)</f>
        <v>29</v>
      </c>
      <c r="AK1194" s="12">
        <f>VLOOKUP($B1194,[2]ok!$AY$9:$CO$434,29,0)</f>
        <v>23</v>
      </c>
      <c r="AL1194" s="12">
        <f>VLOOKUP($B1194,[2]ok!$AY$9:$CO$434,30,0)</f>
        <v>21</v>
      </c>
      <c r="AM1194" s="12">
        <f>VLOOKUP($B1194,[2]ok!$AY$9:$CO$434,31,0)</f>
        <v>16</v>
      </c>
      <c r="AN1194" s="12">
        <f>VLOOKUP($B1194,[2]ok!$AY$9:$CO$434,32,0)</f>
        <v>15</v>
      </c>
      <c r="AO1194" s="12">
        <f>VLOOKUP($B1194,[2]ok!$AY$9:$CO$434,33,0)</f>
        <v>11</v>
      </c>
      <c r="AP1194" s="12">
        <f>VLOOKUP($B1194,[2]ok!$AY$9:$CO$434,34,0)</f>
        <v>9</v>
      </c>
      <c r="AQ1194" s="12">
        <f>VLOOKUP($B1194,[2]ok!$AY$9:$CO$434,39,0)</f>
        <v>264</v>
      </c>
      <c r="AR1194" s="12">
        <f>VLOOKUP($B1194,[2]ok!$AY$9:$CO$434,40,0)</f>
        <v>24</v>
      </c>
      <c r="AS1194" s="12">
        <f>VLOOKUP($B1194,[2]ok!$AY$9:$CO$434,41,0)</f>
        <v>16</v>
      </c>
      <c r="AT1194" s="12">
        <f>VLOOKUP($B1194,[2]ok!$AY$9:$CO$434,42,0)</f>
        <v>110</v>
      </c>
      <c r="AU1194" s="12">
        <f>VLOOKUP($B1194,[2]ok!$AY$9:$CO$434,43,0)</f>
        <v>11</v>
      </c>
    </row>
    <row r="1195" spans="1:47" s="10" customFormat="1" ht="12">
      <c r="A1195" s="58">
        <v>1196</v>
      </c>
      <c r="B1195" s="58">
        <v>4490</v>
      </c>
      <c r="C1195" s="59" t="s">
        <v>352</v>
      </c>
      <c r="D1195" s="59" t="s">
        <v>319</v>
      </c>
      <c r="E1195" s="59" t="s">
        <v>321</v>
      </c>
      <c r="F1195" s="59" t="s">
        <v>189</v>
      </c>
      <c r="G1195" s="12" t="s">
        <v>266</v>
      </c>
      <c r="H1195" s="14">
        <f>B1195</f>
        <v>4490</v>
      </c>
      <c r="I1195" s="14">
        <f t="shared" si="288"/>
        <v>1142</v>
      </c>
      <c r="J1195" s="12">
        <f>VLOOKUP($B1195,'[1]METAS 2019'!$D$4:$Q$843,5,0)</f>
        <v>20</v>
      </c>
      <c r="K1195" s="12">
        <f>VLOOKUP($B1195,'[1]METAS 2019'!$D$4:$Q$843,4,0)</f>
        <v>20</v>
      </c>
      <c r="L1195" s="12">
        <f>VLOOKUP($B1195,'[1]METAS 2019'!$D$4:$Q$843,11,0)</f>
        <v>23</v>
      </c>
      <c r="M1195" s="12">
        <f>VLOOKUP($B1195,'[1]METAS 2019'!$D$4:$Q$843,12,0)</f>
        <v>23</v>
      </c>
      <c r="N1195" s="12">
        <f>VLOOKUP($B1195,'[1]METAS 2019'!$D$4:$Q$843,13,0)</f>
        <v>18</v>
      </c>
      <c r="O1195" s="12">
        <f>VLOOKUP($B1195,'[1]METAS 2019'!$D$4:$Q$843,14,0)</f>
        <v>23</v>
      </c>
      <c r="P1195" s="12">
        <f>VLOOKUP($B1195,[2]ok!$AY$9:$CO$434,8,0)</f>
        <v>23</v>
      </c>
      <c r="Q1195" s="12">
        <f>VLOOKUP($B1195,[2]ok!$AY$9:$CO$434,9,0)</f>
        <v>22</v>
      </c>
      <c r="R1195" s="12">
        <f>VLOOKUP($B1195,[2]ok!$AY$9:$CO$434,10,0)</f>
        <v>23</v>
      </c>
      <c r="S1195" s="12">
        <f>VLOOKUP($B1195,[2]ok!$AY$9:$CO$434,11,0)</f>
        <v>22</v>
      </c>
      <c r="T1195" s="12">
        <f>VLOOKUP($B1195,[2]ok!$AY$9:$CO$434,12,0)</f>
        <v>23</v>
      </c>
      <c r="U1195" s="12">
        <f>VLOOKUP($B1195,[2]ok!$AY$9:$CO$434,13,0)</f>
        <v>23</v>
      </c>
      <c r="V1195" s="12">
        <f>VLOOKUP($B1195,[2]ok!$AY$9:$CO$434,14,0)</f>
        <v>23</v>
      </c>
      <c r="W1195" s="12">
        <f>VLOOKUP($B1195,[2]ok!$AY$9:$CO$434,15,0)</f>
        <v>22</v>
      </c>
      <c r="X1195" s="12">
        <f>VLOOKUP($B1195,[2]ok!$AY$9:$CO$434,16,0)</f>
        <v>19</v>
      </c>
      <c r="Y1195" s="12">
        <f>VLOOKUP($B1195,[2]ok!$AY$9:$CO$434,17,0)</f>
        <v>19</v>
      </c>
      <c r="Z1195" s="12">
        <f>VLOOKUP($B1195,[2]ok!$AY$9:$CO$434,18,0)</f>
        <v>17</v>
      </c>
      <c r="AA1195" s="12">
        <f>VLOOKUP($B1195,[2]ok!$AY$9:$CO$434,19,0)</f>
        <v>17</v>
      </c>
      <c r="AB1195" s="12">
        <f>VLOOKUP($B1195,[2]ok!$AY$9:$CO$434,20,0)</f>
        <v>16</v>
      </c>
      <c r="AC1195" s="12">
        <f>VLOOKUP($B1195,[2]ok!$AY$9:$CO$434,21,0)</f>
        <v>15</v>
      </c>
      <c r="AD1195" s="12">
        <f>VLOOKUP($B1195,[2]ok!$AY$9:$CO$434,22,0)</f>
        <v>68</v>
      </c>
      <c r="AE1195" s="12">
        <f>VLOOKUP($B1195,[2]ok!$AY$9:$CO$434,23,0)</f>
        <v>79</v>
      </c>
      <c r="AF1195" s="12">
        <f>VLOOKUP($B1195,[2]ok!$AY$9:$CO$434,24,0)</f>
        <v>92</v>
      </c>
      <c r="AG1195" s="12">
        <f>VLOOKUP($B1195,[2]ok!$AY$9:$CO$434,25,0)</f>
        <v>80</v>
      </c>
      <c r="AH1195" s="12">
        <f>VLOOKUP($B1195,[2]ok!$AY$9:$CO$434,26,0)</f>
        <v>71</v>
      </c>
      <c r="AI1195" s="12">
        <f>VLOOKUP($B1195,[2]ok!$AY$9:$CO$434,27,0)</f>
        <v>66</v>
      </c>
      <c r="AJ1195" s="12">
        <f>VLOOKUP($B1195,[2]ok!$AY$9:$CO$434,28,0)</f>
        <v>64</v>
      </c>
      <c r="AK1195" s="12">
        <f>VLOOKUP($B1195,[2]ok!$AY$9:$CO$434,29,0)</f>
        <v>52</v>
      </c>
      <c r="AL1195" s="12">
        <f>VLOOKUP($B1195,[2]ok!$AY$9:$CO$434,30,0)</f>
        <v>47</v>
      </c>
      <c r="AM1195" s="12">
        <f>VLOOKUP($B1195,[2]ok!$AY$9:$CO$434,31,0)</f>
        <v>35</v>
      </c>
      <c r="AN1195" s="12">
        <f>VLOOKUP($B1195,[2]ok!$AY$9:$CO$434,32,0)</f>
        <v>33</v>
      </c>
      <c r="AO1195" s="12">
        <f>VLOOKUP($B1195,[2]ok!$AY$9:$CO$434,33,0)</f>
        <v>24</v>
      </c>
      <c r="AP1195" s="12">
        <f>VLOOKUP($B1195,[2]ok!$AY$9:$CO$434,34,0)</f>
        <v>20</v>
      </c>
      <c r="AQ1195" s="12">
        <f>VLOOKUP($B1195,[2]ok!$AY$9:$CO$434,39,0)</f>
        <v>586</v>
      </c>
      <c r="AR1195" s="12">
        <f>VLOOKUP($B1195,[2]ok!$AY$9:$CO$434,40,0)</f>
        <v>53</v>
      </c>
      <c r="AS1195" s="12">
        <f>VLOOKUP($B1195,[2]ok!$AY$9:$CO$434,41,0)</f>
        <v>36</v>
      </c>
      <c r="AT1195" s="12">
        <f>VLOOKUP($B1195,[2]ok!$AY$9:$CO$434,42,0)</f>
        <v>245</v>
      </c>
      <c r="AU1195" s="12">
        <f>VLOOKUP($B1195,[2]ok!$AY$9:$CO$434,43,0)</f>
        <v>13</v>
      </c>
    </row>
    <row r="1196" spans="1:47" s="10" customFormat="1" ht="12">
      <c r="A1196" s="97">
        <v>1197</v>
      </c>
      <c r="B1196" s="97"/>
      <c r="C1196" s="98"/>
      <c r="D1196" s="98"/>
      <c r="E1196" s="98"/>
      <c r="F1196" s="98" t="s">
        <v>401</v>
      </c>
      <c r="G1196" s="17" t="s">
        <v>1214</v>
      </c>
      <c r="H1196" s="81"/>
      <c r="I1196" s="81">
        <f t="shared" si="288"/>
        <v>2404</v>
      </c>
      <c r="J1196" s="18">
        <f t="shared" ref="J1196:AU1196" si="303">SUM(J1197)</f>
        <v>55</v>
      </c>
      <c r="K1196" s="18">
        <f t="shared" si="303"/>
        <v>54</v>
      </c>
      <c r="L1196" s="18">
        <f t="shared" si="303"/>
        <v>59</v>
      </c>
      <c r="M1196" s="18">
        <f t="shared" si="303"/>
        <v>37</v>
      </c>
      <c r="N1196" s="18">
        <f t="shared" si="303"/>
        <v>54</v>
      </c>
      <c r="O1196" s="18">
        <f t="shared" si="303"/>
        <v>50</v>
      </c>
      <c r="P1196" s="18">
        <f t="shared" si="303"/>
        <v>37</v>
      </c>
      <c r="Q1196" s="18">
        <f t="shared" si="303"/>
        <v>39</v>
      </c>
      <c r="R1196" s="18">
        <f t="shared" si="303"/>
        <v>40</v>
      </c>
      <c r="S1196" s="18">
        <f t="shared" si="303"/>
        <v>43</v>
      </c>
      <c r="T1196" s="18">
        <f t="shared" si="303"/>
        <v>42</v>
      </c>
      <c r="U1196" s="18">
        <f t="shared" si="303"/>
        <v>44</v>
      </c>
      <c r="V1196" s="18">
        <f t="shared" si="303"/>
        <v>44</v>
      </c>
      <c r="W1196" s="18">
        <f t="shared" si="303"/>
        <v>42</v>
      </c>
      <c r="X1196" s="18">
        <f t="shared" si="303"/>
        <v>40</v>
      </c>
      <c r="Y1196" s="18">
        <f t="shared" si="303"/>
        <v>39</v>
      </c>
      <c r="Z1196" s="18">
        <f t="shared" si="303"/>
        <v>38</v>
      </c>
      <c r="AA1196" s="18">
        <f t="shared" si="303"/>
        <v>36</v>
      </c>
      <c r="AB1196" s="18">
        <f t="shared" si="303"/>
        <v>34</v>
      </c>
      <c r="AC1196" s="18">
        <f t="shared" si="303"/>
        <v>36</v>
      </c>
      <c r="AD1196" s="18">
        <f t="shared" si="303"/>
        <v>140</v>
      </c>
      <c r="AE1196" s="18">
        <f t="shared" si="303"/>
        <v>159</v>
      </c>
      <c r="AF1196" s="18">
        <f t="shared" si="303"/>
        <v>189</v>
      </c>
      <c r="AG1196" s="18">
        <f t="shared" si="303"/>
        <v>169</v>
      </c>
      <c r="AH1196" s="18">
        <f t="shared" si="303"/>
        <v>180</v>
      </c>
      <c r="AI1196" s="18">
        <f t="shared" si="303"/>
        <v>141</v>
      </c>
      <c r="AJ1196" s="18">
        <f t="shared" si="303"/>
        <v>144</v>
      </c>
      <c r="AK1196" s="18">
        <f t="shared" si="303"/>
        <v>105</v>
      </c>
      <c r="AL1196" s="18">
        <f t="shared" si="303"/>
        <v>94</v>
      </c>
      <c r="AM1196" s="18">
        <f t="shared" si="303"/>
        <v>87</v>
      </c>
      <c r="AN1196" s="18">
        <f t="shared" si="303"/>
        <v>49</v>
      </c>
      <c r="AO1196" s="18">
        <f t="shared" si="303"/>
        <v>43</v>
      </c>
      <c r="AP1196" s="18">
        <f t="shared" si="303"/>
        <v>41</v>
      </c>
      <c r="AQ1196" s="18">
        <f t="shared" si="303"/>
        <v>1182</v>
      </c>
      <c r="AR1196" s="18">
        <f t="shared" si="303"/>
        <v>110</v>
      </c>
      <c r="AS1196" s="18">
        <f t="shared" si="303"/>
        <v>82</v>
      </c>
      <c r="AT1196" s="18">
        <f t="shared" si="303"/>
        <v>501</v>
      </c>
      <c r="AU1196" s="18">
        <f t="shared" si="303"/>
        <v>38</v>
      </c>
    </row>
    <row r="1197" spans="1:47" s="10" customFormat="1" ht="12">
      <c r="A1197" s="58">
        <v>1198</v>
      </c>
      <c r="B1197" s="58">
        <v>4492</v>
      </c>
      <c r="C1197" s="59" t="s">
        <v>352</v>
      </c>
      <c r="D1197" s="59" t="s">
        <v>319</v>
      </c>
      <c r="E1197" s="59" t="s">
        <v>321</v>
      </c>
      <c r="F1197" s="59" t="s">
        <v>190</v>
      </c>
      <c r="G1197" s="12" t="s">
        <v>271</v>
      </c>
      <c r="H1197" s="14">
        <f>B1197</f>
        <v>4492</v>
      </c>
      <c r="I1197" s="14">
        <f t="shared" si="288"/>
        <v>2404</v>
      </c>
      <c r="J1197" s="12">
        <f>VLOOKUP($B1197,'[1]METAS 2019'!$D$4:$Q$843,5,0)</f>
        <v>55</v>
      </c>
      <c r="K1197" s="12">
        <f>VLOOKUP($B1197,'[1]METAS 2019'!$D$4:$Q$843,4,0)</f>
        <v>54</v>
      </c>
      <c r="L1197" s="12">
        <f>VLOOKUP($B1197,'[1]METAS 2019'!$D$4:$Q$843,11,0)</f>
        <v>59</v>
      </c>
      <c r="M1197" s="12">
        <f>VLOOKUP($B1197,'[1]METAS 2019'!$D$4:$Q$843,12,0)</f>
        <v>37</v>
      </c>
      <c r="N1197" s="12">
        <f>VLOOKUP($B1197,'[1]METAS 2019'!$D$4:$Q$843,13,0)</f>
        <v>54</v>
      </c>
      <c r="O1197" s="12">
        <f>VLOOKUP($B1197,'[1]METAS 2019'!$D$4:$Q$843,14,0)</f>
        <v>50</v>
      </c>
      <c r="P1197" s="12">
        <f>VLOOKUP($B1197,[2]ok!$AY$9:$CO$434,8,0)</f>
        <v>37</v>
      </c>
      <c r="Q1197" s="12">
        <f>VLOOKUP($B1197,[2]ok!$AY$9:$CO$434,9,0)</f>
        <v>39</v>
      </c>
      <c r="R1197" s="12">
        <f>VLOOKUP($B1197,[2]ok!$AY$9:$CO$434,10,0)</f>
        <v>40</v>
      </c>
      <c r="S1197" s="12">
        <f>VLOOKUP($B1197,[2]ok!$AY$9:$CO$434,11,0)</f>
        <v>43</v>
      </c>
      <c r="T1197" s="12">
        <f>VLOOKUP($B1197,[2]ok!$AY$9:$CO$434,12,0)</f>
        <v>42</v>
      </c>
      <c r="U1197" s="12">
        <f>VLOOKUP($B1197,[2]ok!$AY$9:$CO$434,13,0)</f>
        <v>44</v>
      </c>
      <c r="V1197" s="12">
        <f>VLOOKUP($B1197,[2]ok!$AY$9:$CO$434,14,0)</f>
        <v>44</v>
      </c>
      <c r="W1197" s="12">
        <f>VLOOKUP($B1197,[2]ok!$AY$9:$CO$434,15,0)</f>
        <v>42</v>
      </c>
      <c r="X1197" s="12">
        <f>VLOOKUP($B1197,[2]ok!$AY$9:$CO$434,16,0)</f>
        <v>40</v>
      </c>
      <c r="Y1197" s="12">
        <f>VLOOKUP($B1197,[2]ok!$AY$9:$CO$434,17,0)</f>
        <v>39</v>
      </c>
      <c r="Z1197" s="12">
        <f>VLOOKUP($B1197,[2]ok!$AY$9:$CO$434,18,0)</f>
        <v>38</v>
      </c>
      <c r="AA1197" s="12">
        <f>VLOOKUP($B1197,[2]ok!$AY$9:$CO$434,19,0)</f>
        <v>36</v>
      </c>
      <c r="AB1197" s="12">
        <f>VLOOKUP($B1197,[2]ok!$AY$9:$CO$434,20,0)</f>
        <v>34</v>
      </c>
      <c r="AC1197" s="12">
        <f>VLOOKUP($B1197,[2]ok!$AY$9:$CO$434,21,0)</f>
        <v>36</v>
      </c>
      <c r="AD1197" s="12">
        <f>VLOOKUP($B1197,[2]ok!$AY$9:$CO$434,22,0)</f>
        <v>140</v>
      </c>
      <c r="AE1197" s="12">
        <f>VLOOKUP($B1197,[2]ok!$AY$9:$CO$434,23,0)</f>
        <v>159</v>
      </c>
      <c r="AF1197" s="12">
        <f>VLOOKUP($B1197,[2]ok!$AY$9:$CO$434,24,0)</f>
        <v>189</v>
      </c>
      <c r="AG1197" s="12">
        <f>VLOOKUP($B1197,[2]ok!$AY$9:$CO$434,25,0)</f>
        <v>169</v>
      </c>
      <c r="AH1197" s="12">
        <f>VLOOKUP($B1197,[2]ok!$AY$9:$CO$434,26,0)</f>
        <v>180</v>
      </c>
      <c r="AI1197" s="12">
        <f>VLOOKUP($B1197,[2]ok!$AY$9:$CO$434,27,0)</f>
        <v>141</v>
      </c>
      <c r="AJ1197" s="12">
        <f>VLOOKUP($B1197,[2]ok!$AY$9:$CO$434,28,0)</f>
        <v>144</v>
      </c>
      <c r="AK1197" s="12">
        <f>VLOOKUP($B1197,[2]ok!$AY$9:$CO$434,29,0)</f>
        <v>105</v>
      </c>
      <c r="AL1197" s="12">
        <f>VLOOKUP($B1197,[2]ok!$AY$9:$CO$434,30,0)</f>
        <v>94</v>
      </c>
      <c r="AM1197" s="12">
        <f>VLOOKUP($B1197,[2]ok!$AY$9:$CO$434,31,0)</f>
        <v>87</v>
      </c>
      <c r="AN1197" s="12">
        <f>VLOOKUP($B1197,[2]ok!$AY$9:$CO$434,32,0)</f>
        <v>49</v>
      </c>
      <c r="AO1197" s="12">
        <f>VLOOKUP($B1197,[2]ok!$AY$9:$CO$434,33,0)</f>
        <v>43</v>
      </c>
      <c r="AP1197" s="12">
        <f>VLOOKUP($B1197,[2]ok!$AY$9:$CO$434,34,0)</f>
        <v>41</v>
      </c>
      <c r="AQ1197" s="12">
        <f>VLOOKUP($B1197,[2]ok!$AY$9:$CO$434,39,0)</f>
        <v>1182</v>
      </c>
      <c r="AR1197" s="12">
        <f>VLOOKUP($B1197,[2]ok!$AY$9:$CO$434,40,0)</f>
        <v>110</v>
      </c>
      <c r="AS1197" s="12">
        <f>VLOOKUP($B1197,[2]ok!$AY$9:$CO$434,41,0)</f>
        <v>82</v>
      </c>
      <c r="AT1197" s="12">
        <f>VLOOKUP($B1197,[2]ok!$AY$9:$CO$434,42,0)</f>
        <v>501</v>
      </c>
      <c r="AU1197" s="12">
        <f>VLOOKUP($B1197,[2]ok!$AY$9:$CO$434,43,0)</f>
        <v>38</v>
      </c>
    </row>
    <row r="1198" spans="1:47" s="10" customFormat="1" ht="12">
      <c r="A1198" s="97">
        <v>1199</v>
      </c>
      <c r="B1198" s="97"/>
      <c r="C1198" s="98"/>
      <c r="D1198" s="98"/>
      <c r="E1198" s="98"/>
      <c r="F1198" s="98" t="s">
        <v>402</v>
      </c>
      <c r="G1198" s="17" t="s">
        <v>1214</v>
      </c>
      <c r="H1198" s="81"/>
      <c r="I1198" s="81">
        <f t="shared" si="288"/>
        <v>6610</v>
      </c>
      <c r="J1198" s="81">
        <f t="shared" ref="J1198:AU1198" si="304">SUM(J1199:J1203)</f>
        <v>85</v>
      </c>
      <c r="K1198" s="81">
        <f t="shared" si="304"/>
        <v>80</v>
      </c>
      <c r="L1198" s="81">
        <f t="shared" si="304"/>
        <v>84</v>
      </c>
      <c r="M1198" s="81">
        <f t="shared" si="304"/>
        <v>94</v>
      </c>
      <c r="N1198" s="81">
        <f t="shared" si="304"/>
        <v>84</v>
      </c>
      <c r="O1198" s="81">
        <f t="shared" si="304"/>
        <v>104</v>
      </c>
      <c r="P1198" s="81">
        <f t="shared" si="304"/>
        <v>109</v>
      </c>
      <c r="Q1198" s="81">
        <f t="shared" si="304"/>
        <v>115</v>
      </c>
      <c r="R1198" s="81">
        <f t="shared" si="304"/>
        <v>122</v>
      </c>
      <c r="S1198" s="81">
        <f t="shared" si="304"/>
        <v>133</v>
      </c>
      <c r="T1198" s="81">
        <f t="shared" si="304"/>
        <v>141</v>
      </c>
      <c r="U1198" s="81">
        <f t="shared" si="304"/>
        <v>152</v>
      </c>
      <c r="V1198" s="81">
        <f t="shared" si="304"/>
        <v>157</v>
      </c>
      <c r="W1198" s="81">
        <f t="shared" si="304"/>
        <v>154</v>
      </c>
      <c r="X1198" s="81">
        <f t="shared" si="304"/>
        <v>146</v>
      </c>
      <c r="Y1198" s="81">
        <f t="shared" si="304"/>
        <v>138</v>
      </c>
      <c r="Z1198" s="81">
        <f t="shared" si="304"/>
        <v>128</v>
      </c>
      <c r="AA1198" s="81">
        <f t="shared" si="304"/>
        <v>121</v>
      </c>
      <c r="AB1198" s="81">
        <f t="shared" si="304"/>
        <v>112</v>
      </c>
      <c r="AC1198" s="81">
        <f t="shared" si="304"/>
        <v>103</v>
      </c>
      <c r="AD1198" s="81">
        <f t="shared" si="304"/>
        <v>420</v>
      </c>
      <c r="AE1198" s="81">
        <f t="shared" si="304"/>
        <v>414</v>
      </c>
      <c r="AF1198" s="81">
        <f t="shared" si="304"/>
        <v>521</v>
      </c>
      <c r="AG1198" s="81">
        <f t="shared" si="304"/>
        <v>468</v>
      </c>
      <c r="AH1198" s="81">
        <f t="shared" si="304"/>
        <v>489</v>
      </c>
      <c r="AI1198" s="81">
        <f t="shared" si="304"/>
        <v>416</v>
      </c>
      <c r="AJ1198" s="81">
        <f t="shared" si="304"/>
        <v>363</v>
      </c>
      <c r="AK1198" s="81">
        <f t="shared" si="304"/>
        <v>286</v>
      </c>
      <c r="AL1198" s="81">
        <f t="shared" si="304"/>
        <v>276</v>
      </c>
      <c r="AM1198" s="81">
        <f t="shared" si="304"/>
        <v>198</v>
      </c>
      <c r="AN1198" s="81">
        <f t="shared" si="304"/>
        <v>174</v>
      </c>
      <c r="AO1198" s="81">
        <f t="shared" si="304"/>
        <v>125</v>
      </c>
      <c r="AP1198" s="81">
        <f t="shared" si="304"/>
        <v>98</v>
      </c>
      <c r="AQ1198" s="81">
        <f t="shared" si="304"/>
        <v>3449</v>
      </c>
      <c r="AR1198" s="81">
        <f t="shared" si="304"/>
        <v>392</v>
      </c>
      <c r="AS1198" s="81">
        <f t="shared" si="304"/>
        <v>260</v>
      </c>
      <c r="AT1198" s="81">
        <f t="shared" si="304"/>
        <v>1463</v>
      </c>
      <c r="AU1198" s="81">
        <f t="shared" si="304"/>
        <v>78</v>
      </c>
    </row>
    <row r="1199" spans="1:47" s="10" customFormat="1" ht="12">
      <c r="A1199" s="58">
        <v>1200</v>
      </c>
      <c r="B1199" s="58">
        <v>4508</v>
      </c>
      <c r="C1199" s="59" t="s">
        <v>352</v>
      </c>
      <c r="D1199" s="59" t="s">
        <v>319</v>
      </c>
      <c r="E1199" s="59" t="s">
        <v>320</v>
      </c>
      <c r="F1199" s="59" t="s">
        <v>191</v>
      </c>
      <c r="G1199" s="12" t="s">
        <v>271</v>
      </c>
      <c r="H1199" s="14">
        <f>B1199</f>
        <v>4508</v>
      </c>
      <c r="I1199" s="14">
        <f t="shared" si="288"/>
        <v>1479</v>
      </c>
      <c r="J1199" s="12">
        <f>VLOOKUP($B1199,'[1]METAS 2019'!$D$4:$Q$843,5,0)</f>
        <v>19</v>
      </c>
      <c r="K1199" s="12">
        <f>VLOOKUP($B1199,'[1]METAS 2019'!$D$4:$Q$843,4,0)</f>
        <v>17</v>
      </c>
      <c r="L1199" s="12">
        <f>VLOOKUP($B1199,'[1]METAS 2019'!$D$4:$Q$843,11,0)</f>
        <v>16</v>
      </c>
      <c r="M1199" s="12">
        <f>VLOOKUP($B1199,'[1]METAS 2019'!$D$4:$Q$843,12,0)</f>
        <v>27</v>
      </c>
      <c r="N1199" s="12">
        <f>VLOOKUP($B1199,'[1]METAS 2019'!$D$4:$Q$843,13,0)</f>
        <v>20</v>
      </c>
      <c r="O1199" s="12">
        <f>VLOOKUP($B1199,'[1]METAS 2019'!$D$4:$Q$843,14,0)</f>
        <v>20</v>
      </c>
      <c r="P1199" s="12">
        <f>VLOOKUP($B1199,[2]ok!$AY$9:$CO$434,8,0)</f>
        <v>24</v>
      </c>
      <c r="Q1199" s="12">
        <f>VLOOKUP($B1199,[2]ok!$AY$9:$CO$434,9,0)</f>
        <v>26</v>
      </c>
      <c r="R1199" s="12">
        <f>VLOOKUP($B1199,[2]ok!$AY$9:$CO$434,10,0)</f>
        <v>27</v>
      </c>
      <c r="S1199" s="12">
        <f>VLOOKUP($B1199,[2]ok!$AY$9:$CO$434,11,0)</f>
        <v>30</v>
      </c>
      <c r="T1199" s="12">
        <f>VLOOKUP($B1199,[2]ok!$AY$9:$CO$434,12,0)</f>
        <v>32</v>
      </c>
      <c r="U1199" s="12">
        <f>VLOOKUP($B1199,[2]ok!$AY$9:$CO$434,13,0)</f>
        <v>34</v>
      </c>
      <c r="V1199" s="12">
        <f>VLOOKUP($B1199,[2]ok!$AY$9:$CO$434,14,0)</f>
        <v>35</v>
      </c>
      <c r="W1199" s="12">
        <f>VLOOKUP($B1199,[2]ok!$AY$9:$CO$434,15,0)</f>
        <v>34</v>
      </c>
      <c r="X1199" s="12">
        <f>VLOOKUP($B1199,[2]ok!$AY$9:$CO$434,16,0)</f>
        <v>33</v>
      </c>
      <c r="Y1199" s="12">
        <f>VLOOKUP($B1199,[2]ok!$AY$9:$CO$434,17,0)</f>
        <v>31</v>
      </c>
      <c r="Z1199" s="12">
        <f>VLOOKUP($B1199,[2]ok!$AY$9:$CO$434,18,0)</f>
        <v>29</v>
      </c>
      <c r="AA1199" s="12">
        <f>VLOOKUP($B1199,[2]ok!$AY$9:$CO$434,19,0)</f>
        <v>27</v>
      </c>
      <c r="AB1199" s="12">
        <f>VLOOKUP($B1199,[2]ok!$AY$9:$CO$434,20,0)</f>
        <v>25</v>
      </c>
      <c r="AC1199" s="12">
        <f>VLOOKUP($B1199,[2]ok!$AY$9:$CO$434,21,0)</f>
        <v>23</v>
      </c>
      <c r="AD1199" s="12">
        <f>VLOOKUP($B1199,[2]ok!$AY$9:$CO$434,22,0)</f>
        <v>94</v>
      </c>
      <c r="AE1199" s="12">
        <f>VLOOKUP($B1199,[2]ok!$AY$9:$CO$434,23,0)</f>
        <v>93</v>
      </c>
      <c r="AF1199" s="12">
        <f>VLOOKUP($B1199,[2]ok!$AY$9:$CO$434,24,0)</f>
        <v>116</v>
      </c>
      <c r="AG1199" s="12">
        <f>VLOOKUP($B1199,[2]ok!$AY$9:$CO$434,25,0)</f>
        <v>105</v>
      </c>
      <c r="AH1199" s="12">
        <f>VLOOKUP($B1199,[2]ok!$AY$9:$CO$434,26,0)</f>
        <v>109</v>
      </c>
      <c r="AI1199" s="12">
        <f>VLOOKUP($B1199,[2]ok!$AY$9:$CO$434,27,0)</f>
        <v>93</v>
      </c>
      <c r="AJ1199" s="12">
        <f>VLOOKUP($B1199,[2]ok!$AY$9:$CO$434,28,0)</f>
        <v>81</v>
      </c>
      <c r="AK1199" s="12">
        <f>VLOOKUP($B1199,[2]ok!$AY$9:$CO$434,29,0)</f>
        <v>64</v>
      </c>
      <c r="AL1199" s="12">
        <f>VLOOKUP($B1199,[2]ok!$AY$9:$CO$434,30,0)</f>
        <v>62</v>
      </c>
      <c r="AM1199" s="12">
        <f>VLOOKUP($B1199,[2]ok!$AY$9:$CO$434,31,0)</f>
        <v>44</v>
      </c>
      <c r="AN1199" s="12">
        <f>VLOOKUP($B1199,[2]ok!$AY$9:$CO$434,32,0)</f>
        <v>39</v>
      </c>
      <c r="AO1199" s="12">
        <f>VLOOKUP($B1199,[2]ok!$AY$9:$CO$434,33,0)</f>
        <v>28</v>
      </c>
      <c r="AP1199" s="12">
        <f>VLOOKUP($B1199,[2]ok!$AY$9:$CO$434,34,0)</f>
        <v>22</v>
      </c>
      <c r="AQ1199" s="12">
        <f>VLOOKUP($B1199,[2]ok!$AY$9:$CO$434,39,0)</f>
        <v>771</v>
      </c>
      <c r="AR1199" s="12">
        <f>VLOOKUP($B1199,[2]ok!$AY$9:$CO$434,40,0)</f>
        <v>88</v>
      </c>
      <c r="AS1199" s="12">
        <f>VLOOKUP($B1199,[2]ok!$AY$9:$CO$434,41,0)</f>
        <v>58</v>
      </c>
      <c r="AT1199" s="12">
        <f>VLOOKUP($B1199,[2]ok!$AY$9:$CO$434,42,0)</f>
        <v>327</v>
      </c>
      <c r="AU1199" s="12">
        <f>VLOOKUP($B1199,[2]ok!$AY$9:$CO$434,43,0)</f>
        <v>18</v>
      </c>
    </row>
    <row r="1200" spans="1:47" s="10" customFormat="1" ht="12">
      <c r="A1200" s="58">
        <v>1201</v>
      </c>
      <c r="B1200" s="58">
        <v>4507</v>
      </c>
      <c r="C1200" s="59" t="s">
        <v>352</v>
      </c>
      <c r="D1200" s="59" t="s">
        <v>319</v>
      </c>
      <c r="E1200" s="59" t="s">
        <v>320</v>
      </c>
      <c r="F1200" s="59" t="s">
        <v>192</v>
      </c>
      <c r="G1200" s="12" t="s">
        <v>271</v>
      </c>
      <c r="H1200" s="14">
        <f>B1200</f>
        <v>4507</v>
      </c>
      <c r="I1200" s="14">
        <f t="shared" si="288"/>
        <v>1649</v>
      </c>
      <c r="J1200" s="12">
        <f>VLOOKUP($B1200,'[1]METAS 2019'!$D$4:$Q$843,5,0)</f>
        <v>21</v>
      </c>
      <c r="K1200" s="12">
        <f>VLOOKUP($B1200,'[1]METAS 2019'!$D$4:$Q$843,4,0)</f>
        <v>18</v>
      </c>
      <c r="L1200" s="12">
        <f>VLOOKUP($B1200,'[1]METAS 2019'!$D$4:$Q$843,11,0)</f>
        <v>21</v>
      </c>
      <c r="M1200" s="12">
        <f>VLOOKUP($B1200,'[1]METAS 2019'!$D$4:$Q$843,12,0)</f>
        <v>27</v>
      </c>
      <c r="N1200" s="12">
        <f>VLOOKUP($B1200,'[1]METAS 2019'!$D$4:$Q$843,13,0)</f>
        <v>17</v>
      </c>
      <c r="O1200" s="12">
        <f>VLOOKUP($B1200,'[1]METAS 2019'!$D$4:$Q$843,14,0)</f>
        <v>43</v>
      </c>
      <c r="P1200" s="12">
        <f>VLOOKUP($B1200,[2]ok!$AY$9:$CO$434,8,0)</f>
        <v>28</v>
      </c>
      <c r="Q1200" s="12">
        <f>VLOOKUP($B1200,[2]ok!$AY$9:$CO$434,9,0)</f>
        <v>29</v>
      </c>
      <c r="R1200" s="12">
        <f>VLOOKUP($B1200,[2]ok!$AY$9:$CO$434,10,0)</f>
        <v>30</v>
      </c>
      <c r="S1200" s="12">
        <f>VLOOKUP($B1200,[2]ok!$AY$9:$CO$434,11,0)</f>
        <v>33</v>
      </c>
      <c r="T1200" s="12">
        <f>VLOOKUP($B1200,[2]ok!$AY$9:$CO$434,12,0)</f>
        <v>34</v>
      </c>
      <c r="U1200" s="12">
        <f>VLOOKUP($B1200,[2]ok!$AY$9:$CO$434,13,0)</f>
        <v>38</v>
      </c>
      <c r="V1200" s="12">
        <f>VLOOKUP($B1200,[2]ok!$AY$9:$CO$434,14,0)</f>
        <v>39</v>
      </c>
      <c r="W1200" s="12">
        <f>VLOOKUP($B1200,[2]ok!$AY$9:$CO$434,15,0)</f>
        <v>38</v>
      </c>
      <c r="X1200" s="12">
        <f>VLOOKUP($B1200,[2]ok!$AY$9:$CO$434,16,0)</f>
        <v>35</v>
      </c>
      <c r="Y1200" s="12">
        <f>VLOOKUP($B1200,[2]ok!$AY$9:$CO$434,17,0)</f>
        <v>35</v>
      </c>
      <c r="Z1200" s="12">
        <f>VLOOKUP($B1200,[2]ok!$AY$9:$CO$434,18,0)</f>
        <v>31</v>
      </c>
      <c r="AA1200" s="12">
        <f>VLOOKUP($B1200,[2]ok!$AY$9:$CO$434,19,0)</f>
        <v>30</v>
      </c>
      <c r="AB1200" s="12">
        <f>VLOOKUP($B1200,[2]ok!$AY$9:$CO$434,20,0)</f>
        <v>27</v>
      </c>
      <c r="AC1200" s="12">
        <f>VLOOKUP($B1200,[2]ok!$AY$9:$CO$434,21,0)</f>
        <v>25</v>
      </c>
      <c r="AD1200" s="12">
        <f>VLOOKUP($B1200,[2]ok!$AY$9:$CO$434,22,0)</f>
        <v>104</v>
      </c>
      <c r="AE1200" s="12">
        <f>VLOOKUP($B1200,[2]ok!$AY$9:$CO$434,23,0)</f>
        <v>102</v>
      </c>
      <c r="AF1200" s="12">
        <f>VLOOKUP($B1200,[2]ok!$AY$9:$CO$434,24,0)</f>
        <v>129</v>
      </c>
      <c r="AG1200" s="12">
        <f>VLOOKUP($B1200,[2]ok!$AY$9:$CO$434,25,0)</f>
        <v>115</v>
      </c>
      <c r="AH1200" s="12">
        <f>VLOOKUP($B1200,[2]ok!$AY$9:$CO$434,26,0)</f>
        <v>121</v>
      </c>
      <c r="AI1200" s="12">
        <f>VLOOKUP($B1200,[2]ok!$AY$9:$CO$434,27,0)</f>
        <v>103</v>
      </c>
      <c r="AJ1200" s="12">
        <f>VLOOKUP($B1200,[2]ok!$AY$9:$CO$434,28,0)</f>
        <v>90</v>
      </c>
      <c r="AK1200" s="12">
        <f>VLOOKUP($B1200,[2]ok!$AY$9:$CO$434,29,0)</f>
        <v>71</v>
      </c>
      <c r="AL1200" s="12">
        <f>VLOOKUP($B1200,[2]ok!$AY$9:$CO$434,30,0)</f>
        <v>68</v>
      </c>
      <c r="AM1200" s="12">
        <f>VLOOKUP($B1200,[2]ok!$AY$9:$CO$434,31,0)</f>
        <v>49</v>
      </c>
      <c r="AN1200" s="12">
        <f>VLOOKUP($B1200,[2]ok!$AY$9:$CO$434,32,0)</f>
        <v>43</v>
      </c>
      <c r="AO1200" s="12">
        <f>VLOOKUP($B1200,[2]ok!$AY$9:$CO$434,33,0)</f>
        <v>31</v>
      </c>
      <c r="AP1200" s="12">
        <f>VLOOKUP($B1200,[2]ok!$AY$9:$CO$434,34,0)</f>
        <v>24</v>
      </c>
      <c r="AQ1200" s="12">
        <f>VLOOKUP($B1200,[2]ok!$AY$9:$CO$434,39,0)</f>
        <v>852</v>
      </c>
      <c r="AR1200" s="12">
        <f>VLOOKUP($B1200,[2]ok!$AY$9:$CO$434,40,0)</f>
        <v>97</v>
      </c>
      <c r="AS1200" s="12">
        <f>VLOOKUP($B1200,[2]ok!$AY$9:$CO$434,41,0)</f>
        <v>64</v>
      </c>
      <c r="AT1200" s="12">
        <f>VLOOKUP($B1200,[2]ok!$AY$9:$CO$434,42,0)</f>
        <v>361</v>
      </c>
      <c r="AU1200" s="12">
        <f>VLOOKUP($B1200,[2]ok!$AY$9:$CO$434,43,0)</f>
        <v>18</v>
      </c>
    </row>
    <row r="1201" spans="1:47" s="10" customFormat="1" ht="12">
      <c r="A1201" s="58">
        <v>1202</v>
      </c>
      <c r="B1201" s="58">
        <v>4506</v>
      </c>
      <c r="C1201" s="59" t="s">
        <v>352</v>
      </c>
      <c r="D1201" s="59" t="s">
        <v>319</v>
      </c>
      <c r="E1201" s="59" t="s">
        <v>320</v>
      </c>
      <c r="F1201" s="59" t="s">
        <v>193</v>
      </c>
      <c r="G1201" s="12" t="s">
        <v>266</v>
      </c>
      <c r="H1201" s="14">
        <f>B1201</f>
        <v>4506</v>
      </c>
      <c r="I1201" s="14">
        <f t="shared" si="288"/>
        <v>936</v>
      </c>
      <c r="J1201" s="12">
        <f>VLOOKUP($B1201,'[1]METAS 2019'!$D$4:$Q$843,5,0)</f>
        <v>12</v>
      </c>
      <c r="K1201" s="12">
        <f>VLOOKUP($B1201,'[1]METAS 2019'!$D$4:$Q$843,4,0)</f>
        <v>9</v>
      </c>
      <c r="L1201" s="12">
        <f>VLOOKUP($B1201,'[1]METAS 2019'!$D$4:$Q$843,11,0)</f>
        <v>13</v>
      </c>
      <c r="M1201" s="12">
        <f>VLOOKUP($B1201,'[1]METAS 2019'!$D$4:$Q$843,12,0)</f>
        <v>12</v>
      </c>
      <c r="N1201" s="12">
        <f>VLOOKUP($B1201,'[1]METAS 2019'!$D$4:$Q$843,13,0)</f>
        <v>18</v>
      </c>
      <c r="O1201" s="12">
        <f>VLOOKUP($B1201,'[1]METAS 2019'!$D$4:$Q$843,14,0)</f>
        <v>15</v>
      </c>
      <c r="P1201" s="12">
        <f>VLOOKUP($B1201,[2]ok!$AY$9:$CO$434,8,0)</f>
        <v>15</v>
      </c>
      <c r="Q1201" s="12">
        <f>VLOOKUP($B1201,[2]ok!$AY$9:$CO$434,9,0)</f>
        <v>16</v>
      </c>
      <c r="R1201" s="12">
        <f>VLOOKUP($B1201,[2]ok!$AY$9:$CO$434,10,0)</f>
        <v>17</v>
      </c>
      <c r="S1201" s="12">
        <f>VLOOKUP($B1201,[2]ok!$AY$9:$CO$434,11,0)</f>
        <v>19</v>
      </c>
      <c r="T1201" s="12">
        <f>VLOOKUP($B1201,[2]ok!$AY$9:$CO$434,12,0)</f>
        <v>20</v>
      </c>
      <c r="U1201" s="12">
        <f>VLOOKUP($B1201,[2]ok!$AY$9:$CO$434,13,0)</f>
        <v>21</v>
      </c>
      <c r="V1201" s="12">
        <f>VLOOKUP($B1201,[2]ok!$AY$9:$CO$434,14,0)</f>
        <v>22</v>
      </c>
      <c r="W1201" s="12">
        <f>VLOOKUP($B1201,[2]ok!$AY$9:$CO$434,15,0)</f>
        <v>22</v>
      </c>
      <c r="X1201" s="12">
        <f>VLOOKUP($B1201,[2]ok!$AY$9:$CO$434,16,0)</f>
        <v>21</v>
      </c>
      <c r="Y1201" s="12">
        <f>VLOOKUP($B1201,[2]ok!$AY$9:$CO$434,17,0)</f>
        <v>19</v>
      </c>
      <c r="Z1201" s="12">
        <f>VLOOKUP($B1201,[2]ok!$AY$9:$CO$434,18,0)</f>
        <v>18</v>
      </c>
      <c r="AA1201" s="12">
        <f>VLOOKUP($B1201,[2]ok!$AY$9:$CO$434,19,0)</f>
        <v>17</v>
      </c>
      <c r="AB1201" s="12">
        <f>VLOOKUP($B1201,[2]ok!$AY$9:$CO$434,20,0)</f>
        <v>16</v>
      </c>
      <c r="AC1201" s="12">
        <f>VLOOKUP($B1201,[2]ok!$AY$9:$CO$434,21,0)</f>
        <v>15</v>
      </c>
      <c r="AD1201" s="12">
        <f>VLOOKUP($B1201,[2]ok!$AY$9:$CO$434,22,0)</f>
        <v>59</v>
      </c>
      <c r="AE1201" s="12">
        <f>VLOOKUP($B1201,[2]ok!$AY$9:$CO$434,23,0)</f>
        <v>58</v>
      </c>
      <c r="AF1201" s="12">
        <f>VLOOKUP($B1201,[2]ok!$AY$9:$CO$434,24,0)</f>
        <v>74</v>
      </c>
      <c r="AG1201" s="12">
        <f>VLOOKUP($B1201,[2]ok!$AY$9:$CO$434,25,0)</f>
        <v>66</v>
      </c>
      <c r="AH1201" s="12">
        <f>VLOOKUP($B1201,[2]ok!$AY$9:$CO$434,26,0)</f>
        <v>69</v>
      </c>
      <c r="AI1201" s="12">
        <f>VLOOKUP($B1201,[2]ok!$AY$9:$CO$434,27,0)</f>
        <v>59</v>
      </c>
      <c r="AJ1201" s="12">
        <f>VLOOKUP($B1201,[2]ok!$AY$9:$CO$434,28,0)</f>
        <v>51</v>
      </c>
      <c r="AK1201" s="12">
        <f>VLOOKUP($B1201,[2]ok!$AY$9:$CO$434,29,0)</f>
        <v>40</v>
      </c>
      <c r="AL1201" s="12">
        <f>VLOOKUP($B1201,[2]ok!$AY$9:$CO$434,30,0)</f>
        <v>39</v>
      </c>
      <c r="AM1201" s="12">
        <f>VLOOKUP($B1201,[2]ok!$AY$9:$CO$434,31,0)</f>
        <v>28</v>
      </c>
      <c r="AN1201" s="12">
        <f>VLOOKUP($B1201,[2]ok!$AY$9:$CO$434,32,0)</f>
        <v>24</v>
      </c>
      <c r="AO1201" s="12">
        <f>VLOOKUP($B1201,[2]ok!$AY$9:$CO$434,33,0)</f>
        <v>18</v>
      </c>
      <c r="AP1201" s="12">
        <f>VLOOKUP($B1201,[2]ok!$AY$9:$CO$434,34,0)</f>
        <v>14</v>
      </c>
      <c r="AQ1201" s="12">
        <f>VLOOKUP($B1201,[2]ok!$AY$9:$CO$434,39,0)</f>
        <v>487</v>
      </c>
      <c r="AR1201" s="12">
        <f>VLOOKUP($B1201,[2]ok!$AY$9:$CO$434,40,0)</f>
        <v>55</v>
      </c>
      <c r="AS1201" s="12">
        <f>VLOOKUP($B1201,[2]ok!$AY$9:$CO$434,41,0)</f>
        <v>37</v>
      </c>
      <c r="AT1201" s="12">
        <f>VLOOKUP($B1201,[2]ok!$AY$9:$CO$434,42,0)</f>
        <v>207</v>
      </c>
      <c r="AU1201" s="12">
        <f>VLOOKUP($B1201,[2]ok!$AY$9:$CO$434,43,0)</f>
        <v>14</v>
      </c>
    </row>
    <row r="1202" spans="1:47" s="10" customFormat="1" ht="12">
      <c r="A1202" s="58">
        <v>1203</v>
      </c>
      <c r="B1202" s="58">
        <v>4503</v>
      </c>
      <c r="C1202" s="59" t="s">
        <v>352</v>
      </c>
      <c r="D1202" s="59" t="s">
        <v>319</v>
      </c>
      <c r="E1202" s="59" t="s">
        <v>320</v>
      </c>
      <c r="F1202" s="59" t="s">
        <v>194</v>
      </c>
      <c r="G1202" s="12" t="s">
        <v>266</v>
      </c>
      <c r="H1202" s="14">
        <f>B1202</f>
        <v>4503</v>
      </c>
      <c r="I1202" s="14">
        <f t="shared" si="288"/>
        <v>1398</v>
      </c>
      <c r="J1202" s="12">
        <f>VLOOKUP($B1202,'[1]METAS 2019'!$D$4:$Q$843,5,0)</f>
        <v>18</v>
      </c>
      <c r="K1202" s="12">
        <f>VLOOKUP($B1202,'[1]METAS 2019'!$D$4:$Q$843,4,0)</f>
        <v>18</v>
      </c>
      <c r="L1202" s="12">
        <f>VLOOKUP($B1202,'[1]METAS 2019'!$D$4:$Q$843,11,0)</f>
        <v>22</v>
      </c>
      <c r="M1202" s="12">
        <f>VLOOKUP($B1202,'[1]METAS 2019'!$D$4:$Q$843,12,0)</f>
        <v>13</v>
      </c>
      <c r="N1202" s="12">
        <f>VLOOKUP($B1202,'[1]METAS 2019'!$D$4:$Q$843,13,0)</f>
        <v>20</v>
      </c>
      <c r="O1202" s="12">
        <f>VLOOKUP($B1202,'[1]METAS 2019'!$D$4:$Q$843,14,0)</f>
        <v>19</v>
      </c>
      <c r="P1202" s="12">
        <f>VLOOKUP($B1202,[2]ok!$AY$9:$CO$434,8,0)</f>
        <v>23</v>
      </c>
      <c r="Q1202" s="12">
        <f>VLOOKUP($B1202,[2]ok!$AY$9:$CO$434,9,0)</f>
        <v>24</v>
      </c>
      <c r="R1202" s="12">
        <f>VLOOKUP($B1202,[2]ok!$AY$9:$CO$434,10,0)</f>
        <v>26</v>
      </c>
      <c r="S1202" s="12">
        <f>VLOOKUP($B1202,[2]ok!$AY$9:$CO$434,11,0)</f>
        <v>28</v>
      </c>
      <c r="T1202" s="12">
        <f>VLOOKUP($B1202,[2]ok!$AY$9:$CO$434,12,0)</f>
        <v>30</v>
      </c>
      <c r="U1202" s="12">
        <f>VLOOKUP($B1202,[2]ok!$AY$9:$CO$434,13,0)</f>
        <v>32</v>
      </c>
      <c r="V1202" s="12">
        <f>VLOOKUP($B1202,[2]ok!$AY$9:$CO$434,14,0)</f>
        <v>33</v>
      </c>
      <c r="W1202" s="12">
        <f>VLOOKUP($B1202,[2]ok!$AY$9:$CO$434,15,0)</f>
        <v>33</v>
      </c>
      <c r="X1202" s="12">
        <f>VLOOKUP($B1202,[2]ok!$AY$9:$CO$434,16,0)</f>
        <v>31</v>
      </c>
      <c r="Y1202" s="12">
        <f>VLOOKUP($B1202,[2]ok!$AY$9:$CO$434,17,0)</f>
        <v>29</v>
      </c>
      <c r="Z1202" s="12">
        <f>VLOOKUP($B1202,[2]ok!$AY$9:$CO$434,18,0)</f>
        <v>27</v>
      </c>
      <c r="AA1202" s="12">
        <f>VLOOKUP($B1202,[2]ok!$AY$9:$CO$434,19,0)</f>
        <v>26</v>
      </c>
      <c r="AB1202" s="12">
        <f>VLOOKUP($B1202,[2]ok!$AY$9:$CO$434,20,0)</f>
        <v>24</v>
      </c>
      <c r="AC1202" s="12">
        <f>VLOOKUP($B1202,[2]ok!$AY$9:$CO$434,21,0)</f>
        <v>22</v>
      </c>
      <c r="AD1202" s="12">
        <f>VLOOKUP($B1202,[2]ok!$AY$9:$CO$434,22,0)</f>
        <v>89</v>
      </c>
      <c r="AE1202" s="12">
        <f>VLOOKUP($B1202,[2]ok!$AY$9:$CO$434,23,0)</f>
        <v>88</v>
      </c>
      <c r="AF1202" s="12">
        <f>VLOOKUP($B1202,[2]ok!$AY$9:$CO$434,24,0)</f>
        <v>110</v>
      </c>
      <c r="AG1202" s="12">
        <f>VLOOKUP($B1202,[2]ok!$AY$9:$CO$434,25,0)</f>
        <v>99</v>
      </c>
      <c r="AH1202" s="12">
        <f>VLOOKUP($B1202,[2]ok!$AY$9:$CO$434,26,0)</f>
        <v>104</v>
      </c>
      <c r="AI1202" s="12">
        <f>VLOOKUP($B1202,[2]ok!$AY$9:$CO$434,27,0)</f>
        <v>88</v>
      </c>
      <c r="AJ1202" s="12">
        <f>VLOOKUP($B1202,[2]ok!$AY$9:$CO$434,28,0)</f>
        <v>77</v>
      </c>
      <c r="AK1202" s="12">
        <f>VLOOKUP($B1202,[2]ok!$AY$9:$CO$434,29,0)</f>
        <v>61</v>
      </c>
      <c r="AL1202" s="12">
        <f>VLOOKUP($B1202,[2]ok!$AY$9:$CO$434,30,0)</f>
        <v>58</v>
      </c>
      <c r="AM1202" s="12">
        <f>VLOOKUP($B1202,[2]ok!$AY$9:$CO$434,31,0)</f>
        <v>42</v>
      </c>
      <c r="AN1202" s="12">
        <f>VLOOKUP($B1202,[2]ok!$AY$9:$CO$434,32,0)</f>
        <v>37</v>
      </c>
      <c r="AO1202" s="12">
        <f>VLOOKUP($B1202,[2]ok!$AY$9:$CO$434,33,0)</f>
        <v>26</v>
      </c>
      <c r="AP1202" s="12">
        <f>VLOOKUP($B1202,[2]ok!$AY$9:$CO$434,34,0)</f>
        <v>21</v>
      </c>
      <c r="AQ1202" s="12">
        <f>VLOOKUP($B1202,[2]ok!$AY$9:$CO$434,39,0)</f>
        <v>730</v>
      </c>
      <c r="AR1202" s="12">
        <f>VLOOKUP($B1202,[2]ok!$AY$9:$CO$434,40,0)</f>
        <v>83</v>
      </c>
      <c r="AS1202" s="12">
        <f>VLOOKUP($B1202,[2]ok!$AY$9:$CO$434,41,0)</f>
        <v>55</v>
      </c>
      <c r="AT1202" s="12">
        <f>VLOOKUP($B1202,[2]ok!$AY$9:$CO$434,42,0)</f>
        <v>310</v>
      </c>
      <c r="AU1202" s="12">
        <f>VLOOKUP($B1202,[2]ok!$AY$9:$CO$434,43,0)</f>
        <v>15</v>
      </c>
    </row>
    <row r="1203" spans="1:47" s="10" customFormat="1" ht="12">
      <c r="A1203" s="58">
        <v>1204</v>
      </c>
      <c r="B1203" s="58">
        <v>4502</v>
      </c>
      <c r="C1203" s="59" t="s">
        <v>352</v>
      </c>
      <c r="D1203" s="59" t="s">
        <v>319</v>
      </c>
      <c r="E1203" s="59" t="s">
        <v>320</v>
      </c>
      <c r="F1203" s="59" t="s">
        <v>195</v>
      </c>
      <c r="G1203" s="12" t="s">
        <v>266</v>
      </c>
      <c r="H1203" s="14">
        <f>B1203</f>
        <v>4502</v>
      </c>
      <c r="I1203" s="14">
        <f t="shared" si="288"/>
        <v>1148</v>
      </c>
      <c r="J1203" s="12">
        <f>VLOOKUP($B1203,'[1]METAS 2019'!$D$4:$Q$843,5,0)</f>
        <v>15</v>
      </c>
      <c r="K1203" s="12">
        <f>VLOOKUP($B1203,'[1]METAS 2019'!$D$4:$Q$843,4,0)</f>
        <v>18</v>
      </c>
      <c r="L1203" s="12">
        <f>VLOOKUP($B1203,'[1]METAS 2019'!$D$4:$Q$843,11,0)</f>
        <v>12</v>
      </c>
      <c r="M1203" s="12">
        <f>VLOOKUP($B1203,'[1]METAS 2019'!$D$4:$Q$843,12,0)</f>
        <v>15</v>
      </c>
      <c r="N1203" s="12">
        <f>VLOOKUP($B1203,'[1]METAS 2019'!$D$4:$Q$843,13,0)</f>
        <v>9</v>
      </c>
      <c r="O1203" s="12">
        <f>VLOOKUP($B1203,'[1]METAS 2019'!$D$4:$Q$843,14,0)</f>
        <v>7</v>
      </c>
      <c r="P1203" s="12">
        <f>VLOOKUP($B1203,[2]ok!$AY$9:$CO$434,8,0)</f>
        <v>19</v>
      </c>
      <c r="Q1203" s="12">
        <f>VLOOKUP($B1203,[2]ok!$AY$9:$CO$434,9,0)</f>
        <v>20</v>
      </c>
      <c r="R1203" s="12">
        <f>VLOOKUP($B1203,[2]ok!$AY$9:$CO$434,10,0)</f>
        <v>22</v>
      </c>
      <c r="S1203" s="12">
        <f>VLOOKUP($B1203,[2]ok!$AY$9:$CO$434,11,0)</f>
        <v>23</v>
      </c>
      <c r="T1203" s="12">
        <f>VLOOKUP($B1203,[2]ok!$AY$9:$CO$434,12,0)</f>
        <v>25</v>
      </c>
      <c r="U1203" s="12">
        <f>VLOOKUP($B1203,[2]ok!$AY$9:$CO$434,13,0)</f>
        <v>27</v>
      </c>
      <c r="V1203" s="12">
        <f>VLOOKUP($B1203,[2]ok!$AY$9:$CO$434,14,0)</f>
        <v>28</v>
      </c>
      <c r="W1203" s="12">
        <f>VLOOKUP($B1203,[2]ok!$AY$9:$CO$434,15,0)</f>
        <v>27</v>
      </c>
      <c r="X1203" s="12">
        <f>VLOOKUP($B1203,[2]ok!$AY$9:$CO$434,16,0)</f>
        <v>26</v>
      </c>
      <c r="Y1203" s="12">
        <f>VLOOKUP($B1203,[2]ok!$AY$9:$CO$434,17,0)</f>
        <v>24</v>
      </c>
      <c r="Z1203" s="12">
        <f>VLOOKUP($B1203,[2]ok!$AY$9:$CO$434,18,0)</f>
        <v>23</v>
      </c>
      <c r="AA1203" s="12">
        <f>VLOOKUP($B1203,[2]ok!$AY$9:$CO$434,19,0)</f>
        <v>21</v>
      </c>
      <c r="AB1203" s="12">
        <f>VLOOKUP($B1203,[2]ok!$AY$9:$CO$434,20,0)</f>
        <v>20</v>
      </c>
      <c r="AC1203" s="12">
        <f>VLOOKUP($B1203,[2]ok!$AY$9:$CO$434,21,0)</f>
        <v>18</v>
      </c>
      <c r="AD1203" s="12">
        <f>VLOOKUP($B1203,[2]ok!$AY$9:$CO$434,22,0)</f>
        <v>74</v>
      </c>
      <c r="AE1203" s="12">
        <f>VLOOKUP($B1203,[2]ok!$AY$9:$CO$434,23,0)</f>
        <v>73</v>
      </c>
      <c r="AF1203" s="12">
        <f>VLOOKUP($B1203,[2]ok!$AY$9:$CO$434,24,0)</f>
        <v>92</v>
      </c>
      <c r="AG1203" s="12">
        <f>VLOOKUP($B1203,[2]ok!$AY$9:$CO$434,25,0)</f>
        <v>83</v>
      </c>
      <c r="AH1203" s="12">
        <f>VLOOKUP($B1203,[2]ok!$AY$9:$CO$434,26,0)</f>
        <v>86</v>
      </c>
      <c r="AI1203" s="12">
        <f>VLOOKUP($B1203,[2]ok!$AY$9:$CO$434,27,0)</f>
        <v>73</v>
      </c>
      <c r="AJ1203" s="12">
        <f>VLOOKUP($B1203,[2]ok!$AY$9:$CO$434,28,0)</f>
        <v>64</v>
      </c>
      <c r="AK1203" s="12">
        <f>VLOOKUP($B1203,[2]ok!$AY$9:$CO$434,29,0)</f>
        <v>50</v>
      </c>
      <c r="AL1203" s="12">
        <f>VLOOKUP($B1203,[2]ok!$AY$9:$CO$434,30,0)</f>
        <v>49</v>
      </c>
      <c r="AM1203" s="12">
        <f>VLOOKUP($B1203,[2]ok!$AY$9:$CO$434,31,0)</f>
        <v>35</v>
      </c>
      <c r="AN1203" s="12">
        <f>VLOOKUP($B1203,[2]ok!$AY$9:$CO$434,32,0)</f>
        <v>31</v>
      </c>
      <c r="AO1203" s="12">
        <f>VLOOKUP($B1203,[2]ok!$AY$9:$CO$434,33,0)</f>
        <v>22</v>
      </c>
      <c r="AP1203" s="12">
        <f>VLOOKUP($B1203,[2]ok!$AY$9:$CO$434,34,0)</f>
        <v>17</v>
      </c>
      <c r="AQ1203" s="12">
        <f>VLOOKUP($B1203,[2]ok!$AY$9:$CO$434,39,0)</f>
        <v>609</v>
      </c>
      <c r="AR1203" s="12">
        <f>VLOOKUP($B1203,[2]ok!$AY$9:$CO$434,40,0)</f>
        <v>69</v>
      </c>
      <c r="AS1203" s="12">
        <f>VLOOKUP($B1203,[2]ok!$AY$9:$CO$434,41,0)</f>
        <v>46</v>
      </c>
      <c r="AT1203" s="12">
        <f>VLOOKUP($B1203,[2]ok!$AY$9:$CO$434,42,0)</f>
        <v>258</v>
      </c>
      <c r="AU1203" s="12">
        <f>VLOOKUP($B1203,[2]ok!$AY$9:$CO$434,43,0)</f>
        <v>13</v>
      </c>
    </row>
    <row r="1204" spans="1:47" s="10" customFormat="1" ht="12">
      <c r="A1204" s="97">
        <v>1205</v>
      </c>
      <c r="B1204" s="97"/>
      <c r="C1204" s="98"/>
      <c r="D1204" s="98"/>
      <c r="E1204" s="98"/>
      <c r="F1204" s="98" t="s">
        <v>403</v>
      </c>
      <c r="G1204" s="17" t="s">
        <v>1214</v>
      </c>
      <c r="H1204" s="81"/>
      <c r="I1204" s="81">
        <f t="shared" si="288"/>
        <v>1711</v>
      </c>
      <c r="J1204" s="18">
        <f t="shared" ref="J1204:AU1204" si="305">SUM(J1205)</f>
        <v>21</v>
      </c>
      <c r="K1204" s="18">
        <f t="shared" si="305"/>
        <v>22</v>
      </c>
      <c r="L1204" s="18">
        <f t="shared" si="305"/>
        <v>29</v>
      </c>
      <c r="M1204" s="18">
        <f t="shared" si="305"/>
        <v>30</v>
      </c>
      <c r="N1204" s="18">
        <f t="shared" si="305"/>
        <v>31</v>
      </c>
      <c r="O1204" s="18">
        <f t="shared" si="305"/>
        <v>23</v>
      </c>
      <c r="P1204" s="18">
        <f t="shared" si="305"/>
        <v>22</v>
      </c>
      <c r="Q1204" s="18">
        <f t="shared" si="305"/>
        <v>21</v>
      </c>
      <c r="R1204" s="18">
        <f t="shared" si="305"/>
        <v>23</v>
      </c>
      <c r="S1204" s="18">
        <f t="shared" si="305"/>
        <v>22</v>
      </c>
      <c r="T1204" s="18">
        <f t="shared" si="305"/>
        <v>25</v>
      </c>
      <c r="U1204" s="18">
        <f t="shared" si="305"/>
        <v>25</v>
      </c>
      <c r="V1204" s="18">
        <f t="shared" si="305"/>
        <v>26</v>
      </c>
      <c r="W1204" s="18">
        <f t="shared" si="305"/>
        <v>26</v>
      </c>
      <c r="X1204" s="18">
        <f t="shared" si="305"/>
        <v>29</v>
      </c>
      <c r="Y1204" s="18">
        <f t="shared" si="305"/>
        <v>27</v>
      </c>
      <c r="Z1204" s="18">
        <f t="shared" si="305"/>
        <v>25</v>
      </c>
      <c r="AA1204" s="18">
        <f t="shared" si="305"/>
        <v>26</v>
      </c>
      <c r="AB1204" s="18">
        <f t="shared" si="305"/>
        <v>26</v>
      </c>
      <c r="AC1204" s="18">
        <f t="shared" si="305"/>
        <v>24</v>
      </c>
      <c r="AD1204" s="18">
        <f t="shared" si="305"/>
        <v>120</v>
      </c>
      <c r="AE1204" s="18">
        <f t="shared" si="305"/>
        <v>115</v>
      </c>
      <c r="AF1204" s="18">
        <f t="shared" si="305"/>
        <v>134</v>
      </c>
      <c r="AG1204" s="18">
        <f t="shared" si="305"/>
        <v>94</v>
      </c>
      <c r="AH1204" s="18">
        <f t="shared" si="305"/>
        <v>114</v>
      </c>
      <c r="AI1204" s="18">
        <f t="shared" si="305"/>
        <v>113</v>
      </c>
      <c r="AJ1204" s="18">
        <f t="shared" si="305"/>
        <v>118</v>
      </c>
      <c r="AK1204" s="18">
        <f t="shared" si="305"/>
        <v>99</v>
      </c>
      <c r="AL1204" s="18">
        <f t="shared" si="305"/>
        <v>87</v>
      </c>
      <c r="AM1204" s="18">
        <f t="shared" si="305"/>
        <v>63</v>
      </c>
      <c r="AN1204" s="18">
        <f t="shared" si="305"/>
        <v>71</v>
      </c>
      <c r="AO1204" s="18">
        <f t="shared" si="305"/>
        <v>41</v>
      </c>
      <c r="AP1204" s="18">
        <f t="shared" si="305"/>
        <v>39</v>
      </c>
      <c r="AQ1204" s="18">
        <f t="shared" si="305"/>
        <v>891</v>
      </c>
      <c r="AR1204" s="18">
        <f t="shared" si="305"/>
        <v>65</v>
      </c>
      <c r="AS1204" s="18">
        <f t="shared" si="305"/>
        <v>64</v>
      </c>
      <c r="AT1204" s="18">
        <f t="shared" si="305"/>
        <v>356</v>
      </c>
      <c r="AU1204" s="18">
        <f t="shared" si="305"/>
        <v>13</v>
      </c>
    </row>
    <row r="1205" spans="1:47" s="10" customFormat="1" ht="12">
      <c r="A1205" s="58">
        <v>1206</v>
      </c>
      <c r="B1205" s="58">
        <v>4489</v>
      </c>
      <c r="C1205" s="59" t="s">
        <v>352</v>
      </c>
      <c r="D1205" s="59" t="s">
        <v>319</v>
      </c>
      <c r="E1205" s="59" t="s">
        <v>321</v>
      </c>
      <c r="F1205" s="59" t="s">
        <v>196</v>
      </c>
      <c r="G1205" s="12" t="s">
        <v>283</v>
      </c>
      <c r="H1205" s="14">
        <f>B1205</f>
        <v>4489</v>
      </c>
      <c r="I1205" s="14">
        <f t="shared" si="288"/>
        <v>1711</v>
      </c>
      <c r="J1205" s="12">
        <f>VLOOKUP($B1205,'[1]METAS 2019'!$D$4:$Q$843,5,0)</f>
        <v>21</v>
      </c>
      <c r="K1205" s="12">
        <f>VLOOKUP($B1205,'[1]METAS 2019'!$D$4:$Q$843,4,0)</f>
        <v>22</v>
      </c>
      <c r="L1205" s="12">
        <f>VLOOKUP($B1205,'[1]METAS 2019'!$D$4:$Q$843,11,0)</f>
        <v>29</v>
      </c>
      <c r="M1205" s="12">
        <f>VLOOKUP($B1205,'[1]METAS 2019'!$D$4:$Q$843,12,0)</f>
        <v>30</v>
      </c>
      <c r="N1205" s="12">
        <f>VLOOKUP($B1205,'[1]METAS 2019'!$D$4:$Q$843,13,0)</f>
        <v>31</v>
      </c>
      <c r="O1205" s="12">
        <f>VLOOKUP($B1205,'[1]METAS 2019'!$D$4:$Q$843,14,0)</f>
        <v>23</v>
      </c>
      <c r="P1205" s="12">
        <f>VLOOKUP($B1205,[2]ok!$AY$9:$CO$434,8,0)</f>
        <v>22</v>
      </c>
      <c r="Q1205" s="12">
        <f>VLOOKUP($B1205,[2]ok!$AY$9:$CO$434,9,0)</f>
        <v>21</v>
      </c>
      <c r="R1205" s="12">
        <f>VLOOKUP($B1205,[2]ok!$AY$9:$CO$434,10,0)</f>
        <v>23</v>
      </c>
      <c r="S1205" s="12">
        <f>VLOOKUP($B1205,[2]ok!$AY$9:$CO$434,11,0)</f>
        <v>22</v>
      </c>
      <c r="T1205" s="12">
        <f>VLOOKUP($B1205,[2]ok!$AY$9:$CO$434,12,0)</f>
        <v>25</v>
      </c>
      <c r="U1205" s="12">
        <f>VLOOKUP($B1205,[2]ok!$AY$9:$CO$434,13,0)</f>
        <v>25</v>
      </c>
      <c r="V1205" s="12">
        <f>VLOOKUP($B1205,[2]ok!$AY$9:$CO$434,14,0)</f>
        <v>26</v>
      </c>
      <c r="W1205" s="12">
        <f>VLOOKUP($B1205,[2]ok!$AY$9:$CO$434,15,0)</f>
        <v>26</v>
      </c>
      <c r="X1205" s="12">
        <f>VLOOKUP($B1205,[2]ok!$AY$9:$CO$434,16,0)</f>
        <v>29</v>
      </c>
      <c r="Y1205" s="12">
        <f>VLOOKUP($B1205,[2]ok!$AY$9:$CO$434,17,0)</f>
        <v>27</v>
      </c>
      <c r="Z1205" s="12">
        <f>VLOOKUP($B1205,[2]ok!$AY$9:$CO$434,18,0)</f>
        <v>25</v>
      </c>
      <c r="AA1205" s="12">
        <f>VLOOKUP($B1205,[2]ok!$AY$9:$CO$434,19,0)</f>
        <v>26</v>
      </c>
      <c r="AB1205" s="12">
        <f>VLOOKUP($B1205,[2]ok!$AY$9:$CO$434,20,0)</f>
        <v>26</v>
      </c>
      <c r="AC1205" s="12">
        <f>VLOOKUP($B1205,[2]ok!$AY$9:$CO$434,21,0)</f>
        <v>24</v>
      </c>
      <c r="AD1205" s="12">
        <f>VLOOKUP($B1205,[2]ok!$AY$9:$CO$434,22,0)</f>
        <v>120</v>
      </c>
      <c r="AE1205" s="12">
        <f>VLOOKUP($B1205,[2]ok!$AY$9:$CO$434,23,0)</f>
        <v>115</v>
      </c>
      <c r="AF1205" s="12">
        <f>VLOOKUP($B1205,[2]ok!$AY$9:$CO$434,24,0)</f>
        <v>134</v>
      </c>
      <c r="AG1205" s="12">
        <f>VLOOKUP($B1205,[2]ok!$AY$9:$CO$434,25,0)</f>
        <v>94</v>
      </c>
      <c r="AH1205" s="12">
        <f>VLOOKUP($B1205,[2]ok!$AY$9:$CO$434,26,0)</f>
        <v>114</v>
      </c>
      <c r="AI1205" s="12">
        <f>VLOOKUP($B1205,[2]ok!$AY$9:$CO$434,27,0)</f>
        <v>113</v>
      </c>
      <c r="AJ1205" s="12">
        <f>VLOOKUP($B1205,[2]ok!$AY$9:$CO$434,28,0)</f>
        <v>118</v>
      </c>
      <c r="AK1205" s="12">
        <f>VLOOKUP($B1205,[2]ok!$AY$9:$CO$434,29,0)</f>
        <v>99</v>
      </c>
      <c r="AL1205" s="12">
        <f>VLOOKUP($B1205,[2]ok!$AY$9:$CO$434,30,0)</f>
        <v>87</v>
      </c>
      <c r="AM1205" s="12">
        <f>VLOOKUP($B1205,[2]ok!$AY$9:$CO$434,31,0)</f>
        <v>63</v>
      </c>
      <c r="AN1205" s="12">
        <f>VLOOKUP($B1205,[2]ok!$AY$9:$CO$434,32,0)</f>
        <v>71</v>
      </c>
      <c r="AO1205" s="12">
        <f>VLOOKUP($B1205,[2]ok!$AY$9:$CO$434,33,0)</f>
        <v>41</v>
      </c>
      <c r="AP1205" s="12">
        <f>VLOOKUP($B1205,[2]ok!$AY$9:$CO$434,34,0)</f>
        <v>39</v>
      </c>
      <c r="AQ1205" s="12">
        <f>VLOOKUP($B1205,[2]ok!$AY$9:$CO$434,39,0)</f>
        <v>891</v>
      </c>
      <c r="AR1205" s="12">
        <f>VLOOKUP($B1205,[2]ok!$AY$9:$CO$434,40,0)</f>
        <v>65</v>
      </c>
      <c r="AS1205" s="12">
        <f>VLOOKUP($B1205,[2]ok!$AY$9:$CO$434,41,0)</f>
        <v>64</v>
      </c>
      <c r="AT1205" s="12">
        <f>VLOOKUP($B1205,[2]ok!$AY$9:$CO$434,42,0)</f>
        <v>356</v>
      </c>
      <c r="AU1205" s="12">
        <f>VLOOKUP($B1205,[2]ok!$AY$9:$CO$434,43,0)</f>
        <v>13</v>
      </c>
    </row>
    <row r="1206" spans="1:47" s="10" customFormat="1" ht="12">
      <c r="A1206" s="97">
        <v>1207</v>
      </c>
      <c r="B1206" s="97"/>
      <c r="C1206" s="98"/>
      <c r="D1206" s="98"/>
      <c r="E1206" s="98"/>
      <c r="F1206" s="98" t="s">
        <v>404</v>
      </c>
      <c r="G1206" s="17" t="s">
        <v>1214</v>
      </c>
      <c r="H1206" s="81"/>
      <c r="I1206" s="81">
        <f t="shared" si="288"/>
        <v>3936</v>
      </c>
      <c r="J1206" s="18">
        <f t="shared" ref="J1206:AU1206" si="306">SUM(J1207)</f>
        <v>55</v>
      </c>
      <c r="K1206" s="18">
        <f t="shared" si="306"/>
        <v>52</v>
      </c>
      <c r="L1206" s="18">
        <f t="shared" si="306"/>
        <v>57</v>
      </c>
      <c r="M1206" s="18">
        <f t="shared" si="306"/>
        <v>53</v>
      </c>
      <c r="N1206" s="18">
        <f t="shared" si="306"/>
        <v>81</v>
      </c>
      <c r="O1206" s="18">
        <f t="shared" si="306"/>
        <v>79</v>
      </c>
      <c r="P1206" s="18">
        <f t="shared" si="306"/>
        <v>77</v>
      </c>
      <c r="Q1206" s="18">
        <f t="shared" si="306"/>
        <v>79</v>
      </c>
      <c r="R1206" s="18">
        <f t="shared" si="306"/>
        <v>80</v>
      </c>
      <c r="S1206" s="18">
        <f t="shared" si="306"/>
        <v>77</v>
      </c>
      <c r="T1206" s="18">
        <f t="shared" si="306"/>
        <v>82</v>
      </c>
      <c r="U1206" s="18">
        <f t="shared" si="306"/>
        <v>83</v>
      </c>
      <c r="V1206" s="18">
        <f t="shared" si="306"/>
        <v>83</v>
      </c>
      <c r="W1206" s="18">
        <f t="shared" si="306"/>
        <v>81</v>
      </c>
      <c r="X1206" s="18">
        <f t="shared" si="306"/>
        <v>77</v>
      </c>
      <c r="Y1206" s="18">
        <f t="shared" si="306"/>
        <v>75</v>
      </c>
      <c r="Z1206" s="18">
        <f t="shared" si="306"/>
        <v>72</v>
      </c>
      <c r="AA1206" s="18">
        <f t="shared" si="306"/>
        <v>70</v>
      </c>
      <c r="AB1206" s="18">
        <f t="shared" si="306"/>
        <v>66</v>
      </c>
      <c r="AC1206" s="18">
        <f t="shared" si="306"/>
        <v>60</v>
      </c>
      <c r="AD1206" s="18">
        <f t="shared" si="306"/>
        <v>261</v>
      </c>
      <c r="AE1206" s="18">
        <f t="shared" si="306"/>
        <v>245</v>
      </c>
      <c r="AF1206" s="18">
        <f t="shared" si="306"/>
        <v>325</v>
      </c>
      <c r="AG1206" s="18">
        <f t="shared" si="306"/>
        <v>246</v>
      </c>
      <c r="AH1206" s="18">
        <f t="shared" si="306"/>
        <v>245</v>
      </c>
      <c r="AI1206" s="18">
        <f t="shared" si="306"/>
        <v>261</v>
      </c>
      <c r="AJ1206" s="18">
        <f t="shared" si="306"/>
        <v>201</v>
      </c>
      <c r="AK1206" s="18">
        <f t="shared" si="306"/>
        <v>204</v>
      </c>
      <c r="AL1206" s="18">
        <f t="shared" si="306"/>
        <v>160</v>
      </c>
      <c r="AM1206" s="18">
        <f t="shared" si="306"/>
        <v>149</v>
      </c>
      <c r="AN1206" s="18">
        <f t="shared" si="306"/>
        <v>95</v>
      </c>
      <c r="AO1206" s="18">
        <f t="shared" si="306"/>
        <v>64</v>
      </c>
      <c r="AP1206" s="18">
        <f t="shared" si="306"/>
        <v>41</v>
      </c>
      <c r="AQ1206" s="18">
        <f t="shared" si="306"/>
        <v>2059</v>
      </c>
      <c r="AR1206" s="18">
        <f t="shared" si="306"/>
        <v>204</v>
      </c>
      <c r="AS1206" s="18">
        <f t="shared" si="306"/>
        <v>164</v>
      </c>
      <c r="AT1206" s="18">
        <f t="shared" si="306"/>
        <v>835</v>
      </c>
      <c r="AU1206" s="18">
        <f t="shared" si="306"/>
        <v>48</v>
      </c>
    </row>
    <row r="1207" spans="1:47" s="10" customFormat="1" ht="12">
      <c r="A1207" s="58">
        <v>1208</v>
      </c>
      <c r="B1207" s="58">
        <v>4494</v>
      </c>
      <c r="C1207" s="59" t="s">
        <v>352</v>
      </c>
      <c r="D1207" s="59" t="s">
        <v>319</v>
      </c>
      <c r="E1207" s="59" t="s">
        <v>321</v>
      </c>
      <c r="F1207" s="59" t="s">
        <v>197</v>
      </c>
      <c r="G1207" s="12" t="s">
        <v>271</v>
      </c>
      <c r="H1207" s="14">
        <f>B1207</f>
        <v>4494</v>
      </c>
      <c r="I1207" s="14">
        <f t="shared" si="288"/>
        <v>3936</v>
      </c>
      <c r="J1207" s="12">
        <f>VLOOKUP($B1207,'[1]METAS 2019'!$D$4:$Q$843,5,0)</f>
        <v>55</v>
      </c>
      <c r="K1207" s="12">
        <f>VLOOKUP($B1207,'[1]METAS 2019'!$D$4:$Q$843,4,0)</f>
        <v>52</v>
      </c>
      <c r="L1207" s="12">
        <f>VLOOKUP($B1207,'[1]METAS 2019'!$D$4:$Q$843,11,0)</f>
        <v>57</v>
      </c>
      <c r="M1207" s="12">
        <f>VLOOKUP($B1207,'[1]METAS 2019'!$D$4:$Q$843,12,0)</f>
        <v>53</v>
      </c>
      <c r="N1207" s="12">
        <f>VLOOKUP($B1207,'[1]METAS 2019'!$D$4:$Q$843,13,0)</f>
        <v>81</v>
      </c>
      <c r="O1207" s="12">
        <f>VLOOKUP($B1207,'[1]METAS 2019'!$D$4:$Q$843,14,0)</f>
        <v>79</v>
      </c>
      <c r="P1207" s="12">
        <f>VLOOKUP($B1207,[2]ok!$AY$9:$CO$434,8,0)</f>
        <v>77</v>
      </c>
      <c r="Q1207" s="12">
        <f>VLOOKUP($B1207,[2]ok!$AY$9:$CO$434,9,0)</f>
        <v>79</v>
      </c>
      <c r="R1207" s="12">
        <f>VLOOKUP($B1207,[2]ok!$AY$9:$CO$434,10,0)</f>
        <v>80</v>
      </c>
      <c r="S1207" s="12">
        <f>VLOOKUP($B1207,[2]ok!$AY$9:$CO$434,11,0)</f>
        <v>77</v>
      </c>
      <c r="T1207" s="12">
        <f>VLOOKUP($B1207,[2]ok!$AY$9:$CO$434,12,0)</f>
        <v>82</v>
      </c>
      <c r="U1207" s="12">
        <f>VLOOKUP($B1207,[2]ok!$AY$9:$CO$434,13,0)</f>
        <v>83</v>
      </c>
      <c r="V1207" s="12">
        <f>VLOOKUP($B1207,[2]ok!$AY$9:$CO$434,14,0)</f>
        <v>83</v>
      </c>
      <c r="W1207" s="12">
        <f>VLOOKUP($B1207,[2]ok!$AY$9:$CO$434,15,0)</f>
        <v>81</v>
      </c>
      <c r="X1207" s="12">
        <f>VLOOKUP($B1207,[2]ok!$AY$9:$CO$434,16,0)</f>
        <v>77</v>
      </c>
      <c r="Y1207" s="12">
        <f>VLOOKUP($B1207,[2]ok!$AY$9:$CO$434,17,0)</f>
        <v>75</v>
      </c>
      <c r="Z1207" s="12">
        <f>VLOOKUP($B1207,[2]ok!$AY$9:$CO$434,18,0)</f>
        <v>72</v>
      </c>
      <c r="AA1207" s="12">
        <f>VLOOKUP($B1207,[2]ok!$AY$9:$CO$434,19,0)</f>
        <v>70</v>
      </c>
      <c r="AB1207" s="12">
        <f>VLOOKUP($B1207,[2]ok!$AY$9:$CO$434,20,0)</f>
        <v>66</v>
      </c>
      <c r="AC1207" s="12">
        <f>VLOOKUP($B1207,[2]ok!$AY$9:$CO$434,21,0)</f>
        <v>60</v>
      </c>
      <c r="AD1207" s="12">
        <f>VLOOKUP($B1207,[2]ok!$AY$9:$CO$434,22,0)</f>
        <v>261</v>
      </c>
      <c r="AE1207" s="12">
        <f>VLOOKUP($B1207,[2]ok!$AY$9:$CO$434,23,0)</f>
        <v>245</v>
      </c>
      <c r="AF1207" s="12">
        <f>VLOOKUP($B1207,[2]ok!$AY$9:$CO$434,24,0)</f>
        <v>325</v>
      </c>
      <c r="AG1207" s="12">
        <f>VLOOKUP($B1207,[2]ok!$AY$9:$CO$434,25,0)</f>
        <v>246</v>
      </c>
      <c r="AH1207" s="12">
        <f>VLOOKUP($B1207,[2]ok!$AY$9:$CO$434,26,0)</f>
        <v>245</v>
      </c>
      <c r="AI1207" s="12">
        <f>VLOOKUP($B1207,[2]ok!$AY$9:$CO$434,27,0)</f>
        <v>261</v>
      </c>
      <c r="AJ1207" s="12">
        <f>VLOOKUP($B1207,[2]ok!$AY$9:$CO$434,28,0)</f>
        <v>201</v>
      </c>
      <c r="AK1207" s="12">
        <f>VLOOKUP($B1207,[2]ok!$AY$9:$CO$434,29,0)</f>
        <v>204</v>
      </c>
      <c r="AL1207" s="12">
        <f>VLOOKUP($B1207,[2]ok!$AY$9:$CO$434,30,0)</f>
        <v>160</v>
      </c>
      <c r="AM1207" s="12">
        <f>VLOOKUP($B1207,[2]ok!$AY$9:$CO$434,31,0)</f>
        <v>149</v>
      </c>
      <c r="AN1207" s="12">
        <f>VLOOKUP($B1207,[2]ok!$AY$9:$CO$434,32,0)</f>
        <v>95</v>
      </c>
      <c r="AO1207" s="12">
        <f>VLOOKUP($B1207,[2]ok!$AY$9:$CO$434,33,0)</f>
        <v>64</v>
      </c>
      <c r="AP1207" s="12">
        <f>VLOOKUP($B1207,[2]ok!$AY$9:$CO$434,34,0)</f>
        <v>41</v>
      </c>
      <c r="AQ1207" s="12">
        <f>VLOOKUP($B1207,[2]ok!$AY$9:$CO$434,39,0)</f>
        <v>2059</v>
      </c>
      <c r="AR1207" s="12">
        <f>VLOOKUP($B1207,[2]ok!$AY$9:$CO$434,40,0)</f>
        <v>204</v>
      </c>
      <c r="AS1207" s="12">
        <f>VLOOKUP($B1207,[2]ok!$AY$9:$CO$434,41,0)</f>
        <v>164</v>
      </c>
      <c r="AT1207" s="12">
        <f>VLOOKUP($B1207,[2]ok!$AY$9:$CO$434,42,0)</f>
        <v>835</v>
      </c>
      <c r="AU1207" s="12">
        <f>VLOOKUP($B1207,[2]ok!$AY$9:$CO$434,43,0)</f>
        <v>48</v>
      </c>
    </row>
    <row r="1208" spans="1:47" s="10" customFormat="1" ht="12">
      <c r="A1208" s="97">
        <v>1209</v>
      </c>
      <c r="B1208" s="97"/>
      <c r="C1208" s="98"/>
      <c r="D1208" s="98"/>
      <c r="E1208" s="98"/>
      <c r="F1208" s="98" t="s">
        <v>405</v>
      </c>
      <c r="G1208" s="17" t="s">
        <v>1214</v>
      </c>
      <c r="H1208" s="81"/>
      <c r="I1208" s="81">
        <f t="shared" si="288"/>
        <v>15372</v>
      </c>
      <c r="J1208" s="18">
        <f t="shared" ref="J1208:AU1208" si="307">SUM(J1209:J1214)</f>
        <v>336</v>
      </c>
      <c r="K1208" s="18">
        <f t="shared" si="307"/>
        <v>369</v>
      </c>
      <c r="L1208" s="18">
        <f t="shared" si="307"/>
        <v>394</v>
      </c>
      <c r="M1208" s="18">
        <f t="shared" si="307"/>
        <v>352</v>
      </c>
      <c r="N1208" s="18">
        <f t="shared" si="307"/>
        <v>330</v>
      </c>
      <c r="O1208" s="18">
        <f t="shared" si="307"/>
        <v>353</v>
      </c>
      <c r="P1208" s="18">
        <f t="shared" si="307"/>
        <v>359</v>
      </c>
      <c r="Q1208" s="18">
        <f t="shared" si="307"/>
        <v>366</v>
      </c>
      <c r="R1208" s="18">
        <f t="shared" si="307"/>
        <v>370</v>
      </c>
      <c r="S1208" s="18">
        <f t="shared" si="307"/>
        <v>371</v>
      </c>
      <c r="T1208" s="18">
        <f t="shared" si="307"/>
        <v>377</v>
      </c>
      <c r="U1208" s="18">
        <f t="shared" si="307"/>
        <v>381</v>
      </c>
      <c r="V1208" s="18">
        <f t="shared" si="307"/>
        <v>379</v>
      </c>
      <c r="W1208" s="18">
        <f t="shared" si="307"/>
        <v>368</v>
      </c>
      <c r="X1208" s="18">
        <f t="shared" si="307"/>
        <v>353</v>
      </c>
      <c r="Y1208" s="18">
        <f t="shared" si="307"/>
        <v>341</v>
      </c>
      <c r="Z1208" s="18">
        <f t="shared" si="307"/>
        <v>327</v>
      </c>
      <c r="AA1208" s="18">
        <f t="shared" si="307"/>
        <v>312</v>
      </c>
      <c r="AB1208" s="18">
        <f t="shared" si="307"/>
        <v>299</v>
      </c>
      <c r="AC1208" s="18">
        <f t="shared" si="307"/>
        <v>285</v>
      </c>
      <c r="AD1208" s="18">
        <f t="shared" si="307"/>
        <v>1264</v>
      </c>
      <c r="AE1208" s="18">
        <f t="shared" si="307"/>
        <v>1219</v>
      </c>
      <c r="AF1208" s="18">
        <f t="shared" si="307"/>
        <v>1248</v>
      </c>
      <c r="AG1208" s="18">
        <f t="shared" si="307"/>
        <v>995</v>
      </c>
      <c r="AH1208" s="18">
        <f t="shared" si="307"/>
        <v>928</v>
      </c>
      <c r="AI1208" s="18">
        <f t="shared" si="307"/>
        <v>830</v>
      </c>
      <c r="AJ1208" s="18">
        <f t="shared" si="307"/>
        <v>525</v>
      </c>
      <c r="AK1208" s="18">
        <f t="shared" si="307"/>
        <v>444</v>
      </c>
      <c r="AL1208" s="18">
        <f t="shared" si="307"/>
        <v>363</v>
      </c>
      <c r="AM1208" s="18">
        <f t="shared" si="307"/>
        <v>224</v>
      </c>
      <c r="AN1208" s="18">
        <f t="shared" si="307"/>
        <v>154</v>
      </c>
      <c r="AO1208" s="18">
        <f t="shared" si="307"/>
        <v>91</v>
      </c>
      <c r="AP1208" s="18">
        <f t="shared" si="307"/>
        <v>65</v>
      </c>
      <c r="AQ1208" s="18">
        <f t="shared" si="307"/>
        <v>7649</v>
      </c>
      <c r="AR1208" s="18">
        <f t="shared" si="307"/>
        <v>917</v>
      </c>
      <c r="AS1208" s="18">
        <f t="shared" si="307"/>
        <v>761</v>
      </c>
      <c r="AT1208" s="18">
        <f t="shared" si="307"/>
        <v>3369</v>
      </c>
      <c r="AU1208" s="18">
        <f t="shared" si="307"/>
        <v>313</v>
      </c>
    </row>
    <row r="1209" spans="1:47" s="10" customFormat="1" ht="12">
      <c r="A1209" s="58">
        <v>1210</v>
      </c>
      <c r="B1209" s="58">
        <v>4500</v>
      </c>
      <c r="C1209" s="59" t="s">
        <v>352</v>
      </c>
      <c r="D1209" s="59" t="s">
        <v>319</v>
      </c>
      <c r="E1209" s="59" t="s">
        <v>322</v>
      </c>
      <c r="F1209" s="59" t="s">
        <v>198</v>
      </c>
      <c r="G1209" s="12" t="s">
        <v>283</v>
      </c>
      <c r="H1209" s="14">
        <f t="shared" ref="H1209:H1214" si="308">B1209</f>
        <v>4500</v>
      </c>
      <c r="I1209" s="14">
        <f t="shared" si="288"/>
        <v>4990</v>
      </c>
      <c r="J1209" s="12">
        <f>VLOOKUP($B1209,'[1]METAS 2019'!$D$4:$Q$843,5,0)</f>
        <v>110</v>
      </c>
      <c r="K1209" s="12">
        <f>VLOOKUP($B1209,'[1]METAS 2019'!$D$4:$Q$843,4,0)</f>
        <v>120</v>
      </c>
      <c r="L1209" s="12">
        <f>VLOOKUP($B1209,'[1]METAS 2019'!$D$4:$Q$843,11,0)</f>
        <v>118</v>
      </c>
      <c r="M1209" s="12">
        <f>VLOOKUP($B1209,'[1]METAS 2019'!$D$4:$Q$843,12,0)</f>
        <v>98</v>
      </c>
      <c r="N1209" s="12">
        <f>VLOOKUP($B1209,'[1]METAS 2019'!$D$4:$Q$843,13,0)</f>
        <v>110</v>
      </c>
      <c r="O1209" s="12">
        <f>VLOOKUP($B1209,'[1]METAS 2019'!$D$4:$Q$843,14,0)</f>
        <v>103</v>
      </c>
      <c r="P1209" s="12">
        <f>VLOOKUP($B1209,[2]ok!$AY$9:$CO$434,8,0)</f>
        <v>118</v>
      </c>
      <c r="Q1209" s="12">
        <f>VLOOKUP($B1209,[2]ok!$AY$9:$CO$434,9,0)</f>
        <v>120</v>
      </c>
      <c r="R1209" s="12">
        <f>VLOOKUP($B1209,[2]ok!$AY$9:$CO$434,10,0)</f>
        <v>122</v>
      </c>
      <c r="S1209" s="12">
        <f>VLOOKUP($B1209,[2]ok!$AY$9:$CO$434,11,0)</f>
        <v>122</v>
      </c>
      <c r="T1209" s="12">
        <f>VLOOKUP($B1209,[2]ok!$AY$9:$CO$434,12,0)</f>
        <v>123</v>
      </c>
      <c r="U1209" s="12">
        <f>VLOOKUP($B1209,[2]ok!$AY$9:$CO$434,13,0)</f>
        <v>125</v>
      </c>
      <c r="V1209" s="12">
        <f>VLOOKUP($B1209,[2]ok!$AY$9:$CO$434,14,0)</f>
        <v>124</v>
      </c>
      <c r="W1209" s="12">
        <f>VLOOKUP($B1209,[2]ok!$AY$9:$CO$434,15,0)</f>
        <v>121</v>
      </c>
      <c r="X1209" s="12">
        <f>VLOOKUP($B1209,[2]ok!$AY$9:$CO$434,16,0)</f>
        <v>114</v>
      </c>
      <c r="Y1209" s="12">
        <f>VLOOKUP($B1209,[2]ok!$AY$9:$CO$434,17,0)</f>
        <v>112</v>
      </c>
      <c r="Z1209" s="12">
        <f>VLOOKUP($B1209,[2]ok!$AY$9:$CO$434,18,0)</f>
        <v>107</v>
      </c>
      <c r="AA1209" s="12">
        <f>VLOOKUP($B1209,[2]ok!$AY$9:$CO$434,19,0)</f>
        <v>102</v>
      </c>
      <c r="AB1209" s="12">
        <f>VLOOKUP($B1209,[2]ok!$AY$9:$CO$434,20,0)</f>
        <v>99</v>
      </c>
      <c r="AC1209" s="12">
        <f>VLOOKUP($B1209,[2]ok!$AY$9:$CO$434,21,0)</f>
        <v>93</v>
      </c>
      <c r="AD1209" s="12">
        <f>VLOOKUP($B1209,[2]ok!$AY$9:$CO$434,22,0)</f>
        <v>414</v>
      </c>
      <c r="AE1209" s="12">
        <f>VLOOKUP($B1209,[2]ok!$AY$9:$CO$434,23,0)</f>
        <v>398</v>
      </c>
      <c r="AF1209" s="12">
        <f>VLOOKUP($B1209,[2]ok!$AY$9:$CO$434,24,0)</f>
        <v>408</v>
      </c>
      <c r="AG1209" s="12">
        <f>VLOOKUP($B1209,[2]ok!$AY$9:$CO$434,25,0)</f>
        <v>326</v>
      </c>
      <c r="AH1209" s="12">
        <f>VLOOKUP($B1209,[2]ok!$AY$9:$CO$434,26,0)</f>
        <v>304</v>
      </c>
      <c r="AI1209" s="12">
        <f>VLOOKUP($B1209,[2]ok!$AY$9:$CO$434,27,0)</f>
        <v>271</v>
      </c>
      <c r="AJ1209" s="12">
        <f>VLOOKUP($B1209,[2]ok!$AY$9:$CO$434,28,0)</f>
        <v>172</v>
      </c>
      <c r="AK1209" s="12">
        <f>VLOOKUP($B1209,[2]ok!$AY$9:$CO$434,29,0)</f>
        <v>144</v>
      </c>
      <c r="AL1209" s="12">
        <f>VLOOKUP($B1209,[2]ok!$AY$9:$CO$434,30,0)</f>
        <v>118</v>
      </c>
      <c r="AM1209" s="12">
        <f>VLOOKUP($B1209,[2]ok!$AY$9:$CO$434,31,0)</f>
        <v>73</v>
      </c>
      <c r="AN1209" s="12">
        <f>VLOOKUP($B1209,[2]ok!$AY$9:$CO$434,32,0)</f>
        <v>51</v>
      </c>
      <c r="AO1209" s="12">
        <f>VLOOKUP($B1209,[2]ok!$AY$9:$CO$434,33,0)</f>
        <v>29</v>
      </c>
      <c r="AP1209" s="12">
        <f>VLOOKUP($B1209,[2]ok!$AY$9:$CO$434,34,0)</f>
        <v>21</v>
      </c>
      <c r="AQ1209" s="12">
        <f>VLOOKUP($B1209,[2]ok!$AY$9:$CO$434,39,0)</f>
        <v>2503</v>
      </c>
      <c r="AR1209" s="12">
        <f>VLOOKUP($B1209,[2]ok!$AY$9:$CO$434,40,0)</f>
        <v>301</v>
      </c>
      <c r="AS1209" s="12">
        <f>VLOOKUP($B1209,[2]ok!$AY$9:$CO$434,41,0)</f>
        <v>248</v>
      </c>
      <c r="AT1209" s="12">
        <f>VLOOKUP($B1209,[2]ok!$AY$9:$CO$434,42,0)</f>
        <v>1103</v>
      </c>
      <c r="AU1209" s="12">
        <f>VLOOKUP($B1209,[2]ok!$AY$9:$CO$434,43,0)</f>
        <v>103</v>
      </c>
    </row>
    <row r="1210" spans="1:47" s="10" customFormat="1" ht="12">
      <c r="A1210" s="58">
        <v>1211</v>
      </c>
      <c r="B1210" s="58">
        <v>4499</v>
      </c>
      <c r="C1210" s="59" t="s">
        <v>352</v>
      </c>
      <c r="D1210" s="59" t="s">
        <v>319</v>
      </c>
      <c r="E1210" s="59" t="s">
        <v>322</v>
      </c>
      <c r="F1210" s="59" t="s">
        <v>199</v>
      </c>
      <c r="G1210" s="12" t="s">
        <v>266</v>
      </c>
      <c r="H1210" s="14">
        <f t="shared" si="308"/>
        <v>4499</v>
      </c>
      <c r="I1210" s="14">
        <f t="shared" si="288"/>
        <v>641</v>
      </c>
      <c r="J1210" s="12">
        <f>VLOOKUP($B1210,'[1]METAS 2019'!$D$4:$Q$843,5,0)</f>
        <v>14</v>
      </c>
      <c r="K1210" s="12">
        <f>VLOOKUP($B1210,'[1]METAS 2019'!$D$4:$Q$843,4,0)</f>
        <v>12</v>
      </c>
      <c r="L1210" s="12">
        <f>VLOOKUP($B1210,'[1]METAS 2019'!$D$4:$Q$843,11,0)</f>
        <v>12</v>
      </c>
      <c r="M1210" s="12">
        <f>VLOOKUP($B1210,'[1]METAS 2019'!$D$4:$Q$843,12,0)</f>
        <v>17</v>
      </c>
      <c r="N1210" s="12">
        <f>VLOOKUP($B1210,'[1]METAS 2019'!$D$4:$Q$843,13,0)</f>
        <v>13</v>
      </c>
      <c r="O1210" s="12">
        <f>VLOOKUP($B1210,'[1]METAS 2019'!$D$4:$Q$843,14,0)</f>
        <v>21</v>
      </c>
      <c r="P1210" s="12">
        <f>VLOOKUP($B1210,[2]ok!$AY$9:$CO$434,8,0)</f>
        <v>15</v>
      </c>
      <c r="Q1210" s="12">
        <f>VLOOKUP($B1210,[2]ok!$AY$9:$CO$434,9,0)</f>
        <v>15</v>
      </c>
      <c r="R1210" s="12">
        <f>VLOOKUP($B1210,[2]ok!$AY$9:$CO$434,10,0)</f>
        <v>15</v>
      </c>
      <c r="S1210" s="12">
        <f>VLOOKUP($B1210,[2]ok!$AY$9:$CO$434,11,0)</f>
        <v>15</v>
      </c>
      <c r="T1210" s="12">
        <f>VLOOKUP($B1210,[2]ok!$AY$9:$CO$434,12,0)</f>
        <v>16</v>
      </c>
      <c r="U1210" s="12">
        <f>VLOOKUP($B1210,[2]ok!$AY$9:$CO$434,13,0)</f>
        <v>16</v>
      </c>
      <c r="V1210" s="12">
        <f>VLOOKUP($B1210,[2]ok!$AY$9:$CO$434,14,0)</f>
        <v>16</v>
      </c>
      <c r="W1210" s="12">
        <f>VLOOKUP($B1210,[2]ok!$AY$9:$CO$434,15,0)</f>
        <v>15</v>
      </c>
      <c r="X1210" s="12">
        <f>VLOOKUP($B1210,[2]ok!$AY$9:$CO$434,16,0)</f>
        <v>15</v>
      </c>
      <c r="Y1210" s="12">
        <f>VLOOKUP($B1210,[2]ok!$AY$9:$CO$434,17,0)</f>
        <v>14</v>
      </c>
      <c r="Z1210" s="12">
        <f>VLOOKUP($B1210,[2]ok!$AY$9:$CO$434,18,0)</f>
        <v>14</v>
      </c>
      <c r="AA1210" s="12">
        <f>VLOOKUP($B1210,[2]ok!$AY$9:$CO$434,19,0)</f>
        <v>13</v>
      </c>
      <c r="AB1210" s="12">
        <f>VLOOKUP($B1210,[2]ok!$AY$9:$CO$434,20,0)</f>
        <v>12</v>
      </c>
      <c r="AC1210" s="12">
        <f>VLOOKUP($B1210,[2]ok!$AY$9:$CO$434,21,0)</f>
        <v>12</v>
      </c>
      <c r="AD1210" s="12">
        <f>VLOOKUP($B1210,[2]ok!$AY$9:$CO$434,22,0)</f>
        <v>53</v>
      </c>
      <c r="AE1210" s="12">
        <f>VLOOKUP($B1210,[2]ok!$AY$9:$CO$434,23,0)</f>
        <v>51</v>
      </c>
      <c r="AF1210" s="12">
        <f>VLOOKUP($B1210,[2]ok!$AY$9:$CO$434,24,0)</f>
        <v>52</v>
      </c>
      <c r="AG1210" s="12">
        <f>VLOOKUP($B1210,[2]ok!$AY$9:$CO$434,25,0)</f>
        <v>41</v>
      </c>
      <c r="AH1210" s="12">
        <f>VLOOKUP($B1210,[2]ok!$AY$9:$CO$434,26,0)</f>
        <v>39</v>
      </c>
      <c r="AI1210" s="12">
        <f>VLOOKUP($B1210,[2]ok!$AY$9:$CO$434,27,0)</f>
        <v>35</v>
      </c>
      <c r="AJ1210" s="12">
        <f>VLOOKUP($B1210,[2]ok!$AY$9:$CO$434,28,0)</f>
        <v>22</v>
      </c>
      <c r="AK1210" s="12">
        <f>VLOOKUP($B1210,[2]ok!$AY$9:$CO$434,29,0)</f>
        <v>19</v>
      </c>
      <c r="AL1210" s="12">
        <f>VLOOKUP($B1210,[2]ok!$AY$9:$CO$434,30,0)</f>
        <v>15</v>
      </c>
      <c r="AM1210" s="12">
        <f>VLOOKUP($B1210,[2]ok!$AY$9:$CO$434,31,0)</f>
        <v>9</v>
      </c>
      <c r="AN1210" s="12">
        <f>VLOOKUP($B1210,[2]ok!$AY$9:$CO$434,32,0)</f>
        <v>6</v>
      </c>
      <c r="AO1210" s="12">
        <f>VLOOKUP($B1210,[2]ok!$AY$9:$CO$434,33,0)</f>
        <v>4</v>
      </c>
      <c r="AP1210" s="12">
        <f>VLOOKUP($B1210,[2]ok!$AY$9:$CO$434,34,0)</f>
        <v>3</v>
      </c>
      <c r="AQ1210" s="12">
        <f>VLOOKUP($B1210,[2]ok!$AY$9:$CO$434,39,0)</f>
        <v>319</v>
      </c>
      <c r="AR1210" s="12">
        <f>VLOOKUP($B1210,[2]ok!$AY$9:$CO$434,40,0)</f>
        <v>38</v>
      </c>
      <c r="AS1210" s="12">
        <f>VLOOKUP($B1210,[2]ok!$AY$9:$CO$434,41,0)</f>
        <v>32</v>
      </c>
      <c r="AT1210" s="12">
        <f>VLOOKUP($B1210,[2]ok!$AY$9:$CO$434,42,0)</f>
        <v>140</v>
      </c>
      <c r="AU1210" s="12">
        <f>VLOOKUP($B1210,[2]ok!$AY$9:$CO$434,43,0)</f>
        <v>17</v>
      </c>
    </row>
    <row r="1211" spans="1:47" s="10" customFormat="1" ht="12">
      <c r="A1211" s="58">
        <v>1212</v>
      </c>
      <c r="B1211" s="58">
        <v>4496</v>
      </c>
      <c r="C1211" s="59" t="s">
        <v>352</v>
      </c>
      <c r="D1211" s="59" t="s">
        <v>319</v>
      </c>
      <c r="E1211" s="59" t="s">
        <v>322</v>
      </c>
      <c r="F1211" s="59" t="s">
        <v>200</v>
      </c>
      <c r="G1211" s="12" t="s">
        <v>266</v>
      </c>
      <c r="H1211" s="14">
        <f t="shared" si="308"/>
        <v>4496</v>
      </c>
      <c r="I1211" s="14">
        <f t="shared" si="288"/>
        <v>3222</v>
      </c>
      <c r="J1211" s="12">
        <f>VLOOKUP($B1211,'[1]METAS 2019'!$D$4:$Q$843,5,0)</f>
        <v>70</v>
      </c>
      <c r="K1211" s="12">
        <f>VLOOKUP($B1211,'[1]METAS 2019'!$D$4:$Q$843,4,0)</f>
        <v>86</v>
      </c>
      <c r="L1211" s="12">
        <f>VLOOKUP($B1211,'[1]METAS 2019'!$D$4:$Q$843,11,0)</f>
        <v>93</v>
      </c>
      <c r="M1211" s="12">
        <f>VLOOKUP($B1211,'[1]METAS 2019'!$D$4:$Q$843,12,0)</f>
        <v>86</v>
      </c>
      <c r="N1211" s="12">
        <f>VLOOKUP($B1211,'[1]METAS 2019'!$D$4:$Q$843,13,0)</f>
        <v>66</v>
      </c>
      <c r="O1211" s="12">
        <f>VLOOKUP($B1211,'[1]METAS 2019'!$D$4:$Q$843,14,0)</f>
        <v>63</v>
      </c>
      <c r="P1211" s="12">
        <f>VLOOKUP($B1211,[2]ok!$AY$9:$CO$434,8,0)</f>
        <v>75</v>
      </c>
      <c r="Q1211" s="12">
        <f>VLOOKUP($B1211,[2]ok!$AY$9:$CO$434,9,0)</f>
        <v>76</v>
      </c>
      <c r="R1211" s="12">
        <f>VLOOKUP($B1211,[2]ok!$AY$9:$CO$434,10,0)</f>
        <v>77</v>
      </c>
      <c r="S1211" s="12">
        <f>VLOOKUP($B1211,[2]ok!$AY$9:$CO$434,11,0)</f>
        <v>77</v>
      </c>
      <c r="T1211" s="12">
        <f>VLOOKUP($B1211,[2]ok!$AY$9:$CO$434,12,0)</f>
        <v>79</v>
      </c>
      <c r="U1211" s="12">
        <f>VLOOKUP($B1211,[2]ok!$AY$9:$CO$434,13,0)</f>
        <v>79</v>
      </c>
      <c r="V1211" s="12">
        <f>VLOOKUP($B1211,[2]ok!$AY$9:$CO$434,14,0)</f>
        <v>79</v>
      </c>
      <c r="W1211" s="12">
        <f>VLOOKUP($B1211,[2]ok!$AY$9:$CO$434,15,0)</f>
        <v>77</v>
      </c>
      <c r="X1211" s="12">
        <f>VLOOKUP($B1211,[2]ok!$AY$9:$CO$434,16,0)</f>
        <v>74</v>
      </c>
      <c r="Y1211" s="12">
        <f>VLOOKUP($B1211,[2]ok!$AY$9:$CO$434,17,0)</f>
        <v>71</v>
      </c>
      <c r="Z1211" s="12">
        <f>VLOOKUP($B1211,[2]ok!$AY$9:$CO$434,18,0)</f>
        <v>68</v>
      </c>
      <c r="AA1211" s="12">
        <f>VLOOKUP($B1211,[2]ok!$AY$9:$CO$434,19,0)</f>
        <v>65</v>
      </c>
      <c r="AB1211" s="12">
        <f>VLOOKUP($B1211,[2]ok!$AY$9:$CO$434,20,0)</f>
        <v>62</v>
      </c>
      <c r="AC1211" s="12">
        <f>VLOOKUP($B1211,[2]ok!$AY$9:$CO$434,21,0)</f>
        <v>59</v>
      </c>
      <c r="AD1211" s="12">
        <f>VLOOKUP($B1211,[2]ok!$AY$9:$CO$434,22,0)</f>
        <v>263</v>
      </c>
      <c r="AE1211" s="12">
        <f>VLOOKUP($B1211,[2]ok!$AY$9:$CO$434,23,0)</f>
        <v>254</v>
      </c>
      <c r="AF1211" s="12">
        <f>VLOOKUP($B1211,[2]ok!$AY$9:$CO$434,24,0)</f>
        <v>260</v>
      </c>
      <c r="AG1211" s="12">
        <f>VLOOKUP($B1211,[2]ok!$AY$9:$CO$434,25,0)</f>
        <v>207</v>
      </c>
      <c r="AH1211" s="12">
        <f>VLOOKUP($B1211,[2]ok!$AY$9:$CO$434,26,0)</f>
        <v>193</v>
      </c>
      <c r="AI1211" s="12">
        <f>VLOOKUP($B1211,[2]ok!$AY$9:$CO$434,27,0)</f>
        <v>173</v>
      </c>
      <c r="AJ1211" s="12">
        <f>VLOOKUP($B1211,[2]ok!$AY$9:$CO$434,28,0)</f>
        <v>109</v>
      </c>
      <c r="AK1211" s="12">
        <f>VLOOKUP($B1211,[2]ok!$AY$9:$CO$434,29,0)</f>
        <v>93</v>
      </c>
      <c r="AL1211" s="12">
        <f>VLOOKUP($B1211,[2]ok!$AY$9:$CO$434,30,0)</f>
        <v>76</v>
      </c>
      <c r="AM1211" s="12">
        <f>VLOOKUP($B1211,[2]ok!$AY$9:$CO$434,31,0)</f>
        <v>47</v>
      </c>
      <c r="AN1211" s="12">
        <f>VLOOKUP($B1211,[2]ok!$AY$9:$CO$434,32,0)</f>
        <v>32</v>
      </c>
      <c r="AO1211" s="12">
        <f>VLOOKUP($B1211,[2]ok!$AY$9:$CO$434,33,0)</f>
        <v>19</v>
      </c>
      <c r="AP1211" s="12">
        <f>VLOOKUP($B1211,[2]ok!$AY$9:$CO$434,34,0)</f>
        <v>14</v>
      </c>
      <c r="AQ1211" s="12">
        <f>VLOOKUP($B1211,[2]ok!$AY$9:$CO$434,39,0)</f>
        <v>1594</v>
      </c>
      <c r="AR1211" s="12">
        <f>VLOOKUP($B1211,[2]ok!$AY$9:$CO$434,40,0)</f>
        <v>191</v>
      </c>
      <c r="AS1211" s="12">
        <f>VLOOKUP($B1211,[2]ok!$AY$9:$CO$434,41,0)</f>
        <v>159</v>
      </c>
      <c r="AT1211" s="12">
        <f>VLOOKUP($B1211,[2]ok!$AY$9:$CO$434,42,0)</f>
        <v>702</v>
      </c>
      <c r="AU1211" s="12">
        <f>VLOOKUP($B1211,[2]ok!$AY$9:$CO$434,43,0)</f>
        <v>59</v>
      </c>
    </row>
    <row r="1212" spans="1:47" s="10" customFormat="1" ht="12">
      <c r="A1212" s="58">
        <v>1213</v>
      </c>
      <c r="B1212" s="58">
        <v>4497</v>
      </c>
      <c r="C1212" s="59" t="s">
        <v>352</v>
      </c>
      <c r="D1212" s="59" t="s">
        <v>319</v>
      </c>
      <c r="E1212" s="59" t="s">
        <v>322</v>
      </c>
      <c r="F1212" s="59" t="s">
        <v>201</v>
      </c>
      <c r="G1212" s="12" t="s">
        <v>271</v>
      </c>
      <c r="H1212" s="14">
        <f t="shared" si="308"/>
        <v>4497</v>
      </c>
      <c r="I1212" s="14">
        <f t="shared" si="288"/>
        <v>3374</v>
      </c>
      <c r="J1212" s="12">
        <f>VLOOKUP($B1212,'[1]METAS 2019'!$D$4:$Q$843,5,0)</f>
        <v>73</v>
      </c>
      <c r="K1212" s="12">
        <f>VLOOKUP($B1212,'[1]METAS 2019'!$D$4:$Q$843,4,0)</f>
        <v>70</v>
      </c>
      <c r="L1212" s="12">
        <f>VLOOKUP($B1212,'[1]METAS 2019'!$D$4:$Q$843,11,0)</f>
        <v>103</v>
      </c>
      <c r="M1212" s="12">
        <f>VLOOKUP($B1212,'[1]METAS 2019'!$D$4:$Q$843,12,0)</f>
        <v>86</v>
      </c>
      <c r="N1212" s="12">
        <f>VLOOKUP($B1212,'[1]METAS 2019'!$D$4:$Q$843,13,0)</f>
        <v>74</v>
      </c>
      <c r="O1212" s="12">
        <f>VLOOKUP($B1212,'[1]METAS 2019'!$D$4:$Q$843,14,0)</f>
        <v>91</v>
      </c>
      <c r="P1212" s="12">
        <f>VLOOKUP($B1212,[2]ok!$AY$9:$CO$434,8,0)</f>
        <v>78</v>
      </c>
      <c r="Q1212" s="12">
        <f>VLOOKUP($B1212,[2]ok!$AY$9:$CO$434,9,0)</f>
        <v>80</v>
      </c>
      <c r="R1212" s="12">
        <f>VLOOKUP($B1212,[2]ok!$AY$9:$CO$434,10,0)</f>
        <v>80</v>
      </c>
      <c r="S1212" s="12">
        <f>VLOOKUP($B1212,[2]ok!$AY$9:$CO$434,11,0)</f>
        <v>81</v>
      </c>
      <c r="T1212" s="12">
        <f>VLOOKUP($B1212,[2]ok!$AY$9:$CO$434,12,0)</f>
        <v>82</v>
      </c>
      <c r="U1212" s="12">
        <f>VLOOKUP($B1212,[2]ok!$AY$9:$CO$434,13,0)</f>
        <v>83</v>
      </c>
      <c r="V1212" s="12">
        <f>VLOOKUP($B1212,[2]ok!$AY$9:$CO$434,14,0)</f>
        <v>82</v>
      </c>
      <c r="W1212" s="12">
        <f>VLOOKUP($B1212,[2]ok!$AY$9:$CO$434,15,0)</f>
        <v>80</v>
      </c>
      <c r="X1212" s="12">
        <f>VLOOKUP($B1212,[2]ok!$AY$9:$CO$434,16,0)</f>
        <v>77</v>
      </c>
      <c r="Y1212" s="12">
        <f>VLOOKUP($B1212,[2]ok!$AY$9:$CO$434,17,0)</f>
        <v>74</v>
      </c>
      <c r="Z1212" s="12">
        <f>VLOOKUP($B1212,[2]ok!$AY$9:$CO$434,18,0)</f>
        <v>71</v>
      </c>
      <c r="AA1212" s="12">
        <f>VLOOKUP($B1212,[2]ok!$AY$9:$CO$434,19,0)</f>
        <v>68</v>
      </c>
      <c r="AB1212" s="12">
        <f>VLOOKUP($B1212,[2]ok!$AY$9:$CO$434,20,0)</f>
        <v>65</v>
      </c>
      <c r="AC1212" s="12">
        <f>VLOOKUP($B1212,[2]ok!$AY$9:$CO$434,21,0)</f>
        <v>62</v>
      </c>
      <c r="AD1212" s="12">
        <f>VLOOKUP($B1212,[2]ok!$AY$9:$CO$434,22,0)</f>
        <v>275</v>
      </c>
      <c r="AE1212" s="12">
        <f>VLOOKUP($B1212,[2]ok!$AY$9:$CO$434,23,0)</f>
        <v>265</v>
      </c>
      <c r="AF1212" s="12">
        <f>VLOOKUP($B1212,[2]ok!$AY$9:$CO$434,24,0)</f>
        <v>271</v>
      </c>
      <c r="AG1212" s="12">
        <f>VLOOKUP($B1212,[2]ok!$AY$9:$CO$434,25,0)</f>
        <v>216</v>
      </c>
      <c r="AH1212" s="12">
        <f>VLOOKUP($B1212,[2]ok!$AY$9:$CO$434,26,0)</f>
        <v>202</v>
      </c>
      <c r="AI1212" s="12">
        <f>VLOOKUP($B1212,[2]ok!$AY$9:$CO$434,27,0)</f>
        <v>180</v>
      </c>
      <c r="AJ1212" s="12">
        <f>VLOOKUP($B1212,[2]ok!$AY$9:$CO$434,28,0)</f>
        <v>114</v>
      </c>
      <c r="AK1212" s="12">
        <f>VLOOKUP($B1212,[2]ok!$AY$9:$CO$434,29,0)</f>
        <v>96</v>
      </c>
      <c r="AL1212" s="12">
        <f>VLOOKUP($B1212,[2]ok!$AY$9:$CO$434,30,0)</f>
        <v>79</v>
      </c>
      <c r="AM1212" s="12">
        <f>VLOOKUP($B1212,[2]ok!$AY$9:$CO$434,31,0)</f>
        <v>49</v>
      </c>
      <c r="AN1212" s="12">
        <f>VLOOKUP($B1212,[2]ok!$AY$9:$CO$434,32,0)</f>
        <v>33</v>
      </c>
      <c r="AO1212" s="12">
        <f>VLOOKUP($B1212,[2]ok!$AY$9:$CO$434,33,0)</f>
        <v>20</v>
      </c>
      <c r="AP1212" s="12">
        <f>VLOOKUP($B1212,[2]ok!$AY$9:$CO$434,34,0)</f>
        <v>14</v>
      </c>
      <c r="AQ1212" s="12">
        <f>VLOOKUP($B1212,[2]ok!$AY$9:$CO$434,39,0)</f>
        <v>1662</v>
      </c>
      <c r="AR1212" s="12">
        <f>VLOOKUP($B1212,[2]ok!$AY$9:$CO$434,40,0)</f>
        <v>199</v>
      </c>
      <c r="AS1212" s="12">
        <f>VLOOKUP($B1212,[2]ok!$AY$9:$CO$434,41,0)</f>
        <v>165</v>
      </c>
      <c r="AT1212" s="12">
        <f>VLOOKUP($B1212,[2]ok!$AY$9:$CO$434,42,0)</f>
        <v>732</v>
      </c>
      <c r="AU1212" s="12">
        <f>VLOOKUP($B1212,[2]ok!$AY$9:$CO$434,43,0)</f>
        <v>75</v>
      </c>
    </row>
    <row r="1213" spans="1:47" s="10" customFormat="1" ht="12">
      <c r="A1213" s="58">
        <v>1214</v>
      </c>
      <c r="B1213" s="58">
        <v>4498</v>
      </c>
      <c r="C1213" s="59" t="s">
        <v>352</v>
      </c>
      <c r="D1213" s="59" t="s">
        <v>319</v>
      </c>
      <c r="E1213" s="59" t="s">
        <v>322</v>
      </c>
      <c r="F1213" s="59" t="s">
        <v>202</v>
      </c>
      <c r="G1213" s="12" t="s">
        <v>271</v>
      </c>
      <c r="H1213" s="14">
        <f t="shared" si="308"/>
        <v>4498</v>
      </c>
      <c r="I1213" s="14">
        <f t="shared" si="288"/>
        <v>1651</v>
      </c>
      <c r="J1213" s="12">
        <f>VLOOKUP($B1213,'[1]METAS 2019'!$D$4:$Q$843,5,0)</f>
        <v>36</v>
      </c>
      <c r="K1213" s="12">
        <f>VLOOKUP($B1213,'[1]METAS 2019'!$D$4:$Q$843,4,0)</f>
        <v>40</v>
      </c>
      <c r="L1213" s="12">
        <f>VLOOKUP($B1213,'[1]METAS 2019'!$D$4:$Q$843,11,0)</f>
        <v>36</v>
      </c>
      <c r="M1213" s="12">
        <f>VLOOKUP($B1213,'[1]METAS 2019'!$D$4:$Q$843,12,0)</f>
        <v>36</v>
      </c>
      <c r="N1213" s="12">
        <f>VLOOKUP($B1213,'[1]METAS 2019'!$D$4:$Q$843,13,0)</f>
        <v>42</v>
      </c>
      <c r="O1213" s="12">
        <f>VLOOKUP($B1213,'[1]METAS 2019'!$D$4:$Q$843,14,0)</f>
        <v>41</v>
      </c>
      <c r="P1213" s="12">
        <f>VLOOKUP($B1213,[2]ok!$AY$9:$CO$434,8,0)</f>
        <v>38</v>
      </c>
      <c r="Q1213" s="12">
        <f>VLOOKUP($B1213,[2]ok!$AY$9:$CO$434,9,0)</f>
        <v>39</v>
      </c>
      <c r="R1213" s="12">
        <f>VLOOKUP($B1213,[2]ok!$AY$9:$CO$434,10,0)</f>
        <v>40</v>
      </c>
      <c r="S1213" s="12">
        <f>VLOOKUP($B1213,[2]ok!$AY$9:$CO$434,11,0)</f>
        <v>40</v>
      </c>
      <c r="T1213" s="12">
        <f>VLOOKUP($B1213,[2]ok!$AY$9:$CO$434,12,0)</f>
        <v>40</v>
      </c>
      <c r="U1213" s="12">
        <f>VLOOKUP($B1213,[2]ok!$AY$9:$CO$434,13,0)</f>
        <v>41</v>
      </c>
      <c r="V1213" s="12">
        <f>VLOOKUP($B1213,[2]ok!$AY$9:$CO$434,14,0)</f>
        <v>41</v>
      </c>
      <c r="W1213" s="12">
        <f>VLOOKUP($B1213,[2]ok!$AY$9:$CO$434,15,0)</f>
        <v>39</v>
      </c>
      <c r="X1213" s="12">
        <f>VLOOKUP($B1213,[2]ok!$AY$9:$CO$434,16,0)</f>
        <v>38</v>
      </c>
      <c r="Y1213" s="12">
        <f>VLOOKUP($B1213,[2]ok!$AY$9:$CO$434,17,0)</f>
        <v>37</v>
      </c>
      <c r="Z1213" s="12">
        <f>VLOOKUP($B1213,[2]ok!$AY$9:$CO$434,18,0)</f>
        <v>35</v>
      </c>
      <c r="AA1213" s="12">
        <f>VLOOKUP($B1213,[2]ok!$AY$9:$CO$434,19,0)</f>
        <v>33</v>
      </c>
      <c r="AB1213" s="12">
        <f>VLOOKUP($B1213,[2]ok!$AY$9:$CO$434,20,0)</f>
        <v>32</v>
      </c>
      <c r="AC1213" s="12">
        <f>VLOOKUP($B1213,[2]ok!$AY$9:$CO$434,21,0)</f>
        <v>31</v>
      </c>
      <c r="AD1213" s="12">
        <f>VLOOKUP($B1213,[2]ok!$AY$9:$CO$434,22,0)</f>
        <v>135</v>
      </c>
      <c r="AE1213" s="12">
        <f>VLOOKUP($B1213,[2]ok!$AY$9:$CO$434,23,0)</f>
        <v>131</v>
      </c>
      <c r="AF1213" s="12">
        <f>VLOOKUP($B1213,[2]ok!$AY$9:$CO$434,24,0)</f>
        <v>134</v>
      </c>
      <c r="AG1213" s="12">
        <f>VLOOKUP($B1213,[2]ok!$AY$9:$CO$434,25,0)</f>
        <v>107</v>
      </c>
      <c r="AH1213" s="12">
        <f>VLOOKUP($B1213,[2]ok!$AY$9:$CO$434,26,0)</f>
        <v>99</v>
      </c>
      <c r="AI1213" s="12">
        <f>VLOOKUP($B1213,[2]ok!$AY$9:$CO$434,27,0)</f>
        <v>89</v>
      </c>
      <c r="AJ1213" s="12">
        <f>VLOOKUP($B1213,[2]ok!$AY$9:$CO$434,28,0)</f>
        <v>56</v>
      </c>
      <c r="AK1213" s="12">
        <f>VLOOKUP($B1213,[2]ok!$AY$9:$CO$434,29,0)</f>
        <v>48</v>
      </c>
      <c r="AL1213" s="12">
        <f>VLOOKUP($B1213,[2]ok!$AY$9:$CO$434,30,0)</f>
        <v>39</v>
      </c>
      <c r="AM1213" s="12">
        <f>VLOOKUP($B1213,[2]ok!$AY$9:$CO$434,31,0)</f>
        <v>24</v>
      </c>
      <c r="AN1213" s="12">
        <f>VLOOKUP($B1213,[2]ok!$AY$9:$CO$434,32,0)</f>
        <v>17</v>
      </c>
      <c r="AO1213" s="12">
        <f>VLOOKUP($B1213,[2]ok!$AY$9:$CO$434,33,0)</f>
        <v>10</v>
      </c>
      <c r="AP1213" s="12">
        <f>VLOOKUP($B1213,[2]ok!$AY$9:$CO$434,34,0)</f>
        <v>7</v>
      </c>
      <c r="AQ1213" s="12">
        <f>VLOOKUP($B1213,[2]ok!$AY$9:$CO$434,39,0)</f>
        <v>820</v>
      </c>
      <c r="AR1213" s="12">
        <f>VLOOKUP($B1213,[2]ok!$AY$9:$CO$434,40,0)</f>
        <v>98</v>
      </c>
      <c r="AS1213" s="12">
        <f>VLOOKUP($B1213,[2]ok!$AY$9:$CO$434,41,0)</f>
        <v>82</v>
      </c>
      <c r="AT1213" s="12">
        <f>VLOOKUP($B1213,[2]ok!$AY$9:$CO$434,42,0)</f>
        <v>361</v>
      </c>
      <c r="AU1213" s="12">
        <f>VLOOKUP($B1213,[2]ok!$AY$9:$CO$434,43,0)</f>
        <v>31</v>
      </c>
    </row>
    <row r="1214" spans="1:47" s="10" customFormat="1" ht="12">
      <c r="A1214" s="58">
        <v>1215</v>
      </c>
      <c r="B1214" s="58">
        <v>4495</v>
      </c>
      <c r="C1214" s="59" t="s">
        <v>352</v>
      </c>
      <c r="D1214" s="59" t="s">
        <v>319</v>
      </c>
      <c r="E1214" s="59" t="s">
        <v>322</v>
      </c>
      <c r="F1214" s="59" t="s">
        <v>203</v>
      </c>
      <c r="G1214" s="12" t="s">
        <v>266</v>
      </c>
      <c r="H1214" s="14">
        <f t="shared" si="308"/>
        <v>4495</v>
      </c>
      <c r="I1214" s="14">
        <f t="shared" si="288"/>
        <v>1494</v>
      </c>
      <c r="J1214" s="12">
        <f>VLOOKUP($B1214,'[1]METAS 2019'!$D$4:$Q$843,5,0)</f>
        <v>33</v>
      </c>
      <c r="K1214" s="12">
        <f>VLOOKUP($B1214,'[1]METAS 2019'!$D$4:$Q$843,4,0)</f>
        <v>41</v>
      </c>
      <c r="L1214" s="12">
        <f>VLOOKUP($B1214,'[1]METAS 2019'!$D$4:$Q$843,11,0)</f>
        <v>32</v>
      </c>
      <c r="M1214" s="12">
        <f>VLOOKUP($B1214,'[1]METAS 2019'!$D$4:$Q$843,12,0)</f>
        <v>29</v>
      </c>
      <c r="N1214" s="12">
        <f>VLOOKUP($B1214,'[1]METAS 2019'!$D$4:$Q$843,13,0)</f>
        <v>25</v>
      </c>
      <c r="O1214" s="12">
        <f>VLOOKUP($B1214,'[1]METAS 2019'!$D$4:$Q$843,14,0)</f>
        <v>34</v>
      </c>
      <c r="P1214" s="12">
        <f>VLOOKUP($B1214,[2]ok!$AY$9:$CO$434,8,0)</f>
        <v>35</v>
      </c>
      <c r="Q1214" s="12">
        <f>VLOOKUP($B1214,[2]ok!$AY$9:$CO$434,9,0)</f>
        <v>36</v>
      </c>
      <c r="R1214" s="12">
        <f>VLOOKUP($B1214,[2]ok!$AY$9:$CO$434,10,0)</f>
        <v>36</v>
      </c>
      <c r="S1214" s="12">
        <f>VLOOKUP($B1214,[2]ok!$AY$9:$CO$434,11,0)</f>
        <v>36</v>
      </c>
      <c r="T1214" s="12">
        <f>VLOOKUP($B1214,[2]ok!$AY$9:$CO$434,12,0)</f>
        <v>37</v>
      </c>
      <c r="U1214" s="12">
        <f>VLOOKUP($B1214,[2]ok!$AY$9:$CO$434,13,0)</f>
        <v>37</v>
      </c>
      <c r="V1214" s="12">
        <f>VLOOKUP($B1214,[2]ok!$AY$9:$CO$434,14,0)</f>
        <v>37</v>
      </c>
      <c r="W1214" s="12">
        <f>VLOOKUP($B1214,[2]ok!$AY$9:$CO$434,15,0)</f>
        <v>36</v>
      </c>
      <c r="X1214" s="12">
        <f>VLOOKUP($B1214,[2]ok!$AY$9:$CO$434,16,0)</f>
        <v>35</v>
      </c>
      <c r="Y1214" s="12">
        <f>VLOOKUP($B1214,[2]ok!$AY$9:$CO$434,17,0)</f>
        <v>33</v>
      </c>
      <c r="Z1214" s="12">
        <f>VLOOKUP($B1214,[2]ok!$AY$9:$CO$434,18,0)</f>
        <v>32</v>
      </c>
      <c r="AA1214" s="12">
        <f>VLOOKUP($B1214,[2]ok!$AY$9:$CO$434,19,0)</f>
        <v>31</v>
      </c>
      <c r="AB1214" s="12">
        <f>VLOOKUP($B1214,[2]ok!$AY$9:$CO$434,20,0)</f>
        <v>29</v>
      </c>
      <c r="AC1214" s="12">
        <f>VLOOKUP($B1214,[2]ok!$AY$9:$CO$434,21,0)</f>
        <v>28</v>
      </c>
      <c r="AD1214" s="12">
        <f>VLOOKUP($B1214,[2]ok!$AY$9:$CO$434,22,0)</f>
        <v>124</v>
      </c>
      <c r="AE1214" s="12">
        <f>VLOOKUP($B1214,[2]ok!$AY$9:$CO$434,23,0)</f>
        <v>120</v>
      </c>
      <c r="AF1214" s="12">
        <f>VLOOKUP($B1214,[2]ok!$AY$9:$CO$434,24,0)</f>
        <v>123</v>
      </c>
      <c r="AG1214" s="12">
        <f>VLOOKUP($B1214,[2]ok!$AY$9:$CO$434,25,0)</f>
        <v>98</v>
      </c>
      <c r="AH1214" s="12">
        <f>VLOOKUP($B1214,[2]ok!$AY$9:$CO$434,26,0)</f>
        <v>91</v>
      </c>
      <c r="AI1214" s="12">
        <f>VLOOKUP($B1214,[2]ok!$AY$9:$CO$434,27,0)</f>
        <v>82</v>
      </c>
      <c r="AJ1214" s="12">
        <f>VLOOKUP($B1214,[2]ok!$AY$9:$CO$434,28,0)</f>
        <v>52</v>
      </c>
      <c r="AK1214" s="12">
        <f>VLOOKUP($B1214,[2]ok!$AY$9:$CO$434,29,0)</f>
        <v>44</v>
      </c>
      <c r="AL1214" s="12">
        <f>VLOOKUP($B1214,[2]ok!$AY$9:$CO$434,30,0)</f>
        <v>36</v>
      </c>
      <c r="AM1214" s="12">
        <f>VLOOKUP($B1214,[2]ok!$AY$9:$CO$434,31,0)</f>
        <v>22</v>
      </c>
      <c r="AN1214" s="12">
        <f>VLOOKUP($B1214,[2]ok!$AY$9:$CO$434,32,0)</f>
        <v>15</v>
      </c>
      <c r="AO1214" s="12">
        <f>VLOOKUP($B1214,[2]ok!$AY$9:$CO$434,33,0)</f>
        <v>9</v>
      </c>
      <c r="AP1214" s="12">
        <f>VLOOKUP($B1214,[2]ok!$AY$9:$CO$434,34,0)</f>
        <v>6</v>
      </c>
      <c r="AQ1214" s="12">
        <f>VLOOKUP($B1214,[2]ok!$AY$9:$CO$434,39,0)</f>
        <v>751</v>
      </c>
      <c r="AR1214" s="12">
        <f>VLOOKUP($B1214,[2]ok!$AY$9:$CO$434,40,0)</f>
        <v>90</v>
      </c>
      <c r="AS1214" s="12">
        <f>VLOOKUP($B1214,[2]ok!$AY$9:$CO$434,41,0)</f>
        <v>75</v>
      </c>
      <c r="AT1214" s="12">
        <f>VLOOKUP($B1214,[2]ok!$AY$9:$CO$434,42,0)</f>
        <v>331</v>
      </c>
      <c r="AU1214" s="12">
        <f>VLOOKUP($B1214,[2]ok!$AY$9:$CO$434,43,0)</f>
        <v>28</v>
      </c>
    </row>
    <row r="1215" spans="1:47" s="10" customFormat="1" ht="12">
      <c r="A1215" s="34">
        <v>1216</v>
      </c>
      <c r="B1215" s="34"/>
      <c r="C1215" s="15"/>
      <c r="D1215" s="15"/>
      <c r="E1215" s="15"/>
      <c r="F1215" s="15" t="s">
        <v>358</v>
      </c>
      <c r="G1215" s="19" t="s">
        <v>1214</v>
      </c>
      <c r="H1215" s="32"/>
      <c r="I1215" s="32">
        <f t="shared" si="288"/>
        <v>55421</v>
      </c>
      <c r="J1215" s="19">
        <f>J1216+J1228+J1231+J1235+J1238+J1241+J1243+J1251+J1254+J1259+J1263+J1270+J1274</f>
        <v>662</v>
      </c>
      <c r="K1215" s="19">
        <f t="shared" ref="K1215:AU1215" si="309">K1216+K1228+K1231+K1235+K1238+K1241+K1243+K1251+K1254+K1259+K1263+K1270+K1274</f>
        <v>697</v>
      </c>
      <c r="L1215" s="19">
        <f t="shared" si="309"/>
        <v>667</v>
      </c>
      <c r="M1215" s="19">
        <f t="shared" si="309"/>
        <v>746</v>
      </c>
      <c r="N1215" s="19">
        <f t="shared" si="309"/>
        <v>846</v>
      </c>
      <c r="O1215" s="19">
        <f t="shared" si="309"/>
        <v>824</v>
      </c>
      <c r="P1215" s="19">
        <f t="shared" si="309"/>
        <v>912</v>
      </c>
      <c r="Q1215" s="19">
        <f t="shared" si="309"/>
        <v>937</v>
      </c>
      <c r="R1215" s="19">
        <f t="shared" si="309"/>
        <v>967</v>
      </c>
      <c r="S1215" s="19">
        <f t="shared" si="309"/>
        <v>1000</v>
      </c>
      <c r="T1215" s="19">
        <f t="shared" si="309"/>
        <v>1021</v>
      </c>
      <c r="U1215" s="19">
        <f t="shared" si="309"/>
        <v>1054</v>
      </c>
      <c r="V1215" s="19">
        <f t="shared" si="309"/>
        <v>1072</v>
      </c>
      <c r="W1215" s="19">
        <f t="shared" si="309"/>
        <v>1055</v>
      </c>
      <c r="X1215" s="19">
        <f t="shared" si="309"/>
        <v>1037</v>
      </c>
      <c r="Y1215" s="19">
        <f t="shared" si="309"/>
        <v>1005</v>
      </c>
      <c r="Z1215" s="19">
        <f t="shared" si="309"/>
        <v>981</v>
      </c>
      <c r="AA1215" s="19">
        <f t="shared" si="309"/>
        <v>951</v>
      </c>
      <c r="AB1215" s="19">
        <f t="shared" si="309"/>
        <v>907</v>
      </c>
      <c r="AC1215" s="19">
        <f t="shared" si="309"/>
        <v>856</v>
      </c>
      <c r="AD1215" s="19">
        <f t="shared" si="309"/>
        <v>3850</v>
      </c>
      <c r="AE1215" s="19">
        <f t="shared" si="309"/>
        <v>4026</v>
      </c>
      <c r="AF1215" s="19">
        <f t="shared" si="309"/>
        <v>4603</v>
      </c>
      <c r="AG1215" s="19">
        <f t="shared" si="309"/>
        <v>4358</v>
      </c>
      <c r="AH1215" s="19">
        <f t="shared" si="309"/>
        <v>3993</v>
      </c>
      <c r="AI1215" s="19">
        <f t="shared" si="309"/>
        <v>3669</v>
      </c>
      <c r="AJ1215" s="19">
        <f t="shared" si="309"/>
        <v>3015</v>
      </c>
      <c r="AK1215" s="19">
        <f t="shared" si="309"/>
        <v>2462</v>
      </c>
      <c r="AL1215" s="19">
        <f t="shared" si="309"/>
        <v>2106</v>
      </c>
      <c r="AM1215" s="19">
        <f t="shared" si="309"/>
        <v>1841</v>
      </c>
      <c r="AN1215" s="19">
        <f t="shared" si="309"/>
        <v>1451</v>
      </c>
      <c r="AO1215" s="19">
        <f t="shared" si="309"/>
        <v>954</v>
      </c>
      <c r="AP1215" s="19">
        <f t="shared" si="309"/>
        <v>896</v>
      </c>
      <c r="AQ1215" s="19">
        <f t="shared" si="309"/>
        <v>28987</v>
      </c>
      <c r="AR1215" s="19">
        <f t="shared" si="309"/>
        <v>2521</v>
      </c>
      <c r="AS1215" s="19">
        <f t="shared" si="309"/>
        <v>2264</v>
      </c>
      <c r="AT1215" s="19">
        <f t="shared" si="309"/>
        <v>12991</v>
      </c>
      <c r="AU1215" s="19">
        <f t="shared" si="309"/>
        <v>619</v>
      </c>
    </row>
    <row r="1216" spans="1:47" s="10" customFormat="1" ht="12">
      <c r="A1216" s="97">
        <v>1217</v>
      </c>
      <c r="B1216" s="97"/>
      <c r="C1216" s="98"/>
      <c r="D1216" s="98"/>
      <c r="E1216" s="98"/>
      <c r="F1216" s="98" t="s">
        <v>406</v>
      </c>
      <c r="G1216" s="17" t="s">
        <v>1214</v>
      </c>
      <c r="H1216" s="81"/>
      <c r="I1216" s="81">
        <f t="shared" si="288"/>
        <v>16010</v>
      </c>
      <c r="J1216" s="18">
        <f t="shared" ref="J1216" si="310">SUM(J1217:J1227)</f>
        <v>205</v>
      </c>
      <c r="K1216" s="18">
        <f t="shared" ref="K1216:AU1216" si="311">SUM(K1217:K1227)</f>
        <v>230</v>
      </c>
      <c r="L1216" s="18">
        <f t="shared" si="311"/>
        <v>206</v>
      </c>
      <c r="M1216" s="18">
        <f t="shared" si="311"/>
        <v>241</v>
      </c>
      <c r="N1216" s="18">
        <f t="shared" si="311"/>
        <v>286</v>
      </c>
      <c r="O1216" s="18">
        <f t="shared" si="311"/>
        <v>261</v>
      </c>
      <c r="P1216" s="18">
        <f t="shared" si="311"/>
        <v>257</v>
      </c>
      <c r="Q1216" s="18">
        <f t="shared" si="311"/>
        <v>264</v>
      </c>
      <c r="R1216" s="18">
        <f t="shared" si="311"/>
        <v>269</v>
      </c>
      <c r="S1216" s="18">
        <f t="shared" si="311"/>
        <v>273</v>
      </c>
      <c r="T1216" s="18">
        <f t="shared" si="311"/>
        <v>280</v>
      </c>
      <c r="U1216" s="18">
        <f t="shared" si="311"/>
        <v>287</v>
      </c>
      <c r="V1216" s="18">
        <f t="shared" si="311"/>
        <v>289</v>
      </c>
      <c r="W1216" s="18">
        <f t="shared" si="311"/>
        <v>288</v>
      </c>
      <c r="X1216" s="18">
        <f t="shared" si="311"/>
        <v>284</v>
      </c>
      <c r="Y1216" s="18">
        <f t="shared" si="311"/>
        <v>282</v>
      </c>
      <c r="Z1216" s="18">
        <f t="shared" si="311"/>
        <v>278</v>
      </c>
      <c r="AA1216" s="18">
        <f t="shared" si="311"/>
        <v>272</v>
      </c>
      <c r="AB1216" s="18">
        <f t="shared" si="311"/>
        <v>262</v>
      </c>
      <c r="AC1216" s="18">
        <f t="shared" si="311"/>
        <v>250</v>
      </c>
      <c r="AD1216" s="18">
        <f t="shared" si="311"/>
        <v>1105</v>
      </c>
      <c r="AE1216" s="18">
        <f t="shared" si="311"/>
        <v>1123</v>
      </c>
      <c r="AF1216" s="18">
        <f t="shared" si="311"/>
        <v>1265</v>
      </c>
      <c r="AG1216" s="18">
        <f t="shared" si="311"/>
        <v>1318</v>
      </c>
      <c r="AH1216" s="18">
        <f t="shared" si="311"/>
        <v>1154</v>
      </c>
      <c r="AI1216" s="18">
        <f t="shared" si="311"/>
        <v>1069</v>
      </c>
      <c r="AJ1216" s="18">
        <f t="shared" si="311"/>
        <v>864</v>
      </c>
      <c r="AK1216" s="18">
        <f t="shared" si="311"/>
        <v>695</v>
      </c>
      <c r="AL1216" s="18">
        <f t="shared" si="311"/>
        <v>629</v>
      </c>
      <c r="AM1216" s="18">
        <f t="shared" si="311"/>
        <v>502</v>
      </c>
      <c r="AN1216" s="18">
        <f t="shared" si="311"/>
        <v>453</v>
      </c>
      <c r="AO1216" s="18">
        <f t="shared" si="311"/>
        <v>295</v>
      </c>
      <c r="AP1216" s="18">
        <f t="shared" si="311"/>
        <v>274</v>
      </c>
      <c r="AQ1216" s="18">
        <f t="shared" si="311"/>
        <v>8354</v>
      </c>
      <c r="AR1216" s="18">
        <f t="shared" si="311"/>
        <v>661</v>
      </c>
      <c r="AS1216" s="18">
        <f t="shared" si="311"/>
        <v>656</v>
      </c>
      <c r="AT1216" s="18">
        <f t="shared" si="311"/>
        <v>3817</v>
      </c>
      <c r="AU1216" s="18">
        <f t="shared" si="311"/>
        <v>187</v>
      </c>
    </row>
    <row r="1217" spans="1:47" s="10" customFormat="1" ht="12">
      <c r="A1217" s="58">
        <v>1218</v>
      </c>
      <c r="B1217" s="58">
        <v>4561</v>
      </c>
      <c r="C1217" s="59" t="s">
        <v>352</v>
      </c>
      <c r="D1217" s="59" t="s">
        <v>334</v>
      </c>
      <c r="E1217" s="59" t="s">
        <v>338</v>
      </c>
      <c r="F1217" s="59" t="s">
        <v>204</v>
      </c>
      <c r="G1217" s="12" t="s">
        <v>265</v>
      </c>
      <c r="H1217" s="14">
        <f t="shared" ref="H1217:H1227" si="312">B1217</f>
        <v>4561</v>
      </c>
      <c r="I1217" s="14">
        <f t="shared" ref="I1217:I1280" si="313">SUM(J1217:AP1217)</f>
        <v>7828</v>
      </c>
      <c r="J1217" s="12">
        <f>VLOOKUP($B1217,'[1]METAS 2019'!$D$4:$Q$843,5,0)</f>
        <v>100</v>
      </c>
      <c r="K1217" s="12">
        <f>VLOOKUP($B1217,'[1]METAS 2019'!$D$4:$Q$843,4,0)</f>
        <v>106</v>
      </c>
      <c r="L1217" s="12">
        <f>VLOOKUP($B1217,'[1]METAS 2019'!$D$4:$Q$843,11,0)</f>
        <v>98</v>
      </c>
      <c r="M1217" s="12">
        <f>VLOOKUP($B1217,'[1]METAS 2019'!$D$4:$Q$843,12,0)</f>
        <v>125</v>
      </c>
      <c r="N1217" s="12">
        <f>VLOOKUP($B1217,'[1]METAS 2019'!$D$4:$Q$843,13,0)</f>
        <v>146</v>
      </c>
      <c r="O1217" s="12">
        <f>VLOOKUP($B1217,'[1]METAS 2019'!$D$4:$Q$843,14,0)</f>
        <v>133</v>
      </c>
      <c r="P1217" s="12">
        <f>VLOOKUP($B1217,[2]ok!$AY$9:$CO$434,8,0)</f>
        <v>124</v>
      </c>
      <c r="Q1217" s="12">
        <f>VLOOKUP($B1217,[2]ok!$AY$9:$CO$434,9,0)</f>
        <v>130</v>
      </c>
      <c r="R1217" s="12">
        <f>VLOOKUP($B1217,[2]ok!$AY$9:$CO$434,10,0)</f>
        <v>133</v>
      </c>
      <c r="S1217" s="12">
        <f>VLOOKUP($B1217,[2]ok!$AY$9:$CO$434,11,0)</f>
        <v>134</v>
      </c>
      <c r="T1217" s="12">
        <f>VLOOKUP($B1217,[2]ok!$AY$9:$CO$434,12,0)</f>
        <v>137</v>
      </c>
      <c r="U1217" s="12">
        <f>VLOOKUP($B1217,[2]ok!$AY$9:$CO$434,13,0)</f>
        <v>139</v>
      </c>
      <c r="V1217" s="12">
        <f>VLOOKUP($B1217,[2]ok!$AY$9:$CO$434,14,0)</f>
        <v>140</v>
      </c>
      <c r="W1217" s="12">
        <f>VLOOKUP($B1217,[2]ok!$AY$9:$CO$434,15,0)</f>
        <v>140</v>
      </c>
      <c r="X1217" s="12">
        <f>VLOOKUP($B1217,[2]ok!$AY$9:$CO$434,16,0)</f>
        <v>138</v>
      </c>
      <c r="Y1217" s="12">
        <f>VLOOKUP($B1217,[2]ok!$AY$9:$CO$434,17,0)</f>
        <v>136</v>
      </c>
      <c r="Z1217" s="12">
        <f>VLOOKUP($B1217,[2]ok!$AY$9:$CO$434,18,0)</f>
        <v>137</v>
      </c>
      <c r="AA1217" s="12">
        <f>VLOOKUP($B1217,[2]ok!$AY$9:$CO$434,19,0)</f>
        <v>134</v>
      </c>
      <c r="AB1217" s="12">
        <f>VLOOKUP($B1217,[2]ok!$AY$9:$CO$434,20,0)</f>
        <v>128</v>
      </c>
      <c r="AC1217" s="12">
        <f>VLOOKUP($B1217,[2]ok!$AY$9:$CO$434,21,0)</f>
        <v>123</v>
      </c>
      <c r="AD1217" s="12">
        <f>VLOOKUP($B1217,[2]ok!$AY$9:$CO$434,22,0)</f>
        <v>539</v>
      </c>
      <c r="AE1217" s="12">
        <f>VLOOKUP($B1217,[2]ok!$AY$9:$CO$434,23,0)</f>
        <v>548</v>
      </c>
      <c r="AF1217" s="12">
        <f>VLOOKUP($B1217,[2]ok!$AY$9:$CO$434,24,0)</f>
        <v>616</v>
      </c>
      <c r="AG1217" s="12">
        <f>VLOOKUP($B1217,[2]ok!$AY$9:$CO$434,25,0)</f>
        <v>644</v>
      </c>
      <c r="AH1217" s="12">
        <f>VLOOKUP($B1217,[2]ok!$AY$9:$CO$434,26,0)</f>
        <v>563</v>
      </c>
      <c r="AI1217" s="12">
        <f>VLOOKUP($B1217,[2]ok!$AY$9:$CO$434,27,0)</f>
        <v>522</v>
      </c>
      <c r="AJ1217" s="12">
        <f>VLOOKUP($B1217,[2]ok!$AY$9:$CO$434,28,0)</f>
        <v>422</v>
      </c>
      <c r="AK1217" s="12">
        <f>VLOOKUP($B1217,[2]ok!$AY$9:$CO$434,29,0)</f>
        <v>339</v>
      </c>
      <c r="AL1217" s="12">
        <f>VLOOKUP($B1217,[2]ok!$AY$9:$CO$434,30,0)</f>
        <v>307</v>
      </c>
      <c r="AM1217" s="12">
        <f>VLOOKUP($B1217,[2]ok!$AY$9:$CO$434,31,0)</f>
        <v>246</v>
      </c>
      <c r="AN1217" s="12">
        <f>VLOOKUP($B1217,[2]ok!$AY$9:$CO$434,32,0)</f>
        <v>222</v>
      </c>
      <c r="AO1217" s="12">
        <f>VLOOKUP($B1217,[2]ok!$AY$9:$CO$434,33,0)</f>
        <v>144</v>
      </c>
      <c r="AP1217" s="12">
        <f>VLOOKUP($B1217,[2]ok!$AY$9:$CO$434,34,0)</f>
        <v>135</v>
      </c>
      <c r="AQ1217" s="12">
        <f>VLOOKUP($B1217,[2]ok!$AY$9:$CO$434,39,0)</f>
        <v>4074</v>
      </c>
      <c r="AR1217" s="12">
        <f>VLOOKUP($B1217,[2]ok!$AY$9:$CO$434,40,0)</f>
        <v>323</v>
      </c>
      <c r="AS1217" s="12">
        <f>VLOOKUP($B1217,[2]ok!$AY$9:$CO$434,41,0)</f>
        <v>320</v>
      </c>
      <c r="AT1217" s="12">
        <f>VLOOKUP($B1217,[2]ok!$AY$9:$CO$434,42,0)</f>
        <v>1863</v>
      </c>
      <c r="AU1217" s="12">
        <f>VLOOKUP($B1217,[2]ok!$AY$9:$CO$434,43,0)</f>
        <v>102</v>
      </c>
    </row>
    <row r="1218" spans="1:47" s="10" customFormat="1" ht="12">
      <c r="A1218" s="58">
        <v>1219</v>
      </c>
      <c r="B1218" s="58">
        <v>4541</v>
      </c>
      <c r="C1218" s="59" t="s">
        <v>352</v>
      </c>
      <c r="D1218" s="59" t="s">
        <v>334</v>
      </c>
      <c r="E1218" s="59" t="s">
        <v>338</v>
      </c>
      <c r="F1218" s="59" t="s">
        <v>205</v>
      </c>
      <c r="G1218" s="12" t="s">
        <v>266</v>
      </c>
      <c r="H1218" s="14">
        <f t="shared" si="312"/>
        <v>4541</v>
      </c>
      <c r="I1218" s="14">
        <f t="shared" si="313"/>
        <v>327</v>
      </c>
      <c r="J1218" s="12">
        <f>VLOOKUP($B1218,'[1]METAS 2019'!$D$4:$Q$843,5,0)</f>
        <v>4</v>
      </c>
      <c r="K1218" s="12">
        <f>VLOOKUP($B1218,'[1]METAS 2019'!$D$4:$Q$843,4,0)</f>
        <v>11</v>
      </c>
      <c r="L1218" s="12">
        <f>VLOOKUP($B1218,'[1]METAS 2019'!$D$4:$Q$843,11,0)</f>
        <v>9</v>
      </c>
      <c r="M1218" s="12">
        <f>VLOOKUP($B1218,'[1]METAS 2019'!$D$4:$Q$843,12,0)</f>
        <v>6</v>
      </c>
      <c r="N1218" s="12">
        <f>VLOOKUP($B1218,'[1]METAS 2019'!$D$4:$Q$843,13,0)</f>
        <v>4</v>
      </c>
      <c r="O1218" s="12">
        <f>VLOOKUP($B1218,'[1]METAS 2019'!$D$4:$Q$843,14,0)</f>
        <v>6</v>
      </c>
      <c r="P1218" s="12">
        <f>VLOOKUP($B1218,[2]ok!$AY$9:$CO$434,8,0)</f>
        <v>5</v>
      </c>
      <c r="Q1218" s="12">
        <f>VLOOKUP($B1218,[2]ok!$AY$9:$CO$434,9,0)</f>
        <v>5</v>
      </c>
      <c r="R1218" s="12">
        <f>VLOOKUP($B1218,[2]ok!$AY$9:$CO$434,10,0)</f>
        <v>5</v>
      </c>
      <c r="S1218" s="12">
        <f>VLOOKUP($B1218,[2]ok!$AY$9:$CO$434,11,0)</f>
        <v>5</v>
      </c>
      <c r="T1218" s="12">
        <f>VLOOKUP($B1218,[2]ok!$AY$9:$CO$434,12,0)</f>
        <v>5</v>
      </c>
      <c r="U1218" s="12">
        <f>VLOOKUP($B1218,[2]ok!$AY$9:$CO$434,13,0)</f>
        <v>6</v>
      </c>
      <c r="V1218" s="12">
        <f>VLOOKUP($B1218,[2]ok!$AY$9:$CO$434,14,0)</f>
        <v>6</v>
      </c>
      <c r="W1218" s="12">
        <f>VLOOKUP($B1218,[2]ok!$AY$9:$CO$434,15,0)</f>
        <v>6</v>
      </c>
      <c r="X1218" s="12">
        <f>VLOOKUP($B1218,[2]ok!$AY$9:$CO$434,16,0)</f>
        <v>6</v>
      </c>
      <c r="Y1218" s="12">
        <f>VLOOKUP($B1218,[2]ok!$AY$9:$CO$434,17,0)</f>
        <v>6</v>
      </c>
      <c r="Z1218" s="12">
        <f>VLOOKUP($B1218,[2]ok!$AY$9:$CO$434,18,0)</f>
        <v>5</v>
      </c>
      <c r="AA1218" s="12">
        <f>VLOOKUP($B1218,[2]ok!$AY$9:$CO$434,19,0)</f>
        <v>5</v>
      </c>
      <c r="AB1218" s="12">
        <f>VLOOKUP($B1218,[2]ok!$AY$9:$CO$434,20,0)</f>
        <v>5</v>
      </c>
      <c r="AC1218" s="12">
        <f>VLOOKUP($B1218,[2]ok!$AY$9:$CO$434,21,0)</f>
        <v>5</v>
      </c>
      <c r="AD1218" s="12">
        <f>VLOOKUP($B1218,[2]ok!$AY$9:$CO$434,22,0)</f>
        <v>22</v>
      </c>
      <c r="AE1218" s="12">
        <f>VLOOKUP($B1218,[2]ok!$AY$9:$CO$434,23,0)</f>
        <v>22</v>
      </c>
      <c r="AF1218" s="12">
        <f>VLOOKUP($B1218,[2]ok!$AY$9:$CO$434,24,0)</f>
        <v>25</v>
      </c>
      <c r="AG1218" s="12">
        <f>VLOOKUP($B1218,[2]ok!$AY$9:$CO$434,25,0)</f>
        <v>26</v>
      </c>
      <c r="AH1218" s="12">
        <f>VLOOKUP($B1218,[2]ok!$AY$9:$CO$434,26,0)</f>
        <v>23</v>
      </c>
      <c r="AI1218" s="12">
        <f>VLOOKUP($B1218,[2]ok!$AY$9:$CO$434,27,0)</f>
        <v>21</v>
      </c>
      <c r="AJ1218" s="12">
        <f>VLOOKUP($B1218,[2]ok!$AY$9:$CO$434,28,0)</f>
        <v>17</v>
      </c>
      <c r="AK1218" s="12">
        <f>VLOOKUP($B1218,[2]ok!$AY$9:$CO$434,29,0)</f>
        <v>14</v>
      </c>
      <c r="AL1218" s="12">
        <f>VLOOKUP($B1218,[2]ok!$AY$9:$CO$434,30,0)</f>
        <v>12</v>
      </c>
      <c r="AM1218" s="12">
        <f>VLOOKUP($B1218,[2]ok!$AY$9:$CO$434,31,0)</f>
        <v>10</v>
      </c>
      <c r="AN1218" s="12">
        <f>VLOOKUP($B1218,[2]ok!$AY$9:$CO$434,32,0)</f>
        <v>9</v>
      </c>
      <c r="AO1218" s="12">
        <f>VLOOKUP($B1218,[2]ok!$AY$9:$CO$434,33,0)</f>
        <v>6</v>
      </c>
      <c r="AP1218" s="12">
        <f>VLOOKUP($B1218,[2]ok!$AY$9:$CO$434,34,0)</f>
        <v>5</v>
      </c>
      <c r="AQ1218" s="12">
        <f>VLOOKUP($B1218,[2]ok!$AY$9:$CO$434,39,0)</f>
        <v>163</v>
      </c>
      <c r="AR1218" s="12">
        <f>VLOOKUP($B1218,[2]ok!$AY$9:$CO$434,40,0)</f>
        <v>13</v>
      </c>
      <c r="AS1218" s="12">
        <f>VLOOKUP($B1218,[2]ok!$AY$9:$CO$434,41,0)</f>
        <v>13</v>
      </c>
      <c r="AT1218" s="12">
        <f>VLOOKUP($B1218,[2]ok!$AY$9:$CO$434,42,0)</f>
        <v>74</v>
      </c>
      <c r="AU1218" s="12">
        <v>4</v>
      </c>
    </row>
    <row r="1219" spans="1:47" s="10" customFormat="1" ht="12">
      <c r="A1219" s="58">
        <v>1220</v>
      </c>
      <c r="B1219" s="58">
        <v>4574</v>
      </c>
      <c r="C1219" s="59" t="s">
        <v>352</v>
      </c>
      <c r="D1219" s="59" t="s">
        <v>334</v>
      </c>
      <c r="E1219" s="59" t="s">
        <v>338</v>
      </c>
      <c r="F1219" s="59" t="s">
        <v>206</v>
      </c>
      <c r="G1219" s="12" t="s">
        <v>266</v>
      </c>
      <c r="H1219" s="14">
        <f t="shared" si="312"/>
        <v>4574</v>
      </c>
      <c r="I1219" s="14">
        <f t="shared" si="313"/>
        <v>780</v>
      </c>
      <c r="J1219" s="12">
        <f>VLOOKUP($B1219,'[1]METAS 2019'!$D$4:$Q$843,5,0)</f>
        <v>10</v>
      </c>
      <c r="K1219" s="12">
        <f>VLOOKUP($B1219,'[1]METAS 2019'!$D$4:$Q$843,4,0)</f>
        <v>12</v>
      </c>
      <c r="L1219" s="12">
        <f>VLOOKUP($B1219,'[1]METAS 2019'!$D$4:$Q$843,11,0)</f>
        <v>12</v>
      </c>
      <c r="M1219" s="12">
        <f>VLOOKUP($B1219,'[1]METAS 2019'!$D$4:$Q$843,12,0)</f>
        <v>10</v>
      </c>
      <c r="N1219" s="12">
        <f>VLOOKUP($B1219,'[1]METAS 2019'!$D$4:$Q$843,13,0)</f>
        <v>13</v>
      </c>
      <c r="O1219" s="12">
        <f>VLOOKUP($B1219,'[1]METAS 2019'!$D$4:$Q$843,14,0)</f>
        <v>12</v>
      </c>
      <c r="P1219" s="12">
        <f>VLOOKUP($B1219,[2]ok!$AY$9:$CO$434,8,0)</f>
        <v>13</v>
      </c>
      <c r="Q1219" s="12">
        <f>VLOOKUP($B1219,[2]ok!$AY$9:$CO$434,9,0)</f>
        <v>13</v>
      </c>
      <c r="R1219" s="12">
        <f>VLOOKUP($B1219,[2]ok!$AY$9:$CO$434,10,0)</f>
        <v>13</v>
      </c>
      <c r="S1219" s="12">
        <f>VLOOKUP($B1219,[2]ok!$AY$9:$CO$434,11,0)</f>
        <v>13</v>
      </c>
      <c r="T1219" s="12">
        <f>VLOOKUP($B1219,[2]ok!$AY$9:$CO$434,12,0)</f>
        <v>14</v>
      </c>
      <c r="U1219" s="12">
        <f>VLOOKUP($B1219,[2]ok!$AY$9:$CO$434,13,0)</f>
        <v>14</v>
      </c>
      <c r="V1219" s="12">
        <f>VLOOKUP($B1219,[2]ok!$AY$9:$CO$434,14,0)</f>
        <v>14</v>
      </c>
      <c r="W1219" s="12">
        <f>VLOOKUP($B1219,[2]ok!$AY$9:$CO$434,15,0)</f>
        <v>14</v>
      </c>
      <c r="X1219" s="12">
        <f>VLOOKUP($B1219,[2]ok!$AY$9:$CO$434,16,0)</f>
        <v>14</v>
      </c>
      <c r="Y1219" s="12">
        <f>VLOOKUP($B1219,[2]ok!$AY$9:$CO$434,17,0)</f>
        <v>14</v>
      </c>
      <c r="Z1219" s="12">
        <f>VLOOKUP($B1219,[2]ok!$AY$9:$CO$434,18,0)</f>
        <v>14</v>
      </c>
      <c r="AA1219" s="12">
        <f>VLOOKUP($B1219,[2]ok!$AY$9:$CO$434,19,0)</f>
        <v>13</v>
      </c>
      <c r="AB1219" s="12">
        <f>VLOOKUP($B1219,[2]ok!$AY$9:$CO$434,20,0)</f>
        <v>13</v>
      </c>
      <c r="AC1219" s="12">
        <f>VLOOKUP($B1219,[2]ok!$AY$9:$CO$434,21,0)</f>
        <v>12</v>
      </c>
      <c r="AD1219" s="12">
        <f>VLOOKUP($B1219,[2]ok!$AY$9:$CO$434,22,0)</f>
        <v>54</v>
      </c>
      <c r="AE1219" s="12">
        <f>VLOOKUP($B1219,[2]ok!$AY$9:$CO$434,23,0)</f>
        <v>55</v>
      </c>
      <c r="AF1219" s="12">
        <f>VLOOKUP($B1219,[2]ok!$AY$9:$CO$434,24,0)</f>
        <v>62</v>
      </c>
      <c r="AG1219" s="12">
        <f>VLOOKUP($B1219,[2]ok!$AY$9:$CO$434,25,0)</f>
        <v>64</v>
      </c>
      <c r="AH1219" s="12">
        <f>VLOOKUP($B1219,[2]ok!$AY$9:$CO$434,26,0)</f>
        <v>56</v>
      </c>
      <c r="AI1219" s="12">
        <f>VLOOKUP($B1219,[2]ok!$AY$9:$CO$434,27,0)</f>
        <v>52</v>
      </c>
      <c r="AJ1219" s="12">
        <f>VLOOKUP($B1219,[2]ok!$AY$9:$CO$434,28,0)</f>
        <v>42</v>
      </c>
      <c r="AK1219" s="12">
        <f>VLOOKUP($B1219,[2]ok!$AY$9:$CO$434,29,0)</f>
        <v>34</v>
      </c>
      <c r="AL1219" s="12">
        <f>VLOOKUP($B1219,[2]ok!$AY$9:$CO$434,30,0)</f>
        <v>31</v>
      </c>
      <c r="AM1219" s="12">
        <f>VLOOKUP($B1219,[2]ok!$AY$9:$CO$434,31,0)</f>
        <v>24</v>
      </c>
      <c r="AN1219" s="12">
        <f>VLOOKUP($B1219,[2]ok!$AY$9:$CO$434,32,0)</f>
        <v>22</v>
      </c>
      <c r="AO1219" s="12">
        <f>VLOOKUP($B1219,[2]ok!$AY$9:$CO$434,33,0)</f>
        <v>14</v>
      </c>
      <c r="AP1219" s="12">
        <f>VLOOKUP($B1219,[2]ok!$AY$9:$CO$434,34,0)</f>
        <v>13</v>
      </c>
      <c r="AQ1219" s="12">
        <f>VLOOKUP($B1219,[2]ok!$AY$9:$CO$434,39,0)</f>
        <v>408</v>
      </c>
      <c r="AR1219" s="12">
        <f>VLOOKUP($B1219,[2]ok!$AY$9:$CO$434,40,0)</f>
        <v>32</v>
      </c>
      <c r="AS1219" s="12">
        <f>VLOOKUP($B1219,[2]ok!$AY$9:$CO$434,41,0)</f>
        <v>32</v>
      </c>
      <c r="AT1219" s="12">
        <f>VLOOKUP($B1219,[2]ok!$AY$9:$CO$434,42,0)</f>
        <v>186</v>
      </c>
      <c r="AU1219" s="12">
        <f>VLOOKUP($B1219,[2]ok!$AY$9:$CO$434,43,0)</f>
        <v>10</v>
      </c>
    </row>
    <row r="1220" spans="1:47" s="10" customFormat="1" ht="12">
      <c r="A1220" s="58">
        <v>1221</v>
      </c>
      <c r="B1220" s="58">
        <v>4571</v>
      </c>
      <c r="C1220" s="59" t="s">
        <v>352</v>
      </c>
      <c r="D1220" s="59" t="s">
        <v>334</v>
      </c>
      <c r="E1220" s="59" t="s">
        <v>338</v>
      </c>
      <c r="F1220" s="59" t="s">
        <v>207</v>
      </c>
      <c r="G1220" s="12" t="s">
        <v>266</v>
      </c>
      <c r="H1220" s="14">
        <f t="shared" si="312"/>
        <v>4571</v>
      </c>
      <c r="I1220" s="14">
        <f t="shared" si="313"/>
        <v>315</v>
      </c>
      <c r="J1220" s="12">
        <f>VLOOKUP($B1220,'[1]METAS 2019'!$D$4:$Q$843,5,0)</f>
        <v>4</v>
      </c>
      <c r="K1220" s="12">
        <f>VLOOKUP($B1220,'[1]METAS 2019'!$D$4:$Q$843,4,0)</f>
        <v>2</v>
      </c>
      <c r="L1220" s="12">
        <f>VLOOKUP($B1220,'[1]METAS 2019'!$D$4:$Q$843,11,0)</f>
        <v>6</v>
      </c>
      <c r="M1220" s="12">
        <f>VLOOKUP($B1220,'[1]METAS 2019'!$D$4:$Q$843,12,0)</f>
        <v>6</v>
      </c>
      <c r="N1220" s="12">
        <f>VLOOKUP($B1220,'[1]METAS 2019'!$D$4:$Q$843,13,0)</f>
        <v>4</v>
      </c>
      <c r="O1220" s="12">
        <f>VLOOKUP($B1220,'[1]METAS 2019'!$D$4:$Q$843,14,0)</f>
        <v>6</v>
      </c>
      <c r="P1220" s="12">
        <f>VLOOKUP($B1220,[2]ok!$AY$9:$CO$434,8,0)</f>
        <v>5</v>
      </c>
      <c r="Q1220" s="12">
        <f>VLOOKUP($B1220,[2]ok!$AY$9:$CO$434,9,0)</f>
        <v>5</v>
      </c>
      <c r="R1220" s="12">
        <f>VLOOKUP($B1220,[2]ok!$AY$9:$CO$434,10,0)</f>
        <v>5</v>
      </c>
      <c r="S1220" s="12">
        <f>VLOOKUP($B1220,[2]ok!$AY$9:$CO$434,11,0)</f>
        <v>5</v>
      </c>
      <c r="T1220" s="12">
        <f>VLOOKUP($B1220,[2]ok!$AY$9:$CO$434,12,0)</f>
        <v>5</v>
      </c>
      <c r="U1220" s="12">
        <f>VLOOKUP($B1220,[2]ok!$AY$9:$CO$434,13,0)</f>
        <v>6</v>
      </c>
      <c r="V1220" s="12">
        <f>VLOOKUP($B1220,[2]ok!$AY$9:$CO$434,14,0)</f>
        <v>6</v>
      </c>
      <c r="W1220" s="12">
        <f>VLOOKUP($B1220,[2]ok!$AY$9:$CO$434,15,0)</f>
        <v>6</v>
      </c>
      <c r="X1220" s="12">
        <f>VLOOKUP($B1220,[2]ok!$AY$9:$CO$434,16,0)</f>
        <v>6</v>
      </c>
      <c r="Y1220" s="12">
        <f>VLOOKUP($B1220,[2]ok!$AY$9:$CO$434,17,0)</f>
        <v>6</v>
      </c>
      <c r="Z1220" s="12">
        <f>VLOOKUP($B1220,[2]ok!$AY$9:$CO$434,18,0)</f>
        <v>5</v>
      </c>
      <c r="AA1220" s="12">
        <f>VLOOKUP($B1220,[2]ok!$AY$9:$CO$434,19,0)</f>
        <v>5</v>
      </c>
      <c r="AB1220" s="12">
        <f>VLOOKUP($B1220,[2]ok!$AY$9:$CO$434,20,0)</f>
        <v>5</v>
      </c>
      <c r="AC1220" s="12">
        <f>VLOOKUP($B1220,[2]ok!$AY$9:$CO$434,21,0)</f>
        <v>5</v>
      </c>
      <c r="AD1220" s="12">
        <f>VLOOKUP($B1220,[2]ok!$AY$9:$CO$434,22,0)</f>
        <v>22</v>
      </c>
      <c r="AE1220" s="12">
        <f>VLOOKUP($B1220,[2]ok!$AY$9:$CO$434,23,0)</f>
        <v>22</v>
      </c>
      <c r="AF1220" s="12">
        <f>VLOOKUP($B1220,[2]ok!$AY$9:$CO$434,24,0)</f>
        <v>25</v>
      </c>
      <c r="AG1220" s="12">
        <f>VLOOKUP($B1220,[2]ok!$AY$9:$CO$434,25,0)</f>
        <v>26</v>
      </c>
      <c r="AH1220" s="12">
        <f>VLOOKUP($B1220,[2]ok!$AY$9:$CO$434,26,0)</f>
        <v>23</v>
      </c>
      <c r="AI1220" s="12">
        <f>VLOOKUP($B1220,[2]ok!$AY$9:$CO$434,27,0)</f>
        <v>21</v>
      </c>
      <c r="AJ1220" s="12">
        <f>VLOOKUP($B1220,[2]ok!$AY$9:$CO$434,28,0)</f>
        <v>17</v>
      </c>
      <c r="AK1220" s="12">
        <f>VLOOKUP($B1220,[2]ok!$AY$9:$CO$434,29,0)</f>
        <v>14</v>
      </c>
      <c r="AL1220" s="12">
        <f>VLOOKUP($B1220,[2]ok!$AY$9:$CO$434,30,0)</f>
        <v>12</v>
      </c>
      <c r="AM1220" s="12">
        <f>VLOOKUP($B1220,[2]ok!$AY$9:$CO$434,31,0)</f>
        <v>10</v>
      </c>
      <c r="AN1220" s="12">
        <f>VLOOKUP($B1220,[2]ok!$AY$9:$CO$434,32,0)</f>
        <v>9</v>
      </c>
      <c r="AO1220" s="12">
        <f>VLOOKUP($B1220,[2]ok!$AY$9:$CO$434,33,0)</f>
        <v>6</v>
      </c>
      <c r="AP1220" s="12">
        <f>VLOOKUP($B1220,[2]ok!$AY$9:$CO$434,34,0)</f>
        <v>5</v>
      </c>
      <c r="AQ1220" s="12">
        <f>VLOOKUP($B1220,[2]ok!$AY$9:$CO$434,39,0)</f>
        <v>163</v>
      </c>
      <c r="AR1220" s="12">
        <f>VLOOKUP($B1220,[2]ok!$AY$9:$CO$434,40,0)</f>
        <v>13</v>
      </c>
      <c r="AS1220" s="12">
        <f>VLOOKUP($B1220,[2]ok!$AY$9:$CO$434,41,0)</f>
        <v>13</v>
      </c>
      <c r="AT1220" s="12">
        <f>VLOOKUP($B1220,[2]ok!$AY$9:$CO$434,42,0)</f>
        <v>74</v>
      </c>
      <c r="AU1220" s="12">
        <f>VLOOKUP($B1220,[2]ok!$AY$9:$CO$434,43,0)</f>
        <v>4</v>
      </c>
    </row>
    <row r="1221" spans="1:47" s="10" customFormat="1" ht="12">
      <c r="A1221" s="58">
        <v>1222</v>
      </c>
      <c r="B1221" s="58">
        <v>4572</v>
      </c>
      <c r="C1221" s="59" t="s">
        <v>352</v>
      </c>
      <c r="D1221" s="59" t="s">
        <v>334</v>
      </c>
      <c r="E1221" s="59" t="s">
        <v>338</v>
      </c>
      <c r="F1221" s="59" t="s">
        <v>208</v>
      </c>
      <c r="G1221" s="12" t="s">
        <v>266</v>
      </c>
      <c r="H1221" s="14">
        <f t="shared" si="312"/>
        <v>4572</v>
      </c>
      <c r="I1221" s="14">
        <f t="shared" si="313"/>
        <v>784</v>
      </c>
      <c r="J1221" s="12">
        <f>VLOOKUP($B1221,'[1]METAS 2019'!$D$4:$Q$843,5,0)</f>
        <v>10</v>
      </c>
      <c r="K1221" s="12">
        <f>VLOOKUP($B1221,'[1]METAS 2019'!$D$4:$Q$843,4,0)</f>
        <v>7</v>
      </c>
      <c r="L1221" s="12">
        <f>VLOOKUP($B1221,'[1]METAS 2019'!$D$4:$Q$843,11,0)</f>
        <v>10</v>
      </c>
      <c r="M1221" s="12">
        <f>VLOOKUP($B1221,'[1]METAS 2019'!$D$4:$Q$843,12,0)</f>
        <v>17</v>
      </c>
      <c r="N1221" s="12">
        <f>VLOOKUP($B1221,'[1]METAS 2019'!$D$4:$Q$843,13,0)</f>
        <v>12</v>
      </c>
      <c r="O1221" s="12">
        <f>VLOOKUP($B1221,'[1]METAS 2019'!$D$4:$Q$843,14,0)</f>
        <v>17</v>
      </c>
      <c r="P1221" s="12">
        <f>VLOOKUP($B1221,[2]ok!$AY$9:$CO$434,8,0)</f>
        <v>13</v>
      </c>
      <c r="Q1221" s="12">
        <f>VLOOKUP($B1221,[2]ok!$AY$9:$CO$434,9,0)</f>
        <v>13</v>
      </c>
      <c r="R1221" s="12">
        <f>VLOOKUP($B1221,[2]ok!$AY$9:$CO$434,10,0)</f>
        <v>13</v>
      </c>
      <c r="S1221" s="12">
        <f>VLOOKUP($B1221,[2]ok!$AY$9:$CO$434,11,0)</f>
        <v>13</v>
      </c>
      <c r="T1221" s="12">
        <f>VLOOKUP($B1221,[2]ok!$AY$9:$CO$434,12,0)</f>
        <v>14</v>
      </c>
      <c r="U1221" s="12">
        <f>VLOOKUP($B1221,[2]ok!$AY$9:$CO$434,13,0)</f>
        <v>14</v>
      </c>
      <c r="V1221" s="12">
        <f>VLOOKUP($B1221,[2]ok!$AY$9:$CO$434,14,0)</f>
        <v>14</v>
      </c>
      <c r="W1221" s="12">
        <f>VLOOKUP($B1221,[2]ok!$AY$9:$CO$434,15,0)</f>
        <v>14</v>
      </c>
      <c r="X1221" s="12">
        <f>VLOOKUP($B1221,[2]ok!$AY$9:$CO$434,16,0)</f>
        <v>14</v>
      </c>
      <c r="Y1221" s="12">
        <f>VLOOKUP($B1221,[2]ok!$AY$9:$CO$434,17,0)</f>
        <v>14</v>
      </c>
      <c r="Z1221" s="12">
        <f>VLOOKUP($B1221,[2]ok!$AY$9:$CO$434,18,0)</f>
        <v>14</v>
      </c>
      <c r="AA1221" s="12">
        <f>VLOOKUP($B1221,[2]ok!$AY$9:$CO$434,19,0)</f>
        <v>13</v>
      </c>
      <c r="AB1221" s="12">
        <f>VLOOKUP($B1221,[2]ok!$AY$9:$CO$434,20,0)</f>
        <v>13</v>
      </c>
      <c r="AC1221" s="12">
        <f>VLOOKUP($B1221,[2]ok!$AY$9:$CO$434,21,0)</f>
        <v>12</v>
      </c>
      <c r="AD1221" s="12">
        <f>VLOOKUP($B1221,[2]ok!$AY$9:$CO$434,22,0)</f>
        <v>54</v>
      </c>
      <c r="AE1221" s="12">
        <f>VLOOKUP($B1221,[2]ok!$AY$9:$CO$434,23,0)</f>
        <v>55</v>
      </c>
      <c r="AF1221" s="12">
        <f>VLOOKUP($B1221,[2]ok!$AY$9:$CO$434,24,0)</f>
        <v>62</v>
      </c>
      <c r="AG1221" s="12">
        <f>VLOOKUP($B1221,[2]ok!$AY$9:$CO$434,25,0)</f>
        <v>64</v>
      </c>
      <c r="AH1221" s="12">
        <f>VLOOKUP($B1221,[2]ok!$AY$9:$CO$434,26,0)</f>
        <v>56</v>
      </c>
      <c r="AI1221" s="12">
        <f>VLOOKUP($B1221,[2]ok!$AY$9:$CO$434,27,0)</f>
        <v>52</v>
      </c>
      <c r="AJ1221" s="12">
        <f>VLOOKUP($B1221,[2]ok!$AY$9:$CO$434,28,0)</f>
        <v>42</v>
      </c>
      <c r="AK1221" s="12">
        <f>VLOOKUP($B1221,[2]ok!$AY$9:$CO$434,29,0)</f>
        <v>34</v>
      </c>
      <c r="AL1221" s="12">
        <f>VLOOKUP($B1221,[2]ok!$AY$9:$CO$434,30,0)</f>
        <v>31</v>
      </c>
      <c r="AM1221" s="12">
        <f>VLOOKUP($B1221,[2]ok!$AY$9:$CO$434,31,0)</f>
        <v>24</v>
      </c>
      <c r="AN1221" s="12">
        <f>VLOOKUP($B1221,[2]ok!$AY$9:$CO$434,32,0)</f>
        <v>22</v>
      </c>
      <c r="AO1221" s="12">
        <f>VLOOKUP($B1221,[2]ok!$AY$9:$CO$434,33,0)</f>
        <v>14</v>
      </c>
      <c r="AP1221" s="12">
        <f>VLOOKUP($B1221,[2]ok!$AY$9:$CO$434,34,0)</f>
        <v>13</v>
      </c>
      <c r="AQ1221" s="12">
        <f>VLOOKUP($B1221,[2]ok!$AY$9:$CO$434,39,0)</f>
        <v>408</v>
      </c>
      <c r="AR1221" s="12">
        <f>VLOOKUP($B1221,[2]ok!$AY$9:$CO$434,40,0)</f>
        <v>32</v>
      </c>
      <c r="AS1221" s="12">
        <f>VLOOKUP($B1221,[2]ok!$AY$9:$CO$434,41,0)</f>
        <v>32</v>
      </c>
      <c r="AT1221" s="12">
        <f>VLOOKUP($B1221,[2]ok!$AY$9:$CO$434,42,0)</f>
        <v>186</v>
      </c>
      <c r="AU1221" s="12">
        <f>VLOOKUP($B1221,[2]ok!$AY$9:$CO$434,43,0)</f>
        <v>10</v>
      </c>
    </row>
    <row r="1222" spans="1:47" s="10" customFormat="1" ht="12">
      <c r="A1222" s="58">
        <v>1223</v>
      </c>
      <c r="B1222" s="58">
        <v>8996</v>
      </c>
      <c r="C1222" s="59" t="s">
        <v>352</v>
      </c>
      <c r="D1222" s="59" t="s">
        <v>334</v>
      </c>
      <c r="E1222" s="59" t="s">
        <v>338</v>
      </c>
      <c r="F1222" s="59" t="s">
        <v>209</v>
      </c>
      <c r="G1222" s="12" t="s">
        <v>266</v>
      </c>
      <c r="H1222" s="14">
        <f t="shared" si="312"/>
        <v>8996</v>
      </c>
      <c r="I1222" s="14">
        <f t="shared" si="313"/>
        <v>1155</v>
      </c>
      <c r="J1222" s="12">
        <f>VLOOKUP($B1222,'[1]METAS 2019'!$D$4:$Q$843,5,0)</f>
        <v>15</v>
      </c>
      <c r="K1222" s="12">
        <f>VLOOKUP($B1222,'[1]METAS 2019'!$D$4:$Q$843,4,0)</f>
        <v>15</v>
      </c>
      <c r="L1222" s="12">
        <f>VLOOKUP($B1222,'[1]METAS 2019'!$D$4:$Q$843,11,0)</f>
        <v>9</v>
      </c>
      <c r="M1222" s="12">
        <f>VLOOKUP($B1222,'[1]METAS 2019'!$D$4:$Q$843,12,0)</f>
        <v>14</v>
      </c>
      <c r="N1222" s="12">
        <f>VLOOKUP($B1222,'[1]METAS 2019'!$D$4:$Q$843,13,0)</f>
        <v>15</v>
      </c>
      <c r="O1222" s="12">
        <f>VLOOKUP($B1222,'[1]METAS 2019'!$D$4:$Q$843,14,0)</f>
        <v>21</v>
      </c>
      <c r="P1222" s="12">
        <f>VLOOKUP($B1222,[2]ok!$AY$9:$CO$434,8,0)</f>
        <v>19</v>
      </c>
      <c r="Q1222" s="12">
        <f>VLOOKUP($B1222,[2]ok!$AY$9:$CO$434,9,0)</f>
        <v>19</v>
      </c>
      <c r="R1222" s="12">
        <f>VLOOKUP($B1222,[2]ok!$AY$9:$CO$434,10,0)</f>
        <v>20</v>
      </c>
      <c r="S1222" s="12">
        <f>VLOOKUP($B1222,[2]ok!$AY$9:$CO$434,11,0)</f>
        <v>20</v>
      </c>
      <c r="T1222" s="12">
        <f>VLOOKUP($B1222,[2]ok!$AY$9:$CO$434,12,0)</f>
        <v>20</v>
      </c>
      <c r="U1222" s="12">
        <f>VLOOKUP($B1222,[2]ok!$AY$9:$CO$434,13,0)</f>
        <v>21</v>
      </c>
      <c r="V1222" s="12">
        <f>VLOOKUP($B1222,[2]ok!$AY$9:$CO$434,14,0)</f>
        <v>21</v>
      </c>
      <c r="W1222" s="12">
        <f>VLOOKUP($B1222,[2]ok!$AY$9:$CO$434,15,0)</f>
        <v>21</v>
      </c>
      <c r="X1222" s="12">
        <f>VLOOKUP($B1222,[2]ok!$AY$9:$CO$434,16,0)</f>
        <v>21</v>
      </c>
      <c r="Y1222" s="12">
        <f>VLOOKUP($B1222,[2]ok!$AY$9:$CO$434,17,0)</f>
        <v>21</v>
      </c>
      <c r="Z1222" s="12">
        <f>VLOOKUP($B1222,[2]ok!$AY$9:$CO$434,18,0)</f>
        <v>20</v>
      </c>
      <c r="AA1222" s="12">
        <f>VLOOKUP($B1222,[2]ok!$AY$9:$CO$434,19,0)</f>
        <v>20</v>
      </c>
      <c r="AB1222" s="12">
        <f>VLOOKUP($B1222,[2]ok!$AY$9:$CO$434,20,0)</f>
        <v>19</v>
      </c>
      <c r="AC1222" s="12">
        <f>VLOOKUP($B1222,[2]ok!$AY$9:$CO$434,21,0)</f>
        <v>18</v>
      </c>
      <c r="AD1222" s="12">
        <f>VLOOKUP($B1222,[2]ok!$AY$9:$CO$434,22,0)</f>
        <v>81</v>
      </c>
      <c r="AE1222" s="12">
        <f>VLOOKUP($B1222,[2]ok!$AY$9:$CO$434,23,0)</f>
        <v>82</v>
      </c>
      <c r="AF1222" s="12">
        <f>VLOOKUP($B1222,[2]ok!$AY$9:$CO$434,24,0)</f>
        <v>93</v>
      </c>
      <c r="AG1222" s="12">
        <f>VLOOKUP($B1222,[2]ok!$AY$9:$CO$434,25,0)</f>
        <v>96</v>
      </c>
      <c r="AH1222" s="12">
        <f>VLOOKUP($B1222,[2]ok!$AY$9:$CO$434,26,0)</f>
        <v>84</v>
      </c>
      <c r="AI1222" s="12">
        <f>VLOOKUP($B1222,[2]ok!$AY$9:$CO$434,27,0)</f>
        <v>78</v>
      </c>
      <c r="AJ1222" s="12">
        <f>VLOOKUP($B1222,[2]ok!$AY$9:$CO$434,28,0)</f>
        <v>63</v>
      </c>
      <c r="AK1222" s="12">
        <f>VLOOKUP($B1222,[2]ok!$AY$9:$CO$434,29,0)</f>
        <v>51</v>
      </c>
      <c r="AL1222" s="12">
        <f>VLOOKUP($B1222,[2]ok!$AY$9:$CO$434,30,0)</f>
        <v>46</v>
      </c>
      <c r="AM1222" s="12">
        <f>VLOOKUP($B1222,[2]ok!$AY$9:$CO$434,31,0)</f>
        <v>37</v>
      </c>
      <c r="AN1222" s="12">
        <f>VLOOKUP($B1222,[2]ok!$AY$9:$CO$434,32,0)</f>
        <v>33</v>
      </c>
      <c r="AO1222" s="12">
        <f>VLOOKUP($B1222,[2]ok!$AY$9:$CO$434,33,0)</f>
        <v>22</v>
      </c>
      <c r="AP1222" s="12">
        <f>VLOOKUP($B1222,[2]ok!$AY$9:$CO$434,34,0)</f>
        <v>20</v>
      </c>
      <c r="AQ1222" s="12">
        <f>VLOOKUP($B1222,[2]ok!$AY$9:$CO$434,39,0)</f>
        <v>611</v>
      </c>
      <c r="AR1222" s="12">
        <f>VLOOKUP($B1222,[2]ok!$AY$9:$CO$434,40,0)</f>
        <v>48</v>
      </c>
      <c r="AS1222" s="12">
        <f>VLOOKUP($B1222,[2]ok!$AY$9:$CO$434,41,0)</f>
        <v>48</v>
      </c>
      <c r="AT1222" s="12">
        <f>VLOOKUP($B1222,[2]ok!$AY$9:$CO$434,42,0)</f>
        <v>279</v>
      </c>
      <c r="AU1222" s="12">
        <f>VLOOKUP($B1222,[2]ok!$AY$9:$CO$434,43,0)</f>
        <v>13</v>
      </c>
    </row>
    <row r="1223" spans="1:47" s="10" customFormat="1" ht="12">
      <c r="A1223" s="58">
        <v>1224</v>
      </c>
      <c r="B1223" s="58">
        <v>8995</v>
      </c>
      <c r="C1223" s="59" t="s">
        <v>352</v>
      </c>
      <c r="D1223" s="59" t="s">
        <v>334</v>
      </c>
      <c r="E1223" s="59" t="s">
        <v>338</v>
      </c>
      <c r="F1223" s="59" t="s">
        <v>210</v>
      </c>
      <c r="G1223" s="12" t="s">
        <v>266</v>
      </c>
      <c r="H1223" s="14">
        <f t="shared" si="312"/>
        <v>8995</v>
      </c>
      <c r="I1223" s="14">
        <f t="shared" si="313"/>
        <v>86</v>
      </c>
      <c r="J1223" s="12">
        <f>VLOOKUP($B1223,'[1]METAS 2019'!$D$4:$Q$843,5,0)</f>
        <v>1</v>
      </c>
      <c r="K1223" s="12">
        <f>VLOOKUP($B1223,'[1]METAS 2019'!$D$4:$Q$843,4,0)</f>
        <v>2</v>
      </c>
      <c r="L1223" s="12">
        <f>VLOOKUP($B1223,'[1]METAS 2019'!$D$4:$Q$843,11,0)</f>
        <v>5</v>
      </c>
      <c r="M1223" s="12">
        <f>VLOOKUP($B1223,'[1]METAS 2019'!$D$4:$Q$843,12,0)</f>
        <v>5</v>
      </c>
      <c r="N1223" s="12">
        <f>VLOOKUP($B1223,'[1]METAS 2019'!$D$4:$Q$843,13,0)</f>
        <v>8</v>
      </c>
      <c r="O1223" s="12">
        <f>VLOOKUP($B1223,'[1]METAS 2019'!$D$4:$Q$843,14,0)</f>
        <v>2</v>
      </c>
      <c r="P1223" s="12">
        <f>VLOOKUP($B1223,[2]ok!$AY$9:$CO$434,8,0)</f>
        <v>1</v>
      </c>
      <c r="Q1223" s="12">
        <f>VLOOKUP($B1223,[2]ok!$AY$9:$CO$434,9,0)</f>
        <v>1</v>
      </c>
      <c r="R1223" s="12">
        <f>VLOOKUP($B1223,[2]ok!$AY$9:$CO$434,10,0)</f>
        <v>1</v>
      </c>
      <c r="S1223" s="12">
        <f>VLOOKUP($B1223,[2]ok!$AY$9:$CO$434,11,0)</f>
        <v>1</v>
      </c>
      <c r="T1223" s="12">
        <f>VLOOKUP($B1223,[2]ok!$AY$9:$CO$434,12,0)</f>
        <v>1</v>
      </c>
      <c r="U1223" s="12">
        <f>VLOOKUP($B1223,[2]ok!$AY$9:$CO$434,13,0)</f>
        <v>1</v>
      </c>
      <c r="V1223" s="12">
        <f>VLOOKUP($B1223,[2]ok!$AY$9:$CO$434,14,0)</f>
        <v>1</v>
      </c>
      <c r="W1223" s="12">
        <f>VLOOKUP($B1223,[2]ok!$AY$9:$CO$434,15,0)</f>
        <v>1</v>
      </c>
      <c r="X1223" s="12">
        <f>VLOOKUP($B1223,[2]ok!$AY$9:$CO$434,16,0)</f>
        <v>1</v>
      </c>
      <c r="Y1223" s="12">
        <f>VLOOKUP($B1223,[2]ok!$AY$9:$CO$434,17,0)</f>
        <v>1</v>
      </c>
      <c r="Z1223" s="12">
        <f>VLOOKUP($B1223,[2]ok!$AY$9:$CO$434,18,0)</f>
        <v>1</v>
      </c>
      <c r="AA1223" s="12">
        <f>VLOOKUP($B1223,[2]ok!$AY$9:$CO$434,19,0)</f>
        <v>1</v>
      </c>
      <c r="AB1223" s="12">
        <f>VLOOKUP($B1223,[2]ok!$AY$9:$CO$434,20,0)</f>
        <v>1</v>
      </c>
      <c r="AC1223" s="12">
        <f>VLOOKUP($B1223,[2]ok!$AY$9:$CO$434,21,0)</f>
        <v>1</v>
      </c>
      <c r="AD1223" s="12">
        <f>VLOOKUP($B1223,[2]ok!$AY$9:$CO$434,22,0)</f>
        <v>5</v>
      </c>
      <c r="AE1223" s="12">
        <f>VLOOKUP($B1223,[2]ok!$AY$9:$CO$434,23,0)</f>
        <v>5</v>
      </c>
      <c r="AF1223" s="12">
        <f>VLOOKUP($B1223,[2]ok!$AY$9:$CO$434,24,0)</f>
        <v>6</v>
      </c>
      <c r="AG1223" s="12">
        <f>VLOOKUP($B1223,[2]ok!$AY$9:$CO$434,25,0)</f>
        <v>6</v>
      </c>
      <c r="AH1223" s="12">
        <f>VLOOKUP($B1223,[2]ok!$AY$9:$CO$434,26,0)</f>
        <v>6</v>
      </c>
      <c r="AI1223" s="12">
        <f>VLOOKUP($B1223,[2]ok!$AY$9:$CO$434,27,0)</f>
        <v>5</v>
      </c>
      <c r="AJ1223" s="12">
        <f>VLOOKUP($B1223,[2]ok!$AY$9:$CO$434,28,0)</f>
        <v>4</v>
      </c>
      <c r="AK1223" s="12">
        <f>VLOOKUP($B1223,[2]ok!$AY$9:$CO$434,29,0)</f>
        <v>3</v>
      </c>
      <c r="AL1223" s="12">
        <f>VLOOKUP($B1223,[2]ok!$AY$9:$CO$434,30,0)</f>
        <v>3</v>
      </c>
      <c r="AM1223" s="12">
        <f>VLOOKUP($B1223,[2]ok!$AY$9:$CO$434,31,0)</f>
        <v>2</v>
      </c>
      <c r="AN1223" s="12">
        <f>VLOOKUP($B1223,[2]ok!$AY$9:$CO$434,32,0)</f>
        <v>2</v>
      </c>
      <c r="AO1223" s="12">
        <f>VLOOKUP($B1223,[2]ok!$AY$9:$CO$434,33,0)</f>
        <v>1</v>
      </c>
      <c r="AP1223" s="12">
        <f>VLOOKUP($B1223,[2]ok!$AY$9:$CO$434,34,0)</f>
        <v>1</v>
      </c>
      <c r="AQ1223" s="12">
        <f>VLOOKUP($B1223,[2]ok!$AY$9:$CO$434,39,0)</f>
        <v>41</v>
      </c>
      <c r="AR1223" s="12">
        <f>VLOOKUP($B1223,[2]ok!$AY$9:$CO$434,40,0)</f>
        <v>3</v>
      </c>
      <c r="AS1223" s="12">
        <f>VLOOKUP($B1223,[2]ok!$AY$9:$CO$434,41,0)</f>
        <v>3</v>
      </c>
      <c r="AT1223" s="12">
        <f>VLOOKUP($B1223,[2]ok!$AY$9:$CO$434,42,0)</f>
        <v>19</v>
      </c>
      <c r="AU1223" s="12">
        <f>VLOOKUP($B1223,[2]ok!$AY$9:$CO$434,43,0)</f>
        <v>1</v>
      </c>
    </row>
    <row r="1224" spans="1:47" s="10" customFormat="1" ht="12">
      <c r="A1224" s="58">
        <v>1225</v>
      </c>
      <c r="B1224" s="58">
        <v>4573</v>
      </c>
      <c r="C1224" s="59" t="s">
        <v>352</v>
      </c>
      <c r="D1224" s="59" t="s">
        <v>334</v>
      </c>
      <c r="E1224" s="59" t="s">
        <v>338</v>
      </c>
      <c r="F1224" s="59" t="s">
        <v>211</v>
      </c>
      <c r="G1224" s="12" t="s">
        <v>271</v>
      </c>
      <c r="H1224" s="14">
        <f t="shared" si="312"/>
        <v>4573</v>
      </c>
      <c r="I1224" s="14">
        <f t="shared" si="313"/>
        <v>2241</v>
      </c>
      <c r="J1224" s="12">
        <f>VLOOKUP($B1224,'[1]METAS 2019'!$D$4:$Q$843,5,0)</f>
        <v>29</v>
      </c>
      <c r="K1224" s="12">
        <f>VLOOKUP($B1224,'[1]METAS 2019'!$D$4:$Q$843,4,0)</f>
        <v>32</v>
      </c>
      <c r="L1224" s="12">
        <f>VLOOKUP($B1224,'[1]METAS 2019'!$D$4:$Q$843,11,0)</f>
        <v>31</v>
      </c>
      <c r="M1224" s="12">
        <f>VLOOKUP($B1224,'[1]METAS 2019'!$D$4:$Q$843,12,0)</f>
        <v>29</v>
      </c>
      <c r="N1224" s="12">
        <f>VLOOKUP($B1224,'[1]METAS 2019'!$D$4:$Q$843,13,0)</f>
        <v>30</v>
      </c>
      <c r="O1224" s="12">
        <f>VLOOKUP($B1224,'[1]METAS 2019'!$D$4:$Q$843,14,0)</f>
        <v>29</v>
      </c>
      <c r="P1224" s="12">
        <f>VLOOKUP($B1224,[2]ok!$AY$9:$CO$434,8,0)</f>
        <v>36</v>
      </c>
      <c r="Q1224" s="12">
        <f>VLOOKUP($B1224,[2]ok!$AY$9:$CO$434,9,0)</f>
        <v>37</v>
      </c>
      <c r="R1224" s="12">
        <f>VLOOKUP($B1224,[2]ok!$AY$9:$CO$434,10,0)</f>
        <v>38</v>
      </c>
      <c r="S1224" s="12">
        <f>VLOOKUP($B1224,[2]ok!$AY$9:$CO$434,11,0)</f>
        <v>39</v>
      </c>
      <c r="T1224" s="12">
        <f>VLOOKUP($B1224,[2]ok!$AY$9:$CO$434,12,0)</f>
        <v>40</v>
      </c>
      <c r="U1224" s="12">
        <f>VLOOKUP($B1224,[2]ok!$AY$9:$CO$434,13,0)</f>
        <v>41</v>
      </c>
      <c r="V1224" s="12">
        <f>VLOOKUP($B1224,[2]ok!$AY$9:$CO$434,14,0)</f>
        <v>41</v>
      </c>
      <c r="W1224" s="12">
        <f>VLOOKUP($B1224,[2]ok!$AY$9:$CO$434,15,0)</f>
        <v>41</v>
      </c>
      <c r="X1224" s="12">
        <f>VLOOKUP($B1224,[2]ok!$AY$9:$CO$434,16,0)</f>
        <v>40</v>
      </c>
      <c r="Y1224" s="12">
        <f>VLOOKUP($B1224,[2]ok!$AY$9:$CO$434,17,0)</f>
        <v>40</v>
      </c>
      <c r="Z1224" s="12">
        <f>VLOOKUP($B1224,[2]ok!$AY$9:$CO$434,18,0)</f>
        <v>39</v>
      </c>
      <c r="AA1224" s="12">
        <f>VLOOKUP($B1224,[2]ok!$AY$9:$CO$434,19,0)</f>
        <v>38</v>
      </c>
      <c r="AB1224" s="12">
        <f>VLOOKUP($B1224,[2]ok!$AY$9:$CO$434,20,0)</f>
        <v>37</v>
      </c>
      <c r="AC1224" s="12">
        <f>VLOOKUP($B1224,[2]ok!$AY$9:$CO$434,21,0)</f>
        <v>35</v>
      </c>
      <c r="AD1224" s="12">
        <f>VLOOKUP($B1224,[2]ok!$AY$9:$CO$434,22,0)</f>
        <v>156</v>
      </c>
      <c r="AE1224" s="12">
        <f>VLOOKUP($B1224,[2]ok!$AY$9:$CO$434,23,0)</f>
        <v>159</v>
      </c>
      <c r="AF1224" s="12">
        <f>VLOOKUP($B1224,[2]ok!$AY$9:$CO$434,24,0)</f>
        <v>179</v>
      </c>
      <c r="AG1224" s="12">
        <f>VLOOKUP($B1224,[2]ok!$AY$9:$CO$434,25,0)</f>
        <v>186</v>
      </c>
      <c r="AH1224" s="12">
        <f>VLOOKUP($B1224,[2]ok!$AY$9:$CO$434,26,0)</f>
        <v>163</v>
      </c>
      <c r="AI1224" s="12">
        <f>VLOOKUP($B1224,[2]ok!$AY$9:$CO$434,27,0)</f>
        <v>151</v>
      </c>
      <c r="AJ1224" s="12">
        <f>VLOOKUP($B1224,[2]ok!$AY$9:$CO$434,28,0)</f>
        <v>122</v>
      </c>
      <c r="AK1224" s="12">
        <f>VLOOKUP($B1224,[2]ok!$AY$9:$CO$434,29,0)</f>
        <v>98</v>
      </c>
      <c r="AL1224" s="12">
        <f>VLOOKUP($B1224,[2]ok!$AY$9:$CO$434,30,0)</f>
        <v>89</v>
      </c>
      <c r="AM1224" s="12">
        <f>VLOOKUP($B1224,[2]ok!$AY$9:$CO$434,31,0)</f>
        <v>71</v>
      </c>
      <c r="AN1224" s="12">
        <f>VLOOKUP($B1224,[2]ok!$AY$9:$CO$434,32,0)</f>
        <v>64</v>
      </c>
      <c r="AO1224" s="12">
        <f>VLOOKUP($B1224,[2]ok!$AY$9:$CO$434,33,0)</f>
        <v>42</v>
      </c>
      <c r="AP1224" s="12">
        <f>VLOOKUP($B1224,[2]ok!$AY$9:$CO$434,34,0)</f>
        <v>39</v>
      </c>
      <c r="AQ1224" s="12">
        <f>VLOOKUP($B1224,[2]ok!$AY$9:$CO$434,39,0)</f>
        <v>1182</v>
      </c>
      <c r="AR1224" s="12">
        <f>VLOOKUP($B1224,[2]ok!$AY$9:$CO$434,40,0)</f>
        <v>94</v>
      </c>
      <c r="AS1224" s="12">
        <f>VLOOKUP($B1224,[2]ok!$AY$9:$CO$434,41,0)</f>
        <v>93</v>
      </c>
      <c r="AT1224" s="12">
        <f>VLOOKUP($B1224,[2]ok!$AY$9:$CO$434,42,0)</f>
        <v>540</v>
      </c>
      <c r="AU1224" s="12">
        <f>VLOOKUP($B1224,[2]ok!$AY$9:$CO$434,43,0)</f>
        <v>25</v>
      </c>
    </row>
    <row r="1225" spans="1:47" s="10" customFormat="1" ht="12">
      <c r="A1225" s="58">
        <v>1226</v>
      </c>
      <c r="B1225" s="58">
        <v>4542</v>
      </c>
      <c r="C1225" s="59" t="s">
        <v>352</v>
      </c>
      <c r="D1225" s="59" t="s">
        <v>334</v>
      </c>
      <c r="E1225" s="59" t="s">
        <v>338</v>
      </c>
      <c r="F1225" s="59" t="s">
        <v>212</v>
      </c>
      <c r="G1225" s="12" t="s">
        <v>266</v>
      </c>
      <c r="H1225" s="14">
        <f t="shared" si="312"/>
        <v>4542</v>
      </c>
      <c r="I1225" s="14">
        <f t="shared" si="313"/>
        <v>1091</v>
      </c>
      <c r="J1225" s="12">
        <f>VLOOKUP($B1225,'[1]METAS 2019'!$D$4:$Q$843,5,0)</f>
        <v>14</v>
      </c>
      <c r="K1225" s="12">
        <f>VLOOKUP($B1225,'[1]METAS 2019'!$D$4:$Q$843,4,0)</f>
        <v>13</v>
      </c>
      <c r="L1225" s="12">
        <f>VLOOKUP($B1225,'[1]METAS 2019'!$D$4:$Q$843,11,0)</f>
        <v>10</v>
      </c>
      <c r="M1225" s="12">
        <f>VLOOKUP($B1225,'[1]METAS 2019'!$D$4:$Q$843,12,0)</f>
        <v>13</v>
      </c>
      <c r="N1225" s="12">
        <f>VLOOKUP($B1225,'[1]METAS 2019'!$D$4:$Q$843,13,0)</f>
        <v>25</v>
      </c>
      <c r="O1225" s="12">
        <f>VLOOKUP($B1225,'[1]METAS 2019'!$D$4:$Q$843,14,0)</f>
        <v>20</v>
      </c>
      <c r="P1225" s="12">
        <f>VLOOKUP($B1225,[2]ok!$AY$9:$CO$434,8,0)</f>
        <v>18</v>
      </c>
      <c r="Q1225" s="12">
        <f>VLOOKUP($B1225,[2]ok!$AY$9:$CO$434,9,0)</f>
        <v>18</v>
      </c>
      <c r="R1225" s="12">
        <f>VLOOKUP($B1225,[2]ok!$AY$9:$CO$434,10,0)</f>
        <v>18</v>
      </c>
      <c r="S1225" s="12">
        <f>VLOOKUP($B1225,[2]ok!$AY$9:$CO$434,11,0)</f>
        <v>19</v>
      </c>
      <c r="T1225" s="12">
        <f>VLOOKUP($B1225,[2]ok!$AY$9:$CO$434,12,0)</f>
        <v>19</v>
      </c>
      <c r="U1225" s="12">
        <f>VLOOKUP($B1225,[2]ok!$AY$9:$CO$434,13,0)</f>
        <v>20</v>
      </c>
      <c r="V1225" s="12">
        <f>VLOOKUP($B1225,[2]ok!$AY$9:$CO$434,14,0)</f>
        <v>20</v>
      </c>
      <c r="W1225" s="12">
        <f>VLOOKUP($B1225,[2]ok!$AY$9:$CO$434,15,0)</f>
        <v>20</v>
      </c>
      <c r="X1225" s="12">
        <f>VLOOKUP($B1225,[2]ok!$AY$9:$CO$434,16,0)</f>
        <v>19</v>
      </c>
      <c r="Y1225" s="12">
        <f>VLOOKUP($B1225,[2]ok!$AY$9:$CO$434,17,0)</f>
        <v>19</v>
      </c>
      <c r="Z1225" s="12">
        <f>VLOOKUP($B1225,[2]ok!$AY$9:$CO$434,18,0)</f>
        <v>19</v>
      </c>
      <c r="AA1225" s="12">
        <f>VLOOKUP($B1225,[2]ok!$AY$9:$CO$434,19,0)</f>
        <v>19</v>
      </c>
      <c r="AB1225" s="12">
        <f>VLOOKUP($B1225,[2]ok!$AY$9:$CO$434,20,0)</f>
        <v>18</v>
      </c>
      <c r="AC1225" s="12">
        <f>VLOOKUP($B1225,[2]ok!$AY$9:$CO$434,21,0)</f>
        <v>17</v>
      </c>
      <c r="AD1225" s="12">
        <f>VLOOKUP($B1225,[2]ok!$AY$9:$CO$434,22,0)</f>
        <v>75</v>
      </c>
      <c r="AE1225" s="12">
        <f>VLOOKUP($B1225,[2]ok!$AY$9:$CO$434,23,0)</f>
        <v>77</v>
      </c>
      <c r="AF1225" s="12">
        <f>VLOOKUP($B1225,[2]ok!$AY$9:$CO$434,24,0)</f>
        <v>86</v>
      </c>
      <c r="AG1225" s="12">
        <f>VLOOKUP($B1225,[2]ok!$AY$9:$CO$434,25,0)</f>
        <v>90</v>
      </c>
      <c r="AH1225" s="12">
        <f>VLOOKUP($B1225,[2]ok!$AY$9:$CO$434,26,0)</f>
        <v>79</v>
      </c>
      <c r="AI1225" s="12">
        <f>VLOOKUP($B1225,[2]ok!$AY$9:$CO$434,27,0)</f>
        <v>73</v>
      </c>
      <c r="AJ1225" s="12">
        <f>VLOOKUP($B1225,[2]ok!$AY$9:$CO$434,28,0)</f>
        <v>59</v>
      </c>
      <c r="AK1225" s="12">
        <f>VLOOKUP($B1225,[2]ok!$AY$9:$CO$434,29,0)</f>
        <v>47</v>
      </c>
      <c r="AL1225" s="12">
        <f>VLOOKUP($B1225,[2]ok!$AY$9:$CO$434,30,0)</f>
        <v>43</v>
      </c>
      <c r="AM1225" s="12">
        <f>VLOOKUP($B1225,[2]ok!$AY$9:$CO$434,31,0)</f>
        <v>34</v>
      </c>
      <c r="AN1225" s="12">
        <f>VLOOKUP($B1225,[2]ok!$AY$9:$CO$434,32,0)</f>
        <v>31</v>
      </c>
      <c r="AO1225" s="12">
        <f>VLOOKUP($B1225,[2]ok!$AY$9:$CO$434,33,0)</f>
        <v>20</v>
      </c>
      <c r="AP1225" s="12">
        <f>VLOOKUP($B1225,[2]ok!$AY$9:$CO$434,34,0)</f>
        <v>19</v>
      </c>
      <c r="AQ1225" s="12">
        <f>VLOOKUP($B1225,[2]ok!$AY$9:$CO$434,39,0)</f>
        <v>571</v>
      </c>
      <c r="AR1225" s="12">
        <f>VLOOKUP($B1225,[2]ok!$AY$9:$CO$434,40,0)</f>
        <v>45</v>
      </c>
      <c r="AS1225" s="12">
        <f>VLOOKUP($B1225,[2]ok!$AY$9:$CO$434,41,0)</f>
        <v>45</v>
      </c>
      <c r="AT1225" s="12">
        <f>VLOOKUP($B1225,[2]ok!$AY$9:$CO$434,42,0)</f>
        <v>261</v>
      </c>
      <c r="AU1225" s="12">
        <f>VLOOKUP($B1225,[2]ok!$AY$9:$CO$434,43,0)</f>
        <v>12</v>
      </c>
    </row>
    <row r="1226" spans="1:47" s="10" customFormat="1" ht="12">
      <c r="A1226" s="58">
        <v>1227</v>
      </c>
      <c r="B1226" s="58">
        <v>19285</v>
      </c>
      <c r="C1226" s="59" t="s">
        <v>352</v>
      </c>
      <c r="D1226" s="59" t="s">
        <v>334</v>
      </c>
      <c r="E1226" s="59" t="s">
        <v>338</v>
      </c>
      <c r="F1226" s="59" t="s">
        <v>341</v>
      </c>
      <c r="G1226" s="12" t="s">
        <v>266</v>
      </c>
      <c r="H1226" s="14">
        <f t="shared" si="312"/>
        <v>19285</v>
      </c>
      <c r="I1226" s="14">
        <f t="shared" si="313"/>
        <v>538</v>
      </c>
      <c r="J1226" s="12">
        <f>VLOOKUP($B1226,'[1]METAS 2019'!$D$4:$Q$843,5,0)</f>
        <v>7</v>
      </c>
      <c r="K1226" s="12">
        <f>VLOOKUP($B1226,'[1]METAS 2019'!$D$4:$Q$843,4,0)</f>
        <v>9</v>
      </c>
      <c r="L1226" s="12">
        <f>VLOOKUP($B1226,'[1]METAS 2019'!$D$4:$Q$843,11,0)</f>
        <v>6</v>
      </c>
      <c r="M1226" s="12">
        <f>VLOOKUP($B1226,'[1]METAS 2019'!$D$4:$Q$843,12,0)</f>
        <v>8</v>
      </c>
      <c r="N1226" s="12">
        <f>VLOOKUP($B1226,'[1]METAS 2019'!$D$4:$Q$843,13,0)</f>
        <v>9</v>
      </c>
      <c r="O1226" s="12">
        <f>VLOOKUP($B1226,'[1]METAS 2019'!$D$4:$Q$843,14,0)</f>
        <v>1</v>
      </c>
      <c r="P1226" s="12">
        <f>VLOOKUP($B1226,[2]ok!$AY$9:$CO$434,8,0)</f>
        <v>9</v>
      </c>
      <c r="Q1226" s="12">
        <f>VLOOKUP($B1226,[2]ok!$AY$9:$CO$434,9,0)</f>
        <v>9</v>
      </c>
      <c r="R1226" s="12">
        <f>VLOOKUP($B1226,[2]ok!$AY$9:$CO$434,10,0)</f>
        <v>9</v>
      </c>
      <c r="S1226" s="12">
        <f>VLOOKUP($B1226,[2]ok!$AY$9:$CO$434,11,0)</f>
        <v>9</v>
      </c>
      <c r="T1226" s="12">
        <f>VLOOKUP($B1226,[2]ok!$AY$9:$CO$434,12,0)</f>
        <v>10</v>
      </c>
      <c r="U1226" s="12">
        <f>VLOOKUP($B1226,[2]ok!$AY$9:$CO$434,13,0)</f>
        <v>10</v>
      </c>
      <c r="V1226" s="12">
        <f>VLOOKUP($B1226,[2]ok!$AY$9:$CO$434,14,0)</f>
        <v>10</v>
      </c>
      <c r="W1226" s="12">
        <f>VLOOKUP($B1226,[2]ok!$AY$9:$CO$434,15,0)</f>
        <v>10</v>
      </c>
      <c r="X1226" s="12">
        <f>VLOOKUP($B1226,[2]ok!$AY$9:$CO$434,16,0)</f>
        <v>10</v>
      </c>
      <c r="Y1226" s="12">
        <f>VLOOKUP($B1226,[2]ok!$AY$9:$CO$434,17,0)</f>
        <v>10</v>
      </c>
      <c r="Z1226" s="12">
        <f>VLOOKUP($B1226,[2]ok!$AY$9:$CO$434,18,0)</f>
        <v>9</v>
      </c>
      <c r="AA1226" s="12">
        <f>VLOOKUP($B1226,[2]ok!$AY$9:$CO$434,19,0)</f>
        <v>9</v>
      </c>
      <c r="AB1226" s="12">
        <f>VLOOKUP($B1226,[2]ok!$AY$9:$CO$434,20,0)</f>
        <v>9</v>
      </c>
      <c r="AC1226" s="12">
        <f>VLOOKUP($B1226,[2]ok!$AY$9:$CO$434,21,0)</f>
        <v>9</v>
      </c>
      <c r="AD1226" s="12">
        <f>VLOOKUP($B1226,[2]ok!$AY$9:$CO$434,22,0)</f>
        <v>38</v>
      </c>
      <c r="AE1226" s="12">
        <f>VLOOKUP($B1226,[2]ok!$AY$9:$CO$434,23,0)</f>
        <v>38</v>
      </c>
      <c r="AF1226" s="12">
        <f>VLOOKUP($B1226,[2]ok!$AY$9:$CO$434,24,0)</f>
        <v>43</v>
      </c>
      <c r="AG1226" s="12">
        <f>VLOOKUP($B1226,[2]ok!$AY$9:$CO$434,25,0)</f>
        <v>45</v>
      </c>
      <c r="AH1226" s="12">
        <f>VLOOKUP($B1226,[2]ok!$AY$9:$CO$434,26,0)</f>
        <v>39</v>
      </c>
      <c r="AI1226" s="12">
        <f>VLOOKUP($B1226,[2]ok!$AY$9:$CO$434,27,0)</f>
        <v>37</v>
      </c>
      <c r="AJ1226" s="12">
        <f>VLOOKUP($B1226,[2]ok!$AY$9:$CO$434,28,0)</f>
        <v>30</v>
      </c>
      <c r="AK1226" s="12">
        <f>VLOOKUP($B1226,[2]ok!$AY$9:$CO$434,29,0)</f>
        <v>24</v>
      </c>
      <c r="AL1226" s="12">
        <f>VLOOKUP($B1226,[2]ok!$AY$9:$CO$434,30,0)</f>
        <v>21</v>
      </c>
      <c r="AM1226" s="12">
        <f>VLOOKUP($B1226,[2]ok!$AY$9:$CO$434,31,0)</f>
        <v>17</v>
      </c>
      <c r="AN1226" s="12">
        <f>VLOOKUP($B1226,[2]ok!$AY$9:$CO$434,32,0)</f>
        <v>15</v>
      </c>
      <c r="AO1226" s="12">
        <f>VLOOKUP($B1226,[2]ok!$AY$9:$CO$434,33,0)</f>
        <v>10</v>
      </c>
      <c r="AP1226" s="12">
        <f>VLOOKUP($B1226,[2]ok!$AY$9:$CO$434,34,0)</f>
        <v>9</v>
      </c>
      <c r="AQ1226" s="12">
        <f>VLOOKUP($B1226,[2]ok!$AY$9:$CO$434,39,0)</f>
        <v>285</v>
      </c>
      <c r="AR1226" s="12">
        <f>VLOOKUP($B1226,[2]ok!$AY$9:$CO$434,40,0)</f>
        <v>23</v>
      </c>
      <c r="AS1226" s="12">
        <f>VLOOKUP($B1226,[2]ok!$AY$9:$CO$434,41,0)</f>
        <v>22</v>
      </c>
      <c r="AT1226" s="12">
        <f>VLOOKUP($B1226,[2]ok!$AY$9:$CO$434,42,0)</f>
        <v>130</v>
      </c>
      <c r="AU1226" s="12">
        <f>VLOOKUP($B1226,[2]ok!$AY$9:$CO$434,43,0)</f>
        <v>6</v>
      </c>
    </row>
    <row r="1227" spans="1:47" s="10" customFormat="1" ht="12">
      <c r="A1227" s="58">
        <v>1228</v>
      </c>
      <c r="B1227" s="58">
        <v>10273</v>
      </c>
      <c r="C1227" s="59" t="s">
        <v>352</v>
      </c>
      <c r="D1227" s="59" t="s">
        <v>334</v>
      </c>
      <c r="E1227" s="59" t="s">
        <v>338</v>
      </c>
      <c r="F1227" s="59" t="s">
        <v>213</v>
      </c>
      <c r="G1227" s="12" t="s">
        <v>271</v>
      </c>
      <c r="H1227" s="14">
        <f t="shared" si="312"/>
        <v>10273</v>
      </c>
      <c r="I1227" s="14">
        <f t="shared" si="313"/>
        <v>865</v>
      </c>
      <c r="J1227" s="12">
        <v>11</v>
      </c>
      <c r="K1227" s="12">
        <v>21</v>
      </c>
      <c r="L1227" s="12">
        <v>10</v>
      </c>
      <c r="M1227" s="12">
        <v>8</v>
      </c>
      <c r="N1227" s="12">
        <v>20</v>
      </c>
      <c r="O1227" s="12">
        <f>VLOOKUP($B1227,[2]ok!$AY$9:$CO$434,8,0)</f>
        <v>14</v>
      </c>
      <c r="P1227" s="12">
        <f>VLOOKUP($B1227,[2]ok!$AY$9:$CO$434,8,0)</f>
        <v>14</v>
      </c>
      <c r="Q1227" s="12">
        <f>VLOOKUP($B1227,[2]ok!$AY$9:$CO$434,9,0)</f>
        <v>14</v>
      </c>
      <c r="R1227" s="12">
        <f>VLOOKUP($B1227,[2]ok!$AY$9:$CO$434,10,0)</f>
        <v>14</v>
      </c>
      <c r="S1227" s="12">
        <f>VLOOKUP($B1227,[2]ok!$AY$9:$CO$434,11,0)</f>
        <v>15</v>
      </c>
      <c r="T1227" s="12">
        <f>VLOOKUP($B1227,[2]ok!$AY$9:$CO$434,12,0)</f>
        <v>15</v>
      </c>
      <c r="U1227" s="12">
        <f>VLOOKUP($B1227,[2]ok!$AY$9:$CO$434,13,0)</f>
        <v>15</v>
      </c>
      <c r="V1227" s="12">
        <f>VLOOKUP($B1227,[2]ok!$AY$9:$CO$434,14,0)</f>
        <v>16</v>
      </c>
      <c r="W1227" s="12">
        <f>VLOOKUP($B1227,[2]ok!$AY$9:$CO$434,15,0)</f>
        <v>15</v>
      </c>
      <c r="X1227" s="12">
        <f>VLOOKUP($B1227,[2]ok!$AY$9:$CO$434,16,0)</f>
        <v>15</v>
      </c>
      <c r="Y1227" s="12">
        <f>VLOOKUP($B1227,[2]ok!$AY$9:$CO$434,17,0)</f>
        <v>15</v>
      </c>
      <c r="Z1227" s="12">
        <f>VLOOKUP($B1227,[2]ok!$AY$9:$CO$434,18,0)</f>
        <v>15</v>
      </c>
      <c r="AA1227" s="12">
        <f>VLOOKUP($B1227,[2]ok!$AY$9:$CO$434,19,0)</f>
        <v>15</v>
      </c>
      <c r="AB1227" s="12">
        <f>VLOOKUP($B1227,[2]ok!$AY$9:$CO$434,20,0)</f>
        <v>14</v>
      </c>
      <c r="AC1227" s="12">
        <f>VLOOKUP($B1227,[2]ok!$AY$9:$CO$434,21,0)</f>
        <v>13</v>
      </c>
      <c r="AD1227" s="12">
        <f>VLOOKUP($B1227,[2]ok!$AY$9:$CO$434,22,0)</f>
        <v>59</v>
      </c>
      <c r="AE1227" s="12">
        <f>VLOOKUP($B1227,[2]ok!$AY$9:$CO$434,23,0)</f>
        <v>60</v>
      </c>
      <c r="AF1227" s="12">
        <f>VLOOKUP($B1227,[2]ok!$AY$9:$CO$434,24,0)</f>
        <v>68</v>
      </c>
      <c r="AG1227" s="12">
        <f>VLOOKUP($B1227,[2]ok!$AY$9:$CO$434,25,0)</f>
        <v>71</v>
      </c>
      <c r="AH1227" s="12">
        <f>VLOOKUP($B1227,[2]ok!$AY$9:$CO$434,26,0)</f>
        <v>62</v>
      </c>
      <c r="AI1227" s="12">
        <f>VLOOKUP($B1227,[2]ok!$AY$9:$CO$434,27,0)</f>
        <v>57</v>
      </c>
      <c r="AJ1227" s="12">
        <f>VLOOKUP($B1227,[2]ok!$AY$9:$CO$434,28,0)</f>
        <v>46</v>
      </c>
      <c r="AK1227" s="12">
        <f>VLOOKUP($B1227,[2]ok!$AY$9:$CO$434,29,0)</f>
        <v>37</v>
      </c>
      <c r="AL1227" s="12">
        <f>VLOOKUP($B1227,[2]ok!$AY$9:$CO$434,30,0)</f>
        <v>34</v>
      </c>
      <c r="AM1227" s="12">
        <f>VLOOKUP($B1227,[2]ok!$AY$9:$CO$434,31,0)</f>
        <v>27</v>
      </c>
      <c r="AN1227" s="12">
        <f>VLOOKUP($B1227,[2]ok!$AY$9:$CO$434,32,0)</f>
        <v>24</v>
      </c>
      <c r="AO1227" s="12">
        <f>VLOOKUP($B1227,[2]ok!$AY$9:$CO$434,33,0)</f>
        <v>16</v>
      </c>
      <c r="AP1227" s="12">
        <f>VLOOKUP($B1227,[2]ok!$AY$9:$CO$434,34,0)</f>
        <v>15</v>
      </c>
      <c r="AQ1227" s="12">
        <f>VLOOKUP($B1227,[2]ok!$AY$9:$CO$434,39,0)</f>
        <v>448</v>
      </c>
      <c r="AR1227" s="12">
        <f>VLOOKUP($B1227,[2]ok!$AY$9:$CO$434,40,0)</f>
        <v>35</v>
      </c>
      <c r="AS1227" s="12">
        <f>VLOOKUP($B1227,[2]ok!$AY$9:$CO$434,41,0)</f>
        <v>35</v>
      </c>
      <c r="AT1227" s="12">
        <f>VLOOKUP($B1227,[2]ok!$AY$9:$CO$434,42,0)</f>
        <v>205</v>
      </c>
      <c r="AU1227" s="12">
        <f>VLOOKUP($B1227,[2]ok!$AY$9:$CO$434,43,0)</f>
        <v>0</v>
      </c>
    </row>
    <row r="1228" spans="1:47" s="10" customFormat="1" ht="12">
      <c r="A1228" s="97">
        <v>1229</v>
      </c>
      <c r="B1228" s="97"/>
      <c r="C1228" s="98"/>
      <c r="D1228" s="98"/>
      <c r="E1228" s="98"/>
      <c r="F1228" s="98" t="s">
        <v>407</v>
      </c>
      <c r="G1228" s="17" t="s">
        <v>1214</v>
      </c>
      <c r="H1228" s="81"/>
      <c r="I1228" s="81">
        <f t="shared" si="313"/>
        <v>1492</v>
      </c>
      <c r="J1228" s="18">
        <f t="shared" ref="J1228:AU1228" si="314">SUM(J1229:J1230)</f>
        <v>13</v>
      </c>
      <c r="K1228" s="18">
        <f t="shared" si="314"/>
        <v>15</v>
      </c>
      <c r="L1228" s="18">
        <f t="shared" si="314"/>
        <v>25</v>
      </c>
      <c r="M1228" s="18">
        <f t="shared" si="314"/>
        <v>26</v>
      </c>
      <c r="N1228" s="18">
        <f t="shared" si="314"/>
        <v>20</v>
      </c>
      <c r="O1228" s="18">
        <f t="shared" si="314"/>
        <v>16</v>
      </c>
      <c r="P1228" s="18">
        <f t="shared" si="314"/>
        <v>19</v>
      </c>
      <c r="Q1228" s="18">
        <f t="shared" si="314"/>
        <v>20</v>
      </c>
      <c r="R1228" s="18">
        <f t="shared" si="314"/>
        <v>23</v>
      </c>
      <c r="S1228" s="18">
        <f t="shared" si="314"/>
        <v>25</v>
      </c>
      <c r="T1228" s="18">
        <f t="shared" si="314"/>
        <v>25</v>
      </c>
      <c r="U1228" s="18">
        <f t="shared" si="314"/>
        <v>27</v>
      </c>
      <c r="V1228" s="18">
        <f t="shared" si="314"/>
        <v>28</v>
      </c>
      <c r="W1228" s="18">
        <f t="shared" si="314"/>
        <v>29</v>
      </c>
      <c r="X1228" s="18">
        <f t="shared" si="314"/>
        <v>29</v>
      </c>
      <c r="Y1228" s="18">
        <f t="shared" si="314"/>
        <v>25</v>
      </c>
      <c r="Z1228" s="18">
        <f t="shared" si="314"/>
        <v>24</v>
      </c>
      <c r="AA1228" s="18">
        <f t="shared" si="314"/>
        <v>24</v>
      </c>
      <c r="AB1228" s="18">
        <f t="shared" si="314"/>
        <v>21</v>
      </c>
      <c r="AC1228" s="18">
        <f t="shared" si="314"/>
        <v>23</v>
      </c>
      <c r="AD1228" s="18">
        <f t="shared" si="314"/>
        <v>90</v>
      </c>
      <c r="AE1228" s="18">
        <f t="shared" si="314"/>
        <v>84</v>
      </c>
      <c r="AF1228" s="18">
        <f t="shared" si="314"/>
        <v>115</v>
      </c>
      <c r="AG1228" s="18">
        <f t="shared" si="314"/>
        <v>108</v>
      </c>
      <c r="AH1228" s="18">
        <f t="shared" si="314"/>
        <v>105</v>
      </c>
      <c r="AI1228" s="18">
        <f t="shared" si="314"/>
        <v>109</v>
      </c>
      <c r="AJ1228" s="18">
        <f t="shared" si="314"/>
        <v>94</v>
      </c>
      <c r="AK1228" s="18">
        <f t="shared" si="314"/>
        <v>80</v>
      </c>
      <c r="AL1228" s="18">
        <f t="shared" si="314"/>
        <v>75</v>
      </c>
      <c r="AM1228" s="18">
        <f t="shared" si="314"/>
        <v>64</v>
      </c>
      <c r="AN1228" s="18">
        <f t="shared" si="314"/>
        <v>43</v>
      </c>
      <c r="AO1228" s="18">
        <f t="shared" si="314"/>
        <v>33</v>
      </c>
      <c r="AP1228" s="18">
        <f t="shared" si="314"/>
        <v>35</v>
      </c>
      <c r="AQ1228" s="18">
        <f t="shared" si="314"/>
        <v>749</v>
      </c>
      <c r="AR1228" s="18">
        <f t="shared" si="314"/>
        <v>64</v>
      </c>
      <c r="AS1228" s="18">
        <f t="shared" si="314"/>
        <v>61</v>
      </c>
      <c r="AT1228" s="18">
        <f t="shared" si="314"/>
        <v>315</v>
      </c>
      <c r="AU1228" s="18">
        <f t="shared" si="314"/>
        <v>12</v>
      </c>
    </row>
    <row r="1229" spans="1:47" s="10" customFormat="1" ht="12">
      <c r="A1229" s="58">
        <v>1230</v>
      </c>
      <c r="B1229" s="58">
        <v>4534</v>
      </c>
      <c r="C1229" s="59" t="s">
        <v>352</v>
      </c>
      <c r="D1229" s="59" t="s">
        <v>334</v>
      </c>
      <c r="E1229" s="59" t="s">
        <v>337</v>
      </c>
      <c r="F1229" s="59" t="s">
        <v>214</v>
      </c>
      <c r="G1229" s="12" t="s">
        <v>271</v>
      </c>
      <c r="H1229" s="14">
        <f>B1229</f>
        <v>4534</v>
      </c>
      <c r="I1229" s="14">
        <f t="shared" si="313"/>
        <v>1261</v>
      </c>
      <c r="J1229" s="12">
        <f>VLOOKUP($B1229,'[1]METAS 2019'!$D$4:$Q$843,5,0)</f>
        <v>11</v>
      </c>
      <c r="K1229" s="12">
        <f>VLOOKUP($B1229,'[1]METAS 2019'!$D$4:$Q$843,4,0)</f>
        <v>13</v>
      </c>
      <c r="L1229" s="12">
        <f>VLOOKUP($B1229,'[1]METAS 2019'!$D$4:$Q$843,11,0)</f>
        <v>23</v>
      </c>
      <c r="M1229" s="12">
        <f>VLOOKUP($B1229,'[1]METAS 2019'!$D$4:$Q$843,12,0)</f>
        <v>20</v>
      </c>
      <c r="N1229" s="12">
        <f>VLOOKUP($B1229,'[1]METAS 2019'!$D$4:$Q$843,13,0)</f>
        <v>15</v>
      </c>
      <c r="O1229" s="12">
        <f>VLOOKUP($B1229,'[1]METAS 2019'!$D$4:$Q$843,14,0)</f>
        <v>15</v>
      </c>
      <c r="P1229" s="12">
        <f>VLOOKUP($B1229,[2]ok!$AY$9:$CO$434,8,0)</f>
        <v>16</v>
      </c>
      <c r="Q1229" s="12">
        <f>VLOOKUP($B1229,[2]ok!$AY$9:$CO$434,9,0)</f>
        <v>17</v>
      </c>
      <c r="R1229" s="12">
        <f>VLOOKUP($B1229,[2]ok!$AY$9:$CO$434,10,0)</f>
        <v>19</v>
      </c>
      <c r="S1229" s="12">
        <f>VLOOKUP($B1229,[2]ok!$AY$9:$CO$434,11,0)</f>
        <v>21</v>
      </c>
      <c r="T1229" s="12">
        <f>VLOOKUP($B1229,[2]ok!$AY$9:$CO$434,12,0)</f>
        <v>21</v>
      </c>
      <c r="U1229" s="12">
        <f>VLOOKUP($B1229,[2]ok!$AY$9:$CO$434,13,0)</f>
        <v>23</v>
      </c>
      <c r="V1229" s="12">
        <f>VLOOKUP($B1229,[2]ok!$AY$9:$CO$434,14,0)</f>
        <v>24</v>
      </c>
      <c r="W1229" s="12">
        <f>VLOOKUP($B1229,[2]ok!$AY$9:$CO$434,15,0)</f>
        <v>25</v>
      </c>
      <c r="X1229" s="12">
        <f>VLOOKUP($B1229,[2]ok!$AY$9:$CO$434,16,0)</f>
        <v>25</v>
      </c>
      <c r="Y1229" s="12">
        <f>VLOOKUP($B1229,[2]ok!$AY$9:$CO$434,17,0)</f>
        <v>21</v>
      </c>
      <c r="Z1229" s="12">
        <f>VLOOKUP($B1229,[2]ok!$AY$9:$CO$434,18,0)</f>
        <v>20</v>
      </c>
      <c r="AA1229" s="12">
        <f>VLOOKUP($B1229,[2]ok!$AY$9:$CO$434,19,0)</f>
        <v>20</v>
      </c>
      <c r="AB1229" s="12">
        <f>VLOOKUP($B1229,[2]ok!$AY$9:$CO$434,20,0)</f>
        <v>18</v>
      </c>
      <c r="AC1229" s="12">
        <f>VLOOKUP($B1229,[2]ok!$AY$9:$CO$434,21,0)</f>
        <v>19</v>
      </c>
      <c r="AD1229" s="12">
        <f>VLOOKUP($B1229,[2]ok!$AY$9:$CO$434,22,0)</f>
        <v>76</v>
      </c>
      <c r="AE1229" s="12">
        <f>VLOOKUP($B1229,[2]ok!$AY$9:$CO$434,23,0)</f>
        <v>71</v>
      </c>
      <c r="AF1229" s="12">
        <f>VLOOKUP($B1229,[2]ok!$AY$9:$CO$434,24,0)</f>
        <v>97</v>
      </c>
      <c r="AG1229" s="12">
        <f>VLOOKUP($B1229,[2]ok!$AY$9:$CO$434,25,0)</f>
        <v>91</v>
      </c>
      <c r="AH1229" s="12">
        <f>VLOOKUP($B1229,[2]ok!$AY$9:$CO$434,26,0)</f>
        <v>89</v>
      </c>
      <c r="AI1229" s="12">
        <f>VLOOKUP($B1229,[2]ok!$AY$9:$CO$434,27,0)</f>
        <v>92</v>
      </c>
      <c r="AJ1229" s="12">
        <f>VLOOKUP($B1229,[2]ok!$AY$9:$CO$434,28,0)</f>
        <v>80</v>
      </c>
      <c r="AK1229" s="12">
        <f>VLOOKUP($B1229,[2]ok!$AY$9:$CO$434,29,0)</f>
        <v>68</v>
      </c>
      <c r="AL1229" s="12">
        <f>VLOOKUP($B1229,[2]ok!$AY$9:$CO$434,30,0)</f>
        <v>63</v>
      </c>
      <c r="AM1229" s="12">
        <f>VLOOKUP($B1229,[2]ok!$AY$9:$CO$434,31,0)</f>
        <v>54</v>
      </c>
      <c r="AN1229" s="12">
        <f>VLOOKUP($B1229,[2]ok!$AY$9:$CO$434,32,0)</f>
        <v>36</v>
      </c>
      <c r="AO1229" s="12">
        <f>VLOOKUP($B1229,[2]ok!$AY$9:$CO$434,33,0)</f>
        <v>28</v>
      </c>
      <c r="AP1229" s="12">
        <f>VLOOKUP($B1229,[2]ok!$AY$9:$CO$434,34,0)</f>
        <v>30</v>
      </c>
      <c r="AQ1229" s="12">
        <f>VLOOKUP($B1229,[2]ok!$AY$9:$CO$434,39,0)</f>
        <v>634</v>
      </c>
      <c r="AR1229" s="12">
        <f>VLOOKUP($B1229,[2]ok!$AY$9:$CO$434,40,0)</f>
        <v>54</v>
      </c>
      <c r="AS1229" s="12">
        <f>VLOOKUP($B1229,[2]ok!$AY$9:$CO$434,41,0)</f>
        <v>52</v>
      </c>
      <c r="AT1229" s="12">
        <f>VLOOKUP($B1229,[2]ok!$AY$9:$CO$434,42,0)</f>
        <v>267</v>
      </c>
      <c r="AU1229" s="12">
        <f>VLOOKUP($B1229,[2]ok!$AY$9:$CO$434,43,0)</f>
        <v>10</v>
      </c>
    </row>
    <row r="1230" spans="1:47" s="10" customFormat="1" ht="12">
      <c r="A1230" s="58">
        <v>1231</v>
      </c>
      <c r="B1230" s="58">
        <v>7405</v>
      </c>
      <c r="C1230" s="59" t="s">
        <v>352</v>
      </c>
      <c r="D1230" s="59" t="s">
        <v>334</v>
      </c>
      <c r="E1230" s="59" t="s">
        <v>337</v>
      </c>
      <c r="F1230" s="59" t="s">
        <v>215</v>
      </c>
      <c r="G1230" s="12" t="s">
        <v>266</v>
      </c>
      <c r="H1230" s="14">
        <f>B1230</f>
        <v>7405</v>
      </c>
      <c r="I1230" s="14">
        <f t="shared" si="313"/>
        <v>231</v>
      </c>
      <c r="J1230" s="12">
        <f>VLOOKUP($B1230,'[1]METAS 2019'!$D$4:$Q$843,5,0)</f>
        <v>2</v>
      </c>
      <c r="K1230" s="12">
        <f>VLOOKUP($B1230,'[1]METAS 2019'!$D$4:$Q$843,4,0)</f>
        <v>2</v>
      </c>
      <c r="L1230" s="12">
        <f>VLOOKUP($B1230,'[1]METAS 2019'!$D$4:$Q$843,11,0)</f>
        <v>2</v>
      </c>
      <c r="M1230" s="12">
        <f>VLOOKUP($B1230,'[1]METAS 2019'!$D$4:$Q$843,12,0)</f>
        <v>6</v>
      </c>
      <c r="N1230" s="12">
        <f>VLOOKUP($B1230,'[1]METAS 2019'!$D$4:$Q$843,13,0)</f>
        <v>5</v>
      </c>
      <c r="O1230" s="12">
        <f>VLOOKUP($B1230,'[1]METAS 2019'!$D$4:$Q$843,14,0)</f>
        <v>1</v>
      </c>
      <c r="P1230" s="12">
        <f>VLOOKUP($B1230,[2]ok!$AY$9:$CO$434,8,0)</f>
        <v>3</v>
      </c>
      <c r="Q1230" s="12">
        <f>VLOOKUP($B1230,[2]ok!$AY$9:$CO$434,9,0)</f>
        <v>3</v>
      </c>
      <c r="R1230" s="12">
        <f>VLOOKUP($B1230,[2]ok!$AY$9:$CO$434,10,0)</f>
        <v>4</v>
      </c>
      <c r="S1230" s="12">
        <f>VLOOKUP($B1230,[2]ok!$AY$9:$CO$434,11,0)</f>
        <v>4</v>
      </c>
      <c r="T1230" s="12">
        <f>VLOOKUP($B1230,[2]ok!$AY$9:$CO$434,12,0)</f>
        <v>4</v>
      </c>
      <c r="U1230" s="12">
        <f>VLOOKUP($B1230,[2]ok!$AY$9:$CO$434,13,0)</f>
        <v>4</v>
      </c>
      <c r="V1230" s="12">
        <f>VLOOKUP($B1230,[2]ok!$AY$9:$CO$434,14,0)</f>
        <v>4</v>
      </c>
      <c r="W1230" s="12">
        <f>VLOOKUP($B1230,[2]ok!$AY$9:$CO$434,15,0)</f>
        <v>4</v>
      </c>
      <c r="X1230" s="12">
        <f>VLOOKUP($B1230,[2]ok!$AY$9:$CO$434,16,0)</f>
        <v>4</v>
      </c>
      <c r="Y1230" s="12">
        <f>VLOOKUP($B1230,[2]ok!$AY$9:$CO$434,17,0)</f>
        <v>4</v>
      </c>
      <c r="Z1230" s="12">
        <f>VLOOKUP($B1230,[2]ok!$AY$9:$CO$434,18,0)</f>
        <v>4</v>
      </c>
      <c r="AA1230" s="12">
        <f>VLOOKUP($B1230,[2]ok!$AY$9:$CO$434,19,0)</f>
        <v>4</v>
      </c>
      <c r="AB1230" s="12">
        <f>VLOOKUP($B1230,[2]ok!$AY$9:$CO$434,20,0)</f>
        <v>3</v>
      </c>
      <c r="AC1230" s="12">
        <f>VLOOKUP($B1230,[2]ok!$AY$9:$CO$434,21,0)</f>
        <v>4</v>
      </c>
      <c r="AD1230" s="12">
        <f>VLOOKUP($B1230,[2]ok!$AY$9:$CO$434,22,0)</f>
        <v>14</v>
      </c>
      <c r="AE1230" s="12">
        <f>VLOOKUP($B1230,[2]ok!$AY$9:$CO$434,23,0)</f>
        <v>13</v>
      </c>
      <c r="AF1230" s="12">
        <f>VLOOKUP($B1230,[2]ok!$AY$9:$CO$434,24,0)</f>
        <v>18</v>
      </c>
      <c r="AG1230" s="12">
        <f>VLOOKUP($B1230,[2]ok!$AY$9:$CO$434,25,0)</f>
        <v>17</v>
      </c>
      <c r="AH1230" s="12">
        <f>VLOOKUP($B1230,[2]ok!$AY$9:$CO$434,26,0)</f>
        <v>16</v>
      </c>
      <c r="AI1230" s="12">
        <f>VLOOKUP($B1230,[2]ok!$AY$9:$CO$434,27,0)</f>
        <v>17</v>
      </c>
      <c r="AJ1230" s="12">
        <f>VLOOKUP($B1230,[2]ok!$AY$9:$CO$434,28,0)</f>
        <v>14</v>
      </c>
      <c r="AK1230" s="12">
        <f>VLOOKUP($B1230,[2]ok!$AY$9:$CO$434,29,0)</f>
        <v>12</v>
      </c>
      <c r="AL1230" s="12">
        <f>VLOOKUP($B1230,[2]ok!$AY$9:$CO$434,30,0)</f>
        <v>12</v>
      </c>
      <c r="AM1230" s="12">
        <f>VLOOKUP($B1230,[2]ok!$AY$9:$CO$434,31,0)</f>
        <v>10</v>
      </c>
      <c r="AN1230" s="12">
        <f>VLOOKUP($B1230,[2]ok!$AY$9:$CO$434,32,0)</f>
        <v>7</v>
      </c>
      <c r="AO1230" s="12">
        <f>VLOOKUP($B1230,[2]ok!$AY$9:$CO$434,33,0)</f>
        <v>5</v>
      </c>
      <c r="AP1230" s="12">
        <f>VLOOKUP($B1230,[2]ok!$AY$9:$CO$434,34,0)</f>
        <v>5</v>
      </c>
      <c r="AQ1230" s="12">
        <f>VLOOKUP($B1230,[2]ok!$AY$9:$CO$434,39,0)</f>
        <v>115</v>
      </c>
      <c r="AR1230" s="12">
        <f>VLOOKUP($B1230,[2]ok!$AY$9:$CO$434,40,0)</f>
        <v>10</v>
      </c>
      <c r="AS1230" s="12">
        <f>VLOOKUP($B1230,[2]ok!$AY$9:$CO$434,41,0)</f>
        <v>9</v>
      </c>
      <c r="AT1230" s="12">
        <f>VLOOKUP($B1230,[2]ok!$AY$9:$CO$434,42,0)</f>
        <v>48</v>
      </c>
      <c r="AU1230" s="12">
        <f>VLOOKUP($B1230,[2]ok!$AY$9:$CO$434,43,0)</f>
        <v>2</v>
      </c>
    </row>
    <row r="1231" spans="1:47" s="10" customFormat="1" ht="12">
      <c r="A1231" s="97">
        <v>1232</v>
      </c>
      <c r="B1231" s="97"/>
      <c r="C1231" s="98"/>
      <c r="D1231" s="98"/>
      <c r="E1231" s="98"/>
      <c r="F1231" s="98" t="s">
        <v>408</v>
      </c>
      <c r="G1231" s="17" t="s">
        <v>1214</v>
      </c>
      <c r="H1231" s="81"/>
      <c r="I1231" s="81">
        <f t="shared" si="313"/>
        <v>4402</v>
      </c>
      <c r="J1231" s="18">
        <f t="shared" ref="J1231:AU1231" si="315">SUM(J1232:J1234)</f>
        <v>46</v>
      </c>
      <c r="K1231" s="18">
        <f t="shared" si="315"/>
        <v>53</v>
      </c>
      <c r="L1231" s="18">
        <f t="shared" si="315"/>
        <v>59</v>
      </c>
      <c r="M1231" s="18">
        <f t="shared" si="315"/>
        <v>57</v>
      </c>
      <c r="N1231" s="18">
        <f t="shared" si="315"/>
        <v>75</v>
      </c>
      <c r="O1231" s="18">
        <f t="shared" si="315"/>
        <v>65</v>
      </c>
      <c r="P1231" s="18">
        <f t="shared" si="315"/>
        <v>76</v>
      </c>
      <c r="Q1231" s="18">
        <f t="shared" si="315"/>
        <v>80</v>
      </c>
      <c r="R1231" s="18">
        <f t="shared" si="315"/>
        <v>84</v>
      </c>
      <c r="S1231" s="18">
        <f t="shared" si="315"/>
        <v>89</v>
      </c>
      <c r="T1231" s="18">
        <f t="shared" si="315"/>
        <v>93</v>
      </c>
      <c r="U1231" s="18">
        <f t="shared" si="315"/>
        <v>97</v>
      </c>
      <c r="V1231" s="18">
        <f t="shared" si="315"/>
        <v>99</v>
      </c>
      <c r="W1231" s="18">
        <f t="shared" si="315"/>
        <v>96</v>
      </c>
      <c r="X1231" s="18">
        <f t="shared" si="315"/>
        <v>94</v>
      </c>
      <c r="Y1231" s="18">
        <f t="shared" si="315"/>
        <v>90</v>
      </c>
      <c r="Z1231" s="18">
        <f t="shared" si="315"/>
        <v>86</v>
      </c>
      <c r="AA1231" s="18">
        <f t="shared" si="315"/>
        <v>82</v>
      </c>
      <c r="AB1231" s="18">
        <f t="shared" si="315"/>
        <v>77</v>
      </c>
      <c r="AC1231" s="18">
        <f t="shared" si="315"/>
        <v>73</v>
      </c>
      <c r="AD1231" s="18">
        <f t="shared" si="315"/>
        <v>313</v>
      </c>
      <c r="AE1231" s="18">
        <f t="shared" si="315"/>
        <v>295</v>
      </c>
      <c r="AF1231" s="18">
        <f t="shared" si="315"/>
        <v>334</v>
      </c>
      <c r="AG1231" s="18">
        <f t="shared" si="315"/>
        <v>351</v>
      </c>
      <c r="AH1231" s="18">
        <f t="shared" si="315"/>
        <v>297</v>
      </c>
      <c r="AI1231" s="18">
        <f t="shared" si="315"/>
        <v>291</v>
      </c>
      <c r="AJ1231" s="18">
        <f t="shared" si="315"/>
        <v>233</v>
      </c>
      <c r="AK1231" s="18">
        <f t="shared" si="315"/>
        <v>192</v>
      </c>
      <c r="AL1231" s="18">
        <f t="shared" si="315"/>
        <v>144</v>
      </c>
      <c r="AM1231" s="18">
        <f t="shared" si="315"/>
        <v>132</v>
      </c>
      <c r="AN1231" s="18">
        <f t="shared" si="315"/>
        <v>102</v>
      </c>
      <c r="AO1231" s="18">
        <f t="shared" si="315"/>
        <v>74</v>
      </c>
      <c r="AP1231" s="18">
        <f t="shared" si="315"/>
        <v>73</v>
      </c>
      <c r="AQ1231" s="18">
        <f t="shared" si="315"/>
        <v>2362</v>
      </c>
      <c r="AR1231" s="18">
        <f t="shared" si="315"/>
        <v>218</v>
      </c>
      <c r="AS1231" s="18">
        <f t="shared" si="315"/>
        <v>211</v>
      </c>
      <c r="AT1231" s="18">
        <f t="shared" si="315"/>
        <v>1012</v>
      </c>
      <c r="AU1231" s="18">
        <f t="shared" si="315"/>
        <v>48</v>
      </c>
    </row>
    <row r="1232" spans="1:47" s="10" customFormat="1" ht="12">
      <c r="A1232" s="58">
        <v>1233</v>
      </c>
      <c r="B1232" s="58">
        <v>4576</v>
      </c>
      <c r="C1232" s="59" t="s">
        <v>352</v>
      </c>
      <c r="D1232" s="59" t="s">
        <v>334</v>
      </c>
      <c r="E1232" s="59" t="s">
        <v>338</v>
      </c>
      <c r="F1232" s="59" t="s">
        <v>216</v>
      </c>
      <c r="G1232" s="12" t="s">
        <v>271</v>
      </c>
      <c r="H1232" s="14">
        <f>B1232</f>
        <v>4576</v>
      </c>
      <c r="I1232" s="14">
        <f t="shared" si="313"/>
        <v>2575</v>
      </c>
      <c r="J1232" s="12">
        <f>VLOOKUP($B1232,'[1]METAS 2019'!$D$4:$Q$843,5,0)</f>
        <v>27</v>
      </c>
      <c r="K1232" s="12">
        <f>VLOOKUP($B1232,'[1]METAS 2019'!$D$4:$Q$843,4,0)</f>
        <v>30</v>
      </c>
      <c r="L1232" s="12">
        <f>VLOOKUP($B1232,'[1]METAS 2019'!$D$4:$Q$843,11,0)</f>
        <v>29</v>
      </c>
      <c r="M1232" s="12">
        <f>VLOOKUP($B1232,'[1]METAS 2019'!$D$4:$Q$843,12,0)</f>
        <v>35</v>
      </c>
      <c r="N1232" s="12">
        <f>VLOOKUP($B1232,'[1]METAS 2019'!$D$4:$Q$843,13,0)</f>
        <v>45</v>
      </c>
      <c r="O1232" s="12">
        <f>VLOOKUP($B1232,'[1]METAS 2019'!$D$4:$Q$843,14,0)</f>
        <v>32</v>
      </c>
      <c r="P1232" s="12">
        <f>VLOOKUP($B1232,[2]ok!$AY$9:$CO$434,8,0)</f>
        <v>44</v>
      </c>
      <c r="Q1232" s="12">
        <f>VLOOKUP($B1232,[2]ok!$AY$9:$CO$434,9,0)</f>
        <v>47</v>
      </c>
      <c r="R1232" s="12">
        <f>VLOOKUP($B1232,[2]ok!$AY$9:$CO$434,10,0)</f>
        <v>50</v>
      </c>
      <c r="S1232" s="12">
        <f>VLOOKUP($B1232,[2]ok!$AY$9:$CO$434,11,0)</f>
        <v>52</v>
      </c>
      <c r="T1232" s="12">
        <f>VLOOKUP($B1232,[2]ok!$AY$9:$CO$434,12,0)</f>
        <v>55</v>
      </c>
      <c r="U1232" s="12">
        <f>VLOOKUP($B1232,[2]ok!$AY$9:$CO$434,13,0)</f>
        <v>57</v>
      </c>
      <c r="V1232" s="12">
        <f>VLOOKUP($B1232,[2]ok!$AY$9:$CO$434,14,0)</f>
        <v>58</v>
      </c>
      <c r="W1232" s="12">
        <f>VLOOKUP($B1232,[2]ok!$AY$9:$CO$434,15,0)</f>
        <v>57</v>
      </c>
      <c r="X1232" s="12">
        <f>VLOOKUP($B1232,[2]ok!$AY$9:$CO$434,16,0)</f>
        <v>55</v>
      </c>
      <c r="Y1232" s="12">
        <f>VLOOKUP($B1232,[2]ok!$AY$9:$CO$434,17,0)</f>
        <v>53</v>
      </c>
      <c r="Z1232" s="12">
        <f>VLOOKUP($B1232,[2]ok!$AY$9:$CO$434,18,0)</f>
        <v>51</v>
      </c>
      <c r="AA1232" s="12">
        <f>VLOOKUP($B1232,[2]ok!$AY$9:$CO$434,19,0)</f>
        <v>48</v>
      </c>
      <c r="AB1232" s="12">
        <f>VLOOKUP($B1232,[2]ok!$AY$9:$CO$434,20,0)</f>
        <v>45</v>
      </c>
      <c r="AC1232" s="12">
        <f>VLOOKUP($B1232,[2]ok!$AY$9:$CO$434,21,0)</f>
        <v>43</v>
      </c>
      <c r="AD1232" s="12">
        <f>VLOOKUP($B1232,[2]ok!$AY$9:$CO$434,22,0)</f>
        <v>184</v>
      </c>
      <c r="AE1232" s="12">
        <f>VLOOKUP($B1232,[2]ok!$AY$9:$CO$434,23,0)</f>
        <v>173</v>
      </c>
      <c r="AF1232" s="12">
        <f>VLOOKUP($B1232,[2]ok!$AY$9:$CO$434,24,0)</f>
        <v>196</v>
      </c>
      <c r="AG1232" s="12">
        <f>VLOOKUP($B1232,[2]ok!$AY$9:$CO$434,25,0)</f>
        <v>206</v>
      </c>
      <c r="AH1232" s="12">
        <f>VLOOKUP($B1232,[2]ok!$AY$9:$CO$434,26,0)</f>
        <v>174</v>
      </c>
      <c r="AI1232" s="12">
        <f>VLOOKUP($B1232,[2]ok!$AY$9:$CO$434,27,0)</f>
        <v>171</v>
      </c>
      <c r="AJ1232" s="12">
        <f>VLOOKUP($B1232,[2]ok!$AY$9:$CO$434,28,0)</f>
        <v>137</v>
      </c>
      <c r="AK1232" s="12">
        <f>VLOOKUP($B1232,[2]ok!$AY$9:$CO$434,29,0)</f>
        <v>112</v>
      </c>
      <c r="AL1232" s="12">
        <f>VLOOKUP($B1232,[2]ok!$AY$9:$CO$434,30,0)</f>
        <v>84</v>
      </c>
      <c r="AM1232" s="12">
        <f>VLOOKUP($B1232,[2]ok!$AY$9:$CO$434,31,0)</f>
        <v>78</v>
      </c>
      <c r="AN1232" s="12">
        <f>VLOOKUP($B1232,[2]ok!$AY$9:$CO$434,32,0)</f>
        <v>60</v>
      </c>
      <c r="AO1232" s="12">
        <f>VLOOKUP($B1232,[2]ok!$AY$9:$CO$434,33,0)</f>
        <v>44</v>
      </c>
      <c r="AP1232" s="12">
        <f>VLOOKUP($B1232,[2]ok!$AY$9:$CO$434,34,0)</f>
        <v>43</v>
      </c>
      <c r="AQ1232" s="12">
        <f>VLOOKUP($B1232,[2]ok!$AY$9:$CO$434,39,0)</f>
        <v>1387</v>
      </c>
      <c r="AR1232" s="12">
        <f>VLOOKUP($B1232,[2]ok!$AY$9:$CO$434,40,0)</f>
        <v>128</v>
      </c>
      <c r="AS1232" s="12">
        <f>VLOOKUP($B1232,[2]ok!$AY$9:$CO$434,41,0)</f>
        <v>124</v>
      </c>
      <c r="AT1232" s="12">
        <f>VLOOKUP($B1232,[2]ok!$AY$9:$CO$434,42,0)</f>
        <v>594</v>
      </c>
      <c r="AU1232" s="12">
        <f>VLOOKUP($B1232,[2]ok!$AY$9:$CO$434,43,0)</f>
        <v>27</v>
      </c>
    </row>
    <row r="1233" spans="1:47" s="10" customFormat="1" ht="12">
      <c r="A1233" s="58">
        <v>1234</v>
      </c>
      <c r="B1233" s="58">
        <v>4570</v>
      </c>
      <c r="C1233" s="59" t="s">
        <v>352</v>
      </c>
      <c r="D1233" s="59" t="s">
        <v>334</v>
      </c>
      <c r="E1233" s="59" t="s">
        <v>338</v>
      </c>
      <c r="F1233" s="59" t="s">
        <v>217</v>
      </c>
      <c r="G1233" s="12" t="s">
        <v>266</v>
      </c>
      <c r="H1233" s="14">
        <f>B1233</f>
        <v>4570</v>
      </c>
      <c r="I1233" s="14">
        <f t="shared" si="313"/>
        <v>1435</v>
      </c>
      <c r="J1233" s="12">
        <f>VLOOKUP($B1233,'[1]METAS 2019'!$D$4:$Q$843,5,0)</f>
        <v>15</v>
      </c>
      <c r="K1233" s="12">
        <f>VLOOKUP($B1233,'[1]METAS 2019'!$D$4:$Q$843,4,0)</f>
        <v>18</v>
      </c>
      <c r="L1233" s="12">
        <f>VLOOKUP($B1233,'[1]METAS 2019'!$D$4:$Q$843,11,0)</f>
        <v>20</v>
      </c>
      <c r="M1233" s="12">
        <f>VLOOKUP($B1233,'[1]METAS 2019'!$D$4:$Q$843,12,0)</f>
        <v>16</v>
      </c>
      <c r="N1233" s="12">
        <f>VLOOKUP($B1233,'[1]METAS 2019'!$D$4:$Q$843,13,0)</f>
        <v>22</v>
      </c>
      <c r="O1233" s="12">
        <f>VLOOKUP($B1233,'[1]METAS 2019'!$D$4:$Q$843,14,0)</f>
        <v>25</v>
      </c>
      <c r="P1233" s="12">
        <f>VLOOKUP($B1233,[2]ok!$AY$9:$CO$434,8,0)</f>
        <v>25</v>
      </c>
      <c r="Q1233" s="12">
        <f>VLOOKUP($B1233,[2]ok!$AY$9:$CO$434,9,0)</f>
        <v>26</v>
      </c>
      <c r="R1233" s="12">
        <f>VLOOKUP($B1233,[2]ok!$AY$9:$CO$434,10,0)</f>
        <v>27</v>
      </c>
      <c r="S1233" s="12">
        <f>VLOOKUP($B1233,[2]ok!$AY$9:$CO$434,11,0)</f>
        <v>29</v>
      </c>
      <c r="T1233" s="12">
        <f>VLOOKUP($B1233,[2]ok!$AY$9:$CO$434,12,0)</f>
        <v>30</v>
      </c>
      <c r="U1233" s="12">
        <f>VLOOKUP($B1233,[2]ok!$AY$9:$CO$434,13,0)</f>
        <v>32</v>
      </c>
      <c r="V1233" s="12">
        <f>VLOOKUP($B1233,[2]ok!$AY$9:$CO$434,14,0)</f>
        <v>32</v>
      </c>
      <c r="W1233" s="12">
        <f>VLOOKUP($B1233,[2]ok!$AY$9:$CO$434,15,0)</f>
        <v>31</v>
      </c>
      <c r="X1233" s="12">
        <f>VLOOKUP($B1233,[2]ok!$AY$9:$CO$434,16,0)</f>
        <v>31</v>
      </c>
      <c r="Y1233" s="12">
        <f>VLOOKUP($B1233,[2]ok!$AY$9:$CO$434,17,0)</f>
        <v>29</v>
      </c>
      <c r="Z1233" s="12">
        <f>VLOOKUP($B1233,[2]ok!$AY$9:$CO$434,18,0)</f>
        <v>28</v>
      </c>
      <c r="AA1233" s="12">
        <f>VLOOKUP($B1233,[2]ok!$AY$9:$CO$434,19,0)</f>
        <v>27</v>
      </c>
      <c r="AB1233" s="12">
        <f>VLOOKUP($B1233,[2]ok!$AY$9:$CO$434,20,0)</f>
        <v>25</v>
      </c>
      <c r="AC1233" s="12">
        <f>VLOOKUP($B1233,[2]ok!$AY$9:$CO$434,21,0)</f>
        <v>24</v>
      </c>
      <c r="AD1233" s="12">
        <f>VLOOKUP($B1233,[2]ok!$AY$9:$CO$434,22,0)</f>
        <v>102</v>
      </c>
      <c r="AE1233" s="12">
        <f>VLOOKUP($B1233,[2]ok!$AY$9:$CO$434,23,0)</f>
        <v>96</v>
      </c>
      <c r="AF1233" s="12">
        <f>VLOOKUP($B1233,[2]ok!$AY$9:$CO$434,24,0)</f>
        <v>109</v>
      </c>
      <c r="AG1233" s="12">
        <f>VLOOKUP($B1233,[2]ok!$AY$9:$CO$434,25,0)</f>
        <v>114</v>
      </c>
      <c r="AH1233" s="12">
        <f>VLOOKUP($B1233,[2]ok!$AY$9:$CO$434,26,0)</f>
        <v>97</v>
      </c>
      <c r="AI1233" s="12">
        <f>VLOOKUP($B1233,[2]ok!$AY$9:$CO$434,27,0)</f>
        <v>95</v>
      </c>
      <c r="AJ1233" s="12">
        <f>VLOOKUP($B1233,[2]ok!$AY$9:$CO$434,28,0)</f>
        <v>76</v>
      </c>
      <c r="AK1233" s="12">
        <f>VLOOKUP($B1233,[2]ok!$AY$9:$CO$434,29,0)</f>
        <v>63</v>
      </c>
      <c r="AL1233" s="12">
        <f>VLOOKUP($B1233,[2]ok!$AY$9:$CO$434,30,0)</f>
        <v>47</v>
      </c>
      <c r="AM1233" s="12">
        <f>VLOOKUP($B1233,[2]ok!$AY$9:$CO$434,31,0)</f>
        <v>43</v>
      </c>
      <c r="AN1233" s="12">
        <f>VLOOKUP($B1233,[2]ok!$AY$9:$CO$434,32,0)</f>
        <v>33</v>
      </c>
      <c r="AO1233" s="12">
        <f>VLOOKUP($B1233,[2]ok!$AY$9:$CO$434,33,0)</f>
        <v>24</v>
      </c>
      <c r="AP1233" s="12">
        <f>VLOOKUP($B1233,[2]ok!$AY$9:$CO$434,34,0)</f>
        <v>24</v>
      </c>
      <c r="AQ1233" s="12">
        <f>VLOOKUP($B1233,[2]ok!$AY$9:$CO$434,39,0)</f>
        <v>770</v>
      </c>
      <c r="AR1233" s="12">
        <f>VLOOKUP($B1233,[2]ok!$AY$9:$CO$434,40,0)</f>
        <v>71</v>
      </c>
      <c r="AS1233" s="12">
        <f>VLOOKUP($B1233,[2]ok!$AY$9:$CO$434,41,0)</f>
        <v>69</v>
      </c>
      <c r="AT1233" s="12">
        <f>VLOOKUP($B1233,[2]ok!$AY$9:$CO$434,42,0)</f>
        <v>330</v>
      </c>
      <c r="AU1233" s="12">
        <f>VLOOKUP($B1233,[2]ok!$AY$9:$CO$434,43,0)</f>
        <v>17</v>
      </c>
    </row>
    <row r="1234" spans="1:47" s="10" customFormat="1" ht="12">
      <c r="A1234" s="58">
        <v>1235</v>
      </c>
      <c r="B1234" s="58">
        <v>19286</v>
      </c>
      <c r="C1234" s="59" t="s">
        <v>352</v>
      </c>
      <c r="D1234" s="59" t="s">
        <v>334</v>
      </c>
      <c r="E1234" s="59" t="s">
        <v>338</v>
      </c>
      <c r="F1234" s="59" t="s">
        <v>342</v>
      </c>
      <c r="G1234" s="12" t="s">
        <v>266</v>
      </c>
      <c r="H1234" s="14">
        <f>B1234</f>
        <v>19286</v>
      </c>
      <c r="I1234" s="14">
        <f t="shared" si="313"/>
        <v>392</v>
      </c>
      <c r="J1234" s="12">
        <f>VLOOKUP($B1234,'[1]METAS 2019'!$D$4:$Q$843,5,0)</f>
        <v>4</v>
      </c>
      <c r="K1234" s="12">
        <f>VLOOKUP($B1234,'[1]METAS 2019'!$D$4:$Q$843,4,0)</f>
        <v>5</v>
      </c>
      <c r="L1234" s="12">
        <f>VLOOKUP($B1234,'[1]METAS 2019'!$D$4:$Q$843,11,0)</f>
        <v>10</v>
      </c>
      <c r="M1234" s="12">
        <f>VLOOKUP($B1234,'[1]METAS 2019'!$D$4:$Q$843,12,0)</f>
        <v>6</v>
      </c>
      <c r="N1234" s="12">
        <f>VLOOKUP($B1234,'[1]METAS 2019'!$D$4:$Q$843,13,0)</f>
        <v>8</v>
      </c>
      <c r="O1234" s="12">
        <f>VLOOKUP($B1234,'[1]METAS 2019'!$D$4:$Q$843,14,0)</f>
        <v>8</v>
      </c>
      <c r="P1234" s="12">
        <f>VLOOKUP($B1234,[2]ok!$AY$9:$CO$434,8,0)</f>
        <v>7</v>
      </c>
      <c r="Q1234" s="12">
        <f>VLOOKUP($B1234,[2]ok!$AY$9:$CO$434,9,0)</f>
        <v>7</v>
      </c>
      <c r="R1234" s="12">
        <f>VLOOKUP($B1234,[2]ok!$AY$9:$CO$434,10,0)</f>
        <v>7</v>
      </c>
      <c r="S1234" s="12">
        <f>VLOOKUP($B1234,[2]ok!$AY$9:$CO$434,11,0)</f>
        <v>8</v>
      </c>
      <c r="T1234" s="12">
        <f>VLOOKUP($B1234,[2]ok!$AY$9:$CO$434,12,0)</f>
        <v>8</v>
      </c>
      <c r="U1234" s="12">
        <f>VLOOKUP($B1234,[2]ok!$AY$9:$CO$434,13,0)</f>
        <v>8</v>
      </c>
      <c r="V1234" s="12">
        <f>VLOOKUP($B1234,[2]ok!$AY$9:$CO$434,14,0)</f>
        <v>9</v>
      </c>
      <c r="W1234" s="12">
        <f>VLOOKUP($B1234,[2]ok!$AY$9:$CO$434,15,0)</f>
        <v>8</v>
      </c>
      <c r="X1234" s="12">
        <f>VLOOKUP($B1234,[2]ok!$AY$9:$CO$434,16,0)</f>
        <v>8</v>
      </c>
      <c r="Y1234" s="12">
        <f>VLOOKUP($B1234,[2]ok!$AY$9:$CO$434,17,0)</f>
        <v>8</v>
      </c>
      <c r="Z1234" s="12">
        <f>VLOOKUP($B1234,[2]ok!$AY$9:$CO$434,18,0)</f>
        <v>7</v>
      </c>
      <c r="AA1234" s="12">
        <f>VLOOKUP($B1234,[2]ok!$AY$9:$CO$434,19,0)</f>
        <v>7</v>
      </c>
      <c r="AB1234" s="12">
        <f>VLOOKUP($B1234,[2]ok!$AY$9:$CO$434,20,0)</f>
        <v>7</v>
      </c>
      <c r="AC1234" s="12">
        <f>VLOOKUP($B1234,[2]ok!$AY$9:$CO$434,21,0)</f>
        <v>6</v>
      </c>
      <c r="AD1234" s="12">
        <f>VLOOKUP($B1234,[2]ok!$AY$9:$CO$434,22,0)</f>
        <v>27</v>
      </c>
      <c r="AE1234" s="12">
        <f>VLOOKUP($B1234,[2]ok!$AY$9:$CO$434,23,0)</f>
        <v>26</v>
      </c>
      <c r="AF1234" s="12">
        <f>VLOOKUP($B1234,[2]ok!$AY$9:$CO$434,24,0)</f>
        <v>29</v>
      </c>
      <c r="AG1234" s="12">
        <f>VLOOKUP($B1234,[2]ok!$AY$9:$CO$434,25,0)</f>
        <v>31</v>
      </c>
      <c r="AH1234" s="12">
        <f>VLOOKUP($B1234,[2]ok!$AY$9:$CO$434,26,0)</f>
        <v>26</v>
      </c>
      <c r="AI1234" s="12">
        <f>VLOOKUP($B1234,[2]ok!$AY$9:$CO$434,27,0)</f>
        <v>25</v>
      </c>
      <c r="AJ1234" s="12">
        <f>VLOOKUP($B1234,[2]ok!$AY$9:$CO$434,28,0)</f>
        <v>20</v>
      </c>
      <c r="AK1234" s="12">
        <f>VLOOKUP($B1234,[2]ok!$AY$9:$CO$434,29,0)</f>
        <v>17</v>
      </c>
      <c r="AL1234" s="12">
        <f>VLOOKUP($B1234,[2]ok!$AY$9:$CO$434,30,0)</f>
        <v>13</v>
      </c>
      <c r="AM1234" s="12">
        <f>VLOOKUP($B1234,[2]ok!$AY$9:$CO$434,31,0)</f>
        <v>11</v>
      </c>
      <c r="AN1234" s="12">
        <f>VLOOKUP($B1234,[2]ok!$AY$9:$CO$434,32,0)</f>
        <v>9</v>
      </c>
      <c r="AO1234" s="12">
        <f>VLOOKUP($B1234,[2]ok!$AY$9:$CO$434,33,0)</f>
        <v>6</v>
      </c>
      <c r="AP1234" s="12">
        <f>VLOOKUP($B1234,[2]ok!$AY$9:$CO$434,34,0)</f>
        <v>6</v>
      </c>
      <c r="AQ1234" s="12">
        <f>VLOOKUP($B1234,[2]ok!$AY$9:$CO$434,39,0)</f>
        <v>205</v>
      </c>
      <c r="AR1234" s="12">
        <f>VLOOKUP($B1234,[2]ok!$AY$9:$CO$434,40,0)</f>
        <v>19</v>
      </c>
      <c r="AS1234" s="12">
        <f>VLOOKUP($B1234,[2]ok!$AY$9:$CO$434,41,0)</f>
        <v>18</v>
      </c>
      <c r="AT1234" s="12">
        <f>VLOOKUP($B1234,[2]ok!$AY$9:$CO$434,42,0)</f>
        <v>88</v>
      </c>
      <c r="AU1234" s="12">
        <f>VLOOKUP($B1234,[2]ok!$AY$9:$CO$434,43,0)</f>
        <v>4</v>
      </c>
    </row>
    <row r="1235" spans="1:47" s="10" customFormat="1" ht="12">
      <c r="A1235" s="97">
        <v>1236</v>
      </c>
      <c r="B1235" s="97"/>
      <c r="C1235" s="98"/>
      <c r="D1235" s="98"/>
      <c r="E1235" s="98"/>
      <c r="F1235" s="98" t="s">
        <v>409</v>
      </c>
      <c r="G1235" s="17" t="s">
        <v>1214</v>
      </c>
      <c r="H1235" s="81"/>
      <c r="I1235" s="81">
        <f t="shared" si="313"/>
        <v>3467</v>
      </c>
      <c r="J1235" s="18">
        <f t="shared" ref="J1235:AU1235" si="316">SUM(J1236:J1237)</f>
        <v>52</v>
      </c>
      <c r="K1235" s="18">
        <f t="shared" si="316"/>
        <v>56</v>
      </c>
      <c r="L1235" s="18">
        <f t="shared" si="316"/>
        <v>49</v>
      </c>
      <c r="M1235" s="18">
        <f t="shared" si="316"/>
        <v>50</v>
      </c>
      <c r="N1235" s="18">
        <f t="shared" si="316"/>
        <v>59</v>
      </c>
      <c r="O1235" s="18">
        <f t="shared" si="316"/>
        <v>69</v>
      </c>
      <c r="P1235" s="18">
        <f t="shared" si="316"/>
        <v>60</v>
      </c>
      <c r="Q1235" s="18">
        <f t="shared" si="316"/>
        <v>61</v>
      </c>
      <c r="R1235" s="18">
        <f t="shared" si="316"/>
        <v>62</v>
      </c>
      <c r="S1235" s="18">
        <f t="shared" si="316"/>
        <v>62</v>
      </c>
      <c r="T1235" s="18">
        <f t="shared" si="316"/>
        <v>65</v>
      </c>
      <c r="U1235" s="18">
        <f t="shared" si="316"/>
        <v>69</v>
      </c>
      <c r="V1235" s="18">
        <f t="shared" si="316"/>
        <v>70</v>
      </c>
      <c r="W1235" s="18">
        <f t="shared" si="316"/>
        <v>69</v>
      </c>
      <c r="X1235" s="18">
        <f t="shared" si="316"/>
        <v>64</v>
      </c>
      <c r="Y1235" s="18">
        <f t="shared" si="316"/>
        <v>64</v>
      </c>
      <c r="Z1235" s="18">
        <f t="shared" si="316"/>
        <v>62</v>
      </c>
      <c r="AA1235" s="18">
        <f t="shared" si="316"/>
        <v>60</v>
      </c>
      <c r="AB1235" s="18">
        <f t="shared" si="316"/>
        <v>58</v>
      </c>
      <c r="AC1235" s="18">
        <f t="shared" si="316"/>
        <v>54</v>
      </c>
      <c r="AD1235" s="18">
        <f t="shared" si="316"/>
        <v>272</v>
      </c>
      <c r="AE1235" s="18">
        <f t="shared" si="316"/>
        <v>306</v>
      </c>
      <c r="AF1235" s="18">
        <f t="shared" si="316"/>
        <v>350</v>
      </c>
      <c r="AG1235" s="18">
        <f t="shared" si="316"/>
        <v>275</v>
      </c>
      <c r="AH1235" s="18">
        <f t="shared" si="316"/>
        <v>226</v>
      </c>
      <c r="AI1235" s="18">
        <f t="shared" si="316"/>
        <v>221</v>
      </c>
      <c r="AJ1235" s="18">
        <f t="shared" si="316"/>
        <v>177</v>
      </c>
      <c r="AK1235" s="18">
        <f t="shared" si="316"/>
        <v>148</v>
      </c>
      <c r="AL1235" s="18">
        <f t="shared" si="316"/>
        <v>96</v>
      </c>
      <c r="AM1235" s="18">
        <f t="shared" si="316"/>
        <v>71</v>
      </c>
      <c r="AN1235" s="18">
        <f t="shared" si="316"/>
        <v>51</v>
      </c>
      <c r="AO1235" s="18">
        <f t="shared" si="316"/>
        <v>25</v>
      </c>
      <c r="AP1235" s="18">
        <f t="shared" si="316"/>
        <v>34</v>
      </c>
      <c r="AQ1235" s="18">
        <f t="shared" si="316"/>
        <v>1785</v>
      </c>
      <c r="AR1235" s="18">
        <f t="shared" si="316"/>
        <v>157</v>
      </c>
      <c r="AS1235" s="18">
        <f t="shared" si="316"/>
        <v>138</v>
      </c>
      <c r="AT1235" s="18">
        <f t="shared" si="316"/>
        <v>879</v>
      </c>
      <c r="AU1235" s="18">
        <f t="shared" si="316"/>
        <v>48</v>
      </c>
    </row>
    <row r="1236" spans="1:47" s="10" customFormat="1" ht="12">
      <c r="A1236" s="58">
        <v>1237</v>
      </c>
      <c r="B1236" s="58">
        <v>4621</v>
      </c>
      <c r="C1236" s="59" t="s">
        <v>352</v>
      </c>
      <c r="D1236" s="59" t="s">
        <v>334</v>
      </c>
      <c r="E1236" s="59" t="s">
        <v>443</v>
      </c>
      <c r="F1236" s="59" t="s">
        <v>218</v>
      </c>
      <c r="G1236" s="12" t="s">
        <v>283</v>
      </c>
      <c r="H1236" s="14">
        <f>B1236</f>
        <v>4621</v>
      </c>
      <c r="I1236" s="14">
        <f t="shared" si="313"/>
        <v>2313</v>
      </c>
      <c r="J1236" s="12">
        <f>VLOOKUP($B1236,'[1]METAS 2019'!$D$4:$Q$843,5,0)</f>
        <v>35</v>
      </c>
      <c r="K1236" s="12">
        <f>VLOOKUP($B1236,'[1]METAS 2019'!$D$4:$Q$843,4,0)</f>
        <v>35</v>
      </c>
      <c r="L1236" s="12">
        <f>VLOOKUP($B1236,'[1]METAS 2019'!$D$4:$Q$843,11,0)</f>
        <v>35</v>
      </c>
      <c r="M1236" s="12">
        <f>VLOOKUP($B1236,'[1]METAS 2019'!$D$4:$Q$843,12,0)</f>
        <v>23</v>
      </c>
      <c r="N1236" s="12">
        <f>VLOOKUP($B1236,'[1]METAS 2019'!$D$4:$Q$843,13,0)</f>
        <v>33</v>
      </c>
      <c r="O1236" s="12">
        <f>VLOOKUP($B1236,'[1]METAS 2019'!$D$4:$Q$843,14,0)</f>
        <v>44</v>
      </c>
      <c r="P1236" s="12">
        <f>VLOOKUP($B1236,[2]ok!$AY$9:$CO$434,8,0)</f>
        <v>40</v>
      </c>
      <c r="Q1236" s="12">
        <f>VLOOKUP($B1236,[2]ok!$AY$9:$CO$434,9,0)</f>
        <v>41</v>
      </c>
      <c r="R1236" s="12">
        <f>VLOOKUP($B1236,[2]ok!$AY$9:$CO$434,10,0)</f>
        <v>42</v>
      </c>
      <c r="S1236" s="12">
        <f>VLOOKUP($B1236,[2]ok!$AY$9:$CO$434,11,0)</f>
        <v>42</v>
      </c>
      <c r="T1236" s="12">
        <f>VLOOKUP($B1236,[2]ok!$AY$9:$CO$434,12,0)</f>
        <v>44</v>
      </c>
      <c r="U1236" s="12">
        <f>VLOOKUP($B1236,[2]ok!$AY$9:$CO$434,13,0)</f>
        <v>46</v>
      </c>
      <c r="V1236" s="12">
        <f>VLOOKUP($B1236,[2]ok!$AY$9:$CO$434,14,0)</f>
        <v>47</v>
      </c>
      <c r="W1236" s="12">
        <f>VLOOKUP($B1236,[2]ok!$AY$9:$CO$434,15,0)</f>
        <v>46</v>
      </c>
      <c r="X1236" s="12">
        <f>VLOOKUP($B1236,[2]ok!$AY$9:$CO$434,16,0)</f>
        <v>43</v>
      </c>
      <c r="Y1236" s="12">
        <f>VLOOKUP($B1236,[2]ok!$AY$9:$CO$434,17,0)</f>
        <v>43</v>
      </c>
      <c r="Z1236" s="12">
        <f>VLOOKUP($B1236,[2]ok!$AY$9:$CO$434,18,0)</f>
        <v>42</v>
      </c>
      <c r="AA1236" s="12">
        <f>VLOOKUP($B1236,[2]ok!$AY$9:$CO$434,19,0)</f>
        <v>40</v>
      </c>
      <c r="AB1236" s="12">
        <f>VLOOKUP($B1236,[2]ok!$AY$9:$CO$434,20,0)</f>
        <v>39</v>
      </c>
      <c r="AC1236" s="12">
        <f>VLOOKUP($B1236,[2]ok!$AY$9:$CO$434,21,0)</f>
        <v>36</v>
      </c>
      <c r="AD1236" s="12">
        <f>VLOOKUP($B1236,[2]ok!$AY$9:$CO$434,22,0)</f>
        <v>183</v>
      </c>
      <c r="AE1236" s="12">
        <f>VLOOKUP($B1236,[2]ok!$AY$9:$CO$434,23,0)</f>
        <v>206</v>
      </c>
      <c r="AF1236" s="12">
        <f>VLOOKUP($B1236,[2]ok!$AY$9:$CO$434,24,0)</f>
        <v>236</v>
      </c>
      <c r="AG1236" s="12">
        <f>VLOOKUP($B1236,[2]ok!$AY$9:$CO$434,25,0)</f>
        <v>185</v>
      </c>
      <c r="AH1236" s="12">
        <f>VLOOKUP($B1236,[2]ok!$AY$9:$CO$434,26,0)</f>
        <v>152</v>
      </c>
      <c r="AI1236" s="12">
        <f>VLOOKUP($B1236,[2]ok!$AY$9:$CO$434,27,0)</f>
        <v>149</v>
      </c>
      <c r="AJ1236" s="12">
        <f>VLOOKUP($B1236,[2]ok!$AY$9:$CO$434,28,0)</f>
        <v>119</v>
      </c>
      <c r="AK1236" s="12">
        <f>VLOOKUP($B1236,[2]ok!$AY$9:$CO$434,29,0)</f>
        <v>100</v>
      </c>
      <c r="AL1236" s="12">
        <f>VLOOKUP($B1236,[2]ok!$AY$9:$CO$434,30,0)</f>
        <v>65</v>
      </c>
      <c r="AM1236" s="12">
        <f>VLOOKUP($B1236,[2]ok!$AY$9:$CO$434,31,0)</f>
        <v>48</v>
      </c>
      <c r="AN1236" s="12">
        <f>VLOOKUP($B1236,[2]ok!$AY$9:$CO$434,32,0)</f>
        <v>34</v>
      </c>
      <c r="AO1236" s="12">
        <f>VLOOKUP($B1236,[2]ok!$AY$9:$CO$434,33,0)</f>
        <v>17</v>
      </c>
      <c r="AP1236" s="12">
        <f>VLOOKUP($B1236,[2]ok!$AY$9:$CO$434,34,0)</f>
        <v>23</v>
      </c>
      <c r="AQ1236" s="12">
        <f>VLOOKUP($B1236,[2]ok!$AY$9:$CO$434,39,0)</f>
        <v>1201</v>
      </c>
      <c r="AR1236" s="12">
        <f>VLOOKUP($B1236,[2]ok!$AY$9:$CO$434,40,0)</f>
        <v>106</v>
      </c>
      <c r="AS1236" s="12">
        <f>VLOOKUP($B1236,[2]ok!$AY$9:$CO$434,41,0)</f>
        <v>93</v>
      </c>
      <c r="AT1236" s="12">
        <f>VLOOKUP($B1236,[2]ok!$AY$9:$CO$434,42,0)</f>
        <v>592</v>
      </c>
      <c r="AU1236" s="12">
        <f>VLOOKUP($B1236,[2]ok!$AY$9:$CO$434,43,0)</f>
        <v>33</v>
      </c>
    </row>
    <row r="1237" spans="1:47" s="10" customFormat="1" ht="12">
      <c r="A1237" s="58">
        <v>1238</v>
      </c>
      <c r="B1237" s="58">
        <v>4606</v>
      </c>
      <c r="C1237" s="59" t="s">
        <v>352</v>
      </c>
      <c r="D1237" s="59" t="s">
        <v>334</v>
      </c>
      <c r="E1237" s="59" t="s">
        <v>443</v>
      </c>
      <c r="F1237" s="59" t="s">
        <v>219</v>
      </c>
      <c r="G1237" s="12" t="s">
        <v>266</v>
      </c>
      <c r="H1237" s="14">
        <f>B1237</f>
        <v>4606</v>
      </c>
      <c r="I1237" s="14">
        <f t="shared" si="313"/>
        <v>1154</v>
      </c>
      <c r="J1237" s="12">
        <f>VLOOKUP($B1237,'[1]METAS 2019'!$D$4:$Q$843,5,0)</f>
        <v>17</v>
      </c>
      <c r="K1237" s="12">
        <f>VLOOKUP($B1237,'[1]METAS 2019'!$D$4:$Q$843,4,0)</f>
        <v>21</v>
      </c>
      <c r="L1237" s="12">
        <f>VLOOKUP($B1237,'[1]METAS 2019'!$D$4:$Q$843,11,0)</f>
        <v>14</v>
      </c>
      <c r="M1237" s="12">
        <f>VLOOKUP($B1237,'[1]METAS 2019'!$D$4:$Q$843,12,0)</f>
        <v>27</v>
      </c>
      <c r="N1237" s="12">
        <f>VLOOKUP($B1237,'[1]METAS 2019'!$D$4:$Q$843,13,0)</f>
        <v>26</v>
      </c>
      <c r="O1237" s="12">
        <f>VLOOKUP($B1237,'[1]METAS 2019'!$D$4:$Q$843,14,0)</f>
        <v>25</v>
      </c>
      <c r="P1237" s="12">
        <f>VLOOKUP($B1237,[2]ok!$AY$9:$CO$434,8,0)</f>
        <v>20</v>
      </c>
      <c r="Q1237" s="12">
        <f>VLOOKUP($B1237,[2]ok!$AY$9:$CO$434,9,0)</f>
        <v>20</v>
      </c>
      <c r="R1237" s="12">
        <f>VLOOKUP($B1237,[2]ok!$AY$9:$CO$434,10,0)</f>
        <v>20</v>
      </c>
      <c r="S1237" s="12">
        <f>VLOOKUP($B1237,[2]ok!$AY$9:$CO$434,11,0)</f>
        <v>20</v>
      </c>
      <c r="T1237" s="12">
        <f>VLOOKUP($B1237,[2]ok!$AY$9:$CO$434,12,0)</f>
        <v>21</v>
      </c>
      <c r="U1237" s="12">
        <f>VLOOKUP($B1237,[2]ok!$AY$9:$CO$434,13,0)</f>
        <v>23</v>
      </c>
      <c r="V1237" s="12">
        <f>VLOOKUP($B1237,[2]ok!$AY$9:$CO$434,14,0)</f>
        <v>23</v>
      </c>
      <c r="W1237" s="12">
        <f>VLOOKUP($B1237,[2]ok!$AY$9:$CO$434,15,0)</f>
        <v>23</v>
      </c>
      <c r="X1237" s="12">
        <f>VLOOKUP($B1237,[2]ok!$AY$9:$CO$434,16,0)</f>
        <v>21</v>
      </c>
      <c r="Y1237" s="12">
        <f>VLOOKUP($B1237,[2]ok!$AY$9:$CO$434,17,0)</f>
        <v>21</v>
      </c>
      <c r="Z1237" s="12">
        <f>VLOOKUP($B1237,[2]ok!$AY$9:$CO$434,18,0)</f>
        <v>20</v>
      </c>
      <c r="AA1237" s="12">
        <f>VLOOKUP($B1237,[2]ok!$AY$9:$CO$434,19,0)</f>
        <v>20</v>
      </c>
      <c r="AB1237" s="12">
        <f>VLOOKUP($B1237,[2]ok!$AY$9:$CO$434,20,0)</f>
        <v>19</v>
      </c>
      <c r="AC1237" s="12">
        <f>VLOOKUP($B1237,[2]ok!$AY$9:$CO$434,21,0)</f>
        <v>18</v>
      </c>
      <c r="AD1237" s="12">
        <f>VLOOKUP($B1237,[2]ok!$AY$9:$CO$434,22,0)</f>
        <v>89</v>
      </c>
      <c r="AE1237" s="12">
        <f>VLOOKUP($B1237,[2]ok!$AY$9:$CO$434,23,0)</f>
        <v>100</v>
      </c>
      <c r="AF1237" s="12">
        <f>VLOOKUP($B1237,[2]ok!$AY$9:$CO$434,24,0)</f>
        <v>114</v>
      </c>
      <c r="AG1237" s="12">
        <f>VLOOKUP($B1237,[2]ok!$AY$9:$CO$434,25,0)</f>
        <v>90</v>
      </c>
      <c r="AH1237" s="12">
        <f>VLOOKUP($B1237,[2]ok!$AY$9:$CO$434,26,0)</f>
        <v>74</v>
      </c>
      <c r="AI1237" s="12">
        <f>VLOOKUP($B1237,[2]ok!$AY$9:$CO$434,27,0)</f>
        <v>72</v>
      </c>
      <c r="AJ1237" s="12">
        <f>VLOOKUP($B1237,[2]ok!$AY$9:$CO$434,28,0)</f>
        <v>58</v>
      </c>
      <c r="AK1237" s="12">
        <f>VLOOKUP($B1237,[2]ok!$AY$9:$CO$434,29,0)</f>
        <v>48</v>
      </c>
      <c r="AL1237" s="12">
        <f>VLOOKUP($B1237,[2]ok!$AY$9:$CO$434,30,0)</f>
        <v>31</v>
      </c>
      <c r="AM1237" s="12">
        <f>VLOOKUP($B1237,[2]ok!$AY$9:$CO$434,31,0)</f>
        <v>23</v>
      </c>
      <c r="AN1237" s="12">
        <f>VLOOKUP($B1237,[2]ok!$AY$9:$CO$434,32,0)</f>
        <v>17</v>
      </c>
      <c r="AO1237" s="12">
        <f>VLOOKUP($B1237,[2]ok!$AY$9:$CO$434,33,0)</f>
        <v>8</v>
      </c>
      <c r="AP1237" s="12">
        <f>VLOOKUP($B1237,[2]ok!$AY$9:$CO$434,34,0)</f>
        <v>11</v>
      </c>
      <c r="AQ1237" s="12">
        <f>VLOOKUP($B1237,[2]ok!$AY$9:$CO$434,39,0)</f>
        <v>584</v>
      </c>
      <c r="AR1237" s="12">
        <f>VLOOKUP($B1237,[2]ok!$AY$9:$CO$434,40,0)</f>
        <v>51</v>
      </c>
      <c r="AS1237" s="12">
        <f>VLOOKUP($B1237,[2]ok!$AY$9:$CO$434,41,0)</f>
        <v>45</v>
      </c>
      <c r="AT1237" s="12">
        <f>VLOOKUP($B1237,[2]ok!$AY$9:$CO$434,42,0)</f>
        <v>287</v>
      </c>
      <c r="AU1237" s="12">
        <f>VLOOKUP($B1237,[2]ok!$AY$9:$CO$434,43,0)</f>
        <v>15</v>
      </c>
    </row>
    <row r="1238" spans="1:47" s="10" customFormat="1" ht="12">
      <c r="A1238" s="97">
        <v>1239</v>
      </c>
      <c r="B1238" s="97"/>
      <c r="C1238" s="98"/>
      <c r="D1238" s="98"/>
      <c r="E1238" s="98"/>
      <c r="F1238" s="98" t="s">
        <v>410</v>
      </c>
      <c r="G1238" s="17" t="s">
        <v>1214</v>
      </c>
      <c r="H1238" s="81"/>
      <c r="I1238" s="81">
        <f t="shared" si="313"/>
        <v>1401</v>
      </c>
      <c r="J1238" s="18">
        <f t="shared" ref="J1238:AU1238" si="317">SUM(J1239:J1240)</f>
        <v>18</v>
      </c>
      <c r="K1238" s="18">
        <f t="shared" si="317"/>
        <v>15</v>
      </c>
      <c r="L1238" s="18">
        <f t="shared" si="317"/>
        <v>17</v>
      </c>
      <c r="M1238" s="18">
        <f t="shared" si="317"/>
        <v>24</v>
      </c>
      <c r="N1238" s="18">
        <f t="shared" si="317"/>
        <v>17</v>
      </c>
      <c r="O1238" s="18">
        <f t="shared" si="317"/>
        <v>21</v>
      </c>
      <c r="P1238" s="18">
        <f t="shared" si="317"/>
        <v>21</v>
      </c>
      <c r="Q1238" s="18">
        <f t="shared" si="317"/>
        <v>21</v>
      </c>
      <c r="R1238" s="18">
        <f t="shared" si="317"/>
        <v>21</v>
      </c>
      <c r="S1238" s="18">
        <f t="shared" si="317"/>
        <v>25</v>
      </c>
      <c r="T1238" s="18">
        <f t="shared" si="317"/>
        <v>23</v>
      </c>
      <c r="U1238" s="18">
        <f t="shared" si="317"/>
        <v>21</v>
      </c>
      <c r="V1238" s="18">
        <f t="shared" si="317"/>
        <v>21</v>
      </c>
      <c r="W1238" s="18">
        <f t="shared" si="317"/>
        <v>21</v>
      </c>
      <c r="X1238" s="18">
        <f t="shared" si="317"/>
        <v>24</v>
      </c>
      <c r="Y1238" s="18">
        <f t="shared" si="317"/>
        <v>22</v>
      </c>
      <c r="Z1238" s="18">
        <f t="shared" si="317"/>
        <v>22</v>
      </c>
      <c r="AA1238" s="18">
        <f t="shared" si="317"/>
        <v>22</v>
      </c>
      <c r="AB1238" s="18">
        <f t="shared" si="317"/>
        <v>21</v>
      </c>
      <c r="AC1238" s="18">
        <f t="shared" si="317"/>
        <v>20</v>
      </c>
      <c r="AD1238" s="18">
        <f t="shared" si="317"/>
        <v>96</v>
      </c>
      <c r="AE1238" s="18">
        <f t="shared" si="317"/>
        <v>95</v>
      </c>
      <c r="AF1238" s="18">
        <f t="shared" si="317"/>
        <v>117</v>
      </c>
      <c r="AG1238" s="18">
        <f t="shared" si="317"/>
        <v>107</v>
      </c>
      <c r="AH1238" s="18">
        <f t="shared" si="317"/>
        <v>113</v>
      </c>
      <c r="AI1238" s="18">
        <f t="shared" si="317"/>
        <v>99</v>
      </c>
      <c r="AJ1238" s="18">
        <f t="shared" si="317"/>
        <v>84</v>
      </c>
      <c r="AK1238" s="18">
        <f t="shared" si="317"/>
        <v>70</v>
      </c>
      <c r="AL1238" s="18">
        <f t="shared" si="317"/>
        <v>49</v>
      </c>
      <c r="AM1238" s="18">
        <f t="shared" si="317"/>
        <v>57</v>
      </c>
      <c r="AN1238" s="18">
        <f t="shared" si="317"/>
        <v>42</v>
      </c>
      <c r="AO1238" s="18">
        <f t="shared" si="317"/>
        <v>33</v>
      </c>
      <c r="AP1238" s="18">
        <f t="shared" si="317"/>
        <v>22</v>
      </c>
      <c r="AQ1238" s="18">
        <f t="shared" si="317"/>
        <v>732</v>
      </c>
      <c r="AR1238" s="18">
        <f t="shared" si="317"/>
        <v>53</v>
      </c>
      <c r="AS1238" s="18">
        <f t="shared" si="317"/>
        <v>47</v>
      </c>
      <c r="AT1238" s="18">
        <f t="shared" si="317"/>
        <v>337</v>
      </c>
      <c r="AU1238" s="18">
        <f t="shared" si="317"/>
        <v>16</v>
      </c>
    </row>
    <row r="1239" spans="1:47" s="10" customFormat="1" ht="12">
      <c r="A1239" s="58">
        <v>1240</v>
      </c>
      <c r="B1239" s="58">
        <v>4575</v>
      </c>
      <c r="C1239" s="59" t="s">
        <v>352</v>
      </c>
      <c r="D1239" s="59" t="s">
        <v>334</v>
      </c>
      <c r="E1239" s="59" t="s">
        <v>338</v>
      </c>
      <c r="F1239" s="59" t="s">
        <v>180</v>
      </c>
      <c r="G1239" s="12" t="s">
        <v>271</v>
      </c>
      <c r="H1239" s="14">
        <f>B1239</f>
        <v>4575</v>
      </c>
      <c r="I1239" s="14">
        <f t="shared" si="313"/>
        <v>1005</v>
      </c>
      <c r="J1239" s="12">
        <f>VLOOKUP($B1239,'[1]METAS 2019'!$D$4:$Q$843,5,0)</f>
        <v>13</v>
      </c>
      <c r="K1239" s="12">
        <f>VLOOKUP($B1239,'[1]METAS 2019'!$D$4:$Q$843,4,0)</f>
        <v>12</v>
      </c>
      <c r="L1239" s="12">
        <f>VLOOKUP($B1239,'[1]METAS 2019'!$D$4:$Q$843,11,0)</f>
        <v>11</v>
      </c>
      <c r="M1239" s="12">
        <f>VLOOKUP($B1239,'[1]METAS 2019'!$D$4:$Q$843,12,0)</f>
        <v>13</v>
      </c>
      <c r="N1239" s="12">
        <f>VLOOKUP($B1239,'[1]METAS 2019'!$D$4:$Q$843,13,0)</f>
        <v>12</v>
      </c>
      <c r="O1239" s="12">
        <f>VLOOKUP($B1239,'[1]METAS 2019'!$D$4:$Q$843,14,0)</f>
        <v>15</v>
      </c>
      <c r="P1239" s="12">
        <f>VLOOKUP($B1239,[2]ok!$AY$9:$CO$434,8,0)</f>
        <v>15</v>
      </c>
      <c r="Q1239" s="12">
        <f>VLOOKUP($B1239,[2]ok!$AY$9:$CO$434,9,0)</f>
        <v>15</v>
      </c>
      <c r="R1239" s="12">
        <f>VLOOKUP($B1239,[2]ok!$AY$9:$CO$434,10,0)</f>
        <v>15</v>
      </c>
      <c r="S1239" s="12">
        <f>VLOOKUP($B1239,[2]ok!$AY$9:$CO$434,11,0)</f>
        <v>18</v>
      </c>
      <c r="T1239" s="12">
        <f>VLOOKUP($B1239,[2]ok!$AY$9:$CO$434,12,0)</f>
        <v>17</v>
      </c>
      <c r="U1239" s="12">
        <f>VLOOKUP($B1239,[2]ok!$AY$9:$CO$434,13,0)</f>
        <v>15</v>
      </c>
      <c r="V1239" s="12">
        <f>VLOOKUP($B1239,[2]ok!$AY$9:$CO$434,14,0)</f>
        <v>15</v>
      </c>
      <c r="W1239" s="12">
        <f>VLOOKUP($B1239,[2]ok!$AY$9:$CO$434,15,0)</f>
        <v>15</v>
      </c>
      <c r="X1239" s="12">
        <f>VLOOKUP($B1239,[2]ok!$AY$9:$CO$434,16,0)</f>
        <v>17</v>
      </c>
      <c r="Y1239" s="12">
        <f>VLOOKUP($B1239,[2]ok!$AY$9:$CO$434,17,0)</f>
        <v>16</v>
      </c>
      <c r="Z1239" s="12">
        <f>VLOOKUP($B1239,[2]ok!$AY$9:$CO$434,18,0)</f>
        <v>16</v>
      </c>
      <c r="AA1239" s="12">
        <f>VLOOKUP($B1239,[2]ok!$AY$9:$CO$434,19,0)</f>
        <v>16</v>
      </c>
      <c r="AB1239" s="12">
        <f>VLOOKUP($B1239,[2]ok!$AY$9:$CO$434,20,0)</f>
        <v>15</v>
      </c>
      <c r="AC1239" s="12">
        <f>VLOOKUP($B1239,[2]ok!$AY$9:$CO$434,21,0)</f>
        <v>14</v>
      </c>
      <c r="AD1239" s="12">
        <f>VLOOKUP($B1239,[2]ok!$AY$9:$CO$434,22,0)</f>
        <v>69</v>
      </c>
      <c r="AE1239" s="12">
        <f>VLOOKUP($B1239,[2]ok!$AY$9:$CO$434,23,0)</f>
        <v>69</v>
      </c>
      <c r="AF1239" s="12">
        <f>VLOOKUP($B1239,[2]ok!$AY$9:$CO$434,24,0)</f>
        <v>84</v>
      </c>
      <c r="AG1239" s="12">
        <f>VLOOKUP($B1239,[2]ok!$AY$9:$CO$434,25,0)</f>
        <v>77</v>
      </c>
      <c r="AH1239" s="12">
        <f>VLOOKUP($B1239,[2]ok!$AY$9:$CO$434,26,0)</f>
        <v>82</v>
      </c>
      <c r="AI1239" s="12">
        <f>VLOOKUP($B1239,[2]ok!$AY$9:$CO$434,27,0)</f>
        <v>71</v>
      </c>
      <c r="AJ1239" s="12">
        <f>VLOOKUP($B1239,[2]ok!$AY$9:$CO$434,28,0)</f>
        <v>61</v>
      </c>
      <c r="AK1239" s="12">
        <f>VLOOKUP($B1239,[2]ok!$AY$9:$CO$434,29,0)</f>
        <v>51</v>
      </c>
      <c r="AL1239" s="12">
        <f>VLOOKUP($B1239,[2]ok!$AY$9:$CO$434,30,0)</f>
        <v>35</v>
      </c>
      <c r="AM1239" s="12">
        <f>VLOOKUP($B1239,[2]ok!$AY$9:$CO$434,31,0)</f>
        <v>41</v>
      </c>
      <c r="AN1239" s="12">
        <f>VLOOKUP($B1239,[2]ok!$AY$9:$CO$434,32,0)</f>
        <v>30</v>
      </c>
      <c r="AO1239" s="12">
        <f>VLOOKUP($B1239,[2]ok!$AY$9:$CO$434,33,0)</f>
        <v>24</v>
      </c>
      <c r="AP1239" s="12">
        <f>VLOOKUP($B1239,[2]ok!$AY$9:$CO$434,34,0)</f>
        <v>16</v>
      </c>
      <c r="AQ1239" s="12">
        <f>VLOOKUP($B1239,[2]ok!$AY$9:$CO$434,39,0)</f>
        <v>529</v>
      </c>
      <c r="AR1239" s="12">
        <f>VLOOKUP($B1239,[2]ok!$AY$9:$CO$434,40,0)</f>
        <v>38</v>
      </c>
      <c r="AS1239" s="12">
        <f>VLOOKUP($B1239,[2]ok!$AY$9:$CO$434,41,0)</f>
        <v>34</v>
      </c>
      <c r="AT1239" s="12">
        <f>VLOOKUP($B1239,[2]ok!$AY$9:$CO$434,42,0)</f>
        <v>243</v>
      </c>
      <c r="AU1239" s="12">
        <f>VLOOKUP($B1239,[2]ok!$AY$9:$CO$434,43,0)</f>
        <v>11</v>
      </c>
    </row>
    <row r="1240" spans="1:47" s="10" customFormat="1" ht="12">
      <c r="A1240" s="58">
        <v>1241</v>
      </c>
      <c r="B1240" s="58">
        <v>4540</v>
      </c>
      <c r="C1240" s="59" t="s">
        <v>352</v>
      </c>
      <c r="D1240" s="59" t="s">
        <v>334</v>
      </c>
      <c r="E1240" s="59" t="s">
        <v>338</v>
      </c>
      <c r="F1240" s="59" t="s">
        <v>220</v>
      </c>
      <c r="G1240" s="12" t="s">
        <v>266</v>
      </c>
      <c r="H1240" s="14">
        <f>B1240</f>
        <v>4540</v>
      </c>
      <c r="I1240" s="14">
        <f t="shared" si="313"/>
        <v>396</v>
      </c>
      <c r="J1240" s="12">
        <f>VLOOKUP($B1240,'[1]METAS 2019'!$D$4:$Q$843,5,0)</f>
        <v>5</v>
      </c>
      <c r="K1240" s="12">
        <f>VLOOKUP($B1240,'[1]METAS 2019'!$D$4:$Q$843,4,0)</f>
        <v>3</v>
      </c>
      <c r="L1240" s="12">
        <f>VLOOKUP($B1240,'[1]METAS 2019'!$D$4:$Q$843,11,0)</f>
        <v>6</v>
      </c>
      <c r="M1240" s="12">
        <f>VLOOKUP($B1240,'[1]METAS 2019'!$D$4:$Q$843,12,0)</f>
        <v>11</v>
      </c>
      <c r="N1240" s="12">
        <f>VLOOKUP($B1240,'[1]METAS 2019'!$D$4:$Q$843,13,0)</f>
        <v>5</v>
      </c>
      <c r="O1240" s="12">
        <f>VLOOKUP($B1240,'[1]METAS 2019'!$D$4:$Q$843,14,0)</f>
        <v>6</v>
      </c>
      <c r="P1240" s="12">
        <f>VLOOKUP($B1240,[2]ok!$AY$9:$CO$434,8,0)</f>
        <v>6</v>
      </c>
      <c r="Q1240" s="12">
        <f>VLOOKUP($B1240,[2]ok!$AY$9:$CO$434,9,0)</f>
        <v>6</v>
      </c>
      <c r="R1240" s="12">
        <f>VLOOKUP($B1240,[2]ok!$AY$9:$CO$434,10,0)</f>
        <v>6</v>
      </c>
      <c r="S1240" s="12">
        <f>VLOOKUP($B1240,[2]ok!$AY$9:$CO$434,11,0)</f>
        <v>7</v>
      </c>
      <c r="T1240" s="12">
        <f>VLOOKUP($B1240,[2]ok!$AY$9:$CO$434,12,0)</f>
        <v>6</v>
      </c>
      <c r="U1240" s="12">
        <f>VLOOKUP($B1240,[2]ok!$AY$9:$CO$434,13,0)</f>
        <v>6</v>
      </c>
      <c r="V1240" s="12">
        <f>VLOOKUP($B1240,[2]ok!$AY$9:$CO$434,14,0)</f>
        <v>6</v>
      </c>
      <c r="W1240" s="12">
        <f>VLOOKUP($B1240,[2]ok!$AY$9:$CO$434,15,0)</f>
        <v>6</v>
      </c>
      <c r="X1240" s="12">
        <f>VLOOKUP($B1240,[2]ok!$AY$9:$CO$434,16,0)</f>
        <v>7</v>
      </c>
      <c r="Y1240" s="12">
        <f>VLOOKUP($B1240,[2]ok!$AY$9:$CO$434,17,0)</f>
        <v>6</v>
      </c>
      <c r="Z1240" s="12">
        <f>VLOOKUP($B1240,[2]ok!$AY$9:$CO$434,18,0)</f>
        <v>6</v>
      </c>
      <c r="AA1240" s="12">
        <f>VLOOKUP($B1240,[2]ok!$AY$9:$CO$434,19,0)</f>
        <v>6</v>
      </c>
      <c r="AB1240" s="12">
        <f>VLOOKUP($B1240,[2]ok!$AY$9:$CO$434,20,0)</f>
        <v>6</v>
      </c>
      <c r="AC1240" s="12">
        <f>VLOOKUP($B1240,[2]ok!$AY$9:$CO$434,21,0)</f>
        <v>6</v>
      </c>
      <c r="AD1240" s="12">
        <f>VLOOKUP($B1240,[2]ok!$AY$9:$CO$434,22,0)</f>
        <v>27</v>
      </c>
      <c r="AE1240" s="12">
        <f>VLOOKUP($B1240,[2]ok!$AY$9:$CO$434,23,0)</f>
        <v>26</v>
      </c>
      <c r="AF1240" s="12">
        <f>VLOOKUP($B1240,[2]ok!$AY$9:$CO$434,24,0)</f>
        <v>33</v>
      </c>
      <c r="AG1240" s="12">
        <f>VLOOKUP($B1240,[2]ok!$AY$9:$CO$434,25,0)</f>
        <v>30</v>
      </c>
      <c r="AH1240" s="12">
        <f>VLOOKUP($B1240,[2]ok!$AY$9:$CO$434,26,0)</f>
        <v>31</v>
      </c>
      <c r="AI1240" s="12">
        <f>VLOOKUP($B1240,[2]ok!$AY$9:$CO$434,27,0)</f>
        <v>28</v>
      </c>
      <c r="AJ1240" s="12">
        <f>VLOOKUP($B1240,[2]ok!$AY$9:$CO$434,28,0)</f>
        <v>23</v>
      </c>
      <c r="AK1240" s="12">
        <f>VLOOKUP($B1240,[2]ok!$AY$9:$CO$434,29,0)</f>
        <v>19</v>
      </c>
      <c r="AL1240" s="12">
        <f>VLOOKUP($B1240,[2]ok!$AY$9:$CO$434,30,0)</f>
        <v>14</v>
      </c>
      <c r="AM1240" s="12">
        <f>VLOOKUP($B1240,[2]ok!$AY$9:$CO$434,31,0)</f>
        <v>16</v>
      </c>
      <c r="AN1240" s="12">
        <f>VLOOKUP($B1240,[2]ok!$AY$9:$CO$434,32,0)</f>
        <v>12</v>
      </c>
      <c r="AO1240" s="12">
        <f>VLOOKUP($B1240,[2]ok!$AY$9:$CO$434,33,0)</f>
        <v>9</v>
      </c>
      <c r="AP1240" s="12">
        <f>VLOOKUP($B1240,[2]ok!$AY$9:$CO$434,34,0)</f>
        <v>6</v>
      </c>
      <c r="AQ1240" s="12">
        <f>VLOOKUP($B1240,[2]ok!$AY$9:$CO$434,39,0)</f>
        <v>203</v>
      </c>
      <c r="AR1240" s="12">
        <f>VLOOKUP($B1240,[2]ok!$AY$9:$CO$434,40,0)</f>
        <v>15</v>
      </c>
      <c r="AS1240" s="12">
        <f>VLOOKUP($B1240,[2]ok!$AY$9:$CO$434,41,0)</f>
        <v>13</v>
      </c>
      <c r="AT1240" s="12">
        <f>VLOOKUP($B1240,[2]ok!$AY$9:$CO$434,42,0)</f>
        <v>94</v>
      </c>
      <c r="AU1240" s="12">
        <f>VLOOKUP($B1240,[2]ok!$AY$9:$CO$434,43,0)</f>
        <v>5</v>
      </c>
    </row>
    <row r="1241" spans="1:47" s="10" customFormat="1" ht="12">
      <c r="A1241" s="97">
        <v>1242</v>
      </c>
      <c r="B1241" s="97"/>
      <c r="C1241" s="98"/>
      <c r="D1241" s="98"/>
      <c r="E1241" s="98"/>
      <c r="F1241" s="98" t="s">
        <v>411</v>
      </c>
      <c r="G1241" s="17" t="s">
        <v>1214</v>
      </c>
      <c r="H1241" s="81"/>
      <c r="I1241" s="81">
        <f t="shared" si="313"/>
        <v>2174</v>
      </c>
      <c r="J1241" s="18">
        <f t="shared" ref="J1241:AU1241" si="318">SUM(J1242)</f>
        <v>18</v>
      </c>
      <c r="K1241" s="18">
        <f t="shared" si="318"/>
        <v>15</v>
      </c>
      <c r="L1241" s="18">
        <f t="shared" si="318"/>
        <v>26</v>
      </c>
      <c r="M1241" s="18">
        <f t="shared" si="318"/>
        <v>31</v>
      </c>
      <c r="N1241" s="18">
        <f t="shared" si="318"/>
        <v>31</v>
      </c>
      <c r="O1241" s="18">
        <f t="shared" si="318"/>
        <v>21</v>
      </c>
      <c r="P1241" s="18">
        <f t="shared" si="318"/>
        <v>33</v>
      </c>
      <c r="Q1241" s="18">
        <f t="shared" si="318"/>
        <v>34</v>
      </c>
      <c r="R1241" s="18">
        <f t="shared" si="318"/>
        <v>36</v>
      </c>
      <c r="S1241" s="18">
        <f t="shared" si="318"/>
        <v>33</v>
      </c>
      <c r="T1241" s="18">
        <f t="shared" si="318"/>
        <v>36</v>
      </c>
      <c r="U1241" s="18">
        <f t="shared" si="318"/>
        <v>37</v>
      </c>
      <c r="V1241" s="18">
        <f t="shared" si="318"/>
        <v>39</v>
      </c>
      <c r="W1241" s="18">
        <f t="shared" si="318"/>
        <v>36</v>
      </c>
      <c r="X1241" s="18">
        <f t="shared" si="318"/>
        <v>36</v>
      </c>
      <c r="Y1241" s="18">
        <f t="shared" si="318"/>
        <v>32</v>
      </c>
      <c r="Z1241" s="18">
        <f t="shared" si="318"/>
        <v>32</v>
      </c>
      <c r="AA1241" s="18">
        <f t="shared" si="318"/>
        <v>30</v>
      </c>
      <c r="AB1241" s="18">
        <f t="shared" si="318"/>
        <v>28</v>
      </c>
      <c r="AC1241" s="18">
        <f t="shared" si="318"/>
        <v>25</v>
      </c>
      <c r="AD1241" s="18">
        <f t="shared" si="318"/>
        <v>117</v>
      </c>
      <c r="AE1241" s="18">
        <f t="shared" si="318"/>
        <v>136</v>
      </c>
      <c r="AF1241" s="18">
        <f t="shared" si="318"/>
        <v>190</v>
      </c>
      <c r="AG1241" s="18">
        <f t="shared" si="318"/>
        <v>160</v>
      </c>
      <c r="AH1241" s="18">
        <f t="shared" si="318"/>
        <v>183</v>
      </c>
      <c r="AI1241" s="18">
        <f t="shared" si="318"/>
        <v>182</v>
      </c>
      <c r="AJ1241" s="18">
        <f t="shared" si="318"/>
        <v>133</v>
      </c>
      <c r="AK1241" s="18">
        <f t="shared" si="318"/>
        <v>102</v>
      </c>
      <c r="AL1241" s="18">
        <f t="shared" si="318"/>
        <v>85</v>
      </c>
      <c r="AM1241" s="18">
        <f t="shared" si="318"/>
        <v>103</v>
      </c>
      <c r="AN1241" s="18">
        <f t="shared" si="318"/>
        <v>81</v>
      </c>
      <c r="AO1241" s="18">
        <f t="shared" si="318"/>
        <v>51</v>
      </c>
      <c r="AP1241" s="18">
        <f t="shared" si="318"/>
        <v>42</v>
      </c>
      <c r="AQ1241" s="18">
        <f t="shared" si="318"/>
        <v>1099</v>
      </c>
      <c r="AR1241" s="18">
        <f t="shared" si="318"/>
        <v>93</v>
      </c>
      <c r="AS1241" s="18">
        <f t="shared" si="318"/>
        <v>73</v>
      </c>
      <c r="AT1241" s="18">
        <f t="shared" si="318"/>
        <v>459</v>
      </c>
      <c r="AU1241" s="18">
        <f t="shared" si="318"/>
        <v>22</v>
      </c>
    </row>
    <row r="1242" spans="1:47" s="10" customFormat="1" ht="12">
      <c r="A1242" s="58">
        <v>1243</v>
      </c>
      <c r="B1242" s="58">
        <v>4556</v>
      </c>
      <c r="C1242" s="59" t="s">
        <v>352</v>
      </c>
      <c r="D1242" s="59" t="s">
        <v>334</v>
      </c>
      <c r="E1242" s="59" t="s">
        <v>335</v>
      </c>
      <c r="F1242" s="59" t="s">
        <v>221</v>
      </c>
      <c r="G1242" s="12" t="s">
        <v>283</v>
      </c>
      <c r="H1242" s="14">
        <f>B1242</f>
        <v>4556</v>
      </c>
      <c r="I1242" s="14">
        <f t="shared" si="313"/>
        <v>2174</v>
      </c>
      <c r="J1242" s="12">
        <f>VLOOKUP($B1242,'[1]METAS 2019'!$D$4:$Q$843,5,0)</f>
        <v>18</v>
      </c>
      <c r="K1242" s="12">
        <f>VLOOKUP($B1242,'[1]METAS 2019'!$D$4:$Q$843,4,0)</f>
        <v>15</v>
      </c>
      <c r="L1242" s="12">
        <f>VLOOKUP($B1242,'[1]METAS 2019'!$D$4:$Q$843,11,0)</f>
        <v>26</v>
      </c>
      <c r="M1242" s="12">
        <f>VLOOKUP($B1242,'[1]METAS 2019'!$D$4:$Q$843,12,0)</f>
        <v>31</v>
      </c>
      <c r="N1242" s="12">
        <f>VLOOKUP($B1242,'[1]METAS 2019'!$D$4:$Q$843,13,0)</f>
        <v>31</v>
      </c>
      <c r="O1242" s="12">
        <f>VLOOKUP($B1242,'[1]METAS 2019'!$D$4:$Q$843,14,0)</f>
        <v>21</v>
      </c>
      <c r="P1242" s="12">
        <f>VLOOKUP($B1242,[2]ok!$AY$9:$CO$434,8,0)</f>
        <v>33</v>
      </c>
      <c r="Q1242" s="12">
        <f>VLOOKUP($B1242,[2]ok!$AY$9:$CO$434,9,0)</f>
        <v>34</v>
      </c>
      <c r="R1242" s="12">
        <f>VLOOKUP($B1242,[2]ok!$AY$9:$CO$434,10,0)</f>
        <v>36</v>
      </c>
      <c r="S1242" s="12">
        <f>VLOOKUP($B1242,[2]ok!$AY$9:$CO$434,11,0)</f>
        <v>33</v>
      </c>
      <c r="T1242" s="12">
        <f>VLOOKUP($B1242,[2]ok!$AY$9:$CO$434,12,0)</f>
        <v>36</v>
      </c>
      <c r="U1242" s="12">
        <f>VLOOKUP($B1242,[2]ok!$AY$9:$CO$434,13,0)</f>
        <v>37</v>
      </c>
      <c r="V1242" s="12">
        <f>VLOOKUP($B1242,[2]ok!$AY$9:$CO$434,14,0)</f>
        <v>39</v>
      </c>
      <c r="W1242" s="12">
        <f>VLOOKUP($B1242,[2]ok!$AY$9:$CO$434,15,0)</f>
        <v>36</v>
      </c>
      <c r="X1242" s="12">
        <f>VLOOKUP($B1242,[2]ok!$AY$9:$CO$434,16,0)</f>
        <v>36</v>
      </c>
      <c r="Y1242" s="12">
        <f>VLOOKUP($B1242,[2]ok!$AY$9:$CO$434,17,0)</f>
        <v>32</v>
      </c>
      <c r="Z1242" s="12">
        <f>VLOOKUP($B1242,[2]ok!$AY$9:$CO$434,18,0)</f>
        <v>32</v>
      </c>
      <c r="AA1242" s="12">
        <f>VLOOKUP($B1242,[2]ok!$AY$9:$CO$434,19,0)</f>
        <v>30</v>
      </c>
      <c r="AB1242" s="12">
        <f>VLOOKUP($B1242,[2]ok!$AY$9:$CO$434,20,0)</f>
        <v>28</v>
      </c>
      <c r="AC1242" s="12">
        <f>VLOOKUP($B1242,[2]ok!$AY$9:$CO$434,21,0)</f>
        <v>25</v>
      </c>
      <c r="AD1242" s="12">
        <f>VLOOKUP($B1242,[2]ok!$AY$9:$CO$434,22,0)</f>
        <v>117</v>
      </c>
      <c r="AE1242" s="12">
        <f>VLOOKUP($B1242,[2]ok!$AY$9:$CO$434,23,0)</f>
        <v>136</v>
      </c>
      <c r="AF1242" s="12">
        <f>VLOOKUP($B1242,[2]ok!$AY$9:$CO$434,24,0)</f>
        <v>190</v>
      </c>
      <c r="AG1242" s="12">
        <f>VLOOKUP($B1242,[2]ok!$AY$9:$CO$434,25,0)</f>
        <v>160</v>
      </c>
      <c r="AH1242" s="12">
        <f>VLOOKUP($B1242,[2]ok!$AY$9:$CO$434,26,0)</f>
        <v>183</v>
      </c>
      <c r="AI1242" s="12">
        <f>VLOOKUP($B1242,[2]ok!$AY$9:$CO$434,27,0)</f>
        <v>182</v>
      </c>
      <c r="AJ1242" s="12">
        <f>VLOOKUP($B1242,[2]ok!$AY$9:$CO$434,28,0)</f>
        <v>133</v>
      </c>
      <c r="AK1242" s="12">
        <f>VLOOKUP($B1242,[2]ok!$AY$9:$CO$434,29,0)</f>
        <v>102</v>
      </c>
      <c r="AL1242" s="12">
        <f>VLOOKUP($B1242,[2]ok!$AY$9:$CO$434,30,0)</f>
        <v>85</v>
      </c>
      <c r="AM1242" s="12">
        <f>VLOOKUP($B1242,[2]ok!$AY$9:$CO$434,31,0)</f>
        <v>103</v>
      </c>
      <c r="AN1242" s="12">
        <f>VLOOKUP($B1242,[2]ok!$AY$9:$CO$434,32,0)</f>
        <v>81</v>
      </c>
      <c r="AO1242" s="12">
        <f>VLOOKUP($B1242,[2]ok!$AY$9:$CO$434,33,0)</f>
        <v>51</v>
      </c>
      <c r="AP1242" s="12">
        <f>VLOOKUP($B1242,[2]ok!$AY$9:$CO$434,34,0)</f>
        <v>42</v>
      </c>
      <c r="AQ1242" s="12">
        <f>VLOOKUP($B1242,[2]ok!$AY$9:$CO$434,39,0)</f>
        <v>1099</v>
      </c>
      <c r="AR1242" s="12">
        <f>VLOOKUP($B1242,[2]ok!$AY$9:$CO$434,40,0)</f>
        <v>93</v>
      </c>
      <c r="AS1242" s="12">
        <f>VLOOKUP($B1242,[2]ok!$AY$9:$CO$434,41,0)</f>
        <v>73</v>
      </c>
      <c r="AT1242" s="12">
        <f>VLOOKUP($B1242,[2]ok!$AY$9:$CO$434,42,0)</f>
        <v>459</v>
      </c>
      <c r="AU1242" s="12">
        <f>VLOOKUP($B1242,[2]ok!$AY$9:$CO$434,43,0)</f>
        <v>22</v>
      </c>
    </row>
    <row r="1243" spans="1:47" s="10" customFormat="1" ht="12">
      <c r="A1243" s="97">
        <v>1244</v>
      </c>
      <c r="B1243" s="97"/>
      <c r="C1243" s="98"/>
      <c r="D1243" s="98"/>
      <c r="E1243" s="98"/>
      <c r="F1243" s="98" t="s">
        <v>412</v>
      </c>
      <c r="G1243" s="17" t="s">
        <v>1214</v>
      </c>
      <c r="H1243" s="81"/>
      <c r="I1243" s="81">
        <f t="shared" si="313"/>
        <v>5927</v>
      </c>
      <c r="J1243" s="18">
        <f t="shared" ref="J1243:AU1243" si="319">SUM(J1244:J1250)</f>
        <v>69</v>
      </c>
      <c r="K1243" s="18">
        <f t="shared" si="319"/>
        <v>70</v>
      </c>
      <c r="L1243" s="18">
        <f t="shared" si="319"/>
        <v>70</v>
      </c>
      <c r="M1243" s="18">
        <f t="shared" si="319"/>
        <v>73</v>
      </c>
      <c r="N1243" s="18">
        <f t="shared" si="319"/>
        <v>79</v>
      </c>
      <c r="O1243" s="18">
        <f t="shared" si="319"/>
        <v>87</v>
      </c>
      <c r="P1243" s="18">
        <f t="shared" si="319"/>
        <v>104</v>
      </c>
      <c r="Q1243" s="18">
        <f t="shared" si="319"/>
        <v>103</v>
      </c>
      <c r="R1243" s="18">
        <f t="shared" si="319"/>
        <v>105</v>
      </c>
      <c r="S1243" s="18">
        <f t="shared" si="319"/>
        <v>105</v>
      </c>
      <c r="T1243" s="18">
        <f t="shared" si="319"/>
        <v>106</v>
      </c>
      <c r="U1243" s="18">
        <f t="shared" si="319"/>
        <v>106</v>
      </c>
      <c r="V1243" s="18">
        <f t="shared" si="319"/>
        <v>108</v>
      </c>
      <c r="W1243" s="18">
        <f t="shared" si="319"/>
        <v>109</v>
      </c>
      <c r="X1243" s="18">
        <f t="shared" si="319"/>
        <v>109</v>
      </c>
      <c r="Y1243" s="18">
        <f t="shared" si="319"/>
        <v>111</v>
      </c>
      <c r="Z1243" s="18">
        <f t="shared" si="319"/>
        <v>112</v>
      </c>
      <c r="AA1243" s="18">
        <f t="shared" si="319"/>
        <v>110</v>
      </c>
      <c r="AB1243" s="18">
        <f t="shared" si="319"/>
        <v>108</v>
      </c>
      <c r="AC1243" s="18">
        <f t="shared" si="319"/>
        <v>102</v>
      </c>
      <c r="AD1243" s="18">
        <f t="shared" si="319"/>
        <v>455</v>
      </c>
      <c r="AE1243" s="18">
        <f t="shared" si="319"/>
        <v>418</v>
      </c>
      <c r="AF1243" s="18">
        <f t="shared" si="319"/>
        <v>471</v>
      </c>
      <c r="AG1243" s="18">
        <f t="shared" si="319"/>
        <v>465</v>
      </c>
      <c r="AH1243" s="18">
        <f t="shared" si="319"/>
        <v>422</v>
      </c>
      <c r="AI1243" s="18">
        <f t="shared" si="319"/>
        <v>383</v>
      </c>
      <c r="AJ1243" s="18">
        <f t="shared" si="319"/>
        <v>313</v>
      </c>
      <c r="AK1243" s="18">
        <f t="shared" si="319"/>
        <v>280</v>
      </c>
      <c r="AL1243" s="18">
        <f t="shared" si="319"/>
        <v>227</v>
      </c>
      <c r="AM1243" s="18">
        <f t="shared" si="319"/>
        <v>205</v>
      </c>
      <c r="AN1243" s="18">
        <f t="shared" si="319"/>
        <v>148</v>
      </c>
      <c r="AO1243" s="18">
        <f t="shared" si="319"/>
        <v>104</v>
      </c>
      <c r="AP1243" s="18">
        <f t="shared" si="319"/>
        <v>90</v>
      </c>
      <c r="AQ1243" s="18">
        <f t="shared" si="319"/>
        <v>3192</v>
      </c>
      <c r="AR1243" s="18">
        <f t="shared" si="319"/>
        <v>250</v>
      </c>
      <c r="AS1243" s="18">
        <f t="shared" si="319"/>
        <v>243</v>
      </c>
      <c r="AT1243" s="18">
        <f t="shared" si="319"/>
        <v>1440</v>
      </c>
      <c r="AU1243" s="18">
        <f t="shared" si="319"/>
        <v>60</v>
      </c>
    </row>
    <row r="1244" spans="1:47" s="10" customFormat="1" ht="12">
      <c r="A1244" s="58">
        <v>1245</v>
      </c>
      <c r="B1244" s="58">
        <v>4562</v>
      </c>
      <c r="C1244" s="59" t="s">
        <v>352</v>
      </c>
      <c r="D1244" s="59" t="s">
        <v>334</v>
      </c>
      <c r="E1244" s="59" t="s">
        <v>343</v>
      </c>
      <c r="F1244" s="59" t="s">
        <v>222</v>
      </c>
      <c r="G1244" s="12" t="s">
        <v>283</v>
      </c>
      <c r="H1244" s="14">
        <f t="shared" ref="H1244:H1250" si="320">B1244</f>
        <v>4562</v>
      </c>
      <c r="I1244" s="14">
        <f t="shared" si="313"/>
        <v>3081</v>
      </c>
      <c r="J1244" s="12">
        <f>VLOOKUP($B1244,'[1]METAS 2019'!$D$4:$Q$843,5,0)</f>
        <v>36</v>
      </c>
      <c r="K1244" s="12">
        <f>VLOOKUP($B1244,'[1]METAS 2019'!$D$4:$Q$843,4,0)</f>
        <v>36</v>
      </c>
      <c r="L1244" s="12">
        <f>VLOOKUP($B1244,'[1]METAS 2019'!$D$4:$Q$843,11,0)</f>
        <v>38</v>
      </c>
      <c r="M1244" s="12">
        <f>VLOOKUP($B1244,'[1]METAS 2019'!$D$4:$Q$843,12,0)</f>
        <v>34</v>
      </c>
      <c r="N1244" s="12">
        <f>VLOOKUP($B1244,'[1]METAS 2019'!$D$4:$Q$843,13,0)</f>
        <v>41</v>
      </c>
      <c r="O1244" s="12">
        <f>VLOOKUP($B1244,'[1]METAS 2019'!$D$4:$Q$843,14,0)</f>
        <v>33</v>
      </c>
      <c r="P1244" s="12">
        <f>VLOOKUP($B1244,[2]ok!$AY$9:$CO$434,8,0)</f>
        <v>53</v>
      </c>
      <c r="Q1244" s="12">
        <f>VLOOKUP($B1244,[2]ok!$AY$9:$CO$434,9,0)</f>
        <v>55</v>
      </c>
      <c r="R1244" s="12">
        <f>VLOOKUP($B1244,[2]ok!$AY$9:$CO$434,10,0)</f>
        <v>54</v>
      </c>
      <c r="S1244" s="12">
        <f>VLOOKUP($B1244,[2]ok!$AY$9:$CO$434,11,0)</f>
        <v>54</v>
      </c>
      <c r="T1244" s="12">
        <f>VLOOKUP($B1244,[2]ok!$AY$9:$CO$434,12,0)</f>
        <v>55</v>
      </c>
      <c r="U1244" s="12">
        <f>VLOOKUP($B1244,[2]ok!$AY$9:$CO$434,13,0)</f>
        <v>55</v>
      </c>
      <c r="V1244" s="12">
        <f>VLOOKUP($B1244,[2]ok!$AY$9:$CO$434,14,0)</f>
        <v>57</v>
      </c>
      <c r="W1244" s="12">
        <f>VLOOKUP($B1244,[2]ok!$AY$9:$CO$434,15,0)</f>
        <v>57</v>
      </c>
      <c r="X1244" s="12">
        <f>VLOOKUP($B1244,[2]ok!$AY$9:$CO$434,16,0)</f>
        <v>57</v>
      </c>
      <c r="Y1244" s="12">
        <f>VLOOKUP($B1244,[2]ok!$AY$9:$CO$434,17,0)</f>
        <v>59</v>
      </c>
      <c r="Z1244" s="12">
        <f>VLOOKUP($B1244,[2]ok!$AY$9:$CO$434,18,0)</f>
        <v>60</v>
      </c>
      <c r="AA1244" s="12">
        <f>VLOOKUP($B1244,[2]ok!$AY$9:$CO$434,19,0)</f>
        <v>58</v>
      </c>
      <c r="AB1244" s="12">
        <f>VLOOKUP($B1244,[2]ok!$AY$9:$CO$434,20,0)</f>
        <v>57</v>
      </c>
      <c r="AC1244" s="12">
        <f>VLOOKUP($B1244,[2]ok!$AY$9:$CO$434,21,0)</f>
        <v>54</v>
      </c>
      <c r="AD1244" s="12">
        <f>VLOOKUP($B1244,[2]ok!$AY$9:$CO$434,22,0)</f>
        <v>238</v>
      </c>
      <c r="AE1244" s="12">
        <f>VLOOKUP($B1244,[2]ok!$AY$9:$CO$434,23,0)</f>
        <v>219</v>
      </c>
      <c r="AF1244" s="12">
        <f>VLOOKUP($B1244,[2]ok!$AY$9:$CO$434,24,0)</f>
        <v>246</v>
      </c>
      <c r="AG1244" s="12">
        <f>VLOOKUP($B1244,[2]ok!$AY$9:$CO$434,25,0)</f>
        <v>242</v>
      </c>
      <c r="AH1244" s="12">
        <f>VLOOKUP($B1244,[2]ok!$AY$9:$CO$434,26,0)</f>
        <v>221</v>
      </c>
      <c r="AI1244" s="12">
        <f>VLOOKUP($B1244,[2]ok!$AY$9:$CO$434,27,0)</f>
        <v>200</v>
      </c>
      <c r="AJ1244" s="12">
        <f>VLOOKUP($B1244,[2]ok!$AY$9:$CO$434,28,0)</f>
        <v>163</v>
      </c>
      <c r="AK1244" s="12">
        <f>VLOOKUP($B1244,[2]ok!$AY$9:$CO$434,29,0)</f>
        <v>147</v>
      </c>
      <c r="AL1244" s="12">
        <f>VLOOKUP($B1244,[2]ok!$AY$9:$CO$434,30,0)</f>
        <v>119</v>
      </c>
      <c r="AM1244" s="12">
        <f>VLOOKUP($B1244,[2]ok!$AY$9:$CO$434,31,0)</f>
        <v>106</v>
      </c>
      <c r="AN1244" s="12">
        <f>VLOOKUP($B1244,[2]ok!$AY$9:$CO$434,32,0)</f>
        <v>76</v>
      </c>
      <c r="AO1244" s="12">
        <f>VLOOKUP($B1244,[2]ok!$AY$9:$CO$434,33,0)</f>
        <v>53</v>
      </c>
      <c r="AP1244" s="12">
        <f>VLOOKUP($B1244,[2]ok!$AY$9:$CO$434,34,0)</f>
        <v>48</v>
      </c>
      <c r="AQ1244" s="12">
        <f>VLOOKUP($B1244,[2]ok!$AY$9:$CO$434,39,0)</f>
        <v>1666</v>
      </c>
      <c r="AR1244" s="12">
        <f>VLOOKUP($B1244,[2]ok!$AY$9:$CO$434,40,0)</f>
        <v>132</v>
      </c>
      <c r="AS1244" s="12">
        <f>VLOOKUP($B1244,[2]ok!$AY$9:$CO$434,41,0)</f>
        <v>126</v>
      </c>
      <c r="AT1244" s="12">
        <f>VLOOKUP($B1244,[2]ok!$AY$9:$CO$434,42,0)</f>
        <v>753</v>
      </c>
      <c r="AU1244" s="12">
        <f>VLOOKUP($B1244,[2]ok!$AY$9:$CO$434,43,0)</f>
        <v>30</v>
      </c>
    </row>
    <row r="1245" spans="1:47" s="10" customFormat="1" ht="12">
      <c r="A1245" s="58">
        <v>1246</v>
      </c>
      <c r="B1245" s="58">
        <v>4567</v>
      </c>
      <c r="C1245" s="59" t="s">
        <v>352</v>
      </c>
      <c r="D1245" s="59" t="s">
        <v>334</v>
      </c>
      <c r="E1245" s="59" t="s">
        <v>343</v>
      </c>
      <c r="F1245" s="59" t="s">
        <v>223</v>
      </c>
      <c r="G1245" s="12" t="s">
        <v>266</v>
      </c>
      <c r="H1245" s="14">
        <f t="shared" si="320"/>
        <v>4567</v>
      </c>
      <c r="I1245" s="14">
        <f t="shared" si="313"/>
        <v>340</v>
      </c>
      <c r="J1245" s="12">
        <f>VLOOKUP($B1245,'[1]METAS 2019'!$D$4:$Q$843,5,0)</f>
        <v>4</v>
      </c>
      <c r="K1245" s="12">
        <f>VLOOKUP($B1245,'[1]METAS 2019'!$D$4:$Q$843,4,0)</f>
        <v>4</v>
      </c>
      <c r="L1245" s="12">
        <f>VLOOKUP($B1245,'[1]METAS 2019'!$D$4:$Q$843,11,0)</f>
        <v>2</v>
      </c>
      <c r="M1245" s="12">
        <f>VLOOKUP($B1245,'[1]METAS 2019'!$D$4:$Q$843,12,0)</f>
        <v>4</v>
      </c>
      <c r="N1245" s="12">
        <f>VLOOKUP($B1245,'[1]METAS 2019'!$D$4:$Q$843,13,0)</f>
        <v>4</v>
      </c>
      <c r="O1245" s="12">
        <f>VLOOKUP($B1245,'[1]METAS 2019'!$D$4:$Q$843,14,0)</f>
        <v>9</v>
      </c>
      <c r="P1245" s="12">
        <f>VLOOKUP($B1245,[2]ok!$AY$9:$CO$434,8,0)</f>
        <v>6</v>
      </c>
      <c r="Q1245" s="12">
        <f>VLOOKUP($B1245,[2]ok!$AY$9:$CO$434,9,0)</f>
        <v>6</v>
      </c>
      <c r="R1245" s="12">
        <f>VLOOKUP($B1245,[2]ok!$AY$9:$CO$434,10,0)</f>
        <v>6</v>
      </c>
      <c r="S1245" s="12">
        <f>VLOOKUP($B1245,[2]ok!$AY$9:$CO$434,11,0)</f>
        <v>6</v>
      </c>
      <c r="T1245" s="12">
        <f>VLOOKUP($B1245,[2]ok!$AY$9:$CO$434,12,0)</f>
        <v>6</v>
      </c>
      <c r="U1245" s="12">
        <f>VLOOKUP($B1245,[2]ok!$AY$9:$CO$434,13,0)</f>
        <v>6</v>
      </c>
      <c r="V1245" s="12">
        <f>VLOOKUP($B1245,[2]ok!$AY$9:$CO$434,14,0)</f>
        <v>6</v>
      </c>
      <c r="W1245" s="12">
        <f>VLOOKUP($B1245,[2]ok!$AY$9:$CO$434,15,0)</f>
        <v>6</v>
      </c>
      <c r="X1245" s="12">
        <f>VLOOKUP($B1245,[2]ok!$AY$9:$CO$434,16,0)</f>
        <v>6</v>
      </c>
      <c r="Y1245" s="12">
        <f>VLOOKUP($B1245,[2]ok!$AY$9:$CO$434,17,0)</f>
        <v>6</v>
      </c>
      <c r="Z1245" s="12">
        <f>VLOOKUP($B1245,[2]ok!$AY$9:$CO$434,18,0)</f>
        <v>6</v>
      </c>
      <c r="AA1245" s="12">
        <f>VLOOKUP($B1245,[2]ok!$AY$9:$CO$434,19,0)</f>
        <v>6</v>
      </c>
      <c r="AB1245" s="12">
        <f>VLOOKUP($B1245,[2]ok!$AY$9:$CO$434,20,0)</f>
        <v>6</v>
      </c>
      <c r="AC1245" s="12">
        <f>VLOOKUP($B1245,[2]ok!$AY$9:$CO$434,21,0)</f>
        <v>6</v>
      </c>
      <c r="AD1245" s="12">
        <f>VLOOKUP($B1245,[2]ok!$AY$9:$CO$434,22,0)</f>
        <v>26</v>
      </c>
      <c r="AE1245" s="12">
        <f>VLOOKUP($B1245,[2]ok!$AY$9:$CO$434,23,0)</f>
        <v>24</v>
      </c>
      <c r="AF1245" s="12">
        <f>VLOOKUP($B1245,[2]ok!$AY$9:$CO$434,24,0)</f>
        <v>27</v>
      </c>
      <c r="AG1245" s="12">
        <f>VLOOKUP($B1245,[2]ok!$AY$9:$CO$434,25,0)</f>
        <v>27</v>
      </c>
      <c r="AH1245" s="12">
        <f>VLOOKUP($B1245,[2]ok!$AY$9:$CO$434,26,0)</f>
        <v>24</v>
      </c>
      <c r="AI1245" s="12">
        <f>VLOOKUP($B1245,[2]ok!$AY$9:$CO$434,27,0)</f>
        <v>22</v>
      </c>
      <c r="AJ1245" s="12">
        <f>VLOOKUP($B1245,[2]ok!$AY$9:$CO$434,28,0)</f>
        <v>18</v>
      </c>
      <c r="AK1245" s="12">
        <f>VLOOKUP($B1245,[2]ok!$AY$9:$CO$434,29,0)</f>
        <v>16</v>
      </c>
      <c r="AL1245" s="12">
        <f>VLOOKUP($B1245,[2]ok!$AY$9:$CO$434,30,0)</f>
        <v>13</v>
      </c>
      <c r="AM1245" s="12">
        <f>VLOOKUP($B1245,[2]ok!$AY$9:$CO$434,31,0)</f>
        <v>12</v>
      </c>
      <c r="AN1245" s="12">
        <f>VLOOKUP($B1245,[2]ok!$AY$9:$CO$434,32,0)</f>
        <v>9</v>
      </c>
      <c r="AO1245" s="12">
        <f>VLOOKUP($B1245,[2]ok!$AY$9:$CO$434,33,0)</f>
        <v>6</v>
      </c>
      <c r="AP1245" s="12">
        <f>VLOOKUP($B1245,[2]ok!$AY$9:$CO$434,34,0)</f>
        <v>5</v>
      </c>
      <c r="AQ1245" s="12">
        <f>VLOOKUP($B1245,[2]ok!$AY$9:$CO$434,39,0)</f>
        <v>185</v>
      </c>
      <c r="AR1245" s="12">
        <f>VLOOKUP($B1245,[2]ok!$AY$9:$CO$434,40,0)</f>
        <v>14</v>
      </c>
      <c r="AS1245" s="12">
        <f>VLOOKUP($B1245,[2]ok!$AY$9:$CO$434,41,0)</f>
        <v>14</v>
      </c>
      <c r="AT1245" s="12">
        <f>VLOOKUP($B1245,[2]ok!$AY$9:$CO$434,42,0)</f>
        <v>83</v>
      </c>
      <c r="AU1245" s="12">
        <f>VLOOKUP($B1245,[2]ok!$AY$9:$CO$434,43,0)</f>
        <v>4</v>
      </c>
    </row>
    <row r="1246" spans="1:47" s="10" customFormat="1" ht="12">
      <c r="A1246" s="58">
        <v>1247</v>
      </c>
      <c r="B1246" s="58">
        <v>4565</v>
      </c>
      <c r="C1246" s="59" t="s">
        <v>352</v>
      </c>
      <c r="D1246" s="59" t="s">
        <v>334</v>
      </c>
      <c r="E1246" s="59" t="s">
        <v>343</v>
      </c>
      <c r="F1246" s="59" t="s">
        <v>224</v>
      </c>
      <c r="G1246" s="12" t="s">
        <v>266</v>
      </c>
      <c r="H1246" s="14">
        <f t="shared" si="320"/>
        <v>4565</v>
      </c>
      <c r="I1246" s="14">
        <f t="shared" si="313"/>
        <v>603</v>
      </c>
      <c r="J1246" s="12">
        <f>VLOOKUP($B1246,'[1]METAS 2019'!$D$4:$Q$843,5,0)</f>
        <v>7</v>
      </c>
      <c r="K1246" s="12">
        <f>VLOOKUP($B1246,'[1]METAS 2019'!$D$4:$Q$843,4,0)</f>
        <v>9</v>
      </c>
      <c r="L1246" s="12">
        <f>VLOOKUP($B1246,'[1]METAS 2019'!$D$4:$Q$843,11,0)</f>
        <v>5</v>
      </c>
      <c r="M1246" s="12">
        <f>VLOOKUP($B1246,'[1]METAS 2019'!$D$4:$Q$843,12,0)</f>
        <v>5</v>
      </c>
      <c r="N1246" s="12">
        <f>VLOOKUP($B1246,'[1]METAS 2019'!$D$4:$Q$843,13,0)</f>
        <v>7</v>
      </c>
      <c r="O1246" s="12">
        <f>VLOOKUP($B1246,'[1]METAS 2019'!$D$4:$Q$843,14,0)</f>
        <v>14</v>
      </c>
      <c r="P1246" s="12">
        <f>VLOOKUP($B1246,[2]ok!$AY$9:$CO$434,8,0)</f>
        <v>11</v>
      </c>
      <c r="Q1246" s="12">
        <f>VLOOKUP($B1246,[2]ok!$AY$9:$CO$434,9,0)</f>
        <v>10</v>
      </c>
      <c r="R1246" s="12">
        <f>VLOOKUP($B1246,[2]ok!$AY$9:$CO$434,10,0)</f>
        <v>11</v>
      </c>
      <c r="S1246" s="12">
        <f>VLOOKUP($B1246,[2]ok!$AY$9:$CO$434,11,0)</f>
        <v>11</v>
      </c>
      <c r="T1246" s="12">
        <f>VLOOKUP($B1246,[2]ok!$AY$9:$CO$434,12,0)</f>
        <v>11</v>
      </c>
      <c r="U1246" s="12">
        <f>VLOOKUP($B1246,[2]ok!$AY$9:$CO$434,13,0)</f>
        <v>11</v>
      </c>
      <c r="V1246" s="12">
        <f>VLOOKUP($B1246,[2]ok!$AY$9:$CO$434,14,0)</f>
        <v>11</v>
      </c>
      <c r="W1246" s="12">
        <f>VLOOKUP($B1246,[2]ok!$AY$9:$CO$434,15,0)</f>
        <v>11</v>
      </c>
      <c r="X1246" s="12">
        <f>VLOOKUP($B1246,[2]ok!$AY$9:$CO$434,16,0)</f>
        <v>11</v>
      </c>
      <c r="Y1246" s="12">
        <f>VLOOKUP($B1246,[2]ok!$AY$9:$CO$434,17,0)</f>
        <v>11</v>
      </c>
      <c r="Z1246" s="12">
        <f>VLOOKUP($B1246,[2]ok!$AY$9:$CO$434,18,0)</f>
        <v>11</v>
      </c>
      <c r="AA1246" s="12">
        <f>VLOOKUP($B1246,[2]ok!$AY$9:$CO$434,19,0)</f>
        <v>11</v>
      </c>
      <c r="AB1246" s="12">
        <f>VLOOKUP($B1246,[2]ok!$AY$9:$CO$434,20,0)</f>
        <v>11</v>
      </c>
      <c r="AC1246" s="12">
        <f>VLOOKUP($B1246,[2]ok!$AY$9:$CO$434,21,0)</f>
        <v>10</v>
      </c>
      <c r="AD1246" s="12">
        <f>VLOOKUP($B1246,[2]ok!$AY$9:$CO$434,22,0)</f>
        <v>46</v>
      </c>
      <c r="AE1246" s="12">
        <f>VLOOKUP($B1246,[2]ok!$AY$9:$CO$434,23,0)</f>
        <v>42</v>
      </c>
      <c r="AF1246" s="12">
        <f>VLOOKUP($B1246,[2]ok!$AY$9:$CO$434,24,0)</f>
        <v>48</v>
      </c>
      <c r="AG1246" s="12">
        <f>VLOOKUP($B1246,[2]ok!$AY$9:$CO$434,25,0)</f>
        <v>47</v>
      </c>
      <c r="AH1246" s="12">
        <f>VLOOKUP($B1246,[2]ok!$AY$9:$CO$434,26,0)</f>
        <v>43</v>
      </c>
      <c r="AI1246" s="12">
        <f>VLOOKUP($B1246,[2]ok!$AY$9:$CO$434,27,0)</f>
        <v>39</v>
      </c>
      <c r="AJ1246" s="12">
        <f>VLOOKUP($B1246,[2]ok!$AY$9:$CO$434,28,0)</f>
        <v>32</v>
      </c>
      <c r="AK1246" s="12">
        <f>VLOOKUP($B1246,[2]ok!$AY$9:$CO$434,29,0)</f>
        <v>28</v>
      </c>
      <c r="AL1246" s="12">
        <f>VLOOKUP($B1246,[2]ok!$AY$9:$CO$434,30,0)</f>
        <v>23</v>
      </c>
      <c r="AM1246" s="12">
        <f>VLOOKUP($B1246,[2]ok!$AY$9:$CO$434,31,0)</f>
        <v>21</v>
      </c>
      <c r="AN1246" s="12">
        <f>VLOOKUP($B1246,[2]ok!$AY$9:$CO$434,32,0)</f>
        <v>15</v>
      </c>
      <c r="AO1246" s="12">
        <f>VLOOKUP($B1246,[2]ok!$AY$9:$CO$434,33,0)</f>
        <v>11</v>
      </c>
      <c r="AP1246" s="12">
        <f>VLOOKUP($B1246,[2]ok!$AY$9:$CO$434,34,0)</f>
        <v>9</v>
      </c>
      <c r="AQ1246" s="12">
        <f>VLOOKUP($B1246,[2]ok!$AY$9:$CO$434,39,0)</f>
        <v>324</v>
      </c>
      <c r="AR1246" s="12">
        <f>VLOOKUP($B1246,[2]ok!$AY$9:$CO$434,40,0)</f>
        <v>25</v>
      </c>
      <c r="AS1246" s="12">
        <f>VLOOKUP($B1246,[2]ok!$AY$9:$CO$434,41,0)</f>
        <v>25</v>
      </c>
      <c r="AT1246" s="12">
        <f>VLOOKUP($B1246,[2]ok!$AY$9:$CO$434,42,0)</f>
        <v>146</v>
      </c>
      <c r="AU1246" s="12">
        <f>VLOOKUP($B1246,[2]ok!$AY$9:$CO$434,43,0)</f>
        <v>6</v>
      </c>
    </row>
    <row r="1247" spans="1:47" s="10" customFormat="1" ht="12">
      <c r="A1247" s="58">
        <v>1248</v>
      </c>
      <c r="B1247" s="58">
        <v>4609</v>
      </c>
      <c r="C1247" s="59" t="s">
        <v>352</v>
      </c>
      <c r="D1247" s="59" t="s">
        <v>334</v>
      </c>
      <c r="E1247" s="59" t="s">
        <v>343</v>
      </c>
      <c r="F1247" s="59" t="s">
        <v>225</v>
      </c>
      <c r="G1247" s="12" t="s">
        <v>266</v>
      </c>
      <c r="H1247" s="14">
        <f t="shared" si="320"/>
        <v>4609</v>
      </c>
      <c r="I1247" s="14">
        <f t="shared" si="313"/>
        <v>349</v>
      </c>
      <c r="J1247" s="12">
        <f>VLOOKUP($B1247,'[1]METAS 2019'!$D$4:$Q$843,5,0)</f>
        <v>4</v>
      </c>
      <c r="K1247" s="12">
        <f>VLOOKUP($B1247,'[1]METAS 2019'!$D$4:$Q$843,4,0)</f>
        <v>4</v>
      </c>
      <c r="L1247" s="12">
        <f>VLOOKUP($B1247,'[1]METAS 2019'!$D$4:$Q$843,11,0)</f>
        <v>6</v>
      </c>
      <c r="M1247" s="12">
        <f>VLOOKUP($B1247,'[1]METAS 2019'!$D$4:$Q$843,12,0)</f>
        <v>8</v>
      </c>
      <c r="N1247" s="12">
        <f>VLOOKUP($B1247,'[1]METAS 2019'!$D$4:$Q$843,13,0)</f>
        <v>5</v>
      </c>
      <c r="O1247" s="12">
        <f>VLOOKUP($B1247,'[1]METAS 2019'!$D$4:$Q$843,14,0)</f>
        <v>9</v>
      </c>
      <c r="P1247" s="12">
        <f>VLOOKUP($B1247,[2]ok!$AY$9:$CO$434,8,0)</f>
        <v>6</v>
      </c>
      <c r="Q1247" s="12">
        <f>VLOOKUP($B1247,[2]ok!$AY$9:$CO$434,9,0)</f>
        <v>6</v>
      </c>
      <c r="R1247" s="12">
        <f>VLOOKUP($B1247,[2]ok!$AY$9:$CO$434,10,0)</f>
        <v>6</v>
      </c>
      <c r="S1247" s="12">
        <f>VLOOKUP($B1247,[2]ok!$AY$9:$CO$434,11,0)</f>
        <v>6</v>
      </c>
      <c r="T1247" s="12">
        <f>VLOOKUP($B1247,[2]ok!$AY$9:$CO$434,12,0)</f>
        <v>6</v>
      </c>
      <c r="U1247" s="12">
        <f>VLOOKUP($B1247,[2]ok!$AY$9:$CO$434,13,0)</f>
        <v>6</v>
      </c>
      <c r="V1247" s="12">
        <f>VLOOKUP($B1247,[2]ok!$AY$9:$CO$434,14,0)</f>
        <v>6</v>
      </c>
      <c r="W1247" s="12">
        <f>VLOOKUP($B1247,[2]ok!$AY$9:$CO$434,15,0)</f>
        <v>6</v>
      </c>
      <c r="X1247" s="12">
        <f>VLOOKUP($B1247,[2]ok!$AY$9:$CO$434,16,0)</f>
        <v>6</v>
      </c>
      <c r="Y1247" s="12">
        <f>VLOOKUP($B1247,[2]ok!$AY$9:$CO$434,17,0)</f>
        <v>6</v>
      </c>
      <c r="Z1247" s="12">
        <f>VLOOKUP($B1247,[2]ok!$AY$9:$CO$434,18,0)</f>
        <v>6</v>
      </c>
      <c r="AA1247" s="12">
        <f>VLOOKUP($B1247,[2]ok!$AY$9:$CO$434,19,0)</f>
        <v>6</v>
      </c>
      <c r="AB1247" s="12">
        <f>VLOOKUP($B1247,[2]ok!$AY$9:$CO$434,20,0)</f>
        <v>6</v>
      </c>
      <c r="AC1247" s="12">
        <f>VLOOKUP($B1247,[2]ok!$AY$9:$CO$434,21,0)</f>
        <v>6</v>
      </c>
      <c r="AD1247" s="12">
        <f>VLOOKUP($B1247,[2]ok!$AY$9:$CO$434,22,0)</f>
        <v>26</v>
      </c>
      <c r="AE1247" s="12">
        <f>VLOOKUP($B1247,[2]ok!$AY$9:$CO$434,23,0)</f>
        <v>24</v>
      </c>
      <c r="AF1247" s="12">
        <f>VLOOKUP($B1247,[2]ok!$AY$9:$CO$434,24,0)</f>
        <v>27</v>
      </c>
      <c r="AG1247" s="12">
        <f>VLOOKUP($B1247,[2]ok!$AY$9:$CO$434,25,0)</f>
        <v>27</v>
      </c>
      <c r="AH1247" s="12">
        <f>VLOOKUP($B1247,[2]ok!$AY$9:$CO$434,26,0)</f>
        <v>24</v>
      </c>
      <c r="AI1247" s="12">
        <f>VLOOKUP($B1247,[2]ok!$AY$9:$CO$434,27,0)</f>
        <v>22</v>
      </c>
      <c r="AJ1247" s="12">
        <f>VLOOKUP($B1247,[2]ok!$AY$9:$CO$434,28,0)</f>
        <v>18</v>
      </c>
      <c r="AK1247" s="12">
        <f>VLOOKUP($B1247,[2]ok!$AY$9:$CO$434,29,0)</f>
        <v>16</v>
      </c>
      <c r="AL1247" s="12">
        <f>VLOOKUP($B1247,[2]ok!$AY$9:$CO$434,30,0)</f>
        <v>13</v>
      </c>
      <c r="AM1247" s="12">
        <f>VLOOKUP($B1247,[2]ok!$AY$9:$CO$434,31,0)</f>
        <v>12</v>
      </c>
      <c r="AN1247" s="12">
        <f>VLOOKUP($B1247,[2]ok!$AY$9:$CO$434,32,0)</f>
        <v>9</v>
      </c>
      <c r="AO1247" s="12">
        <f>VLOOKUP($B1247,[2]ok!$AY$9:$CO$434,33,0)</f>
        <v>6</v>
      </c>
      <c r="AP1247" s="12">
        <f>VLOOKUP($B1247,[2]ok!$AY$9:$CO$434,34,0)</f>
        <v>5</v>
      </c>
      <c r="AQ1247" s="12">
        <f>VLOOKUP($B1247,[2]ok!$AY$9:$CO$434,39,0)</f>
        <v>185</v>
      </c>
      <c r="AR1247" s="12">
        <f>VLOOKUP($B1247,[2]ok!$AY$9:$CO$434,40,0)</f>
        <v>14</v>
      </c>
      <c r="AS1247" s="12">
        <f>VLOOKUP($B1247,[2]ok!$AY$9:$CO$434,41,0)</f>
        <v>14</v>
      </c>
      <c r="AT1247" s="12">
        <f>VLOOKUP($B1247,[2]ok!$AY$9:$CO$434,42,0)</f>
        <v>83</v>
      </c>
      <c r="AU1247" s="12">
        <f>VLOOKUP($B1247,[2]ok!$AY$9:$CO$434,43,0)</f>
        <v>4</v>
      </c>
    </row>
    <row r="1248" spans="1:47" s="10" customFormat="1" ht="12">
      <c r="A1248" s="58">
        <v>1249</v>
      </c>
      <c r="B1248" s="58">
        <v>4564</v>
      </c>
      <c r="C1248" s="59" t="s">
        <v>352</v>
      </c>
      <c r="D1248" s="59" t="s">
        <v>334</v>
      </c>
      <c r="E1248" s="59" t="s">
        <v>343</v>
      </c>
      <c r="F1248" s="59" t="s">
        <v>226</v>
      </c>
      <c r="G1248" s="12" t="s">
        <v>266</v>
      </c>
      <c r="H1248" s="14">
        <f t="shared" si="320"/>
        <v>4564</v>
      </c>
      <c r="I1248" s="14">
        <f t="shared" si="313"/>
        <v>351</v>
      </c>
      <c r="J1248" s="12">
        <f>VLOOKUP($B1248,'[1]METAS 2019'!$D$4:$Q$843,5,0)</f>
        <v>4</v>
      </c>
      <c r="K1248" s="12">
        <f>VLOOKUP($B1248,'[1]METAS 2019'!$D$4:$Q$843,4,0)</f>
        <v>5</v>
      </c>
      <c r="L1248" s="12">
        <f>VLOOKUP($B1248,'[1]METAS 2019'!$D$4:$Q$843,11,0)</f>
        <v>5</v>
      </c>
      <c r="M1248" s="12">
        <f>VLOOKUP($B1248,'[1]METAS 2019'!$D$4:$Q$843,12,0)</f>
        <v>8</v>
      </c>
      <c r="N1248" s="12">
        <f>VLOOKUP($B1248,'[1]METAS 2019'!$D$4:$Q$843,13,0)</f>
        <v>9</v>
      </c>
      <c r="O1248" s="12">
        <f>VLOOKUP($B1248,'[1]METAS 2019'!$D$4:$Q$843,14,0)</f>
        <v>7</v>
      </c>
      <c r="P1248" s="12">
        <f>VLOOKUP($B1248,[2]ok!$AY$9:$CO$434,8,0)</f>
        <v>6</v>
      </c>
      <c r="Q1248" s="12">
        <f>VLOOKUP($B1248,[2]ok!$AY$9:$CO$434,9,0)</f>
        <v>6</v>
      </c>
      <c r="R1248" s="12">
        <f>VLOOKUP($B1248,[2]ok!$AY$9:$CO$434,10,0)</f>
        <v>6</v>
      </c>
      <c r="S1248" s="12">
        <f>VLOOKUP($B1248,[2]ok!$AY$9:$CO$434,11,0)</f>
        <v>6</v>
      </c>
      <c r="T1248" s="12">
        <f>VLOOKUP($B1248,[2]ok!$AY$9:$CO$434,12,0)</f>
        <v>6</v>
      </c>
      <c r="U1248" s="12">
        <f>VLOOKUP($B1248,[2]ok!$AY$9:$CO$434,13,0)</f>
        <v>6</v>
      </c>
      <c r="V1248" s="12">
        <f>VLOOKUP($B1248,[2]ok!$AY$9:$CO$434,14,0)</f>
        <v>6</v>
      </c>
      <c r="W1248" s="12">
        <f>VLOOKUP($B1248,[2]ok!$AY$9:$CO$434,15,0)</f>
        <v>6</v>
      </c>
      <c r="X1248" s="12">
        <f>VLOOKUP($B1248,[2]ok!$AY$9:$CO$434,16,0)</f>
        <v>6</v>
      </c>
      <c r="Y1248" s="12">
        <f>VLOOKUP($B1248,[2]ok!$AY$9:$CO$434,17,0)</f>
        <v>6</v>
      </c>
      <c r="Z1248" s="12">
        <f>VLOOKUP($B1248,[2]ok!$AY$9:$CO$434,18,0)</f>
        <v>6</v>
      </c>
      <c r="AA1248" s="12">
        <f>VLOOKUP($B1248,[2]ok!$AY$9:$CO$434,19,0)</f>
        <v>6</v>
      </c>
      <c r="AB1248" s="12">
        <f>VLOOKUP($B1248,[2]ok!$AY$9:$CO$434,20,0)</f>
        <v>6</v>
      </c>
      <c r="AC1248" s="12">
        <f>VLOOKUP($B1248,[2]ok!$AY$9:$CO$434,21,0)</f>
        <v>6</v>
      </c>
      <c r="AD1248" s="12">
        <f>VLOOKUP($B1248,[2]ok!$AY$9:$CO$434,22,0)</f>
        <v>26</v>
      </c>
      <c r="AE1248" s="12">
        <f>VLOOKUP($B1248,[2]ok!$AY$9:$CO$434,23,0)</f>
        <v>24</v>
      </c>
      <c r="AF1248" s="12">
        <f>VLOOKUP($B1248,[2]ok!$AY$9:$CO$434,24,0)</f>
        <v>27</v>
      </c>
      <c r="AG1248" s="12">
        <f>VLOOKUP($B1248,[2]ok!$AY$9:$CO$434,25,0)</f>
        <v>27</v>
      </c>
      <c r="AH1248" s="12">
        <f>VLOOKUP($B1248,[2]ok!$AY$9:$CO$434,26,0)</f>
        <v>24</v>
      </c>
      <c r="AI1248" s="12">
        <f>VLOOKUP($B1248,[2]ok!$AY$9:$CO$434,27,0)</f>
        <v>22</v>
      </c>
      <c r="AJ1248" s="12">
        <f>VLOOKUP($B1248,[2]ok!$AY$9:$CO$434,28,0)</f>
        <v>18</v>
      </c>
      <c r="AK1248" s="12">
        <f>VLOOKUP($B1248,[2]ok!$AY$9:$CO$434,29,0)</f>
        <v>16</v>
      </c>
      <c r="AL1248" s="12">
        <f>VLOOKUP($B1248,[2]ok!$AY$9:$CO$434,30,0)</f>
        <v>13</v>
      </c>
      <c r="AM1248" s="12">
        <f>VLOOKUP($B1248,[2]ok!$AY$9:$CO$434,31,0)</f>
        <v>12</v>
      </c>
      <c r="AN1248" s="12">
        <f>VLOOKUP($B1248,[2]ok!$AY$9:$CO$434,32,0)</f>
        <v>9</v>
      </c>
      <c r="AO1248" s="12">
        <f>VLOOKUP($B1248,[2]ok!$AY$9:$CO$434,33,0)</f>
        <v>6</v>
      </c>
      <c r="AP1248" s="12">
        <f>VLOOKUP($B1248,[2]ok!$AY$9:$CO$434,34,0)</f>
        <v>5</v>
      </c>
      <c r="AQ1248" s="12">
        <f>VLOOKUP($B1248,[2]ok!$AY$9:$CO$434,39,0)</f>
        <v>185</v>
      </c>
      <c r="AR1248" s="12">
        <f>VLOOKUP($B1248,[2]ok!$AY$9:$CO$434,40,0)</f>
        <v>14</v>
      </c>
      <c r="AS1248" s="12">
        <f>VLOOKUP($B1248,[2]ok!$AY$9:$CO$434,41,0)</f>
        <v>14</v>
      </c>
      <c r="AT1248" s="12">
        <f>VLOOKUP($B1248,[2]ok!$AY$9:$CO$434,42,0)</f>
        <v>83</v>
      </c>
      <c r="AU1248" s="12">
        <f>VLOOKUP($B1248,[2]ok!$AY$9:$CO$434,43,0)</f>
        <v>4</v>
      </c>
    </row>
    <row r="1249" spans="1:47" s="10" customFormat="1" ht="12">
      <c r="A1249" s="58">
        <v>1250</v>
      </c>
      <c r="B1249" s="58">
        <v>6809</v>
      </c>
      <c r="C1249" s="59" t="s">
        <v>352</v>
      </c>
      <c r="D1249" s="59" t="s">
        <v>334</v>
      </c>
      <c r="E1249" s="59" t="s">
        <v>338</v>
      </c>
      <c r="F1249" s="59" t="s">
        <v>227</v>
      </c>
      <c r="G1249" s="12" t="s">
        <v>266</v>
      </c>
      <c r="H1249" s="14">
        <f t="shared" si="320"/>
        <v>6809</v>
      </c>
      <c r="I1249" s="14">
        <f t="shared" si="313"/>
        <v>1102</v>
      </c>
      <c r="J1249" s="12">
        <f>VLOOKUP($B1249,'[1]METAS 2019'!$D$4:$Q$843,5,0)</f>
        <v>13</v>
      </c>
      <c r="K1249" s="12">
        <f>VLOOKUP($B1249,'[1]METAS 2019'!$D$4:$Q$843,4,0)</f>
        <v>11</v>
      </c>
      <c r="L1249" s="12">
        <f>VLOOKUP($B1249,'[1]METAS 2019'!$D$4:$Q$843,11,0)</f>
        <v>8</v>
      </c>
      <c r="M1249" s="12">
        <f>VLOOKUP($B1249,'[1]METAS 2019'!$D$4:$Q$843,12,0)</f>
        <v>11</v>
      </c>
      <c r="N1249" s="12">
        <f>VLOOKUP($B1249,'[1]METAS 2019'!$D$4:$Q$843,13,0)</f>
        <v>11</v>
      </c>
      <c r="O1249" s="12">
        <f>VLOOKUP($B1249,'[1]METAS 2019'!$D$4:$Q$843,14,0)</f>
        <v>12</v>
      </c>
      <c r="P1249" s="12">
        <f>VLOOKUP($B1249,[2]ok!$AY$9:$CO$434,8,0)</f>
        <v>20</v>
      </c>
      <c r="Q1249" s="12">
        <f>VLOOKUP($B1249,[2]ok!$AY$9:$CO$434,9,0)</f>
        <v>19</v>
      </c>
      <c r="R1249" s="12">
        <f>VLOOKUP($B1249,[2]ok!$AY$9:$CO$434,10,0)</f>
        <v>20</v>
      </c>
      <c r="S1249" s="12">
        <f>VLOOKUP($B1249,[2]ok!$AY$9:$CO$434,11,0)</f>
        <v>20</v>
      </c>
      <c r="T1249" s="12">
        <f>VLOOKUP($B1249,[2]ok!$AY$9:$CO$434,12,0)</f>
        <v>20</v>
      </c>
      <c r="U1249" s="12">
        <f>VLOOKUP($B1249,[2]ok!$AY$9:$CO$434,13,0)</f>
        <v>20</v>
      </c>
      <c r="V1249" s="12">
        <f>VLOOKUP($B1249,[2]ok!$AY$9:$CO$434,14,0)</f>
        <v>20</v>
      </c>
      <c r="W1249" s="12">
        <f>VLOOKUP($B1249,[2]ok!$AY$9:$CO$434,15,0)</f>
        <v>21</v>
      </c>
      <c r="X1249" s="12">
        <f>VLOOKUP($B1249,[2]ok!$AY$9:$CO$434,16,0)</f>
        <v>21</v>
      </c>
      <c r="Y1249" s="12">
        <f>VLOOKUP($B1249,[2]ok!$AY$9:$CO$434,17,0)</f>
        <v>21</v>
      </c>
      <c r="Z1249" s="12">
        <f>VLOOKUP($B1249,[2]ok!$AY$9:$CO$434,18,0)</f>
        <v>21</v>
      </c>
      <c r="AA1249" s="12">
        <f>VLOOKUP($B1249,[2]ok!$AY$9:$CO$434,19,0)</f>
        <v>21</v>
      </c>
      <c r="AB1249" s="12">
        <f>VLOOKUP($B1249,[2]ok!$AY$9:$CO$434,20,0)</f>
        <v>20</v>
      </c>
      <c r="AC1249" s="12">
        <f>VLOOKUP($B1249,[2]ok!$AY$9:$CO$434,21,0)</f>
        <v>19</v>
      </c>
      <c r="AD1249" s="12">
        <f>VLOOKUP($B1249,[2]ok!$AY$9:$CO$434,22,0)</f>
        <v>86</v>
      </c>
      <c r="AE1249" s="12">
        <f>VLOOKUP($B1249,[2]ok!$AY$9:$CO$434,23,0)</f>
        <v>79</v>
      </c>
      <c r="AF1249" s="12">
        <f>VLOOKUP($B1249,[2]ok!$AY$9:$CO$434,24,0)</f>
        <v>89</v>
      </c>
      <c r="AG1249" s="12">
        <f>VLOOKUP($B1249,[2]ok!$AY$9:$CO$434,25,0)</f>
        <v>88</v>
      </c>
      <c r="AH1249" s="12">
        <f>VLOOKUP($B1249,[2]ok!$AY$9:$CO$434,26,0)</f>
        <v>80</v>
      </c>
      <c r="AI1249" s="12">
        <f>VLOOKUP($B1249,[2]ok!$AY$9:$CO$434,27,0)</f>
        <v>72</v>
      </c>
      <c r="AJ1249" s="12">
        <f>VLOOKUP($B1249,[2]ok!$AY$9:$CO$434,28,0)</f>
        <v>59</v>
      </c>
      <c r="AK1249" s="12">
        <f>VLOOKUP($B1249,[2]ok!$AY$9:$CO$434,29,0)</f>
        <v>53</v>
      </c>
      <c r="AL1249" s="12">
        <f>VLOOKUP($B1249,[2]ok!$AY$9:$CO$434,30,0)</f>
        <v>43</v>
      </c>
      <c r="AM1249" s="12">
        <f>VLOOKUP($B1249,[2]ok!$AY$9:$CO$434,31,0)</f>
        <v>39</v>
      </c>
      <c r="AN1249" s="12">
        <f>VLOOKUP($B1249,[2]ok!$AY$9:$CO$434,32,0)</f>
        <v>28</v>
      </c>
      <c r="AO1249" s="12">
        <f>VLOOKUP($B1249,[2]ok!$AY$9:$CO$434,33,0)</f>
        <v>20</v>
      </c>
      <c r="AP1249" s="12">
        <f>VLOOKUP($B1249,[2]ok!$AY$9:$CO$434,34,0)</f>
        <v>17</v>
      </c>
      <c r="AQ1249" s="12">
        <f>VLOOKUP($B1249,[2]ok!$AY$9:$CO$434,39,0)</f>
        <v>601</v>
      </c>
      <c r="AR1249" s="12">
        <f>VLOOKUP($B1249,[2]ok!$AY$9:$CO$434,40,0)</f>
        <v>47</v>
      </c>
      <c r="AS1249" s="12">
        <f>VLOOKUP($B1249,[2]ok!$AY$9:$CO$434,41,0)</f>
        <v>46</v>
      </c>
      <c r="AT1249" s="12">
        <f>VLOOKUP($B1249,[2]ok!$AY$9:$CO$434,42,0)</f>
        <v>271</v>
      </c>
      <c r="AU1249" s="12">
        <f>VLOOKUP($B1249,[2]ok!$AY$9:$CO$434,43,0)</f>
        <v>11</v>
      </c>
    </row>
    <row r="1250" spans="1:47" s="10" customFormat="1" ht="12">
      <c r="A1250" s="58">
        <v>1251</v>
      </c>
      <c r="B1250" s="58">
        <v>7083</v>
      </c>
      <c r="C1250" s="59" t="s">
        <v>352</v>
      </c>
      <c r="D1250" s="59" t="s">
        <v>334</v>
      </c>
      <c r="E1250" s="59" t="s">
        <v>343</v>
      </c>
      <c r="F1250" s="59" t="s">
        <v>228</v>
      </c>
      <c r="G1250" s="12" t="s">
        <v>266</v>
      </c>
      <c r="H1250" s="14">
        <f t="shared" si="320"/>
        <v>7083</v>
      </c>
      <c r="I1250" s="14">
        <f t="shared" si="313"/>
        <v>101</v>
      </c>
      <c r="J1250" s="12">
        <f>VLOOKUP($B1250,'[1]METAS 2019'!$D$4:$Q$843,5,0)</f>
        <v>1</v>
      </c>
      <c r="K1250" s="12">
        <f>VLOOKUP($B1250,'[1]METAS 2019'!$D$4:$Q$843,4,0)</f>
        <v>1</v>
      </c>
      <c r="L1250" s="12">
        <f>VLOOKUP($B1250,'[1]METAS 2019'!$D$4:$Q$843,11,0)</f>
        <v>6</v>
      </c>
      <c r="M1250" s="12">
        <f>VLOOKUP($B1250,'[1]METAS 2019'!$D$4:$Q$843,12,0)</f>
        <v>3</v>
      </c>
      <c r="N1250" s="12">
        <f>VLOOKUP($B1250,'[1]METAS 2019'!$D$4:$Q$843,13,0)</f>
        <v>2</v>
      </c>
      <c r="O1250" s="12">
        <f>VLOOKUP($B1250,'[1]METAS 2019'!$D$4:$Q$843,14,0)</f>
        <v>3</v>
      </c>
      <c r="P1250" s="12">
        <f>VLOOKUP($B1250,[2]ok!$AY$9:$CO$434,8,0)</f>
        <v>2</v>
      </c>
      <c r="Q1250" s="12">
        <f>VLOOKUP($B1250,[2]ok!$AY$9:$CO$434,9,0)</f>
        <v>1</v>
      </c>
      <c r="R1250" s="12">
        <f>VLOOKUP($B1250,[2]ok!$AY$9:$CO$434,10,0)</f>
        <v>2</v>
      </c>
      <c r="S1250" s="12">
        <f>VLOOKUP($B1250,[2]ok!$AY$9:$CO$434,11,0)</f>
        <v>2</v>
      </c>
      <c r="T1250" s="12">
        <f>VLOOKUP($B1250,[2]ok!$AY$9:$CO$434,12,0)</f>
        <v>2</v>
      </c>
      <c r="U1250" s="12">
        <f>VLOOKUP($B1250,[2]ok!$AY$9:$CO$434,13,0)</f>
        <v>2</v>
      </c>
      <c r="V1250" s="12">
        <f>VLOOKUP($B1250,[2]ok!$AY$9:$CO$434,14,0)</f>
        <v>2</v>
      </c>
      <c r="W1250" s="12">
        <f>VLOOKUP($B1250,[2]ok!$AY$9:$CO$434,15,0)</f>
        <v>2</v>
      </c>
      <c r="X1250" s="12">
        <f>VLOOKUP($B1250,[2]ok!$AY$9:$CO$434,16,0)</f>
        <v>2</v>
      </c>
      <c r="Y1250" s="12">
        <f>VLOOKUP($B1250,[2]ok!$AY$9:$CO$434,17,0)</f>
        <v>2</v>
      </c>
      <c r="Z1250" s="12">
        <f>VLOOKUP($B1250,[2]ok!$AY$9:$CO$434,18,0)</f>
        <v>2</v>
      </c>
      <c r="AA1250" s="12">
        <f>VLOOKUP($B1250,[2]ok!$AY$9:$CO$434,19,0)</f>
        <v>2</v>
      </c>
      <c r="AB1250" s="12">
        <f>VLOOKUP($B1250,[2]ok!$AY$9:$CO$434,20,0)</f>
        <v>2</v>
      </c>
      <c r="AC1250" s="12">
        <f>VLOOKUP($B1250,[2]ok!$AY$9:$CO$434,21,0)</f>
        <v>1</v>
      </c>
      <c r="AD1250" s="12">
        <f>VLOOKUP($B1250,[2]ok!$AY$9:$CO$434,22,0)</f>
        <v>7</v>
      </c>
      <c r="AE1250" s="12">
        <f>VLOOKUP($B1250,[2]ok!$AY$9:$CO$434,23,0)</f>
        <v>6</v>
      </c>
      <c r="AF1250" s="12">
        <f>VLOOKUP($B1250,[2]ok!$AY$9:$CO$434,24,0)</f>
        <v>7</v>
      </c>
      <c r="AG1250" s="12">
        <f>VLOOKUP($B1250,[2]ok!$AY$9:$CO$434,25,0)</f>
        <v>7</v>
      </c>
      <c r="AH1250" s="12">
        <f>VLOOKUP($B1250,[2]ok!$AY$9:$CO$434,26,0)</f>
        <v>6</v>
      </c>
      <c r="AI1250" s="12">
        <f>VLOOKUP($B1250,[2]ok!$AY$9:$CO$434,27,0)</f>
        <v>6</v>
      </c>
      <c r="AJ1250" s="12">
        <f>VLOOKUP($B1250,[2]ok!$AY$9:$CO$434,28,0)</f>
        <v>5</v>
      </c>
      <c r="AK1250" s="12">
        <f>VLOOKUP($B1250,[2]ok!$AY$9:$CO$434,29,0)</f>
        <v>4</v>
      </c>
      <c r="AL1250" s="12">
        <f>VLOOKUP($B1250,[2]ok!$AY$9:$CO$434,30,0)</f>
        <v>3</v>
      </c>
      <c r="AM1250" s="12">
        <f>VLOOKUP($B1250,[2]ok!$AY$9:$CO$434,31,0)</f>
        <v>3</v>
      </c>
      <c r="AN1250" s="12">
        <f>VLOOKUP($B1250,[2]ok!$AY$9:$CO$434,32,0)</f>
        <v>2</v>
      </c>
      <c r="AO1250" s="12">
        <f>VLOOKUP($B1250,[2]ok!$AY$9:$CO$434,33,0)</f>
        <v>2</v>
      </c>
      <c r="AP1250" s="12">
        <f>VLOOKUP($B1250,[2]ok!$AY$9:$CO$434,34,0)</f>
        <v>1</v>
      </c>
      <c r="AQ1250" s="12">
        <f>VLOOKUP($B1250,[2]ok!$AY$9:$CO$434,39,0)</f>
        <v>46</v>
      </c>
      <c r="AR1250" s="12">
        <f>VLOOKUP($B1250,[2]ok!$AY$9:$CO$434,40,0)</f>
        <v>4</v>
      </c>
      <c r="AS1250" s="12">
        <f>VLOOKUP($B1250,[2]ok!$AY$9:$CO$434,41,0)</f>
        <v>4</v>
      </c>
      <c r="AT1250" s="12">
        <f>VLOOKUP($B1250,[2]ok!$AY$9:$CO$434,42,0)</f>
        <v>21</v>
      </c>
      <c r="AU1250" s="12">
        <f>VLOOKUP($B1250,[2]ok!$AY$9:$CO$434,43,0)</f>
        <v>1</v>
      </c>
    </row>
    <row r="1251" spans="1:47" s="10" customFormat="1" ht="12">
      <c r="A1251" s="97">
        <v>1252</v>
      </c>
      <c r="B1251" s="97"/>
      <c r="C1251" s="98"/>
      <c r="D1251" s="98"/>
      <c r="E1251" s="98"/>
      <c r="F1251" s="98" t="s">
        <v>413</v>
      </c>
      <c r="G1251" s="17" t="s">
        <v>1214</v>
      </c>
      <c r="H1251" s="81"/>
      <c r="I1251" s="81">
        <f t="shared" si="313"/>
        <v>1518</v>
      </c>
      <c r="J1251" s="18">
        <f t="shared" ref="J1251:AU1251" si="321">SUM(J1252:J1253)</f>
        <v>16</v>
      </c>
      <c r="K1251" s="18">
        <f t="shared" si="321"/>
        <v>21</v>
      </c>
      <c r="L1251" s="18">
        <f t="shared" si="321"/>
        <v>10</v>
      </c>
      <c r="M1251" s="18">
        <f t="shared" si="321"/>
        <v>15</v>
      </c>
      <c r="N1251" s="18">
        <f t="shared" si="321"/>
        <v>22</v>
      </c>
      <c r="O1251" s="18">
        <f t="shared" si="321"/>
        <v>22</v>
      </c>
      <c r="P1251" s="18">
        <f t="shared" si="321"/>
        <v>24</v>
      </c>
      <c r="Q1251" s="18">
        <f t="shared" si="321"/>
        <v>24</v>
      </c>
      <c r="R1251" s="18">
        <f t="shared" si="321"/>
        <v>24</v>
      </c>
      <c r="S1251" s="18">
        <f t="shared" si="321"/>
        <v>26</v>
      </c>
      <c r="T1251" s="18">
        <f t="shared" si="321"/>
        <v>23</v>
      </c>
      <c r="U1251" s="18">
        <f t="shared" si="321"/>
        <v>24</v>
      </c>
      <c r="V1251" s="18">
        <f t="shared" si="321"/>
        <v>24</v>
      </c>
      <c r="W1251" s="18">
        <f t="shared" si="321"/>
        <v>23</v>
      </c>
      <c r="X1251" s="18">
        <f t="shared" si="321"/>
        <v>25</v>
      </c>
      <c r="Y1251" s="18">
        <f t="shared" si="321"/>
        <v>26</v>
      </c>
      <c r="Z1251" s="18">
        <f t="shared" si="321"/>
        <v>27</v>
      </c>
      <c r="AA1251" s="18">
        <f t="shared" si="321"/>
        <v>27</v>
      </c>
      <c r="AB1251" s="18">
        <f t="shared" si="321"/>
        <v>25</v>
      </c>
      <c r="AC1251" s="18">
        <f t="shared" si="321"/>
        <v>21</v>
      </c>
      <c r="AD1251" s="18">
        <f t="shared" si="321"/>
        <v>90</v>
      </c>
      <c r="AE1251" s="18">
        <f t="shared" si="321"/>
        <v>125</v>
      </c>
      <c r="AF1251" s="18">
        <f t="shared" si="321"/>
        <v>135</v>
      </c>
      <c r="AG1251" s="18">
        <f t="shared" si="321"/>
        <v>125</v>
      </c>
      <c r="AH1251" s="18">
        <f t="shared" si="321"/>
        <v>109</v>
      </c>
      <c r="AI1251" s="18">
        <f t="shared" si="321"/>
        <v>91</v>
      </c>
      <c r="AJ1251" s="18">
        <f t="shared" si="321"/>
        <v>80</v>
      </c>
      <c r="AK1251" s="18">
        <f t="shared" si="321"/>
        <v>86</v>
      </c>
      <c r="AL1251" s="18">
        <f t="shared" si="321"/>
        <v>62</v>
      </c>
      <c r="AM1251" s="18">
        <f t="shared" si="321"/>
        <v>80</v>
      </c>
      <c r="AN1251" s="18">
        <f t="shared" si="321"/>
        <v>40</v>
      </c>
      <c r="AO1251" s="18">
        <f t="shared" si="321"/>
        <v>20</v>
      </c>
      <c r="AP1251" s="18">
        <f t="shared" si="321"/>
        <v>26</v>
      </c>
      <c r="AQ1251" s="18">
        <f t="shared" si="321"/>
        <v>783</v>
      </c>
      <c r="AR1251" s="18">
        <f t="shared" si="321"/>
        <v>61</v>
      </c>
      <c r="AS1251" s="18">
        <f t="shared" si="321"/>
        <v>55</v>
      </c>
      <c r="AT1251" s="18">
        <f t="shared" si="321"/>
        <v>342</v>
      </c>
      <c r="AU1251" s="18">
        <f t="shared" si="321"/>
        <v>14</v>
      </c>
    </row>
    <row r="1252" spans="1:47" s="10" customFormat="1" ht="12">
      <c r="A1252" s="58">
        <v>1253</v>
      </c>
      <c r="B1252" s="58">
        <v>4532</v>
      </c>
      <c r="C1252" s="59" t="s">
        <v>352</v>
      </c>
      <c r="D1252" s="59" t="s">
        <v>334</v>
      </c>
      <c r="E1252" s="59" t="s">
        <v>337</v>
      </c>
      <c r="F1252" s="59" t="s">
        <v>229</v>
      </c>
      <c r="G1252" s="12" t="s">
        <v>283</v>
      </c>
      <c r="H1252" s="14">
        <f>B1252</f>
        <v>4532</v>
      </c>
      <c r="I1252" s="14">
        <f t="shared" si="313"/>
        <v>1133</v>
      </c>
      <c r="J1252" s="12">
        <f>VLOOKUP($B1252,'[1]METAS 2019'!$D$4:$Q$843,5,0)</f>
        <v>12</v>
      </c>
      <c r="K1252" s="12">
        <f>VLOOKUP($B1252,'[1]METAS 2019'!$D$4:$Q$843,4,0)</f>
        <v>14</v>
      </c>
      <c r="L1252" s="12">
        <f>VLOOKUP($B1252,'[1]METAS 2019'!$D$4:$Q$843,11,0)</f>
        <v>9</v>
      </c>
      <c r="M1252" s="12">
        <f>VLOOKUP($B1252,'[1]METAS 2019'!$D$4:$Q$843,12,0)</f>
        <v>11</v>
      </c>
      <c r="N1252" s="12">
        <f>VLOOKUP($B1252,'[1]METAS 2019'!$D$4:$Q$843,13,0)</f>
        <v>15</v>
      </c>
      <c r="O1252" s="12">
        <f>VLOOKUP($B1252,'[1]METAS 2019'!$D$4:$Q$843,14,0)</f>
        <v>16</v>
      </c>
      <c r="P1252" s="12">
        <f>VLOOKUP($B1252,[2]ok!$AY$9:$CO$434,8,0)</f>
        <v>18</v>
      </c>
      <c r="Q1252" s="12">
        <f>VLOOKUP($B1252,[2]ok!$AY$9:$CO$434,9,0)</f>
        <v>18</v>
      </c>
      <c r="R1252" s="12">
        <f>VLOOKUP($B1252,[2]ok!$AY$9:$CO$434,10,0)</f>
        <v>18</v>
      </c>
      <c r="S1252" s="12">
        <f>VLOOKUP($B1252,[2]ok!$AY$9:$CO$434,11,0)</f>
        <v>19</v>
      </c>
      <c r="T1252" s="12">
        <f>VLOOKUP($B1252,[2]ok!$AY$9:$CO$434,12,0)</f>
        <v>17</v>
      </c>
      <c r="U1252" s="12">
        <f>VLOOKUP($B1252,[2]ok!$AY$9:$CO$434,13,0)</f>
        <v>18</v>
      </c>
      <c r="V1252" s="12">
        <f>VLOOKUP($B1252,[2]ok!$AY$9:$CO$434,14,0)</f>
        <v>18</v>
      </c>
      <c r="W1252" s="12">
        <f>VLOOKUP($B1252,[2]ok!$AY$9:$CO$434,15,0)</f>
        <v>17</v>
      </c>
      <c r="X1252" s="12">
        <f>VLOOKUP($B1252,[2]ok!$AY$9:$CO$434,16,0)</f>
        <v>19</v>
      </c>
      <c r="Y1252" s="12">
        <f>VLOOKUP($B1252,[2]ok!$AY$9:$CO$434,17,0)</f>
        <v>19</v>
      </c>
      <c r="Z1252" s="12">
        <f>VLOOKUP($B1252,[2]ok!$AY$9:$CO$434,18,0)</f>
        <v>20</v>
      </c>
      <c r="AA1252" s="12">
        <f>VLOOKUP($B1252,[2]ok!$AY$9:$CO$434,19,0)</f>
        <v>20</v>
      </c>
      <c r="AB1252" s="12">
        <f>VLOOKUP($B1252,[2]ok!$AY$9:$CO$434,20,0)</f>
        <v>19</v>
      </c>
      <c r="AC1252" s="12">
        <f>VLOOKUP($B1252,[2]ok!$AY$9:$CO$434,21,0)</f>
        <v>16</v>
      </c>
      <c r="AD1252" s="12">
        <f>VLOOKUP($B1252,[2]ok!$AY$9:$CO$434,22,0)</f>
        <v>67</v>
      </c>
      <c r="AE1252" s="12">
        <f>VLOOKUP($B1252,[2]ok!$AY$9:$CO$434,23,0)</f>
        <v>94</v>
      </c>
      <c r="AF1252" s="12">
        <f>VLOOKUP($B1252,[2]ok!$AY$9:$CO$434,24,0)</f>
        <v>101</v>
      </c>
      <c r="AG1252" s="12">
        <f>VLOOKUP($B1252,[2]ok!$AY$9:$CO$434,25,0)</f>
        <v>94</v>
      </c>
      <c r="AH1252" s="12">
        <f>VLOOKUP($B1252,[2]ok!$AY$9:$CO$434,26,0)</f>
        <v>82</v>
      </c>
      <c r="AI1252" s="12">
        <f>VLOOKUP($B1252,[2]ok!$AY$9:$CO$434,27,0)</f>
        <v>68</v>
      </c>
      <c r="AJ1252" s="12">
        <f>VLOOKUP($B1252,[2]ok!$AY$9:$CO$434,28,0)</f>
        <v>60</v>
      </c>
      <c r="AK1252" s="12">
        <f>VLOOKUP($B1252,[2]ok!$AY$9:$CO$434,29,0)</f>
        <v>64</v>
      </c>
      <c r="AL1252" s="12">
        <f>VLOOKUP($B1252,[2]ok!$AY$9:$CO$434,30,0)</f>
        <v>46</v>
      </c>
      <c r="AM1252" s="12">
        <f>VLOOKUP($B1252,[2]ok!$AY$9:$CO$434,31,0)</f>
        <v>60</v>
      </c>
      <c r="AN1252" s="12">
        <f>VLOOKUP($B1252,[2]ok!$AY$9:$CO$434,32,0)</f>
        <v>30</v>
      </c>
      <c r="AO1252" s="12">
        <f>VLOOKUP($B1252,[2]ok!$AY$9:$CO$434,33,0)</f>
        <v>15</v>
      </c>
      <c r="AP1252" s="12">
        <f>VLOOKUP($B1252,[2]ok!$AY$9:$CO$434,34,0)</f>
        <v>19</v>
      </c>
      <c r="AQ1252" s="12">
        <f>VLOOKUP($B1252,[2]ok!$AY$9:$CO$434,39,0)</f>
        <v>587</v>
      </c>
      <c r="AR1252" s="12">
        <f>VLOOKUP($B1252,[2]ok!$AY$9:$CO$434,40,0)</f>
        <v>46</v>
      </c>
      <c r="AS1252" s="12">
        <f>VLOOKUP($B1252,[2]ok!$AY$9:$CO$434,41,0)</f>
        <v>41</v>
      </c>
      <c r="AT1252" s="12">
        <f>VLOOKUP($B1252,[2]ok!$AY$9:$CO$434,42,0)</f>
        <v>256</v>
      </c>
      <c r="AU1252" s="12">
        <f>VLOOKUP($B1252,[2]ok!$AY$9:$CO$434,43,0)</f>
        <v>10</v>
      </c>
    </row>
    <row r="1253" spans="1:47" s="10" customFormat="1" ht="12">
      <c r="A1253" s="58">
        <v>1254</v>
      </c>
      <c r="B1253" s="58">
        <v>4533</v>
      </c>
      <c r="C1253" s="59" t="s">
        <v>352</v>
      </c>
      <c r="D1253" s="59" t="s">
        <v>334</v>
      </c>
      <c r="E1253" s="59" t="s">
        <v>337</v>
      </c>
      <c r="F1253" s="59" t="s">
        <v>230</v>
      </c>
      <c r="G1253" s="12" t="s">
        <v>266</v>
      </c>
      <c r="H1253" s="14">
        <f>B1253</f>
        <v>4533</v>
      </c>
      <c r="I1253" s="14">
        <f t="shared" si="313"/>
        <v>385</v>
      </c>
      <c r="J1253" s="12">
        <f>VLOOKUP($B1253,'[1]METAS 2019'!$D$4:$Q$843,5,0)</f>
        <v>4</v>
      </c>
      <c r="K1253" s="12">
        <f>VLOOKUP($B1253,'[1]METAS 2019'!$D$4:$Q$843,4,0)</f>
        <v>7</v>
      </c>
      <c r="L1253" s="12">
        <f>VLOOKUP($B1253,'[1]METAS 2019'!$D$4:$Q$843,11,0)</f>
        <v>1</v>
      </c>
      <c r="M1253" s="12">
        <f>VLOOKUP($B1253,'[1]METAS 2019'!$D$4:$Q$843,12,0)</f>
        <v>4</v>
      </c>
      <c r="N1253" s="12">
        <f>VLOOKUP($B1253,'[1]METAS 2019'!$D$4:$Q$843,13,0)</f>
        <v>7</v>
      </c>
      <c r="O1253" s="12">
        <f>VLOOKUP($B1253,'[1]METAS 2019'!$D$4:$Q$843,14,0)</f>
        <v>6</v>
      </c>
      <c r="P1253" s="12">
        <f>VLOOKUP($B1253,[2]ok!$AY$9:$CO$434,8,0)</f>
        <v>6</v>
      </c>
      <c r="Q1253" s="12">
        <f>VLOOKUP($B1253,[2]ok!$AY$9:$CO$434,9,0)</f>
        <v>6</v>
      </c>
      <c r="R1253" s="12">
        <f>VLOOKUP($B1253,[2]ok!$AY$9:$CO$434,10,0)</f>
        <v>6</v>
      </c>
      <c r="S1253" s="12">
        <f>VLOOKUP($B1253,[2]ok!$AY$9:$CO$434,11,0)</f>
        <v>7</v>
      </c>
      <c r="T1253" s="12">
        <f>VLOOKUP($B1253,[2]ok!$AY$9:$CO$434,12,0)</f>
        <v>6</v>
      </c>
      <c r="U1253" s="12">
        <f>VLOOKUP($B1253,[2]ok!$AY$9:$CO$434,13,0)</f>
        <v>6</v>
      </c>
      <c r="V1253" s="12">
        <f>VLOOKUP($B1253,[2]ok!$AY$9:$CO$434,14,0)</f>
        <v>6</v>
      </c>
      <c r="W1253" s="12">
        <f>VLOOKUP($B1253,[2]ok!$AY$9:$CO$434,15,0)</f>
        <v>6</v>
      </c>
      <c r="X1253" s="12">
        <f>VLOOKUP($B1253,[2]ok!$AY$9:$CO$434,16,0)</f>
        <v>6</v>
      </c>
      <c r="Y1253" s="12">
        <f>VLOOKUP($B1253,[2]ok!$AY$9:$CO$434,17,0)</f>
        <v>7</v>
      </c>
      <c r="Z1253" s="12">
        <f>VLOOKUP($B1253,[2]ok!$AY$9:$CO$434,18,0)</f>
        <v>7</v>
      </c>
      <c r="AA1253" s="12">
        <f>VLOOKUP($B1253,[2]ok!$AY$9:$CO$434,19,0)</f>
        <v>7</v>
      </c>
      <c r="AB1253" s="12">
        <f>VLOOKUP($B1253,[2]ok!$AY$9:$CO$434,20,0)</f>
        <v>6</v>
      </c>
      <c r="AC1253" s="12">
        <f>VLOOKUP($B1253,[2]ok!$AY$9:$CO$434,21,0)</f>
        <v>5</v>
      </c>
      <c r="AD1253" s="12">
        <f>VLOOKUP($B1253,[2]ok!$AY$9:$CO$434,22,0)</f>
        <v>23</v>
      </c>
      <c r="AE1253" s="12">
        <f>VLOOKUP($B1253,[2]ok!$AY$9:$CO$434,23,0)</f>
        <v>31</v>
      </c>
      <c r="AF1253" s="12">
        <f>VLOOKUP($B1253,[2]ok!$AY$9:$CO$434,24,0)</f>
        <v>34</v>
      </c>
      <c r="AG1253" s="12">
        <f>VLOOKUP($B1253,[2]ok!$AY$9:$CO$434,25,0)</f>
        <v>31</v>
      </c>
      <c r="AH1253" s="12">
        <f>VLOOKUP($B1253,[2]ok!$AY$9:$CO$434,26,0)</f>
        <v>27</v>
      </c>
      <c r="AI1253" s="12">
        <f>VLOOKUP($B1253,[2]ok!$AY$9:$CO$434,27,0)</f>
        <v>23</v>
      </c>
      <c r="AJ1253" s="12">
        <f>VLOOKUP($B1253,[2]ok!$AY$9:$CO$434,28,0)</f>
        <v>20</v>
      </c>
      <c r="AK1253" s="12">
        <f>VLOOKUP($B1253,[2]ok!$AY$9:$CO$434,29,0)</f>
        <v>22</v>
      </c>
      <c r="AL1253" s="12">
        <f>VLOOKUP($B1253,[2]ok!$AY$9:$CO$434,30,0)</f>
        <v>16</v>
      </c>
      <c r="AM1253" s="12">
        <f>VLOOKUP($B1253,[2]ok!$AY$9:$CO$434,31,0)</f>
        <v>20</v>
      </c>
      <c r="AN1253" s="12">
        <f>VLOOKUP($B1253,[2]ok!$AY$9:$CO$434,32,0)</f>
        <v>10</v>
      </c>
      <c r="AO1253" s="12">
        <f>VLOOKUP($B1253,[2]ok!$AY$9:$CO$434,33,0)</f>
        <v>5</v>
      </c>
      <c r="AP1253" s="12">
        <f>VLOOKUP($B1253,[2]ok!$AY$9:$CO$434,34,0)</f>
        <v>7</v>
      </c>
      <c r="AQ1253" s="12">
        <f>VLOOKUP($B1253,[2]ok!$AY$9:$CO$434,39,0)</f>
        <v>196</v>
      </c>
      <c r="AR1253" s="12">
        <f>VLOOKUP($B1253,[2]ok!$AY$9:$CO$434,40,0)</f>
        <v>15</v>
      </c>
      <c r="AS1253" s="12">
        <f>VLOOKUP($B1253,[2]ok!$AY$9:$CO$434,41,0)</f>
        <v>14</v>
      </c>
      <c r="AT1253" s="12">
        <f>VLOOKUP($B1253,[2]ok!$AY$9:$CO$434,42,0)</f>
        <v>86</v>
      </c>
      <c r="AU1253" s="12">
        <f>VLOOKUP($B1253,[2]ok!$AY$9:$CO$434,43,0)</f>
        <v>4</v>
      </c>
    </row>
    <row r="1254" spans="1:47" s="10" customFormat="1" ht="12">
      <c r="A1254" s="97">
        <v>1255</v>
      </c>
      <c r="B1254" s="97"/>
      <c r="C1254" s="98"/>
      <c r="D1254" s="98"/>
      <c r="E1254" s="98"/>
      <c r="F1254" s="98" t="s">
        <v>414</v>
      </c>
      <c r="G1254" s="17" t="s">
        <v>1214</v>
      </c>
      <c r="H1254" s="81"/>
      <c r="I1254" s="81">
        <f t="shared" si="313"/>
        <v>3985</v>
      </c>
      <c r="J1254" s="18">
        <f t="shared" ref="J1254:AU1254" si="322">SUM(J1255:J1258)</f>
        <v>51</v>
      </c>
      <c r="K1254" s="18">
        <f t="shared" si="322"/>
        <v>42</v>
      </c>
      <c r="L1254" s="18">
        <f t="shared" si="322"/>
        <v>50</v>
      </c>
      <c r="M1254" s="18">
        <f t="shared" si="322"/>
        <v>60</v>
      </c>
      <c r="N1254" s="18">
        <f t="shared" si="322"/>
        <v>44</v>
      </c>
      <c r="O1254" s="18">
        <f t="shared" si="322"/>
        <v>54</v>
      </c>
      <c r="P1254" s="18">
        <f t="shared" si="322"/>
        <v>71</v>
      </c>
      <c r="Q1254" s="18">
        <f t="shared" si="322"/>
        <v>72</v>
      </c>
      <c r="R1254" s="18">
        <f t="shared" si="322"/>
        <v>73</v>
      </c>
      <c r="S1254" s="18">
        <f t="shared" si="322"/>
        <v>76</v>
      </c>
      <c r="T1254" s="18">
        <f t="shared" si="322"/>
        <v>74</v>
      </c>
      <c r="U1254" s="18">
        <f t="shared" si="322"/>
        <v>76</v>
      </c>
      <c r="V1254" s="18">
        <f t="shared" si="322"/>
        <v>75</v>
      </c>
      <c r="W1254" s="18">
        <f t="shared" si="322"/>
        <v>72</v>
      </c>
      <c r="X1254" s="18">
        <f t="shared" si="322"/>
        <v>70</v>
      </c>
      <c r="Y1254" s="18">
        <f t="shared" si="322"/>
        <v>65</v>
      </c>
      <c r="Z1254" s="18">
        <f t="shared" si="322"/>
        <v>61</v>
      </c>
      <c r="AA1254" s="18">
        <f t="shared" si="322"/>
        <v>57</v>
      </c>
      <c r="AB1254" s="18">
        <f t="shared" si="322"/>
        <v>54</v>
      </c>
      <c r="AC1254" s="18">
        <f t="shared" si="322"/>
        <v>50</v>
      </c>
      <c r="AD1254" s="18">
        <f t="shared" si="322"/>
        <v>205</v>
      </c>
      <c r="AE1254" s="18">
        <f t="shared" si="322"/>
        <v>265</v>
      </c>
      <c r="AF1254" s="18">
        <f t="shared" si="322"/>
        <v>302</v>
      </c>
      <c r="AG1254" s="18">
        <f t="shared" si="322"/>
        <v>274</v>
      </c>
      <c r="AH1254" s="18">
        <f t="shared" si="322"/>
        <v>270</v>
      </c>
      <c r="AI1254" s="18">
        <f t="shared" si="322"/>
        <v>264</v>
      </c>
      <c r="AJ1254" s="18">
        <f t="shared" si="322"/>
        <v>248</v>
      </c>
      <c r="AK1254" s="18">
        <f t="shared" si="322"/>
        <v>196</v>
      </c>
      <c r="AL1254" s="18">
        <f t="shared" si="322"/>
        <v>208</v>
      </c>
      <c r="AM1254" s="18">
        <f t="shared" si="322"/>
        <v>170</v>
      </c>
      <c r="AN1254" s="18">
        <f t="shared" si="322"/>
        <v>136</v>
      </c>
      <c r="AO1254" s="18">
        <f t="shared" si="322"/>
        <v>100</v>
      </c>
      <c r="AP1254" s="18">
        <f t="shared" si="322"/>
        <v>100</v>
      </c>
      <c r="AQ1254" s="18">
        <f t="shared" si="322"/>
        <v>2153</v>
      </c>
      <c r="AR1254" s="18">
        <f t="shared" si="322"/>
        <v>185</v>
      </c>
      <c r="AS1254" s="18">
        <f t="shared" si="322"/>
        <v>136</v>
      </c>
      <c r="AT1254" s="18">
        <f t="shared" si="322"/>
        <v>847</v>
      </c>
      <c r="AU1254" s="18">
        <f t="shared" si="322"/>
        <v>50</v>
      </c>
    </row>
    <row r="1255" spans="1:47" s="10" customFormat="1" ht="12">
      <c r="A1255" s="58">
        <v>1256</v>
      </c>
      <c r="B1255" s="58">
        <v>4557</v>
      </c>
      <c r="C1255" s="59" t="s">
        <v>352</v>
      </c>
      <c r="D1255" s="59" t="s">
        <v>334</v>
      </c>
      <c r="E1255" s="59" t="s">
        <v>335</v>
      </c>
      <c r="F1255" s="59" t="s">
        <v>231</v>
      </c>
      <c r="G1255" s="12" t="s">
        <v>271</v>
      </c>
      <c r="H1255" s="14">
        <f>B1255</f>
        <v>4557</v>
      </c>
      <c r="I1255" s="14">
        <f t="shared" si="313"/>
        <v>1880</v>
      </c>
      <c r="J1255" s="12">
        <f>VLOOKUP($B1255,'[1]METAS 2019'!$D$4:$Q$843,5,0)</f>
        <v>24</v>
      </c>
      <c r="K1255" s="12">
        <f>VLOOKUP($B1255,'[1]METAS 2019'!$D$4:$Q$843,4,0)</f>
        <v>21</v>
      </c>
      <c r="L1255" s="12">
        <f>VLOOKUP($B1255,'[1]METAS 2019'!$D$4:$Q$843,11,0)</f>
        <v>27</v>
      </c>
      <c r="M1255" s="12">
        <f>VLOOKUP($B1255,'[1]METAS 2019'!$D$4:$Q$843,12,0)</f>
        <v>24</v>
      </c>
      <c r="N1255" s="12">
        <f>VLOOKUP($B1255,'[1]METAS 2019'!$D$4:$Q$843,13,0)</f>
        <v>21</v>
      </c>
      <c r="O1255" s="12">
        <f>VLOOKUP($B1255,'[1]METAS 2019'!$D$4:$Q$843,14,0)</f>
        <v>31</v>
      </c>
      <c r="P1255" s="12">
        <f>VLOOKUP($B1255,[2]ok!$AY$9:$CO$434,8,0)</f>
        <v>33</v>
      </c>
      <c r="Q1255" s="12">
        <f>VLOOKUP($B1255,[2]ok!$AY$9:$CO$434,9,0)</f>
        <v>33</v>
      </c>
      <c r="R1255" s="12">
        <f>VLOOKUP($B1255,[2]ok!$AY$9:$CO$434,10,0)</f>
        <v>34</v>
      </c>
      <c r="S1255" s="12">
        <f>VLOOKUP($B1255,[2]ok!$AY$9:$CO$434,11,0)</f>
        <v>36</v>
      </c>
      <c r="T1255" s="12">
        <f>VLOOKUP($B1255,[2]ok!$AY$9:$CO$434,12,0)</f>
        <v>35</v>
      </c>
      <c r="U1255" s="12">
        <f>VLOOKUP($B1255,[2]ok!$AY$9:$CO$434,13,0)</f>
        <v>36</v>
      </c>
      <c r="V1255" s="12">
        <f>VLOOKUP($B1255,[2]ok!$AY$9:$CO$434,14,0)</f>
        <v>35</v>
      </c>
      <c r="W1255" s="12">
        <f>VLOOKUP($B1255,[2]ok!$AY$9:$CO$434,15,0)</f>
        <v>33</v>
      </c>
      <c r="X1255" s="12">
        <f>VLOOKUP($B1255,[2]ok!$AY$9:$CO$434,16,0)</f>
        <v>34</v>
      </c>
      <c r="Y1255" s="12">
        <f>VLOOKUP($B1255,[2]ok!$AY$9:$CO$434,17,0)</f>
        <v>31</v>
      </c>
      <c r="Z1255" s="12">
        <f>VLOOKUP($B1255,[2]ok!$AY$9:$CO$434,18,0)</f>
        <v>28</v>
      </c>
      <c r="AA1255" s="12">
        <f>VLOOKUP($B1255,[2]ok!$AY$9:$CO$434,19,0)</f>
        <v>27</v>
      </c>
      <c r="AB1255" s="12">
        <f>VLOOKUP($B1255,[2]ok!$AY$9:$CO$434,20,0)</f>
        <v>25</v>
      </c>
      <c r="AC1255" s="12">
        <f>VLOOKUP($B1255,[2]ok!$AY$9:$CO$434,21,0)</f>
        <v>23</v>
      </c>
      <c r="AD1255" s="12">
        <f>VLOOKUP($B1255,[2]ok!$AY$9:$CO$434,22,0)</f>
        <v>97</v>
      </c>
      <c r="AE1255" s="12">
        <f>VLOOKUP($B1255,[2]ok!$AY$9:$CO$434,23,0)</f>
        <v>124</v>
      </c>
      <c r="AF1255" s="12">
        <f>VLOOKUP($B1255,[2]ok!$AY$9:$CO$434,24,0)</f>
        <v>142</v>
      </c>
      <c r="AG1255" s="12">
        <f>VLOOKUP($B1255,[2]ok!$AY$9:$CO$434,25,0)</f>
        <v>130</v>
      </c>
      <c r="AH1255" s="12">
        <f>VLOOKUP($B1255,[2]ok!$AY$9:$CO$434,26,0)</f>
        <v>127</v>
      </c>
      <c r="AI1255" s="12">
        <f>VLOOKUP($B1255,[2]ok!$AY$9:$CO$434,27,0)</f>
        <v>124</v>
      </c>
      <c r="AJ1255" s="12">
        <f>VLOOKUP($B1255,[2]ok!$AY$9:$CO$434,28,0)</f>
        <v>117</v>
      </c>
      <c r="AK1255" s="12">
        <f>VLOOKUP($B1255,[2]ok!$AY$9:$CO$434,29,0)</f>
        <v>92</v>
      </c>
      <c r="AL1255" s="12">
        <f>VLOOKUP($B1255,[2]ok!$AY$9:$CO$434,30,0)</f>
        <v>98</v>
      </c>
      <c r="AM1255" s="12">
        <f>VLOOKUP($B1255,[2]ok!$AY$9:$CO$434,31,0)</f>
        <v>80</v>
      </c>
      <c r="AN1255" s="12">
        <f>VLOOKUP($B1255,[2]ok!$AY$9:$CO$434,32,0)</f>
        <v>64</v>
      </c>
      <c r="AO1255" s="12">
        <f>VLOOKUP($B1255,[2]ok!$AY$9:$CO$434,33,0)</f>
        <v>47</v>
      </c>
      <c r="AP1255" s="12">
        <f>VLOOKUP($B1255,[2]ok!$AY$9:$CO$434,34,0)</f>
        <v>47</v>
      </c>
      <c r="AQ1255" s="12">
        <f>VLOOKUP($B1255,[2]ok!$AY$9:$CO$434,39,0)</f>
        <v>1013</v>
      </c>
      <c r="AR1255" s="12">
        <f>VLOOKUP($B1255,[2]ok!$AY$9:$CO$434,40,0)</f>
        <v>86</v>
      </c>
      <c r="AS1255" s="12">
        <f>VLOOKUP($B1255,[2]ok!$AY$9:$CO$434,41,0)</f>
        <v>64</v>
      </c>
      <c r="AT1255" s="12">
        <f>VLOOKUP($B1255,[2]ok!$AY$9:$CO$434,42,0)</f>
        <v>399</v>
      </c>
      <c r="AU1255" s="12">
        <f>VLOOKUP($B1255,[2]ok!$AY$9:$CO$434,43,0)</f>
        <v>22</v>
      </c>
    </row>
    <row r="1256" spans="1:47" s="10" customFormat="1" ht="12">
      <c r="A1256" s="58">
        <v>1257</v>
      </c>
      <c r="B1256" s="58">
        <v>4559</v>
      </c>
      <c r="C1256" s="59" t="s">
        <v>352</v>
      </c>
      <c r="D1256" s="59" t="s">
        <v>334</v>
      </c>
      <c r="E1256" s="59" t="s">
        <v>335</v>
      </c>
      <c r="F1256" s="59" t="s">
        <v>232</v>
      </c>
      <c r="G1256" s="12" t="s">
        <v>266</v>
      </c>
      <c r="H1256" s="14">
        <f>B1256</f>
        <v>4559</v>
      </c>
      <c r="I1256" s="14">
        <f t="shared" si="313"/>
        <v>315</v>
      </c>
      <c r="J1256" s="12">
        <f>VLOOKUP($B1256,'[1]METAS 2019'!$D$4:$Q$843,5,0)</f>
        <v>4</v>
      </c>
      <c r="K1256" s="12">
        <f>VLOOKUP($B1256,'[1]METAS 2019'!$D$4:$Q$843,4,0)</f>
        <v>4</v>
      </c>
      <c r="L1256" s="12">
        <f>VLOOKUP($B1256,'[1]METAS 2019'!$D$4:$Q$843,11,0)</f>
        <v>4</v>
      </c>
      <c r="M1256" s="12">
        <f>VLOOKUP($B1256,'[1]METAS 2019'!$D$4:$Q$843,12,0)</f>
        <v>5</v>
      </c>
      <c r="N1256" s="12">
        <f>VLOOKUP($B1256,'[1]METAS 2019'!$D$4:$Q$843,13,0)</f>
        <v>3</v>
      </c>
      <c r="O1256" s="12">
        <f>VLOOKUP($B1256,'[1]METAS 2019'!$D$4:$Q$843,14,0)</f>
        <v>6</v>
      </c>
      <c r="P1256" s="12">
        <f>VLOOKUP($B1256,[2]ok!$AY$9:$CO$434,8,0)</f>
        <v>6</v>
      </c>
      <c r="Q1256" s="12">
        <f>VLOOKUP($B1256,[2]ok!$AY$9:$CO$434,9,0)</f>
        <v>6</v>
      </c>
      <c r="R1256" s="12">
        <f>VLOOKUP($B1256,[2]ok!$AY$9:$CO$434,10,0)</f>
        <v>6</v>
      </c>
      <c r="S1256" s="12">
        <f>VLOOKUP($B1256,[2]ok!$AY$9:$CO$434,11,0)</f>
        <v>6</v>
      </c>
      <c r="T1256" s="12">
        <f>VLOOKUP($B1256,[2]ok!$AY$9:$CO$434,12,0)</f>
        <v>6</v>
      </c>
      <c r="U1256" s="12">
        <f>VLOOKUP($B1256,[2]ok!$AY$9:$CO$434,13,0)</f>
        <v>6</v>
      </c>
      <c r="V1256" s="12">
        <f>VLOOKUP($B1256,[2]ok!$AY$9:$CO$434,14,0)</f>
        <v>6</v>
      </c>
      <c r="W1256" s="12">
        <f>VLOOKUP($B1256,[2]ok!$AY$9:$CO$434,15,0)</f>
        <v>6</v>
      </c>
      <c r="X1256" s="12">
        <f>VLOOKUP($B1256,[2]ok!$AY$9:$CO$434,16,0)</f>
        <v>5</v>
      </c>
      <c r="Y1256" s="12">
        <f>VLOOKUP($B1256,[2]ok!$AY$9:$CO$434,17,0)</f>
        <v>5</v>
      </c>
      <c r="Z1256" s="12">
        <f>VLOOKUP($B1256,[2]ok!$AY$9:$CO$434,18,0)</f>
        <v>5</v>
      </c>
      <c r="AA1256" s="12">
        <f>VLOOKUP($B1256,[2]ok!$AY$9:$CO$434,19,0)</f>
        <v>4</v>
      </c>
      <c r="AB1256" s="12">
        <f>VLOOKUP($B1256,[2]ok!$AY$9:$CO$434,20,0)</f>
        <v>4</v>
      </c>
      <c r="AC1256" s="12">
        <f>VLOOKUP($B1256,[2]ok!$AY$9:$CO$434,21,0)</f>
        <v>4</v>
      </c>
      <c r="AD1256" s="12">
        <f>VLOOKUP($B1256,[2]ok!$AY$9:$CO$434,22,0)</f>
        <v>16</v>
      </c>
      <c r="AE1256" s="12">
        <f>VLOOKUP($B1256,[2]ok!$AY$9:$CO$434,23,0)</f>
        <v>21</v>
      </c>
      <c r="AF1256" s="12">
        <f>VLOOKUP($B1256,[2]ok!$AY$9:$CO$434,24,0)</f>
        <v>24</v>
      </c>
      <c r="AG1256" s="12">
        <f>VLOOKUP($B1256,[2]ok!$AY$9:$CO$434,25,0)</f>
        <v>21</v>
      </c>
      <c r="AH1256" s="12">
        <f>VLOOKUP($B1256,[2]ok!$AY$9:$CO$434,26,0)</f>
        <v>21</v>
      </c>
      <c r="AI1256" s="12">
        <f>VLOOKUP($B1256,[2]ok!$AY$9:$CO$434,27,0)</f>
        <v>21</v>
      </c>
      <c r="AJ1256" s="12">
        <f>VLOOKUP($B1256,[2]ok!$AY$9:$CO$434,28,0)</f>
        <v>19</v>
      </c>
      <c r="AK1256" s="12">
        <f>VLOOKUP($B1256,[2]ok!$AY$9:$CO$434,29,0)</f>
        <v>15</v>
      </c>
      <c r="AL1256" s="12">
        <f>VLOOKUP($B1256,[2]ok!$AY$9:$CO$434,30,0)</f>
        <v>16</v>
      </c>
      <c r="AM1256" s="12">
        <f>VLOOKUP($B1256,[2]ok!$AY$9:$CO$434,31,0)</f>
        <v>13</v>
      </c>
      <c r="AN1256" s="12">
        <f>VLOOKUP($B1256,[2]ok!$AY$9:$CO$434,32,0)</f>
        <v>11</v>
      </c>
      <c r="AO1256" s="12">
        <f>VLOOKUP($B1256,[2]ok!$AY$9:$CO$434,33,0)</f>
        <v>8</v>
      </c>
      <c r="AP1256" s="12">
        <f>VLOOKUP($B1256,[2]ok!$AY$9:$CO$434,34,0)</f>
        <v>8</v>
      </c>
      <c r="AQ1256" s="12">
        <f>VLOOKUP($B1256,[2]ok!$AY$9:$CO$434,39,0)</f>
        <v>169</v>
      </c>
      <c r="AR1256" s="12">
        <f>VLOOKUP($B1256,[2]ok!$AY$9:$CO$434,40,0)</f>
        <v>15</v>
      </c>
      <c r="AS1256" s="12">
        <f>VLOOKUP($B1256,[2]ok!$AY$9:$CO$434,41,0)</f>
        <v>11</v>
      </c>
      <c r="AT1256" s="12">
        <f>VLOOKUP($B1256,[2]ok!$AY$9:$CO$434,42,0)</f>
        <v>66</v>
      </c>
      <c r="AU1256" s="12">
        <f>VLOOKUP($B1256,[2]ok!$AY$9:$CO$434,43,0)</f>
        <v>4</v>
      </c>
    </row>
    <row r="1257" spans="1:47" s="10" customFormat="1" ht="12">
      <c r="A1257" s="58">
        <v>1258</v>
      </c>
      <c r="B1257" s="58">
        <v>4560</v>
      </c>
      <c r="C1257" s="59" t="s">
        <v>352</v>
      </c>
      <c r="D1257" s="59" t="s">
        <v>334</v>
      </c>
      <c r="E1257" s="59" t="s">
        <v>335</v>
      </c>
      <c r="F1257" s="59" t="s">
        <v>233</v>
      </c>
      <c r="G1257" s="12" t="s">
        <v>266</v>
      </c>
      <c r="H1257" s="14">
        <f>B1257</f>
        <v>4560</v>
      </c>
      <c r="I1257" s="14">
        <f t="shared" si="313"/>
        <v>691</v>
      </c>
      <c r="J1257" s="12">
        <f>VLOOKUP($B1257,'[1]METAS 2019'!$D$4:$Q$843,5,0)</f>
        <v>9</v>
      </c>
      <c r="K1257" s="12">
        <f>VLOOKUP($B1257,'[1]METAS 2019'!$D$4:$Q$843,4,0)</f>
        <v>4</v>
      </c>
      <c r="L1257" s="12">
        <f>VLOOKUP($B1257,'[1]METAS 2019'!$D$4:$Q$843,11,0)</f>
        <v>5</v>
      </c>
      <c r="M1257" s="12">
        <f>VLOOKUP($B1257,'[1]METAS 2019'!$D$4:$Q$843,12,0)</f>
        <v>7</v>
      </c>
      <c r="N1257" s="12">
        <f>VLOOKUP($B1257,'[1]METAS 2019'!$D$4:$Q$843,13,0)</f>
        <v>8</v>
      </c>
      <c r="O1257" s="12">
        <f>VLOOKUP($B1257,'[1]METAS 2019'!$D$4:$Q$843,14,0)</f>
        <v>6</v>
      </c>
      <c r="P1257" s="12">
        <f>VLOOKUP($B1257,[2]ok!$AY$9:$CO$434,8,0)</f>
        <v>13</v>
      </c>
      <c r="Q1257" s="12">
        <f>VLOOKUP($B1257,[2]ok!$AY$9:$CO$434,9,0)</f>
        <v>13</v>
      </c>
      <c r="R1257" s="12">
        <f>VLOOKUP($B1257,[2]ok!$AY$9:$CO$434,10,0)</f>
        <v>13</v>
      </c>
      <c r="S1257" s="12">
        <f>VLOOKUP($B1257,[2]ok!$AY$9:$CO$434,11,0)</f>
        <v>13</v>
      </c>
      <c r="T1257" s="12">
        <f>VLOOKUP($B1257,[2]ok!$AY$9:$CO$434,12,0)</f>
        <v>13</v>
      </c>
      <c r="U1257" s="12">
        <f>VLOOKUP($B1257,[2]ok!$AY$9:$CO$434,13,0)</f>
        <v>13</v>
      </c>
      <c r="V1257" s="12">
        <f>VLOOKUP($B1257,[2]ok!$AY$9:$CO$434,14,0)</f>
        <v>13</v>
      </c>
      <c r="W1257" s="12">
        <f>VLOOKUP($B1257,[2]ok!$AY$9:$CO$434,15,0)</f>
        <v>13</v>
      </c>
      <c r="X1257" s="12">
        <f>VLOOKUP($B1257,[2]ok!$AY$9:$CO$434,16,0)</f>
        <v>12</v>
      </c>
      <c r="Y1257" s="12">
        <f>VLOOKUP($B1257,[2]ok!$AY$9:$CO$434,17,0)</f>
        <v>11</v>
      </c>
      <c r="Z1257" s="12">
        <f>VLOOKUP($B1257,[2]ok!$AY$9:$CO$434,18,0)</f>
        <v>11</v>
      </c>
      <c r="AA1257" s="12">
        <f>VLOOKUP($B1257,[2]ok!$AY$9:$CO$434,19,0)</f>
        <v>10</v>
      </c>
      <c r="AB1257" s="12">
        <f>VLOOKUP($B1257,[2]ok!$AY$9:$CO$434,20,0)</f>
        <v>10</v>
      </c>
      <c r="AC1257" s="12">
        <f>VLOOKUP($B1257,[2]ok!$AY$9:$CO$434,21,0)</f>
        <v>9</v>
      </c>
      <c r="AD1257" s="12">
        <f>VLOOKUP($B1257,[2]ok!$AY$9:$CO$434,22,0)</f>
        <v>36</v>
      </c>
      <c r="AE1257" s="12">
        <f>VLOOKUP($B1257,[2]ok!$AY$9:$CO$434,23,0)</f>
        <v>47</v>
      </c>
      <c r="AF1257" s="12">
        <f>VLOOKUP($B1257,[2]ok!$AY$9:$CO$434,24,0)</f>
        <v>53</v>
      </c>
      <c r="AG1257" s="12">
        <f>VLOOKUP($B1257,[2]ok!$AY$9:$CO$434,25,0)</f>
        <v>48</v>
      </c>
      <c r="AH1257" s="12">
        <f>VLOOKUP($B1257,[2]ok!$AY$9:$CO$434,26,0)</f>
        <v>48</v>
      </c>
      <c r="AI1257" s="12">
        <f>VLOOKUP($B1257,[2]ok!$AY$9:$CO$434,27,0)</f>
        <v>47</v>
      </c>
      <c r="AJ1257" s="12">
        <f>VLOOKUP($B1257,[2]ok!$AY$9:$CO$434,28,0)</f>
        <v>44</v>
      </c>
      <c r="AK1257" s="12">
        <f>VLOOKUP($B1257,[2]ok!$AY$9:$CO$434,29,0)</f>
        <v>35</v>
      </c>
      <c r="AL1257" s="12">
        <f>VLOOKUP($B1257,[2]ok!$AY$9:$CO$434,30,0)</f>
        <v>37</v>
      </c>
      <c r="AM1257" s="12">
        <f>VLOOKUP($B1257,[2]ok!$AY$9:$CO$434,31,0)</f>
        <v>30</v>
      </c>
      <c r="AN1257" s="12">
        <f>VLOOKUP($B1257,[2]ok!$AY$9:$CO$434,32,0)</f>
        <v>24</v>
      </c>
      <c r="AO1257" s="12">
        <f>VLOOKUP($B1257,[2]ok!$AY$9:$CO$434,33,0)</f>
        <v>18</v>
      </c>
      <c r="AP1257" s="12">
        <f>VLOOKUP($B1257,[2]ok!$AY$9:$CO$434,34,0)</f>
        <v>18</v>
      </c>
      <c r="AQ1257" s="12">
        <f>VLOOKUP($B1257,[2]ok!$AY$9:$CO$434,39,0)</f>
        <v>380</v>
      </c>
      <c r="AR1257" s="12">
        <f>VLOOKUP($B1257,[2]ok!$AY$9:$CO$434,40,0)</f>
        <v>33</v>
      </c>
      <c r="AS1257" s="12">
        <f>VLOOKUP($B1257,[2]ok!$AY$9:$CO$434,41,0)</f>
        <v>24</v>
      </c>
      <c r="AT1257" s="12">
        <f>VLOOKUP($B1257,[2]ok!$AY$9:$CO$434,42,0)</f>
        <v>149</v>
      </c>
      <c r="AU1257" s="12">
        <f>VLOOKUP($B1257,[2]ok!$AY$9:$CO$434,43,0)</f>
        <v>8</v>
      </c>
    </row>
    <row r="1258" spans="1:47" s="10" customFormat="1" ht="12">
      <c r="A1258" s="58">
        <v>1259</v>
      </c>
      <c r="B1258" s="58">
        <v>4558</v>
      </c>
      <c r="C1258" s="59" t="s">
        <v>352</v>
      </c>
      <c r="D1258" s="59" t="s">
        <v>334</v>
      </c>
      <c r="E1258" s="59" t="s">
        <v>335</v>
      </c>
      <c r="F1258" s="59" t="s">
        <v>234</v>
      </c>
      <c r="G1258" s="12" t="s">
        <v>266</v>
      </c>
      <c r="H1258" s="14">
        <f>B1258</f>
        <v>4558</v>
      </c>
      <c r="I1258" s="14">
        <f t="shared" si="313"/>
        <v>1099</v>
      </c>
      <c r="J1258" s="12">
        <f>VLOOKUP($B1258,'[1]METAS 2019'!$D$4:$Q$843,5,0)</f>
        <v>14</v>
      </c>
      <c r="K1258" s="12">
        <f>VLOOKUP($B1258,'[1]METAS 2019'!$D$4:$Q$843,4,0)</f>
        <v>13</v>
      </c>
      <c r="L1258" s="12">
        <f>VLOOKUP($B1258,'[1]METAS 2019'!$D$4:$Q$843,11,0)</f>
        <v>14</v>
      </c>
      <c r="M1258" s="12">
        <f>VLOOKUP($B1258,'[1]METAS 2019'!$D$4:$Q$843,12,0)</f>
        <v>24</v>
      </c>
      <c r="N1258" s="12">
        <f>VLOOKUP($B1258,'[1]METAS 2019'!$D$4:$Q$843,13,0)</f>
        <v>12</v>
      </c>
      <c r="O1258" s="12">
        <f>VLOOKUP($B1258,'[1]METAS 2019'!$D$4:$Q$843,14,0)</f>
        <v>11</v>
      </c>
      <c r="P1258" s="12">
        <f>VLOOKUP($B1258,[2]ok!$AY$9:$CO$434,8,0)</f>
        <v>19</v>
      </c>
      <c r="Q1258" s="12">
        <f>VLOOKUP($B1258,[2]ok!$AY$9:$CO$434,9,0)</f>
        <v>20</v>
      </c>
      <c r="R1258" s="12">
        <f>VLOOKUP($B1258,[2]ok!$AY$9:$CO$434,10,0)</f>
        <v>20</v>
      </c>
      <c r="S1258" s="12">
        <f>VLOOKUP($B1258,[2]ok!$AY$9:$CO$434,11,0)</f>
        <v>21</v>
      </c>
      <c r="T1258" s="12">
        <f>VLOOKUP($B1258,[2]ok!$AY$9:$CO$434,12,0)</f>
        <v>20</v>
      </c>
      <c r="U1258" s="12">
        <f>VLOOKUP($B1258,[2]ok!$AY$9:$CO$434,13,0)</f>
        <v>21</v>
      </c>
      <c r="V1258" s="12">
        <f>VLOOKUP($B1258,[2]ok!$AY$9:$CO$434,14,0)</f>
        <v>21</v>
      </c>
      <c r="W1258" s="12">
        <f>VLOOKUP($B1258,[2]ok!$AY$9:$CO$434,15,0)</f>
        <v>20</v>
      </c>
      <c r="X1258" s="12">
        <f>VLOOKUP($B1258,[2]ok!$AY$9:$CO$434,16,0)</f>
        <v>19</v>
      </c>
      <c r="Y1258" s="12">
        <f>VLOOKUP($B1258,[2]ok!$AY$9:$CO$434,17,0)</f>
        <v>18</v>
      </c>
      <c r="Z1258" s="12">
        <f>VLOOKUP($B1258,[2]ok!$AY$9:$CO$434,18,0)</f>
        <v>17</v>
      </c>
      <c r="AA1258" s="12">
        <f>VLOOKUP($B1258,[2]ok!$AY$9:$CO$434,19,0)</f>
        <v>16</v>
      </c>
      <c r="AB1258" s="12">
        <f>VLOOKUP($B1258,[2]ok!$AY$9:$CO$434,20,0)</f>
        <v>15</v>
      </c>
      <c r="AC1258" s="12">
        <f>VLOOKUP($B1258,[2]ok!$AY$9:$CO$434,21,0)</f>
        <v>14</v>
      </c>
      <c r="AD1258" s="12">
        <f>VLOOKUP($B1258,[2]ok!$AY$9:$CO$434,22,0)</f>
        <v>56</v>
      </c>
      <c r="AE1258" s="12">
        <f>VLOOKUP($B1258,[2]ok!$AY$9:$CO$434,23,0)</f>
        <v>73</v>
      </c>
      <c r="AF1258" s="12">
        <f>VLOOKUP($B1258,[2]ok!$AY$9:$CO$434,24,0)</f>
        <v>83</v>
      </c>
      <c r="AG1258" s="12">
        <f>VLOOKUP($B1258,[2]ok!$AY$9:$CO$434,25,0)</f>
        <v>75</v>
      </c>
      <c r="AH1258" s="12">
        <f>VLOOKUP($B1258,[2]ok!$AY$9:$CO$434,26,0)</f>
        <v>74</v>
      </c>
      <c r="AI1258" s="12">
        <f>VLOOKUP($B1258,[2]ok!$AY$9:$CO$434,27,0)</f>
        <v>72</v>
      </c>
      <c r="AJ1258" s="12">
        <f>VLOOKUP($B1258,[2]ok!$AY$9:$CO$434,28,0)</f>
        <v>68</v>
      </c>
      <c r="AK1258" s="12">
        <f>VLOOKUP($B1258,[2]ok!$AY$9:$CO$434,29,0)</f>
        <v>54</v>
      </c>
      <c r="AL1258" s="12">
        <f>VLOOKUP($B1258,[2]ok!$AY$9:$CO$434,30,0)</f>
        <v>57</v>
      </c>
      <c r="AM1258" s="12">
        <f>VLOOKUP($B1258,[2]ok!$AY$9:$CO$434,31,0)</f>
        <v>47</v>
      </c>
      <c r="AN1258" s="12">
        <f>VLOOKUP($B1258,[2]ok!$AY$9:$CO$434,32,0)</f>
        <v>37</v>
      </c>
      <c r="AO1258" s="12">
        <f>VLOOKUP($B1258,[2]ok!$AY$9:$CO$434,33,0)</f>
        <v>27</v>
      </c>
      <c r="AP1258" s="12">
        <f>VLOOKUP($B1258,[2]ok!$AY$9:$CO$434,34,0)</f>
        <v>27</v>
      </c>
      <c r="AQ1258" s="12">
        <f>VLOOKUP($B1258,[2]ok!$AY$9:$CO$434,39,0)</f>
        <v>591</v>
      </c>
      <c r="AR1258" s="12">
        <f>VLOOKUP($B1258,[2]ok!$AY$9:$CO$434,40,0)</f>
        <v>51</v>
      </c>
      <c r="AS1258" s="12">
        <f>VLOOKUP($B1258,[2]ok!$AY$9:$CO$434,41,0)</f>
        <v>37</v>
      </c>
      <c r="AT1258" s="12">
        <f>VLOOKUP($B1258,[2]ok!$AY$9:$CO$434,42,0)</f>
        <v>233</v>
      </c>
      <c r="AU1258" s="12">
        <f>VLOOKUP($B1258,[2]ok!$AY$9:$CO$434,43,0)</f>
        <v>16</v>
      </c>
    </row>
    <row r="1259" spans="1:47" s="10" customFormat="1" ht="12">
      <c r="A1259" s="97">
        <v>1260</v>
      </c>
      <c r="B1259" s="97"/>
      <c r="C1259" s="98"/>
      <c r="D1259" s="98"/>
      <c r="E1259" s="98"/>
      <c r="F1259" s="98" t="s">
        <v>415</v>
      </c>
      <c r="G1259" s="17" t="s">
        <v>1214</v>
      </c>
      <c r="H1259" s="81"/>
      <c r="I1259" s="81">
        <f t="shared" si="313"/>
        <v>2311</v>
      </c>
      <c r="J1259" s="18">
        <f t="shared" ref="J1259:AU1259" si="323">SUM(J1260:J1262)</f>
        <v>31</v>
      </c>
      <c r="K1259" s="18">
        <f t="shared" si="323"/>
        <v>30</v>
      </c>
      <c r="L1259" s="18">
        <f t="shared" si="323"/>
        <v>31</v>
      </c>
      <c r="M1259" s="18">
        <f t="shared" si="323"/>
        <v>41</v>
      </c>
      <c r="N1259" s="18">
        <f t="shared" si="323"/>
        <v>33</v>
      </c>
      <c r="O1259" s="18">
        <f t="shared" si="323"/>
        <v>36</v>
      </c>
      <c r="P1259" s="18">
        <f t="shared" si="323"/>
        <v>33</v>
      </c>
      <c r="Q1259" s="18">
        <f t="shared" si="323"/>
        <v>35</v>
      </c>
      <c r="R1259" s="18">
        <f t="shared" si="323"/>
        <v>36</v>
      </c>
      <c r="S1259" s="18">
        <f t="shared" si="323"/>
        <v>40</v>
      </c>
      <c r="T1259" s="18">
        <f t="shared" si="323"/>
        <v>40</v>
      </c>
      <c r="U1259" s="18">
        <f t="shared" si="323"/>
        <v>42</v>
      </c>
      <c r="V1259" s="18">
        <f t="shared" si="323"/>
        <v>45</v>
      </c>
      <c r="W1259" s="18">
        <f t="shared" si="323"/>
        <v>43</v>
      </c>
      <c r="X1259" s="18">
        <f t="shared" si="323"/>
        <v>43</v>
      </c>
      <c r="Y1259" s="18">
        <f t="shared" si="323"/>
        <v>41</v>
      </c>
      <c r="Z1259" s="18">
        <f t="shared" si="323"/>
        <v>40</v>
      </c>
      <c r="AA1259" s="18">
        <f t="shared" si="323"/>
        <v>38</v>
      </c>
      <c r="AB1259" s="18">
        <f t="shared" si="323"/>
        <v>36</v>
      </c>
      <c r="AC1259" s="18">
        <f t="shared" si="323"/>
        <v>31</v>
      </c>
      <c r="AD1259" s="18">
        <f t="shared" si="323"/>
        <v>148</v>
      </c>
      <c r="AE1259" s="18">
        <f t="shared" si="323"/>
        <v>162</v>
      </c>
      <c r="AF1259" s="18">
        <f t="shared" si="323"/>
        <v>184</v>
      </c>
      <c r="AG1259" s="18">
        <f t="shared" si="323"/>
        <v>174</v>
      </c>
      <c r="AH1259" s="18">
        <f t="shared" si="323"/>
        <v>164</v>
      </c>
      <c r="AI1259" s="18">
        <f t="shared" si="323"/>
        <v>141</v>
      </c>
      <c r="AJ1259" s="18">
        <f t="shared" si="323"/>
        <v>136</v>
      </c>
      <c r="AK1259" s="18">
        <f t="shared" si="323"/>
        <v>96</v>
      </c>
      <c r="AL1259" s="18">
        <f t="shared" si="323"/>
        <v>93</v>
      </c>
      <c r="AM1259" s="18">
        <f t="shared" si="323"/>
        <v>107</v>
      </c>
      <c r="AN1259" s="18">
        <f t="shared" si="323"/>
        <v>75</v>
      </c>
      <c r="AO1259" s="18">
        <f t="shared" si="323"/>
        <v>43</v>
      </c>
      <c r="AP1259" s="18">
        <f t="shared" si="323"/>
        <v>43</v>
      </c>
      <c r="AQ1259" s="18">
        <f t="shared" si="323"/>
        <v>1108</v>
      </c>
      <c r="AR1259" s="18">
        <f t="shared" si="323"/>
        <v>99</v>
      </c>
      <c r="AS1259" s="18">
        <f t="shared" si="323"/>
        <v>85</v>
      </c>
      <c r="AT1259" s="18">
        <f t="shared" si="323"/>
        <v>459</v>
      </c>
      <c r="AU1259" s="18">
        <f t="shared" si="323"/>
        <v>29</v>
      </c>
    </row>
    <row r="1260" spans="1:47" s="10" customFormat="1" ht="12">
      <c r="A1260" s="58">
        <v>1261</v>
      </c>
      <c r="B1260" s="58">
        <v>4536</v>
      </c>
      <c r="C1260" s="59" t="s">
        <v>352</v>
      </c>
      <c r="D1260" s="59" t="s">
        <v>334</v>
      </c>
      <c r="E1260" s="59" t="s">
        <v>337</v>
      </c>
      <c r="F1260" s="59" t="s">
        <v>235</v>
      </c>
      <c r="G1260" s="12" t="s">
        <v>266</v>
      </c>
      <c r="H1260" s="14">
        <f>B1260</f>
        <v>4536</v>
      </c>
      <c r="I1260" s="14">
        <f t="shared" si="313"/>
        <v>369</v>
      </c>
      <c r="J1260" s="12">
        <f>VLOOKUP($B1260,'[1]METAS 2019'!$D$4:$Q$843,5,0)</f>
        <v>5</v>
      </c>
      <c r="K1260" s="12">
        <f>VLOOKUP($B1260,'[1]METAS 2019'!$D$4:$Q$843,4,0)</f>
        <v>4</v>
      </c>
      <c r="L1260" s="12">
        <f>VLOOKUP($B1260,'[1]METAS 2019'!$D$4:$Q$843,11,0)</f>
        <v>6</v>
      </c>
      <c r="M1260" s="12">
        <f>VLOOKUP($B1260,'[1]METAS 2019'!$D$4:$Q$843,12,0)</f>
        <v>6</v>
      </c>
      <c r="N1260" s="12">
        <f>VLOOKUP($B1260,'[1]METAS 2019'!$D$4:$Q$843,13,0)</f>
        <v>5</v>
      </c>
      <c r="O1260" s="12">
        <f>VLOOKUP($B1260,'[1]METAS 2019'!$D$4:$Q$843,14,0)</f>
        <v>4</v>
      </c>
      <c r="P1260" s="12">
        <f>VLOOKUP($B1260,[2]ok!$AY$9:$CO$434,8,0)</f>
        <v>5</v>
      </c>
      <c r="Q1260" s="12">
        <f>VLOOKUP($B1260,[2]ok!$AY$9:$CO$434,9,0)</f>
        <v>6</v>
      </c>
      <c r="R1260" s="12">
        <f>VLOOKUP($B1260,[2]ok!$AY$9:$CO$434,10,0)</f>
        <v>6</v>
      </c>
      <c r="S1260" s="12">
        <f>VLOOKUP($B1260,[2]ok!$AY$9:$CO$434,11,0)</f>
        <v>6</v>
      </c>
      <c r="T1260" s="12">
        <f>VLOOKUP($B1260,[2]ok!$AY$9:$CO$434,12,0)</f>
        <v>6</v>
      </c>
      <c r="U1260" s="12">
        <f>VLOOKUP($B1260,[2]ok!$AY$9:$CO$434,13,0)</f>
        <v>7</v>
      </c>
      <c r="V1260" s="12">
        <f>VLOOKUP($B1260,[2]ok!$AY$9:$CO$434,14,0)</f>
        <v>7</v>
      </c>
      <c r="W1260" s="12">
        <f>VLOOKUP($B1260,[2]ok!$AY$9:$CO$434,15,0)</f>
        <v>7</v>
      </c>
      <c r="X1260" s="12">
        <f>VLOOKUP($B1260,[2]ok!$AY$9:$CO$434,16,0)</f>
        <v>7</v>
      </c>
      <c r="Y1260" s="12">
        <f>VLOOKUP($B1260,[2]ok!$AY$9:$CO$434,17,0)</f>
        <v>7</v>
      </c>
      <c r="Z1260" s="12">
        <f>VLOOKUP($B1260,[2]ok!$AY$9:$CO$434,18,0)</f>
        <v>6</v>
      </c>
      <c r="AA1260" s="12">
        <f>VLOOKUP($B1260,[2]ok!$AY$9:$CO$434,19,0)</f>
        <v>6</v>
      </c>
      <c r="AB1260" s="12">
        <f>VLOOKUP($B1260,[2]ok!$AY$9:$CO$434,20,0)</f>
        <v>6</v>
      </c>
      <c r="AC1260" s="12">
        <f>VLOOKUP($B1260,[2]ok!$AY$9:$CO$434,21,0)</f>
        <v>5</v>
      </c>
      <c r="AD1260" s="12">
        <f>VLOOKUP($B1260,[2]ok!$AY$9:$CO$434,22,0)</f>
        <v>24</v>
      </c>
      <c r="AE1260" s="12">
        <f>VLOOKUP($B1260,[2]ok!$AY$9:$CO$434,23,0)</f>
        <v>26</v>
      </c>
      <c r="AF1260" s="12">
        <f>VLOOKUP($B1260,[2]ok!$AY$9:$CO$434,24,0)</f>
        <v>30</v>
      </c>
      <c r="AG1260" s="12">
        <f>VLOOKUP($B1260,[2]ok!$AY$9:$CO$434,25,0)</f>
        <v>28</v>
      </c>
      <c r="AH1260" s="12">
        <f>VLOOKUP($B1260,[2]ok!$AY$9:$CO$434,26,0)</f>
        <v>26</v>
      </c>
      <c r="AI1260" s="12">
        <f>VLOOKUP($B1260,[2]ok!$AY$9:$CO$434,27,0)</f>
        <v>23</v>
      </c>
      <c r="AJ1260" s="12">
        <f>VLOOKUP($B1260,[2]ok!$AY$9:$CO$434,28,0)</f>
        <v>22</v>
      </c>
      <c r="AK1260" s="12">
        <f>VLOOKUP($B1260,[2]ok!$AY$9:$CO$434,29,0)</f>
        <v>15</v>
      </c>
      <c r="AL1260" s="12">
        <f>VLOOKUP($B1260,[2]ok!$AY$9:$CO$434,30,0)</f>
        <v>15</v>
      </c>
      <c r="AM1260" s="12">
        <f>VLOOKUP($B1260,[2]ok!$AY$9:$CO$434,31,0)</f>
        <v>17</v>
      </c>
      <c r="AN1260" s="12">
        <f>VLOOKUP($B1260,[2]ok!$AY$9:$CO$434,32,0)</f>
        <v>12</v>
      </c>
      <c r="AO1260" s="12">
        <f>VLOOKUP($B1260,[2]ok!$AY$9:$CO$434,33,0)</f>
        <v>7</v>
      </c>
      <c r="AP1260" s="12">
        <f>VLOOKUP($B1260,[2]ok!$AY$9:$CO$434,34,0)</f>
        <v>7</v>
      </c>
      <c r="AQ1260" s="12">
        <f>VLOOKUP($B1260,[2]ok!$AY$9:$CO$434,39,0)</f>
        <v>179</v>
      </c>
      <c r="AR1260" s="12">
        <f>VLOOKUP($B1260,[2]ok!$AY$9:$CO$434,40,0)</f>
        <v>16</v>
      </c>
      <c r="AS1260" s="12">
        <f>VLOOKUP($B1260,[2]ok!$AY$9:$CO$434,41,0)</f>
        <v>14</v>
      </c>
      <c r="AT1260" s="12">
        <f>VLOOKUP($B1260,[2]ok!$AY$9:$CO$434,42,0)</f>
        <v>74</v>
      </c>
      <c r="AU1260" s="12">
        <f>VLOOKUP($B1260,[2]ok!$AY$9:$CO$434,43,0)</f>
        <v>6</v>
      </c>
    </row>
    <row r="1261" spans="1:47" s="10" customFormat="1" ht="12">
      <c r="A1261" s="58">
        <v>1262</v>
      </c>
      <c r="B1261" s="58">
        <v>4537</v>
      </c>
      <c r="C1261" s="59" t="s">
        <v>352</v>
      </c>
      <c r="D1261" s="59" t="s">
        <v>334</v>
      </c>
      <c r="E1261" s="59" t="s">
        <v>337</v>
      </c>
      <c r="F1261" s="59" t="s">
        <v>236</v>
      </c>
      <c r="G1261" s="12" t="s">
        <v>271</v>
      </c>
      <c r="H1261" s="14">
        <f>B1261</f>
        <v>4537</v>
      </c>
      <c r="I1261" s="14">
        <f t="shared" si="313"/>
        <v>1568</v>
      </c>
      <c r="J1261" s="12">
        <f>VLOOKUP($B1261,'[1]METAS 2019'!$D$4:$Q$843,5,0)</f>
        <v>21</v>
      </c>
      <c r="K1261" s="12">
        <f>VLOOKUP($B1261,'[1]METAS 2019'!$D$4:$Q$843,4,0)</f>
        <v>19</v>
      </c>
      <c r="L1261" s="12">
        <f>VLOOKUP($B1261,'[1]METAS 2019'!$D$4:$Q$843,11,0)</f>
        <v>18</v>
      </c>
      <c r="M1261" s="12">
        <f>VLOOKUP($B1261,'[1]METAS 2019'!$D$4:$Q$843,12,0)</f>
        <v>30</v>
      </c>
      <c r="N1261" s="12">
        <f>VLOOKUP($B1261,'[1]METAS 2019'!$D$4:$Q$843,13,0)</f>
        <v>23</v>
      </c>
      <c r="O1261" s="12">
        <f>VLOOKUP($B1261,'[1]METAS 2019'!$D$4:$Q$843,14,0)</f>
        <v>26</v>
      </c>
      <c r="P1261" s="12">
        <f>VLOOKUP($B1261,[2]ok!$AY$9:$CO$434,8,0)</f>
        <v>23</v>
      </c>
      <c r="Q1261" s="12">
        <f>VLOOKUP($B1261,[2]ok!$AY$9:$CO$434,9,0)</f>
        <v>23</v>
      </c>
      <c r="R1261" s="12">
        <f>VLOOKUP($B1261,[2]ok!$AY$9:$CO$434,10,0)</f>
        <v>24</v>
      </c>
      <c r="S1261" s="12">
        <f>VLOOKUP($B1261,[2]ok!$AY$9:$CO$434,11,0)</f>
        <v>28</v>
      </c>
      <c r="T1261" s="12">
        <f>VLOOKUP($B1261,[2]ok!$AY$9:$CO$434,12,0)</f>
        <v>28</v>
      </c>
      <c r="U1261" s="12">
        <f>VLOOKUP($B1261,[2]ok!$AY$9:$CO$434,13,0)</f>
        <v>28</v>
      </c>
      <c r="V1261" s="12">
        <f>VLOOKUP($B1261,[2]ok!$AY$9:$CO$434,14,0)</f>
        <v>31</v>
      </c>
      <c r="W1261" s="12">
        <f>VLOOKUP($B1261,[2]ok!$AY$9:$CO$434,15,0)</f>
        <v>29</v>
      </c>
      <c r="X1261" s="12">
        <f>VLOOKUP($B1261,[2]ok!$AY$9:$CO$434,16,0)</f>
        <v>29</v>
      </c>
      <c r="Y1261" s="12">
        <f>VLOOKUP($B1261,[2]ok!$AY$9:$CO$434,17,0)</f>
        <v>27</v>
      </c>
      <c r="Z1261" s="12">
        <f>VLOOKUP($B1261,[2]ok!$AY$9:$CO$434,18,0)</f>
        <v>28</v>
      </c>
      <c r="AA1261" s="12">
        <f>VLOOKUP($B1261,[2]ok!$AY$9:$CO$434,19,0)</f>
        <v>26</v>
      </c>
      <c r="AB1261" s="12">
        <f>VLOOKUP($B1261,[2]ok!$AY$9:$CO$434,20,0)</f>
        <v>24</v>
      </c>
      <c r="AC1261" s="12">
        <f>VLOOKUP($B1261,[2]ok!$AY$9:$CO$434,21,0)</f>
        <v>21</v>
      </c>
      <c r="AD1261" s="12">
        <f>VLOOKUP($B1261,[2]ok!$AY$9:$CO$434,22,0)</f>
        <v>100</v>
      </c>
      <c r="AE1261" s="12">
        <f>VLOOKUP($B1261,[2]ok!$AY$9:$CO$434,23,0)</f>
        <v>110</v>
      </c>
      <c r="AF1261" s="12">
        <f>VLOOKUP($B1261,[2]ok!$AY$9:$CO$434,24,0)</f>
        <v>124</v>
      </c>
      <c r="AG1261" s="12">
        <f>VLOOKUP($B1261,[2]ok!$AY$9:$CO$434,25,0)</f>
        <v>118</v>
      </c>
      <c r="AH1261" s="12">
        <f>VLOOKUP($B1261,[2]ok!$AY$9:$CO$434,26,0)</f>
        <v>112</v>
      </c>
      <c r="AI1261" s="12">
        <f>VLOOKUP($B1261,[2]ok!$AY$9:$CO$434,27,0)</f>
        <v>95</v>
      </c>
      <c r="AJ1261" s="12">
        <f>VLOOKUP($B1261,[2]ok!$AY$9:$CO$434,28,0)</f>
        <v>92</v>
      </c>
      <c r="AK1261" s="12">
        <f>VLOOKUP($B1261,[2]ok!$AY$9:$CO$434,29,0)</f>
        <v>66</v>
      </c>
      <c r="AL1261" s="12">
        <f>VLOOKUP($B1261,[2]ok!$AY$9:$CO$434,30,0)</f>
        <v>63</v>
      </c>
      <c r="AM1261" s="12">
        <f>VLOOKUP($B1261,[2]ok!$AY$9:$CO$434,31,0)</f>
        <v>73</v>
      </c>
      <c r="AN1261" s="12">
        <f>VLOOKUP($B1261,[2]ok!$AY$9:$CO$434,32,0)</f>
        <v>51</v>
      </c>
      <c r="AO1261" s="12">
        <f>VLOOKUP($B1261,[2]ok!$AY$9:$CO$434,33,0)</f>
        <v>29</v>
      </c>
      <c r="AP1261" s="12">
        <f>VLOOKUP($B1261,[2]ok!$AY$9:$CO$434,34,0)</f>
        <v>29</v>
      </c>
      <c r="AQ1261" s="12">
        <f>VLOOKUP($B1261,[2]ok!$AY$9:$CO$434,39,0)</f>
        <v>750</v>
      </c>
      <c r="AR1261" s="12">
        <f>VLOOKUP($B1261,[2]ok!$AY$9:$CO$434,40,0)</f>
        <v>67</v>
      </c>
      <c r="AS1261" s="12">
        <f>VLOOKUP($B1261,[2]ok!$AY$9:$CO$434,41,0)</f>
        <v>57</v>
      </c>
      <c r="AT1261" s="12">
        <f>VLOOKUP($B1261,[2]ok!$AY$9:$CO$434,42,0)</f>
        <v>311</v>
      </c>
      <c r="AU1261" s="12">
        <f>VLOOKUP($B1261,[2]ok!$AY$9:$CO$434,43,0)</f>
        <v>18</v>
      </c>
    </row>
    <row r="1262" spans="1:47" s="10" customFormat="1" ht="12">
      <c r="A1262" s="58">
        <v>1263</v>
      </c>
      <c r="B1262" s="58">
        <v>4535</v>
      </c>
      <c r="C1262" s="59" t="s">
        <v>352</v>
      </c>
      <c r="D1262" s="59" t="s">
        <v>334</v>
      </c>
      <c r="E1262" s="59" t="s">
        <v>337</v>
      </c>
      <c r="F1262" s="59" t="s">
        <v>237</v>
      </c>
      <c r="G1262" s="12" t="s">
        <v>266</v>
      </c>
      <c r="H1262" s="14">
        <f>B1262</f>
        <v>4535</v>
      </c>
      <c r="I1262" s="14">
        <f t="shared" si="313"/>
        <v>374</v>
      </c>
      <c r="J1262" s="12">
        <f>VLOOKUP($B1262,'[1]METAS 2019'!$D$4:$Q$843,5,0)</f>
        <v>5</v>
      </c>
      <c r="K1262" s="12">
        <f>VLOOKUP($B1262,'[1]METAS 2019'!$D$4:$Q$843,4,0)</f>
        <v>7</v>
      </c>
      <c r="L1262" s="12">
        <f>VLOOKUP($B1262,'[1]METAS 2019'!$D$4:$Q$843,11,0)</f>
        <v>7</v>
      </c>
      <c r="M1262" s="12">
        <f>VLOOKUP($B1262,'[1]METAS 2019'!$D$4:$Q$843,12,0)</f>
        <v>5</v>
      </c>
      <c r="N1262" s="12">
        <f>VLOOKUP($B1262,'[1]METAS 2019'!$D$4:$Q$843,13,0)</f>
        <v>5</v>
      </c>
      <c r="O1262" s="12">
        <f>VLOOKUP($B1262,'[1]METAS 2019'!$D$4:$Q$843,14,0)</f>
        <v>6</v>
      </c>
      <c r="P1262" s="12">
        <f>VLOOKUP($B1262,[2]ok!$AY$9:$CO$434,8,0)</f>
        <v>5</v>
      </c>
      <c r="Q1262" s="12">
        <f>VLOOKUP($B1262,[2]ok!$AY$9:$CO$434,9,0)</f>
        <v>6</v>
      </c>
      <c r="R1262" s="12">
        <f>VLOOKUP($B1262,[2]ok!$AY$9:$CO$434,10,0)</f>
        <v>6</v>
      </c>
      <c r="S1262" s="12">
        <f>VLOOKUP($B1262,[2]ok!$AY$9:$CO$434,11,0)</f>
        <v>6</v>
      </c>
      <c r="T1262" s="12">
        <f>VLOOKUP($B1262,[2]ok!$AY$9:$CO$434,12,0)</f>
        <v>6</v>
      </c>
      <c r="U1262" s="12">
        <f>VLOOKUP($B1262,[2]ok!$AY$9:$CO$434,13,0)</f>
        <v>7</v>
      </c>
      <c r="V1262" s="12">
        <f>VLOOKUP($B1262,[2]ok!$AY$9:$CO$434,14,0)</f>
        <v>7</v>
      </c>
      <c r="W1262" s="12">
        <f>VLOOKUP($B1262,[2]ok!$AY$9:$CO$434,15,0)</f>
        <v>7</v>
      </c>
      <c r="X1262" s="12">
        <f>VLOOKUP($B1262,[2]ok!$AY$9:$CO$434,16,0)</f>
        <v>7</v>
      </c>
      <c r="Y1262" s="12">
        <f>VLOOKUP($B1262,[2]ok!$AY$9:$CO$434,17,0)</f>
        <v>7</v>
      </c>
      <c r="Z1262" s="12">
        <f>VLOOKUP($B1262,[2]ok!$AY$9:$CO$434,18,0)</f>
        <v>6</v>
      </c>
      <c r="AA1262" s="12">
        <f>VLOOKUP($B1262,[2]ok!$AY$9:$CO$434,19,0)</f>
        <v>6</v>
      </c>
      <c r="AB1262" s="12">
        <f>VLOOKUP($B1262,[2]ok!$AY$9:$CO$434,20,0)</f>
        <v>6</v>
      </c>
      <c r="AC1262" s="12">
        <f>VLOOKUP($B1262,[2]ok!$AY$9:$CO$434,21,0)</f>
        <v>5</v>
      </c>
      <c r="AD1262" s="12">
        <f>VLOOKUP($B1262,[2]ok!$AY$9:$CO$434,22,0)</f>
        <v>24</v>
      </c>
      <c r="AE1262" s="12">
        <f>VLOOKUP($B1262,[2]ok!$AY$9:$CO$434,23,0)</f>
        <v>26</v>
      </c>
      <c r="AF1262" s="12">
        <f>VLOOKUP($B1262,[2]ok!$AY$9:$CO$434,24,0)</f>
        <v>30</v>
      </c>
      <c r="AG1262" s="12">
        <f>VLOOKUP($B1262,[2]ok!$AY$9:$CO$434,25,0)</f>
        <v>28</v>
      </c>
      <c r="AH1262" s="12">
        <f>VLOOKUP($B1262,[2]ok!$AY$9:$CO$434,26,0)</f>
        <v>26</v>
      </c>
      <c r="AI1262" s="12">
        <f>VLOOKUP($B1262,[2]ok!$AY$9:$CO$434,27,0)</f>
        <v>23</v>
      </c>
      <c r="AJ1262" s="12">
        <f>VLOOKUP($B1262,[2]ok!$AY$9:$CO$434,28,0)</f>
        <v>22</v>
      </c>
      <c r="AK1262" s="12">
        <f>VLOOKUP($B1262,[2]ok!$AY$9:$CO$434,29,0)</f>
        <v>15</v>
      </c>
      <c r="AL1262" s="12">
        <f>VLOOKUP($B1262,[2]ok!$AY$9:$CO$434,30,0)</f>
        <v>15</v>
      </c>
      <c r="AM1262" s="12">
        <f>VLOOKUP($B1262,[2]ok!$AY$9:$CO$434,31,0)</f>
        <v>17</v>
      </c>
      <c r="AN1262" s="12">
        <f>VLOOKUP($B1262,[2]ok!$AY$9:$CO$434,32,0)</f>
        <v>12</v>
      </c>
      <c r="AO1262" s="12">
        <f>VLOOKUP($B1262,[2]ok!$AY$9:$CO$434,33,0)</f>
        <v>7</v>
      </c>
      <c r="AP1262" s="12">
        <f>VLOOKUP($B1262,[2]ok!$AY$9:$CO$434,34,0)</f>
        <v>7</v>
      </c>
      <c r="AQ1262" s="12">
        <f>VLOOKUP($B1262,[2]ok!$AY$9:$CO$434,39,0)</f>
        <v>179</v>
      </c>
      <c r="AR1262" s="12">
        <f>VLOOKUP($B1262,[2]ok!$AY$9:$CO$434,40,0)</f>
        <v>16</v>
      </c>
      <c r="AS1262" s="12">
        <f>VLOOKUP($B1262,[2]ok!$AY$9:$CO$434,41,0)</f>
        <v>14</v>
      </c>
      <c r="AT1262" s="12">
        <f>VLOOKUP($B1262,[2]ok!$AY$9:$CO$434,42,0)</f>
        <v>74</v>
      </c>
      <c r="AU1262" s="12">
        <f>VLOOKUP($B1262,[2]ok!$AY$9:$CO$434,43,0)</f>
        <v>5</v>
      </c>
    </row>
    <row r="1263" spans="1:47" s="10" customFormat="1" ht="12">
      <c r="A1263" s="97">
        <v>1264</v>
      </c>
      <c r="B1263" s="97"/>
      <c r="C1263" s="98"/>
      <c r="D1263" s="98"/>
      <c r="E1263" s="98"/>
      <c r="F1263" s="98" t="s">
        <v>416</v>
      </c>
      <c r="G1263" s="17" t="s">
        <v>1214</v>
      </c>
      <c r="H1263" s="81"/>
      <c r="I1263" s="81">
        <f t="shared" si="313"/>
        <v>4432</v>
      </c>
      <c r="J1263" s="18">
        <f t="shared" ref="J1263:AU1263" si="324">SUM(J1264:J1269)</f>
        <v>50</v>
      </c>
      <c r="K1263" s="18">
        <f t="shared" si="324"/>
        <v>49</v>
      </c>
      <c r="L1263" s="18">
        <f t="shared" si="324"/>
        <v>41</v>
      </c>
      <c r="M1263" s="18">
        <f t="shared" si="324"/>
        <v>51</v>
      </c>
      <c r="N1263" s="18">
        <f t="shared" si="324"/>
        <v>81</v>
      </c>
      <c r="O1263" s="18">
        <f t="shared" si="324"/>
        <v>67</v>
      </c>
      <c r="P1263" s="18">
        <f t="shared" si="324"/>
        <v>70</v>
      </c>
      <c r="Q1263" s="18">
        <f t="shared" si="324"/>
        <v>70</v>
      </c>
      <c r="R1263" s="18">
        <f t="shared" si="324"/>
        <v>72</v>
      </c>
      <c r="S1263" s="18">
        <f t="shared" si="324"/>
        <v>74</v>
      </c>
      <c r="T1263" s="18">
        <f t="shared" si="324"/>
        <v>78</v>
      </c>
      <c r="U1263" s="18">
        <f t="shared" si="324"/>
        <v>80</v>
      </c>
      <c r="V1263" s="18">
        <f t="shared" si="324"/>
        <v>82</v>
      </c>
      <c r="W1263" s="18">
        <f t="shared" si="324"/>
        <v>82</v>
      </c>
      <c r="X1263" s="18">
        <f t="shared" si="324"/>
        <v>82</v>
      </c>
      <c r="Y1263" s="18">
        <f t="shared" si="324"/>
        <v>81</v>
      </c>
      <c r="Z1263" s="18">
        <f t="shared" si="324"/>
        <v>81</v>
      </c>
      <c r="AA1263" s="18">
        <f t="shared" si="324"/>
        <v>81</v>
      </c>
      <c r="AB1263" s="18">
        <f t="shared" si="324"/>
        <v>79</v>
      </c>
      <c r="AC1263" s="18">
        <f t="shared" si="324"/>
        <v>73</v>
      </c>
      <c r="AD1263" s="18">
        <f t="shared" si="324"/>
        <v>357</v>
      </c>
      <c r="AE1263" s="18">
        <f t="shared" si="324"/>
        <v>369</v>
      </c>
      <c r="AF1263" s="18">
        <f t="shared" si="324"/>
        <v>389</v>
      </c>
      <c r="AG1263" s="18">
        <f t="shared" si="324"/>
        <v>349</v>
      </c>
      <c r="AH1263" s="18">
        <f t="shared" si="324"/>
        <v>318</v>
      </c>
      <c r="AI1263" s="18">
        <f t="shared" si="324"/>
        <v>315</v>
      </c>
      <c r="AJ1263" s="18">
        <f t="shared" si="324"/>
        <v>222</v>
      </c>
      <c r="AK1263" s="18">
        <f t="shared" si="324"/>
        <v>189</v>
      </c>
      <c r="AL1263" s="18">
        <f t="shared" si="324"/>
        <v>154</v>
      </c>
      <c r="AM1263" s="18">
        <f t="shared" si="324"/>
        <v>121</v>
      </c>
      <c r="AN1263" s="18">
        <f t="shared" si="324"/>
        <v>103</v>
      </c>
      <c r="AO1263" s="18">
        <f t="shared" si="324"/>
        <v>72</v>
      </c>
      <c r="AP1263" s="18">
        <f t="shared" si="324"/>
        <v>50</v>
      </c>
      <c r="AQ1263" s="18">
        <f t="shared" si="324"/>
        <v>2368</v>
      </c>
      <c r="AR1263" s="18">
        <f t="shared" si="324"/>
        <v>224</v>
      </c>
      <c r="AS1263" s="18">
        <f t="shared" si="324"/>
        <v>215</v>
      </c>
      <c r="AT1263" s="18">
        <f t="shared" si="324"/>
        <v>1110</v>
      </c>
      <c r="AU1263" s="18">
        <f t="shared" si="324"/>
        <v>49</v>
      </c>
    </row>
    <row r="1264" spans="1:47" s="10" customFormat="1" ht="12">
      <c r="A1264" s="58">
        <v>1265</v>
      </c>
      <c r="B1264" s="58">
        <v>4568</v>
      </c>
      <c r="C1264" s="59" t="s">
        <v>352</v>
      </c>
      <c r="D1264" s="59" t="s">
        <v>334</v>
      </c>
      <c r="E1264" s="59" t="s">
        <v>343</v>
      </c>
      <c r="F1264" s="59" t="s">
        <v>238</v>
      </c>
      <c r="G1264" s="12" t="s">
        <v>271</v>
      </c>
      <c r="H1264" s="14">
        <f t="shared" ref="H1264:H1269" si="325">B1264</f>
        <v>4568</v>
      </c>
      <c r="I1264" s="14">
        <f t="shared" si="313"/>
        <v>1417</v>
      </c>
      <c r="J1264" s="12">
        <f>VLOOKUP($B1264,'[1]METAS 2019'!$D$4:$Q$843,5,0)</f>
        <v>16</v>
      </c>
      <c r="K1264" s="12">
        <f>VLOOKUP($B1264,'[1]METAS 2019'!$D$4:$Q$843,4,0)</f>
        <v>20</v>
      </c>
      <c r="L1264" s="12">
        <f>VLOOKUP($B1264,'[1]METAS 2019'!$D$4:$Q$843,11,0)</f>
        <v>12</v>
      </c>
      <c r="M1264" s="12">
        <f>VLOOKUP($B1264,'[1]METAS 2019'!$D$4:$Q$843,12,0)</f>
        <v>14</v>
      </c>
      <c r="N1264" s="12">
        <f>VLOOKUP($B1264,'[1]METAS 2019'!$D$4:$Q$843,13,0)</f>
        <v>28</v>
      </c>
      <c r="O1264" s="12">
        <f>VLOOKUP($B1264,'[1]METAS 2019'!$D$4:$Q$843,14,0)</f>
        <v>23</v>
      </c>
      <c r="P1264" s="12">
        <f>VLOOKUP($B1264,[2]ok!$AY$9:$CO$434,8,0)</f>
        <v>22</v>
      </c>
      <c r="Q1264" s="12">
        <f>VLOOKUP($B1264,[2]ok!$AY$9:$CO$434,9,0)</f>
        <v>22</v>
      </c>
      <c r="R1264" s="12">
        <f>VLOOKUP($B1264,[2]ok!$AY$9:$CO$434,10,0)</f>
        <v>22</v>
      </c>
      <c r="S1264" s="12">
        <f>VLOOKUP($B1264,[2]ok!$AY$9:$CO$434,11,0)</f>
        <v>23</v>
      </c>
      <c r="T1264" s="12">
        <f>VLOOKUP($B1264,[2]ok!$AY$9:$CO$434,12,0)</f>
        <v>26</v>
      </c>
      <c r="U1264" s="12">
        <f>VLOOKUP($B1264,[2]ok!$AY$9:$CO$434,13,0)</f>
        <v>26</v>
      </c>
      <c r="V1264" s="12">
        <f>VLOOKUP($B1264,[2]ok!$AY$9:$CO$434,14,0)</f>
        <v>25</v>
      </c>
      <c r="W1264" s="12">
        <f>VLOOKUP($B1264,[2]ok!$AY$9:$CO$434,15,0)</f>
        <v>25</v>
      </c>
      <c r="X1264" s="12">
        <f>VLOOKUP($B1264,[2]ok!$AY$9:$CO$434,16,0)</f>
        <v>25</v>
      </c>
      <c r="Y1264" s="12">
        <f>VLOOKUP($B1264,[2]ok!$AY$9:$CO$434,17,0)</f>
        <v>26</v>
      </c>
      <c r="Z1264" s="12">
        <f>VLOOKUP($B1264,[2]ok!$AY$9:$CO$434,18,0)</f>
        <v>26</v>
      </c>
      <c r="AA1264" s="12">
        <f>VLOOKUP($B1264,[2]ok!$AY$9:$CO$434,19,0)</f>
        <v>26</v>
      </c>
      <c r="AB1264" s="12">
        <f>VLOOKUP($B1264,[2]ok!$AY$9:$CO$434,20,0)</f>
        <v>27</v>
      </c>
      <c r="AC1264" s="12">
        <f>VLOOKUP($B1264,[2]ok!$AY$9:$CO$434,21,0)</f>
        <v>23</v>
      </c>
      <c r="AD1264" s="12">
        <f>VLOOKUP($B1264,[2]ok!$AY$9:$CO$434,22,0)</f>
        <v>113</v>
      </c>
      <c r="AE1264" s="12">
        <f>VLOOKUP($B1264,[2]ok!$AY$9:$CO$434,23,0)</f>
        <v>118</v>
      </c>
      <c r="AF1264" s="12">
        <f>VLOOKUP($B1264,[2]ok!$AY$9:$CO$434,24,0)</f>
        <v>124</v>
      </c>
      <c r="AG1264" s="12">
        <f>VLOOKUP($B1264,[2]ok!$AY$9:$CO$434,25,0)</f>
        <v>111</v>
      </c>
      <c r="AH1264" s="12">
        <f>VLOOKUP($B1264,[2]ok!$AY$9:$CO$434,26,0)</f>
        <v>103</v>
      </c>
      <c r="AI1264" s="12">
        <f>VLOOKUP($B1264,[2]ok!$AY$9:$CO$434,27,0)</f>
        <v>101</v>
      </c>
      <c r="AJ1264" s="12">
        <f>VLOOKUP($B1264,[2]ok!$AY$9:$CO$434,28,0)</f>
        <v>70</v>
      </c>
      <c r="AK1264" s="12">
        <f>VLOOKUP($B1264,[2]ok!$AY$9:$CO$434,29,0)</f>
        <v>60</v>
      </c>
      <c r="AL1264" s="12">
        <f>VLOOKUP($B1264,[2]ok!$AY$9:$CO$434,30,0)</f>
        <v>51</v>
      </c>
      <c r="AM1264" s="12">
        <f>VLOOKUP($B1264,[2]ok!$AY$9:$CO$434,31,0)</f>
        <v>37</v>
      </c>
      <c r="AN1264" s="12">
        <f>VLOOKUP($B1264,[2]ok!$AY$9:$CO$434,32,0)</f>
        <v>34</v>
      </c>
      <c r="AO1264" s="12">
        <f>VLOOKUP($B1264,[2]ok!$AY$9:$CO$434,33,0)</f>
        <v>22</v>
      </c>
      <c r="AP1264" s="12">
        <f>VLOOKUP($B1264,[2]ok!$AY$9:$CO$434,34,0)</f>
        <v>16</v>
      </c>
      <c r="AQ1264" s="12">
        <f>VLOOKUP($B1264,[2]ok!$AY$9:$CO$434,39,0)</f>
        <v>759</v>
      </c>
      <c r="AR1264" s="12">
        <f>VLOOKUP($B1264,[2]ok!$AY$9:$CO$434,40,0)</f>
        <v>71</v>
      </c>
      <c r="AS1264" s="12">
        <f>VLOOKUP($B1264,[2]ok!$AY$9:$CO$434,41,0)</f>
        <v>69</v>
      </c>
      <c r="AT1264" s="12">
        <f>VLOOKUP($B1264,[2]ok!$AY$9:$CO$434,42,0)</f>
        <v>355</v>
      </c>
      <c r="AU1264" s="12">
        <f>VLOOKUP($B1264,[2]ok!$AY$9:$CO$434,43,0)</f>
        <v>15</v>
      </c>
    </row>
    <row r="1265" spans="1:47" s="10" customFormat="1" ht="12">
      <c r="A1265" s="58">
        <v>1266</v>
      </c>
      <c r="B1265" s="58">
        <v>4566</v>
      </c>
      <c r="C1265" s="59" t="s">
        <v>352</v>
      </c>
      <c r="D1265" s="59" t="s">
        <v>334</v>
      </c>
      <c r="E1265" s="59" t="s">
        <v>343</v>
      </c>
      <c r="F1265" s="59" t="s">
        <v>239</v>
      </c>
      <c r="G1265" s="12" t="s">
        <v>266</v>
      </c>
      <c r="H1265" s="14">
        <f t="shared" si="325"/>
        <v>4566</v>
      </c>
      <c r="I1265" s="14">
        <f t="shared" si="313"/>
        <v>1228</v>
      </c>
      <c r="J1265" s="12">
        <f>VLOOKUP($B1265,'[1]METAS 2019'!$D$4:$Q$843,5,0)</f>
        <v>14</v>
      </c>
      <c r="K1265" s="12">
        <f>VLOOKUP($B1265,'[1]METAS 2019'!$D$4:$Q$843,4,0)</f>
        <v>14</v>
      </c>
      <c r="L1265" s="12">
        <f>VLOOKUP($B1265,'[1]METAS 2019'!$D$4:$Q$843,11,0)</f>
        <v>11</v>
      </c>
      <c r="M1265" s="12">
        <f>VLOOKUP($B1265,'[1]METAS 2019'!$D$4:$Q$843,12,0)</f>
        <v>10</v>
      </c>
      <c r="N1265" s="12">
        <f>VLOOKUP($B1265,'[1]METAS 2019'!$D$4:$Q$843,13,0)</f>
        <v>19</v>
      </c>
      <c r="O1265" s="12">
        <f>VLOOKUP($B1265,'[1]METAS 2019'!$D$4:$Q$843,14,0)</f>
        <v>13</v>
      </c>
      <c r="P1265" s="12">
        <f>VLOOKUP($B1265,[2]ok!$AY$9:$CO$434,8,0)</f>
        <v>20</v>
      </c>
      <c r="Q1265" s="12">
        <f>VLOOKUP($B1265,[2]ok!$AY$9:$CO$434,9,0)</f>
        <v>20</v>
      </c>
      <c r="R1265" s="12">
        <f>VLOOKUP($B1265,[2]ok!$AY$9:$CO$434,10,0)</f>
        <v>20</v>
      </c>
      <c r="S1265" s="12">
        <f>VLOOKUP($B1265,[2]ok!$AY$9:$CO$434,11,0)</f>
        <v>21</v>
      </c>
      <c r="T1265" s="12">
        <f>VLOOKUP($B1265,[2]ok!$AY$9:$CO$434,12,0)</f>
        <v>22</v>
      </c>
      <c r="U1265" s="12">
        <f>VLOOKUP($B1265,[2]ok!$AY$9:$CO$434,13,0)</f>
        <v>22</v>
      </c>
      <c r="V1265" s="12">
        <f>VLOOKUP($B1265,[2]ok!$AY$9:$CO$434,14,0)</f>
        <v>23</v>
      </c>
      <c r="W1265" s="12">
        <f>VLOOKUP($B1265,[2]ok!$AY$9:$CO$434,15,0)</f>
        <v>23</v>
      </c>
      <c r="X1265" s="12">
        <f>VLOOKUP($B1265,[2]ok!$AY$9:$CO$434,16,0)</f>
        <v>23</v>
      </c>
      <c r="Y1265" s="12">
        <f>VLOOKUP($B1265,[2]ok!$AY$9:$CO$434,17,0)</f>
        <v>23</v>
      </c>
      <c r="Z1265" s="12">
        <f>VLOOKUP($B1265,[2]ok!$AY$9:$CO$434,18,0)</f>
        <v>23</v>
      </c>
      <c r="AA1265" s="12">
        <f>VLOOKUP($B1265,[2]ok!$AY$9:$CO$434,19,0)</f>
        <v>23</v>
      </c>
      <c r="AB1265" s="12">
        <f>VLOOKUP($B1265,[2]ok!$AY$9:$CO$434,20,0)</f>
        <v>22</v>
      </c>
      <c r="AC1265" s="12">
        <f>VLOOKUP($B1265,[2]ok!$AY$9:$CO$434,21,0)</f>
        <v>20</v>
      </c>
      <c r="AD1265" s="12">
        <f>VLOOKUP($B1265,[2]ok!$AY$9:$CO$434,22,0)</f>
        <v>100</v>
      </c>
      <c r="AE1265" s="12">
        <f>VLOOKUP($B1265,[2]ok!$AY$9:$CO$434,23,0)</f>
        <v>103</v>
      </c>
      <c r="AF1265" s="12">
        <f>VLOOKUP($B1265,[2]ok!$AY$9:$CO$434,24,0)</f>
        <v>109</v>
      </c>
      <c r="AG1265" s="12">
        <f>VLOOKUP($B1265,[2]ok!$AY$9:$CO$434,25,0)</f>
        <v>98</v>
      </c>
      <c r="AH1265" s="12">
        <f>VLOOKUP($B1265,[2]ok!$AY$9:$CO$434,26,0)</f>
        <v>89</v>
      </c>
      <c r="AI1265" s="12">
        <f>VLOOKUP($B1265,[2]ok!$AY$9:$CO$434,27,0)</f>
        <v>88</v>
      </c>
      <c r="AJ1265" s="12">
        <f>VLOOKUP($B1265,[2]ok!$AY$9:$CO$434,28,0)</f>
        <v>62</v>
      </c>
      <c r="AK1265" s="12">
        <f>VLOOKUP($B1265,[2]ok!$AY$9:$CO$434,29,0)</f>
        <v>53</v>
      </c>
      <c r="AL1265" s="12">
        <f>VLOOKUP($B1265,[2]ok!$AY$9:$CO$434,30,0)</f>
        <v>43</v>
      </c>
      <c r="AM1265" s="12">
        <f>VLOOKUP($B1265,[2]ok!$AY$9:$CO$434,31,0)</f>
        <v>34</v>
      </c>
      <c r="AN1265" s="12">
        <f>VLOOKUP($B1265,[2]ok!$AY$9:$CO$434,32,0)</f>
        <v>29</v>
      </c>
      <c r="AO1265" s="12">
        <f>VLOOKUP($B1265,[2]ok!$AY$9:$CO$434,33,0)</f>
        <v>20</v>
      </c>
      <c r="AP1265" s="12">
        <f>VLOOKUP($B1265,[2]ok!$AY$9:$CO$434,34,0)</f>
        <v>14</v>
      </c>
      <c r="AQ1265" s="12">
        <f>VLOOKUP($B1265,[2]ok!$AY$9:$CO$434,39,0)</f>
        <v>663</v>
      </c>
      <c r="AR1265" s="12">
        <f>VLOOKUP($B1265,[2]ok!$AY$9:$CO$434,40,0)</f>
        <v>63</v>
      </c>
      <c r="AS1265" s="12">
        <f>VLOOKUP($B1265,[2]ok!$AY$9:$CO$434,41,0)</f>
        <v>60</v>
      </c>
      <c r="AT1265" s="12">
        <f>VLOOKUP($B1265,[2]ok!$AY$9:$CO$434,42,0)</f>
        <v>311</v>
      </c>
      <c r="AU1265" s="12">
        <f>VLOOKUP($B1265,[2]ok!$AY$9:$CO$434,43,0)</f>
        <v>14</v>
      </c>
    </row>
    <row r="1266" spans="1:47" s="10" customFormat="1" ht="12">
      <c r="A1266" s="58">
        <v>1267</v>
      </c>
      <c r="B1266" s="58">
        <v>4608</v>
      </c>
      <c r="C1266" s="59" t="s">
        <v>352</v>
      </c>
      <c r="D1266" s="59" t="s">
        <v>334</v>
      </c>
      <c r="E1266" s="59" t="s">
        <v>443</v>
      </c>
      <c r="F1266" s="59" t="s">
        <v>240</v>
      </c>
      <c r="G1266" s="12" t="s">
        <v>266</v>
      </c>
      <c r="H1266" s="14">
        <f t="shared" si="325"/>
        <v>4608</v>
      </c>
      <c r="I1266" s="14">
        <f t="shared" si="313"/>
        <v>548</v>
      </c>
      <c r="J1266" s="12">
        <f>VLOOKUP($B1266,'[1]METAS 2019'!$D$4:$Q$843,5,0)</f>
        <v>6</v>
      </c>
      <c r="K1266" s="12">
        <f>VLOOKUP($B1266,'[1]METAS 2019'!$D$4:$Q$843,4,0)</f>
        <v>4</v>
      </c>
      <c r="L1266" s="12">
        <f>VLOOKUP($B1266,'[1]METAS 2019'!$D$4:$Q$843,11,0)</f>
        <v>6</v>
      </c>
      <c r="M1266" s="12">
        <f>VLOOKUP($B1266,'[1]METAS 2019'!$D$4:$Q$843,12,0)</f>
        <v>8</v>
      </c>
      <c r="N1266" s="12">
        <f>VLOOKUP($B1266,'[1]METAS 2019'!$D$4:$Q$843,13,0)</f>
        <v>15</v>
      </c>
      <c r="O1266" s="12">
        <f>VLOOKUP($B1266,'[1]METAS 2019'!$D$4:$Q$843,14,0)</f>
        <v>16</v>
      </c>
      <c r="P1266" s="12">
        <f>VLOOKUP($B1266,[2]ok!$AY$9:$CO$434,8,0)</f>
        <v>8</v>
      </c>
      <c r="Q1266" s="12">
        <f>VLOOKUP($B1266,[2]ok!$AY$9:$CO$434,9,0)</f>
        <v>8</v>
      </c>
      <c r="R1266" s="12">
        <f>VLOOKUP($B1266,[2]ok!$AY$9:$CO$434,10,0)</f>
        <v>9</v>
      </c>
      <c r="S1266" s="12">
        <f>VLOOKUP($B1266,[2]ok!$AY$9:$CO$434,11,0)</f>
        <v>9</v>
      </c>
      <c r="T1266" s="12">
        <f>VLOOKUP($B1266,[2]ok!$AY$9:$CO$434,12,0)</f>
        <v>9</v>
      </c>
      <c r="U1266" s="12">
        <f>VLOOKUP($B1266,[2]ok!$AY$9:$CO$434,13,0)</f>
        <v>10</v>
      </c>
      <c r="V1266" s="12">
        <f>VLOOKUP($B1266,[2]ok!$AY$9:$CO$434,14,0)</f>
        <v>10</v>
      </c>
      <c r="W1266" s="12">
        <f>VLOOKUP($B1266,[2]ok!$AY$9:$CO$434,15,0)</f>
        <v>10</v>
      </c>
      <c r="X1266" s="12">
        <f>VLOOKUP($B1266,[2]ok!$AY$9:$CO$434,16,0)</f>
        <v>10</v>
      </c>
      <c r="Y1266" s="12">
        <f>VLOOKUP($B1266,[2]ok!$AY$9:$CO$434,17,0)</f>
        <v>10</v>
      </c>
      <c r="Z1266" s="12">
        <f>VLOOKUP($B1266,[2]ok!$AY$9:$CO$434,18,0)</f>
        <v>10</v>
      </c>
      <c r="AA1266" s="12">
        <f>VLOOKUP($B1266,[2]ok!$AY$9:$CO$434,19,0)</f>
        <v>10</v>
      </c>
      <c r="AB1266" s="12">
        <f>VLOOKUP($B1266,[2]ok!$AY$9:$CO$434,20,0)</f>
        <v>9</v>
      </c>
      <c r="AC1266" s="12">
        <f>VLOOKUP($B1266,[2]ok!$AY$9:$CO$434,21,0)</f>
        <v>9</v>
      </c>
      <c r="AD1266" s="12">
        <f>VLOOKUP($B1266,[2]ok!$AY$9:$CO$434,22,0)</f>
        <v>43</v>
      </c>
      <c r="AE1266" s="12">
        <f>VLOOKUP($B1266,[2]ok!$AY$9:$CO$434,23,0)</f>
        <v>44</v>
      </c>
      <c r="AF1266" s="12">
        <f>VLOOKUP($B1266,[2]ok!$AY$9:$CO$434,24,0)</f>
        <v>47</v>
      </c>
      <c r="AG1266" s="12">
        <f>VLOOKUP($B1266,[2]ok!$AY$9:$CO$434,25,0)</f>
        <v>42</v>
      </c>
      <c r="AH1266" s="12">
        <f>VLOOKUP($B1266,[2]ok!$AY$9:$CO$434,26,0)</f>
        <v>38</v>
      </c>
      <c r="AI1266" s="12">
        <f>VLOOKUP($B1266,[2]ok!$AY$9:$CO$434,27,0)</f>
        <v>38</v>
      </c>
      <c r="AJ1266" s="12">
        <f>VLOOKUP($B1266,[2]ok!$AY$9:$CO$434,28,0)</f>
        <v>27</v>
      </c>
      <c r="AK1266" s="12">
        <f>VLOOKUP($B1266,[2]ok!$AY$9:$CO$434,29,0)</f>
        <v>23</v>
      </c>
      <c r="AL1266" s="12">
        <f>VLOOKUP($B1266,[2]ok!$AY$9:$CO$434,30,0)</f>
        <v>18</v>
      </c>
      <c r="AM1266" s="12">
        <f>VLOOKUP($B1266,[2]ok!$AY$9:$CO$434,31,0)</f>
        <v>15</v>
      </c>
      <c r="AN1266" s="12">
        <f>VLOOKUP($B1266,[2]ok!$AY$9:$CO$434,32,0)</f>
        <v>12</v>
      </c>
      <c r="AO1266" s="12">
        <f>VLOOKUP($B1266,[2]ok!$AY$9:$CO$434,33,0)</f>
        <v>9</v>
      </c>
      <c r="AP1266" s="12">
        <f>VLOOKUP($B1266,[2]ok!$AY$9:$CO$434,34,0)</f>
        <v>6</v>
      </c>
      <c r="AQ1266" s="12">
        <f>VLOOKUP($B1266,[2]ok!$AY$9:$CO$434,39,0)</f>
        <v>284</v>
      </c>
      <c r="AR1266" s="12">
        <f>VLOOKUP($B1266,[2]ok!$AY$9:$CO$434,40,0)</f>
        <v>27</v>
      </c>
      <c r="AS1266" s="12">
        <f>VLOOKUP($B1266,[2]ok!$AY$9:$CO$434,41,0)</f>
        <v>26</v>
      </c>
      <c r="AT1266" s="12">
        <f>VLOOKUP($B1266,[2]ok!$AY$9:$CO$434,42,0)</f>
        <v>133</v>
      </c>
      <c r="AU1266" s="12">
        <f>VLOOKUP($B1266,[2]ok!$AY$9:$CO$434,43,0)</f>
        <v>6</v>
      </c>
    </row>
    <row r="1267" spans="1:47" s="10" customFormat="1" ht="12">
      <c r="A1267" s="58">
        <v>1268</v>
      </c>
      <c r="B1267" s="58">
        <v>4569</v>
      </c>
      <c r="C1267" s="59" t="s">
        <v>352</v>
      </c>
      <c r="D1267" s="59" t="s">
        <v>334</v>
      </c>
      <c r="E1267" s="59" t="s">
        <v>443</v>
      </c>
      <c r="F1267" s="59" t="s">
        <v>295</v>
      </c>
      <c r="G1267" s="12" t="s">
        <v>266</v>
      </c>
      <c r="H1267" s="14">
        <f t="shared" si="325"/>
        <v>4569</v>
      </c>
      <c r="I1267" s="14">
        <f t="shared" si="313"/>
        <v>531</v>
      </c>
      <c r="J1267" s="12">
        <f>VLOOKUP($B1267,'[1]METAS 2019'!$D$4:$Q$843,5,0)</f>
        <v>6</v>
      </c>
      <c r="K1267" s="12">
        <f>VLOOKUP($B1267,'[1]METAS 2019'!$D$4:$Q$843,4,0)</f>
        <v>2</v>
      </c>
      <c r="L1267" s="12">
        <f>VLOOKUP($B1267,'[1]METAS 2019'!$D$4:$Q$843,11,0)</f>
        <v>5</v>
      </c>
      <c r="M1267" s="12">
        <f>VLOOKUP($B1267,'[1]METAS 2019'!$D$4:$Q$843,12,0)</f>
        <v>7</v>
      </c>
      <c r="N1267" s="12">
        <f>VLOOKUP($B1267,'[1]METAS 2019'!$D$4:$Q$843,13,0)</f>
        <v>11</v>
      </c>
      <c r="O1267" s="12">
        <f>VLOOKUP($B1267,'[1]METAS 2019'!$D$4:$Q$843,14,0)</f>
        <v>7</v>
      </c>
      <c r="P1267" s="12">
        <f>VLOOKUP($B1267,[2]ok!$AY$9:$CO$434,8,0)</f>
        <v>8</v>
      </c>
      <c r="Q1267" s="12">
        <f>VLOOKUP($B1267,[2]ok!$AY$9:$CO$434,9,0)</f>
        <v>8</v>
      </c>
      <c r="R1267" s="12">
        <f>VLOOKUP($B1267,[2]ok!$AY$9:$CO$434,10,0)</f>
        <v>9</v>
      </c>
      <c r="S1267" s="12">
        <f>VLOOKUP($B1267,[2]ok!$AY$9:$CO$434,11,0)</f>
        <v>9</v>
      </c>
      <c r="T1267" s="12">
        <f>VLOOKUP($B1267,[2]ok!$AY$9:$CO$434,12,0)</f>
        <v>9</v>
      </c>
      <c r="U1267" s="12">
        <f>VLOOKUP($B1267,[2]ok!$AY$9:$CO$434,13,0)</f>
        <v>10</v>
      </c>
      <c r="V1267" s="12">
        <f>VLOOKUP($B1267,[2]ok!$AY$9:$CO$434,14,0)</f>
        <v>10</v>
      </c>
      <c r="W1267" s="12">
        <f>VLOOKUP($B1267,[2]ok!$AY$9:$CO$434,15,0)</f>
        <v>10</v>
      </c>
      <c r="X1267" s="12">
        <f>VLOOKUP($B1267,[2]ok!$AY$9:$CO$434,16,0)</f>
        <v>10</v>
      </c>
      <c r="Y1267" s="12">
        <f>VLOOKUP($B1267,[2]ok!$AY$9:$CO$434,17,0)</f>
        <v>10</v>
      </c>
      <c r="Z1267" s="12">
        <f>VLOOKUP($B1267,[2]ok!$AY$9:$CO$434,18,0)</f>
        <v>10</v>
      </c>
      <c r="AA1267" s="12">
        <f>VLOOKUP($B1267,[2]ok!$AY$9:$CO$434,19,0)</f>
        <v>10</v>
      </c>
      <c r="AB1267" s="12">
        <f>VLOOKUP($B1267,[2]ok!$AY$9:$CO$434,20,0)</f>
        <v>9</v>
      </c>
      <c r="AC1267" s="12">
        <f>VLOOKUP($B1267,[2]ok!$AY$9:$CO$434,21,0)</f>
        <v>9</v>
      </c>
      <c r="AD1267" s="12">
        <f>VLOOKUP($B1267,[2]ok!$AY$9:$CO$434,22,0)</f>
        <v>43</v>
      </c>
      <c r="AE1267" s="12">
        <f>VLOOKUP($B1267,[2]ok!$AY$9:$CO$434,23,0)</f>
        <v>44</v>
      </c>
      <c r="AF1267" s="12">
        <f>VLOOKUP($B1267,[2]ok!$AY$9:$CO$434,24,0)</f>
        <v>47</v>
      </c>
      <c r="AG1267" s="12">
        <f>VLOOKUP($B1267,[2]ok!$AY$9:$CO$434,25,0)</f>
        <v>42</v>
      </c>
      <c r="AH1267" s="12">
        <f>VLOOKUP($B1267,[2]ok!$AY$9:$CO$434,26,0)</f>
        <v>38</v>
      </c>
      <c r="AI1267" s="12">
        <f>VLOOKUP($B1267,[2]ok!$AY$9:$CO$434,27,0)</f>
        <v>38</v>
      </c>
      <c r="AJ1267" s="12">
        <f>VLOOKUP($B1267,[2]ok!$AY$9:$CO$434,28,0)</f>
        <v>27</v>
      </c>
      <c r="AK1267" s="12">
        <f>VLOOKUP($B1267,[2]ok!$AY$9:$CO$434,29,0)</f>
        <v>23</v>
      </c>
      <c r="AL1267" s="12">
        <f>VLOOKUP($B1267,[2]ok!$AY$9:$CO$434,30,0)</f>
        <v>18</v>
      </c>
      <c r="AM1267" s="12">
        <f>VLOOKUP($B1267,[2]ok!$AY$9:$CO$434,31,0)</f>
        <v>15</v>
      </c>
      <c r="AN1267" s="12">
        <f>VLOOKUP($B1267,[2]ok!$AY$9:$CO$434,32,0)</f>
        <v>12</v>
      </c>
      <c r="AO1267" s="12">
        <f>VLOOKUP($B1267,[2]ok!$AY$9:$CO$434,33,0)</f>
        <v>9</v>
      </c>
      <c r="AP1267" s="12">
        <f>VLOOKUP($B1267,[2]ok!$AY$9:$CO$434,34,0)</f>
        <v>6</v>
      </c>
      <c r="AQ1267" s="12">
        <f>VLOOKUP($B1267,[2]ok!$AY$9:$CO$434,39,0)</f>
        <v>284</v>
      </c>
      <c r="AR1267" s="12">
        <f>VLOOKUP($B1267,[2]ok!$AY$9:$CO$434,40,0)</f>
        <v>27</v>
      </c>
      <c r="AS1267" s="12">
        <f>VLOOKUP($B1267,[2]ok!$AY$9:$CO$434,41,0)</f>
        <v>26</v>
      </c>
      <c r="AT1267" s="12">
        <f>VLOOKUP($B1267,[2]ok!$AY$9:$CO$434,42,0)</f>
        <v>133</v>
      </c>
      <c r="AU1267" s="12">
        <f>VLOOKUP($B1267,[2]ok!$AY$9:$CO$434,43,0)</f>
        <v>6</v>
      </c>
    </row>
    <row r="1268" spans="1:47" s="10" customFormat="1" ht="12">
      <c r="A1268" s="58">
        <v>1269</v>
      </c>
      <c r="B1268" s="58">
        <v>4563</v>
      </c>
      <c r="C1268" s="59" t="s">
        <v>352</v>
      </c>
      <c r="D1268" s="59" t="s">
        <v>334</v>
      </c>
      <c r="E1268" s="59" t="s">
        <v>343</v>
      </c>
      <c r="F1268" s="59" t="s">
        <v>241</v>
      </c>
      <c r="G1268" s="12" t="s">
        <v>266</v>
      </c>
      <c r="H1268" s="14">
        <f t="shared" si="325"/>
        <v>4563</v>
      </c>
      <c r="I1268" s="14">
        <f t="shared" si="313"/>
        <v>360</v>
      </c>
      <c r="J1268" s="12">
        <f>VLOOKUP($B1268,'[1]METAS 2019'!$D$4:$Q$843,5,0)</f>
        <v>4</v>
      </c>
      <c r="K1268" s="12">
        <f>VLOOKUP($B1268,'[1]METAS 2019'!$D$4:$Q$843,4,0)</f>
        <v>4</v>
      </c>
      <c r="L1268" s="12">
        <f>VLOOKUP($B1268,'[1]METAS 2019'!$D$4:$Q$843,11,0)</f>
        <v>6</v>
      </c>
      <c r="M1268" s="12">
        <f>VLOOKUP($B1268,'[1]METAS 2019'!$D$4:$Q$843,12,0)</f>
        <v>9</v>
      </c>
      <c r="N1268" s="12">
        <f>VLOOKUP($B1268,'[1]METAS 2019'!$D$4:$Q$843,13,0)</f>
        <v>4</v>
      </c>
      <c r="O1268" s="12">
        <f>VLOOKUP($B1268,'[1]METAS 2019'!$D$4:$Q$843,14,0)</f>
        <v>5</v>
      </c>
      <c r="P1268" s="12">
        <f>VLOOKUP($B1268,[2]ok!$AY$9:$CO$434,8,0)</f>
        <v>6</v>
      </c>
      <c r="Q1268" s="12">
        <f>VLOOKUP($B1268,[2]ok!$AY$9:$CO$434,9,0)</f>
        <v>6</v>
      </c>
      <c r="R1268" s="12">
        <f>VLOOKUP($B1268,[2]ok!$AY$9:$CO$434,10,0)</f>
        <v>6</v>
      </c>
      <c r="S1268" s="12">
        <f>VLOOKUP($B1268,[2]ok!$AY$9:$CO$434,11,0)</f>
        <v>6</v>
      </c>
      <c r="T1268" s="12">
        <f>VLOOKUP($B1268,[2]ok!$AY$9:$CO$434,12,0)</f>
        <v>6</v>
      </c>
      <c r="U1268" s="12">
        <f>VLOOKUP($B1268,[2]ok!$AY$9:$CO$434,13,0)</f>
        <v>6</v>
      </c>
      <c r="V1268" s="12">
        <f>VLOOKUP($B1268,[2]ok!$AY$9:$CO$434,14,0)</f>
        <v>7</v>
      </c>
      <c r="W1268" s="12">
        <f>VLOOKUP($B1268,[2]ok!$AY$9:$CO$434,15,0)</f>
        <v>7</v>
      </c>
      <c r="X1268" s="12">
        <f>VLOOKUP($B1268,[2]ok!$AY$9:$CO$434,16,0)</f>
        <v>7</v>
      </c>
      <c r="Y1268" s="12">
        <f>VLOOKUP($B1268,[2]ok!$AY$9:$CO$434,17,0)</f>
        <v>6</v>
      </c>
      <c r="Z1268" s="12">
        <f>VLOOKUP($B1268,[2]ok!$AY$9:$CO$434,18,0)</f>
        <v>6</v>
      </c>
      <c r="AA1268" s="12">
        <f>VLOOKUP($B1268,[2]ok!$AY$9:$CO$434,19,0)</f>
        <v>6</v>
      </c>
      <c r="AB1268" s="12">
        <f>VLOOKUP($B1268,[2]ok!$AY$9:$CO$434,20,0)</f>
        <v>6</v>
      </c>
      <c r="AC1268" s="12">
        <f>VLOOKUP($B1268,[2]ok!$AY$9:$CO$434,21,0)</f>
        <v>6</v>
      </c>
      <c r="AD1268" s="12">
        <f>VLOOKUP($B1268,[2]ok!$AY$9:$CO$434,22,0)</f>
        <v>29</v>
      </c>
      <c r="AE1268" s="12">
        <f>VLOOKUP($B1268,[2]ok!$AY$9:$CO$434,23,0)</f>
        <v>30</v>
      </c>
      <c r="AF1268" s="12">
        <f>VLOOKUP($B1268,[2]ok!$AY$9:$CO$434,24,0)</f>
        <v>31</v>
      </c>
      <c r="AG1268" s="12">
        <f>VLOOKUP($B1268,[2]ok!$AY$9:$CO$434,25,0)</f>
        <v>28</v>
      </c>
      <c r="AH1268" s="12">
        <f>VLOOKUP($B1268,[2]ok!$AY$9:$CO$434,26,0)</f>
        <v>25</v>
      </c>
      <c r="AI1268" s="12">
        <f>VLOOKUP($B1268,[2]ok!$AY$9:$CO$434,27,0)</f>
        <v>25</v>
      </c>
      <c r="AJ1268" s="12">
        <f>VLOOKUP($B1268,[2]ok!$AY$9:$CO$434,28,0)</f>
        <v>18</v>
      </c>
      <c r="AK1268" s="12">
        <f>VLOOKUP($B1268,[2]ok!$AY$9:$CO$434,29,0)</f>
        <v>15</v>
      </c>
      <c r="AL1268" s="12">
        <f>VLOOKUP($B1268,[2]ok!$AY$9:$CO$434,30,0)</f>
        <v>12</v>
      </c>
      <c r="AM1268" s="12">
        <f>VLOOKUP($B1268,[2]ok!$AY$9:$CO$434,31,0)</f>
        <v>10</v>
      </c>
      <c r="AN1268" s="12">
        <f>VLOOKUP($B1268,[2]ok!$AY$9:$CO$434,32,0)</f>
        <v>8</v>
      </c>
      <c r="AO1268" s="12">
        <f>VLOOKUP($B1268,[2]ok!$AY$9:$CO$434,33,0)</f>
        <v>6</v>
      </c>
      <c r="AP1268" s="12">
        <f>VLOOKUP($B1268,[2]ok!$AY$9:$CO$434,34,0)</f>
        <v>4</v>
      </c>
      <c r="AQ1268" s="12">
        <f>VLOOKUP($B1268,[2]ok!$AY$9:$CO$434,39,0)</f>
        <v>189</v>
      </c>
      <c r="AR1268" s="12">
        <f>VLOOKUP($B1268,[2]ok!$AY$9:$CO$434,40,0)</f>
        <v>18</v>
      </c>
      <c r="AS1268" s="12">
        <f>VLOOKUP($B1268,[2]ok!$AY$9:$CO$434,41,0)</f>
        <v>17</v>
      </c>
      <c r="AT1268" s="12">
        <f>VLOOKUP($B1268,[2]ok!$AY$9:$CO$434,42,0)</f>
        <v>89</v>
      </c>
      <c r="AU1268" s="12">
        <f>VLOOKUP($B1268,[2]ok!$AY$9:$CO$434,43,0)</f>
        <v>4</v>
      </c>
    </row>
    <row r="1269" spans="1:47" s="10" customFormat="1" ht="12">
      <c r="A1269" s="58">
        <v>1270</v>
      </c>
      <c r="B1269" s="58">
        <v>7084</v>
      </c>
      <c r="C1269" s="59" t="s">
        <v>352</v>
      </c>
      <c r="D1269" s="59" t="s">
        <v>334</v>
      </c>
      <c r="E1269" s="59" t="s">
        <v>343</v>
      </c>
      <c r="F1269" s="59" t="s">
        <v>242</v>
      </c>
      <c r="G1269" s="12" t="s">
        <v>266</v>
      </c>
      <c r="H1269" s="14">
        <f t="shared" si="325"/>
        <v>7084</v>
      </c>
      <c r="I1269" s="14">
        <f t="shared" si="313"/>
        <v>348</v>
      </c>
      <c r="J1269" s="12">
        <f>VLOOKUP($B1269,'[1]METAS 2019'!$D$4:$Q$843,5,0)</f>
        <v>4</v>
      </c>
      <c r="K1269" s="12">
        <f>VLOOKUP($B1269,'[1]METAS 2019'!$D$4:$Q$843,4,0)</f>
        <v>5</v>
      </c>
      <c r="L1269" s="12">
        <f>VLOOKUP($B1269,'[1]METAS 2019'!$D$4:$Q$843,11,0)</f>
        <v>1</v>
      </c>
      <c r="M1269" s="12">
        <f>VLOOKUP($B1269,'[1]METAS 2019'!$D$4:$Q$843,12,0)</f>
        <v>3</v>
      </c>
      <c r="N1269" s="12">
        <f>VLOOKUP($B1269,'[1]METAS 2019'!$D$4:$Q$843,13,0)</f>
        <v>4</v>
      </c>
      <c r="O1269" s="12">
        <f>VLOOKUP($B1269,'[1]METAS 2019'!$D$4:$Q$843,14,0)</f>
        <v>3</v>
      </c>
      <c r="P1269" s="12">
        <f>VLOOKUP($B1269,[2]ok!$AY$9:$CO$434,8,0)</f>
        <v>6</v>
      </c>
      <c r="Q1269" s="12">
        <f>VLOOKUP($B1269,[2]ok!$AY$9:$CO$434,9,0)</f>
        <v>6</v>
      </c>
      <c r="R1269" s="12">
        <f>VLOOKUP($B1269,[2]ok!$AY$9:$CO$434,10,0)</f>
        <v>6</v>
      </c>
      <c r="S1269" s="12">
        <f>VLOOKUP($B1269,[2]ok!$AY$9:$CO$434,11,0)</f>
        <v>6</v>
      </c>
      <c r="T1269" s="12">
        <f>VLOOKUP($B1269,[2]ok!$AY$9:$CO$434,12,0)</f>
        <v>6</v>
      </c>
      <c r="U1269" s="12">
        <f>VLOOKUP($B1269,[2]ok!$AY$9:$CO$434,13,0)</f>
        <v>6</v>
      </c>
      <c r="V1269" s="12">
        <f>VLOOKUP($B1269,[2]ok!$AY$9:$CO$434,14,0)</f>
        <v>7</v>
      </c>
      <c r="W1269" s="12">
        <f>VLOOKUP($B1269,[2]ok!$AY$9:$CO$434,15,0)</f>
        <v>7</v>
      </c>
      <c r="X1269" s="12">
        <f>VLOOKUP($B1269,[2]ok!$AY$9:$CO$434,16,0)</f>
        <v>7</v>
      </c>
      <c r="Y1269" s="12">
        <f>VLOOKUP($B1269,[2]ok!$AY$9:$CO$434,17,0)</f>
        <v>6</v>
      </c>
      <c r="Z1269" s="12">
        <f>VLOOKUP($B1269,[2]ok!$AY$9:$CO$434,18,0)</f>
        <v>6</v>
      </c>
      <c r="AA1269" s="12">
        <f>VLOOKUP($B1269,[2]ok!$AY$9:$CO$434,19,0)</f>
        <v>6</v>
      </c>
      <c r="AB1269" s="12">
        <f>VLOOKUP($B1269,[2]ok!$AY$9:$CO$434,20,0)</f>
        <v>6</v>
      </c>
      <c r="AC1269" s="12">
        <f>VLOOKUP($B1269,[2]ok!$AY$9:$CO$434,21,0)</f>
        <v>6</v>
      </c>
      <c r="AD1269" s="12">
        <f>VLOOKUP($B1269,[2]ok!$AY$9:$CO$434,22,0)</f>
        <v>29</v>
      </c>
      <c r="AE1269" s="12">
        <f>VLOOKUP($B1269,[2]ok!$AY$9:$CO$434,23,0)</f>
        <v>30</v>
      </c>
      <c r="AF1269" s="12">
        <f>VLOOKUP($B1269,[2]ok!$AY$9:$CO$434,24,0)</f>
        <v>31</v>
      </c>
      <c r="AG1269" s="12">
        <f>VLOOKUP($B1269,[2]ok!$AY$9:$CO$434,25,0)</f>
        <v>28</v>
      </c>
      <c r="AH1269" s="12">
        <f>VLOOKUP($B1269,[2]ok!$AY$9:$CO$434,26,0)</f>
        <v>25</v>
      </c>
      <c r="AI1269" s="12">
        <f>VLOOKUP($B1269,[2]ok!$AY$9:$CO$434,27,0)</f>
        <v>25</v>
      </c>
      <c r="AJ1269" s="12">
        <f>VLOOKUP($B1269,[2]ok!$AY$9:$CO$434,28,0)</f>
        <v>18</v>
      </c>
      <c r="AK1269" s="12">
        <f>VLOOKUP($B1269,[2]ok!$AY$9:$CO$434,29,0)</f>
        <v>15</v>
      </c>
      <c r="AL1269" s="12">
        <f>VLOOKUP($B1269,[2]ok!$AY$9:$CO$434,30,0)</f>
        <v>12</v>
      </c>
      <c r="AM1269" s="12">
        <f>VLOOKUP($B1269,[2]ok!$AY$9:$CO$434,31,0)</f>
        <v>10</v>
      </c>
      <c r="AN1269" s="12">
        <f>VLOOKUP($B1269,[2]ok!$AY$9:$CO$434,32,0)</f>
        <v>8</v>
      </c>
      <c r="AO1269" s="12">
        <f>VLOOKUP($B1269,[2]ok!$AY$9:$CO$434,33,0)</f>
        <v>6</v>
      </c>
      <c r="AP1269" s="12">
        <f>VLOOKUP($B1269,[2]ok!$AY$9:$CO$434,34,0)</f>
        <v>4</v>
      </c>
      <c r="AQ1269" s="12">
        <f>VLOOKUP($B1269,[2]ok!$AY$9:$CO$434,39,0)</f>
        <v>189</v>
      </c>
      <c r="AR1269" s="12">
        <f>VLOOKUP($B1269,[2]ok!$AY$9:$CO$434,40,0)</f>
        <v>18</v>
      </c>
      <c r="AS1269" s="12">
        <f>VLOOKUP($B1269,[2]ok!$AY$9:$CO$434,41,0)</f>
        <v>17</v>
      </c>
      <c r="AT1269" s="12">
        <f>VLOOKUP($B1269,[2]ok!$AY$9:$CO$434,42,0)</f>
        <v>89</v>
      </c>
      <c r="AU1269" s="12">
        <f>VLOOKUP($B1269,[2]ok!$AY$9:$CO$434,43,0)</f>
        <v>4</v>
      </c>
    </row>
    <row r="1270" spans="1:47" s="10" customFormat="1" ht="12">
      <c r="A1270" s="97">
        <v>1271</v>
      </c>
      <c r="B1270" s="97"/>
      <c r="C1270" s="98"/>
      <c r="D1270" s="98"/>
      <c r="E1270" s="98"/>
      <c r="F1270" s="98" t="s">
        <v>417</v>
      </c>
      <c r="G1270" s="17" t="s">
        <v>1214</v>
      </c>
      <c r="H1270" s="81"/>
      <c r="I1270" s="81">
        <f t="shared" si="313"/>
        <v>4785</v>
      </c>
      <c r="J1270" s="18">
        <f t="shared" ref="J1270:AU1270" si="326">SUM(J1271:J1273)</f>
        <v>40</v>
      </c>
      <c r="K1270" s="18">
        <f t="shared" si="326"/>
        <v>50</v>
      </c>
      <c r="L1270" s="18">
        <f t="shared" si="326"/>
        <v>47</v>
      </c>
      <c r="M1270" s="18">
        <f t="shared" si="326"/>
        <v>41</v>
      </c>
      <c r="N1270" s="18">
        <f t="shared" si="326"/>
        <v>60</v>
      </c>
      <c r="O1270" s="18">
        <f t="shared" si="326"/>
        <v>62</v>
      </c>
      <c r="P1270" s="18">
        <f t="shared" si="326"/>
        <v>87</v>
      </c>
      <c r="Q1270" s="18">
        <f t="shared" si="326"/>
        <v>93</v>
      </c>
      <c r="R1270" s="18">
        <f t="shared" si="326"/>
        <v>100</v>
      </c>
      <c r="S1270" s="18">
        <f t="shared" si="326"/>
        <v>107</v>
      </c>
      <c r="T1270" s="18">
        <f t="shared" si="326"/>
        <v>111</v>
      </c>
      <c r="U1270" s="18">
        <f t="shared" si="326"/>
        <v>118</v>
      </c>
      <c r="V1270" s="18">
        <f t="shared" si="326"/>
        <v>120</v>
      </c>
      <c r="W1270" s="18">
        <f t="shared" si="326"/>
        <v>116</v>
      </c>
      <c r="X1270" s="18">
        <f t="shared" si="326"/>
        <v>107</v>
      </c>
      <c r="Y1270" s="18">
        <f t="shared" si="326"/>
        <v>99</v>
      </c>
      <c r="Z1270" s="18">
        <f t="shared" si="326"/>
        <v>91</v>
      </c>
      <c r="AA1270" s="18">
        <f t="shared" si="326"/>
        <v>84</v>
      </c>
      <c r="AB1270" s="18">
        <f t="shared" si="326"/>
        <v>79</v>
      </c>
      <c r="AC1270" s="18">
        <f t="shared" si="326"/>
        <v>78</v>
      </c>
      <c r="AD1270" s="18">
        <f t="shared" si="326"/>
        <v>361</v>
      </c>
      <c r="AE1270" s="18">
        <f t="shared" si="326"/>
        <v>379</v>
      </c>
      <c r="AF1270" s="18">
        <f t="shared" si="326"/>
        <v>456</v>
      </c>
      <c r="AG1270" s="18">
        <f t="shared" si="326"/>
        <v>384</v>
      </c>
      <c r="AH1270" s="18">
        <f t="shared" si="326"/>
        <v>363</v>
      </c>
      <c r="AI1270" s="18">
        <f t="shared" si="326"/>
        <v>263</v>
      </c>
      <c r="AJ1270" s="18">
        <f t="shared" si="326"/>
        <v>241</v>
      </c>
      <c r="AK1270" s="18">
        <f t="shared" si="326"/>
        <v>179</v>
      </c>
      <c r="AL1270" s="18">
        <f t="shared" si="326"/>
        <v>158</v>
      </c>
      <c r="AM1270" s="18">
        <f t="shared" si="326"/>
        <v>106</v>
      </c>
      <c r="AN1270" s="18">
        <f t="shared" si="326"/>
        <v>105</v>
      </c>
      <c r="AO1270" s="18">
        <f t="shared" si="326"/>
        <v>43</v>
      </c>
      <c r="AP1270" s="18">
        <f t="shared" si="326"/>
        <v>57</v>
      </c>
      <c r="AQ1270" s="18">
        <f t="shared" si="326"/>
        <v>2490</v>
      </c>
      <c r="AR1270" s="18">
        <f t="shared" si="326"/>
        <v>292</v>
      </c>
      <c r="AS1270" s="18">
        <f t="shared" si="326"/>
        <v>204</v>
      </c>
      <c r="AT1270" s="18">
        <f t="shared" si="326"/>
        <v>1162</v>
      </c>
      <c r="AU1270" s="18">
        <f t="shared" si="326"/>
        <v>39</v>
      </c>
    </row>
    <row r="1271" spans="1:47" s="10" customFormat="1" ht="12">
      <c r="A1271" s="58">
        <v>1272</v>
      </c>
      <c r="B1271" s="58">
        <v>4607</v>
      </c>
      <c r="C1271" s="59" t="s">
        <v>352</v>
      </c>
      <c r="D1271" s="59" t="s">
        <v>334</v>
      </c>
      <c r="E1271" s="59" t="s">
        <v>443</v>
      </c>
      <c r="F1271" s="59" t="s">
        <v>243</v>
      </c>
      <c r="G1271" s="12" t="s">
        <v>283</v>
      </c>
      <c r="H1271" s="14">
        <f>B1271</f>
        <v>4607</v>
      </c>
      <c r="I1271" s="14">
        <f t="shared" si="313"/>
        <v>4052</v>
      </c>
      <c r="J1271" s="12">
        <f>VLOOKUP($B1271,'[1]METAS 2019'!$D$4:$Q$843,5,0)</f>
        <v>34</v>
      </c>
      <c r="K1271" s="12">
        <f>VLOOKUP($B1271,'[1]METAS 2019'!$D$4:$Q$843,4,0)</f>
        <v>42</v>
      </c>
      <c r="L1271" s="12">
        <f>VLOOKUP($B1271,'[1]METAS 2019'!$D$4:$Q$843,11,0)</f>
        <v>40</v>
      </c>
      <c r="M1271" s="12">
        <f>VLOOKUP($B1271,'[1]METAS 2019'!$D$4:$Q$843,12,0)</f>
        <v>35</v>
      </c>
      <c r="N1271" s="12">
        <f>VLOOKUP($B1271,'[1]METAS 2019'!$D$4:$Q$843,13,0)</f>
        <v>43</v>
      </c>
      <c r="O1271" s="12">
        <f>VLOOKUP($B1271,'[1]METAS 2019'!$D$4:$Q$843,14,0)</f>
        <v>47</v>
      </c>
      <c r="P1271" s="12">
        <f>VLOOKUP($B1271,[2]ok!$AY$9:$CO$434,8,0)</f>
        <v>74</v>
      </c>
      <c r="Q1271" s="12">
        <f>VLOOKUP($B1271,[2]ok!$AY$9:$CO$434,9,0)</f>
        <v>79</v>
      </c>
      <c r="R1271" s="12">
        <f>VLOOKUP($B1271,[2]ok!$AY$9:$CO$434,10,0)</f>
        <v>85</v>
      </c>
      <c r="S1271" s="12">
        <f>VLOOKUP($B1271,[2]ok!$AY$9:$CO$434,11,0)</f>
        <v>91</v>
      </c>
      <c r="T1271" s="12">
        <f>VLOOKUP($B1271,[2]ok!$AY$9:$CO$434,12,0)</f>
        <v>94</v>
      </c>
      <c r="U1271" s="12">
        <f>VLOOKUP($B1271,[2]ok!$AY$9:$CO$434,13,0)</f>
        <v>100</v>
      </c>
      <c r="V1271" s="12">
        <f>VLOOKUP($B1271,[2]ok!$AY$9:$CO$434,14,0)</f>
        <v>102</v>
      </c>
      <c r="W1271" s="12">
        <f>VLOOKUP($B1271,[2]ok!$AY$9:$CO$434,15,0)</f>
        <v>98</v>
      </c>
      <c r="X1271" s="12">
        <f>VLOOKUP($B1271,[2]ok!$AY$9:$CO$434,16,0)</f>
        <v>91</v>
      </c>
      <c r="Y1271" s="12">
        <f>VLOOKUP($B1271,[2]ok!$AY$9:$CO$434,17,0)</f>
        <v>84</v>
      </c>
      <c r="Z1271" s="12">
        <f>VLOOKUP($B1271,[2]ok!$AY$9:$CO$434,18,0)</f>
        <v>77</v>
      </c>
      <c r="AA1271" s="12">
        <f>VLOOKUP($B1271,[2]ok!$AY$9:$CO$434,19,0)</f>
        <v>72</v>
      </c>
      <c r="AB1271" s="12">
        <f>VLOOKUP($B1271,[2]ok!$AY$9:$CO$434,20,0)</f>
        <v>67</v>
      </c>
      <c r="AC1271" s="12">
        <f>VLOOKUP($B1271,[2]ok!$AY$9:$CO$434,21,0)</f>
        <v>66</v>
      </c>
      <c r="AD1271" s="12">
        <f>VLOOKUP($B1271,[2]ok!$AY$9:$CO$434,22,0)</f>
        <v>307</v>
      </c>
      <c r="AE1271" s="12">
        <f>VLOOKUP($B1271,[2]ok!$AY$9:$CO$434,23,0)</f>
        <v>322</v>
      </c>
      <c r="AF1271" s="12">
        <f>VLOOKUP($B1271,[2]ok!$AY$9:$CO$434,24,0)</f>
        <v>387</v>
      </c>
      <c r="AG1271" s="12">
        <f>VLOOKUP($B1271,[2]ok!$AY$9:$CO$434,25,0)</f>
        <v>327</v>
      </c>
      <c r="AH1271" s="12">
        <f>VLOOKUP($B1271,[2]ok!$AY$9:$CO$434,26,0)</f>
        <v>309</v>
      </c>
      <c r="AI1271" s="12">
        <f>VLOOKUP($B1271,[2]ok!$AY$9:$CO$434,27,0)</f>
        <v>224</v>
      </c>
      <c r="AJ1271" s="12">
        <f>VLOOKUP($B1271,[2]ok!$AY$9:$CO$434,28,0)</f>
        <v>205</v>
      </c>
      <c r="AK1271" s="12">
        <f>VLOOKUP($B1271,[2]ok!$AY$9:$CO$434,29,0)</f>
        <v>152</v>
      </c>
      <c r="AL1271" s="12">
        <f>VLOOKUP($B1271,[2]ok!$AY$9:$CO$434,30,0)</f>
        <v>134</v>
      </c>
      <c r="AM1271" s="12">
        <f>VLOOKUP($B1271,[2]ok!$AY$9:$CO$434,31,0)</f>
        <v>90</v>
      </c>
      <c r="AN1271" s="12">
        <f>VLOOKUP($B1271,[2]ok!$AY$9:$CO$434,32,0)</f>
        <v>89</v>
      </c>
      <c r="AO1271" s="12">
        <f>VLOOKUP($B1271,[2]ok!$AY$9:$CO$434,33,0)</f>
        <v>37</v>
      </c>
      <c r="AP1271" s="12">
        <f>VLOOKUP($B1271,[2]ok!$AY$9:$CO$434,34,0)</f>
        <v>48</v>
      </c>
      <c r="AQ1271" s="12">
        <f>VLOOKUP($B1271,[2]ok!$AY$9:$CO$434,39,0)</f>
        <v>2116</v>
      </c>
      <c r="AR1271" s="12">
        <f>VLOOKUP($B1271,[2]ok!$AY$9:$CO$434,40,0)</f>
        <v>248</v>
      </c>
      <c r="AS1271" s="12">
        <f>VLOOKUP($B1271,[2]ok!$AY$9:$CO$434,41,0)</f>
        <v>174</v>
      </c>
      <c r="AT1271" s="12">
        <f>VLOOKUP($B1271,[2]ok!$AY$9:$CO$434,42,0)</f>
        <v>988</v>
      </c>
      <c r="AU1271" s="12">
        <f>VLOOKUP($B1271,[2]ok!$AY$9:$CO$434,43,0)</f>
        <v>33</v>
      </c>
    </row>
    <row r="1272" spans="1:47" s="10" customFormat="1" ht="12">
      <c r="A1272" s="58">
        <v>1273</v>
      </c>
      <c r="B1272" s="58">
        <v>7085</v>
      </c>
      <c r="C1272" s="59" t="s">
        <v>352</v>
      </c>
      <c r="D1272" s="59" t="s">
        <v>334</v>
      </c>
      <c r="E1272" s="59" t="s">
        <v>443</v>
      </c>
      <c r="F1272" s="59" t="s">
        <v>296</v>
      </c>
      <c r="G1272" s="12" t="s">
        <v>266</v>
      </c>
      <c r="H1272" s="14">
        <f>B1272</f>
        <v>7085</v>
      </c>
      <c r="I1272" s="14">
        <f t="shared" si="313"/>
        <v>251</v>
      </c>
      <c r="J1272" s="12">
        <f>VLOOKUP($B1272,'[1]METAS 2019'!$D$4:$Q$843,5,0)</f>
        <v>2</v>
      </c>
      <c r="K1272" s="12">
        <f>VLOOKUP($B1272,'[1]METAS 2019'!$D$4:$Q$843,4,0)</f>
        <v>3</v>
      </c>
      <c r="L1272" s="12">
        <f>VLOOKUP($B1272,'[1]METAS 2019'!$D$4:$Q$843,11,0)</f>
        <v>3</v>
      </c>
      <c r="M1272" s="12">
        <f>VLOOKUP($B1272,'[1]METAS 2019'!$D$4:$Q$843,12,0)</f>
        <v>3</v>
      </c>
      <c r="N1272" s="12">
        <f>VLOOKUP($B1272,'[1]METAS 2019'!$D$4:$Q$843,13,0)</f>
        <v>8</v>
      </c>
      <c r="O1272" s="12">
        <f>VLOOKUP($B1272,'[1]METAS 2019'!$D$4:$Q$843,14,0)</f>
        <v>8</v>
      </c>
      <c r="P1272" s="12">
        <f>VLOOKUP($B1272,[2]ok!$AY$9:$CO$434,8,0)</f>
        <v>4</v>
      </c>
      <c r="Q1272" s="12">
        <f>VLOOKUP($B1272,[2]ok!$AY$9:$CO$434,9,0)</f>
        <v>5</v>
      </c>
      <c r="R1272" s="12">
        <f>VLOOKUP($B1272,[2]ok!$AY$9:$CO$434,10,0)</f>
        <v>5</v>
      </c>
      <c r="S1272" s="12">
        <f>VLOOKUP($B1272,[2]ok!$AY$9:$CO$434,11,0)</f>
        <v>5</v>
      </c>
      <c r="T1272" s="12">
        <f>VLOOKUP($B1272,[2]ok!$AY$9:$CO$434,12,0)</f>
        <v>6</v>
      </c>
      <c r="U1272" s="12">
        <f>VLOOKUP($B1272,[2]ok!$AY$9:$CO$434,13,0)</f>
        <v>6</v>
      </c>
      <c r="V1272" s="12">
        <f>VLOOKUP($B1272,[2]ok!$AY$9:$CO$434,14,0)</f>
        <v>6</v>
      </c>
      <c r="W1272" s="12">
        <f>VLOOKUP($B1272,[2]ok!$AY$9:$CO$434,15,0)</f>
        <v>6</v>
      </c>
      <c r="X1272" s="12">
        <f>VLOOKUP($B1272,[2]ok!$AY$9:$CO$434,16,0)</f>
        <v>5</v>
      </c>
      <c r="Y1272" s="12">
        <f>VLOOKUP($B1272,[2]ok!$AY$9:$CO$434,17,0)</f>
        <v>5</v>
      </c>
      <c r="Z1272" s="12">
        <f>VLOOKUP($B1272,[2]ok!$AY$9:$CO$434,18,0)</f>
        <v>5</v>
      </c>
      <c r="AA1272" s="12">
        <f>VLOOKUP($B1272,[2]ok!$AY$9:$CO$434,19,0)</f>
        <v>4</v>
      </c>
      <c r="AB1272" s="12">
        <f>VLOOKUP($B1272,[2]ok!$AY$9:$CO$434,20,0)</f>
        <v>4</v>
      </c>
      <c r="AC1272" s="12">
        <f>VLOOKUP($B1272,[2]ok!$AY$9:$CO$434,21,0)</f>
        <v>4</v>
      </c>
      <c r="AD1272" s="12">
        <f>VLOOKUP($B1272,[2]ok!$AY$9:$CO$434,22,0)</f>
        <v>18</v>
      </c>
      <c r="AE1272" s="12">
        <f>VLOOKUP($B1272,[2]ok!$AY$9:$CO$434,23,0)</f>
        <v>19</v>
      </c>
      <c r="AF1272" s="12">
        <f>VLOOKUP($B1272,[2]ok!$AY$9:$CO$434,24,0)</f>
        <v>23</v>
      </c>
      <c r="AG1272" s="12">
        <f>VLOOKUP($B1272,[2]ok!$AY$9:$CO$434,25,0)</f>
        <v>19</v>
      </c>
      <c r="AH1272" s="12">
        <f>VLOOKUP($B1272,[2]ok!$AY$9:$CO$434,26,0)</f>
        <v>18</v>
      </c>
      <c r="AI1272" s="12">
        <f>VLOOKUP($B1272,[2]ok!$AY$9:$CO$434,27,0)</f>
        <v>13</v>
      </c>
      <c r="AJ1272" s="12">
        <f>VLOOKUP($B1272,[2]ok!$AY$9:$CO$434,28,0)</f>
        <v>12</v>
      </c>
      <c r="AK1272" s="12">
        <f>VLOOKUP($B1272,[2]ok!$AY$9:$CO$434,29,0)</f>
        <v>9</v>
      </c>
      <c r="AL1272" s="12">
        <f>VLOOKUP($B1272,[2]ok!$AY$9:$CO$434,30,0)</f>
        <v>8</v>
      </c>
      <c r="AM1272" s="12">
        <f>VLOOKUP($B1272,[2]ok!$AY$9:$CO$434,31,0)</f>
        <v>5</v>
      </c>
      <c r="AN1272" s="12">
        <f>VLOOKUP($B1272,[2]ok!$AY$9:$CO$434,32,0)</f>
        <v>5</v>
      </c>
      <c r="AO1272" s="12">
        <f>VLOOKUP($B1272,[2]ok!$AY$9:$CO$434,33,0)</f>
        <v>2</v>
      </c>
      <c r="AP1272" s="12">
        <f>VLOOKUP($B1272,[2]ok!$AY$9:$CO$434,34,0)</f>
        <v>3</v>
      </c>
      <c r="AQ1272" s="12">
        <f>VLOOKUP($B1272,[2]ok!$AY$9:$CO$434,39,0)</f>
        <v>125</v>
      </c>
      <c r="AR1272" s="12">
        <f>VLOOKUP($B1272,[2]ok!$AY$9:$CO$434,40,0)</f>
        <v>15</v>
      </c>
      <c r="AS1272" s="12">
        <f>VLOOKUP($B1272,[2]ok!$AY$9:$CO$434,41,0)</f>
        <v>10</v>
      </c>
      <c r="AT1272" s="12">
        <f>VLOOKUP($B1272,[2]ok!$AY$9:$CO$434,42,0)</f>
        <v>58</v>
      </c>
      <c r="AU1272" s="12">
        <f>VLOOKUP($B1272,[2]ok!$AY$9:$CO$434,43,0)</f>
        <v>2</v>
      </c>
    </row>
    <row r="1273" spans="1:47" s="10" customFormat="1" ht="12">
      <c r="A1273" s="58">
        <v>1274</v>
      </c>
      <c r="B1273" s="58">
        <v>8751</v>
      </c>
      <c r="C1273" s="59" t="s">
        <v>352</v>
      </c>
      <c r="D1273" s="59" t="s">
        <v>334</v>
      </c>
      <c r="E1273" s="59" t="s">
        <v>443</v>
      </c>
      <c r="F1273" s="59" t="s">
        <v>244</v>
      </c>
      <c r="G1273" s="12" t="s">
        <v>266</v>
      </c>
      <c r="H1273" s="14">
        <f>B1273</f>
        <v>8751</v>
      </c>
      <c r="I1273" s="14">
        <f t="shared" si="313"/>
        <v>482</v>
      </c>
      <c r="J1273" s="12">
        <f>VLOOKUP($B1273,'[1]METAS 2019'!$D$4:$Q$843,5,0)</f>
        <v>4</v>
      </c>
      <c r="K1273" s="12">
        <f>VLOOKUP($B1273,'[1]METAS 2019'!$D$4:$Q$843,4,0)</f>
        <v>5</v>
      </c>
      <c r="L1273" s="12">
        <f>VLOOKUP($B1273,'[1]METAS 2019'!$D$4:$Q$843,11,0)</f>
        <v>4</v>
      </c>
      <c r="M1273" s="12">
        <f>VLOOKUP($B1273,'[1]METAS 2019'!$D$4:$Q$843,12,0)</f>
        <v>3</v>
      </c>
      <c r="N1273" s="12">
        <f>VLOOKUP($B1273,'[1]METAS 2019'!$D$4:$Q$843,13,0)</f>
        <v>9</v>
      </c>
      <c r="O1273" s="12">
        <f>VLOOKUP($B1273,'[1]METAS 2019'!$D$4:$Q$843,14,0)</f>
        <v>7</v>
      </c>
      <c r="P1273" s="12">
        <f>VLOOKUP($B1273,[2]ok!$AY$9:$CO$434,8,0)</f>
        <v>9</v>
      </c>
      <c r="Q1273" s="12">
        <f>VLOOKUP($B1273,[2]ok!$AY$9:$CO$434,9,0)</f>
        <v>9</v>
      </c>
      <c r="R1273" s="12">
        <f>VLOOKUP($B1273,[2]ok!$AY$9:$CO$434,10,0)</f>
        <v>10</v>
      </c>
      <c r="S1273" s="12">
        <f>VLOOKUP($B1273,[2]ok!$AY$9:$CO$434,11,0)</f>
        <v>11</v>
      </c>
      <c r="T1273" s="12">
        <f>VLOOKUP($B1273,[2]ok!$AY$9:$CO$434,12,0)</f>
        <v>11</v>
      </c>
      <c r="U1273" s="12">
        <f>VLOOKUP($B1273,[2]ok!$AY$9:$CO$434,13,0)</f>
        <v>12</v>
      </c>
      <c r="V1273" s="12">
        <f>VLOOKUP($B1273,[2]ok!$AY$9:$CO$434,14,0)</f>
        <v>12</v>
      </c>
      <c r="W1273" s="12">
        <f>VLOOKUP($B1273,[2]ok!$AY$9:$CO$434,15,0)</f>
        <v>12</v>
      </c>
      <c r="X1273" s="12">
        <f>VLOOKUP($B1273,[2]ok!$AY$9:$CO$434,16,0)</f>
        <v>11</v>
      </c>
      <c r="Y1273" s="12">
        <f>VLOOKUP($B1273,[2]ok!$AY$9:$CO$434,17,0)</f>
        <v>10</v>
      </c>
      <c r="Z1273" s="12">
        <f>VLOOKUP($B1273,[2]ok!$AY$9:$CO$434,18,0)</f>
        <v>9</v>
      </c>
      <c r="AA1273" s="12">
        <f>VLOOKUP($B1273,[2]ok!$AY$9:$CO$434,19,0)</f>
        <v>8</v>
      </c>
      <c r="AB1273" s="12">
        <f>VLOOKUP($B1273,[2]ok!$AY$9:$CO$434,20,0)</f>
        <v>8</v>
      </c>
      <c r="AC1273" s="12">
        <f>VLOOKUP($B1273,[2]ok!$AY$9:$CO$434,21,0)</f>
        <v>8</v>
      </c>
      <c r="AD1273" s="12">
        <f>VLOOKUP($B1273,[2]ok!$AY$9:$CO$434,22,0)</f>
        <v>36</v>
      </c>
      <c r="AE1273" s="12">
        <f>VLOOKUP($B1273,[2]ok!$AY$9:$CO$434,23,0)</f>
        <v>38</v>
      </c>
      <c r="AF1273" s="12">
        <f>VLOOKUP($B1273,[2]ok!$AY$9:$CO$434,24,0)</f>
        <v>46</v>
      </c>
      <c r="AG1273" s="12">
        <f>VLOOKUP($B1273,[2]ok!$AY$9:$CO$434,25,0)</f>
        <v>38</v>
      </c>
      <c r="AH1273" s="12">
        <f>VLOOKUP($B1273,[2]ok!$AY$9:$CO$434,26,0)</f>
        <v>36</v>
      </c>
      <c r="AI1273" s="12">
        <f>VLOOKUP($B1273,[2]ok!$AY$9:$CO$434,27,0)</f>
        <v>26</v>
      </c>
      <c r="AJ1273" s="12">
        <f>VLOOKUP($B1273,[2]ok!$AY$9:$CO$434,28,0)</f>
        <v>24</v>
      </c>
      <c r="AK1273" s="12">
        <f>VLOOKUP($B1273,[2]ok!$AY$9:$CO$434,29,0)</f>
        <v>18</v>
      </c>
      <c r="AL1273" s="12">
        <f>VLOOKUP($B1273,[2]ok!$AY$9:$CO$434,30,0)</f>
        <v>16</v>
      </c>
      <c r="AM1273" s="12">
        <f>VLOOKUP($B1273,[2]ok!$AY$9:$CO$434,31,0)</f>
        <v>11</v>
      </c>
      <c r="AN1273" s="12">
        <f>VLOOKUP($B1273,[2]ok!$AY$9:$CO$434,32,0)</f>
        <v>11</v>
      </c>
      <c r="AO1273" s="12">
        <f>VLOOKUP($B1273,[2]ok!$AY$9:$CO$434,33,0)</f>
        <v>4</v>
      </c>
      <c r="AP1273" s="12">
        <f>VLOOKUP($B1273,[2]ok!$AY$9:$CO$434,34,0)</f>
        <v>6</v>
      </c>
      <c r="AQ1273" s="12">
        <f>VLOOKUP($B1273,[2]ok!$AY$9:$CO$434,39,0)</f>
        <v>249</v>
      </c>
      <c r="AR1273" s="12">
        <f>VLOOKUP($B1273,[2]ok!$AY$9:$CO$434,40,0)</f>
        <v>29</v>
      </c>
      <c r="AS1273" s="12">
        <f>VLOOKUP($B1273,[2]ok!$AY$9:$CO$434,41,0)</f>
        <v>20</v>
      </c>
      <c r="AT1273" s="12">
        <f>VLOOKUP($B1273,[2]ok!$AY$9:$CO$434,42,0)</f>
        <v>116</v>
      </c>
      <c r="AU1273" s="12">
        <f>VLOOKUP($B1273,[2]ok!$AY$9:$CO$434,43,0)</f>
        <v>4</v>
      </c>
    </row>
    <row r="1274" spans="1:47" s="10" customFormat="1" ht="12">
      <c r="A1274" s="97">
        <v>1275</v>
      </c>
      <c r="B1274" s="97"/>
      <c r="C1274" s="98"/>
      <c r="D1274" s="98"/>
      <c r="E1274" s="98"/>
      <c r="F1274" s="98" t="s">
        <v>418</v>
      </c>
      <c r="G1274" s="17" t="s">
        <v>1214</v>
      </c>
      <c r="H1274" s="81"/>
      <c r="I1274" s="81">
        <f t="shared" si="313"/>
        <v>3517</v>
      </c>
      <c r="J1274" s="18">
        <f t="shared" ref="J1274:AU1274" si="327">SUM(J1275:J1276)</f>
        <v>53</v>
      </c>
      <c r="K1274" s="18">
        <f t="shared" si="327"/>
        <v>51</v>
      </c>
      <c r="L1274" s="18">
        <f t="shared" si="327"/>
        <v>36</v>
      </c>
      <c r="M1274" s="18">
        <f t="shared" si="327"/>
        <v>36</v>
      </c>
      <c r="N1274" s="18">
        <f t="shared" si="327"/>
        <v>39</v>
      </c>
      <c r="O1274" s="18">
        <f t="shared" si="327"/>
        <v>43</v>
      </c>
      <c r="P1274" s="18">
        <f t="shared" si="327"/>
        <v>57</v>
      </c>
      <c r="Q1274" s="18">
        <f t="shared" si="327"/>
        <v>60</v>
      </c>
      <c r="R1274" s="18">
        <f t="shared" si="327"/>
        <v>62</v>
      </c>
      <c r="S1274" s="18">
        <f t="shared" si="327"/>
        <v>65</v>
      </c>
      <c r="T1274" s="18">
        <f t="shared" si="327"/>
        <v>67</v>
      </c>
      <c r="U1274" s="18">
        <f t="shared" si="327"/>
        <v>70</v>
      </c>
      <c r="V1274" s="18">
        <f t="shared" si="327"/>
        <v>72</v>
      </c>
      <c r="W1274" s="18">
        <f t="shared" si="327"/>
        <v>71</v>
      </c>
      <c r="X1274" s="18">
        <f t="shared" si="327"/>
        <v>70</v>
      </c>
      <c r="Y1274" s="18">
        <f t="shared" si="327"/>
        <v>67</v>
      </c>
      <c r="Z1274" s="18">
        <f t="shared" si="327"/>
        <v>65</v>
      </c>
      <c r="AA1274" s="18">
        <f t="shared" si="327"/>
        <v>64</v>
      </c>
      <c r="AB1274" s="18">
        <f t="shared" si="327"/>
        <v>59</v>
      </c>
      <c r="AC1274" s="18">
        <f t="shared" si="327"/>
        <v>56</v>
      </c>
      <c r="AD1274" s="18">
        <f t="shared" si="327"/>
        <v>241</v>
      </c>
      <c r="AE1274" s="18">
        <f t="shared" si="327"/>
        <v>269</v>
      </c>
      <c r="AF1274" s="18">
        <f t="shared" si="327"/>
        <v>295</v>
      </c>
      <c r="AG1274" s="18">
        <f t="shared" si="327"/>
        <v>268</v>
      </c>
      <c r="AH1274" s="18">
        <f t="shared" si="327"/>
        <v>269</v>
      </c>
      <c r="AI1274" s="18">
        <f t="shared" si="327"/>
        <v>241</v>
      </c>
      <c r="AJ1274" s="18">
        <f t="shared" si="327"/>
        <v>190</v>
      </c>
      <c r="AK1274" s="18">
        <f t="shared" si="327"/>
        <v>149</v>
      </c>
      <c r="AL1274" s="18">
        <f t="shared" si="327"/>
        <v>126</v>
      </c>
      <c r="AM1274" s="18">
        <f t="shared" si="327"/>
        <v>123</v>
      </c>
      <c r="AN1274" s="18">
        <f t="shared" si="327"/>
        <v>72</v>
      </c>
      <c r="AO1274" s="18">
        <f t="shared" si="327"/>
        <v>61</v>
      </c>
      <c r="AP1274" s="18">
        <f t="shared" si="327"/>
        <v>50</v>
      </c>
      <c r="AQ1274" s="18">
        <f t="shared" si="327"/>
        <v>1812</v>
      </c>
      <c r="AR1274" s="18">
        <f t="shared" si="327"/>
        <v>164</v>
      </c>
      <c r="AS1274" s="18">
        <f t="shared" si="327"/>
        <v>140</v>
      </c>
      <c r="AT1274" s="18">
        <f t="shared" si="327"/>
        <v>812</v>
      </c>
      <c r="AU1274" s="18">
        <f t="shared" si="327"/>
        <v>45</v>
      </c>
    </row>
    <row r="1275" spans="1:47" s="10" customFormat="1" ht="12">
      <c r="A1275" s="58">
        <v>1276</v>
      </c>
      <c r="B1275" s="58">
        <v>4546</v>
      </c>
      <c r="C1275" s="59" t="s">
        <v>352</v>
      </c>
      <c r="D1275" s="59" t="s">
        <v>334</v>
      </c>
      <c r="E1275" s="59" t="s">
        <v>338</v>
      </c>
      <c r="F1275" s="59" t="s">
        <v>245</v>
      </c>
      <c r="G1275" s="12" t="s">
        <v>271</v>
      </c>
      <c r="H1275" s="14">
        <f>B1275</f>
        <v>4546</v>
      </c>
      <c r="I1275" s="14">
        <f t="shared" si="313"/>
        <v>1877</v>
      </c>
      <c r="J1275" s="12">
        <f>VLOOKUP($B1275,'[1]METAS 2019'!$D$4:$Q$843,5,0)</f>
        <v>28</v>
      </c>
      <c r="K1275" s="12">
        <f>VLOOKUP($B1275,'[1]METAS 2019'!$D$4:$Q$843,4,0)</f>
        <v>30</v>
      </c>
      <c r="L1275" s="12">
        <f>VLOOKUP($B1275,'[1]METAS 2019'!$D$4:$Q$843,11,0)</f>
        <v>21</v>
      </c>
      <c r="M1275" s="12">
        <f>VLOOKUP($B1275,'[1]METAS 2019'!$D$4:$Q$843,12,0)</f>
        <v>24</v>
      </c>
      <c r="N1275" s="12">
        <f>VLOOKUP($B1275,'[1]METAS 2019'!$D$4:$Q$843,13,0)</f>
        <v>26</v>
      </c>
      <c r="O1275" s="12">
        <f>VLOOKUP($B1275,'[1]METAS 2019'!$D$4:$Q$843,14,0)</f>
        <v>27</v>
      </c>
      <c r="P1275" s="12">
        <f>VLOOKUP($B1275,[2]ok!$AY$9:$CO$434,8,0)</f>
        <v>30</v>
      </c>
      <c r="Q1275" s="12">
        <f>VLOOKUP($B1275,[2]ok!$AY$9:$CO$434,9,0)</f>
        <v>32</v>
      </c>
      <c r="R1275" s="12">
        <f>VLOOKUP($B1275,[2]ok!$AY$9:$CO$434,10,0)</f>
        <v>33</v>
      </c>
      <c r="S1275" s="12">
        <f>VLOOKUP($B1275,[2]ok!$AY$9:$CO$434,11,0)</f>
        <v>34</v>
      </c>
      <c r="T1275" s="12">
        <f>VLOOKUP($B1275,[2]ok!$AY$9:$CO$434,12,0)</f>
        <v>35</v>
      </c>
      <c r="U1275" s="12">
        <f>VLOOKUP($B1275,[2]ok!$AY$9:$CO$434,13,0)</f>
        <v>37</v>
      </c>
      <c r="V1275" s="12">
        <f>VLOOKUP($B1275,[2]ok!$AY$9:$CO$434,14,0)</f>
        <v>38</v>
      </c>
      <c r="W1275" s="12">
        <f>VLOOKUP($B1275,[2]ok!$AY$9:$CO$434,15,0)</f>
        <v>38</v>
      </c>
      <c r="X1275" s="12">
        <f>VLOOKUP($B1275,[2]ok!$AY$9:$CO$434,16,0)</f>
        <v>37</v>
      </c>
      <c r="Y1275" s="12">
        <f>VLOOKUP($B1275,[2]ok!$AY$9:$CO$434,17,0)</f>
        <v>35</v>
      </c>
      <c r="Z1275" s="12">
        <f>VLOOKUP($B1275,[2]ok!$AY$9:$CO$434,18,0)</f>
        <v>34</v>
      </c>
      <c r="AA1275" s="12">
        <f>VLOOKUP($B1275,[2]ok!$AY$9:$CO$434,19,0)</f>
        <v>34</v>
      </c>
      <c r="AB1275" s="12">
        <f>VLOOKUP($B1275,[2]ok!$AY$9:$CO$434,20,0)</f>
        <v>31</v>
      </c>
      <c r="AC1275" s="12">
        <f>VLOOKUP($B1275,[2]ok!$AY$9:$CO$434,21,0)</f>
        <v>30</v>
      </c>
      <c r="AD1275" s="12">
        <f>VLOOKUP($B1275,[2]ok!$AY$9:$CO$434,22,0)</f>
        <v>127</v>
      </c>
      <c r="AE1275" s="12">
        <f>VLOOKUP($B1275,[2]ok!$AY$9:$CO$434,23,0)</f>
        <v>142</v>
      </c>
      <c r="AF1275" s="12">
        <f>VLOOKUP($B1275,[2]ok!$AY$9:$CO$434,24,0)</f>
        <v>156</v>
      </c>
      <c r="AG1275" s="12">
        <f>VLOOKUP($B1275,[2]ok!$AY$9:$CO$434,25,0)</f>
        <v>142</v>
      </c>
      <c r="AH1275" s="12">
        <f>VLOOKUP($B1275,[2]ok!$AY$9:$CO$434,26,0)</f>
        <v>142</v>
      </c>
      <c r="AI1275" s="12">
        <f>VLOOKUP($B1275,[2]ok!$AY$9:$CO$434,27,0)</f>
        <v>127</v>
      </c>
      <c r="AJ1275" s="12">
        <f>VLOOKUP($B1275,[2]ok!$AY$9:$CO$434,28,0)</f>
        <v>100</v>
      </c>
      <c r="AK1275" s="12">
        <f>VLOOKUP($B1275,[2]ok!$AY$9:$CO$434,29,0)</f>
        <v>79</v>
      </c>
      <c r="AL1275" s="12">
        <f>VLOOKUP($B1275,[2]ok!$AY$9:$CO$434,30,0)</f>
        <v>67</v>
      </c>
      <c r="AM1275" s="12">
        <f>VLOOKUP($B1275,[2]ok!$AY$9:$CO$434,31,0)</f>
        <v>65</v>
      </c>
      <c r="AN1275" s="12">
        <f>VLOOKUP($B1275,[2]ok!$AY$9:$CO$434,32,0)</f>
        <v>38</v>
      </c>
      <c r="AO1275" s="12">
        <f>VLOOKUP($B1275,[2]ok!$AY$9:$CO$434,33,0)</f>
        <v>32</v>
      </c>
      <c r="AP1275" s="12">
        <f>VLOOKUP($B1275,[2]ok!$AY$9:$CO$434,34,0)</f>
        <v>26</v>
      </c>
      <c r="AQ1275" s="12">
        <f>VLOOKUP($B1275,[2]ok!$AY$9:$CO$434,39,0)</f>
        <v>957</v>
      </c>
      <c r="AR1275" s="12">
        <f>VLOOKUP($B1275,[2]ok!$AY$9:$CO$434,40,0)</f>
        <v>87</v>
      </c>
      <c r="AS1275" s="12">
        <f>VLOOKUP($B1275,[2]ok!$AY$9:$CO$434,41,0)</f>
        <v>74</v>
      </c>
      <c r="AT1275" s="12">
        <f>VLOOKUP($B1275,[2]ok!$AY$9:$CO$434,42,0)</f>
        <v>429</v>
      </c>
      <c r="AU1275" s="12">
        <f>VLOOKUP($B1275,[2]ok!$AY$9:$CO$434,43,0)</f>
        <v>24</v>
      </c>
    </row>
    <row r="1276" spans="1:47" s="10" customFormat="1" ht="12">
      <c r="A1276" s="58">
        <v>1277</v>
      </c>
      <c r="B1276" s="58">
        <v>4543</v>
      </c>
      <c r="C1276" s="59" t="s">
        <v>352</v>
      </c>
      <c r="D1276" s="59" t="s">
        <v>334</v>
      </c>
      <c r="E1276" s="59" t="s">
        <v>338</v>
      </c>
      <c r="F1276" s="59" t="s">
        <v>246</v>
      </c>
      <c r="G1276" s="12" t="s">
        <v>266</v>
      </c>
      <c r="H1276" s="14">
        <f>B1276</f>
        <v>4543</v>
      </c>
      <c r="I1276" s="14">
        <f t="shared" si="313"/>
        <v>1640</v>
      </c>
      <c r="J1276" s="12">
        <f>VLOOKUP($B1276,'[1]METAS 2019'!$D$4:$Q$843,5,0)</f>
        <v>25</v>
      </c>
      <c r="K1276" s="12">
        <f>VLOOKUP($B1276,'[1]METAS 2019'!$D$4:$Q$843,4,0)</f>
        <v>21</v>
      </c>
      <c r="L1276" s="12">
        <f>VLOOKUP($B1276,'[1]METAS 2019'!$D$4:$Q$843,11,0)</f>
        <v>15</v>
      </c>
      <c r="M1276" s="12">
        <f>VLOOKUP($B1276,'[1]METAS 2019'!$D$4:$Q$843,12,0)</f>
        <v>12</v>
      </c>
      <c r="N1276" s="12">
        <f>VLOOKUP($B1276,'[1]METAS 2019'!$D$4:$Q$843,13,0)</f>
        <v>13</v>
      </c>
      <c r="O1276" s="12">
        <f>VLOOKUP($B1276,'[1]METAS 2019'!$D$4:$Q$843,14,0)</f>
        <v>16</v>
      </c>
      <c r="P1276" s="12">
        <f>VLOOKUP($B1276,[2]ok!$AY$9:$CO$434,8,0)</f>
        <v>27</v>
      </c>
      <c r="Q1276" s="12">
        <f>VLOOKUP($B1276,[2]ok!$AY$9:$CO$434,9,0)</f>
        <v>28</v>
      </c>
      <c r="R1276" s="12">
        <f>VLOOKUP($B1276,[2]ok!$AY$9:$CO$434,10,0)</f>
        <v>29</v>
      </c>
      <c r="S1276" s="12">
        <f>VLOOKUP($B1276,[2]ok!$AY$9:$CO$434,11,0)</f>
        <v>31</v>
      </c>
      <c r="T1276" s="12">
        <f>VLOOKUP($B1276,[2]ok!$AY$9:$CO$434,12,0)</f>
        <v>32</v>
      </c>
      <c r="U1276" s="12">
        <f>VLOOKUP($B1276,[2]ok!$AY$9:$CO$434,13,0)</f>
        <v>33</v>
      </c>
      <c r="V1276" s="12">
        <f>VLOOKUP($B1276,[2]ok!$AY$9:$CO$434,14,0)</f>
        <v>34</v>
      </c>
      <c r="W1276" s="12">
        <f>VLOOKUP($B1276,[2]ok!$AY$9:$CO$434,15,0)</f>
        <v>33</v>
      </c>
      <c r="X1276" s="12">
        <f>VLOOKUP($B1276,[2]ok!$AY$9:$CO$434,16,0)</f>
        <v>33</v>
      </c>
      <c r="Y1276" s="12">
        <f>VLOOKUP($B1276,[2]ok!$AY$9:$CO$434,17,0)</f>
        <v>32</v>
      </c>
      <c r="Z1276" s="12">
        <f>VLOOKUP($B1276,[2]ok!$AY$9:$CO$434,18,0)</f>
        <v>31</v>
      </c>
      <c r="AA1276" s="12">
        <f>VLOOKUP($B1276,[2]ok!$AY$9:$CO$434,19,0)</f>
        <v>30</v>
      </c>
      <c r="AB1276" s="12">
        <f>VLOOKUP($B1276,[2]ok!$AY$9:$CO$434,20,0)</f>
        <v>28</v>
      </c>
      <c r="AC1276" s="12">
        <f>VLOOKUP($B1276,[2]ok!$AY$9:$CO$434,21,0)</f>
        <v>26</v>
      </c>
      <c r="AD1276" s="12">
        <f>VLOOKUP($B1276,[2]ok!$AY$9:$CO$434,22,0)</f>
        <v>114</v>
      </c>
      <c r="AE1276" s="12">
        <f>VLOOKUP($B1276,[2]ok!$AY$9:$CO$434,23,0)</f>
        <v>127</v>
      </c>
      <c r="AF1276" s="12">
        <f>VLOOKUP($B1276,[2]ok!$AY$9:$CO$434,24,0)</f>
        <v>139</v>
      </c>
      <c r="AG1276" s="12">
        <f>VLOOKUP($B1276,[2]ok!$AY$9:$CO$434,25,0)</f>
        <v>126</v>
      </c>
      <c r="AH1276" s="12">
        <f>VLOOKUP($B1276,[2]ok!$AY$9:$CO$434,26,0)</f>
        <v>127</v>
      </c>
      <c r="AI1276" s="12">
        <f>VLOOKUP($B1276,[2]ok!$AY$9:$CO$434,27,0)</f>
        <v>114</v>
      </c>
      <c r="AJ1276" s="12">
        <f>VLOOKUP($B1276,[2]ok!$AY$9:$CO$434,28,0)</f>
        <v>90</v>
      </c>
      <c r="AK1276" s="12">
        <f>VLOOKUP($B1276,[2]ok!$AY$9:$CO$434,29,0)</f>
        <v>70</v>
      </c>
      <c r="AL1276" s="12">
        <f>VLOOKUP($B1276,[2]ok!$AY$9:$CO$434,30,0)</f>
        <v>59</v>
      </c>
      <c r="AM1276" s="12">
        <f>VLOOKUP($B1276,[2]ok!$AY$9:$CO$434,31,0)</f>
        <v>58</v>
      </c>
      <c r="AN1276" s="12">
        <f>VLOOKUP($B1276,[2]ok!$AY$9:$CO$434,32,0)</f>
        <v>34</v>
      </c>
      <c r="AO1276" s="12">
        <f>VLOOKUP($B1276,[2]ok!$AY$9:$CO$434,33,0)</f>
        <v>29</v>
      </c>
      <c r="AP1276" s="12">
        <f>VLOOKUP($B1276,[2]ok!$AY$9:$CO$434,34,0)</f>
        <v>24</v>
      </c>
      <c r="AQ1276" s="12">
        <f>VLOOKUP($B1276,[2]ok!$AY$9:$CO$434,39,0)</f>
        <v>855</v>
      </c>
      <c r="AR1276" s="12">
        <f>VLOOKUP($B1276,[2]ok!$AY$9:$CO$434,40,0)</f>
        <v>77</v>
      </c>
      <c r="AS1276" s="12">
        <f>VLOOKUP($B1276,[2]ok!$AY$9:$CO$434,41,0)</f>
        <v>66</v>
      </c>
      <c r="AT1276" s="12">
        <f>VLOOKUP($B1276,[2]ok!$AY$9:$CO$434,42,0)</f>
        <v>383</v>
      </c>
      <c r="AU1276" s="12">
        <f>VLOOKUP($B1276,[2]ok!$AY$9:$CO$434,43,0)</f>
        <v>21</v>
      </c>
    </row>
    <row r="1277" spans="1:47" s="10" customFormat="1" ht="12">
      <c r="A1277" s="34">
        <v>1278</v>
      </c>
      <c r="B1277" s="34"/>
      <c r="C1277" s="15"/>
      <c r="D1277" s="15"/>
      <c r="E1277" s="15"/>
      <c r="F1277" s="15" t="s">
        <v>359</v>
      </c>
      <c r="G1277" s="19" t="s">
        <v>1214</v>
      </c>
      <c r="H1277" s="32"/>
      <c r="I1277" s="32">
        <f t="shared" si="313"/>
        <v>23017</v>
      </c>
      <c r="J1277" s="19">
        <f>J1278+J1285++J1289+J1292</f>
        <v>326</v>
      </c>
      <c r="K1277" s="19">
        <f t="shared" ref="K1277:AU1277" si="328">K1278+K1285++K1289+K1292</f>
        <v>332</v>
      </c>
      <c r="L1277" s="19">
        <f t="shared" si="328"/>
        <v>383</v>
      </c>
      <c r="M1277" s="19">
        <f t="shared" si="328"/>
        <v>391</v>
      </c>
      <c r="N1277" s="19">
        <f t="shared" si="328"/>
        <v>406</v>
      </c>
      <c r="O1277" s="19">
        <f t="shared" si="328"/>
        <v>382</v>
      </c>
      <c r="P1277" s="19">
        <f t="shared" si="328"/>
        <v>402</v>
      </c>
      <c r="Q1277" s="19">
        <f t="shared" si="328"/>
        <v>408</v>
      </c>
      <c r="R1277" s="19">
        <f t="shared" si="328"/>
        <v>420</v>
      </c>
      <c r="S1277" s="19">
        <f t="shared" si="328"/>
        <v>438</v>
      </c>
      <c r="T1277" s="19">
        <f t="shared" si="328"/>
        <v>453</v>
      </c>
      <c r="U1277" s="19">
        <f t="shared" si="328"/>
        <v>476</v>
      </c>
      <c r="V1277" s="19">
        <f t="shared" si="328"/>
        <v>488</v>
      </c>
      <c r="W1277" s="19">
        <f t="shared" si="328"/>
        <v>482</v>
      </c>
      <c r="X1277" s="19">
        <f t="shared" si="328"/>
        <v>464</v>
      </c>
      <c r="Y1277" s="19">
        <f t="shared" si="328"/>
        <v>450</v>
      </c>
      <c r="Z1277" s="19">
        <f t="shared" si="328"/>
        <v>437</v>
      </c>
      <c r="AA1277" s="19">
        <f t="shared" si="328"/>
        <v>422</v>
      </c>
      <c r="AB1277" s="19">
        <f t="shared" si="328"/>
        <v>408</v>
      </c>
      <c r="AC1277" s="19">
        <f t="shared" si="328"/>
        <v>396</v>
      </c>
      <c r="AD1277" s="19">
        <f t="shared" si="328"/>
        <v>1772</v>
      </c>
      <c r="AE1277" s="19">
        <f t="shared" si="328"/>
        <v>1659</v>
      </c>
      <c r="AF1277" s="19">
        <f t="shared" si="328"/>
        <v>1903</v>
      </c>
      <c r="AG1277" s="19">
        <f t="shared" si="328"/>
        <v>1717</v>
      </c>
      <c r="AH1277" s="19">
        <f t="shared" si="328"/>
        <v>1529</v>
      </c>
      <c r="AI1277" s="19">
        <f t="shared" si="328"/>
        <v>1418</v>
      </c>
      <c r="AJ1277" s="19">
        <f t="shared" si="328"/>
        <v>1057</v>
      </c>
      <c r="AK1277" s="19">
        <f t="shared" si="328"/>
        <v>918</v>
      </c>
      <c r="AL1277" s="19">
        <f t="shared" si="328"/>
        <v>821</v>
      </c>
      <c r="AM1277" s="19">
        <f t="shared" si="328"/>
        <v>667</v>
      </c>
      <c r="AN1277" s="19">
        <f t="shared" si="328"/>
        <v>531</v>
      </c>
      <c r="AO1277" s="19">
        <f t="shared" si="328"/>
        <v>375</v>
      </c>
      <c r="AP1277" s="19">
        <f t="shared" si="328"/>
        <v>286</v>
      </c>
      <c r="AQ1277" s="19">
        <f t="shared" si="328"/>
        <v>12330</v>
      </c>
      <c r="AR1277" s="19">
        <f t="shared" si="328"/>
        <v>1149</v>
      </c>
      <c r="AS1277" s="19">
        <f t="shared" si="328"/>
        <v>1079</v>
      </c>
      <c r="AT1277" s="19">
        <f t="shared" si="328"/>
        <v>5432</v>
      </c>
      <c r="AU1277" s="19">
        <f t="shared" si="328"/>
        <v>298</v>
      </c>
    </row>
    <row r="1278" spans="1:47" s="10" customFormat="1" ht="12">
      <c r="A1278" s="97">
        <v>1279</v>
      </c>
      <c r="B1278" s="97"/>
      <c r="C1278" s="98"/>
      <c r="D1278" s="98"/>
      <c r="E1278" s="98"/>
      <c r="F1278" s="98" t="s">
        <v>419</v>
      </c>
      <c r="G1278" s="17" t="s">
        <v>1214</v>
      </c>
      <c r="H1278" s="81"/>
      <c r="I1278" s="81">
        <f t="shared" si="313"/>
        <v>13515</v>
      </c>
      <c r="J1278" s="18">
        <f t="shared" ref="J1278" si="329">SUM(J1279:J1284)</f>
        <v>210</v>
      </c>
      <c r="K1278" s="18">
        <f t="shared" ref="K1278:AU1278" si="330">SUM(K1279:K1284)</f>
        <v>218</v>
      </c>
      <c r="L1278" s="18">
        <f t="shared" si="330"/>
        <v>232</v>
      </c>
      <c r="M1278" s="18">
        <f t="shared" si="330"/>
        <v>256</v>
      </c>
      <c r="N1278" s="18">
        <f t="shared" si="330"/>
        <v>243</v>
      </c>
      <c r="O1278" s="18">
        <f t="shared" si="330"/>
        <v>241</v>
      </c>
      <c r="P1278" s="18">
        <f t="shared" si="330"/>
        <v>231</v>
      </c>
      <c r="Q1278" s="18">
        <f t="shared" si="330"/>
        <v>234</v>
      </c>
      <c r="R1278" s="18">
        <f t="shared" si="330"/>
        <v>241</v>
      </c>
      <c r="S1278" s="18">
        <f t="shared" si="330"/>
        <v>252</v>
      </c>
      <c r="T1278" s="18">
        <f t="shared" si="330"/>
        <v>260</v>
      </c>
      <c r="U1278" s="18">
        <f t="shared" si="330"/>
        <v>274</v>
      </c>
      <c r="V1278" s="18">
        <f t="shared" si="330"/>
        <v>281</v>
      </c>
      <c r="W1278" s="18">
        <f t="shared" si="330"/>
        <v>277</v>
      </c>
      <c r="X1278" s="18">
        <f t="shared" si="330"/>
        <v>265</v>
      </c>
      <c r="Y1278" s="18">
        <f t="shared" si="330"/>
        <v>256</v>
      </c>
      <c r="Z1278" s="18">
        <f t="shared" si="330"/>
        <v>247</v>
      </c>
      <c r="AA1278" s="18">
        <f t="shared" si="330"/>
        <v>239</v>
      </c>
      <c r="AB1278" s="18">
        <f t="shared" si="330"/>
        <v>229</v>
      </c>
      <c r="AC1278" s="18">
        <f t="shared" si="330"/>
        <v>223</v>
      </c>
      <c r="AD1278" s="18">
        <f t="shared" si="330"/>
        <v>1006</v>
      </c>
      <c r="AE1278" s="18">
        <f t="shared" si="330"/>
        <v>995</v>
      </c>
      <c r="AF1278" s="18">
        <f t="shared" si="330"/>
        <v>1095</v>
      </c>
      <c r="AG1278" s="18">
        <f t="shared" si="330"/>
        <v>1054</v>
      </c>
      <c r="AH1278" s="18">
        <f t="shared" si="330"/>
        <v>857</v>
      </c>
      <c r="AI1278" s="18">
        <f t="shared" si="330"/>
        <v>818</v>
      </c>
      <c r="AJ1278" s="18">
        <f t="shared" si="330"/>
        <v>623</v>
      </c>
      <c r="AK1278" s="18">
        <f t="shared" si="330"/>
        <v>542</v>
      </c>
      <c r="AL1278" s="18">
        <f t="shared" si="330"/>
        <v>477</v>
      </c>
      <c r="AM1278" s="18">
        <f t="shared" si="330"/>
        <v>411</v>
      </c>
      <c r="AN1278" s="18">
        <f t="shared" si="330"/>
        <v>336</v>
      </c>
      <c r="AO1278" s="18">
        <f t="shared" si="330"/>
        <v>228</v>
      </c>
      <c r="AP1278" s="18">
        <f t="shared" si="330"/>
        <v>164</v>
      </c>
      <c r="AQ1278" s="18">
        <f t="shared" si="330"/>
        <v>7297</v>
      </c>
      <c r="AR1278" s="18">
        <f t="shared" si="330"/>
        <v>653</v>
      </c>
      <c r="AS1278" s="18">
        <f t="shared" si="330"/>
        <v>618</v>
      </c>
      <c r="AT1278" s="18">
        <f t="shared" si="330"/>
        <v>3224</v>
      </c>
      <c r="AU1278" s="18">
        <f t="shared" si="330"/>
        <v>185</v>
      </c>
    </row>
    <row r="1279" spans="1:47" s="10" customFormat="1" ht="12">
      <c r="A1279" s="58">
        <v>1280</v>
      </c>
      <c r="B1279" s="58">
        <v>4577</v>
      </c>
      <c r="C1279" s="59" t="s">
        <v>352</v>
      </c>
      <c r="D1279" s="59" t="s">
        <v>345</v>
      </c>
      <c r="E1279" s="59" t="s">
        <v>346</v>
      </c>
      <c r="F1279" s="59" t="s">
        <v>247</v>
      </c>
      <c r="G1279" s="12" t="s">
        <v>265</v>
      </c>
      <c r="H1279" s="14">
        <f t="shared" ref="H1279:H1284" si="331">B1279</f>
        <v>4577</v>
      </c>
      <c r="I1279" s="14">
        <f t="shared" si="313"/>
        <v>6403</v>
      </c>
      <c r="J1279" s="12">
        <f>VLOOKUP($B1279,'[1]METAS 2019'!$D$4:$Q$843,5,0)</f>
        <v>100</v>
      </c>
      <c r="K1279" s="12">
        <f>VLOOKUP($B1279,'[1]METAS 2019'!$D$4:$Q$843,4,0)</f>
        <v>91</v>
      </c>
      <c r="L1279" s="12">
        <f>VLOOKUP($B1279,'[1]METAS 2019'!$D$4:$Q$843,11,0)</f>
        <v>101</v>
      </c>
      <c r="M1279" s="12">
        <f>VLOOKUP($B1279,'[1]METAS 2019'!$D$4:$Q$843,12,0)</f>
        <v>132</v>
      </c>
      <c r="N1279" s="12">
        <f>VLOOKUP($B1279,'[1]METAS 2019'!$D$4:$Q$843,13,0)</f>
        <v>104</v>
      </c>
      <c r="O1279" s="12">
        <f>VLOOKUP($B1279,'[1]METAS 2019'!$D$4:$Q$843,14,0)</f>
        <v>106</v>
      </c>
      <c r="P1279" s="12">
        <f>VLOOKUP($B1279,[2]ok!$AY$9:$CO$434,8,0)</f>
        <v>109</v>
      </c>
      <c r="Q1279" s="12">
        <f>VLOOKUP($B1279,[2]ok!$AY$9:$CO$434,9,0)</f>
        <v>112</v>
      </c>
      <c r="R1279" s="12">
        <f>VLOOKUP($B1279,[2]ok!$AY$9:$CO$434,10,0)</f>
        <v>114</v>
      </c>
      <c r="S1279" s="12">
        <f>VLOOKUP($B1279,[2]ok!$AY$9:$CO$434,11,0)</f>
        <v>120</v>
      </c>
      <c r="T1279" s="12">
        <f>VLOOKUP($B1279,[2]ok!$AY$9:$CO$434,12,0)</f>
        <v>124</v>
      </c>
      <c r="U1279" s="12">
        <f>VLOOKUP($B1279,[2]ok!$AY$9:$CO$434,13,0)</f>
        <v>130</v>
      </c>
      <c r="V1279" s="12">
        <f>VLOOKUP($B1279,[2]ok!$AY$9:$CO$434,14,0)</f>
        <v>134</v>
      </c>
      <c r="W1279" s="12">
        <f>VLOOKUP($B1279,[2]ok!$AY$9:$CO$434,15,0)</f>
        <v>132</v>
      </c>
      <c r="X1279" s="12">
        <f>VLOOKUP($B1279,[2]ok!$AY$9:$CO$434,16,0)</f>
        <v>126</v>
      </c>
      <c r="Y1279" s="12">
        <f>VLOOKUP($B1279,[2]ok!$AY$9:$CO$434,17,0)</f>
        <v>122</v>
      </c>
      <c r="Z1279" s="12">
        <f>VLOOKUP($B1279,[2]ok!$AY$9:$CO$434,18,0)</f>
        <v>118</v>
      </c>
      <c r="AA1279" s="12">
        <f>VLOOKUP($B1279,[2]ok!$AY$9:$CO$434,19,0)</f>
        <v>114</v>
      </c>
      <c r="AB1279" s="12">
        <f>VLOOKUP($B1279,[2]ok!$AY$9:$CO$434,20,0)</f>
        <v>109</v>
      </c>
      <c r="AC1279" s="12">
        <f>VLOOKUP($B1279,[2]ok!$AY$9:$CO$434,21,0)</f>
        <v>106</v>
      </c>
      <c r="AD1279" s="12">
        <f>VLOOKUP($B1279,[2]ok!$AY$9:$CO$434,22,0)</f>
        <v>479</v>
      </c>
      <c r="AE1279" s="12">
        <f>VLOOKUP($B1279,[2]ok!$AY$9:$CO$434,23,0)</f>
        <v>474</v>
      </c>
      <c r="AF1279" s="12">
        <f>VLOOKUP($B1279,[2]ok!$AY$9:$CO$434,24,0)</f>
        <v>521</v>
      </c>
      <c r="AG1279" s="12">
        <f>VLOOKUP($B1279,[2]ok!$AY$9:$CO$434,25,0)</f>
        <v>503</v>
      </c>
      <c r="AH1279" s="12">
        <f>VLOOKUP($B1279,[2]ok!$AY$9:$CO$434,26,0)</f>
        <v>408</v>
      </c>
      <c r="AI1279" s="12">
        <f>VLOOKUP($B1279,[2]ok!$AY$9:$CO$434,27,0)</f>
        <v>390</v>
      </c>
      <c r="AJ1279" s="12">
        <f>VLOOKUP($B1279,[2]ok!$AY$9:$CO$434,28,0)</f>
        <v>297</v>
      </c>
      <c r="AK1279" s="12">
        <f>VLOOKUP($B1279,[2]ok!$AY$9:$CO$434,29,0)</f>
        <v>258</v>
      </c>
      <c r="AL1279" s="12">
        <f>VLOOKUP($B1279,[2]ok!$AY$9:$CO$434,30,0)</f>
        <v>227</v>
      </c>
      <c r="AM1279" s="12">
        <f>VLOOKUP($B1279,[2]ok!$AY$9:$CO$434,31,0)</f>
        <v>196</v>
      </c>
      <c r="AN1279" s="12">
        <f>VLOOKUP($B1279,[2]ok!$AY$9:$CO$434,32,0)</f>
        <v>160</v>
      </c>
      <c r="AO1279" s="12">
        <f>VLOOKUP($B1279,[2]ok!$AY$9:$CO$434,33,0)</f>
        <v>108</v>
      </c>
      <c r="AP1279" s="12">
        <f>VLOOKUP($B1279,[2]ok!$AY$9:$CO$434,34,0)</f>
        <v>78</v>
      </c>
      <c r="AQ1279" s="12">
        <f>VLOOKUP($B1279,[2]ok!$AY$9:$CO$434,39,0)</f>
        <v>3475</v>
      </c>
      <c r="AR1279" s="12">
        <f>VLOOKUP($B1279,[2]ok!$AY$9:$CO$434,40,0)</f>
        <v>311</v>
      </c>
      <c r="AS1279" s="12">
        <f>VLOOKUP($B1279,[2]ok!$AY$9:$CO$434,41,0)</f>
        <v>294</v>
      </c>
      <c r="AT1279" s="12">
        <f>VLOOKUP($B1279,[2]ok!$AY$9:$CO$434,42,0)</f>
        <v>1536</v>
      </c>
      <c r="AU1279" s="12">
        <f>VLOOKUP($B1279,[2]ok!$AY$9:$CO$434,43,0)</f>
        <v>91</v>
      </c>
    </row>
    <row r="1280" spans="1:47" s="10" customFormat="1" ht="12">
      <c r="A1280" s="58">
        <v>1281</v>
      </c>
      <c r="B1280" s="58">
        <v>4586</v>
      </c>
      <c r="C1280" s="59" t="s">
        <v>352</v>
      </c>
      <c r="D1280" s="59" t="s">
        <v>345</v>
      </c>
      <c r="E1280" s="59" t="s">
        <v>346</v>
      </c>
      <c r="F1280" s="59" t="s">
        <v>248</v>
      </c>
      <c r="G1280" s="12" t="s">
        <v>266</v>
      </c>
      <c r="H1280" s="14">
        <f t="shared" si="331"/>
        <v>4586</v>
      </c>
      <c r="I1280" s="14">
        <f t="shared" si="313"/>
        <v>1198</v>
      </c>
      <c r="J1280" s="12">
        <f>VLOOKUP($B1280,'[1]METAS 2019'!$D$4:$Q$843,5,0)</f>
        <v>18</v>
      </c>
      <c r="K1280" s="12">
        <f>VLOOKUP($B1280,'[1]METAS 2019'!$D$4:$Q$843,4,0)</f>
        <v>15</v>
      </c>
      <c r="L1280" s="12">
        <f>VLOOKUP($B1280,'[1]METAS 2019'!$D$4:$Q$843,11,0)</f>
        <v>32</v>
      </c>
      <c r="M1280" s="12">
        <f>VLOOKUP($B1280,'[1]METAS 2019'!$D$4:$Q$843,12,0)</f>
        <v>29</v>
      </c>
      <c r="N1280" s="12">
        <f>VLOOKUP($B1280,'[1]METAS 2019'!$D$4:$Q$843,13,0)</f>
        <v>41</v>
      </c>
      <c r="O1280" s="12">
        <f>VLOOKUP($B1280,'[1]METAS 2019'!$D$4:$Q$843,14,0)</f>
        <v>26</v>
      </c>
      <c r="P1280" s="12">
        <f>VLOOKUP($B1280,[2]ok!$AY$9:$CO$434,8,0)</f>
        <v>20</v>
      </c>
      <c r="Q1280" s="12">
        <f>VLOOKUP($B1280,[2]ok!$AY$9:$CO$434,9,0)</f>
        <v>20</v>
      </c>
      <c r="R1280" s="12">
        <f>VLOOKUP($B1280,[2]ok!$AY$9:$CO$434,10,0)</f>
        <v>21</v>
      </c>
      <c r="S1280" s="12">
        <f>VLOOKUP($B1280,[2]ok!$AY$9:$CO$434,11,0)</f>
        <v>22</v>
      </c>
      <c r="T1280" s="12">
        <f>VLOOKUP($B1280,[2]ok!$AY$9:$CO$434,12,0)</f>
        <v>22</v>
      </c>
      <c r="U1280" s="12">
        <f>VLOOKUP($B1280,[2]ok!$AY$9:$CO$434,13,0)</f>
        <v>23</v>
      </c>
      <c r="V1280" s="12">
        <f>VLOOKUP($B1280,[2]ok!$AY$9:$CO$434,14,0)</f>
        <v>24</v>
      </c>
      <c r="W1280" s="12">
        <f>VLOOKUP($B1280,[2]ok!$AY$9:$CO$434,15,0)</f>
        <v>24</v>
      </c>
      <c r="X1280" s="12">
        <f>VLOOKUP($B1280,[2]ok!$AY$9:$CO$434,16,0)</f>
        <v>23</v>
      </c>
      <c r="Y1280" s="12">
        <f>VLOOKUP($B1280,[2]ok!$AY$9:$CO$434,17,0)</f>
        <v>22</v>
      </c>
      <c r="Z1280" s="12">
        <f>VLOOKUP($B1280,[2]ok!$AY$9:$CO$434,18,0)</f>
        <v>21</v>
      </c>
      <c r="AA1280" s="12">
        <f>VLOOKUP($B1280,[2]ok!$AY$9:$CO$434,19,0)</f>
        <v>20</v>
      </c>
      <c r="AB1280" s="12">
        <f>VLOOKUP($B1280,[2]ok!$AY$9:$CO$434,20,0)</f>
        <v>20</v>
      </c>
      <c r="AC1280" s="12">
        <f>VLOOKUP($B1280,[2]ok!$AY$9:$CO$434,21,0)</f>
        <v>19</v>
      </c>
      <c r="AD1280" s="12">
        <f>VLOOKUP($B1280,[2]ok!$AY$9:$CO$434,22,0)</f>
        <v>86</v>
      </c>
      <c r="AE1280" s="12">
        <f>VLOOKUP($B1280,[2]ok!$AY$9:$CO$434,23,0)</f>
        <v>85</v>
      </c>
      <c r="AF1280" s="12">
        <f>VLOOKUP($B1280,[2]ok!$AY$9:$CO$434,24,0)</f>
        <v>94</v>
      </c>
      <c r="AG1280" s="12">
        <f>VLOOKUP($B1280,[2]ok!$AY$9:$CO$434,25,0)</f>
        <v>90</v>
      </c>
      <c r="AH1280" s="12">
        <f>VLOOKUP($B1280,[2]ok!$AY$9:$CO$434,26,0)</f>
        <v>73</v>
      </c>
      <c r="AI1280" s="12">
        <f>VLOOKUP($B1280,[2]ok!$AY$9:$CO$434,27,0)</f>
        <v>70</v>
      </c>
      <c r="AJ1280" s="12">
        <f>VLOOKUP($B1280,[2]ok!$AY$9:$CO$434,28,0)</f>
        <v>53</v>
      </c>
      <c r="AK1280" s="12">
        <f>VLOOKUP($B1280,[2]ok!$AY$9:$CO$434,29,0)</f>
        <v>46</v>
      </c>
      <c r="AL1280" s="12">
        <f>VLOOKUP($B1280,[2]ok!$AY$9:$CO$434,30,0)</f>
        <v>41</v>
      </c>
      <c r="AM1280" s="12">
        <f>VLOOKUP($B1280,[2]ok!$AY$9:$CO$434,31,0)</f>
        <v>35</v>
      </c>
      <c r="AN1280" s="12">
        <f>VLOOKUP($B1280,[2]ok!$AY$9:$CO$434,32,0)</f>
        <v>29</v>
      </c>
      <c r="AO1280" s="12">
        <f>VLOOKUP($B1280,[2]ok!$AY$9:$CO$434,33,0)</f>
        <v>20</v>
      </c>
      <c r="AP1280" s="12">
        <f>VLOOKUP($B1280,[2]ok!$AY$9:$CO$434,34,0)</f>
        <v>14</v>
      </c>
      <c r="AQ1280" s="12">
        <f>VLOOKUP($B1280,[2]ok!$AY$9:$CO$434,39,0)</f>
        <v>625</v>
      </c>
      <c r="AR1280" s="12">
        <f>VLOOKUP($B1280,[2]ok!$AY$9:$CO$434,40,0)</f>
        <v>56</v>
      </c>
      <c r="AS1280" s="12">
        <f>VLOOKUP($B1280,[2]ok!$AY$9:$CO$434,41,0)</f>
        <v>53</v>
      </c>
      <c r="AT1280" s="12">
        <f>VLOOKUP($B1280,[2]ok!$AY$9:$CO$434,42,0)</f>
        <v>276</v>
      </c>
      <c r="AU1280" s="12">
        <f>VLOOKUP($B1280,[2]ok!$AY$9:$CO$434,43,0)</f>
        <v>27</v>
      </c>
    </row>
    <row r="1281" spans="1:47" s="10" customFormat="1" ht="12">
      <c r="A1281" s="58">
        <v>1282</v>
      </c>
      <c r="B1281" s="58">
        <v>4581</v>
      </c>
      <c r="C1281" s="59" t="s">
        <v>352</v>
      </c>
      <c r="D1281" s="59" t="s">
        <v>345</v>
      </c>
      <c r="E1281" s="59" t="s">
        <v>346</v>
      </c>
      <c r="F1281" s="59" t="s">
        <v>249</v>
      </c>
      <c r="G1281" s="12" t="s">
        <v>271</v>
      </c>
      <c r="H1281" s="14">
        <f t="shared" si="331"/>
        <v>4581</v>
      </c>
      <c r="I1281" s="14">
        <f t="shared" ref="I1281:I1344" si="332">SUM(J1281:AP1281)</f>
        <v>2262</v>
      </c>
      <c r="J1281" s="12">
        <f>VLOOKUP($B1281,'[1]METAS 2019'!$D$4:$Q$843,5,0)</f>
        <v>35</v>
      </c>
      <c r="K1281" s="12">
        <f>VLOOKUP($B1281,'[1]METAS 2019'!$D$4:$Q$843,4,0)</f>
        <v>41</v>
      </c>
      <c r="L1281" s="12">
        <f>VLOOKUP($B1281,'[1]METAS 2019'!$D$4:$Q$843,11,0)</f>
        <v>40</v>
      </c>
      <c r="M1281" s="12">
        <f>VLOOKUP($B1281,'[1]METAS 2019'!$D$4:$Q$843,12,0)</f>
        <v>45</v>
      </c>
      <c r="N1281" s="12">
        <f>VLOOKUP($B1281,'[1]METAS 2019'!$D$4:$Q$843,13,0)</f>
        <v>36</v>
      </c>
      <c r="O1281" s="12">
        <f>VLOOKUP($B1281,'[1]METAS 2019'!$D$4:$Q$843,14,0)</f>
        <v>44</v>
      </c>
      <c r="P1281" s="12">
        <f>VLOOKUP($B1281,[2]ok!$AY$9:$CO$434,8,0)</f>
        <v>39</v>
      </c>
      <c r="Q1281" s="12">
        <f>VLOOKUP($B1281,[2]ok!$AY$9:$CO$434,9,0)</f>
        <v>39</v>
      </c>
      <c r="R1281" s="12">
        <f>VLOOKUP($B1281,[2]ok!$AY$9:$CO$434,10,0)</f>
        <v>40</v>
      </c>
      <c r="S1281" s="12">
        <f>VLOOKUP($B1281,[2]ok!$AY$9:$CO$434,11,0)</f>
        <v>42</v>
      </c>
      <c r="T1281" s="12">
        <f>VLOOKUP($B1281,[2]ok!$AY$9:$CO$434,12,0)</f>
        <v>43</v>
      </c>
      <c r="U1281" s="12">
        <f>VLOOKUP($B1281,[2]ok!$AY$9:$CO$434,13,0)</f>
        <v>46</v>
      </c>
      <c r="V1281" s="12">
        <f>VLOOKUP($B1281,[2]ok!$AY$9:$CO$434,14,0)</f>
        <v>47</v>
      </c>
      <c r="W1281" s="12">
        <f>VLOOKUP($B1281,[2]ok!$AY$9:$CO$434,15,0)</f>
        <v>46</v>
      </c>
      <c r="X1281" s="12">
        <f>VLOOKUP($B1281,[2]ok!$AY$9:$CO$434,16,0)</f>
        <v>44</v>
      </c>
      <c r="Y1281" s="12">
        <f>VLOOKUP($B1281,[2]ok!$AY$9:$CO$434,17,0)</f>
        <v>43</v>
      </c>
      <c r="Z1281" s="12">
        <f>VLOOKUP($B1281,[2]ok!$AY$9:$CO$434,18,0)</f>
        <v>41</v>
      </c>
      <c r="AA1281" s="12">
        <f>VLOOKUP($B1281,[2]ok!$AY$9:$CO$434,19,0)</f>
        <v>40</v>
      </c>
      <c r="AB1281" s="12">
        <f>VLOOKUP($B1281,[2]ok!$AY$9:$CO$434,20,0)</f>
        <v>38</v>
      </c>
      <c r="AC1281" s="12">
        <f>VLOOKUP($B1281,[2]ok!$AY$9:$CO$434,21,0)</f>
        <v>37</v>
      </c>
      <c r="AD1281" s="12">
        <f>VLOOKUP($B1281,[2]ok!$AY$9:$CO$434,22,0)</f>
        <v>168</v>
      </c>
      <c r="AE1281" s="12">
        <f>VLOOKUP($B1281,[2]ok!$AY$9:$CO$434,23,0)</f>
        <v>166</v>
      </c>
      <c r="AF1281" s="12">
        <f>VLOOKUP($B1281,[2]ok!$AY$9:$CO$434,24,0)</f>
        <v>183</v>
      </c>
      <c r="AG1281" s="12">
        <f>VLOOKUP($B1281,[2]ok!$AY$9:$CO$434,25,0)</f>
        <v>176</v>
      </c>
      <c r="AH1281" s="12">
        <f>VLOOKUP($B1281,[2]ok!$AY$9:$CO$434,26,0)</f>
        <v>143</v>
      </c>
      <c r="AI1281" s="12">
        <f>VLOOKUP($B1281,[2]ok!$AY$9:$CO$434,27,0)</f>
        <v>136</v>
      </c>
      <c r="AJ1281" s="12">
        <f>VLOOKUP($B1281,[2]ok!$AY$9:$CO$434,28,0)</f>
        <v>104</v>
      </c>
      <c r="AK1281" s="12">
        <f>VLOOKUP($B1281,[2]ok!$AY$9:$CO$434,29,0)</f>
        <v>90</v>
      </c>
      <c r="AL1281" s="12">
        <f>VLOOKUP($B1281,[2]ok!$AY$9:$CO$434,30,0)</f>
        <v>80</v>
      </c>
      <c r="AM1281" s="12">
        <f>VLOOKUP($B1281,[2]ok!$AY$9:$CO$434,31,0)</f>
        <v>69</v>
      </c>
      <c r="AN1281" s="12">
        <f>VLOOKUP($B1281,[2]ok!$AY$9:$CO$434,32,0)</f>
        <v>56</v>
      </c>
      <c r="AO1281" s="12">
        <f>VLOOKUP($B1281,[2]ok!$AY$9:$CO$434,33,0)</f>
        <v>38</v>
      </c>
      <c r="AP1281" s="12">
        <f>VLOOKUP($B1281,[2]ok!$AY$9:$CO$434,34,0)</f>
        <v>27</v>
      </c>
      <c r="AQ1281" s="12">
        <f>VLOOKUP($B1281,[2]ok!$AY$9:$CO$434,39,0)</f>
        <v>1216</v>
      </c>
      <c r="AR1281" s="12">
        <f>VLOOKUP($B1281,[2]ok!$AY$9:$CO$434,40,0)</f>
        <v>109</v>
      </c>
      <c r="AS1281" s="12">
        <f>VLOOKUP($B1281,[2]ok!$AY$9:$CO$434,41,0)</f>
        <v>103</v>
      </c>
      <c r="AT1281" s="12">
        <f>VLOOKUP($B1281,[2]ok!$AY$9:$CO$434,42,0)</f>
        <v>537</v>
      </c>
      <c r="AU1281" s="12">
        <f>VLOOKUP($B1281,[2]ok!$AY$9:$CO$434,43,0)</f>
        <v>36</v>
      </c>
    </row>
    <row r="1282" spans="1:47" s="10" customFormat="1" ht="12">
      <c r="A1282" s="58">
        <v>1283</v>
      </c>
      <c r="B1282" s="58">
        <v>4578</v>
      </c>
      <c r="C1282" s="59" t="s">
        <v>352</v>
      </c>
      <c r="D1282" s="59" t="s">
        <v>345</v>
      </c>
      <c r="E1282" s="59" t="s">
        <v>346</v>
      </c>
      <c r="F1282" s="59" t="s">
        <v>250</v>
      </c>
      <c r="G1282" s="12" t="s">
        <v>271</v>
      </c>
      <c r="H1282" s="14">
        <f t="shared" si="331"/>
        <v>4578</v>
      </c>
      <c r="I1282" s="14">
        <f t="shared" si="332"/>
        <v>1621</v>
      </c>
      <c r="J1282" s="12">
        <f>VLOOKUP($B1282,'[1]METAS 2019'!$D$4:$Q$843,5,0)</f>
        <v>25</v>
      </c>
      <c r="K1282" s="12">
        <f>VLOOKUP($B1282,'[1]METAS 2019'!$D$4:$Q$843,4,0)</f>
        <v>31</v>
      </c>
      <c r="L1282" s="12">
        <f>VLOOKUP($B1282,'[1]METAS 2019'!$D$4:$Q$843,11,0)</f>
        <v>36</v>
      </c>
      <c r="M1282" s="12">
        <f>VLOOKUP($B1282,'[1]METAS 2019'!$D$4:$Q$843,12,0)</f>
        <v>24</v>
      </c>
      <c r="N1282" s="12">
        <f>VLOOKUP($B1282,'[1]METAS 2019'!$D$4:$Q$843,13,0)</f>
        <v>34</v>
      </c>
      <c r="O1282" s="12">
        <f>VLOOKUP($B1282,'[1]METAS 2019'!$D$4:$Q$843,14,0)</f>
        <v>29</v>
      </c>
      <c r="P1282" s="12">
        <f>VLOOKUP($B1282,[2]ok!$AY$9:$CO$434,8,0)</f>
        <v>28</v>
      </c>
      <c r="Q1282" s="12">
        <f>VLOOKUP($B1282,[2]ok!$AY$9:$CO$434,9,0)</f>
        <v>28</v>
      </c>
      <c r="R1282" s="12">
        <f>VLOOKUP($B1282,[2]ok!$AY$9:$CO$434,10,0)</f>
        <v>29</v>
      </c>
      <c r="S1282" s="12">
        <f>VLOOKUP($B1282,[2]ok!$AY$9:$CO$434,11,0)</f>
        <v>30</v>
      </c>
      <c r="T1282" s="12">
        <f>VLOOKUP($B1282,[2]ok!$AY$9:$CO$434,12,0)</f>
        <v>31</v>
      </c>
      <c r="U1282" s="12">
        <f>VLOOKUP($B1282,[2]ok!$AY$9:$CO$434,13,0)</f>
        <v>33</v>
      </c>
      <c r="V1282" s="12">
        <f>VLOOKUP($B1282,[2]ok!$AY$9:$CO$434,14,0)</f>
        <v>33</v>
      </c>
      <c r="W1282" s="12">
        <f>VLOOKUP($B1282,[2]ok!$AY$9:$CO$434,15,0)</f>
        <v>33</v>
      </c>
      <c r="X1282" s="12">
        <f>VLOOKUP($B1282,[2]ok!$AY$9:$CO$434,16,0)</f>
        <v>32</v>
      </c>
      <c r="Y1282" s="12">
        <f>VLOOKUP($B1282,[2]ok!$AY$9:$CO$434,17,0)</f>
        <v>30</v>
      </c>
      <c r="Z1282" s="12">
        <f>VLOOKUP($B1282,[2]ok!$AY$9:$CO$434,18,0)</f>
        <v>29</v>
      </c>
      <c r="AA1282" s="12">
        <f>VLOOKUP($B1282,[2]ok!$AY$9:$CO$434,19,0)</f>
        <v>28</v>
      </c>
      <c r="AB1282" s="12">
        <f>VLOOKUP($B1282,[2]ok!$AY$9:$CO$434,20,0)</f>
        <v>27</v>
      </c>
      <c r="AC1282" s="12">
        <f>VLOOKUP($B1282,[2]ok!$AY$9:$CO$434,21,0)</f>
        <v>27</v>
      </c>
      <c r="AD1282" s="12">
        <f>VLOOKUP($B1282,[2]ok!$AY$9:$CO$434,22,0)</f>
        <v>120</v>
      </c>
      <c r="AE1282" s="12">
        <f>VLOOKUP($B1282,[2]ok!$AY$9:$CO$434,23,0)</f>
        <v>118</v>
      </c>
      <c r="AF1282" s="12">
        <f>VLOOKUP($B1282,[2]ok!$AY$9:$CO$434,24,0)</f>
        <v>130</v>
      </c>
      <c r="AG1282" s="12">
        <f>VLOOKUP($B1282,[2]ok!$AY$9:$CO$434,25,0)</f>
        <v>125</v>
      </c>
      <c r="AH1282" s="12">
        <f>VLOOKUP($B1282,[2]ok!$AY$9:$CO$434,26,0)</f>
        <v>102</v>
      </c>
      <c r="AI1282" s="12">
        <f>VLOOKUP($B1282,[2]ok!$AY$9:$CO$434,27,0)</f>
        <v>97</v>
      </c>
      <c r="AJ1282" s="12">
        <f>VLOOKUP($B1282,[2]ok!$AY$9:$CO$434,28,0)</f>
        <v>74</v>
      </c>
      <c r="AK1282" s="12">
        <f>VLOOKUP($B1282,[2]ok!$AY$9:$CO$434,29,0)</f>
        <v>65</v>
      </c>
      <c r="AL1282" s="12">
        <f>VLOOKUP($B1282,[2]ok!$AY$9:$CO$434,30,0)</f>
        <v>57</v>
      </c>
      <c r="AM1282" s="12">
        <f>VLOOKUP($B1282,[2]ok!$AY$9:$CO$434,31,0)</f>
        <v>49</v>
      </c>
      <c r="AN1282" s="12">
        <f>VLOOKUP($B1282,[2]ok!$AY$9:$CO$434,32,0)</f>
        <v>40</v>
      </c>
      <c r="AO1282" s="12">
        <f>VLOOKUP($B1282,[2]ok!$AY$9:$CO$434,33,0)</f>
        <v>27</v>
      </c>
      <c r="AP1282" s="12">
        <f>VLOOKUP($B1282,[2]ok!$AY$9:$CO$434,34,0)</f>
        <v>20</v>
      </c>
      <c r="AQ1282" s="12">
        <f>VLOOKUP($B1282,[2]ok!$AY$9:$CO$434,39,0)</f>
        <v>869</v>
      </c>
      <c r="AR1282" s="12">
        <f>VLOOKUP($B1282,[2]ok!$AY$9:$CO$434,40,0)</f>
        <v>78</v>
      </c>
      <c r="AS1282" s="12">
        <f>VLOOKUP($B1282,[2]ok!$AY$9:$CO$434,41,0)</f>
        <v>74</v>
      </c>
      <c r="AT1282" s="12">
        <f>VLOOKUP($B1282,[2]ok!$AY$9:$CO$434,42,0)</f>
        <v>384</v>
      </c>
      <c r="AU1282" s="12">
        <f>VLOOKUP($B1282,[2]ok!$AY$9:$CO$434,43,0)</f>
        <v>21</v>
      </c>
    </row>
    <row r="1283" spans="1:47" s="10" customFormat="1" ht="12">
      <c r="A1283" s="58">
        <v>1284</v>
      </c>
      <c r="B1283" s="58">
        <v>4611</v>
      </c>
      <c r="C1283" s="59" t="s">
        <v>352</v>
      </c>
      <c r="D1283" s="59" t="s">
        <v>345</v>
      </c>
      <c r="E1283" s="59" t="s">
        <v>348</v>
      </c>
      <c r="F1283" s="59" t="s">
        <v>292</v>
      </c>
      <c r="G1283" s="12" t="s">
        <v>266</v>
      </c>
      <c r="H1283" s="14">
        <f t="shared" si="331"/>
        <v>4611</v>
      </c>
      <c r="I1283" s="14">
        <f t="shared" si="332"/>
        <v>770</v>
      </c>
      <c r="J1283" s="12">
        <f>VLOOKUP($B1283,'[1]METAS 2019'!$D$4:$Q$843,5,0)</f>
        <v>12</v>
      </c>
      <c r="K1283" s="12">
        <f>VLOOKUP($B1283,'[1]METAS 2019'!$D$4:$Q$843,4,0)</f>
        <v>14</v>
      </c>
      <c r="L1283" s="12">
        <f>VLOOKUP($B1283,'[1]METAS 2019'!$D$4:$Q$843,11,0)</f>
        <v>11</v>
      </c>
      <c r="M1283" s="12">
        <f>VLOOKUP($B1283,'[1]METAS 2019'!$D$4:$Q$843,12,0)</f>
        <v>11</v>
      </c>
      <c r="N1283" s="12">
        <f>VLOOKUP($B1283,'[1]METAS 2019'!$D$4:$Q$843,13,0)</f>
        <v>16</v>
      </c>
      <c r="O1283" s="12">
        <f>VLOOKUP($B1283,'[1]METAS 2019'!$D$4:$Q$843,14,0)</f>
        <v>14</v>
      </c>
      <c r="P1283" s="12">
        <f>VLOOKUP($B1283,[2]ok!$AY$9:$CO$434,8,0)</f>
        <v>13</v>
      </c>
      <c r="Q1283" s="12">
        <f>VLOOKUP($B1283,[2]ok!$AY$9:$CO$434,9,0)</f>
        <v>13</v>
      </c>
      <c r="R1283" s="12">
        <f>VLOOKUP($B1283,[2]ok!$AY$9:$CO$434,10,0)</f>
        <v>14</v>
      </c>
      <c r="S1283" s="12">
        <f>VLOOKUP($B1283,[2]ok!$AY$9:$CO$434,11,0)</f>
        <v>14</v>
      </c>
      <c r="T1283" s="12">
        <f>VLOOKUP($B1283,[2]ok!$AY$9:$CO$434,12,0)</f>
        <v>15</v>
      </c>
      <c r="U1283" s="12">
        <f>VLOOKUP($B1283,[2]ok!$AY$9:$CO$434,13,0)</f>
        <v>16</v>
      </c>
      <c r="V1283" s="12">
        <f>VLOOKUP($B1283,[2]ok!$AY$9:$CO$434,14,0)</f>
        <v>16</v>
      </c>
      <c r="W1283" s="12">
        <f>VLOOKUP($B1283,[2]ok!$AY$9:$CO$434,15,0)</f>
        <v>16</v>
      </c>
      <c r="X1283" s="12">
        <f>VLOOKUP($B1283,[2]ok!$AY$9:$CO$434,16,0)</f>
        <v>15</v>
      </c>
      <c r="Y1283" s="12">
        <f>VLOOKUP($B1283,[2]ok!$AY$9:$CO$434,17,0)</f>
        <v>15</v>
      </c>
      <c r="Z1283" s="12">
        <f>VLOOKUP($B1283,[2]ok!$AY$9:$CO$434,18,0)</f>
        <v>14</v>
      </c>
      <c r="AA1283" s="12">
        <f>VLOOKUP($B1283,[2]ok!$AY$9:$CO$434,19,0)</f>
        <v>14</v>
      </c>
      <c r="AB1283" s="12">
        <f>VLOOKUP($B1283,[2]ok!$AY$9:$CO$434,20,0)</f>
        <v>13</v>
      </c>
      <c r="AC1283" s="12">
        <f>VLOOKUP($B1283,[2]ok!$AY$9:$CO$434,21,0)</f>
        <v>13</v>
      </c>
      <c r="AD1283" s="12">
        <f>VLOOKUP($B1283,[2]ok!$AY$9:$CO$434,22,0)</f>
        <v>57</v>
      </c>
      <c r="AE1283" s="12">
        <f>VLOOKUP($B1283,[2]ok!$AY$9:$CO$434,23,0)</f>
        <v>57</v>
      </c>
      <c r="AF1283" s="12">
        <f>VLOOKUP($B1283,[2]ok!$AY$9:$CO$434,24,0)</f>
        <v>63</v>
      </c>
      <c r="AG1283" s="12">
        <f>VLOOKUP($B1283,[2]ok!$AY$9:$CO$434,25,0)</f>
        <v>60</v>
      </c>
      <c r="AH1283" s="12">
        <f>VLOOKUP($B1283,[2]ok!$AY$9:$CO$434,26,0)</f>
        <v>49</v>
      </c>
      <c r="AI1283" s="12">
        <f>VLOOKUP($B1283,[2]ok!$AY$9:$CO$434,27,0)</f>
        <v>47</v>
      </c>
      <c r="AJ1283" s="12">
        <f>VLOOKUP($B1283,[2]ok!$AY$9:$CO$434,28,0)</f>
        <v>36</v>
      </c>
      <c r="AK1283" s="12">
        <f>VLOOKUP($B1283,[2]ok!$AY$9:$CO$434,29,0)</f>
        <v>31</v>
      </c>
      <c r="AL1283" s="12">
        <f>VLOOKUP($B1283,[2]ok!$AY$9:$CO$434,30,0)</f>
        <v>27</v>
      </c>
      <c r="AM1283" s="12">
        <f>VLOOKUP($B1283,[2]ok!$AY$9:$CO$434,31,0)</f>
        <v>23</v>
      </c>
      <c r="AN1283" s="12">
        <f>VLOOKUP($B1283,[2]ok!$AY$9:$CO$434,32,0)</f>
        <v>19</v>
      </c>
      <c r="AO1283" s="12">
        <f>VLOOKUP($B1283,[2]ok!$AY$9:$CO$434,33,0)</f>
        <v>13</v>
      </c>
      <c r="AP1283" s="12">
        <f>VLOOKUP($B1283,[2]ok!$AY$9:$CO$434,34,0)</f>
        <v>9</v>
      </c>
      <c r="AQ1283" s="12">
        <f>VLOOKUP($B1283,[2]ok!$AY$9:$CO$434,39,0)</f>
        <v>417</v>
      </c>
      <c r="AR1283" s="12">
        <f>VLOOKUP($B1283,[2]ok!$AY$9:$CO$434,40,0)</f>
        <v>37</v>
      </c>
      <c r="AS1283" s="12">
        <f>VLOOKUP($B1283,[2]ok!$AY$9:$CO$434,41,0)</f>
        <v>35</v>
      </c>
      <c r="AT1283" s="12">
        <f>VLOOKUP($B1283,[2]ok!$AY$9:$CO$434,42,0)</f>
        <v>184</v>
      </c>
      <c r="AU1283" s="12">
        <f>VLOOKUP($B1283,[2]ok!$AY$9:$CO$434,43,0)</f>
        <v>10</v>
      </c>
    </row>
    <row r="1284" spans="1:47" s="10" customFormat="1" ht="12">
      <c r="A1284" s="58">
        <v>1285</v>
      </c>
      <c r="B1284" s="58">
        <v>10271</v>
      </c>
      <c r="C1284" s="59" t="s">
        <v>352</v>
      </c>
      <c r="D1284" s="59" t="s">
        <v>345</v>
      </c>
      <c r="E1284" s="59" t="s">
        <v>346</v>
      </c>
      <c r="F1284" s="59" t="s">
        <v>251</v>
      </c>
      <c r="G1284" s="12" t="s">
        <v>266</v>
      </c>
      <c r="H1284" s="14">
        <f t="shared" si="331"/>
        <v>10271</v>
      </c>
      <c r="I1284" s="14">
        <f t="shared" si="332"/>
        <v>1261</v>
      </c>
      <c r="J1284" s="12">
        <v>20</v>
      </c>
      <c r="K1284" s="12">
        <v>26</v>
      </c>
      <c r="L1284" s="12">
        <v>12</v>
      </c>
      <c r="M1284" s="12">
        <v>15</v>
      </c>
      <c r="N1284" s="12">
        <v>12</v>
      </c>
      <c r="O1284" s="12">
        <f>VLOOKUP($B1284,[2]ok!$AY$9:$CO$434,8,0)</f>
        <v>22</v>
      </c>
      <c r="P1284" s="12">
        <f>VLOOKUP($B1284,[2]ok!$AY$9:$CO$434,8,0)</f>
        <v>22</v>
      </c>
      <c r="Q1284" s="12">
        <f>VLOOKUP($B1284,[2]ok!$AY$9:$CO$434,9,0)</f>
        <v>22</v>
      </c>
      <c r="R1284" s="12">
        <f>VLOOKUP($B1284,[2]ok!$AY$9:$CO$434,10,0)</f>
        <v>23</v>
      </c>
      <c r="S1284" s="12">
        <f>VLOOKUP($B1284,[2]ok!$AY$9:$CO$434,11,0)</f>
        <v>24</v>
      </c>
      <c r="T1284" s="12">
        <f>VLOOKUP($B1284,[2]ok!$AY$9:$CO$434,12,0)</f>
        <v>25</v>
      </c>
      <c r="U1284" s="12">
        <f>VLOOKUP($B1284,[2]ok!$AY$9:$CO$434,13,0)</f>
        <v>26</v>
      </c>
      <c r="V1284" s="12">
        <f>VLOOKUP($B1284,[2]ok!$AY$9:$CO$434,14,0)</f>
        <v>27</v>
      </c>
      <c r="W1284" s="12">
        <f>VLOOKUP($B1284,[2]ok!$AY$9:$CO$434,15,0)</f>
        <v>26</v>
      </c>
      <c r="X1284" s="12">
        <f>VLOOKUP($B1284,[2]ok!$AY$9:$CO$434,16,0)</f>
        <v>25</v>
      </c>
      <c r="Y1284" s="12">
        <f>VLOOKUP($B1284,[2]ok!$AY$9:$CO$434,17,0)</f>
        <v>24</v>
      </c>
      <c r="Z1284" s="12">
        <f>VLOOKUP($B1284,[2]ok!$AY$9:$CO$434,18,0)</f>
        <v>24</v>
      </c>
      <c r="AA1284" s="12">
        <f>VLOOKUP($B1284,[2]ok!$AY$9:$CO$434,19,0)</f>
        <v>23</v>
      </c>
      <c r="AB1284" s="12">
        <f>VLOOKUP($B1284,[2]ok!$AY$9:$CO$434,20,0)</f>
        <v>22</v>
      </c>
      <c r="AC1284" s="12">
        <f>VLOOKUP($B1284,[2]ok!$AY$9:$CO$434,21,0)</f>
        <v>21</v>
      </c>
      <c r="AD1284" s="12">
        <f>VLOOKUP($B1284,[2]ok!$AY$9:$CO$434,22,0)</f>
        <v>96</v>
      </c>
      <c r="AE1284" s="12">
        <f>VLOOKUP($B1284,[2]ok!$AY$9:$CO$434,23,0)</f>
        <v>95</v>
      </c>
      <c r="AF1284" s="12">
        <f>VLOOKUP($B1284,[2]ok!$AY$9:$CO$434,24,0)</f>
        <v>104</v>
      </c>
      <c r="AG1284" s="12">
        <f>VLOOKUP($B1284,[2]ok!$AY$9:$CO$434,25,0)</f>
        <v>100</v>
      </c>
      <c r="AH1284" s="12">
        <f>VLOOKUP($B1284,[2]ok!$AY$9:$CO$434,26,0)</f>
        <v>82</v>
      </c>
      <c r="AI1284" s="12">
        <f>VLOOKUP($B1284,[2]ok!$AY$9:$CO$434,27,0)</f>
        <v>78</v>
      </c>
      <c r="AJ1284" s="12">
        <f>VLOOKUP($B1284,[2]ok!$AY$9:$CO$434,28,0)</f>
        <v>59</v>
      </c>
      <c r="AK1284" s="12">
        <f>VLOOKUP($B1284,[2]ok!$AY$9:$CO$434,29,0)</f>
        <v>52</v>
      </c>
      <c r="AL1284" s="12">
        <f>VLOOKUP($B1284,[2]ok!$AY$9:$CO$434,30,0)</f>
        <v>45</v>
      </c>
      <c r="AM1284" s="12">
        <f>VLOOKUP($B1284,[2]ok!$AY$9:$CO$434,31,0)</f>
        <v>39</v>
      </c>
      <c r="AN1284" s="12">
        <f>VLOOKUP($B1284,[2]ok!$AY$9:$CO$434,32,0)</f>
        <v>32</v>
      </c>
      <c r="AO1284" s="12">
        <f>VLOOKUP($B1284,[2]ok!$AY$9:$CO$434,33,0)</f>
        <v>22</v>
      </c>
      <c r="AP1284" s="12">
        <f>VLOOKUP($B1284,[2]ok!$AY$9:$CO$434,34,0)</f>
        <v>16</v>
      </c>
      <c r="AQ1284" s="12">
        <f>VLOOKUP($B1284,[2]ok!$AY$9:$CO$434,39,0)</f>
        <v>695</v>
      </c>
      <c r="AR1284" s="12">
        <f>VLOOKUP($B1284,[2]ok!$AY$9:$CO$434,40,0)</f>
        <v>62</v>
      </c>
      <c r="AS1284" s="12">
        <f>VLOOKUP($B1284,[2]ok!$AY$9:$CO$434,41,0)</f>
        <v>59</v>
      </c>
      <c r="AT1284" s="12">
        <f>VLOOKUP($B1284,[2]ok!$AY$9:$CO$434,42,0)</f>
        <v>307</v>
      </c>
      <c r="AU1284" s="12">
        <f>VLOOKUP($B1284,[2]ok!$AY$9:$CO$434,43,0)</f>
        <v>0</v>
      </c>
    </row>
    <row r="1285" spans="1:47" s="10" customFormat="1" ht="12">
      <c r="A1285" s="97">
        <v>1286</v>
      </c>
      <c r="B1285" s="97"/>
      <c r="C1285" s="98"/>
      <c r="D1285" s="98"/>
      <c r="E1285" s="98"/>
      <c r="F1285" s="98" t="s">
        <v>420</v>
      </c>
      <c r="G1285" s="17" t="s">
        <v>1214</v>
      </c>
      <c r="H1285" s="81"/>
      <c r="I1285" s="81">
        <f t="shared" si="332"/>
        <v>4694</v>
      </c>
      <c r="J1285" s="18">
        <f t="shared" ref="J1285:AU1285" si="333">SUM(J1286:J1288)</f>
        <v>50</v>
      </c>
      <c r="K1285" s="18">
        <f t="shared" si="333"/>
        <v>50</v>
      </c>
      <c r="L1285" s="18">
        <f t="shared" si="333"/>
        <v>69</v>
      </c>
      <c r="M1285" s="18">
        <f t="shared" si="333"/>
        <v>60</v>
      </c>
      <c r="N1285" s="18">
        <f t="shared" si="333"/>
        <v>69</v>
      </c>
      <c r="O1285" s="18">
        <f t="shared" si="333"/>
        <v>69</v>
      </c>
      <c r="P1285" s="18">
        <f t="shared" si="333"/>
        <v>84</v>
      </c>
      <c r="Q1285" s="18">
        <f t="shared" si="333"/>
        <v>86</v>
      </c>
      <c r="R1285" s="18">
        <f t="shared" si="333"/>
        <v>89</v>
      </c>
      <c r="S1285" s="18">
        <f t="shared" si="333"/>
        <v>93</v>
      </c>
      <c r="T1285" s="18">
        <f t="shared" si="333"/>
        <v>97</v>
      </c>
      <c r="U1285" s="18">
        <f t="shared" si="333"/>
        <v>103</v>
      </c>
      <c r="V1285" s="18">
        <f t="shared" si="333"/>
        <v>106</v>
      </c>
      <c r="W1285" s="18">
        <f t="shared" si="333"/>
        <v>106</v>
      </c>
      <c r="X1285" s="18">
        <f t="shared" si="333"/>
        <v>103</v>
      </c>
      <c r="Y1285" s="18">
        <f t="shared" si="333"/>
        <v>101</v>
      </c>
      <c r="Z1285" s="18">
        <f t="shared" si="333"/>
        <v>99</v>
      </c>
      <c r="AA1285" s="18">
        <f t="shared" si="333"/>
        <v>96</v>
      </c>
      <c r="AB1285" s="18">
        <f t="shared" si="333"/>
        <v>91</v>
      </c>
      <c r="AC1285" s="18">
        <f t="shared" si="333"/>
        <v>86</v>
      </c>
      <c r="AD1285" s="18">
        <f t="shared" si="333"/>
        <v>359</v>
      </c>
      <c r="AE1285" s="18">
        <f t="shared" si="333"/>
        <v>321</v>
      </c>
      <c r="AF1285" s="18">
        <f t="shared" si="333"/>
        <v>405</v>
      </c>
      <c r="AG1285" s="18">
        <f t="shared" si="333"/>
        <v>329</v>
      </c>
      <c r="AH1285" s="18">
        <f t="shared" si="333"/>
        <v>364</v>
      </c>
      <c r="AI1285" s="18">
        <f t="shared" si="333"/>
        <v>305</v>
      </c>
      <c r="AJ1285" s="18">
        <f t="shared" si="333"/>
        <v>208</v>
      </c>
      <c r="AK1285" s="18">
        <f t="shared" si="333"/>
        <v>175</v>
      </c>
      <c r="AL1285" s="18">
        <f t="shared" si="333"/>
        <v>160</v>
      </c>
      <c r="AM1285" s="18">
        <f t="shared" si="333"/>
        <v>129</v>
      </c>
      <c r="AN1285" s="18">
        <f t="shared" si="333"/>
        <v>103</v>
      </c>
      <c r="AO1285" s="18">
        <f t="shared" si="333"/>
        <v>69</v>
      </c>
      <c r="AP1285" s="18">
        <f t="shared" si="333"/>
        <v>60</v>
      </c>
      <c r="AQ1285" s="18">
        <f t="shared" si="333"/>
        <v>2454</v>
      </c>
      <c r="AR1285" s="18">
        <f t="shared" si="333"/>
        <v>252</v>
      </c>
      <c r="AS1285" s="18">
        <f t="shared" si="333"/>
        <v>229</v>
      </c>
      <c r="AT1285" s="18">
        <f t="shared" si="333"/>
        <v>1085</v>
      </c>
      <c r="AU1285" s="18">
        <f t="shared" si="333"/>
        <v>50</v>
      </c>
    </row>
    <row r="1286" spans="1:47" s="10" customFormat="1" ht="12">
      <c r="A1286" s="58">
        <v>1287</v>
      </c>
      <c r="B1286" s="58">
        <v>4580</v>
      </c>
      <c r="C1286" s="59" t="s">
        <v>352</v>
      </c>
      <c r="D1286" s="59" t="s">
        <v>345</v>
      </c>
      <c r="E1286" s="59" t="s">
        <v>347</v>
      </c>
      <c r="F1286" s="59" t="s">
        <v>252</v>
      </c>
      <c r="G1286" s="12" t="s">
        <v>271</v>
      </c>
      <c r="H1286" s="14">
        <f>B1286</f>
        <v>4580</v>
      </c>
      <c r="I1286" s="14">
        <f t="shared" si="332"/>
        <v>1130</v>
      </c>
      <c r="J1286" s="12">
        <f>VLOOKUP($B1286,'[1]METAS 2019'!$D$4:$Q$843,5,0)</f>
        <v>12</v>
      </c>
      <c r="K1286" s="12">
        <f>VLOOKUP($B1286,'[1]METAS 2019'!$D$4:$Q$843,4,0)</f>
        <v>14</v>
      </c>
      <c r="L1286" s="12">
        <f>VLOOKUP($B1286,'[1]METAS 2019'!$D$4:$Q$843,11,0)</f>
        <v>15</v>
      </c>
      <c r="M1286" s="12">
        <f>VLOOKUP($B1286,'[1]METAS 2019'!$D$4:$Q$843,12,0)</f>
        <v>14</v>
      </c>
      <c r="N1286" s="12">
        <f>VLOOKUP($B1286,'[1]METAS 2019'!$D$4:$Q$843,13,0)</f>
        <v>18</v>
      </c>
      <c r="O1286" s="12">
        <f>VLOOKUP($B1286,'[1]METAS 2019'!$D$4:$Q$843,14,0)</f>
        <v>20</v>
      </c>
      <c r="P1286" s="12">
        <f>VLOOKUP($B1286,[2]ok!$AY$9:$CO$434,8,0)</f>
        <v>20</v>
      </c>
      <c r="Q1286" s="12">
        <f>VLOOKUP($B1286,[2]ok!$AY$9:$CO$434,9,0)</f>
        <v>21</v>
      </c>
      <c r="R1286" s="12">
        <f>VLOOKUP($B1286,[2]ok!$AY$9:$CO$434,10,0)</f>
        <v>21</v>
      </c>
      <c r="S1286" s="12">
        <f>VLOOKUP($B1286,[2]ok!$AY$9:$CO$434,11,0)</f>
        <v>22</v>
      </c>
      <c r="T1286" s="12">
        <f>VLOOKUP($B1286,[2]ok!$AY$9:$CO$434,12,0)</f>
        <v>23</v>
      </c>
      <c r="U1286" s="12">
        <f>VLOOKUP($B1286,[2]ok!$AY$9:$CO$434,13,0)</f>
        <v>25</v>
      </c>
      <c r="V1286" s="12">
        <f>VLOOKUP($B1286,[2]ok!$AY$9:$CO$434,14,0)</f>
        <v>25</v>
      </c>
      <c r="W1286" s="12">
        <f>VLOOKUP($B1286,[2]ok!$AY$9:$CO$434,15,0)</f>
        <v>25</v>
      </c>
      <c r="X1286" s="12">
        <f>VLOOKUP($B1286,[2]ok!$AY$9:$CO$434,16,0)</f>
        <v>25</v>
      </c>
      <c r="Y1286" s="12">
        <f>VLOOKUP($B1286,[2]ok!$AY$9:$CO$434,17,0)</f>
        <v>24</v>
      </c>
      <c r="Z1286" s="12">
        <f>VLOOKUP($B1286,[2]ok!$AY$9:$CO$434,18,0)</f>
        <v>24</v>
      </c>
      <c r="AA1286" s="12">
        <f>VLOOKUP($B1286,[2]ok!$AY$9:$CO$434,19,0)</f>
        <v>23</v>
      </c>
      <c r="AB1286" s="12">
        <f>VLOOKUP($B1286,[2]ok!$AY$9:$CO$434,20,0)</f>
        <v>22</v>
      </c>
      <c r="AC1286" s="12">
        <f>VLOOKUP($B1286,[2]ok!$AY$9:$CO$434,21,0)</f>
        <v>21</v>
      </c>
      <c r="AD1286" s="12">
        <f>VLOOKUP($B1286,[2]ok!$AY$9:$CO$434,22,0)</f>
        <v>86</v>
      </c>
      <c r="AE1286" s="12">
        <f>VLOOKUP($B1286,[2]ok!$AY$9:$CO$434,23,0)</f>
        <v>77</v>
      </c>
      <c r="AF1286" s="12">
        <f>VLOOKUP($B1286,[2]ok!$AY$9:$CO$434,24,0)</f>
        <v>97</v>
      </c>
      <c r="AG1286" s="12">
        <f>VLOOKUP($B1286,[2]ok!$AY$9:$CO$434,25,0)</f>
        <v>79</v>
      </c>
      <c r="AH1286" s="12">
        <f>VLOOKUP($B1286,[2]ok!$AY$9:$CO$434,26,0)</f>
        <v>87</v>
      </c>
      <c r="AI1286" s="12">
        <f>VLOOKUP($B1286,[2]ok!$AY$9:$CO$434,27,0)</f>
        <v>73</v>
      </c>
      <c r="AJ1286" s="12">
        <f>VLOOKUP($B1286,[2]ok!$AY$9:$CO$434,28,0)</f>
        <v>50</v>
      </c>
      <c r="AK1286" s="12">
        <f>VLOOKUP($B1286,[2]ok!$AY$9:$CO$434,29,0)</f>
        <v>42</v>
      </c>
      <c r="AL1286" s="12">
        <f>VLOOKUP($B1286,[2]ok!$AY$9:$CO$434,30,0)</f>
        <v>38</v>
      </c>
      <c r="AM1286" s="12">
        <f>VLOOKUP($B1286,[2]ok!$AY$9:$CO$434,31,0)</f>
        <v>31</v>
      </c>
      <c r="AN1286" s="12">
        <f>VLOOKUP($B1286,[2]ok!$AY$9:$CO$434,32,0)</f>
        <v>25</v>
      </c>
      <c r="AO1286" s="12">
        <f>VLOOKUP($B1286,[2]ok!$AY$9:$CO$434,33,0)</f>
        <v>17</v>
      </c>
      <c r="AP1286" s="12">
        <f>VLOOKUP($B1286,[2]ok!$AY$9:$CO$434,34,0)</f>
        <v>14</v>
      </c>
      <c r="AQ1286" s="12">
        <f>VLOOKUP($B1286,[2]ok!$AY$9:$CO$434,39,0)</f>
        <v>589</v>
      </c>
      <c r="AR1286" s="12">
        <f>VLOOKUP($B1286,[2]ok!$AY$9:$CO$434,40,0)</f>
        <v>60</v>
      </c>
      <c r="AS1286" s="12">
        <f>VLOOKUP($B1286,[2]ok!$AY$9:$CO$434,41,0)</f>
        <v>55</v>
      </c>
      <c r="AT1286" s="12">
        <f>VLOOKUP($B1286,[2]ok!$AY$9:$CO$434,42,0)</f>
        <v>260</v>
      </c>
      <c r="AU1286" s="12">
        <f>VLOOKUP($B1286,[2]ok!$AY$9:$CO$434,43,0)</f>
        <v>11</v>
      </c>
    </row>
    <row r="1287" spans="1:47" s="10" customFormat="1" ht="12">
      <c r="A1287" s="58">
        <v>1288</v>
      </c>
      <c r="B1287" s="58">
        <v>4579</v>
      </c>
      <c r="C1287" s="59" t="s">
        <v>352</v>
      </c>
      <c r="D1287" s="59" t="s">
        <v>345</v>
      </c>
      <c r="E1287" s="59" t="s">
        <v>346</v>
      </c>
      <c r="F1287" s="59" t="s">
        <v>253</v>
      </c>
      <c r="G1287" s="12" t="s">
        <v>266</v>
      </c>
      <c r="H1287" s="14">
        <f>B1287</f>
        <v>4579</v>
      </c>
      <c r="I1287" s="14">
        <f t="shared" si="332"/>
        <v>2336</v>
      </c>
      <c r="J1287" s="12">
        <f>VLOOKUP($B1287,'[1]METAS 2019'!$D$4:$Q$843,5,0)</f>
        <v>25</v>
      </c>
      <c r="K1287" s="12">
        <f>VLOOKUP($B1287,'[1]METAS 2019'!$D$4:$Q$843,4,0)</f>
        <v>24</v>
      </c>
      <c r="L1287" s="12">
        <f>VLOOKUP($B1287,'[1]METAS 2019'!$D$4:$Q$843,11,0)</f>
        <v>35</v>
      </c>
      <c r="M1287" s="12">
        <f>VLOOKUP($B1287,'[1]METAS 2019'!$D$4:$Q$843,12,0)</f>
        <v>27</v>
      </c>
      <c r="N1287" s="12">
        <f>VLOOKUP($B1287,'[1]METAS 2019'!$D$4:$Q$843,13,0)</f>
        <v>37</v>
      </c>
      <c r="O1287" s="12">
        <f>VLOOKUP($B1287,'[1]METAS 2019'!$D$4:$Q$843,14,0)</f>
        <v>25</v>
      </c>
      <c r="P1287" s="12">
        <f>VLOOKUP($B1287,[2]ok!$AY$9:$CO$434,8,0)</f>
        <v>42</v>
      </c>
      <c r="Q1287" s="12">
        <f>VLOOKUP($B1287,[2]ok!$AY$9:$CO$434,9,0)</f>
        <v>43</v>
      </c>
      <c r="R1287" s="12">
        <f>VLOOKUP($B1287,[2]ok!$AY$9:$CO$434,10,0)</f>
        <v>45</v>
      </c>
      <c r="S1287" s="12">
        <f>VLOOKUP($B1287,[2]ok!$AY$9:$CO$434,11,0)</f>
        <v>47</v>
      </c>
      <c r="T1287" s="12">
        <f>VLOOKUP($B1287,[2]ok!$AY$9:$CO$434,12,0)</f>
        <v>49</v>
      </c>
      <c r="U1287" s="12">
        <f>VLOOKUP($B1287,[2]ok!$AY$9:$CO$434,13,0)</f>
        <v>51</v>
      </c>
      <c r="V1287" s="12">
        <f>VLOOKUP($B1287,[2]ok!$AY$9:$CO$434,14,0)</f>
        <v>53</v>
      </c>
      <c r="W1287" s="12">
        <f>VLOOKUP($B1287,[2]ok!$AY$9:$CO$434,15,0)</f>
        <v>53</v>
      </c>
      <c r="X1287" s="12">
        <f>VLOOKUP($B1287,[2]ok!$AY$9:$CO$434,16,0)</f>
        <v>51</v>
      </c>
      <c r="Y1287" s="12">
        <f>VLOOKUP($B1287,[2]ok!$AY$9:$CO$434,17,0)</f>
        <v>51</v>
      </c>
      <c r="Z1287" s="12">
        <f>VLOOKUP($B1287,[2]ok!$AY$9:$CO$434,18,0)</f>
        <v>49</v>
      </c>
      <c r="AA1287" s="12">
        <f>VLOOKUP($B1287,[2]ok!$AY$9:$CO$434,19,0)</f>
        <v>48</v>
      </c>
      <c r="AB1287" s="12">
        <f>VLOOKUP($B1287,[2]ok!$AY$9:$CO$434,20,0)</f>
        <v>45</v>
      </c>
      <c r="AC1287" s="12">
        <f>VLOOKUP($B1287,[2]ok!$AY$9:$CO$434,21,0)</f>
        <v>43</v>
      </c>
      <c r="AD1287" s="12">
        <f>VLOOKUP($B1287,[2]ok!$AY$9:$CO$434,22,0)</f>
        <v>180</v>
      </c>
      <c r="AE1287" s="12">
        <f>VLOOKUP($B1287,[2]ok!$AY$9:$CO$434,23,0)</f>
        <v>161</v>
      </c>
      <c r="AF1287" s="12">
        <f>VLOOKUP($B1287,[2]ok!$AY$9:$CO$434,24,0)</f>
        <v>203</v>
      </c>
      <c r="AG1287" s="12">
        <f>VLOOKUP($B1287,[2]ok!$AY$9:$CO$434,25,0)</f>
        <v>164</v>
      </c>
      <c r="AH1287" s="12">
        <f>VLOOKUP($B1287,[2]ok!$AY$9:$CO$434,26,0)</f>
        <v>182</v>
      </c>
      <c r="AI1287" s="12">
        <f>VLOOKUP($B1287,[2]ok!$AY$9:$CO$434,27,0)</f>
        <v>153</v>
      </c>
      <c r="AJ1287" s="12">
        <f>VLOOKUP($B1287,[2]ok!$AY$9:$CO$434,28,0)</f>
        <v>104</v>
      </c>
      <c r="AK1287" s="12">
        <f>VLOOKUP($B1287,[2]ok!$AY$9:$CO$434,29,0)</f>
        <v>87</v>
      </c>
      <c r="AL1287" s="12">
        <f>VLOOKUP($B1287,[2]ok!$AY$9:$CO$434,30,0)</f>
        <v>80</v>
      </c>
      <c r="AM1287" s="12">
        <f>VLOOKUP($B1287,[2]ok!$AY$9:$CO$434,31,0)</f>
        <v>64</v>
      </c>
      <c r="AN1287" s="12">
        <f>VLOOKUP($B1287,[2]ok!$AY$9:$CO$434,32,0)</f>
        <v>51</v>
      </c>
      <c r="AO1287" s="12">
        <f>VLOOKUP($B1287,[2]ok!$AY$9:$CO$434,33,0)</f>
        <v>34</v>
      </c>
      <c r="AP1287" s="12">
        <f>VLOOKUP($B1287,[2]ok!$AY$9:$CO$434,34,0)</f>
        <v>30</v>
      </c>
      <c r="AQ1287" s="12">
        <f>VLOOKUP($B1287,[2]ok!$AY$9:$CO$434,39,0)</f>
        <v>1227</v>
      </c>
      <c r="AR1287" s="12">
        <f>VLOOKUP($B1287,[2]ok!$AY$9:$CO$434,40,0)</f>
        <v>126</v>
      </c>
      <c r="AS1287" s="12">
        <f>VLOOKUP($B1287,[2]ok!$AY$9:$CO$434,41,0)</f>
        <v>114</v>
      </c>
      <c r="AT1287" s="12">
        <f>VLOOKUP($B1287,[2]ok!$AY$9:$CO$434,42,0)</f>
        <v>543</v>
      </c>
      <c r="AU1287" s="12">
        <f>VLOOKUP($B1287,[2]ok!$AY$9:$CO$434,43,0)</f>
        <v>24</v>
      </c>
    </row>
    <row r="1288" spans="1:47" s="10" customFormat="1" ht="12">
      <c r="A1288" s="58">
        <v>1289</v>
      </c>
      <c r="B1288" s="58">
        <v>4539</v>
      </c>
      <c r="C1288" s="59" t="s">
        <v>352</v>
      </c>
      <c r="D1288" s="59" t="s">
        <v>345</v>
      </c>
      <c r="E1288" s="59" t="s">
        <v>347</v>
      </c>
      <c r="F1288" s="59" t="s">
        <v>268</v>
      </c>
      <c r="G1288" s="12" t="s">
        <v>266</v>
      </c>
      <c r="H1288" s="14">
        <f>B1288</f>
        <v>4539</v>
      </c>
      <c r="I1288" s="14">
        <f t="shared" si="332"/>
        <v>1228</v>
      </c>
      <c r="J1288" s="12">
        <f>VLOOKUP($B1288,'[1]METAS 2019'!$D$4:$Q$843,5,0)</f>
        <v>13</v>
      </c>
      <c r="K1288" s="12">
        <f>VLOOKUP($B1288,'[1]METAS 2019'!$D$4:$Q$843,4,0)</f>
        <v>12</v>
      </c>
      <c r="L1288" s="12">
        <f>VLOOKUP($B1288,'[1]METAS 2019'!$D$4:$Q$843,11,0)</f>
        <v>19</v>
      </c>
      <c r="M1288" s="12">
        <f>VLOOKUP($B1288,'[1]METAS 2019'!$D$4:$Q$843,12,0)</f>
        <v>19</v>
      </c>
      <c r="N1288" s="12">
        <f>VLOOKUP($B1288,'[1]METAS 2019'!$D$4:$Q$843,13,0)</f>
        <v>14</v>
      </c>
      <c r="O1288" s="12">
        <f>VLOOKUP($B1288,'[1]METAS 2019'!$D$4:$Q$843,14,0)</f>
        <v>24</v>
      </c>
      <c r="P1288" s="12">
        <f>VLOOKUP($B1288,[2]ok!$AY$9:$CO$434,8,0)</f>
        <v>22</v>
      </c>
      <c r="Q1288" s="12">
        <f>VLOOKUP($B1288,[2]ok!$AY$9:$CO$434,9,0)</f>
        <v>22</v>
      </c>
      <c r="R1288" s="12">
        <f>VLOOKUP($B1288,[2]ok!$AY$9:$CO$434,10,0)</f>
        <v>23</v>
      </c>
      <c r="S1288" s="12">
        <f>VLOOKUP($B1288,[2]ok!$AY$9:$CO$434,11,0)</f>
        <v>24</v>
      </c>
      <c r="T1288" s="12">
        <f>VLOOKUP($B1288,[2]ok!$AY$9:$CO$434,12,0)</f>
        <v>25</v>
      </c>
      <c r="U1288" s="12">
        <f>VLOOKUP($B1288,[2]ok!$AY$9:$CO$434,13,0)</f>
        <v>27</v>
      </c>
      <c r="V1288" s="12">
        <f>VLOOKUP($B1288,[2]ok!$AY$9:$CO$434,14,0)</f>
        <v>28</v>
      </c>
      <c r="W1288" s="12">
        <f>VLOOKUP($B1288,[2]ok!$AY$9:$CO$434,15,0)</f>
        <v>28</v>
      </c>
      <c r="X1288" s="12">
        <f>VLOOKUP($B1288,[2]ok!$AY$9:$CO$434,16,0)</f>
        <v>27</v>
      </c>
      <c r="Y1288" s="12">
        <f>VLOOKUP($B1288,[2]ok!$AY$9:$CO$434,17,0)</f>
        <v>26</v>
      </c>
      <c r="Z1288" s="12">
        <f>VLOOKUP($B1288,[2]ok!$AY$9:$CO$434,18,0)</f>
        <v>26</v>
      </c>
      <c r="AA1288" s="12">
        <f>VLOOKUP($B1288,[2]ok!$AY$9:$CO$434,19,0)</f>
        <v>25</v>
      </c>
      <c r="AB1288" s="12">
        <f>VLOOKUP($B1288,[2]ok!$AY$9:$CO$434,20,0)</f>
        <v>24</v>
      </c>
      <c r="AC1288" s="12">
        <f>VLOOKUP($B1288,[2]ok!$AY$9:$CO$434,21,0)</f>
        <v>22</v>
      </c>
      <c r="AD1288" s="12">
        <f>VLOOKUP($B1288,[2]ok!$AY$9:$CO$434,22,0)</f>
        <v>93</v>
      </c>
      <c r="AE1288" s="12">
        <f>VLOOKUP($B1288,[2]ok!$AY$9:$CO$434,23,0)</f>
        <v>83</v>
      </c>
      <c r="AF1288" s="12">
        <f>VLOOKUP($B1288,[2]ok!$AY$9:$CO$434,24,0)</f>
        <v>105</v>
      </c>
      <c r="AG1288" s="12">
        <f>VLOOKUP($B1288,[2]ok!$AY$9:$CO$434,25,0)</f>
        <v>86</v>
      </c>
      <c r="AH1288" s="12">
        <f>VLOOKUP($B1288,[2]ok!$AY$9:$CO$434,26,0)</f>
        <v>95</v>
      </c>
      <c r="AI1288" s="12">
        <f>VLOOKUP($B1288,[2]ok!$AY$9:$CO$434,27,0)</f>
        <v>79</v>
      </c>
      <c r="AJ1288" s="12">
        <f>VLOOKUP($B1288,[2]ok!$AY$9:$CO$434,28,0)</f>
        <v>54</v>
      </c>
      <c r="AK1288" s="12">
        <f>VLOOKUP($B1288,[2]ok!$AY$9:$CO$434,29,0)</f>
        <v>46</v>
      </c>
      <c r="AL1288" s="12">
        <f>VLOOKUP($B1288,[2]ok!$AY$9:$CO$434,30,0)</f>
        <v>42</v>
      </c>
      <c r="AM1288" s="12">
        <f>VLOOKUP($B1288,[2]ok!$AY$9:$CO$434,31,0)</f>
        <v>34</v>
      </c>
      <c r="AN1288" s="12">
        <f>VLOOKUP($B1288,[2]ok!$AY$9:$CO$434,32,0)</f>
        <v>27</v>
      </c>
      <c r="AO1288" s="12">
        <f>VLOOKUP($B1288,[2]ok!$AY$9:$CO$434,33,0)</f>
        <v>18</v>
      </c>
      <c r="AP1288" s="12">
        <f>VLOOKUP($B1288,[2]ok!$AY$9:$CO$434,34,0)</f>
        <v>16</v>
      </c>
      <c r="AQ1288" s="12">
        <f>VLOOKUP($B1288,[2]ok!$AY$9:$CO$434,39,0)</f>
        <v>638</v>
      </c>
      <c r="AR1288" s="12">
        <f>VLOOKUP($B1288,[2]ok!$AY$9:$CO$434,40,0)</f>
        <v>66</v>
      </c>
      <c r="AS1288" s="12">
        <f>VLOOKUP($B1288,[2]ok!$AY$9:$CO$434,41,0)</f>
        <v>60</v>
      </c>
      <c r="AT1288" s="12">
        <f>VLOOKUP($B1288,[2]ok!$AY$9:$CO$434,42,0)</f>
        <v>282</v>
      </c>
      <c r="AU1288" s="12">
        <f>VLOOKUP($B1288,[2]ok!$AY$9:$CO$434,43,0)</f>
        <v>15</v>
      </c>
    </row>
    <row r="1289" spans="1:47" s="10" customFormat="1" ht="12">
      <c r="A1289" s="97">
        <v>1290</v>
      </c>
      <c r="B1289" s="97"/>
      <c r="C1289" s="98"/>
      <c r="D1289" s="98"/>
      <c r="E1289" s="98"/>
      <c r="F1289" s="98" t="s">
        <v>421</v>
      </c>
      <c r="G1289" s="17" t="s">
        <v>1214</v>
      </c>
      <c r="H1289" s="81"/>
      <c r="I1289" s="81">
        <f t="shared" si="332"/>
        <v>1235</v>
      </c>
      <c r="J1289" s="18">
        <f t="shared" ref="J1289:AU1289" si="334">SUM(J1290:J1291)</f>
        <v>9</v>
      </c>
      <c r="K1289" s="18">
        <f t="shared" si="334"/>
        <v>5</v>
      </c>
      <c r="L1289" s="18">
        <f t="shared" si="334"/>
        <v>15</v>
      </c>
      <c r="M1289" s="18">
        <f t="shared" si="334"/>
        <v>11</v>
      </c>
      <c r="N1289" s="18">
        <f t="shared" si="334"/>
        <v>25</v>
      </c>
      <c r="O1289" s="18">
        <f t="shared" si="334"/>
        <v>13</v>
      </c>
      <c r="P1289" s="18">
        <f t="shared" si="334"/>
        <v>18</v>
      </c>
      <c r="Q1289" s="18">
        <f t="shared" si="334"/>
        <v>18</v>
      </c>
      <c r="R1289" s="18">
        <f t="shared" si="334"/>
        <v>17</v>
      </c>
      <c r="S1289" s="18">
        <f t="shared" si="334"/>
        <v>19</v>
      </c>
      <c r="T1289" s="18">
        <f t="shared" si="334"/>
        <v>20</v>
      </c>
      <c r="U1289" s="18">
        <f t="shared" si="334"/>
        <v>21</v>
      </c>
      <c r="V1289" s="18">
        <f t="shared" si="334"/>
        <v>22</v>
      </c>
      <c r="W1289" s="18">
        <f t="shared" si="334"/>
        <v>21</v>
      </c>
      <c r="X1289" s="18">
        <f t="shared" si="334"/>
        <v>18</v>
      </c>
      <c r="Y1289" s="18">
        <f t="shared" si="334"/>
        <v>18</v>
      </c>
      <c r="Z1289" s="18">
        <f t="shared" si="334"/>
        <v>17</v>
      </c>
      <c r="AA1289" s="18">
        <f t="shared" si="334"/>
        <v>15</v>
      </c>
      <c r="AB1289" s="18">
        <f t="shared" si="334"/>
        <v>18</v>
      </c>
      <c r="AC1289" s="18">
        <f t="shared" si="334"/>
        <v>21</v>
      </c>
      <c r="AD1289" s="18">
        <f t="shared" si="334"/>
        <v>125</v>
      </c>
      <c r="AE1289" s="18">
        <f t="shared" si="334"/>
        <v>89</v>
      </c>
      <c r="AF1289" s="18">
        <f t="shared" si="334"/>
        <v>105</v>
      </c>
      <c r="AG1289" s="18">
        <f t="shared" si="334"/>
        <v>68</v>
      </c>
      <c r="AH1289" s="18">
        <f t="shared" si="334"/>
        <v>85</v>
      </c>
      <c r="AI1289" s="18">
        <f t="shared" si="334"/>
        <v>85</v>
      </c>
      <c r="AJ1289" s="18">
        <f t="shared" si="334"/>
        <v>72</v>
      </c>
      <c r="AK1289" s="18">
        <f t="shared" si="334"/>
        <v>69</v>
      </c>
      <c r="AL1289" s="18">
        <f t="shared" si="334"/>
        <v>73</v>
      </c>
      <c r="AM1289" s="18">
        <f t="shared" si="334"/>
        <v>40</v>
      </c>
      <c r="AN1289" s="18">
        <f t="shared" si="334"/>
        <v>33</v>
      </c>
      <c r="AO1289" s="18">
        <f t="shared" si="334"/>
        <v>26</v>
      </c>
      <c r="AP1289" s="18">
        <f t="shared" si="334"/>
        <v>24</v>
      </c>
      <c r="AQ1289" s="18">
        <f t="shared" si="334"/>
        <v>638</v>
      </c>
      <c r="AR1289" s="18">
        <f t="shared" si="334"/>
        <v>51</v>
      </c>
      <c r="AS1289" s="18">
        <f t="shared" si="334"/>
        <v>38</v>
      </c>
      <c r="AT1289" s="18">
        <f t="shared" si="334"/>
        <v>282</v>
      </c>
      <c r="AU1289" s="18">
        <f t="shared" si="334"/>
        <v>10</v>
      </c>
    </row>
    <row r="1290" spans="1:47" s="10" customFormat="1" ht="12">
      <c r="A1290" s="58">
        <v>1291</v>
      </c>
      <c r="B1290" s="58">
        <v>4585</v>
      </c>
      <c r="C1290" s="59" t="s">
        <v>352</v>
      </c>
      <c r="D1290" s="59" t="s">
        <v>345</v>
      </c>
      <c r="E1290" s="59" t="s">
        <v>347</v>
      </c>
      <c r="F1290" s="59" t="s">
        <v>254</v>
      </c>
      <c r="G1290" s="12" t="s">
        <v>266</v>
      </c>
      <c r="H1290" s="14">
        <f>B1290</f>
        <v>4585</v>
      </c>
      <c r="I1290" s="14">
        <f t="shared" si="332"/>
        <v>673</v>
      </c>
      <c r="J1290" s="12">
        <f>VLOOKUP($B1290,'[1]METAS 2019'!$D$4:$Q$843,5,0)</f>
        <v>5</v>
      </c>
      <c r="K1290" s="12">
        <f>VLOOKUP($B1290,'[1]METAS 2019'!$D$4:$Q$843,4,0)</f>
        <v>1</v>
      </c>
      <c r="L1290" s="12">
        <f>VLOOKUP($B1290,'[1]METAS 2019'!$D$4:$Q$843,11,0)</f>
        <v>6</v>
      </c>
      <c r="M1290" s="12">
        <f>VLOOKUP($B1290,'[1]METAS 2019'!$D$4:$Q$843,12,0)</f>
        <v>4</v>
      </c>
      <c r="N1290" s="12">
        <f>VLOOKUP($B1290,'[1]METAS 2019'!$D$4:$Q$843,13,0)</f>
        <v>13</v>
      </c>
      <c r="O1290" s="12">
        <f>VLOOKUP($B1290,'[1]METAS 2019'!$D$4:$Q$843,14,0)</f>
        <v>4</v>
      </c>
      <c r="P1290" s="12">
        <f>VLOOKUP($B1290,[2]ok!$AY$9:$CO$434,8,0)</f>
        <v>10</v>
      </c>
      <c r="Q1290" s="12">
        <f>VLOOKUP($B1290,[2]ok!$AY$9:$CO$434,9,0)</f>
        <v>10</v>
      </c>
      <c r="R1290" s="12">
        <f>VLOOKUP($B1290,[2]ok!$AY$9:$CO$434,10,0)</f>
        <v>9</v>
      </c>
      <c r="S1290" s="12">
        <f>VLOOKUP($B1290,[2]ok!$AY$9:$CO$434,11,0)</f>
        <v>11</v>
      </c>
      <c r="T1290" s="12">
        <f>VLOOKUP($B1290,[2]ok!$AY$9:$CO$434,12,0)</f>
        <v>11</v>
      </c>
      <c r="U1290" s="12">
        <f>VLOOKUP($B1290,[2]ok!$AY$9:$CO$434,13,0)</f>
        <v>12</v>
      </c>
      <c r="V1290" s="12">
        <f>VLOOKUP($B1290,[2]ok!$AY$9:$CO$434,14,0)</f>
        <v>12</v>
      </c>
      <c r="W1290" s="12">
        <f>VLOOKUP($B1290,[2]ok!$AY$9:$CO$434,15,0)</f>
        <v>12</v>
      </c>
      <c r="X1290" s="12">
        <f>VLOOKUP($B1290,[2]ok!$AY$9:$CO$434,16,0)</f>
        <v>10</v>
      </c>
      <c r="Y1290" s="12">
        <f>VLOOKUP($B1290,[2]ok!$AY$9:$CO$434,17,0)</f>
        <v>10</v>
      </c>
      <c r="Z1290" s="12">
        <f>VLOOKUP($B1290,[2]ok!$AY$9:$CO$434,18,0)</f>
        <v>9</v>
      </c>
      <c r="AA1290" s="12">
        <f>VLOOKUP($B1290,[2]ok!$AY$9:$CO$434,19,0)</f>
        <v>8</v>
      </c>
      <c r="AB1290" s="12">
        <f>VLOOKUP($B1290,[2]ok!$AY$9:$CO$434,20,0)</f>
        <v>10</v>
      </c>
      <c r="AC1290" s="12">
        <f>VLOOKUP($B1290,[2]ok!$AY$9:$CO$434,21,0)</f>
        <v>12</v>
      </c>
      <c r="AD1290" s="12">
        <f>VLOOKUP($B1290,[2]ok!$AY$9:$CO$434,22,0)</f>
        <v>69</v>
      </c>
      <c r="AE1290" s="12">
        <f>VLOOKUP($B1290,[2]ok!$AY$9:$CO$434,23,0)</f>
        <v>49</v>
      </c>
      <c r="AF1290" s="12">
        <f>VLOOKUP($B1290,[2]ok!$AY$9:$CO$434,24,0)</f>
        <v>58</v>
      </c>
      <c r="AG1290" s="12">
        <f>VLOOKUP($B1290,[2]ok!$AY$9:$CO$434,25,0)</f>
        <v>38</v>
      </c>
      <c r="AH1290" s="12">
        <f>VLOOKUP($B1290,[2]ok!$AY$9:$CO$434,26,0)</f>
        <v>47</v>
      </c>
      <c r="AI1290" s="12">
        <f>VLOOKUP($B1290,[2]ok!$AY$9:$CO$434,27,0)</f>
        <v>47</v>
      </c>
      <c r="AJ1290" s="12">
        <f>VLOOKUP($B1290,[2]ok!$AY$9:$CO$434,28,0)</f>
        <v>40</v>
      </c>
      <c r="AK1290" s="12">
        <f>VLOOKUP($B1290,[2]ok!$AY$9:$CO$434,29,0)</f>
        <v>38</v>
      </c>
      <c r="AL1290" s="12">
        <f>VLOOKUP($B1290,[2]ok!$AY$9:$CO$434,30,0)</f>
        <v>41</v>
      </c>
      <c r="AM1290" s="12">
        <f>VLOOKUP($B1290,[2]ok!$AY$9:$CO$434,31,0)</f>
        <v>22</v>
      </c>
      <c r="AN1290" s="12">
        <f>VLOOKUP($B1290,[2]ok!$AY$9:$CO$434,32,0)</f>
        <v>18</v>
      </c>
      <c r="AO1290" s="12">
        <f>VLOOKUP($B1290,[2]ok!$AY$9:$CO$434,33,0)</f>
        <v>14</v>
      </c>
      <c r="AP1290" s="12">
        <f>VLOOKUP($B1290,[2]ok!$AY$9:$CO$434,34,0)</f>
        <v>13</v>
      </c>
      <c r="AQ1290" s="12">
        <f>VLOOKUP($B1290,[2]ok!$AY$9:$CO$434,39,0)</f>
        <v>354</v>
      </c>
      <c r="AR1290" s="12">
        <f>VLOOKUP($B1290,[2]ok!$AY$9:$CO$434,40,0)</f>
        <v>28</v>
      </c>
      <c r="AS1290" s="12">
        <f>VLOOKUP($B1290,[2]ok!$AY$9:$CO$434,41,0)</f>
        <v>21</v>
      </c>
      <c r="AT1290" s="12">
        <f>VLOOKUP($B1290,[2]ok!$AY$9:$CO$434,42,0)</f>
        <v>157</v>
      </c>
      <c r="AU1290" s="12">
        <f>VLOOKUP($B1290,[2]ok!$AY$9:$CO$434,43,0)</f>
        <v>5</v>
      </c>
    </row>
    <row r="1291" spans="1:47" s="10" customFormat="1" ht="12">
      <c r="A1291" s="58">
        <v>1292</v>
      </c>
      <c r="B1291" s="58">
        <v>4584</v>
      </c>
      <c r="C1291" s="59" t="s">
        <v>352</v>
      </c>
      <c r="D1291" s="59" t="s">
        <v>345</v>
      </c>
      <c r="E1291" s="59" t="s">
        <v>347</v>
      </c>
      <c r="F1291" s="59" t="s">
        <v>255</v>
      </c>
      <c r="G1291" s="12" t="s">
        <v>266</v>
      </c>
      <c r="H1291" s="14">
        <f>B1291</f>
        <v>4584</v>
      </c>
      <c r="I1291" s="14">
        <f t="shared" si="332"/>
        <v>562</v>
      </c>
      <c r="J1291" s="12">
        <f>VLOOKUP($B1291,'[1]METAS 2019'!$D$4:$Q$843,5,0)</f>
        <v>4</v>
      </c>
      <c r="K1291" s="12">
        <f>VLOOKUP($B1291,'[1]METAS 2019'!$D$4:$Q$843,4,0)</f>
        <v>4</v>
      </c>
      <c r="L1291" s="12">
        <f>VLOOKUP($B1291,'[1]METAS 2019'!$D$4:$Q$843,11,0)</f>
        <v>9</v>
      </c>
      <c r="M1291" s="12">
        <f>VLOOKUP($B1291,'[1]METAS 2019'!$D$4:$Q$843,12,0)</f>
        <v>7</v>
      </c>
      <c r="N1291" s="12">
        <f>VLOOKUP($B1291,'[1]METAS 2019'!$D$4:$Q$843,13,0)</f>
        <v>12</v>
      </c>
      <c r="O1291" s="12">
        <f>VLOOKUP($B1291,'[1]METAS 2019'!$D$4:$Q$843,14,0)</f>
        <v>9</v>
      </c>
      <c r="P1291" s="12">
        <f>VLOOKUP($B1291,[2]ok!$AY$9:$CO$434,8,0)</f>
        <v>8</v>
      </c>
      <c r="Q1291" s="12">
        <f>VLOOKUP($B1291,[2]ok!$AY$9:$CO$434,9,0)</f>
        <v>8</v>
      </c>
      <c r="R1291" s="12">
        <f>VLOOKUP($B1291,[2]ok!$AY$9:$CO$434,10,0)</f>
        <v>8</v>
      </c>
      <c r="S1291" s="12">
        <f>VLOOKUP($B1291,[2]ok!$AY$9:$CO$434,11,0)</f>
        <v>8</v>
      </c>
      <c r="T1291" s="12">
        <f>VLOOKUP($B1291,[2]ok!$AY$9:$CO$434,12,0)</f>
        <v>9</v>
      </c>
      <c r="U1291" s="12">
        <f>VLOOKUP($B1291,[2]ok!$AY$9:$CO$434,13,0)</f>
        <v>9</v>
      </c>
      <c r="V1291" s="12">
        <f>VLOOKUP($B1291,[2]ok!$AY$9:$CO$434,14,0)</f>
        <v>10</v>
      </c>
      <c r="W1291" s="12">
        <f>VLOOKUP($B1291,[2]ok!$AY$9:$CO$434,15,0)</f>
        <v>9</v>
      </c>
      <c r="X1291" s="12">
        <f>VLOOKUP($B1291,[2]ok!$AY$9:$CO$434,16,0)</f>
        <v>8</v>
      </c>
      <c r="Y1291" s="12">
        <f>VLOOKUP($B1291,[2]ok!$AY$9:$CO$434,17,0)</f>
        <v>8</v>
      </c>
      <c r="Z1291" s="12">
        <f>VLOOKUP($B1291,[2]ok!$AY$9:$CO$434,18,0)</f>
        <v>8</v>
      </c>
      <c r="AA1291" s="12">
        <f>VLOOKUP($B1291,[2]ok!$AY$9:$CO$434,19,0)</f>
        <v>7</v>
      </c>
      <c r="AB1291" s="12">
        <f>VLOOKUP($B1291,[2]ok!$AY$9:$CO$434,20,0)</f>
        <v>8</v>
      </c>
      <c r="AC1291" s="12">
        <f>VLOOKUP($B1291,[2]ok!$AY$9:$CO$434,21,0)</f>
        <v>9</v>
      </c>
      <c r="AD1291" s="12">
        <f>VLOOKUP($B1291,[2]ok!$AY$9:$CO$434,22,0)</f>
        <v>56</v>
      </c>
      <c r="AE1291" s="12">
        <f>VLOOKUP($B1291,[2]ok!$AY$9:$CO$434,23,0)</f>
        <v>40</v>
      </c>
      <c r="AF1291" s="12">
        <f>VLOOKUP($B1291,[2]ok!$AY$9:$CO$434,24,0)</f>
        <v>47</v>
      </c>
      <c r="AG1291" s="12">
        <f>VLOOKUP($B1291,[2]ok!$AY$9:$CO$434,25,0)</f>
        <v>30</v>
      </c>
      <c r="AH1291" s="12">
        <f>VLOOKUP($B1291,[2]ok!$AY$9:$CO$434,26,0)</f>
        <v>38</v>
      </c>
      <c r="AI1291" s="12">
        <f>VLOOKUP($B1291,[2]ok!$AY$9:$CO$434,27,0)</f>
        <v>38</v>
      </c>
      <c r="AJ1291" s="12">
        <f>VLOOKUP($B1291,[2]ok!$AY$9:$CO$434,28,0)</f>
        <v>32</v>
      </c>
      <c r="AK1291" s="12">
        <f>VLOOKUP($B1291,[2]ok!$AY$9:$CO$434,29,0)</f>
        <v>31</v>
      </c>
      <c r="AL1291" s="12">
        <f>VLOOKUP($B1291,[2]ok!$AY$9:$CO$434,30,0)</f>
        <v>32</v>
      </c>
      <c r="AM1291" s="12">
        <f>VLOOKUP($B1291,[2]ok!$AY$9:$CO$434,31,0)</f>
        <v>18</v>
      </c>
      <c r="AN1291" s="12">
        <f>VLOOKUP($B1291,[2]ok!$AY$9:$CO$434,32,0)</f>
        <v>15</v>
      </c>
      <c r="AO1291" s="12">
        <f>VLOOKUP($B1291,[2]ok!$AY$9:$CO$434,33,0)</f>
        <v>12</v>
      </c>
      <c r="AP1291" s="12">
        <f>VLOOKUP($B1291,[2]ok!$AY$9:$CO$434,34,0)</f>
        <v>11</v>
      </c>
      <c r="AQ1291" s="12">
        <f>VLOOKUP($B1291,[2]ok!$AY$9:$CO$434,39,0)</f>
        <v>284</v>
      </c>
      <c r="AR1291" s="12">
        <f>VLOOKUP($B1291,[2]ok!$AY$9:$CO$434,40,0)</f>
        <v>23</v>
      </c>
      <c r="AS1291" s="12">
        <f>VLOOKUP($B1291,[2]ok!$AY$9:$CO$434,41,0)</f>
        <v>17</v>
      </c>
      <c r="AT1291" s="12">
        <f>VLOOKUP($B1291,[2]ok!$AY$9:$CO$434,42,0)</f>
        <v>125</v>
      </c>
      <c r="AU1291" s="12">
        <f>VLOOKUP($B1291,[2]ok!$AY$9:$CO$434,43,0)</f>
        <v>5</v>
      </c>
    </row>
    <row r="1292" spans="1:47" s="10" customFormat="1" ht="12">
      <c r="A1292" s="97">
        <v>1293</v>
      </c>
      <c r="B1292" s="97"/>
      <c r="C1292" s="98"/>
      <c r="D1292" s="98"/>
      <c r="E1292" s="98"/>
      <c r="F1292" s="98" t="s">
        <v>422</v>
      </c>
      <c r="G1292" s="17" t="s">
        <v>1214</v>
      </c>
      <c r="H1292" s="81"/>
      <c r="I1292" s="81">
        <f t="shared" si="332"/>
        <v>3573</v>
      </c>
      <c r="J1292" s="18">
        <f t="shared" ref="J1292:AU1292" si="335">SUM(J1293:J1295)</f>
        <v>57</v>
      </c>
      <c r="K1292" s="18">
        <f t="shared" si="335"/>
        <v>59</v>
      </c>
      <c r="L1292" s="18">
        <f t="shared" si="335"/>
        <v>67</v>
      </c>
      <c r="M1292" s="18">
        <f t="shared" si="335"/>
        <v>64</v>
      </c>
      <c r="N1292" s="18">
        <f t="shared" si="335"/>
        <v>69</v>
      </c>
      <c r="O1292" s="18">
        <f t="shared" si="335"/>
        <v>59</v>
      </c>
      <c r="P1292" s="18">
        <f t="shared" si="335"/>
        <v>69</v>
      </c>
      <c r="Q1292" s="18">
        <f t="shared" si="335"/>
        <v>70</v>
      </c>
      <c r="R1292" s="18">
        <f t="shared" si="335"/>
        <v>73</v>
      </c>
      <c r="S1292" s="18">
        <f t="shared" si="335"/>
        <v>74</v>
      </c>
      <c r="T1292" s="18">
        <f t="shared" si="335"/>
        <v>76</v>
      </c>
      <c r="U1292" s="18">
        <f t="shared" si="335"/>
        <v>78</v>
      </c>
      <c r="V1292" s="18">
        <f t="shared" si="335"/>
        <v>79</v>
      </c>
      <c r="W1292" s="18">
        <f t="shared" si="335"/>
        <v>78</v>
      </c>
      <c r="X1292" s="18">
        <f t="shared" si="335"/>
        <v>78</v>
      </c>
      <c r="Y1292" s="18">
        <f t="shared" si="335"/>
        <v>75</v>
      </c>
      <c r="Z1292" s="18">
        <f t="shared" si="335"/>
        <v>74</v>
      </c>
      <c r="AA1292" s="18">
        <f t="shared" si="335"/>
        <v>72</v>
      </c>
      <c r="AB1292" s="18">
        <f t="shared" si="335"/>
        <v>70</v>
      </c>
      <c r="AC1292" s="18">
        <f t="shared" si="335"/>
        <v>66</v>
      </c>
      <c r="AD1292" s="18">
        <f t="shared" si="335"/>
        <v>282</v>
      </c>
      <c r="AE1292" s="18">
        <f t="shared" si="335"/>
        <v>254</v>
      </c>
      <c r="AF1292" s="18">
        <f t="shared" si="335"/>
        <v>298</v>
      </c>
      <c r="AG1292" s="18">
        <f t="shared" si="335"/>
        <v>266</v>
      </c>
      <c r="AH1292" s="18">
        <f t="shared" si="335"/>
        <v>223</v>
      </c>
      <c r="AI1292" s="18">
        <f t="shared" si="335"/>
        <v>210</v>
      </c>
      <c r="AJ1292" s="18">
        <f t="shared" si="335"/>
        <v>154</v>
      </c>
      <c r="AK1292" s="18">
        <f t="shared" si="335"/>
        <v>132</v>
      </c>
      <c r="AL1292" s="18">
        <f t="shared" si="335"/>
        <v>111</v>
      </c>
      <c r="AM1292" s="18">
        <f t="shared" si="335"/>
        <v>87</v>
      </c>
      <c r="AN1292" s="18">
        <f t="shared" si="335"/>
        <v>59</v>
      </c>
      <c r="AO1292" s="18">
        <f t="shared" si="335"/>
        <v>52</v>
      </c>
      <c r="AP1292" s="18">
        <f t="shared" si="335"/>
        <v>38</v>
      </c>
      <c r="AQ1292" s="18">
        <f t="shared" si="335"/>
        <v>1941</v>
      </c>
      <c r="AR1292" s="18">
        <f t="shared" si="335"/>
        <v>193</v>
      </c>
      <c r="AS1292" s="18">
        <f t="shared" si="335"/>
        <v>194</v>
      </c>
      <c r="AT1292" s="18">
        <f t="shared" si="335"/>
        <v>841</v>
      </c>
      <c r="AU1292" s="18">
        <f t="shared" si="335"/>
        <v>53</v>
      </c>
    </row>
    <row r="1293" spans="1:47" s="10" customFormat="1" ht="12">
      <c r="A1293" s="58">
        <v>1294</v>
      </c>
      <c r="B1293" s="58">
        <v>4582</v>
      </c>
      <c r="C1293" s="59" t="s">
        <v>352</v>
      </c>
      <c r="D1293" s="59" t="s">
        <v>345</v>
      </c>
      <c r="E1293" s="59" t="s">
        <v>348</v>
      </c>
      <c r="F1293" s="59" t="s">
        <v>256</v>
      </c>
      <c r="G1293" s="12" t="s">
        <v>266</v>
      </c>
      <c r="H1293" s="14">
        <f>B1293</f>
        <v>4582</v>
      </c>
      <c r="I1293" s="14">
        <f t="shared" si="332"/>
        <v>819</v>
      </c>
      <c r="J1293" s="12">
        <f>VLOOKUP($B1293,'[1]METAS 2019'!$D$4:$Q$843,5,0)</f>
        <v>13</v>
      </c>
      <c r="K1293" s="12">
        <f>VLOOKUP($B1293,'[1]METAS 2019'!$D$4:$Q$843,4,0)</f>
        <v>15</v>
      </c>
      <c r="L1293" s="12">
        <f>VLOOKUP($B1293,'[1]METAS 2019'!$D$4:$Q$843,11,0)</f>
        <v>14</v>
      </c>
      <c r="M1293" s="12">
        <f>VLOOKUP($B1293,'[1]METAS 2019'!$D$4:$Q$843,12,0)</f>
        <v>13</v>
      </c>
      <c r="N1293" s="12">
        <f>VLOOKUP($B1293,'[1]METAS 2019'!$D$4:$Q$843,13,0)</f>
        <v>19</v>
      </c>
      <c r="O1293" s="12">
        <f>VLOOKUP($B1293,'[1]METAS 2019'!$D$4:$Q$843,14,0)</f>
        <v>15</v>
      </c>
      <c r="P1293" s="12">
        <f>VLOOKUP($B1293,[2]ok!$AY$9:$CO$434,8,0)</f>
        <v>16</v>
      </c>
      <c r="Q1293" s="12">
        <f>VLOOKUP($B1293,[2]ok!$AY$9:$CO$434,9,0)</f>
        <v>16</v>
      </c>
      <c r="R1293" s="12">
        <f>VLOOKUP($B1293,[2]ok!$AY$9:$CO$434,10,0)</f>
        <v>17</v>
      </c>
      <c r="S1293" s="12">
        <f>VLOOKUP($B1293,[2]ok!$AY$9:$CO$434,11,0)</f>
        <v>17</v>
      </c>
      <c r="T1293" s="12">
        <f>VLOOKUP($B1293,[2]ok!$AY$9:$CO$434,12,0)</f>
        <v>17</v>
      </c>
      <c r="U1293" s="12">
        <f>VLOOKUP($B1293,[2]ok!$AY$9:$CO$434,13,0)</f>
        <v>18</v>
      </c>
      <c r="V1293" s="12">
        <f>VLOOKUP($B1293,[2]ok!$AY$9:$CO$434,14,0)</f>
        <v>18</v>
      </c>
      <c r="W1293" s="12">
        <f>VLOOKUP($B1293,[2]ok!$AY$9:$CO$434,15,0)</f>
        <v>18</v>
      </c>
      <c r="X1293" s="12">
        <f>VLOOKUP($B1293,[2]ok!$AY$9:$CO$434,16,0)</f>
        <v>18</v>
      </c>
      <c r="Y1293" s="12">
        <f>VLOOKUP($B1293,[2]ok!$AY$9:$CO$434,17,0)</f>
        <v>17</v>
      </c>
      <c r="Z1293" s="12">
        <f>VLOOKUP($B1293,[2]ok!$AY$9:$CO$434,18,0)</f>
        <v>17</v>
      </c>
      <c r="AA1293" s="12">
        <f>VLOOKUP($B1293,[2]ok!$AY$9:$CO$434,19,0)</f>
        <v>16</v>
      </c>
      <c r="AB1293" s="12">
        <f>VLOOKUP($B1293,[2]ok!$AY$9:$CO$434,20,0)</f>
        <v>16</v>
      </c>
      <c r="AC1293" s="12">
        <f>VLOOKUP($B1293,[2]ok!$AY$9:$CO$434,21,0)</f>
        <v>15</v>
      </c>
      <c r="AD1293" s="12">
        <f>VLOOKUP($B1293,[2]ok!$AY$9:$CO$434,22,0)</f>
        <v>64</v>
      </c>
      <c r="AE1293" s="12">
        <f>VLOOKUP($B1293,[2]ok!$AY$9:$CO$434,23,0)</f>
        <v>58</v>
      </c>
      <c r="AF1293" s="12">
        <f>VLOOKUP($B1293,[2]ok!$AY$9:$CO$434,24,0)</f>
        <v>68</v>
      </c>
      <c r="AG1293" s="12">
        <f>VLOOKUP($B1293,[2]ok!$AY$9:$CO$434,25,0)</f>
        <v>61</v>
      </c>
      <c r="AH1293" s="12">
        <f>VLOOKUP($B1293,[2]ok!$AY$9:$CO$434,26,0)</f>
        <v>51</v>
      </c>
      <c r="AI1293" s="12">
        <f>VLOOKUP($B1293,[2]ok!$AY$9:$CO$434,27,0)</f>
        <v>48</v>
      </c>
      <c r="AJ1293" s="12">
        <f>VLOOKUP($B1293,[2]ok!$AY$9:$CO$434,28,0)</f>
        <v>35</v>
      </c>
      <c r="AK1293" s="12">
        <f>VLOOKUP($B1293,[2]ok!$AY$9:$CO$434,29,0)</f>
        <v>30</v>
      </c>
      <c r="AL1293" s="12">
        <f>VLOOKUP($B1293,[2]ok!$AY$9:$CO$434,30,0)</f>
        <v>25</v>
      </c>
      <c r="AM1293" s="12">
        <f>VLOOKUP($B1293,[2]ok!$AY$9:$CO$434,31,0)</f>
        <v>20</v>
      </c>
      <c r="AN1293" s="12">
        <f>VLOOKUP($B1293,[2]ok!$AY$9:$CO$434,32,0)</f>
        <v>13</v>
      </c>
      <c r="AO1293" s="12">
        <f>VLOOKUP($B1293,[2]ok!$AY$9:$CO$434,33,0)</f>
        <v>12</v>
      </c>
      <c r="AP1293" s="12">
        <f>VLOOKUP($B1293,[2]ok!$AY$9:$CO$434,34,0)</f>
        <v>9</v>
      </c>
      <c r="AQ1293" s="12">
        <f>VLOOKUP($B1293,[2]ok!$AY$9:$CO$434,39,0)</f>
        <v>443</v>
      </c>
      <c r="AR1293" s="12">
        <f>VLOOKUP($B1293,[2]ok!$AY$9:$CO$434,40,0)</f>
        <v>44</v>
      </c>
      <c r="AS1293" s="12">
        <f>VLOOKUP($B1293,[2]ok!$AY$9:$CO$434,41,0)</f>
        <v>44</v>
      </c>
      <c r="AT1293" s="12">
        <f>VLOOKUP($B1293,[2]ok!$AY$9:$CO$434,42,0)</f>
        <v>192</v>
      </c>
      <c r="AU1293" s="12">
        <f>VLOOKUP($B1293,[2]ok!$AY$9:$CO$434,43,0)</f>
        <v>11</v>
      </c>
    </row>
    <row r="1294" spans="1:47" s="10" customFormat="1" ht="12">
      <c r="A1294" s="58">
        <v>1295</v>
      </c>
      <c r="B1294" s="58">
        <v>4583</v>
      </c>
      <c r="C1294" s="59" t="s">
        <v>352</v>
      </c>
      <c r="D1294" s="59" t="s">
        <v>345</v>
      </c>
      <c r="E1294" s="59" t="s">
        <v>348</v>
      </c>
      <c r="F1294" s="59" t="s">
        <v>257</v>
      </c>
      <c r="G1294" s="12" t="s">
        <v>271</v>
      </c>
      <c r="H1294" s="14">
        <f>B1294</f>
        <v>4583</v>
      </c>
      <c r="I1294" s="14">
        <f t="shared" si="332"/>
        <v>1989</v>
      </c>
      <c r="J1294" s="12">
        <f>VLOOKUP($B1294,'[1]METAS 2019'!$D$4:$Q$843,5,0)</f>
        <v>32</v>
      </c>
      <c r="K1294" s="12">
        <f>VLOOKUP($B1294,'[1]METAS 2019'!$D$4:$Q$843,4,0)</f>
        <v>30</v>
      </c>
      <c r="L1294" s="12">
        <f>VLOOKUP($B1294,'[1]METAS 2019'!$D$4:$Q$843,11,0)</f>
        <v>38</v>
      </c>
      <c r="M1294" s="12">
        <f>VLOOKUP($B1294,'[1]METAS 2019'!$D$4:$Q$843,12,0)</f>
        <v>28</v>
      </c>
      <c r="N1294" s="12">
        <f>VLOOKUP($B1294,'[1]METAS 2019'!$D$4:$Q$843,13,0)</f>
        <v>40</v>
      </c>
      <c r="O1294" s="12">
        <f>VLOOKUP($B1294,'[1]METAS 2019'!$D$4:$Q$843,14,0)</f>
        <v>25</v>
      </c>
      <c r="P1294" s="12">
        <f>VLOOKUP($B1294,[2]ok!$AY$9:$CO$434,8,0)</f>
        <v>38</v>
      </c>
      <c r="Q1294" s="12">
        <f>VLOOKUP($B1294,[2]ok!$AY$9:$CO$434,9,0)</f>
        <v>39</v>
      </c>
      <c r="R1294" s="12">
        <f>VLOOKUP($B1294,[2]ok!$AY$9:$CO$434,10,0)</f>
        <v>41</v>
      </c>
      <c r="S1294" s="12">
        <f>VLOOKUP($B1294,[2]ok!$AY$9:$CO$434,11,0)</f>
        <v>41</v>
      </c>
      <c r="T1294" s="12">
        <f>VLOOKUP($B1294,[2]ok!$AY$9:$CO$434,12,0)</f>
        <v>43</v>
      </c>
      <c r="U1294" s="12">
        <f>VLOOKUP($B1294,[2]ok!$AY$9:$CO$434,13,0)</f>
        <v>44</v>
      </c>
      <c r="V1294" s="12">
        <f>VLOOKUP($B1294,[2]ok!$AY$9:$CO$434,14,0)</f>
        <v>44</v>
      </c>
      <c r="W1294" s="12">
        <f>VLOOKUP($B1294,[2]ok!$AY$9:$CO$434,15,0)</f>
        <v>44</v>
      </c>
      <c r="X1294" s="12">
        <f>VLOOKUP($B1294,[2]ok!$AY$9:$CO$434,16,0)</f>
        <v>44</v>
      </c>
      <c r="Y1294" s="12">
        <f>VLOOKUP($B1294,[2]ok!$AY$9:$CO$434,17,0)</f>
        <v>42</v>
      </c>
      <c r="Z1294" s="12">
        <f>VLOOKUP($B1294,[2]ok!$AY$9:$CO$434,18,0)</f>
        <v>41</v>
      </c>
      <c r="AA1294" s="12">
        <f>VLOOKUP($B1294,[2]ok!$AY$9:$CO$434,19,0)</f>
        <v>41</v>
      </c>
      <c r="AB1294" s="12">
        <f>VLOOKUP($B1294,[2]ok!$AY$9:$CO$434,20,0)</f>
        <v>39</v>
      </c>
      <c r="AC1294" s="12">
        <f>VLOOKUP($B1294,[2]ok!$AY$9:$CO$434,21,0)</f>
        <v>37</v>
      </c>
      <c r="AD1294" s="12">
        <f>VLOOKUP($B1294,[2]ok!$AY$9:$CO$434,22,0)</f>
        <v>159</v>
      </c>
      <c r="AE1294" s="12">
        <f>VLOOKUP($B1294,[2]ok!$AY$9:$CO$434,23,0)</f>
        <v>143</v>
      </c>
      <c r="AF1294" s="12">
        <f>VLOOKUP($B1294,[2]ok!$AY$9:$CO$434,24,0)</f>
        <v>167</v>
      </c>
      <c r="AG1294" s="12">
        <f>VLOOKUP($B1294,[2]ok!$AY$9:$CO$434,25,0)</f>
        <v>149</v>
      </c>
      <c r="AH1294" s="12">
        <f>VLOOKUP($B1294,[2]ok!$AY$9:$CO$434,26,0)</f>
        <v>125</v>
      </c>
      <c r="AI1294" s="12">
        <f>VLOOKUP($B1294,[2]ok!$AY$9:$CO$434,27,0)</f>
        <v>118</v>
      </c>
      <c r="AJ1294" s="12">
        <f>VLOOKUP($B1294,[2]ok!$AY$9:$CO$434,28,0)</f>
        <v>87</v>
      </c>
      <c r="AK1294" s="12">
        <f>VLOOKUP($B1294,[2]ok!$AY$9:$CO$434,29,0)</f>
        <v>74</v>
      </c>
      <c r="AL1294" s="12">
        <f>VLOOKUP($B1294,[2]ok!$AY$9:$CO$434,30,0)</f>
        <v>63</v>
      </c>
      <c r="AM1294" s="12">
        <f>VLOOKUP($B1294,[2]ok!$AY$9:$CO$434,31,0)</f>
        <v>49</v>
      </c>
      <c r="AN1294" s="12">
        <f>VLOOKUP($B1294,[2]ok!$AY$9:$CO$434,32,0)</f>
        <v>34</v>
      </c>
      <c r="AO1294" s="12">
        <f>VLOOKUP($B1294,[2]ok!$AY$9:$CO$434,33,0)</f>
        <v>29</v>
      </c>
      <c r="AP1294" s="12">
        <f>VLOOKUP($B1294,[2]ok!$AY$9:$CO$434,34,0)</f>
        <v>21</v>
      </c>
      <c r="AQ1294" s="12">
        <f>VLOOKUP($B1294,[2]ok!$AY$9:$CO$434,39,0)</f>
        <v>1089</v>
      </c>
      <c r="AR1294" s="12">
        <f>VLOOKUP($B1294,[2]ok!$AY$9:$CO$434,40,0)</f>
        <v>108</v>
      </c>
      <c r="AS1294" s="12">
        <f>VLOOKUP($B1294,[2]ok!$AY$9:$CO$434,41,0)</f>
        <v>109</v>
      </c>
      <c r="AT1294" s="12">
        <f>VLOOKUP($B1294,[2]ok!$AY$9:$CO$434,42,0)</f>
        <v>472</v>
      </c>
      <c r="AU1294" s="12">
        <f>VLOOKUP($B1294,[2]ok!$AY$9:$CO$434,43,0)</f>
        <v>27</v>
      </c>
    </row>
    <row r="1295" spans="1:47" s="10" customFormat="1" ht="12">
      <c r="A1295" s="58">
        <v>1296</v>
      </c>
      <c r="B1295" s="58">
        <v>4610</v>
      </c>
      <c r="C1295" s="59" t="s">
        <v>352</v>
      </c>
      <c r="D1295" s="59" t="s">
        <v>345</v>
      </c>
      <c r="E1295" s="59" t="s">
        <v>348</v>
      </c>
      <c r="F1295" s="59" t="s">
        <v>258</v>
      </c>
      <c r="G1295" s="12" t="s">
        <v>266</v>
      </c>
      <c r="H1295" s="14">
        <f>B1295</f>
        <v>4610</v>
      </c>
      <c r="I1295" s="14">
        <f t="shared" si="332"/>
        <v>765</v>
      </c>
      <c r="J1295" s="12">
        <f>VLOOKUP($B1295,'[1]METAS 2019'!$D$4:$Q$843,5,0)</f>
        <v>12</v>
      </c>
      <c r="K1295" s="12">
        <f>VLOOKUP($B1295,'[1]METAS 2019'!$D$4:$Q$843,4,0)</f>
        <v>14</v>
      </c>
      <c r="L1295" s="12">
        <f>VLOOKUP($B1295,'[1]METAS 2019'!$D$4:$Q$843,11,0)</f>
        <v>15</v>
      </c>
      <c r="M1295" s="12">
        <f>VLOOKUP($B1295,'[1]METAS 2019'!$D$4:$Q$843,12,0)</f>
        <v>23</v>
      </c>
      <c r="N1295" s="12">
        <f>VLOOKUP($B1295,'[1]METAS 2019'!$D$4:$Q$843,13,0)</f>
        <v>10</v>
      </c>
      <c r="O1295" s="12">
        <f>VLOOKUP($B1295,'[1]METAS 2019'!$D$4:$Q$843,14,0)</f>
        <v>19</v>
      </c>
      <c r="P1295" s="12">
        <f>VLOOKUP($B1295,[2]ok!$AY$9:$CO$434,8,0)</f>
        <v>15</v>
      </c>
      <c r="Q1295" s="12">
        <f>VLOOKUP($B1295,[2]ok!$AY$9:$CO$434,9,0)</f>
        <v>15</v>
      </c>
      <c r="R1295" s="12">
        <f>VLOOKUP($B1295,[2]ok!$AY$9:$CO$434,10,0)</f>
        <v>15</v>
      </c>
      <c r="S1295" s="12">
        <f>VLOOKUP($B1295,[2]ok!$AY$9:$CO$434,11,0)</f>
        <v>16</v>
      </c>
      <c r="T1295" s="12">
        <f>VLOOKUP($B1295,[2]ok!$AY$9:$CO$434,12,0)</f>
        <v>16</v>
      </c>
      <c r="U1295" s="12">
        <f>VLOOKUP($B1295,[2]ok!$AY$9:$CO$434,13,0)</f>
        <v>16</v>
      </c>
      <c r="V1295" s="12">
        <f>VLOOKUP($B1295,[2]ok!$AY$9:$CO$434,14,0)</f>
        <v>17</v>
      </c>
      <c r="W1295" s="12">
        <f>VLOOKUP($B1295,[2]ok!$AY$9:$CO$434,15,0)</f>
        <v>16</v>
      </c>
      <c r="X1295" s="12">
        <f>VLOOKUP($B1295,[2]ok!$AY$9:$CO$434,16,0)</f>
        <v>16</v>
      </c>
      <c r="Y1295" s="12">
        <f>VLOOKUP($B1295,[2]ok!$AY$9:$CO$434,17,0)</f>
        <v>16</v>
      </c>
      <c r="Z1295" s="12">
        <f>VLOOKUP($B1295,[2]ok!$AY$9:$CO$434,18,0)</f>
        <v>16</v>
      </c>
      <c r="AA1295" s="12">
        <f>VLOOKUP($B1295,[2]ok!$AY$9:$CO$434,19,0)</f>
        <v>15</v>
      </c>
      <c r="AB1295" s="12">
        <f>VLOOKUP($B1295,[2]ok!$AY$9:$CO$434,20,0)</f>
        <v>15</v>
      </c>
      <c r="AC1295" s="12">
        <f>VLOOKUP($B1295,[2]ok!$AY$9:$CO$434,21,0)</f>
        <v>14</v>
      </c>
      <c r="AD1295" s="12">
        <f>VLOOKUP($B1295,[2]ok!$AY$9:$CO$434,22,0)</f>
        <v>59</v>
      </c>
      <c r="AE1295" s="12">
        <f>VLOOKUP($B1295,[2]ok!$AY$9:$CO$434,23,0)</f>
        <v>53</v>
      </c>
      <c r="AF1295" s="12">
        <f>VLOOKUP($B1295,[2]ok!$AY$9:$CO$434,24,0)</f>
        <v>63</v>
      </c>
      <c r="AG1295" s="12">
        <f>VLOOKUP($B1295,[2]ok!$AY$9:$CO$434,25,0)</f>
        <v>56</v>
      </c>
      <c r="AH1295" s="12">
        <f>VLOOKUP($B1295,[2]ok!$AY$9:$CO$434,26,0)</f>
        <v>47</v>
      </c>
      <c r="AI1295" s="12">
        <f>VLOOKUP($B1295,[2]ok!$AY$9:$CO$434,27,0)</f>
        <v>44</v>
      </c>
      <c r="AJ1295" s="12">
        <f>VLOOKUP($B1295,[2]ok!$AY$9:$CO$434,28,0)</f>
        <v>32</v>
      </c>
      <c r="AK1295" s="12">
        <f>VLOOKUP($B1295,[2]ok!$AY$9:$CO$434,29,0)</f>
        <v>28</v>
      </c>
      <c r="AL1295" s="12">
        <f>VLOOKUP($B1295,[2]ok!$AY$9:$CO$434,30,0)</f>
        <v>23</v>
      </c>
      <c r="AM1295" s="12">
        <f>VLOOKUP($B1295,[2]ok!$AY$9:$CO$434,31,0)</f>
        <v>18</v>
      </c>
      <c r="AN1295" s="12">
        <f>VLOOKUP($B1295,[2]ok!$AY$9:$CO$434,32,0)</f>
        <v>12</v>
      </c>
      <c r="AO1295" s="12">
        <f>VLOOKUP($B1295,[2]ok!$AY$9:$CO$434,33,0)</f>
        <v>11</v>
      </c>
      <c r="AP1295" s="12">
        <f>VLOOKUP($B1295,[2]ok!$AY$9:$CO$434,34,0)</f>
        <v>8</v>
      </c>
      <c r="AQ1295" s="12">
        <f>VLOOKUP($B1295,[2]ok!$AY$9:$CO$434,39,0)</f>
        <v>409</v>
      </c>
      <c r="AR1295" s="12">
        <f>VLOOKUP($B1295,[2]ok!$AY$9:$CO$434,40,0)</f>
        <v>41</v>
      </c>
      <c r="AS1295" s="12">
        <f>VLOOKUP($B1295,[2]ok!$AY$9:$CO$434,41,0)</f>
        <v>41</v>
      </c>
      <c r="AT1295" s="12">
        <f>VLOOKUP($B1295,[2]ok!$AY$9:$CO$434,42,0)</f>
        <v>177</v>
      </c>
      <c r="AU1295" s="12">
        <f>VLOOKUP($B1295,[2]ok!$AY$9:$CO$434,43,0)</f>
        <v>15</v>
      </c>
    </row>
    <row r="1296" spans="1:47" s="10" customFormat="1" ht="12">
      <c r="A1296" s="33">
        <v>1297</v>
      </c>
      <c r="B1296" s="33"/>
      <c r="C1296" s="26"/>
      <c r="D1296" s="26"/>
      <c r="E1296" s="26"/>
      <c r="F1296" s="26" t="s">
        <v>1134</v>
      </c>
      <c r="G1296" s="39" t="s">
        <v>1214</v>
      </c>
      <c r="H1296" s="33"/>
      <c r="I1296" s="33">
        <f t="shared" si="332"/>
        <v>309901</v>
      </c>
      <c r="J1296" s="39">
        <f>J1297+J1483+J1540</f>
        <v>4063</v>
      </c>
      <c r="K1296" s="39">
        <f t="shared" ref="K1296:AU1296" si="336">K1297+K1483+K1540</f>
        <v>4335</v>
      </c>
      <c r="L1296" s="39">
        <f t="shared" si="336"/>
        <v>4407</v>
      </c>
      <c r="M1296" s="39">
        <f t="shared" si="336"/>
        <v>4463</v>
      </c>
      <c r="N1296" s="39">
        <f t="shared" si="336"/>
        <v>4835</v>
      </c>
      <c r="O1296" s="39">
        <f t="shared" si="336"/>
        <v>4824</v>
      </c>
      <c r="P1296" s="39">
        <f t="shared" si="336"/>
        <v>5755</v>
      </c>
      <c r="Q1296" s="39">
        <f t="shared" si="336"/>
        <v>5940</v>
      </c>
      <c r="R1296" s="39">
        <f t="shared" si="336"/>
        <v>6121</v>
      </c>
      <c r="S1296" s="39">
        <f t="shared" si="336"/>
        <v>6277</v>
      </c>
      <c r="T1296" s="39">
        <f t="shared" si="336"/>
        <v>6442</v>
      </c>
      <c r="U1296" s="39">
        <f t="shared" si="336"/>
        <v>6628</v>
      </c>
      <c r="V1296" s="39">
        <f t="shared" si="336"/>
        <v>6674</v>
      </c>
      <c r="W1296" s="39">
        <f t="shared" si="336"/>
        <v>6559</v>
      </c>
      <c r="X1296" s="39">
        <f t="shared" si="336"/>
        <v>6299</v>
      </c>
      <c r="Y1296" s="39">
        <f t="shared" si="336"/>
        <v>6063</v>
      </c>
      <c r="Z1296" s="39">
        <f t="shared" si="336"/>
        <v>5816</v>
      </c>
      <c r="AA1296" s="39">
        <f t="shared" si="336"/>
        <v>5574</v>
      </c>
      <c r="AB1296" s="39">
        <f t="shared" si="336"/>
        <v>5367</v>
      </c>
      <c r="AC1296" s="39">
        <f t="shared" si="336"/>
        <v>5188</v>
      </c>
      <c r="AD1296" s="39">
        <f t="shared" si="336"/>
        <v>23710</v>
      </c>
      <c r="AE1296" s="39">
        <f t="shared" si="336"/>
        <v>23538</v>
      </c>
      <c r="AF1296" s="39">
        <f t="shared" si="336"/>
        <v>25864</v>
      </c>
      <c r="AG1296" s="39">
        <f t="shared" si="336"/>
        <v>23153</v>
      </c>
      <c r="AH1296" s="39">
        <f t="shared" si="336"/>
        <v>21248</v>
      </c>
      <c r="AI1296" s="39">
        <f t="shared" si="336"/>
        <v>19037</v>
      </c>
      <c r="AJ1296" s="39">
        <f t="shared" si="336"/>
        <v>14916</v>
      </c>
      <c r="AK1296" s="39">
        <f t="shared" si="336"/>
        <v>12755</v>
      </c>
      <c r="AL1296" s="39">
        <f t="shared" si="336"/>
        <v>10742</v>
      </c>
      <c r="AM1296" s="39">
        <f t="shared" si="336"/>
        <v>8413</v>
      </c>
      <c r="AN1296" s="39">
        <f t="shared" si="336"/>
        <v>6515</v>
      </c>
      <c r="AO1296" s="39">
        <f t="shared" si="336"/>
        <v>4381</v>
      </c>
      <c r="AP1296" s="39">
        <f t="shared" si="336"/>
        <v>3999</v>
      </c>
      <c r="AQ1296" s="39">
        <f t="shared" si="336"/>
        <v>605937</v>
      </c>
      <c r="AR1296" s="39">
        <f t="shared" si="336"/>
        <v>16131</v>
      </c>
      <c r="AS1296" s="39">
        <f t="shared" si="336"/>
        <v>13940</v>
      </c>
      <c r="AT1296" s="39">
        <f t="shared" si="336"/>
        <v>72604</v>
      </c>
      <c r="AU1296" s="39">
        <f t="shared" si="336"/>
        <v>4440</v>
      </c>
    </row>
    <row r="1297" spans="1:49" s="10" customFormat="1" ht="12">
      <c r="A1297" s="34">
        <v>1298</v>
      </c>
      <c r="B1297" s="34"/>
      <c r="C1297" s="15"/>
      <c r="D1297" s="15"/>
      <c r="E1297" s="15"/>
      <c r="F1297" s="15" t="s">
        <v>1132</v>
      </c>
      <c r="G1297" s="19" t="s">
        <v>1214</v>
      </c>
      <c r="H1297" s="32"/>
      <c r="I1297" s="32">
        <f t="shared" si="332"/>
        <v>163790</v>
      </c>
      <c r="J1297" s="19">
        <f>J1298+J1304+J1310+J1325+J1332+J1337+J1342+J1376+J1385+J1393+J1402+J1418+J1428+J1435+J1444+J1449+J1460+J1464+J1481</f>
        <v>2320</v>
      </c>
      <c r="K1297" s="19">
        <f t="shared" ref="K1297:AU1297" si="337">K1298+K1304+K1310+K1325+K1332+K1337+K1342+K1376+K1385+K1393+K1402+K1418+K1428+K1435+K1444+K1449+K1460+K1464+K1481</f>
        <v>2459</v>
      </c>
      <c r="L1297" s="19">
        <f t="shared" si="337"/>
        <v>2387</v>
      </c>
      <c r="M1297" s="19">
        <f t="shared" si="337"/>
        <v>2435</v>
      </c>
      <c r="N1297" s="19">
        <f t="shared" si="337"/>
        <v>2599</v>
      </c>
      <c r="O1297" s="19">
        <f t="shared" si="337"/>
        <v>2662</v>
      </c>
      <c r="P1297" s="19">
        <f t="shared" si="337"/>
        <v>3126</v>
      </c>
      <c r="Q1297" s="19">
        <f t="shared" si="337"/>
        <v>3196</v>
      </c>
      <c r="R1297" s="19">
        <f t="shared" si="337"/>
        <v>3262</v>
      </c>
      <c r="S1297" s="19">
        <f t="shared" si="337"/>
        <v>3309</v>
      </c>
      <c r="T1297" s="19">
        <f t="shared" si="337"/>
        <v>3358</v>
      </c>
      <c r="U1297" s="19">
        <f t="shared" si="337"/>
        <v>3403</v>
      </c>
      <c r="V1297" s="19">
        <f t="shared" si="337"/>
        <v>3402</v>
      </c>
      <c r="W1297" s="19">
        <f t="shared" si="337"/>
        <v>3351</v>
      </c>
      <c r="X1297" s="19">
        <f t="shared" si="337"/>
        <v>3251</v>
      </c>
      <c r="Y1297" s="19">
        <f t="shared" si="337"/>
        <v>3154</v>
      </c>
      <c r="Z1297" s="19">
        <f t="shared" si="337"/>
        <v>3061</v>
      </c>
      <c r="AA1297" s="19">
        <f t="shared" si="337"/>
        <v>2946</v>
      </c>
      <c r="AB1297" s="19">
        <f t="shared" si="337"/>
        <v>2818</v>
      </c>
      <c r="AC1297" s="19">
        <f t="shared" si="337"/>
        <v>2683</v>
      </c>
      <c r="AD1297" s="19">
        <f t="shared" si="337"/>
        <v>11970</v>
      </c>
      <c r="AE1297" s="19">
        <f t="shared" si="337"/>
        <v>12417</v>
      </c>
      <c r="AF1297" s="19">
        <f t="shared" si="337"/>
        <v>13572</v>
      </c>
      <c r="AG1297" s="19">
        <f t="shared" si="337"/>
        <v>12335</v>
      </c>
      <c r="AH1297" s="19">
        <f t="shared" si="337"/>
        <v>11223</v>
      </c>
      <c r="AI1297" s="19">
        <f t="shared" si="337"/>
        <v>10167</v>
      </c>
      <c r="AJ1297" s="19">
        <f t="shared" si="337"/>
        <v>7839</v>
      </c>
      <c r="AK1297" s="19">
        <f t="shared" si="337"/>
        <v>6880</v>
      </c>
      <c r="AL1297" s="19">
        <f t="shared" si="337"/>
        <v>5766</v>
      </c>
      <c r="AM1297" s="19">
        <f t="shared" si="337"/>
        <v>4375</v>
      </c>
      <c r="AN1297" s="19">
        <f t="shared" si="337"/>
        <v>3472</v>
      </c>
      <c r="AO1297" s="19">
        <f t="shared" si="337"/>
        <v>2346</v>
      </c>
      <c r="AP1297" s="19">
        <f t="shared" si="337"/>
        <v>2246</v>
      </c>
      <c r="AQ1297" s="19">
        <f t="shared" si="337"/>
        <v>83832</v>
      </c>
      <c r="AR1297" s="19">
        <f t="shared" si="337"/>
        <v>8253</v>
      </c>
      <c r="AS1297" s="19">
        <f t="shared" si="337"/>
        <v>7224</v>
      </c>
      <c r="AT1297" s="19">
        <f t="shared" si="337"/>
        <v>38772</v>
      </c>
      <c r="AU1297" s="19">
        <f t="shared" si="337"/>
        <v>2658</v>
      </c>
    </row>
    <row r="1298" spans="1:49" s="10" customFormat="1" ht="12">
      <c r="A1298" s="97">
        <v>1299</v>
      </c>
      <c r="B1298" s="97"/>
      <c r="C1298" s="98"/>
      <c r="D1298" s="98"/>
      <c r="E1298" s="98"/>
      <c r="F1298" s="98" t="s">
        <v>1133</v>
      </c>
      <c r="G1298" s="17" t="s">
        <v>1214</v>
      </c>
      <c r="H1298" s="81"/>
      <c r="I1298" s="81">
        <f t="shared" si="332"/>
        <v>4129</v>
      </c>
      <c r="J1298" s="18">
        <f t="shared" ref="J1298" si="338">SUM(J1299:J1303)</f>
        <v>53</v>
      </c>
      <c r="K1298" s="18">
        <f t="shared" ref="K1298:AU1298" si="339">SUM(K1299:K1303)</f>
        <v>48</v>
      </c>
      <c r="L1298" s="18">
        <f t="shared" si="339"/>
        <v>69</v>
      </c>
      <c r="M1298" s="18">
        <f t="shared" si="339"/>
        <v>64</v>
      </c>
      <c r="N1298" s="18">
        <f t="shared" si="339"/>
        <v>64</v>
      </c>
      <c r="O1298" s="18">
        <f t="shared" si="339"/>
        <v>50</v>
      </c>
      <c r="P1298" s="18">
        <f t="shared" si="339"/>
        <v>104</v>
      </c>
      <c r="Q1298" s="18">
        <f t="shared" si="339"/>
        <v>106</v>
      </c>
      <c r="R1298" s="18">
        <f t="shared" si="339"/>
        <v>106</v>
      </c>
      <c r="S1298" s="18">
        <f t="shared" si="339"/>
        <v>105</v>
      </c>
      <c r="T1298" s="18">
        <f t="shared" si="339"/>
        <v>104</v>
      </c>
      <c r="U1298" s="18">
        <f t="shared" si="339"/>
        <v>101</v>
      </c>
      <c r="V1298" s="18">
        <f t="shared" si="339"/>
        <v>98</v>
      </c>
      <c r="W1298" s="18">
        <f t="shared" si="339"/>
        <v>97</v>
      </c>
      <c r="X1298" s="18">
        <f t="shared" si="339"/>
        <v>93</v>
      </c>
      <c r="Y1298" s="18">
        <f t="shared" si="339"/>
        <v>89</v>
      </c>
      <c r="Z1298" s="18">
        <f t="shared" si="339"/>
        <v>86</v>
      </c>
      <c r="AA1298" s="18">
        <f t="shared" si="339"/>
        <v>83</v>
      </c>
      <c r="AB1298" s="18">
        <f t="shared" si="339"/>
        <v>77</v>
      </c>
      <c r="AC1298" s="18">
        <f t="shared" si="339"/>
        <v>69</v>
      </c>
      <c r="AD1298" s="18">
        <f t="shared" si="339"/>
        <v>280</v>
      </c>
      <c r="AE1298" s="18">
        <f t="shared" si="339"/>
        <v>275</v>
      </c>
      <c r="AF1298" s="18">
        <f t="shared" si="339"/>
        <v>327</v>
      </c>
      <c r="AG1298" s="18">
        <f t="shared" si="339"/>
        <v>282</v>
      </c>
      <c r="AH1298" s="18">
        <f t="shared" si="339"/>
        <v>299</v>
      </c>
      <c r="AI1298" s="18">
        <f t="shared" si="339"/>
        <v>243</v>
      </c>
      <c r="AJ1298" s="18">
        <f t="shared" si="339"/>
        <v>158</v>
      </c>
      <c r="AK1298" s="18">
        <f t="shared" si="339"/>
        <v>174</v>
      </c>
      <c r="AL1298" s="18">
        <f t="shared" si="339"/>
        <v>133</v>
      </c>
      <c r="AM1298" s="18">
        <f t="shared" si="339"/>
        <v>98</v>
      </c>
      <c r="AN1298" s="18">
        <f t="shared" si="339"/>
        <v>74</v>
      </c>
      <c r="AO1298" s="18">
        <f t="shared" si="339"/>
        <v>65</v>
      </c>
      <c r="AP1298" s="18">
        <f t="shared" si="339"/>
        <v>55</v>
      </c>
      <c r="AQ1298" s="18">
        <f t="shared" si="339"/>
        <v>2114</v>
      </c>
      <c r="AR1298" s="18">
        <f t="shared" si="339"/>
        <v>231</v>
      </c>
      <c r="AS1298" s="18">
        <f t="shared" si="339"/>
        <v>203</v>
      </c>
      <c r="AT1298" s="18">
        <f t="shared" si="339"/>
        <v>897</v>
      </c>
      <c r="AU1298" s="18">
        <f t="shared" si="339"/>
        <v>64</v>
      </c>
    </row>
    <row r="1299" spans="1:49" ht="12">
      <c r="A1299" s="58">
        <v>1300</v>
      </c>
      <c r="B1299" s="58">
        <v>4750</v>
      </c>
      <c r="C1299" s="59" t="s">
        <v>1134</v>
      </c>
      <c r="D1299" s="59" t="s">
        <v>447</v>
      </c>
      <c r="E1299" s="59" t="s">
        <v>493</v>
      </c>
      <c r="F1299" s="59" t="s">
        <v>502</v>
      </c>
      <c r="G1299" s="12" t="s">
        <v>271</v>
      </c>
      <c r="H1299" s="14">
        <f>B1299</f>
        <v>4750</v>
      </c>
      <c r="I1299" s="14">
        <f t="shared" si="332"/>
        <v>1047</v>
      </c>
      <c r="J1299" s="12">
        <f>VLOOKUP($B1299,'[1]METAS 2019'!$D$4:$Q$843,5,0)</f>
        <v>14</v>
      </c>
      <c r="K1299" s="12">
        <f>VLOOKUP($B1299,'[1]METAS 2019'!$D$4:$Q$843,4,0)</f>
        <v>15</v>
      </c>
      <c r="L1299" s="12">
        <f>VLOOKUP($B1299,'[1]METAS 2019'!$D$4:$Q$843,11,0)</f>
        <v>17</v>
      </c>
      <c r="M1299" s="12">
        <f>VLOOKUP($B1299,'[1]METAS 2019'!$D$4:$Q$843,12,0)</f>
        <v>17</v>
      </c>
      <c r="N1299" s="12">
        <f>VLOOKUP($B1299,'[1]METAS 2019'!$D$4:$Q$843,13,0)</f>
        <v>12</v>
      </c>
      <c r="O1299" s="12">
        <f>VLOOKUP($B1299,'[1]METAS 2019'!$D$4:$Q$843,14,0)</f>
        <v>9</v>
      </c>
      <c r="P1299" s="89">
        <f>VLOOKUP($B1299,'[5]POB X MCR 2019'!$C$7:$AW$186,12,0)</f>
        <v>26</v>
      </c>
      <c r="Q1299" s="89">
        <f>VLOOKUP($B1299,'[5]POB X MCR 2019'!$C$7:$AW$186,13,0)</f>
        <v>27</v>
      </c>
      <c r="R1299" s="89">
        <f>VLOOKUP($B1299,'[5]POB X MCR 2019'!$C$7:$AW$186,14,0)</f>
        <v>27</v>
      </c>
      <c r="S1299" s="89">
        <f>VLOOKUP($B1299,'[5]POB X MCR 2019'!$C$7:$AW$186,15,0)</f>
        <v>27</v>
      </c>
      <c r="T1299" s="89">
        <f>VLOOKUP($B1299,'[5]POB X MCR 2019'!$C$7:$AW$186,16,0)</f>
        <v>26</v>
      </c>
      <c r="U1299" s="89">
        <f>VLOOKUP($B1299,'[5]POB X MCR 2019'!$C$7:$AW$186,17,0)</f>
        <v>26</v>
      </c>
      <c r="V1299" s="89">
        <f>VLOOKUP($B1299,'[5]POB X MCR 2019'!$C$7:$AW$186,18,0)</f>
        <v>25</v>
      </c>
      <c r="W1299" s="89">
        <f>VLOOKUP($B1299,'[5]POB X MCR 2019'!$C$7:$AW$186,19,0)</f>
        <v>25</v>
      </c>
      <c r="X1299" s="89">
        <f>VLOOKUP($B1299,'[5]POB X MCR 2019'!$C$7:$AW$186,20,0)</f>
        <v>23</v>
      </c>
      <c r="Y1299" s="89">
        <f>VLOOKUP($B1299,'[5]POB X MCR 2019'!$C$7:$AW$186,21,0)</f>
        <v>23</v>
      </c>
      <c r="Z1299" s="89">
        <f>VLOOKUP($B1299,'[5]POB X MCR 2019'!$C$7:$AW$186,22,0)</f>
        <v>22</v>
      </c>
      <c r="AA1299" s="89">
        <f>VLOOKUP($B1299,'[5]POB X MCR 2019'!$C$7:$AW$186,23,0)</f>
        <v>21</v>
      </c>
      <c r="AB1299" s="89">
        <f>VLOOKUP($B1299,'[5]POB X MCR 2019'!$C$7:$AW$186,24,0)</f>
        <v>20</v>
      </c>
      <c r="AC1299" s="89">
        <f>VLOOKUP($B1299,'[5]POB X MCR 2019'!$C$7:$AW$186,25,0)</f>
        <v>18</v>
      </c>
      <c r="AD1299" s="89">
        <f>VLOOKUP($B1299,'[5]POB X MCR 2019'!$C$7:$AW$186,26,0)</f>
        <v>71</v>
      </c>
      <c r="AE1299" s="89">
        <f>VLOOKUP($B1299,'[5]POB X MCR 2019'!$C$7:$AW$186,27,0)</f>
        <v>69</v>
      </c>
      <c r="AF1299" s="89">
        <f>VLOOKUP($B1299,'[5]POB X MCR 2019'!$C$7:$AW$186,28,0)</f>
        <v>84</v>
      </c>
      <c r="AG1299" s="89">
        <f>VLOOKUP($B1299,'[5]POB X MCR 2019'!$C$7:$AW$186,29,0)</f>
        <v>72</v>
      </c>
      <c r="AH1299" s="89">
        <f>VLOOKUP($B1299,'[5]POB X MCR 2019'!$C$7:$AW$186,30,0)</f>
        <v>76</v>
      </c>
      <c r="AI1299" s="89">
        <f>VLOOKUP($B1299,'[5]POB X MCR 2019'!$C$7:$AW$186,31,0)</f>
        <v>62</v>
      </c>
      <c r="AJ1299" s="89">
        <f>VLOOKUP($B1299,'[5]POB X MCR 2019'!$C$7:$AW$186,32,0)</f>
        <v>40</v>
      </c>
      <c r="AK1299" s="89">
        <f>VLOOKUP($B1299,'[5]POB X MCR 2019'!$C$7:$AW$186,33,0)</f>
        <v>44</v>
      </c>
      <c r="AL1299" s="89">
        <f>VLOOKUP($B1299,'[5]POB X MCR 2019'!$C$7:$AW$186,34,0)</f>
        <v>34</v>
      </c>
      <c r="AM1299" s="89">
        <f>VLOOKUP($B1299,'[5]POB X MCR 2019'!$C$7:$AW$186,35,0)</f>
        <v>25</v>
      </c>
      <c r="AN1299" s="89">
        <f>VLOOKUP($B1299,'[5]POB X MCR 2019'!$C$7:$AW$186,36,0)</f>
        <v>19</v>
      </c>
      <c r="AO1299" s="89">
        <f>VLOOKUP($B1299,'[5]POB X MCR 2019'!$C$7:$AW$186,37,0)</f>
        <v>17</v>
      </c>
      <c r="AP1299" s="89">
        <f>VLOOKUP($B1299,'[5]POB X MCR 2019'!$C$7:$AW$186,38,0)</f>
        <v>14</v>
      </c>
      <c r="AQ1299" s="89">
        <f>VLOOKUP($B1299,'[5]POB X MCR 2019'!$C$7:$AW$186,43,0)</f>
        <v>533</v>
      </c>
      <c r="AR1299" s="89">
        <f>VLOOKUP($B1299,'[5]POB X MCR 2019'!$C$7:$AW$186,44,0)</f>
        <v>60</v>
      </c>
      <c r="AS1299" s="89">
        <f>VLOOKUP($B1299,'[5]POB X MCR 2019'!$C$7:$AW$186,45,0)</f>
        <v>52</v>
      </c>
      <c r="AT1299" s="89">
        <f>VLOOKUP($B1299,'[5]POB X MCR 2019'!$C$7:$AW$186,46,0)</f>
        <v>229</v>
      </c>
      <c r="AU1299" s="89">
        <f>VLOOKUP($B1299,'[6]RED CHOTA'!$C$7:$G$170,5,0)</f>
        <v>17</v>
      </c>
    </row>
    <row r="1300" spans="1:49" ht="12">
      <c r="A1300" s="58">
        <v>1301</v>
      </c>
      <c r="B1300" s="58">
        <v>4751</v>
      </c>
      <c r="C1300" s="59" t="s">
        <v>1134</v>
      </c>
      <c r="D1300" s="59" t="s">
        <v>447</v>
      </c>
      <c r="E1300" s="59" t="s">
        <v>493</v>
      </c>
      <c r="F1300" s="59" t="s">
        <v>504</v>
      </c>
      <c r="G1300" s="12" t="s">
        <v>266</v>
      </c>
      <c r="H1300" s="14">
        <f>B1300</f>
        <v>4751</v>
      </c>
      <c r="I1300" s="14">
        <f t="shared" si="332"/>
        <v>989</v>
      </c>
      <c r="J1300" s="12">
        <f>VLOOKUP($B1300,'[1]METAS 2019'!$D$4:$Q$843,5,0)</f>
        <v>16</v>
      </c>
      <c r="K1300" s="12">
        <f>VLOOKUP($B1300,'[1]METAS 2019'!$D$4:$Q$843,4,0)</f>
        <v>9</v>
      </c>
      <c r="L1300" s="12">
        <f>VLOOKUP($B1300,'[1]METAS 2019'!$D$4:$Q$843,11,0)</f>
        <v>15</v>
      </c>
      <c r="M1300" s="12">
        <f>VLOOKUP($B1300,'[1]METAS 2019'!$D$4:$Q$843,12,0)</f>
        <v>17</v>
      </c>
      <c r="N1300" s="12">
        <f>VLOOKUP($B1300,'[1]METAS 2019'!$D$4:$Q$843,13,0)</f>
        <v>16</v>
      </c>
      <c r="O1300" s="12">
        <f>VLOOKUP($B1300,'[1]METAS 2019'!$D$4:$Q$843,14,0)</f>
        <v>11</v>
      </c>
      <c r="P1300" s="89">
        <f>VLOOKUP($B1300,'[5]POB X MCR 2019'!$C$7:$AW$186,12,0)</f>
        <v>25</v>
      </c>
      <c r="Q1300" s="89">
        <f>VLOOKUP($B1300,'[5]POB X MCR 2019'!$C$7:$AW$186,13,0)</f>
        <v>25</v>
      </c>
      <c r="R1300" s="89">
        <f>VLOOKUP($B1300,'[5]POB X MCR 2019'!$C$7:$AW$186,14,0)</f>
        <v>25</v>
      </c>
      <c r="S1300" s="89">
        <f>VLOOKUP($B1300,'[5]POB X MCR 2019'!$C$7:$AW$186,15,0)</f>
        <v>25</v>
      </c>
      <c r="T1300" s="89">
        <f>VLOOKUP($B1300,'[5]POB X MCR 2019'!$C$7:$AW$186,16,0)</f>
        <v>25</v>
      </c>
      <c r="U1300" s="89">
        <f>VLOOKUP($B1300,'[5]POB X MCR 2019'!$C$7:$AW$186,17,0)</f>
        <v>24</v>
      </c>
      <c r="V1300" s="89">
        <f>VLOOKUP($B1300,'[5]POB X MCR 2019'!$C$7:$AW$186,18,0)</f>
        <v>23</v>
      </c>
      <c r="W1300" s="89">
        <f>VLOOKUP($B1300,'[5]POB X MCR 2019'!$C$7:$AW$186,19,0)</f>
        <v>23</v>
      </c>
      <c r="X1300" s="89">
        <f>VLOOKUP($B1300,'[5]POB X MCR 2019'!$C$7:$AW$186,20,0)</f>
        <v>22</v>
      </c>
      <c r="Y1300" s="89">
        <f>VLOOKUP($B1300,'[5]POB X MCR 2019'!$C$7:$AW$186,21,0)</f>
        <v>21</v>
      </c>
      <c r="Z1300" s="89">
        <f>VLOOKUP($B1300,'[5]POB X MCR 2019'!$C$7:$AW$186,22,0)</f>
        <v>21</v>
      </c>
      <c r="AA1300" s="89">
        <f>VLOOKUP($B1300,'[5]POB X MCR 2019'!$C$7:$AW$186,23,0)</f>
        <v>20</v>
      </c>
      <c r="AB1300" s="89">
        <f>VLOOKUP($B1300,'[5]POB X MCR 2019'!$C$7:$AW$186,24,0)</f>
        <v>18</v>
      </c>
      <c r="AC1300" s="89">
        <f>VLOOKUP($B1300,'[5]POB X MCR 2019'!$C$7:$AW$186,25,0)</f>
        <v>17</v>
      </c>
      <c r="AD1300" s="89">
        <f>VLOOKUP($B1300,'[5]POB X MCR 2019'!$C$7:$AW$186,26,0)</f>
        <v>67</v>
      </c>
      <c r="AE1300" s="89">
        <f>VLOOKUP($B1300,'[5]POB X MCR 2019'!$C$7:$AW$186,27,0)</f>
        <v>66</v>
      </c>
      <c r="AF1300" s="89">
        <f>VLOOKUP($B1300,'[5]POB X MCR 2019'!$C$7:$AW$186,28,0)</f>
        <v>78</v>
      </c>
      <c r="AG1300" s="89">
        <f>VLOOKUP($B1300,'[5]POB X MCR 2019'!$C$7:$AW$186,29,0)</f>
        <v>68</v>
      </c>
      <c r="AH1300" s="89">
        <f>VLOOKUP($B1300,'[5]POB X MCR 2019'!$C$7:$AW$186,30,0)</f>
        <v>72</v>
      </c>
      <c r="AI1300" s="89">
        <f>VLOOKUP($B1300,'[5]POB X MCR 2019'!$C$7:$AW$186,31,0)</f>
        <v>58</v>
      </c>
      <c r="AJ1300" s="89">
        <f>VLOOKUP($B1300,'[5]POB X MCR 2019'!$C$7:$AW$186,32,0)</f>
        <v>38</v>
      </c>
      <c r="AK1300" s="89">
        <f>VLOOKUP($B1300,'[5]POB X MCR 2019'!$C$7:$AW$186,33,0)</f>
        <v>42</v>
      </c>
      <c r="AL1300" s="89">
        <f>VLOOKUP($B1300,'[5]POB X MCR 2019'!$C$7:$AW$186,34,0)</f>
        <v>32</v>
      </c>
      <c r="AM1300" s="89">
        <f>VLOOKUP($B1300,'[5]POB X MCR 2019'!$C$7:$AW$186,35,0)</f>
        <v>23</v>
      </c>
      <c r="AN1300" s="89">
        <f>VLOOKUP($B1300,'[5]POB X MCR 2019'!$C$7:$AW$186,36,0)</f>
        <v>18</v>
      </c>
      <c r="AO1300" s="89">
        <f>VLOOKUP($B1300,'[5]POB X MCR 2019'!$C$7:$AW$186,37,0)</f>
        <v>16</v>
      </c>
      <c r="AP1300" s="89">
        <f>VLOOKUP($B1300,'[5]POB X MCR 2019'!$C$7:$AW$186,38,0)</f>
        <v>13</v>
      </c>
      <c r="AQ1300" s="89">
        <f>VLOOKUP($B1300,'[5]POB X MCR 2019'!$C$7:$AW$186,43,0)</f>
        <v>506</v>
      </c>
      <c r="AR1300" s="89">
        <f>VLOOKUP($B1300,'[5]POB X MCR 2019'!$C$7:$AW$186,44,0)</f>
        <v>55</v>
      </c>
      <c r="AS1300" s="89">
        <f>VLOOKUP($B1300,'[5]POB X MCR 2019'!$C$7:$AW$186,45,0)</f>
        <v>49</v>
      </c>
      <c r="AT1300" s="89">
        <f>VLOOKUP($B1300,'[5]POB X MCR 2019'!$C$7:$AW$186,46,0)</f>
        <v>215</v>
      </c>
      <c r="AU1300" s="89">
        <f>VLOOKUP($B1300,'[6]RED CHOTA'!$C$7:$G$170,5,0)</f>
        <v>19</v>
      </c>
    </row>
    <row r="1301" spans="1:49" ht="12">
      <c r="A1301" s="58">
        <v>1302</v>
      </c>
      <c r="B1301" s="58">
        <v>4752</v>
      </c>
      <c r="C1301" s="59" t="s">
        <v>1134</v>
      </c>
      <c r="D1301" s="59" t="s">
        <v>447</v>
      </c>
      <c r="E1301" s="59" t="s">
        <v>493</v>
      </c>
      <c r="F1301" s="59" t="s">
        <v>505</v>
      </c>
      <c r="G1301" s="12" t="s">
        <v>266</v>
      </c>
      <c r="H1301" s="14">
        <f>B1301</f>
        <v>4752</v>
      </c>
      <c r="I1301" s="14">
        <f t="shared" si="332"/>
        <v>966</v>
      </c>
      <c r="J1301" s="12">
        <f>VLOOKUP($B1301,'[1]METAS 2019'!$D$4:$Q$843,5,0)</f>
        <v>13</v>
      </c>
      <c r="K1301" s="12">
        <f>VLOOKUP($B1301,'[1]METAS 2019'!$D$4:$Q$843,4,0)</f>
        <v>16</v>
      </c>
      <c r="L1301" s="12">
        <f>VLOOKUP($B1301,'[1]METAS 2019'!$D$4:$Q$843,11,0)</f>
        <v>18</v>
      </c>
      <c r="M1301" s="12">
        <f>VLOOKUP($B1301,'[1]METAS 2019'!$D$4:$Q$843,12,0)</f>
        <v>10</v>
      </c>
      <c r="N1301" s="12">
        <f>VLOOKUP($B1301,'[1]METAS 2019'!$D$4:$Q$843,13,0)</f>
        <v>19</v>
      </c>
      <c r="O1301" s="12">
        <f>VLOOKUP($B1301,'[1]METAS 2019'!$D$4:$Q$843,14,0)</f>
        <v>13</v>
      </c>
      <c r="P1301" s="89">
        <f>VLOOKUP($B1301,'[5]POB X MCR 2019'!$C$7:$AW$186,12,0)</f>
        <v>24</v>
      </c>
      <c r="Q1301" s="89">
        <f>VLOOKUP($B1301,'[5]POB X MCR 2019'!$C$7:$AW$186,13,0)</f>
        <v>25</v>
      </c>
      <c r="R1301" s="89">
        <f>VLOOKUP($B1301,'[5]POB X MCR 2019'!$C$7:$AW$186,14,0)</f>
        <v>25</v>
      </c>
      <c r="S1301" s="89">
        <f>VLOOKUP($B1301,'[5]POB X MCR 2019'!$C$7:$AW$186,15,0)</f>
        <v>24</v>
      </c>
      <c r="T1301" s="89">
        <f>VLOOKUP($B1301,'[5]POB X MCR 2019'!$C$7:$AW$186,16,0)</f>
        <v>24</v>
      </c>
      <c r="U1301" s="89">
        <f>VLOOKUP($B1301,'[5]POB X MCR 2019'!$C$7:$AW$186,17,0)</f>
        <v>23</v>
      </c>
      <c r="V1301" s="89">
        <f>VLOOKUP($B1301,'[5]POB X MCR 2019'!$C$7:$AW$186,18,0)</f>
        <v>23</v>
      </c>
      <c r="W1301" s="89">
        <f>VLOOKUP($B1301,'[5]POB X MCR 2019'!$C$7:$AW$186,19,0)</f>
        <v>22</v>
      </c>
      <c r="X1301" s="89">
        <f>VLOOKUP($B1301,'[5]POB X MCR 2019'!$C$7:$AW$186,20,0)</f>
        <v>22</v>
      </c>
      <c r="Y1301" s="89">
        <f>VLOOKUP($B1301,'[5]POB X MCR 2019'!$C$7:$AW$186,21,0)</f>
        <v>21</v>
      </c>
      <c r="Z1301" s="89">
        <f>VLOOKUP($B1301,'[5]POB X MCR 2019'!$C$7:$AW$186,22,0)</f>
        <v>20</v>
      </c>
      <c r="AA1301" s="89">
        <f>VLOOKUP($B1301,'[5]POB X MCR 2019'!$C$7:$AW$186,23,0)</f>
        <v>19</v>
      </c>
      <c r="AB1301" s="89">
        <f>VLOOKUP($B1301,'[5]POB X MCR 2019'!$C$7:$AW$186,24,0)</f>
        <v>18</v>
      </c>
      <c r="AC1301" s="89">
        <f>VLOOKUP($B1301,'[5]POB X MCR 2019'!$C$7:$AW$186,25,0)</f>
        <v>16</v>
      </c>
      <c r="AD1301" s="89">
        <f>VLOOKUP($B1301,'[5]POB X MCR 2019'!$C$7:$AW$186,26,0)</f>
        <v>65</v>
      </c>
      <c r="AE1301" s="89">
        <f>VLOOKUP($B1301,'[5]POB X MCR 2019'!$C$7:$AW$186,27,0)</f>
        <v>64</v>
      </c>
      <c r="AF1301" s="89">
        <f>VLOOKUP($B1301,'[5]POB X MCR 2019'!$C$7:$AW$186,28,0)</f>
        <v>76</v>
      </c>
      <c r="AG1301" s="89">
        <f>VLOOKUP($B1301,'[5]POB X MCR 2019'!$C$7:$AW$186,29,0)</f>
        <v>65</v>
      </c>
      <c r="AH1301" s="89">
        <f>VLOOKUP($B1301,'[5]POB X MCR 2019'!$C$7:$AW$186,30,0)</f>
        <v>69</v>
      </c>
      <c r="AI1301" s="89">
        <f>VLOOKUP($B1301,'[5]POB X MCR 2019'!$C$7:$AW$186,31,0)</f>
        <v>56</v>
      </c>
      <c r="AJ1301" s="89">
        <f>VLOOKUP($B1301,'[5]POB X MCR 2019'!$C$7:$AW$186,32,0)</f>
        <v>37</v>
      </c>
      <c r="AK1301" s="89">
        <f>VLOOKUP($B1301,'[5]POB X MCR 2019'!$C$7:$AW$186,33,0)</f>
        <v>40</v>
      </c>
      <c r="AL1301" s="89">
        <f>VLOOKUP($B1301,'[5]POB X MCR 2019'!$C$7:$AW$186,34,0)</f>
        <v>31</v>
      </c>
      <c r="AM1301" s="89">
        <f>VLOOKUP($B1301,'[5]POB X MCR 2019'!$C$7:$AW$186,35,0)</f>
        <v>23</v>
      </c>
      <c r="AN1301" s="89">
        <f>VLOOKUP($B1301,'[5]POB X MCR 2019'!$C$7:$AW$186,36,0)</f>
        <v>17</v>
      </c>
      <c r="AO1301" s="89">
        <f>VLOOKUP($B1301,'[5]POB X MCR 2019'!$C$7:$AW$186,37,0)</f>
        <v>15</v>
      </c>
      <c r="AP1301" s="89">
        <f>VLOOKUP($B1301,'[5]POB X MCR 2019'!$C$7:$AW$186,38,0)</f>
        <v>13</v>
      </c>
      <c r="AQ1301" s="89">
        <f>VLOOKUP($B1301,'[5]POB X MCR 2019'!$C$7:$AW$186,43,0)</f>
        <v>495</v>
      </c>
      <c r="AR1301" s="89">
        <f>VLOOKUP($B1301,'[5]POB X MCR 2019'!$C$7:$AW$186,44,0)</f>
        <v>53</v>
      </c>
      <c r="AS1301" s="89">
        <f>VLOOKUP($B1301,'[5]POB X MCR 2019'!$C$7:$AW$186,45,0)</f>
        <v>47</v>
      </c>
      <c r="AT1301" s="89">
        <f>VLOOKUP($B1301,'[5]POB X MCR 2019'!$C$7:$AW$186,46,0)</f>
        <v>207</v>
      </c>
      <c r="AU1301" s="89">
        <f>VLOOKUP($B1301,'[6]RED CHOTA'!$C$7:$G$170,5,0)</f>
        <v>16</v>
      </c>
    </row>
    <row r="1302" spans="1:49" ht="12">
      <c r="A1302" s="58">
        <v>1303</v>
      </c>
      <c r="B1302" s="58">
        <v>4753</v>
      </c>
      <c r="C1302" s="59" t="s">
        <v>1134</v>
      </c>
      <c r="D1302" s="59" t="s">
        <v>447</v>
      </c>
      <c r="E1302" s="59" t="s">
        <v>493</v>
      </c>
      <c r="F1302" s="59" t="s">
        <v>503</v>
      </c>
      <c r="G1302" s="12" t="s">
        <v>266</v>
      </c>
      <c r="H1302" s="14">
        <f>B1302</f>
        <v>4753</v>
      </c>
      <c r="I1302" s="14">
        <f t="shared" si="332"/>
        <v>481</v>
      </c>
      <c r="J1302" s="12">
        <f>VLOOKUP($B1302,'[1]METAS 2019'!$D$4:$Q$843,5,0)</f>
        <v>5</v>
      </c>
      <c r="K1302" s="12">
        <f>VLOOKUP($B1302,'[1]METAS 2019'!$D$4:$Q$843,4,0)</f>
        <v>7</v>
      </c>
      <c r="L1302" s="12">
        <f>VLOOKUP($B1302,'[1]METAS 2019'!$D$4:$Q$843,11,0)</f>
        <v>10</v>
      </c>
      <c r="M1302" s="12">
        <f>VLOOKUP($B1302,'[1]METAS 2019'!$D$4:$Q$843,12,0)</f>
        <v>10</v>
      </c>
      <c r="N1302" s="12">
        <f>VLOOKUP($B1302,'[1]METAS 2019'!$D$4:$Q$843,13,0)</f>
        <v>10</v>
      </c>
      <c r="O1302" s="12">
        <f>VLOOKUP($B1302,'[1]METAS 2019'!$D$4:$Q$843,14,0)</f>
        <v>7</v>
      </c>
      <c r="P1302" s="89">
        <f>VLOOKUP($B1302,'[5]POB X MCR 2019'!$C$7:$AW$186,12,0)</f>
        <v>12</v>
      </c>
      <c r="Q1302" s="89">
        <f>VLOOKUP($B1302,'[5]POB X MCR 2019'!$C$7:$AW$186,13,0)</f>
        <v>12</v>
      </c>
      <c r="R1302" s="89">
        <f>VLOOKUP($B1302,'[5]POB X MCR 2019'!$C$7:$AW$186,14,0)</f>
        <v>12</v>
      </c>
      <c r="S1302" s="89">
        <f>VLOOKUP($B1302,'[5]POB X MCR 2019'!$C$7:$AW$186,15,0)</f>
        <v>12</v>
      </c>
      <c r="T1302" s="89">
        <f>VLOOKUP($B1302,'[5]POB X MCR 2019'!$C$7:$AW$186,16,0)</f>
        <v>12</v>
      </c>
      <c r="U1302" s="89">
        <f>VLOOKUP($B1302,'[5]POB X MCR 2019'!$C$7:$AW$186,17,0)</f>
        <v>12</v>
      </c>
      <c r="V1302" s="89">
        <f>VLOOKUP($B1302,'[5]POB X MCR 2019'!$C$7:$AW$186,18,0)</f>
        <v>11</v>
      </c>
      <c r="W1302" s="89">
        <f>VLOOKUP($B1302,'[5]POB X MCR 2019'!$C$7:$AW$186,19,0)</f>
        <v>12</v>
      </c>
      <c r="X1302" s="89">
        <f>VLOOKUP($B1302,'[5]POB X MCR 2019'!$C$7:$AW$186,20,0)</f>
        <v>11</v>
      </c>
      <c r="Y1302" s="89">
        <f>VLOOKUP($B1302,'[5]POB X MCR 2019'!$C$7:$AW$186,21,0)</f>
        <v>10</v>
      </c>
      <c r="Z1302" s="89">
        <f>VLOOKUP($B1302,'[5]POB X MCR 2019'!$C$7:$AW$186,22,0)</f>
        <v>9</v>
      </c>
      <c r="AA1302" s="89">
        <f>VLOOKUP($B1302,'[5]POB X MCR 2019'!$C$7:$AW$186,23,0)</f>
        <v>10</v>
      </c>
      <c r="AB1302" s="89">
        <f>VLOOKUP($B1302,'[5]POB X MCR 2019'!$C$7:$AW$186,24,0)</f>
        <v>9</v>
      </c>
      <c r="AC1302" s="89">
        <f>VLOOKUP($B1302,'[5]POB X MCR 2019'!$C$7:$AW$186,25,0)</f>
        <v>8</v>
      </c>
      <c r="AD1302" s="89">
        <f>VLOOKUP($B1302,'[5]POB X MCR 2019'!$C$7:$AW$186,26,0)</f>
        <v>32</v>
      </c>
      <c r="AE1302" s="89">
        <f>VLOOKUP($B1302,'[5]POB X MCR 2019'!$C$7:$AW$186,27,0)</f>
        <v>32</v>
      </c>
      <c r="AF1302" s="89">
        <f>VLOOKUP($B1302,'[5]POB X MCR 2019'!$C$7:$AW$186,28,0)</f>
        <v>37</v>
      </c>
      <c r="AG1302" s="89">
        <f>VLOOKUP($B1302,'[5]POB X MCR 2019'!$C$7:$AW$186,29,0)</f>
        <v>32</v>
      </c>
      <c r="AH1302" s="89">
        <f>VLOOKUP($B1302,'[5]POB X MCR 2019'!$C$7:$AW$186,30,0)</f>
        <v>34</v>
      </c>
      <c r="AI1302" s="89">
        <f>VLOOKUP($B1302,'[5]POB X MCR 2019'!$C$7:$AW$186,31,0)</f>
        <v>28</v>
      </c>
      <c r="AJ1302" s="89">
        <f>VLOOKUP($B1302,'[5]POB X MCR 2019'!$C$7:$AW$186,32,0)</f>
        <v>18</v>
      </c>
      <c r="AK1302" s="89">
        <f>VLOOKUP($B1302,'[5]POB X MCR 2019'!$C$7:$AW$186,33,0)</f>
        <v>20</v>
      </c>
      <c r="AL1302" s="89">
        <f>VLOOKUP($B1302,'[5]POB X MCR 2019'!$C$7:$AW$186,34,0)</f>
        <v>15</v>
      </c>
      <c r="AM1302" s="89">
        <f>VLOOKUP($B1302,'[5]POB X MCR 2019'!$C$7:$AW$186,35,0)</f>
        <v>11</v>
      </c>
      <c r="AN1302" s="89">
        <f>VLOOKUP($B1302,'[5]POB X MCR 2019'!$C$7:$AW$186,36,0)</f>
        <v>8</v>
      </c>
      <c r="AO1302" s="89">
        <f>VLOOKUP($B1302,'[5]POB X MCR 2019'!$C$7:$AW$186,37,0)</f>
        <v>7</v>
      </c>
      <c r="AP1302" s="89">
        <f>VLOOKUP($B1302,'[5]POB X MCR 2019'!$C$7:$AW$186,38,0)</f>
        <v>6</v>
      </c>
      <c r="AQ1302" s="89">
        <f>VLOOKUP($B1302,'[5]POB X MCR 2019'!$C$7:$AW$186,43,0)</f>
        <v>248</v>
      </c>
      <c r="AR1302" s="89">
        <f>VLOOKUP($B1302,'[5]POB X MCR 2019'!$C$7:$AW$186,44,0)</f>
        <v>26</v>
      </c>
      <c r="AS1302" s="89">
        <f>VLOOKUP($B1302,'[5]POB X MCR 2019'!$C$7:$AW$186,45,0)</f>
        <v>23</v>
      </c>
      <c r="AT1302" s="89">
        <f>VLOOKUP($B1302,'[5]POB X MCR 2019'!$C$7:$AW$186,46,0)</f>
        <v>103</v>
      </c>
      <c r="AU1302" s="89">
        <f>VLOOKUP($B1302,'[6]RED CHOTA'!$C$7:$G$170,5,0)</f>
        <v>6</v>
      </c>
    </row>
    <row r="1303" spans="1:49" ht="12">
      <c r="A1303" s="58">
        <v>1304</v>
      </c>
      <c r="B1303" s="58">
        <v>4754</v>
      </c>
      <c r="C1303" s="59" t="s">
        <v>1134</v>
      </c>
      <c r="D1303" s="59" t="s">
        <v>447</v>
      </c>
      <c r="E1303" s="59" t="s">
        <v>493</v>
      </c>
      <c r="F1303" s="59" t="s">
        <v>496</v>
      </c>
      <c r="G1303" s="12" t="s">
        <v>266</v>
      </c>
      <c r="H1303" s="14">
        <f>B1303</f>
        <v>4754</v>
      </c>
      <c r="I1303" s="14">
        <f t="shared" si="332"/>
        <v>646</v>
      </c>
      <c r="J1303" s="12">
        <f>VLOOKUP($B1303,'[1]METAS 2019'!$D$4:$Q$843,5,0)</f>
        <v>5</v>
      </c>
      <c r="K1303" s="12">
        <f>VLOOKUP($B1303,'[1]METAS 2019'!$D$4:$Q$843,4,0)</f>
        <v>1</v>
      </c>
      <c r="L1303" s="12">
        <f>VLOOKUP($B1303,'[1]METAS 2019'!$D$4:$Q$843,11,0)</f>
        <v>9</v>
      </c>
      <c r="M1303" s="12">
        <f>VLOOKUP($B1303,'[1]METAS 2019'!$D$4:$Q$843,12,0)</f>
        <v>10</v>
      </c>
      <c r="N1303" s="12">
        <f>VLOOKUP($B1303,'[1]METAS 2019'!$D$4:$Q$843,13,0)</f>
        <v>7</v>
      </c>
      <c r="O1303" s="12">
        <f>VLOOKUP($B1303,'[1]METAS 2019'!$D$4:$Q$843,14,0)</f>
        <v>10</v>
      </c>
      <c r="P1303" s="89">
        <f>VLOOKUP($B1303,'[5]POB X MCR 2019'!$C$7:$AW$186,12,0)</f>
        <v>17</v>
      </c>
      <c r="Q1303" s="89">
        <f>VLOOKUP($B1303,'[5]POB X MCR 2019'!$C$7:$AW$186,13,0)</f>
        <v>17</v>
      </c>
      <c r="R1303" s="89">
        <f>VLOOKUP($B1303,'[5]POB X MCR 2019'!$C$7:$AW$186,14,0)</f>
        <v>17</v>
      </c>
      <c r="S1303" s="89">
        <f>VLOOKUP($B1303,'[5]POB X MCR 2019'!$C$7:$AW$186,15,0)</f>
        <v>17</v>
      </c>
      <c r="T1303" s="89">
        <f>VLOOKUP($B1303,'[5]POB X MCR 2019'!$C$7:$AW$186,16,0)</f>
        <v>17</v>
      </c>
      <c r="U1303" s="89">
        <f>VLOOKUP($B1303,'[5]POB X MCR 2019'!$C$7:$AW$186,17,0)</f>
        <v>16</v>
      </c>
      <c r="V1303" s="89">
        <f>VLOOKUP($B1303,'[5]POB X MCR 2019'!$C$7:$AW$186,18,0)</f>
        <v>16</v>
      </c>
      <c r="W1303" s="89">
        <f>VLOOKUP($B1303,'[5]POB X MCR 2019'!$C$7:$AW$186,19,0)</f>
        <v>15</v>
      </c>
      <c r="X1303" s="89">
        <f>VLOOKUP($B1303,'[5]POB X MCR 2019'!$C$7:$AW$186,20,0)</f>
        <v>15</v>
      </c>
      <c r="Y1303" s="89">
        <f>VLOOKUP($B1303,'[5]POB X MCR 2019'!$C$7:$AW$186,21,0)</f>
        <v>14</v>
      </c>
      <c r="Z1303" s="89">
        <f>VLOOKUP($B1303,'[5]POB X MCR 2019'!$C$7:$AW$186,22,0)</f>
        <v>14</v>
      </c>
      <c r="AA1303" s="89">
        <f>VLOOKUP($B1303,'[5]POB X MCR 2019'!$C$7:$AW$186,23,0)</f>
        <v>13</v>
      </c>
      <c r="AB1303" s="89">
        <f>VLOOKUP($B1303,'[5]POB X MCR 2019'!$C$7:$AW$186,24,0)</f>
        <v>12</v>
      </c>
      <c r="AC1303" s="89">
        <f>VLOOKUP($B1303,'[5]POB X MCR 2019'!$C$7:$AW$186,25,0)</f>
        <v>10</v>
      </c>
      <c r="AD1303" s="89">
        <f>VLOOKUP($B1303,'[5]POB X MCR 2019'!$C$7:$AW$186,26,0)</f>
        <v>45</v>
      </c>
      <c r="AE1303" s="89">
        <f>VLOOKUP($B1303,'[5]POB X MCR 2019'!$C$7:$AW$186,27,0)</f>
        <v>44</v>
      </c>
      <c r="AF1303" s="89">
        <f>VLOOKUP($B1303,'[5]POB X MCR 2019'!$C$7:$AW$186,28,0)</f>
        <v>52</v>
      </c>
      <c r="AG1303" s="89">
        <f>VLOOKUP($B1303,'[5]POB X MCR 2019'!$C$7:$AW$186,29,0)</f>
        <v>45</v>
      </c>
      <c r="AH1303" s="89">
        <f>VLOOKUP($B1303,'[5]POB X MCR 2019'!$C$7:$AW$186,30,0)</f>
        <v>48</v>
      </c>
      <c r="AI1303" s="89">
        <f>VLOOKUP($B1303,'[5]POB X MCR 2019'!$C$7:$AW$186,31,0)</f>
        <v>39</v>
      </c>
      <c r="AJ1303" s="89">
        <f>VLOOKUP($B1303,'[5]POB X MCR 2019'!$C$7:$AW$186,32,0)</f>
        <v>25</v>
      </c>
      <c r="AK1303" s="89">
        <f>VLOOKUP($B1303,'[5]POB X MCR 2019'!$C$7:$AW$186,33,0)</f>
        <v>28</v>
      </c>
      <c r="AL1303" s="89">
        <f>VLOOKUP($B1303,'[5]POB X MCR 2019'!$C$7:$AW$186,34,0)</f>
        <v>21</v>
      </c>
      <c r="AM1303" s="89">
        <f>VLOOKUP($B1303,'[5]POB X MCR 2019'!$C$7:$AW$186,35,0)</f>
        <v>16</v>
      </c>
      <c r="AN1303" s="89">
        <f>VLOOKUP($B1303,'[5]POB X MCR 2019'!$C$7:$AW$186,36,0)</f>
        <v>12</v>
      </c>
      <c r="AO1303" s="89">
        <f>VLOOKUP($B1303,'[5]POB X MCR 2019'!$C$7:$AW$186,37,0)</f>
        <v>10</v>
      </c>
      <c r="AP1303" s="89">
        <f>VLOOKUP($B1303,'[5]POB X MCR 2019'!$C$7:$AW$186,38,0)</f>
        <v>9</v>
      </c>
      <c r="AQ1303" s="89">
        <f>VLOOKUP($B1303,'[5]POB X MCR 2019'!$C$7:$AW$186,43,0)</f>
        <v>332</v>
      </c>
      <c r="AR1303" s="89">
        <f>VLOOKUP($B1303,'[5]POB X MCR 2019'!$C$7:$AW$186,44,0)</f>
        <v>37</v>
      </c>
      <c r="AS1303" s="89">
        <f>VLOOKUP($B1303,'[5]POB X MCR 2019'!$C$7:$AW$186,45,0)</f>
        <v>32</v>
      </c>
      <c r="AT1303" s="89">
        <f>VLOOKUP($B1303,'[5]POB X MCR 2019'!$C$7:$AW$186,46,0)</f>
        <v>143</v>
      </c>
      <c r="AU1303" s="89">
        <f>VLOOKUP($B1303,'[6]RED CHOTA'!$C$7:$G$170,5,0)</f>
        <v>6</v>
      </c>
    </row>
    <row r="1304" spans="1:49" s="10" customFormat="1" ht="12">
      <c r="A1304" s="97">
        <v>1305</v>
      </c>
      <c r="B1304" s="97"/>
      <c r="C1304" s="98"/>
      <c r="D1304" s="98"/>
      <c r="E1304" s="98"/>
      <c r="F1304" s="98" t="s">
        <v>1135</v>
      </c>
      <c r="G1304" s="17" t="s">
        <v>1214</v>
      </c>
      <c r="H1304" s="81"/>
      <c r="I1304" s="81">
        <f t="shared" si="332"/>
        <v>4055</v>
      </c>
      <c r="J1304" s="17">
        <f>SUM(J1305:J1309)</f>
        <v>62</v>
      </c>
      <c r="K1304" s="17">
        <f t="shared" ref="K1304:AU1304" si="340">SUM(K1305:K1309)</f>
        <v>68</v>
      </c>
      <c r="L1304" s="17">
        <f t="shared" si="340"/>
        <v>63</v>
      </c>
      <c r="M1304" s="17">
        <f t="shared" si="340"/>
        <v>72</v>
      </c>
      <c r="N1304" s="17">
        <f t="shared" si="340"/>
        <v>77</v>
      </c>
      <c r="O1304" s="17">
        <f t="shared" si="340"/>
        <v>81</v>
      </c>
      <c r="P1304" s="17">
        <f t="shared" si="340"/>
        <v>83</v>
      </c>
      <c r="Q1304" s="17">
        <f t="shared" si="340"/>
        <v>84</v>
      </c>
      <c r="R1304" s="17">
        <f t="shared" si="340"/>
        <v>85</v>
      </c>
      <c r="S1304" s="17">
        <f t="shared" si="340"/>
        <v>87</v>
      </c>
      <c r="T1304" s="17">
        <f t="shared" si="340"/>
        <v>89</v>
      </c>
      <c r="U1304" s="17">
        <f t="shared" si="340"/>
        <v>90</v>
      </c>
      <c r="V1304" s="17">
        <f t="shared" si="340"/>
        <v>90</v>
      </c>
      <c r="W1304" s="17">
        <f t="shared" si="340"/>
        <v>88</v>
      </c>
      <c r="X1304" s="17">
        <f t="shared" si="340"/>
        <v>86</v>
      </c>
      <c r="Y1304" s="17">
        <f t="shared" si="340"/>
        <v>83</v>
      </c>
      <c r="Z1304" s="17">
        <f t="shared" si="340"/>
        <v>80</v>
      </c>
      <c r="AA1304" s="17">
        <f t="shared" si="340"/>
        <v>75</v>
      </c>
      <c r="AB1304" s="17">
        <f t="shared" si="340"/>
        <v>71</v>
      </c>
      <c r="AC1304" s="17">
        <f t="shared" si="340"/>
        <v>67</v>
      </c>
      <c r="AD1304" s="17">
        <f t="shared" si="340"/>
        <v>303</v>
      </c>
      <c r="AE1304" s="17">
        <f t="shared" si="340"/>
        <v>334</v>
      </c>
      <c r="AF1304" s="17">
        <f t="shared" si="340"/>
        <v>333</v>
      </c>
      <c r="AG1304" s="17">
        <f t="shared" si="340"/>
        <v>290</v>
      </c>
      <c r="AH1304" s="17">
        <f t="shared" si="340"/>
        <v>263</v>
      </c>
      <c r="AI1304" s="17">
        <f t="shared" si="340"/>
        <v>230</v>
      </c>
      <c r="AJ1304" s="17">
        <f t="shared" si="340"/>
        <v>192</v>
      </c>
      <c r="AK1304" s="17">
        <f t="shared" si="340"/>
        <v>173</v>
      </c>
      <c r="AL1304" s="17">
        <f t="shared" si="340"/>
        <v>119</v>
      </c>
      <c r="AM1304" s="17">
        <f t="shared" si="340"/>
        <v>98</v>
      </c>
      <c r="AN1304" s="17">
        <f t="shared" si="340"/>
        <v>58</v>
      </c>
      <c r="AO1304" s="17">
        <f t="shared" si="340"/>
        <v>39</v>
      </c>
      <c r="AP1304" s="17">
        <f t="shared" si="340"/>
        <v>42</v>
      </c>
      <c r="AQ1304" s="17">
        <f t="shared" si="340"/>
        <v>2076</v>
      </c>
      <c r="AR1304" s="17">
        <f t="shared" si="340"/>
        <v>226</v>
      </c>
      <c r="AS1304" s="17">
        <f t="shared" si="340"/>
        <v>162</v>
      </c>
      <c r="AT1304" s="17">
        <f t="shared" si="340"/>
        <v>983</v>
      </c>
      <c r="AU1304" s="17">
        <f t="shared" si="340"/>
        <v>76</v>
      </c>
      <c r="AV1304" s="1"/>
      <c r="AW1304" s="1"/>
    </row>
    <row r="1305" spans="1:49" ht="12">
      <c r="A1305" s="58">
        <v>1306</v>
      </c>
      <c r="B1305" s="58">
        <v>4735</v>
      </c>
      <c r="C1305" s="59" t="s">
        <v>1134</v>
      </c>
      <c r="D1305" s="59" t="s">
        <v>447</v>
      </c>
      <c r="E1305" s="59" t="s">
        <v>608</v>
      </c>
      <c r="F1305" s="59" t="s">
        <v>615</v>
      </c>
      <c r="G1305" s="12" t="s">
        <v>271</v>
      </c>
      <c r="H1305" s="14">
        <f>B1305</f>
        <v>4735</v>
      </c>
      <c r="I1305" s="14">
        <f t="shared" si="332"/>
        <v>1367</v>
      </c>
      <c r="J1305" s="12">
        <f>VLOOKUP($B1305,'[1]METAS 2019'!$D$4:$Q$843,5,0)</f>
        <v>24</v>
      </c>
      <c r="K1305" s="12">
        <f>VLOOKUP($B1305,'[1]METAS 2019'!$D$4:$Q$843,4,0)</f>
        <v>20</v>
      </c>
      <c r="L1305" s="12">
        <f>VLOOKUP($B1305,'[1]METAS 2019'!$D$4:$Q$843,11,0)</f>
        <v>25</v>
      </c>
      <c r="M1305" s="12">
        <f>VLOOKUP($B1305,'[1]METAS 2019'!$D$4:$Q$843,12,0)</f>
        <v>25</v>
      </c>
      <c r="N1305" s="12">
        <f>VLOOKUP($B1305,'[1]METAS 2019'!$D$4:$Q$843,13,0)</f>
        <v>21</v>
      </c>
      <c r="O1305" s="12">
        <f>VLOOKUP($B1305,'[1]METAS 2019'!$D$4:$Q$843,14,0)</f>
        <v>30</v>
      </c>
      <c r="P1305" s="89">
        <f>VLOOKUP($B1305,'[5]POB X MCR 2019'!$C$7:$AW$186,12,0)</f>
        <v>27</v>
      </c>
      <c r="Q1305" s="89">
        <f>VLOOKUP($B1305,'[5]POB X MCR 2019'!$C$7:$AW$186,13,0)</f>
        <v>28</v>
      </c>
      <c r="R1305" s="89">
        <f>VLOOKUP($B1305,'[5]POB X MCR 2019'!$C$7:$AW$186,14,0)</f>
        <v>29</v>
      </c>
      <c r="S1305" s="89">
        <f>VLOOKUP($B1305,'[5]POB X MCR 2019'!$C$7:$AW$186,15,0)</f>
        <v>29</v>
      </c>
      <c r="T1305" s="89">
        <f>VLOOKUP($B1305,'[5]POB X MCR 2019'!$C$7:$AW$186,16,0)</f>
        <v>30</v>
      </c>
      <c r="U1305" s="89">
        <f>VLOOKUP($B1305,'[5]POB X MCR 2019'!$C$7:$AW$186,17,0)</f>
        <v>31</v>
      </c>
      <c r="V1305" s="89">
        <f>VLOOKUP($B1305,'[5]POB X MCR 2019'!$C$7:$AW$186,18,0)</f>
        <v>31</v>
      </c>
      <c r="W1305" s="89">
        <f>VLOOKUP($B1305,'[5]POB X MCR 2019'!$C$7:$AW$186,19,0)</f>
        <v>30</v>
      </c>
      <c r="X1305" s="89">
        <f>VLOOKUP($B1305,'[5]POB X MCR 2019'!$C$7:$AW$186,20,0)</f>
        <v>29</v>
      </c>
      <c r="Y1305" s="89">
        <f>VLOOKUP($B1305,'[5]POB X MCR 2019'!$C$7:$AW$186,21,0)</f>
        <v>27</v>
      </c>
      <c r="Z1305" s="89">
        <f>VLOOKUP($B1305,'[5]POB X MCR 2019'!$C$7:$AW$186,22,0)</f>
        <v>27</v>
      </c>
      <c r="AA1305" s="89">
        <f>VLOOKUP($B1305,'[5]POB X MCR 2019'!$C$7:$AW$186,23,0)</f>
        <v>25</v>
      </c>
      <c r="AB1305" s="89">
        <f>VLOOKUP($B1305,'[5]POB X MCR 2019'!$C$7:$AW$186,24,0)</f>
        <v>23</v>
      </c>
      <c r="AC1305" s="89">
        <f>VLOOKUP($B1305,'[5]POB X MCR 2019'!$C$7:$AW$186,25,0)</f>
        <v>23</v>
      </c>
      <c r="AD1305" s="89">
        <f>VLOOKUP($B1305,'[5]POB X MCR 2019'!$C$7:$AW$186,26,0)</f>
        <v>103</v>
      </c>
      <c r="AE1305" s="89">
        <f>VLOOKUP($B1305,'[5]POB X MCR 2019'!$C$7:$AW$186,27,0)</f>
        <v>112</v>
      </c>
      <c r="AF1305" s="89">
        <f>VLOOKUP($B1305,'[5]POB X MCR 2019'!$C$7:$AW$186,28,0)</f>
        <v>112</v>
      </c>
      <c r="AG1305" s="89">
        <f>VLOOKUP($B1305,'[5]POB X MCR 2019'!$C$7:$AW$186,29,0)</f>
        <v>98</v>
      </c>
      <c r="AH1305" s="89">
        <f>VLOOKUP($B1305,'[5]POB X MCR 2019'!$C$7:$AW$186,30,0)</f>
        <v>88</v>
      </c>
      <c r="AI1305" s="89">
        <f>VLOOKUP($B1305,'[5]POB X MCR 2019'!$C$7:$AW$186,31,0)</f>
        <v>76</v>
      </c>
      <c r="AJ1305" s="89">
        <f>VLOOKUP($B1305,'[5]POB X MCR 2019'!$C$7:$AW$186,32,0)</f>
        <v>64</v>
      </c>
      <c r="AK1305" s="89">
        <f>VLOOKUP($B1305,'[5]POB X MCR 2019'!$C$7:$AW$186,33,0)</f>
        <v>59</v>
      </c>
      <c r="AL1305" s="89">
        <f>VLOOKUP($B1305,'[5]POB X MCR 2019'!$C$7:$AW$186,34,0)</f>
        <v>41</v>
      </c>
      <c r="AM1305" s="89">
        <f>VLOOKUP($B1305,'[5]POB X MCR 2019'!$C$7:$AW$186,35,0)</f>
        <v>33</v>
      </c>
      <c r="AN1305" s="89">
        <f>VLOOKUP($B1305,'[5]POB X MCR 2019'!$C$7:$AW$186,36,0)</f>
        <v>20</v>
      </c>
      <c r="AO1305" s="89">
        <f>VLOOKUP($B1305,'[5]POB X MCR 2019'!$C$7:$AW$186,37,0)</f>
        <v>13</v>
      </c>
      <c r="AP1305" s="89">
        <f>VLOOKUP($B1305,'[5]POB X MCR 2019'!$C$7:$AW$186,38,0)</f>
        <v>14</v>
      </c>
      <c r="AQ1305" s="89">
        <f>VLOOKUP($B1305,'[5]POB X MCR 2019'!$C$7:$AW$186,43,0)</f>
        <v>698</v>
      </c>
      <c r="AR1305" s="89">
        <f>VLOOKUP($B1305,'[5]POB X MCR 2019'!$C$7:$AW$186,44,0)</f>
        <v>76</v>
      </c>
      <c r="AS1305" s="89">
        <f>VLOOKUP($B1305,'[5]POB X MCR 2019'!$C$7:$AW$186,45,0)</f>
        <v>55</v>
      </c>
      <c r="AT1305" s="89">
        <f>VLOOKUP($B1305,'[5]POB X MCR 2019'!$C$7:$AW$186,46,0)</f>
        <v>331</v>
      </c>
      <c r="AU1305" s="89">
        <f>VLOOKUP($B1305,'[6]RED CHOTA'!$C$7:$G$170,5,0)</f>
        <v>30</v>
      </c>
    </row>
    <row r="1306" spans="1:49" ht="12">
      <c r="A1306" s="58">
        <v>1307</v>
      </c>
      <c r="B1306" s="58">
        <v>12266</v>
      </c>
      <c r="C1306" s="59" t="s">
        <v>1134</v>
      </c>
      <c r="D1306" s="59" t="s">
        <v>447</v>
      </c>
      <c r="E1306" s="59" t="s">
        <v>608</v>
      </c>
      <c r="F1306" s="59" t="s">
        <v>624</v>
      </c>
      <c r="G1306" s="12" t="s">
        <v>266</v>
      </c>
      <c r="H1306" s="14">
        <f>B1306</f>
        <v>12266</v>
      </c>
      <c r="I1306" s="14">
        <f t="shared" si="332"/>
        <v>382</v>
      </c>
      <c r="J1306" s="12">
        <f>VLOOKUP($B1306,'[1]METAS 2019'!$D$4:$Q$843,5,0)</f>
        <v>5</v>
      </c>
      <c r="K1306" s="12">
        <f>VLOOKUP($B1306,'[1]METAS 2019'!$D$4:$Q$843,4,0)</f>
        <v>9</v>
      </c>
      <c r="L1306" s="12">
        <f>VLOOKUP($B1306,'[1]METAS 2019'!$D$4:$Q$843,11,0)</f>
        <v>6</v>
      </c>
      <c r="M1306" s="12">
        <f>VLOOKUP($B1306,'[1]METAS 2019'!$D$4:$Q$843,12,0)</f>
        <v>6</v>
      </c>
      <c r="N1306" s="12">
        <f>VLOOKUP($B1306,'[1]METAS 2019'!$D$4:$Q$843,13,0)</f>
        <v>9</v>
      </c>
      <c r="O1306" s="12">
        <f>VLOOKUP($B1306,'[1]METAS 2019'!$D$4:$Q$843,14,0)</f>
        <v>9</v>
      </c>
      <c r="P1306" s="89">
        <f>VLOOKUP($B1306,'[5]POB X MCR 2019'!$C$7:$AW$186,12,0)</f>
        <v>8</v>
      </c>
      <c r="Q1306" s="89">
        <f>VLOOKUP($B1306,'[5]POB X MCR 2019'!$C$7:$AW$186,13,0)</f>
        <v>8</v>
      </c>
      <c r="R1306" s="89">
        <f>VLOOKUP($B1306,'[5]POB X MCR 2019'!$C$7:$AW$186,14,0)</f>
        <v>8</v>
      </c>
      <c r="S1306" s="89">
        <f>VLOOKUP($B1306,'[5]POB X MCR 2019'!$C$7:$AW$186,15,0)</f>
        <v>8</v>
      </c>
      <c r="T1306" s="89">
        <f>VLOOKUP($B1306,'[5]POB X MCR 2019'!$C$7:$AW$186,16,0)</f>
        <v>8</v>
      </c>
      <c r="U1306" s="89">
        <f>VLOOKUP($B1306,'[5]POB X MCR 2019'!$C$7:$AW$186,17,0)</f>
        <v>8</v>
      </c>
      <c r="V1306" s="89">
        <f>VLOOKUP($B1306,'[5]POB X MCR 2019'!$C$7:$AW$186,18,0)</f>
        <v>8</v>
      </c>
      <c r="W1306" s="89">
        <f>VLOOKUP($B1306,'[5]POB X MCR 2019'!$C$7:$AW$186,19,0)</f>
        <v>8</v>
      </c>
      <c r="X1306" s="89">
        <f>VLOOKUP($B1306,'[5]POB X MCR 2019'!$C$7:$AW$186,20,0)</f>
        <v>8</v>
      </c>
      <c r="Y1306" s="89">
        <f>VLOOKUP($B1306,'[5]POB X MCR 2019'!$C$7:$AW$186,21,0)</f>
        <v>8</v>
      </c>
      <c r="Z1306" s="89">
        <f>VLOOKUP($B1306,'[5]POB X MCR 2019'!$C$7:$AW$186,22,0)</f>
        <v>7</v>
      </c>
      <c r="AA1306" s="89">
        <f>VLOOKUP($B1306,'[5]POB X MCR 2019'!$C$7:$AW$186,23,0)</f>
        <v>7</v>
      </c>
      <c r="AB1306" s="89">
        <f>VLOOKUP($B1306,'[5]POB X MCR 2019'!$C$7:$AW$186,24,0)</f>
        <v>7</v>
      </c>
      <c r="AC1306" s="89">
        <f>VLOOKUP($B1306,'[5]POB X MCR 2019'!$C$7:$AW$186,25,0)</f>
        <v>6</v>
      </c>
      <c r="AD1306" s="89">
        <f>VLOOKUP($B1306,'[5]POB X MCR 2019'!$C$7:$AW$186,26,0)</f>
        <v>28</v>
      </c>
      <c r="AE1306" s="89">
        <f>VLOOKUP($B1306,'[5]POB X MCR 2019'!$C$7:$AW$186,27,0)</f>
        <v>31</v>
      </c>
      <c r="AF1306" s="89">
        <f>VLOOKUP($B1306,'[5]POB X MCR 2019'!$C$7:$AW$186,28,0)</f>
        <v>31</v>
      </c>
      <c r="AG1306" s="89">
        <f>VLOOKUP($B1306,'[5]POB X MCR 2019'!$C$7:$AW$186,29,0)</f>
        <v>27</v>
      </c>
      <c r="AH1306" s="89">
        <f>VLOOKUP($B1306,'[5]POB X MCR 2019'!$C$7:$AW$186,30,0)</f>
        <v>25</v>
      </c>
      <c r="AI1306" s="89">
        <f>VLOOKUP($B1306,'[5]POB X MCR 2019'!$C$7:$AW$186,31,0)</f>
        <v>22</v>
      </c>
      <c r="AJ1306" s="89">
        <f>VLOOKUP($B1306,'[5]POB X MCR 2019'!$C$7:$AW$186,32,0)</f>
        <v>18</v>
      </c>
      <c r="AK1306" s="89">
        <f>VLOOKUP($B1306,'[5]POB X MCR 2019'!$C$7:$AW$186,33,0)</f>
        <v>16</v>
      </c>
      <c r="AL1306" s="89">
        <f>VLOOKUP($B1306,'[5]POB X MCR 2019'!$C$7:$AW$186,34,0)</f>
        <v>11</v>
      </c>
      <c r="AM1306" s="89">
        <f>VLOOKUP($B1306,'[5]POB X MCR 2019'!$C$7:$AW$186,35,0)</f>
        <v>9</v>
      </c>
      <c r="AN1306" s="89">
        <f>VLOOKUP($B1306,'[5]POB X MCR 2019'!$C$7:$AW$186,36,0)</f>
        <v>5</v>
      </c>
      <c r="AO1306" s="89">
        <f>VLOOKUP($B1306,'[5]POB X MCR 2019'!$C$7:$AW$186,37,0)</f>
        <v>4</v>
      </c>
      <c r="AP1306" s="89">
        <f>VLOOKUP($B1306,'[5]POB X MCR 2019'!$C$7:$AW$186,38,0)</f>
        <v>4</v>
      </c>
      <c r="AQ1306" s="89">
        <f>VLOOKUP($B1306,'[5]POB X MCR 2019'!$C$7:$AW$186,43,0)</f>
        <v>197</v>
      </c>
      <c r="AR1306" s="89">
        <f>VLOOKUP($B1306,'[5]POB X MCR 2019'!$C$7:$AW$186,44,0)</f>
        <v>21</v>
      </c>
      <c r="AS1306" s="89">
        <f>VLOOKUP($B1306,'[5]POB X MCR 2019'!$C$7:$AW$186,45,0)</f>
        <v>15</v>
      </c>
      <c r="AT1306" s="89">
        <f>VLOOKUP($B1306,'[5]POB X MCR 2019'!$C$7:$AW$186,46,0)</f>
        <v>92</v>
      </c>
      <c r="AU1306" s="89">
        <f>VLOOKUP($B1306,'[6]RED CHOTA'!$C$7:$G$170,5,0)</f>
        <v>6</v>
      </c>
    </row>
    <row r="1307" spans="1:49" ht="12">
      <c r="A1307" s="58">
        <v>1308</v>
      </c>
      <c r="B1307" s="58">
        <v>4736</v>
      </c>
      <c r="C1307" s="59" t="s">
        <v>1134</v>
      </c>
      <c r="D1307" s="59" t="s">
        <v>447</v>
      </c>
      <c r="E1307" s="59" t="s">
        <v>608</v>
      </c>
      <c r="F1307" s="59" t="s">
        <v>618</v>
      </c>
      <c r="G1307" s="12" t="s">
        <v>266</v>
      </c>
      <c r="H1307" s="14">
        <f>B1307</f>
        <v>4736</v>
      </c>
      <c r="I1307" s="14">
        <f t="shared" si="332"/>
        <v>959</v>
      </c>
      <c r="J1307" s="12">
        <f>VLOOKUP($B1307,'[1]METAS 2019'!$D$4:$Q$843,5,0)</f>
        <v>13</v>
      </c>
      <c r="K1307" s="12">
        <f>VLOOKUP($B1307,'[1]METAS 2019'!$D$4:$Q$843,4,0)</f>
        <v>16</v>
      </c>
      <c r="L1307" s="12">
        <f>VLOOKUP($B1307,'[1]METAS 2019'!$D$4:$Q$843,11,0)</f>
        <v>13</v>
      </c>
      <c r="M1307" s="12">
        <f>VLOOKUP($B1307,'[1]METAS 2019'!$D$4:$Q$843,12,0)</f>
        <v>19</v>
      </c>
      <c r="N1307" s="12">
        <f>VLOOKUP($B1307,'[1]METAS 2019'!$D$4:$Q$843,13,0)</f>
        <v>20</v>
      </c>
      <c r="O1307" s="12">
        <f>VLOOKUP($B1307,'[1]METAS 2019'!$D$4:$Q$843,14,0)</f>
        <v>16</v>
      </c>
      <c r="P1307" s="89">
        <f>VLOOKUP($B1307,'[5]POB X MCR 2019'!$C$7:$AW$186,12,0)</f>
        <v>20</v>
      </c>
      <c r="Q1307" s="89">
        <f>VLOOKUP($B1307,'[5]POB X MCR 2019'!$C$7:$AW$186,13,0)</f>
        <v>20</v>
      </c>
      <c r="R1307" s="89">
        <f>VLOOKUP($B1307,'[5]POB X MCR 2019'!$C$7:$AW$186,14,0)</f>
        <v>20</v>
      </c>
      <c r="S1307" s="89">
        <f>VLOOKUP($B1307,'[5]POB X MCR 2019'!$C$7:$AW$186,15,0)</f>
        <v>21</v>
      </c>
      <c r="T1307" s="89">
        <f>VLOOKUP($B1307,'[5]POB X MCR 2019'!$C$7:$AW$186,16,0)</f>
        <v>21</v>
      </c>
      <c r="U1307" s="89">
        <f>VLOOKUP($B1307,'[5]POB X MCR 2019'!$C$7:$AW$186,17,0)</f>
        <v>21</v>
      </c>
      <c r="V1307" s="89">
        <f>VLOOKUP($B1307,'[5]POB X MCR 2019'!$C$7:$AW$186,18,0)</f>
        <v>21</v>
      </c>
      <c r="W1307" s="89">
        <f>VLOOKUP($B1307,'[5]POB X MCR 2019'!$C$7:$AW$186,19,0)</f>
        <v>21</v>
      </c>
      <c r="X1307" s="89">
        <f>VLOOKUP($B1307,'[5]POB X MCR 2019'!$C$7:$AW$186,20,0)</f>
        <v>20</v>
      </c>
      <c r="Y1307" s="89">
        <f>VLOOKUP($B1307,'[5]POB X MCR 2019'!$C$7:$AW$186,21,0)</f>
        <v>20</v>
      </c>
      <c r="Z1307" s="89">
        <f>VLOOKUP($B1307,'[5]POB X MCR 2019'!$C$7:$AW$186,22,0)</f>
        <v>19</v>
      </c>
      <c r="AA1307" s="89">
        <f>VLOOKUP($B1307,'[5]POB X MCR 2019'!$C$7:$AW$186,23,0)</f>
        <v>18</v>
      </c>
      <c r="AB1307" s="89">
        <f>VLOOKUP($B1307,'[5]POB X MCR 2019'!$C$7:$AW$186,24,0)</f>
        <v>17</v>
      </c>
      <c r="AC1307" s="89">
        <f>VLOOKUP($B1307,'[5]POB X MCR 2019'!$C$7:$AW$186,25,0)</f>
        <v>16</v>
      </c>
      <c r="AD1307" s="89">
        <f>VLOOKUP($B1307,'[5]POB X MCR 2019'!$C$7:$AW$186,26,0)</f>
        <v>72</v>
      </c>
      <c r="AE1307" s="89">
        <f>VLOOKUP($B1307,'[5]POB X MCR 2019'!$C$7:$AW$186,27,0)</f>
        <v>79</v>
      </c>
      <c r="AF1307" s="89">
        <f>VLOOKUP($B1307,'[5]POB X MCR 2019'!$C$7:$AW$186,28,0)</f>
        <v>79</v>
      </c>
      <c r="AG1307" s="89">
        <f>VLOOKUP($B1307,'[5]POB X MCR 2019'!$C$7:$AW$186,29,0)</f>
        <v>69</v>
      </c>
      <c r="AH1307" s="89">
        <f>VLOOKUP($B1307,'[5]POB X MCR 2019'!$C$7:$AW$186,30,0)</f>
        <v>62</v>
      </c>
      <c r="AI1307" s="89">
        <f>VLOOKUP($B1307,'[5]POB X MCR 2019'!$C$7:$AW$186,31,0)</f>
        <v>55</v>
      </c>
      <c r="AJ1307" s="89">
        <f>VLOOKUP($B1307,'[5]POB X MCR 2019'!$C$7:$AW$186,32,0)</f>
        <v>46</v>
      </c>
      <c r="AK1307" s="89">
        <f>VLOOKUP($B1307,'[5]POB X MCR 2019'!$C$7:$AW$186,33,0)</f>
        <v>41</v>
      </c>
      <c r="AL1307" s="89">
        <f>VLOOKUP($B1307,'[5]POB X MCR 2019'!$C$7:$AW$186,34,0)</f>
        <v>28</v>
      </c>
      <c r="AM1307" s="89">
        <f>VLOOKUP($B1307,'[5]POB X MCR 2019'!$C$7:$AW$186,35,0)</f>
        <v>23</v>
      </c>
      <c r="AN1307" s="89">
        <f>VLOOKUP($B1307,'[5]POB X MCR 2019'!$C$7:$AW$186,36,0)</f>
        <v>14</v>
      </c>
      <c r="AO1307" s="89">
        <f>VLOOKUP($B1307,'[5]POB X MCR 2019'!$C$7:$AW$186,37,0)</f>
        <v>9</v>
      </c>
      <c r="AP1307" s="89">
        <f>VLOOKUP($B1307,'[5]POB X MCR 2019'!$C$7:$AW$186,38,0)</f>
        <v>10</v>
      </c>
      <c r="AQ1307" s="89">
        <f>VLOOKUP($B1307,'[5]POB X MCR 2019'!$C$7:$AW$186,43,0)</f>
        <v>489</v>
      </c>
      <c r="AR1307" s="89">
        <f>VLOOKUP($B1307,'[5]POB X MCR 2019'!$C$7:$AW$186,44,0)</f>
        <v>54</v>
      </c>
      <c r="AS1307" s="89">
        <f>VLOOKUP($B1307,'[5]POB X MCR 2019'!$C$7:$AW$186,45,0)</f>
        <v>38</v>
      </c>
      <c r="AT1307" s="89">
        <f>VLOOKUP($B1307,'[5]POB X MCR 2019'!$C$7:$AW$186,46,0)</f>
        <v>233</v>
      </c>
      <c r="AU1307" s="89">
        <f>VLOOKUP($B1307,'[6]RED CHOTA'!$C$7:$G$170,5,0)</f>
        <v>16</v>
      </c>
    </row>
    <row r="1308" spans="1:49" ht="12">
      <c r="A1308" s="58">
        <v>1309</v>
      </c>
      <c r="B1308" s="58">
        <v>4737</v>
      </c>
      <c r="C1308" s="59" t="s">
        <v>1134</v>
      </c>
      <c r="D1308" s="59" t="s">
        <v>447</v>
      </c>
      <c r="E1308" s="59" t="s">
        <v>608</v>
      </c>
      <c r="F1308" s="59" t="s">
        <v>616</v>
      </c>
      <c r="G1308" s="12" t="s">
        <v>266</v>
      </c>
      <c r="H1308" s="14">
        <f>B1308</f>
        <v>4737</v>
      </c>
      <c r="I1308" s="14">
        <f t="shared" si="332"/>
        <v>694</v>
      </c>
      <c r="J1308" s="12">
        <f>VLOOKUP($B1308,'[1]METAS 2019'!$D$4:$Q$843,5,0)</f>
        <v>11</v>
      </c>
      <c r="K1308" s="12">
        <f>VLOOKUP($B1308,'[1]METAS 2019'!$D$4:$Q$843,4,0)</f>
        <v>12</v>
      </c>
      <c r="L1308" s="12">
        <f>VLOOKUP($B1308,'[1]METAS 2019'!$D$4:$Q$843,11,0)</f>
        <v>15</v>
      </c>
      <c r="M1308" s="12">
        <f>VLOOKUP($B1308,'[1]METAS 2019'!$D$4:$Q$843,12,0)</f>
        <v>13</v>
      </c>
      <c r="N1308" s="12">
        <f>VLOOKUP($B1308,'[1]METAS 2019'!$D$4:$Q$843,13,0)</f>
        <v>12</v>
      </c>
      <c r="O1308" s="12">
        <f>VLOOKUP($B1308,'[1]METAS 2019'!$D$4:$Q$843,14,0)</f>
        <v>14</v>
      </c>
      <c r="P1308" s="89">
        <f>VLOOKUP($B1308,'[5]POB X MCR 2019'!$C$7:$AW$186,12,0)</f>
        <v>14</v>
      </c>
      <c r="Q1308" s="89">
        <f>VLOOKUP($B1308,'[5]POB X MCR 2019'!$C$7:$AW$186,13,0)</f>
        <v>14</v>
      </c>
      <c r="R1308" s="89">
        <f>VLOOKUP($B1308,'[5]POB X MCR 2019'!$C$7:$AW$186,14,0)</f>
        <v>14</v>
      </c>
      <c r="S1308" s="89">
        <f>VLOOKUP($B1308,'[5]POB X MCR 2019'!$C$7:$AW$186,15,0)</f>
        <v>15</v>
      </c>
      <c r="T1308" s="89">
        <f>VLOOKUP($B1308,'[5]POB X MCR 2019'!$C$7:$AW$186,16,0)</f>
        <v>15</v>
      </c>
      <c r="U1308" s="89">
        <f>VLOOKUP($B1308,'[5]POB X MCR 2019'!$C$7:$AW$186,17,0)</f>
        <v>15</v>
      </c>
      <c r="V1308" s="89">
        <f>VLOOKUP($B1308,'[5]POB X MCR 2019'!$C$7:$AW$186,18,0)</f>
        <v>15</v>
      </c>
      <c r="W1308" s="89">
        <f>VLOOKUP($B1308,'[5]POB X MCR 2019'!$C$7:$AW$186,19,0)</f>
        <v>15</v>
      </c>
      <c r="X1308" s="89">
        <f>VLOOKUP($B1308,'[5]POB X MCR 2019'!$C$7:$AW$186,20,0)</f>
        <v>15</v>
      </c>
      <c r="Y1308" s="89">
        <f>VLOOKUP($B1308,'[5]POB X MCR 2019'!$C$7:$AW$186,21,0)</f>
        <v>14</v>
      </c>
      <c r="Z1308" s="89">
        <f>VLOOKUP($B1308,'[5]POB X MCR 2019'!$C$7:$AW$186,22,0)</f>
        <v>14</v>
      </c>
      <c r="AA1308" s="89">
        <f>VLOOKUP($B1308,'[5]POB X MCR 2019'!$C$7:$AW$186,23,0)</f>
        <v>13</v>
      </c>
      <c r="AB1308" s="89">
        <f>VLOOKUP($B1308,'[5]POB X MCR 2019'!$C$7:$AW$186,24,0)</f>
        <v>12</v>
      </c>
      <c r="AC1308" s="89">
        <f>VLOOKUP($B1308,'[5]POB X MCR 2019'!$C$7:$AW$186,25,0)</f>
        <v>11</v>
      </c>
      <c r="AD1308" s="89">
        <f>VLOOKUP($B1308,'[5]POB X MCR 2019'!$C$7:$AW$186,26,0)</f>
        <v>51</v>
      </c>
      <c r="AE1308" s="89">
        <f>VLOOKUP($B1308,'[5]POB X MCR 2019'!$C$7:$AW$186,27,0)</f>
        <v>57</v>
      </c>
      <c r="AF1308" s="89">
        <f>VLOOKUP($B1308,'[5]POB X MCR 2019'!$C$7:$AW$186,28,0)</f>
        <v>57</v>
      </c>
      <c r="AG1308" s="89">
        <f>VLOOKUP($B1308,'[5]POB X MCR 2019'!$C$7:$AW$186,29,0)</f>
        <v>49</v>
      </c>
      <c r="AH1308" s="89">
        <f>VLOOKUP($B1308,'[5]POB X MCR 2019'!$C$7:$AW$186,30,0)</f>
        <v>45</v>
      </c>
      <c r="AI1308" s="89">
        <f>VLOOKUP($B1308,'[5]POB X MCR 2019'!$C$7:$AW$186,31,0)</f>
        <v>39</v>
      </c>
      <c r="AJ1308" s="89">
        <f>VLOOKUP($B1308,'[5]POB X MCR 2019'!$C$7:$AW$186,32,0)</f>
        <v>33</v>
      </c>
      <c r="AK1308" s="89">
        <f>VLOOKUP($B1308,'[5]POB X MCR 2019'!$C$7:$AW$186,33,0)</f>
        <v>29</v>
      </c>
      <c r="AL1308" s="89">
        <f>VLOOKUP($B1308,'[5]POB X MCR 2019'!$C$7:$AW$186,34,0)</f>
        <v>20</v>
      </c>
      <c r="AM1308" s="89">
        <f>VLOOKUP($B1308,'[5]POB X MCR 2019'!$C$7:$AW$186,35,0)</f>
        <v>17</v>
      </c>
      <c r="AN1308" s="89">
        <f>VLOOKUP($B1308,'[5]POB X MCR 2019'!$C$7:$AW$186,36,0)</f>
        <v>10</v>
      </c>
      <c r="AO1308" s="89">
        <f>VLOOKUP($B1308,'[5]POB X MCR 2019'!$C$7:$AW$186,37,0)</f>
        <v>7</v>
      </c>
      <c r="AP1308" s="89">
        <f>VLOOKUP($B1308,'[5]POB X MCR 2019'!$C$7:$AW$186,38,0)</f>
        <v>7</v>
      </c>
      <c r="AQ1308" s="89">
        <f>VLOOKUP($B1308,'[5]POB X MCR 2019'!$C$7:$AW$186,43,0)</f>
        <v>357</v>
      </c>
      <c r="AR1308" s="89">
        <f>VLOOKUP($B1308,'[5]POB X MCR 2019'!$C$7:$AW$186,44,0)</f>
        <v>38</v>
      </c>
      <c r="AS1308" s="89">
        <f>VLOOKUP($B1308,'[5]POB X MCR 2019'!$C$7:$AW$186,45,0)</f>
        <v>28</v>
      </c>
      <c r="AT1308" s="89">
        <f>VLOOKUP($B1308,'[5]POB X MCR 2019'!$C$7:$AW$186,46,0)</f>
        <v>167</v>
      </c>
      <c r="AU1308" s="89">
        <f>VLOOKUP($B1308,'[6]RED CHOTA'!$C$7:$G$170,5,0)</f>
        <v>13</v>
      </c>
    </row>
    <row r="1309" spans="1:49" ht="12">
      <c r="A1309" s="58">
        <v>1310</v>
      </c>
      <c r="B1309" s="58">
        <v>4738</v>
      </c>
      <c r="C1309" s="59" t="s">
        <v>1134</v>
      </c>
      <c r="D1309" s="59" t="s">
        <v>447</v>
      </c>
      <c r="E1309" s="59" t="s">
        <v>608</v>
      </c>
      <c r="F1309" s="59" t="s">
        <v>617</v>
      </c>
      <c r="G1309" s="12" t="s">
        <v>266</v>
      </c>
      <c r="H1309" s="14">
        <f>B1309</f>
        <v>4738</v>
      </c>
      <c r="I1309" s="14">
        <f t="shared" si="332"/>
        <v>653</v>
      </c>
      <c r="J1309" s="12">
        <f>VLOOKUP($B1309,'[1]METAS 2019'!$D$4:$Q$843,5,0)</f>
        <v>9</v>
      </c>
      <c r="K1309" s="12">
        <f>VLOOKUP($B1309,'[1]METAS 2019'!$D$4:$Q$843,4,0)</f>
        <v>11</v>
      </c>
      <c r="L1309" s="12">
        <f>VLOOKUP($B1309,'[1]METAS 2019'!$D$4:$Q$843,11,0)</f>
        <v>4</v>
      </c>
      <c r="M1309" s="12">
        <f>VLOOKUP($B1309,'[1]METAS 2019'!$D$4:$Q$843,12,0)</f>
        <v>9</v>
      </c>
      <c r="N1309" s="12">
        <f>VLOOKUP($B1309,'[1]METAS 2019'!$D$4:$Q$843,13,0)</f>
        <v>15</v>
      </c>
      <c r="O1309" s="12">
        <f>VLOOKUP($B1309,'[1]METAS 2019'!$D$4:$Q$843,14,0)</f>
        <v>12</v>
      </c>
      <c r="P1309" s="89">
        <f>VLOOKUP($B1309,'[5]POB X MCR 2019'!$C$7:$AW$186,12,0)</f>
        <v>14</v>
      </c>
      <c r="Q1309" s="89">
        <f>VLOOKUP($B1309,'[5]POB X MCR 2019'!$C$7:$AW$186,13,0)</f>
        <v>14</v>
      </c>
      <c r="R1309" s="89">
        <f>VLOOKUP($B1309,'[5]POB X MCR 2019'!$C$7:$AW$186,14,0)</f>
        <v>14</v>
      </c>
      <c r="S1309" s="89">
        <f>VLOOKUP($B1309,'[5]POB X MCR 2019'!$C$7:$AW$186,15,0)</f>
        <v>14</v>
      </c>
      <c r="T1309" s="89">
        <f>VLOOKUP($B1309,'[5]POB X MCR 2019'!$C$7:$AW$186,16,0)</f>
        <v>15</v>
      </c>
      <c r="U1309" s="89">
        <f>VLOOKUP($B1309,'[5]POB X MCR 2019'!$C$7:$AW$186,17,0)</f>
        <v>15</v>
      </c>
      <c r="V1309" s="89">
        <f>VLOOKUP($B1309,'[5]POB X MCR 2019'!$C$7:$AW$186,18,0)</f>
        <v>15</v>
      </c>
      <c r="W1309" s="89">
        <f>VLOOKUP($B1309,'[5]POB X MCR 2019'!$C$7:$AW$186,19,0)</f>
        <v>14</v>
      </c>
      <c r="X1309" s="89">
        <f>VLOOKUP($B1309,'[5]POB X MCR 2019'!$C$7:$AW$186,20,0)</f>
        <v>14</v>
      </c>
      <c r="Y1309" s="89">
        <f>VLOOKUP($B1309,'[5]POB X MCR 2019'!$C$7:$AW$186,21,0)</f>
        <v>14</v>
      </c>
      <c r="Z1309" s="89">
        <f>VLOOKUP($B1309,'[5]POB X MCR 2019'!$C$7:$AW$186,22,0)</f>
        <v>13</v>
      </c>
      <c r="AA1309" s="89">
        <f>VLOOKUP($B1309,'[5]POB X MCR 2019'!$C$7:$AW$186,23,0)</f>
        <v>12</v>
      </c>
      <c r="AB1309" s="89">
        <f>VLOOKUP($B1309,'[5]POB X MCR 2019'!$C$7:$AW$186,24,0)</f>
        <v>12</v>
      </c>
      <c r="AC1309" s="89">
        <f>VLOOKUP($B1309,'[5]POB X MCR 2019'!$C$7:$AW$186,25,0)</f>
        <v>11</v>
      </c>
      <c r="AD1309" s="89">
        <f>VLOOKUP($B1309,'[5]POB X MCR 2019'!$C$7:$AW$186,26,0)</f>
        <v>49</v>
      </c>
      <c r="AE1309" s="89">
        <f>VLOOKUP($B1309,'[5]POB X MCR 2019'!$C$7:$AW$186,27,0)</f>
        <v>55</v>
      </c>
      <c r="AF1309" s="89">
        <f>VLOOKUP($B1309,'[5]POB X MCR 2019'!$C$7:$AW$186,28,0)</f>
        <v>54</v>
      </c>
      <c r="AG1309" s="89">
        <f>VLOOKUP($B1309,'[5]POB X MCR 2019'!$C$7:$AW$186,29,0)</f>
        <v>47</v>
      </c>
      <c r="AH1309" s="89">
        <f>VLOOKUP($B1309,'[5]POB X MCR 2019'!$C$7:$AW$186,30,0)</f>
        <v>43</v>
      </c>
      <c r="AI1309" s="89">
        <f>VLOOKUP($B1309,'[5]POB X MCR 2019'!$C$7:$AW$186,31,0)</f>
        <v>38</v>
      </c>
      <c r="AJ1309" s="89">
        <f>VLOOKUP($B1309,'[5]POB X MCR 2019'!$C$7:$AW$186,32,0)</f>
        <v>31</v>
      </c>
      <c r="AK1309" s="89">
        <f>VLOOKUP($B1309,'[5]POB X MCR 2019'!$C$7:$AW$186,33,0)</f>
        <v>28</v>
      </c>
      <c r="AL1309" s="89">
        <f>VLOOKUP($B1309,'[5]POB X MCR 2019'!$C$7:$AW$186,34,0)</f>
        <v>19</v>
      </c>
      <c r="AM1309" s="89">
        <f>VLOOKUP($B1309,'[5]POB X MCR 2019'!$C$7:$AW$186,35,0)</f>
        <v>16</v>
      </c>
      <c r="AN1309" s="89">
        <f>VLOOKUP($B1309,'[5]POB X MCR 2019'!$C$7:$AW$186,36,0)</f>
        <v>9</v>
      </c>
      <c r="AO1309" s="89">
        <f>VLOOKUP($B1309,'[5]POB X MCR 2019'!$C$7:$AW$186,37,0)</f>
        <v>6</v>
      </c>
      <c r="AP1309" s="89">
        <f>VLOOKUP($B1309,'[5]POB X MCR 2019'!$C$7:$AW$186,38,0)</f>
        <v>7</v>
      </c>
      <c r="AQ1309" s="89">
        <f>VLOOKUP($B1309,'[5]POB X MCR 2019'!$C$7:$AW$186,43,0)</f>
        <v>335</v>
      </c>
      <c r="AR1309" s="89">
        <f>VLOOKUP($B1309,'[5]POB X MCR 2019'!$C$7:$AW$186,44,0)</f>
        <v>37</v>
      </c>
      <c r="AS1309" s="89">
        <f>VLOOKUP($B1309,'[5]POB X MCR 2019'!$C$7:$AW$186,45,0)</f>
        <v>26</v>
      </c>
      <c r="AT1309" s="89">
        <f>VLOOKUP($B1309,'[5]POB X MCR 2019'!$C$7:$AW$186,46,0)</f>
        <v>160</v>
      </c>
      <c r="AU1309" s="89">
        <f>VLOOKUP($B1309,'[6]RED CHOTA'!$C$7:$G$170,5,0)</f>
        <v>11</v>
      </c>
    </row>
    <row r="1310" spans="1:49" ht="12">
      <c r="A1310" s="97">
        <v>1311</v>
      </c>
      <c r="B1310" s="97"/>
      <c r="C1310" s="98"/>
      <c r="D1310" s="98"/>
      <c r="E1310" s="98"/>
      <c r="F1310" s="98" t="s">
        <v>1136</v>
      </c>
      <c r="G1310" s="17" t="s">
        <v>1214</v>
      </c>
      <c r="H1310" s="81"/>
      <c r="I1310" s="81">
        <f t="shared" si="332"/>
        <v>11123</v>
      </c>
      <c r="J1310" s="17">
        <f>SUM(J1311:J1324)</f>
        <v>153</v>
      </c>
      <c r="K1310" s="17">
        <f t="shared" ref="K1310:AU1310" si="341">SUM(K1311:K1324)</f>
        <v>159</v>
      </c>
      <c r="L1310" s="17">
        <f t="shared" si="341"/>
        <v>164</v>
      </c>
      <c r="M1310" s="17">
        <f t="shared" si="341"/>
        <v>176</v>
      </c>
      <c r="N1310" s="17">
        <f t="shared" si="341"/>
        <v>171</v>
      </c>
      <c r="O1310" s="17">
        <f t="shared" si="341"/>
        <v>170</v>
      </c>
      <c r="P1310" s="17">
        <f t="shared" si="341"/>
        <v>208</v>
      </c>
      <c r="Q1310" s="17">
        <f t="shared" si="341"/>
        <v>213</v>
      </c>
      <c r="R1310" s="17">
        <f t="shared" si="341"/>
        <v>219</v>
      </c>
      <c r="S1310" s="17">
        <f t="shared" si="341"/>
        <v>223</v>
      </c>
      <c r="T1310" s="17">
        <f t="shared" si="341"/>
        <v>228</v>
      </c>
      <c r="U1310" s="17">
        <f t="shared" si="341"/>
        <v>234</v>
      </c>
      <c r="V1310" s="17">
        <f t="shared" si="341"/>
        <v>237</v>
      </c>
      <c r="W1310" s="17">
        <f t="shared" si="341"/>
        <v>235</v>
      </c>
      <c r="X1310" s="17">
        <f t="shared" si="341"/>
        <v>231</v>
      </c>
      <c r="Y1310" s="17">
        <f t="shared" si="341"/>
        <v>224</v>
      </c>
      <c r="Z1310" s="17">
        <f t="shared" si="341"/>
        <v>219</v>
      </c>
      <c r="AA1310" s="17">
        <f t="shared" si="341"/>
        <v>213</v>
      </c>
      <c r="AB1310" s="17">
        <f t="shared" si="341"/>
        <v>206</v>
      </c>
      <c r="AC1310" s="17">
        <f t="shared" si="341"/>
        <v>202</v>
      </c>
      <c r="AD1310" s="17">
        <f t="shared" si="341"/>
        <v>934</v>
      </c>
      <c r="AE1310" s="17">
        <f t="shared" si="341"/>
        <v>896</v>
      </c>
      <c r="AF1310" s="17">
        <f t="shared" si="341"/>
        <v>938</v>
      </c>
      <c r="AG1310" s="17">
        <f t="shared" si="341"/>
        <v>851</v>
      </c>
      <c r="AH1310" s="17">
        <f t="shared" si="341"/>
        <v>705</v>
      </c>
      <c r="AI1310" s="17">
        <f t="shared" si="341"/>
        <v>718</v>
      </c>
      <c r="AJ1310" s="17">
        <f t="shared" si="341"/>
        <v>520</v>
      </c>
      <c r="AK1310" s="17">
        <f t="shared" si="341"/>
        <v>467</v>
      </c>
      <c r="AL1310" s="17">
        <f t="shared" si="341"/>
        <v>358</v>
      </c>
      <c r="AM1310" s="17">
        <f t="shared" si="341"/>
        <v>224</v>
      </c>
      <c r="AN1310" s="17">
        <f t="shared" si="341"/>
        <v>199</v>
      </c>
      <c r="AO1310" s="17">
        <f t="shared" si="341"/>
        <v>125</v>
      </c>
      <c r="AP1310" s="17">
        <f t="shared" si="341"/>
        <v>103</v>
      </c>
      <c r="AQ1310" s="17">
        <f t="shared" si="341"/>
        <v>5699</v>
      </c>
      <c r="AR1310" s="17">
        <f t="shared" si="341"/>
        <v>581</v>
      </c>
      <c r="AS1310" s="17">
        <f t="shared" si="341"/>
        <v>528</v>
      </c>
      <c r="AT1310" s="17">
        <f t="shared" si="341"/>
        <v>2801</v>
      </c>
      <c r="AU1310" s="17">
        <f t="shared" si="341"/>
        <v>185</v>
      </c>
    </row>
    <row r="1311" spans="1:49" ht="12">
      <c r="A1311" s="58">
        <v>1312</v>
      </c>
      <c r="B1311" s="58">
        <v>4718</v>
      </c>
      <c r="C1311" s="59" t="s">
        <v>1134</v>
      </c>
      <c r="D1311" s="59" t="s">
        <v>447</v>
      </c>
      <c r="E1311" s="59" t="s">
        <v>523</v>
      </c>
      <c r="F1311" s="59" t="s">
        <v>524</v>
      </c>
      <c r="G1311" s="12" t="s">
        <v>283</v>
      </c>
      <c r="H1311" s="14">
        <f t="shared" ref="H1311:H1324" si="342">B1311</f>
        <v>4718</v>
      </c>
      <c r="I1311" s="14">
        <f t="shared" si="332"/>
        <v>3452</v>
      </c>
      <c r="J1311" s="12">
        <f>VLOOKUP($B1311,'[1]METAS 2019'!$D$4:$Q$843,5,0)</f>
        <v>41</v>
      </c>
      <c r="K1311" s="12">
        <f>VLOOKUP($B1311,'[1]METAS 2019'!$D$4:$Q$843,4,0)</f>
        <v>49</v>
      </c>
      <c r="L1311" s="12">
        <f>VLOOKUP($B1311,'[1]METAS 2019'!$D$4:$Q$843,11,0)</f>
        <v>56</v>
      </c>
      <c r="M1311" s="12">
        <f>VLOOKUP($B1311,'[1]METAS 2019'!$D$4:$Q$843,12,0)</f>
        <v>68</v>
      </c>
      <c r="N1311" s="12">
        <f>VLOOKUP($B1311,'[1]METAS 2019'!$D$4:$Q$843,13,0)</f>
        <v>50</v>
      </c>
      <c r="O1311" s="12">
        <f>VLOOKUP($B1311,'[1]METAS 2019'!$D$4:$Q$843,14,0)</f>
        <v>49</v>
      </c>
      <c r="P1311" s="89">
        <f>VLOOKUP($B1311,'[5]POB X MCR 2019'!$C$7:$AW$186,12,0)</f>
        <v>63</v>
      </c>
      <c r="Q1311" s="89">
        <f>VLOOKUP($B1311,'[5]POB X MCR 2019'!$C$7:$AW$186,13,0)</f>
        <v>67</v>
      </c>
      <c r="R1311" s="89">
        <f>VLOOKUP($B1311,'[5]POB X MCR 2019'!$C$7:$AW$186,14,0)</f>
        <v>68</v>
      </c>
      <c r="S1311" s="89">
        <f>VLOOKUP($B1311,'[5]POB X MCR 2019'!$C$7:$AW$186,15,0)</f>
        <v>68</v>
      </c>
      <c r="T1311" s="89">
        <f>VLOOKUP($B1311,'[5]POB X MCR 2019'!$C$7:$AW$186,16,0)</f>
        <v>70</v>
      </c>
      <c r="U1311" s="89">
        <f>VLOOKUP($B1311,'[5]POB X MCR 2019'!$C$7:$AW$186,17,0)</f>
        <v>74</v>
      </c>
      <c r="V1311" s="89">
        <f>VLOOKUP($B1311,'[5]POB X MCR 2019'!$C$7:$AW$186,18,0)</f>
        <v>71</v>
      </c>
      <c r="W1311" s="89">
        <f>VLOOKUP($B1311,'[5]POB X MCR 2019'!$C$7:$AW$186,19,0)</f>
        <v>74</v>
      </c>
      <c r="X1311" s="89">
        <f>VLOOKUP($B1311,'[5]POB X MCR 2019'!$C$7:$AW$186,20,0)</f>
        <v>72</v>
      </c>
      <c r="Y1311" s="89">
        <f>VLOOKUP($B1311,'[5]POB X MCR 2019'!$C$7:$AW$186,21,0)</f>
        <v>69</v>
      </c>
      <c r="Z1311" s="89">
        <f>VLOOKUP($B1311,'[5]POB X MCR 2019'!$C$7:$AW$186,22,0)</f>
        <v>68</v>
      </c>
      <c r="AA1311" s="89">
        <f>VLOOKUP($B1311,'[5]POB X MCR 2019'!$C$7:$AW$186,23,0)</f>
        <v>67</v>
      </c>
      <c r="AB1311" s="89">
        <f>VLOOKUP($B1311,'[5]POB X MCR 2019'!$C$7:$AW$186,24,0)</f>
        <v>66</v>
      </c>
      <c r="AC1311" s="89">
        <f>VLOOKUP($B1311,'[5]POB X MCR 2019'!$C$7:$AW$186,25,0)</f>
        <v>62</v>
      </c>
      <c r="AD1311" s="89">
        <f>VLOOKUP($B1311,'[5]POB X MCR 2019'!$C$7:$AW$186,26,0)</f>
        <v>290</v>
      </c>
      <c r="AE1311" s="89">
        <f>VLOOKUP($B1311,'[5]POB X MCR 2019'!$C$7:$AW$186,27,0)</f>
        <v>277</v>
      </c>
      <c r="AF1311" s="89">
        <f>VLOOKUP($B1311,'[5]POB X MCR 2019'!$C$7:$AW$186,28,0)</f>
        <v>290</v>
      </c>
      <c r="AG1311" s="89">
        <f>VLOOKUP($B1311,'[5]POB X MCR 2019'!$C$7:$AW$186,29,0)</f>
        <v>263</v>
      </c>
      <c r="AH1311" s="89">
        <f>VLOOKUP($B1311,'[5]POB X MCR 2019'!$C$7:$AW$186,30,0)</f>
        <v>220</v>
      </c>
      <c r="AI1311" s="89">
        <f>VLOOKUP($B1311,'[5]POB X MCR 2019'!$C$7:$AW$186,31,0)</f>
        <v>223</v>
      </c>
      <c r="AJ1311" s="89">
        <f>VLOOKUP($B1311,'[5]POB X MCR 2019'!$C$7:$AW$186,32,0)</f>
        <v>162</v>
      </c>
      <c r="AK1311" s="89">
        <f>VLOOKUP($B1311,'[5]POB X MCR 2019'!$C$7:$AW$186,33,0)</f>
        <v>144</v>
      </c>
      <c r="AL1311" s="89">
        <f>VLOOKUP($B1311,'[5]POB X MCR 2019'!$C$7:$AW$186,34,0)</f>
        <v>112</v>
      </c>
      <c r="AM1311" s="89">
        <f>VLOOKUP($B1311,'[5]POB X MCR 2019'!$C$7:$AW$186,35,0)</f>
        <v>69</v>
      </c>
      <c r="AN1311" s="89">
        <f>VLOOKUP($B1311,'[5]POB X MCR 2019'!$C$7:$AW$186,36,0)</f>
        <v>61</v>
      </c>
      <c r="AO1311" s="89">
        <f>VLOOKUP($B1311,'[5]POB X MCR 2019'!$C$7:$AW$186,37,0)</f>
        <v>38</v>
      </c>
      <c r="AP1311" s="89">
        <f>VLOOKUP($B1311,'[5]POB X MCR 2019'!$C$7:$AW$186,38,0)</f>
        <v>31</v>
      </c>
      <c r="AQ1311" s="89">
        <f>VLOOKUP($B1311,'[5]POB X MCR 2019'!$C$7:$AW$186,43,0)</f>
        <v>1755</v>
      </c>
      <c r="AR1311" s="89">
        <f>VLOOKUP($B1311,'[5]POB X MCR 2019'!$C$7:$AW$186,44,0)</f>
        <v>180</v>
      </c>
      <c r="AS1311" s="89">
        <f>VLOOKUP($B1311,'[5]POB X MCR 2019'!$C$7:$AW$186,45,0)</f>
        <v>165</v>
      </c>
      <c r="AT1311" s="89">
        <f>VLOOKUP($B1311,'[5]POB X MCR 2019'!$C$7:$AW$186,46,0)</f>
        <v>868</v>
      </c>
      <c r="AU1311" s="89">
        <f>VLOOKUP($B1311,'[6]RED CHOTA'!$C$7:$G$170,5,0)</f>
        <v>51</v>
      </c>
    </row>
    <row r="1312" spans="1:49" ht="12">
      <c r="A1312" s="58">
        <v>1313</v>
      </c>
      <c r="B1312" s="58">
        <v>4719</v>
      </c>
      <c r="C1312" s="59" t="s">
        <v>1134</v>
      </c>
      <c r="D1312" s="59" t="s">
        <v>447</v>
      </c>
      <c r="E1312" s="59" t="s">
        <v>523</v>
      </c>
      <c r="F1312" s="59" t="s">
        <v>530</v>
      </c>
      <c r="G1312" s="12" t="s">
        <v>271</v>
      </c>
      <c r="H1312" s="14">
        <f t="shared" si="342"/>
        <v>4719</v>
      </c>
      <c r="I1312" s="14">
        <f t="shared" si="332"/>
        <v>1198</v>
      </c>
      <c r="J1312" s="12">
        <f>VLOOKUP($B1312,'[1]METAS 2019'!$D$4:$Q$843,5,0)</f>
        <v>18</v>
      </c>
      <c r="K1312" s="12">
        <f>VLOOKUP($B1312,'[1]METAS 2019'!$D$4:$Q$843,4,0)</f>
        <v>22</v>
      </c>
      <c r="L1312" s="12">
        <f>VLOOKUP($B1312,'[1]METAS 2019'!$D$4:$Q$843,11,0)</f>
        <v>15</v>
      </c>
      <c r="M1312" s="12">
        <f>VLOOKUP($B1312,'[1]METAS 2019'!$D$4:$Q$843,12,0)</f>
        <v>14</v>
      </c>
      <c r="N1312" s="12">
        <f>VLOOKUP($B1312,'[1]METAS 2019'!$D$4:$Q$843,13,0)</f>
        <v>16</v>
      </c>
      <c r="O1312" s="12">
        <f>VLOOKUP($B1312,'[1]METAS 2019'!$D$4:$Q$843,14,0)</f>
        <v>12</v>
      </c>
      <c r="P1312" s="89">
        <f>VLOOKUP($B1312,'[5]POB X MCR 2019'!$C$7:$AW$186,12,0)</f>
        <v>23</v>
      </c>
      <c r="Q1312" s="89">
        <f>VLOOKUP($B1312,'[5]POB X MCR 2019'!$C$7:$AW$186,13,0)</f>
        <v>23</v>
      </c>
      <c r="R1312" s="89">
        <f>VLOOKUP($B1312,'[5]POB X MCR 2019'!$C$7:$AW$186,14,0)</f>
        <v>24</v>
      </c>
      <c r="S1312" s="89">
        <f>VLOOKUP($B1312,'[5]POB X MCR 2019'!$C$7:$AW$186,15,0)</f>
        <v>24</v>
      </c>
      <c r="T1312" s="89">
        <f>VLOOKUP($B1312,'[5]POB X MCR 2019'!$C$7:$AW$186,16,0)</f>
        <v>25</v>
      </c>
      <c r="U1312" s="89">
        <f>VLOOKUP($B1312,'[5]POB X MCR 2019'!$C$7:$AW$186,17,0)</f>
        <v>25</v>
      </c>
      <c r="V1312" s="89">
        <f>VLOOKUP($B1312,'[5]POB X MCR 2019'!$C$7:$AW$186,18,0)</f>
        <v>26</v>
      </c>
      <c r="W1312" s="89">
        <f>VLOOKUP($B1312,'[5]POB X MCR 2019'!$C$7:$AW$186,19,0)</f>
        <v>26</v>
      </c>
      <c r="X1312" s="89">
        <f>VLOOKUP($B1312,'[5]POB X MCR 2019'!$C$7:$AW$186,20,0)</f>
        <v>25</v>
      </c>
      <c r="Y1312" s="89">
        <f>VLOOKUP($B1312,'[5]POB X MCR 2019'!$C$7:$AW$186,21,0)</f>
        <v>24</v>
      </c>
      <c r="Z1312" s="89">
        <f>VLOOKUP($B1312,'[5]POB X MCR 2019'!$C$7:$AW$186,22,0)</f>
        <v>24</v>
      </c>
      <c r="AA1312" s="89">
        <f>VLOOKUP($B1312,'[5]POB X MCR 2019'!$C$7:$AW$186,23,0)</f>
        <v>23</v>
      </c>
      <c r="AB1312" s="89">
        <f>VLOOKUP($B1312,'[5]POB X MCR 2019'!$C$7:$AW$186,24,0)</f>
        <v>22</v>
      </c>
      <c r="AC1312" s="89">
        <f>VLOOKUP($B1312,'[5]POB X MCR 2019'!$C$7:$AW$186,25,0)</f>
        <v>22</v>
      </c>
      <c r="AD1312" s="89">
        <f>VLOOKUP($B1312,'[5]POB X MCR 2019'!$C$7:$AW$186,26,0)</f>
        <v>101</v>
      </c>
      <c r="AE1312" s="89">
        <f>VLOOKUP($B1312,'[5]POB X MCR 2019'!$C$7:$AW$186,27,0)</f>
        <v>97</v>
      </c>
      <c r="AF1312" s="89">
        <f>VLOOKUP($B1312,'[5]POB X MCR 2019'!$C$7:$AW$186,28,0)</f>
        <v>102</v>
      </c>
      <c r="AG1312" s="89">
        <f>VLOOKUP($B1312,'[5]POB X MCR 2019'!$C$7:$AW$186,29,0)</f>
        <v>92</v>
      </c>
      <c r="AH1312" s="89">
        <f>VLOOKUP($B1312,'[5]POB X MCR 2019'!$C$7:$AW$186,30,0)</f>
        <v>77</v>
      </c>
      <c r="AI1312" s="89">
        <f>VLOOKUP($B1312,'[5]POB X MCR 2019'!$C$7:$AW$186,31,0)</f>
        <v>78</v>
      </c>
      <c r="AJ1312" s="89">
        <f>VLOOKUP($B1312,'[5]POB X MCR 2019'!$C$7:$AW$186,32,0)</f>
        <v>57</v>
      </c>
      <c r="AK1312" s="89">
        <f>VLOOKUP($B1312,'[5]POB X MCR 2019'!$C$7:$AW$186,33,0)</f>
        <v>51</v>
      </c>
      <c r="AL1312" s="89">
        <f>VLOOKUP($B1312,'[5]POB X MCR 2019'!$C$7:$AW$186,34,0)</f>
        <v>39</v>
      </c>
      <c r="AM1312" s="89">
        <f>VLOOKUP($B1312,'[5]POB X MCR 2019'!$C$7:$AW$186,35,0)</f>
        <v>24</v>
      </c>
      <c r="AN1312" s="89">
        <f>VLOOKUP($B1312,'[5]POB X MCR 2019'!$C$7:$AW$186,36,0)</f>
        <v>22</v>
      </c>
      <c r="AO1312" s="89">
        <f>VLOOKUP($B1312,'[5]POB X MCR 2019'!$C$7:$AW$186,37,0)</f>
        <v>14</v>
      </c>
      <c r="AP1312" s="89">
        <f>VLOOKUP($B1312,'[5]POB X MCR 2019'!$C$7:$AW$186,38,0)</f>
        <v>11</v>
      </c>
      <c r="AQ1312" s="89">
        <f>VLOOKUP($B1312,'[5]POB X MCR 2019'!$C$7:$AW$186,43,0)</f>
        <v>609</v>
      </c>
      <c r="AR1312" s="89">
        <f>VLOOKUP($B1312,'[5]POB X MCR 2019'!$C$7:$AW$186,44,0)</f>
        <v>63</v>
      </c>
      <c r="AS1312" s="89">
        <f>VLOOKUP($B1312,'[5]POB X MCR 2019'!$C$7:$AW$186,45,0)</f>
        <v>57</v>
      </c>
      <c r="AT1312" s="89">
        <f>VLOOKUP($B1312,'[5]POB X MCR 2019'!$C$7:$AW$186,46,0)</f>
        <v>304</v>
      </c>
      <c r="AU1312" s="89">
        <f>VLOOKUP($B1312,'[6]RED CHOTA'!$C$7:$G$170,5,0)</f>
        <v>22</v>
      </c>
    </row>
    <row r="1313" spans="1:47" ht="12">
      <c r="A1313" s="58">
        <v>1314</v>
      </c>
      <c r="B1313" s="58">
        <v>4725</v>
      </c>
      <c r="C1313" s="59" t="s">
        <v>1134</v>
      </c>
      <c r="D1313" s="59" t="s">
        <v>447</v>
      </c>
      <c r="E1313" s="59" t="s">
        <v>523</v>
      </c>
      <c r="F1313" s="59" t="s">
        <v>534</v>
      </c>
      <c r="G1313" s="12" t="s">
        <v>266</v>
      </c>
      <c r="H1313" s="14">
        <f t="shared" si="342"/>
        <v>4725</v>
      </c>
      <c r="I1313" s="14">
        <f t="shared" si="332"/>
        <v>516</v>
      </c>
      <c r="J1313" s="12">
        <f>VLOOKUP($B1313,'[1]METAS 2019'!$D$4:$Q$843,5,0)</f>
        <v>11</v>
      </c>
      <c r="K1313" s="12">
        <f>VLOOKUP($B1313,'[1]METAS 2019'!$D$4:$Q$843,4,0)</f>
        <v>13</v>
      </c>
      <c r="L1313" s="12">
        <f>VLOOKUP($B1313,'[1]METAS 2019'!$D$4:$Q$843,11,0)</f>
        <v>6</v>
      </c>
      <c r="M1313" s="12">
        <f>VLOOKUP($B1313,'[1]METAS 2019'!$D$4:$Q$843,12,0)</f>
        <v>13</v>
      </c>
      <c r="N1313" s="12">
        <f>VLOOKUP($B1313,'[1]METAS 2019'!$D$4:$Q$843,13,0)</f>
        <v>11</v>
      </c>
      <c r="O1313" s="12">
        <f>VLOOKUP($B1313,'[1]METAS 2019'!$D$4:$Q$843,14,0)</f>
        <v>12</v>
      </c>
      <c r="P1313" s="89">
        <f>VLOOKUP($B1313,'[5]POB X MCR 2019'!$C$7:$AW$186,12,0)</f>
        <v>9</v>
      </c>
      <c r="Q1313" s="89">
        <f>VLOOKUP($B1313,'[5]POB X MCR 2019'!$C$7:$AW$186,13,0)</f>
        <v>9</v>
      </c>
      <c r="R1313" s="89">
        <f>VLOOKUP($B1313,'[5]POB X MCR 2019'!$C$7:$AW$186,14,0)</f>
        <v>10</v>
      </c>
      <c r="S1313" s="89">
        <f>VLOOKUP($B1313,'[5]POB X MCR 2019'!$C$7:$AW$186,15,0)</f>
        <v>10</v>
      </c>
      <c r="T1313" s="89">
        <f>VLOOKUP($B1313,'[5]POB X MCR 2019'!$C$7:$AW$186,16,0)</f>
        <v>10</v>
      </c>
      <c r="U1313" s="89">
        <f>VLOOKUP($B1313,'[5]POB X MCR 2019'!$C$7:$AW$186,17,0)</f>
        <v>10</v>
      </c>
      <c r="V1313" s="89">
        <f>VLOOKUP($B1313,'[5]POB X MCR 2019'!$C$7:$AW$186,18,0)</f>
        <v>11</v>
      </c>
      <c r="W1313" s="89">
        <f>VLOOKUP($B1313,'[5]POB X MCR 2019'!$C$7:$AW$186,19,0)</f>
        <v>10</v>
      </c>
      <c r="X1313" s="89">
        <f>VLOOKUP($B1313,'[5]POB X MCR 2019'!$C$7:$AW$186,20,0)</f>
        <v>10</v>
      </c>
      <c r="Y1313" s="89">
        <f>VLOOKUP($B1313,'[5]POB X MCR 2019'!$C$7:$AW$186,21,0)</f>
        <v>10</v>
      </c>
      <c r="Z1313" s="89">
        <f>VLOOKUP($B1313,'[5]POB X MCR 2019'!$C$7:$AW$186,22,0)</f>
        <v>10</v>
      </c>
      <c r="AA1313" s="89">
        <f>VLOOKUP($B1313,'[5]POB X MCR 2019'!$C$7:$AW$186,23,0)</f>
        <v>9</v>
      </c>
      <c r="AB1313" s="89">
        <f>VLOOKUP($B1313,'[5]POB X MCR 2019'!$C$7:$AW$186,24,0)</f>
        <v>9</v>
      </c>
      <c r="AC1313" s="89">
        <f>VLOOKUP($B1313,'[5]POB X MCR 2019'!$C$7:$AW$186,25,0)</f>
        <v>9</v>
      </c>
      <c r="AD1313" s="89">
        <f>VLOOKUP($B1313,'[5]POB X MCR 2019'!$C$7:$AW$186,26,0)</f>
        <v>41</v>
      </c>
      <c r="AE1313" s="89">
        <f>VLOOKUP($B1313,'[5]POB X MCR 2019'!$C$7:$AW$186,27,0)</f>
        <v>40</v>
      </c>
      <c r="AF1313" s="89">
        <f>VLOOKUP($B1313,'[5]POB X MCR 2019'!$C$7:$AW$186,28,0)</f>
        <v>42</v>
      </c>
      <c r="AG1313" s="89">
        <f>VLOOKUP($B1313,'[5]POB X MCR 2019'!$C$7:$AW$186,29,0)</f>
        <v>38</v>
      </c>
      <c r="AH1313" s="89">
        <f>VLOOKUP($B1313,'[5]POB X MCR 2019'!$C$7:$AW$186,30,0)</f>
        <v>31</v>
      </c>
      <c r="AI1313" s="89">
        <f>VLOOKUP($B1313,'[5]POB X MCR 2019'!$C$7:$AW$186,31,0)</f>
        <v>32</v>
      </c>
      <c r="AJ1313" s="89">
        <f>VLOOKUP($B1313,'[5]POB X MCR 2019'!$C$7:$AW$186,32,0)</f>
        <v>23</v>
      </c>
      <c r="AK1313" s="89">
        <f>VLOOKUP($B1313,'[5]POB X MCR 2019'!$C$7:$AW$186,33,0)</f>
        <v>21</v>
      </c>
      <c r="AL1313" s="89">
        <f>VLOOKUP($B1313,'[5]POB X MCR 2019'!$C$7:$AW$186,34,0)</f>
        <v>16</v>
      </c>
      <c r="AM1313" s="89">
        <f>VLOOKUP($B1313,'[5]POB X MCR 2019'!$C$7:$AW$186,35,0)</f>
        <v>10</v>
      </c>
      <c r="AN1313" s="89">
        <f>VLOOKUP($B1313,'[5]POB X MCR 2019'!$C$7:$AW$186,36,0)</f>
        <v>9</v>
      </c>
      <c r="AO1313" s="89">
        <f>VLOOKUP($B1313,'[5]POB X MCR 2019'!$C$7:$AW$186,37,0)</f>
        <v>6</v>
      </c>
      <c r="AP1313" s="89">
        <f>VLOOKUP($B1313,'[5]POB X MCR 2019'!$C$7:$AW$186,38,0)</f>
        <v>5</v>
      </c>
      <c r="AQ1313" s="89">
        <f>VLOOKUP($B1313,'[5]POB X MCR 2019'!$C$7:$AW$186,43,0)</f>
        <v>265</v>
      </c>
      <c r="AR1313" s="89">
        <f>VLOOKUP($B1313,'[5]POB X MCR 2019'!$C$7:$AW$186,44,0)</f>
        <v>26</v>
      </c>
      <c r="AS1313" s="89">
        <f>VLOOKUP($B1313,'[5]POB X MCR 2019'!$C$7:$AW$186,45,0)</f>
        <v>23</v>
      </c>
      <c r="AT1313" s="89">
        <f>VLOOKUP($B1313,'[5]POB X MCR 2019'!$C$7:$AW$186,46,0)</f>
        <v>124</v>
      </c>
      <c r="AU1313" s="89">
        <f>VLOOKUP($B1313,'[6]RED CHOTA'!$C$7:$G$170,5,0)</f>
        <v>13</v>
      </c>
    </row>
    <row r="1314" spans="1:47" ht="12">
      <c r="A1314" s="58">
        <v>1315</v>
      </c>
      <c r="B1314" s="58">
        <v>4726</v>
      </c>
      <c r="C1314" s="59" t="s">
        <v>1134</v>
      </c>
      <c r="D1314" s="59" t="s">
        <v>447</v>
      </c>
      <c r="E1314" s="59" t="s">
        <v>523</v>
      </c>
      <c r="F1314" s="59" t="s">
        <v>531</v>
      </c>
      <c r="G1314" s="12" t="s">
        <v>266</v>
      </c>
      <c r="H1314" s="14">
        <f t="shared" si="342"/>
        <v>4726</v>
      </c>
      <c r="I1314" s="14">
        <f t="shared" si="332"/>
        <v>507</v>
      </c>
      <c r="J1314" s="12">
        <f>VLOOKUP($B1314,'[1]METAS 2019'!$D$4:$Q$843,5,0)</f>
        <v>9</v>
      </c>
      <c r="K1314" s="12">
        <f>VLOOKUP($B1314,'[1]METAS 2019'!$D$4:$Q$843,4,0)</f>
        <v>7</v>
      </c>
      <c r="L1314" s="12">
        <f>VLOOKUP($B1314,'[1]METAS 2019'!$D$4:$Q$843,11,0)</f>
        <v>12</v>
      </c>
      <c r="M1314" s="12">
        <f>VLOOKUP($B1314,'[1]METAS 2019'!$D$4:$Q$843,12,0)</f>
        <v>6</v>
      </c>
      <c r="N1314" s="12">
        <f>VLOOKUP($B1314,'[1]METAS 2019'!$D$4:$Q$843,13,0)</f>
        <v>4</v>
      </c>
      <c r="O1314" s="12">
        <f>VLOOKUP($B1314,'[1]METAS 2019'!$D$4:$Q$843,14,0)</f>
        <v>5</v>
      </c>
      <c r="P1314" s="89">
        <f>VLOOKUP($B1314,'[5]POB X MCR 2019'!$C$7:$AW$186,12,0)</f>
        <v>10</v>
      </c>
      <c r="Q1314" s="89">
        <f>VLOOKUP($B1314,'[5]POB X MCR 2019'!$C$7:$AW$186,13,0)</f>
        <v>10</v>
      </c>
      <c r="R1314" s="89">
        <f>VLOOKUP($B1314,'[5]POB X MCR 2019'!$C$7:$AW$186,14,0)</f>
        <v>10</v>
      </c>
      <c r="S1314" s="89">
        <f>VLOOKUP($B1314,'[5]POB X MCR 2019'!$C$7:$AW$186,15,0)</f>
        <v>10</v>
      </c>
      <c r="T1314" s="89">
        <f>VLOOKUP($B1314,'[5]POB X MCR 2019'!$C$7:$AW$186,16,0)</f>
        <v>10</v>
      </c>
      <c r="U1314" s="89">
        <f>VLOOKUP($B1314,'[5]POB X MCR 2019'!$C$7:$AW$186,17,0)</f>
        <v>11</v>
      </c>
      <c r="V1314" s="89">
        <f>VLOOKUP($B1314,'[5]POB X MCR 2019'!$C$7:$AW$186,18,0)</f>
        <v>11</v>
      </c>
      <c r="W1314" s="89">
        <f>VLOOKUP($B1314,'[5]POB X MCR 2019'!$C$7:$AW$186,19,0)</f>
        <v>11</v>
      </c>
      <c r="X1314" s="89">
        <f>VLOOKUP($B1314,'[5]POB X MCR 2019'!$C$7:$AW$186,20,0)</f>
        <v>11</v>
      </c>
      <c r="Y1314" s="89">
        <f>VLOOKUP($B1314,'[5]POB X MCR 2019'!$C$7:$AW$186,21,0)</f>
        <v>10</v>
      </c>
      <c r="Z1314" s="89">
        <f>VLOOKUP($B1314,'[5]POB X MCR 2019'!$C$7:$AW$186,22,0)</f>
        <v>10</v>
      </c>
      <c r="AA1314" s="89">
        <f>VLOOKUP($B1314,'[5]POB X MCR 2019'!$C$7:$AW$186,23,0)</f>
        <v>10</v>
      </c>
      <c r="AB1314" s="89">
        <f>VLOOKUP($B1314,'[5]POB X MCR 2019'!$C$7:$AW$186,24,0)</f>
        <v>9</v>
      </c>
      <c r="AC1314" s="89">
        <f>VLOOKUP($B1314,'[5]POB X MCR 2019'!$C$7:$AW$186,25,0)</f>
        <v>9</v>
      </c>
      <c r="AD1314" s="89">
        <f>VLOOKUP($B1314,'[5]POB X MCR 2019'!$C$7:$AW$186,26,0)</f>
        <v>43</v>
      </c>
      <c r="AE1314" s="89">
        <f>VLOOKUP($B1314,'[5]POB X MCR 2019'!$C$7:$AW$186,27,0)</f>
        <v>41</v>
      </c>
      <c r="AF1314" s="89">
        <f>VLOOKUP($B1314,'[5]POB X MCR 2019'!$C$7:$AW$186,28,0)</f>
        <v>43</v>
      </c>
      <c r="AG1314" s="89">
        <f>VLOOKUP($B1314,'[5]POB X MCR 2019'!$C$7:$AW$186,29,0)</f>
        <v>39</v>
      </c>
      <c r="AH1314" s="89">
        <f>VLOOKUP($B1314,'[5]POB X MCR 2019'!$C$7:$AW$186,30,0)</f>
        <v>32</v>
      </c>
      <c r="AI1314" s="89">
        <f>VLOOKUP($B1314,'[5]POB X MCR 2019'!$C$7:$AW$186,31,0)</f>
        <v>33</v>
      </c>
      <c r="AJ1314" s="89">
        <f>VLOOKUP($B1314,'[5]POB X MCR 2019'!$C$7:$AW$186,32,0)</f>
        <v>24</v>
      </c>
      <c r="AK1314" s="89">
        <f>VLOOKUP($B1314,'[5]POB X MCR 2019'!$C$7:$AW$186,33,0)</f>
        <v>21</v>
      </c>
      <c r="AL1314" s="89">
        <f>VLOOKUP($B1314,'[5]POB X MCR 2019'!$C$7:$AW$186,34,0)</f>
        <v>16</v>
      </c>
      <c r="AM1314" s="89">
        <f>VLOOKUP($B1314,'[5]POB X MCR 2019'!$C$7:$AW$186,35,0)</f>
        <v>10</v>
      </c>
      <c r="AN1314" s="89">
        <f>VLOOKUP($B1314,'[5]POB X MCR 2019'!$C$7:$AW$186,36,0)</f>
        <v>9</v>
      </c>
      <c r="AO1314" s="89">
        <f>VLOOKUP($B1314,'[5]POB X MCR 2019'!$C$7:$AW$186,37,0)</f>
        <v>6</v>
      </c>
      <c r="AP1314" s="89">
        <f>VLOOKUP($B1314,'[5]POB X MCR 2019'!$C$7:$AW$186,38,0)</f>
        <v>5</v>
      </c>
      <c r="AQ1314" s="89">
        <f>VLOOKUP($B1314,'[5]POB X MCR 2019'!$C$7:$AW$186,43,0)</f>
        <v>261</v>
      </c>
      <c r="AR1314" s="89">
        <f>VLOOKUP($B1314,'[5]POB X MCR 2019'!$C$7:$AW$186,44,0)</f>
        <v>27</v>
      </c>
      <c r="AS1314" s="89">
        <f>VLOOKUP($B1314,'[5]POB X MCR 2019'!$C$7:$AW$186,45,0)</f>
        <v>24</v>
      </c>
      <c r="AT1314" s="89">
        <f>VLOOKUP($B1314,'[5]POB X MCR 2019'!$C$7:$AW$186,46,0)</f>
        <v>128</v>
      </c>
      <c r="AU1314" s="89">
        <f>VLOOKUP($B1314,'[6]RED CHOTA'!$C$7:$G$170,5,0)</f>
        <v>11</v>
      </c>
    </row>
    <row r="1315" spans="1:47" ht="12">
      <c r="A1315" s="58">
        <v>1316</v>
      </c>
      <c r="B1315" s="58">
        <v>6811</v>
      </c>
      <c r="C1315" s="59" t="s">
        <v>1134</v>
      </c>
      <c r="D1315" s="59" t="s">
        <v>447</v>
      </c>
      <c r="E1315" s="59" t="s">
        <v>523</v>
      </c>
      <c r="F1315" s="59" t="s">
        <v>535</v>
      </c>
      <c r="G1315" s="12" t="s">
        <v>266</v>
      </c>
      <c r="H1315" s="14">
        <f t="shared" si="342"/>
        <v>6811</v>
      </c>
      <c r="I1315" s="14">
        <f t="shared" si="332"/>
        <v>198</v>
      </c>
      <c r="J1315" s="12">
        <f>VLOOKUP($B1315,'[1]METAS 2019'!$D$4:$Q$843,5,0)</f>
        <v>3</v>
      </c>
      <c r="K1315" s="12">
        <f>VLOOKUP($B1315,'[1]METAS 2019'!$D$4:$Q$843,4,0)</f>
        <v>7</v>
      </c>
      <c r="L1315" s="12">
        <f>VLOOKUP($B1315,'[1]METAS 2019'!$D$4:$Q$843,11,0)</f>
        <v>7</v>
      </c>
      <c r="M1315" s="12">
        <f>VLOOKUP($B1315,'[1]METAS 2019'!$D$4:$Q$843,12,0)</f>
        <v>4</v>
      </c>
      <c r="N1315" s="12">
        <f>VLOOKUP($B1315,'[1]METAS 2019'!$D$4:$Q$843,13,0)</f>
        <v>6</v>
      </c>
      <c r="O1315" s="12">
        <f>VLOOKUP($B1315,'[1]METAS 2019'!$D$4:$Q$843,14,0)</f>
        <v>11</v>
      </c>
      <c r="P1315" s="89">
        <f>VLOOKUP($B1315,'[5]POB X MCR 2019'!$C$7:$AW$186,12,0)</f>
        <v>3</v>
      </c>
      <c r="Q1315" s="89">
        <f>VLOOKUP($B1315,'[5]POB X MCR 2019'!$C$7:$AW$186,13,0)</f>
        <v>3</v>
      </c>
      <c r="R1315" s="89">
        <f>VLOOKUP($B1315,'[5]POB X MCR 2019'!$C$7:$AW$186,14,0)</f>
        <v>3</v>
      </c>
      <c r="S1315" s="89">
        <f>VLOOKUP($B1315,'[5]POB X MCR 2019'!$C$7:$AW$186,15,0)</f>
        <v>4</v>
      </c>
      <c r="T1315" s="89">
        <f>VLOOKUP($B1315,'[5]POB X MCR 2019'!$C$7:$AW$186,16,0)</f>
        <v>4</v>
      </c>
      <c r="U1315" s="89">
        <f>VLOOKUP($B1315,'[5]POB X MCR 2019'!$C$7:$AW$186,17,0)</f>
        <v>4</v>
      </c>
      <c r="V1315" s="89">
        <f>VLOOKUP($B1315,'[5]POB X MCR 2019'!$C$7:$AW$186,18,0)</f>
        <v>4</v>
      </c>
      <c r="W1315" s="89">
        <f>VLOOKUP($B1315,'[5]POB X MCR 2019'!$C$7:$AW$186,19,0)</f>
        <v>4</v>
      </c>
      <c r="X1315" s="89">
        <f>VLOOKUP($B1315,'[5]POB X MCR 2019'!$C$7:$AW$186,20,0)</f>
        <v>4</v>
      </c>
      <c r="Y1315" s="89">
        <f>VLOOKUP($B1315,'[5]POB X MCR 2019'!$C$7:$AW$186,21,0)</f>
        <v>4</v>
      </c>
      <c r="Z1315" s="89">
        <f>VLOOKUP($B1315,'[5]POB X MCR 2019'!$C$7:$AW$186,22,0)</f>
        <v>3</v>
      </c>
      <c r="AA1315" s="89">
        <f>VLOOKUP($B1315,'[5]POB X MCR 2019'!$C$7:$AW$186,23,0)</f>
        <v>3</v>
      </c>
      <c r="AB1315" s="89">
        <f>VLOOKUP($B1315,'[5]POB X MCR 2019'!$C$7:$AW$186,24,0)</f>
        <v>3</v>
      </c>
      <c r="AC1315" s="89">
        <f>VLOOKUP($B1315,'[5]POB X MCR 2019'!$C$7:$AW$186,25,0)</f>
        <v>3</v>
      </c>
      <c r="AD1315" s="89">
        <f>VLOOKUP($B1315,'[5]POB X MCR 2019'!$C$7:$AW$186,26,0)</f>
        <v>15</v>
      </c>
      <c r="AE1315" s="89">
        <f>VLOOKUP($B1315,'[5]POB X MCR 2019'!$C$7:$AW$186,27,0)</f>
        <v>14</v>
      </c>
      <c r="AF1315" s="89">
        <f>VLOOKUP($B1315,'[5]POB X MCR 2019'!$C$7:$AW$186,28,0)</f>
        <v>15</v>
      </c>
      <c r="AG1315" s="89">
        <f>VLOOKUP($B1315,'[5]POB X MCR 2019'!$C$7:$AW$186,29,0)</f>
        <v>13</v>
      </c>
      <c r="AH1315" s="89">
        <f>VLOOKUP($B1315,'[5]POB X MCR 2019'!$C$7:$AW$186,30,0)</f>
        <v>11</v>
      </c>
      <c r="AI1315" s="89">
        <f>VLOOKUP($B1315,'[5]POB X MCR 2019'!$C$7:$AW$186,31,0)</f>
        <v>11</v>
      </c>
      <c r="AJ1315" s="89">
        <f>VLOOKUP($B1315,'[5]POB X MCR 2019'!$C$7:$AW$186,32,0)</f>
        <v>8</v>
      </c>
      <c r="AK1315" s="89">
        <f>VLOOKUP($B1315,'[5]POB X MCR 2019'!$C$7:$AW$186,33,0)</f>
        <v>7</v>
      </c>
      <c r="AL1315" s="89">
        <f>VLOOKUP($B1315,'[5]POB X MCR 2019'!$C$7:$AW$186,34,0)</f>
        <v>6</v>
      </c>
      <c r="AM1315" s="89">
        <f>VLOOKUP($B1315,'[5]POB X MCR 2019'!$C$7:$AW$186,35,0)</f>
        <v>4</v>
      </c>
      <c r="AN1315" s="89">
        <f>VLOOKUP($B1315,'[5]POB X MCR 2019'!$C$7:$AW$186,36,0)</f>
        <v>3</v>
      </c>
      <c r="AO1315" s="89">
        <f>VLOOKUP($B1315,'[5]POB X MCR 2019'!$C$7:$AW$186,37,0)</f>
        <v>2</v>
      </c>
      <c r="AP1315" s="89">
        <f>VLOOKUP($B1315,'[5]POB X MCR 2019'!$C$7:$AW$186,38,0)</f>
        <v>2</v>
      </c>
      <c r="AQ1315" s="89">
        <f>VLOOKUP($B1315,'[5]POB X MCR 2019'!$C$7:$AW$186,43,0)</f>
        <v>102</v>
      </c>
      <c r="AR1315" s="89">
        <f>VLOOKUP($B1315,'[5]POB X MCR 2019'!$C$7:$AW$186,44,0)</f>
        <v>9</v>
      </c>
      <c r="AS1315" s="89">
        <f>VLOOKUP($B1315,'[5]POB X MCR 2019'!$C$7:$AW$186,45,0)</f>
        <v>8</v>
      </c>
      <c r="AT1315" s="89">
        <f>VLOOKUP($B1315,'[5]POB X MCR 2019'!$C$7:$AW$186,46,0)</f>
        <v>44</v>
      </c>
      <c r="AU1315" s="89">
        <f>VLOOKUP($B1315,'[6]RED CHOTA'!$C$7:$G$170,5,0)</f>
        <v>3</v>
      </c>
    </row>
    <row r="1316" spans="1:47" ht="12">
      <c r="A1316" s="58">
        <v>1317</v>
      </c>
      <c r="B1316" s="58">
        <v>4727</v>
      </c>
      <c r="C1316" s="59" t="s">
        <v>1134</v>
      </c>
      <c r="D1316" s="59" t="s">
        <v>447</v>
      </c>
      <c r="E1316" s="59" t="s">
        <v>523</v>
      </c>
      <c r="F1316" s="59" t="s">
        <v>533</v>
      </c>
      <c r="G1316" s="12" t="s">
        <v>266</v>
      </c>
      <c r="H1316" s="14">
        <f t="shared" si="342"/>
        <v>4727</v>
      </c>
      <c r="I1316" s="14">
        <f t="shared" si="332"/>
        <v>539</v>
      </c>
      <c r="J1316" s="12">
        <f>VLOOKUP($B1316,'[1]METAS 2019'!$D$4:$Q$843,5,0)</f>
        <v>7</v>
      </c>
      <c r="K1316" s="12">
        <f>VLOOKUP($B1316,'[1]METAS 2019'!$D$4:$Q$843,4,0)</f>
        <v>6</v>
      </c>
      <c r="L1316" s="12">
        <f>VLOOKUP($B1316,'[1]METAS 2019'!$D$4:$Q$843,11,0)</f>
        <v>5</v>
      </c>
      <c r="M1316" s="12">
        <f>VLOOKUP($B1316,'[1]METAS 2019'!$D$4:$Q$843,12,0)</f>
        <v>4</v>
      </c>
      <c r="N1316" s="12">
        <f>VLOOKUP($B1316,'[1]METAS 2019'!$D$4:$Q$843,13,0)</f>
        <v>13</v>
      </c>
      <c r="O1316" s="12">
        <f>VLOOKUP($B1316,'[1]METAS 2019'!$D$4:$Q$843,14,0)</f>
        <v>10</v>
      </c>
      <c r="P1316" s="89">
        <f>VLOOKUP($B1316,'[5]POB X MCR 2019'!$C$7:$AW$186,12,0)</f>
        <v>10</v>
      </c>
      <c r="Q1316" s="89">
        <f>VLOOKUP($B1316,'[5]POB X MCR 2019'!$C$7:$AW$186,13,0)</f>
        <v>10</v>
      </c>
      <c r="R1316" s="89">
        <f>VLOOKUP($B1316,'[5]POB X MCR 2019'!$C$7:$AW$186,14,0)</f>
        <v>11</v>
      </c>
      <c r="S1316" s="89">
        <f>VLOOKUP($B1316,'[5]POB X MCR 2019'!$C$7:$AW$186,15,0)</f>
        <v>11</v>
      </c>
      <c r="T1316" s="89">
        <f>VLOOKUP($B1316,'[5]POB X MCR 2019'!$C$7:$AW$186,16,0)</f>
        <v>11</v>
      </c>
      <c r="U1316" s="89">
        <f>VLOOKUP($B1316,'[5]POB X MCR 2019'!$C$7:$AW$186,17,0)</f>
        <v>11</v>
      </c>
      <c r="V1316" s="89">
        <f>VLOOKUP($B1316,'[5]POB X MCR 2019'!$C$7:$AW$186,18,0)</f>
        <v>12</v>
      </c>
      <c r="W1316" s="89">
        <f>VLOOKUP($B1316,'[5]POB X MCR 2019'!$C$7:$AW$186,19,0)</f>
        <v>11</v>
      </c>
      <c r="X1316" s="89">
        <f>VLOOKUP($B1316,'[5]POB X MCR 2019'!$C$7:$AW$186,20,0)</f>
        <v>11</v>
      </c>
      <c r="Y1316" s="89">
        <f>VLOOKUP($B1316,'[5]POB X MCR 2019'!$C$7:$AW$186,21,0)</f>
        <v>11</v>
      </c>
      <c r="Z1316" s="89">
        <f>VLOOKUP($B1316,'[5]POB X MCR 2019'!$C$7:$AW$186,22,0)</f>
        <v>11</v>
      </c>
      <c r="AA1316" s="89">
        <f>VLOOKUP($B1316,'[5]POB X MCR 2019'!$C$7:$AW$186,23,0)</f>
        <v>10</v>
      </c>
      <c r="AB1316" s="89">
        <f>VLOOKUP($B1316,'[5]POB X MCR 2019'!$C$7:$AW$186,24,0)</f>
        <v>10</v>
      </c>
      <c r="AC1316" s="89">
        <f>VLOOKUP($B1316,'[5]POB X MCR 2019'!$C$7:$AW$186,25,0)</f>
        <v>10</v>
      </c>
      <c r="AD1316" s="89">
        <f>VLOOKUP($B1316,'[5]POB X MCR 2019'!$C$7:$AW$186,26,0)</f>
        <v>46</v>
      </c>
      <c r="AE1316" s="89">
        <f>VLOOKUP($B1316,'[5]POB X MCR 2019'!$C$7:$AW$186,27,0)</f>
        <v>44</v>
      </c>
      <c r="AF1316" s="89">
        <f>VLOOKUP($B1316,'[5]POB X MCR 2019'!$C$7:$AW$186,28,0)</f>
        <v>46</v>
      </c>
      <c r="AG1316" s="89">
        <f>VLOOKUP($B1316,'[5]POB X MCR 2019'!$C$7:$AW$186,29,0)</f>
        <v>42</v>
      </c>
      <c r="AH1316" s="89">
        <f>VLOOKUP($B1316,'[5]POB X MCR 2019'!$C$7:$AW$186,30,0)</f>
        <v>34</v>
      </c>
      <c r="AI1316" s="89">
        <f>VLOOKUP($B1316,'[5]POB X MCR 2019'!$C$7:$AW$186,31,0)</f>
        <v>35</v>
      </c>
      <c r="AJ1316" s="89">
        <f>VLOOKUP($B1316,'[5]POB X MCR 2019'!$C$7:$AW$186,32,0)</f>
        <v>25</v>
      </c>
      <c r="AK1316" s="89">
        <f>VLOOKUP($B1316,'[5]POB X MCR 2019'!$C$7:$AW$186,33,0)</f>
        <v>23</v>
      </c>
      <c r="AL1316" s="89">
        <f>VLOOKUP($B1316,'[5]POB X MCR 2019'!$C$7:$AW$186,34,0)</f>
        <v>17</v>
      </c>
      <c r="AM1316" s="89">
        <f>VLOOKUP($B1316,'[5]POB X MCR 2019'!$C$7:$AW$186,35,0)</f>
        <v>11</v>
      </c>
      <c r="AN1316" s="89">
        <f>VLOOKUP($B1316,'[5]POB X MCR 2019'!$C$7:$AW$186,36,0)</f>
        <v>10</v>
      </c>
      <c r="AO1316" s="89">
        <f>VLOOKUP($B1316,'[5]POB X MCR 2019'!$C$7:$AW$186,37,0)</f>
        <v>6</v>
      </c>
      <c r="AP1316" s="89">
        <f>VLOOKUP($B1316,'[5]POB X MCR 2019'!$C$7:$AW$186,38,0)</f>
        <v>5</v>
      </c>
      <c r="AQ1316" s="89">
        <f>VLOOKUP($B1316,'[5]POB X MCR 2019'!$C$7:$AW$186,43,0)</f>
        <v>278</v>
      </c>
      <c r="AR1316" s="89">
        <f>VLOOKUP($B1316,'[5]POB X MCR 2019'!$C$7:$AW$186,44,0)</f>
        <v>28</v>
      </c>
      <c r="AS1316" s="89">
        <f>VLOOKUP($B1316,'[5]POB X MCR 2019'!$C$7:$AW$186,45,0)</f>
        <v>26</v>
      </c>
      <c r="AT1316" s="89">
        <f>VLOOKUP($B1316,'[5]POB X MCR 2019'!$C$7:$AW$186,46,0)</f>
        <v>137</v>
      </c>
      <c r="AU1316" s="89">
        <f>VLOOKUP($B1316,'[6]RED CHOTA'!$C$7:$G$170,5,0)</f>
        <v>8</v>
      </c>
    </row>
    <row r="1317" spans="1:47" ht="12">
      <c r="A1317" s="58">
        <v>1318</v>
      </c>
      <c r="B1317" s="58">
        <v>4721</v>
      </c>
      <c r="C1317" s="59" t="s">
        <v>1134</v>
      </c>
      <c r="D1317" s="59" t="s">
        <v>447</v>
      </c>
      <c r="E1317" s="59" t="s">
        <v>523</v>
      </c>
      <c r="F1317" s="59" t="s">
        <v>525</v>
      </c>
      <c r="G1317" s="12" t="s">
        <v>266</v>
      </c>
      <c r="H1317" s="14">
        <f t="shared" si="342"/>
        <v>4721</v>
      </c>
      <c r="I1317" s="14">
        <f t="shared" si="332"/>
        <v>956</v>
      </c>
      <c r="J1317" s="12">
        <f>VLOOKUP($B1317,'[1]METAS 2019'!$D$4:$Q$843,5,0)</f>
        <v>12</v>
      </c>
      <c r="K1317" s="12">
        <f>VLOOKUP($B1317,'[1]METAS 2019'!$D$4:$Q$843,4,0)</f>
        <v>14</v>
      </c>
      <c r="L1317" s="12">
        <f>VLOOKUP($B1317,'[1]METAS 2019'!$D$4:$Q$843,11,0)</f>
        <v>13</v>
      </c>
      <c r="M1317" s="12">
        <f>VLOOKUP($B1317,'[1]METAS 2019'!$D$4:$Q$843,12,0)</f>
        <v>10</v>
      </c>
      <c r="N1317" s="12">
        <f>VLOOKUP($B1317,'[1]METAS 2019'!$D$4:$Q$843,13,0)</f>
        <v>16</v>
      </c>
      <c r="O1317" s="12">
        <f>VLOOKUP($B1317,'[1]METAS 2019'!$D$4:$Q$843,14,0)</f>
        <v>14</v>
      </c>
      <c r="P1317" s="89">
        <f>VLOOKUP($B1317,'[5]POB X MCR 2019'!$C$7:$AW$186,12,0)</f>
        <v>18</v>
      </c>
      <c r="Q1317" s="89">
        <f>VLOOKUP($B1317,'[5]POB X MCR 2019'!$C$7:$AW$186,13,0)</f>
        <v>18</v>
      </c>
      <c r="R1317" s="89">
        <f>VLOOKUP($B1317,'[5]POB X MCR 2019'!$C$7:$AW$186,14,0)</f>
        <v>19</v>
      </c>
      <c r="S1317" s="89">
        <f>VLOOKUP($B1317,'[5]POB X MCR 2019'!$C$7:$AW$186,15,0)</f>
        <v>19</v>
      </c>
      <c r="T1317" s="89">
        <f>VLOOKUP($B1317,'[5]POB X MCR 2019'!$C$7:$AW$186,16,0)</f>
        <v>20</v>
      </c>
      <c r="U1317" s="89">
        <f>VLOOKUP($B1317,'[5]POB X MCR 2019'!$C$7:$AW$186,17,0)</f>
        <v>20</v>
      </c>
      <c r="V1317" s="89">
        <f>VLOOKUP($B1317,'[5]POB X MCR 2019'!$C$7:$AW$186,18,0)</f>
        <v>21</v>
      </c>
      <c r="W1317" s="89">
        <f>VLOOKUP($B1317,'[5]POB X MCR 2019'!$C$7:$AW$186,19,0)</f>
        <v>20</v>
      </c>
      <c r="X1317" s="89">
        <f>VLOOKUP($B1317,'[5]POB X MCR 2019'!$C$7:$AW$186,20,0)</f>
        <v>20</v>
      </c>
      <c r="Y1317" s="89">
        <f>VLOOKUP($B1317,'[5]POB X MCR 2019'!$C$7:$AW$186,21,0)</f>
        <v>19</v>
      </c>
      <c r="Z1317" s="89">
        <f>VLOOKUP($B1317,'[5]POB X MCR 2019'!$C$7:$AW$186,22,0)</f>
        <v>19</v>
      </c>
      <c r="AA1317" s="89">
        <f>VLOOKUP($B1317,'[5]POB X MCR 2019'!$C$7:$AW$186,23,0)</f>
        <v>18</v>
      </c>
      <c r="AB1317" s="89">
        <f>VLOOKUP($B1317,'[5]POB X MCR 2019'!$C$7:$AW$186,24,0)</f>
        <v>18</v>
      </c>
      <c r="AC1317" s="89">
        <f>VLOOKUP($B1317,'[5]POB X MCR 2019'!$C$7:$AW$186,25,0)</f>
        <v>18</v>
      </c>
      <c r="AD1317" s="89">
        <f>VLOOKUP($B1317,'[5]POB X MCR 2019'!$C$7:$AW$186,26,0)</f>
        <v>81</v>
      </c>
      <c r="AE1317" s="89">
        <f>VLOOKUP($B1317,'[5]POB X MCR 2019'!$C$7:$AW$186,27,0)</f>
        <v>78</v>
      </c>
      <c r="AF1317" s="89">
        <f>VLOOKUP($B1317,'[5]POB X MCR 2019'!$C$7:$AW$186,28,0)</f>
        <v>81</v>
      </c>
      <c r="AG1317" s="89">
        <f>VLOOKUP($B1317,'[5]POB X MCR 2019'!$C$7:$AW$186,29,0)</f>
        <v>74</v>
      </c>
      <c r="AH1317" s="89">
        <f>VLOOKUP($B1317,'[5]POB X MCR 2019'!$C$7:$AW$186,30,0)</f>
        <v>61</v>
      </c>
      <c r="AI1317" s="89">
        <f>VLOOKUP($B1317,'[5]POB X MCR 2019'!$C$7:$AW$186,31,0)</f>
        <v>62</v>
      </c>
      <c r="AJ1317" s="89">
        <f>VLOOKUP($B1317,'[5]POB X MCR 2019'!$C$7:$AW$186,32,0)</f>
        <v>45</v>
      </c>
      <c r="AK1317" s="89">
        <f>VLOOKUP($B1317,'[5]POB X MCR 2019'!$C$7:$AW$186,33,0)</f>
        <v>41</v>
      </c>
      <c r="AL1317" s="89">
        <f>VLOOKUP($B1317,'[5]POB X MCR 2019'!$C$7:$AW$186,34,0)</f>
        <v>31</v>
      </c>
      <c r="AM1317" s="89">
        <f>VLOOKUP($B1317,'[5]POB X MCR 2019'!$C$7:$AW$186,35,0)</f>
        <v>19</v>
      </c>
      <c r="AN1317" s="89">
        <f>VLOOKUP($B1317,'[5]POB X MCR 2019'!$C$7:$AW$186,36,0)</f>
        <v>17</v>
      </c>
      <c r="AO1317" s="89">
        <f>VLOOKUP($B1317,'[5]POB X MCR 2019'!$C$7:$AW$186,37,0)</f>
        <v>11</v>
      </c>
      <c r="AP1317" s="89">
        <f>VLOOKUP($B1317,'[5]POB X MCR 2019'!$C$7:$AW$186,38,0)</f>
        <v>9</v>
      </c>
      <c r="AQ1317" s="89">
        <f>VLOOKUP($B1317,'[5]POB X MCR 2019'!$C$7:$AW$186,43,0)</f>
        <v>488</v>
      </c>
      <c r="AR1317" s="89">
        <f>VLOOKUP($B1317,'[5]POB X MCR 2019'!$C$7:$AW$186,44,0)</f>
        <v>50</v>
      </c>
      <c r="AS1317" s="89">
        <f>VLOOKUP($B1317,'[5]POB X MCR 2019'!$C$7:$AW$186,45,0)</f>
        <v>46</v>
      </c>
      <c r="AT1317" s="89">
        <f>VLOOKUP($B1317,'[5]POB X MCR 2019'!$C$7:$AW$186,46,0)</f>
        <v>243</v>
      </c>
      <c r="AU1317" s="89">
        <f>VLOOKUP($B1317,'[6]RED CHOTA'!$C$7:$G$170,5,0)</f>
        <v>14</v>
      </c>
    </row>
    <row r="1318" spans="1:47" ht="12">
      <c r="A1318" s="58">
        <v>1319</v>
      </c>
      <c r="B1318" s="58">
        <v>4722</v>
      </c>
      <c r="C1318" s="59" t="s">
        <v>1134</v>
      </c>
      <c r="D1318" s="59" t="s">
        <v>447</v>
      </c>
      <c r="E1318" s="59" t="s">
        <v>523</v>
      </c>
      <c r="F1318" s="59" t="s">
        <v>529</v>
      </c>
      <c r="G1318" s="12" t="s">
        <v>266</v>
      </c>
      <c r="H1318" s="14">
        <f t="shared" si="342"/>
        <v>4722</v>
      </c>
      <c r="I1318" s="14">
        <f t="shared" si="332"/>
        <v>298</v>
      </c>
      <c r="J1318" s="12">
        <f>VLOOKUP($B1318,'[1]METAS 2019'!$D$4:$Q$843,5,0)</f>
        <v>4</v>
      </c>
      <c r="K1318" s="12">
        <f>VLOOKUP($B1318,'[1]METAS 2019'!$D$4:$Q$843,4,0)</f>
        <v>4</v>
      </c>
      <c r="L1318" s="12">
        <f>VLOOKUP($B1318,'[1]METAS 2019'!$D$4:$Q$843,11,0)</f>
        <v>5</v>
      </c>
      <c r="M1318" s="12">
        <f>VLOOKUP($B1318,'[1]METAS 2019'!$D$4:$Q$843,12,0)</f>
        <v>6</v>
      </c>
      <c r="N1318" s="12">
        <f>VLOOKUP($B1318,'[1]METAS 2019'!$D$4:$Q$843,13,0)</f>
        <v>0</v>
      </c>
      <c r="O1318" s="12">
        <f>VLOOKUP($B1318,'[1]METAS 2019'!$D$4:$Q$843,14,0)</f>
        <v>10</v>
      </c>
      <c r="P1318" s="89">
        <f>VLOOKUP($B1318,'[5]POB X MCR 2019'!$C$7:$AW$186,12,0)</f>
        <v>6</v>
      </c>
      <c r="Q1318" s="89">
        <f>VLOOKUP($B1318,'[5]POB X MCR 2019'!$C$7:$AW$186,13,0)</f>
        <v>6</v>
      </c>
      <c r="R1318" s="89">
        <f>VLOOKUP($B1318,'[5]POB X MCR 2019'!$C$7:$AW$186,14,0)</f>
        <v>6</v>
      </c>
      <c r="S1318" s="89">
        <f>VLOOKUP($B1318,'[5]POB X MCR 2019'!$C$7:$AW$186,15,0)</f>
        <v>6</v>
      </c>
      <c r="T1318" s="89">
        <f>VLOOKUP($B1318,'[5]POB X MCR 2019'!$C$7:$AW$186,16,0)</f>
        <v>6</v>
      </c>
      <c r="U1318" s="89">
        <f>VLOOKUP($B1318,'[5]POB X MCR 2019'!$C$7:$AW$186,17,0)</f>
        <v>6</v>
      </c>
      <c r="V1318" s="89">
        <f>VLOOKUP($B1318,'[5]POB X MCR 2019'!$C$7:$AW$186,18,0)</f>
        <v>6</v>
      </c>
      <c r="W1318" s="89">
        <f>VLOOKUP($B1318,'[5]POB X MCR 2019'!$C$7:$AW$186,19,0)</f>
        <v>6</v>
      </c>
      <c r="X1318" s="89">
        <f>VLOOKUP($B1318,'[5]POB X MCR 2019'!$C$7:$AW$186,20,0)</f>
        <v>6</v>
      </c>
      <c r="Y1318" s="89">
        <f>VLOOKUP($B1318,'[5]POB X MCR 2019'!$C$7:$AW$186,21,0)</f>
        <v>6</v>
      </c>
      <c r="Z1318" s="89">
        <f>VLOOKUP($B1318,'[5]POB X MCR 2019'!$C$7:$AW$186,22,0)</f>
        <v>6</v>
      </c>
      <c r="AA1318" s="89">
        <f>VLOOKUP($B1318,'[5]POB X MCR 2019'!$C$7:$AW$186,23,0)</f>
        <v>6</v>
      </c>
      <c r="AB1318" s="89">
        <f>VLOOKUP($B1318,'[5]POB X MCR 2019'!$C$7:$AW$186,24,0)</f>
        <v>5</v>
      </c>
      <c r="AC1318" s="89">
        <f>VLOOKUP($B1318,'[5]POB X MCR 2019'!$C$7:$AW$186,25,0)</f>
        <v>5</v>
      </c>
      <c r="AD1318" s="89">
        <f>VLOOKUP($B1318,'[5]POB X MCR 2019'!$C$7:$AW$186,26,0)</f>
        <v>25</v>
      </c>
      <c r="AE1318" s="89">
        <f>VLOOKUP($B1318,'[5]POB X MCR 2019'!$C$7:$AW$186,27,0)</f>
        <v>24</v>
      </c>
      <c r="AF1318" s="89">
        <f>VLOOKUP($B1318,'[5]POB X MCR 2019'!$C$7:$AW$186,28,0)</f>
        <v>25</v>
      </c>
      <c r="AG1318" s="89">
        <f>VLOOKUP($B1318,'[5]POB X MCR 2019'!$C$7:$AW$186,29,0)</f>
        <v>23</v>
      </c>
      <c r="AH1318" s="89">
        <f>VLOOKUP($B1318,'[5]POB X MCR 2019'!$C$7:$AW$186,30,0)</f>
        <v>19</v>
      </c>
      <c r="AI1318" s="89">
        <f>VLOOKUP($B1318,'[5]POB X MCR 2019'!$C$7:$AW$186,31,0)</f>
        <v>19</v>
      </c>
      <c r="AJ1318" s="89">
        <f>VLOOKUP($B1318,'[5]POB X MCR 2019'!$C$7:$AW$186,32,0)</f>
        <v>14</v>
      </c>
      <c r="AK1318" s="89">
        <f>VLOOKUP($B1318,'[5]POB X MCR 2019'!$C$7:$AW$186,33,0)</f>
        <v>12</v>
      </c>
      <c r="AL1318" s="89">
        <f>VLOOKUP($B1318,'[5]POB X MCR 2019'!$C$7:$AW$186,34,0)</f>
        <v>9</v>
      </c>
      <c r="AM1318" s="89">
        <f>VLOOKUP($B1318,'[5]POB X MCR 2019'!$C$7:$AW$186,35,0)</f>
        <v>6</v>
      </c>
      <c r="AN1318" s="89">
        <f>VLOOKUP($B1318,'[5]POB X MCR 2019'!$C$7:$AW$186,36,0)</f>
        <v>5</v>
      </c>
      <c r="AO1318" s="89">
        <f>VLOOKUP($B1318,'[5]POB X MCR 2019'!$C$7:$AW$186,37,0)</f>
        <v>3</v>
      </c>
      <c r="AP1318" s="89">
        <f>VLOOKUP($B1318,'[5]POB X MCR 2019'!$C$7:$AW$186,38,0)</f>
        <v>3</v>
      </c>
      <c r="AQ1318" s="89">
        <f>VLOOKUP($B1318,'[5]POB X MCR 2019'!$C$7:$AW$186,43,0)</f>
        <v>156</v>
      </c>
      <c r="AR1318" s="89">
        <f>VLOOKUP($B1318,'[5]POB X MCR 2019'!$C$7:$AW$186,44,0)</f>
        <v>15</v>
      </c>
      <c r="AS1318" s="89">
        <f>VLOOKUP($B1318,'[5]POB X MCR 2019'!$C$7:$AW$186,45,0)</f>
        <v>14</v>
      </c>
      <c r="AT1318" s="89">
        <f>VLOOKUP($B1318,'[5]POB X MCR 2019'!$C$7:$AW$186,46,0)</f>
        <v>74</v>
      </c>
      <c r="AU1318" s="89">
        <f>VLOOKUP($B1318,'[6]RED CHOTA'!$C$7:$G$170,5,0)</f>
        <v>5</v>
      </c>
    </row>
    <row r="1319" spans="1:47" ht="12">
      <c r="A1319" s="58">
        <v>1320</v>
      </c>
      <c r="B1319" s="58">
        <v>4728</v>
      </c>
      <c r="C1319" s="59" t="s">
        <v>1134</v>
      </c>
      <c r="D1319" s="59" t="s">
        <v>447</v>
      </c>
      <c r="E1319" s="59" t="s">
        <v>523</v>
      </c>
      <c r="F1319" s="59" t="s">
        <v>536</v>
      </c>
      <c r="G1319" s="12" t="s">
        <v>271</v>
      </c>
      <c r="H1319" s="14">
        <f t="shared" si="342"/>
        <v>4728</v>
      </c>
      <c r="I1319" s="14">
        <f t="shared" si="332"/>
        <v>1204</v>
      </c>
      <c r="J1319" s="12">
        <f>VLOOKUP($B1319,'[1]METAS 2019'!$D$4:$Q$843,5,0)</f>
        <v>20</v>
      </c>
      <c r="K1319" s="12">
        <f>VLOOKUP($B1319,'[1]METAS 2019'!$D$4:$Q$843,4,0)</f>
        <v>17</v>
      </c>
      <c r="L1319" s="12">
        <f>VLOOKUP($B1319,'[1]METAS 2019'!$D$4:$Q$843,11,0)</f>
        <v>18</v>
      </c>
      <c r="M1319" s="12">
        <f>VLOOKUP($B1319,'[1]METAS 2019'!$D$4:$Q$843,12,0)</f>
        <v>11</v>
      </c>
      <c r="N1319" s="12">
        <f>VLOOKUP($B1319,'[1]METAS 2019'!$D$4:$Q$843,13,0)</f>
        <v>19</v>
      </c>
      <c r="O1319" s="12">
        <f>VLOOKUP($B1319,'[1]METAS 2019'!$D$4:$Q$843,14,0)</f>
        <v>21</v>
      </c>
      <c r="P1319" s="89">
        <f>VLOOKUP($B1319,'[5]POB X MCR 2019'!$C$7:$AW$186,12,0)</f>
        <v>23</v>
      </c>
      <c r="Q1319" s="89">
        <f>VLOOKUP($B1319,'[5]POB X MCR 2019'!$C$7:$AW$186,13,0)</f>
        <v>23</v>
      </c>
      <c r="R1319" s="89">
        <f>VLOOKUP($B1319,'[5]POB X MCR 2019'!$C$7:$AW$186,14,0)</f>
        <v>24</v>
      </c>
      <c r="S1319" s="89">
        <f>VLOOKUP($B1319,'[5]POB X MCR 2019'!$C$7:$AW$186,15,0)</f>
        <v>24</v>
      </c>
      <c r="T1319" s="89">
        <f>VLOOKUP($B1319,'[5]POB X MCR 2019'!$C$7:$AW$186,16,0)</f>
        <v>25</v>
      </c>
      <c r="U1319" s="89">
        <f>VLOOKUP($B1319,'[5]POB X MCR 2019'!$C$7:$AW$186,17,0)</f>
        <v>25</v>
      </c>
      <c r="V1319" s="89">
        <f>VLOOKUP($B1319,'[5]POB X MCR 2019'!$C$7:$AW$186,18,0)</f>
        <v>26</v>
      </c>
      <c r="W1319" s="89">
        <f>VLOOKUP($B1319,'[5]POB X MCR 2019'!$C$7:$AW$186,19,0)</f>
        <v>25</v>
      </c>
      <c r="X1319" s="89">
        <f>VLOOKUP($B1319,'[5]POB X MCR 2019'!$C$7:$AW$186,20,0)</f>
        <v>25</v>
      </c>
      <c r="Y1319" s="89">
        <f>VLOOKUP($B1319,'[5]POB X MCR 2019'!$C$7:$AW$186,21,0)</f>
        <v>24</v>
      </c>
      <c r="Z1319" s="89">
        <f>VLOOKUP($B1319,'[5]POB X MCR 2019'!$C$7:$AW$186,22,0)</f>
        <v>24</v>
      </c>
      <c r="AA1319" s="89">
        <f>VLOOKUP($B1319,'[5]POB X MCR 2019'!$C$7:$AW$186,23,0)</f>
        <v>23</v>
      </c>
      <c r="AB1319" s="89">
        <f>VLOOKUP($B1319,'[5]POB X MCR 2019'!$C$7:$AW$186,24,0)</f>
        <v>22</v>
      </c>
      <c r="AC1319" s="89">
        <f>VLOOKUP($B1319,'[5]POB X MCR 2019'!$C$7:$AW$186,25,0)</f>
        <v>22</v>
      </c>
      <c r="AD1319" s="89">
        <f>VLOOKUP($B1319,'[5]POB X MCR 2019'!$C$7:$AW$186,26,0)</f>
        <v>101</v>
      </c>
      <c r="AE1319" s="89">
        <f>VLOOKUP($B1319,'[5]POB X MCR 2019'!$C$7:$AW$186,27,0)</f>
        <v>97</v>
      </c>
      <c r="AF1319" s="89">
        <f>VLOOKUP($B1319,'[5]POB X MCR 2019'!$C$7:$AW$186,28,0)</f>
        <v>102</v>
      </c>
      <c r="AG1319" s="89">
        <f>VLOOKUP($B1319,'[5]POB X MCR 2019'!$C$7:$AW$186,29,0)</f>
        <v>92</v>
      </c>
      <c r="AH1319" s="89">
        <f>VLOOKUP($B1319,'[5]POB X MCR 2019'!$C$7:$AW$186,30,0)</f>
        <v>76</v>
      </c>
      <c r="AI1319" s="89">
        <f>VLOOKUP($B1319,'[5]POB X MCR 2019'!$C$7:$AW$186,31,0)</f>
        <v>78</v>
      </c>
      <c r="AJ1319" s="89">
        <f>VLOOKUP($B1319,'[5]POB X MCR 2019'!$C$7:$AW$186,32,0)</f>
        <v>56</v>
      </c>
      <c r="AK1319" s="89">
        <f>VLOOKUP($B1319,'[5]POB X MCR 2019'!$C$7:$AW$186,33,0)</f>
        <v>51</v>
      </c>
      <c r="AL1319" s="89">
        <f>VLOOKUP($B1319,'[5]POB X MCR 2019'!$C$7:$AW$186,34,0)</f>
        <v>39</v>
      </c>
      <c r="AM1319" s="89">
        <f>VLOOKUP($B1319,'[5]POB X MCR 2019'!$C$7:$AW$186,35,0)</f>
        <v>24</v>
      </c>
      <c r="AN1319" s="89">
        <f>VLOOKUP($B1319,'[5]POB X MCR 2019'!$C$7:$AW$186,36,0)</f>
        <v>22</v>
      </c>
      <c r="AO1319" s="89">
        <f>VLOOKUP($B1319,'[5]POB X MCR 2019'!$C$7:$AW$186,37,0)</f>
        <v>14</v>
      </c>
      <c r="AP1319" s="89">
        <f>VLOOKUP($B1319,'[5]POB X MCR 2019'!$C$7:$AW$186,38,0)</f>
        <v>11</v>
      </c>
      <c r="AQ1319" s="89">
        <f>VLOOKUP($B1319,'[5]POB X MCR 2019'!$C$7:$AW$186,43,0)</f>
        <v>613</v>
      </c>
      <c r="AR1319" s="89">
        <f>VLOOKUP($B1319,'[5]POB X MCR 2019'!$C$7:$AW$186,44,0)</f>
        <v>63</v>
      </c>
      <c r="AS1319" s="89">
        <f>VLOOKUP($B1319,'[5]POB X MCR 2019'!$C$7:$AW$186,45,0)</f>
        <v>57</v>
      </c>
      <c r="AT1319" s="89">
        <f>VLOOKUP($B1319,'[5]POB X MCR 2019'!$C$7:$AW$186,46,0)</f>
        <v>304</v>
      </c>
      <c r="AU1319" s="89">
        <f>VLOOKUP($B1319,'[6]RED CHOTA'!$C$7:$G$170,5,0)</f>
        <v>25</v>
      </c>
    </row>
    <row r="1320" spans="1:47" ht="12">
      <c r="A1320" s="58">
        <v>1321</v>
      </c>
      <c r="B1320" s="58">
        <v>4720</v>
      </c>
      <c r="C1320" s="59" t="s">
        <v>1134</v>
      </c>
      <c r="D1320" s="59" t="s">
        <v>447</v>
      </c>
      <c r="E1320" s="59" t="s">
        <v>523</v>
      </c>
      <c r="F1320" s="59" t="s">
        <v>526</v>
      </c>
      <c r="G1320" s="12" t="s">
        <v>266</v>
      </c>
      <c r="H1320" s="14">
        <f t="shared" si="342"/>
        <v>4720</v>
      </c>
      <c r="I1320" s="14">
        <f t="shared" si="332"/>
        <v>525</v>
      </c>
      <c r="J1320" s="12">
        <f>VLOOKUP($B1320,'[1]METAS 2019'!$D$4:$Q$843,5,0)</f>
        <v>6</v>
      </c>
      <c r="K1320" s="12">
        <f>VLOOKUP($B1320,'[1]METAS 2019'!$D$4:$Q$843,4,0)</f>
        <v>6</v>
      </c>
      <c r="L1320" s="12">
        <f>VLOOKUP($B1320,'[1]METAS 2019'!$D$4:$Q$843,11,0)</f>
        <v>7</v>
      </c>
      <c r="M1320" s="12">
        <f>VLOOKUP($B1320,'[1]METAS 2019'!$D$4:$Q$843,12,0)</f>
        <v>12</v>
      </c>
      <c r="N1320" s="12">
        <f>VLOOKUP($B1320,'[1]METAS 2019'!$D$4:$Q$843,13,0)</f>
        <v>10</v>
      </c>
      <c r="O1320" s="12">
        <f>VLOOKUP($B1320,'[1]METAS 2019'!$D$4:$Q$843,14,0)</f>
        <v>5</v>
      </c>
      <c r="P1320" s="89">
        <f>VLOOKUP($B1320,'[5]POB X MCR 2019'!$C$7:$AW$186,12,0)</f>
        <v>10</v>
      </c>
      <c r="Q1320" s="89">
        <f>VLOOKUP($B1320,'[5]POB X MCR 2019'!$C$7:$AW$186,13,0)</f>
        <v>10</v>
      </c>
      <c r="R1320" s="89">
        <f>VLOOKUP($B1320,'[5]POB X MCR 2019'!$C$7:$AW$186,14,0)</f>
        <v>10</v>
      </c>
      <c r="S1320" s="89">
        <f>VLOOKUP($B1320,'[5]POB X MCR 2019'!$C$7:$AW$186,15,0)</f>
        <v>11</v>
      </c>
      <c r="T1320" s="89">
        <f>VLOOKUP($B1320,'[5]POB X MCR 2019'!$C$7:$AW$186,16,0)</f>
        <v>11</v>
      </c>
      <c r="U1320" s="89">
        <f>VLOOKUP($B1320,'[5]POB X MCR 2019'!$C$7:$AW$186,17,0)</f>
        <v>11</v>
      </c>
      <c r="V1320" s="89">
        <f>VLOOKUP($B1320,'[5]POB X MCR 2019'!$C$7:$AW$186,18,0)</f>
        <v>11</v>
      </c>
      <c r="W1320" s="89">
        <f>VLOOKUP($B1320,'[5]POB X MCR 2019'!$C$7:$AW$186,19,0)</f>
        <v>11</v>
      </c>
      <c r="X1320" s="89">
        <f>VLOOKUP($B1320,'[5]POB X MCR 2019'!$C$7:$AW$186,20,0)</f>
        <v>11</v>
      </c>
      <c r="Y1320" s="89">
        <f>VLOOKUP($B1320,'[5]POB X MCR 2019'!$C$7:$AW$186,21,0)</f>
        <v>11</v>
      </c>
      <c r="Z1320" s="89">
        <f>VLOOKUP($B1320,'[5]POB X MCR 2019'!$C$7:$AW$186,22,0)</f>
        <v>10</v>
      </c>
      <c r="AA1320" s="89">
        <f>VLOOKUP($B1320,'[5]POB X MCR 2019'!$C$7:$AW$186,23,0)</f>
        <v>10</v>
      </c>
      <c r="AB1320" s="89">
        <f>VLOOKUP($B1320,'[5]POB X MCR 2019'!$C$7:$AW$186,24,0)</f>
        <v>10</v>
      </c>
      <c r="AC1320" s="89">
        <f>VLOOKUP($B1320,'[5]POB X MCR 2019'!$C$7:$AW$186,25,0)</f>
        <v>10</v>
      </c>
      <c r="AD1320" s="89">
        <f>VLOOKUP($B1320,'[5]POB X MCR 2019'!$C$7:$AW$186,26,0)</f>
        <v>44</v>
      </c>
      <c r="AE1320" s="89">
        <f>VLOOKUP($B1320,'[5]POB X MCR 2019'!$C$7:$AW$186,27,0)</f>
        <v>42</v>
      </c>
      <c r="AF1320" s="89">
        <f>VLOOKUP($B1320,'[5]POB X MCR 2019'!$C$7:$AW$186,28,0)</f>
        <v>44</v>
      </c>
      <c r="AG1320" s="89">
        <f>VLOOKUP($B1320,'[5]POB X MCR 2019'!$C$7:$AW$186,29,0)</f>
        <v>40</v>
      </c>
      <c r="AH1320" s="89">
        <f>VLOOKUP($B1320,'[5]POB X MCR 2019'!$C$7:$AW$186,30,0)</f>
        <v>33</v>
      </c>
      <c r="AI1320" s="89">
        <f>VLOOKUP($B1320,'[5]POB X MCR 2019'!$C$7:$AW$186,31,0)</f>
        <v>34</v>
      </c>
      <c r="AJ1320" s="89">
        <f>VLOOKUP($B1320,'[5]POB X MCR 2019'!$C$7:$AW$186,32,0)</f>
        <v>25</v>
      </c>
      <c r="AK1320" s="89">
        <f>VLOOKUP($B1320,'[5]POB X MCR 2019'!$C$7:$AW$186,33,0)</f>
        <v>22</v>
      </c>
      <c r="AL1320" s="89">
        <f>VLOOKUP($B1320,'[5]POB X MCR 2019'!$C$7:$AW$186,34,0)</f>
        <v>17</v>
      </c>
      <c r="AM1320" s="89">
        <f>VLOOKUP($B1320,'[5]POB X MCR 2019'!$C$7:$AW$186,35,0)</f>
        <v>11</v>
      </c>
      <c r="AN1320" s="89">
        <f>VLOOKUP($B1320,'[5]POB X MCR 2019'!$C$7:$AW$186,36,0)</f>
        <v>9</v>
      </c>
      <c r="AO1320" s="89">
        <f>VLOOKUP($B1320,'[5]POB X MCR 2019'!$C$7:$AW$186,37,0)</f>
        <v>6</v>
      </c>
      <c r="AP1320" s="89">
        <f>VLOOKUP($B1320,'[5]POB X MCR 2019'!$C$7:$AW$186,38,0)</f>
        <v>5</v>
      </c>
      <c r="AQ1320" s="89">
        <f>VLOOKUP($B1320,'[5]POB X MCR 2019'!$C$7:$AW$186,43,0)</f>
        <v>269</v>
      </c>
      <c r="AR1320" s="89">
        <f>VLOOKUP($B1320,'[5]POB X MCR 2019'!$C$7:$AW$186,44,0)</f>
        <v>28</v>
      </c>
      <c r="AS1320" s="89">
        <f>VLOOKUP($B1320,'[5]POB X MCR 2019'!$C$7:$AW$186,45,0)</f>
        <v>25</v>
      </c>
      <c r="AT1320" s="89">
        <f>VLOOKUP($B1320,'[5]POB X MCR 2019'!$C$7:$AW$186,46,0)</f>
        <v>133</v>
      </c>
      <c r="AU1320" s="89">
        <f>VLOOKUP($B1320,'[6]RED CHOTA'!$C$7:$G$170,5,0)</f>
        <v>7</v>
      </c>
    </row>
    <row r="1321" spans="1:47" ht="12">
      <c r="A1321" s="58">
        <v>1322</v>
      </c>
      <c r="B1321" s="58">
        <v>4723</v>
      </c>
      <c r="C1321" s="59" t="s">
        <v>1134</v>
      </c>
      <c r="D1321" s="59" t="s">
        <v>447</v>
      </c>
      <c r="E1321" s="59" t="s">
        <v>523</v>
      </c>
      <c r="F1321" s="59" t="s">
        <v>528</v>
      </c>
      <c r="G1321" s="12" t="s">
        <v>266</v>
      </c>
      <c r="H1321" s="14">
        <f t="shared" si="342"/>
        <v>4723</v>
      </c>
      <c r="I1321" s="14">
        <f t="shared" si="332"/>
        <v>430</v>
      </c>
      <c r="J1321" s="12">
        <f>VLOOKUP($B1321,'[1]METAS 2019'!$D$4:$Q$843,5,0)</f>
        <v>2</v>
      </c>
      <c r="K1321" s="12">
        <f>VLOOKUP($B1321,'[1]METAS 2019'!$D$4:$Q$843,4,0)</f>
        <v>1</v>
      </c>
      <c r="L1321" s="12">
        <f>VLOOKUP($B1321,'[1]METAS 2019'!$D$4:$Q$843,11,0)</f>
        <v>2</v>
      </c>
      <c r="M1321" s="12">
        <f>VLOOKUP($B1321,'[1]METAS 2019'!$D$4:$Q$843,12,0)</f>
        <v>4</v>
      </c>
      <c r="N1321" s="12">
        <f>VLOOKUP($B1321,'[1]METAS 2019'!$D$4:$Q$843,13,0)</f>
        <v>4</v>
      </c>
      <c r="O1321" s="12">
        <f>VLOOKUP($B1321,'[1]METAS 2019'!$D$4:$Q$843,14,0)</f>
        <v>5</v>
      </c>
      <c r="P1321" s="89">
        <f>VLOOKUP($B1321,'[5]POB X MCR 2019'!$C$7:$AW$186,12,0)</f>
        <v>8</v>
      </c>
      <c r="Q1321" s="89">
        <f>VLOOKUP($B1321,'[5]POB X MCR 2019'!$C$7:$AW$186,13,0)</f>
        <v>9</v>
      </c>
      <c r="R1321" s="89">
        <f>VLOOKUP($B1321,'[5]POB X MCR 2019'!$C$7:$AW$186,14,0)</f>
        <v>9</v>
      </c>
      <c r="S1321" s="89">
        <f>VLOOKUP($B1321,'[5]POB X MCR 2019'!$C$7:$AW$186,15,0)</f>
        <v>9</v>
      </c>
      <c r="T1321" s="89">
        <f>VLOOKUP($B1321,'[5]POB X MCR 2019'!$C$7:$AW$186,16,0)</f>
        <v>9</v>
      </c>
      <c r="U1321" s="89">
        <f>VLOOKUP($B1321,'[5]POB X MCR 2019'!$C$7:$AW$186,17,0)</f>
        <v>10</v>
      </c>
      <c r="V1321" s="89">
        <f>VLOOKUP($B1321,'[5]POB X MCR 2019'!$C$7:$AW$186,18,0)</f>
        <v>10</v>
      </c>
      <c r="W1321" s="89">
        <f>VLOOKUP($B1321,'[5]POB X MCR 2019'!$C$7:$AW$186,19,0)</f>
        <v>10</v>
      </c>
      <c r="X1321" s="89">
        <f>VLOOKUP($B1321,'[5]POB X MCR 2019'!$C$7:$AW$186,20,0)</f>
        <v>9</v>
      </c>
      <c r="Y1321" s="89">
        <f>VLOOKUP($B1321,'[5]POB X MCR 2019'!$C$7:$AW$186,21,0)</f>
        <v>9</v>
      </c>
      <c r="Z1321" s="89">
        <f>VLOOKUP($B1321,'[5]POB X MCR 2019'!$C$7:$AW$186,22,0)</f>
        <v>9</v>
      </c>
      <c r="AA1321" s="89">
        <f>VLOOKUP($B1321,'[5]POB X MCR 2019'!$C$7:$AW$186,23,0)</f>
        <v>9</v>
      </c>
      <c r="AB1321" s="89">
        <f>VLOOKUP($B1321,'[5]POB X MCR 2019'!$C$7:$AW$186,24,0)</f>
        <v>8</v>
      </c>
      <c r="AC1321" s="89">
        <f>VLOOKUP($B1321,'[5]POB X MCR 2019'!$C$7:$AW$186,25,0)</f>
        <v>8</v>
      </c>
      <c r="AD1321" s="89">
        <f>VLOOKUP($B1321,'[5]POB X MCR 2019'!$C$7:$AW$186,26,0)</f>
        <v>38</v>
      </c>
      <c r="AE1321" s="89">
        <f>VLOOKUP($B1321,'[5]POB X MCR 2019'!$C$7:$AW$186,27,0)</f>
        <v>36</v>
      </c>
      <c r="AF1321" s="89">
        <f>VLOOKUP($B1321,'[5]POB X MCR 2019'!$C$7:$AW$186,28,0)</f>
        <v>38</v>
      </c>
      <c r="AG1321" s="89">
        <f>VLOOKUP($B1321,'[5]POB X MCR 2019'!$C$7:$AW$186,29,0)</f>
        <v>35</v>
      </c>
      <c r="AH1321" s="89">
        <f>VLOOKUP($B1321,'[5]POB X MCR 2019'!$C$7:$AW$186,30,0)</f>
        <v>29</v>
      </c>
      <c r="AI1321" s="89">
        <f>VLOOKUP($B1321,'[5]POB X MCR 2019'!$C$7:$AW$186,31,0)</f>
        <v>29</v>
      </c>
      <c r="AJ1321" s="89">
        <f>VLOOKUP($B1321,'[5]POB X MCR 2019'!$C$7:$AW$186,32,0)</f>
        <v>21</v>
      </c>
      <c r="AK1321" s="89">
        <f>VLOOKUP($B1321,'[5]POB X MCR 2019'!$C$7:$AW$186,33,0)</f>
        <v>19</v>
      </c>
      <c r="AL1321" s="89">
        <f>VLOOKUP($B1321,'[5]POB X MCR 2019'!$C$7:$AW$186,34,0)</f>
        <v>15</v>
      </c>
      <c r="AM1321" s="89">
        <f>VLOOKUP($B1321,'[5]POB X MCR 2019'!$C$7:$AW$186,35,0)</f>
        <v>9</v>
      </c>
      <c r="AN1321" s="89">
        <f>VLOOKUP($B1321,'[5]POB X MCR 2019'!$C$7:$AW$186,36,0)</f>
        <v>8</v>
      </c>
      <c r="AO1321" s="89">
        <f>VLOOKUP($B1321,'[5]POB X MCR 2019'!$C$7:$AW$186,37,0)</f>
        <v>5</v>
      </c>
      <c r="AP1321" s="89">
        <f>VLOOKUP($B1321,'[5]POB X MCR 2019'!$C$7:$AW$186,38,0)</f>
        <v>4</v>
      </c>
      <c r="AQ1321" s="89">
        <f>VLOOKUP($B1321,'[5]POB X MCR 2019'!$C$7:$AW$186,43,0)</f>
        <v>223</v>
      </c>
      <c r="AR1321" s="89">
        <f>VLOOKUP($B1321,'[5]POB X MCR 2019'!$C$7:$AW$186,44,0)</f>
        <v>24</v>
      </c>
      <c r="AS1321" s="89">
        <f>VLOOKUP($B1321,'[5]POB X MCR 2019'!$C$7:$AW$186,45,0)</f>
        <v>21</v>
      </c>
      <c r="AT1321" s="89">
        <f>VLOOKUP($B1321,'[5]POB X MCR 2019'!$C$7:$AW$186,46,0)</f>
        <v>114</v>
      </c>
      <c r="AU1321" s="89">
        <f>VLOOKUP($B1321,'[6]RED CHOTA'!$C$7:$G$170,5,0)</f>
        <v>2</v>
      </c>
    </row>
    <row r="1322" spans="1:47" ht="12">
      <c r="A1322" s="58">
        <v>1323</v>
      </c>
      <c r="B1322" s="58">
        <v>25511</v>
      </c>
      <c r="C1322" s="59" t="s">
        <v>1134</v>
      </c>
      <c r="D1322" s="59" t="s">
        <v>447</v>
      </c>
      <c r="E1322" s="59" t="s">
        <v>523</v>
      </c>
      <c r="F1322" s="59" t="s">
        <v>1107</v>
      </c>
      <c r="G1322" s="12" t="s">
        <v>266</v>
      </c>
      <c r="H1322" s="14">
        <f t="shared" si="342"/>
        <v>25511</v>
      </c>
      <c r="I1322" s="14">
        <f t="shared" si="332"/>
        <v>91</v>
      </c>
      <c r="J1322" s="12">
        <f>VLOOKUP($B1322,'[1]METAS 2019'!$D$4:$Q$843,5,0)</f>
        <v>2</v>
      </c>
      <c r="K1322" s="12">
        <f>VLOOKUP($B1322,'[1]METAS 2019'!$D$4:$Q$843,4,0)</f>
        <v>1</v>
      </c>
      <c r="L1322" s="12">
        <f>VLOOKUP($B1322,'[1]METAS 2019'!$D$4:$Q$843,11,0)</f>
        <v>0</v>
      </c>
      <c r="M1322" s="12">
        <f>VLOOKUP($B1322,'[1]METAS 2019'!$D$4:$Q$843,12,0)</f>
        <v>0</v>
      </c>
      <c r="N1322" s="12">
        <f>VLOOKUP($B1322,'[1]METAS 2019'!$D$4:$Q$843,13,0)</f>
        <v>0</v>
      </c>
      <c r="O1322" s="12">
        <f>VLOOKUP($B1322,'[1]METAS 2019'!$D$4:$Q$843,14,0)</f>
        <v>0</v>
      </c>
      <c r="P1322" s="89">
        <f>VLOOKUP($B1322,'[5]POB X MCR 2019'!$C$7:$AW$186,12,0)</f>
        <v>2</v>
      </c>
      <c r="Q1322" s="89">
        <f>VLOOKUP($B1322,'[5]POB X MCR 2019'!$C$7:$AW$186,13,0)</f>
        <v>2</v>
      </c>
      <c r="R1322" s="89">
        <f>VLOOKUP($B1322,'[5]POB X MCR 2019'!$C$7:$AW$186,14,0)</f>
        <v>2</v>
      </c>
      <c r="S1322" s="89">
        <f>VLOOKUP($B1322,'[5]POB X MCR 2019'!$C$7:$AW$186,15,0)</f>
        <v>2</v>
      </c>
      <c r="T1322" s="89">
        <f>VLOOKUP($B1322,'[5]POB X MCR 2019'!$C$7:$AW$186,16,0)</f>
        <v>2</v>
      </c>
      <c r="U1322" s="89">
        <f>VLOOKUP($B1322,'[5]POB X MCR 2019'!$C$7:$AW$186,17,0)</f>
        <v>2</v>
      </c>
      <c r="V1322" s="89">
        <f>VLOOKUP($B1322,'[5]POB X MCR 2019'!$C$7:$AW$186,18,0)</f>
        <v>2</v>
      </c>
      <c r="W1322" s="89">
        <f>VLOOKUP($B1322,'[5]POB X MCR 2019'!$C$7:$AW$186,19,0)</f>
        <v>2</v>
      </c>
      <c r="X1322" s="89">
        <f>VLOOKUP($B1322,'[5]POB X MCR 2019'!$C$7:$AW$186,20,0)</f>
        <v>2</v>
      </c>
      <c r="Y1322" s="89">
        <f>VLOOKUP($B1322,'[5]POB X MCR 2019'!$C$7:$AW$186,21,0)</f>
        <v>2</v>
      </c>
      <c r="Z1322" s="89">
        <f>VLOOKUP($B1322,'[5]POB X MCR 2019'!$C$7:$AW$186,22,0)</f>
        <v>2</v>
      </c>
      <c r="AA1322" s="89">
        <f>VLOOKUP($B1322,'[5]POB X MCR 2019'!$C$7:$AW$186,23,0)</f>
        <v>2</v>
      </c>
      <c r="AB1322" s="89">
        <f>VLOOKUP($B1322,'[5]POB X MCR 2019'!$C$7:$AW$186,24,0)</f>
        <v>2</v>
      </c>
      <c r="AC1322" s="89">
        <f>VLOOKUP($B1322,'[5]POB X MCR 2019'!$C$7:$AW$186,25,0)</f>
        <v>2</v>
      </c>
      <c r="AD1322" s="89">
        <f>VLOOKUP($B1322,'[5]POB X MCR 2019'!$C$7:$AW$186,26,0)</f>
        <v>8</v>
      </c>
      <c r="AE1322" s="89">
        <f>VLOOKUP($B1322,'[5]POB X MCR 2019'!$C$7:$AW$186,27,0)</f>
        <v>8</v>
      </c>
      <c r="AF1322" s="89">
        <f>VLOOKUP($B1322,'[5]POB X MCR 2019'!$C$7:$AW$186,28,0)</f>
        <v>8</v>
      </c>
      <c r="AG1322" s="89">
        <f>VLOOKUP($B1322,'[5]POB X MCR 2019'!$C$7:$AW$186,29,0)</f>
        <v>7</v>
      </c>
      <c r="AH1322" s="89">
        <f>VLOOKUP($B1322,'[5]POB X MCR 2019'!$C$7:$AW$186,30,0)</f>
        <v>6</v>
      </c>
      <c r="AI1322" s="89">
        <f>VLOOKUP($B1322,'[5]POB X MCR 2019'!$C$7:$AW$186,31,0)</f>
        <v>6</v>
      </c>
      <c r="AJ1322" s="89">
        <f>VLOOKUP($B1322,'[5]POB X MCR 2019'!$C$7:$AW$186,32,0)</f>
        <v>4</v>
      </c>
      <c r="AK1322" s="89">
        <f>VLOOKUP($B1322,'[5]POB X MCR 2019'!$C$7:$AW$186,33,0)</f>
        <v>4</v>
      </c>
      <c r="AL1322" s="89">
        <f>VLOOKUP($B1322,'[5]POB X MCR 2019'!$C$7:$AW$186,34,0)</f>
        <v>3</v>
      </c>
      <c r="AM1322" s="89">
        <f>VLOOKUP($B1322,'[5]POB X MCR 2019'!$C$7:$AW$186,35,0)</f>
        <v>2</v>
      </c>
      <c r="AN1322" s="89">
        <f>VLOOKUP($B1322,'[5]POB X MCR 2019'!$C$7:$AW$186,36,0)</f>
        <v>2</v>
      </c>
      <c r="AO1322" s="89">
        <f>VLOOKUP($B1322,'[5]POB X MCR 2019'!$C$7:$AW$186,37,0)</f>
        <v>1</v>
      </c>
      <c r="AP1322" s="89">
        <f>VLOOKUP($B1322,'[5]POB X MCR 2019'!$C$7:$AW$186,38,0)</f>
        <v>1</v>
      </c>
      <c r="AQ1322" s="89">
        <f>VLOOKUP($B1322,'[5]POB X MCR 2019'!$C$7:$AW$186,43,0)</f>
        <v>55</v>
      </c>
      <c r="AR1322" s="89">
        <f>VLOOKUP($B1322,'[5]POB X MCR 2019'!$C$7:$AW$186,44,0)</f>
        <v>5</v>
      </c>
      <c r="AS1322" s="89">
        <f>VLOOKUP($B1322,'[5]POB X MCR 2019'!$C$7:$AW$186,45,0)</f>
        <v>4</v>
      </c>
      <c r="AT1322" s="89">
        <f>VLOOKUP($B1322,'[5]POB X MCR 2019'!$C$7:$AW$186,46,0)</f>
        <v>24</v>
      </c>
      <c r="AU1322" s="89">
        <f>VLOOKUP($B1322,'[6]RED CHOTA'!$C$7:$G$170,5,0)</f>
        <v>2</v>
      </c>
    </row>
    <row r="1323" spans="1:47" ht="12">
      <c r="A1323" s="58">
        <v>1324</v>
      </c>
      <c r="B1323" s="58">
        <v>4729</v>
      </c>
      <c r="C1323" s="59" t="s">
        <v>1134</v>
      </c>
      <c r="D1323" s="59" t="s">
        <v>447</v>
      </c>
      <c r="E1323" s="59" t="s">
        <v>523</v>
      </c>
      <c r="F1323" s="59" t="s">
        <v>532</v>
      </c>
      <c r="G1323" s="12" t="s">
        <v>266</v>
      </c>
      <c r="H1323" s="14">
        <f t="shared" si="342"/>
        <v>4729</v>
      </c>
      <c r="I1323" s="14">
        <f t="shared" si="332"/>
        <v>717</v>
      </c>
      <c r="J1323" s="12">
        <f>VLOOKUP($B1323,'[1]METAS 2019'!$D$4:$Q$843,5,0)</f>
        <v>5</v>
      </c>
      <c r="K1323" s="12">
        <f>VLOOKUP($B1323,'[1]METAS 2019'!$D$4:$Q$843,4,0)</f>
        <v>6</v>
      </c>
      <c r="L1323" s="12">
        <f>VLOOKUP($B1323,'[1]METAS 2019'!$D$4:$Q$843,11,0)</f>
        <v>9</v>
      </c>
      <c r="M1323" s="12">
        <f>VLOOKUP($B1323,'[1]METAS 2019'!$D$4:$Q$843,12,0)</f>
        <v>13</v>
      </c>
      <c r="N1323" s="12">
        <f>VLOOKUP($B1323,'[1]METAS 2019'!$D$4:$Q$843,13,0)</f>
        <v>13</v>
      </c>
      <c r="O1323" s="12">
        <f>VLOOKUP($B1323,'[1]METAS 2019'!$D$4:$Q$843,14,0)</f>
        <v>8</v>
      </c>
      <c r="P1323" s="89">
        <f>VLOOKUP($B1323,'[5]POB X MCR 2019'!$C$7:$AW$186,12,0)</f>
        <v>14</v>
      </c>
      <c r="Q1323" s="89">
        <f>VLOOKUP($B1323,'[5]POB X MCR 2019'!$C$7:$AW$186,13,0)</f>
        <v>14</v>
      </c>
      <c r="R1323" s="89">
        <f>VLOOKUP($B1323,'[5]POB X MCR 2019'!$C$7:$AW$186,14,0)</f>
        <v>14</v>
      </c>
      <c r="S1323" s="89">
        <f>VLOOKUP($B1323,'[5]POB X MCR 2019'!$C$7:$AW$186,15,0)</f>
        <v>15</v>
      </c>
      <c r="T1323" s="89">
        <f>VLOOKUP($B1323,'[5]POB X MCR 2019'!$C$7:$AW$186,16,0)</f>
        <v>15</v>
      </c>
      <c r="U1323" s="89">
        <f>VLOOKUP($B1323,'[5]POB X MCR 2019'!$C$7:$AW$186,17,0)</f>
        <v>15</v>
      </c>
      <c r="V1323" s="89">
        <f>VLOOKUP($B1323,'[5]POB X MCR 2019'!$C$7:$AW$186,18,0)</f>
        <v>16</v>
      </c>
      <c r="W1323" s="89">
        <f>VLOOKUP($B1323,'[5]POB X MCR 2019'!$C$7:$AW$186,19,0)</f>
        <v>15</v>
      </c>
      <c r="X1323" s="89">
        <f>VLOOKUP($B1323,'[5]POB X MCR 2019'!$C$7:$AW$186,20,0)</f>
        <v>15</v>
      </c>
      <c r="Y1323" s="89">
        <f>VLOOKUP($B1323,'[5]POB X MCR 2019'!$C$7:$AW$186,21,0)</f>
        <v>15</v>
      </c>
      <c r="Z1323" s="89">
        <f>VLOOKUP($B1323,'[5]POB X MCR 2019'!$C$7:$AW$186,22,0)</f>
        <v>14</v>
      </c>
      <c r="AA1323" s="89">
        <f>VLOOKUP($B1323,'[5]POB X MCR 2019'!$C$7:$AW$186,23,0)</f>
        <v>14</v>
      </c>
      <c r="AB1323" s="89">
        <f>VLOOKUP($B1323,'[5]POB X MCR 2019'!$C$7:$AW$186,24,0)</f>
        <v>13</v>
      </c>
      <c r="AC1323" s="89">
        <f>VLOOKUP($B1323,'[5]POB X MCR 2019'!$C$7:$AW$186,25,0)</f>
        <v>13</v>
      </c>
      <c r="AD1323" s="89">
        <f>VLOOKUP($B1323,'[5]POB X MCR 2019'!$C$7:$AW$186,26,0)</f>
        <v>61</v>
      </c>
      <c r="AE1323" s="89">
        <f>VLOOKUP($B1323,'[5]POB X MCR 2019'!$C$7:$AW$186,27,0)</f>
        <v>59</v>
      </c>
      <c r="AF1323" s="89">
        <f>VLOOKUP($B1323,'[5]POB X MCR 2019'!$C$7:$AW$186,28,0)</f>
        <v>61</v>
      </c>
      <c r="AG1323" s="89">
        <f>VLOOKUP($B1323,'[5]POB X MCR 2019'!$C$7:$AW$186,29,0)</f>
        <v>56</v>
      </c>
      <c r="AH1323" s="89">
        <f>VLOOKUP($B1323,'[5]POB X MCR 2019'!$C$7:$AW$186,30,0)</f>
        <v>46</v>
      </c>
      <c r="AI1323" s="89">
        <f>VLOOKUP($B1323,'[5]POB X MCR 2019'!$C$7:$AW$186,31,0)</f>
        <v>47</v>
      </c>
      <c r="AJ1323" s="89">
        <f>VLOOKUP($B1323,'[5]POB X MCR 2019'!$C$7:$AW$186,32,0)</f>
        <v>34</v>
      </c>
      <c r="AK1323" s="89">
        <f>VLOOKUP($B1323,'[5]POB X MCR 2019'!$C$7:$AW$186,33,0)</f>
        <v>31</v>
      </c>
      <c r="AL1323" s="89">
        <f>VLOOKUP($B1323,'[5]POB X MCR 2019'!$C$7:$AW$186,34,0)</f>
        <v>23</v>
      </c>
      <c r="AM1323" s="89">
        <f>VLOOKUP($B1323,'[5]POB X MCR 2019'!$C$7:$AW$186,35,0)</f>
        <v>15</v>
      </c>
      <c r="AN1323" s="89">
        <f>VLOOKUP($B1323,'[5]POB X MCR 2019'!$C$7:$AW$186,36,0)</f>
        <v>13</v>
      </c>
      <c r="AO1323" s="89">
        <f>VLOOKUP($B1323,'[5]POB X MCR 2019'!$C$7:$AW$186,37,0)</f>
        <v>8</v>
      </c>
      <c r="AP1323" s="89">
        <f>VLOOKUP($B1323,'[5]POB X MCR 2019'!$C$7:$AW$186,38,0)</f>
        <v>7</v>
      </c>
      <c r="AQ1323" s="89">
        <f>VLOOKUP($B1323,'[5]POB X MCR 2019'!$C$7:$AW$186,43,0)</f>
        <v>370</v>
      </c>
      <c r="AR1323" s="89">
        <f>VLOOKUP($B1323,'[5]POB X MCR 2019'!$C$7:$AW$186,44,0)</f>
        <v>38</v>
      </c>
      <c r="AS1323" s="89">
        <f>VLOOKUP($B1323,'[5]POB X MCR 2019'!$C$7:$AW$186,45,0)</f>
        <v>35</v>
      </c>
      <c r="AT1323" s="89">
        <f>VLOOKUP($B1323,'[5]POB X MCR 2019'!$C$7:$AW$186,46,0)</f>
        <v>183</v>
      </c>
      <c r="AU1323" s="89">
        <f>VLOOKUP($B1323,'[6]RED CHOTA'!$C$7:$G$170,5,0)</f>
        <v>6</v>
      </c>
    </row>
    <row r="1324" spans="1:47" ht="12">
      <c r="A1324" s="58">
        <v>1325</v>
      </c>
      <c r="B1324" s="58">
        <v>4724</v>
      </c>
      <c r="C1324" s="59" t="s">
        <v>1134</v>
      </c>
      <c r="D1324" s="59" t="s">
        <v>447</v>
      </c>
      <c r="E1324" s="59" t="s">
        <v>523</v>
      </c>
      <c r="F1324" s="59" t="s">
        <v>527</v>
      </c>
      <c r="G1324" s="12" t="s">
        <v>266</v>
      </c>
      <c r="H1324" s="14">
        <f t="shared" si="342"/>
        <v>4724</v>
      </c>
      <c r="I1324" s="14">
        <f t="shared" si="332"/>
        <v>492</v>
      </c>
      <c r="J1324" s="12">
        <f>VLOOKUP($B1324,'[1]METAS 2019'!$D$4:$Q$843,5,0)</f>
        <v>13</v>
      </c>
      <c r="K1324" s="12">
        <f>VLOOKUP($B1324,'[1]METAS 2019'!$D$4:$Q$843,4,0)</f>
        <v>6</v>
      </c>
      <c r="L1324" s="12">
        <f>VLOOKUP($B1324,'[1]METAS 2019'!$D$4:$Q$843,11,0)</f>
        <v>9</v>
      </c>
      <c r="M1324" s="12">
        <f>VLOOKUP($B1324,'[1]METAS 2019'!$D$4:$Q$843,12,0)</f>
        <v>11</v>
      </c>
      <c r="N1324" s="12">
        <f>VLOOKUP($B1324,'[1]METAS 2019'!$D$4:$Q$843,13,0)</f>
        <v>9</v>
      </c>
      <c r="O1324" s="12">
        <f>VLOOKUP($B1324,'[1]METAS 2019'!$D$4:$Q$843,14,0)</f>
        <v>8</v>
      </c>
      <c r="P1324" s="89">
        <f>VLOOKUP($B1324,'[5]POB X MCR 2019'!$C$7:$AW$186,12,0)</f>
        <v>9</v>
      </c>
      <c r="Q1324" s="89">
        <f>VLOOKUP($B1324,'[5]POB X MCR 2019'!$C$7:$AW$186,13,0)</f>
        <v>9</v>
      </c>
      <c r="R1324" s="89">
        <f>VLOOKUP($B1324,'[5]POB X MCR 2019'!$C$7:$AW$186,14,0)</f>
        <v>9</v>
      </c>
      <c r="S1324" s="89">
        <f>VLOOKUP($B1324,'[5]POB X MCR 2019'!$C$7:$AW$186,15,0)</f>
        <v>10</v>
      </c>
      <c r="T1324" s="89">
        <f>VLOOKUP($B1324,'[5]POB X MCR 2019'!$C$7:$AW$186,16,0)</f>
        <v>10</v>
      </c>
      <c r="U1324" s="89">
        <f>VLOOKUP($B1324,'[5]POB X MCR 2019'!$C$7:$AW$186,17,0)</f>
        <v>10</v>
      </c>
      <c r="V1324" s="89">
        <f>VLOOKUP($B1324,'[5]POB X MCR 2019'!$C$7:$AW$186,18,0)</f>
        <v>10</v>
      </c>
      <c r="W1324" s="89">
        <f>VLOOKUP($B1324,'[5]POB X MCR 2019'!$C$7:$AW$186,19,0)</f>
        <v>10</v>
      </c>
      <c r="X1324" s="89">
        <f>VLOOKUP($B1324,'[5]POB X MCR 2019'!$C$7:$AW$186,20,0)</f>
        <v>10</v>
      </c>
      <c r="Y1324" s="89">
        <f>VLOOKUP($B1324,'[5]POB X MCR 2019'!$C$7:$AW$186,21,0)</f>
        <v>10</v>
      </c>
      <c r="Z1324" s="89">
        <f>VLOOKUP($B1324,'[5]POB X MCR 2019'!$C$7:$AW$186,22,0)</f>
        <v>9</v>
      </c>
      <c r="AA1324" s="89">
        <f>VLOOKUP($B1324,'[5]POB X MCR 2019'!$C$7:$AW$186,23,0)</f>
        <v>9</v>
      </c>
      <c r="AB1324" s="89">
        <f>VLOOKUP($B1324,'[5]POB X MCR 2019'!$C$7:$AW$186,24,0)</f>
        <v>9</v>
      </c>
      <c r="AC1324" s="89">
        <f>VLOOKUP($B1324,'[5]POB X MCR 2019'!$C$7:$AW$186,25,0)</f>
        <v>9</v>
      </c>
      <c r="AD1324" s="89">
        <f>VLOOKUP($B1324,'[5]POB X MCR 2019'!$C$7:$AW$186,26,0)</f>
        <v>40</v>
      </c>
      <c r="AE1324" s="89">
        <f>VLOOKUP($B1324,'[5]POB X MCR 2019'!$C$7:$AW$186,27,0)</f>
        <v>39</v>
      </c>
      <c r="AF1324" s="89">
        <f>VLOOKUP($B1324,'[5]POB X MCR 2019'!$C$7:$AW$186,28,0)</f>
        <v>41</v>
      </c>
      <c r="AG1324" s="89">
        <f>VLOOKUP($B1324,'[5]POB X MCR 2019'!$C$7:$AW$186,29,0)</f>
        <v>37</v>
      </c>
      <c r="AH1324" s="89">
        <f>VLOOKUP($B1324,'[5]POB X MCR 2019'!$C$7:$AW$186,30,0)</f>
        <v>30</v>
      </c>
      <c r="AI1324" s="89">
        <f>VLOOKUP($B1324,'[5]POB X MCR 2019'!$C$7:$AW$186,31,0)</f>
        <v>31</v>
      </c>
      <c r="AJ1324" s="89">
        <f>VLOOKUP($B1324,'[5]POB X MCR 2019'!$C$7:$AW$186,32,0)</f>
        <v>22</v>
      </c>
      <c r="AK1324" s="89">
        <f>VLOOKUP($B1324,'[5]POB X MCR 2019'!$C$7:$AW$186,33,0)</f>
        <v>20</v>
      </c>
      <c r="AL1324" s="89">
        <f>VLOOKUP($B1324,'[5]POB X MCR 2019'!$C$7:$AW$186,34,0)</f>
        <v>15</v>
      </c>
      <c r="AM1324" s="89">
        <f>VLOOKUP($B1324,'[5]POB X MCR 2019'!$C$7:$AW$186,35,0)</f>
        <v>10</v>
      </c>
      <c r="AN1324" s="89">
        <f>VLOOKUP($B1324,'[5]POB X MCR 2019'!$C$7:$AW$186,36,0)</f>
        <v>9</v>
      </c>
      <c r="AO1324" s="89">
        <f>VLOOKUP($B1324,'[5]POB X MCR 2019'!$C$7:$AW$186,37,0)</f>
        <v>5</v>
      </c>
      <c r="AP1324" s="89">
        <f>VLOOKUP($B1324,'[5]POB X MCR 2019'!$C$7:$AW$186,38,0)</f>
        <v>4</v>
      </c>
      <c r="AQ1324" s="89">
        <f>VLOOKUP($B1324,'[5]POB X MCR 2019'!$C$7:$AW$186,43,0)</f>
        <v>255</v>
      </c>
      <c r="AR1324" s="89">
        <f>VLOOKUP($B1324,'[5]POB X MCR 2019'!$C$7:$AW$186,44,0)</f>
        <v>25</v>
      </c>
      <c r="AS1324" s="89">
        <f>VLOOKUP($B1324,'[5]POB X MCR 2019'!$C$7:$AW$186,45,0)</f>
        <v>23</v>
      </c>
      <c r="AT1324" s="89">
        <f>VLOOKUP($B1324,'[5]POB X MCR 2019'!$C$7:$AW$186,46,0)</f>
        <v>121</v>
      </c>
      <c r="AU1324" s="89">
        <f>VLOOKUP($B1324,'[6]RED CHOTA'!$C$7:$G$170,5,0)</f>
        <v>16</v>
      </c>
    </row>
    <row r="1325" spans="1:47" ht="12">
      <c r="A1325" s="97">
        <v>1326</v>
      </c>
      <c r="B1325" s="97"/>
      <c r="C1325" s="98"/>
      <c r="D1325" s="98"/>
      <c r="E1325" s="98"/>
      <c r="F1325" s="98" t="s">
        <v>1137</v>
      </c>
      <c r="G1325" s="17" t="s">
        <v>1214</v>
      </c>
      <c r="H1325" s="81"/>
      <c r="I1325" s="81">
        <f t="shared" si="332"/>
        <v>4587</v>
      </c>
      <c r="J1325" s="17">
        <f>SUM(J1326:J1331)</f>
        <v>59</v>
      </c>
      <c r="K1325" s="17">
        <f t="shared" ref="K1325:AU1325" si="343">SUM(K1326:K1331)</f>
        <v>64</v>
      </c>
      <c r="L1325" s="17">
        <f t="shared" si="343"/>
        <v>59</v>
      </c>
      <c r="M1325" s="17">
        <f t="shared" si="343"/>
        <v>48</v>
      </c>
      <c r="N1325" s="17">
        <f t="shared" si="343"/>
        <v>51</v>
      </c>
      <c r="O1325" s="17">
        <f t="shared" si="343"/>
        <v>68</v>
      </c>
      <c r="P1325" s="17">
        <f t="shared" si="343"/>
        <v>81</v>
      </c>
      <c r="Q1325" s="17">
        <f t="shared" si="343"/>
        <v>85</v>
      </c>
      <c r="R1325" s="17">
        <f t="shared" si="343"/>
        <v>89</v>
      </c>
      <c r="S1325" s="17">
        <f t="shared" si="343"/>
        <v>93</v>
      </c>
      <c r="T1325" s="17">
        <f t="shared" si="343"/>
        <v>98</v>
      </c>
      <c r="U1325" s="17">
        <f t="shared" si="343"/>
        <v>105</v>
      </c>
      <c r="V1325" s="17">
        <f t="shared" si="343"/>
        <v>107</v>
      </c>
      <c r="W1325" s="17">
        <f t="shared" si="343"/>
        <v>104</v>
      </c>
      <c r="X1325" s="17">
        <f t="shared" si="343"/>
        <v>98</v>
      </c>
      <c r="Y1325" s="17">
        <f t="shared" si="343"/>
        <v>91</v>
      </c>
      <c r="Z1325" s="17">
        <f t="shared" si="343"/>
        <v>84</v>
      </c>
      <c r="AA1325" s="17">
        <f t="shared" si="343"/>
        <v>79</v>
      </c>
      <c r="AB1325" s="17">
        <f t="shared" si="343"/>
        <v>77</v>
      </c>
      <c r="AC1325" s="17">
        <f t="shared" si="343"/>
        <v>74</v>
      </c>
      <c r="AD1325" s="17">
        <f t="shared" si="343"/>
        <v>354</v>
      </c>
      <c r="AE1325" s="17">
        <f t="shared" si="343"/>
        <v>325</v>
      </c>
      <c r="AF1325" s="17">
        <f t="shared" si="343"/>
        <v>379</v>
      </c>
      <c r="AG1325" s="17">
        <f t="shared" si="343"/>
        <v>361</v>
      </c>
      <c r="AH1325" s="17">
        <f t="shared" si="343"/>
        <v>311</v>
      </c>
      <c r="AI1325" s="17">
        <f t="shared" si="343"/>
        <v>283</v>
      </c>
      <c r="AJ1325" s="17">
        <f t="shared" si="343"/>
        <v>210</v>
      </c>
      <c r="AK1325" s="17">
        <f t="shared" si="343"/>
        <v>221</v>
      </c>
      <c r="AL1325" s="17">
        <f t="shared" si="343"/>
        <v>164</v>
      </c>
      <c r="AM1325" s="17">
        <f t="shared" si="343"/>
        <v>124</v>
      </c>
      <c r="AN1325" s="17">
        <f t="shared" si="343"/>
        <v>110</v>
      </c>
      <c r="AO1325" s="17">
        <f t="shared" si="343"/>
        <v>68</v>
      </c>
      <c r="AP1325" s="17">
        <f t="shared" si="343"/>
        <v>63</v>
      </c>
      <c r="AQ1325" s="17">
        <f t="shared" si="343"/>
        <v>2355</v>
      </c>
      <c r="AR1325" s="17">
        <f t="shared" si="343"/>
        <v>226</v>
      </c>
      <c r="AS1325" s="17">
        <f t="shared" si="343"/>
        <v>190</v>
      </c>
      <c r="AT1325" s="17">
        <f t="shared" si="343"/>
        <v>1067</v>
      </c>
      <c r="AU1325" s="17">
        <f t="shared" si="343"/>
        <v>70</v>
      </c>
    </row>
    <row r="1326" spans="1:47" ht="12">
      <c r="A1326" s="58">
        <v>1327</v>
      </c>
      <c r="B1326" s="58">
        <v>4755</v>
      </c>
      <c r="C1326" s="59" t="s">
        <v>1134</v>
      </c>
      <c r="D1326" s="59" t="s">
        <v>447</v>
      </c>
      <c r="E1326" s="59" t="s">
        <v>516</v>
      </c>
      <c r="F1326" s="59" t="s">
        <v>517</v>
      </c>
      <c r="G1326" s="12" t="s">
        <v>283</v>
      </c>
      <c r="H1326" s="14">
        <f t="shared" ref="H1326:H1331" si="344">B1326</f>
        <v>4755</v>
      </c>
      <c r="I1326" s="14">
        <f t="shared" si="332"/>
        <v>1539</v>
      </c>
      <c r="J1326" s="12">
        <f>VLOOKUP($B1326,'[1]METAS 2019'!$D$4:$Q$843,5,0)</f>
        <v>18</v>
      </c>
      <c r="K1326" s="12">
        <f>VLOOKUP($B1326,'[1]METAS 2019'!$D$4:$Q$843,4,0)</f>
        <v>18</v>
      </c>
      <c r="L1326" s="12">
        <f>VLOOKUP($B1326,'[1]METAS 2019'!$D$4:$Q$843,11,0)</f>
        <v>13</v>
      </c>
      <c r="M1326" s="12">
        <f>VLOOKUP($B1326,'[1]METAS 2019'!$D$4:$Q$843,12,0)</f>
        <v>16</v>
      </c>
      <c r="N1326" s="12">
        <f>VLOOKUP($B1326,'[1]METAS 2019'!$D$4:$Q$843,13,0)</f>
        <v>17</v>
      </c>
      <c r="O1326" s="12">
        <f>VLOOKUP($B1326,'[1]METAS 2019'!$D$4:$Q$843,14,0)</f>
        <v>21</v>
      </c>
      <c r="P1326" s="89">
        <f>VLOOKUP($B1326,'[5]POB X MCR 2019'!$C$7:$AW$186,12,0)</f>
        <v>27</v>
      </c>
      <c r="Q1326" s="89">
        <f>VLOOKUP($B1326,'[5]POB X MCR 2019'!$C$7:$AW$186,13,0)</f>
        <v>29</v>
      </c>
      <c r="R1326" s="89">
        <f>VLOOKUP($B1326,'[5]POB X MCR 2019'!$C$7:$AW$186,14,0)</f>
        <v>31</v>
      </c>
      <c r="S1326" s="89">
        <f>VLOOKUP($B1326,'[5]POB X MCR 2019'!$C$7:$AW$186,15,0)</f>
        <v>31</v>
      </c>
      <c r="T1326" s="89">
        <f>VLOOKUP($B1326,'[5]POB X MCR 2019'!$C$7:$AW$186,16,0)</f>
        <v>33</v>
      </c>
      <c r="U1326" s="89">
        <f>VLOOKUP($B1326,'[5]POB X MCR 2019'!$C$7:$AW$186,17,0)</f>
        <v>34</v>
      </c>
      <c r="V1326" s="89">
        <f>VLOOKUP($B1326,'[5]POB X MCR 2019'!$C$7:$AW$186,18,0)</f>
        <v>36</v>
      </c>
      <c r="W1326" s="89">
        <f>VLOOKUP($B1326,'[5]POB X MCR 2019'!$C$7:$AW$186,19,0)</f>
        <v>36</v>
      </c>
      <c r="X1326" s="89">
        <f>VLOOKUP($B1326,'[5]POB X MCR 2019'!$C$7:$AW$186,20,0)</f>
        <v>33</v>
      </c>
      <c r="Y1326" s="89">
        <f>VLOOKUP($B1326,'[5]POB X MCR 2019'!$C$7:$AW$186,21,0)</f>
        <v>30</v>
      </c>
      <c r="Z1326" s="89">
        <f>VLOOKUP($B1326,'[5]POB X MCR 2019'!$C$7:$AW$186,22,0)</f>
        <v>28</v>
      </c>
      <c r="AA1326" s="89">
        <f>VLOOKUP($B1326,'[5]POB X MCR 2019'!$C$7:$AW$186,23,0)</f>
        <v>27</v>
      </c>
      <c r="AB1326" s="89">
        <f>VLOOKUP($B1326,'[5]POB X MCR 2019'!$C$7:$AW$186,24,0)</f>
        <v>27</v>
      </c>
      <c r="AC1326" s="89">
        <f>VLOOKUP($B1326,'[5]POB X MCR 2019'!$C$7:$AW$186,25,0)</f>
        <v>25</v>
      </c>
      <c r="AD1326" s="89">
        <f>VLOOKUP($B1326,'[5]POB X MCR 2019'!$C$7:$AW$186,26,0)</f>
        <v>119</v>
      </c>
      <c r="AE1326" s="89">
        <f>VLOOKUP($B1326,'[5]POB X MCR 2019'!$C$7:$AW$186,27,0)</f>
        <v>111</v>
      </c>
      <c r="AF1326" s="89">
        <f>VLOOKUP($B1326,'[5]POB X MCR 2019'!$C$7:$AW$186,28,0)</f>
        <v>128</v>
      </c>
      <c r="AG1326" s="89">
        <f>VLOOKUP($B1326,'[5]POB X MCR 2019'!$C$7:$AW$186,29,0)</f>
        <v>123</v>
      </c>
      <c r="AH1326" s="89">
        <f>VLOOKUP($B1326,'[5]POB X MCR 2019'!$C$7:$AW$186,30,0)</f>
        <v>106</v>
      </c>
      <c r="AI1326" s="89">
        <f>VLOOKUP($B1326,'[5]POB X MCR 2019'!$C$7:$AW$186,31,0)</f>
        <v>96</v>
      </c>
      <c r="AJ1326" s="89">
        <f>VLOOKUP($B1326,'[5]POB X MCR 2019'!$C$7:$AW$186,32,0)</f>
        <v>72</v>
      </c>
      <c r="AK1326" s="89">
        <f>VLOOKUP($B1326,'[5]POB X MCR 2019'!$C$7:$AW$186,33,0)</f>
        <v>75</v>
      </c>
      <c r="AL1326" s="89">
        <f>VLOOKUP($B1326,'[5]POB X MCR 2019'!$C$7:$AW$186,34,0)</f>
        <v>56</v>
      </c>
      <c r="AM1326" s="89">
        <f>VLOOKUP($B1326,'[5]POB X MCR 2019'!$C$7:$AW$186,35,0)</f>
        <v>42</v>
      </c>
      <c r="AN1326" s="89">
        <f>VLOOKUP($B1326,'[5]POB X MCR 2019'!$C$7:$AW$186,36,0)</f>
        <v>37</v>
      </c>
      <c r="AO1326" s="89">
        <f>VLOOKUP($B1326,'[5]POB X MCR 2019'!$C$7:$AW$186,37,0)</f>
        <v>23</v>
      </c>
      <c r="AP1326" s="89">
        <f>VLOOKUP($B1326,'[5]POB X MCR 2019'!$C$7:$AW$186,38,0)</f>
        <v>21</v>
      </c>
      <c r="AQ1326" s="89">
        <f>VLOOKUP($B1326,'[5]POB X MCR 2019'!$C$7:$AW$186,43,0)</f>
        <v>786</v>
      </c>
      <c r="AR1326" s="89">
        <f>VLOOKUP($B1326,'[5]POB X MCR 2019'!$C$7:$AW$186,44,0)</f>
        <v>77</v>
      </c>
      <c r="AS1326" s="89">
        <f>VLOOKUP($B1326,'[5]POB X MCR 2019'!$C$7:$AW$186,45,0)</f>
        <v>65</v>
      </c>
      <c r="AT1326" s="89">
        <f>VLOOKUP($B1326,'[5]POB X MCR 2019'!$C$7:$AW$186,46,0)</f>
        <v>360</v>
      </c>
      <c r="AU1326" s="89">
        <f>VLOOKUP($B1326,'[6]RED CHOTA'!$C$7:$G$170,5,0)</f>
        <v>21</v>
      </c>
    </row>
    <row r="1327" spans="1:47" ht="12">
      <c r="A1327" s="58">
        <v>1328</v>
      </c>
      <c r="B1327" s="58">
        <v>7118</v>
      </c>
      <c r="C1327" s="59" t="s">
        <v>1134</v>
      </c>
      <c r="D1327" s="59" t="s">
        <v>447</v>
      </c>
      <c r="E1327" s="59" t="s">
        <v>516</v>
      </c>
      <c r="F1327" s="59" t="s">
        <v>522</v>
      </c>
      <c r="G1327" s="12" t="s">
        <v>266</v>
      </c>
      <c r="H1327" s="14">
        <f t="shared" si="344"/>
        <v>7118</v>
      </c>
      <c r="I1327" s="14">
        <f t="shared" si="332"/>
        <v>369</v>
      </c>
      <c r="J1327" s="12">
        <f>VLOOKUP($B1327,'[1]METAS 2019'!$D$4:$Q$843,5,0)</f>
        <v>5</v>
      </c>
      <c r="K1327" s="12">
        <f>VLOOKUP($B1327,'[1]METAS 2019'!$D$4:$Q$843,4,0)</f>
        <v>5</v>
      </c>
      <c r="L1327" s="12">
        <f>VLOOKUP($B1327,'[1]METAS 2019'!$D$4:$Q$843,11,0)</f>
        <v>6</v>
      </c>
      <c r="M1327" s="12">
        <f>VLOOKUP($B1327,'[1]METAS 2019'!$D$4:$Q$843,12,0)</f>
        <v>2</v>
      </c>
      <c r="N1327" s="12">
        <f>VLOOKUP($B1327,'[1]METAS 2019'!$D$4:$Q$843,13,0)</f>
        <v>3</v>
      </c>
      <c r="O1327" s="12">
        <f>VLOOKUP($B1327,'[1]METAS 2019'!$D$4:$Q$843,14,0)</f>
        <v>4</v>
      </c>
      <c r="P1327" s="89">
        <f>VLOOKUP($B1327,'[5]POB X MCR 2019'!$C$7:$AW$186,12,0)</f>
        <v>7</v>
      </c>
      <c r="Q1327" s="89">
        <f>VLOOKUP($B1327,'[5]POB X MCR 2019'!$C$7:$AW$186,13,0)</f>
        <v>7</v>
      </c>
      <c r="R1327" s="89">
        <f>VLOOKUP($B1327,'[5]POB X MCR 2019'!$C$7:$AW$186,14,0)</f>
        <v>7</v>
      </c>
      <c r="S1327" s="89">
        <f>VLOOKUP($B1327,'[5]POB X MCR 2019'!$C$7:$AW$186,15,0)</f>
        <v>8</v>
      </c>
      <c r="T1327" s="89">
        <f>VLOOKUP($B1327,'[5]POB X MCR 2019'!$C$7:$AW$186,16,0)</f>
        <v>8</v>
      </c>
      <c r="U1327" s="89">
        <f>VLOOKUP($B1327,'[5]POB X MCR 2019'!$C$7:$AW$186,17,0)</f>
        <v>9</v>
      </c>
      <c r="V1327" s="89">
        <f>VLOOKUP($B1327,'[5]POB X MCR 2019'!$C$7:$AW$186,18,0)</f>
        <v>9</v>
      </c>
      <c r="W1327" s="89">
        <f>VLOOKUP($B1327,'[5]POB X MCR 2019'!$C$7:$AW$186,19,0)</f>
        <v>8</v>
      </c>
      <c r="X1327" s="89">
        <f>VLOOKUP($B1327,'[5]POB X MCR 2019'!$C$7:$AW$186,20,0)</f>
        <v>8</v>
      </c>
      <c r="Y1327" s="89">
        <f>VLOOKUP($B1327,'[5]POB X MCR 2019'!$C$7:$AW$186,21,0)</f>
        <v>7</v>
      </c>
      <c r="Z1327" s="89">
        <f>VLOOKUP($B1327,'[5]POB X MCR 2019'!$C$7:$AW$186,22,0)</f>
        <v>7</v>
      </c>
      <c r="AA1327" s="89">
        <f>VLOOKUP($B1327,'[5]POB X MCR 2019'!$C$7:$AW$186,23,0)</f>
        <v>6</v>
      </c>
      <c r="AB1327" s="89">
        <f>VLOOKUP($B1327,'[5]POB X MCR 2019'!$C$7:$AW$186,24,0)</f>
        <v>6</v>
      </c>
      <c r="AC1327" s="89">
        <f>VLOOKUP($B1327,'[5]POB X MCR 2019'!$C$7:$AW$186,25,0)</f>
        <v>6</v>
      </c>
      <c r="AD1327" s="89">
        <f>VLOOKUP($B1327,'[5]POB X MCR 2019'!$C$7:$AW$186,26,0)</f>
        <v>29</v>
      </c>
      <c r="AE1327" s="89">
        <f>VLOOKUP($B1327,'[5]POB X MCR 2019'!$C$7:$AW$186,27,0)</f>
        <v>26</v>
      </c>
      <c r="AF1327" s="89">
        <f>VLOOKUP($B1327,'[5]POB X MCR 2019'!$C$7:$AW$186,28,0)</f>
        <v>31</v>
      </c>
      <c r="AG1327" s="89">
        <f>VLOOKUP($B1327,'[5]POB X MCR 2019'!$C$7:$AW$186,29,0)</f>
        <v>29</v>
      </c>
      <c r="AH1327" s="89">
        <f>VLOOKUP($B1327,'[5]POB X MCR 2019'!$C$7:$AW$186,30,0)</f>
        <v>25</v>
      </c>
      <c r="AI1327" s="89">
        <f>VLOOKUP($B1327,'[5]POB X MCR 2019'!$C$7:$AW$186,31,0)</f>
        <v>23</v>
      </c>
      <c r="AJ1327" s="89">
        <f>VLOOKUP($B1327,'[5]POB X MCR 2019'!$C$7:$AW$186,32,0)</f>
        <v>17</v>
      </c>
      <c r="AK1327" s="89">
        <f>VLOOKUP($B1327,'[5]POB X MCR 2019'!$C$7:$AW$186,33,0)</f>
        <v>18</v>
      </c>
      <c r="AL1327" s="89">
        <f>VLOOKUP($B1327,'[5]POB X MCR 2019'!$C$7:$AW$186,34,0)</f>
        <v>13</v>
      </c>
      <c r="AM1327" s="89">
        <f>VLOOKUP($B1327,'[5]POB X MCR 2019'!$C$7:$AW$186,35,0)</f>
        <v>10</v>
      </c>
      <c r="AN1327" s="89">
        <f>VLOOKUP($B1327,'[5]POB X MCR 2019'!$C$7:$AW$186,36,0)</f>
        <v>9</v>
      </c>
      <c r="AO1327" s="89">
        <f>VLOOKUP($B1327,'[5]POB X MCR 2019'!$C$7:$AW$186,37,0)</f>
        <v>6</v>
      </c>
      <c r="AP1327" s="89">
        <f>VLOOKUP($B1327,'[5]POB X MCR 2019'!$C$7:$AW$186,38,0)</f>
        <v>5</v>
      </c>
      <c r="AQ1327" s="89">
        <f>VLOOKUP($B1327,'[5]POB X MCR 2019'!$C$7:$AW$186,43,0)</f>
        <v>194</v>
      </c>
      <c r="AR1327" s="89">
        <f>VLOOKUP($B1327,'[5]POB X MCR 2019'!$C$7:$AW$186,44,0)</f>
        <v>18</v>
      </c>
      <c r="AS1327" s="89">
        <f>VLOOKUP($B1327,'[5]POB X MCR 2019'!$C$7:$AW$186,45,0)</f>
        <v>15</v>
      </c>
      <c r="AT1327" s="89">
        <f>VLOOKUP($B1327,'[5]POB X MCR 2019'!$C$7:$AW$186,46,0)</f>
        <v>87</v>
      </c>
      <c r="AU1327" s="89">
        <f>VLOOKUP($B1327,'[6]RED CHOTA'!$C$7:$G$170,5,0)</f>
        <v>6</v>
      </c>
    </row>
    <row r="1328" spans="1:47" ht="12">
      <c r="A1328" s="58">
        <v>1329</v>
      </c>
      <c r="B1328" s="58">
        <v>4756</v>
      </c>
      <c r="C1328" s="59" t="s">
        <v>1134</v>
      </c>
      <c r="D1328" s="59" t="s">
        <v>447</v>
      </c>
      <c r="E1328" s="59" t="s">
        <v>516</v>
      </c>
      <c r="F1328" s="59" t="s">
        <v>518</v>
      </c>
      <c r="G1328" s="12" t="s">
        <v>266</v>
      </c>
      <c r="H1328" s="14">
        <f t="shared" si="344"/>
        <v>4756</v>
      </c>
      <c r="I1328" s="14">
        <f t="shared" si="332"/>
        <v>546</v>
      </c>
      <c r="J1328" s="12">
        <f>VLOOKUP($B1328,'[1]METAS 2019'!$D$4:$Q$843,5,0)</f>
        <v>4</v>
      </c>
      <c r="K1328" s="12">
        <f>VLOOKUP($B1328,'[1]METAS 2019'!$D$4:$Q$843,4,0)</f>
        <v>7</v>
      </c>
      <c r="L1328" s="12">
        <f>VLOOKUP($B1328,'[1]METAS 2019'!$D$4:$Q$843,11,0)</f>
        <v>5</v>
      </c>
      <c r="M1328" s="12">
        <f>VLOOKUP($B1328,'[1]METAS 2019'!$D$4:$Q$843,12,0)</f>
        <v>5</v>
      </c>
      <c r="N1328" s="12">
        <f>VLOOKUP($B1328,'[1]METAS 2019'!$D$4:$Q$843,13,0)</f>
        <v>3</v>
      </c>
      <c r="O1328" s="12">
        <f>VLOOKUP($B1328,'[1]METAS 2019'!$D$4:$Q$843,14,0)</f>
        <v>10</v>
      </c>
      <c r="P1328" s="89">
        <f>VLOOKUP($B1328,'[5]POB X MCR 2019'!$C$7:$AW$186,12,0)</f>
        <v>10</v>
      </c>
      <c r="Q1328" s="89">
        <f>VLOOKUP($B1328,'[5]POB X MCR 2019'!$C$7:$AW$186,13,0)</f>
        <v>10</v>
      </c>
      <c r="R1328" s="89">
        <f>VLOOKUP($B1328,'[5]POB X MCR 2019'!$C$7:$AW$186,14,0)</f>
        <v>11</v>
      </c>
      <c r="S1328" s="89">
        <f>VLOOKUP($B1328,'[5]POB X MCR 2019'!$C$7:$AW$186,15,0)</f>
        <v>11</v>
      </c>
      <c r="T1328" s="89">
        <f>VLOOKUP($B1328,'[5]POB X MCR 2019'!$C$7:$AW$186,16,0)</f>
        <v>12</v>
      </c>
      <c r="U1328" s="89">
        <f>VLOOKUP($B1328,'[5]POB X MCR 2019'!$C$7:$AW$186,17,0)</f>
        <v>13</v>
      </c>
      <c r="V1328" s="89">
        <f>VLOOKUP($B1328,'[5]POB X MCR 2019'!$C$7:$AW$186,18,0)</f>
        <v>13</v>
      </c>
      <c r="W1328" s="89">
        <f>VLOOKUP($B1328,'[5]POB X MCR 2019'!$C$7:$AW$186,19,0)</f>
        <v>13</v>
      </c>
      <c r="X1328" s="89">
        <f>VLOOKUP($B1328,'[5]POB X MCR 2019'!$C$7:$AW$186,20,0)</f>
        <v>12</v>
      </c>
      <c r="Y1328" s="89">
        <f>VLOOKUP($B1328,'[5]POB X MCR 2019'!$C$7:$AW$186,21,0)</f>
        <v>11</v>
      </c>
      <c r="Z1328" s="89">
        <f>VLOOKUP($B1328,'[5]POB X MCR 2019'!$C$7:$AW$186,22,0)</f>
        <v>10</v>
      </c>
      <c r="AA1328" s="89">
        <f>VLOOKUP($B1328,'[5]POB X MCR 2019'!$C$7:$AW$186,23,0)</f>
        <v>10</v>
      </c>
      <c r="AB1328" s="89">
        <f>VLOOKUP($B1328,'[5]POB X MCR 2019'!$C$7:$AW$186,24,0)</f>
        <v>9</v>
      </c>
      <c r="AC1328" s="89">
        <f>VLOOKUP($B1328,'[5]POB X MCR 2019'!$C$7:$AW$186,25,0)</f>
        <v>9</v>
      </c>
      <c r="AD1328" s="89">
        <f>VLOOKUP($B1328,'[5]POB X MCR 2019'!$C$7:$AW$186,26,0)</f>
        <v>43</v>
      </c>
      <c r="AE1328" s="89">
        <f>VLOOKUP($B1328,'[5]POB X MCR 2019'!$C$7:$AW$186,27,0)</f>
        <v>39</v>
      </c>
      <c r="AF1328" s="89">
        <f>VLOOKUP($B1328,'[5]POB X MCR 2019'!$C$7:$AW$186,28,0)</f>
        <v>46</v>
      </c>
      <c r="AG1328" s="89">
        <f>VLOOKUP($B1328,'[5]POB X MCR 2019'!$C$7:$AW$186,29,0)</f>
        <v>43</v>
      </c>
      <c r="AH1328" s="89">
        <f>VLOOKUP($B1328,'[5]POB X MCR 2019'!$C$7:$AW$186,30,0)</f>
        <v>37</v>
      </c>
      <c r="AI1328" s="89">
        <f>VLOOKUP($B1328,'[5]POB X MCR 2019'!$C$7:$AW$186,31,0)</f>
        <v>34</v>
      </c>
      <c r="AJ1328" s="89">
        <f>VLOOKUP($B1328,'[5]POB X MCR 2019'!$C$7:$AW$186,32,0)</f>
        <v>25</v>
      </c>
      <c r="AK1328" s="89">
        <f>VLOOKUP($B1328,'[5]POB X MCR 2019'!$C$7:$AW$186,33,0)</f>
        <v>27</v>
      </c>
      <c r="AL1328" s="89">
        <f>VLOOKUP($B1328,'[5]POB X MCR 2019'!$C$7:$AW$186,34,0)</f>
        <v>20</v>
      </c>
      <c r="AM1328" s="89">
        <f>VLOOKUP($B1328,'[5]POB X MCR 2019'!$C$7:$AW$186,35,0)</f>
        <v>15</v>
      </c>
      <c r="AN1328" s="89">
        <f>VLOOKUP($B1328,'[5]POB X MCR 2019'!$C$7:$AW$186,36,0)</f>
        <v>13</v>
      </c>
      <c r="AO1328" s="89">
        <f>VLOOKUP($B1328,'[5]POB X MCR 2019'!$C$7:$AW$186,37,0)</f>
        <v>8</v>
      </c>
      <c r="AP1328" s="89">
        <f>VLOOKUP($B1328,'[5]POB X MCR 2019'!$C$7:$AW$186,38,0)</f>
        <v>8</v>
      </c>
      <c r="AQ1328" s="89">
        <f>VLOOKUP($B1328,'[5]POB X MCR 2019'!$C$7:$AW$186,43,0)</f>
        <v>283</v>
      </c>
      <c r="AR1328" s="89">
        <f>VLOOKUP($B1328,'[5]POB X MCR 2019'!$C$7:$AW$186,44,0)</f>
        <v>27</v>
      </c>
      <c r="AS1328" s="89">
        <f>VLOOKUP($B1328,'[5]POB X MCR 2019'!$C$7:$AW$186,45,0)</f>
        <v>23</v>
      </c>
      <c r="AT1328" s="89">
        <f>VLOOKUP($B1328,'[5]POB X MCR 2019'!$C$7:$AW$186,46,0)</f>
        <v>128</v>
      </c>
      <c r="AU1328" s="89">
        <f>VLOOKUP($B1328,'[6]RED CHOTA'!$C$7:$G$170,5,0)</f>
        <v>5</v>
      </c>
    </row>
    <row r="1329" spans="1:47" ht="12">
      <c r="A1329" s="58">
        <v>1330</v>
      </c>
      <c r="B1329" s="58">
        <v>4757</v>
      </c>
      <c r="C1329" s="59" t="s">
        <v>1134</v>
      </c>
      <c r="D1329" s="59" t="s">
        <v>447</v>
      </c>
      <c r="E1329" s="59" t="s">
        <v>516</v>
      </c>
      <c r="F1329" s="59" t="s">
        <v>520</v>
      </c>
      <c r="G1329" s="12" t="s">
        <v>266</v>
      </c>
      <c r="H1329" s="14">
        <f t="shared" si="344"/>
        <v>4757</v>
      </c>
      <c r="I1329" s="14">
        <f t="shared" si="332"/>
        <v>600</v>
      </c>
      <c r="J1329" s="12">
        <f>VLOOKUP($B1329,'[1]METAS 2019'!$D$4:$Q$843,5,0)</f>
        <v>8</v>
      </c>
      <c r="K1329" s="12">
        <f>VLOOKUP($B1329,'[1]METAS 2019'!$D$4:$Q$843,4,0)</f>
        <v>10</v>
      </c>
      <c r="L1329" s="12">
        <f>VLOOKUP($B1329,'[1]METAS 2019'!$D$4:$Q$843,11,0)</f>
        <v>5</v>
      </c>
      <c r="M1329" s="12">
        <f>VLOOKUP($B1329,'[1]METAS 2019'!$D$4:$Q$843,12,0)</f>
        <v>11</v>
      </c>
      <c r="N1329" s="12">
        <f>VLOOKUP($B1329,'[1]METAS 2019'!$D$4:$Q$843,13,0)</f>
        <v>10</v>
      </c>
      <c r="O1329" s="12">
        <f>VLOOKUP($B1329,'[1]METAS 2019'!$D$4:$Q$843,14,0)</f>
        <v>9</v>
      </c>
      <c r="P1329" s="89">
        <f>VLOOKUP($B1329,'[5]POB X MCR 2019'!$C$7:$AW$186,12,0)</f>
        <v>10</v>
      </c>
      <c r="Q1329" s="89">
        <f>VLOOKUP($B1329,'[5]POB X MCR 2019'!$C$7:$AW$186,13,0)</f>
        <v>11</v>
      </c>
      <c r="R1329" s="89">
        <f>VLOOKUP($B1329,'[5]POB X MCR 2019'!$C$7:$AW$186,14,0)</f>
        <v>11</v>
      </c>
      <c r="S1329" s="89">
        <f>VLOOKUP($B1329,'[5]POB X MCR 2019'!$C$7:$AW$186,15,0)</f>
        <v>12</v>
      </c>
      <c r="T1329" s="89">
        <f>VLOOKUP($B1329,'[5]POB X MCR 2019'!$C$7:$AW$186,16,0)</f>
        <v>13</v>
      </c>
      <c r="U1329" s="89">
        <f>VLOOKUP($B1329,'[5]POB X MCR 2019'!$C$7:$AW$186,17,0)</f>
        <v>14</v>
      </c>
      <c r="V1329" s="89">
        <f>VLOOKUP($B1329,'[5]POB X MCR 2019'!$C$7:$AW$186,18,0)</f>
        <v>14</v>
      </c>
      <c r="W1329" s="89">
        <f>VLOOKUP($B1329,'[5]POB X MCR 2019'!$C$7:$AW$186,19,0)</f>
        <v>13</v>
      </c>
      <c r="X1329" s="89">
        <f>VLOOKUP($B1329,'[5]POB X MCR 2019'!$C$7:$AW$186,20,0)</f>
        <v>13</v>
      </c>
      <c r="Y1329" s="89">
        <f>VLOOKUP($B1329,'[5]POB X MCR 2019'!$C$7:$AW$186,21,0)</f>
        <v>12</v>
      </c>
      <c r="Z1329" s="89">
        <f>VLOOKUP($B1329,'[5]POB X MCR 2019'!$C$7:$AW$186,22,0)</f>
        <v>11</v>
      </c>
      <c r="AA1329" s="89">
        <f>VLOOKUP($B1329,'[5]POB X MCR 2019'!$C$7:$AW$186,23,0)</f>
        <v>10</v>
      </c>
      <c r="AB1329" s="89">
        <f>VLOOKUP($B1329,'[5]POB X MCR 2019'!$C$7:$AW$186,24,0)</f>
        <v>10</v>
      </c>
      <c r="AC1329" s="89">
        <f>VLOOKUP($B1329,'[5]POB X MCR 2019'!$C$7:$AW$186,25,0)</f>
        <v>10</v>
      </c>
      <c r="AD1329" s="89">
        <f>VLOOKUP($B1329,'[5]POB X MCR 2019'!$C$7:$AW$186,26,0)</f>
        <v>46</v>
      </c>
      <c r="AE1329" s="89">
        <f>VLOOKUP($B1329,'[5]POB X MCR 2019'!$C$7:$AW$186,27,0)</f>
        <v>42</v>
      </c>
      <c r="AF1329" s="89">
        <f>VLOOKUP($B1329,'[5]POB X MCR 2019'!$C$7:$AW$186,28,0)</f>
        <v>49</v>
      </c>
      <c r="AG1329" s="89">
        <f>VLOOKUP($B1329,'[5]POB X MCR 2019'!$C$7:$AW$186,29,0)</f>
        <v>47</v>
      </c>
      <c r="AH1329" s="89">
        <f>VLOOKUP($B1329,'[5]POB X MCR 2019'!$C$7:$AW$186,30,0)</f>
        <v>40</v>
      </c>
      <c r="AI1329" s="89">
        <f>VLOOKUP($B1329,'[5]POB X MCR 2019'!$C$7:$AW$186,31,0)</f>
        <v>36</v>
      </c>
      <c r="AJ1329" s="89">
        <f>VLOOKUP($B1329,'[5]POB X MCR 2019'!$C$7:$AW$186,32,0)</f>
        <v>27</v>
      </c>
      <c r="AK1329" s="89">
        <f>VLOOKUP($B1329,'[5]POB X MCR 2019'!$C$7:$AW$186,33,0)</f>
        <v>28</v>
      </c>
      <c r="AL1329" s="89">
        <f>VLOOKUP($B1329,'[5]POB X MCR 2019'!$C$7:$AW$186,34,0)</f>
        <v>21</v>
      </c>
      <c r="AM1329" s="89">
        <f>VLOOKUP($B1329,'[5]POB X MCR 2019'!$C$7:$AW$186,35,0)</f>
        <v>16</v>
      </c>
      <c r="AN1329" s="89">
        <f>VLOOKUP($B1329,'[5]POB X MCR 2019'!$C$7:$AW$186,36,0)</f>
        <v>14</v>
      </c>
      <c r="AO1329" s="89">
        <f>VLOOKUP($B1329,'[5]POB X MCR 2019'!$C$7:$AW$186,37,0)</f>
        <v>9</v>
      </c>
      <c r="AP1329" s="89">
        <f>VLOOKUP($B1329,'[5]POB X MCR 2019'!$C$7:$AW$186,38,0)</f>
        <v>8</v>
      </c>
      <c r="AQ1329" s="89">
        <f>VLOOKUP($B1329,'[5]POB X MCR 2019'!$C$7:$AW$186,43,0)</f>
        <v>307</v>
      </c>
      <c r="AR1329" s="89">
        <f>VLOOKUP($B1329,'[5]POB X MCR 2019'!$C$7:$AW$186,44,0)</f>
        <v>29</v>
      </c>
      <c r="AS1329" s="89">
        <f>VLOOKUP($B1329,'[5]POB X MCR 2019'!$C$7:$AW$186,45,0)</f>
        <v>24</v>
      </c>
      <c r="AT1329" s="89">
        <f>VLOOKUP($B1329,'[5]POB X MCR 2019'!$C$7:$AW$186,46,0)</f>
        <v>138</v>
      </c>
      <c r="AU1329" s="89">
        <f>VLOOKUP($B1329,'[6]RED CHOTA'!$C$7:$G$170,5,0)</f>
        <v>10</v>
      </c>
    </row>
    <row r="1330" spans="1:47" ht="12">
      <c r="A1330" s="58">
        <v>1331</v>
      </c>
      <c r="B1330" s="58">
        <v>7033</v>
      </c>
      <c r="C1330" s="59" t="s">
        <v>1134</v>
      </c>
      <c r="D1330" s="59" t="s">
        <v>447</v>
      </c>
      <c r="E1330" s="59" t="s">
        <v>516</v>
      </c>
      <c r="F1330" s="59" t="s">
        <v>521</v>
      </c>
      <c r="G1330" s="12" t="s">
        <v>266</v>
      </c>
      <c r="H1330" s="14">
        <f t="shared" si="344"/>
        <v>7033</v>
      </c>
      <c r="I1330" s="14">
        <f t="shared" si="332"/>
        <v>484</v>
      </c>
      <c r="J1330" s="12">
        <f>VLOOKUP($B1330,'[1]METAS 2019'!$D$4:$Q$843,5,0)</f>
        <v>6</v>
      </c>
      <c r="K1330" s="12">
        <f>VLOOKUP($B1330,'[1]METAS 2019'!$D$4:$Q$843,4,0)</f>
        <v>4</v>
      </c>
      <c r="L1330" s="12">
        <f>VLOOKUP($B1330,'[1]METAS 2019'!$D$4:$Q$843,11,0)</f>
        <v>9</v>
      </c>
      <c r="M1330" s="12">
        <f>VLOOKUP($B1330,'[1]METAS 2019'!$D$4:$Q$843,12,0)</f>
        <v>10</v>
      </c>
      <c r="N1330" s="12">
        <f>VLOOKUP($B1330,'[1]METAS 2019'!$D$4:$Q$843,13,0)</f>
        <v>6</v>
      </c>
      <c r="O1330" s="12">
        <f>VLOOKUP($B1330,'[1]METAS 2019'!$D$4:$Q$843,14,0)</f>
        <v>3</v>
      </c>
      <c r="P1330" s="89">
        <f>VLOOKUP($B1330,'[5]POB X MCR 2019'!$C$7:$AW$186,12,0)</f>
        <v>9</v>
      </c>
      <c r="Q1330" s="89">
        <f>VLOOKUP($B1330,'[5]POB X MCR 2019'!$C$7:$AW$186,13,0)</f>
        <v>9</v>
      </c>
      <c r="R1330" s="89">
        <f>VLOOKUP($B1330,'[5]POB X MCR 2019'!$C$7:$AW$186,14,0)</f>
        <v>9</v>
      </c>
      <c r="S1330" s="89">
        <f>VLOOKUP($B1330,'[5]POB X MCR 2019'!$C$7:$AW$186,15,0)</f>
        <v>10</v>
      </c>
      <c r="T1330" s="89">
        <f>VLOOKUP($B1330,'[5]POB X MCR 2019'!$C$7:$AW$186,16,0)</f>
        <v>10</v>
      </c>
      <c r="U1330" s="89">
        <f>VLOOKUP($B1330,'[5]POB X MCR 2019'!$C$7:$AW$186,17,0)</f>
        <v>11</v>
      </c>
      <c r="V1330" s="89">
        <f>VLOOKUP($B1330,'[5]POB X MCR 2019'!$C$7:$AW$186,18,0)</f>
        <v>11</v>
      </c>
      <c r="W1330" s="89">
        <f>VLOOKUP($B1330,'[5]POB X MCR 2019'!$C$7:$AW$186,19,0)</f>
        <v>11</v>
      </c>
      <c r="X1330" s="89">
        <f>VLOOKUP($B1330,'[5]POB X MCR 2019'!$C$7:$AW$186,20,0)</f>
        <v>10</v>
      </c>
      <c r="Y1330" s="89">
        <f>VLOOKUP($B1330,'[5]POB X MCR 2019'!$C$7:$AW$186,21,0)</f>
        <v>10</v>
      </c>
      <c r="Z1330" s="89">
        <f>VLOOKUP($B1330,'[5]POB X MCR 2019'!$C$7:$AW$186,22,0)</f>
        <v>9</v>
      </c>
      <c r="AA1330" s="89">
        <f>VLOOKUP($B1330,'[5]POB X MCR 2019'!$C$7:$AW$186,23,0)</f>
        <v>8</v>
      </c>
      <c r="AB1330" s="89">
        <f>VLOOKUP($B1330,'[5]POB X MCR 2019'!$C$7:$AW$186,24,0)</f>
        <v>8</v>
      </c>
      <c r="AC1330" s="89">
        <f>VLOOKUP($B1330,'[5]POB X MCR 2019'!$C$7:$AW$186,25,0)</f>
        <v>8</v>
      </c>
      <c r="AD1330" s="89">
        <f>VLOOKUP($B1330,'[5]POB X MCR 2019'!$C$7:$AW$186,26,0)</f>
        <v>37</v>
      </c>
      <c r="AE1330" s="89">
        <f>VLOOKUP($B1330,'[5]POB X MCR 2019'!$C$7:$AW$186,27,0)</f>
        <v>34</v>
      </c>
      <c r="AF1330" s="89">
        <f>VLOOKUP($B1330,'[5]POB X MCR 2019'!$C$7:$AW$186,28,0)</f>
        <v>40</v>
      </c>
      <c r="AG1330" s="89">
        <f>VLOOKUP($B1330,'[5]POB X MCR 2019'!$C$7:$AW$186,29,0)</f>
        <v>38</v>
      </c>
      <c r="AH1330" s="89">
        <f>VLOOKUP($B1330,'[5]POB X MCR 2019'!$C$7:$AW$186,30,0)</f>
        <v>33</v>
      </c>
      <c r="AI1330" s="89">
        <f>VLOOKUP($B1330,'[5]POB X MCR 2019'!$C$7:$AW$186,31,0)</f>
        <v>30</v>
      </c>
      <c r="AJ1330" s="89">
        <f>VLOOKUP($B1330,'[5]POB X MCR 2019'!$C$7:$AW$186,32,0)</f>
        <v>22</v>
      </c>
      <c r="AK1330" s="89">
        <f>VLOOKUP($B1330,'[5]POB X MCR 2019'!$C$7:$AW$186,33,0)</f>
        <v>23</v>
      </c>
      <c r="AL1330" s="89">
        <f>VLOOKUP($B1330,'[5]POB X MCR 2019'!$C$7:$AW$186,34,0)</f>
        <v>17</v>
      </c>
      <c r="AM1330" s="89">
        <f>VLOOKUP($B1330,'[5]POB X MCR 2019'!$C$7:$AW$186,35,0)</f>
        <v>13</v>
      </c>
      <c r="AN1330" s="89">
        <f>VLOOKUP($B1330,'[5]POB X MCR 2019'!$C$7:$AW$186,36,0)</f>
        <v>12</v>
      </c>
      <c r="AO1330" s="89">
        <f>VLOOKUP($B1330,'[5]POB X MCR 2019'!$C$7:$AW$186,37,0)</f>
        <v>7</v>
      </c>
      <c r="AP1330" s="89">
        <f>VLOOKUP($B1330,'[5]POB X MCR 2019'!$C$7:$AW$186,38,0)</f>
        <v>7</v>
      </c>
      <c r="AQ1330" s="89">
        <f>VLOOKUP($B1330,'[5]POB X MCR 2019'!$C$7:$AW$186,43,0)</f>
        <v>250</v>
      </c>
      <c r="AR1330" s="89">
        <f>VLOOKUP($B1330,'[5]POB X MCR 2019'!$C$7:$AW$186,44,0)</f>
        <v>24</v>
      </c>
      <c r="AS1330" s="89">
        <f>VLOOKUP($B1330,'[5]POB X MCR 2019'!$C$7:$AW$186,45,0)</f>
        <v>20</v>
      </c>
      <c r="AT1330" s="89">
        <f>VLOOKUP($B1330,'[5]POB X MCR 2019'!$C$7:$AW$186,46,0)</f>
        <v>113</v>
      </c>
      <c r="AU1330" s="89">
        <f>VLOOKUP($B1330,'[6]RED CHOTA'!$C$7:$G$170,5,0)</f>
        <v>7</v>
      </c>
    </row>
    <row r="1331" spans="1:47" ht="12">
      <c r="A1331" s="58">
        <v>1332</v>
      </c>
      <c r="B1331" s="58">
        <v>4758</v>
      </c>
      <c r="C1331" s="59" t="s">
        <v>1134</v>
      </c>
      <c r="D1331" s="59" t="s">
        <v>447</v>
      </c>
      <c r="E1331" s="59" t="s">
        <v>516</v>
      </c>
      <c r="F1331" s="59" t="s">
        <v>519</v>
      </c>
      <c r="G1331" s="12" t="s">
        <v>271</v>
      </c>
      <c r="H1331" s="14">
        <f t="shared" si="344"/>
        <v>4758</v>
      </c>
      <c r="I1331" s="14">
        <f t="shared" si="332"/>
        <v>1049</v>
      </c>
      <c r="J1331" s="12">
        <f>VLOOKUP($B1331,'[1]METAS 2019'!$D$4:$Q$843,5,0)</f>
        <v>18</v>
      </c>
      <c r="K1331" s="12">
        <f>VLOOKUP($B1331,'[1]METAS 2019'!$D$4:$Q$843,4,0)</f>
        <v>20</v>
      </c>
      <c r="L1331" s="12">
        <f>VLOOKUP($B1331,'[1]METAS 2019'!$D$4:$Q$843,11,0)</f>
        <v>21</v>
      </c>
      <c r="M1331" s="12">
        <f>VLOOKUP($B1331,'[1]METAS 2019'!$D$4:$Q$843,12,0)</f>
        <v>4</v>
      </c>
      <c r="N1331" s="12">
        <f>VLOOKUP($B1331,'[1]METAS 2019'!$D$4:$Q$843,13,0)</f>
        <v>12</v>
      </c>
      <c r="O1331" s="12">
        <f>VLOOKUP($B1331,'[1]METAS 2019'!$D$4:$Q$843,14,0)</f>
        <v>21</v>
      </c>
      <c r="P1331" s="89">
        <f>VLOOKUP($B1331,'[5]POB X MCR 2019'!$C$7:$AW$186,12,0)</f>
        <v>18</v>
      </c>
      <c r="Q1331" s="89">
        <f>VLOOKUP($B1331,'[5]POB X MCR 2019'!$C$7:$AW$186,13,0)</f>
        <v>19</v>
      </c>
      <c r="R1331" s="89">
        <f>VLOOKUP($B1331,'[5]POB X MCR 2019'!$C$7:$AW$186,14,0)</f>
        <v>20</v>
      </c>
      <c r="S1331" s="89">
        <f>VLOOKUP($B1331,'[5]POB X MCR 2019'!$C$7:$AW$186,15,0)</f>
        <v>21</v>
      </c>
      <c r="T1331" s="89">
        <f>VLOOKUP($B1331,'[5]POB X MCR 2019'!$C$7:$AW$186,16,0)</f>
        <v>22</v>
      </c>
      <c r="U1331" s="89">
        <f>VLOOKUP($B1331,'[5]POB X MCR 2019'!$C$7:$AW$186,17,0)</f>
        <v>24</v>
      </c>
      <c r="V1331" s="89">
        <f>VLOOKUP($B1331,'[5]POB X MCR 2019'!$C$7:$AW$186,18,0)</f>
        <v>24</v>
      </c>
      <c r="W1331" s="89">
        <f>VLOOKUP($B1331,'[5]POB X MCR 2019'!$C$7:$AW$186,19,0)</f>
        <v>23</v>
      </c>
      <c r="X1331" s="89">
        <f>VLOOKUP($B1331,'[5]POB X MCR 2019'!$C$7:$AW$186,20,0)</f>
        <v>22</v>
      </c>
      <c r="Y1331" s="89">
        <f>VLOOKUP($B1331,'[5]POB X MCR 2019'!$C$7:$AW$186,21,0)</f>
        <v>21</v>
      </c>
      <c r="Z1331" s="89">
        <f>VLOOKUP($B1331,'[5]POB X MCR 2019'!$C$7:$AW$186,22,0)</f>
        <v>19</v>
      </c>
      <c r="AA1331" s="89">
        <f>VLOOKUP($B1331,'[5]POB X MCR 2019'!$C$7:$AW$186,23,0)</f>
        <v>18</v>
      </c>
      <c r="AB1331" s="89">
        <f>VLOOKUP($B1331,'[5]POB X MCR 2019'!$C$7:$AW$186,24,0)</f>
        <v>17</v>
      </c>
      <c r="AC1331" s="89">
        <f>VLOOKUP($B1331,'[5]POB X MCR 2019'!$C$7:$AW$186,25,0)</f>
        <v>16</v>
      </c>
      <c r="AD1331" s="89">
        <f>VLOOKUP($B1331,'[5]POB X MCR 2019'!$C$7:$AW$186,26,0)</f>
        <v>80</v>
      </c>
      <c r="AE1331" s="89">
        <f>VLOOKUP($B1331,'[5]POB X MCR 2019'!$C$7:$AW$186,27,0)</f>
        <v>73</v>
      </c>
      <c r="AF1331" s="89">
        <f>VLOOKUP($B1331,'[5]POB X MCR 2019'!$C$7:$AW$186,28,0)</f>
        <v>85</v>
      </c>
      <c r="AG1331" s="89">
        <f>VLOOKUP($B1331,'[5]POB X MCR 2019'!$C$7:$AW$186,29,0)</f>
        <v>81</v>
      </c>
      <c r="AH1331" s="89">
        <f>VLOOKUP($B1331,'[5]POB X MCR 2019'!$C$7:$AW$186,30,0)</f>
        <v>70</v>
      </c>
      <c r="AI1331" s="89">
        <f>VLOOKUP($B1331,'[5]POB X MCR 2019'!$C$7:$AW$186,31,0)</f>
        <v>64</v>
      </c>
      <c r="AJ1331" s="89">
        <f>VLOOKUP($B1331,'[5]POB X MCR 2019'!$C$7:$AW$186,32,0)</f>
        <v>47</v>
      </c>
      <c r="AK1331" s="89">
        <f>VLOOKUP($B1331,'[5]POB X MCR 2019'!$C$7:$AW$186,33,0)</f>
        <v>50</v>
      </c>
      <c r="AL1331" s="89">
        <f>VLOOKUP($B1331,'[5]POB X MCR 2019'!$C$7:$AW$186,34,0)</f>
        <v>37</v>
      </c>
      <c r="AM1331" s="89">
        <f>VLOOKUP($B1331,'[5]POB X MCR 2019'!$C$7:$AW$186,35,0)</f>
        <v>28</v>
      </c>
      <c r="AN1331" s="89">
        <f>VLOOKUP($B1331,'[5]POB X MCR 2019'!$C$7:$AW$186,36,0)</f>
        <v>25</v>
      </c>
      <c r="AO1331" s="89">
        <f>VLOOKUP($B1331,'[5]POB X MCR 2019'!$C$7:$AW$186,37,0)</f>
        <v>15</v>
      </c>
      <c r="AP1331" s="89">
        <f>VLOOKUP($B1331,'[5]POB X MCR 2019'!$C$7:$AW$186,38,0)</f>
        <v>14</v>
      </c>
      <c r="AQ1331" s="89">
        <f>VLOOKUP($B1331,'[5]POB X MCR 2019'!$C$7:$AW$186,43,0)</f>
        <v>535</v>
      </c>
      <c r="AR1331" s="89">
        <f>VLOOKUP($B1331,'[5]POB X MCR 2019'!$C$7:$AW$186,44,0)</f>
        <v>51</v>
      </c>
      <c r="AS1331" s="89">
        <f>VLOOKUP($B1331,'[5]POB X MCR 2019'!$C$7:$AW$186,45,0)</f>
        <v>43</v>
      </c>
      <c r="AT1331" s="89">
        <f>VLOOKUP($B1331,'[5]POB X MCR 2019'!$C$7:$AW$186,46,0)</f>
        <v>241</v>
      </c>
      <c r="AU1331" s="89">
        <f>VLOOKUP($B1331,'[6]RED CHOTA'!$C$7:$G$170,5,0)</f>
        <v>21</v>
      </c>
    </row>
    <row r="1332" spans="1:47" ht="12">
      <c r="A1332" s="97">
        <v>1333</v>
      </c>
      <c r="B1332" s="97"/>
      <c r="C1332" s="98"/>
      <c r="D1332" s="98"/>
      <c r="E1332" s="98"/>
      <c r="F1332" s="98" t="s">
        <v>1138</v>
      </c>
      <c r="G1332" s="17" t="s">
        <v>1214</v>
      </c>
      <c r="H1332" s="81"/>
      <c r="I1332" s="81">
        <f t="shared" si="332"/>
        <v>3483</v>
      </c>
      <c r="J1332" s="17">
        <f>SUM(J1333:J1336)</f>
        <v>40</v>
      </c>
      <c r="K1332" s="17">
        <f t="shared" ref="K1332:AU1332" si="345">SUM(K1333:K1336)</f>
        <v>42</v>
      </c>
      <c r="L1332" s="17">
        <f t="shared" si="345"/>
        <v>47</v>
      </c>
      <c r="M1332" s="17">
        <f t="shared" si="345"/>
        <v>45</v>
      </c>
      <c r="N1332" s="17">
        <f t="shared" si="345"/>
        <v>42</v>
      </c>
      <c r="O1332" s="17">
        <f t="shared" si="345"/>
        <v>42</v>
      </c>
      <c r="P1332" s="17">
        <f t="shared" si="345"/>
        <v>87</v>
      </c>
      <c r="Q1332" s="17">
        <f t="shared" si="345"/>
        <v>89</v>
      </c>
      <c r="R1332" s="17">
        <f t="shared" si="345"/>
        <v>89</v>
      </c>
      <c r="S1332" s="17">
        <f t="shared" si="345"/>
        <v>87</v>
      </c>
      <c r="T1332" s="17">
        <f t="shared" si="345"/>
        <v>86</v>
      </c>
      <c r="U1332" s="17">
        <f t="shared" si="345"/>
        <v>84</v>
      </c>
      <c r="V1332" s="17">
        <f t="shared" si="345"/>
        <v>84</v>
      </c>
      <c r="W1332" s="17">
        <f t="shared" si="345"/>
        <v>83</v>
      </c>
      <c r="X1332" s="17">
        <f t="shared" si="345"/>
        <v>82</v>
      </c>
      <c r="Y1332" s="17">
        <f t="shared" si="345"/>
        <v>81</v>
      </c>
      <c r="Z1332" s="17">
        <f t="shared" si="345"/>
        <v>81</v>
      </c>
      <c r="AA1332" s="17">
        <f t="shared" si="345"/>
        <v>79</v>
      </c>
      <c r="AB1332" s="17">
        <f t="shared" si="345"/>
        <v>73</v>
      </c>
      <c r="AC1332" s="17">
        <f t="shared" si="345"/>
        <v>70</v>
      </c>
      <c r="AD1332" s="17">
        <f t="shared" si="345"/>
        <v>262</v>
      </c>
      <c r="AE1332" s="17">
        <f t="shared" si="345"/>
        <v>324</v>
      </c>
      <c r="AF1332" s="17">
        <f t="shared" si="345"/>
        <v>294</v>
      </c>
      <c r="AG1332" s="17">
        <f t="shared" si="345"/>
        <v>240</v>
      </c>
      <c r="AH1332" s="17">
        <f t="shared" si="345"/>
        <v>210</v>
      </c>
      <c r="AI1332" s="17">
        <f t="shared" si="345"/>
        <v>180</v>
      </c>
      <c r="AJ1332" s="17">
        <f t="shared" si="345"/>
        <v>167</v>
      </c>
      <c r="AK1332" s="17">
        <f t="shared" si="345"/>
        <v>124</v>
      </c>
      <c r="AL1332" s="17">
        <f t="shared" si="345"/>
        <v>105</v>
      </c>
      <c r="AM1332" s="17">
        <f t="shared" si="345"/>
        <v>72</v>
      </c>
      <c r="AN1332" s="17">
        <f t="shared" si="345"/>
        <v>53</v>
      </c>
      <c r="AO1332" s="17">
        <f t="shared" si="345"/>
        <v>14</v>
      </c>
      <c r="AP1332" s="17">
        <f t="shared" si="345"/>
        <v>25</v>
      </c>
      <c r="AQ1332" s="17">
        <f t="shared" si="345"/>
        <v>1780</v>
      </c>
      <c r="AR1332" s="17">
        <f t="shared" si="345"/>
        <v>220</v>
      </c>
      <c r="AS1332" s="17">
        <f t="shared" si="345"/>
        <v>191</v>
      </c>
      <c r="AT1332" s="17">
        <f t="shared" si="345"/>
        <v>747</v>
      </c>
      <c r="AU1332" s="17">
        <f t="shared" si="345"/>
        <v>48</v>
      </c>
    </row>
    <row r="1333" spans="1:47" ht="12">
      <c r="A1333" s="58">
        <v>1334</v>
      </c>
      <c r="B1333" s="58">
        <v>4701</v>
      </c>
      <c r="C1333" s="59" t="s">
        <v>1134</v>
      </c>
      <c r="D1333" s="59" t="s">
        <v>447</v>
      </c>
      <c r="E1333" s="59" t="s">
        <v>484</v>
      </c>
      <c r="F1333" s="59" t="s">
        <v>485</v>
      </c>
      <c r="G1333" s="12" t="s">
        <v>283</v>
      </c>
      <c r="H1333" s="14">
        <f>B1333</f>
        <v>4701</v>
      </c>
      <c r="I1333" s="14">
        <f t="shared" si="332"/>
        <v>1474</v>
      </c>
      <c r="J1333" s="12">
        <f>VLOOKUP($B1333,'[1]METAS 2019'!$D$4:$Q$843,5,0)</f>
        <v>18</v>
      </c>
      <c r="K1333" s="12">
        <f>VLOOKUP($B1333,'[1]METAS 2019'!$D$4:$Q$843,4,0)</f>
        <v>16</v>
      </c>
      <c r="L1333" s="12">
        <f>VLOOKUP($B1333,'[1]METAS 2019'!$D$4:$Q$843,11,0)</f>
        <v>21</v>
      </c>
      <c r="M1333" s="12">
        <f>VLOOKUP($B1333,'[1]METAS 2019'!$D$4:$Q$843,12,0)</f>
        <v>16</v>
      </c>
      <c r="N1333" s="12">
        <f>VLOOKUP($B1333,'[1]METAS 2019'!$D$4:$Q$843,13,0)</f>
        <v>13</v>
      </c>
      <c r="O1333" s="12">
        <f>VLOOKUP($B1333,'[1]METAS 2019'!$D$4:$Q$843,14,0)</f>
        <v>14</v>
      </c>
      <c r="P1333" s="89">
        <f>VLOOKUP($B1333,'[5]POB X MCR 2019'!$C$7:$AW$186,12,0)</f>
        <v>37</v>
      </c>
      <c r="Q1333" s="89">
        <f>VLOOKUP($B1333,'[5]POB X MCR 2019'!$C$7:$AW$186,13,0)</f>
        <v>37</v>
      </c>
      <c r="R1333" s="89">
        <f>VLOOKUP($B1333,'[5]POB X MCR 2019'!$C$7:$AW$186,14,0)</f>
        <v>38</v>
      </c>
      <c r="S1333" s="89">
        <f>VLOOKUP($B1333,'[5]POB X MCR 2019'!$C$7:$AW$186,15,0)</f>
        <v>37</v>
      </c>
      <c r="T1333" s="89">
        <f>VLOOKUP($B1333,'[5]POB X MCR 2019'!$C$7:$AW$186,16,0)</f>
        <v>37</v>
      </c>
      <c r="U1333" s="89">
        <f>VLOOKUP($B1333,'[5]POB X MCR 2019'!$C$7:$AW$186,17,0)</f>
        <v>36</v>
      </c>
      <c r="V1333" s="89">
        <f>VLOOKUP($B1333,'[5]POB X MCR 2019'!$C$7:$AW$186,18,0)</f>
        <v>36</v>
      </c>
      <c r="W1333" s="89">
        <f>VLOOKUP($B1333,'[5]POB X MCR 2019'!$C$7:$AW$186,19,0)</f>
        <v>37</v>
      </c>
      <c r="X1333" s="89">
        <f>VLOOKUP($B1333,'[5]POB X MCR 2019'!$C$7:$AW$186,20,0)</f>
        <v>35</v>
      </c>
      <c r="Y1333" s="89">
        <f>VLOOKUP($B1333,'[5]POB X MCR 2019'!$C$7:$AW$186,21,0)</f>
        <v>35</v>
      </c>
      <c r="Z1333" s="89">
        <f>VLOOKUP($B1333,'[5]POB X MCR 2019'!$C$7:$AW$186,22,0)</f>
        <v>35</v>
      </c>
      <c r="AA1333" s="89">
        <f>VLOOKUP($B1333,'[5]POB X MCR 2019'!$C$7:$AW$186,23,0)</f>
        <v>34</v>
      </c>
      <c r="AB1333" s="89">
        <f>VLOOKUP($B1333,'[5]POB X MCR 2019'!$C$7:$AW$186,24,0)</f>
        <v>32</v>
      </c>
      <c r="AC1333" s="89">
        <f>VLOOKUP($B1333,'[5]POB X MCR 2019'!$C$7:$AW$186,25,0)</f>
        <v>29</v>
      </c>
      <c r="AD1333" s="89">
        <f>VLOOKUP($B1333,'[5]POB X MCR 2019'!$C$7:$AW$186,26,0)</f>
        <v>112</v>
      </c>
      <c r="AE1333" s="89">
        <f>VLOOKUP($B1333,'[5]POB X MCR 2019'!$C$7:$AW$186,27,0)</f>
        <v>138</v>
      </c>
      <c r="AF1333" s="89">
        <f>VLOOKUP($B1333,'[5]POB X MCR 2019'!$C$7:$AW$186,28,0)</f>
        <v>126</v>
      </c>
      <c r="AG1333" s="89">
        <f>VLOOKUP($B1333,'[5]POB X MCR 2019'!$C$7:$AW$186,29,0)</f>
        <v>102</v>
      </c>
      <c r="AH1333" s="89">
        <f>VLOOKUP($B1333,'[5]POB X MCR 2019'!$C$7:$AW$186,30,0)</f>
        <v>89</v>
      </c>
      <c r="AI1333" s="89">
        <f>VLOOKUP($B1333,'[5]POB X MCR 2019'!$C$7:$AW$186,31,0)</f>
        <v>76</v>
      </c>
      <c r="AJ1333" s="89">
        <f>VLOOKUP($B1333,'[5]POB X MCR 2019'!$C$7:$AW$186,32,0)</f>
        <v>71</v>
      </c>
      <c r="AK1333" s="89">
        <f>VLOOKUP($B1333,'[5]POB X MCR 2019'!$C$7:$AW$186,33,0)</f>
        <v>53</v>
      </c>
      <c r="AL1333" s="89">
        <f>VLOOKUP($B1333,'[5]POB X MCR 2019'!$C$7:$AW$186,34,0)</f>
        <v>44</v>
      </c>
      <c r="AM1333" s="89">
        <f>VLOOKUP($B1333,'[5]POB X MCR 2019'!$C$7:$AW$186,35,0)</f>
        <v>31</v>
      </c>
      <c r="AN1333" s="89">
        <f>VLOOKUP($B1333,'[5]POB X MCR 2019'!$C$7:$AW$186,36,0)</f>
        <v>23</v>
      </c>
      <c r="AO1333" s="89">
        <f>VLOOKUP($B1333,'[5]POB X MCR 2019'!$C$7:$AW$186,37,0)</f>
        <v>5</v>
      </c>
      <c r="AP1333" s="89">
        <f>VLOOKUP($B1333,'[5]POB X MCR 2019'!$C$7:$AW$186,38,0)</f>
        <v>11</v>
      </c>
      <c r="AQ1333" s="89">
        <f>VLOOKUP($B1333,'[5]POB X MCR 2019'!$C$7:$AW$186,43,0)</f>
        <v>750</v>
      </c>
      <c r="AR1333" s="89">
        <f>VLOOKUP($B1333,'[5]POB X MCR 2019'!$C$7:$AW$186,44,0)</f>
        <v>93</v>
      </c>
      <c r="AS1333" s="89">
        <f>VLOOKUP($B1333,'[5]POB X MCR 2019'!$C$7:$AW$186,45,0)</f>
        <v>82</v>
      </c>
      <c r="AT1333" s="89">
        <f>VLOOKUP($B1333,'[5]POB X MCR 2019'!$C$7:$AW$186,46,0)</f>
        <v>318</v>
      </c>
      <c r="AU1333" s="89">
        <f>VLOOKUP($B1333,'[6]RED CHOTA'!$C$7:$G$170,5,0)</f>
        <v>22</v>
      </c>
    </row>
    <row r="1334" spans="1:47" ht="12">
      <c r="A1334" s="58">
        <v>1335</v>
      </c>
      <c r="B1334" s="58">
        <v>7091</v>
      </c>
      <c r="C1334" s="59" t="s">
        <v>1134</v>
      </c>
      <c r="D1334" s="59" t="s">
        <v>447</v>
      </c>
      <c r="E1334" s="59" t="s">
        <v>484</v>
      </c>
      <c r="F1334" s="59" t="s">
        <v>488</v>
      </c>
      <c r="G1334" s="12" t="s">
        <v>266</v>
      </c>
      <c r="H1334" s="14">
        <f>B1334</f>
        <v>7091</v>
      </c>
      <c r="I1334" s="14">
        <f t="shared" si="332"/>
        <v>383</v>
      </c>
      <c r="J1334" s="12">
        <f>VLOOKUP($B1334,'[1]METAS 2019'!$D$4:$Q$843,5,0)</f>
        <v>2</v>
      </c>
      <c r="K1334" s="12">
        <f>VLOOKUP($B1334,'[1]METAS 2019'!$D$4:$Q$843,4,0)</f>
        <v>3</v>
      </c>
      <c r="L1334" s="12">
        <f>VLOOKUP($B1334,'[1]METAS 2019'!$D$4:$Q$843,11,0)</f>
        <v>3</v>
      </c>
      <c r="M1334" s="12">
        <f>VLOOKUP($B1334,'[1]METAS 2019'!$D$4:$Q$843,12,0)</f>
        <v>3</v>
      </c>
      <c r="N1334" s="12">
        <f>VLOOKUP($B1334,'[1]METAS 2019'!$D$4:$Q$843,13,0)</f>
        <v>4</v>
      </c>
      <c r="O1334" s="12">
        <f>VLOOKUP($B1334,'[1]METAS 2019'!$D$4:$Q$843,14,0)</f>
        <v>6</v>
      </c>
      <c r="P1334" s="89">
        <f>VLOOKUP($B1334,'[5]POB X MCR 2019'!$C$7:$AW$186,12,0)</f>
        <v>10</v>
      </c>
      <c r="Q1334" s="89">
        <f>VLOOKUP($B1334,'[5]POB X MCR 2019'!$C$7:$AW$186,13,0)</f>
        <v>10</v>
      </c>
      <c r="R1334" s="89">
        <f>VLOOKUP($B1334,'[5]POB X MCR 2019'!$C$7:$AW$186,14,0)</f>
        <v>10</v>
      </c>
      <c r="S1334" s="89">
        <f>VLOOKUP($B1334,'[5]POB X MCR 2019'!$C$7:$AW$186,15,0)</f>
        <v>10</v>
      </c>
      <c r="T1334" s="89">
        <f>VLOOKUP($B1334,'[5]POB X MCR 2019'!$C$7:$AW$186,16,0)</f>
        <v>10</v>
      </c>
      <c r="U1334" s="89">
        <f>VLOOKUP($B1334,'[5]POB X MCR 2019'!$C$7:$AW$186,17,0)</f>
        <v>9</v>
      </c>
      <c r="V1334" s="89">
        <f>VLOOKUP($B1334,'[5]POB X MCR 2019'!$C$7:$AW$186,18,0)</f>
        <v>9</v>
      </c>
      <c r="W1334" s="89">
        <f>VLOOKUP($B1334,'[5]POB X MCR 2019'!$C$7:$AW$186,19,0)</f>
        <v>9</v>
      </c>
      <c r="X1334" s="89">
        <f>VLOOKUP($B1334,'[5]POB X MCR 2019'!$C$7:$AW$186,20,0)</f>
        <v>9</v>
      </c>
      <c r="Y1334" s="89">
        <f>VLOOKUP($B1334,'[5]POB X MCR 2019'!$C$7:$AW$186,21,0)</f>
        <v>9</v>
      </c>
      <c r="Z1334" s="89">
        <f>VLOOKUP($B1334,'[5]POB X MCR 2019'!$C$7:$AW$186,22,0)</f>
        <v>9</v>
      </c>
      <c r="AA1334" s="89">
        <f>VLOOKUP($B1334,'[5]POB X MCR 2019'!$C$7:$AW$186,23,0)</f>
        <v>9</v>
      </c>
      <c r="AB1334" s="89">
        <f>VLOOKUP($B1334,'[5]POB X MCR 2019'!$C$7:$AW$186,24,0)</f>
        <v>8</v>
      </c>
      <c r="AC1334" s="89">
        <f>VLOOKUP($B1334,'[5]POB X MCR 2019'!$C$7:$AW$186,25,0)</f>
        <v>8</v>
      </c>
      <c r="AD1334" s="89">
        <f>VLOOKUP($B1334,'[5]POB X MCR 2019'!$C$7:$AW$186,26,0)</f>
        <v>29</v>
      </c>
      <c r="AE1334" s="89">
        <f>VLOOKUP($B1334,'[5]POB X MCR 2019'!$C$7:$AW$186,27,0)</f>
        <v>36</v>
      </c>
      <c r="AF1334" s="89">
        <f>VLOOKUP($B1334,'[5]POB X MCR 2019'!$C$7:$AW$186,28,0)</f>
        <v>33</v>
      </c>
      <c r="AG1334" s="89">
        <f>VLOOKUP($B1334,'[5]POB X MCR 2019'!$C$7:$AW$186,29,0)</f>
        <v>27</v>
      </c>
      <c r="AH1334" s="89">
        <f>VLOOKUP($B1334,'[5]POB X MCR 2019'!$C$7:$AW$186,30,0)</f>
        <v>24</v>
      </c>
      <c r="AI1334" s="89">
        <f>VLOOKUP($B1334,'[5]POB X MCR 2019'!$C$7:$AW$186,31,0)</f>
        <v>20</v>
      </c>
      <c r="AJ1334" s="89">
        <f>VLOOKUP($B1334,'[5]POB X MCR 2019'!$C$7:$AW$186,32,0)</f>
        <v>19</v>
      </c>
      <c r="AK1334" s="89">
        <f>VLOOKUP($B1334,'[5]POB X MCR 2019'!$C$7:$AW$186,33,0)</f>
        <v>14</v>
      </c>
      <c r="AL1334" s="89">
        <f>VLOOKUP($B1334,'[5]POB X MCR 2019'!$C$7:$AW$186,34,0)</f>
        <v>12</v>
      </c>
      <c r="AM1334" s="89">
        <f>VLOOKUP($B1334,'[5]POB X MCR 2019'!$C$7:$AW$186,35,0)</f>
        <v>8</v>
      </c>
      <c r="AN1334" s="89">
        <f>VLOOKUP($B1334,'[5]POB X MCR 2019'!$C$7:$AW$186,36,0)</f>
        <v>6</v>
      </c>
      <c r="AO1334" s="89">
        <f>VLOOKUP($B1334,'[5]POB X MCR 2019'!$C$7:$AW$186,37,0)</f>
        <v>2</v>
      </c>
      <c r="AP1334" s="89">
        <f>VLOOKUP($B1334,'[5]POB X MCR 2019'!$C$7:$AW$186,38,0)</f>
        <v>3</v>
      </c>
      <c r="AQ1334" s="89">
        <f>VLOOKUP($B1334,'[5]POB X MCR 2019'!$C$7:$AW$186,43,0)</f>
        <v>199</v>
      </c>
      <c r="AR1334" s="89">
        <f>VLOOKUP($B1334,'[5]POB X MCR 2019'!$C$7:$AW$186,44,0)</f>
        <v>25</v>
      </c>
      <c r="AS1334" s="89">
        <f>VLOOKUP($B1334,'[5]POB X MCR 2019'!$C$7:$AW$186,45,0)</f>
        <v>21</v>
      </c>
      <c r="AT1334" s="89">
        <f>VLOOKUP($B1334,'[5]POB X MCR 2019'!$C$7:$AW$186,46,0)</f>
        <v>84</v>
      </c>
      <c r="AU1334" s="89">
        <f>VLOOKUP($B1334,'[6]RED CHOTA'!$C$7:$G$170,5,0)</f>
        <v>2</v>
      </c>
    </row>
    <row r="1335" spans="1:47" ht="12">
      <c r="A1335" s="58">
        <v>1336</v>
      </c>
      <c r="B1335" s="58">
        <v>4702</v>
      </c>
      <c r="C1335" s="59" t="s">
        <v>1134</v>
      </c>
      <c r="D1335" s="59" t="s">
        <v>447</v>
      </c>
      <c r="E1335" s="59" t="s">
        <v>484</v>
      </c>
      <c r="F1335" s="59" t="s">
        <v>487</v>
      </c>
      <c r="G1335" s="12" t="s">
        <v>266</v>
      </c>
      <c r="H1335" s="14">
        <f>B1335</f>
        <v>4702</v>
      </c>
      <c r="I1335" s="14">
        <f t="shared" si="332"/>
        <v>725</v>
      </c>
      <c r="J1335" s="12">
        <f>VLOOKUP($B1335,'[1]METAS 2019'!$D$4:$Q$843,5,0)</f>
        <v>9</v>
      </c>
      <c r="K1335" s="12">
        <f>VLOOKUP($B1335,'[1]METAS 2019'!$D$4:$Q$843,4,0)</f>
        <v>11</v>
      </c>
      <c r="L1335" s="12">
        <f>VLOOKUP($B1335,'[1]METAS 2019'!$D$4:$Q$843,11,0)</f>
        <v>11</v>
      </c>
      <c r="M1335" s="12">
        <f>VLOOKUP($B1335,'[1]METAS 2019'!$D$4:$Q$843,12,0)</f>
        <v>10</v>
      </c>
      <c r="N1335" s="12">
        <f>VLOOKUP($B1335,'[1]METAS 2019'!$D$4:$Q$843,13,0)</f>
        <v>5</v>
      </c>
      <c r="O1335" s="12">
        <f>VLOOKUP($B1335,'[1]METAS 2019'!$D$4:$Q$843,14,0)</f>
        <v>7</v>
      </c>
      <c r="P1335" s="89">
        <f>VLOOKUP($B1335,'[5]POB X MCR 2019'!$C$7:$AW$186,12,0)</f>
        <v>18</v>
      </c>
      <c r="Q1335" s="89">
        <f>VLOOKUP($B1335,'[5]POB X MCR 2019'!$C$7:$AW$186,13,0)</f>
        <v>19</v>
      </c>
      <c r="R1335" s="89">
        <f>VLOOKUP($B1335,'[5]POB X MCR 2019'!$C$7:$AW$186,14,0)</f>
        <v>18</v>
      </c>
      <c r="S1335" s="89">
        <f>VLOOKUP($B1335,'[5]POB X MCR 2019'!$C$7:$AW$186,15,0)</f>
        <v>18</v>
      </c>
      <c r="T1335" s="89">
        <f>VLOOKUP($B1335,'[5]POB X MCR 2019'!$C$7:$AW$186,16,0)</f>
        <v>17</v>
      </c>
      <c r="U1335" s="89">
        <f>VLOOKUP($B1335,'[5]POB X MCR 2019'!$C$7:$AW$186,17,0)</f>
        <v>18</v>
      </c>
      <c r="V1335" s="89">
        <f>VLOOKUP($B1335,'[5]POB X MCR 2019'!$C$7:$AW$186,18,0)</f>
        <v>18</v>
      </c>
      <c r="W1335" s="89">
        <f>VLOOKUP($B1335,'[5]POB X MCR 2019'!$C$7:$AW$186,19,0)</f>
        <v>16</v>
      </c>
      <c r="X1335" s="89">
        <f>VLOOKUP($B1335,'[5]POB X MCR 2019'!$C$7:$AW$186,20,0)</f>
        <v>17</v>
      </c>
      <c r="Y1335" s="89">
        <f>VLOOKUP($B1335,'[5]POB X MCR 2019'!$C$7:$AW$186,21,0)</f>
        <v>17</v>
      </c>
      <c r="Z1335" s="89">
        <f>VLOOKUP($B1335,'[5]POB X MCR 2019'!$C$7:$AW$186,22,0)</f>
        <v>17</v>
      </c>
      <c r="AA1335" s="89">
        <f>VLOOKUP($B1335,'[5]POB X MCR 2019'!$C$7:$AW$186,23,0)</f>
        <v>16</v>
      </c>
      <c r="AB1335" s="89">
        <f>VLOOKUP($B1335,'[5]POB X MCR 2019'!$C$7:$AW$186,24,0)</f>
        <v>15</v>
      </c>
      <c r="AC1335" s="89">
        <f>VLOOKUP($B1335,'[5]POB X MCR 2019'!$C$7:$AW$186,25,0)</f>
        <v>15</v>
      </c>
      <c r="AD1335" s="89">
        <f>VLOOKUP($B1335,'[5]POB X MCR 2019'!$C$7:$AW$186,26,0)</f>
        <v>55</v>
      </c>
      <c r="AE1335" s="89">
        <f>VLOOKUP($B1335,'[5]POB X MCR 2019'!$C$7:$AW$186,27,0)</f>
        <v>68</v>
      </c>
      <c r="AF1335" s="89">
        <f>VLOOKUP($B1335,'[5]POB X MCR 2019'!$C$7:$AW$186,28,0)</f>
        <v>61</v>
      </c>
      <c r="AG1335" s="89">
        <f>VLOOKUP($B1335,'[5]POB X MCR 2019'!$C$7:$AW$186,29,0)</f>
        <v>50</v>
      </c>
      <c r="AH1335" s="89">
        <f>VLOOKUP($B1335,'[5]POB X MCR 2019'!$C$7:$AW$186,30,0)</f>
        <v>44</v>
      </c>
      <c r="AI1335" s="89">
        <f>VLOOKUP($B1335,'[5]POB X MCR 2019'!$C$7:$AW$186,31,0)</f>
        <v>38</v>
      </c>
      <c r="AJ1335" s="89">
        <f>VLOOKUP($B1335,'[5]POB X MCR 2019'!$C$7:$AW$186,32,0)</f>
        <v>35</v>
      </c>
      <c r="AK1335" s="89">
        <f>VLOOKUP($B1335,'[5]POB X MCR 2019'!$C$7:$AW$186,33,0)</f>
        <v>26</v>
      </c>
      <c r="AL1335" s="89">
        <f>VLOOKUP($B1335,'[5]POB X MCR 2019'!$C$7:$AW$186,34,0)</f>
        <v>22</v>
      </c>
      <c r="AM1335" s="89">
        <f>VLOOKUP($B1335,'[5]POB X MCR 2019'!$C$7:$AW$186,35,0)</f>
        <v>15</v>
      </c>
      <c r="AN1335" s="89">
        <f>VLOOKUP($B1335,'[5]POB X MCR 2019'!$C$7:$AW$186,36,0)</f>
        <v>11</v>
      </c>
      <c r="AO1335" s="89">
        <f>VLOOKUP($B1335,'[5]POB X MCR 2019'!$C$7:$AW$186,37,0)</f>
        <v>3</v>
      </c>
      <c r="AP1335" s="89">
        <f>VLOOKUP($B1335,'[5]POB X MCR 2019'!$C$7:$AW$186,38,0)</f>
        <v>5</v>
      </c>
      <c r="AQ1335" s="89">
        <f>VLOOKUP($B1335,'[5]POB X MCR 2019'!$C$7:$AW$186,43,0)</f>
        <v>371</v>
      </c>
      <c r="AR1335" s="89">
        <f>VLOOKUP($B1335,'[5]POB X MCR 2019'!$C$7:$AW$186,44,0)</f>
        <v>46</v>
      </c>
      <c r="AS1335" s="89">
        <f>VLOOKUP($B1335,'[5]POB X MCR 2019'!$C$7:$AW$186,45,0)</f>
        <v>40</v>
      </c>
      <c r="AT1335" s="89">
        <f>VLOOKUP($B1335,'[5]POB X MCR 2019'!$C$7:$AW$186,46,0)</f>
        <v>156</v>
      </c>
      <c r="AU1335" s="89">
        <f>VLOOKUP($B1335,'[6]RED CHOTA'!$C$7:$G$170,5,0)</f>
        <v>11</v>
      </c>
    </row>
    <row r="1336" spans="1:47" ht="12">
      <c r="A1336" s="58">
        <v>1337</v>
      </c>
      <c r="B1336" s="58">
        <v>4703</v>
      </c>
      <c r="C1336" s="59" t="s">
        <v>1134</v>
      </c>
      <c r="D1336" s="59" t="s">
        <v>447</v>
      </c>
      <c r="E1336" s="59" t="s">
        <v>484</v>
      </c>
      <c r="F1336" s="59" t="s">
        <v>486</v>
      </c>
      <c r="G1336" s="12" t="s">
        <v>266</v>
      </c>
      <c r="H1336" s="14">
        <f>B1336</f>
        <v>4703</v>
      </c>
      <c r="I1336" s="14">
        <f t="shared" si="332"/>
        <v>901</v>
      </c>
      <c r="J1336" s="12">
        <f>VLOOKUP($B1336,'[1]METAS 2019'!$D$4:$Q$843,5,0)</f>
        <v>11</v>
      </c>
      <c r="K1336" s="12">
        <f>VLOOKUP($B1336,'[1]METAS 2019'!$D$4:$Q$843,4,0)</f>
        <v>12</v>
      </c>
      <c r="L1336" s="12">
        <f>VLOOKUP($B1336,'[1]METAS 2019'!$D$4:$Q$843,11,0)</f>
        <v>12</v>
      </c>
      <c r="M1336" s="12">
        <f>VLOOKUP($B1336,'[1]METAS 2019'!$D$4:$Q$843,12,0)</f>
        <v>16</v>
      </c>
      <c r="N1336" s="12">
        <f>VLOOKUP($B1336,'[1]METAS 2019'!$D$4:$Q$843,13,0)</f>
        <v>20</v>
      </c>
      <c r="O1336" s="12">
        <f>VLOOKUP($B1336,'[1]METAS 2019'!$D$4:$Q$843,14,0)</f>
        <v>15</v>
      </c>
      <c r="P1336" s="89">
        <f>VLOOKUP($B1336,'[5]POB X MCR 2019'!$C$7:$AW$186,12,0)</f>
        <v>22</v>
      </c>
      <c r="Q1336" s="89">
        <f>VLOOKUP($B1336,'[5]POB X MCR 2019'!$C$7:$AW$186,13,0)</f>
        <v>23</v>
      </c>
      <c r="R1336" s="89">
        <f>VLOOKUP($B1336,'[5]POB X MCR 2019'!$C$7:$AW$186,14,0)</f>
        <v>23</v>
      </c>
      <c r="S1336" s="89">
        <f>VLOOKUP($B1336,'[5]POB X MCR 2019'!$C$7:$AW$186,15,0)</f>
        <v>22</v>
      </c>
      <c r="T1336" s="89">
        <f>VLOOKUP($B1336,'[5]POB X MCR 2019'!$C$7:$AW$186,16,0)</f>
        <v>22</v>
      </c>
      <c r="U1336" s="89">
        <f>VLOOKUP($B1336,'[5]POB X MCR 2019'!$C$7:$AW$186,17,0)</f>
        <v>21</v>
      </c>
      <c r="V1336" s="89">
        <f>VLOOKUP($B1336,'[5]POB X MCR 2019'!$C$7:$AW$186,18,0)</f>
        <v>21</v>
      </c>
      <c r="W1336" s="89">
        <f>VLOOKUP($B1336,'[5]POB X MCR 2019'!$C$7:$AW$186,19,0)</f>
        <v>21</v>
      </c>
      <c r="X1336" s="89">
        <f>VLOOKUP($B1336,'[5]POB X MCR 2019'!$C$7:$AW$186,20,0)</f>
        <v>21</v>
      </c>
      <c r="Y1336" s="89">
        <f>VLOOKUP($B1336,'[5]POB X MCR 2019'!$C$7:$AW$186,21,0)</f>
        <v>20</v>
      </c>
      <c r="Z1336" s="89">
        <f>VLOOKUP($B1336,'[5]POB X MCR 2019'!$C$7:$AW$186,22,0)</f>
        <v>20</v>
      </c>
      <c r="AA1336" s="89">
        <f>VLOOKUP($B1336,'[5]POB X MCR 2019'!$C$7:$AW$186,23,0)</f>
        <v>20</v>
      </c>
      <c r="AB1336" s="89">
        <f>VLOOKUP($B1336,'[5]POB X MCR 2019'!$C$7:$AW$186,24,0)</f>
        <v>18</v>
      </c>
      <c r="AC1336" s="89">
        <f>VLOOKUP($B1336,'[5]POB X MCR 2019'!$C$7:$AW$186,25,0)</f>
        <v>18</v>
      </c>
      <c r="AD1336" s="89">
        <f>VLOOKUP($B1336,'[5]POB X MCR 2019'!$C$7:$AW$186,26,0)</f>
        <v>66</v>
      </c>
      <c r="AE1336" s="89">
        <f>VLOOKUP($B1336,'[5]POB X MCR 2019'!$C$7:$AW$186,27,0)</f>
        <v>82</v>
      </c>
      <c r="AF1336" s="89">
        <f>VLOOKUP($B1336,'[5]POB X MCR 2019'!$C$7:$AW$186,28,0)</f>
        <v>74</v>
      </c>
      <c r="AG1336" s="89">
        <f>VLOOKUP($B1336,'[5]POB X MCR 2019'!$C$7:$AW$186,29,0)</f>
        <v>61</v>
      </c>
      <c r="AH1336" s="89">
        <f>VLOOKUP($B1336,'[5]POB X MCR 2019'!$C$7:$AW$186,30,0)</f>
        <v>53</v>
      </c>
      <c r="AI1336" s="89">
        <f>VLOOKUP($B1336,'[5]POB X MCR 2019'!$C$7:$AW$186,31,0)</f>
        <v>46</v>
      </c>
      <c r="AJ1336" s="89">
        <f>VLOOKUP($B1336,'[5]POB X MCR 2019'!$C$7:$AW$186,32,0)</f>
        <v>42</v>
      </c>
      <c r="AK1336" s="89">
        <f>VLOOKUP($B1336,'[5]POB X MCR 2019'!$C$7:$AW$186,33,0)</f>
        <v>31</v>
      </c>
      <c r="AL1336" s="89">
        <f>VLOOKUP($B1336,'[5]POB X MCR 2019'!$C$7:$AW$186,34,0)</f>
        <v>27</v>
      </c>
      <c r="AM1336" s="89">
        <f>VLOOKUP($B1336,'[5]POB X MCR 2019'!$C$7:$AW$186,35,0)</f>
        <v>18</v>
      </c>
      <c r="AN1336" s="89">
        <f>VLOOKUP($B1336,'[5]POB X MCR 2019'!$C$7:$AW$186,36,0)</f>
        <v>13</v>
      </c>
      <c r="AO1336" s="89">
        <f>VLOOKUP($B1336,'[5]POB X MCR 2019'!$C$7:$AW$186,37,0)</f>
        <v>4</v>
      </c>
      <c r="AP1336" s="89">
        <f>VLOOKUP($B1336,'[5]POB X MCR 2019'!$C$7:$AW$186,38,0)</f>
        <v>6</v>
      </c>
      <c r="AQ1336" s="89">
        <f>VLOOKUP($B1336,'[5]POB X MCR 2019'!$C$7:$AW$186,43,0)</f>
        <v>460</v>
      </c>
      <c r="AR1336" s="89">
        <f>VLOOKUP($B1336,'[5]POB X MCR 2019'!$C$7:$AW$186,44,0)</f>
        <v>56</v>
      </c>
      <c r="AS1336" s="89">
        <f>VLOOKUP($B1336,'[5]POB X MCR 2019'!$C$7:$AW$186,45,0)</f>
        <v>48</v>
      </c>
      <c r="AT1336" s="89">
        <f>VLOOKUP($B1336,'[5]POB X MCR 2019'!$C$7:$AW$186,46,0)</f>
        <v>189</v>
      </c>
      <c r="AU1336" s="89">
        <f>VLOOKUP($B1336,'[6]RED CHOTA'!$C$7:$G$170,5,0)</f>
        <v>13</v>
      </c>
    </row>
    <row r="1337" spans="1:47" ht="12">
      <c r="A1337" s="97">
        <v>1338</v>
      </c>
      <c r="B1337" s="97"/>
      <c r="C1337" s="98"/>
      <c r="D1337" s="98"/>
      <c r="E1337" s="98"/>
      <c r="F1337" s="98" t="s">
        <v>1139</v>
      </c>
      <c r="G1337" s="17" t="s">
        <v>1214</v>
      </c>
      <c r="H1337" s="81"/>
      <c r="I1337" s="81">
        <f t="shared" si="332"/>
        <v>2602</v>
      </c>
      <c r="J1337" s="17">
        <f>SUM(J1338:J1341)</f>
        <v>40</v>
      </c>
      <c r="K1337" s="17">
        <f t="shared" ref="K1337:AU1337" si="346">SUM(K1338:K1341)</f>
        <v>39</v>
      </c>
      <c r="L1337" s="17">
        <f t="shared" si="346"/>
        <v>37</v>
      </c>
      <c r="M1337" s="17">
        <f t="shared" si="346"/>
        <v>34</v>
      </c>
      <c r="N1337" s="17">
        <f t="shared" si="346"/>
        <v>49</v>
      </c>
      <c r="O1337" s="17">
        <f t="shared" si="346"/>
        <v>61</v>
      </c>
      <c r="P1337" s="17">
        <f t="shared" si="346"/>
        <v>68</v>
      </c>
      <c r="Q1337" s="17">
        <f t="shared" si="346"/>
        <v>68</v>
      </c>
      <c r="R1337" s="17">
        <f t="shared" si="346"/>
        <v>69</v>
      </c>
      <c r="S1337" s="17">
        <f t="shared" si="346"/>
        <v>68</v>
      </c>
      <c r="T1337" s="17">
        <f t="shared" si="346"/>
        <v>66</v>
      </c>
      <c r="U1337" s="17">
        <f t="shared" si="346"/>
        <v>65</v>
      </c>
      <c r="V1337" s="17">
        <f t="shared" si="346"/>
        <v>62</v>
      </c>
      <c r="W1337" s="17">
        <f t="shared" si="346"/>
        <v>59</v>
      </c>
      <c r="X1337" s="17">
        <f t="shared" si="346"/>
        <v>55</v>
      </c>
      <c r="Y1337" s="17">
        <f t="shared" si="346"/>
        <v>51</v>
      </c>
      <c r="Z1337" s="17">
        <f t="shared" si="346"/>
        <v>49</v>
      </c>
      <c r="AA1337" s="17">
        <f t="shared" si="346"/>
        <v>46</v>
      </c>
      <c r="AB1337" s="17">
        <f t="shared" si="346"/>
        <v>43</v>
      </c>
      <c r="AC1337" s="17">
        <f t="shared" si="346"/>
        <v>40</v>
      </c>
      <c r="AD1337" s="17">
        <f t="shared" si="346"/>
        <v>178</v>
      </c>
      <c r="AE1337" s="17">
        <f t="shared" si="346"/>
        <v>202</v>
      </c>
      <c r="AF1337" s="17">
        <f t="shared" si="346"/>
        <v>234</v>
      </c>
      <c r="AG1337" s="17">
        <f t="shared" si="346"/>
        <v>196</v>
      </c>
      <c r="AH1337" s="17">
        <f t="shared" si="346"/>
        <v>169</v>
      </c>
      <c r="AI1337" s="17">
        <f t="shared" si="346"/>
        <v>137</v>
      </c>
      <c r="AJ1337" s="17">
        <f t="shared" si="346"/>
        <v>114</v>
      </c>
      <c r="AK1337" s="17">
        <f t="shared" si="346"/>
        <v>79</v>
      </c>
      <c r="AL1337" s="17">
        <f t="shared" si="346"/>
        <v>81</v>
      </c>
      <c r="AM1337" s="17">
        <f t="shared" si="346"/>
        <v>46</v>
      </c>
      <c r="AN1337" s="17">
        <f t="shared" si="346"/>
        <v>51</v>
      </c>
      <c r="AO1337" s="17">
        <f t="shared" si="346"/>
        <v>25</v>
      </c>
      <c r="AP1337" s="17">
        <f t="shared" si="346"/>
        <v>21</v>
      </c>
      <c r="AQ1337" s="17">
        <f t="shared" si="346"/>
        <v>1340</v>
      </c>
      <c r="AR1337" s="17">
        <f t="shared" si="346"/>
        <v>148</v>
      </c>
      <c r="AS1337" s="17">
        <f t="shared" si="346"/>
        <v>127</v>
      </c>
      <c r="AT1337" s="17">
        <f t="shared" si="346"/>
        <v>573</v>
      </c>
      <c r="AU1337" s="17">
        <f t="shared" si="346"/>
        <v>46</v>
      </c>
    </row>
    <row r="1338" spans="1:47" ht="12">
      <c r="A1338" s="58">
        <v>1339</v>
      </c>
      <c r="B1338" s="58">
        <v>4739</v>
      </c>
      <c r="C1338" s="59" t="s">
        <v>1134</v>
      </c>
      <c r="D1338" s="59" t="s">
        <v>447</v>
      </c>
      <c r="E1338" s="59" t="s">
        <v>608</v>
      </c>
      <c r="F1338" s="59" t="s">
        <v>619</v>
      </c>
      <c r="G1338" s="12" t="s">
        <v>271</v>
      </c>
      <c r="H1338" s="14">
        <f>B1338</f>
        <v>4739</v>
      </c>
      <c r="I1338" s="14">
        <f t="shared" si="332"/>
        <v>1188</v>
      </c>
      <c r="J1338" s="12">
        <f>VLOOKUP($B1338,'[1]METAS 2019'!$D$4:$Q$843,5,0)</f>
        <v>18</v>
      </c>
      <c r="K1338" s="12">
        <f>VLOOKUP($B1338,'[1]METAS 2019'!$D$4:$Q$843,4,0)</f>
        <v>19</v>
      </c>
      <c r="L1338" s="12">
        <f>VLOOKUP($B1338,'[1]METAS 2019'!$D$4:$Q$843,11,0)</f>
        <v>13</v>
      </c>
      <c r="M1338" s="12">
        <f>VLOOKUP($B1338,'[1]METAS 2019'!$D$4:$Q$843,12,0)</f>
        <v>19</v>
      </c>
      <c r="N1338" s="12">
        <f>VLOOKUP($B1338,'[1]METAS 2019'!$D$4:$Q$843,13,0)</f>
        <v>21</v>
      </c>
      <c r="O1338" s="12">
        <f>VLOOKUP($B1338,'[1]METAS 2019'!$D$4:$Q$843,14,0)</f>
        <v>31</v>
      </c>
      <c r="P1338" s="89">
        <f>VLOOKUP($B1338,'[5]POB X MCR 2019'!$C$7:$AW$186,12,0)</f>
        <v>31</v>
      </c>
      <c r="Q1338" s="89">
        <f>VLOOKUP($B1338,'[5]POB X MCR 2019'!$C$7:$AW$186,13,0)</f>
        <v>31</v>
      </c>
      <c r="R1338" s="89">
        <f>VLOOKUP($B1338,'[5]POB X MCR 2019'!$C$7:$AW$186,14,0)</f>
        <v>31</v>
      </c>
      <c r="S1338" s="89">
        <f>VLOOKUP($B1338,'[5]POB X MCR 2019'!$C$7:$AW$186,15,0)</f>
        <v>31</v>
      </c>
      <c r="T1338" s="89">
        <f>VLOOKUP($B1338,'[5]POB X MCR 2019'!$C$7:$AW$186,16,0)</f>
        <v>30</v>
      </c>
      <c r="U1338" s="89">
        <f>VLOOKUP($B1338,'[5]POB X MCR 2019'!$C$7:$AW$186,17,0)</f>
        <v>29</v>
      </c>
      <c r="V1338" s="89">
        <f>VLOOKUP($B1338,'[5]POB X MCR 2019'!$C$7:$AW$186,18,0)</f>
        <v>29</v>
      </c>
      <c r="W1338" s="89">
        <f>VLOOKUP($B1338,'[5]POB X MCR 2019'!$C$7:$AW$186,19,0)</f>
        <v>27</v>
      </c>
      <c r="X1338" s="89">
        <f>VLOOKUP($B1338,'[5]POB X MCR 2019'!$C$7:$AW$186,20,0)</f>
        <v>25</v>
      </c>
      <c r="Y1338" s="89">
        <f>VLOOKUP($B1338,'[5]POB X MCR 2019'!$C$7:$AW$186,21,0)</f>
        <v>23</v>
      </c>
      <c r="Z1338" s="89">
        <f>VLOOKUP($B1338,'[5]POB X MCR 2019'!$C$7:$AW$186,22,0)</f>
        <v>23</v>
      </c>
      <c r="AA1338" s="89">
        <f>VLOOKUP($B1338,'[5]POB X MCR 2019'!$C$7:$AW$186,23,0)</f>
        <v>21</v>
      </c>
      <c r="AB1338" s="89">
        <f>VLOOKUP($B1338,'[5]POB X MCR 2019'!$C$7:$AW$186,24,0)</f>
        <v>19</v>
      </c>
      <c r="AC1338" s="89">
        <f>VLOOKUP($B1338,'[5]POB X MCR 2019'!$C$7:$AW$186,25,0)</f>
        <v>18</v>
      </c>
      <c r="AD1338" s="89">
        <f>VLOOKUP($B1338,'[5]POB X MCR 2019'!$C$7:$AW$186,26,0)</f>
        <v>82</v>
      </c>
      <c r="AE1338" s="89">
        <f>VLOOKUP($B1338,'[5]POB X MCR 2019'!$C$7:$AW$186,27,0)</f>
        <v>92</v>
      </c>
      <c r="AF1338" s="89">
        <f>VLOOKUP($B1338,'[5]POB X MCR 2019'!$C$7:$AW$186,28,0)</f>
        <v>107</v>
      </c>
      <c r="AG1338" s="89">
        <f>VLOOKUP($B1338,'[5]POB X MCR 2019'!$C$7:$AW$186,29,0)</f>
        <v>89</v>
      </c>
      <c r="AH1338" s="89">
        <f>VLOOKUP($B1338,'[5]POB X MCR 2019'!$C$7:$AW$186,30,0)</f>
        <v>77</v>
      </c>
      <c r="AI1338" s="89">
        <f>VLOOKUP($B1338,'[5]POB X MCR 2019'!$C$7:$AW$186,31,0)</f>
        <v>62</v>
      </c>
      <c r="AJ1338" s="89">
        <f>VLOOKUP($B1338,'[5]POB X MCR 2019'!$C$7:$AW$186,32,0)</f>
        <v>52</v>
      </c>
      <c r="AK1338" s="89">
        <f>VLOOKUP($B1338,'[5]POB X MCR 2019'!$C$7:$AW$186,33,0)</f>
        <v>36</v>
      </c>
      <c r="AL1338" s="89">
        <f>VLOOKUP($B1338,'[5]POB X MCR 2019'!$C$7:$AW$186,34,0)</f>
        <v>37</v>
      </c>
      <c r="AM1338" s="89">
        <f>VLOOKUP($B1338,'[5]POB X MCR 2019'!$C$7:$AW$186,35,0)</f>
        <v>21</v>
      </c>
      <c r="AN1338" s="89">
        <f>VLOOKUP($B1338,'[5]POB X MCR 2019'!$C$7:$AW$186,36,0)</f>
        <v>23</v>
      </c>
      <c r="AO1338" s="89">
        <f>VLOOKUP($B1338,'[5]POB X MCR 2019'!$C$7:$AW$186,37,0)</f>
        <v>11</v>
      </c>
      <c r="AP1338" s="89">
        <f>VLOOKUP($B1338,'[5]POB X MCR 2019'!$C$7:$AW$186,38,0)</f>
        <v>10</v>
      </c>
      <c r="AQ1338" s="89">
        <f>VLOOKUP($B1338,'[5]POB X MCR 2019'!$C$7:$AW$186,43,0)</f>
        <v>609</v>
      </c>
      <c r="AR1338" s="89">
        <f>VLOOKUP($B1338,'[5]POB X MCR 2019'!$C$7:$AW$186,44,0)</f>
        <v>67</v>
      </c>
      <c r="AS1338" s="89">
        <f>VLOOKUP($B1338,'[5]POB X MCR 2019'!$C$7:$AW$186,45,0)</f>
        <v>58</v>
      </c>
      <c r="AT1338" s="89">
        <f>VLOOKUP($B1338,'[5]POB X MCR 2019'!$C$7:$AW$186,46,0)</f>
        <v>261</v>
      </c>
      <c r="AU1338" s="89">
        <f>VLOOKUP($B1338,'[6]RED CHOTA'!$C$7:$G$170,5,0)</f>
        <v>22</v>
      </c>
    </row>
    <row r="1339" spans="1:47" ht="12">
      <c r="A1339" s="58">
        <v>1340</v>
      </c>
      <c r="B1339" s="58">
        <v>7123</v>
      </c>
      <c r="C1339" s="59" t="s">
        <v>1134</v>
      </c>
      <c r="D1339" s="59" t="s">
        <v>447</v>
      </c>
      <c r="E1339" s="59" t="s">
        <v>608</v>
      </c>
      <c r="F1339" s="59" t="s">
        <v>622</v>
      </c>
      <c r="G1339" s="12" t="s">
        <v>266</v>
      </c>
      <c r="H1339" s="14">
        <f>B1339</f>
        <v>7123</v>
      </c>
      <c r="I1339" s="14">
        <f t="shared" si="332"/>
        <v>176</v>
      </c>
      <c r="J1339" s="12">
        <f>VLOOKUP($B1339,'[1]METAS 2019'!$D$4:$Q$843,5,0)</f>
        <v>2</v>
      </c>
      <c r="K1339" s="12">
        <f>VLOOKUP($B1339,'[1]METAS 2019'!$D$4:$Q$843,4,0)</f>
        <v>1</v>
      </c>
      <c r="L1339" s="12">
        <f>VLOOKUP($B1339,'[1]METAS 2019'!$D$4:$Q$843,11,0)</f>
        <v>2</v>
      </c>
      <c r="M1339" s="12">
        <f>VLOOKUP($B1339,'[1]METAS 2019'!$D$4:$Q$843,12,0)</f>
        <v>1</v>
      </c>
      <c r="N1339" s="12">
        <f>VLOOKUP($B1339,'[1]METAS 2019'!$D$4:$Q$843,13,0)</f>
        <v>3</v>
      </c>
      <c r="O1339" s="12">
        <f>VLOOKUP($B1339,'[1]METAS 2019'!$D$4:$Q$843,14,0)</f>
        <v>1</v>
      </c>
      <c r="P1339" s="89">
        <f>VLOOKUP($B1339,'[5]POB X MCR 2019'!$C$7:$AW$186,12,0)</f>
        <v>5</v>
      </c>
      <c r="Q1339" s="89">
        <f>VLOOKUP($B1339,'[5]POB X MCR 2019'!$C$7:$AW$186,13,0)</f>
        <v>5</v>
      </c>
      <c r="R1339" s="89">
        <f>VLOOKUP($B1339,'[5]POB X MCR 2019'!$C$7:$AW$186,14,0)</f>
        <v>5</v>
      </c>
      <c r="S1339" s="89">
        <f>VLOOKUP($B1339,'[5]POB X MCR 2019'!$C$7:$AW$186,15,0)</f>
        <v>5</v>
      </c>
      <c r="T1339" s="89">
        <f>VLOOKUP($B1339,'[5]POB X MCR 2019'!$C$7:$AW$186,16,0)</f>
        <v>5</v>
      </c>
      <c r="U1339" s="89">
        <f>VLOOKUP($B1339,'[5]POB X MCR 2019'!$C$7:$AW$186,17,0)</f>
        <v>5</v>
      </c>
      <c r="V1339" s="89">
        <f>VLOOKUP($B1339,'[5]POB X MCR 2019'!$C$7:$AW$186,18,0)</f>
        <v>4</v>
      </c>
      <c r="W1339" s="89">
        <f>VLOOKUP($B1339,'[5]POB X MCR 2019'!$C$7:$AW$186,19,0)</f>
        <v>4</v>
      </c>
      <c r="X1339" s="89">
        <f>VLOOKUP($B1339,'[5]POB X MCR 2019'!$C$7:$AW$186,20,0)</f>
        <v>4</v>
      </c>
      <c r="Y1339" s="89">
        <f>VLOOKUP($B1339,'[5]POB X MCR 2019'!$C$7:$AW$186,21,0)</f>
        <v>4</v>
      </c>
      <c r="Z1339" s="89">
        <f>VLOOKUP($B1339,'[5]POB X MCR 2019'!$C$7:$AW$186,22,0)</f>
        <v>3</v>
      </c>
      <c r="AA1339" s="89">
        <f>VLOOKUP($B1339,'[5]POB X MCR 2019'!$C$7:$AW$186,23,0)</f>
        <v>3</v>
      </c>
      <c r="AB1339" s="89">
        <f>VLOOKUP($B1339,'[5]POB X MCR 2019'!$C$7:$AW$186,24,0)</f>
        <v>3</v>
      </c>
      <c r="AC1339" s="89">
        <f>VLOOKUP($B1339,'[5]POB X MCR 2019'!$C$7:$AW$186,25,0)</f>
        <v>3</v>
      </c>
      <c r="AD1339" s="89">
        <f>VLOOKUP($B1339,'[5]POB X MCR 2019'!$C$7:$AW$186,26,0)</f>
        <v>12</v>
      </c>
      <c r="AE1339" s="89">
        <f>VLOOKUP($B1339,'[5]POB X MCR 2019'!$C$7:$AW$186,27,0)</f>
        <v>14</v>
      </c>
      <c r="AF1339" s="89">
        <f>VLOOKUP($B1339,'[5]POB X MCR 2019'!$C$7:$AW$186,28,0)</f>
        <v>16</v>
      </c>
      <c r="AG1339" s="89">
        <f>VLOOKUP($B1339,'[5]POB X MCR 2019'!$C$7:$AW$186,29,0)</f>
        <v>14</v>
      </c>
      <c r="AH1339" s="89">
        <f>VLOOKUP($B1339,'[5]POB X MCR 2019'!$C$7:$AW$186,30,0)</f>
        <v>12</v>
      </c>
      <c r="AI1339" s="89">
        <f>VLOOKUP($B1339,'[5]POB X MCR 2019'!$C$7:$AW$186,31,0)</f>
        <v>10</v>
      </c>
      <c r="AJ1339" s="89">
        <f>VLOOKUP($B1339,'[5]POB X MCR 2019'!$C$7:$AW$186,32,0)</f>
        <v>8</v>
      </c>
      <c r="AK1339" s="89">
        <f>VLOOKUP($B1339,'[5]POB X MCR 2019'!$C$7:$AW$186,33,0)</f>
        <v>6</v>
      </c>
      <c r="AL1339" s="89">
        <f>VLOOKUP($B1339,'[5]POB X MCR 2019'!$C$7:$AW$186,34,0)</f>
        <v>6</v>
      </c>
      <c r="AM1339" s="89">
        <f>VLOOKUP($B1339,'[5]POB X MCR 2019'!$C$7:$AW$186,35,0)</f>
        <v>3</v>
      </c>
      <c r="AN1339" s="89">
        <f>VLOOKUP($B1339,'[5]POB X MCR 2019'!$C$7:$AW$186,36,0)</f>
        <v>4</v>
      </c>
      <c r="AO1339" s="89">
        <f>VLOOKUP($B1339,'[5]POB X MCR 2019'!$C$7:$AW$186,37,0)</f>
        <v>2</v>
      </c>
      <c r="AP1339" s="89">
        <f>VLOOKUP($B1339,'[5]POB X MCR 2019'!$C$7:$AW$186,38,0)</f>
        <v>1</v>
      </c>
      <c r="AQ1339" s="89">
        <f>VLOOKUP($B1339,'[5]POB X MCR 2019'!$C$7:$AW$186,43,0)</f>
        <v>96</v>
      </c>
      <c r="AR1339" s="89">
        <f>VLOOKUP($B1339,'[5]POB X MCR 2019'!$C$7:$AW$186,44,0)</f>
        <v>10</v>
      </c>
      <c r="AS1339" s="89">
        <f>VLOOKUP($B1339,'[5]POB X MCR 2019'!$C$7:$AW$186,45,0)</f>
        <v>9</v>
      </c>
      <c r="AT1339" s="89">
        <f>VLOOKUP($B1339,'[5]POB X MCR 2019'!$C$7:$AW$186,46,0)</f>
        <v>40</v>
      </c>
      <c r="AU1339" s="89">
        <f>VLOOKUP($B1339,'[6]RED CHOTA'!$C$7:$G$170,5,0)</f>
        <v>2</v>
      </c>
    </row>
    <row r="1340" spans="1:47" ht="12">
      <c r="A1340" s="58">
        <v>1341</v>
      </c>
      <c r="B1340" s="58">
        <v>4740</v>
      </c>
      <c r="C1340" s="59" t="s">
        <v>1134</v>
      </c>
      <c r="D1340" s="59" t="s">
        <v>447</v>
      </c>
      <c r="E1340" s="59" t="s">
        <v>608</v>
      </c>
      <c r="F1340" s="59" t="s">
        <v>620</v>
      </c>
      <c r="G1340" s="12" t="s">
        <v>266</v>
      </c>
      <c r="H1340" s="14">
        <f>B1340</f>
        <v>4740</v>
      </c>
      <c r="I1340" s="14">
        <f t="shared" si="332"/>
        <v>395</v>
      </c>
      <c r="J1340" s="12">
        <f>VLOOKUP($B1340,'[1]METAS 2019'!$D$4:$Q$843,5,0)</f>
        <v>6</v>
      </c>
      <c r="K1340" s="12">
        <f>VLOOKUP($B1340,'[1]METAS 2019'!$D$4:$Q$843,4,0)</f>
        <v>7</v>
      </c>
      <c r="L1340" s="12">
        <f>VLOOKUP($B1340,'[1]METAS 2019'!$D$4:$Q$843,11,0)</f>
        <v>6</v>
      </c>
      <c r="M1340" s="12">
        <f>VLOOKUP($B1340,'[1]METAS 2019'!$D$4:$Q$843,12,0)</f>
        <v>7</v>
      </c>
      <c r="N1340" s="12">
        <f>VLOOKUP($B1340,'[1]METAS 2019'!$D$4:$Q$843,13,0)</f>
        <v>6</v>
      </c>
      <c r="O1340" s="12">
        <f>VLOOKUP($B1340,'[1]METAS 2019'!$D$4:$Q$843,14,0)</f>
        <v>7</v>
      </c>
      <c r="P1340" s="89">
        <f>VLOOKUP($B1340,'[5]POB X MCR 2019'!$C$7:$AW$186,12,0)</f>
        <v>10</v>
      </c>
      <c r="Q1340" s="89">
        <f>VLOOKUP($B1340,'[5]POB X MCR 2019'!$C$7:$AW$186,13,0)</f>
        <v>10</v>
      </c>
      <c r="R1340" s="89">
        <f>VLOOKUP($B1340,'[5]POB X MCR 2019'!$C$7:$AW$186,14,0)</f>
        <v>11</v>
      </c>
      <c r="S1340" s="89">
        <f>VLOOKUP($B1340,'[5]POB X MCR 2019'!$C$7:$AW$186,15,0)</f>
        <v>10</v>
      </c>
      <c r="T1340" s="89">
        <f>VLOOKUP($B1340,'[5]POB X MCR 2019'!$C$7:$AW$186,16,0)</f>
        <v>10</v>
      </c>
      <c r="U1340" s="89">
        <f>VLOOKUP($B1340,'[5]POB X MCR 2019'!$C$7:$AW$186,17,0)</f>
        <v>10</v>
      </c>
      <c r="V1340" s="89">
        <f>VLOOKUP($B1340,'[5]POB X MCR 2019'!$C$7:$AW$186,18,0)</f>
        <v>9</v>
      </c>
      <c r="W1340" s="89">
        <f>VLOOKUP($B1340,'[5]POB X MCR 2019'!$C$7:$AW$186,19,0)</f>
        <v>9</v>
      </c>
      <c r="X1340" s="89">
        <f>VLOOKUP($B1340,'[5]POB X MCR 2019'!$C$7:$AW$186,20,0)</f>
        <v>8</v>
      </c>
      <c r="Y1340" s="89">
        <f>VLOOKUP($B1340,'[5]POB X MCR 2019'!$C$7:$AW$186,21,0)</f>
        <v>8</v>
      </c>
      <c r="Z1340" s="89">
        <f>VLOOKUP($B1340,'[5]POB X MCR 2019'!$C$7:$AW$186,22,0)</f>
        <v>7</v>
      </c>
      <c r="AA1340" s="89">
        <f>VLOOKUP($B1340,'[5]POB X MCR 2019'!$C$7:$AW$186,23,0)</f>
        <v>7</v>
      </c>
      <c r="AB1340" s="89">
        <f>VLOOKUP($B1340,'[5]POB X MCR 2019'!$C$7:$AW$186,24,0)</f>
        <v>7</v>
      </c>
      <c r="AC1340" s="89">
        <f>VLOOKUP($B1340,'[5]POB X MCR 2019'!$C$7:$AW$186,25,0)</f>
        <v>6</v>
      </c>
      <c r="AD1340" s="89">
        <f>VLOOKUP($B1340,'[5]POB X MCR 2019'!$C$7:$AW$186,26,0)</f>
        <v>27</v>
      </c>
      <c r="AE1340" s="89">
        <f>VLOOKUP($B1340,'[5]POB X MCR 2019'!$C$7:$AW$186,27,0)</f>
        <v>31</v>
      </c>
      <c r="AF1340" s="89">
        <f>VLOOKUP($B1340,'[5]POB X MCR 2019'!$C$7:$AW$186,28,0)</f>
        <v>36</v>
      </c>
      <c r="AG1340" s="89">
        <f>VLOOKUP($B1340,'[5]POB X MCR 2019'!$C$7:$AW$186,29,0)</f>
        <v>30</v>
      </c>
      <c r="AH1340" s="89">
        <f>VLOOKUP($B1340,'[5]POB X MCR 2019'!$C$7:$AW$186,30,0)</f>
        <v>26</v>
      </c>
      <c r="AI1340" s="89">
        <f>VLOOKUP($B1340,'[5]POB X MCR 2019'!$C$7:$AW$186,31,0)</f>
        <v>21</v>
      </c>
      <c r="AJ1340" s="89">
        <f>VLOOKUP($B1340,'[5]POB X MCR 2019'!$C$7:$AW$186,32,0)</f>
        <v>17</v>
      </c>
      <c r="AK1340" s="89">
        <f>VLOOKUP($B1340,'[5]POB X MCR 2019'!$C$7:$AW$186,33,0)</f>
        <v>12</v>
      </c>
      <c r="AL1340" s="89">
        <f>VLOOKUP($B1340,'[5]POB X MCR 2019'!$C$7:$AW$186,34,0)</f>
        <v>12</v>
      </c>
      <c r="AM1340" s="89">
        <f>VLOOKUP($B1340,'[5]POB X MCR 2019'!$C$7:$AW$186,35,0)</f>
        <v>7</v>
      </c>
      <c r="AN1340" s="89">
        <f>VLOOKUP($B1340,'[5]POB X MCR 2019'!$C$7:$AW$186,36,0)</f>
        <v>8</v>
      </c>
      <c r="AO1340" s="89">
        <f>VLOOKUP($B1340,'[5]POB X MCR 2019'!$C$7:$AW$186,37,0)</f>
        <v>4</v>
      </c>
      <c r="AP1340" s="89">
        <f>VLOOKUP($B1340,'[5]POB X MCR 2019'!$C$7:$AW$186,38,0)</f>
        <v>3</v>
      </c>
      <c r="AQ1340" s="89">
        <f>VLOOKUP($B1340,'[5]POB X MCR 2019'!$C$7:$AW$186,43,0)</f>
        <v>205</v>
      </c>
      <c r="AR1340" s="89">
        <f>VLOOKUP($B1340,'[5]POB X MCR 2019'!$C$7:$AW$186,44,0)</f>
        <v>23</v>
      </c>
      <c r="AS1340" s="89">
        <f>VLOOKUP($B1340,'[5]POB X MCR 2019'!$C$7:$AW$186,45,0)</f>
        <v>19</v>
      </c>
      <c r="AT1340" s="89">
        <f>VLOOKUP($B1340,'[5]POB X MCR 2019'!$C$7:$AW$186,46,0)</f>
        <v>88</v>
      </c>
      <c r="AU1340" s="89">
        <f>VLOOKUP($B1340,'[6]RED CHOTA'!$C$7:$G$170,5,0)</f>
        <v>6</v>
      </c>
    </row>
    <row r="1341" spans="1:47" ht="12">
      <c r="A1341" s="58">
        <v>1342</v>
      </c>
      <c r="B1341" s="58">
        <v>4741</v>
      </c>
      <c r="C1341" s="59" t="s">
        <v>1134</v>
      </c>
      <c r="D1341" s="59" t="s">
        <v>447</v>
      </c>
      <c r="E1341" s="59" t="s">
        <v>608</v>
      </c>
      <c r="F1341" s="59" t="s">
        <v>621</v>
      </c>
      <c r="G1341" s="12" t="s">
        <v>266</v>
      </c>
      <c r="H1341" s="14">
        <f>B1341</f>
        <v>4741</v>
      </c>
      <c r="I1341" s="14">
        <f t="shared" si="332"/>
        <v>843</v>
      </c>
      <c r="J1341" s="12">
        <f>VLOOKUP($B1341,'[1]METAS 2019'!$D$4:$Q$843,5,0)</f>
        <v>14</v>
      </c>
      <c r="K1341" s="12">
        <f>VLOOKUP($B1341,'[1]METAS 2019'!$D$4:$Q$843,4,0)</f>
        <v>12</v>
      </c>
      <c r="L1341" s="12">
        <f>VLOOKUP($B1341,'[1]METAS 2019'!$D$4:$Q$843,11,0)</f>
        <v>16</v>
      </c>
      <c r="M1341" s="12">
        <f>VLOOKUP($B1341,'[1]METAS 2019'!$D$4:$Q$843,12,0)</f>
        <v>7</v>
      </c>
      <c r="N1341" s="12">
        <f>VLOOKUP($B1341,'[1]METAS 2019'!$D$4:$Q$843,13,0)</f>
        <v>19</v>
      </c>
      <c r="O1341" s="12">
        <f>VLOOKUP($B1341,'[1]METAS 2019'!$D$4:$Q$843,14,0)</f>
        <v>22</v>
      </c>
      <c r="P1341" s="89">
        <f>VLOOKUP($B1341,'[5]POB X MCR 2019'!$C$7:$AW$186,12,0)</f>
        <v>22</v>
      </c>
      <c r="Q1341" s="89">
        <f>VLOOKUP($B1341,'[5]POB X MCR 2019'!$C$7:$AW$186,13,0)</f>
        <v>22</v>
      </c>
      <c r="R1341" s="89">
        <f>VLOOKUP($B1341,'[5]POB X MCR 2019'!$C$7:$AW$186,14,0)</f>
        <v>22</v>
      </c>
      <c r="S1341" s="89">
        <f>VLOOKUP($B1341,'[5]POB X MCR 2019'!$C$7:$AW$186,15,0)</f>
        <v>22</v>
      </c>
      <c r="T1341" s="89">
        <f>VLOOKUP($B1341,'[5]POB X MCR 2019'!$C$7:$AW$186,16,0)</f>
        <v>21</v>
      </c>
      <c r="U1341" s="89">
        <f>VLOOKUP($B1341,'[5]POB X MCR 2019'!$C$7:$AW$186,17,0)</f>
        <v>21</v>
      </c>
      <c r="V1341" s="89">
        <f>VLOOKUP($B1341,'[5]POB X MCR 2019'!$C$7:$AW$186,18,0)</f>
        <v>20</v>
      </c>
      <c r="W1341" s="89">
        <f>VLOOKUP($B1341,'[5]POB X MCR 2019'!$C$7:$AW$186,19,0)</f>
        <v>19</v>
      </c>
      <c r="X1341" s="89">
        <f>VLOOKUP($B1341,'[5]POB X MCR 2019'!$C$7:$AW$186,20,0)</f>
        <v>18</v>
      </c>
      <c r="Y1341" s="89">
        <f>VLOOKUP($B1341,'[5]POB X MCR 2019'!$C$7:$AW$186,21,0)</f>
        <v>16</v>
      </c>
      <c r="Z1341" s="89">
        <f>VLOOKUP($B1341,'[5]POB X MCR 2019'!$C$7:$AW$186,22,0)</f>
        <v>16</v>
      </c>
      <c r="AA1341" s="89">
        <f>VLOOKUP($B1341,'[5]POB X MCR 2019'!$C$7:$AW$186,23,0)</f>
        <v>15</v>
      </c>
      <c r="AB1341" s="89">
        <f>VLOOKUP($B1341,'[5]POB X MCR 2019'!$C$7:$AW$186,24,0)</f>
        <v>14</v>
      </c>
      <c r="AC1341" s="89">
        <f>VLOOKUP($B1341,'[5]POB X MCR 2019'!$C$7:$AW$186,25,0)</f>
        <v>13</v>
      </c>
      <c r="AD1341" s="89">
        <f>VLOOKUP($B1341,'[5]POB X MCR 2019'!$C$7:$AW$186,26,0)</f>
        <v>57</v>
      </c>
      <c r="AE1341" s="89">
        <f>VLOOKUP($B1341,'[5]POB X MCR 2019'!$C$7:$AW$186,27,0)</f>
        <v>65</v>
      </c>
      <c r="AF1341" s="89">
        <f>VLOOKUP($B1341,'[5]POB X MCR 2019'!$C$7:$AW$186,28,0)</f>
        <v>75</v>
      </c>
      <c r="AG1341" s="89">
        <f>VLOOKUP($B1341,'[5]POB X MCR 2019'!$C$7:$AW$186,29,0)</f>
        <v>63</v>
      </c>
      <c r="AH1341" s="89">
        <f>VLOOKUP($B1341,'[5]POB X MCR 2019'!$C$7:$AW$186,30,0)</f>
        <v>54</v>
      </c>
      <c r="AI1341" s="89">
        <f>VLOOKUP($B1341,'[5]POB X MCR 2019'!$C$7:$AW$186,31,0)</f>
        <v>44</v>
      </c>
      <c r="AJ1341" s="89">
        <f>VLOOKUP($B1341,'[5]POB X MCR 2019'!$C$7:$AW$186,32,0)</f>
        <v>37</v>
      </c>
      <c r="AK1341" s="89">
        <f>VLOOKUP($B1341,'[5]POB X MCR 2019'!$C$7:$AW$186,33,0)</f>
        <v>25</v>
      </c>
      <c r="AL1341" s="89">
        <f>VLOOKUP($B1341,'[5]POB X MCR 2019'!$C$7:$AW$186,34,0)</f>
        <v>26</v>
      </c>
      <c r="AM1341" s="89">
        <f>VLOOKUP($B1341,'[5]POB X MCR 2019'!$C$7:$AW$186,35,0)</f>
        <v>15</v>
      </c>
      <c r="AN1341" s="89">
        <f>VLOOKUP($B1341,'[5]POB X MCR 2019'!$C$7:$AW$186,36,0)</f>
        <v>16</v>
      </c>
      <c r="AO1341" s="89">
        <f>VLOOKUP($B1341,'[5]POB X MCR 2019'!$C$7:$AW$186,37,0)</f>
        <v>8</v>
      </c>
      <c r="AP1341" s="89">
        <f>VLOOKUP($B1341,'[5]POB X MCR 2019'!$C$7:$AW$186,38,0)</f>
        <v>7</v>
      </c>
      <c r="AQ1341" s="89">
        <f>VLOOKUP($B1341,'[5]POB X MCR 2019'!$C$7:$AW$186,43,0)</f>
        <v>430</v>
      </c>
      <c r="AR1341" s="89">
        <f>VLOOKUP($B1341,'[5]POB X MCR 2019'!$C$7:$AW$186,44,0)</f>
        <v>48</v>
      </c>
      <c r="AS1341" s="89">
        <f>VLOOKUP($B1341,'[5]POB X MCR 2019'!$C$7:$AW$186,45,0)</f>
        <v>41</v>
      </c>
      <c r="AT1341" s="89">
        <f>VLOOKUP($B1341,'[5]POB X MCR 2019'!$C$7:$AW$186,46,0)</f>
        <v>184</v>
      </c>
      <c r="AU1341" s="89">
        <f>VLOOKUP($B1341,'[6]RED CHOTA'!$C$7:$G$170,5,0)</f>
        <v>16</v>
      </c>
    </row>
    <row r="1342" spans="1:47" ht="12">
      <c r="A1342" s="97">
        <v>1343</v>
      </c>
      <c r="B1342" s="97"/>
      <c r="C1342" s="98"/>
      <c r="D1342" s="98"/>
      <c r="E1342" s="98"/>
      <c r="F1342" s="98" t="s">
        <v>1140</v>
      </c>
      <c r="G1342" s="17" t="s">
        <v>1214</v>
      </c>
      <c r="H1342" s="81"/>
      <c r="I1342" s="81">
        <f t="shared" si="332"/>
        <v>49851</v>
      </c>
      <c r="J1342" s="17">
        <f>SUM(J1343:J1375)</f>
        <v>850</v>
      </c>
      <c r="K1342" s="17">
        <f t="shared" ref="K1342:AU1342" si="347">SUM(K1343:K1375)</f>
        <v>903</v>
      </c>
      <c r="L1342" s="17">
        <f t="shared" si="347"/>
        <v>785</v>
      </c>
      <c r="M1342" s="17">
        <f t="shared" si="347"/>
        <v>828</v>
      </c>
      <c r="N1342" s="17">
        <f t="shared" si="347"/>
        <v>957</v>
      </c>
      <c r="O1342" s="17">
        <f t="shared" si="347"/>
        <v>861</v>
      </c>
      <c r="P1342" s="17">
        <f t="shared" si="347"/>
        <v>812</v>
      </c>
      <c r="Q1342" s="17">
        <f t="shared" si="347"/>
        <v>831</v>
      </c>
      <c r="R1342" s="17">
        <f t="shared" si="347"/>
        <v>848</v>
      </c>
      <c r="S1342" s="17">
        <f t="shared" si="347"/>
        <v>864</v>
      </c>
      <c r="T1342" s="17">
        <f t="shared" si="347"/>
        <v>881</v>
      </c>
      <c r="U1342" s="17">
        <f t="shared" si="347"/>
        <v>892</v>
      </c>
      <c r="V1342" s="17">
        <f t="shared" si="347"/>
        <v>904</v>
      </c>
      <c r="W1342" s="17">
        <f t="shared" si="347"/>
        <v>917</v>
      </c>
      <c r="X1342" s="17">
        <f t="shared" si="347"/>
        <v>925</v>
      </c>
      <c r="Y1342" s="17">
        <f t="shared" si="347"/>
        <v>937</v>
      </c>
      <c r="Z1342" s="17">
        <f t="shared" si="347"/>
        <v>946</v>
      </c>
      <c r="AA1342" s="17">
        <f t="shared" si="347"/>
        <v>942</v>
      </c>
      <c r="AB1342" s="17">
        <f t="shared" si="347"/>
        <v>911</v>
      </c>
      <c r="AC1342" s="17">
        <f t="shared" si="347"/>
        <v>866</v>
      </c>
      <c r="AD1342" s="17">
        <f t="shared" si="347"/>
        <v>3858</v>
      </c>
      <c r="AE1342" s="17">
        <f t="shared" si="347"/>
        <v>3915</v>
      </c>
      <c r="AF1342" s="17">
        <f t="shared" si="347"/>
        <v>4278</v>
      </c>
      <c r="AG1342" s="17">
        <f t="shared" si="347"/>
        <v>4050</v>
      </c>
      <c r="AH1342" s="17">
        <f t="shared" si="347"/>
        <v>3457</v>
      </c>
      <c r="AI1342" s="17">
        <f t="shared" si="347"/>
        <v>3137</v>
      </c>
      <c r="AJ1342" s="17">
        <f t="shared" si="347"/>
        <v>2242</v>
      </c>
      <c r="AK1342" s="17">
        <f t="shared" si="347"/>
        <v>1934</v>
      </c>
      <c r="AL1342" s="17">
        <f t="shared" si="347"/>
        <v>1659</v>
      </c>
      <c r="AM1342" s="17">
        <f t="shared" si="347"/>
        <v>1226</v>
      </c>
      <c r="AN1342" s="17">
        <f t="shared" si="347"/>
        <v>1030</v>
      </c>
      <c r="AO1342" s="17">
        <f t="shared" si="347"/>
        <v>691</v>
      </c>
      <c r="AP1342" s="17">
        <f t="shared" si="347"/>
        <v>714</v>
      </c>
      <c r="AQ1342" s="17">
        <f t="shared" si="347"/>
        <v>25518</v>
      </c>
      <c r="AR1342" s="17">
        <f t="shared" si="347"/>
        <v>2246</v>
      </c>
      <c r="AS1342" s="17">
        <f t="shared" si="347"/>
        <v>2368</v>
      </c>
      <c r="AT1342" s="17">
        <f t="shared" si="347"/>
        <v>12600</v>
      </c>
      <c r="AU1342" s="17">
        <f t="shared" si="347"/>
        <v>890</v>
      </c>
    </row>
    <row r="1343" spans="1:47" ht="12">
      <c r="A1343" s="58">
        <v>1344</v>
      </c>
      <c r="B1343" s="58">
        <v>4660</v>
      </c>
      <c r="C1343" s="59" t="s">
        <v>1134</v>
      </c>
      <c r="D1343" s="59" t="s">
        <v>447</v>
      </c>
      <c r="E1343" s="59" t="s">
        <v>448</v>
      </c>
      <c r="F1343" s="59" t="s">
        <v>449</v>
      </c>
      <c r="G1343" s="12" t="s">
        <v>283</v>
      </c>
      <c r="H1343" s="14">
        <f t="shared" ref="H1343:H1375" si="348">B1343</f>
        <v>4660</v>
      </c>
      <c r="I1343" s="14">
        <f t="shared" si="332"/>
        <v>6263</v>
      </c>
      <c r="J1343" s="12">
        <f>VLOOKUP($B1343,'[1]METAS 2019'!$D$4:$Q$843,5,0)</f>
        <v>190</v>
      </c>
      <c r="K1343" s="12">
        <f>VLOOKUP($B1343,'[1]METAS 2019'!$D$4:$Q$843,4,0)</f>
        <v>196</v>
      </c>
      <c r="L1343" s="12">
        <f>VLOOKUP($B1343,'[1]METAS 2019'!$D$4:$Q$843,11,0)</f>
        <v>117</v>
      </c>
      <c r="M1343" s="12">
        <f>VLOOKUP($B1343,'[1]METAS 2019'!$D$4:$Q$843,12,0)</f>
        <v>125</v>
      </c>
      <c r="N1343" s="12">
        <f>VLOOKUP($B1343,'[1]METAS 2019'!$D$4:$Q$843,13,0)</f>
        <v>137</v>
      </c>
      <c r="O1343" s="12">
        <f>VLOOKUP($B1343,'[1]METAS 2019'!$D$4:$Q$843,14,0)</f>
        <v>103</v>
      </c>
      <c r="P1343" s="89">
        <f>VLOOKUP($B1343,'[5]POB X MCR 2019'!$C$7:$AW$186,12,0)</f>
        <v>98</v>
      </c>
      <c r="Q1343" s="89">
        <f>VLOOKUP($B1343,'[5]POB X MCR 2019'!$C$7:$AW$186,13,0)</f>
        <v>100</v>
      </c>
      <c r="R1343" s="89">
        <f>VLOOKUP($B1343,'[5]POB X MCR 2019'!$C$7:$AW$186,14,0)</f>
        <v>102</v>
      </c>
      <c r="S1343" s="89">
        <f>VLOOKUP($B1343,'[5]POB X MCR 2019'!$C$7:$AW$186,15,0)</f>
        <v>103</v>
      </c>
      <c r="T1343" s="89">
        <f>VLOOKUP($B1343,'[5]POB X MCR 2019'!$C$7:$AW$186,16,0)</f>
        <v>105</v>
      </c>
      <c r="U1343" s="89">
        <f>VLOOKUP($B1343,'[5]POB X MCR 2019'!$C$7:$AW$186,17,0)</f>
        <v>110</v>
      </c>
      <c r="V1343" s="89">
        <f>VLOOKUP($B1343,'[5]POB X MCR 2019'!$C$7:$AW$186,18,0)</f>
        <v>108</v>
      </c>
      <c r="W1343" s="89">
        <f>VLOOKUP($B1343,'[5]POB X MCR 2019'!$C$7:$AW$186,19,0)</f>
        <v>110</v>
      </c>
      <c r="X1343" s="89">
        <f>VLOOKUP($B1343,'[5]POB X MCR 2019'!$C$7:$AW$186,20,0)</f>
        <v>113</v>
      </c>
      <c r="Y1343" s="89">
        <f>VLOOKUP($B1343,'[5]POB X MCR 2019'!$C$7:$AW$186,21,0)</f>
        <v>113</v>
      </c>
      <c r="Z1343" s="89">
        <f>VLOOKUP($B1343,'[5]POB X MCR 2019'!$C$7:$AW$186,22,0)</f>
        <v>115</v>
      </c>
      <c r="AA1343" s="89">
        <f>VLOOKUP($B1343,'[5]POB X MCR 2019'!$C$7:$AW$186,23,0)</f>
        <v>114</v>
      </c>
      <c r="AB1343" s="89">
        <f>VLOOKUP($B1343,'[5]POB X MCR 2019'!$C$7:$AW$186,24,0)</f>
        <v>111</v>
      </c>
      <c r="AC1343" s="89">
        <f>VLOOKUP($B1343,'[5]POB X MCR 2019'!$C$7:$AW$186,25,0)</f>
        <v>103</v>
      </c>
      <c r="AD1343" s="89">
        <f>VLOOKUP($B1343,'[5]POB X MCR 2019'!$C$7:$AW$186,26,0)</f>
        <v>467</v>
      </c>
      <c r="AE1343" s="89">
        <f>VLOOKUP($B1343,'[5]POB X MCR 2019'!$C$7:$AW$186,27,0)</f>
        <v>474</v>
      </c>
      <c r="AF1343" s="89">
        <f>VLOOKUP($B1343,'[5]POB X MCR 2019'!$C$7:$AW$186,28,0)</f>
        <v>517</v>
      </c>
      <c r="AG1343" s="89">
        <f>VLOOKUP($B1343,'[5]POB X MCR 2019'!$C$7:$AW$186,29,0)</f>
        <v>488</v>
      </c>
      <c r="AH1343" s="89">
        <f>VLOOKUP($B1343,'[5]POB X MCR 2019'!$C$7:$AW$186,30,0)</f>
        <v>418</v>
      </c>
      <c r="AI1343" s="89">
        <f>VLOOKUP($B1343,'[5]POB X MCR 2019'!$C$7:$AW$186,31,0)</f>
        <v>379</v>
      </c>
      <c r="AJ1343" s="89">
        <f>VLOOKUP($B1343,'[5]POB X MCR 2019'!$C$7:$AW$186,32,0)</f>
        <v>271</v>
      </c>
      <c r="AK1343" s="89">
        <f>VLOOKUP($B1343,'[5]POB X MCR 2019'!$C$7:$AW$186,33,0)</f>
        <v>234</v>
      </c>
      <c r="AL1343" s="89">
        <f>VLOOKUP($B1343,'[5]POB X MCR 2019'!$C$7:$AW$186,34,0)</f>
        <v>199</v>
      </c>
      <c r="AM1343" s="89">
        <f>VLOOKUP($B1343,'[5]POB X MCR 2019'!$C$7:$AW$186,35,0)</f>
        <v>147</v>
      </c>
      <c r="AN1343" s="89">
        <f>VLOOKUP($B1343,'[5]POB X MCR 2019'!$C$7:$AW$186,36,0)</f>
        <v>125</v>
      </c>
      <c r="AO1343" s="89">
        <f>VLOOKUP($B1343,'[5]POB X MCR 2019'!$C$7:$AW$186,37,0)</f>
        <v>84</v>
      </c>
      <c r="AP1343" s="89">
        <f>VLOOKUP($B1343,'[5]POB X MCR 2019'!$C$7:$AW$186,38,0)</f>
        <v>87</v>
      </c>
      <c r="AQ1343" s="89">
        <f>VLOOKUP($B1343,'[5]POB X MCR 2019'!$C$7:$AW$186,43,0)</f>
        <v>3184</v>
      </c>
      <c r="AR1343" s="89">
        <f>VLOOKUP($B1343,'[5]POB X MCR 2019'!$C$7:$AW$186,44,0)</f>
        <v>271</v>
      </c>
      <c r="AS1343" s="89">
        <f>VLOOKUP($B1343,'[5]POB X MCR 2019'!$C$7:$AW$186,45,0)</f>
        <v>286</v>
      </c>
      <c r="AT1343" s="89">
        <f>VLOOKUP($B1343,'[5]POB X MCR 2019'!$C$7:$AW$186,46,0)</f>
        <v>1523</v>
      </c>
      <c r="AU1343" s="89">
        <f>VLOOKUP($B1343,'[6]RED CHOTA'!$C$7:$G$170,5,0)</f>
        <v>230</v>
      </c>
    </row>
    <row r="1344" spans="1:47" ht="12">
      <c r="A1344" s="58">
        <v>1345</v>
      </c>
      <c r="B1344" s="58">
        <v>9999017</v>
      </c>
      <c r="C1344" s="59" t="s">
        <v>1134</v>
      </c>
      <c r="D1344" s="59" t="s">
        <v>447</v>
      </c>
      <c r="E1344" s="59" t="s">
        <v>448</v>
      </c>
      <c r="F1344" s="59" t="s">
        <v>1108</v>
      </c>
      <c r="G1344" s="12" t="s">
        <v>1214</v>
      </c>
      <c r="H1344" s="14">
        <f t="shared" si="348"/>
        <v>9999017</v>
      </c>
      <c r="I1344" s="14">
        <f t="shared" si="332"/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89">
        <v>0</v>
      </c>
    </row>
    <row r="1345" spans="1:47" ht="12">
      <c r="A1345" s="58">
        <v>1346</v>
      </c>
      <c r="B1345" s="58">
        <v>16702</v>
      </c>
      <c r="C1345" s="59" t="s">
        <v>1134</v>
      </c>
      <c r="D1345" s="59" t="s">
        <v>447</v>
      </c>
      <c r="E1345" s="59" t="s">
        <v>448</v>
      </c>
      <c r="F1345" s="59" t="s">
        <v>483</v>
      </c>
      <c r="G1345" s="12" t="s">
        <v>283</v>
      </c>
      <c r="H1345" s="14">
        <f t="shared" si="348"/>
        <v>16702</v>
      </c>
      <c r="I1345" s="14">
        <f t="shared" ref="I1345:I1408" si="349">SUM(J1345:AP1345)</f>
        <v>10291</v>
      </c>
      <c r="J1345" s="12">
        <v>119</v>
      </c>
      <c r="K1345" s="12">
        <v>137</v>
      </c>
      <c r="L1345" s="12">
        <v>100</v>
      </c>
      <c r="M1345" s="12">
        <v>110</v>
      </c>
      <c r="N1345" s="12">
        <v>170</v>
      </c>
      <c r="O1345" s="89">
        <f>VLOOKUP($B1345,'[5]POB X MCR 2019'!$C$7:$AW$186,12,0)</f>
        <v>172</v>
      </c>
      <c r="P1345" s="89">
        <f>VLOOKUP($B1345,'[5]POB X MCR 2019'!$C$7:$AW$186,12,0)</f>
        <v>172</v>
      </c>
      <c r="Q1345" s="89">
        <f>VLOOKUP($B1345,'[5]POB X MCR 2019'!$C$7:$AW$186,13,0)</f>
        <v>176</v>
      </c>
      <c r="R1345" s="89">
        <f>VLOOKUP($B1345,'[5]POB X MCR 2019'!$C$7:$AW$186,14,0)</f>
        <v>180</v>
      </c>
      <c r="S1345" s="89">
        <f>VLOOKUP($B1345,'[5]POB X MCR 2019'!$C$7:$AW$186,15,0)</f>
        <v>183</v>
      </c>
      <c r="T1345" s="89">
        <f>VLOOKUP($B1345,'[5]POB X MCR 2019'!$C$7:$AW$186,16,0)</f>
        <v>187</v>
      </c>
      <c r="U1345" s="89">
        <f>VLOOKUP($B1345,'[5]POB X MCR 2019'!$C$7:$AW$186,17,0)</f>
        <v>189</v>
      </c>
      <c r="V1345" s="89">
        <f>VLOOKUP($B1345,'[5]POB X MCR 2019'!$C$7:$AW$186,18,0)</f>
        <v>192</v>
      </c>
      <c r="W1345" s="89">
        <f>VLOOKUP($B1345,'[5]POB X MCR 2019'!$C$7:$AW$186,19,0)</f>
        <v>195</v>
      </c>
      <c r="X1345" s="89">
        <f>VLOOKUP($B1345,'[5]POB X MCR 2019'!$C$7:$AW$186,20,0)</f>
        <v>196</v>
      </c>
      <c r="Y1345" s="89">
        <f>VLOOKUP($B1345,'[5]POB X MCR 2019'!$C$7:$AW$186,21,0)</f>
        <v>199</v>
      </c>
      <c r="Z1345" s="89">
        <f>VLOOKUP($B1345,'[5]POB X MCR 2019'!$C$7:$AW$186,22,0)</f>
        <v>201</v>
      </c>
      <c r="AA1345" s="89">
        <f>VLOOKUP($B1345,'[5]POB X MCR 2019'!$C$7:$AW$186,23,0)</f>
        <v>200</v>
      </c>
      <c r="AB1345" s="89">
        <f>VLOOKUP($B1345,'[5]POB X MCR 2019'!$C$7:$AW$186,24,0)</f>
        <v>193</v>
      </c>
      <c r="AC1345" s="89">
        <f>VLOOKUP($B1345,'[5]POB X MCR 2019'!$C$7:$AW$186,25,0)</f>
        <v>184</v>
      </c>
      <c r="AD1345" s="89">
        <f>VLOOKUP($B1345,'[5]POB X MCR 2019'!$C$7:$AW$186,26,0)</f>
        <v>819</v>
      </c>
      <c r="AE1345" s="89">
        <f>VLOOKUP($B1345,'[5]POB X MCR 2019'!$C$7:$AW$186,27,0)</f>
        <v>831</v>
      </c>
      <c r="AF1345" s="89">
        <f>VLOOKUP($B1345,'[5]POB X MCR 2019'!$C$7:$AW$186,28,0)</f>
        <v>909</v>
      </c>
      <c r="AG1345" s="89">
        <f>VLOOKUP($B1345,'[5]POB X MCR 2019'!$C$7:$AW$186,29,0)</f>
        <v>860</v>
      </c>
      <c r="AH1345" s="89">
        <f>VLOOKUP($B1345,'[5]POB X MCR 2019'!$C$7:$AW$186,30,0)</f>
        <v>734</v>
      </c>
      <c r="AI1345" s="89">
        <f>VLOOKUP($B1345,'[5]POB X MCR 2019'!$C$7:$AW$186,31,0)</f>
        <v>666</v>
      </c>
      <c r="AJ1345" s="89">
        <f>VLOOKUP($B1345,'[5]POB X MCR 2019'!$C$7:$AW$186,32,0)</f>
        <v>476</v>
      </c>
      <c r="AK1345" s="89">
        <f>VLOOKUP($B1345,'[5]POB X MCR 2019'!$C$7:$AW$186,33,0)</f>
        <v>411</v>
      </c>
      <c r="AL1345" s="89">
        <f>VLOOKUP($B1345,'[5]POB X MCR 2019'!$C$7:$AW$186,34,0)</f>
        <v>352</v>
      </c>
      <c r="AM1345" s="89">
        <f>VLOOKUP($B1345,'[5]POB X MCR 2019'!$C$7:$AW$186,35,0)</f>
        <v>260</v>
      </c>
      <c r="AN1345" s="89">
        <f>VLOOKUP($B1345,'[5]POB X MCR 2019'!$C$7:$AW$186,36,0)</f>
        <v>219</v>
      </c>
      <c r="AO1345" s="89">
        <f>VLOOKUP($B1345,'[5]POB X MCR 2019'!$C$7:$AW$186,37,0)</f>
        <v>147</v>
      </c>
      <c r="AP1345" s="89">
        <f>VLOOKUP($B1345,'[5]POB X MCR 2019'!$C$7:$AW$186,38,0)</f>
        <v>152</v>
      </c>
      <c r="AQ1345" s="89">
        <f>VLOOKUP($B1345,'[5]POB X MCR 2019'!$C$7:$AW$186,43,0)</f>
        <v>5302</v>
      </c>
      <c r="AR1345" s="89">
        <f>VLOOKUP($B1345,'[5]POB X MCR 2019'!$C$7:$AW$186,44,0)</f>
        <v>477</v>
      </c>
      <c r="AS1345" s="89">
        <f>VLOOKUP($B1345,'[5]POB X MCR 2019'!$C$7:$AW$186,45,0)</f>
        <v>503</v>
      </c>
      <c r="AT1345" s="89">
        <f>VLOOKUP($B1345,'[5]POB X MCR 2019'!$C$7:$AW$186,46,0)</f>
        <v>2676</v>
      </c>
      <c r="AU1345" s="89">
        <v>0</v>
      </c>
    </row>
    <row r="1346" spans="1:47" ht="12">
      <c r="A1346" s="58">
        <v>1347</v>
      </c>
      <c r="B1346" s="58">
        <v>4659</v>
      </c>
      <c r="C1346" s="59" t="s">
        <v>1134</v>
      </c>
      <c r="D1346" s="59" t="s">
        <v>447</v>
      </c>
      <c r="E1346" s="59" t="s">
        <v>448</v>
      </c>
      <c r="F1346" s="59" t="s">
        <v>480</v>
      </c>
      <c r="G1346" s="12" t="s">
        <v>310</v>
      </c>
      <c r="H1346" s="14">
        <f t="shared" si="348"/>
        <v>4659</v>
      </c>
      <c r="I1346" s="14">
        <f t="shared" si="349"/>
        <v>11018</v>
      </c>
      <c r="J1346" s="12">
        <f>VLOOKUP($B1346,'[1]METAS 2019'!$D$4:$Q$843,5,0)</f>
        <v>235</v>
      </c>
      <c r="K1346" s="12">
        <f>VLOOKUP($B1346,'[1]METAS 2019'!$D$4:$Q$843,4,0)</f>
        <v>256</v>
      </c>
      <c r="L1346" s="12">
        <f>VLOOKUP($B1346,'[1]METAS 2019'!$D$4:$Q$843,11,0)</f>
        <v>231</v>
      </c>
      <c r="M1346" s="12">
        <f>VLOOKUP($B1346,'[1]METAS 2019'!$D$4:$Q$843,12,0)</f>
        <v>226</v>
      </c>
      <c r="N1346" s="12">
        <f>VLOOKUP($B1346,'[1]METAS 2019'!$D$4:$Q$843,13,0)</f>
        <v>221</v>
      </c>
      <c r="O1346" s="12">
        <f>VLOOKUP($B1346,'[1]METAS 2019'!$D$4:$Q$843,14,0)</f>
        <v>184</v>
      </c>
      <c r="P1346" s="89">
        <f>VLOOKUP($B1346,'[5]POB X MCR 2019'!$C$7:$AW$186,12,0)</f>
        <v>178</v>
      </c>
      <c r="Q1346" s="89">
        <f>VLOOKUP($B1346,'[5]POB X MCR 2019'!$C$7:$AW$186,13,0)</f>
        <v>180</v>
      </c>
      <c r="R1346" s="89">
        <f>VLOOKUP($B1346,'[5]POB X MCR 2019'!$C$7:$AW$186,14,0)</f>
        <v>183</v>
      </c>
      <c r="S1346" s="89">
        <f>VLOOKUP($B1346,'[5]POB X MCR 2019'!$C$7:$AW$186,15,0)</f>
        <v>187</v>
      </c>
      <c r="T1346" s="89">
        <f>VLOOKUP($B1346,'[5]POB X MCR 2019'!$C$7:$AW$186,16,0)</f>
        <v>191</v>
      </c>
      <c r="U1346" s="89">
        <f>VLOOKUP($B1346,'[5]POB X MCR 2019'!$C$7:$AW$186,17,0)</f>
        <v>193</v>
      </c>
      <c r="V1346" s="89">
        <f>VLOOKUP($B1346,'[5]POB X MCR 2019'!$C$7:$AW$186,18,0)</f>
        <v>196</v>
      </c>
      <c r="W1346" s="89">
        <f>VLOOKUP($B1346,'[5]POB X MCR 2019'!$C$7:$AW$186,19,0)</f>
        <v>198</v>
      </c>
      <c r="X1346" s="89">
        <f>VLOOKUP($B1346,'[5]POB X MCR 2019'!$C$7:$AW$186,20,0)</f>
        <v>200</v>
      </c>
      <c r="Y1346" s="89">
        <f>VLOOKUP($B1346,'[5]POB X MCR 2019'!$C$7:$AW$186,21,0)</f>
        <v>203</v>
      </c>
      <c r="Z1346" s="89">
        <f>VLOOKUP($B1346,'[5]POB X MCR 2019'!$C$7:$AW$186,22,0)</f>
        <v>205</v>
      </c>
      <c r="AA1346" s="89">
        <f>VLOOKUP($B1346,'[5]POB X MCR 2019'!$C$7:$AW$186,23,0)</f>
        <v>204</v>
      </c>
      <c r="AB1346" s="89">
        <f>VLOOKUP($B1346,'[5]POB X MCR 2019'!$C$7:$AW$186,24,0)</f>
        <v>197</v>
      </c>
      <c r="AC1346" s="89">
        <f>VLOOKUP($B1346,'[5]POB X MCR 2019'!$C$7:$AW$186,25,0)</f>
        <v>187</v>
      </c>
      <c r="AD1346" s="89">
        <f>VLOOKUP($B1346,'[5]POB X MCR 2019'!$C$7:$AW$186,26,0)</f>
        <v>835</v>
      </c>
      <c r="AE1346" s="89">
        <f>VLOOKUP($B1346,'[5]POB X MCR 2019'!$C$7:$AW$186,27,0)</f>
        <v>847</v>
      </c>
      <c r="AF1346" s="89">
        <f>VLOOKUP($B1346,'[5]POB X MCR 2019'!$C$7:$AW$186,28,0)</f>
        <v>926</v>
      </c>
      <c r="AG1346" s="89">
        <f>VLOOKUP($B1346,'[5]POB X MCR 2019'!$C$7:$AW$186,29,0)</f>
        <v>876</v>
      </c>
      <c r="AH1346" s="89">
        <f>VLOOKUP($B1346,'[5]POB X MCR 2019'!$C$7:$AW$186,30,0)</f>
        <v>748</v>
      </c>
      <c r="AI1346" s="89">
        <f>VLOOKUP($B1346,'[5]POB X MCR 2019'!$C$7:$AW$186,31,0)</f>
        <v>679</v>
      </c>
      <c r="AJ1346" s="89">
        <f>VLOOKUP($B1346,'[5]POB X MCR 2019'!$C$7:$AW$186,32,0)</f>
        <v>485</v>
      </c>
      <c r="AK1346" s="89">
        <f>VLOOKUP($B1346,'[5]POB X MCR 2019'!$C$7:$AW$186,33,0)</f>
        <v>418</v>
      </c>
      <c r="AL1346" s="89">
        <f>VLOOKUP($B1346,'[5]POB X MCR 2019'!$C$7:$AW$186,34,0)</f>
        <v>359</v>
      </c>
      <c r="AM1346" s="89">
        <f>VLOOKUP($B1346,'[5]POB X MCR 2019'!$C$7:$AW$186,35,0)</f>
        <v>265</v>
      </c>
      <c r="AN1346" s="89">
        <f>VLOOKUP($B1346,'[5]POB X MCR 2019'!$C$7:$AW$186,36,0)</f>
        <v>220</v>
      </c>
      <c r="AO1346" s="89">
        <f>VLOOKUP($B1346,'[5]POB X MCR 2019'!$C$7:$AW$186,37,0)</f>
        <v>151</v>
      </c>
      <c r="AP1346" s="89">
        <f>VLOOKUP($B1346,'[5]POB X MCR 2019'!$C$7:$AW$186,38,0)</f>
        <v>154</v>
      </c>
      <c r="AQ1346" s="89">
        <f>VLOOKUP($B1346,'[5]POB X MCR 2019'!$C$7:$AW$186,43,0)</f>
        <v>5614</v>
      </c>
      <c r="AR1346" s="89">
        <f>VLOOKUP($B1346,'[5]POB X MCR 2019'!$C$7:$AW$186,44,0)</f>
        <v>488</v>
      </c>
      <c r="AS1346" s="89">
        <f>VLOOKUP($B1346,'[5]POB X MCR 2019'!$C$7:$AW$186,45,0)</f>
        <v>513</v>
      </c>
      <c r="AT1346" s="89">
        <f>VLOOKUP($B1346,'[5]POB X MCR 2019'!$C$7:$AW$186,46,0)</f>
        <v>2727</v>
      </c>
      <c r="AU1346" s="89">
        <f>VLOOKUP($B1346,'[6]RED CHOTA'!$C$7:$G$170,5,0)</f>
        <v>290</v>
      </c>
    </row>
    <row r="1347" spans="1:47" ht="12">
      <c r="A1347" s="58">
        <v>1348</v>
      </c>
      <c r="B1347" s="58">
        <v>4661</v>
      </c>
      <c r="C1347" s="59" t="s">
        <v>1134</v>
      </c>
      <c r="D1347" s="59" t="s">
        <v>447</v>
      </c>
      <c r="E1347" s="59" t="s">
        <v>448</v>
      </c>
      <c r="F1347" s="59" t="s">
        <v>452</v>
      </c>
      <c r="G1347" s="12" t="s">
        <v>271</v>
      </c>
      <c r="H1347" s="14">
        <f t="shared" si="348"/>
        <v>4661</v>
      </c>
      <c r="I1347" s="14">
        <f t="shared" si="349"/>
        <v>1238</v>
      </c>
      <c r="J1347" s="12">
        <f>VLOOKUP($B1347,'[1]METAS 2019'!$D$4:$Q$843,5,0)</f>
        <v>21</v>
      </c>
      <c r="K1347" s="12">
        <f>VLOOKUP($B1347,'[1]METAS 2019'!$D$4:$Q$843,4,0)</f>
        <v>19</v>
      </c>
      <c r="L1347" s="12">
        <f>VLOOKUP($B1347,'[1]METAS 2019'!$D$4:$Q$843,11,0)</f>
        <v>23</v>
      </c>
      <c r="M1347" s="12">
        <f>VLOOKUP($B1347,'[1]METAS 2019'!$D$4:$Q$843,12,0)</f>
        <v>17</v>
      </c>
      <c r="N1347" s="12">
        <f>VLOOKUP($B1347,'[1]METAS 2019'!$D$4:$Q$843,13,0)</f>
        <v>19</v>
      </c>
      <c r="O1347" s="12">
        <f>VLOOKUP($B1347,'[1]METAS 2019'!$D$4:$Q$843,14,0)</f>
        <v>15</v>
      </c>
      <c r="P1347" s="89">
        <f>VLOOKUP($B1347,'[5]POB X MCR 2019'!$C$7:$AW$186,12,0)</f>
        <v>20</v>
      </c>
      <c r="Q1347" s="89">
        <f>VLOOKUP($B1347,'[5]POB X MCR 2019'!$C$7:$AW$186,13,0)</f>
        <v>21</v>
      </c>
      <c r="R1347" s="89">
        <f>VLOOKUP($B1347,'[5]POB X MCR 2019'!$C$7:$AW$186,14,0)</f>
        <v>21</v>
      </c>
      <c r="S1347" s="89">
        <f>VLOOKUP($B1347,'[5]POB X MCR 2019'!$C$7:$AW$186,15,0)</f>
        <v>22</v>
      </c>
      <c r="T1347" s="89">
        <f>VLOOKUP($B1347,'[5]POB X MCR 2019'!$C$7:$AW$186,16,0)</f>
        <v>22</v>
      </c>
      <c r="U1347" s="89">
        <f>VLOOKUP($B1347,'[5]POB X MCR 2019'!$C$7:$AW$186,17,0)</f>
        <v>22</v>
      </c>
      <c r="V1347" s="89">
        <f>VLOOKUP($B1347,'[5]POB X MCR 2019'!$C$7:$AW$186,18,0)</f>
        <v>23</v>
      </c>
      <c r="W1347" s="89">
        <f>VLOOKUP($B1347,'[5]POB X MCR 2019'!$C$7:$AW$186,19,0)</f>
        <v>23</v>
      </c>
      <c r="X1347" s="89">
        <f>VLOOKUP($B1347,'[5]POB X MCR 2019'!$C$7:$AW$186,20,0)</f>
        <v>23</v>
      </c>
      <c r="Y1347" s="89">
        <f>VLOOKUP($B1347,'[5]POB X MCR 2019'!$C$7:$AW$186,21,0)</f>
        <v>24</v>
      </c>
      <c r="Z1347" s="89">
        <f>VLOOKUP($B1347,'[5]POB X MCR 2019'!$C$7:$AW$186,22,0)</f>
        <v>24</v>
      </c>
      <c r="AA1347" s="89">
        <f>VLOOKUP($B1347,'[5]POB X MCR 2019'!$C$7:$AW$186,23,0)</f>
        <v>25</v>
      </c>
      <c r="AB1347" s="89">
        <f>VLOOKUP($B1347,'[5]POB X MCR 2019'!$C$7:$AW$186,24,0)</f>
        <v>23</v>
      </c>
      <c r="AC1347" s="89">
        <f>VLOOKUP($B1347,'[5]POB X MCR 2019'!$C$7:$AW$186,25,0)</f>
        <v>22</v>
      </c>
      <c r="AD1347" s="89">
        <f>VLOOKUP($B1347,'[5]POB X MCR 2019'!$C$7:$AW$186,26,0)</f>
        <v>97</v>
      </c>
      <c r="AE1347" s="89">
        <f>VLOOKUP($B1347,'[5]POB X MCR 2019'!$C$7:$AW$186,27,0)</f>
        <v>98</v>
      </c>
      <c r="AF1347" s="89">
        <f>VLOOKUP($B1347,'[5]POB X MCR 2019'!$C$7:$AW$186,28,0)</f>
        <v>107</v>
      </c>
      <c r="AG1347" s="89">
        <f>VLOOKUP($B1347,'[5]POB X MCR 2019'!$C$7:$AW$186,29,0)</f>
        <v>102</v>
      </c>
      <c r="AH1347" s="89">
        <f>VLOOKUP($B1347,'[5]POB X MCR 2019'!$C$7:$AW$186,30,0)</f>
        <v>87</v>
      </c>
      <c r="AI1347" s="89">
        <f>VLOOKUP($B1347,'[5]POB X MCR 2019'!$C$7:$AW$186,31,0)</f>
        <v>79</v>
      </c>
      <c r="AJ1347" s="89">
        <f>VLOOKUP($B1347,'[5]POB X MCR 2019'!$C$7:$AW$186,32,0)</f>
        <v>56</v>
      </c>
      <c r="AK1347" s="89">
        <f>VLOOKUP($B1347,'[5]POB X MCR 2019'!$C$7:$AW$186,33,0)</f>
        <v>49</v>
      </c>
      <c r="AL1347" s="89">
        <f>VLOOKUP($B1347,'[5]POB X MCR 2019'!$C$7:$AW$186,34,0)</f>
        <v>42</v>
      </c>
      <c r="AM1347" s="89">
        <f>VLOOKUP($B1347,'[5]POB X MCR 2019'!$C$7:$AW$186,35,0)</f>
        <v>31</v>
      </c>
      <c r="AN1347" s="89">
        <f>VLOOKUP($B1347,'[5]POB X MCR 2019'!$C$7:$AW$186,36,0)</f>
        <v>26</v>
      </c>
      <c r="AO1347" s="89">
        <f>VLOOKUP($B1347,'[5]POB X MCR 2019'!$C$7:$AW$186,37,0)</f>
        <v>17</v>
      </c>
      <c r="AP1347" s="89">
        <f>VLOOKUP($B1347,'[5]POB X MCR 2019'!$C$7:$AW$186,38,0)</f>
        <v>18</v>
      </c>
      <c r="AQ1347" s="89">
        <f>VLOOKUP($B1347,'[5]POB X MCR 2019'!$C$7:$AW$186,43,0)</f>
        <v>631</v>
      </c>
      <c r="AR1347" s="89">
        <f>VLOOKUP($B1347,'[5]POB X MCR 2019'!$C$7:$AW$186,44,0)</f>
        <v>56</v>
      </c>
      <c r="AS1347" s="89">
        <f>VLOOKUP($B1347,'[5]POB X MCR 2019'!$C$7:$AW$186,45,0)</f>
        <v>59</v>
      </c>
      <c r="AT1347" s="89">
        <f>VLOOKUP($B1347,'[5]POB X MCR 2019'!$C$7:$AW$186,46,0)</f>
        <v>316</v>
      </c>
      <c r="AU1347" s="89">
        <f>VLOOKUP($B1347,'[6]RED CHOTA'!$C$7:$G$170,5,0)</f>
        <v>26</v>
      </c>
    </row>
    <row r="1348" spans="1:47" ht="12">
      <c r="A1348" s="58">
        <v>1349</v>
      </c>
      <c r="B1348" s="58">
        <v>4662</v>
      </c>
      <c r="C1348" s="59" t="s">
        <v>1134</v>
      </c>
      <c r="D1348" s="59" t="s">
        <v>447</v>
      </c>
      <c r="E1348" s="59" t="s">
        <v>448</v>
      </c>
      <c r="F1348" s="59" t="s">
        <v>466</v>
      </c>
      <c r="G1348" s="12" t="s">
        <v>266</v>
      </c>
      <c r="H1348" s="14">
        <f t="shared" si="348"/>
        <v>4662</v>
      </c>
      <c r="I1348" s="14">
        <f t="shared" si="349"/>
        <v>790</v>
      </c>
      <c r="J1348" s="12">
        <f>VLOOKUP($B1348,'[1]METAS 2019'!$D$4:$Q$843,5,0)</f>
        <v>13</v>
      </c>
      <c r="K1348" s="12">
        <f>VLOOKUP($B1348,'[1]METAS 2019'!$D$4:$Q$843,4,0)</f>
        <v>15</v>
      </c>
      <c r="L1348" s="12">
        <f>VLOOKUP($B1348,'[1]METAS 2019'!$D$4:$Q$843,11,0)</f>
        <v>10</v>
      </c>
      <c r="M1348" s="12">
        <f>VLOOKUP($B1348,'[1]METAS 2019'!$D$4:$Q$843,12,0)</f>
        <v>10</v>
      </c>
      <c r="N1348" s="12">
        <f>VLOOKUP($B1348,'[1]METAS 2019'!$D$4:$Q$843,13,0)</f>
        <v>9</v>
      </c>
      <c r="O1348" s="12">
        <f>VLOOKUP($B1348,'[1]METAS 2019'!$D$4:$Q$843,14,0)</f>
        <v>14</v>
      </c>
      <c r="P1348" s="89">
        <f>VLOOKUP($B1348,'[5]POB X MCR 2019'!$C$7:$AW$186,12,0)</f>
        <v>13</v>
      </c>
      <c r="Q1348" s="89">
        <f>VLOOKUP($B1348,'[5]POB X MCR 2019'!$C$7:$AW$186,13,0)</f>
        <v>13</v>
      </c>
      <c r="R1348" s="89">
        <f>VLOOKUP($B1348,'[5]POB X MCR 2019'!$C$7:$AW$186,14,0)</f>
        <v>14</v>
      </c>
      <c r="S1348" s="89">
        <f>VLOOKUP($B1348,'[5]POB X MCR 2019'!$C$7:$AW$186,15,0)</f>
        <v>14</v>
      </c>
      <c r="T1348" s="89">
        <f>VLOOKUP($B1348,'[5]POB X MCR 2019'!$C$7:$AW$186,16,0)</f>
        <v>14</v>
      </c>
      <c r="U1348" s="89">
        <f>VLOOKUP($B1348,'[5]POB X MCR 2019'!$C$7:$AW$186,17,0)</f>
        <v>14</v>
      </c>
      <c r="V1348" s="89">
        <f>VLOOKUP($B1348,'[5]POB X MCR 2019'!$C$7:$AW$186,18,0)</f>
        <v>15</v>
      </c>
      <c r="W1348" s="89">
        <f>VLOOKUP($B1348,'[5]POB X MCR 2019'!$C$7:$AW$186,19,0)</f>
        <v>15</v>
      </c>
      <c r="X1348" s="89">
        <f>VLOOKUP($B1348,'[5]POB X MCR 2019'!$C$7:$AW$186,20,0)</f>
        <v>15</v>
      </c>
      <c r="Y1348" s="89">
        <f>VLOOKUP($B1348,'[5]POB X MCR 2019'!$C$7:$AW$186,21,0)</f>
        <v>15</v>
      </c>
      <c r="Z1348" s="89">
        <f>VLOOKUP($B1348,'[5]POB X MCR 2019'!$C$7:$AW$186,22,0)</f>
        <v>15</v>
      </c>
      <c r="AA1348" s="89">
        <f>VLOOKUP($B1348,'[5]POB X MCR 2019'!$C$7:$AW$186,23,0)</f>
        <v>15</v>
      </c>
      <c r="AB1348" s="89">
        <f>VLOOKUP($B1348,'[5]POB X MCR 2019'!$C$7:$AW$186,24,0)</f>
        <v>15</v>
      </c>
      <c r="AC1348" s="89">
        <f>VLOOKUP($B1348,'[5]POB X MCR 2019'!$C$7:$AW$186,25,0)</f>
        <v>14</v>
      </c>
      <c r="AD1348" s="89">
        <f>VLOOKUP($B1348,'[5]POB X MCR 2019'!$C$7:$AW$186,26,0)</f>
        <v>62</v>
      </c>
      <c r="AE1348" s="89">
        <f>VLOOKUP($B1348,'[5]POB X MCR 2019'!$C$7:$AW$186,27,0)</f>
        <v>63</v>
      </c>
      <c r="AF1348" s="89">
        <f>VLOOKUP($B1348,'[5]POB X MCR 2019'!$C$7:$AW$186,28,0)</f>
        <v>69</v>
      </c>
      <c r="AG1348" s="89">
        <f>VLOOKUP($B1348,'[5]POB X MCR 2019'!$C$7:$AW$186,29,0)</f>
        <v>65</v>
      </c>
      <c r="AH1348" s="89">
        <f>VLOOKUP($B1348,'[5]POB X MCR 2019'!$C$7:$AW$186,30,0)</f>
        <v>56</v>
      </c>
      <c r="AI1348" s="89">
        <f>VLOOKUP($B1348,'[5]POB X MCR 2019'!$C$7:$AW$186,31,0)</f>
        <v>50</v>
      </c>
      <c r="AJ1348" s="89">
        <f>VLOOKUP($B1348,'[5]POB X MCR 2019'!$C$7:$AW$186,32,0)</f>
        <v>36</v>
      </c>
      <c r="AK1348" s="89">
        <f>VLOOKUP($B1348,'[5]POB X MCR 2019'!$C$7:$AW$186,33,0)</f>
        <v>31</v>
      </c>
      <c r="AL1348" s="89">
        <f>VLOOKUP($B1348,'[5]POB X MCR 2019'!$C$7:$AW$186,34,0)</f>
        <v>27</v>
      </c>
      <c r="AM1348" s="89">
        <f>VLOOKUP($B1348,'[5]POB X MCR 2019'!$C$7:$AW$186,35,0)</f>
        <v>20</v>
      </c>
      <c r="AN1348" s="89">
        <f>VLOOKUP($B1348,'[5]POB X MCR 2019'!$C$7:$AW$186,36,0)</f>
        <v>17</v>
      </c>
      <c r="AO1348" s="89">
        <f>VLOOKUP($B1348,'[5]POB X MCR 2019'!$C$7:$AW$186,37,0)</f>
        <v>11</v>
      </c>
      <c r="AP1348" s="89">
        <f>VLOOKUP($B1348,'[5]POB X MCR 2019'!$C$7:$AW$186,38,0)</f>
        <v>11</v>
      </c>
      <c r="AQ1348" s="89">
        <f>VLOOKUP($B1348,'[5]POB X MCR 2019'!$C$7:$AW$186,43,0)</f>
        <v>407</v>
      </c>
      <c r="AR1348" s="89">
        <f>VLOOKUP($B1348,'[5]POB X MCR 2019'!$C$7:$AW$186,44,0)</f>
        <v>36</v>
      </c>
      <c r="AS1348" s="89">
        <f>VLOOKUP($B1348,'[5]POB X MCR 2019'!$C$7:$AW$186,45,0)</f>
        <v>38</v>
      </c>
      <c r="AT1348" s="89">
        <f>VLOOKUP($B1348,'[5]POB X MCR 2019'!$C$7:$AW$186,46,0)</f>
        <v>203</v>
      </c>
      <c r="AU1348" s="89">
        <f>VLOOKUP($B1348,'[6]RED CHOTA'!$C$7:$G$170,5,0)</f>
        <v>16</v>
      </c>
    </row>
    <row r="1349" spans="1:47" ht="12">
      <c r="A1349" s="58">
        <v>1350</v>
      </c>
      <c r="B1349" s="58">
        <v>4663</v>
      </c>
      <c r="C1349" s="59" t="s">
        <v>1134</v>
      </c>
      <c r="D1349" s="59" t="s">
        <v>447</v>
      </c>
      <c r="E1349" s="59" t="s">
        <v>448</v>
      </c>
      <c r="F1349" s="59" t="s">
        <v>465</v>
      </c>
      <c r="G1349" s="12" t="s">
        <v>266</v>
      </c>
      <c r="H1349" s="14">
        <f t="shared" si="348"/>
        <v>4663</v>
      </c>
      <c r="I1349" s="14">
        <f t="shared" si="349"/>
        <v>1001</v>
      </c>
      <c r="J1349" s="12">
        <f>VLOOKUP($B1349,'[1]METAS 2019'!$D$4:$Q$843,5,0)</f>
        <v>18</v>
      </c>
      <c r="K1349" s="12">
        <f>VLOOKUP($B1349,'[1]METAS 2019'!$D$4:$Q$843,4,0)</f>
        <v>18</v>
      </c>
      <c r="L1349" s="12">
        <f>VLOOKUP($B1349,'[1]METAS 2019'!$D$4:$Q$843,11,0)</f>
        <v>13</v>
      </c>
      <c r="M1349" s="12">
        <f>VLOOKUP($B1349,'[1]METAS 2019'!$D$4:$Q$843,12,0)</f>
        <v>21</v>
      </c>
      <c r="N1349" s="12">
        <f>VLOOKUP($B1349,'[1]METAS 2019'!$D$4:$Q$843,13,0)</f>
        <v>17</v>
      </c>
      <c r="O1349" s="12">
        <f>VLOOKUP($B1349,'[1]METAS 2019'!$D$4:$Q$843,14,0)</f>
        <v>22</v>
      </c>
      <c r="P1349" s="89">
        <f>VLOOKUP($B1349,'[5]POB X MCR 2019'!$C$7:$AW$186,12,0)</f>
        <v>16</v>
      </c>
      <c r="Q1349" s="89">
        <f>VLOOKUP($B1349,'[5]POB X MCR 2019'!$C$7:$AW$186,13,0)</f>
        <v>17</v>
      </c>
      <c r="R1349" s="89">
        <f>VLOOKUP($B1349,'[5]POB X MCR 2019'!$C$7:$AW$186,14,0)</f>
        <v>17</v>
      </c>
      <c r="S1349" s="89">
        <f>VLOOKUP($B1349,'[5]POB X MCR 2019'!$C$7:$AW$186,15,0)</f>
        <v>17</v>
      </c>
      <c r="T1349" s="89">
        <f>VLOOKUP($B1349,'[5]POB X MCR 2019'!$C$7:$AW$186,16,0)</f>
        <v>18</v>
      </c>
      <c r="U1349" s="89">
        <f>VLOOKUP($B1349,'[5]POB X MCR 2019'!$C$7:$AW$186,17,0)</f>
        <v>18</v>
      </c>
      <c r="V1349" s="89">
        <f>VLOOKUP($B1349,'[5]POB X MCR 2019'!$C$7:$AW$186,18,0)</f>
        <v>18</v>
      </c>
      <c r="W1349" s="89">
        <f>VLOOKUP($B1349,'[5]POB X MCR 2019'!$C$7:$AW$186,19,0)</f>
        <v>18</v>
      </c>
      <c r="X1349" s="89">
        <f>VLOOKUP($B1349,'[5]POB X MCR 2019'!$C$7:$AW$186,20,0)</f>
        <v>18</v>
      </c>
      <c r="Y1349" s="89">
        <f>VLOOKUP($B1349,'[5]POB X MCR 2019'!$C$7:$AW$186,21,0)</f>
        <v>19</v>
      </c>
      <c r="Z1349" s="89">
        <f>VLOOKUP($B1349,'[5]POB X MCR 2019'!$C$7:$AW$186,22,0)</f>
        <v>19</v>
      </c>
      <c r="AA1349" s="89">
        <f>VLOOKUP($B1349,'[5]POB X MCR 2019'!$C$7:$AW$186,23,0)</f>
        <v>19</v>
      </c>
      <c r="AB1349" s="89">
        <f>VLOOKUP($B1349,'[5]POB X MCR 2019'!$C$7:$AW$186,24,0)</f>
        <v>18</v>
      </c>
      <c r="AC1349" s="89">
        <f>VLOOKUP($B1349,'[5]POB X MCR 2019'!$C$7:$AW$186,25,0)</f>
        <v>17</v>
      </c>
      <c r="AD1349" s="89">
        <f>VLOOKUP($B1349,'[5]POB X MCR 2019'!$C$7:$AW$186,26,0)</f>
        <v>77</v>
      </c>
      <c r="AE1349" s="89">
        <f>VLOOKUP($B1349,'[5]POB X MCR 2019'!$C$7:$AW$186,27,0)</f>
        <v>78</v>
      </c>
      <c r="AF1349" s="89">
        <f>VLOOKUP($B1349,'[5]POB X MCR 2019'!$C$7:$AW$186,28,0)</f>
        <v>85</v>
      </c>
      <c r="AG1349" s="89">
        <f>VLOOKUP($B1349,'[5]POB X MCR 2019'!$C$7:$AW$186,29,0)</f>
        <v>81</v>
      </c>
      <c r="AH1349" s="89">
        <f>VLOOKUP($B1349,'[5]POB X MCR 2019'!$C$7:$AW$186,30,0)</f>
        <v>69</v>
      </c>
      <c r="AI1349" s="89">
        <f>VLOOKUP($B1349,'[5]POB X MCR 2019'!$C$7:$AW$186,31,0)</f>
        <v>63</v>
      </c>
      <c r="AJ1349" s="89">
        <f>VLOOKUP($B1349,'[5]POB X MCR 2019'!$C$7:$AW$186,32,0)</f>
        <v>45</v>
      </c>
      <c r="AK1349" s="89">
        <f>VLOOKUP($B1349,'[5]POB X MCR 2019'!$C$7:$AW$186,33,0)</f>
        <v>39</v>
      </c>
      <c r="AL1349" s="89">
        <f>VLOOKUP($B1349,'[5]POB X MCR 2019'!$C$7:$AW$186,34,0)</f>
        <v>33</v>
      </c>
      <c r="AM1349" s="89">
        <f>VLOOKUP($B1349,'[5]POB X MCR 2019'!$C$7:$AW$186,35,0)</f>
        <v>24</v>
      </c>
      <c r="AN1349" s="89">
        <f>VLOOKUP($B1349,'[5]POB X MCR 2019'!$C$7:$AW$186,36,0)</f>
        <v>21</v>
      </c>
      <c r="AO1349" s="89">
        <f>VLOOKUP($B1349,'[5]POB X MCR 2019'!$C$7:$AW$186,37,0)</f>
        <v>14</v>
      </c>
      <c r="AP1349" s="89">
        <f>VLOOKUP($B1349,'[5]POB X MCR 2019'!$C$7:$AW$186,38,0)</f>
        <v>14</v>
      </c>
      <c r="AQ1349" s="89">
        <f>VLOOKUP($B1349,'[5]POB X MCR 2019'!$C$7:$AW$186,43,0)</f>
        <v>510</v>
      </c>
      <c r="AR1349" s="89">
        <f>VLOOKUP($B1349,'[5]POB X MCR 2019'!$C$7:$AW$186,44,0)</f>
        <v>45</v>
      </c>
      <c r="AS1349" s="89">
        <f>VLOOKUP($B1349,'[5]POB X MCR 2019'!$C$7:$AW$186,45,0)</f>
        <v>47</v>
      </c>
      <c r="AT1349" s="89">
        <f>VLOOKUP($B1349,'[5]POB X MCR 2019'!$C$7:$AW$186,46,0)</f>
        <v>251</v>
      </c>
      <c r="AU1349" s="89">
        <f>VLOOKUP($B1349,'[6]RED CHOTA'!$C$7:$G$170,5,0)</f>
        <v>22</v>
      </c>
    </row>
    <row r="1350" spans="1:47" ht="12">
      <c r="A1350" s="58">
        <v>1351</v>
      </c>
      <c r="B1350" s="58">
        <v>4664</v>
      </c>
      <c r="C1350" s="59" t="s">
        <v>1134</v>
      </c>
      <c r="D1350" s="59" t="s">
        <v>447</v>
      </c>
      <c r="E1350" s="59" t="s">
        <v>448</v>
      </c>
      <c r="F1350" s="59" t="s">
        <v>475</v>
      </c>
      <c r="G1350" s="12" t="s">
        <v>266</v>
      </c>
      <c r="H1350" s="14">
        <f t="shared" si="348"/>
        <v>4664</v>
      </c>
      <c r="I1350" s="14">
        <f t="shared" si="349"/>
        <v>520</v>
      </c>
      <c r="J1350" s="12">
        <f>VLOOKUP($B1350,'[1]METAS 2019'!$D$4:$Q$843,5,0)</f>
        <v>3</v>
      </c>
      <c r="K1350" s="12">
        <f>VLOOKUP($B1350,'[1]METAS 2019'!$D$4:$Q$843,4,0)</f>
        <v>3</v>
      </c>
      <c r="L1350" s="12">
        <f>VLOOKUP($B1350,'[1]METAS 2019'!$D$4:$Q$843,11,0)</f>
        <v>10</v>
      </c>
      <c r="M1350" s="12">
        <f>VLOOKUP($B1350,'[1]METAS 2019'!$D$4:$Q$843,12,0)</f>
        <v>10</v>
      </c>
      <c r="N1350" s="12">
        <f>VLOOKUP($B1350,'[1]METAS 2019'!$D$4:$Q$843,13,0)</f>
        <v>5</v>
      </c>
      <c r="O1350" s="12">
        <f>VLOOKUP($B1350,'[1]METAS 2019'!$D$4:$Q$843,14,0)</f>
        <v>7</v>
      </c>
      <c r="P1350" s="89">
        <f>VLOOKUP($B1350,'[5]POB X MCR 2019'!$C$7:$AW$186,12,0)</f>
        <v>9</v>
      </c>
      <c r="Q1350" s="89">
        <f>VLOOKUP($B1350,'[5]POB X MCR 2019'!$C$7:$AW$186,13,0)</f>
        <v>9</v>
      </c>
      <c r="R1350" s="89">
        <f>VLOOKUP($B1350,'[5]POB X MCR 2019'!$C$7:$AW$186,14,0)</f>
        <v>9</v>
      </c>
      <c r="S1350" s="89">
        <f>VLOOKUP($B1350,'[5]POB X MCR 2019'!$C$7:$AW$186,15,0)</f>
        <v>9</v>
      </c>
      <c r="T1350" s="89">
        <f>VLOOKUP($B1350,'[5]POB X MCR 2019'!$C$7:$AW$186,16,0)</f>
        <v>10</v>
      </c>
      <c r="U1350" s="89">
        <f>VLOOKUP($B1350,'[5]POB X MCR 2019'!$C$7:$AW$186,17,0)</f>
        <v>10</v>
      </c>
      <c r="V1350" s="89">
        <f>VLOOKUP($B1350,'[5]POB X MCR 2019'!$C$7:$AW$186,18,0)</f>
        <v>10</v>
      </c>
      <c r="W1350" s="89">
        <f>VLOOKUP($B1350,'[5]POB X MCR 2019'!$C$7:$AW$186,19,0)</f>
        <v>10</v>
      </c>
      <c r="X1350" s="89">
        <f>VLOOKUP($B1350,'[5]POB X MCR 2019'!$C$7:$AW$186,20,0)</f>
        <v>10</v>
      </c>
      <c r="Y1350" s="89">
        <f>VLOOKUP($B1350,'[5]POB X MCR 2019'!$C$7:$AW$186,21,0)</f>
        <v>10</v>
      </c>
      <c r="Z1350" s="89">
        <f>VLOOKUP($B1350,'[5]POB X MCR 2019'!$C$7:$AW$186,22,0)</f>
        <v>10</v>
      </c>
      <c r="AA1350" s="89">
        <f>VLOOKUP($B1350,'[5]POB X MCR 2019'!$C$7:$AW$186,23,0)</f>
        <v>10</v>
      </c>
      <c r="AB1350" s="89">
        <f>VLOOKUP($B1350,'[5]POB X MCR 2019'!$C$7:$AW$186,24,0)</f>
        <v>10</v>
      </c>
      <c r="AC1350" s="89">
        <f>VLOOKUP($B1350,'[5]POB X MCR 2019'!$C$7:$AW$186,25,0)</f>
        <v>9</v>
      </c>
      <c r="AD1350" s="89">
        <f>VLOOKUP($B1350,'[5]POB X MCR 2019'!$C$7:$AW$186,26,0)</f>
        <v>42</v>
      </c>
      <c r="AE1350" s="89">
        <f>VLOOKUP($B1350,'[5]POB X MCR 2019'!$C$7:$AW$186,27,0)</f>
        <v>42</v>
      </c>
      <c r="AF1350" s="89">
        <f>VLOOKUP($B1350,'[5]POB X MCR 2019'!$C$7:$AW$186,28,0)</f>
        <v>46</v>
      </c>
      <c r="AG1350" s="89">
        <f>VLOOKUP($B1350,'[5]POB X MCR 2019'!$C$7:$AW$186,29,0)</f>
        <v>44</v>
      </c>
      <c r="AH1350" s="89">
        <f>VLOOKUP($B1350,'[5]POB X MCR 2019'!$C$7:$AW$186,30,0)</f>
        <v>37</v>
      </c>
      <c r="AI1350" s="89">
        <f>VLOOKUP($B1350,'[5]POB X MCR 2019'!$C$7:$AW$186,31,0)</f>
        <v>34</v>
      </c>
      <c r="AJ1350" s="89">
        <f>VLOOKUP($B1350,'[5]POB X MCR 2019'!$C$7:$AW$186,32,0)</f>
        <v>24</v>
      </c>
      <c r="AK1350" s="89">
        <f>VLOOKUP($B1350,'[5]POB X MCR 2019'!$C$7:$AW$186,33,0)</f>
        <v>21</v>
      </c>
      <c r="AL1350" s="89">
        <f>VLOOKUP($B1350,'[5]POB X MCR 2019'!$C$7:$AW$186,34,0)</f>
        <v>18</v>
      </c>
      <c r="AM1350" s="89">
        <f>VLOOKUP($B1350,'[5]POB X MCR 2019'!$C$7:$AW$186,35,0)</f>
        <v>13</v>
      </c>
      <c r="AN1350" s="89">
        <f>VLOOKUP($B1350,'[5]POB X MCR 2019'!$C$7:$AW$186,36,0)</f>
        <v>11</v>
      </c>
      <c r="AO1350" s="89">
        <f>VLOOKUP($B1350,'[5]POB X MCR 2019'!$C$7:$AW$186,37,0)</f>
        <v>7</v>
      </c>
      <c r="AP1350" s="89">
        <f>VLOOKUP($B1350,'[5]POB X MCR 2019'!$C$7:$AW$186,38,0)</f>
        <v>8</v>
      </c>
      <c r="AQ1350" s="89">
        <f>VLOOKUP($B1350,'[5]POB X MCR 2019'!$C$7:$AW$186,43,0)</f>
        <v>266</v>
      </c>
      <c r="AR1350" s="89">
        <f>VLOOKUP($B1350,'[5]POB X MCR 2019'!$C$7:$AW$186,44,0)</f>
        <v>24</v>
      </c>
      <c r="AS1350" s="89">
        <f>VLOOKUP($B1350,'[5]POB X MCR 2019'!$C$7:$AW$186,45,0)</f>
        <v>26</v>
      </c>
      <c r="AT1350" s="89">
        <f>VLOOKUP($B1350,'[5]POB X MCR 2019'!$C$7:$AW$186,46,0)</f>
        <v>136</v>
      </c>
      <c r="AU1350" s="89">
        <f>VLOOKUP($B1350,'[6]RED CHOTA'!$C$7:$G$170,5,0)</f>
        <v>3</v>
      </c>
    </row>
    <row r="1351" spans="1:47" ht="12">
      <c r="A1351" s="58">
        <v>1352</v>
      </c>
      <c r="B1351" s="58">
        <v>4665</v>
      </c>
      <c r="C1351" s="59" t="s">
        <v>1134</v>
      </c>
      <c r="D1351" s="59" t="s">
        <v>447</v>
      </c>
      <c r="E1351" s="59" t="s">
        <v>448</v>
      </c>
      <c r="F1351" s="59" t="s">
        <v>470</v>
      </c>
      <c r="G1351" s="12" t="s">
        <v>271</v>
      </c>
      <c r="H1351" s="14">
        <f t="shared" si="348"/>
        <v>4665</v>
      </c>
      <c r="I1351" s="14">
        <f t="shared" si="349"/>
        <v>1544</v>
      </c>
      <c r="J1351" s="12">
        <f>VLOOKUP($B1351,'[1]METAS 2019'!$D$4:$Q$843,5,0)</f>
        <v>30</v>
      </c>
      <c r="K1351" s="12">
        <f>VLOOKUP($B1351,'[1]METAS 2019'!$D$4:$Q$843,4,0)</f>
        <v>25</v>
      </c>
      <c r="L1351" s="12">
        <f>VLOOKUP($B1351,'[1]METAS 2019'!$D$4:$Q$843,11,0)</f>
        <v>21</v>
      </c>
      <c r="M1351" s="12">
        <f>VLOOKUP($B1351,'[1]METAS 2019'!$D$4:$Q$843,12,0)</f>
        <v>24</v>
      </c>
      <c r="N1351" s="12">
        <f>VLOOKUP($B1351,'[1]METAS 2019'!$D$4:$Q$843,13,0)</f>
        <v>34</v>
      </c>
      <c r="O1351" s="12">
        <f>VLOOKUP($B1351,'[1]METAS 2019'!$D$4:$Q$843,14,0)</f>
        <v>30</v>
      </c>
      <c r="P1351" s="89">
        <f>VLOOKUP($B1351,'[5]POB X MCR 2019'!$C$7:$AW$186,12,0)</f>
        <v>25</v>
      </c>
      <c r="Q1351" s="89">
        <f>VLOOKUP($B1351,'[5]POB X MCR 2019'!$C$7:$AW$186,13,0)</f>
        <v>26</v>
      </c>
      <c r="R1351" s="89">
        <f>VLOOKUP($B1351,'[5]POB X MCR 2019'!$C$7:$AW$186,14,0)</f>
        <v>26</v>
      </c>
      <c r="S1351" s="89">
        <f>VLOOKUP($B1351,'[5]POB X MCR 2019'!$C$7:$AW$186,15,0)</f>
        <v>27</v>
      </c>
      <c r="T1351" s="89">
        <f>VLOOKUP($B1351,'[5]POB X MCR 2019'!$C$7:$AW$186,16,0)</f>
        <v>27</v>
      </c>
      <c r="U1351" s="89">
        <f>VLOOKUP($B1351,'[5]POB X MCR 2019'!$C$7:$AW$186,17,0)</f>
        <v>28</v>
      </c>
      <c r="V1351" s="89">
        <f>VLOOKUP($B1351,'[5]POB X MCR 2019'!$C$7:$AW$186,18,0)</f>
        <v>28</v>
      </c>
      <c r="W1351" s="89">
        <f>VLOOKUP($B1351,'[5]POB X MCR 2019'!$C$7:$AW$186,19,0)</f>
        <v>28</v>
      </c>
      <c r="X1351" s="89">
        <f>VLOOKUP($B1351,'[5]POB X MCR 2019'!$C$7:$AW$186,20,0)</f>
        <v>29</v>
      </c>
      <c r="Y1351" s="89">
        <f>VLOOKUP($B1351,'[5]POB X MCR 2019'!$C$7:$AW$186,21,0)</f>
        <v>29</v>
      </c>
      <c r="Z1351" s="89">
        <f>VLOOKUP($B1351,'[5]POB X MCR 2019'!$C$7:$AW$186,22,0)</f>
        <v>29</v>
      </c>
      <c r="AA1351" s="89">
        <f>VLOOKUP($B1351,'[5]POB X MCR 2019'!$C$7:$AW$186,23,0)</f>
        <v>29</v>
      </c>
      <c r="AB1351" s="89">
        <f>VLOOKUP($B1351,'[5]POB X MCR 2019'!$C$7:$AW$186,24,0)</f>
        <v>28</v>
      </c>
      <c r="AC1351" s="89">
        <f>VLOOKUP($B1351,'[5]POB X MCR 2019'!$C$7:$AW$186,25,0)</f>
        <v>27</v>
      </c>
      <c r="AD1351" s="89">
        <f>VLOOKUP($B1351,'[5]POB X MCR 2019'!$C$7:$AW$186,26,0)</f>
        <v>119</v>
      </c>
      <c r="AE1351" s="89">
        <f>VLOOKUP($B1351,'[5]POB X MCR 2019'!$C$7:$AW$186,27,0)</f>
        <v>121</v>
      </c>
      <c r="AF1351" s="89">
        <f>VLOOKUP($B1351,'[5]POB X MCR 2019'!$C$7:$AW$186,28,0)</f>
        <v>132</v>
      </c>
      <c r="AG1351" s="89">
        <f>VLOOKUP($B1351,'[5]POB X MCR 2019'!$C$7:$AW$186,29,0)</f>
        <v>125</v>
      </c>
      <c r="AH1351" s="89">
        <f>VLOOKUP($B1351,'[5]POB X MCR 2019'!$C$7:$AW$186,30,0)</f>
        <v>107</v>
      </c>
      <c r="AI1351" s="89">
        <f>VLOOKUP($B1351,'[5]POB X MCR 2019'!$C$7:$AW$186,31,0)</f>
        <v>97</v>
      </c>
      <c r="AJ1351" s="89">
        <f>VLOOKUP($B1351,'[5]POB X MCR 2019'!$C$7:$AW$186,32,0)</f>
        <v>69</v>
      </c>
      <c r="AK1351" s="89">
        <f>VLOOKUP($B1351,'[5]POB X MCR 2019'!$C$7:$AW$186,33,0)</f>
        <v>60</v>
      </c>
      <c r="AL1351" s="89">
        <f>VLOOKUP($B1351,'[5]POB X MCR 2019'!$C$7:$AW$186,34,0)</f>
        <v>51</v>
      </c>
      <c r="AM1351" s="89">
        <f>VLOOKUP($B1351,'[5]POB X MCR 2019'!$C$7:$AW$186,35,0)</f>
        <v>38</v>
      </c>
      <c r="AN1351" s="89">
        <f>VLOOKUP($B1351,'[5]POB X MCR 2019'!$C$7:$AW$186,36,0)</f>
        <v>32</v>
      </c>
      <c r="AO1351" s="89">
        <f>VLOOKUP($B1351,'[5]POB X MCR 2019'!$C$7:$AW$186,37,0)</f>
        <v>21</v>
      </c>
      <c r="AP1351" s="89">
        <f>VLOOKUP($B1351,'[5]POB X MCR 2019'!$C$7:$AW$186,38,0)</f>
        <v>22</v>
      </c>
      <c r="AQ1351" s="89">
        <f>VLOOKUP($B1351,'[5]POB X MCR 2019'!$C$7:$AW$186,43,0)</f>
        <v>786</v>
      </c>
      <c r="AR1351" s="89">
        <f>VLOOKUP($B1351,'[5]POB X MCR 2019'!$C$7:$AW$186,44,0)</f>
        <v>69</v>
      </c>
      <c r="AS1351" s="89">
        <f>VLOOKUP($B1351,'[5]POB X MCR 2019'!$C$7:$AW$186,45,0)</f>
        <v>73</v>
      </c>
      <c r="AT1351" s="89">
        <f>VLOOKUP($B1351,'[5]POB X MCR 2019'!$C$7:$AW$186,46,0)</f>
        <v>389</v>
      </c>
      <c r="AU1351" s="89">
        <f>VLOOKUP($B1351,'[6]RED CHOTA'!$C$7:$G$170,5,0)</f>
        <v>37</v>
      </c>
    </row>
    <row r="1352" spans="1:47" ht="12">
      <c r="A1352" s="58">
        <v>1353</v>
      </c>
      <c r="B1352" s="58">
        <v>4666</v>
      </c>
      <c r="C1352" s="59" t="s">
        <v>1134</v>
      </c>
      <c r="D1352" s="59" t="s">
        <v>447</v>
      </c>
      <c r="E1352" s="59" t="s">
        <v>448</v>
      </c>
      <c r="F1352" s="59" t="s">
        <v>471</v>
      </c>
      <c r="G1352" s="12" t="s">
        <v>266</v>
      </c>
      <c r="H1352" s="14">
        <f t="shared" si="348"/>
        <v>4666</v>
      </c>
      <c r="I1352" s="14">
        <f t="shared" si="349"/>
        <v>1066</v>
      </c>
      <c r="J1352" s="12">
        <f>VLOOKUP($B1352,'[1]METAS 2019'!$D$4:$Q$843,5,0)</f>
        <v>18</v>
      </c>
      <c r="K1352" s="12">
        <f>VLOOKUP($B1352,'[1]METAS 2019'!$D$4:$Q$843,4,0)</f>
        <v>16</v>
      </c>
      <c r="L1352" s="12">
        <f>VLOOKUP($B1352,'[1]METAS 2019'!$D$4:$Q$843,11,0)</f>
        <v>21</v>
      </c>
      <c r="M1352" s="12">
        <f>VLOOKUP($B1352,'[1]METAS 2019'!$D$4:$Q$843,12,0)</f>
        <v>27</v>
      </c>
      <c r="N1352" s="12">
        <f>VLOOKUP($B1352,'[1]METAS 2019'!$D$4:$Q$843,13,0)</f>
        <v>28</v>
      </c>
      <c r="O1352" s="12">
        <f>VLOOKUP($B1352,'[1]METAS 2019'!$D$4:$Q$843,14,0)</f>
        <v>21</v>
      </c>
      <c r="P1352" s="89">
        <f>VLOOKUP($B1352,'[5]POB X MCR 2019'!$C$7:$AW$186,12,0)</f>
        <v>17</v>
      </c>
      <c r="Q1352" s="89">
        <f>VLOOKUP($B1352,'[5]POB X MCR 2019'!$C$7:$AW$186,13,0)</f>
        <v>17</v>
      </c>
      <c r="R1352" s="89">
        <f>VLOOKUP($B1352,'[5]POB X MCR 2019'!$C$7:$AW$186,14,0)</f>
        <v>18</v>
      </c>
      <c r="S1352" s="89">
        <f>VLOOKUP($B1352,'[5]POB X MCR 2019'!$C$7:$AW$186,15,0)</f>
        <v>18</v>
      </c>
      <c r="T1352" s="89">
        <f>VLOOKUP($B1352,'[5]POB X MCR 2019'!$C$7:$AW$186,16,0)</f>
        <v>18</v>
      </c>
      <c r="U1352" s="89">
        <f>VLOOKUP($B1352,'[5]POB X MCR 2019'!$C$7:$AW$186,17,0)</f>
        <v>19</v>
      </c>
      <c r="V1352" s="89">
        <f>VLOOKUP($B1352,'[5]POB X MCR 2019'!$C$7:$AW$186,18,0)</f>
        <v>19</v>
      </c>
      <c r="W1352" s="89">
        <f>VLOOKUP($B1352,'[5]POB X MCR 2019'!$C$7:$AW$186,19,0)</f>
        <v>19</v>
      </c>
      <c r="X1352" s="89">
        <f>VLOOKUP($B1352,'[5]POB X MCR 2019'!$C$7:$AW$186,20,0)</f>
        <v>19</v>
      </c>
      <c r="Y1352" s="89">
        <f>VLOOKUP($B1352,'[5]POB X MCR 2019'!$C$7:$AW$186,21,0)</f>
        <v>20</v>
      </c>
      <c r="Z1352" s="89">
        <f>VLOOKUP($B1352,'[5]POB X MCR 2019'!$C$7:$AW$186,22,0)</f>
        <v>20</v>
      </c>
      <c r="AA1352" s="89">
        <f>VLOOKUP($B1352,'[5]POB X MCR 2019'!$C$7:$AW$186,23,0)</f>
        <v>20</v>
      </c>
      <c r="AB1352" s="89">
        <f>VLOOKUP($B1352,'[5]POB X MCR 2019'!$C$7:$AW$186,24,0)</f>
        <v>19</v>
      </c>
      <c r="AC1352" s="89">
        <f>VLOOKUP($B1352,'[5]POB X MCR 2019'!$C$7:$AW$186,25,0)</f>
        <v>18</v>
      </c>
      <c r="AD1352" s="89">
        <f>VLOOKUP($B1352,'[5]POB X MCR 2019'!$C$7:$AW$186,26,0)</f>
        <v>81</v>
      </c>
      <c r="AE1352" s="89">
        <f>VLOOKUP($B1352,'[5]POB X MCR 2019'!$C$7:$AW$186,27,0)</f>
        <v>82</v>
      </c>
      <c r="AF1352" s="89">
        <f>VLOOKUP($B1352,'[5]POB X MCR 2019'!$C$7:$AW$186,28,0)</f>
        <v>89</v>
      </c>
      <c r="AG1352" s="89">
        <f>VLOOKUP($B1352,'[5]POB X MCR 2019'!$C$7:$AW$186,29,0)</f>
        <v>85</v>
      </c>
      <c r="AH1352" s="89">
        <f>VLOOKUP($B1352,'[5]POB X MCR 2019'!$C$7:$AW$186,30,0)</f>
        <v>72</v>
      </c>
      <c r="AI1352" s="89">
        <f>VLOOKUP($B1352,'[5]POB X MCR 2019'!$C$7:$AW$186,31,0)</f>
        <v>66</v>
      </c>
      <c r="AJ1352" s="89">
        <f>VLOOKUP($B1352,'[5]POB X MCR 2019'!$C$7:$AW$186,32,0)</f>
        <v>47</v>
      </c>
      <c r="AK1352" s="89">
        <f>VLOOKUP($B1352,'[5]POB X MCR 2019'!$C$7:$AW$186,33,0)</f>
        <v>40</v>
      </c>
      <c r="AL1352" s="89">
        <f>VLOOKUP($B1352,'[5]POB X MCR 2019'!$C$7:$AW$186,34,0)</f>
        <v>35</v>
      </c>
      <c r="AM1352" s="89">
        <f>VLOOKUP($B1352,'[5]POB X MCR 2019'!$C$7:$AW$186,35,0)</f>
        <v>26</v>
      </c>
      <c r="AN1352" s="89">
        <f>VLOOKUP($B1352,'[5]POB X MCR 2019'!$C$7:$AW$186,36,0)</f>
        <v>22</v>
      </c>
      <c r="AO1352" s="89">
        <f>VLOOKUP($B1352,'[5]POB X MCR 2019'!$C$7:$AW$186,37,0)</f>
        <v>14</v>
      </c>
      <c r="AP1352" s="89">
        <f>VLOOKUP($B1352,'[5]POB X MCR 2019'!$C$7:$AW$186,38,0)</f>
        <v>15</v>
      </c>
      <c r="AQ1352" s="89">
        <f>VLOOKUP($B1352,'[5]POB X MCR 2019'!$C$7:$AW$186,43,0)</f>
        <v>544</v>
      </c>
      <c r="AR1352" s="89">
        <f>VLOOKUP($B1352,'[5]POB X MCR 2019'!$C$7:$AW$186,44,0)</f>
        <v>47</v>
      </c>
      <c r="AS1352" s="89">
        <f>VLOOKUP($B1352,'[5]POB X MCR 2019'!$C$7:$AW$186,45,0)</f>
        <v>49</v>
      </c>
      <c r="AT1352" s="89">
        <f>VLOOKUP($B1352,'[5]POB X MCR 2019'!$C$7:$AW$186,46,0)</f>
        <v>263</v>
      </c>
      <c r="AU1352" s="89">
        <f>VLOOKUP($B1352,'[6]RED CHOTA'!$C$7:$G$170,5,0)</f>
        <v>22</v>
      </c>
    </row>
    <row r="1353" spans="1:47" ht="12">
      <c r="A1353" s="58">
        <v>1354</v>
      </c>
      <c r="B1353" s="58">
        <v>4667</v>
      </c>
      <c r="C1353" s="59" t="s">
        <v>1134</v>
      </c>
      <c r="D1353" s="59" t="s">
        <v>447</v>
      </c>
      <c r="E1353" s="59" t="s">
        <v>448</v>
      </c>
      <c r="F1353" s="59" t="s">
        <v>468</v>
      </c>
      <c r="G1353" s="12" t="s">
        <v>266</v>
      </c>
      <c r="H1353" s="14">
        <f t="shared" si="348"/>
        <v>4667</v>
      </c>
      <c r="I1353" s="14">
        <f t="shared" si="349"/>
        <v>497</v>
      </c>
      <c r="J1353" s="12">
        <f>VLOOKUP($B1353,'[1]METAS 2019'!$D$4:$Q$843,5,0)</f>
        <v>3</v>
      </c>
      <c r="K1353" s="12">
        <f>VLOOKUP($B1353,'[1]METAS 2019'!$D$4:$Q$843,4,0)</f>
        <v>7</v>
      </c>
      <c r="L1353" s="12">
        <f>VLOOKUP($B1353,'[1]METAS 2019'!$D$4:$Q$843,11,0)</f>
        <v>5</v>
      </c>
      <c r="M1353" s="12">
        <f>VLOOKUP($B1353,'[1]METAS 2019'!$D$4:$Q$843,12,0)</f>
        <v>6</v>
      </c>
      <c r="N1353" s="12">
        <f>VLOOKUP($B1353,'[1]METAS 2019'!$D$4:$Q$843,13,0)</f>
        <v>5</v>
      </c>
      <c r="O1353" s="12">
        <f>VLOOKUP($B1353,'[1]METAS 2019'!$D$4:$Q$843,14,0)</f>
        <v>6</v>
      </c>
      <c r="P1353" s="89">
        <f>VLOOKUP($B1353,'[5]POB X MCR 2019'!$C$7:$AW$186,12,0)</f>
        <v>8</v>
      </c>
      <c r="Q1353" s="89">
        <f>VLOOKUP($B1353,'[5]POB X MCR 2019'!$C$7:$AW$186,13,0)</f>
        <v>9</v>
      </c>
      <c r="R1353" s="89">
        <f>VLOOKUP($B1353,'[5]POB X MCR 2019'!$C$7:$AW$186,14,0)</f>
        <v>9</v>
      </c>
      <c r="S1353" s="89">
        <f>VLOOKUP($B1353,'[5]POB X MCR 2019'!$C$7:$AW$186,15,0)</f>
        <v>9</v>
      </c>
      <c r="T1353" s="89">
        <f>VLOOKUP($B1353,'[5]POB X MCR 2019'!$C$7:$AW$186,16,0)</f>
        <v>9</v>
      </c>
      <c r="U1353" s="89">
        <f>VLOOKUP($B1353,'[5]POB X MCR 2019'!$C$7:$AW$186,17,0)</f>
        <v>9</v>
      </c>
      <c r="V1353" s="89">
        <f>VLOOKUP($B1353,'[5]POB X MCR 2019'!$C$7:$AW$186,18,0)</f>
        <v>9</v>
      </c>
      <c r="W1353" s="89">
        <f>VLOOKUP($B1353,'[5]POB X MCR 2019'!$C$7:$AW$186,19,0)</f>
        <v>10</v>
      </c>
      <c r="X1353" s="89">
        <f>VLOOKUP($B1353,'[5]POB X MCR 2019'!$C$7:$AW$186,20,0)</f>
        <v>10</v>
      </c>
      <c r="Y1353" s="89">
        <f>VLOOKUP($B1353,'[5]POB X MCR 2019'!$C$7:$AW$186,21,0)</f>
        <v>10</v>
      </c>
      <c r="Z1353" s="89">
        <f>VLOOKUP($B1353,'[5]POB X MCR 2019'!$C$7:$AW$186,22,0)</f>
        <v>10</v>
      </c>
      <c r="AA1353" s="89">
        <f>VLOOKUP($B1353,'[5]POB X MCR 2019'!$C$7:$AW$186,23,0)</f>
        <v>10</v>
      </c>
      <c r="AB1353" s="89">
        <f>VLOOKUP($B1353,'[5]POB X MCR 2019'!$C$7:$AW$186,24,0)</f>
        <v>9</v>
      </c>
      <c r="AC1353" s="89">
        <f>VLOOKUP($B1353,'[5]POB X MCR 2019'!$C$7:$AW$186,25,0)</f>
        <v>9</v>
      </c>
      <c r="AD1353" s="89">
        <f>VLOOKUP($B1353,'[5]POB X MCR 2019'!$C$7:$AW$186,26,0)</f>
        <v>40</v>
      </c>
      <c r="AE1353" s="89">
        <f>VLOOKUP($B1353,'[5]POB X MCR 2019'!$C$7:$AW$186,27,0)</f>
        <v>41</v>
      </c>
      <c r="AF1353" s="89">
        <f>VLOOKUP($B1353,'[5]POB X MCR 2019'!$C$7:$AW$186,28,0)</f>
        <v>45</v>
      </c>
      <c r="AG1353" s="89">
        <f>VLOOKUP($B1353,'[5]POB X MCR 2019'!$C$7:$AW$186,29,0)</f>
        <v>42</v>
      </c>
      <c r="AH1353" s="89">
        <f>VLOOKUP($B1353,'[5]POB X MCR 2019'!$C$7:$AW$186,30,0)</f>
        <v>36</v>
      </c>
      <c r="AI1353" s="89">
        <f>VLOOKUP($B1353,'[5]POB X MCR 2019'!$C$7:$AW$186,31,0)</f>
        <v>33</v>
      </c>
      <c r="AJ1353" s="89">
        <f>VLOOKUP($B1353,'[5]POB X MCR 2019'!$C$7:$AW$186,32,0)</f>
        <v>23</v>
      </c>
      <c r="AK1353" s="89">
        <f>VLOOKUP($B1353,'[5]POB X MCR 2019'!$C$7:$AW$186,33,0)</f>
        <v>20</v>
      </c>
      <c r="AL1353" s="89">
        <f>VLOOKUP($B1353,'[5]POB X MCR 2019'!$C$7:$AW$186,34,0)</f>
        <v>17</v>
      </c>
      <c r="AM1353" s="89">
        <f>VLOOKUP($B1353,'[5]POB X MCR 2019'!$C$7:$AW$186,35,0)</f>
        <v>13</v>
      </c>
      <c r="AN1353" s="89">
        <f>VLOOKUP($B1353,'[5]POB X MCR 2019'!$C$7:$AW$186,36,0)</f>
        <v>11</v>
      </c>
      <c r="AO1353" s="89">
        <f>VLOOKUP($B1353,'[5]POB X MCR 2019'!$C$7:$AW$186,37,0)</f>
        <v>7</v>
      </c>
      <c r="AP1353" s="89">
        <f>VLOOKUP($B1353,'[5]POB X MCR 2019'!$C$7:$AW$186,38,0)</f>
        <v>7</v>
      </c>
      <c r="AQ1353" s="89">
        <f>VLOOKUP($B1353,'[5]POB X MCR 2019'!$C$7:$AW$186,43,0)</f>
        <v>258</v>
      </c>
      <c r="AR1353" s="89">
        <f>VLOOKUP($B1353,'[5]POB X MCR 2019'!$C$7:$AW$186,44,0)</f>
        <v>23</v>
      </c>
      <c r="AS1353" s="89">
        <f>VLOOKUP($B1353,'[5]POB X MCR 2019'!$C$7:$AW$186,45,0)</f>
        <v>25</v>
      </c>
      <c r="AT1353" s="89">
        <f>VLOOKUP($B1353,'[5]POB X MCR 2019'!$C$7:$AW$186,46,0)</f>
        <v>131</v>
      </c>
      <c r="AU1353" s="89">
        <f>VLOOKUP($B1353,'[6]RED CHOTA'!$C$7:$G$170,5,0)</f>
        <v>3</v>
      </c>
    </row>
    <row r="1354" spans="1:47" ht="12">
      <c r="A1354" s="58">
        <v>1355</v>
      </c>
      <c r="B1354" s="58">
        <v>4668</v>
      </c>
      <c r="C1354" s="59" t="s">
        <v>1134</v>
      </c>
      <c r="D1354" s="59" t="s">
        <v>447</v>
      </c>
      <c r="E1354" s="59" t="s">
        <v>448</v>
      </c>
      <c r="F1354" s="59" t="s">
        <v>461</v>
      </c>
      <c r="G1354" s="12" t="s">
        <v>271</v>
      </c>
      <c r="H1354" s="14">
        <f t="shared" si="348"/>
        <v>4668</v>
      </c>
      <c r="I1354" s="14">
        <f t="shared" si="349"/>
        <v>1452</v>
      </c>
      <c r="J1354" s="12">
        <f>VLOOKUP($B1354,'[1]METAS 2019'!$D$4:$Q$843,5,0)</f>
        <v>10</v>
      </c>
      <c r="K1354" s="12">
        <f>VLOOKUP($B1354,'[1]METAS 2019'!$D$4:$Q$843,4,0)</f>
        <v>9</v>
      </c>
      <c r="L1354" s="12">
        <f>VLOOKUP($B1354,'[1]METAS 2019'!$D$4:$Q$843,11,0)</f>
        <v>21</v>
      </c>
      <c r="M1354" s="12">
        <f>VLOOKUP($B1354,'[1]METAS 2019'!$D$4:$Q$843,12,0)</f>
        <v>12</v>
      </c>
      <c r="N1354" s="12">
        <f>VLOOKUP($B1354,'[1]METAS 2019'!$D$4:$Q$843,13,0)</f>
        <v>27</v>
      </c>
      <c r="O1354" s="12">
        <f>VLOOKUP($B1354,'[1]METAS 2019'!$D$4:$Q$843,14,0)</f>
        <v>26</v>
      </c>
      <c r="P1354" s="89">
        <f>VLOOKUP($B1354,'[5]POB X MCR 2019'!$C$7:$AW$186,12,0)</f>
        <v>24</v>
      </c>
      <c r="Q1354" s="89">
        <f>VLOOKUP($B1354,'[5]POB X MCR 2019'!$C$7:$AW$186,13,0)</f>
        <v>25</v>
      </c>
      <c r="R1354" s="89">
        <f>VLOOKUP($B1354,'[5]POB X MCR 2019'!$C$7:$AW$186,14,0)</f>
        <v>26</v>
      </c>
      <c r="S1354" s="89">
        <f>VLOOKUP($B1354,'[5]POB X MCR 2019'!$C$7:$AW$186,15,0)</f>
        <v>26</v>
      </c>
      <c r="T1354" s="89">
        <f>VLOOKUP($B1354,'[5]POB X MCR 2019'!$C$7:$AW$186,16,0)</f>
        <v>27</v>
      </c>
      <c r="U1354" s="89">
        <f>VLOOKUP($B1354,'[5]POB X MCR 2019'!$C$7:$AW$186,17,0)</f>
        <v>27</v>
      </c>
      <c r="V1354" s="89">
        <f>VLOOKUP($B1354,'[5]POB X MCR 2019'!$C$7:$AW$186,18,0)</f>
        <v>27</v>
      </c>
      <c r="W1354" s="89">
        <f>VLOOKUP($B1354,'[5]POB X MCR 2019'!$C$7:$AW$186,19,0)</f>
        <v>28</v>
      </c>
      <c r="X1354" s="89">
        <f>VLOOKUP($B1354,'[5]POB X MCR 2019'!$C$7:$AW$186,20,0)</f>
        <v>28</v>
      </c>
      <c r="Y1354" s="89">
        <f>VLOOKUP($B1354,'[5]POB X MCR 2019'!$C$7:$AW$186,21,0)</f>
        <v>28</v>
      </c>
      <c r="Z1354" s="89">
        <f>VLOOKUP($B1354,'[5]POB X MCR 2019'!$C$7:$AW$186,22,0)</f>
        <v>29</v>
      </c>
      <c r="AA1354" s="89">
        <f>VLOOKUP($B1354,'[5]POB X MCR 2019'!$C$7:$AW$186,23,0)</f>
        <v>28</v>
      </c>
      <c r="AB1354" s="89">
        <f>VLOOKUP($B1354,'[5]POB X MCR 2019'!$C$7:$AW$186,24,0)</f>
        <v>27</v>
      </c>
      <c r="AC1354" s="89">
        <f>VLOOKUP($B1354,'[5]POB X MCR 2019'!$C$7:$AW$186,25,0)</f>
        <v>26</v>
      </c>
      <c r="AD1354" s="89">
        <f>VLOOKUP($B1354,'[5]POB X MCR 2019'!$C$7:$AW$186,26,0)</f>
        <v>116</v>
      </c>
      <c r="AE1354" s="89">
        <f>VLOOKUP($B1354,'[5]POB X MCR 2019'!$C$7:$AW$186,27,0)</f>
        <v>118</v>
      </c>
      <c r="AF1354" s="89">
        <f>VLOOKUP($B1354,'[5]POB X MCR 2019'!$C$7:$AW$186,28,0)</f>
        <v>129</v>
      </c>
      <c r="AG1354" s="89">
        <f>VLOOKUP($B1354,'[5]POB X MCR 2019'!$C$7:$AW$186,29,0)</f>
        <v>122</v>
      </c>
      <c r="AH1354" s="89">
        <f>VLOOKUP($B1354,'[5]POB X MCR 2019'!$C$7:$AW$186,30,0)</f>
        <v>104</v>
      </c>
      <c r="AI1354" s="89">
        <f>VLOOKUP($B1354,'[5]POB X MCR 2019'!$C$7:$AW$186,31,0)</f>
        <v>95</v>
      </c>
      <c r="AJ1354" s="89">
        <f>VLOOKUP($B1354,'[5]POB X MCR 2019'!$C$7:$AW$186,32,0)</f>
        <v>68</v>
      </c>
      <c r="AK1354" s="89">
        <f>VLOOKUP($B1354,'[5]POB X MCR 2019'!$C$7:$AW$186,33,0)</f>
        <v>58</v>
      </c>
      <c r="AL1354" s="89">
        <f>VLOOKUP($B1354,'[5]POB X MCR 2019'!$C$7:$AW$186,34,0)</f>
        <v>50</v>
      </c>
      <c r="AM1354" s="89">
        <f>VLOOKUP($B1354,'[5]POB X MCR 2019'!$C$7:$AW$186,35,0)</f>
        <v>37</v>
      </c>
      <c r="AN1354" s="89">
        <f>VLOOKUP($B1354,'[5]POB X MCR 2019'!$C$7:$AW$186,36,0)</f>
        <v>31</v>
      </c>
      <c r="AO1354" s="89">
        <f>VLOOKUP($B1354,'[5]POB X MCR 2019'!$C$7:$AW$186,37,0)</f>
        <v>21</v>
      </c>
      <c r="AP1354" s="89">
        <f>VLOOKUP($B1354,'[5]POB X MCR 2019'!$C$7:$AW$186,38,0)</f>
        <v>22</v>
      </c>
      <c r="AQ1354" s="89">
        <f>VLOOKUP($B1354,'[5]POB X MCR 2019'!$C$7:$AW$186,43,0)</f>
        <v>740</v>
      </c>
      <c r="AR1354" s="89">
        <f>VLOOKUP($B1354,'[5]POB X MCR 2019'!$C$7:$AW$186,44,0)</f>
        <v>68</v>
      </c>
      <c r="AS1354" s="89">
        <f>VLOOKUP($B1354,'[5]POB X MCR 2019'!$C$7:$AW$186,45,0)</f>
        <v>71</v>
      </c>
      <c r="AT1354" s="89">
        <f>VLOOKUP($B1354,'[5]POB X MCR 2019'!$C$7:$AW$186,46,0)</f>
        <v>380</v>
      </c>
      <c r="AU1354" s="89">
        <f>VLOOKUP($B1354,'[6]RED CHOTA'!$C$7:$G$170,5,0)</f>
        <v>12</v>
      </c>
    </row>
    <row r="1355" spans="1:47" ht="12">
      <c r="A1355" s="58">
        <v>1356</v>
      </c>
      <c r="B1355" s="58">
        <v>4669</v>
      </c>
      <c r="C1355" s="59" t="s">
        <v>1134</v>
      </c>
      <c r="D1355" s="59" t="s">
        <v>447</v>
      </c>
      <c r="E1355" s="59" t="s">
        <v>448</v>
      </c>
      <c r="F1355" s="59" t="s">
        <v>467</v>
      </c>
      <c r="G1355" s="12" t="s">
        <v>266</v>
      </c>
      <c r="H1355" s="14">
        <f t="shared" si="348"/>
        <v>4669</v>
      </c>
      <c r="I1355" s="14">
        <f t="shared" si="349"/>
        <v>294</v>
      </c>
      <c r="J1355" s="12">
        <f>VLOOKUP($B1355,'[1]METAS 2019'!$D$4:$Q$843,5,0)</f>
        <v>4</v>
      </c>
      <c r="K1355" s="12">
        <f>VLOOKUP($B1355,'[1]METAS 2019'!$D$4:$Q$843,4,0)</f>
        <v>3</v>
      </c>
      <c r="L1355" s="12">
        <f>VLOOKUP($B1355,'[1]METAS 2019'!$D$4:$Q$843,11,0)</f>
        <v>2</v>
      </c>
      <c r="M1355" s="12">
        <f>VLOOKUP($B1355,'[1]METAS 2019'!$D$4:$Q$843,12,0)</f>
        <v>4</v>
      </c>
      <c r="N1355" s="12">
        <f>VLOOKUP($B1355,'[1]METAS 2019'!$D$4:$Q$843,13,0)</f>
        <v>8</v>
      </c>
      <c r="O1355" s="12">
        <f>VLOOKUP($B1355,'[1]METAS 2019'!$D$4:$Q$843,14,0)</f>
        <v>7</v>
      </c>
      <c r="P1355" s="89">
        <f>VLOOKUP($B1355,'[5]POB X MCR 2019'!$C$7:$AW$186,12,0)</f>
        <v>5</v>
      </c>
      <c r="Q1355" s="89">
        <f>VLOOKUP($B1355,'[5]POB X MCR 2019'!$C$7:$AW$186,13,0)</f>
        <v>5</v>
      </c>
      <c r="R1355" s="89">
        <f>VLOOKUP($B1355,'[5]POB X MCR 2019'!$C$7:$AW$186,14,0)</f>
        <v>5</v>
      </c>
      <c r="S1355" s="89">
        <f>VLOOKUP($B1355,'[5]POB X MCR 2019'!$C$7:$AW$186,15,0)</f>
        <v>5</v>
      </c>
      <c r="T1355" s="89">
        <f>VLOOKUP($B1355,'[5]POB X MCR 2019'!$C$7:$AW$186,16,0)</f>
        <v>5</v>
      </c>
      <c r="U1355" s="89">
        <f>VLOOKUP($B1355,'[5]POB X MCR 2019'!$C$7:$AW$186,17,0)</f>
        <v>5</v>
      </c>
      <c r="V1355" s="89">
        <f>VLOOKUP($B1355,'[5]POB X MCR 2019'!$C$7:$AW$186,18,0)</f>
        <v>5</v>
      </c>
      <c r="W1355" s="89">
        <f>VLOOKUP($B1355,'[5]POB X MCR 2019'!$C$7:$AW$186,19,0)</f>
        <v>5</v>
      </c>
      <c r="X1355" s="89">
        <f>VLOOKUP($B1355,'[5]POB X MCR 2019'!$C$7:$AW$186,20,0)</f>
        <v>6</v>
      </c>
      <c r="Y1355" s="89">
        <f>VLOOKUP($B1355,'[5]POB X MCR 2019'!$C$7:$AW$186,21,0)</f>
        <v>6</v>
      </c>
      <c r="Z1355" s="89">
        <f>VLOOKUP($B1355,'[5]POB X MCR 2019'!$C$7:$AW$186,22,0)</f>
        <v>6</v>
      </c>
      <c r="AA1355" s="89">
        <f>VLOOKUP($B1355,'[5]POB X MCR 2019'!$C$7:$AW$186,23,0)</f>
        <v>6</v>
      </c>
      <c r="AB1355" s="89">
        <f>VLOOKUP($B1355,'[5]POB X MCR 2019'!$C$7:$AW$186,24,0)</f>
        <v>5</v>
      </c>
      <c r="AC1355" s="89">
        <f>VLOOKUP($B1355,'[5]POB X MCR 2019'!$C$7:$AW$186,25,0)</f>
        <v>5</v>
      </c>
      <c r="AD1355" s="89">
        <f>VLOOKUP($B1355,'[5]POB X MCR 2019'!$C$7:$AW$186,26,0)</f>
        <v>23</v>
      </c>
      <c r="AE1355" s="89">
        <f>VLOOKUP($B1355,'[5]POB X MCR 2019'!$C$7:$AW$186,27,0)</f>
        <v>23</v>
      </c>
      <c r="AF1355" s="89">
        <f>VLOOKUP($B1355,'[5]POB X MCR 2019'!$C$7:$AW$186,28,0)</f>
        <v>26</v>
      </c>
      <c r="AG1355" s="89">
        <f>VLOOKUP($B1355,'[5]POB X MCR 2019'!$C$7:$AW$186,29,0)</f>
        <v>24</v>
      </c>
      <c r="AH1355" s="89">
        <f>VLOOKUP($B1355,'[5]POB X MCR 2019'!$C$7:$AW$186,30,0)</f>
        <v>21</v>
      </c>
      <c r="AI1355" s="89">
        <f>VLOOKUP($B1355,'[5]POB X MCR 2019'!$C$7:$AW$186,31,0)</f>
        <v>19</v>
      </c>
      <c r="AJ1355" s="89">
        <f>VLOOKUP($B1355,'[5]POB X MCR 2019'!$C$7:$AW$186,32,0)</f>
        <v>13</v>
      </c>
      <c r="AK1355" s="89">
        <f>VLOOKUP($B1355,'[5]POB X MCR 2019'!$C$7:$AW$186,33,0)</f>
        <v>12</v>
      </c>
      <c r="AL1355" s="89">
        <f>VLOOKUP($B1355,'[5]POB X MCR 2019'!$C$7:$AW$186,34,0)</f>
        <v>10</v>
      </c>
      <c r="AM1355" s="89">
        <f>VLOOKUP($B1355,'[5]POB X MCR 2019'!$C$7:$AW$186,35,0)</f>
        <v>7</v>
      </c>
      <c r="AN1355" s="89">
        <f>VLOOKUP($B1355,'[5]POB X MCR 2019'!$C$7:$AW$186,36,0)</f>
        <v>6</v>
      </c>
      <c r="AO1355" s="89">
        <f>VLOOKUP($B1355,'[5]POB X MCR 2019'!$C$7:$AW$186,37,0)</f>
        <v>4</v>
      </c>
      <c r="AP1355" s="89">
        <f>VLOOKUP($B1355,'[5]POB X MCR 2019'!$C$7:$AW$186,38,0)</f>
        <v>4</v>
      </c>
      <c r="AQ1355" s="89">
        <f>VLOOKUP($B1355,'[5]POB X MCR 2019'!$C$7:$AW$186,43,0)</f>
        <v>156</v>
      </c>
      <c r="AR1355" s="89">
        <f>VLOOKUP($B1355,'[5]POB X MCR 2019'!$C$7:$AW$186,44,0)</f>
        <v>13</v>
      </c>
      <c r="AS1355" s="89">
        <f>VLOOKUP($B1355,'[5]POB X MCR 2019'!$C$7:$AW$186,45,0)</f>
        <v>14</v>
      </c>
      <c r="AT1355" s="89">
        <f>VLOOKUP($B1355,'[5]POB X MCR 2019'!$C$7:$AW$186,46,0)</f>
        <v>75</v>
      </c>
      <c r="AU1355" s="89">
        <f>VLOOKUP($B1355,'[6]RED CHOTA'!$C$7:$G$170,5,0)</f>
        <v>5</v>
      </c>
    </row>
    <row r="1356" spans="1:47" ht="12">
      <c r="A1356" s="58">
        <v>1357</v>
      </c>
      <c r="B1356" s="58">
        <v>4670</v>
      </c>
      <c r="C1356" s="59" t="s">
        <v>1134</v>
      </c>
      <c r="D1356" s="59" t="s">
        <v>447</v>
      </c>
      <c r="E1356" s="59" t="s">
        <v>448</v>
      </c>
      <c r="F1356" s="59" t="s">
        <v>454</v>
      </c>
      <c r="G1356" s="12" t="s">
        <v>266</v>
      </c>
      <c r="H1356" s="14">
        <f t="shared" si="348"/>
        <v>4670</v>
      </c>
      <c r="I1356" s="14">
        <f t="shared" si="349"/>
        <v>789</v>
      </c>
      <c r="J1356" s="12">
        <f>VLOOKUP($B1356,'[1]METAS 2019'!$D$4:$Q$843,5,0)</f>
        <v>8</v>
      </c>
      <c r="K1356" s="12">
        <f>VLOOKUP($B1356,'[1]METAS 2019'!$D$4:$Q$843,4,0)</f>
        <v>9</v>
      </c>
      <c r="L1356" s="12">
        <f>VLOOKUP($B1356,'[1]METAS 2019'!$D$4:$Q$843,11,0)</f>
        <v>12</v>
      </c>
      <c r="M1356" s="12">
        <f>VLOOKUP($B1356,'[1]METAS 2019'!$D$4:$Q$843,12,0)</f>
        <v>15</v>
      </c>
      <c r="N1356" s="12">
        <f>VLOOKUP($B1356,'[1]METAS 2019'!$D$4:$Q$843,13,0)</f>
        <v>17</v>
      </c>
      <c r="O1356" s="12">
        <f>VLOOKUP($B1356,'[1]METAS 2019'!$D$4:$Q$843,14,0)</f>
        <v>13</v>
      </c>
      <c r="P1356" s="89">
        <f>VLOOKUP($B1356,'[5]POB X MCR 2019'!$C$7:$AW$186,12,0)</f>
        <v>13</v>
      </c>
      <c r="Q1356" s="89">
        <f>VLOOKUP($B1356,'[5]POB X MCR 2019'!$C$7:$AW$186,13,0)</f>
        <v>13</v>
      </c>
      <c r="R1356" s="89">
        <f>VLOOKUP($B1356,'[5]POB X MCR 2019'!$C$7:$AW$186,14,0)</f>
        <v>14</v>
      </c>
      <c r="S1356" s="89">
        <f>VLOOKUP($B1356,'[5]POB X MCR 2019'!$C$7:$AW$186,15,0)</f>
        <v>14</v>
      </c>
      <c r="T1356" s="89">
        <f>VLOOKUP($B1356,'[5]POB X MCR 2019'!$C$7:$AW$186,16,0)</f>
        <v>14</v>
      </c>
      <c r="U1356" s="89">
        <f>VLOOKUP($B1356,'[5]POB X MCR 2019'!$C$7:$AW$186,17,0)</f>
        <v>14</v>
      </c>
      <c r="V1356" s="89">
        <f>VLOOKUP($B1356,'[5]POB X MCR 2019'!$C$7:$AW$186,18,0)</f>
        <v>14</v>
      </c>
      <c r="W1356" s="89">
        <f>VLOOKUP($B1356,'[5]POB X MCR 2019'!$C$7:$AW$186,19,0)</f>
        <v>15</v>
      </c>
      <c r="X1356" s="89">
        <f>VLOOKUP($B1356,'[5]POB X MCR 2019'!$C$7:$AW$186,20,0)</f>
        <v>15</v>
      </c>
      <c r="Y1356" s="89">
        <f>VLOOKUP($B1356,'[5]POB X MCR 2019'!$C$7:$AW$186,21,0)</f>
        <v>15</v>
      </c>
      <c r="Z1356" s="89">
        <f>VLOOKUP($B1356,'[5]POB X MCR 2019'!$C$7:$AW$186,22,0)</f>
        <v>15</v>
      </c>
      <c r="AA1356" s="89">
        <f>VLOOKUP($B1356,'[5]POB X MCR 2019'!$C$7:$AW$186,23,0)</f>
        <v>15</v>
      </c>
      <c r="AB1356" s="89">
        <f>VLOOKUP($B1356,'[5]POB X MCR 2019'!$C$7:$AW$186,24,0)</f>
        <v>15</v>
      </c>
      <c r="AC1356" s="89">
        <f>VLOOKUP($B1356,'[5]POB X MCR 2019'!$C$7:$AW$186,25,0)</f>
        <v>14</v>
      </c>
      <c r="AD1356" s="89">
        <f>VLOOKUP($B1356,'[5]POB X MCR 2019'!$C$7:$AW$186,26,0)</f>
        <v>62</v>
      </c>
      <c r="AE1356" s="89">
        <f>VLOOKUP($B1356,'[5]POB X MCR 2019'!$C$7:$AW$186,27,0)</f>
        <v>63</v>
      </c>
      <c r="AF1356" s="89">
        <f>VLOOKUP($B1356,'[5]POB X MCR 2019'!$C$7:$AW$186,28,0)</f>
        <v>68</v>
      </c>
      <c r="AG1356" s="89">
        <f>VLOOKUP($B1356,'[5]POB X MCR 2019'!$C$7:$AW$186,29,0)</f>
        <v>65</v>
      </c>
      <c r="AH1356" s="89">
        <f>VLOOKUP($B1356,'[5]POB X MCR 2019'!$C$7:$AW$186,30,0)</f>
        <v>55</v>
      </c>
      <c r="AI1356" s="89">
        <f>VLOOKUP($B1356,'[5]POB X MCR 2019'!$C$7:$AW$186,31,0)</f>
        <v>50</v>
      </c>
      <c r="AJ1356" s="89">
        <f>VLOOKUP($B1356,'[5]POB X MCR 2019'!$C$7:$AW$186,32,0)</f>
        <v>36</v>
      </c>
      <c r="AK1356" s="89">
        <f>VLOOKUP($B1356,'[5]POB X MCR 2019'!$C$7:$AW$186,33,0)</f>
        <v>31</v>
      </c>
      <c r="AL1356" s="89">
        <f>VLOOKUP($B1356,'[5]POB X MCR 2019'!$C$7:$AW$186,34,0)</f>
        <v>27</v>
      </c>
      <c r="AM1356" s="89">
        <f>VLOOKUP($B1356,'[5]POB X MCR 2019'!$C$7:$AW$186,35,0)</f>
        <v>20</v>
      </c>
      <c r="AN1356" s="89">
        <f>VLOOKUP($B1356,'[5]POB X MCR 2019'!$C$7:$AW$186,36,0)</f>
        <v>16</v>
      </c>
      <c r="AO1356" s="89">
        <f>VLOOKUP($B1356,'[5]POB X MCR 2019'!$C$7:$AW$186,37,0)</f>
        <v>11</v>
      </c>
      <c r="AP1356" s="89">
        <f>VLOOKUP($B1356,'[5]POB X MCR 2019'!$C$7:$AW$186,38,0)</f>
        <v>11</v>
      </c>
      <c r="AQ1356" s="89">
        <f>VLOOKUP($B1356,'[5]POB X MCR 2019'!$C$7:$AW$186,43,0)</f>
        <v>406</v>
      </c>
      <c r="AR1356" s="89">
        <f>VLOOKUP($B1356,'[5]POB X MCR 2019'!$C$7:$AW$186,44,0)</f>
        <v>36</v>
      </c>
      <c r="AS1356" s="89">
        <f>VLOOKUP($B1356,'[5]POB X MCR 2019'!$C$7:$AW$186,45,0)</f>
        <v>38</v>
      </c>
      <c r="AT1356" s="89">
        <f>VLOOKUP($B1356,'[5]POB X MCR 2019'!$C$7:$AW$186,46,0)</f>
        <v>202</v>
      </c>
      <c r="AU1356" s="89">
        <f>VLOOKUP($B1356,'[6]RED CHOTA'!$C$7:$G$170,5,0)</f>
        <v>10</v>
      </c>
    </row>
    <row r="1357" spans="1:47" ht="12">
      <c r="A1357" s="58">
        <v>1358</v>
      </c>
      <c r="B1357" s="58">
        <v>4671</v>
      </c>
      <c r="C1357" s="59" t="s">
        <v>1134</v>
      </c>
      <c r="D1357" s="59" t="s">
        <v>447</v>
      </c>
      <c r="E1357" s="59" t="s">
        <v>448</v>
      </c>
      <c r="F1357" s="59" t="s">
        <v>455</v>
      </c>
      <c r="G1357" s="12" t="s">
        <v>266</v>
      </c>
      <c r="H1357" s="14">
        <f t="shared" si="348"/>
        <v>4671</v>
      </c>
      <c r="I1357" s="14">
        <f t="shared" si="349"/>
        <v>656</v>
      </c>
      <c r="J1357" s="12">
        <f>VLOOKUP($B1357,'[1]METAS 2019'!$D$4:$Q$843,5,0)</f>
        <v>9</v>
      </c>
      <c r="K1357" s="12">
        <f>VLOOKUP($B1357,'[1]METAS 2019'!$D$4:$Q$843,4,0)</f>
        <v>9</v>
      </c>
      <c r="L1357" s="12">
        <f>VLOOKUP($B1357,'[1]METAS 2019'!$D$4:$Q$843,11,0)</f>
        <v>14</v>
      </c>
      <c r="M1357" s="12">
        <f>VLOOKUP($B1357,'[1]METAS 2019'!$D$4:$Q$843,12,0)</f>
        <v>11</v>
      </c>
      <c r="N1357" s="12">
        <f>VLOOKUP($B1357,'[1]METAS 2019'!$D$4:$Q$843,13,0)</f>
        <v>12</v>
      </c>
      <c r="O1357" s="12">
        <f>VLOOKUP($B1357,'[1]METAS 2019'!$D$4:$Q$843,14,0)</f>
        <v>5</v>
      </c>
      <c r="P1357" s="89">
        <f>VLOOKUP($B1357,'[5]POB X MCR 2019'!$C$7:$AW$186,12,0)</f>
        <v>11</v>
      </c>
      <c r="Q1357" s="89">
        <f>VLOOKUP($B1357,'[5]POB X MCR 2019'!$C$7:$AW$186,13,0)</f>
        <v>11</v>
      </c>
      <c r="R1357" s="89">
        <f>VLOOKUP($B1357,'[5]POB X MCR 2019'!$C$7:$AW$186,14,0)</f>
        <v>11</v>
      </c>
      <c r="S1357" s="89">
        <f>VLOOKUP($B1357,'[5]POB X MCR 2019'!$C$7:$AW$186,15,0)</f>
        <v>12</v>
      </c>
      <c r="T1357" s="89">
        <f>VLOOKUP($B1357,'[5]POB X MCR 2019'!$C$7:$AW$186,16,0)</f>
        <v>12</v>
      </c>
      <c r="U1357" s="89">
        <f>VLOOKUP($B1357,'[5]POB X MCR 2019'!$C$7:$AW$186,17,0)</f>
        <v>12</v>
      </c>
      <c r="V1357" s="89">
        <f>VLOOKUP($B1357,'[5]POB X MCR 2019'!$C$7:$AW$186,18,0)</f>
        <v>12</v>
      </c>
      <c r="W1357" s="89">
        <f>VLOOKUP($B1357,'[5]POB X MCR 2019'!$C$7:$AW$186,19,0)</f>
        <v>12</v>
      </c>
      <c r="X1357" s="89">
        <f>VLOOKUP($B1357,'[5]POB X MCR 2019'!$C$7:$AW$186,20,0)</f>
        <v>12</v>
      </c>
      <c r="Y1357" s="89">
        <f>VLOOKUP($B1357,'[5]POB X MCR 2019'!$C$7:$AW$186,21,0)</f>
        <v>12</v>
      </c>
      <c r="Z1357" s="89">
        <f>VLOOKUP($B1357,'[5]POB X MCR 2019'!$C$7:$AW$186,22,0)</f>
        <v>13</v>
      </c>
      <c r="AA1357" s="89">
        <f>VLOOKUP($B1357,'[5]POB X MCR 2019'!$C$7:$AW$186,23,0)</f>
        <v>13</v>
      </c>
      <c r="AB1357" s="89">
        <f>VLOOKUP($B1357,'[5]POB X MCR 2019'!$C$7:$AW$186,24,0)</f>
        <v>12</v>
      </c>
      <c r="AC1357" s="89">
        <f>VLOOKUP($B1357,'[5]POB X MCR 2019'!$C$7:$AW$186,25,0)</f>
        <v>12</v>
      </c>
      <c r="AD1357" s="89">
        <f>VLOOKUP($B1357,'[5]POB X MCR 2019'!$C$7:$AW$186,26,0)</f>
        <v>51</v>
      </c>
      <c r="AE1357" s="89">
        <f>VLOOKUP($B1357,'[5]POB X MCR 2019'!$C$7:$AW$186,27,0)</f>
        <v>52</v>
      </c>
      <c r="AF1357" s="89">
        <f>VLOOKUP($B1357,'[5]POB X MCR 2019'!$C$7:$AW$186,28,0)</f>
        <v>57</v>
      </c>
      <c r="AG1357" s="89">
        <f>VLOOKUP($B1357,'[5]POB X MCR 2019'!$C$7:$AW$186,29,0)</f>
        <v>54</v>
      </c>
      <c r="AH1357" s="89">
        <f>VLOOKUP($B1357,'[5]POB X MCR 2019'!$C$7:$AW$186,30,0)</f>
        <v>46</v>
      </c>
      <c r="AI1357" s="89">
        <f>VLOOKUP($B1357,'[5]POB X MCR 2019'!$C$7:$AW$186,31,0)</f>
        <v>42</v>
      </c>
      <c r="AJ1357" s="89">
        <f>VLOOKUP($B1357,'[5]POB X MCR 2019'!$C$7:$AW$186,32,0)</f>
        <v>30</v>
      </c>
      <c r="AK1357" s="89">
        <f>VLOOKUP($B1357,'[5]POB X MCR 2019'!$C$7:$AW$186,33,0)</f>
        <v>26</v>
      </c>
      <c r="AL1357" s="89">
        <f>VLOOKUP($B1357,'[5]POB X MCR 2019'!$C$7:$AW$186,34,0)</f>
        <v>22</v>
      </c>
      <c r="AM1357" s="89">
        <f>VLOOKUP($B1357,'[5]POB X MCR 2019'!$C$7:$AW$186,35,0)</f>
        <v>16</v>
      </c>
      <c r="AN1357" s="89">
        <f>VLOOKUP($B1357,'[5]POB X MCR 2019'!$C$7:$AW$186,36,0)</f>
        <v>14</v>
      </c>
      <c r="AO1357" s="89">
        <f>VLOOKUP($B1357,'[5]POB X MCR 2019'!$C$7:$AW$186,37,0)</f>
        <v>9</v>
      </c>
      <c r="AP1357" s="89">
        <f>VLOOKUP($B1357,'[5]POB X MCR 2019'!$C$7:$AW$186,38,0)</f>
        <v>10</v>
      </c>
      <c r="AQ1357" s="89">
        <f>VLOOKUP($B1357,'[5]POB X MCR 2019'!$C$7:$AW$186,43,0)</f>
        <v>336</v>
      </c>
      <c r="AR1357" s="89">
        <f>VLOOKUP($B1357,'[5]POB X MCR 2019'!$C$7:$AW$186,44,0)</f>
        <v>30</v>
      </c>
      <c r="AS1357" s="89">
        <f>VLOOKUP($B1357,'[5]POB X MCR 2019'!$C$7:$AW$186,45,0)</f>
        <v>32</v>
      </c>
      <c r="AT1357" s="89">
        <f>VLOOKUP($B1357,'[5]POB X MCR 2019'!$C$7:$AW$186,46,0)</f>
        <v>168</v>
      </c>
      <c r="AU1357" s="89">
        <f>VLOOKUP($B1357,'[6]RED CHOTA'!$C$7:$G$170,5,0)</f>
        <v>11</v>
      </c>
    </row>
    <row r="1358" spans="1:47" ht="12">
      <c r="A1358" s="58">
        <v>1359</v>
      </c>
      <c r="B1358" s="58">
        <v>7710</v>
      </c>
      <c r="C1358" s="59" t="s">
        <v>1134</v>
      </c>
      <c r="D1358" s="59" t="s">
        <v>447</v>
      </c>
      <c r="E1358" s="59" t="s">
        <v>448</v>
      </c>
      <c r="F1358" s="59" t="s">
        <v>458</v>
      </c>
      <c r="G1358" s="12" t="s">
        <v>266</v>
      </c>
      <c r="H1358" s="14">
        <f t="shared" si="348"/>
        <v>7710</v>
      </c>
      <c r="I1358" s="14">
        <f t="shared" si="349"/>
        <v>588</v>
      </c>
      <c r="J1358" s="12">
        <f>VLOOKUP($B1358,'[1]METAS 2019'!$D$4:$Q$843,5,0)</f>
        <v>5</v>
      </c>
      <c r="K1358" s="12">
        <f>VLOOKUP($B1358,'[1]METAS 2019'!$D$4:$Q$843,4,0)</f>
        <v>6</v>
      </c>
      <c r="L1358" s="12">
        <f>VLOOKUP($B1358,'[1]METAS 2019'!$D$4:$Q$843,11,0)</f>
        <v>9</v>
      </c>
      <c r="M1358" s="12">
        <f>VLOOKUP($B1358,'[1]METAS 2019'!$D$4:$Q$843,12,0)</f>
        <v>11</v>
      </c>
      <c r="N1358" s="12">
        <f>VLOOKUP($B1358,'[1]METAS 2019'!$D$4:$Q$843,13,0)</f>
        <v>10</v>
      </c>
      <c r="O1358" s="12">
        <f>VLOOKUP($B1358,'[1]METAS 2019'!$D$4:$Q$843,14,0)</f>
        <v>11</v>
      </c>
      <c r="P1358" s="89">
        <f>VLOOKUP($B1358,'[5]POB X MCR 2019'!$C$7:$AW$186,12,0)</f>
        <v>10</v>
      </c>
      <c r="Q1358" s="89">
        <f>VLOOKUP($B1358,'[5]POB X MCR 2019'!$C$7:$AW$186,13,0)</f>
        <v>10</v>
      </c>
      <c r="R1358" s="89">
        <f>VLOOKUP($B1358,'[5]POB X MCR 2019'!$C$7:$AW$186,14,0)</f>
        <v>10</v>
      </c>
      <c r="S1358" s="89">
        <f>VLOOKUP($B1358,'[5]POB X MCR 2019'!$C$7:$AW$186,15,0)</f>
        <v>10</v>
      </c>
      <c r="T1358" s="89">
        <f>VLOOKUP($B1358,'[5]POB X MCR 2019'!$C$7:$AW$186,16,0)</f>
        <v>11</v>
      </c>
      <c r="U1358" s="89">
        <f>VLOOKUP($B1358,'[5]POB X MCR 2019'!$C$7:$AW$186,17,0)</f>
        <v>11</v>
      </c>
      <c r="V1358" s="89">
        <f>VLOOKUP($B1358,'[5]POB X MCR 2019'!$C$7:$AW$186,18,0)</f>
        <v>11</v>
      </c>
      <c r="W1358" s="89">
        <f>VLOOKUP($B1358,'[5]POB X MCR 2019'!$C$7:$AW$186,19,0)</f>
        <v>11</v>
      </c>
      <c r="X1358" s="89">
        <f>VLOOKUP($B1358,'[5]POB X MCR 2019'!$C$7:$AW$186,20,0)</f>
        <v>11</v>
      </c>
      <c r="Y1358" s="89">
        <f>VLOOKUP($B1358,'[5]POB X MCR 2019'!$C$7:$AW$186,21,0)</f>
        <v>11</v>
      </c>
      <c r="Z1358" s="89">
        <f>VLOOKUP($B1358,'[5]POB X MCR 2019'!$C$7:$AW$186,22,0)</f>
        <v>11</v>
      </c>
      <c r="AA1358" s="89">
        <f>VLOOKUP($B1358,'[5]POB X MCR 2019'!$C$7:$AW$186,23,0)</f>
        <v>11</v>
      </c>
      <c r="AB1358" s="89">
        <f>VLOOKUP($B1358,'[5]POB X MCR 2019'!$C$7:$AW$186,24,0)</f>
        <v>11</v>
      </c>
      <c r="AC1358" s="89">
        <f>VLOOKUP($B1358,'[5]POB X MCR 2019'!$C$7:$AW$186,25,0)</f>
        <v>10</v>
      </c>
      <c r="AD1358" s="89">
        <f>VLOOKUP($B1358,'[5]POB X MCR 2019'!$C$7:$AW$186,26,0)</f>
        <v>46</v>
      </c>
      <c r="AE1358" s="89">
        <f>VLOOKUP($B1358,'[5]POB X MCR 2019'!$C$7:$AW$186,27,0)</f>
        <v>47</v>
      </c>
      <c r="AF1358" s="89">
        <f>VLOOKUP($B1358,'[5]POB X MCR 2019'!$C$7:$AW$186,28,0)</f>
        <v>51</v>
      </c>
      <c r="AG1358" s="89">
        <f>VLOOKUP($B1358,'[5]POB X MCR 2019'!$C$7:$AW$186,29,0)</f>
        <v>49</v>
      </c>
      <c r="AH1358" s="89">
        <f>VLOOKUP($B1358,'[5]POB X MCR 2019'!$C$7:$AW$186,30,0)</f>
        <v>42</v>
      </c>
      <c r="AI1358" s="89">
        <f>VLOOKUP($B1358,'[5]POB X MCR 2019'!$C$7:$AW$186,31,0)</f>
        <v>38</v>
      </c>
      <c r="AJ1358" s="89">
        <f>VLOOKUP($B1358,'[5]POB X MCR 2019'!$C$7:$AW$186,32,0)</f>
        <v>27</v>
      </c>
      <c r="AK1358" s="89">
        <f>VLOOKUP($B1358,'[5]POB X MCR 2019'!$C$7:$AW$186,33,0)</f>
        <v>23</v>
      </c>
      <c r="AL1358" s="89">
        <f>VLOOKUP($B1358,'[5]POB X MCR 2019'!$C$7:$AW$186,34,0)</f>
        <v>20</v>
      </c>
      <c r="AM1358" s="89">
        <f>VLOOKUP($B1358,'[5]POB X MCR 2019'!$C$7:$AW$186,35,0)</f>
        <v>15</v>
      </c>
      <c r="AN1358" s="89">
        <f>VLOOKUP($B1358,'[5]POB X MCR 2019'!$C$7:$AW$186,36,0)</f>
        <v>12</v>
      </c>
      <c r="AO1358" s="89">
        <f>VLOOKUP($B1358,'[5]POB X MCR 2019'!$C$7:$AW$186,37,0)</f>
        <v>8</v>
      </c>
      <c r="AP1358" s="89">
        <f>VLOOKUP($B1358,'[5]POB X MCR 2019'!$C$7:$AW$186,38,0)</f>
        <v>9</v>
      </c>
      <c r="AQ1358" s="89">
        <f>VLOOKUP($B1358,'[5]POB X MCR 2019'!$C$7:$AW$186,43,0)</f>
        <v>301</v>
      </c>
      <c r="AR1358" s="89">
        <f>VLOOKUP($B1358,'[5]POB X MCR 2019'!$C$7:$AW$186,44,0)</f>
        <v>27</v>
      </c>
      <c r="AS1358" s="89">
        <f>VLOOKUP($B1358,'[5]POB X MCR 2019'!$C$7:$AW$186,45,0)</f>
        <v>28</v>
      </c>
      <c r="AT1358" s="89">
        <f>VLOOKUP($B1358,'[5]POB X MCR 2019'!$C$7:$AW$186,46,0)</f>
        <v>151</v>
      </c>
      <c r="AU1358" s="89">
        <f>VLOOKUP($B1358,'[6]RED CHOTA'!$C$7:$G$170,5,0)</f>
        <v>5</v>
      </c>
    </row>
    <row r="1359" spans="1:47" ht="12">
      <c r="A1359" s="58">
        <v>1360</v>
      </c>
      <c r="B1359" s="58">
        <v>6955</v>
      </c>
      <c r="C1359" s="59" t="s">
        <v>1134</v>
      </c>
      <c r="D1359" s="59" t="s">
        <v>447</v>
      </c>
      <c r="E1359" s="59" t="s">
        <v>448</v>
      </c>
      <c r="F1359" s="59" t="s">
        <v>459</v>
      </c>
      <c r="G1359" s="12" t="s">
        <v>266</v>
      </c>
      <c r="H1359" s="14">
        <f t="shared" si="348"/>
        <v>6955</v>
      </c>
      <c r="I1359" s="14">
        <f t="shared" si="349"/>
        <v>404</v>
      </c>
      <c r="J1359" s="12">
        <f>VLOOKUP($B1359,'[1]METAS 2019'!$D$4:$Q$843,5,0)</f>
        <v>4</v>
      </c>
      <c r="K1359" s="12">
        <f>VLOOKUP($B1359,'[1]METAS 2019'!$D$4:$Q$843,4,0)</f>
        <v>4</v>
      </c>
      <c r="L1359" s="12">
        <f>VLOOKUP($B1359,'[1]METAS 2019'!$D$4:$Q$843,11,0)</f>
        <v>8</v>
      </c>
      <c r="M1359" s="12">
        <f>VLOOKUP($B1359,'[1]METAS 2019'!$D$4:$Q$843,12,0)</f>
        <v>4</v>
      </c>
      <c r="N1359" s="12">
        <f>VLOOKUP($B1359,'[1]METAS 2019'!$D$4:$Q$843,13,0)</f>
        <v>3</v>
      </c>
      <c r="O1359" s="12">
        <f>VLOOKUP($B1359,'[1]METAS 2019'!$D$4:$Q$843,14,0)</f>
        <v>6</v>
      </c>
      <c r="P1359" s="89">
        <f>VLOOKUP($B1359,'[5]POB X MCR 2019'!$C$7:$AW$186,12,0)</f>
        <v>7</v>
      </c>
      <c r="Q1359" s="89">
        <f>VLOOKUP($B1359,'[5]POB X MCR 2019'!$C$7:$AW$186,13,0)</f>
        <v>7</v>
      </c>
      <c r="R1359" s="89">
        <f>VLOOKUP($B1359,'[5]POB X MCR 2019'!$C$7:$AW$186,14,0)</f>
        <v>7</v>
      </c>
      <c r="S1359" s="89">
        <f>VLOOKUP($B1359,'[5]POB X MCR 2019'!$C$7:$AW$186,15,0)</f>
        <v>7</v>
      </c>
      <c r="T1359" s="89">
        <f>VLOOKUP($B1359,'[5]POB X MCR 2019'!$C$7:$AW$186,16,0)</f>
        <v>7</v>
      </c>
      <c r="U1359" s="89">
        <f>VLOOKUP($B1359,'[5]POB X MCR 2019'!$C$7:$AW$186,17,0)</f>
        <v>7</v>
      </c>
      <c r="V1359" s="89">
        <f>VLOOKUP($B1359,'[5]POB X MCR 2019'!$C$7:$AW$186,18,0)</f>
        <v>8</v>
      </c>
      <c r="W1359" s="89">
        <f>VLOOKUP($B1359,'[5]POB X MCR 2019'!$C$7:$AW$186,19,0)</f>
        <v>8</v>
      </c>
      <c r="X1359" s="89">
        <f>VLOOKUP($B1359,'[5]POB X MCR 2019'!$C$7:$AW$186,20,0)</f>
        <v>8</v>
      </c>
      <c r="Y1359" s="89">
        <f>VLOOKUP($B1359,'[5]POB X MCR 2019'!$C$7:$AW$186,21,0)</f>
        <v>8</v>
      </c>
      <c r="Z1359" s="89">
        <f>VLOOKUP($B1359,'[5]POB X MCR 2019'!$C$7:$AW$186,22,0)</f>
        <v>8</v>
      </c>
      <c r="AA1359" s="89">
        <f>VLOOKUP($B1359,'[5]POB X MCR 2019'!$C$7:$AW$186,23,0)</f>
        <v>8</v>
      </c>
      <c r="AB1359" s="89">
        <f>VLOOKUP($B1359,'[5]POB X MCR 2019'!$C$7:$AW$186,24,0)</f>
        <v>8</v>
      </c>
      <c r="AC1359" s="89">
        <f>VLOOKUP($B1359,'[5]POB X MCR 2019'!$C$7:$AW$186,25,0)</f>
        <v>7</v>
      </c>
      <c r="AD1359" s="89">
        <f>VLOOKUP($B1359,'[5]POB X MCR 2019'!$C$7:$AW$186,26,0)</f>
        <v>32</v>
      </c>
      <c r="AE1359" s="89">
        <f>VLOOKUP($B1359,'[5]POB X MCR 2019'!$C$7:$AW$186,27,0)</f>
        <v>33</v>
      </c>
      <c r="AF1359" s="89">
        <f>VLOOKUP($B1359,'[5]POB X MCR 2019'!$C$7:$AW$186,28,0)</f>
        <v>36</v>
      </c>
      <c r="AG1359" s="89">
        <f>VLOOKUP($B1359,'[5]POB X MCR 2019'!$C$7:$AW$186,29,0)</f>
        <v>34</v>
      </c>
      <c r="AH1359" s="89">
        <f>VLOOKUP($B1359,'[5]POB X MCR 2019'!$C$7:$AW$186,30,0)</f>
        <v>29</v>
      </c>
      <c r="AI1359" s="89">
        <f>VLOOKUP($B1359,'[5]POB X MCR 2019'!$C$7:$AW$186,31,0)</f>
        <v>26</v>
      </c>
      <c r="AJ1359" s="89">
        <f>VLOOKUP($B1359,'[5]POB X MCR 2019'!$C$7:$AW$186,32,0)</f>
        <v>19</v>
      </c>
      <c r="AK1359" s="89">
        <f>VLOOKUP($B1359,'[5]POB X MCR 2019'!$C$7:$AW$186,33,0)</f>
        <v>16</v>
      </c>
      <c r="AL1359" s="89">
        <f>VLOOKUP($B1359,'[5]POB X MCR 2019'!$C$7:$AW$186,34,0)</f>
        <v>14</v>
      </c>
      <c r="AM1359" s="89">
        <f>VLOOKUP($B1359,'[5]POB X MCR 2019'!$C$7:$AW$186,35,0)</f>
        <v>10</v>
      </c>
      <c r="AN1359" s="89">
        <f>VLOOKUP($B1359,'[5]POB X MCR 2019'!$C$7:$AW$186,36,0)</f>
        <v>9</v>
      </c>
      <c r="AO1359" s="89">
        <f>VLOOKUP($B1359,'[5]POB X MCR 2019'!$C$7:$AW$186,37,0)</f>
        <v>6</v>
      </c>
      <c r="AP1359" s="89">
        <f>VLOOKUP($B1359,'[5]POB X MCR 2019'!$C$7:$AW$186,38,0)</f>
        <v>6</v>
      </c>
      <c r="AQ1359" s="89">
        <f>VLOOKUP($B1359,'[5]POB X MCR 2019'!$C$7:$AW$186,43,0)</f>
        <v>208</v>
      </c>
      <c r="AR1359" s="89">
        <f>VLOOKUP($B1359,'[5]POB X MCR 2019'!$C$7:$AW$186,44,0)</f>
        <v>19</v>
      </c>
      <c r="AS1359" s="89">
        <f>VLOOKUP($B1359,'[5]POB X MCR 2019'!$C$7:$AW$186,45,0)</f>
        <v>20</v>
      </c>
      <c r="AT1359" s="89">
        <f>VLOOKUP($B1359,'[5]POB X MCR 2019'!$C$7:$AW$186,46,0)</f>
        <v>105</v>
      </c>
      <c r="AU1359" s="89">
        <f>VLOOKUP($B1359,'[6]RED CHOTA'!$C$7:$G$170,5,0)</f>
        <v>5</v>
      </c>
    </row>
    <row r="1360" spans="1:47" ht="12">
      <c r="A1360" s="58">
        <v>1361</v>
      </c>
      <c r="B1360" s="58">
        <v>4672</v>
      </c>
      <c r="C1360" s="59" t="s">
        <v>1134</v>
      </c>
      <c r="D1360" s="59" t="s">
        <v>447</v>
      </c>
      <c r="E1360" s="59" t="s">
        <v>448</v>
      </c>
      <c r="F1360" s="59" t="s">
        <v>462</v>
      </c>
      <c r="G1360" s="12" t="s">
        <v>266</v>
      </c>
      <c r="H1360" s="14">
        <f t="shared" si="348"/>
        <v>4672</v>
      </c>
      <c r="I1360" s="14">
        <f t="shared" si="349"/>
        <v>1354</v>
      </c>
      <c r="J1360" s="12">
        <f>VLOOKUP($B1360,'[1]METAS 2019'!$D$4:$Q$843,5,0)</f>
        <v>22</v>
      </c>
      <c r="K1360" s="12">
        <f>VLOOKUP($B1360,'[1]METAS 2019'!$D$4:$Q$843,4,0)</f>
        <v>20</v>
      </c>
      <c r="L1360" s="12">
        <f>VLOOKUP($B1360,'[1]METAS 2019'!$D$4:$Q$843,11,0)</f>
        <v>19</v>
      </c>
      <c r="M1360" s="12">
        <f>VLOOKUP($B1360,'[1]METAS 2019'!$D$4:$Q$843,12,0)</f>
        <v>22</v>
      </c>
      <c r="N1360" s="12">
        <f>VLOOKUP($B1360,'[1]METAS 2019'!$D$4:$Q$843,13,0)</f>
        <v>28</v>
      </c>
      <c r="O1360" s="12">
        <f>VLOOKUP($B1360,'[1]METAS 2019'!$D$4:$Q$843,14,0)</f>
        <v>20</v>
      </c>
      <c r="P1360" s="89">
        <f>VLOOKUP($B1360,'[5]POB X MCR 2019'!$C$7:$AW$186,12,0)</f>
        <v>22</v>
      </c>
      <c r="Q1360" s="89">
        <f>VLOOKUP($B1360,'[5]POB X MCR 2019'!$C$7:$AW$186,13,0)</f>
        <v>23</v>
      </c>
      <c r="R1360" s="89">
        <f>VLOOKUP($B1360,'[5]POB X MCR 2019'!$C$7:$AW$186,14,0)</f>
        <v>23</v>
      </c>
      <c r="S1360" s="89">
        <f>VLOOKUP($B1360,'[5]POB X MCR 2019'!$C$7:$AW$186,15,0)</f>
        <v>24</v>
      </c>
      <c r="T1360" s="89">
        <f>VLOOKUP($B1360,'[5]POB X MCR 2019'!$C$7:$AW$186,16,0)</f>
        <v>24</v>
      </c>
      <c r="U1360" s="89">
        <f>VLOOKUP($B1360,'[5]POB X MCR 2019'!$C$7:$AW$186,17,0)</f>
        <v>24</v>
      </c>
      <c r="V1360" s="89">
        <f>VLOOKUP($B1360,'[5]POB X MCR 2019'!$C$7:$AW$186,18,0)</f>
        <v>25</v>
      </c>
      <c r="W1360" s="89">
        <f>VLOOKUP($B1360,'[5]POB X MCR 2019'!$C$7:$AW$186,19,0)</f>
        <v>25</v>
      </c>
      <c r="X1360" s="89">
        <f>VLOOKUP($B1360,'[5]POB X MCR 2019'!$C$7:$AW$186,20,0)</f>
        <v>25</v>
      </c>
      <c r="Y1360" s="89">
        <f>VLOOKUP($B1360,'[5]POB X MCR 2019'!$C$7:$AW$186,21,0)</f>
        <v>26</v>
      </c>
      <c r="Z1360" s="89">
        <f>VLOOKUP($B1360,'[5]POB X MCR 2019'!$C$7:$AW$186,22,0)</f>
        <v>26</v>
      </c>
      <c r="AA1360" s="89">
        <f>VLOOKUP($B1360,'[5]POB X MCR 2019'!$C$7:$AW$186,23,0)</f>
        <v>26</v>
      </c>
      <c r="AB1360" s="89">
        <f>VLOOKUP($B1360,'[5]POB X MCR 2019'!$C$7:$AW$186,24,0)</f>
        <v>25</v>
      </c>
      <c r="AC1360" s="89">
        <f>VLOOKUP($B1360,'[5]POB X MCR 2019'!$C$7:$AW$186,25,0)</f>
        <v>24</v>
      </c>
      <c r="AD1360" s="89">
        <f>VLOOKUP($B1360,'[5]POB X MCR 2019'!$C$7:$AW$186,26,0)</f>
        <v>105</v>
      </c>
      <c r="AE1360" s="89">
        <f>VLOOKUP($B1360,'[5]POB X MCR 2019'!$C$7:$AW$186,27,0)</f>
        <v>107</v>
      </c>
      <c r="AF1360" s="89">
        <f>VLOOKUP($B1360,'[5]POB X MCR 2019'!$C$7:$AW$186,28,0)</f>
        <v>117</v>
      </c>
      <c r="AG1360" s="89">
        <f>VLOOKUP($B1360,'[5]POB X MCR 2019'!$C$7:$AW$186,29,0)</f>
        <v>111</v>
      </c>
      <c r="AH1360" s="89">
        <f>VLOOKUP($B1360,'[5]POB X MCR 2019'!$C$7:$AW$186,30,0)</f>
        <v>95</v>
      </c>
      <c r="AI1360" s="89">
        <f>VLOOKUP($B1360,'[5]POB X MCR 2019'!$C$7:$AW$186,31,0)</f>
        <v>86</v>
      </c>
      <c r="AJ1360" s="89">
        <f>VLOOKUP($B1360,'[5]POB X MCR 2019'!$C$7:$AW$186,32,0)</f>
        <v>61</v>
      </c>
      <c r="AK1360" s="89">
        <f>VLOOKUP($B1360,'[5]POB X MCR 2019'!$C$7:$AW$186,33,0)</f>
        <v>53</v>
      </c>
      <c r="AL1360" s="89">
        <f>VLOOKUP($B1360,'[5]POB X MCR 2019'!$C$7:$AW$186,34,0)</f>
        <v>45</v>
      </c>
      <c r="AM1360" s="89">
        <f>VLOOKUP($B1360,'[5]POB X MCR 2019'!$C$7:$AW$186,35,0)</f>
        <v>34</v>
      </c>
      <c r="AN1360" s="89">
        <f>VLOOKUP($B1360,'[5]POB X MCR 2019'!$C$7:$AW$186,36,0)</f>
        <v>28</v>
      </c>
      <c r="AO1360" s="89">
        <f>VLOOKUP($B1360,'[5]POB X MCR 2019'!$C$7:$AW$186,37,0)</f>
        <v>19</v>
      </c>
      <c r="AP1360" s="89">
        <f>VLOOKUP($B1360,'[5]POB X MCR 2019'!$C$7:$AW$186,38,0)</f>
        <v>20</v>
      </c>
      <c r="AQ1360" s="89">
        <f>VLOOKUP($B1360,'[5]POB X MCR 2019'!$C$7:$AW$186,43,0)</f>
        <v>690</v>
      </c>
      <c r="AR1360" s="89">
        <f>VLOOKUP($B1360,'[5]POB X MCR 2019'!$C$7:$AW$186,44,0)</f>
        <v>61</v>
      </c>
      <c r="AS1360" s="89">
        <f>VLOOKUP($B1360,'[5]POB X MCR 2019'!$C$7:$AW$186,45,0)</f>
        <v>65</v>
      </c>
      <c r="AT1360" s="89">
        <f>VLOOKUP($B1360,'[5]POB X MCR 2019'!$C$7:$AW$186,46,0)</f>
        <v>344</v>
      </c>
      <c r="AU1360" s="89">
        <f>VLOOKUP($B1360,'[6]RED CHOTA'!$C$7:$G$170,5,0)</f>
        <v>27</v>
      </c>
    </row>
    <row r="1361" spans="1:47" ht="12">
      <c r="A1361" s="58">
        <v>1362</v>
      </c>
      <c r="B1361" s="58">
        <v>6928</v>
      </c>
      <c r="C1361" s="59" t="s">
        <v>1134</v>
      </c>
      <c r="D1361" s="59" t="s">
        <v>447</v>
      </c>
      <c r="E1361" s="59" t="s">
        <v>448</v>
      </c>
      <c r="F1361" s="59" t="s">
        <v>463</v>
      </c>
      <c r="G1361" s="12" t="s">
        <v>266</v>
      </c>
      <c r="H1361" s="14">
        <f t="shared" si="348"/>
        <v>6928</v>
      </c>
      <c r="I1361" s="14">
        <f t="shared" si="349"/>
        <v>360</v>
      </c>
      <c r="J1361" s="12">
        <f>VLOOKUP($B1361,'[1]METAS 2019'!$D$4:$Q$843,5,0)</f>
        <v>4</v>
      </c>
      <c r="K1361" s="12">
        <f>VLOOKUP($B1361,'[1]METAS 2019'!$D$4:$Q$843,4,0)</f>
        <v>8</v>
      </c>
      <c r="L1361" s="12">
        <f>VLOOKUP($B1361,'[1]METAS 2019'!$D$4:$Q$843,11,0)</f>
        <v>5</v>
      </c>
      <c r="M1361" s="12">
        <f>VLOOKUP($B1361,'[1]METAS 2019'!$D$4:$Q$843,12,0)</f>
        <v>9</v>
      </c>
      <c r="N1361" s="12">
        <f>VLOOKUP($B1361,'[1]METAS 2019'!$D$4:$Q$843,13,0)</f>
        <v>4</v>
      </c>
      <c r="O1361" s="12">
        <f>VLOOKUP($B1361,'[1]METAS 2019'!$D$4:$Q$843,14,0)</f>
        <v>12</v>
      </c>
      <c r="P1361" s="89">
        <f>VLOOKUP($B1361,'[5]POB X MCR 2019'!$C$7:$AW$186,12,0)</f>
        <v>6</v>
      </c>
      <c r="Q1361" s="89">
        <f>VLOOKUP($B1361,'[5]POB X MCR 2019'!$C$7:$AW$186,13,0)</f>
        <v>6</v>
      </c>
      <c r="R1361" s="89">
        <f>VLOOKUP($B1361,'[5]POB X MCR 2019'!$C$7:$AW$186,14,0)</f>
        <v>6</v>
      </c>
      <c r="S1361" s="89">
        <f>VLOOKUP($B1361,'[5]POB X MCR 2019'!$C$7:$AW$186,15,0)</f>
        <v>6</v>
      </c>
      <c r="T1361" s="89">
        <f>VLOOKUP($B1361,'[5]POB X MCR 2019'!$C$7:$AW$186,16,0)</f>
        <v>6</v>
      </c>
      <c r="U1361" s="89">
        <f>VLOOKUP($B1361,'[5]POB X MCR 2019'!$C$7:$AW$186,17,0)</f>
        <v>6</v>
      </c>
      <c r="V1361" s="89">
        <f>VLOOKUP($B1361,'[5]POB X MCR 2019'!$C$7:$AW$186,18,0)</f>
        <v>6</v>
      </c>
      <c r="W1361" s="89">
        <f>VLOOKUP($B1361,'[5]POB X MCR 2019'!$C$7:$AW$186,19,0)</f>
        <v>7</v>
      </c>
      <c r="X1361" s="89">
        <f>VLOOKUP($B1361,'[5]POB X MCR 2019'!$C$7:$AW$186,20,0)</f>
        <v>7</v>
      </c>
      <c r="Y1361" s="89">
        <f>VLOOKUP($B1361,'[5]POB X MCR 2019'!$C$7:$AW$186,21,0)</f>
        <v>7</v>
      </c>
      <c r="Z1361" s="89">
        <f>VLOOKUP($B1361,'[5]POB X MCR 2019'!$C$7:$AW$186,22,0)</f>
        <v>7</v>
      </c>
      <c r="AA1361" s="89">
        <f>VLOOKUP($B1361,'[5]POB X MCR 2019'!$C$7:$AW$186,23,0)</f>
        <v>7</v>
      </c>
      <c r="AB1361" s="89">
        <f>VLOOKUP($B1361,'[5]POB X MCR 2019'!$C$7:$AW$186,24,0)</f>
        <v>6</v>
      </c>
      <c r="AC1361" s="89">
        <f>VLOOKUP($B1361,'[5]POB X MCR 2019'!$C$7:$AW$186,25,0)</f>
        <v>6</v>
      </c>
      <c r="AD1361" s="89">
        <f>VLOOKUP($B1361,'[5]POB X MCR 2019'!$C$7:$AW$186,26,0)</f>
        <v>27</v>
      </c>
      <c r="AE1361" s="89">
        <f>VLOOKUP($B1361,'[5]POB X MCR 2019'!$C$7:$AW$186,27,0)</f>
        <v>28</v>
      </c>
      <c r="AF1361" s="89">
        <f>VLOOKUP($B1361,'[5]POB X MCR 2019'!$C$7:$AW$186,28,0)</f>
        <v>30</v>
      </c>
      <c r="AG1361" s="89">
        <f>VLOOKUP($B1361,'[5]POB X MCR 2019'!$C$7:$AW$186,29,0)</f>
        <v>29</v>
      </c>
      <c r="AH1361" s="89">
        <f>VLOOKUP($B1361,'[5]POB X MCR 2019'!$C$7:$AW$186,30,0)</f>
        <v>25</v>
      </c>
      <c r="AI1361" s="89">
        <f>VLOOKUP($B1361,'[5]POB X MCR 2019'!$C$7:$AW$186,31,0)</f>
        <v>22</v>
      </c>
      <c r="AJ1361" s="89">
        <f>VLOOKUP($B1361,'[5]POB X MCR 2019'!$C$7:$AW$186,32,0)</f>
        <v>16</v>
      </c>
      <c r="AK1361" s="89">
        <f>VLOOKUP($B1361,'[5]POB X MCR 2019'!$C$7:$AW$186,33,0)</f>
        <v>14</v>
      </c>
      <c r="AL1361" s="89">
        <f>VLOOKUP($B1361,'[5]POB X MCR 2019'!$C$7:$AW$186,34,0)</f>
        <v>12</v>
      </c>
      <c r="AM1361" s="89">
        <f>VLOOKUP($B1361,'[5]POB X MCR 2019'!$C$7:$AW$186,35,0)</f>
        <v>9</v>
      </c>
      <c r="AN1361" s="89">
        <f>VLOOKUP($B1361,'[5]POB X MCR 2019'!$C$7:$AW$186,36,0)</f>
        <v>7</v>
      </c>
      <c r="AO1361" s="89">
        <f>VLOOKUP($B1361,'[5]POB X MCR 2019'!$C$7:$AW$186,37,0)</f>
        <v>5</v>
      </c>
      <c r="AP1361" s="89">
        <f>VLOOKUP($B1361,'[5]POB X MCR 2019'!$C$7:$AW$186,38,0)</f>
        <v>5</v>
      </c>
      <c r="AQ1361" s="89">
        <f>VLOOKUP($B1361,'[5]POB X MCR 2019'!$C$7:$AW$186,43,0)</f>
        <v>186</v>
      </c>
      <c r="AR1361" s="89">
        <f>VLOOKUP($B1361,'[5]POB X MCR 2019'!$C$7:$AW$186,44,0)</f>
        <v>16</v>
      </c>
      <c r="AS1361" s="89">
        <f>VLOOKUP($B1361,'[5]POB X MCR 2019'!$C$7:$AW$186,45,0)</f>
        <v>17</v>
      </c>
      <c r="AT1361" s="89">
        <f>VLOOKUP($B1361,'[5]POB X MCR 2019'!$C$7:$AW$186,46,0)</f>
        <v>90</v>
      </c>
      <c r="AU1361" s="89">
        <f>VLOOKUP($B1361,'[6]RED CHOTA'!$C$7:$G$170,5,0)</f>
        <v>5</v>
      </c>
    </row>
    <row r="1362" spans="1:47" ht="12">
      <c r="A1362" s="58">
        <v>1363</v>
      </c>
      <c r="B1362" s="58">
        <v>4673</v>
      </c>
      <c r="C1362" s="59" t="s">
        <v>1134</v>
      </c>
      <c r="D1362" s="59" t="s">
        <v>447</v>
      </c>
      <c r="E1362" s="59" t="s">
        <v>448</v>
      </c>
      <c r="F1362" s="59" t="s">
        <v>450</v>
      </c>
      <c r="G1362" s="12" t="s">
        <v>266</v>
      </c>
      <c r="H1362" s="14">
        <f t="shared" si="348"/>
        <v>4673</v>
      </c>
      <c r="I1362" s="14">
        <f t="shared" si="349"/>
        <v>558</v>
      </c>
      <c r="J1362" s="12">
        <f>VLOOKUP($B1362,'[1]METAS 2019'!$D$4:$Q$843,5,0)</f>
        <v>2</v>
      </c>
      <c r="K1362" s="12">
        <f>VLOOKUP($B1362,'[1]METAS 2019'!$D$4:$Q$843,4,0)</f>
        <v>5</v>
      </c>
      <c r="L1362" s="12">
        <f>VLOOKUP($B1362,'[1]METAS 2019'!$D$4:$Q$843,11,0)</f>
        <v>8</v>
      </c>
      <c r="M1362" s="12">
        <f>VLOOKUP($B1362,'[1]METAS 2019'!$D$4:$Q$843,12,0)</f>
        <v>13</v>
      </c>
      <c r="N1362" s="12">
        <f>VLOOKUP($B1362,'[1]METAS 2019'!$D$4:$Q$843,13,0)</f>
        <v>17</v>
      </c>
      <c r="O1362" s="12">
        <f>VLOOKUP($B1362,'[1]METAS 2019'!$D$4:$Q$843,14,0)</f>
        <v>9</v>
      </c>
      <c r="P1362" s="89">
        <f>VLOOKUP($B1362,'[5]POB X MCR 2019'!$C$7:$AW$186,12,0)</f>
        <v>9</v>
      </c>
      <c r="Q1362" s="89">
        <f>VLOOKUP($B1362,'[5]POB X MCR 2019'!$C$7:$AW$186,13,0)</f>
        <v>9</v>
      </c>
      <c r="R1362" s="89">
        <f>VLOOKUP($B1362,'[5]POB X MCR 2019'!$C$7:$AW$186,14,0)</f>
        <v>10</v>
      </c>
      <c r="S1362" s="89">
        <f>VLOOKUP($B1362,'[5]POB X MCR 2019'!$C$7:$AW$186,15,0)</f>
        <v>10</v>
      </c>
      <c r="T1362" s="89">
        <f>VLOOKUP($B1362,'[5]POB X MCR 2019'!$C$7:$AW$186,16,0)</f>
        <v>10</v>
      </c>
      <c r="U1362" s="89">
        <f>VLOOKUP($B1362,'[5]POB X MCR 2019'!$C$7:$AW$186,17,0)</f>
        <v>10</v>
      </c>
      <c r="V1362" s="89">
        <f>VLOOKUP($B1362,'[5]POB X MCR 2019'!$C$7:$AW$186,18,0)</f>
        <v>10</v>
      </c>
      <c r="W1362" s="89">
        <f>VLOOKUP($B1362,'[5]POB X MCR 2019'!$C$7:$AW$186,19,0)</f>
        <v>10</v>
      </c>
      <c r="X1362" s="89">
        <f>VLOOKUP($B1362,'[5]POB X MCR 2019'!$C$7:$AW$186,20,0)</f>
        <v>10</v>
      </c>
      <c r="Y1362" s="89">
        <f>VLOOKUP($B1362,'[5]POB X MCR 2019'!$C$7:$AW$186,21,0)</f>
        <v>11</v>
      </c>
      <c r="Z1362" s="89">
        <f>VLOOKUP($B1362,'[5]POB X MCR 2019'!$C$7:$AW$186,22,0)</f>
        <v>11</v>
      </c>
      <c r="AA1362" s="89">
        <f>VLOOKUP($B1362,'[5]POB X MCR 2019'!$C$7:$AW$186,23,0)</f>
        <v>11</v>
      </c>
      <c r="AB1362" s="89">
        <f>VLOOKUP($B1362,'[5]POB X MCR 2019'!$C$7:$AW$186,24,0)</f>
        <v>10</v>
      </c>
      <c r="AC1362" s="89">
        <f>VLOOKUP($B1362,'[5]POB X MCR 2019'!$C$7:$AW$186,25,0)</f>
        <v>10</v>
      </c>
      <c r="AD1362" s="89">
        <f>VLOOKUP($B1362,'[5]POB X MCR 2019'!$C$7:$AW$186,26,0)</f>
        <v>43</v>
      </c>
      <c r="AE1362" s="89">
        <f>VLOOKUP($B1362,'[5]POB X MCR 2019'!$C$7:$AW$186,27,0)</f>
        <v>44</v>
      </c>
      <c r="AF1362" s="89">
        <f>VLOOKUP($B1362,'[5]POB X MCR 2019'!$C$7:$AW$186,28,0)</f>
        <v>48</v>
      </c>
      <c r="AG1362" s="89">
        <f>VLOOKUP($B1362,'[5]POB X MCR 2019'!$C$7:$AW$186,29,0)</f>
        <v>46</v>
      </c>
      <c r="AH1362" s="89">
        <f>VLOOKUP($B1362,'[5]POB X MCR 2019'!$C$7:$AW$186,30,0)</f>
        <v>39</v>
      </c>
      <c r="AI1362" s="89">
        <f>VLOOKUP($B1362,'[5]POB X MCR 2019'!$C$7:$AW$186,31,0)</f>
        <v>35</v>
      </c>
      <c r="AJ1362" s="89">
        <f>VLOOKUP($B1362,'[5]POB X MCR 2019'!$C$7:$AW$186,32,0)</f>
        <v>25</v>
      </c>
      <c r="AK1362" s="89">
        <f>VLOOKUP($B1362,'[5]POB X MCR 2019'!$C$7:$AW$186,33,0)</f>
        <v>22</v>
      </c>
      <c r="AL1362" s="89">
        <f>VLOOKUP($B1362,'[5]POB X MCR 2019'!$C$7:$AW$186,34,0)</f>
        <v>19</v>
      </c>
      <c r="AM1362" s="89">
        <f>VLOOKUP($B1362,'[5]POB X MCR 2019'!$C$7:$AW$186,35,0)</f>
        <v>14</v>
      </c>
      <c r="AN1362" s="89">
        <f>VLOOKUP($B1362,'[5]POB X MCR 2019'!$C$7:$AW$186,36,0)</f>
        <v>12</v>
      </c>
      <c r="AO1362" s="89">
        <f>VLOOKUP($B1362,'[5]POB X MCR 2019'!$C$7:$AW$186,37,0)</f>
        <v>8</v>
      </c>
      <c r="AP1362" s="89">
        <f>VLOOKUP($B1362,'[5]POB X MCR 2019'!$C$7:$AW$186,38,0)</f>
        <v>8</v>
      </c>
      <c r="AQ1362" s="89">
        <f>VLOOKUP($B1362,'[5]POB X MCR 2019'!$C$7:$AW$186,43,0)</f>
        <v>286</v>
      </c>
      <c r="AR1362" s="89">
        <f>VLOOKUP($B1362,'[5]POB X MCR 2019'!$C$7:$AW$186,44,0)</f>
        <v>25</v>
      </c>
      <c r="AS1362" s="89">
        <f>VLOOKUP($B1362,'[5]POB X MCR 2019'!$C$7:$AW$186,45,0)</f>
        <v>27</v>
      </c>
      <c r="AT1362" s="89">
        <f>VLOOKUP($B1362,'[5]POB X MCR 2019'!$C$7:$AW$186,46,0)</f>
        <v>142</v>
      </c>
      <c r="AU1362" s="89">
        <f>VLOOKUP($B1362,'[6]RED CHOTA'!$C$7:$G$170,5,0)</f>
        <v>2</v>
      </c>
    </row>
    <row r="1363" spans="1:47" ht="12">
      <c r="A1363" s="58">
        <v>1364</v>
      </c>
      <c r="B1363" s="58">
        <v>4674</v>
      </c>
      <c r="C1363" s="59" t="s">
        <v>1134</v>
      </c>
      <c r="D1363" s="59" t="s">
        <v>447</v>
      </c>
      <c r="E1363" s="59" t="s">
        <v>448</v>
      </c>
      <c r="F1363" s="59" t="s">
        <v>457</v>
      </c>
      <c r="G1363" s="12" t="s">
        <v>266</v>
      </c>
      <c r="H1363" s="14">
        <f t="shared" si="348"/>
        <v>4674</v>
      </c>
      <c r="I1363" s="14">
        <f t="shared" si="349"/>
        <v>465</v>
      </c>
      <c r="J1363" s="12">
        <f>VLOOKUP($B1363,'[1]METAS 2019'!$D$4:$Q$843,5,0)</f>
        <v>9</v>
      </c>
      <c r="K1363" s="12">
        <f>VLOOKUP($B1363,'[1]METAS 2019'!$D$4:$Q$843,4,0)</f>
        <v>7</v>
      </c>
      <c r="L1363" s="12">
        <f>VLOOKUP($B1363,'[1]METAS 2019'!$D$4:$Q$843,11,0)</f>
        <v>11</v>
      </c>
      <c r="M1363" s="12">
        <f>VLOOKUP($B1363,'[1]METAS 2019'!$D$4:$Q$843,12,0)</f>
        <v>14</v>
      </c>
      <c r="N1363" s="12">
        <f>VLOOKUP($B1363,'[1]METAS 2019'!$D$4:$Q$843,13,0)</f>
        <v>11</v>
      </c>
      <c r="O1363" s="12">
        <f>VLOOKUP($B1363,'[1]METAS 2019'!$D$4:$Q$843,14,0)</f>
        <v>16</v>
      </c>
      <c r="P1363" s="89">
        <f>VLOOKUP($B1363,'[5]POB X MCR 2019'!$C$7:$AW$186,12,0)</f>
        <v>7</v>
      </c>
      <c r="Q1363" s="89">
        <f>VLOOKUP($B1363,'[5]POB X MCR 2019'!$C$7:$AW$186,13,0)</f>
        <v>7</v>
      </c>
      <c r="R1363" s="89">
        <f>VLOOKUP($B1363,'[5]POB X MCR 2019'!$C$7:$AW$186,14,0)</f>
        <v>8</v>
      </c>
      <c r="S1363" s="89">
        <f>VLOOKUP($B1363,'[5]POB X MCR 2019'!$C$7:$AW$186,15,0)</f>
        <v>8</v>
      </c>
      <c r="T1363" s="89">
        <f>VLOOKUP($B1363,'[5]POB X MCR 2019'!$C$7:$AW$186,16,0)</f>
        <v>8</v>
      </c>
      <c r="U1363" s="89">
        <f>VLOOKUP($B1363,'[5]POB X MCR 2019'!$C$7:$AW$186,17,0)</f>
        <v>8</v>
      </c>
      <c r="V1363" s="89">
        <f>VLOOKUP($B1363,'[5]POB X MCR 2019'!$C$7:$AW$186,18,0)</f>
        <v>8</v>
      </c>
      <c r="W1363" s="89">
        <f>VLOOKUP($B1363,'[5]POB X MCR 2019'!$C$7:$AW$186,19,0)</f>
        <v>8</v>
      </c>
      <c r="X1363" s="89">
        <f>VLOOKUP($B1363,'[5]POB X MCR 2019'!$C$7:$AW$186,20,0)</f>
        <v>8</v>
      </c>
      <c r="Y1363" s="89">
        <f>VLOOKUP($B1363,'[5]POB X MCR 2019'!$C$7:$AW$186,21,0)</f>
        <v>8</v>
      </c>
      <c r="Z1363" s="89">
        <f>VLOOKUP($B1363,'[5]POB X MCR 2019'!$C$7:$AW$186,22,0)</f>
        <v>8</v>
      </c>
      <c r="AA1363" s="89">
        <f>VLOOKUP($B1363,'[5]POB X MCR 2019'!$C$7:$AW$186,23,0)</f>
        <v>8</v>
      </c>
      <c r="AB1363" s="89">
        <f>VLOOKUP($B1363,'[5]POB X MCR 2019'!$C$7:$AW$186,24,0)</f>
        <v>8</v>
      </c>
      <c r="AC1363" s="89">
        <f>VLOOKUP($B1363,'[5]POB X MCR 2019'!$C$7:$AW$186,25,0)</f>
        <v>8</v>
      </c>
      <c r="AD1363" s="89">
        <f>VLOOKUP($B1363,'[5]POB X MCR 2019'!$C$7:$AW$186,26,0)</f>
        <v>35</v>
      </c>
      <c r="AE1363" s="89">
        <f>VLOOKUP($B1363,'[5]POB X MCR 2019'!$C$7:$AW$186,27,0)</f>
        <v>35</v>
      </c>
      <c r="AF1363" s="89">
        <f>VLOOKUP($B1363,'[5]POB X MCR 2019'!$C$7:$AW$186,28,0)</f>
        <v>38</v>
      </c>
      <c r="AG1363" s="89">
        <f>VLOOKUP($B1363,'[5]POB X MCR 2019'!$C$7:$AW$186,29,0)</f>
        <v>36</v>
      </c>
      <c r="AH1363" s="89">
        <f>VLOOKUP($B1363,'[5]POB X MCR 2019'!$C$7:$AW$186,30,0)</f>
        <v>31</v>
      </c>
      <c r="AI1363" s="89">
        <f>VLOOKUP($B1363,'[5]POB X MCR 2019'!$C$7:$AW$186,31,0)</f>
        <v>28</v>
      </c>
      <c r="AJ1363" s="89">
        <f>VLOOKUP($B1363,'[5]POB X MCR 2019'!$C$7:$AW$186,32,0)</f>
        <v>20</v>
      </c>
      <c r="AK1363" s="89">
        <f>VLOOKUP($B1363,'[5]POB X MCR 2019'!$C$7:$AW$186,33,0)</f>
        <v>17</v>
      </c>
      <c r="AL1363" s="89">
        <f>VLOOKUP($B1363,'[5]POB X MCR 2019'!$C$7:$AW$186,34,0)</f>
        <v>15</v>
      </c>
      <c r="AM1363" s="89">
        <f>VLOOKUP($B1363,'[5]POB X MCR 2019'!$C$7:$AW$186,35,0)</f>
        <v>11</v>
      </c>
      <c r="AN1363" s="89">
        <f>VLOOKUP($B1363,'[5]POB X MCR 2019'!$C$7:$AW$186,36,0)</f>
        <v>9</v>
      </c>
      <c r="AO1363" s="89">
        <f>VLOOKUP($B1363,'[5]POB X MCR 2019'!$C$7:$AW$186,37,0)</f>
        <v>6</v>
      </c>
      <c r="AP1363" s="89">
        <f>VLOOKUP($B1363,'[5]POB X MCR 2019'!$C$7:$AW$186,38,0)</f>
        <v>6</v>
      </c>
      <c r="AQ1363" s="89">
        <f>VLOOKUP($B1363,'[5]POB X MCR 2019'!$C$7:$AW$186,43,0)</f>
        <v>238</v>
      </c>
      <c r="AR1363" s="89">
        <f>VLOOKUP($B1363,'[5]POB X MCR 2019'!$C$7:$AW$186,44,0)</f>
        <v>20</v>
      </c>
      <c r="AS1363" s="89">
        <f>VLOOKUP($B1363,'[5]POB X MCR 2019'!$C$7:$AW$186,45,0)</f>
        <v>21</v>
      </c>
      <c r="AT1363" s="89">
        <f>VLOOKUP($B1363,'[5]POB X MCR 2019'!$C$7:$AW$186,46,0)</f>
        <v>113</v>
      </c>
      <c r="AU1363" s="89">
        <f>VLOOKUP($B1363,'[6]RED CHOTA'!$C$7:$G$170,5,0)</f>
        <v>11</v>
      </c>
    </row>
    <row r="1364" spans="1:47" ht="12">
      <c r="A1364" s="58">
        <v>1365</v>
      </c>
      <c r="B1364" s="58">
        <v>6926</v>
      </c>
      <c r="C1364" s="59" t="s">
        <v>1134</v>
      </c>
      <c r="D1364" s="59" t="s">
        <v>447</v>
      </c>
      <c r="E1364" s="59" t="s">
        <v>448</v>
      </c>
      <c r="F1364" s="59" t="s">
        <v>464</v>
      </c>
      <c r="G1364" s="12" t="s">
        <v>266</v>
      </c>
      <c r="H1364" s="14">
        <f t="shared" si="348"/>
        <v>6926</v>
      </c>
      <c r="I1364" s="14">
        <f t="shared" si="349"/>
        <v>225</v>
      </c>
      <c r="J1364" s="12">
        <f>VLOOKUP($B1364,'[1]METAS 2019'!$D$4:$Q$843,5,0)</f>
        <v>2</v>
      </c>
      <c r="K1364" s="12">
        <f>VLOOKUP($B1364,'[1]METAS 2019'!$D$4:$Q$843,4,0)</f>
        <v>0</v>
      </c>
      <c r="L1364" s="12">
        <f>VLOOKUP($B1364,'[1]METAS 2019'!$D$4:$Q$843,11,0)</f>
        <v>3</v>
      </c>
      <c r="M1364" s="12">
        <f>VLOOKUP($B1364,'[1]METAS 2019'!$D$4:$Q$843,12,0)</f>
        <v>6</v>
      </c>
      <c r="N1364" s="12">
        <f>VLOOKUP($B1364,'[1]METAS 2019'!$D$4:$Q$843,13,0)</f>
        <v>4</v>
      </c>
      <c r="O1364" s="12">
        <f>VLOOKUP($B1364,'[1]METAS 2019'!$D$4:$Q$843,14,0)</f>
        <v>5</v>
      </c>
      <c r="P1364" s="89">
        <f>VLOOKUP($B1364,'[5]POB X MCR 2019'!$C$7:$AW$186,12,0)</f>
        <v>4</v>
      </c>
      <c r="Q1364" s="89">
        <f>VLOOKUP($B1364,'[5]POB X MCR 2019'!$C$7:$AW$186,13,0)</f>
        <v>4</v>
      </c>
      <c r="R1364" s="89">
        <f>VLOOKUP($B1364,'[5]POB X MCR 2019'!$C$7:$AW$186,14,0)</f>
        <v>4</v>
      </c>
      <c r="S1364" s="89">
        <f>VLOOKUP($B1364,'[5]POB X MCR 2019'!$C$7:$AW$186,15,0)</f>
        <v>4</v>
      </c>
      <c r="T1364" s="89">
        <f>VLOOKUP($B1364,'[5]POB X MCR 2019'!$C$7:$AW$186,16,0)</f>
        <v>4</v>
      </c>
      <c r="U1364" s="89">
        <f>VLOOKUP($B1364,'[5]POB X MCR 2019'!$C$7:$AW$186,17,0)</f>
        <v>4</v>
      </c>
      <c r="V1364" s="89">
        <f>VLOOKUP($B1364,'[5]POB X MCR 2019'!$C$7:$AW$186,18,0)</f>
        <v>4</v>
      </c>
      <c r="W1364" s="89">
        <f>VLOOKUP($B1364,'[5]POB X MCR 2019'!$C$7:$AW$186,19,0)</f>
        <v>4</v>
      </c>
      <c r="X1364" s="89">
        <f>VLOOKUP($B1364,'[5]POB X MCR 2019'!$C$7:$AW$186,20,0)</f>
        <v>4</v>
      </c>
      <c r="Y1364" s="89">
        <f>VLOOKUP($B1364,'[5]POB X MCR 2019'!$C$7:$AW$186,21,0)</f>
        <v>4</v>
      </c>
      <c r="Z1364" s="89">
        <f>VLOOKUP($B1364,'[5]POB X MCR 2019'!$C$7:$AW$186,22,0)</f>
        <v>4</v>
      </c>
      <c r="AA1364" s="89">
        <f>VLOOKUP($B1364,'[5]POB X MCR 2019'!$C$7:$AW$186,23,0)</f>
        <v>4</v>
      </c>
      <c r="AB1364" s="89">
        <f>VLOOKUP($B1364,'[5]POB X MCR 2019'!$C$7:$AW$186,24,0)</f>
        <v>4</v>
      </c>
      <c r="AC1364" s="89">
        <f>VLOOKUP($B1364,'[5]POB X MCR 2019'!$C$7:$AW$186,25,0)</f>
        <v>4</v>
      </c>
      <c r="AD1364" s="89">
        <f>VLOOKUP($B1364,'[5]POB X MCR 2019'!$C$7:$AW$186,26,0)</f>
        <v>18</v>
      </c>
      <c r="AE1364" s="89">
        <f>VLOOKUP($B1364,'[5]POB X MCR 2019'!$C$7:$AW$186,27,0)</f>
        <v>18</v>
      </c>
      <c r="AF1364" s="89">
        <f>VLOOKUP($B1364,'[5]POB X MCR 2019'!$C$7:$AW$186,28,0)</f>
        <v>20</v>
      </c>
      <c r="AG1364" s="89">
        <f>VLOOKUP($B1364,'[5]POB X MCR 2019'!$C$7:$AW$186,29,0)</f>
        <v>19</v>
      </c>
      <c r="AH1364" s="89">
        <f>VLOOKUP($B1364,'[5]POB X MCR 2019'!$C$7:$AW$186,30,0)</f>
        <v>16</v>
      </c>
      <c r="AI1364" s="89">
        <f>VLOOKUP($B1364,'[5]POB X MCR 2019'!$C$7:$AW$186,31,0)</f>
        <v>14</v>
      </c>
      <c r="AJ1364" s="89">
        <f>VLOOKUP($B1364,'[5]POB X MCR 2019'!$C$7:$AW$186,32,0)</f>
        <v>10</v>
      </c>
      <c r="AK1364" s="89">
        <f>VLOOKUP($B1364,'[5]POB X MCR 2019'!$C$7:$AW$186,33,0)</f>
        <v>9</v>
      </c>
      <c r="AL1364" s="89">
        <f>VLOOKUP($B1364,'[5]POB X MCR 2019'!$C$7:$AW$186,34,0)</f>
        <v>8</v>
      </c>
      <c r="AM1364" s="89">
        <f>VLOOKUP($B1364,'[5]POB X MCR 2019'!$C$7:$AW$186,35,0)</f>
        <v>6</v>
      </c>
      <c r="AN1364" s="89">
        <f>VLOOKUP($B1364,'[5]POB X MCR 2019'!$C$7:$AW$186,36,0)</f>
        <v>5</v>
      </c>
      <c r="AO1364" s="89">
        <f>VLOOKUP($B1364,'[5]POB X MCR 2019'!$C$7:$AW$186,37,0)</f>
        <v>3</v>
      </c>
      <c r="AP1364" s="89">
        <f>VLOOKUP($B1364,'[5]POB X MCR 2019'!$C$7:$AW$186,38,0)</f>
        <v>3</v>
      </c>
      <c r="AQ1364" s="89">
        <f>VLOOKUP($B1364,'[5]POB X MCR 2019'!$C$7:$AW$186,43,0)</f>
        <v>117</v>
      </c>
      <c r="AR1364" s="89">
        <f>VLOOKUP($B1364,'[5]POB X MCR 2019'!$C$7:$AW$186,44,0)</f>
        <v>10</v>
      </c>
      <c r="AS1364" s="89">
        <f>VLOOKUP($B1364,'[5]POB X MCR 2019'!$C$7:$AW$186,45,0)</f>
        <v>11</v>
      </c>
      <c r="AT1364" s="89">
        <f>VLOOKUP($B1364,'[5]POB X MCR 2019'!$C$7:$AW$186,46,0)</f>
        <v>58</v>
      </c>
      <c r="AU1364" s="89">
        <f>VLOOKUP($B1364,'[6]RED CHOTA'!$C$7:$G$170,5,0)</f>
        <v>2</v>
      </c>
    </row>
    <row r="1365" spans="1:47" ht="12">
      <c r="A1365" s="58">
        <v>1366</v>
      </c>
      <c r="B1365" s="58">
        <v>10880</v>
      </c>
      <c r="C1365" s="59" t="s">
        <v>1134</v>
      </c>
      <c r="D1365" s="59" t="s">
        <v>447</v>
      </c>
      <c r="E1365" s="59" t="s">
        <v>448</v>
      </c>
      <c r="F1365" s="59" t="s">
        <v>481</v>
      </c>
      <c r="G1365" s="12" t="s">
        <v>266</v>
      </c>
      <c r="H1365" s="14">
        <f t="shared" si="348"/>
        <v>10880</v>
      </c>
      <c r="I1365" s="14">
        <f t="shared" si="349"/>
        <v>246</v>
      </c>
      <c r="J1365" s="12">
        <f>VLOOKUP($B1365,'[1]METAS 2019'!$D$4:$Q$843,5,0)</f>
        <v>1</v>
      </c>
      <c r="K1365" s="12">
        <f>VLOOKUP($B1365,'[1]METAS 2019'!$D$4:$Q$843,4,0)</f>
        <v>2</v>
      </c>
      <c r="L1365" s="12">
        <f>VLOOKUP($B1365,'[1]METAS 2019'!$D$4:$Q$843,11,0)</f>
        <v>1</v>
      </c>
      <c r="M1365" s="12">
        <f>VLOOKUP($B1365,'[1]METAS 2019'!$D$4:$Q$843,12,0)</f>
        <v>3</v>
      </c>
      <c r="N1365" s="12">
        <f>VLOOKUP($B1365,'[1]METAS 2019'!$D$4:$Q$843,13,0)</f>
        <v>1</v>
      </c>
      <c r="O1365" s="12">
        <f>VLOOKUP($B1365,'[1]METAS 2019'!$D$4:$Q$843,14,0)</f>
        <v>4</v>
      </c>
      <c r="P1365" s="89">
        <f>VLOOKUP($B1365,'[5]POB X MCR 2019'!$C$7:$AW$186,12,0)</f>
        <v>4</v>
      </c>
      <c r="Q1365" s="89">
        <f>VLOOKUP($B1365,'[5]POB X MCR 2019'!$C$7:$AW$186,13,0)</f>
        <v>4</v>
      </c>
      <c r="R1365" s="89">
        <f>VLOOKUP($B1365,'[5]POB X MCR 2019'!$C$7:$AW$186,14,0)</f>
        <v>4</v>
      </c>
      <c r="S1365" s="89">
        <f>VLOOKUP($B1365,'[5]POB X MCR 2019'!$C$7:$AW$186,15,0)</f>
        <v>5</v>
      </c>
      <c r="T1365" s="89">
        <f>VLOOKUP($B1365,'[5]POB X MCR 2019'!$C$7:$AW$186,16,0)</f>
        <v>5</v>
      </c>
      <c r="U1365" s="89">
        <f>VLOOKUP($B1365,'[5]POB X MCR 2019'!$C$7:$AW$186,17,0)</f>
        <v>5</v>
      </c>
      <c r="V1365" s="89">
        <f>VLOOKUP($B1365,'[5]POB X MCR 2019'!$C$7:$AW$186,18,0)</f>
        <v>5</v>
      </c>
      <c r="W1365" s="89">
        <f>VLOOKUP($B1365,'[5]POB X MCR 2019'!$C$7:$AW$186,19,0)</f>
        <v>5</v>
      </c>
      <c r="X1365" s="89">
        <f>VLOOKUP($B1365,'[5]POB X MCR 2019'!$C$7:$AW$186,20,0)</f>
        <v>5</v>
      </c>
      <c r="Y1365" s="89">
        <f>VLOOKUP($B1365,'[5]POB X MCR 2019'!$C$7:$AW$186,21,0)</f>
        <v>5</v>
      </c>
      <c r="Z1365" s="89">
        <f>VLOOKUP($B1365,'[5]POB X MCR 2019'!$C$7:$AW$186,22,0)</f>
        <v>5</v>
      </c>
      <c r="AA1365" s="89">
        <f>VLOOKUP($B1365,'[5]POB X MCR 2019'!$C$7:$AW$186,23,0)</f>
        <v>5</v>
      </c>
      <c r="AB1365" s="89">
        <f>VLOOKUP($B1365,'[5]POB X MCR 2019'!$C$7:$AW$186,24,0)</f>
        <v>5</v>
      </c>
      <c r="AC1365" s="89">
        <f>VLOOKUP($B1365,'[5]POB X MCR 2019'!$C$7:$AW$186,25,0)</f>
        <v>5</v>
      </c>
      <c r="AD1365" s="89">
        <f>VLOOKUP($B1365,'[5]POB X MCR 2019'!$C$7:$AW$186,26,0)</f>
        <v>20</v>
      </c>
      <c r="AE1365" s="89">
        <f>VLOOKUP($B1365,'[5]POB X MCR 2019'!$C$7:$AW$186,27,0)</f>
        <v>20</v>
      </c>
      <c r="AF1365" s="89">
        <f>VLOOKUP($B1365,'[5]POB X MCR 2019'!$C$7:$AW$186,28,0)</f>
        <v>22</v>
      </c>
      <c r="AG1365" s="89">
        <f>VLOOKUP($B1365,'[5]POB X MCR 2019'!$C$7:$AW$186,29,0)</f>
        <v>21</v>
      </c>
      <c r="AH1365" s="89">
        <f>VLOOKUP($B1365,'[5]POB X MCR 2019'!$C$7:$AW$186,30,0)</f>
        <v>18</v>
      </c>
      <c r="AI1365" s="89">
        <f>VLOOKUP($B1365,'[5]POB X MCR 2019'!$C$7:$AW$186,31,0)</f>
        <v>16</v>
      </c>
      <c r="AJ1365" s="89">
        <f>VLOOKUP($B1365,'[5]POB X MCR 2019'!$C$7:$AW$186,32,0)</f>
        <v>12</v>
      </c>
      <c r="AK1365" s="89">
        <f>VLOOKUP($B1365,'[5]POB X MCR 2019'!$C$7:$AW$186,33,0)</f>
        <v>10</v>
      </c>
      <c r="AL1365" s="89">
        <f>VLOOKUP($B1365,'[5]POB X MCR 2019'!$C$7:$AW$186,34,0)</f>
        <v>9</v>
      </c>
      <c r="AM1365" s="89">
        <f>VLOOKUP($B1365,'[5]POB X MCR 2019'!$C$7:$AW$186,35,0)</f>
        <v>6</v>
      </c>
      <c r="AN1365" s="89">
        <f>VLOOKUP($B1365,'[5]POB X MCR 2019'!$C$7:$AW$186,36,0)</f>
        <v>5</v>
      </c>
      <c r="AO1365" s="89">
        <f>VLOOKUP($B1365,'[5]POB X MCR 2019'!$C$7:$AW$186,37,0)</f>
        <v>4</v>
      </c>
      <c r="AP1365" s="89">
        <f>VLOOKUP($B1365,'[5]POB X MCR 2019'!$C$7:$AW$186,38,0)</f>
        <v>4</v>
      </c>
      <c r="AQ1365" s="89">
        <f>VLOOKUP($B1365,'[5]POB X MCR 2019'!$C$7:$AW$186,43,0)</f>
        <v>132</v>
      </c>
      <c r="AR1365" s="89">
        <f>VLOOKUP($B1365,'[5]POB X MCR 2019'!$C$7:$AW$186,44,0)</f>
        <v>12</v>
      </c>
      <c r="AS1365" s="89">
        <f>VLOOKUP($B1365,'[5]POB X MCR 2019'!$C$7:$AW$186,45,0)</f>
        <v>12</v>
      </c>
      <c r="AT1365" s="89">
        <f>VLOOKUP($B1365,'[5]POB X MCR 2019'!$C$7:$AW$186,46,0)</f>
        <v>66</v>
      </c>
      <c r="AU1365" s="89">
        <f>VLOOKUP($B1365,'[6]RED CHOTA'!$C$7:$G$170,5,0)</f>
        <v>1</v>
      </c>
    </row>
    <row r="1366" spans="1:47" ht="12">
      <c r="A1366" s="58">
        <v>1367</v>
      </c>
      <c r="B1366" s="58">
        <v>4676</v>
      </c>
      <c r="C1366" s="59" t="s">
        <v>1134</v>
      </c>
      <c r="D1366" s="59" t="s">
        <v>447</v>
      </c>
      <c r="E1366" s="59" t="s">
        <v>448</v>
      </c>
      <c r="F1366" s="59" t="s">
        <v>469</v>
      </c>
      <c r="G1366" s="12" t="s">
        <v>266</v>
      </c>
      <c r="H1366" s="14">
        <f t="shared" si="348"/>
        <v>4676</v>
      </c>
      <c r="I1366" s="14">
        <f t="shared" si="349"/>
        <v>943</v>
      </c>
      <c r="J1366" s="12">
        <f>VLOOKUP($B1366,'[1]METAS 2019'!$D$4:$Q$843,5,0)</f>
        <v>11</v>
      </c>
      <c r="K1366" s="12">
        <f>VLOOKUP($B1366,'[1]METAS 2019'!$D$4:$Q$843,4,0)</f>
        <v>12</v>
      </c>
      <c r="L1366" s="12">
        <f>VLOOKUP($B1366,'[1]METAS 2019'!$D$4:$Q$843,11,0)</f>
        <v>11</v>
      </c>
      <c r="M1366" s="12">
        <f>VLOOKUP($B1366,'[1]METAS 2019'!$D$4:$Q$843,12,0)</f>
        <v>12</v>
      </c>
      <c r="N1366" s="12">
        <f>VLOOKUP($B1366,'[1]METAS 2019'!$D$4:$Q$843,13,0)</f>
        <v>18</v>
      </c>
      <c r="O1366" s="12">
        <f>VLOOKUP($B1366,'[1]METAS 2019'!$D$4:$Q$843,14,0)</f>
        <v>10</v>
      </c>
      <c r="P1366" s="89">
        <f>VLOOKUP($B1366,'[5]POB X MCR 2019'!$C$7:$AW$186,12,0)</f>
        <v>16</v>
      </c>
      <c r="Q1366" s="89">
        <f>VLOOKUP($B1366,'[5]POB X MCR 2019'!$C$7:$AW$186,13,0)</f>
        <v>16</v>
      </c>
      <c r="R1366" s="89">
        <f>VLOOKUP($B1366,'[5]POB X MCR 2019'!$C$7:$AW$186,14,0)</f>
        <v>17</v>
      </c>
      <c r="S1366" s="89">
        <f>VLOOKUP($B1366,'[5]POB X MCR 2019'!$C$7:$AW$186,15,0)</f>
        <v>17</v>
      </c>
      <c r="T1366" s="89">
        <f>VLOOKUP($B1366,'[5]POB X MCR 2019'!$C$7:$AW$186,16,0)</f>
        <v>17</v>
      </c>
      <c r="U1366" s="89">
        <f>VLOOKUP($B1366,'[5]POB X MCR 2019'!$C$7:$AW$186,17,0)</f>
        <v>17</v>
      </c>
      <c r="V1366" s="89">
        <f>VLOOKUP($B1366,'[5]POB X MCR 2019'!$C$7:$AW$186,18,0)</f>
        <v>18</v>
      </c>
      <c r="W1366" s="89">
        <f>VLOOKUP($B1366,'[5]POB X MCR 2019'!$C$7:$AW$186,19,0)</f>
        <v>18</v>
      </c>
      <c r="X1366" s="89">
        <f>VLOOKUP($B1366,'[5]POB X MCR 2019'!$C$7:$AW$186,20,0)</f>
        <v>18</v>
      </c>
      <c r="Y1366" s="89">
        <f>VLOOKUP($B1366,'[5]POB X MCR 2019'!$C$7:$AW$186,21,0)</f>
        <v>18</v>
      </c>
      <c r="Z1366" s="89">
        <f>VLOOKUP($B1366,'[5]POB X MCR 2019'!$C$7:$AW$186,22,0)</f>
        <v>18</v>
      </c>
      <c r="AA1366" s="89">
        <f>VLOOKUP($B1366,'[5]POB X MCR 2019'!$C$7:$AW$186,23,0)</f>
        <v>18</v>
      </c>
      <c r="AB1366" s="89">
        <f>VLOOKUP($B1366,'[5]POB X MCR 2019'!$C$7:$AW$186,24,0)</f>
        <v>18</v>
      </c>
      <c r="AC1366" s="89">
        <f>VLOOKUP($B1366,'[5]POB X MCR 2019'!$C$7:$AW$186,25,0)</f>
        <v>17</v>
      </c>
      <c r="AD1366" s="89">
        <f>VLOOKUP($B1366,'[5]POB X MCR 2019'!$C$7:$AW$186,26,0)</f>
        <v>75</v>
      </c>
      <c r="AE1366" s="89">
        <f>VLOOKUP($B1366,'[5]POB X MCR 2019'!$C$7:$AW$186,27,0)</f>
        <v>76</v>
      </c>
      <c r="AF1366" s="89">
        <f>VLOOKUP($B1366,'[5]POB X MCR 2019'!$C$7:$AW$186,28,0)</f>
        <v>83</v>
      </c>
      <c r="AG1366" s="89">
        <f>VLOOKUP($B1366,'[5]POB X MCR 2019'!$C$7:$AW$186,29,0)</f>
        <v>79</v>
      </c>
      <c r="AH1366" s="89">
        <f>VLOOKUP($B1366,'[5]POB X MCR 2019'!$C$7:$AW$186,30,0)</f>
        <v>67</v>
      </c>
      <c r="AI1366" s="89">
        <f>VLOOKUP($B1366,'[5]POB X MCR 2019'!$C$7:$AW$186,31,0)</f>
        <v>61</v>
      </c>
      <c r="AJ1366" s="89">
        <f>VLOOKUP($B1366,'[5]POB X MCR 2019'!$C$7:$AW$186,32,0)</f>
        <v>44</v>
      </c>
      <c r="AK1366" s="89">
        <f>VLOOKUP($B1366,'[5]POB X MCR 2019'!$C$7:$AW$186,33,0)</f>
        <v>38</v>
      </c>
      <c r="AL1366" s="89">
        <f>VLOOKUP($B1366,'[5]POB X MCR 2019'!$C$7:$AW$186,34,0)</f>
        <v>32</v>
      </c>
      <c r="AM1366" s="89">
        <f>VLOOKUP($B1366,'[5]POB X MCR 2019'!$C$7:$AW$186,35,0)</f>
        <v>24</v>
      </c>
      <c r="AN1366" s="89">
        <f>VLOOKUP($B1366,'[5]POB X MCR 2019'!$C$7:$AW$186,36,0)</f>
        <v>20</v>
      </c>
      <c r="AO1366" s="89">
        <f>VLOOKUP($B1366,'[5]POB X MCR 2019'!$C$7:$AW$186,37,0)</f>
        <v>13</v>
      </c>
      <c r="AP1366" s="89">
        <f>VLOOKUP($B1366,'[5]POB X MCR 2019'!$C$7:$AW$186,38,0)</f>
        <v>14</v>
      </c>
      <c r="AQ1366" s="89">
        <f>VLOOKUP($B1366,'[5]POB X MCR 2019'!$C$7:$AW$186,43,0)</f>
        <v>479</v>
      </c>
      <c r="AR1366" s="89">
        <f>VLOOKUP($B1366,'[5]POB X MCR 2019'!$C$7:$AW$186,44,0)</f>
        <v>44</v>
      </c>
      <c r="AS1366" s="89">
        <f>VLOOKUP($B1366,'[5]POB X MCR 2019'!$C$7:$AW$186,45,0)</f>
        <v>46</v>
      </c>
      <c r="AT1366" s="89">
        <f>VLOOKUP($B1366,'[5]POB X MCR 2019'!$C$7:$AW$186,46,0)</f>
        <v>246</v>
      </c>
      <c r="AU1366" s="89">
        <f>VLOOKUP($B1366,'[6]RED CHOTA'!$C$7:$G$170,5,0)</f>
        <v>13</v>
      </c>
    </row>
    <row r="1367" spans="1:47" ht="12">
      <c r="A1367" s="58">
        <v>1368</v>
      </c>
      <c r="B1367" s="58">
        <v>4677</v>
      </c>
      <c r="C1367" s="59" t="s">
        <v>1134</v>
      </c>
      <c r="D1367" s="59" t="s">
        <v>447</v>
      </c>
      <c r="E1367" s="59" t="s">
        <v>448</v>
      </c>
      <c r="F1367" s="59" t="s">
        <v>453</v>
      </c>
      <c r="G1367" s="12" t="s">
        <v>266</v>
      </c>
      <c r="H1367" s="14">
        <f t="shared" si="348"/>
        <v>4677</v>
      </c>
      <c r="I1367" s="14">
        <f t="shared" si="349"/>
        <v>752</v>
      </c>
      <c r="J1367" s="12">
        <f>VLOOKUP($B1367,'[1]METAS 2019'!$D$4:$Q$843,5,0)</f>
        <v>12</v>
      </c>
      <c r="K1367" s="12">
        <f>VLOOKUP($B1367,'[1]METAS 2019'!$D$4:$Q$843,4,0)</f>
        <v>15</v>
      </c>
      <c r="L1367" s="12">
        <f>VLOOKUP($B1367,'[1]METAS 2019'!$D$4:$Q$843,11,0)</f>
        <v>12</v>
      </c>
      <c r="M1367" s="12">
        <f>VLOOKUP($B1367,'[1]METAS 2019'!$D$4:$Q$843,12,0)</f>
        <v>10</v>
      </c>
      <c r="N1367" s="12">
        <f>VLOOKUP($B1367,'[1]METAS 2019'!$D$4:$Q$843,13,0)</f>
        <v>14</v>
      </c>
      <c r="O1367" s="12">
        <f>VLOOKUP($B1367,'[1]METAS 2019'!$D$4:$Q$843,14,0)</f>
        <v>15</v>
      </c>
      <c r="P1367" s="89">
        <f>VLOOKUP($B1367,'[5]POB X MCR 2019'!$C$7:$AW$186,12,0)</f>
        <v>12</v>
      </c>
      <c r="Q1367" s="89">
        <f>VLOOKUP($B1367,'[5]POB X MCR 2019'!$C$7:$AW$186,13,0)</f>
        <v>13</v>
      </c>
      <c r="R1367" s="89">
        <f>VLOOKUP($B1367,'[5]POB X MCR 2019'!$C$7:$AW$186,14,0)</f>
        <v>13</v>
      </c>
      <c r="S1367" s="89">
        <f>VLOOKUP($B1367,'[5]POB X MCR 2019'!$C$7:$AW$186,15,0)</f>
        <v>13</v>
      </c>
      <c r="T1367" s="89">
        <f>VLOOKUP($B1367,'[5]POB X MCR 2019'!$C$7:$AW$186,16,0)</f>
        <v>13</v>
      </c>
      <c r="U1367" s="89">
        <f>VLOOKUP($B1367,'[5]POB X MCR 2019'!$C$7:$AW$186,17,0)</f>
        <v>13</v>
      </c>
      <c r="V1367" s="89">
        <f>VLOOKUP($B1367,'[5]POB X MCR 2019'!$C$7:$AW$186,18,0)</f>
        <v>14</v>
      </c>
      <c r="W1367" s="89">
        <f>VLOOKUP($B1367,'[5]POB X MCR 2019'!$C$7:$AW$186,19,0)</f>
        <v>14</v>
      </c>
      <c r="X1367" s="89">
        <f>VLOOKUP($B1367,'[5]POB X MCR 2019'!$C$7:$AW$186,20,0)</f>
        <v>14</v>
      </c>
      <c r="Y1367" s="89">
        <f>VLOOKUP($B1367,'[5]POB X MCR 2019'!$C$7:$AW$186,21,0)</f>
        <v>14</v>
      </c>
      <c r="Z1367" s="89">
        <f>VLOOKUP($B1367,'[5]POB X MCR 2019'!$C$7:$AW$186,22,0)</f>
        <v>14</v>
      </c>
      <c r="AA1367" s="89">
        <f>VLOOKUP($B1367,'[5]POB X MCR 2019'!$C$7:$AW$186,23,0)</f>
        <v>14</v>
      </c>
      <c r="AB1367" s="89">
        <f>VLOOKUP($B1367,'[5]POB X MCR 2019'!$C$7:$AW$186,24,0)</f>
        <v>14</v>
      </c>
      <c r="AC1367" s="89">
        <f>VLOOKUP($B1367,'[5]POB X MCR 2019'!$C$7:$AW$186,25,0)</f>
        <v>13</v>
      </c>
      <c r="AD1367" s="89">
        <f>VLOOKUP($B1367,'[5]POB X MCR 2019'!$C$7:$AW$186,26,0)</f>
        <v>58</v>
      </c>
      <c r="AE1367" s="89">
        <f>VLOOKUP($B1367,'[5]POB X MCR 2019'!$C$7:$AW$186,27,0)</f>
        <v>59</v>
      </c>
      <c r="AF1367" s="89">
        <f>VLOOKUP($B1367,'[5]POB X MCR 2019'!$C$7:$AW$186,28,0)</f>
        <v>65</v>
      </c>
      <c r="AG1367" s="89">
        <f>VLOOKUP($B1367,'[5]POB X MCR 2019'!$C$7:$AW$186,29,0)</f>
        <v>61</v>
      </c>
      <c r="AH1367" s="89">
        <f>VLOOKUP($B1367,'[5]POB X MCR 2019'!$C$7:$AW$186,30,0)</f>
        <v>52</v>
      </c>
      <c r="AI1367" s="89">
        <f>VLOOKUP($B1367,'[5]POB X MCR 2019'!$C$7:$AW$186,31,0)</f>
        <v>47</v>
      </c>
      <c r="AJ1367" s="89">
        <f>VLOOKUP($B1367,'[5]POB X MCR 2019'!$C$7:$AW$186,32,0)</f>
        <v>34</v>
      </c>
      <c r="AK1367" s="89">
        <f>VLOOKUP($B1367,'[5]POB X MCR 2019'!$C$7:$AW$186,33,0)</f>
        <v>29</v>
      </c>
      <c r="AL1367" s="89">
        <f>VLOOKUP($B1367,'[5]POB X MCR 2019'!$C$7:$AW$186,34,0)</f>
        <v>25</v>
      </c>
      <c r="AM1367" s="89">
        <f>VLOOKUP($B1367,'[5]POB X MCR 2019'!$C$7:$AW$186,35,0)</f>
        <v>19</v>
      </c>
      <c r="AN1367" s="89">
        <f>VLOOKUP($B1367,'[5]POB X MCR 2019'!$C$7:$AW$186,36,0)</f>
        <v>16</v>
      </c>
      <c r="AO1367" s="89">
        <f>VLOOKUP($B1367,'[5]POB X MCR 2019'!$C$7:$AW$186,37,0)</f>
        <v>10</v>
      </c>
      <c r="AP1367" s="89">
        <f>VLOOKUP($B1367,'[5]POB X MCR 2019'!$C$7:$AW$186,38,0)</f>
        <v>11</v>
      </c>
      <c r="AQ1367" s="89">
        <f>VLOOKUP($B1367,'[5]POB X MCR 2019'!$C$7:$AW$186,43,0)</f>
        <v>385</v>
      </c>
      <c r="AR1367" s="89">
        <f>VLOOKUP($B1367,'[5]POB X MCR 2019'!$C$7:$AW$186,44,0)</f>
        <v>34</v>
      </c>
      <c r="AS1367" s="89">
        <f>VLOOKUP($B1367,'[5]POB X MCR 2019'!$C$7:$AW$186,45,0)</f>
        <v>36</v>
      </c>
      <c r="AT1367" s="89">
        <f>VLOOKUP($B1367,'[5]POB X MCR 2019'!$C$7:$AW$186,46,0)</f>
        <v>190</v>
      </c>
      <c r="AU1367" s="89">
        <f>VLOOKUP($B1367,'[6]RED CHOTA'!$C$7:$G$170,5,0)</f>
        <v>15</v>
      </c>
    </row>
    <row r="1368" spans="1:47" ht="12">
      <c r="A1368" s="58">
        <v>1369</v>
      </c>
      <c r="B1368" s="58">
        <v>4675</v>
      </c>
      <c r="C1368" s="59" t="s">
        <v>1134</v>
      </c>
      <c r="D1368" s="59" t="s">
        <v>447</v>
      </c>
      <c r="E1368" s="59" t="s">
        <v>448</v>
      </c>
      <c r="F1368" s="59" t="s">
        <v>460</v>
      </c>
      <c r="G1368" s="12" t="s">
        <v>266</v>
      </c>
      <c r="H1368" s="14">
        <f t="shared" si="348"/>
        <v>4675</v>
      </c>
      <c r="I1368" s="14">
        <f t="shared" si="349"/>
        <v>497</v>
      </c>
      <c r="J1368" s="12">
        <f>VLOOKUP($B1368,'[1]METAS 2019'!$D$4:$Q$843,5,0)</f>
        <v>6</v>
      </c>
      <c r="K1368" s="12">
        <f>VLOOKUP($B1368,'[1]METAS 2019'!$D$4:$Q$843,4,0)</f>
        <v>6</v>
      </c>
      <c r="L1368" s="12">
        <f>VLOOKUP($B1368,'[1]METAS 2019'!$D$4:$Q$843,11,0)</f>
        <v>6</v>
      </c>
      <c r="M1368" s="12">
        <f>VLOOKUP($B1368,'[1]METAS 2019'!$D$4:$Q$843,12,0)</f>
        <v>10</v>
      </c>
      <c r="N1368" s="12">
        <f>VLOOKUP($B1368,'[1]METAS 2019'!$D$4:$Q$843,13,0)</f>
        <v>18</v>
      </c>
      <c r="O1368" s="12">
        <f>VLOOKUP($B1368,'[1]METAS 2019'!$D$4:$Q$843,14,0)</f>
        <v>12</v>
      </c>
      <c r="P1368" s="89">
        <f>VLOOKUP($B1368,'[5]POB X MCR 2019'!$C$7:$AW$186,12,0)</f>
        <v>8</v>
      </c>
      <c r="Q1368" s="89">
        <f>VLOOKUP($B1368,'[5]POB X MCR 2019'!$C$7:$AW$186,13,0)</f>
        <v>8</v>
      </c>
      <c r="R1368" s="89">
        <f>VLOOKUP($B1368,'[5]POB X MCR 2019'!$C$7:$AW$186,14,0)</f>
        <v>8</v>
      </c>
      <c r="S1368" s="89">
        <f>VLOOKUP($B1368,'[5]POB X MCR 2019'!$C$7:$AW$186,15,0)</f>
        <v>8</v>
      </c>
      <c r="T1368" s="89">
        <f>VLOOKUP($B1368,'[5]POB X MCR 2019'!$C$7:$AW$186,16,0)</f>
        <v>9</v>
      </c>
      <c r="U1368" s="89">
        <f>VLOOKUP($B1368,'[5]POB X MCR 2019'!$C$7:$AW$186,17,0)</f>
        <v>9</v>
      </c>
      <c r="V1368" s="89">
        <f>VLOOKUP($B1368,'[5]POB X MCR 2019'!$C$7:$AW$186,18,0)</f>
        <v>9</v>
      </c>
      <c r="W1368" s="89">
        <f>VLOOKUP($B1368,'[5]POB X MCR 2019'!$C$7:$AW$186,19,0)</f>
        <v>9</v>
      </c>
      <c r="X1368" s="89">
        <f>VLOOKUP($B1368,'[5]POB X MCR 2019'!$C$7:$AW$186,20,0)</f>
        <v>9</v>
      </c>
      <c r="Y1368" s="89">
        <f>VLOOKUP($B1368,'[5]POB X MCR 2019'!$C$7:$AW$186,21,0)</f>
        <v>9</v>
      </c>
      <c r="Z1368" s="89">
        <f>VLOOKUP($B1368,'[5]POB X MCR 2019'!$C$7:$AW$186,22,0)</f>
        <v>9</v>
      </c>
      <c r="AA1368" s="89">
        <f>VLOOKUP($B1368,'[5]POB X MCR 2019'!$C$7:$AW$186,23,0)</f>
        <v>9</v>
      </c>
      <c r="AB1368" s="89">
        <f>VLOOKUP($B1368,'[5]POB X MCR 2019'!$C$7:$AW$186,24,0)</f>
        <v>9</v>
      </c>
      <c r="AC1368" s="89">
        <f>VLOOKUP($B1368,'[5]POB X MCR 2019'!$C$7:$AW$186,25,0)</f>
        <v>9</v>
      </c>
      <c r="AD1368" s="89">
        <f>VLOOKUP($B1368,'[5]POB X MCR 2019'!$C$7:$AW$186,26,0)</f>
        <v>38</v>
      </c>
      <c r="AE1368" s="89">
        <f>VLOOKUP($B1368,'[5]POB X MCR 2019'!$C$7:$AW$186,27,0)</f>
        <v>39</v>
      </c>
      <c r="AF1368" s="89">
        <f>VLOOKUP($B1368,'[5]POB X MCR 2019'!$C$7:$AW$186,28,0)</f>
        <v>42</v>
      </c>
      <c r="AG1368" s="89">
        <f>VLOOKUP($B1368,'[5]POB X MCR 2019'!$C$7:$AW$186,29,0)</f>
        <v>40</v>
      </c>
      <c r="AH1368" s="89">
        <f>VLOOKUP($B1368,'[5]POB X MCR 2019'!$C$7:$AW$186,30,0)</f>
        <v>34</v>
      </c>
      <c r="AI1368" s="89">
        <f>VLOOKUP($B1368,'[5]POB X MCR 2019'!$C$7:$AW$186,31,0)</f>
        <v>31</v>
      </c>
      <c r="AJ1368" s="89">
        <f>VLOOKUP($B1368,'[5]POB X MCR 2019'!$C$7:$AW$186,32,0)</f>
        <v>22</v>
      </c>
      <c r="AK1368" s="89">
        <f>VLOOKUP($B1368,'[5]POB X MCR 2019'!$C$7:$AW$186,33,0)</f>
        <v>19</v>
      </c>
      <c r="AL1368" s="89">
        <f>VLOOKUP($B1368,'[5]POB X MCR 2019'!$C$7:$AW$186,34,0)</f>
        <v>16</v>
      </c>
      <c r="AM1368" s="89">
        <f>VLOOKUP($B1368,'[5]POB X MCR 2019'!$C$7:$AW$186,35,0)</f>
        <v>12</v>
      </c>
      <c r="AN1368" s="89">
        <f>VLOOKUP($B1368,'[5]POB X MCR 2019'!$C$7:$AW$186,36,0)</f>
        <v>10</v>
      </c>
      <c r="AO1368" s="89">
        <f>VLOOKUP($B1368,'[5]POB X MCR 2019'!$C$7:$AW$186,37,0)</f>
        <v>7</v>
      </c>
      <c r="AP1368" s="89">
        <f>VLOOKUP($B1368,'[5]POB X MCR 2019'!$C$7:$AW$186,38,0)</f>
        <v>7</v>
      </c>
      <c r="AQ1368" s="89">
        <f>VLOOKUP($B1368,'[5]POB X MCR 2019'!$C$7:$AW$186,43,0)</f>
        <v>256</v>
      </c>
      <c r="AR1368" s="89">
        <f>VLOOKUP($B1368,'[5]POB X MCR 2019'!$C$7:$AW$186,44,0)</f>
        <v>22</v>
      </c>
      <c r="AS1368" s="89">
        <f>VLOOKUP($B1368,'[5]POB X MCR 2019'!$C$7:$AW$186,45,0)</f>
        <v>23</v>
      </c>
      <c r="AT1368" s="89">
        <f>VLOOKUP($B1368,'[5]POB X MCR 2019'!$C$7:$AW$186,46,0)</f>
        <v>124</v>
      </c>
      <c r="AU1368" s="89">
        <f>VLOOKUP($B1368,'[6]RED CHOTA'!$C$7:$G$170,5,0)</f>
        <v>7</v>
      </c>
    </row>
    <row r="1369" spans="1:47" ht="12">
      <c r="A1369" s="58">
        <v>1370</v>
      </c>
      <c r="B1369" s="58">
        <v>6957</v>
      </c>
      <c r="C1369" s="59" t="s">
        <v>1134</v>
      </c>
      <c r="D1369" s="59" t="s">
        <v>447</v>
      </c>
      <c r="E1369" s="59" t="s">
        <v>448</v>
      </c>
      <c r="F1369" s="59" t="s">
        <v>476</v>
      </c>
      <c r="G1369" s="12" t="s">
        <v>271</v>
      </c>
      <c r="H1369" s="14">
        <f t="shared" si="348"/>
        <v>6957</v>
      </c>
      <c r="I1369" s="14">
        <f t="shared" si="349"/>
        <v>1413</v>
      </c>
      <c r="J1369" s="12">
        <f>VLOOKUP($B1369,'[1]METAS 2019'!$D$4:$Q$843,5,0)</f>
        <v>26</v>
      </c>
      <c r="K1369" s="12">
        <f>VLOOKUP($B1369,'[1]METAS 2019'!$D$4:$Q$843,4,0)</f>
        <v>32</v>
      </c>
      <c r="L1369" s="12">
        <f>VLOOKUP($B1369,'[1]METAS 2019'!$D$4:$Q$843,11,0)</f>
        <v>27</v>
      </c>
      <c r="M1369" s="12">
        <f>VLOOKUP($B1369,'[1]METAS 2019'!$D$4:$Q$843,12,0)</f>
        <v>24</v>
      </c>
      <c r="N1369" s="12">
        <f>VLOOKUP($B1369,'[1]METAS 2019'!$D$4:$Q$843,13,0)</f>
        <v>32</v>
      </c>
      <c r="O1369" s="12">
        <f>VLOOKUP($B1369,'[1]METAS 2019'!$D$4:$Q$843,14,0)</f>
        <v>26</v>
      </c>
      <c r="P1369" s="89">
        <f>VLOOKUP($B1369,'[5]POB X MCR 2019'!$C$7:$AW$186,12,0)</f>
        <v>23</v>
      </c>
      <c r="Q1369" s="89">
        <f>VLOOKUP($B1369,'[5]POB X MCR 2019'!$C$7:$AW$186,13,0)</f>
        <v>23</v>
      </c>
      <c r="R1369" s="89">
        <f>VLOOKUP($B1369,'[5]POB X MCR 2019'!$C$7:$AW$186,14,0)</f>
        <v>24</v>
      </c>
      <c r="S1369" s="89">
        <f>VLOOKUP($B1369,'[5]POB X MCR 2019'!$C$7:$AW$186,15,0)</f>
        <v>24</v>
      </c>
      <c r="T1369" s="89">
        <f>VLOOKUP($B1369,'[5]POB X MCR 2019'!$C$7:$AW$186,16,0)</f>
        <v>25</v>
      </c>
      <c r="U1369" s="89">
        <f>VLOOKUP($B1369,'[5]POB X MCR 2019'!$C$7:$AW$186,17,0)</f>
        <v>25</v>
      </c>
      <c r="V1369" s="89">
        <f>VLOOKUP($B1369,'[5]POB X MCR 2019'!$C$7:$AW$186,18,0)</f>
        <v>25</v>
      </c>
      <c r="W1369" s="89">
        <f>VLOOKUP($B1369,'[5]POB X MCR 2019'!$C$7:$AW$186,19,0)</f>
        <v>26</v>
      </c>
      <c r="X1369" s="89">
        <f>VLOOKUP($B1369,'[5]POB X MCR 2019'!$C$7:$AW$186,20,0)</f>
        <v>26</v>
      </c>
      <c r="Y1369" s="89">
        <f>VLOOKUP($B1369,'[5]POB X MCR 2019'!$C$7:$AW$186,21,0)</f>
        <v>26</v>
      </c>
      <c r="Z1369" s="89">
        <f>VLOOKUP($B1369,'[5]POB X MCR 2019'!$C$7:$AW$186,22,0)</f>
        <v>26</v>
      </c>
      <c r="AA1369" s="89">
        <f>VLOOKUP($B1369,'[5]POB X MCR 2019'!$C$7:$AW$186,23,0)</f>
        <v>26</v>
      </c>
      <c r="AB1369" s="89">
        <f>VLOOKUP($B1369,'[5]POB X MCR 2019'!$C$7:$AW$186,24,0)</f>
        <v>25</v>
      </c>
      <c r="AC1369" s="89">
        <f>VLOOKUP($B1369,'[5]POB X MCR 2019'!$C$7:$AW$186,25,0)</f>
        <v>24</v>
      </c>
      <c r="AD1369" s="89">
        <f>VLOOKUP($B1369,'[5]POB X MCR 2019'!$C$7:$AW$186,26,0)</f>
        <v>108</v>
      </c>
      <c r="AE1369" s="89">
        <f>VLOOKUP($B1369,'[5]POB X MCR 2019'!$C$7:$AW$186,27,0)</f>
        <v>109</v>
      </c>
      <c r="AF1369" s="89">
        <f>VLOOKUP($B1369,'[5]POB X MCR 2019'!$C$7:$AW$186,28,0)</f>
        <v>119</v>
      </c>
      <c r="AG1369" s="89">
        <f>VLOOKUP($B1369,'[5]POB X MCR 2019'!$C$7:$AW$186,29,0)</f>
        <v>113</v>
      </c>
      <c r="AH1369" s="89">
        <f>VLOOKUP($B1369,'[5]POB X MCR 2019'!$C$7:$AW$186,30,0)</f>
        <v>96</v>
      </c>
      <c r="AI1369" s="89">
        <f>VLOOKUP($B1369,'[5]POB X MCR 2019'!$C$7:$AW$186,31,0)</f>
        <v>88</v>
      </c>
      <c r="AJ1369" s="89">
        <f>VLOOKUP($B1369,'[5]POB X MCR 2019'!$C$7:$AW$186,32,0)</f>
        <v>63</v>
      </c>
      <c r="AK1369" s="89">
        <f>VLOOKUP($B1369,'[5]POB X MCR 2019'!$C$7:$AW$186,33,0)</f>
        <v>54</v>
      </c>
      <c r="AL1369" s="89">
        <f>VLOOKUP($B1369,'[5]POB X MCR 2019'!$C$7:$AW$186,34,0)</f>
        <v>46</v>
      </c>
      <c r="AM1369" s="89">
        <f>VLOOKUP($B1369,'[5]POB X MCR 2019'!$C$7:$AW$186,35,0)</f>
        <v>34</v>
      </c>
      <c r="AN1369" s="89">
        <f>VLOOKUP($B1369,'[5]POB X MCR 2019'!$C$7:$AW$186,36,0)</f>
        <v>29</v>
      </c>
      <c r="AO1369" s="89">
        <f>VLOOKUP($B1369,'[5]POB X MCR 2019'!$C$7:$AW$186,37,0)</f>
        <v>19</v>
      </c>
      <c r="AP1369" s="89">
        <f>VLOOKUP($B1369,'[5]POB X MCR 2019'!$C$7:$AW$186,38,0)</f>
        <v>20</v>
      </c>
      <c r="AQ1369" s="89">
        <f>VLOOKUP($B1369,'[5]POB X MCR 2019'!$C$7:$AW$186,43,0)</f>
        <v>720</v>
      </c>
      <c r="AR1369" s="89">
        <f>VLOOKUP($B1369,'[5]POB X MCR 2019'!$C$7:$AW$186,44,0)</f>
        <v>63</v>
      </c>
      <c r="AS1369" s="89">
        <f>VLOOKUP($B1369,'[5]POB X MCR 2019'!$C$7:$AW$186,45,0)</f>
        <v>66</v>
      </c>
      <c r="AT1369" s="89">
        <f>VLOOKUP($B1369,'[5]POB X MCR 2019'!$C$7:$AW$186,46,0)</f>
        <v>352</v>
      </c>
      <c r="AU1369" s="89">
        <f>VLOOKUP($B1369,'[6]RED CHOTA'!$C$7:$G$170,5,0)</f>
        <v>31</v>
      </c>
    </row>
    <row r="1370" spans="1:47" ht="12">
      <c r="A1370" s="58">
        <v>1371</v>
      </c>
      <c r="B1370" s="58">
        <v>6842</v>
      </c>
      <c r="C1370" s="59" t="s">
        <v>1134</v>
      </c>
      <c r="D1370" s="59" t="s">
        <v>447</v>
      </c>
      <c r="E1370" s="59" t="s">
        <v>448</v>
      </c>
      <c r="F1370" s="59" t="s">
        <v>451</v>
      </c>
      <c r="G1370" s="12" t="s">
        <v>266</v>
      </c>
      <c r="H1370" s="14">
        <f t="shared" si="348"/>
        <v>6842</v>
      </c>
      <c r="I1370" s="14">
        <f t="shared" si="349"/>
        <v>516</v>
      </c>
      <c r="J1370" s="12">
        <f>VLOOKUP($B1370,'[1]METAS 2019'!$D$4:$Q$843,5,0)</f>
        <v>9</v>
      </c>
      <c r="K1370" s="12">
        <f>VLOOKUP($B1370,'[1]METAS 2019'!$D$4:$Q$843,4,0)</f>
        <v>11</v>
      </c>
      <c r="L1370" s="12">
        <f>VLOOKUP($B1370,'[1]METAS 2019'!$D$4:$Q$843,11,0)</f>
        <v>10</v>
      </c>
      <c r="M1370" s="12">
        <f>VLOOKUP($B1370,'[1]METAS 2019'!$D$4:$Q$843,12,0)</f>
        <v>10</v>
      </c>
      <c r="N1370" s="12">
        <f>VLOOKUP($B1370,'[1]METAS 2019'!$D$4:$Q$843,13,0)</f>
        <v>5</v>
      </c>
      <c r="O1370" s="12">
        <f>VLOOKUP($B1370,'[1]METAS 2019'!$D$4:$Q$843,14,0)</f>
        <v>13</v>
      </c>
      <c r="P1370" s="89">
        <f>VLOOKUP($B1370,'[5]POB X MCR 2019'!$C$7:$AW$186,12,0)</f>
        <v>8</v>
      </c>
      <c r="Q1370" s="89">
        <f>VLOOKUP($B1370,'[5]POB X MCR 2019'!$C$7:$AW$186,13,0)</f>
        <v>9</v>
      </c>
      <c r="R1370" s="89">
        <f>VLOOKUP($B1370,'[5]POB X MCR 2019'!$C$7:$AW$186,14,0)</f>
        <v>9</v>
      </c>
      <c r="S1370" s="89">
        <f>VLOOKUP($B1370,'[5]POB X MCR 2019'!$C$7:$AW$186,15,0)</f>
        <v>9</v>
      </c>
      <c r="T1370" s="89">
        <f>VLOOKUP($B1370,'[5]POB X MCR 2019'!$C$7:$AW$186,16,0)</f>
        <v>9</v>
      </c>
      <c r="U1370" s="89">
        <f>VLOOKUP($B1370,'[5]POB X MCR 2019'!$C$7:$AW$186,17,0)</f>
        <v>9</v>
      </c>
      <c r="V1370" s="89">
        <f>VLOOKUP($B1370,'[5]POB X MCR 2019'!$C$7:$AW$186,18,0)</f>
        <v>9</v>
      </c>
      <c r="W1370" s="89">
        <f>VLOOKUP($B1370,'[5]POB X MCR 2019'!$C$7:$AW$186,19,0)</f>
        <v>9</v>
      </c>
      <c r="X1370" s="89">
        <f>VLOOKUP($B1370,'[5]POB X MCR 2019'!$C$7:$AW$186,20,0)</f>
        <v>9</v>
      </c>
      <c r="Y1370" s="89">
        <f>VLOOKUP($B1370,'[5]POB X MCR 2019'!$C$7:$AW$186,21,0)</f>
        <v>10</v>
      </c>
      <c r="Z1370" s="89">
        <f>VLOOKUP($B1370,'[5]POB X MCR 2019'!$C$7:$AW$186,22,0)</f>
        <v>10</v>
      </c>
      <c r="AA1370" s="89">
        <f>VLOOKUP($B1370,'[5]POB X MCR 2019'!$C$7:$AW$186,23,0)</f>
        <v>10</v>
      </c>
      <c r="AB1370" s="89">
        <f>VLOOKUP($B1370,'[5]POB X MCR 2019'!$C$7:$AW$186,24,0)</f>
        <v>9</v>
      </c>
      <c r="AC1370" s="89">
        <f>VLOOKUP($B1370,'[5]POB X MCR 2019'!$C$7:$AW$186,25,0)</f>
        <v>9</v>
      </c>
      <c r="AD1370" s="89">
        <f>VLOOKUP($B1370,'[5]POB X MCR 2019'!$C$7:$AW$186,26,0)</f>
        <v>40</v>
      </c>
      <c r="AE1370" s="89">
        <f>VLOOKUP($B1370,'[5]POB X MCR 2019'!$C$7:$AW$186,27,0)</f>
        <v>40</v>
      </c>
      <c r="AF1370" s="89">
        <f>VLOOKUP($B1370,'[5]POB X MCR 2019'!$C$7:$AW$186,28,0)</f>
        <v>44</v>
      </c>
      <c r="AG1370" s="89">
        <f>VLOOKUP($B1370,'[5]POB X MCR 2019'!$C$7:$AW$186,29,0)</f>
        <v>41</v>
      </c>
      <c r="AH1370" s="89">
        <f>VLOOKUP($B1370,'[5]POB X MCR 2019'!$C$7:$AW$186,30,0)</f>
        <v>35</v>
      </c>
      <c r="AI1370" s="89">
        <f>VLOOKUP($B1370,'[5]POB X MCR 2019'!$C$7:$AW$186,31,0)</f>
        <v>32</v>
      </c>
      <c r="AJ1370" s="89">
        <f>VLOOKUP($B1370,'[5]POB X MCR 2019'!$C$7:$AW$186,32,0)</f>
        <v>23</v>
      </c>
      <c r="AK1370" s="89">
        <f>VLOOKUP($B1370,'[5]POB X MCR 2019'!$C$7:$AW$186,33,0)</f>
        <v>20</v>
      </c>
      <c r="AL1370" s="89">
        <f>VLOOKUP($B1370,'[5]POB X MCR 2019'!$C$7:$AW$186,34,0)</f>
        <v>17</v>
      </c>
      <c r="AM1370" s="89">
        <f>VLOOKUP($B1370,'[5]POB X MCR 2019'!$C$7:$AW$186,35,0)</f>
        <v>13</v>
      </c>
      <c r="AN1370" s="89">
        <f>VLOOKUP($B1370,'[5]POB X MCR 2019'!$C$7:$AW$186,36,0)</f>
        <v>11</v>
      </c>
      <c r="AO1370" s="89">
        <f>VLOOKUP($B1370,'[5]POB X MCR 2019'!$C$7:$AW$186,37,0)</f>
        <v>7</v>
      </c>
      <c r="AP1370" s="89">
        <f>VLOOKUP($B1370,'[5]POB X MCR 2019'!$C$7:$AW$186,38,0)</f>
        <v>7</v>
      </c>
      <c r="AQ1370" s="89">
        <f>VLOOKUP($B1370,'[5]POB X MCR 2019'!$C$7:$AW$186,43,0)</f>
        <v>268</v>
      </c>
      <c r="AR1370" s="89">
        <f>VLOOKUP($B1370,'[5]POB X MCR 2019'!$C$7:$AW$186,44,0)</f>
        <v>23</v>
      </c>
      <c r="AS1370" s="89">
        <f>VLOOKUP($B1370,'[5]POB X MCR 2019'!$C$7:$AW$186,45,0)</f>
        <v>24</v>
      </c>
      <c r="AT1370" s="89">
        <f>VLOOKUP($B1370,'[5]POB X MCR 2019'!$C$7:$AW$186,46,0)</f>
        <v>129</v>
      </c>
      <c r="AU1370" s="89">
        <f>VLOOKUP($B1370,'[6]RED CHOTA'!$C$7:$G$170,5,0)</f>
        <v>11</v>
      </c>
    </row>
    <row r="1371" spans="1:47" ht="12">
      <c r="A1371" s="58">
        <v>1372</v>
      </c>
      <c r="B1371" s="58">
        <v>4678</v>
      </c>
      <c r="C1371" s="59" t="s">
        <v>1134</v>
      </c>
      <c r="D1371" s="59" t="s">
        <v>447</v>
      </c>
      <c r="E1371" s="59" t="s">
        <v>448</v>
      </c>
      <c r="F1371" s="59" t="s">
        <v>456</v>
      </c>
      <c r="G1371" s="12" t="s">
        <v>266</v>
      </c>
      <c r="H1371" s="14">
        <f t="shared" si="348"/>
        <v>4678</v>
      </c>
      <c r="I1371" s="14">
        <f t="shared" si="349"/>
        <v>506</v>
      </c>
      <c r="J1371" s="12">
        <f>VLOOKUP($B1371,'[1]METAS 2019'!$D$4:$Q$843,5,0)</f>
        <v>8</v>
      </c>
      <c r="K1371" s="12">
        <f>VLOOKUP($B1371,'[1]METAS 2019'!$D$4:$Q$843,4,0)</f>
        <v>6</v>
      </c>
      <c r="L1371" s="12">
        <f>VLOOKUP($B1371,'[1]METAS 2019'!$D$4:$Q$843,11,0)</f>
        <v>11</v>
      </c>
      <c r="M1371" s="12">
        <f>VLOOKUP($B1371,'[1]METAS 2019'!$D$4:$Q$843,12,0)</f>
        <v>13</v>
      </c>
      <c r="N1371" s="12">
        <f>VLOOKUP($B1371,'[1]METAS 2019'!$D$4:$Q$843,13,0)</f>
        <v>15</v>
      </c>
      <c r="O1371" s="12">
        <f>VLOOKUP($B1371,'[1]METAS 2019'!$D$4:$Q$843,14,0)</f>
        <v>9</v>
      </c>
      <c r="P1371" s="89">
        <f>VLOOKUP($B1371,'[5]POB X MCR 2019'!$C$7:$AW$186,12,0)</f>
        <v>8</v>
      </c>
      <c r="Q1371" s="89">
        <f>VLOOKUP($B1371,'[5]POB X MCR 2019'!$C$7:$AW$186,13,0)</f>
        <v>8</v>
      </c>
      <c r="R1371" s="89">
        <f>VLOOKUP($B1371,'[5]POB X MCR 2019'!$C$7:$AW$186,14,0)</f>
        <v>8</v>
      </c>
      <c r="S1371" s="89">
        <f>VLOOKUP($B1371,'[5]POB X MCR 2019'!$C$7:$AW$186,15,0)</f>
        <v>9</v>
      </c>
      <c r="T1371" s="89">
        <f>VLOOKUP($B1371,'[5]POB X MCR 2019'!$C$7:$AW$186,16,0)</f>
        <v>9</v>
      </c>
      <c r="U1371" s="89">
        <f>VLOOKUP($B1371,'[5]POB X MCR 2019'!$C$7:$AW$186,17,0)</f>
        <v>9</v>
      </c>
      <c r="V1371" s="89">
        <f>VLOOKUP($B1371,'[5]POB X MCR 2019'!$C$7:$AW$186,18,0)</f>
        <v>9</v>
      </c>
      <c r="W1371" s="89">
        <f>VLOOKUP($B1371,'[5]POB X MCR 2019'!$C$7:$AW$186,19,0)</f>
        <v>9</v>
      </c>
      <c r="X1371" s="89">
        <f>VLOOKUP($B1371,'[5]POB X MCR 2019'!$C$7:$AW$186,20,0)</f>
        <v>9</v>
      </c>
      <c r="Y1371" s="89">
        <f>VLOOKUP($B1371,'[5]POB X MCR 2019'!$C$7:$AW$186,21,0)</f>
        <v>9</v>
      </c>
      <c r="Z1371" s="89">
        <f>VLOOKUP($B1371,'[5]POB X MCR 2019'!$C$7:$AW$186,22,0)</f>
        <v>9</v>
      </c>
      <c r="AA1371" s="89">
        <f>VLOOKUP($B1371,'[5]POB X MCR 2019'!$C$7:$AW$186,23,0)</f>
        <v>9</v>
      </c>
      <c r="AB1371" s="89">
        <f>VLOOKUP($B1371,'[5]POB X MCR 2019'!$C$7:$AW$186,24,0)</f>
        <v>9</v>
      </c>
      <c r="AC1371" s="89">
        <f>VLOOKUP($B1371,'[5]POB X MCR 2019'!$C$7:$AW$186,25,0)</f>
        <v>9</v>
      </c>
      <c r="AD1371" s="89">
        <f>VLOOKUP($B1371,'[5]POB X MCR 2019'!$C$7:$AW$186,26,0)</f>
        <v>39</v>
      </c>
      <c r="AE1371" s="89">
        <f>VLOOKUP($B1371,'[5]POB X MCR 2019'!$C$7:$AW$186,27,0)</f>
        <v>39</v>
      </c>
      <c r="AF1371" s="89">
        <f>VLOOKUP($B1371,'[5]POB X MCR 2019'!$C$7:$AW$186,28,0)</f>
        <v>43</v>
      </c>
      <c r="AG1371" s="89">
        <f>VLOOKUP($B1371,'[5]POB X MCR 2019'!$C$7:$AW$186,29,0)</f>
        <v>40</v>
      </c>
      <c r="AH1371" s="89">
        <f>VLOOKUP($B1371,'[5]POB X MCR 2019'!$C$7:$AW$186,30,0)</f>
        <v>35</v>
      </c>
      <c r="AI1371" s="89">
        <f>VLOOKUP($B1371,'[5]POB X MCR 2019'!$C$7:$AW$186,31,0)</f>
        <v>31</v>
      </c>
      <c r="AJ1371" s="89">
        <f>VLOOKUP($B1371,'[5]POB X MCR 2019'!$C$7:$AW$186,32,0)</f>
        <v>22</v>
      </c>
      <c r="AK1371" s="89">
        <f>VLOOKUP($B1371,'[5]POB X MCR 2019'!$C$7:$AW$186,33,0)</f>
        <v>19</v>
      </c>
      <c r="AL1371" s="89">
        <f>VLOOKUP($B1371,'[5]POB X MCR 2019'!$C$7:$AW$186,34,0)</f>
        <v>17</v>
      </c>
      <c r="AM1371" s="89">
        <f>VLOOKUP($B1371,'[5]POB X MCR 2019'!$C$7:$AW$186,35,0)</f>
        <v>12</v>
      </c>
      <c r="AN1371" s="89">
        <f>VLOOKUP($B1371,'[5]POB X MCR 2019'!$C$7:$AW$186,36,0)</f>
        <v>10</v>
      </c>
      <c r="AO1371" s="89">
        <f>VLOOKUP($B1371,'[5]POB X MCR 2019'!$C$7:$AW$186,37,0)</f>
        <v>7</v>
      </c>
      <c r="AP1371" s="89">
        <f>VLOOKUP($B1371,'[5]POB X MCR 2019'!$C$7:$AW$186,38,0)</f>
        <v>7</v>
      </c>
      <c r="AQ1371" s="89">
        <f>VLOOKUP($B1371,'[5]POB X MCR 2019'!$C$7:$AW$186,43,0)</f>
        <v>265</v>
      </c>
      <c r="AR1371" s="89">
        <f>VLOOKUP($B1371,'[5]POB X MCR 2019'!$C$7:$AW$186,44,0)</f>
        <v>22</v>
      </c>
      <c r="AS1371" s="89">
        <f>VLOOKUP($B1371,'[5]POB X MCR 2019'!$C$7:$AW$186,45,0)</f>
        <v>24</v>
      </c>
      <c r="AT1371" s="89">
        <f>VLOOKUP($B1371,'[5]POB X MCR 2019'!$C$7:$AW$186,46,0)</f>
        <v>126</v>
      </c>
      <c r="AU1371" s="89">
        <f>VLOOKUP($B1371,'[6]RED CHOTA'!$C$7:$G$170,5,0)</f>
        <v>10</v>
      </c>
    </row>
    <row r="1372" spans="1:47" ht="12">
      <c r="A1372" s="58">
        <v>1373</v>
      </c>
      <c r="B1372" s="58">
        <v>4679</v>
      </c>
      <c r="C1372" s="59" t="s">
        <v>1134</v>
      </c>
      <c r="D1372" s="59" t="s">
        <v>447</v>
      </c>
      <c r="E1372" s="59" t="s">
        <v>448</v>
      </c>
      <c r="F1372" s="59" t="s">
        <v>472</v>
      </c>
      <c r="G1372" s="12" t="s">
        <v>266</v>
      </c>
      <c r="H1372" s="14">
        <f t="shared" si="348"/>
        <v>4679</v>
      </c>
      <c r="I1372" s="14">
        <f t="shared" si="349"/>
        <v>697</v>
      </c>
      <c r="J1372" s="12">
        <f>VLOOKUP($B1372,'[1]METAS 2019'!$D$4:$Q$843,5,0)</f>
        <v>9</v>
      </c>
      <c r="K1372" s="12">
        <f>VLOOKUP($B1372,'[1]METAS 2019'!$D$4:$Q$843,4,0)</f>
        <v>8</v>
      </c>
      <c r="L1372" s="12">
        <f>VLOOKUP($B1372,'[1]METAS 2019'!$D$4:$Q$843,11,0)</f>
        <v>7</v>
      </c>
      <c r="M1372" s="12">
        <f>VLOOKUP($B1372,'[1]METAS 2019'!$D$4:$Q$843,12,0)</f>
        <v>8</v>
      </c>
      <c r="N1372" s="12">
        <f>VLOOKUP($B1372,'[1]METAS 2019'!$D$4:$Q$843,13,0)</f>
        <v>16</v>
      </c>
      <c r="O1372" s="12">
        <f>VLOOKUP($B1372,'[1]METAS 2019'!$D$4:$Q$843,14,0)</f>
        <v>13</v>
      </c>
      <c r="P1372" s="89">
        <f>VLOOKUP($B1372,'[5]POB X MCR 2019'!$C$7:$AW$186,12,0)</f>
        <v>12</v>
      </c>
      <c r="Q1372" s="89">
        <f>VLOOKUP($B1372,'[5]POB X MCR 2019'!$C$7:$AW$186,13,0)</f>
        <v>12</v>
      </c>
      <c r="R1372" s="89">
        <f>VLOOKUP($B1372,'[5]POB X MCR 2019'!$C$7:$AW$186,14,0)</f>
        <v>12</v>
      </c>
      <c r="S1372" s="89">
        <f>VLOOKUP($B1372,'[5]POB X MCR 2019'!$C$7:$AW$186,15,0)</f>
        <v>12</v>
      </c>
      <c r="T1372" s="89">
        <f>VLOOKUP($B1372,'[5]POB X MCR 2019'!$C$7:$AW$186,16,0)</f>
        <v>13</v>
      </c>
      <c r="U1372" s="89">
        <f>VLOOKUP($B1372,'[5]POB X MCR 2019'!$C$7:$AW$186,17,0)</f>
        <v>13</v>
      </c>
      <c r="V1372" s="89">
        <f>VLOOKUP($B1372,'[5]POB X MCR 2019'!$C$7:$AW$186,18,0)</f>
        <v>13</v>
      </c>
      <c r="W1372" s="89">
        <f>VLOOKUP($B1372,'[5]POB X MCR 2019'!$C$7:$AW$186,19,0)</f>
        <v>13</v>
      </c>
      <c r="X1372" s="89">
        <f>VLOOKUP($B1372,'[5]POB X MCR 2019'!$C$7:$AW$186,20,0)</f>
        <v>13</v>
      </c>
      <c r="Y1372" s="89">
        <f>VLOOKUP($B1372,'[5]POB X MCR 2019'!$C$7:$AW$186,21,0)</f>
        <v>13</v>
      </c>
      <c r="Z1372" s="89">
        <f>VLOOKUP($B1372,'[5]POB X MCR 2019'!$C$7:$AW$186,22,0)</f>
        <v>13</v>
      </c>
      <c r="AA1372" s="89">
        <f>VLOOKUP($B1372,'[5]POB X MCR 2019'!$C$7:$AW$186,23,0)</f>
        <v>13</v>
      </c>
      <c r="AB1372" s="89">
        <f>VLOOKUP($B1372,'[5]POB X MCR 2019'!$C$7:$AW$186,24,0)</f>
        <v>13</v>
      </c>
      <c r="AC1372" s="89">
        <f>VLOOKUP($B1372,'[5]POB X MCR 2019'!$C$7:$AW$186,25,0)</f>
        <v>12</v>
      </c>
      <c r="AD1372" s="89">
        <f>VLOOKUP($B1372,'[5]POB X MCR 2019'!$C$7:$AW$186,26,0)</f>
        <v>55</v>
      </c>
      <c r="AE1372" s="89">
        <f>VLOOKUP($B1372,'[5]POB X MCR 2019'!$C$7:$AW$186,27,0)</f>
        <v>56</v>
      </c>
      <c r="AF1372" s="89">
        <f>VLOOKUP($B1372,'[5]POB X MCR 2019'!$C$7:$AW$186,28,0)</f>
        <v>61</v>
      </c>
      <c r="AG1372" s="89">
        <f>VLOOKUP($B1372,'[5]POB X MCR 2019'!$C$7:$AW$186,29,0)</f>
        <v>58</v>
      </c>
      <c r="AH1372" s="89">
        <f>VLOOKUP($B1372,'[5]POB X MCR 2019'!$C$7:$AW$186,30,0)</f>
        <v>49</v>
      </c>
      <c r="AI1372" s="89">
        <f>VLOOKUP($B1372,'[5]POB X MCR 2019'!$C$7:$AW$186,31,0)</f>
        <v>45</v>
      </c>
      <c r="AJ1372" s="89">
        <f>VLOOKUP($B1372,'[5]POB X MCR 2019'!$C$7:$AW$186,32,0)</f>
        <v>32</v>
      </c>
      <c r="AK1372" s="89">
        <f>VLOOKUP($B1372,'[5]POB X MCR 2019'!$C$7:$AW$186,33,0)</f>
        <v>27</v>
      </c>
      <c r="AL1372" s="89">
        <f>VLOOKUP($B1372,'[5]POB X MCR 2019'!$C$7:$AW$186,34,0)</f>
        <v>24</v>
      </c>
      <c r="AM1372" s="89">
        <f>VLOOKUP($B1372,'[5]POB X MCR 2019'!$C$7:$AW$186,35,0)</f>
        <v>17</v>
      </c>
      <c r="AN1372" s="89">
        <f>VLOOKUP($B1372,'[5]POB X MCR 2019'!$C$7:$AW$186,36,0)</f>
        <v>15</v>
      </c>
      <c r="AO1372" s="89">
        <f>VLOOKUP($B1372,'[5]POB X MCR 2019'!$C$7:$AW$186,37,0)</f>
        <v>10</v>
      </c>
      <c r="AP1372" s="89">
        <f>VLOOKUP($B1372,'[5]POB X MCR 2019'!$C$7:$AW$186,38,0)</f>
        <v>10</v>
      </c>
      <c r="AQ1372" s="89">
        <f>VLOOKUP($B1372,'[5]POB X MCR 2019'!$C$7:$AW$186,43,0)</f>
        <v>360</v>
      </c>
      <c r="AR1372" s="89">
        <f>VLOOKUP($B1372,'[5]POB X MCR 2019'!$C$7:$AW$186,44,0)</f>
        <v>32</v>
      </c>
      <c r="AS1372" s="89">
        <f>VLOOKUP($B1372,'[5]POB X MCR 2019'!$C$7:$AW$186,45,0)</f>
        <v>34</v>
      </c>
      <c r="AT1372" s="89">
        <f>VLOOKUP($B1372,'[5]POB X MCR 2019'!$C$7:$AW$186,46,0)</f>
        <v>179</v>
      </c>
      <c r="AU1372" s="89">
        <f>VLOOKUP($B1372,'[6]RED CHOTA'!$C$7:$G$170,5,0)</f>
        <v>11</v>
      </c>
    </row>
    <row r="1373" spans="1:47" ht="12">
      <c r="A1373" s="58">
        <v>1374</v>
      </c>
      <c r="B1373" s="58">
        <v>4680</v>
      </c>
      <c r="C1373" s="59" t="s">
        <v>1134</v>
      </c>
      <c r="D1373" s="59" t="s">
        <v>447</v>
      </c>
      <c r="E1373" s="59" t="s">
        <v>448</v>
      </c>
      <c r="F1373" s="59" t="s">
        <v>473</v>
      </c>
      <c r="G1373" s="12" t="s">
        <v>266</v>
      </c>
      <c r="H1373" s="14">
        <f t="shared" si="348"/>
        <v>4680</v>
      </c>
      <c r="I1373" s="14">
        <f t="shared" si="349"/>
        <v>1238</v>
      </c>
      <c r="J1373" s="12">
        <f>VLOOKUP($B1373,'[1]METAS 2019'!$D$4:$Q$843,5,0)</f>
        <v>18</v>
      </c>
      <c r="K1373" s="12">
        <f>VLOOKUP($B1373,'[1]METAS 2019'!$D$4:$Q$843,4,0)</f>
        <v>19</v>
      </c>
      <c r="L1373" s="12">
        <f>VLOOKUP($B1373,'[1]METAS 2019'!$D$4:$Q$843,11,0)</f>
        <v>13</v>
      </c>
      <c r="M1373" s="12">
        <f>VLOOKUP($B1373,'[1]METAS 2019'!$D$4:$Q$843,12,0)</f>
        <v>17</v>
      </c>
      <c r="N1373" s="12">
        <f>VLOOKUP($B1373,'[1]METAS 2019'!$D$4:$Q$843,13,0)</f>
        <v>28</v>
      </c>
      <c r="O1373" s="12">
        <f>VLOOKUP($B1373,'[1]METAS 2019'!$D$4:$Q$843,14,0)</f>
        <v>28</v>
      </c>
      <c r="P1373" s="89">
        <f>VLOOKUP($B1373,'[5]POB X MCR 2019'!$C$7:$AW$186,12,0)</f>
        <v>20</v>
      </c>
      <c r="Q1373" s="89">
        <f>VLOOKUP($B1373,'[5]POB X MCR 2019'!$C$7:$AW$186,13,0)</f>
        <v>21</v>
      </c>
      <c r="R1373" s="89">
        <f>VLOOKUP($B1373,'[5]POB X MCR 2019'!$C$7:$AW$186,14,0)</f>
        <v>21</v>
      </c>
      <c r="S1373" s="89">
        <f>VLOOKUP($B1373,'[5]POB X MCR 2019'!$C$7:$AW$186,15,0)</f>
        <v>22</v>
      </c>
      <c r="T1373" s="89">
        <f>VLOOKUP($B1373,'[5]POB X MCR 2019'!$C$7:$AW$186,16,0)</f>
        <v>22</v>
      </c>
      <c r="U1373" s="89">
        <f>VLOOKUP($B1373,'[5]POB X MCR 2019'!$C$7:$AW$186,17,0)</f>
        <v>22</v>
      </c>
      <c r="V1373" s="89">
        <f>VLOOKUP($B1373,'[5]POB X MCR 2019'!$C$7:$AW$186,18,0)</f>
        <v>23</v>
      </c>
      <c r="W1373" s="89">
        <f>VLOOKUP($B1373,'[5]POB X MCR 2019'!$C$7:$AW$186,19,0)</f>
        <v>23</v>
      </c>
      <c r="X1373" s="89">
        <f>VLOOKUP($B1373,'[5]POB X MCR 2019'!$C$7:$AW$186,20,0)</f>
        <v>23</v>
      </c>
      <c r="Y1373" s="89">
        <f>VLOOKUP($B1373,'[5]POB X MCR 2019'!$C$7:$AW$186,21,0)</f>
        <v>23</v>
      </c>
      <c r="Z1373" s="89">
        <f>VLOOKUP($B1373,'[5]POB X MCR 2019'!$C$7:$AW$186,22,0)</f>
        <v>24</v>
      </c>
      <c r="AA1373" s="89">
        <f>VLOOKUP($B1373,'[5]POB X MCR 2019'!$C$7:$AW$186,23,0)</f>
        <v>23</v>
      </c>
      <c r="AB1373" s="89">
        <f>VLOOKUP($B1373,'[5]POB X MCR 2019'!$C$7:$AW$186,24,0)</f>
        <v>23</v>
      </c>
      <c r="AC1373" s="89">
        <f>VLOOKUP($B1373,'[5]POB X MCR 2019'!$C$7:$AW$186,25,0)</f>
        <v>22</v>
      </c>
      <c r="AD1373" s="89">
        <f>VLOOKUP($B1373,'[5]POB X MCR 2019'!$C$7:$AW$186,26,0)</f>
        <v>96</v>
      </c>
      <c r="AE1373" s="89">
        <f>VLOOKUP($B1373,'[5]POB X MCR 2019'!$C$7:$AW$186,27,0)</f>
        <v>98</v>
      </c>
      <c r="AF1373" s="89">
        <f>VLOOKUP($B1373,'[5]POB X MCR 2019'!$C$7:$AW$186,28,0)</f>
        <v>107</v>
      </c>
      <c r="AG1373" s="89">
        <f>VLOOKUP($B1373,'[5]POB X MCR 2019'!$C$7:$AW$186,29,0)</f>
        <v>101</v>
      </c>
      <c r="AH1373" s="89">
        <f>VLOOKUP($B1373,'[5]POB X MCR 2019'!$C$7:$AW$186,30,0)</f>
        <v>86</v>
      </c>
      <c r="AI1373" s="89">
        <f>VLOOKUP($B1373,'[5]POB X MCR 2019'!$C$7:$AW$186,31,0)</f>
        <v>78</v>
      </c>
      <c r="AJ1373" s="89">
        <f>VLOOKUP($B1373,'[5]POB X MCR 2019'!$C$7:$AW$186,32,0)</f>
        <v>56</v>
      </c>
      <c r="AK1373" s="89">
        <f>VLOOKUP($B1373,'[5]POB X MCR 2019'!$C$7:$AW$186,33,0)</f>
        <v>48</v>
      </c>
      <c r="AL1373" s="89">
        <f>VLOOKUP($B1373,'[5]POB X MCR 2019'!$C$7:$AW$186,34,0)</f>
        <v>41</v>
      </c>
      <c r="AM1373" s="89">
        <f>VLOOKUP($B1373,'[5]POB X MCR 2019'!$C$7:$AW$186,35,0)</f>
        <v>31</v>
      </c>
      <c r="AN1373" s="89">
        <f>VLOOKUP($B1373,'[5]POB X MCR 2019'!$C$7:$AW$186,36,0)</f>
        <v>26</v>
      </c>
      <c r="AO1373" s="89">
        <f>VLOOKUP($B1373,'[5]POB X MCR 2019'!$C$7:$AW$186,37,0)</f>
        <v>17</v>
      </c>
      <c r="AP1373" s="89">
        <f>VLOOKUP($B1373,'[5]POB X MCR 2019'!$C$7:$AW$186,38,0)</f>
        <v>18</v>
      </c>
      <c r="AQ1373" s="89">
        <f>VLOOKUP($B1373,'[5]POB X MCR 2019'!$C$7:$AW$186,43,0)</f>
        <v>634</v>
      </c>
      <c r="AR1373" s="89">
        <f>VLOOKUP($B1373,'[5]POB X MCR 2019'!$C$7:$AW$186,44,0)</f>
        <v>56</v>
      </c>
      <c r="AS1373" s="89">
        <f>VLOOKUP($B1373,'[5]POB X MCR 2019'!$C$7:$AW$186,45,0)</f>
        <v>59</v>
      </c>
      <c r="AT1373" s="89">
        <f>VLOOKUP($B1373,'[5]POB X MCR 2019'!$C$7:$AW$186,46,0)</f>
        <v>314</v>
      </c>
      <c r="AU1373" s="89">
        <f>VLOOKUP($B1373,'[6]RED CHOTA'!$C$7:$G$170,5,0)</f>
        <v>22</v>
      </c>
    </row>
    <row r="1374" spans="1:47" ht="12">
      <c r="A1374" s="58">
        <v>1375</v>
      </c>
      <c r="B1374" s="58">
        <v>10991</v>
      </c>
      <c r="C1374" s="59" t="s">
        <v>1134</v>
      </c>
      <c r="D1374" s="59" t="s">
        <v>447</v>
      </c>
      <c r="E1374" s="59" t="s">
        <v>448</v>
      </c>
      <c r="F1374" s="59" t="s">
        <v>482</v>
      </c>
      <c r="G1374" s="12" t="s">
        <v>266</v>
      </c>
      <c r="H1374" s="14">
        <f t="shared" si="348"/>
        <v>10991</v>
      </c>
      <c r="I1374" s="14">
        <f t="shared" si="349"/>
        <v>618</v>
      </c>
      <c r="J1374" s="12">
        <f>VLOOKUP($B1374,'[1]METAS 2019'!$D$4:$Q$843,5,0)</f>
        <v>6</v>
      </c>
      <c r="K1374" s="12">
        <f>VLOOKUP($B1374,'[1]METAS 2019'!$D$4:$Q$843,4,0)</f>
        <v>6</v>
      </c>
      <c r="L1374" s="12">
        <f>VLOOKUP($B1374,'[1]METAS 2019'!$D$4:$Q$843,11,0)</f>
        <v>10</v>
      </c>
      <c r="M1374" s="12">
        <f>VLOOKUP($B1374,'[1]METAS 2019'!$D$4:$Q$843,12,0)</f>
        <v>8</v>
      </c>
      <c r="N1374" s="12">
        <f>VLOOKUP($B1374,'[1]METAS 2019'!$D$4:$Q$843,13,0)</f>
        <v>8</v>
      </c>
      <c r="O1374" s="12">
        <f>VLOOKUP($B1374,'[1]METAS 2019'!$D$4:$Q$843,14,0)</f>
        <v>8</v>
      </c>
      <c r="P1374" s="89">
        <f>VLOOKUP($B1374,'[5]POB X MCR 2019'!$C$7:$AW$186,12,0)</f>
        <v>10</v>
      </c>
      <c r="Q1374" s="89">
        <f>VLOOKUP($B1374,'[5]POB X MCR 2019'!$C$7:$AW$186,13,0)</f>
        <v>11</v>
      </c>
      <c r="R1374" s="89">
        <f>VLOOKUP($B1374,'[5]POB X MCR 2019'!$C$7:$AW$186,14,0)</f>
        <v>11</v>
      </c>
      <c r="S1374" s="89">
        <f>VLOOKUP($B1374,'[5]POB X MCR 2019'!$C$7:$AW$186,15,0)</f>
        <v>11</v>
      </c>
      <c r="T1374" s="89">
        <f>VLOOKUP($B1374,'[5]POB X MCR 2019'!$C$7:$AW$186,16,0)</f>
        <v>11</v>
      </c>
      <c r="U1374" s="89">
        <f>VLOOKUP($B1374,'[5]POB X MCR 2019'!$C$7:$AW$186,17,0)</f>
        <v>11</v>
      </c>
      <c r="V1374" s="89">
        <f>VLOOKUP($B1374,'[5]POB X MCR 2019'!$C$7:$AW$186,18,0)</f>
        <v>12</v>
      </c>
      <c r="W1374" s="89">
        <f>VLOOKUP($B1374,'[5]POB X MCR 2019'!$C$7:$AW$186,19,0)</f>
        <v>12</v>
      </c>
      <c r="X1374" s="89">
        <f>VLOOKUP($B1374,'[5]POB X MCR 2019'!$C$7:$AW$186,20,0)</f>
        <v>12</v>
      </c>
      <c r="Y1374" s="89">
        <f>VLOOKUP($B1374,'[5]POB X MCR 2019'!$C$7:$AW$186,21,0)</f>
        <v>12</v>
      </c>
      <c r="Z1374" s="89">
        <f>VLOOKUP($B1374,'[5]POB X MCR 2019'!$C$7:$AW$186,22,0)</f>
        <v>12</v>
      </c>
      <c r="AA1374" s="89">
        <f>VLOOKUP($B1374,'[5]POB X MCR 2019'!$C$7:$AW$186,23,0)</f>
        <v>12</v>
      </c>
      <c r="AB1374" s="89">
        <f>VLOOKUP($B1374,'[5]POB X MCR 2019'!$C$7:$AW$186,24,0)</f>
        <v>12</v>
      </c>
      <c r="AC1374" s="89">
        <f>VLOOKUP($B1374,'[5]POB X MCR 2019'!$C$7:$AW$186,25,0)</f>
        <v>11</v>
      </c>
      <c r="AD1374" s="89">
        <f>VLOOKUP($B1374,'[5]POB X MCR 2019'!$C$7:$AW$186,26,0)</f>
        <v>49</v>
      </c>
      <c r="AE1374" s="89">
        <f>VLOOKUP($B1374,'[5]POB X MCR 2019'!$C$7:$AW$186,27,0)</f>
        <v>50</v>
      </c>
      <c r="AF1374" s="89">
        <f>VLOOKUP($B1374,'[5]POB X MCR 2019'!$C$7:$AW$186,28,0)</f>
        <v>55</v>
      </c>
      <c r="AG1374" s="89">
        <f>VLOOKUP($B1374,'[5]POB X MCR 2019'!$C$7:$AW$186,29,0)</f>
        <v>52</v>
      </c>
      <c r="AH1374" s="89">
        <f>VLOOKUP($B1374,'[5]POB X MCR 2019'!$C$7:$AW$186,30,0)</f>
        <v>44</v>
      </c>
      <c r="AI1374" s="89">
        <f>VLOOKUP($B1374,'[5]POB X MCR 2019'!$C$7:$AW$186,31,0)</f>
        <v>40</v>
      </c>
      <c r="AJ1374" s="89">
        <f>VLOOKUP($B1374,'[5]POB X MCR 2019'!$C$7:$AW$186,32,0)</f>
        <v>29</v>
      </c>
      <c r="AK1374" s="89">
        <f>VLOOKUP($B1374,'[5]POB X MCR 2019'!$C$7:$AW$186,33,0)</f>
        <v>25</v>
      </c>
      <c r="AL1374" s="89">
        <f>VLOOKUP($B1374,'[5]POB X MCR 2019'!$C$7:$AW$186,34,0)</f>
        <v>21</v>
      </c>
      <c r="AM1374" s="89">
        <f>VLOOKUP($B1374,'[5]POB X MCR 2019'!$C$7:$AW$186,35,0)</f>
        <v>16</v>
      </c>
      <c r="AN1374" s="89">
        <f>VLOOKUP($B1374,'[5]POB X MCR 2019'!$C$7:$AW$186,36,0)</f>
        <v>13</v>
      </c>
      <c r="AO1374" s="89">
        <f>VLOOKUP($B1374,'[5]POB X MCR 2019'!$C$7:$AW$186,37,0)</f>
        <v>9</v>
      </c>
      <c r="AP1374" s="89">
        <f>VLOOKUP($B1374,'[5]POB X MCR 2019'!$C$7:$AW$186,38,0)</f>
        <v>9</v>
      </c>
      <c r="AQ1374" s="89">
        <f>VLOOKUP($B1374,'[5]POB X MCR 2019'!$C$7:$AW$186,43,0)</f>
        <v>317</v>
      </c>
      <c r="AR1374" s="89">
        <f>VLOOKUP($B1374,'[5]POB X MCR 2019'!$C$7:$AW$186,44,0)</f>
        <v>29</v>
      </c>
      <c r="AS1374" s="89">
        <f>VLOOKUP($B1374,'[5]POB X MCR 2019'!$C$7:$AW$186,45,0)</f>
        <v>30</v>
      </c>
      <c r="AT1374" s="89">
        <f>VLOOKUP($B1374,'[5]POB X MCR 2019'!$C$7:$AW$186,46,0)</f>
        <v>161</v>
      </c>
      <c r="AU1374" s="89">
        <f>VLOOKUP($B1374,'[6]RED CHOTA'!$C$7:$G$170,5,0)</f>
        <v>7</v>
      </c>
    </row>
    <row r="1375" spans="1:47" ht="12">
      <c r="A1375" s="58">
        <v>1376</v>
      </c>
      <c r="B1375" s="58">
        <v>4681</v>
      </c>
      <c r="C1375" s="59" t="s">
        <v>1134</v>
      </c>
      <c r="D1375" s="59" t="s">
        <v>447</v>
      </c>
      <c r="E1375" s="59" t="s">
        <v>448</v>
      </c>
      <c r="F1375" s="59" t="s">
        <v>474</v>
      </c>
      <c r="G1375" s="12" t="s">
        <v>266</v>
      </c>
      <c r="H1375" s="14">
        <f t="shared" si="348"/>
        <v>4681</v>
      </c>
      <c r="I1375" s="14">
        <f t="shared" si="349"/>
        <v>1052</v>
      </c>
      <c r="J1375" s="12">
        <f>VLOOKUP($B1375,'[1]METAS 2019'!$D$4:$Q$843,5,0)</f>
        <v>15</v>
      </c>
      <c r="K1375" s="12">
        <f>VLOOKUP($B1375,'[1]METAS 2019'!$D$4:$Q$843,4,0)</f>
        <v>14</v>
      </c>
      <c r="L1375" s="12">
        <f>VLOOKUP($B1375,'[1]METAS 2019'!$D$4:$Q$843,11,0)</f>
        <v>14</v>
      </c>
      <c r="M1375" s="12">
        <f>VLOOKUP($B1375,'[1]METAS 2019'!$D$4:$Q$843,12,0)</f>
        <v>16</v>
      </c>
      <c r="N1375" s="12">
        <f>VLOOKUP($B1375,'[1]METAS 2019'!$D$4:$Q$843,13,0)</f>
        <v>16</v>
      </c>
      <c r="O1375" s="12">
        <f>VLOOKUP($B1375,'[1]METAS 2019'!$D$4:$Q$843,14,0)</f>
        <v>19</v>
      </c>
      <c r="P1375" s="89">
        <f>VLOOKUP($B1375,'[5]POB X MCR 2019'!$C$7:$AW$186,12,0)</f>
        <v>17</v>
      </c>
      <c r="Q1375" s="89">
        <f>VLOOKUP($B1375,'[5]POB X MCR 2019'!$C$7:$AW$186,13,0)</f>
        <v>18</v>
      </c>
      <c r="R1375" s="89">
        <f>VLOOKUP($B1375,'[5]POB X MCR 2019'!$C$7:$AW$186,14,0)</f>
        <v>18</v>
      </c>
      <c r="S1375" s="89">
        <f>VLOOKUP($B1375,'[5]POB X MCR 2019'!$C$7:$AW$186,15,0)</f>
        <v>19</v>
      </c>
      <c r="T1375" s="89">
        <f>VLOOKUP($B1375,'[5]POB X MCR 2019'!$C$7:$AW$186,16,0)</f>
        <v>19</v>
      </c>
      <c r="U1375" s="89">
        <f>VLOOKUP($B1375,'[5]POB X MCR 2019'!$C$7:$AW$186,17,0)</f>
        <v>19</v>
      </c>
      <c r="V1375" s="89">
        <f>VLOOKUP($B1375,'[5]POB X MCR 2019'!$C$7:$AW$186,18,0)</f>
        <v>19</v>
      </c>
      <c r="W1375" s="89">
        <f>VLOOKUP($B1375,'[5]POB X MCR 2019'!$C$7:$AW$186,19,0)</f>
        <v>20</v>
      </c>
      <c r="X1375" s="89">
        <f>VLOOKUP($B1375,'[5]POB X MCR 2019'!$C$7:$AW$186,20,0)</f>
        <v>20</v>
      </c>
      <c r="Y1375" s="89">
        <f>VLOOKUP($B1375,'[5]POB X MCR 2019'!$C$7:$AW$186,21,0)</f>
        <v>20</v>
      </c>
      <c r="Z1375" s="89">
        <f>VLOOKUP($B1375,'[5]POB X MCR 2019'!$C$7:$AW$186,22,0)</f>
        <v>20</v>
      </c>
      <c r="AA1375" s="89">
        <f>VLOOKUP($B1375,'[5]POB X MCR 2019'!$C$7:$AW$186,23,0)</f>
        <v>20</v>
      </c>
      <c r="AB1375" s="89">
        <f>VLOOKUP($B1375,'[5]POB X MCR 2019'!$C$7:$AW$186,24,0)</f>
        <v>20</v>
      </c>
      <c r="AC1375" s="89">
        <f>VLOOKUP($B1375,'[5]POB X MCR 2019'!$C$7:$AW$186,25,0)</f>
        <v>19</v>
      </c>
      <c r="AD1375" s="89">
        <f>VLOOKUP($B1375,'[5]POB X MCR 2019'!$C$7:$AW$186,26,0)</f>
        <v>83</v>
      </c>
      <c r="AE1375" s="89">
        <f>VLOOKUP($B1375,'[5]POB X MCR 2019'!$C$7:$AW$186,27,0)</f>
        <v>84</v>
      </c>
      <c r="AF1375" s="89">
        <f>VLOOKUP($B1375,'[5]POB X MCR 2019'!$C$7:$AW$186,28,0)</f>
        <v>92</v>
      </c>
      <c r="AG1375" s="89">
        <f>VLOOKUP($B1375,'[5]POB X MCR 2019'!$C$7:$AW$186,29,0)</f>
        <v>87</v>
      </c>
      <c r="AH1375" s="89">
        <f>VLOOKUP($B1375,'[5]POB X MCR 2019'!$C$7:$AW$186,30,0)</f>
        <v>74</v>
      </c>
      <c r="AI1375" s="89">
        <f>VLOOKUP($B1375,'[5]POB X MCR 2019'!$C$7:$AW$186,31,0)</f>
        <v>67</v>
      </c>
      <c r="AJ1375" s="89">
        <f>VLOOKUP($B1375,'[5]POB X MCR 2019'!$C$7:$AW$186,32,0)</f>
        <v>48</v>
      </c>
      <c r="AK1375" s="89">
        <f>VLOOKUP($B1375,'[5]POB X MCR 2019'!$C$7:$AW$186,33,0)</f>
        <v>41</v>
      </c>
      <c r="AL1375" s="89">
        <f>VLOOKUP($B1375,'[5]POB X MCR 2019'!$C$7:$AW$186,34,0)</f>
        <v>36</v>
      </c>
      <c r="AM1375" s="89">
        <f>VLOOKUP($B1375,'[5]POB X MCR 2019'!$C$7:$AW$186,35,0)</f>
        <v>26</v>
      </c>
      <c r="AN1375" s="89">
        <f>VLOOKUP($B1375,'[5]POB X MCR 2019'!$C$7:$AW$186,36,0)</f>
        <v>22</v>
      </c>
      <c r="AO1375" s="89">
        <f>VLOOKUP($B1375,'[5]POB X MCR 2019'!$C$7:$AW$186,37,0)</f>
        <v>15</v>
      </c>
      <c r="AP1375" s="89">
        <f>VLOOKUP($B1375,'[5]POB X MCR 2019'!$C$7:$AW$186,38,0)</f>
        <v>15</v>
      </c>
      <c r="AQ1375" s="89">
        <f>VLOOKUP($B1375,'[5]POB X MCR 2019'!$C$7:$AW$186,43,0)</f>
        <v>536</v>
      </c>
      <c r="AR1375" s="89">
        <f>VLOOKUP($B1375,'[5]POB X MCR 2019'!$C$7:$AW$186,44,0)</f>
        <v>48</v>
      </c>
      <c r="AS1375" s="89">
        <f>VLOOKUP($B1375,'[5]POB X MCR 2019'!$C$7:$AW$186,45,0)</f>
        <v>51</v>
      </c>
      <c r="AT1375" s="89">
        <f>VLOOKUP($B1375,'[5]POB X MCR 2019'!$C$7:$AW$186,46,0)</f>
        <v>270</v>
      </c>
      <c r="AU1375" s="89">
        <f>VLOOKUP($B1375,'[6]RED CHOTA'!$C$7:$G$170,5,0)</f>
        <v>18</v>
      </c>
    </row>
    <row r="1376" spans="1:47" ht="12">
      <c r="A1376" s="97">
        <v>1377</v>
      </c>
      <c r="B1376" s="97"/>
      <c r="C1376" s="98"/>
      <c r="D1376" s="98"/>
      <c r="E1376" s="98"/>
      <c r="F1376" s="98" t="s">
        <v>1141</v>
      </c>
      <c r="G1376" s="17" t="s">
        <v>1214</v>
      </c>
      <c r="H1376" s="81"/>
      <c r="I1376" s="81">
        <f t="shared" si="349"/>
        <v>6236</v>
      </c>
      <c r="J1376" s="17">
        <f>SUM(J1377:J1384)</f>
        <v>64</v>
      </c>
      <c r="K1376" s="17">
        <f t="shared" ref="K1376:AU1376" si="350">SUM(K1377:K1384)</f>
        <v>63</v>
      </c>
      <c r="L1376" s="17">
        <f t="shared" si="350"/>
        <v>68</v>
      </c>
      <c r="M1376" s="17">
        <f t="shared" si="350"/>
        <v>58</v>
      </c>
      <c r="N1376" s="17">
        <f t="shared" si="350"/>
        <v>73</v>
      </c>
      <c r="O1376" s="17">
        <f t="shared" si="350"/>
        <v>101</v>
      </c>
      <c r="P1376" s="17">
        <f t="shared" si="350"/>
        <v>120</v>
      </c>
      <c r="Q1376" s="17">
        <f t="shared" si="350"/>
        <v>125</v>
      </c>
      <c r="R1376" s="17">
        <f t="shared" si="350"/>
        <v>130</v>
      </c>
      <c r="S1376" s="17">
        <f t="shared" si="350"/>
        <v>137</v>
      </c>
      <c r="T1376" s="17">
        <f t="shared" si="350"/>
        <v>142</v>
      </c>
      <c r="U1376" s="17">
        <f t="shared" si="350"/>
        <v>148</v>
      </c>
      <c r="V1376" s="17">
        <f t="shared" si="350"/>
        <v>151</v>
      </c>
      <c r="W1376" s="17">
        <f t="shared" si="350"/>
        <v>147</v>
      </c>
      <c r="X1376" s="17">
        <f t="shared" si="350"/>
        <v>138</v>
      </c>
      <c r="Y1376" s="17">
        <f t="shared" si="350"/>
        <v>130</v>
      </c>
      <c r="Z1376" s="17">
        <f t="shared" si="350"/>
        <v>124</v>
      </c>
      <c r="AA1376" s="17">
        <f t="shared" si="350"/>
        <v>115</v>
      </c>
      <c r="AB1376" s="17">
        <f t="shared" si="350"/>
        <v>107</v>
      </c>
      <c r="AC1376" s="17">
        <f t="shared" si="350"/>
        <v>99</v>
      </c>
      <c r="AD1376" s="17">
        <f t="shared" si="350"/>
        <v>402</v>
      </c>
      <c r="AE1376" s="17">
        <f t="shared" si="350"/>
        <v>415</v>
      </c>
      <c r="AF1376" s="17">
        <f t="shared" si="350"/>
        <v>445</v>
      </c>
      <c r="AG1376" s="17">
        <f t="shared" si="350"/>
        <v>464</v>
      </c>
      <c r="AH1376" s="17">
        <f t="shared" si="350"/>
        <v>424</v>
      </c>
      <c r="AI1376" s="17">
        <f t="shared" si="350"/>
        <v>409</v>
      </c>
      <c r="AJ1376" s="17">
        <f t="shared" si="350"/>
        <v>332</v>
      </c>
      <c r="AK1376" s="17">
        <f t="shared" si="350"/>
        <v>298</v>
      </c>
      <c r="AL1376" s="17">
        <f t="shared" si="350"/>
        <v>246</v>
      </c>
      <c r="AM1376" s="17">
        <f t="shared" si="350"/>
        <v>176</v>
      </c>
      <c r="AN1376" s="17">
        <f t="shared" si="350"/>
        <v>160</v>
      </c>
      <c r="AO1376" s="17">
        <f t="shared" si="350"/>
        <v>119</v>
      </c>
      <c r="AP1376" s="17">
        <f t="shared" si="350"/>
        <v>106</v>
      </c>
      <c r="AQ1376" s="17">
        <f t="shared" si="350"/>
        <v>3200</v>
      </c>
      <c r="AR1376" s="17">
        <f t="shared" si="350"/>
        <v>354</v>
      </c>
      <c r="AS1376" s="17">
        <f t="shared" si="350"/>
        <v>280</v>
      </c>
      <c r="AT1376" s="17">
        <f t="shared" si="350"/>
        <v>1390</v>
      </c>
      <c r="AU1376" s="17">
        <f t="shared" si="350"/>
        <v>76</v>
      </c>
    </row>
    <row r="1377" spans="1:47" ht="12">
      <c r="A1377" s="58">
        <v>1378</v>
      </c>
      <c r="B1377" s="58">
        <v>4695</v>
      </c>
      <c r="C1377" s="59" t="s">
        <v>1134</v>
      </c>
      <c r="D1377" s="59" t="s">
        <v>447</v>
      </c>
      <c r="E1377" s="59" t="s">
        <v>599</v>
      </c>
      <c r="F1377" s="59" t="s">
        <v>600</v>
      </c>
      <c r="G1377" s="12" t="s">
        <v>283</v>
      </c>
      <c r="H1377" s="14">
        <f t="shared" ref="H1377:H1384" si="351">B1377</f>
        <v>4695</v>
      </c>
      <c r="I1377" s="14">
        <f t="shared" si="349"/>
        <v>2783</v>
      </c>
      <c r="J1377" s="12">
        <f>VLOOKUP($B1377,'[1]METAS 2019'!$D$4:$Q$843,5,0)</f>
        <v>30</v>
      </c>
      <c r="K1377" s="12">
        <f>VLOOKUP($B1377,'[1]METAS 2019'!$D$4:$Q$843,4,0)</f>
        <v>31</v>
      </c>
      <c r="L1377" s="12">
        <f>VLOOKUP($B1377,'[1]METAS 2019'!$D$4:$Q$843,11,0)</f>
        <v>35</v>
      </c>
      <c r="M1377" s="12">
        <f>VLOOKUP($B1377,'[1]METAS 2019'!$D$4:$Q$843,12,0)</f>
        <v>29</v>
      </c>
      <c r="N1377" s="12">
        <f>VLOOKUP($B1377,'[1]METAS 2019'!$D$4:$Q$843,13,0)</f>
        <v>37</v>
      </c>
      <c r="O1377" s="12">
        <f>VLOOKUP($B1377,'[1]METAS 2019'!$D$4:$Q$843,14,0)</f>
        <v>39</v>
      </c>
      <c r="P1377" s="89">
        <f>VLOOKUP($B1377,'[5]POB X MCR 2019'!$C$7:$AW$186,12,0)</f>
        <v>48</v>
      </c>
      <c r="Q1377" s="89">
        <f>VLOOKUP($B1377,'[5]POB X MCR 2019'!$C$7:$AW$186,13,0)</f>
        <v>56</v>
      </c>
      <c r="R1377" s="89">
        <f>VLOOKUP($B1377,'[5]POB X MCR 2019'!$C$7:$AW$186,14,0)</f>
        <v>57</v>
      </c>
      <c r="S1377" s="89">
        <f>VLOOKUP($B1377,'[5]POB X MCR 2019'!$C$7:$AW$186,15,0)</f>
        <v>61</v>
      </c>
      <c r="T1377" s="89">
        <f>VLOOKUP($B1377,'[5]POB X MCR 2019'!$C$7:$AW$186,16,0)</f>
        <v>63</v>
      </c>
      <c r="U1377" s="89">
        <f>VLOOKUP($B1377,'[5]POB X MCR 2019'!$C$7:$AW$186,17,0)</f>
        <v>66</v>
      </c>
      <c r="V1377" s="89">
        <f>VLOOKUP($B1377,'[5]POB X MCR 2019'!$C$7:$AW$186,18,0)</f>
        <v>67</v>
      </c>
      <c r="W1377" s="89">
        <f>VLOOKUP($B1377,'[5]POB X MCR 2019'!$C$7:$AW$186,19,0)</f>
        <v>66</v>
      </c>
      <c r="X1377" s="89">
        <f>VLOOKUP($B1377,'[5]POB X MCR 2019'!$C$7:$AW$186,20,0)</f>
        <v>61</v>
      </c>
      <c r="Y1377" s="89">
        <f>VLOOKUP($B1377,'[5]POB X MCR 2019'!$C$7:$AW$186,21,0)</f>
        <v>57</v>
      </c>
      <c r="Z1377" s="89">
        <f>VLOOKUP($B1377,'[5]POB X MCR 2019'!$C$7:$AW$186,22,0)</f>
        <v>55</v>
      </c>
      <c r="AA1377" s="89">
        <f>VLOOKUP($B1377,'[5]POB X MCR 2019'!$C$7:$AW$186,23,0)</f>
        <v>50</v>
      </c>
      <c r="AB1377" s="89">
        <f>VLOOKUP($B1377,'[5]POB X MCR 2019'!$C$7:$AW$186,24,0)</f>
        <v>48</v>
      </c>
      <c r="AC1377" s="89">
        <f>VLOOKUP($B1377,'[5]POB X MCR 2019'!$C$7:$AW$186,25,0)</f>
        <v>44</v>
      </c>
      <c r="AD1377" s="89">
        <f>VLOOKUP($B1377,'[5]POB X MCR 2019'!$C$7:$AW$186,26,0)</f>
        <v>180</v>
      </c>
      <c r="AE1377" s="89">
        <f>VLOOKUP($B1377,'[5]POB X MCR 2019'!$C$7:$AW$186,27,0)</f>
        <v>186</v>
      </c>
      <c r="AF1377" s="89">
        <f>VLOOKUP($B1377,'[5]POB X MCR 2019'!$C$7:$AW$186,28,0)</f>
        <v>199</v>
      </c>
      <c r="AG1377" s="89">
        <f>VLOOKUP($B1377,'[5]POB X MCR 2019'!$C$7:$AW$186,29,0)</f>
        <v>205</v>
      </c>
      <c r="AH1377" s="89">
        <f>VLOOKUP($B1377,'[5]POB X MCR 2019'!$C$7:$AW$186,30,0)</f>
        <v>189</v>
      </c>
      <c r="AI1377" s="89">
        <f>VLOOKUP($B1377,'[5]POB X MCR 2019'!$C$7:$AW$186,31,0)</f>
        <v>183</v>
      </c>
      <c r="AJ1377" s="89">
        <f>VLOOKUP($B1377,'[5]POB X MCR 2019'!$C$7:$AW$186,32,0)</f>
        <v>148</v>
      </c>
      <c r="AK1377" s="89">
        <f>VLOOKUP($B1377,'[5]POB X MCR 2019'!$C$7:$AW$186,33,0)</f>
        <v>133</v>
      </c>
      <c r="AL1377" s="89">
        <f>VLOOKUP($B1377,'[5]POB X MCR 2019'!$C$7:$AW$186,34,0)</f>
        <v>109</v>
      </c>
      <c r="AM1377" s="89">
        <f>VLOOKUP($B1377,'[5]POB X MCR 2019'!$C$7:$AW$186,35,0)</f>
        <v>79</v>
      </c>
      <c r="AN1377" s="89">
        <f>VLOOKUP($B1377,'[5]POB X MCR 2019'!$C$7:$AW$186,36,0)</f>
        <v>72</v>
      </c>
      <c r="AO1377" s="89">
        <f>VLOOKUP($B1377,'[5]POB X MCR 2019'!$C$7:$AW$186,37,0)</f>
        <v>53</v>
      </c>
      <c r="AP1377" s="89">
        <f>VLOOKUP($B1377,'[5]POB X MCR 2019'!$C$7:$AW$186,38,0)</f>
        <v>47</v>
      </c>
      <c r="AQ1377" s="89">
        <f>VLOOKUP($B1377,'[5]POB X MCR 2019'!$C$7:$AW$186,43,0)</f>
        <v>1415</v>
      </c>
      <c r="AR1377" s="89">
        <f>VLOOKUP($B1377,'[5]POB X MCR 2019'!$C$7:$AW$186,44,0)</f>
        <v>158</v>
      </c>
      <c r="AS1377" s="89">
        <f>VLOOKUP($B1377,'[5]POB X MCR 2019'!$C$7:$AW$186,45,0)</f>
        <v>126</v>
      </c>
      <c r="AT1377" s="89">
        <f>VLOOKUP($B1377,'[5]POB X MCR 2019'!$C$7:$AW$186,46,0)</f>
        <v>619</v>
      </c>
      <c r="AU1377" s="89">
        <f>VLOOKUP($B1377,'[6]RED CHOTA'!$C$7:$G$170,5,0)</f>
        <v>37</v>
      </c>
    </row>
    <row r="1378" spans="1:47" ht="12">
      <c r="A1378" s="58">
        <v>1379</v>
      </c>
      <c r="B1378" s="58">
        <v>4696</v>
      </c>
      <c r="C1378" s="59" t="s">
        <v>1134</v>
      </c>
      <c r="D1378" s="59" t="s">
        <v>447</v>
      </c>
      <c r="E1378" s="59" t="s">
        <v>599</v>
      </c>
      <c r="F1378" s="59" t="s">
        <v>604</v>
      </c>
      <c r="G1378" s="12" t="s">
        <v>266</v>
      </c>
      <c r="H1378" s="14">
        <f t="shared" si="351"/>
        <v>4696</v>
      </c>
      <c r="I1378" s="14">
        <f t="shared" si="349"/>
        <v>358</v>
      </c>
      <c r="J1378" s="12">
        <f>VLOOKUP($B1378,'[1]METAS 2019'!$D$4:$Q$843,5,0)</f>
        <v>4</v>
      </c>
      <c r="K1378" s="12">
        <f>VLOOKUP($B1378,'[1]METAS 2019'!$D$4:$Q$843,4,0)</f>
        <v>3</v>
      </c>
      <c r="L1378" s="12">
        <f>VLOOKUP($B1378,'[1]METAS 2019'!$D$4:$Q$843,11,0)</f>
        <v>4</v>
      </c>
      <c r="M1378" s="12">
        <f>VLOOKUP($B1378,'[1]METAS 2019'!$D$4:$Q$843,12,0)</f>
        <v>3</v>
      </c>
      <c r="N1378" s="12">
        <f>VLOOKUP($B1378,'[1]METAS 2019'!$D$4:$Q$843,13,0)</f>
        <v>2</v>
      </c>
      <c r="O1378" s="12">
        <f>VLOOKUP($B1378,'[1]METAS 2019'!$D$4:$Q$843,14,0)</f>
        <v>4</v>
      </c>
      <c r="P1378" s="89">
        <f>VLOOKUP($B1378,'[5]POB X MCR 2019'!$C$7:$AW$186,12,0)</f>
        <v>7</v>
      </c>
      <c r="Q1378" s="89">
        <f>VLOOKUP($B1378,'[5]POB X MCR 2019'!$C$7:$AW$186,13,0)</f>
        <v>7</v>
      </c>
      <c r="R1378" s="89">
        <f>VLOOKUP($B1378,'[5]POB X MCR 2019'!$C$7:$AW$186,14,0)</f>
        <v>8</v>
      </c>
      <c r="S1378" s="89">
        <f>VLOOKUP($B1378,'[5]POB X MCR 2019'!$C$7:$AW$186,15,0)</f>
        <v>8</v>
      </c>
      <c r="T1378" s="89">
        <f>VLOOKUP($B1378,'[5]POB X MCR 2019'!$C$7:$AW$186,16,0)</f>
        <v>8</v>
      </c>
      <c r="U1378" s="89">
        <f>VLOOKUP($B1378,'[5]POB X MCR 2019'!$C$7:$AW$186,17,0)</f>
        <v>9</v>
      </c>
      <c r="V1378" s="89">
        <f>VLOOKUP($B1378,'[5]POB X MCR 2019'!$C$7:$AW$186,18,0)</f>
        <v>9</v>
      </c>
      <c r="W1378" s="89">
        <f>VLOOKUP($B1378,'[5]POB X MCR 2019'!$C$7:$AW$186,19,0)</f>
        <v>9</v>
      </c>
      <c r="X1378" s="89">
        <f>VLOOKUP($B1378,'[5]POB X MCR 2019'!$C$7:$AW$186,20,0)</f>
        <v>8</v>
      </c>
      <c r="Y1378" s="89">
        <f>VLOOKUP($B1378,'[5]POB X MCR 2019'!$C$7:$AW$186,21,0)</f>
        <v>8</v>
      </c>
      <c r="Z1378" s="89">
        <f>VLOOKUP($B1378,'[5]POB X MCR 2019'!$C$7:$AW$186,22,0)</f>
        <v>7</v>
      </c>
      <c r="AA1378" s="89">
        <f>VLOOKUP($B1378,'[5]POB X MCR 2019'!$C$7:$AW$186,23,0)</f>
        <v>7</v>
      </c>
      <c r="AB1378" s="89">
        <f>VLOOKUP($B1378,'[5]POB X MCR 2019'!$C$7:$AW$186,24,0)</f>
        <v>6</v>
      </c>
      <c r="AC1378" s="89">
        <f>VLOOKUP($B1378,'[5]POB X MCR 2019'!$C$7:$AW$186,25,0)</f>
        <v>6</v>
      </c>
      <c r="AD1378" s="89">
        <f>VLOOKUP($B1378,'[5]POB X MCR 2019'!$C$7:$AW$186,26,0)</f>
        <v>23</v>
      </c>
      <c r="AE1378" s="89">
        <f>VLOOKUP($B1378,'[5]POB X MCR 2019'!$C$7:$AW$186,27,0)</f>
        <v>24</v>
      </c>
      <c r="AF1378" s="89">
        <f>VLOOKUP($B1378,'[5]POB X MCR 2019'!$C$7:$AW$186,28,0)</f>
        <v>26</v>
      </c>
      <c r="AG1378" s="89">
        <f>VLOOKUP($B1378,'[5]POB X MCR 2019'!$C$7:$AW$186,29,0)</f>
        <v>27</v>
      </c>
      <c r="AH1378" s="89">
        <f>VLOOKUP($B1378,'[5]POB X MCR 2019'!$C$7:$AW$186,30,0)</f>
        <v>25</v>
      </c>
      <c r="AI1378" s="89">
        <f>VLOOKUP($B1378,'[5]POB X MCR 2019'!$C$7:$AW$186,31,0)</f>
        <v>24</v>
      </c>
      <c r="AJ1378" s="89">
        <f>VLOOKUP($B1378,'[5]POB X MCR 2019'!$C$7:$AW$186,32,0)</f>
        <v>19</v>
      </c>
      <c r="AK1378" s="89">
        <f>VLOOKUP($B1378,'[5]POB X MCR 2019'!$C$7:$AW$186,33,0)</f>
        <v>17</v>
      </c>
      <c r="AL1378" s="89">
        <f>VLOOKUP($B1378,'[5]POB X MCR 2019'!$C$7:$AW$186,34,0)</f>
        <v>14</v>
      </c>
      <c r="AM1378" s="89">
        <f>VLOOKUP($B1378,'[5]POB X MCR 2019'!$C$7:$AW$186,35,0)</f>
        <v>10</v>
      </c>
      <c r="AN1378" s="89">
        <f>VLOOKUP($B1378,'[5]POB X MCR 2019'!$C$7:$AW$186,36,0)</f>
        <v>9</v>
      </c>
      <c r="AO1378" s="89">
        <f>VLOOKUP($B1378,'[5]POB X MCR 2019'!$C$7:$AW$186,37,0)</f>
        <v>7</v>
      </c>
      <c r="AP1378" s="89">
        <f>VLOOKUP($B1378,'[5]POB X MCR 2019'!$C$7:$AW$186,38,0)</f>
        <v>6</v>
      </c>
      <c r="AQ1378" s="89">
        <f>VLOOKUP($B1378,'[5]POB X MCR 2019'!$C$7:$AW$186,43,0)</f>
        <v>187</v>
      </c>
      <c r="AR1378" s="89">
        <f>VLOOKUP($B1378,'[5]POB X MCR 2019'!$C$7:$AW$186,44,0)</f>
        <v>21</v>
      </c>
      <c r="AS1378" s="89">
        <f>VLOOKUP($B1378,'[5]POB X MCR 2019'!$C$7:$AW$186,45,0)</f>
        <v>16</v>
      </c>
      <c r="AT1378" s="89">
        <f>VLOOKUP($B1378,'[5]POB X MCR 2019'!$C$7:$AW$186,46,0)</f>
        <v>81</v>
      </c>
      <c r="AU1378" s="89">
        <f>VLOOKUP($B1378,'[6]RED CHOTA'!$C$7:$G$170,5,0)</f>
        <v>5</v>
      </c>
    </row>
    <row r="1379" spans="1:47" ht="12">
      <c r="A1379" s="58">
        <v>1380</v>
      </c>
      <c r="B1379" s="58">
        <v>10878</v>
      </c>
      <c r="C1379" s="59" t="s">
        <v>1134</v>
      </c>
      <c r="D1379" s="59" t="s">
        <v>447</v>
      </c>
      <c r="E1379" s="59" t="s">
        <v>599</v>
      </c>
      <c r="F1379" s="59" t="s">
        <v>607</v>
      </c>
      <c r="G1379" s="12" t="s">
        <v>266</v>
      </c>
      <c r="H1379" s="14">
        <f t="shared" si="351"/>
        <v>10878</v>
      </c>
      <c r="I1379" s="14">
        <f t="shared" si="349"/>
        <v>353</v>
      </c>
      <c r="J1379" s="12">
        <f>VLOOKUP($B1379,'[1]METAS 2019'!$D$4:$Q$843,5,0)</f>
        <v>2</v>
      </c>
      <c r="K1379" s="12">
        <f>VLOOKUP($B1379,'[1]METAS 2019'!$D$4:$Q$843,4,0)</f>
        <v>1</v>
      </c>
      <c r="L1379" s="12">
        <f>VLOOKUP($B1379,'[1]METAS 2019'!$D$4:$Q$843,11,0)</f>
        <v>2</v>
      </c>
      <c r="M1379" s="12">
        <f>VLOOKUP($B1379,'[1]METAS 2019'!$D$4:$Q$843,12,0)</f>
        <v>3</v>
      </c>
      <c r="N1379" s="12">
        <f>VLOOKUP($B1379,'[1]METAS 2019'!$D$4:$Q$843,13,0)</f>
        <v>4</v>
      </c>
      <c r="O1379" s="12">
        <f>VLOOKUP($B1379,'[1]METAS 2019'!$D$4:$Q$843,14,0)</f>
        <v>7</v>
      </c>
      <c r="P1379" s="89">
        <f>VLOOKUP($B1379,'[5]POB X MCR 2019'!$C$7:$AW$186,12,0)</f>
        <v>8</v>
      </c>
      <c r="Q1379" s="89">
        <f>VLOOKUP($B1379,'[5]POB X MCR 2019'!$C$7:$AW$186,13,0)</f>
        <v>7</v>
      </c>
      <c r="R1379" s="89">
        <f>VLOOKUP($B1379,'[5]POB X MCR 2019'!$C$7:$AW$186,14,0)</f>
        <v>7</v>
      </c>
      <c r="S1379" s="89">
        <f>VLOOKUP($B1379,'[5]POB X MCR 2019'!$C$7:$AW$186,15,0)</f>
        <v>8</v>
      </c>
      <c r="T1379" s="89">
        <f>VLOOKUP($B1379,'[5]POB X MCR 2019'!$C$7:$AW$186,16,0)</f>
        <v>8</v>
      </c>
      <c r="U1379" s="89">
        <f>VLOOKUP($B1379,'[5]POB X MCR 2019'!$C$7:$AW$186,17,0)</f>
        <v>9</v>
      </c>
      <c r="V1379" s="89">
        <f>VLOOKUP($B1379,'[5]POB X MCR 2019'!$C$7:$AW$186,18,0)</f>
        <v>9</v>
      </c>
      <c r="W1379" s="89">
        <f>VLOOKUP($B1379,'[5]POB X MCR 2019'!$C$7:$AW$186,19,0)</f>
        <v>8</v>
      </c>
      <c r="X1379" s="89">
        <f>VLOOKUP($B1379,'[5]POB X MCR 2019'!$C$7:$AW$186,20,0)</f>
        <v>8</v>
      </c>
      <c r="Y1379" s="89">
        <f>VLOOKUP($B1379,'[5]POB X MCR 2019'!$C$7:$AW$186,21,0)</f>
        <v>7</v>
      </c>
      <c r="Z1379" s="89">
        <f>VLOOKUP($B1379,'[5]POB X MCR 2019'!$C$7:$AW$186,22,0)</f>
        <v>7</v>
      </c>
      <c r="AA1379" s="89">
        <f>VLOOKUP($B1379,'[5]POB X MCR 2019'!$C$7:$AW$186,23,0)</f>
        <v>7</v>
      </c>
      <c r="AB1379" s="89">
        <f>VLOOKUP($B1379,'[5]POB X MCR 2019'!$C$7:$AW$186,24,0)</f>
        <v>6</v>
      </c>
      <c r="AC1379" s="89">
        <f>VLOOKUP($B1379,'[5]POB X MCR 2019'!$C$7:$AW$186,25,0)</f>
        <v>6</v>
      </c>
      <c r="AD1379" s="89">
        <f>VLOOKUP($B1379,'[5]POB X MCR 2019'!$C$7:$AW$186,26,0)</f>
        <v>23</v>
      </c>
      <c r="AE1379" s="89">
        <f>VLOOKUP($B1379,'[5]POB X MCR 2019'!$C$7:$AW$186,27,0)</f>
        <v>24</v>
      </c>
      <c r="AF1379" s="89">
        <f>VLOOKUP($B1379,'[5]POB X MCR 2019'!$C$7:$AW$186,28,0)</f>
        <v>26</v>
      </c>
      <c r="AG1379" s="89">
        <f>VLOOKUP($B1379,'[5]POB X MCR 2019'!$C$7:$AW$186,29,0)</f>
        <v>27</v>
      </c>
      <c r="AH1379" s="89">
        <f>VLOOKUP($B1379,'[5]POB X MCR 2019'!$C$7:$AW$186,30,0)</f>
        <v>24</v>
      </c>
      <c r="AI1379" s="89">
        <f>VLOOKUP($B1379,'[5]POB X MCR 2019'!$C$7:$AW$186,31,0)</f>
        <v>23</v>
      </c>
      <c r="AJ1379" s="89">
        <f>VLOOKUP($B1379,'[5]POB X MCR 2019'!$C$7:$AW$186,32,0)</f>
        <v>19</v>
      </c>
      <c r="AK1379" s="89">
        <f>VLOOKUP($B1379,'[5]POB X MCR 2019'!$C$7:$AW$186,33,0)</f>
        <v>17</v>
      </c>
      <c r="AL1379" s="89">
        <f>VLOOKUP($B1379,'[5]POB X MCR 2019'!$C$7:$AW$186,34,0)</f>
        <v>14</v>
      </c>
      <c r="AM1379" s="89">
        <f>VLOOKUP($B1379,'[5]POB X MCR 2019'!$C$7:$AW$186,35,0)</f>
        <v>10</v>
      </c>
      <c r="AN1379" s="89">
        <f>VLOOKUP($B1379,'[5]POB X MCR 2019'!$C$7:$AW$186,36,0)</f>
        <v>9</v>
      </c>
      <c r="AO1379" s="89">
        <f>VLOOKUP($B1379,'[5]POB X MCR 2019'!$C$7:$AW$186,37,0)</f>
        <v>7</v>
      </c>
      <c r="AP1379" s="89">
        <f>VLOOKUP($B1379,'[5]POB X MCR 2019'!$C$7:$AW$186,38,0)</f>
        <v>6</v>
      </c>
      <c r="AQ1379" s="89">
        <f>VLOOKUP($B1379,'[5]POB X MCR 2019'!$C$7:$AW$186,43,0)</f>
        <v>185</v>
      </c>
      <c r="AR1379" s="89">
        <f>VLOOKUP($B1379,'[5]POB X MCR 2019'!$C$7:$AW$186,44,0)</f>
        <v>20</v>
      </c>
      <c r="AS1379" s="89">
        <f>VLOOKUP($B1379,'[5]POB X MCR 2019'!$C$7:$AW$186,45,0)</f>
        <v>16</v>
      </c>
      <c r="AT1379" s="89">
        <f>VLOOKUP($B1379,'[5]POB X MCR 2019'!$C$7:$AW$186,46,0)</f>
        <v>80</v>
      </c>
      <c r="AU1379" s="89">
        <f>VLOOKUP($B1379,'[6]RED CHOTA'!$C$7:$G$170,5,0)</f>
        <v>2</v>
      </c>
    </row>
    <row r="1380" spans="1:47" ht="12">
      <c r="A1380" s="58">
        <v>1381</v>
      </c>
      <c r="B1380" s="58">
        <v>7088</v>
      </c>
      <c r="C1380" s="59" t="s">
        <v>1134</v>
      </c>
      <c r="D1380" s="59" t="s">
        <v>447</v>
      </c>
      <c r="E1380" s="59" t="s">
        <v>599</v>
      </c>
      <c r="F1380" s="59" t="s">
        <v>606</v>
      </c>
      <c r="G1380" s="12" t="s">
        <v>266</v>
      </c>
      <c r="H1380" s="14">
        <f t="shared" si="351"/>
        <v>7088</v>
      </c>
      <c r="I1380" s="14">
        <f t="shared" si="349"/>
        <v>414</v>
      </c>
      <c r="J1380" s="12">
        <f>VLOOKUP($B1380,'[1]METAS 2019'!$D$4:$Q$843,5,0)</f>
        <v>5</v>
      </c>
      <c r="K1380" s="12">
        <f>VLOOKUP($B1380,'[1]METAS 2019'!$D$4:$Q$843,4,0)</f>
        <v>5</v>
      </c>
      <c r="L1380" s="12">
        <f>VLOOKUP($B1380,'[1]METAS 2019'!$D$4:$Q$843,11,0)</f>
        <v>6</v>
      </c>
      <c r="M1380" s="12">
        <f>VLOOKUP($B1380,'[1]METAS 2019'!$D$4:$Q$843,12,0)</f>
        <v>8</v>
      </c>
      <c r="N1380" s="12">
        <f>VLOOKUP($B1380,'[1]METAS 2019'!$D$4:$Q$843,13,0)</f>
        <v>8</v>
      </c>
      <c r="O1380" s="12">
        <f>VLOOKUP($B1380,'[1]METAS 2019'!$D$4:$Q$843,14,0)</f>
        <v>11</v>
      </c>
      <c r="P1380" s="89">
        <f>VLOOKUP($B1380,'[5]POB X MCR 2019'!$C$7:$AW$186,12,0)</f>
        <v>9</v>
      </c>
      <c r="Q1380" s="89">
        <f>VLOOKUP($B1380,'[5]POB X MCR 2019'!$C$7:$AW$186,13,0)</f>
        <v>8</v>
      </c>
      <c r="R1380" s="89">
        <f>VLOOKUP($B1380,'[5]POB X MCR 2019'!$C$7:$AW$186,14,0)</f>
        <v>8</v>
      </c>
      <c r="S1380" s="89">
        <f>VLOOKUP($B1380,'[5]POB X MCR 2019'!$C$7:$AW$186,15,0)</f>
        <v>9</v>
      </c>
      <c r="T1380" s="89">
        <f>VLOOKUP($B1380,'[5]POB X MCR 2019'!$C$7:$AW$186,16,0)</f>
        <v>9</v>
      </c>
      <c r="U1380" s="89">
        <f>VLOOKUP($B1380,'[5]POB X MCR 2019'!$C$7:$AW$186,17,0)</f>
        <v>9</v>
      </c>
      <c r="V1380" s="89">
        <f>VLOOKUP($B1380,'[5]POB X MCR 2019'!$C$7:$AW$186,18,0)</f>
        <v>10</v>
      </c>
      <c r="W1380" s="89">
        <f>VLOOKUP($B1380,'[5]POB X MCR 2019'!$C$7:$AW$186,19,0)</f>
        <v>9</v>
      </c>
      <c r="X1380" s="89">
        <f>VLOOKUP($B1380,'[5]POB X MCR 2019'!$C$7:$AW$186,20,0)</f>
        <v>9</v>
      </c>
      <c r="Y1380" s="89">
        <f>VLOOKUP($B1380,'[5]POB X MCR 2019'!$C$7:$AW$186,21,0)</f>
        <v>8</v>
      </c>
      <c r="Z1380" s="89">
        <f>VLOOKUP($B1380,'[5]POB X MCR 2019'!$C$7:$AW$186,22,0)</f>
        <v>8</v>
      </c>
      <c r="AA1380" s="89">
        <f>VLOOKUP($B1380,'[5]POB X MCR 2019'!$C$7:$AW$186,23,0)</f>
        <v>7</v>
      </c>
      <c r="AB1380" s="89">
        <f>VLOOKUP($B1380,'[5]POB X MCR 2019'!$C$7:$AW$186,24,0)</f>
        <v>7</v>
      </c>
      <c r="AC1380" s="89">
        <f>VLOOKUP($B1380,'[5]POB X MCR 2019'!$C$7:$AW$186,25,0)</f>
        <v>6</v>
      </c>
      <c r="AD1380" s="89">
        <f>VLOOKUP($B1380,'[5]POB X MCR 2019'!$C$7:$AW$186,26,0)</f>
        <v>26</v>
      </c>
      <c r="AE1380" s="89">
        <f>VLOOKUP($B1380,'[5]POB X MCR 2019'!$C$7:$AW$186,27,0)</f>
        <v>26</v>
      </c>
      <c r="AF1380" s="89">
        <f>VLOOKUP($B1380,'[5]POB X MCR 2019'!$C$7:$AW$186,28,0)</f>
        <v>28</v>
      </c>
      <c r="AG1380" s="89">
        <f>VLOOKUP($B1380,'[5]POB X MCR 2019'!$C$7:$AW$186,29,0)</f>
        <v>30</v>
      </c>
      <c r="AH1380" s="89">
        <f>VLOOKUP($B1380,'[5]POB X MCR 2019'!$C$7:$AW$186,30,0)</f>
        <v>27</v>
      </c>
      <c r="AI1380" s="89">
        <f>VLOOKUP($B1380,'[5]POB X MCR 2019'!$C$7:$AW$186,31,0)</f>
        <v>26</v>
      </c>
      <c r="AJ1380" s="89">
        <f>VLOOKUP($B1380,'[5]POB X MCR 2019'!$C$7:$AW$186,32,0)</f>
        <v>21</v>
      </c>
      <c r="AK1380" s="89">
        <f>VLOOKUP($B1380,'[5]POB X MCR 2019'!$C$7:$AW$186,33,0)</f>
        <v>19</v>
      </c>
      <c r="AL1380" s="89">
        <f>VLOOKUP($B1380,'[5]POB X MCR 2019'!$C$7:$AW$186,34,0)</f>
        <v>16</v>
      </c>
      <c r="AM1380" s="89">
        <f>VLOOKUP($B1380,'[5]POB X MCR 2019'!$C$7:$AW$186,35,0)</f>
        <v>11</v>
      </c>
      <c r="AN1380" s="89">
        <f>VLOOKUP($B1380,'[5]POB X MCR 2019'!$C$7:$AW$186,36,0)</f>
        <v>10</v>
      </c>
      <c r="AO1380" s="89">
        <f>VLOOKUP($B1380,'[5]POB X MCR 2019'!$C$7:$AW$186,37,0)</f>
        <v>8</v>
      </c>
      <c r="AP1380" s="89">
        <f>VLOOKUP($B1380,'[5]POB X MCR 2019'!$C$7:$AW$186,38,0)</f>
        <v>7</v>
      </c>
      <c r="AQ1380" s="89">
        <f>VLOOKUP($B1380,'[5]POB X MCR 2019'!$C$7:$AW$186,43,0)</f>
        <v>214</v>
      </c>
      <c r="AR1380" s="89">
        <f>VLOOKUP($B1380,'[5]POB X MCR 2019'!$C$7:$AW$186,44,0)</f>
        <v>23</v>
      </c>
      <c r="AS1380" s="89">
        <f>VLOOKUP($B1380,'[5]POB X MCR 2019'!$C$7:$AW$186,45,0)</f>
        <v>18</v>
      </c>
      <c r="AT1380" s="89">
        <f>VLOOKUP($B1380,'[5]POB X MCR 2019'!$C$7:$AW$186,46,0)</f>
        <v>88</v>
      </c>
      <c r="AU1380" s="89">
        <f>VLOOKUP($B1380,'[6]RED CHOTA'!$C$7:$G$170,5,0)</f>
        <v>5</v>
      </c>
    </row>
    <row r="1381" spans="1:47" ht="12">
      <c r="A1381" s="58">
        <v>1382</v>
      </c>
      <c r="B1381" s="58">
        <v>4697</v>
      </c>
      <c r="C1381" s="59" t="s">
        <v>1134</v>
      </c>
      <c r="D1381" s="59" t="s">
        <v>447</v>
      </c>
      <c r="E1381" s="59" t="s">
        <v>599</v>
      </c>
      <c r="F1381" s="59" t="s">
        <v>605</v>
      </c>
      <c r="G1381" s="12" t="s">
        <v>266</v>
      </c>
      <c r="H1381" s="14">
        <f t="shared" si="351"/>
        <v>4697</v>
      </c>
      <c r="I1381" s="14">
        <f t="shared" si="349"/>
        <v>419</v>
      </c>
      <c r="J1381" s="12">
        <f>VLOOKUP($B1381,'[1]METAS 2019'!$D$4:$Q$843,5,0)</f>
        <v>7</v>
      </c>
      <c r="K1381" s="12">
        <f>VLOOKUP($B1381,'[1]METAS 2019'!$D$4:$Q$843,4,0)</f>
        <v>7</v>
      </c>
      <c r="L1381" s="12">
        <f>VLOOKUP($B1381,'[1]METAS 2019'!$D$4:$Q$843,11,0)</f>
        <v>7</v>
      </c>
      <c r="M1381" s="12">
        <f>VLOOKUP($B1381,'[1]METAS 2019'!$D$4:$Q$843,12,0)</f>
        <v>2</v>
      </c>
      <c r="N1381" s="12">
        <f>VLOOKUP($B1381,'[1]METAS 2019'!$D$4:$Q$843,13,0)</f>
        <v>5</v>
      </c>
      <c r="O1381" s="12">
        <f>VLOOKUP($B1381,'[1]METAS 2019'!$D$4:$Q$843,14,0)</f>
        <v>6</v>
      </c>
      <c r="P1381" s="89">
        <f>VLOOKUP($B1381,'[5]POB X MCR 2019'!$C$7:$AW$186,12,0)</f>
        <v>8</v>
      </c>
      <c r="Q1381" s="89">
        <f>VLOOKUP($B1381,'[5]POB X MCR 2019'!$C$7:$AW$186,13,0)</f>
        <v>8</v>
      </c>
      <c r="R1381" s="89">
        <f>VLOOKUP($B1381,'[5]POB X MCR 2019'!$C$7:$AW$186,14,0)</f>
        <v>9</v>
      </c>
      <c r="S1381" s="89">
        <f>VLOOKUP($B1381,'[5]POB X MCR 2019'!$C$7:$AW$186,15,0)</f>
        <v>9</v>
      </c>
      <c r="T1381" s="89">
        <f>VLOOKUP($B1381,'[5]POB X MCR 2019'!$C$7:$AW$186,16,0)</f>
        <v>9</v>
      </c>
      <c r="U1381" s="89">
        <f>VLOOKUP($B1381,'[5]POB X MCR 2019'!$C$7:$AW$186,17,0)</f>
        <v>10</v>
      </c>
      <c r="V1381" s="89">
        <f>VLOOKUP($B1381,'[5]POB X MCR 2019'!$C$7:$AW$186,18,0)</f>
        <v>10</v>
      </c>
      <c r="W1381" s="89">
        <f>VLOOKUP($B1381,'[5]POB X MCR 2019'!$C$7:$AW$186,19,0)</f>
        <v>10</v>
      </c>
      <c r="X1381" s="89">
        <f>VLOOKUP($B1381,'[5]POB X MCR 2019'!$C$7:$AW$186,20,0)</f>
        <v>9</v>
      </c>
      <c r="Y1381" s="89">
        <f>VLOOKUP($B1381,'[5]POB X MCR 2019'!$C$7:$AW$186,21,0)</f>
        <v>9</v>
      </c>
      <c r="Z1381" s="89">
        <f>VLOOKUP($B1381,'[5]POB X MCR 2019'!$C$7:$AW$186,22,0)</f>
        <v>8</v>
      </c>
      <c r="AA1381" s="89">
        <f>VLOOKUP($B1381,'[5]POB X MCR 2019'!$C$7:$AW$186,23,0)</f>
        <v>8</v>
      </c>
      <c r="AB1381" s="89">
        <f>VLOOKUP($B1381,'[5]POB X MCR 2019'!$C$7:$AW$186,24,0)</f>
        <v>7</v>
      </c>
      <c r="AC1381" s="89">
        <f>VLOOKUP($B1381,'[5]POB X MCR 2019'!$C$7:$AW$186,25,0)</f>
        <v>7</v>
      </c>
      <c r="AD1381" s="89">
        <f>VLOOKUP($B1381,'[5]POB X MCR 2019'!$C$7:$AW$186,26,0)</f>
        <v>26</v>
      </c>
      <c r="AE1381" s="89">
        <f>VLOOKUP($B1381,'[5]POB X MCR 2019'!$C$7:$AW$186,27,0)</f>
        <v>27</v>
      </c>
      <c r="AF1381" s="89">
        <f>VLOOKUP($B1381,'[5]POB X MCR 2019'!$C$7:$AW$186,28,0)</f>
        <v>29</v>
      </c>
      <c r="AG1381" s="89">
        <f>VLOOKUP($B1381,'[5]POB X MCR 2019'!$C$7:$AW$186,29,0)</f>
        <v>31</v>
      </c>
      <c r="AH1381" s="89">
        <f>VLOOKUP($B1381,'[5]POB X MCR 2019'!$C$7:$AW$186,30,0)</f>
        <v>28</v>
      </c>
      <c r="AI1381" s="89">
        <f>VLOOKUP($B1381,'[5]POB X MCR 2019'!$C$7:$AW$186,31,0)</f>
        <v>27</v>
      </c>
      <c r="AJ1381" s="89">
        <f>VLOOKUP($B1381,'[5]POB X MCR 2019'!$C$7:$AW$186,32,0)</f>
        <v>22</v>
      </c>
      <c r="AK1381" s="89">
        <f>VLOOKUP($B1381,'[5]POB X MCR 2019'!$C$7:$AW$186,33,0)</f>
        <v>20</v>
      </c>
      <c r="AL1381" s="89">
        <f>VLOOKUP($B1381,'[5]POB X MCR 2019'!$C$7:$AW$186,34,0)</f>
        <v>16</v>
      </c>
      <c r="AM1381" s="89">
        <f>VLOOKUP($B1381,'[5]POB X MCR 2019'!$C$7:$AW$186,35,0)</f>
        <v>12</v>
      </c>
      <c r="AN1381" s="89">
        <f>VLOOKUP($B1381,'[5]POB X MCR 2019'!$C$7:$AW$186,36,0)</f>
        <v>11</v>
      </c>
      <c r="AO1381" s="89">
        <f>VLOOKUP($B1381,'[5]POB X MCR 2019'!$C$7:$AW$186,37,0)</f>
        <v>8</v>
      </c>
      <c r="AP1381" s="89">
        <f>VLOOKUP($B1381,'[5]POB X MCR 2019'!$C$7:$AW$186,38,0)</f>
        <v>7</v>
      </c>
      <c r="AQ1381" s="89">
        <f>VLOOKUP($B1381,'[5]POB X MCR 2019'!$C$7:$AW$186,43,0)</f>
        <v>218</v>
      </c>
      <c r="AR1381" s="89">
        <f>VLOOKUP($B1381,'[5]POB X MCR 2019'!$C$7:$AW$186,44,0)</f>
        <v>23</v>
      </c>
      <c r="AS1381" s="89">
        <f>VLOOKUP($B1381,'[5]POB X MCR 2019'!$C$7:$AW$186,45,0)</f>
        <v>18</v>
      </c>
      <c r="AT1381" s="89">
        <f>VLOOKUP($B1381,'[5]POB X MCR 2019'!$C$7:$AW$186,46,0)</f>
        <v>92</v>
      </c>
      <c r="AU1381" s="89">
        <f>VLOOKUP($B1381,'[6]RED CHOTA'!$C$7:$G$170,5,0)</f>
        <v>8</v>
      </c>
    </row>
    <row r="1382" spans="1:47" ht="12">
      <c r="A1382" s="58">
        <v>1383</v>
      </c>
      <c r="B1382" s="58">
        <v>4698</v>
      </c>
      <c r="C1382" s="59" t="s">
        <v>1134</v>
      </c>
      <c r="D1382" s="59" t="s">
        <v>447</v>
      </c>
      <c r="E1382" s="59" t="s">
        <v>599</v>
      </c>
      <c r="F1382" s="59" t="s">
        <v>601</v>
      </c>
      <c r="G1382" s="12" t="s">
        <v>266</v>
      </c>
      <c r="H1382" s="14">
        <f t="shared" si="351"/>
        <v>4698</v>
      </c>
      <c r="I1382" s="14">
        <f t="shared" si="349"/>
        <v>634</v>
      </c>
      <c r="J1382" s="12">
        <f>VLOOKUP($B1382,'[1]METAS 2019'!$D$4:$Q$843,5,0)</f>
        <v>3</v>
      </c>
      <c r="K1382" s="12">
        <f>VLOOKUP($B1382,'[1]METAS 2019'!$D$4:$Q$843,4,0)</f>
        <v>2</v>
      </c>
      <c r="L1382" s="12">
        <f>VLOOKUP($B1382,'[1]METAS 2019'!$D$4:$Q$843,11,0)</f>
        <v>2</v>
      </c>
      <c r="M1382" s="12">
        <f>VLOOKUP($B1382,'[1]METAS 2019'!$D$4:$Q$843,12,0)</f>
        <v>2</v>
      </c>
      <c r="N1382" s="12">
        <f>VLOOKUP($B1382,'[1]METAS 2019'!$D$4:$Q$843,13,0)</f>
        <v>7</v>
      </c>
      <c r="O1382" s="12">
        <f>VLOOKUP($B1382,'[1]METAS 2019'!$D$4:$Q$843,14,0)</f>
        <v>9</v>
      </c>
      <c r="P1382" s="89">
        <f>VLOOKUP($B1382,'[5]POB X MCR 2019'!$C$7:$AW$186,12,0)</f>
        <v>13</v>
      </c>
      <c r="Q1382" s="89">
        <f>VLOOKUP($B1382,'[5]POB X MCR 2019'!$C$7:$AW$186,13,0)</f>
        <v>13</v>
      </c>
      <c r="R1382" s="89">
        <f>VLOOKUP($B1382,'[5]POB X MCR 2019'!$C$7:$AW$186,14,0)</f>
        <v>14</v>
      </c>
      <c r="S1382" s="89">
        <f>VLOOKUP($B1382,'[5]POB X MCR 2019'!$C$7:$AW$186,15,0)</f>
        <v>14</v>
      </c>
      <c r="T1382" s="89">
        <f>VLOOKUP($B1382,'[5]POB X MCR 2019'!$C$7:$AW$186,16,0)</f>
        <v>15</v>
      </c>
      <c r="U1382" s="89">
        <f>VLOOKUP($B1382,'[5]POB X MCR 2019'!$C$7:$AW$186,17,0)</f>
        <v>15</v>
      </c>
      <c r="V1382" s="89">
        <f>VLOOKUP($B1382,'[5]POB X MCR 2019'!$C$7:$AW$186,18,0)</f>
        <v>16</v>
      </c>
      <c r="W1382" s="89">
        <f>VLOOKUP($B1382,'[5]POB X MCR 2019'!$C$7:$AW$186,19,0)</f>
        <v>15</v>
      </c>
      <c r="X1382" s="89">
        <f>VLOOKUP($B1382,'[5]POB X MCR 2019'!$C$7:$AW$186,20,0)</f>
        <v>14</v>
      </c>
      <c r="Y1382" s="89">
        <f>VLOOKUP($B1382,'[5]POB X MCR 2019'!$C$7:$AW$186,21,0)</f>
        <v>14</v>
      </c>
      <c r="Z1382" s="89">
        <f>VLOOKUP($B1382,'[5]POB X MCR 2019'!$C$7:$AW$186,22,0)</f>
        <v>15</v>
      </c>
      <c r="AA1382" s="89">
        <f>VLOOKUP($B1382,'[5]POB X MCR 2019'!$C$7:$AW$186,23,0)</f>
        <v>12</v>
      </c>
      <c r="AB1382" s="89">
        <f>VLOOKUP($B1382,'[5]POB X MCR 2019'!$C$7:$AW$186,24,0)</f>
        <v>11</v>
      </c>
      <c r="AC1382" s="89">
        <f>VLOOKUP($B1382,'[5]POB X MCR 2019'!$C$7:$AW$186,25,0)</f>
        <v>10</v>
      </c>
      <c r="AD1382" s="89">
        <f>VLOOKUP($B1382,'[5]POB X MCR 2019'!$C$7:$AW$186,26,0)</f>
        <v>42</v>
      </c>
      <c r="AE1382" s="89">
        <f>VLOOKUP($B1382,'[5]POB X MCR 2019'!$C$7:$AW$186,27,0)</f>
        <v>43</v>
      </c>
      <c r="AF1382" s="89">
        <f>VLOOKUP($B1382,'[5]POB X MCR 2019'!$C$7:$AW$186,28,0)</f>
        <v>47</v>
      </c>
      <c r="AG1382" s="89">
        <f>VLOOKUP($B1382,'[5]POB X MCR 2019'!$C$7:$AW$186,29,0)</f>
        <v>49</v>
      </c>
      <c r="AH1382" s="89">
        <f>VLOOKUP($B1382,'[5]POB X MCR 2019'!$C$7:$AW$186,30,0)</f>
        <v>44</v>
      </c>
      <c r="AI1382" s="89">
        <f>VLOOKUP($B1382,'[5]POB X MCR 2019'!$C$7:$AW$186,31,0)</f>
        <v>43</v>
      </c>
      <c r="AJ1382" s="89">
        <f>VLOOKUP($B1382,'[5]POB X MCR 2019'!$C$7:$AW$186,32,0)</f>
        <v>35</v>
      </c>
      <c r="AK1382" s="89">
        <f>VLOOKUP($B1382,'[5]POB X MCR 2019'!$C$7:$AW$186,33,0)</f>
        <v>31</v>
      </c>
      <c r="AL1382" s="89">
        <f>VLOOKUP($B1382,'[5]POB X MCR 2019'!$C$7:$AW$186,34,0)</f>
        <v>26</v>
      </c>
      <c r="AM1382" s="89">
        <f>VLOOKUP($B1382,'[5]POB X MCR 2019'!$C$7:$AW$186,35,0)</f>
        <v>18</v>
      </c>
      <c r="AN1382" s="89">
        <f>VLOOKUP($B1382,'[5]POB X MCR 2019'!$C$7:$AW$186,36,0)</f>
        <v>17</v>
      </c>
      <c r="AO1382" s="89">
        <f>VLOOKUP($B1382,'[5]POB X MCR 2019'!$C$7:$AW$186,37,0)</f>
        <v>12</v>
      </c>
      <c r="AP1382" s="89">
        <f>VLOOKUP($B1382,'[5]POB X MCR 2019'!$C$7:$AW$186,38,0)</f>
        <v>11</v>
      </c>
      <c r="AQ1382" s="89">
        <f>VLOOKUP($B1382,'[5]POB X MCR 2019'!$C$7:$AW$186,43,0)</f>
        <v>326</v>
      </c>
      <c r="AR1382" s="89">
        <f>VLOOKUP($B1382,'[5]POB X MCR 2019'!$C$7:$AW$186,44,0)</f>
        <v>37</v>
      </c>
      <c r="AS1382" s="89">
        <f>VLOOKUP($B1382,'[5]POB X MCR 2019'!$C$7:$AW$186,45,0)</f>
        <v>29</v>
      </c>
      <c r="AT1382" s="89">
        <f>VLOOKUP($B1382,'[5]POB X MCR 2019'!$C$7:$AW$186,46,0)</f>
        <v>146</v>
      </c>
      <c r="AU1382" s="89">
        <f>VLOOKUP($B1382,'[6]RED CHOTA'!$C$7:$G$170,5,0)</f>
        <v>3</v>
      </c>
    </row>
    <row r="1383" spans="1:47" ht="12">
      <c r="A1383" s="58">
        <v>1384</v>
      </c>
      <c r="B1383" s="58">
        <v>4699</v>
      </c>
      <c r="C1383" s="59" t="s">
        <v>1134</v>
      </c>
      <c r="D1383" s="59" t="s">
        <v>447</v>
      </c>
      <c r="E1383" s="59" t="s">
        <v>599</v>
      </c>
      <c r="F1383" s="59" t="s">
        <v>603</v>
      </c>
      <c r="G1383" s="12" t="s">
        <v>266</v>
      </c>
      <c r="H1383" s="14">
        <f t="shared" si="351"/>
        <v>4699</v>
      </c>
      <c r="I1383" s="14">
        <f t="shared" si="349"/>
        <v>746</v>
      </c>
      <c r="J1383" s="12">
        <f>VLOOKUP($B1383,'[1]METAS 2019'!$D$4:$Q$843,5,0)</f>
        <v>9</v>
      </c>
      <c r="K1383" s="12">
        <f>VLOOKUP($B1383,'[1]METAS 2019'!$D$4:$Q$843,4,0)</f>
        <v>11</v>
      </c>
      <c r="L1383" s="12">
        <f>VLOOKUP($B1383,'[1]METAS 2019'!$D$4:$Q$843,11,0)</f>
        <v>7</v>
      </c>
      <c r="M1383" s="12">
        <f>VLOOKUP($B1383,'[1]METAS 2019'!$D$4:$Q$843,12,0)</f>
        <v>7</v>
      </c>
      <c r="N1383" s="12">
        <f>VLOOKUP($B1383,'[1]METAS 2019'!$D$4:$Q$843,13,0)</f>
        <v>6</v>
      </c>
      <c r="O1383" s="12">
        <f>VLOOKUP($B1383,'[1]METAS 2019'!$D$4:$Q$843,14,0)</f>
        <v>9</v>
      </c>
      <c r="P1383" s="89">
        <f>VLOOKUP($B1383,'[5]POB X MCR 2019'!$C$7:$AW$186,12,0)</f>
        <v>14</v>
      </c>
      <c r="Q1383" s="89">
        <f>VLOOKUP($B1383,'[5]POB X MCR 2019'!$C$7:$AW$186,13,0)</f>
        <v>15</v>
      </c>
      <c r="R1383" s="89">
        <f>VLOOKUP($B1383,'[5]POB X MCR 2019'!$C$7:$AW$186,14,0)</f>
        <v>16</v>
      </c>
      <c r="S1383" s="89">
        <f>VLOOKUP($B1383,'[5]POB X MCR 2019'!$C$7:$AW$186,15,0)</f>
        <v>16</v>
      </c>
      <c r="T1383" s="89">
        <f>VLOOKUP($B1383,'[5]POB X MCR 2019'!$C$7:$AW$186,16,0)</f>
        <v>17</v>
      </c>
      <c r="U1383" s="89">
        <f>VLOOKUP($B1383,'[5]POB X MCR 2019'!$C$7:$AW$186,17,0)</f>
        <v>18</v>
      </c>
      <c r="V1383" s="89">
        <f>VLOOKUP($B1383,'[5]POB X MCR 2019'!$C$7:$AW$186,18,0)</f>
        <v>17</v>
      </c>
      <c r="W1383" s="89">
        <f>VLOOKUP($B1383,'[5]POB X MCR 2019'!$C$7:$AW$186,19,0)</f>
        <v>18</v>
      </c>
      <c r="X1383" s="89">
        <f>VLOOKUP($B1383,'[5]POB X MCR 2019'!$C$7:$AW$186,20,0)</f>
        <v>17</v>
      </c>
      <c r="Y1383" s="89">
        <f>VLOOKUP($B1383,'[5]POB X MCR 2019'!$C$7:$AW$186,21,0)</f>
        <v>16</v>
      </c>
      <c r="Z1383" s="89">
        <f>VLOOKUP($B1383,'[5]POB X MCR 2019'!$C$7:$AW$186,22,0)</f>
        <v>14</v>
      </c>
      <c r="AA1383" s="89">
        <f>VLOOKUP($B1383,'[5]POB X MCR 2019'!$C$7:$AW$186,23,0)</f>
        <v>14</v>
      </c>
      <c r="AB1383" s="89">
        <f>VLOOKUP($B1383,'[5]POB X MCR 2019'!$C$7:$AW$186,24,0)</f>
        <v>13</v>
      </c>
      <c r="AC1383" s="89">
        <f>VLOOKUP($B1383,'[5]POB X MCR 2019'!$C$7:$AW$186,25,0)</f>
        <v>12</v>
      </c>
      <c r="AD1383" s="89">
        <f>VLOOKUP($B1383,'[5]POB X MCR 2019'!$C$7:$AW$186,26,0)</f>
        <v>48</v>
      </c>
      <c r="AE1383" s="89">
        <f>VLOOKUP($B1383,'[5]POB X MCR 2019'!$C$7:$AW$186,27,0)</f>
        <v>50</v>
      </c>
      <c r="AF1383" s="89">
        <f>VLOOKUP($B1383,'[5]POB X MCR 2019'!$C$7:$AW$186,28,0)</f>
        <v>53</v>
      </c>
      <c r="AG1383" s="89">
        <f>VLOOKUP($B1383,'[5]POB X MCR 2019'!$C$7:$AW$186,29,0)</f>
        <v>56</v>
      </c>
      <c r="AH1383" s="89">
        <f>VLOOKUP($B1383,'[5]POB X MCR 2019'!$C$7:$AW$186,30,0)</f>
        <v>51</v>
      </c>
      <c r="AI1383" s="89">
        <f>VLOOKUP($B1383,'[5]POB X MCR 2019'!$C$7:$AW$186,31,0)</f>
        <v>49</v>
      </c>
      <c r="AJ1383" s="89">
        <f>VLOOKUP($B1383,'[5]POB X MCR 2019'!$C$7:$AW$186,32,0)</f>
        <v>40</v>
      </c>
      <c r="AK1383" s="89">
        <f>VLOOKUP($B1383,'[5]POB X MCR 2019'!$C$7:$AW$186,33,0)</f>
        <v>36</v>
      </c>
      <c r="AL1383" s="89">
        <f>VLOOKUP($B1383,'[5]POB X MCR 2019'!$C$7:$AW$186,34,0)</f>
        <v>30</v>
      </c>
      <c r="AM1383" s="89">
        <f>VLOOKUP($B1383,'[5]POB X MCR 2019'!$C$7:$AW$186,35,0)</f>
        <v>21</v>
      </c>
      <c r="AN1383" s="89">
        <f>VLOOKUP($B1383,'[5]POB X MCR 2019'!$C$7:$AW$186,36,0)</f>
        <v>19</v>
      </c>
      <c r="AO1383" s="89">
        <f>VLOOKUP($B1383,'[5]POB X MCR 2019'!$C$7:$AW$186,37,0)</f>
        <v>14</v>
      </c>
      <c r="AP1383" s="89">
        <f>VLOOKUP($B1383,'[5]POB X MCR 2019'!$C$7:$AW$186,38,0)</f>
        <v>13</v>
      </c>
      <c r="AQ1383" s="89">
        <f>VLOOKUP($B1383,'[5]POB X MCR 2019'!$C$7:$AW$186,43,0)</f>
        <v>382</v>
      </c>
      <c r="AR1383" s="89">
        <f>VLOOKUP($B1383,'[5]POB X MCR 2019'!$C$7:$AW$186,44,0)</f>
        <v>42</v>
      </c>
      <c r="AS1383" s="89">
        <f>VLOOKUP($B1383,'[5]POB X MCR 2019'!$C$7:$AW$186,45,0)</f>
        <v>34</v>
      </c>
      <c r="AT1383" s="89">
        <f>VLOOKUP($B1383,'[5]POB X MCR 2019'!$C$7:$AW$186,46,0)</f>
        <v>167</v>
      </c>
      <c r="AU1383" s="89">
        <f>VLOOKUP($B1383,'[6]RED CHOTA'!$C$7:$G$170,5,0)</f>
        <v>11</v>
      </c>
    </row>
    <row r="1384" spans="1:47" ht="12">
      <c r="A1384" s="58">
        <v>1385</v>
      </c>
      <c r="B1384" s="58">
        <v>4700</v>
      </c>
      <c r="C1384" s="59" t="s">
        <v>1134</v>
      </c>
      <c r="D1384" s="59" t="s">
        <v>447</v>
      </c>
      <c r="E1384" s="59" t="s">
        <v>599</v>
      </c>
      <c r="F1384" s="59" t="s">
        <v>602</v>
      </c>
      <c r="G1384" s="12" t="s">
        <v>266</v>
      </c>
      <c r="H1384" s="14">
        <f t="shared" si="351"/>
        <v>4700</v>
      </c>
      <c r="I1384" s="14">
        <f t="shared" si="349"/>
        <v>529</v>
      </c>
      <c r="J1384" s="12">
        <f>VLOOKUP($B1384,'[1]METAS 2019'!$D$4:$Q$843,5,0)</f>
        <v>4</v>
      </c>
      <c r="K1384" s="12">
        <f>VLOOKUP($B1384,'[1]METAS 2019'!$D$4:$Q$843,4,0)</f>
        <v>3</v>
      </c>
      <c r="L1384" s="12">
        <f>VLOOKUP($B1384,'[1]METAS 2019'!$D$4:$Q$843,11,0)</f>
        <v>5</v>
      </c>
      <c r="M1384" s="12">
        <f>VLOOKUP($B1384,'[1]METAS 2019'!$D$4:$Q$843,12,0)</f>
        <v>4</v>
      </c>
      <c r="N1384" s="12">
        <f>VLOOKUP($B1384,'[1]METAS 2019'!$D$4:$Q$843,13,0)</f>
        <v>4</v>
      </c>
      <c r="O1384" s="12">
        <f>VLOOKUP($B1384,'[1]METAS 2019'!$D$4:$Q$843,14,0)</f>
        <v>16</v>
      </c>
      <c r="P1384" s="89">
        <f>VLOOKUP($B1384,'[5]POB X MCR 2019'!$C$7:$AW$186,12,0)</f>
        <v>13</v>
      </c>
      <c r="Q1384" s="89">
        <f>VLOOKUP($B1384,'[5]POB X MCR 2019'!$C$7:$AW$186,13,0)</f>
        <v>11</v>
      </c>
      <c r="R1384" s="89">
        <f>VLOOKUP($B1384,'[5]POB X MCR 2019'!$C$7:$AW$186,14,0)</f>
        <v>11</v>
      </c>
      <c r="S1384" s="89">
        <f>VLOOKUP($B1384,'[5]POB X MCR 2019'!$C$7:$AW$186,15,0)</f>
        <v>12</v>
      </c>
      <c r="T1384" s="89">
        <f>VLOOKUP($B1384,'[5]POB X MCR 2019'!$C$7:$AW$186,16,0)</f>
        <v>13</v>
      </c>
      <c r="U1384" s="89">
        <f>VLOOKUP($B1384,'[5]POB X MCR 2019'!$C$7:$AW$186,17,0)</f>
        <v>12</v>
      </c>
      <c r="V1384" s="89">
        <f>VLOOKUP($B1384,'[5]POB X MCR 2019'!$C$7:$AW$186,18,0)</f>
        <v>13</v>
      </c>
      <c r="W1384" s="89">
        <f>VLOOKUP($B1384,'[5]POB X MCR 2019'!$C$7:$AW$186,19,0)</f>
        <v>12</v>
      </c>
      <c r="X1384" s="89">
        <f>VLOOKUP($B1384,'[5]POB X MCR 2019'!$C$7:$AW$186,20,0)</f>
        <v>12</v>
      </c>
      <c r="Y1384" s="89">
        <f>VLOOKUP($B1384,'[5]POB X MCR 2019'!$C$7:$AW$186,21,0)</f>
        <v>11</v>
      </c>
      <c r="Z1384" s="89">
        <f>VLOOKUP($B1384,'[5]POB X MCR 2019'!$C$7:$AW$186,22,0)</f>
        <v>10</v>
      </c>
      <c r="AA1384" s="89">
        <f>VLOOKUP($B1384,'[5]POB X MCR 2019'!$C$7:$AW$186,23,0)</f>
        <v>10</v>
      </c>
      <c r="AB1384" s="89">
        <f>VLOOKUP($B1384,'[5]POB X MCR 2019'!$C$7:$AW$186,24,0)</f>
        <v>9</v>
      </c>
      <c r="AC1384" s="89">
        <f>VLOOKUP($B1384,'[5]POB X MCR 2019'!$C$7:$AW$186,25,0)</f>
        <v>8</v>
      </c>
      <c r="AD1384" s="89">
        <f>VLOOKUP($B1384,'[5]POB X MCR 2019'!$C$7:$AW$186,26,0)</f>
        <v>34</v>
      </c>
      <c r="AE1384" s="89">
        <f>VLOOKUP($B1384,'[5]POB X MCR 2019'!$C$7:$AW$186,27,0)</f>
        <v>35</v>
      </c>
      <c r="AF1384" s="89">
        <f>VLOOKUP($B1384,'[5]POB X MCR 2019'!$C$7:$AW$186,28,0)</f>
        <v>37</v>
      </c>
      <c r="AG1384" s="89">
        <f>VLOOKUP($B1384,'[5]POB X MCR 2019'!$C$7:$AW$186,29,0)</f>
        <v>39</v>
      </c>
      <c r="AH1384" s="89">
        <f>VLOOKUP($B1384,'[5]POB X MCR 2019'!$C$7:$AW$186,30,0)</f>
        <v>36</v>
      </c>
      <c r="AI1384" s="89">
        <f>VLOOKUP($B1384,'[5]POB X MCR 2019'!$C$7:$AW$186,31,0)</f>
        <v>34</v>
      </c>
      <c r="AJ1384" s="89">
        <f>VLOOKUP($B1384,'[5]POB X MCR 2019'!$C$7:$AW$186,32,0)</f>
        <v>28</v>
      </c>
      <c r="AK1384" s="89">
        <f>VLOOKUP($B1384,'[5]POB X MCR 2019'!$C$7:$AW$186,33,0)</f>
        <v>25</v>
      </c>
      <c r="AL1384" s="89">
        <f>VLOOKUP($B1384,'[5]POB X MCR 2019'!$C$7:$AW$186,34,0)</f>
        <v>21</v>
      </c>
      <c r="AM1384" s="89">
        <f>VLOOKUP($B1384,'[5]POB X MCR 2019'!$C$7:$AW$186,35,0)</f>
        <v>15</v>
      </c>
      <c r="AN1384" s="89">
        <f>VLOOKUP($B1384,'[5]POB X MCR 2019'!$C$7:$AW$186,36,0)</f>
        <v>13</v>
      </c>
      <c r="AO1384" s="89">
        <f>VLOOKUP($B1384,'[5]POB X MCR 2019'!$C$7:$AW$186,37,0)</f>
        <v>10</v>
      </c>
      <c r="AP1384" s="89">
        <f>VLOOKUP($B1384,'[5]POB X MCR 2019'!$C$7:$AW$186,38,0)</f>
        <v>9</v>
      </c>
      <c r="AQ1384" s="89">
        <f>VLOOKUP($B1384,'[5]POB X MCR 2019'!$C$7:$AW$186,43,0)</f>
        <v>273</v>
      </c>
      <c r="AR1384" s="89">
        <f>VLOOKUP($B1384,'[5]POB X MCR 2019'!$C$7:$AW$186,44,0)</f>
        <v>30</v>
      </c>
      <c r="AS1384" s="89">
        <f>VLOOKUP($B1384,'[5]POB X MCR 2019'!$C$7:$AW$186,45,0)</f>
        <v>23</v>
      </c>
      <c r="AT1384" s="89">
        <f>VLOOKUP($B1384,'[5]POB X MCR 2019'!$C$7:$AW$186,46,0)</f>
        <v>117</v>
      </c>
      <c r="AU1384" s="89">
        <f>VLOOKUP($B1384,'[6]RED CHOTA'!$C$7:$G$170,5,0)</f>
        <v>5</v>
      </c>
    </row>
    <row r="1385" spans="1:47" ht="12">
      <c r="A1385" s="97">
        <v>1386</v>
      </c>
      <c r="B1385" s="97"/>
      <c r="C1385" s="98"/>
      <c r="D1385" s="98"/>
      <c r="E1385" s="98"/>
      <c r="F1385" s="98" t="s">
        <v>1142</v>
      </c>
      <c r="G1385" s="17" t="s">
        <v>1214</v>
      </c>
      <c r="H1385" s="81"/>
      <c r="I1385" s="81">
        <f t="shared" si="349"/>
        <v>6782</v>
      </c>
      <c r="J1385" s="17">
        <f>SUM(J1386:J1392)</f>
        <v>81</v>
      </c>
      <c r="K1385" s="17">
        <f t="shared" ref="K1385:AU1385" si="352">SUM(K1386:K1392)</f>
        <v>87</v>
      </c>
      <c r="L1385" s="17">
        <f t="shared" si="352"/>
        <v>96</v>
      </c>
      <c r="M1385" s="17">
        <f t="shared" si="352"/>
        <v>100</v>
      </c>
      <c r="N1385" s="17">
        <f t="shared" si="352"/>
        <v>98</v>
      </c>
      <c r="O1385" s="17">
        <f t="shared" si="352"/>
        <v>112</v>
      </c>
      <c r="P1385" s="17">
        <f t="shared" si="352"/>
        <v>151</v>
      </c>
      <c r="Q1385" s="17">
        <f t="shared" si="352"/>
        <v>151</v>
      </c>
      <c r="R1385" s="17">
        <f t="shared" si="352"/>
        <v>153</v>
      </c>
      <c r="S1385" s="17">
        <f t="shared" si="352"/>
        <v>155</v>
      </c>
      <c r="T1385" s="17">
        <f t="shared" si="352"/>
        <v>155</v>
      </c>
      <c r="U1385" s="17">
        <f t="shared" si="352"/>
        <v>155</v>
      </c>
      <c r="V1385" s="17">
        <f t="shared" si="352"/>
        <v>152</v>
      </c>
      <c r="W1385" s="17">
        <f t="shared" si="352"/>
        <v>146</v>
      </c>
      <c r="X1385" s="17">
        <f t="shared" si="352"/>
        <v>137</v>
      </c>
      <c r="Y1385" s="17">
        <f t="shared" si="352"/>
        <v>126</v>
      </c>
      <c r="Z1385" s="17">
        <f t="shared" si="352"/>
        <v>117</v>
      </c>
      <c r="AA1385" s="17">
        <f t="shared" si="352"/>
        <v>107</v>
      </c>
      <c r="AB1385" s="17">
        <f t="shared" si="352"/>
        <v>102</v>
      </c>
      <c r="AC1385" s="17">
        <f t="shared" si="352"/>
        <v>100</v>
      </c>
      <c r="AD1385" s="17">
        <f t="shared" si="352"/>
        <v>471</v>
      </c>
      <c r="AE1385" s="17">
        <f t="shared" si="352"/>
        <v>625</v>
      </c>
      <c r="AF1385" s="17">
        <f t="shared" si="352"/>
        <v>607</v>
      </c>
      <c r="AG1385" s="17">
        <f t="shared" si="352"/>
        <v>435</v>
      </c>
      <c r="AH1385" s="17">
        <f t="shared" si="352"/>
        <v>459</v>
      </c>
      <c r="AI1385" s="17">
        <f t="shared" si="352"/>
        <v>376</v>
      </c>
      <c r="AJ1385" s="17">
        <f t="shared" si="352"/>
        <v>306</v>
      </c>
      <c r="AK1385" s="17">
        <f t="shared" si="352"/>
        <v>261</v>
      </c>
      <c r="AL1385" s="17">
        <f t="shared" si="352"/>
        <v>251</v>
      </c>
      <c r="AM1385" s="17">
        <f t="shared" si="352"/>
        <v>196</v>
      </c>
      <c r="AN1385" s="17">
        <f t="shared" si="352"/>
        <v>135</v>
      </c>
      <c r="AO1385" s="17">
        <f t="shared" si="352"/>
        <v>103</v>
      </c>
      <c r="AP1385" s="17">
        <f t="shared" si="352"/>
        <v>76</v>
      </c>
      <c r="AQ1385" s="17">
        <f t="shared" si="352"/>
        <v>3454</v>
      </c>
      <c r="AR1385" s="17">
        <f t="shared" si="352"/>
        <v>354</v>
      </c>
      <c r="AS1385" s="17">
        <f t="shared" si="352"/>
        <v>258</v>
      </c>
      <c r="AT1385" s="17">
        <f t="shared" si="352"/>
        <v>1630</v>
      </c>
      <c r="AU1385" s="17">
        <f t="shared" si="352"/>
        <v>98</v>
      </c>
    </row>
    <row r="1386" spans="1:47" ht="12">
      <c r="A1386" s="58">
        <v>1387</v>
      </c>
      <c r="B1386" s="58">
        <v>4759</v>
      </c>
      <c r="C1386" s="59" t="s">
        <v>1134</v>
      </c>
      <c r="D1386" s="59" t="s">
        <v>447</v>
      </c>
      <c r="E1386" s="59" t="s">
        <v>509</v>
      </c>
      <c r="F1386" s="59" t="s">
        <v>510</v>
      </c>
      <c r="G1386" s="12" t="s">
        <v>283</v>
      </c>
      <c r="H1386" s="14">
        <f t="shared" ref="H1386:H1392" si="353">B1386</f>
        <v>4759</v>
      </c>
      <c r="I1386" s="14">
        <f t="shared" si="349"/>
        <v>2048</v>
      </c>
      <c r="J1386" s="12">
        <f>VLOOKUP($B1386,'[1]METAS 2019'!$D$4:$Q$843,5,0)</f>
        <v>21</v>
      </c>
      <c r="K1386" s="12">
        <f>VLOOKUP($B1386,'[1]METAS 2019'!$D$4:$Q$843,4,0)</f>
        <v>22</v>
      </c>
      <c r="L1386" s="12">
        <f>VLOOKUP($B1386,'[1]METAS 2019'!$D$4:$Q$843,11,0)</f>
        <v>30</v>
      </c>
      <c r="M1386" s="12">
        <f>VLOOKUP($B1386,'[1]METAS 2019'!$D$4:$Q$843,12,0)</f>
        <v>24</v>
      </c>
      <c r="N1386" s="12">
        <f>VLOOKUP($B1386,'[1]METAS 2019'!$D$4:$Q$843,13,0)</f>
        <v>23</v>
      </c>
      <c r="O1386" s="12">
        <f>VLOOKUP($B1386,'[1]METAS 2019'!$D$4:$Q$843,14,0)</f>
        <v>30</v>
      </c>
      <c r="P1386" s="89">
        <f>VLOOKUP($B1386,'[5]POB X MCR 2019'!$C$7:$AW$186,12,0)</f>
        <v>46</v>
      </c>
      <c r="Q1386" s="89">
        <f>VLOOKUP($B1386,'[5]POB X MCR 2019'!$C$7:$AW$186,13,0)</f>
        <v>46</v>
      </c>
      <c r="R1386" s="89">
        <f>VLOOKUP($B1386,'[5]POB X MCR 2019'!$C$7:$AW$186,14,0)</f>
        <v>47</v>
      </c>
      <c r="S1386" s="89">
        <f>VLOOKUP($B1386,'[5]POB X MCR 2019'!$C$7:$AW$186,15,0)</f>
        <v>47</v>
      </c>
      <c r="T1386" s="89">
        <f>VLOOKUP($B1386,'[5]POB X MCR 2019'!$C$7:$AW$186,16,0)</f>
        <v>47</v>
      </c>
      <c r="U1386" s="89">
        <f>VLOOKUP($B1386,'[5]POB X MCR 2019'!$C$7:$AW$186,17,0)</f>
        <v>47</v>
      </c>
      <c r="V1386" s="89">
        <f>VLOOKUP($B1386,'[5]POB X MCR 2019'!$C$7:$AW$186,18,0)</f>
        <v>47</v>
      </c>
      <c r="W1386" s="89">
        <f>VLOOKUP($B1386,'[5]POB X MCR 2019'!$C$7:$AW$186,19,0)</f>
        <v>46</v>
      </c>
      <c r="X1386" s="89">
        <f>VLOOKUP($B1386,'[5]POB X MCR 2019'!$C$7:$AW$186,20,0)</f>
        <v>41</v>
      </c>
      <c r="Y1386" s="89">
        <f>VLOOKUP($B1386,'[5]POB X MCR 2019'!$C$7:$AW$186,21,0)</f>
        <v>39</v>
      </c>
      <c r="Z1386" s="89">
        <f>VLOOKUP($B1386,'[5]POB X MCR 2019'!$C$7:$AW$186,22,0)</f>
        <v>37</v>
      </c>
      <c r="AA1386" s="89">
        <f>VLOOKUP($B1386,'[5]POB X MCR 2019'!$C$7:$AW$186,23,0)</f>
        <v>33</v>
      </c>
      <c r="AB1386" s="89">
        <f>VLOOKUP($B1386,'[5]POB X MCR 2019'!$C$7:$AW$186,24,0)</f>
        <v>31</v>
      </c>
      <c r="AC1386" s="89">
        <f>VLOOKUP($B1386,'[5]POB X MCR 2019'!$C$7:$AW$186,25,0)</f>
        <v>31</v>
      </c>
      <c r="AD1386" s="89">
        <f>VLOOKUP($B1386,'[5]POB X MCR 2019'!$C$7:$AW$186,26,0)</f>
        <v>144</v>
      </c>
      <c r="AE1386" s="89">
        <f>VLOOKUP($B1386,'[5]POB X MCR 2019'!$C$7:$AW$186,27,0)</f>
        <v>191</v>
      </c>
      <c r="AF1386" s="89">
        <f>VLOOKUP($B1386,'[5]POB X MCR 2019'!$C$7:$AW$186,28,0)</f>
        <v>185</v>
      </c>
      <c r="AG1386" s="89">
        <f>VLOOKUP($B1386,'[5]POB X MCR 2019'!$C$7:$AW$186,29,0)</f>
        <v>133</v>
      </c>
      <c r="AH1386" s="89">
        <f>VLOOKUP($B1386,'[5]POB X MCR 2019'!$C$7:$AW$186,30,0)</f>
        <v>142</v>
      </c>
      <c r="AI1386" s="89">
        <f>VLOOKUP($B1386,'[5]POB X MCR 2019'!$C$7:$AW$186,31,0)</f>
        <v>114</v>
      </c>
      <c r="AJ1386" s="89">
        <f>VLOOKUP($B1386,'[5]POB X MCR 2019'!$C$7:$AW$186,32,0)</f>
        <v>93</v>
      </c>
      <c r="AK1386" s="89">
        <f>VLOOKUP($B1386,'[5]POB X MCR 2019'!$C$7:$AW$186,33,0)</f>
        <v>79</v>
      </c>
      <c r="AL1386" s="89">
        <f>VLOOKUP($B1386,'[5]POB X MCR 2019'!$C$7:$AW$186,34,0)</f>
        <v>77</v>
      </c>
      <c r="AM1386" s="89">
        <f>VLOOKUP($B1386,'[5]POB X MCR 2019'!$C$7:$AW$186,35,0)</f>
        <v>60</v>
      </c>
      <c r="AN1386" s="89">
        <f>VLOOKUP($B1386,'[5]POB X MCR 2019'!$C$7:$AW$186,36,0)</f>
        <v>41</v>
      </c>
      <c r="AO1386" s="89">
        <f>VLOOKUP($B1386,'[5]POB X MCR 2019'!$C$7:$AW$186,37,0)</f>
        <v>31</v>
      </c>
      <c r="AP1386" s="89">
        <f>VLOOKUP($B1386,'[5]POB X MCR 2019'!$C$7:$AW$186,38,0)</f>
        <v>23</v>
      </c>
      <c r="AQ1386" s="89">
        <f>VLOOKUP($B1386,'[5]POB X MCR 2019'!$C$7:$AW$186,43,0)</f>
        <v>1041</v>
      </c>
      <c r="AR1386" s="89">
        <f>VLOOKUP($B1386,'[5]POB X MCR 2019'!$C$7:$AW$186,44,0)</f>
        <v>108</v>
      </c>
      <c r="AS1386" s="89">
        <f>VLOOKUP($B1386,'[5]POB X MCR 2019'!$C$7:$AW$186,45,0)</f>
        <v>80</v>
      </c>
      <c r="AT1386" s="89">
        <f>VLOOKUP($B1386,'[5]POB X MCR 2019'!$C$7:$AW$186,46,0)</f>
        <v>499</v>
      </c>
      <c r="AU1386" s="89">
        <f>VLOOKUP($B1386,'[6]RED CHOTA'!$C$7:$G$170,5,0)</f>
        <v>26</v>
      </c>
    </row>
    <row r="1387" spans="1:47" ht="12">
      <c r="A1387" s="58">
        <v>1388</v>
      </c>
      <c r="B1387" s="58">
        <v>4760</v>
      </c>
      <c r="C1387" s="59" t="s">
        <v>1134</v>
      </c>
      <c r="D1387" s="59" t="s">
        <v>447</v>
      </c>
      <c r="E1387" s="59" t="s">
        <v>509</v>
      </c>
      <c r="F1387" s="59" t="s">
        <v>60</v>
      </c>
      <c r="G1387" s="12" t="s">
        <v>271</v>
      </c>
      <c r="H1387" s="14">
        <f t="shared" si="353"/>
        <v>4760</v>
      </c>
      <c r="I1387" s="14">
        <f t="shared" si="349"/>
        <v>1109</v>
      </c>
      <c r="J1387" s="12">
        <f>VLOOKUP($B1387,'[1]METAS 2019'!$D$4:$Q$843,5,0)</f>
        <v>19</v>
      </c>
      <c r="K1387" s="12">
        <f>VLOOKUP($B1387,'[1]METAS 2019'!$D$4:$Q$843,4,0)</f>
        <v>23</v>
      </c>
      <c r="L1387" s="12">
        <f>VLOOKUP($B1387,'[1]METAS 2019'!$D$4:$Q$843,11,0)</f>
        <v>21</v>
      </c>
      <c r="M1387" s="12">
        <f>VLOOKUP($B1387,'[1]METAS 2019'!$D$4:$Q$843,12,0)</f>
        <v>17</v>
      </c>
      <c r="N1387" s="12">
        <f>VLOOKUP($B1387,'[1]METAS 2019'!$D$4:$Q$843,13,0)</f>
        <v>23</v>
      </c>
      <c r="O1387" s="12">
        <f>VLOOKUP($B1387,'[1]METAS 2019'!$D$4:$Q$843,14,0)</f>
        <v>16</v>
      </c>
      <c r="P1387" s="89">
        <f>VLOOKUP($B1387,'[5]POB X MCR 2019'!$C$7:$AW$186,12,0)</f>
        <v>24</v>
      </c>
      <c r="Q1387" s="89">
        <f>VLOOKUP($B1387,'[5]POB X MCR 2019'!$C$7:$AW$186,13,0)</f>
        <v>24</v>
      </c>
      <c r="R1387" s="89">
        <f>VLOOKUP($B1387,'[5]POB X MCR 2019'!$C$7:$AW$186,14,0)</f>
        <v>24</v>
      </c>
      <c r="S1387" s="89">
        <f>VLOOKUP($B1387,'[5]POB X MCR 2019'!$C$7:$AW$186,15,0)</f>
        <v>25</v>
      </c>
      <c r="T1387" s="89">
        <f>VLOOKUP($B1387,'[5]POB X MCR 2019'!$C$7:$AW$186,16,0)</f>
        <v>25</v>
      </c>
      <c r="U1387" s="89">
        <f>VLOOKUP($B1387,'[5]POB X MCR 2019'!$C$7:$AW$186,17,0)</f>
        <v>25</v>
      </c>
      <c r="V1387" s="89">
        <f>VLOOKUP($B1387,'[5]POB X MCR 2019'!$C$7:$AW$186,18,0)</f>
        <v>24</v>
      </c>
      <c r="W1387" s="89">
        <f>VLOOKUP($B1387,'[5]POB X MCR 2019'!$C$7:$AW$186,19,0)</f>
        <v>23</v>
      </c>
      <c r="X1387" s="89">
        <f>VLOOKUP($B1387,'[5]POB X MCR 2019'!$C$7:$AW$186,20,0)</f>
        <v>22</v>
      </c>
      <c r="Y1387" s="89">
        <f>VLOOKUP($B1387,'[5]POB X MCR 2019'!$C$7:$AW$186,21,0)</f>
        <v>20</v>
      </c>
      <c r="Z1387" s="89">
        <f>VLOOKUP($B1387,'[5]POB X MCR 2019'!$C$7:$AW$186,22,0)</f>
        <v>19</v>
      </c>
      <c r="AA1387" s="89">
        <f>VLOOKUP($B1387,'[5]POB X MCR 2019'!$C$7:$AW$186,23,0)</f>
        <v>17</v>
      </c>
      <c r="AB1387" s="89">
        <f>VLOOKUP($B1387,'[5]POB X MCR 2019'!$C$7:$AW$186,24,0)</f>
        <v>16</v>
      </c>
      <c r="AC1387" s="89">
        <f>VLOOKUP($B1387,'[5]POB X MCR 2019'!$C$7:$AW$186,25,0)</f>
        <v>16</v>
      </c>
      <c r="AD1387" s="89">
        <f>VLOOKUP($B1387,'[5]POB X MCR 2019'!$C$7:$AW$186,26,0)</f>
        <v>75</v>
      </c>
      <c r="AE1387" s="89">
        <f>VLOOKUP($B1387,'[5]POB X MCR 2019'!$C$7:$AW$186,27,0)</f>
        <v>100</v>
      </c>
      <c r="AF1387" s="89">
        <f>VLOOKUP($B1387,'[5]POB X MCR 2019'!$C$7:$AW$186,28,0)</f>
        <v>97</v>
      </c>
      <c r="AG1387" s="89">
        <f>VLOOKUP($B1387,'[5]POB X MCR 2019'!$C$7:$AW$186,29,0)</f>
        <v>69</v>
      </c>
      <c r="AH1387" s="89">
        <f>VLOOKUP($B1387,'[5]POB X MCR 2019'!$C$7:$AW$186,30,0)</f>
        <v>73</v>
      </c>
      <c r="AI1387" s="89">
        <f>VLOOKUP($B1387,'[5]POB X MCR 2019'!$C$7:$AW$186,31,0)</f>
        <v>60</v>
      </c>
      <c r="AJ1387" s="89">
        <f>VLOOKUP($B1387,'[5]POB X MCR 2019'!$C$7:$AW$186,32,0)</f>
        <v>49</v>
      </c>
      <c r="AK1387" s="89">
        <f>VLOOKUP($B1387,'[5]POB X MCR 2019'!$C$7:$AW$186,33,0)</f>
        <v>42</v>
      </c>
      <c r="AL1387" s="89">
        <f>VLOOKUP($B1387,'[5]POB X MCR 2019'!$C$7:$AW$186,34,0)</f>
        <v>40</v>
      </c>
      <c r="AM1387" s="89">
        <f>VLOOKUP($B1387,'[5]POB X MCR 2019'!$C$7:$AW$186,35,0)</f>
        <v>31</v>
      </c>
      <c r="AN1387" s="89">
        <f>VLOOKUP($B1387,'[5]POB X MCR 2019'!$C$7:$AW$186,36,0)</f>
        <v>22</v>
      </c>
      <c r="AO1387" s="89">
        <f>VLOOKUP($B1387,'[5]POB X MCR 2019'!$C$7:$AW$186,37,0)</f>
        <v>16</v>
      </c>
      <c r="AP1387" s="89">
        <f>VLOOKUP($B1387,'[5]POB X MCR 2019'!$C$7:$AW$186,38,0)</f>
        <v>12</v>
      </c>
      <c r="AQ1387" s="89">
        <f>VLOOKUP($B1387,'[5]POB X MCR 2019'!$C$7:$AW$186,43,0)</f>
        <v>554</v>
      </c>
      <c r="AR1387" s="89">
        <f>VLOOKUP($B1387,'[5]POB X MCR 2019'!$C$7:$AW$186,44,0)</f>
        <v>57</v>
      </c>
      <c r="AS1387" s="89">
        <f>VLOOKUP($B1387,'[5]POB X MCR 2019'!$C$7:$AW$186,45,0)</f>
        <v>41</v>
      </c>
      <c r="AT1387" s="89">
        <f>VLOOKUP($B1387,'[5]POB X MCR 2019'!$C$7:$AW$186,46,0)</f>
        <v>260</v>
      </c>
      <c r="AU1387" s="89">
        <f>VLOOKUP($B1387,'[6]RED CHOTA'!$C$7:$G$170,5,0)</f>
        <v>23</v>
      </c>
    </row>
    <row r="1388" spans="1:47" ht="12">
      <c r="A1388" s="58">
        <v>1389</v>
      </c>
      <c r="B1388" s="58">
        <v>6956</v>
      </c>
      <c r="C1388" s="59" t="s">
        <v>1134</v>
      </c>
      <c r="D1388" s="59" t="s">
        <v>447</v>
      </c>
      <c r="E1388" s="59" t="s">
        <v>509</v>
      </c>
      <c r="F1388" s="59" t="s">
        <v>513</v>
      </c>
      <c r="G1388" s="12" t="s">
        <v>266</v>
      </c>
      <c r="H1388" s="14">
        <f t="shared" si="353"/>
        <v>6956</v>
      </c>
      <c r="I1388" s="14">
        <f t="shared" si="349"/>
        <v>722</v>
      </c>
      <c r="J1388" s="12">
        <f>VLOOKUP($B1388,'[1]METAS 2019'!$D$4:$Q$843,5,0)</f>
        <v>12</v>
      </c>
      <c r="K1388" s="12">
        <f>VLOOKUP($B1388,'[1]METAS 2019'!$D$4:$Q$843,4,0)</f>
        <v>15</v>
      </c>
      <c r="L1388" s="12">
        <f>VLOOKUP($B1388,'[1]METAS 2019'!$D$4:$Q$843,11,0)</f>
        <v>8</v>
      </c>
      <c r="M1388" s="12">
        <f>VLOOKUP($B1388,'[1]METAS 2019'!$D$4:$Q$843,12,0)</f>
        <v>13</v>
      </c>
      <c r="N1388" s="12">
        <f>VLOOKUP($B1388,'[1]METAS 2019'!$D$4:$Q$843,13,0)</f>
        <v>13</v>
      </c>
      <c r="O1388" s="12">
        <f>VLOOKUP($B1388,'[1]METAS 2019'!$D$4:$Q$843,14,0)</f>
        <v>8</v>
      </c>
      <c r="P1388" s="89">
        <f>VLOOKUP($B1388,'[5]POB X MCR 2019'!$C$7:$AW$186,12,0)</f>
        <v>16</v>
      </c>
      <c r="Q1388" s="89">
        <f>VLOOKUP($B1388,'[5]POB X MCR 2019'!$C$7:$AW$186,13,0)</f>
        <v>16</v>
      </c>
      <c r="R1388" s="89">
        <f>VLOOKUP($B1388,'[5]POB X MCR 2019'!$C$7:$AW$186,14,0)</f>
        <v>16</v>
      </c>
      <c r="S1388" s="89">
        <f>VLOOKUP($B1388,'[5]POB X MCR 2019'!$C$7:$AW$186,15,0)</f>
        <v>16</v>
      </c>
      <c r="T1388" s="89">
        <f>VLOOKUP($B1388,'[5]POB X MCR 2019'!$C$7:$AW$186,16,0)</f>
        <v>16</v>
      </c>
      <c r="U1388" s="89">
        <f>VLOOKUP($B1388,'[5]POB X MCR 2019'!$C$7:$AW$186,17,0)</f>
        <v>16</v>
      </c>
      <c r="V1388" s="89">
        <f>VLOOKUP($B1388,'[5]POB X MCR 2019'!$C$7:$AW$186,18,0)</f>
        <v>16</v>
      </c>
      <c r="W1388" s="89">
        <f>VLOOKUP($B1388,'[5]POB X MCR 2019'!$C$7:$AW$186,19,0)</f>
        <v>15</v>
      </c>
      <c r="X1388" s="89">
        <f>VLOOKUP($B1388,'[5]POB X MCR 2019'!$C$7:$AW$186,20,0)</f>
        <v>14</v>
      </c>
      <c r="Y1388" s="89">
        <f>VLOOKUP($B1388,'[5]POB X MCR 2019'!$C$7:$AW$186,21,0)</f>
        <v>13</v>
      </c>
      <c r="Z1388" s="89">
        <f>VLOOKUP($B1388,'[5]POB X MCR 2019'!$C$7:$AW$186,22,0)</f>
        <v>12</v>
      </c>
      <c r="AA1388" s="89">
        <f>VLOOKUP($B1388,'[5]POB X MCR 2019'!$C$7:$AW$186,23,0)</f>
        <v>11</v>
      </c>
      <c r="AB1388" s="89">
        <f>VLOOKUP($B1388,'[5]POB X MCR 2019'!$C$7:$AW$186,24,0)</f>
        <v>11</v>
      </c>
      <c r="AC1388" s="89">
        <f>VLOOKUP($B1388,'[5]POB X MCR 2019'!$C$7:$AW$186,25,0)</f>
        <v>11</v>
      </c>
      <c r="AD1388" s="89">
        <f>VLOOKUP($B1388,'[5]POB X MCR 2019'!$C$7:$AW$186,26,0)</f>
        <v>50</v>
      </c>
      <c r="AE1388" s="89">
        <f>VLOOKUP($B1388,'[5]POB X MCR 2019'!$C$7:$AW$186,27,0)</f>
        <v>66</v>
      </c>
      <c r="AF1388" s="89">
        <f>VLOOKUP($B1388,'[5]POB X MCR 2019'!$C$7:$AW$186,28,0)</f>
        <v>64</v>
      </c>
      <c r="AG1388" s="89">
        <f>VLOOKUP($B1388,'[5]POB X MCR 2019'!$C$7:$AW$186,29,0)</f>
        <v>46</v>
      </c>
      <c r="AH1388" s="89">
        <f>VLOOKUP($B1388,'[5]POB X MCR 2019'!$C$7:$AW$186,30,0)</f>
        <v>48</v>
      </c>
      <c r="AI1388" s="89">
        <f>VLOOKUP($B1388,'[5]POB X MCR 2019'!$C$7:$AW$186,31,0)</f>
        <v>40</v>
      </c>
      <c r="AJ1388" s="89">
        <f>VLOOKUP($B1388,'[5]POB X MCR 2019'!$C$7:$AW$186,32,0)</f>
        <v>32</v>
      </c>
      <c r="AK1388" s="89">
        <f>VLOOKUP($B1388,'[5]POB X MCR 2019'!$C$7:$AW$186,33,0)</f>
        <v>28</v>
      </c>
      <c r="AL1388" s="89">
        <f>VLOOKUP($B1388,'[5]POB X MCR 2019'!$C$7:$AW$186,34,0)</f>
        <v>26</v>
      </c>
      <c r="AM1388" s="89">
        <f>VLOOKUP($B1388,'[5]POB X MCR 2019'!$C$7:$AW$186,35,0)</f>
        <v>21</v>
      </c>
      <c r="AN1388" s="89">
        <f>VLOOKUP($B1388,'[5]POB X MCR 2019'!$C$7:$AW$186,36,0)</f>
        <v>14</v>
      </c>
      <c r="AO1388" s="89">
        <f>VLOOKUP($B1388,'[5]POB X MCR 2019'!$C$7:$AW$186,37,0)</f>
        <v>11</v>
      </c>
      <c r="AP1388" s="89">
        <f>VLOOKUP($B1388,'[5]POB X MCR 2019'!$C$7:$AW$186,38,0)</f>
        <v>8</v>
      </c>
      <c r="AQ1388" s="89">
        <f>VLOOKUP($B1388,'[5]POB X MCR 2019'!$C$7:$AW$186,43,0)</f>
        <v>367</v>
      </c>
      <c r="AR1388" s="89">
        <f>VLOOKUP($B1388,'[5]POB X MCR 2019'!$C$7:$AW$186,44,0)</f>
        <v>37</v>
      </c>
      <c r="AS1388" s="89">
        <f>VLOOKUP($B1388,'[5]POB X MCR 2019'!$C$7:$AW$186,45,0)</f>
        <v>27</v>
      </c>
      <c r="AT1388" s="89">
        <f>VLOOKUP($B1388,'[5]POB X MCR 2019'!$C$7:$AW$186,46,0)</f>
        <v>172</v>
      </c>
      <c r="AU1388" s="89">
        <f>VLOOKUP($B1388,'[6]RED CHOTA'!$C$7:$G$170,5,0)</f>
        <v>15</v>
      </c>
    </row>
    <row r="1389" spans="1:47" ht="12">
      <c r="A1389" s="58">
        <v>1390</v>
      </c>
      <c r="B1389" s="58">
        <v>4761</v>
      </c>
      <c r="C1389" s="59" t="s">
        <v>1134</v>
      </c>
      <c r="D1389" s="59" t="s">
        <v>447</v>
      </c>
      <c r="E1389" s="59" t="s">
        <v>509</v>
      </c>
      <c r="F1389" s="59" t="s">
        <v>511</v>
      </c>
      <c r="G1389" s="12" t="s">
        <v>271</v>
      </c>
      <c r="H1389" s="14">
        <f t="shared" si="353"/>
        <v>4761</v>
      </c>
      <c r="I1389" s="14">
        <f t="shared" si="349"/>
        <v>1227</v>
      </c>
      <c r="J1389" s="12">
        <f>VLOOKUP($B1389,'[1]METAS 2019'!$D$4:$Q$843,5,0)</f>
        <v>15</v>
      </c>
      <c r="K1389" s="12">
        <f>VLOOKUP($B1389,'[1]METAS 2019'!$D$4:$Q$843,4,0)</f>
        <v>13</v>
      </c>
      <c r="L1389" s="12">
        <f>VLOOKUP($B1389,'[1]METAS 2019'!$D$4:$Q$843,11,0)</f>
        <v>15</v>
      </c>
      <c r="M1389" s="12">
        <f>VLOOKUP($B1389,'[1]METAS 2019'!$D$4:$Q$843,12,0)</f>
        <v>26</v>
      </c>
      <c r="N1389" s="12">
        <f>VLOOKUP($B1389,'[1]METAS 2019'!$D$4:$Q$843,13,0)</f>
        <v>14</v>
      </c>
      <c r="O1389" s="12">
        <f>VLOOKUP($B1389,'[1]METAS 2019'!$D$4:$Q$843,14,0)</f>
        <v>25</v>
      </c>
      <c r="P1389" s="89">
        <f>VLOOKUP($B1389,'[5]POB X MCR 2019'!$C$7:$AW$186,12,0)</f>
        <v>27</v>
      </c>
      <c r="Q1389" s="89">
        <f>VLOOKUP($B1389,'[5]POB X MCR 2019'!$C$7:$AW$186,13,0)</f>
        <v>27</v>
      </c>
      <c r="R1389" s="89">
        <f>VLOOKUP($B1389,'[5]POB X MCR 2019'!$C$7:$AW$186,14,0)</f>
        <v>28</v>
      </c>
      <c r="S1389" s="89">
        <f>VLOOKUP($B1389,'[5]POB X MCR 2019'!$C$7:$AW$186,15,0)</f>
        <v>28</v>
      </c>
      <c r="T1389" s="89">
        <f>VLOOKUP($B1389,'[5]POB X MCR 2019'!$C$7:$AW$186,16,0)</f>
        <v>28</v>
      </c>
      <c r="U1389" s="89">
        <f>VLOOKUP($B1389,'[5]POB X MCR 2019'!$C$7:$AW$186,17,0)</f>
        <v>28</v>
      </c>
      <c r="V1389" s="89">
        <f>VLOOKUP($B1389,'[5]POB X MCR 2019'!$C$7:$AW$186,18,0)</f>
        <v>27</v>
      </c>
      <c r="W1389" s="89">
        <f>VLOOKUP($B1389,'[5]POB X MCR 2019'!$C$7:$AW$186,19,0)</f>
        <v>26</v>
      </c>
      <c r="X1389" s="89">
        <f>VLOOKUP($B1389,'[5]POB X MCR 2019'!$C$7:$AW$186,20,0)</f>
        <v>25</v>
      </c>
      <c r="Y1389" s="89">
        <f>VLOOKUP($B1389,'[5]POB X MCR 2019'!$C$7:$AW$186,21,0)</f>
        <v>23</v>
      </c>
      <c r="Z1389" s="89">
        <f>VLOOKUP($B1389,'[5]POB X MCR 2019'!$C$7:$AW$186,22,0)</f>
        <v>21</v>
      </c>
      <c r="AA1389" s="89">
        <f>VLOOKUP($B1389,'[5]POB X MCR 2019'!$C$7:$AW$186,23,0)</f>
        <v>19</v>
      </c>
      <c r="AB1389" s="89">
        <f>VLOOKUP($B1389,'[5]POB X MCR 2019'!$C$7:$AW$186,24,0)</f>
        <v>18</v>
      </c>
      <c r="AC1389" s="89">
        <f>VLOOKUP($B1389,'[5]POB X MCR 2019'!$C$7:$AW$186,25,0)</f>
        <v>18</v>
      </c>
      <c r="AD1389" s="89">
        <f>VLOOKUP($B1389,'[5]POB X MCR 2019'!$C$7:$AW$186,26,0)</f>
        <v>85</v>
      </c>
      <c r="AE1389" s="89">
        <f>VLOOKUP($B1389,'[5]POB X MCR 2019'!$C$7:$AW$186,27,0)</f>
        <v>113</v>
      </c>
      <c r="AF1389" s="89">
        <f>VLOOKUP($B1389,'[5]POB X MCR 2019'!$C$7:$AW$186,28,0)</f>
        <v>110</v>
      </c>
      <c r="AG1389" s="89">
        <f>VLOOKUP($B1389,'[5]POB X MCR 2019'!$C$7:$AW$186,29,0)</f>
        <v>78</v>
      </c>
      <c r="AH1389" s="89">
        <f>VLOOKUP($B1389,'[5]POB X MCR 2019'!$C$7:$AW$186,30,0)</f>
        <v>83</v>
      </c>
      <c r="AI1389" s="89">
        <f>VLOOKUP($B1389,'[5]POB X MCR 2019'!$C$7:$AW$186,31,0)</f>
        <v>68</v>
      </c>
      <c r="AJ1389" s="89">
        <f>VLOOKUP($B1389,'[5]POB X MCR 2019'!$C$7:$AW$186,32,0)</f>
        <v>55</v>
      </c>
      <c r="AK1389" s="89">
        <f>VLOOKUP($B1389,'[5]POB X MCR 2019'!$C$7:$AW$186,33,0)</f>
        <v>47</v>
      </c>
      <c r="AL1389" s="89">
        <f>VLOOKUP($B1389,'[5]POB X MCR 2019'!$C$7:$AW$186,34,0)</f>
        <v>45</v>
      </c>
      <c r="AM1389" s="89">
        <f>VLOOKUP($B1389,'[5]POB X MCR 2019'!$C$7:$AW$186,35,0)</f>
        <v>35</v>
      </c>
      <c r="AN1389" s="89">
        <f>VLOOKUP($B1389,'[5]POB X MCR 2019'!$C$7:$AW$186,36,0)</f>
        <v>24</v>
      </c>
      <c r="AO1389" s="89">
        <f>VLOOKUP($B1389,'[5]POB X MCR 2019'!$C$7:$AW$186,37,0)</f>
        <v>19</v>
      </c>
      <c r="AP1389" s="89">
        <f>VLOOKUP($B1389,'[5]POB X MCR 2019'!$C$7:$AW$186,38,0)</f>
        <v>14</v>
      </c>
      <c r="AQ1389" s="89">
        <f>VLOOKUP($B1389,'[5]POB X MCR 2019'!$C$7:$AW$186,43,0)</f>
        <v>626</v>
      </c>
      <c r="AR1389" s="89">
        <f>VLOOKUP($B1389,'[5]POB X MCR 2019'!$C$7:$AW$186,44,0)</f>
        <v>64</v>
      </c>
      <c r="AS1389" s="89">
        <f>VLOOKUP($B1389,'[5]POB X MCR 2019'!$C$7:$AW$186,45,0)</f>
        <v>47</v>
      </c>
      <c r="AT1389" s="89">
        <f>VLOOKUP($B1389,'[5]POB X MCR 2019'!$C$7:$AW$186,46,0)</f>
        <v>294</v>
      </c>
      <c r="AU1389" s="89">
        <f>VLOOKUP($B1389,'[6]RED CHOTA'!$C$7:$G$170,5,0)</f>
        <v>18</v>
      </c>
    </row>
    <row r="1390" spans="1:47" ht="12">
      <c r="A1390" s="58">
        <v>1391</v>
      </c>
      <c r="B1390" s="58">
        <v>4762</v>
      </c>
      <c r="C1390" s="59" t="s">
        <v>1134</v>
      </c>
      <c r="D1390" s="59" t="s">
        <v>447</v>
      </c>
      <c r="E1390" s="59" t="s">
        <v>509</v>
      </c>
      <c r="F1390" s="59" t="s">
        <v>514</v>
      </c>
      <c r="G1390" s="12" t="s">
        <v>266</v>
      </c>
      <c r="H1390" s="14">
        <f t="shared" si="353"/>
        <v>4762</v>
      </c>
      <c r="I1390" s="14">
        <f t="shared" si="349"/>
        <v>766</v>
      </c>
      <c r="J1390" s="12">
        <f>VLOOKUP($B1390,'[1]METAS 2019'!$D$4:$Q$843,5,0)</f>
        <v>7</v>
      </c>
      <c r="K1390" s="12">
        <f>VLOOKUP($B1390,'[1]METAS 2019'!$D$4:$Q$843,4,0)</f>
        <v>7</v>
      </c>
      <c r="L1390" s="12">
        <f>VLOOKUP($B1390,'[1]METAS 2019'!$D$4:$Q$843,11,0)</f>
        <v>11</v>
      </c>
      <c r="M1390" s="12">
        <f>VLOOKUP($B1390,'[1]METAS 2019'!$D$4:$Q$843,12,0)</f>
        <v>7</v>
      </c>
      <c r="N1390" s="12">
        <f>VLOOKUP($B1390,'[1]METAS 2019'!$D$4:$Q$843,13,0)</f>
        <v>11</v>
      </c>
      <c r="O1390" s="12">
        <f>VLOOKUP($B1390,'[1]METAS 2019'!$D$4:$Q$843,14,0)</f>
        <v>15</v>
      </c>
      <c r="P1390" s="89">
        <f>VLOOKUP($B1390,'[5]POB X MCR 2019'!$C$7:$AW$186,12,0)</f>
        <v>17</v>
      </c>
      <c r="Q1390" s="89">
        <f>VLOOKUP($B1390,'[5]POB X MCR 2019'!$C$7:$AW$186,13,0)</f>
        <v>17</v>
      </c>
      <c r="R1390" s="89">
        <f>VLOOKUP($B1390,'[5]POB X MCR 2019'!$C$7:$AW$186,14,0)</f>
        <v>17</v>
      </c>
      <c r="S1390" s="89">
        <f>VLOOKUP($B1390,'[5]POB X MCR 2019'!$C$7:$AW$186,15,0)</f>
        <v>18</v>
      </c>
      <c r="T1390" s="89">
        <f>VLOOKUP($B1390,'[5]POB X MCR 2019'!$C$7:$AW$186,16,0)</f>
        <v>18</v>
      </c>
      <c r="U1390" s="89">
        <f>VLOOKUP($B1390,'[5]POB X MCR 2019'!$C$7:$AW$186,17,0)</f>
        <v>18</v>
      </c>
      <c r="V1390" s="89">
        <f>VLOOKUP($B1390,'[5]POB X MCR 2019'!$C$7:$AW$186,18,0)</f>
        <v>17</v>
      </c>
      <c r="W1390" s="89">
        <f>VLOOKUP($B1390,'[5]POB X MCR 2019'!$C$7:$AW$186,19,0)</f>
        <v>17</v>
      </c>
      <c r="X1390" s="89">
        <f>VLOOKUP($B1390,'[5]POB X MCR 2019'!$C$7:$AW$186,20,0)</f>
        <v>16</v>
      </c>
      <c r="Y1390" s="89">
        <f>VLOOKUP($B1390,'[5]POB X MCR 2019'!$C$7:$AW$186,21,0)</f>
        <v>14</v>
      </c>
      <c r="Z1390" s="89">
        <f>VLOOKUP($B1390,'[5]POB X MCR 2019'!$C$7:$AW$186,22,0)</f>
        <v>13</v>
      </c>
      <c r="AA1390" s="89">
        <f>VLOOKUP($B1390,'[5]POB X MCR 2019'!$C$7:$AW$186,23,0)</f>
        <v>12</v>
      </c>
      <c r="AB1390" s="89">
        <f>VLOOKUP($B1390,'[5]POB X MCR 2019'!$C$7:$AW$186,24,0)</f>
        <v>12</v>
      </c>
      <c r="AC1390" s="89">
        <f>VLOOKUP($B1390,'[5]POB X MCR 2019'!$C$7:$AW$186,25,0)</f>
        <v>11</v>
      </c>
      <c r="AD1390" s="89">
        <f>VLOOKUP($B1390,'[5]POB X MCR 2019'!$C$7:$AW$186,26,0)</f>
        <v>54</v>
      </c>
      <c r="AE1390" s="89">
        <f>VLOOKUP($B1390,'[5]POB X MCR 2019'!$C$7:$AW$186,27,0)</f>
        <v>71</v>
      </c>
      <c r="AF1390" s="89">
        <f>VLOOKUP($B1390,'[5]POB X MCR 2019'!$C$7:$AW$186,28,0)</f>
        <v>69</v>
      </c>
      <c r="AG1390" s="89">
        <f>VLOOKUP($B1390,'[5]POB X MCR 2019'!$C$7:$AW$186,29,0)</f>
        <v>50</v>
      </c>
      <c r="AH1390" s="89">
        <f>VLOOKUP($B1390,'[5]POB X MCR 2019'!$C$7:$AW$186,30,0)</f>
        <v>52</v>
      </c>
      <c r="AI1390" s="89">
        <f>VLOOKUP($B1390,'[5]POB X MCR 2019'!$C$7:$AW$186,31,0)</f>
        <v>43</v>
      </c>
      <c r="AJ1390" s="89">
        <f>VLOOKUP($B1390,'[5]POB X MCR 2019'!$C$7:$AW$186,32,0)</f>
        <v>35</v>
      </c>
      <c r="AK1390" s="89">
        <f>VLOOKUP($B1390,'[5]POB X MCR 2019'!$C$7:$AW$186,33,0)</f>
        <v>30</v>
      </c>
      <c r="AL1390" s="89">
        <f>VLOOKUP($B1390,'[5]POB X MCR 2019'!$C$7:$AW$186,34,0)</f>
        <v>29</v>
      </c>
      <c r="AM1390" s="89">
        <f>VLOOKUP($B1390,'[5]POB X MCR 2019'!$C$7:$AW$186,35,0)</f>
        <v>22</v>
      </c>
      <c r="AN1390" s="89">
        <f>VLOOKUP($B1390,'[5]POB X MCR 2019'!$C$7:$AW$186,36,0)</f>
        <v>15</v>
      </c>
      <c r="AO1390" s="89">
        <f>VLOOKUP($B1390,'[5]POB X MCR 2019'!$C$7:$AW$186,37,0)</f>
        <v>12</v>
      </c>
      <c r="AP1390" s="89">
        <f>VLOOKUP($B1390,'[5]POB X MCR 2019'!$C$7:$AW$186,38,0)</f>
        <v>9</v>
      </c>
      <c r="AQ1390" s="89">
        <f>VLOOKUP($B1390,'[5]POB X MCR 2019'!$C$7:$AW$186,43,0)</f>
        <v>394</v>
      </c>
      <c r="AR1390" s="89">
        <f>VLOOKUP($B1390,'[5]POB X MCR 2019'!$C$7:$AW$186,44,0)</f>
        <v>40</v>
      </c>
      <c r="AS1390" s="89">
        <f>VLOOKUP($B1390,'[5]POB X MCR 2019'!$C$7:$AW$186,45,0)</f>
        <v>29</v>
      </c>
      <c r="AT1390" s="89">
        <f>VLOOKUP($B1390,'[5]POB X MCR 2019'!$C$7:$AW$186,46,0)</f>
        <v>186</v>
      </c>
      <c r="AU1390" s="89">
        <f>VLOOKUP($B1390,'[6]RED CHOTA'!$C$7:$G$170,5,0)</f>
        <v>8</v>
      </c>
    </row>
    <row r="1391" spans="1:47" ht="12">
      <c r="A1391" s="58">
        <v>1392</v>
      </c>
      <c r="B1391" s="58">
        <v>7087</v>
      </c>
      <c r="C1391" s="59" t="s">
        <v>1134</v>
      </c>
      <c r="D1391" s="59" t="s">
        <v>447</v>
      </c>
      <c r="E1391" s="59" t="s">
        <v>509</v>
      </c>
      <c r="F1391" s="59" t="s">
        <v>515</v>
      </c>
      <c r="G1391" s="12" t="s">
        <v>266</v>
      </c>
      <c r="H1391" s="14">
        <f t="shared" si="353"/>
        <v>7087</v>
      </c>
      <c r="I1391" s="14">
        <f t="shared" si="349"/>
        <v>422</v>
      </c>
      <c r="J1391" s="12">
        <f>VLOOKUP($B1391,'[1]METAS 2019'!$D$4:$Q$843,5,0)</f>
        <v>2</v>
      </c>
      <c r="K1391" s="12">
        <f>VLOOKUP($B1391,'[1]METAS 2019'!$D$4:$Q$843,4,0)</f>
        <v>3</v>
      </c>
      <c r="L1391" s="12">
        <f>VLOOKUP($B1391,'[1]METAS 2019'!$D$4:$Q$843,11,0)</f>
        <v>3</v>
      </c>
      <c r="M1391" s="12">
        <f>VLOOKUP($B1391,'[1]METAS 2019'!$D$4:$Q$843,12,0)</f>
        <v>3</v>
      </c>
      <c r="N1391" s="12">
        <f>VLOOKUP($B1391,'[1]METAS 2019'!$D$4:$Q$843,13,0)</f>
        <v>4</v>
      </c>
      <c r="O1391" s="12">
        <f>VLOOKUP($B1391,'[1]METAS 2019'!$D$4:$Q$843,14,0)</f>
        <v>7</v>
      </c>
      <c r="P1391" s="89">
        <f>VLOOKUP($B1391,'[5]POB X MCR 2019'!$C$7:$AW$186,12,0)</f>
        <v>10</v>
      </c>
      <c r="Q1391" s="89">
        <f>VLOOKUP($B1391,'[5]POB X MCR 2019'!$C$7:$AW$186,13,0)</f>
        <v>10</v>
      </c>
      <c r="R1391" s="89">
        <f>VLOOKUP($B1391,'[5]POB X MCR 2019'!$C$7:$AW$186,14,0)</f>
        <v>10</v>
      </c>
      <c r="S1391" s="89">
        <f>VLOOKUP($B1391,'[5]POB X MCR 2019'!$C$7:$AW$186,15,0)</f>
        <v>10</v>
      </c>
      <c r="T1391" s="89">
        <f>VLOOKUP($B1391,'[5]POB X MCR 2019'!$C$7:$AW$186,16,0)</f>
        <v>10</v>
      </c>
      <c r="U1391" s="89">
        <f>VLOOKUP($B1391,'[5]POB X MCR 2019'!$C$7:$AW$186,17,0)</f>
        <v>10</v>
      </c>
      <c r="V1391" s="89">
        <f>VLOOKUP($B1391,'[5]POB X MCR 2019'!$C$7:$AW$186,18,0)</f>
        <v>10</v>
      </c>
      <c r="W1391" s="89">
        <f>VLOOKUP($B1391,'[5]POB X MCR 2019'!$C$7:$AW$186,19,0)</f>
        <v>9</v>
      </c>
      <c r="X1391" s="89">
        <f>VLOOKUP($B1391,'[5]POB X MCR 2019'!$C$7:$AW$186,20,0)</f>
        <v>9</v>
      </c>
      <c r="Y1391" s="89">
        <f>VLOOKUP($B1391,'[5]POB X MCR 2019'!$C$7:$AW$186,21,0)</f>
        <v>8</v>
      </c>
      <c r="Z1391" s="89">
        <f>VLOOKUP($B1391,'[5]POB X MCR 2019'!$C$7:$AW$186,22,0)</f>
        <v>7</v>
      </c>
      <c r="AA1391" s="89">
        <f>VLOOKUP($B1391,'[5]POB X MCR 2019'!$C$7:$AW$186,23,0)</f>
        <v>7</v>
      </c>
      <c r="AB1391" s="89">
        <f>VLOOKUP($B1391,'[5]POB X MCR 2019'!$C$7:$AW$186,24,0)</f>
        <v>7</v>
      </c>
      <c r="AC1391" s="89">
        <f>VLOOKUP($B1391,'[5]POB X MCR 2019'!$C$7:$AW$186,25,0)</f>
        <v>6</v>
      </c>
      <c r="AD1391" s="89">
        <f>VLOOKUP($B1391,'[5]POB X MCR 2019'!$C$7:$AW$186,26,0)</f>
        <v>30</v>
      </c>
      <c r="AE1391" s="89">
        <f>VLOOKUP($B1391,'[5]POB X MCR 2019'!$C$7:$AW$186,27,0)</f>
        <v>40</v>
      </c>
      <c r="AF1391" s="89">
        <f>VLOOKUP($B1391,'[5]POB X MCR 2019'!$C$7:$AW$186,28,0)</f>
        <v>39</v>
      </c>
      <c r="AG1391" s="89">
        <f>VLOOKUP($B1391,'[5]POB X MCR 2019'!$C$7:$AW$186,29,0)</f>
        <v>28</v>
      </c>
      <c r="AH1391" s="89">
        <f>VLOOKUP($B1391,'[5]POB X MCR 2019'!$C$7:$AW$186,30,0)</f>
        <v>29</v>
      </c>
      <c r="AI1391" s="89">
        <f>VLOOKUP($B1391,'[5]POB X MCR 2019'!$C$7:$AW$186,31,0)</f>
        <v>24</v>
      </c>
      <c r="AJ1391" s="89">
        <f>VLOOKUP($B1391,'[5]POB X MCR 2019'!$C$7:$AW$186,32,0)</f>
        <v>20</v>
      </c>
      <c r="AK1391" s="89">
        <f>VLOOKUP($B1391,'[5]POB X MCR 2019'!$C$7:$AW$186,33,0)</f>
        <v>17</v>
      </c>
      <c r="AL1391" s="89">
        <f>VLOOKUP($B1391,'[5]POB X MCR 2019'!$C$7:$AW$186,34,0)</f>
        <v>16</v>
      </c>
      <c r="AM1391" s="89">
        <f>VLOOKUP($B1391,'[5]POB X MCR 2019'!$C$7:$AW$186,35,0)</f>
        <v>13</v>
      </c>
      <c r="AN1391" s="89">
        <f>VLOOKUP($B1391,'[5]POB X MCR 2019'!$C$7:$AW$186,36,0)</f>
        <v>9</v>
      </c>
      <c r="AO1391" s="89">
        <f>VLOOKUP($B1391,'[5]POB X MCR 2019'!$C$7:$AW$186,37,0)</f>
        <v>7</v>
      </c>
      <c r="AP1391" s="89">
        <f>VLOOKUP($B1391,'[5]POB X MCR 2019'!$C$7:$AW$186,38,0)</f>
        <v>5</v>
      </c>
      <c r="AQ1391" s="89">
        <f>VLOOKUP($B1391,'[5]POB X MCR 2019'!$C$7:$AW$186,43,0)</f>
        <v>219</v>
      </c>
      <c r="AR1391" s="89">
        <f>VLOOKUP($B1391,'[5]POB X MCR 2019'!$C$7:$AW$186,44,0)</f>
        <v>23</v>
      </c>
      <c r="AS1391" s="89">
        <f>VLOOKUP($B1391,'[5]POB X MCR 2019'!$C$7:$AW$186,45,0)</f>
        <v>16</v>
      </c>
      <c r="AT1391" s="89">
        <f>VLOOKUP($B1391,'[5]POB X MCR 2019'!$C$7:$AW$186,46,0)</f>
        <v>104</v>
      </c>
      <c r="AU1391" s="89">
        <f>VLOOKUP($B1391,'[6]RED CHOTA'!$C$7:$G$170,5,0)</f>
        <v>2</v>
      </c>
    </row>
    <row r="1392" spans="1:47" ht="12">
      <c r="A1392" s="58">
        <v>1393</v>
      </c>
      <c r="B1392" s="58">
        <v>6813</v>
      </c>
      <c r="C1392" s="59" t="s">
        <v>1134</v>
      </c>
      <c r="D1392" s="59" t="s">
        <v>447</v>
      </c>
      <c r="E1392" s="59" t="s">
        <v>509</v>
      </c>
      <c r="F1392" s="59" t="s">
        <v>512</v>
      </c>
      <c r="G1392" s="12" t="s">
        <v>266</v>
      </c>
      <c r="H1392" s="14">
        <f t="shared" si="353"/>
        <v>6813</v>
      </c>
      <c r="I1392" s="14">
        <f t="shared" si="349"/>
        <v>488</v>
      </c>
      <c r="J1392" s="12">
        <f>VLOOKUP($B1392,'[1]METAS 2019'!$D$4:$Q$843,5,0)</f>
        <v>5</v>
      </c>
      <c r="K1392" s="12">
        <f>VLOOKUP($B1392,'[1]METAS 2019'!$D$4:$Q$843,4,0)</f>
        <v>4</v>
      </c>
      <c r="L1392" s="12">
        <f>VLOOKUP($B1392,'[1]METAS 2019'!$D$4:$Q$843,11,0)</f>
        <v>8</v>
      </c>
      <c r="M1392" s="12">
        <f>VLOOKUP($B1392,'[1]METAS 2019'!$D$4:$Q$843,12,0)</f>
        <v>10</v>
      </c>
      <c r="N1392" s="12">
        <f>VLOOKUP($B1392,'[1]METAS 2019'!$D$4:$Q$843,13,0)</f>
        <v>10</v>
      </c>
      <c r="O1392" s="12">
        <f>VLOOKUP($B1392,'[1]METAS 2019'!$D$4:$Q$843,14,0)</f>
        <v>11</v>
      </c>
      <c r="P1392" s="89">
        <f>VLOOKUP($B1392,'[5]POB X MCR 2019'!$C$7:$AW$186,12,0)</f>
        <v>11</v>
      </c>
      <c r="Q1392" s="89">
        <f>VLOOKUP($B1392,'[5]POB X MCR 2019'!$C$7:$AW$186,13,0)</f>
        <v>11</v>
      </c>
      <c r="R1392" s="89">
        <f>VLOOKUP($B1392,'[5]POB X MCR 2019'!$C$7:$AW$186,14,0)</f>
        <v>11</v>
      </c>
      <c r="S1392" s="89">
        <f>VLOOKUP($B1392,'[5]POB X MCR 2019'!$C$7:$AW$186,15,0)</f>
        <v>11</v>
      </c>
      <c r="T1392" s="89">
        <f>VLOOKUP($B1392,'[5]POB X MCR 2019'!$C$7:$AW$186,16,0)</f>
        <v>11</v>
      </c>
      <c r="U1392" s="89">
        <f>VLOOKUP($B1392,'[5]POB X MCR 2019'!$C$7:$AW$186,17,0)</f>
        <v>11</v>
      </c>
      <c r="V1392" s="89">
        <f>VLOOKUP($B1392,'[5]POB X MCR 2019'!$C$7:$AW$186,18,0)</f>
        <v>11</v>
      </c>
      <c r="W1392" s="89">
        <f>VLOOKUP($B1392,'[5]POB X MCR 2019'!$C$7:$AW$186,19,0)</f>
        <v>10</v>
      </c>
      <c r="X1392" s="89">
        <f>VLOOKUP($B1392,'[5]POB X MCR 2019'!$C$7:$AW$186,20,0)</f>
        <v>10</v>
      </c>
      <c r="Y1392" s="89">
        <f>VLOOKUP($B1392,'[5]POB X MCR 2019'!$C$7:$AW$186,21,0)</f>
        <v>9</v>
      </c>
      <c r="Z1392" s="89">
        <f>VLOOKUP($B1392,'[5]POB X MCR 2019'!$C$7:$AW$186,22,0)</f>
        <v>8</v>
      </c>
      <c r="AA1392" s="89">
        <f>VLOOKUP($B1392,'[5]POB X MCR 2019'!$C$7:$AW$186,23,0)</f>
        <v>8</v>
      </c>
      <c r="AB1392" s="89">
        <f>VLOOKUP($B1392,'[5]POB X MCR 2019'!$C$7:$AW$186,24,0)</f>
        <v>7</v>
      </c>
      <c r="AC1392" s="89">
        <f>VLOOKUP($B1392,'[5]POB X MCR 2019'!$C$7:$AW$186,25,0)</f>
        <v>7</v>
      </c>
      <c r="AD1392" s="89">
        <f>VLOOKUP($B1392,'[5]POB X MCR 2019'!$C$7:$AW$186,26,0)</f>
        <v>33</v>
      </c>
      <c r="AE1392" s="89">
        <f>VLOOKUP($B1392,'[5]POB X MCR 2019'!$C$7:$AW$186,27,0)</f>
        <v>44</v>
      </c>
      <c r="AF1392" s="89">
        <f>VLOOKUP($B1392,'[5]POB X MCR 2019'!$C$7:$AW$186,28,0)</f>
        <v>43</v>
      </c>
      <c r="AG1392" s="89">
        <f>VLOOKUP($B1392,'[5]POB X MCR 2019'!$C$7:$AW$186,29,0)</f>
        <v>31</v>
      </c>
      <c r="AH1392" s="89">
        <f>VLOOKUP($B1392,'[5]POB X MCR 2019'!$C$7:$AW$186,30,0)</f>
        <v>32</v>
      </c>
      <c r="AI1392" s="89">
        <f>VLOOKUP($B1392,'[5]POB X MCR 2019'!$C$7:$AW$186,31,0)</f>
        <v>27</v>
      </c>
      <c r="AJ1392" s="89">
        <f>VLOOKUP($B1392,'[5]POB X MCR 2019'!$C$7:$AW$186,32,0)</f>
        <v>22</v>
      </c>
      <c r="AK1392" s="89">
        <f>VLOOKUP($B1392,'[5]POB X MCR 2019'!$C$7:$AW$186,33,0)</f>
        <v>18</v>
      </c>
      <c r="AL1392" s="89">
        <f>VLOOKUP($B1392,'[5]POB X MCR 2019'!$C$7:$AW$186,34,0)</f>
        <v>18</v>
      </c>
      <c r="AM1392" s="89">
        <f>VLOOKUP($B1392,'[5]POB X MCR 2019'!$C$7:$AW$186,35,0)</f>
        <v>14</v>
      </c>
      <c r="AN1392" s="89">
        <f>VLOOKUP($B1392,'[5]POB X MCR 2019'!$C$7:$AW$186,36,0)</f>
        <v>10</v>
      </c>
      <c r="AO1392" s="89">
        <f>VLOOKUP($B1392,'[5]POB X MCR 2019'!$C$7:$AW$186,37,0)</f>
        <v>7</v>
      </c>
      <c r="AP1392" s="89">
        <f>VLOOKUP($B1392,'[5]POB X MCR 2019'!$C$7:$AW$186,38,0)</f>
        <v>5</v>
      </c>
      <c r="AQ1392" s="89">
        <f>VLOOKUP($B1392,'[5]POB X MCR 2019'!$C$7:$AW$186,43,0)</f>
        <v>253</v>
      </c>
      <c r="AR1392" s="89">
        <f>VLOOKUP($B1392,'[5]POB X MCR 2019'!$C$7:$AW$186,44,0)</f>
        <v>25</v>
      </c>
      <c r="AS1392" s="89">
        <f>VLOOKUP($B1392,'[5]POB X MCR 2019'!$C$7:$AW$186,45,0)</f>
        <v>18</v>
      </c>
      <c r="AT1392" s="89">
        <f>VLOOKUP($B1392,'[5]POB X MCR 2019'!$C$7:$AW$186,46,0)</f>
        <v>115</v>
      </c>
      <c r="AU1392" s="89">
        <f>VLOOKUP($B1392,'[6]RED CHOTA'!$C$7:$G$170,5,0)</f>
        <v>6</v>
      </c>
    </row>
    <row r="1393" spans="1:47" ht="12">
      <c r="A1393" s="97">
        <v>1394</v>
      </c>
      <c r="B1393" s="97"/>
      <c r="C1393" s="98"/>
      <c r="D1393" s="98"/>
      <c r="E1393" s="98"/>
      <c r="F1393" s="98" t="s">
        <v>1143</v>
      </c>
      <c r="G1393" s="17" t="s">
        <v>1214</v>
      </c>
      <c r="H1393" s="81"/>
      <c r="I1393" s="81">
        <f t="shared" si="349"/>
        <v>9341</v>
      </c>
      <c r="J1393" s="17">
        <f>SUM(J1394:J1401)</f>
        <v>119</v>
      </c>
      <c r="K1393" s="17">
        <f t="shared" ref="K1393:AU1393" si="354">SUM(K1394:K1401)</f>
        <v>138</v>
      </c>
      <c r="L1393" s="17">
        <f t="shared" si="354"/>
        <v>103</v>
      </c>
      <c r="M1393" s="17">
        <f t="shared" si="354"/>
        <v>119</v>
      </c>
      <c r="N1393" s="17">
        <f t="shared" si="354"/>
        <v>125</v>
      </c>
      <c r="O1393" s="17">
        <f t="shared" si="354"/>
        <v>156</v>
      </c>
      <c r="P1393" s="17">
        <f t="shared" si="354"/>
        <v>187</v>
      </c>
      <c r="Q1393" s="17">
        <f t="shared" si="354"/>
        <v>193</v>
      </c>
      <c r="R1393" s="17">
        <f t="shared" si="354"/>
        <v>195</v>
      </c>
      <c r="S1393" s="17">
        <f t="shared" si="354"/>
        <v>201</v>
      </c>
      <c r="T1393" s="17">
        <f t="shared" si="354"/>
        <v>202</v>
      </c>
      <c r="U1393" s="17">
        <f t="shared" si="354"/>
        <v>205</v>
      </c>
      <c r="V1393" s="17">
        <f t="shared" si="354"/>
        <v>203</v>
      </c>
      <c r="W1393" s="17">
        <f t="shared" si="354"/>
        <v>196</v>
      </c>
      <c r="X1393" s="17">
        <f t="shared" si="354"/>
        <v>181</v>
      </c>
      <c r="Y1393" s="17">
        <f t="shared" si="354"/>
        <v>173</v>
      </c>
      <c r="Z1393" s="17">
        <f t="shared" si="354"/>
        <v>159</v>
      </c>
      <c r="AA1393" s="17">
        <f t="shared" si="354"/>
        <v>151</v>
      </c>
      <c r="AB1393" s="17">
        <f t="shared" si="354"/>
        <v>146</v>
      </c>
      <c r="AC1393" s="17">
        <f t="shared" si="354"/>
        <v>143</v>
      </c>
      <c r="AD1393" s="17">
        <f t="shared" si="354"/>
        <v>698</v>
      </c>
      <c r="AE1393" s="17">
        <f t="shared" si="354"/>
        <v>637</v>
      </c>
      <c r="AF1393" s="17">
        <f t="shared" si="354"/>
        <v>666</v>
      </c>
      <c r="AG1393" s="17">
        <f t="shared" si="354"/>
        <v>633</v>
      </c>
      <c r="AH1393" s="17">
        <f t="shared" si="354"/>
        <v>621</v>
      </c>
      <c r="AI1393" s="17">
        <f t="shared" si="354"/>
        <v>590</v>
      </c>
      <c r="AJ1393" s="17">
        <f t="shared" si="354"/>
        <v>476</v>
      </c>
      <c r="AK1393" s="17">
        <f t="shared" si="354"/>
        <v>439</v>
      </c>
      <c r="AL1393" s="17">
        <f t="shared" si="354"/>
        <v>368</v>
      </c>
      <c r="AM1393" s="17">
        <f t="shared" si="354"/>
        <v>330</v>
      </c>
      <c r="AN1393" s="17">
        <f t="shared" si="354"/>
        <v>248</v>
      </c>
      <c r="AO1393" s="17">
        <f t="shared" si="354"/>
        <v>176</v>
      </c>
      <c r="AP1393" s="17">
        <f t="shared" si="354"/>
        <v>164</v>
      </c>
      <c r="AQ1393" s="17">
        <f t="shared" si="354"/>
        <v>4770</v>
      </c>
      <c r="AR1393" s="17">
        <f t="shared" si="354"/>
        <v>473</v>
      </c>
      <c r="AS1393" s="17">
        <f t="shared" si="354"/>
        <v>352</v>
      </c>
      <c r="AT1393" s="17">
        <f t="shared" si="354"/>
        <v>2067</v>
      </c>
      <c r="AU1393" s="17">
        <f t="shared" si="354"/>
        <v>145</v>
      </c>
    </row>
    <row r="1394" spans="1:47" ht="12">
      <c r="A1394" s="58">
        <v>1395</v>
      </c>
      <c r="B1394" s="58">
        <v>4704</v>
      </c>
      <c r="C1394" s="59" t="s">
        <v>1134</v>
      </c>
      <c r="D1394" s="59" t="s">
        <v>447</v>
      </c>
      <c r="E1394" s="59" t="s">
        <v>537</v>
      </c>
      <c r="F1394" s="59" t="s">
        <v>538</v>
      </c>
      <c r="G1394" s="12" t="s">
        <v>283</v>
      </c>
      <c r="H1394" s="14">
        <f t="shared" ref="H1394:H1401" si="355">B1394</f>
        <v>4704</v>
      </c>
      <c r="I1394" s="14">
        <f t="shared" si="349"/>
        <v>2598</v>
      </c>
      <c r="J1394" s="12">
        <f>VLOOKUP($B1394,'[1]METAS 2019'!$D$4:$Q$843,5,0)</f>
        <v>39</v>
      </c>
      <c r="K1394" s="12">
        <f>VLOOKUP($B1394,'[1]METAS 2019'!$D$4:$Q$843,4,0)</f>
        <v>48</v>
      </c>
      <c r="L1394" s="12">
        <f>VLOOKUP($B1394,'[1]METAS 2019'!$D$4:$Q$843,11,0)</f>
        <v>29</v>
      </c>
      <c r="M1394" s="12">
        <f>VLOOKUP($B1394,'[1]METAS 2019'!$D$4:$Q$843,12,0)</f>
        <v>28</v>
      </c>
      <c r="N1394" s="12">
        <f>VLOOKUP($B1394,'[1]METAS 2019'!$D$4:$Q$843,13,0)</f>
        <v>36</v>
      </c>
      <c r="O1394" s="12">
        <f>VLOOKUP($B1394,'[1]METAS 2019'!$D$4:$Q$843,14,0)</f>
        <v>41</v>
      </c>
      <c r="P1394" s="89">
        <f>VLOOKUP($B1394,'[5]POB X MCR 2019'!$C$7:$AW$186,12,0)</f>
        <v>52</v>
      </c>
      <c r="Q1394" s="89">
        <f>VLOOKUP($B1394,'[5]POB X MCR 2019'!$C$7:$AW$186,13,0)</f>
        <v>54</v>
      </c>
      <c r="R1394" s="89">
        <f>VLOOKUP($B1394,'[5]POB X MCR 2019'!$C$7:$AW$186,14,0)</f>
        <v>54</v>
      </c>
      <c r="S1394" s="89">
        <f>VLOOKUP($B1394,'[5]POB X MCR 2019'!$C$7:$AW$186,15,0)</f>
        <v>56</v>
      </c>
      <c r="T1394" s="89">
        <f>VLOOKUP($B1394,'[5]POB X MCR 2019'!$C$7:$AW$186,16,0)</f>
        <v>56</v>
      </c>
      <c r="U1394" s="89">
        <f>VLOOKUP($B1394,'[5]POB X MCR 2019'!$C$7:$AW$186,17,0)</f>
        <v>57</v>
      </c>
      <c r="V1394" s="89">
        <f>VLOOKUP($B1394,'[5]POB X MCR 2019'!$C$7:$AW$186,18,0)</f>
        <v>57</v>
      </c>
      <c r="W1394" s="89">
        <f>VLOOKUP($B1394,'[5]POB X MCR 2019'!$C$7:$AW$186,19,0)</f>
        <v>54</v>
      </c>
      <c r="X1394" s="89">
        <f>VLOOKUP($B1394,'[5]POB X MCR 2019'!$C$7:$AW$186,20,0)</f>
        <v>50</v>
      </c>
      <c r="Y1394" s="89">
        <f>VLOOKUP($B1394,'[5]POB X MCR 2019'!$C$7:$AW$186,21,0)</f>
        <v>47</v>
      </c>
      <c r="Z1394" s="89">
        <f>VLOOKUP($B1394,'[5]POB X MCR 2019'!$C$7:$AW$186,22,0)</f>
        <v>44</v>
      </c>
      <c r="AA1394" s="89">
        <f>VLOOKUP($B1394,'[5]POB X MCR 2019'!$C$7:$AW$186,23,0)</f>
        <v>40</v>
      </c>
      <c r="AB1394" s="89">
        <f>VLOOKUP($B1394,'[5]POB X MCR 2019'!$C$7:$AW$186,24,0)</f>
        <v>41</v>
      </c>
      <c r="AC1394" s="89">
        <f>VLOOKUP($B1394,'[5]POB X MCR 2019'!$C$7:$AW$186,25,0)</f>
        <v>41</v>
      </c>
      <c r="AD1394" s="89">
        <f>VLOOKUP($B1394,'[5]POB X MCR 2019'!$C$7:$AW$186,26,0)</f>
        <v>194</v>
      </c>
      <c r="AE1394" s="89">
        <f>VLOOKUP($B1394,'[5]POB X MCR 2019'!$C$7:$AW$186,27,0)</f>
        <v>176</v>
      </c>
      <c r="AF1394" s="89">
        <f>VLOOKUP($B1394,'[5]POB X MCR 2019'!$C$7:$AW$186,28,0)</f>
        <v>183</v>
      </c>
      <c r="AG1394" s="89">
        <f>VLOOKUP($B1394,'[5]POB X MCR 2019'!$C$7:$AW$186,29,0)</f>
        <v>174</v>
      </c>
      <c r="AH1394" s="89">
        <f>VLOOKUP($B1394,'[5]POB X MCR 2019'!$C$7:$AW$186,30,0)</f>
        <v>171</v>
      </c>
      <c r="AI1394" s="89">
        <f>VLOOKUP($B1394,'[5]POB X MCR 2019'!$C$7:$AW$186,31,0)</f>
        <v>165</v>
      </c>
      <c r="AJ1394" s="89">
        <f>VLOOKUP($B1394,'[5]POB X MCR 2019'!$C$7:$AW$186,32,0)</f>
        <v>130</v>
      </c>
      <c r="AK1394" s="89">
        <f>VLOOKUP($B1394,'[5]POB X MCR 2019'!$C$7:$AW$186,33,0)</f>
        <v>122</v>
      </c>
      <c r="AL1394" s="89">
        <f>VLOOKUP($B1394,'[5]POB X MCR 2019'!$C$7:$AW$186,34,0)</f>
        <v>103</v>
      </c>
      <c r="AM1394" s="89">
        <f>VLOOKUP($B1394,'[5]POB X MCR 2019'!$C$7:$AW$186,35,0)</f>
        <v>92</v>
      </c>
      <c r="AN1394" s="89">
        <f>VLOOKUP($B1394,'[5]POB X MCR 2019'!$C$7:$AW$186,36,0)</f>
        <v>69</v>
      </c>
      <c r="AO1394" s="89">
        <f>VLOOKUP($B1394,'[5]POB X MCR 2019'!$C$7:$AW$186,37,0)</f>
        <v>49</v>
      </c>
      <c r="AP1394" s="89">
        <f>VLOOKUP($B1394,'[5]POB X MCR 2019'!$C$7:$AW$186,38,0)</f>
        <v>46</v>
      </c>
      <c r="AQ1394" s="89">
        <f>VLOOKUP($B1394,'[5]POB X MCR 2019'!$C$7:$AW$186,43,0)</f>
        <v>1323</v>
      </c>
      <c r="AR1394" s="89">
        <f>VLOOKUP($B1394,'[5]POB X MCR 2019'!$C$7:$AW$186,44,0)</f>
        <v>131</v>
      </c>
      <c r="AS1394" s="89">
        <f>VLOOKUP($B1394,'[5]POB X MCR 2019'!$C$7:$AW$186,45,0)</f>
        <v>98</v>
      </c>
      <c r="AT1394" s="89">
        <f>VLOOKUP($B1394,'[5]POB X MCR 2019'!$C$7:$AW$186,46,0)</f>
        <v>570</v>
      </c>
      <c r="AU1394" s="89">
        <f>VLOOKUP($B1394,'[6]RED CHOTA'!$C$7:$G$170,5,0)</f>
        <v>48</v>
      </c>
    </row>
    <row r="1395" spans="1:47" ht="12">
      <c r="A1395" s="58">
        <v>1396</v>
      </c>
      <c r="B1395" s="58">
        <v>4705</v>
      </c>
      <c r="C1395" s="59" t="s">
        <v>1134</v>
      </c>
      <c r="D1395" s="59" t="s">
        <v>447</v>
      </c>
      <c r="E1395" s="59" t="s">
        <v>537</v>
      </c>
      <c r="F1395" s="59" t="s">
        <v>540</v>
      </c>
      <c r="G1395" s="12" t="s">
        <v>271</v>
      </c>
      <c r="H1395" s="14">
        <f t="shared" si="355"/>
        <v>4705</v>
      </c>
      <c r="I1395" s="14">
        <f t="shared" si="349"/>
        <v>1892</v>
      </c>
      <c r="J1395" s="12">
        <f>VLOOKUP($B1395,'[1]METAS 2019'!$D$4:$Q$843,5,0)</f>
        <v>18</v>
      </c>
      <c r="K1395" s="12">
        <f>VLOOKUP($B1395,'[1]METAS 2019'!$D$4:$Q$843,4,0)</f>
        <v>21</v>
      </c>
      <c r="L1395" s="12">
        <f>VLOOKUP($B1395,'[1]METAS 2019'!$D$4:$Q$843,11,0)</f>
        <v>24</v>
      </c>
      <c r="M1395" s="12">
        <f>VLOOKUP($B1395,'[1]METAS 2019'!$D$4:$Q$843,12,0)</f>
        <v>24</v>
      </c>
      <c r="N1395" s="12">
        <f>VLOOKUP($B1395,'[1]METAS 2019'!$D$4:$Q$843,13,0)</f>
        <v>35</v>
      </c>
      <c r="O1395" s="12">
        <f>VLOOKUP($B1395,'[1]METAS 2019'!$D$4:$Q$843,14,0)</f>
        <v>33</v>
      </c>
      <c r="P1395" s="89">
        <f>VLOOKUP($B1395,'[5]POB X MCR 2019'!$C$7:$AW$186,12,0)</f>
        <v>38</v>
      </c>
      <c r="Q1395" s="89">
        <f>VLOOKUP($B1395,'[5]POB X MCR 2019'!$C$7:$AW$186,13,0)</f>
        <v>39</v>
      </c>
      <c r="R1395" s="89">
        <f>VLOOKUP($B1395,'[5]POB X MCR 2019'!$C$7:$AW$186,14,0)</f>
        <v>39</v>
      </c>
      <c r="S1395" s="89">
        <f>VLOOKUP($B1395,'[5]POB X MCR 2019'!$C$7:$AW$186,15,0)</f>
        <v>41</v>
      </c>
      <c r="T1395" s="89">
        <f>VLOOKUP($B1395,'[5]POB X MCR 2019'!$C$7:$AW$186,16,0)</f>
        <v>41</v>
      </c>
      <c r="U1395" s="89">
        <f>VLOOKUP($B1395,'[5]POB X MCR 2019'!$C$7:$AW$186,17,0)</f>
        <v>41</v>
      </c>
      <c r="V1395" s="89">
        <f>VLOOKUP($B1395,'[5]POB X MCR 2019'!$C$7:$AW$186,18,0)</f>
        <v>41</v>
      </c>
      <c r="W1395" s="89">
        <f>VLOOKUP($B1395,'[5]POB X MCR 2019'!$C$7:$AW$186,19,0)</f>
        <v>40</v>
      </c>
      <c r="X1395" s="89">
        <f>VLOOKUP($B1395,'[5]POB X MCR 2019'!$C$7:$AW$186,20,0)</f>
        <v>37</v>
      </c>
      <c r="Y1395" s="89">
        <f>VLOOKUP($B1395,'[5]POB X MCR 2019'!$C$7:$AW$186,21,0)</f>
        <v>35</v>
      </c>
      <c r="Z1395" s="89">
        <f>VLOOKUP($B1395,'[5]POB X MCR 2019'!$C$7:$AW$186,22,0)</f>
        <v>32</v>
      </c>
      <c r="AA1395" s="89">
        <f>VLOOKUP($B1395,'[5]POB X MCR 2019'!$C$7:$AW$186,23,0)</f>
        <v>31</v>
      </c>
      <c r="AB1395" s="89">
        <f>VLOOKUP($B1395,'[5]POB X MCR 2019'!$C$7:$AW$186,24,0)</f>
        <v>30</v>
      </c>
      <c r="AC1395" s="89">
        <f>VLOOKUP($B1395,'[5]POB X MCR 2019'!$C$7:$AW$186,25,0)</f>
        <v>29</v>
      </c>
      <c r="AD1395" s="89">
        <f>VLOOKUP($B1395,'[5]POB X MCR 2019'!$C$7:$AW$186,26,0)</f>
        <v>141</v>
      </c>
      <c r="AE1395" s="89">
        <f>VLOOKUP($B1395,'[5]POB X MCR 2019'!$C$7:$AW$186,27,0)</f>
        <v>129</v>
      </c>
      <c r="AF1395" s="89">
        <f>VLOOKUP($B1395,'[5]POB X MCR 2019'!$C$7:$AW$186,28,0)</f>
        <v>135</v>
      </c>
      <c r="AG1395" s="89">
        <f>VLOOKUP($B1395,'[5]POB X MCR 2019'!$C$7:$AW$186,29,0)</f>
        <v>128</v>
      </c>
      <c r="AH1395" s="89">
        <f>VLOOKUP($B1395,'[5]POB X MCR 2019'!$C$7:$AW$186,30,0)</f>
        <v>126</v>
      </c>
      <c r="AI1395" s="89">
        <f>VLOOKUP($B1395,'[5]POB X MCR 2019'!$C$7:$AW$186,31,0)</f>
        <v>119</v>
      </c>
      <c r="AJ1395" s="89">
        <f>VLOOKUP($B1395,'[5]POB X MCR 2019'!$C$7:$AW$186,32,0)</f>
        <v>96</v>
      </c>
      <c r="AK1395" s="89">
        <f>VLOOKUP($B1395,'[5]POB X MCR 2019'!$C$7:$AW$186,33,0)</f>
        <v>89</v>
      </c>
      <c r="AL1395" s="89">
        <f>VLOOKUP($B1395,'[5]POB X MCR 2019'!$C$7:$AW$186,34,0)</f>
        <v>74</v>
      </c>
      <c r="AM1395" s="89">
        <f>VLOOKUP($B1395,'[5]POB X MCR 2019'!$C$7:$AW$186,35,0)</f>
        <v>67</v>
      </c>
      <c r="AN1395" s="89">
        <f>VLOOKUP($B1395,'[5]POB X MCR 2019'!$C$7:$AW$186,36,0)</f>
        <v>50</v>
      </c>
      <c r="AO1395" s="89">
        <f>VLOOKUP($B1395,'[5]POB X MCR 2019'!$C$7:$AW$186,37,0)</f>
        <v>36</v>
      </c>
      <c r="AP1395" s="89">
        <f>VLOOKUP($B1395,'[5]POB X MCR 2019'!$C$7:$AW$186,38,0)</f>
        <v>33</v>
      </c>
      <c r="AQ1395" s="89">
        <f>VLOOKUP($B1395,'[5]POB X MCR 2019'!$C$7:$AW$186,43,0)</f>
        <v>964</v>
      </c>
      <c r="AR1395" s="89">
        <f>VLOOKUP($B1395,'[5]POB X MCR 2019'!$C$7:$AW$186,44,0)</f>
        <v>97</v>
      </c>
      <c r="AS1395" s="89">
        <f>VLOOKUP($B1395,'[5]POB X MCR 2019'!$C$7:$AW$186,45,0)</f>
        <v>71</v>
      </c>
      <c r="AT1395" s="89">
        <f>VLOOKUP($B1395,'[5]POB X MCR 2019'!$C$7:$AW$186,46,0)</f>
        <v>418</v>
      </c>
      <c r="AU1395" s="89">
        <f>VLOOKUP($B1395,'[6]RED CHOTA'!$C$7:$G$170,5,0)</f>
        <v>22</v>
      </c>
    </row>
    <row r="1396" spans="1:47" ht="12">
      <c r="A1396" s="58">
        <v>1397</v>
      </c>
      <c r="B1396" s="58">
        <v>4706</v>
      </c>
      <c r="C1396" s="59" t="s">
        <v>1134</v>
      </c>
      <c r="D1396" s="59" t="s">
        <v>447</v>
      </c>
      <c r="E1396" s="59" t="s">
        <v>537</v>
      </c>
      <c r="F1396" s="59" t="s">
        <v>539</v>
      </c>
      <c r="G1396" s="12" t="s">
        <v>266</v>
      </c>
      <c r="H1396" s="14">
        <f t="shared" si="355"/>
        <v>4706</v>
      </c>
      <c r="I1396" s="14">
        <f t="shared" si="349"/>
        <v>1127</v>
      </c>
      <c r="J1396" s="12">
        <f>VLOOKUP($B1396,'[1]METAS 2019'!$D$4:$Q$843,5,0)</f>
        <v>17</v>
      </c>
      <c r="K1396" s="12">
        <f>VLOOKUP($B1396,'[1]METAS 2019'!$D$4:$Q$843,4,0)</f>
        <v>21</v>
      </c>
      <c r="L1396" s="12">
        <f>VLOOKUP($B1396,'[1]METAS 2019'!$D$4:$Q$843,11,0)</f>
        <v>13</v>
      </c>
      <c r="M1396" s="12">
        <f>VLOOKUP($B1396,'[1]METAS 2019'!$D$4:$Q$843,12,0)</f>
        <v>18</v>
      </c>
      <c r="N1396" s="12">
        <f>VLOOKUP($B1396,'[1]METAS 2019'!$D$4:$Q$843,13,0)</f>
        <v>12</v>
      </c>
      <c r="O1396" s="12">
        <f>VLOOKUP($B1396,'[1]METAS 2019'!$D$4:$Q$843,14,0)</f>
        <v>23</v>
      </c>
      <c r="P1396" s="89">
        <f>VLOOKUP($B1396,'[5]POB X MCR 2019'!$C$7:$AW$186,12,0)</f>
        <v>22</v>
      </c>
      <c r="Q1396" s="89">
        <f>VLOOKUP($B1396,'[5]POB X MCR 2019'!$C$7:$AW$186,13,0)</f>
        <v>23</v>
      </c>
      <c r="R1396" s="89">
        <f>VLOOKUP($B1396,'[5]POB X MCR 2019'!$C$7:$AW$186,14,0)</f>
        <v>23</v>
      </c>
      <c r="S1396" s="89">
        <f>VLOOKUP($B1396,'[5]POB X MCR 2019'!$C$7:$AW$186,15,0)</f>
        <v>24</v>
      </c>
      <c r="T1396" s="89">
        <f>VLOOKUP($B1396,'[5]POB X MCR 2019'!$C$7:$AW$186,16,0)</f>
        <v>24</v>
      </c>
      <c r="U1396" s="89">
        <f>VLOOKUP($B1396,'[5]POB X MCR 2019'!$C$7:$AW$186,17,0)</f>
        <v>24</v>
      </c>
      <c r="V1396" s="89">
        <f>VLOOKUP($B1396,'[5]POB X MCR 2019'!$C$7:$AW$186,18,0)</f>
        <v>24</v>
      </c>
      <c r="W1396" s="89">
        <f>VLOOKUP($B1396,'[5]POB X MCR 2019'!$C$7:$AW$186,19,0)</f>
        <v>23</v>
      </c>
      <c r="X1396" s="89">
        <f>VLOOKUP($B1396,'[5]POB X MCR 2019'!$C$7:$AW$186,20,0)</f>
        <v>22</v>
      </c>
      <c r="Y1396" s="89">
        <f>VLOOKUP($B1396,'[5]POB X MCR 2019'!$C$7:$AW$186,21,0)</f>
        <v>21</v>
      </c>
      <c r="Z1396" s="89">
        <f>VLOOKUP($B1396,'[5]POB X MCR 2019'!$C$7:$AW$186,22,0)</f>
        <v>19</v>
      </c>
      <c r="AA1396" s="89">
        <f>VLOOKUP($B1396,'[5]POB X MCR 2019'!$C$7:$AW$186,23,0)</f>
        <v>18</v>
      </c>
      <c r="AB1396" s="89">
        <f>VLOOKUP($B1396,'[5]POB X MCR 2019'!$C$7:$AW$186,24,0)</f>
        <v>17</v>
      </c>
      <c r="AC1396" s="89">
        <f>VLOOKUP($B1396,'[5]POB X MCR 2019'!$C$7:$AW$186,25,0)</f>
        <v>17</v>
      </c>
      <c r="AD1396" s="89">
        <f>VLOOKUP($B1396,'[5]POB X MCR 2019'!$C$7:$AW$186,26,0)</f>
        <v>83</v>
      </c>
      <c r="AE1396" s="89">
        <f>VLOOKUP($B1396,'[5]POB X MCR 2019'!$C$7:$AW$186,27,0)</f>
        <v>76</v>
      </c>
      <c r="AF1396" s="89">
        <f>VLOOKUP($B1396,'[5]POB X MCR 2019'!$C$7:$AW$186,28,0)</f>
        <v>80</v>
      </c>
      <c r="AG1396" s="89">
        <f>VLOOKUP($B1396,'[5]POB X MCR 2019'!$C$7:$AW$186,29,0)</f>
        <v>76</v>
      </c>
      <c r="AH1396" s="89">
        <f>VLOOKUP($B1396,'[5]POB X MCR 2019'!$C$7:$AW$186,30,0)</f>
        <v>74</v>
      </c>
      <c r="AI1396" s="89">
        <f>VLOOKUP($B1396,'[5]POB X MCR 2019'!$C$7:$AW$186,31,0)</f>
        <v>70</v>
      </c>
      <c r="AJ1396" s="89">
        <f>VLOOKUP($B1396,'[5]POB X MCR 2019'!$C$7:$AW$186,32,0)</f>
        <v>57</v>
      </c>
      <c r="AK1396" s="89">
        <f>VLOOKUP($B1396,'[5]POB X MCR 2019'!$C$7:$AW$186,33,0)</f>
        <v>52</v>
      </c>
      <c r="AL1396" s="89">
        <f>VLOOKUP($B1396,'[5]POB X MCR 2019'!$C$7:$AW$186,34,0)</f>
        <v>44</v>
      </c>
      <c r="AM1396" s="89">
        <f>VLOOKUP($B1396,'[5]POB X MCR 2019'!$C$7:$AW$186,35,0)</f>
        <v>39</v>
      </c>
      <c r="AN1396" s="89">
        <f>VLOOKUP($B1396,'[5]POB X MCR 2019'!$C$7:$AW$186,36,0)</f>
        <v>30</v>
      </c>
      <c r="AO1396" s="89">
        <f>VLOOKUP($B1396,'[5]POB X MCR 2019'!$C$7:$AW$186,37,0)</f>
        <v>21</v>
      </c>
      <c r="AP1396" s="89">
        <f>VLOOKUP($B1396,'[5]POB X MCR 2019'!$C$7:$AW$186,38,0)</f>
        <v>20</v>
      </c>
      <c r="AQ1396" s="89">
        <f>VLOOKUP($B1396,'[5]POB X MCR 2019'!$C$7:$AW$186,43,0)</f>
        <v>576</v>
      </c>
      <c r="AR1396" s="89">
        <f>VLOOKUP($B1396,'[5]POB X MCR 2019'!$C$7:$AW$186,44,0)</f>
        <v>57</v>
      </c>
      <c r="AS1396" s="89">
        <f>VLOOKUP($B1396,'[5]POB X MCR 2019'!$C$7:$AW$186,45,0)</f>
        <v>42</v>
      </c>
      <c r="AT1396" s="89">
        <f>VLOOKUP($B1396,'[5]POB X MCR 2019'!$C$7:$AW$186,46,0)</f>
        <v>247</v>
      </c>
      <c r="AU1396" s="89">
        <f>VLOOKUP($B1396,'[6]RED CHOTA'!$C$7:$G$170,5,0)</f>
        <v>21</v>
      </c>
    </row>
    <row r="1397" spans="1:47" ht="12">
      <c r="A1397" s="58">
        <v>1398</v>
      </c>
      <c r="B1397" s="58">
        <v>11328</v>
      </c>
      <c r="C1397" s="59" t="s">
        <v>1134</v>
      </c>
      <c r="D1397" s="59" t="s">
        <v>447</v>
      </c>
      <c r="E1397" s="59" t="s">
        <v>537</v>
      </c>
      <c r="F1397" s="59" t="s">
        <v>545</v>
      </c>
      <c r="G1397" s="12" t="s">
        <v>266</v>
      </c>
      <c r="H1397" s="14">
        <f t="shared" si="355"/>
        <v>11328</v>
      </c>
      <c r="I1397" s="14">
        <f t="shared" si="349"/>
        <v>516</v>
      </c>
      <c r="J1397" s="12">
        <f>VLOOKUP($B1397,'[1]METAS 2019'!$D$4:$Q$843,5,0)</f>
        <v>3</v>
      </c>
      <c r="K1397" s="12">
        <f>VLOOKUP($B1397,'[1]METAS 2019'!$D$4:$Q$843,4,0)</f>
        <v>2</v>
      </c>
      <c r="L1397" s="12">
        <f>VLOOKUP($B1397,'[1]METAS 2019'!$D$4:$Q$843,11,0)</f>
        <v>2</v>
      </c>
      <c r="M1397" s="12">
        <f>VLOOKUP($B1397,'[1]METAS 2019'!$D$4:$Q$843,12,0)</f>
        <v>3</v>
      </c>
      <c r="N1397" s="12">
        <f>VLOOKUP($B1397,'[1]METAS 2019'!$D$4:$Q$843,13,0)</f>
        <v>10</v>
      </c>
      <c r="O1397" s="12">
        <f>VLOOKUP($B1397,'[1]METAS 2019'!$D$4:$Q$843,14,0)</f>
        <v>1</v>
      </c>
      <c r="P1397" s="89">
        <f>VLOOKUP($B1397,'[5]POB X MCR 2019'!$C$7:$AW$186,12,0)</f>
        <v>11</v>
      </c>
      <c r="Q1397" s="89">
        <f>VLOOKUP($B1397,'[5]POB X MCR 2019'!$C$7:$AW$186,13,0)</f>
        <v>11</v>
      </c>
      <c r="R1397" s="89">
        <f>VLOOKUP($B1397,'[5]POB X MCR 2019'!$C$7:$AW$186,14,0)</f>
        <v>11</v>
      </c>
      <c r="S1397" s="89">
        <f>VLOOKUP($B1397,'[5]POB X MCR 2019'!$C$7:$AW$186,15,0)</f>
        <v>12</v>
      </c>
      <c r="T1397" s="89">
        <f>VLOOKUP($B1397,'[5]POB X MCR 2019'!$C$7:$AW$186,16,0)</f>
        <v>12</v>
      </c>
      <c r="U1397" s="89">
        <f>VLOOKUP($B1397,'[5]POB X MCR 2019'!$C$7:$AW$186,17,0)</f>
        <v>12</v>
      </c>
      <c r="V1397" s="89">
        <f>VLOOKUP($B1397,'[5]POB X MCR 2019'!$C$7:$AW$186,18,0)</f>
        <v>12</v>
      </c>
      <c r="W1397" s="89">
        <f>VLOOKUP($B1397,'[5]POB X MCR 2019'!$C$7:$AW$186,19,0)</f>
        <v>11</v>
      </c>
      <c r="X1397" s="89">
        <f>VLOOKUP($B1397,'[5]POB X MCR 2019'!$C$7:$AW$186,20,0)</f>
        <v>10</v>
      </c>
      <c r="Y1397" s="89">
        <f>VLOOKUP($B1397,'[5]POB X MCR 2019'!$C$7:$AW$186,21,0)</f>
        <v>10</v>
      </c>
      <c r="Z1397" s="89">
        <f>VLOOKUP($B1397,'[5]POB X MCR 2019'!$C$7:$AW$186,22,0)</f>
        <v>9</v>
      </c>
      <c r="AA1397" s="89">
        <f>VLOOKUP($B1397,'[5]POB X MCR 2019'!$C$7:$AW$186,23,0)</f>
        <v>9</v>
      </c>
      <c r="AB1397" s="89">
        <f>VLOOKUP($B1397,'[5]POB X MCR 2019'!$C$7:$AW$186,24,0)</f>
        <v>8</v>
      </c>
      <c r="AC1397" s="89">
        <f>VLOOKUP($B1397,'[5]POB X MCR 2019'!$C$7:$AW$186,25,0)</f>
        <v>8</v>
      </c>
      <c r="AD1397" s="89">
        <f>VLOOKUP($B1397,'[5]POB X MCR 2019'!$C$7:$AW$186,26,0)</f>
        <v>40</v>
      </c>
      <c r="AE1397" s="89">
        <f>VLOOKUP($B1397,'[5]POB X MCR 2019'!$C$7:$AW$186,27,0)</f>
        <v>37</v>
      </c>
      <c r="AF1397" s="89">
        <f>VLOOKUP($B1397,'[5]POB X MCR 2019'!$C$7:$AW$186,28,0)</f>
        <v>39</v>
      </c>
      <c r="AG1397" s="89">
        <f>VLOOKUP($B1397,'[5]POB X MCR 2019'!$C$7:$AW$186,29,0)</f>
        <v>37</v>
      </c>
      <c r="AH1397" s="89">
        <f>VLOOKUP($B1397,'[5]POB X MCR 2019'!$C$7:$AW$186,30,0)</f>
        <v>36</v>
      </c>
      <c r="AI1397" s="89">
        <f>VLOOKUP($B1397,'[5]POB X MCR 2019'!$C$7:$AW$186,31,0)</f>
        <v>34</v>
      </c>
      <c r="AJ1397" s="89">
        <f>VLOOKUP($B1397,'[5]POB X MCR 2019'!$C$7:$AW$186,32,0)</f>
        <v>28</v>
      </c>
      <c r="AK1397" s="89">
        <f>VLOOKUP($B1397,'[5]POB X MCR 2019'!$C$7:$AW$186,33,0)</f>
        <v>25</v>
      </c>
      <c r="AL1397" s="89">
        <f>VLOOKUP($B1397,'[5]POB X MCR 2019'!$C$7:$AW$186,34,0)</f>
        <v>21</v>
      </c>
      <c r="AM1397" s="89">
        <f>VLOOKUP($B1397,'[5]POB X MCR 2019'!$C$7:$AW$186,35,0)</f>
        <v>19</v>
      </c>
      <c r="AN1397" s="89">
        <f>VLOOKUP($B1397,'[5]POB X MCR 2019'!$C$7:$AW$186,36,0)</f>
        <v>14</v>
      </c>
      <c r="AO1397" s="89">
        <f>VLOOKUP($B1397,'[5]POB X MCR 2019'!$C$7:$AW$186,37,0)</f>
        <v>10</v>
      </c>
      <c r="AP1397" s="89">
        <f>VLOOKUP($B1397,'[5]POB X MCR 2019'!$C$7:$AW$186,38,0)</f>
        <v>9</v>
      </c>
      <c r="AQ1397" s="89">
        <f>VLOOKUP($B1397,'[5]POB X MCR 2019'!$C$7:$AW$186,43,0)</f>
        <v>266</v>
      </c>
      <c r="AR1397" s="89">
        <f>VLOOKUP($B1397,'[5]POB X MCR 2019'!$C$7:$AW$186,44,0)</f>
        <v>27</v>
      </c>
      <c r="AS1397" s="89">
        <f>VLOOKUP($B1397,'[5]POB X MCR 2019'!$C$7:$AW$186,45,0)</f>
        <v>20</v>
      </c>
      <c r="AT1397" s="89">
        <f>VLOOKUP($B1397,'[5]POB X MCR 2019'!$C$7:$AW$186,46,0)</f>
        <v>120</v>
      </c>
      <c r="AU1397" s="89">
        <f>VLOOKUP($B1397,'[6]RED CHOTA'!$C$7:$G$170,5,0)</f>
        <v>3</v>
      </c>
    </row>
    <row r="1398" spans="1:47" ht="12">
      <c r="A1398" s="58">
        <v>1399</v>
      </c>
      <c r="B1398" s="58">
        <v>7137</v>
      </c>
      <c r="C1398" s="59" t="s">
        <v>1134</v>
      </c>
      <c r="D1398" s="59" t="s">
        <v>447</v>
      </c>
      <c r="E1398" s="59" t="s">
        <v>537</v>
      </c>
      <c r="F1398" s="59" t="s">
        <v>544</v>
      </c>
      <c r="G1398" s="12" t="s">
        <v>266</v>
      </c>
      <c r="H1398" s="14">
        <f t="shared" si="355"/>
        <v>7137</v>
      </c>
      <c r="I1398" s="14">
        <f t="shared" si="349"/>
        <v>681</v>
      </c>
      <c r="J1398" s="12">
        <f>VLOOKUP($B1398,'[1]METAS 2019'!$D$4:$Q$843,5,0)</f>
        <v>12</v>
      </c>
      <c r="K1398" s="12">
        <f>VLOOKUP($B1398,'[1]METAS 2019'!$D$4:$Q$843,4,0)</f>
        <v>15</v>
      </c>
      <c r="L1398" s="12">
        <f>VLOOKUP($B1398,'[1]METAS 2019'!$D$4:$Q$843,11,0)</f>
        <v>11</v>
      </c>
      <c r="M1398" s="12">
        <f>VLOOKUP($B1398,'[1]METAS 2019'!$D$4:$Q$843,12,0)</f>
        <v>16</v>
      </c>
      <c r="N1398" s="12">
        <f>VLOOKUP($B1398,'[1]METAS 2019'!$D$4:$Q$843,13,0)</f>
        <v>11</v>
      </c>
      <c r="O1398" s="12">
        <f>VLOOKUP($B1398,'[1]METAS 2019'!$D$4:$Q$843,14,0)</f>
        <v>11</v>
      </c>
      <c r="P1398" s="89">
        <f>VLOOKUP($B1398,'[5]POB X MCR 2019'!$C$7:$AW$186,12,0)</f>
        <v>13</v>
      </c>
      <c r="Q1398" s="89">
        <f>VLOOKUP($B1398,'[5]POB X MCR 2019'!$C$7:$AW$186,13,0)</f>
        <v>14</v>
      </c>
      <c r="R1398" s="89">
        <f>VLOOKUP($B1398,'[5]POB X MCR 2019'!$C$7:$AW$186,14,0)</f>
        <v>14</v>
      </c>
      <c r="S1398" s="89">
        <f>VLOOKUP($B1398,'[5]POB X MCR 2019'!$C$7:$AW$186,15,0)</f>
        <v>14</v>
      </c>
      <c r="T1398" s="89">
        <f>VLOOKUP($B1398,'[5]POB X MCR 2019'!$C$7:$AW$186,16,0)</f>
        <v>14</v>
      </c>
      <c r="U1398" s="89">
        <f>VLOOKUP($B1398,'[5]POB X MCR 2019'!$C$7:$AW$186,17,0)</f>
        <v>14</v>
      </c>
      <c r="V1398" s="89">
        <f>VLOOKUP($B1398,'[5]POB X MCR 2019'!$C$7:$AW$186,18,0)</f>
        <v>14</v>
      </c>
      <c r="W1398" s="89">
        <f>VLOOKUP($B1398,'[5]POB X MCR 2019'!$C$7:$AW$186,19,0)</f>
        <v>14</v>
      </c>
      <c r="X1398" s="89">
        <f>VLOOKUP($B1398,'[5]POB X MCR 2019'!$C$7:$AW$186,20,0)</f>
        <v>13</v>
      </c>
      <c r="Y1398" s="89">
        <f>VLOOKUP($B1398,'[5]POB X MCR 2019'!$C$7:$AW$186,21,0)</f>
        <v>12</v>
      </c>
      <c r="Z1398" s="89">
        <f>VLOOKUP($B1398,'[5]POB X MCR 2019'!$C$7:$AW$186,22,0)</f>
        <v>11</v>
      </c>
      <c r="AA1398" s="89">
        <f>VLOOKUP($B1398,'[5]POB X MCR 2019'!$C$7:$AW$186,23,0)</f>
        <v>11</v>
      </c>
      <c r="AB1398" s="89">
        <f>VLOOKUP($B1398,'[5]POB X MCR 2019'!$C$7:$AW$186,24,0)</f>
        <v>10</v>
      </c>
      <c r="AC1398" s="89">
        <f>VLOOKUP($B1398,'[5]POB X MCR 2019'!$C$7:$AW$186,25,0)</f>
        <v>10</v>
      </c>
      <c r="AD1398" s="89">
        <f>VLOOKUP($B1398,'[5]POB X MCR 2019'!$C$7:$AW$186,26,0)</f>
        <v>49</v>
      </c>
      <c r="AE1398" s="89">
        <f>VLOOKUP($B1398,'[5]POB X MCR 2019'!$C$7:$AW$186,27,0)</f>
        <v>45</v>
      </c>
      <c r="AF1398" s="89">
        <f>VLOOKUP($B1398,'[5]POB X MCR 2019'!$C$7:$AW$186,28,0)</f>
        <v>47</v>
      </c>
      <c r="AG1398" s="89">
        <f>VLOOKUP($B1398,'[5]POB X MCR 2019'!$C$7:$AW$186,29,0)</f>
        <v>45</v>
      </c>
      <c r="AH1398" s="89">
        <f>VLOOKUP($B1398,'[5]POB X MCR 2019'!$C$7:$AW$186,30,0)</f>
        <v>44</v>
      </c>
      <c r="AI1398" s="89">
        <f>VLOOKUP($B1398,'[5]POB X MCR 2019'!$C$7:$AW$186,31,0)</f>
        <v>42</v>
      </c>
      <c r="AJ1398" s="89">
        <f>VLOOKUP($B1398,'[5]POB X MCR 2019'!$C$7:$AW$186,32,0)</f>
        <v>34</v>
      </c>
      <c r="AK1398" s="89">
        <f>VLOOKUP($B1398,'[5]POB X MCR 2019'!$C$7:$AW$186,33,0)</f>
        <v>31</v>
      </c>
      <c r="AL1398" s="89">
        <f>VLOOKUP($B1398,'[5]POB X MCR 2019'!$C$7:$AW$186,34,0)</f>
        <v>26</v>
      </c>
      <c r="AM1398" s="89">
        <f>VLOOKUP($B1398,'[5]POB X MCR 2019'!$C$7:$AW$186,35,0)</f>
        <v>23</v>
      </c>
      <c r="AN1398" s="89">
        <f>VLOOKUP($B1398,'[5]POB X MCR 2019'!$C$7:$AW$186,36,0)</f>
        <v>17</v>
      </c>
      <c r="AO1398" s="89">
        <f>VLOOKUP($B1398,'[5]POB X MCR 2019'!$C$7:$AW$186,37,0)</f>
        <v>12</v>
      </c>
      <c r="AP1398" s="89">
        <f>VLOOKUP($B1398,'[5]POB X MCR 2019'!$C$7:$AW$186,38,0)</f>
        <v>12</v>
      </c>
      <c r="AQ1398" s="89">
        <f>VLOOKUP($B1398,'[5]POB X MCR 2019'!$C$7:$AW$186,43,0)</f>
        <v>347</v>
      </c>
      <c r="AR1398" s="89">
        <f>VLOOKUP($B1398,'[5]POB X MCR 2019'!$C$7:$AW$186,44,0)</f>
        <v>33</v>
      </c>
      <c r="AS1398" s="89">
        <f>VLOOKUP($B1398,'[5]POB X MCR 2019'!$C$7:$AW$186,45,0)</f>
        <v>25</v>
      </c>
      <c r="AT1398" s="89">
        <f>VLOOKUP($B1398,'[5]POB X MCR 2019'!$C$7:$AW$186,46,0)</f>
        <v>146</v>
      </c>
      <c r="AU1398" s="89">
        <f>VLOOKUP($B1398,'[6]RED CHOTA'!$C$7:$G$170,5,0)</f>
        <v>15</v>
      </c>
    </row>
    <row r="1399" spans="1:47" ht="12">
      <c r="A1399" s="58">
        <v>1400</v>
      </c>
      <c r="B1399" s="58">
        <v>4707</v>
      </c>
      <c r="C1399" s="59" t="s">
        <v>1134</v>
      </c>
      <c r="D1399" s="59" t="s">
        <v>447</v>
      </c>
      <c r="E1399" s="59" t="s">
        <v>537</v>
      </c>
      <c r="F1399" s="59" t="s">
        <v>543</v>
      </c>
      <c r="G1399" s="12" t="s">
        <v>266</v>
      </c>
      <c r="H1399" s="14">
        <f t="shared" si="355"/>
        <v>4707</v>
      </c>
      <c r="I1399" s="14">
        <f t="shared" si="349"/>
        <v>469</v>
      </c>
      <c r="J1399" s="12">
        <f>VLOOKUP($B1399,'[1]METAS 2019'!$D$4:$Q$843,5,0)</f>
        <v>5</v>
      </c>
      <c r="K1399" s="12">
        <f>VLOOKUP($B1399,'[1]METAS 2019'!$D$4:$Q$843,4,0)</f>
        <v>5</v>
      </c>
      <c r="L1399" s="12">
        <f>VLOOKUP($B1399,'[1]METAS 2019'!$D$4:$Q$843,11,0)</f>
        <v>5</v>
      </c>
      <c r="M1399" s="12">
        <f>VLOOKUP($B1399,'[1]METAS 2019'!$D$4:$Q$843,12,0)</f>
        <v>5</v>
      </c>
      <c r="N1399" s="12">
        <f>VLOOKUP($B1399,'[1]METAS 2019'!$D$4:$Q$843,13,0)</f>
        <v>2</v>
      </c>
      <c r="O1399" s="12">
        <f>VLOOKUP($B1399,'[1]METAS 2019'!$D$4:$Q$843,14,0)</f>
        <v>5</v>
      </c>
      <c r="P1399" s="89">
        <f>VLOOKUP($B1399,'[5]POB X MCR 2019'!$C$7:$AW$186,12,0)</f>
        <v>10</v>
      </c>
      <c r="Q1399" s="89">
        <f>VLOOKUP($B1399,'[5]POB X MCR 2019'!$C$7:$AW$186,13,0)</f>
        <v>10</v>
      </c>
      <c r="R1399" s="89">
        <f>VLOOKUP($B1399,'[5]POB X MCR 2019'!$C$7:$AW$186,14,0)</f>
        <v>10</v>
      </c>
      <c r="S1399" s="89">
        <f>VLOOKUP($B1399,'[5]POB X MCR 2019'!$C$7:$AW$186,15,0)</f>
        <v>10</v>
      </c>
      <c r="T1399" s="89">
        <f>VLOOKUP($B1399,'[5]POB X MCR 2019'!$C$7:$AW$186,16,0)</f>
        <v>10</v>
      </c>
      <c r="U1399" s="89">
        <f>VLOOKUP($B1399,'[5]POB X MCR 2019'!$C$7:$AW$186,17,0)</f>
        <v>11</v>
      </c>
      <c r="V1399" s="89">
        <f>VLOOKUP($B1399,'[5]POB X MCR 2019'!$C$7:$AW$186,18,0)</f>
        <v>10</v>
      </c>
      <c r="W1399" s="89">
        <f>VLOOKUP($B1399,'[5]POB X MCR 2019'!$C$7:$AW$186,19,0)</f>
        <v>10</v>
      </c>
      <c r="X1399" s="89">
        <f>VLOOKUP($B1399,'[5]POB X MCR 2019'!$C$7:$AW$186,20,0)</f>
        <v>9</v>
      </c>
      <c r="Y1399" s="89">
        <f>VLOOKUP($B1399,'[5]POB X MCR 2019'!$C$7:$AW$186,21,0)</f>
        <v>9</v>
      </c>
      <c r="Z1399" s="89">
        <f>VLOOKUP($B1399,'[5]POB X MCR 2019'!$C$7:$AW$186,22,0)</f>
        <v>8</v>
      </c>
      <c r="AA1399" s="89">
        <f>VLOOKUP($B1399,'[5]POB X MCR 2019'!$C$7:$AW$186,23,0)</f>
        <v>8</v>
      </c>
      <c r="AB1399" s="89">
        <f>VLOOKUP($B1399,'[5]POB X MCR 2019'!$C$7:$AW$186,24,0)</f>
        <v>8</v>
      </c>
      <c r="AC1399" s="89">
        <f>VLOOKUP($B1399,'[5]POB X MCR 2019'!$C$7:$AW$186,25,0)</f>
        <v>7</v>
      </c>
      <c r="AD1399" s="89">
        <f>VLOOKUP($B1399,'[5]POB X MCR 2019'!$C$7:$AW$186,26,0)</f>
        <v>36</v>
      </c>
      <c r="AE1399" s="89">
        <f>VLOOKUP($B1399,'[5]POB X MCR 2019'!$C$7:$AW$186,27,0)</f>
        <v>33</v>
      </c>
      <c r="AF1399" s="89">
        <f>VLOOKUP($B1399,'[5]POB X MCR 2019'!$C$7:$AW$186,28,0)</f>
        <v>34</v>
      </c>
      <c r="AG1399" s="89">
        <f>VLOOKUP($B1399,'[5]POB X MCR 2019'!$C$7:$AW$186,29,0)</f>
        <v>33</v>
      </c>
      <c r="AH1399" s="89">
        <f>VLOOKUP($B1399,'[5]POB X MCR 2019'!$C$7:$AW$186,30,0)</f>
        <v>32</v>
      </c>
      <c r="AI1399" s="89">
        <f>VLOOKUP($B1399,'[5]POB X MCR 2019'!$C$7:$AW$186,31,0)</f>
        <v>30</v>
      </c>
      <c r="AJ1399" s="89">
        <f>VLOOKUP($B1399,'[5]POB X MCR 2019'!$C$7:$AW$186,32,0)</f>
        <v>25</v>
      </c>
      <c r="AK1399" s="89">
        <f>VLOOKUP($B1399,'[5]POB X MCR 2019'!$C$7:$AW$186,33,0)</f>
        <v>23</v>
      </c>
      <c r="AL1399" s="89">
        <f>VLOOKUP($B1399,'[5]POB X MCR 2019'!$C$7:$AW$186,34,0)</f>
        <v>19</v>
      </c>
      <c r="AM1399" s="89">
        <f>VLOOKUP($B1399,'[5]POB X MCR 2019'!$C$7:$AW$186,35,0)</f>
        <v>17</v>
      </c>
      <c r="AN1399" s="89">
        <f>VLOOKUP($B1399,'[5]POB X MCR 2019'!$C$7:$AW$186,36,0)</f>
        <v>13</v>
      </c>
      <c r="AO1399" s="89">
        <f>VLOOKUP($B1399,'[5]POB X MCR 2019'!$C$7:$AW$186,37,0)</f>
        <v>9</v>
      </c>
      <c r="AP1399" s="89">
        <f>VLOOKUP($B1399,'[5]POB X MCR 2019'!$C$7:$AW$186,38,0)</f>
        <v>8</v>
      </c>
      <c r="AQ1399" s="89">
        <f>VLOOKUP($B1399,'[5]POB X MCR 2019'!$C$7:$AW$186,43,0)</f>
        <v>243</v>
      </c>
      <c r="AR1399" s="89">
        <f>VLOOKUP($B1399,'[5]POB X MCR 2019'!$C$7:$AW$186,44,0)</f>
        <v>24</v>
      </c>
      <c r="AS1399" s="89">
        <f>VLOOKUP($B1399,'[5]POB X MCR 2019'!$C$7:$AW$186,45,0)</f>
        <v>18</v>
      </c>
      <c r="AT1399" s="89">
        <f>VLOOKUP($B1399,'[5]POB X MCR 2019'!$C$7:$AW$186,46,0)</f>
        <v>107</v>
      </c>
      <c r="AU1399" s="89">
        <f>VLOOKUP($B1399,'[6]RED CHOTA'!$C$7:$G$170,5,0)</f>
        <v>6</v>
      </c>
    </row>
    <row r="1400" spans="1:47" ht="12">
      <c r="A1400" s="58">
        <v>1401</v>
      </c>
      <c r="B1400" s="58">
        <v>4708</v>
      </c>
      <c r="C1400" s="59" t="s">
        <v>1134</v>
      </c>
      <c r="D1400" s="59" t="s">
        <v>447</v>
      </c>
      <c r="E1400" s="59" t="s">
        <v>537</v>
      </c>
      <c r="F1400" s="59" t="s">
        <v>542</v>
      </c>
      <c r="G1400" s="12" t="s">
        <v>271</v>
      </c>
      <c r="H1400" s="14">
        <f t="shared" si="355"/>
        <v>4708</v>
      </c>
      <c r="I1400" s="14">
        <f t="shared" si="349"/>
        <v>1273</v>
      </c>
      <c r="J1400" s="12">
        <f>VLOOKUP($B1400,'[1]METAS 2019'!$D$4:$Q$843,5,0)</f>
        <v>15</v>
      </c>
      <c r="K1400" s="12">
        <f>VLOOKUP($B1400,'[1]METAS 2019'!$D$4:$Q$843,4,0)</f>
        <v>18</v>
      </c>
      <c r="L1400" s="12">
        <f>VLOOKUP($B1400,'[1]METAS 2019'!$D$4:$Q$843,11,0)</f>
        <v>9</v>
      </c>
      <c r="M1400" s="12">
        <f>VLOOKUP($B1400,'[1]METAS 2019'!$D$4:$Q$843,12,0)</f>
        <v>18</v>
      </c>
      <c r="N1400" s="12">
        <f>VLOOKUP($B1400,'[1]METAS 2019'!$D$4:$Q$843,13,0)</f>
        <v>14</v>
      </c>
      <c r="O1400" s="12">
        <f>VLOOKUP($B1400,'[1]METAS 2019'!$D$4:$Q$843,14,0)</f>
        <v>28</v>
      </c>
      <c r="P1400" s="89">
        <f>VLOOKUP($B1400,'[5]POB X MCR 2019'!$C$7:$AW$186,12,0)</f>
        <v>25</v>
      </c>
      <c r="Q1400" s="89">
        <f>VLOOKUP($B1400,'[5]POB X MCR 2019'!$C$7:$AW$186,13,0)</f>
        <v>26</v>
      </c>
      <c r="R1400" s="89">
        <f>VLOOKUP($B1400,'[5]POB X MCR 2019'!$C$7:$AW$186,14,0)</f>
        <v>27</v>
      </c>
      <c r="S1400" s="89">
        <f>VLOOKUP($B1400,'[5]POB X MCR 2019'!$C$7:$AW$186,15,0)</f>
        <v>27</v>
      </c>
      <c r="T1400" s="89">
        <f>VLOOKUP($B1400,'[5]POB X MCR 2019'!$C$7:$AW$186,16,0)</f>
        <v>28</v>
      </c>
      <c r="U1400" s="89">
        <f>VLOOKUP($B1400,'[5]POB X MCR 2019'!$C$7:$AW$186,17,0)</f>
        <v>28</v>
      </c>
      <c r="V1400" s="89">
        <f>VLOOKUP($B1400,'[5]POB X MCR 2019'!$C$7:$AW$186,18,0)</f>
        <v>28</v>
      </c>
      <c r="W1400" s="89">
        <f>VLOOKUP($B1400,'[5]POB X MCR 2019'!$C$7:$AW$186,19,0)</f>
        <v>27</v>
      </c>
      <c r="X1400" s="89">
        <f>VLOOKUP($B1400,'[5]POB X MCR 2019'!$C$7:$AW$186,20,0)</f>
        <v>25</v>
      </c>
      <c r="Y1400" s="89">
        <f>VLOOKUP($B1400,'[5]POB X MCR 2019'!$C$7:$AW$186,21,0)</f>
        <v>24</v>
      </c>
      <c r="Z1400" s="89">
        <f>VLOOKUP($B1400,'[5]POB X MCR 2019'!$C$7:$AW$186,22,0)</f>
        <v>22</v>
      </c>
      <c r="AA1400" s="89">
        <f>VLOOKUP($B1400,'[5]POB X MCR 2019'!$C$7:$AW$186,23,0)</f>
        <v>21</v>
      </c>
      <c r="AB1400" s="89">
        <f>VLOOKUP($B1400,'[5]POB X MCR 2019'!$C$7:$AW$186,24,0)</f>
        <v>20</v>
      </c>
      <c r="AC1400" s="89">
        <f>VLOOKUP($B1400,'[5]POB X MCR 2019'!$C$7:$AW$186,25,0)</f>
        <v>19</v>
      </c>
      <c r="AD1400" s="89">
        <f>VLOOKUP($B1400,'[5]POB X MCR 2019'!$C$7:$AW$186,26,0)</f>
        <v>95</v>
      </c>
      <c r="AE1400" s="89">
        <f>VLOOKUP($B1400,'[5]POB X MCR 2019'!$C$7:$AW$186,27,0)</f>
        <v>87</v>
      </c>
      <c r="AF1400" s="89">
        <f>VLOOKUP($B1400,'[5]POB X MCR 2019'!$C$7:$AW$186,28,0)</f>
        <v>91</v>
      </c>
      <c r="AG1400" s="89">
        <f>VLOOKUP($B1400,'[5]POB X MCR 2019'!$C$7:$AW$186,29,0)</f>
        <v>86</v>
      </c>
      <c r="AH1400" s="89">
        <f>VLOOKUP($B1400,'[5]POB X MCR 2019'!$C$7:$AW$186,30,0)</f>
        <v>85</v>
      </c>
      <c r="AI1400" s="89">
        <f>VLOOKUP($B1400,'[5]POB X MCR 2019'!$C$7:$AW$186,31,0)</f>
        <v>80</v>
      </c>
      <c r="AJ1400" s="89">
        <f>VLOOKUP($B1400,'[5]POB X MCR 2019'!$C$7:$AW$186,32,0)</f>
        <v>65</v>
      </c>
      <c r="AK1400" s="89">
        <f>VLOOKUP($B1400,'[5]POB X MCR 2019'!$C$7:$AW$186,33,0)</f>
        <v>60</v>
      </c>
      <c r="AL1400" s="89">
        <f>VLOOKUP($B1400,'[5]POB X MCR 2019'!$C$7:$AW$186,34,0)</f>
        <v>50</v>
      </c>
      <c r="AM1400" s="89">
        <f>VLOOKUP($B1400,'[5]POB X MCR 2019'!$C$7:$AW$186,35,0)</f>
        <v>45</v>
      </c>
      <c r="AN1400" s="89">
        <f>VLOOKUP($B1400,'[5]POB X MCR 2019'!$C$7:$AW$186,36,0)</f>
        <v>34</v>
      </c>
      <c r="AO1400" s="89">
        <f>VLOOKUP($B1400,'[5]POB X MCR 2019'!$C$7:$AW$186,37,0)</f>
        <v>24</v>
      </c>
      <c r="AP1400" s="89">
        <f>VLOOKUP($B1400,'[5]POB X MCR 2019'!$C$7:$AW$186,38,0)</f>
        <v>22</v>
      </c>
      <c r="AQ1400" s="89">
        <f>VLOOKUP($B1400,'[5]POB X MCR 2019'!$C$7:$AW$186,43,0)</f>
        <v>647</v>
      </c>
      <c r="AR1400" s="89">
        <f>VLOOKUP($B1400,'[5]POB X MCR 2019'!$C$7:$AW$186,44,0)</f>
        <v>64</v>
      </c>
      <c r="AS1400" s="89">
        <f>VLOOKUP($B1400,'[5]POB X MCR 2019'!$C$7:$AW$186,45,0)</f>
        <v>48</v>
      </c>
      <c r="AT1400" s="89">
        <f>VLOOKUP($B1400,'[5]POB X MCR 2019'!$C$7:$AW$186,46,0)</f>
        <v>282</v>
      </c>
      <c r="AU1400" s="89">
        <f>VLOOKUP($B1400,'[6]RED CHOTA'!$C$7:$G$170,5,0)</f>
        <v>18</v>
      </c>
    </row>
    <row r="1401" spans="1:47" ht="15" customHeight="1">
      <c r="A1401" s="58">
        <v>1402</v>
      </c>
      <c r="B1401" s="58">
        <v>4709</v>
      </c>
      <c r="C1401" s="59" t="s">
        <v>1134</v>
      </c>
      <c r="D1401" s="59" t="s">
        <v>447</v>
      </c>
      <c r="E1401" s="59" t="s">
        <v>537</v>
      </c>
      <c r="F1401" s="59" t="s">
        <v>541</v>
      </c>
      <c r="G1401" s="12" t="s">
        <v>266</v>
      </c>
      <c r="H1401" s="14">
        <f t="shared" si="355"/>
        <v>4709</v>
      </c>
      <c r="I1401" s="14">
        <f t="shared" si="349"/>
        <v>785</v>
      </c>
      <c r="J1401" s="12">
        <f>VLOOKUP($B1401,'[1]METAS 2019'!$D$4:$Q$843,5,0)</f>
        <v>10</v>
      </c>
      <c r="K1401" s="12">
        <f>VLOOKUP($B1401,'[1]METAS 2019'!$D$4:$Q$843,4,0)</f>
        <v>8</v>
      </c>
      <c r="L1401" s="12">
        <f>VLOOKUP($B1401,'[1]METAS 2019'!$D$4:$Q$843,11,0)</f>
        <v>10</v>
      </c>
      <c r="M1401" s="12">
        <f>VLOOKUP($B1401,'[1]METAS 2019'!$D$4:$Q$843,12,0)</f>
        <v>7</v>
      </c>
      <c r="N1401" s="12">
        <f>VLOOKUP($B1401,'[1]METAS 2019'!$D$4:$Q$843,13,0)</f>
        <v>5</v>
      </c>
      <c r="O1401" s="12">
        <f>VLOOKUP($B1401,'[1]METAS 2019'!$D$4:$Q$843,14,0)</f>
        <v>14</v>
      </c>
      <c r="P1401" s="89">
        <f>VLOOKUP($B1401,'[5]POB X MCR 2019'!$C$7:$AW$186,12,0)</f>
        <v>16</v>
      </c>
      <c r="Q1401" s="89">
        <f>VLOOKUP($B1401,'[5]POB X MCR 2019'!$C$7:$AW$186,13,0)</f>
        <v>16</v>
      </c>
      <c r="R1401" s="89">
        <f>VLOOKUP($B1401,'[5]POB X MCR 2019'!$C$7:$AW$186,14,0)</f>
        <v>17</v>
      </c>
      <c r="S1401" s="89">
        <f>VLOOKUP($B1401,'[5]POB X MCR 2019'!$C$7:$AW$186,15,0)</f>
        <v>17</v>
      </c>
      <c r="T1401" s="89">
        <f>VLOOKUP($B1401,'[5]POB X MCR 2019'!$C$7:$AW$186,16,0)</f>
        <v>17</v>
      </c>
      <c r="U1401" s="89">
        <f>VLOOKUP($B1401,'[5]POB X MCR 2019'!$C$7:$AW$186,17,0)</f>
        <v>18</v>
      </c>
      <c r="V1401" s="89">
        <f>VLOOKUP($B1401,'[5]POB X MCR 2019'!$C$7:$AW$186,18,0)</f>
        <v>17</v>
      </c>
      <c r="W1401" s="89">
        <f>VLOOKUP($B1401,'[5]POB X MCR 2019'!$C$7:$AW$186,19,0)</f>
        <v>17</v>
      </c>
      <c r="X1401" s="89">
        <f>VLOOKUP($B1401,'[5]POB X MCR 2019'!$C$7:$AW$186,20,0)</f>
        <v>15</v>
      </c>
      <c r="Y1401" s="89">
        <f>VLOOKUP($B1401,'[5]POB X MCR 2019'!$C$7:$AW$186,21,0)</f>
        <v>15</v>
      </c>
      <c r="Z1401" s="89">
        <f>VLOOKUP($B1401,'[5]POB X MCR 2019'!$C$7:$AW$186,22,0)</f>
        <v>14</v>
      </c>
      <c r="AA1401" s="89">
        <f>VLOOKUP($B1401,'[5]POB X MCR 2019'!$C$7:$AW$186,23,0)</f>
        <v>13</v>
      </c>
      <c r="AB1401" s="89">
        <f>VLOOKUP($B1401,'[5]POB X MCR 2019'!$C$7:$AW$186,24,0)</f>
        <v>12</v>
      </c>
      <c r="AC1401" s="89">
        <f>VLOOKUP($B1401,'[5]POB X MCR 2019'!$C$7:$AW$186,25,0)</f>
        <v>12</v>
      </c>
      <c r="AD1401" s="89">
        <f>VLOOKUP($B1401,'[5]POB X MCR 2019'!$C$7:$AW$186,26,0)</f>
        <v>60</v>
      </c>
      <c r="AE1401" s="89">
        <f>VLOOKUP($B1401,'[5]POB X MCR 2019'!$C$7:$AW$186,27,0)</f>
        <v>54</v>
      </c>
      <c r="AF1401" s="89">
        <f>VLOOKUP($B1401,'[5]POB X MCR 2019'!$C$7:$AW$186,28,0)</f>
        <v>57</v>
      </c>
      <c r="AG1401" s="89">
        <f>VLOOKUP($B1401,'[5]POB X MCR 2019'!$C$7:$AW$186,29,0)</f>
        <v>54</v>
      </c>
      <c r="AH1401" s="89">
        <f>VLOOKUP($B1401,'[5]POB X MCR 2019'!$C$7:$AW$186,30,0)</f>
        <v>53</v>
      </c>
      <c r="AI1401" s="89">
        <f>VLOOKUP($B1401,'[5]POB X MCR 2019'!$C$7:$AW$186,31,0)</f>
        <v>50</v>
      </c>
      <c r="AJ1401" s="89">
        <f>VLOOKUP($B1401,'[5]POB X MCR 2019'!$C$7:$AW$186,32,0)</f>
        <v>41</v>
      </c>
      <c r="AK1401" s="89">
        <f>VLOOKUP($B1401,'[5]POB X MCR 2019'!$C$7:$AW$186,33,0)</f>
        <v>37</v>
      </c>
      <c r="AL1401" s="89">
        <f>VLOOKUP($B1401,'[5]POB X MCR 2019'!$C$7:$AW$186,34,0)</f>
        <v>31</v>
      </c>
      <c r="AM1401" s="89">
        <f>VLOOKUP($B1401,'[5]POB X MCR 2019'!$C$7:$AW$186,35,0)</f>
        <v>28</v>
      </c>
      <c r="AN1401" s="89">
        <f>VLOOKUP($B1401,'[5]POB X MCR 2019'!$C$7:$AW$186,36,0)</f>
        <v>21</v>
      </c>
      <c r="AO1401" s="89">
        <f>VLOOKUP($B1401,'[5]POB X MCR 2019'!$C$7:$AW$186,37,0)</f>
        <v>15</v>
      </c>
      <c r="AP1401" s="89">
        <f>VLOOKUP($B1401,'[5]POB X MCR 2019'!$C$7:$AW$186,38,0)</f>
        <v>14</v>
      </c>
      <c r="AQ1401" s="89">
        <f>VLOOKUP($B1401,'[5]POB X MCR 2019'!$C$7:$AW$186,43,0)</f>
        <v>404</v>
      </c>
      <c r="AR1401" s="89">
        <f>VLOOKUP($B1401,'[5]POB X MCR 2019'!$C$7:$AW$186,44,0)</f>
        <v>40</v>
      </c>
      <c r="AS1401" s="89">
        <f>VLOOKUP($B1401,'[5]POB X MCR 2019'!$C$7:$AW$186,45,0)</f>
        <v>30</v>
      </c>
      <c r="AT1401" s="89">
        <f>VLOOKUP($B1401,'[5]POB X MCR 2019'!$C$7:$AW$186,46,0)</f>
        <v>177</v>
      </c>
      <c r="AU1401" s="89">
        <f>VLOOKUP($B1401,'[6]RED CHOTA'!$C$7:$G$170,5,0)</f>
        <v>12</v>
      </c>
    </row>
    <row r="1402" spans="1:47" ht="12">
      <c r="A1402" s="97">
        <v>1403</v>
      </c>
      <c r="B1402" s="97"/>
      <c r="C1402" s="98"/>
      <c r="D1402" s="98"/>
      <c r="E1402" s="98"/>
      <c r="F1402" s="98" t="s">
        <v>1144</v>
      </c>
      <c r="G1402" s="17" t="s">
        <v>1214</v>
      </c>
      <c r="H1402" s="81"/>
      <c r="I1402" s="81">
        <f t="shared" si="349"/>
        <v>12514</v>
      </c>
      <c r="J1402" s="17">
        <f>SUM(J1403:J1417)</f>
        <v>167</v>
      </c>
      <c r="K1402" s="17">
        <f t="shared" ref="K1402:AU1402" si="356">SUM(K1403:K1417)</f>
        <v>164</v>
      </c>
      <c r="L1402" s="17">
        <f t="shared" si="356"/>
        <v>187</v>
      </c>
      <c r="M1402" s="17">
        <f t="shared" si="356"/>
        <v>201</v>
      </c>
      <c r="N1402" s="17">
        <f t="shared" si="356"/>
        <v>199</v>
      </c>
      <c r="O1402" s="17">
        <f t="shared" si="356"/>
        <v>184</v>
      </c>
      <c r="P1402" s="17">
        <f t="shared" si="356"/>
        <v>220</v>
      </c>
      <c r="Q1402" s="17">
        <f t="shared" si="356"/>
        <v>231</v>
      </c>
      <c r="R1402" s="17">
        <f t="shared" si="356"/>
        <v>241</v>
      </c>
      <c r="S1402" s="17">
        <f t="shared" si="356"/>
        <v>251</v>
      </c>
      <c r="T1402" s="17">
        <f t="shared" si="356"/>
        <v>262</v>
      </c>
      <c r="U1402" s="17">
        <f t="shared" si="356"/>
        <v>274</v>
      </c>
      <c r="V1402" s="17">
        <f t="shared" si="356"/>
        <v>278</v>
      </c>
      <c r="W1402" s="17">
        <f t="shared" si="356"/>
        <v>271</v>
      </c>
      <c r="X1402" s="17">
        <f t="shared" si="356"/>
        <v>258</v>
      </c>
      <c r="Y1402" s="17">
        <f t="shared" si="356"/>
        <v>246</v>
      </c>
      <c r="Z1402" s="17">
        <f t="shared" si="356"/>
        <v>233</v>
      </c>
      <c r="AA1402" s="17">
        <f t="shared" si="356"/>
        <v>218</v>
      </c>
      <c r="AB1402" s="17">
        <f t="shared" si="356"/>
        <v>206</v>
      </c>
      <c r="AC1402" s="17">
        <f t="shared" si="356"/>
        <v>195</v>
      </c>
      <c r="AD1402" s="17">
        <f t="shared" si="356"/>
        <v>853</v>
      </c>
      <c r="AE1402" s="17">
        <f t="shared" si="356"/>
        <v>951</v>
      </c>
      <c r="AF1402" s="17">
        <f t="shared" si="356"/>
        <v>979</v>
      </c>
      <c r="AG1402" s="17">
        <f t="shared" si="356"/>
        <v>931</v>
      </c>
      <c r="AH1402" s="17">
        <f t="shared" si="356"/>
        <v>898</v>
      </c>
      <c r="AI1402" s="17">
        <f t="shared" si="356"/>
        <v>833</v>
      </c>
      <c r="AJ1402" s="17">
        <f t="shared" si="356"/>
        <v>591</v>
      </c>
      <c r="AK1402" s="17">
        <f t="shared" si="356"/>
        <v>526</v>
      </c>
      <c r="AL1402" s="17">
        <f t="shared" si="356"/>
        <v>429</v>
      </c>
      <c r="AM1402" s="17">
        <f t="shared" si="356"/>
        <v>373</v>
      </c>
      <c r="AN1402" s="17">
        <f t="shared" si="356"/>
        <v>298</v>
      </c>
      <c r="AO1402" s="17">
        <f t="shared" si="356"/>
        <v>190</v>
      </c>
      <c r="AP1402" s="17">
        <f t="shared" si="356"/>
        <v>176</v>
      </c>
      <c r="AQ1402" s="17">
        <f t="shared" si="356"/>
        <v>6412</v>
      </c>
      <c r="AR1402" s="17">
        <f t="shared" si="356"/>
        <v>691</v>
      </c>
      <c r="AS1402" s="17">
        <f t="shared" si="356"/>
        <v>557</v>
      </c>
      <c r="AT1402" s="17">
        <f t="shared" si="356"/>
        <v>3074</v>
      </c>
      <c r="AU1402" s="17">
        <f t="shared" si="356"/>
        <v>201</v>
      </c>
    </row>
    <row r="1403" spans="1:47" ht="12">
      <c r="A1403" s="58">
        <v>1404</v>
      </c>
      <c r="B1403" s="58">
        <v>4682</v>
      </c>
      <c r="C1403" s="59" t="s">
        <v>1134</v>
      </c>
      <c r="D1403" s="59" t="s">
        <v>447</v>
      </c>
      <c r="E1403" s="59" t="s">
        <v>583</v>
      </c>
      <c r="F1403" s="59" t="s">
        <v>584</v>
      </c>
      <c r="G1403" s="12" t="s">
        <v>283</v>
      </c>
      <c r="H1403" s="14">
        <f t="shared" ref="H1403:H1417" si="357">B1403</f>
        <v>4682</v>
      </c>
      <c r="I1403" s="14">
        <f t="shared" si="349"/>
        <v>3134</v>
      </c>
      <c r="J1403" s="12">
        <f>VLOOKUP($B1403,'[1]METAS 2019'!$D$4:$Q$843,5,0)</f>
        <v>52</v>
      </c>
      <c r="K1403" s="12">
        <f>VLOOKUP($B1403,'[1]METAS 2019'!$D$4:$Q$843,4,0)</f>
        <v>44</v>
      </c>
      <c r="L1403" s="12">
        <f>VLOOKUP($B1403,'[1]METAS 2019'!$D$4:$Q$843,11,0)</f>
        <v>51</v>
      </c>
      <c r="M1403" s="12">
        <f>VLOOKUP($B1403,'[1]METAS 2019'!$D$4:$Q$843,12,0)</f>
        <v>57</v>
      </c>
      <c r="N1403" s="12">
        <f>VLOOKUP($B1403,'[1]METAS 2019'!$D$4:$Q$843,13,0)</f>
        <v>64</v>
      </c>
      <c r="O1403" s="12">
        <f>VLOOKUP($B1403,'[1]METAS 2019'!$D$4:$Q$843,14,0)</f>
        <v>43</v>
      </c>
      <c r="P1403" s="89">
        <f>VLOOKUP($B1403,'[5]POB X MCR 2019'!$C$7:$AW$186,12,0)</f>
        <v>54</v>
      </c>
      <c r="Q1403" s="89">
        <f>VLOOKUP($B1403,'[5]POB X MCR 2019'!$C$7:$AW$186,13,0)</f>
        <v>57</v>
      </c>
      <c r="R1403" s="89">
        <f>VLOOKUP($B1403,'[5]POB X MCR 2019'!$C$7:$AW$186,14,0)</f>
        <v>60</v>
      </c>
      <c r="S1403" s="89">
        <f>VLOOKUP($B1403,'[5]POB X MCR 2019'!$C$7:$AW$186,15,0)</f>
        <v>60</v>
      </c>
      <c r="T1403" s="89">
        <f>VLOOKUP($B1403,'[5]POB X MCR 2019'!$C$7:$AW$186,16,0)</f>
        <v>64</v>
      </c>
      <c r="U1403" s="89">
        <f>VLOOKUP($B1403,'[5]POB X MCR 2019'!$C$7:$AW$186,17,0)</f>
        <v>69</v>
      </c>
      <c r="V1403" s="89">
        <f>VLOOKUP($B1403,'[5]POB X MCR 2019'!$C$7:$AW$186,18,0)</f>
        <v>70</v>
      </c>
      <c r="W1403" s="89">
        <f>VLOOKUP($B1403,'[5]POB X MCR 2019'!$C$7:$AW$186,19,0)</f>
        <v>67</v>
      </c>
      <c r="X1403" s="89">
        <f>VLOOKUP($B1403,'[5]POB X MCR 2019'!$C$7:$AW$186,20,0)</f>
        <v>64</v>
      </c>
      <c r="Y1403" s="89">
        <f>VLOOKUP($B1403,'[5]POB X MCR 2019'!$C$7:$AW$186,21,0)</f>
        <v>62</v>
      </c>
      <c r="Z1403" s="89">
        <f>VLOOKUP($B1403,'[5]POB X MCR 2019'!$C$7:$AW$186,22,0)</f>
        <v>57</v>
      </c>
      <c r="AA1403" s="89">
        <f>VLOOKUP($B1403,'[5]POB X MCR 2019'!$C$7:$AW$186,23,0)</f>
        <v>55</v>
      </c>
      <c r="AB1403" s="89">
        <f>VLOOKUP($B1403,'[5]POB X MCR 2019'!$C$7:$AW$186,24,0)</f>
        <v>51</v>
      </c>
      <c r="AC1403" s="89">
        <f>VLOOKUP($B1403,'[5]POB X MCR 2019'!$C$7:$AW$186,25,0)</f>
        <v>47</v>
      </c>
      <c r="AD1403" s="89">
        <f>VLOOKUP($B1403,'[5]POB X MCR 2019'!$C$7:$AW$186,26,0)</f>
        <v>211</v>
      </c>
      <c r="AE1403" s="89">
        <f>VLOOKUP($B1403,'[5]POB X MCR 2019'!$C$7:$AW$186,27,0)</f>
        <v>236</v>
      </c>
      <c r="AF1403" s="89">
        <f>VLOOKUP($B1403,'[5]POB X MCR 2019'!$C$7:$AW$186,28,0)</f>
        <v>243</v>
      </c>
      <c r="AG1403" s="89">
        <f>VLOOKUP($B1403,'[5]POB X MCR 2019'!$C$7:$AW$186,29,0)</f>
        <v>230</v>
      </c>
      <c r="AH1403" s="89">
        <f>VLOOKUP($B1403,'[5]POB X MCR 2019'!$C$7:$AW$186,30,0)</f>
        <v>222</v>
      </c>
      <c r="AI1403" s="89">
        <f>VLOOKUP($B1403,'[5]POB X MCR 2019'!$C$7:$AW$186,31,0)</f>
        <v>205</v>
      </c>
      <c r="AJ1403" s="89">
        <f>VLOOKUP($B1403,'[5]POB X MCR 2019'!$C$7:$AW$186,32,0)</f>
        <v>144</v>
      </c>
      <c r="AK1403" s="89">
        <f>VLOOKUP($B1403,'[5]POB X MCR 2019'!$C$7:$AW$186,33,0)</f>
        <v>128</v>
      </c>
      <c r="AL1403" s="89">
        <f>VLOOKUP($B1403,'[5]POB X MCR 2019'!$C$7:$AW$186,34,0)</f>
        <v>106</v>
      </c>
      <c r="AM1403" s="89">
        <f>VLOOKUP($B1403,'[5]POB X MCR 2019'!$C$7:$AW$186,35,0)</f>
        <v>93</v>
      </c>
      <c r="AN1403" s="89">
        <f>VLOOKUP($B1403,'[5]POB X MCR 2019'!$C$7:$AW$186,36,0)</f>
        <v>75</v>
      </c>
      <c r="AO1403" s="89">
        <f>VLOOKUP($B1403,'[5]POB X MCR 2019'!$C$7:$AW$186,37,0)</f>
        <v>48</v>
      </c>
      <c r="AP1403" s="89">
        <f>VLOOKUP($B1403,'[5]POB X MCR 2019'!$C$7:$AW$186,38,0)</f>
        <v>45</v>
      </c>
      <c r="AQ1403" s="89">
        <f>VLOOKUP($B1403,'[5]POB X MCR 2019'!$C$7:$AW$186,43,0)</f>
        <v>1594</v>
      </c>
      <c r="AR1403" s="89">
        <f>VLOOKUP($B1403,'[5]POB X MCR 2019'!$C$7:$AW$186,44,0)</f>
        <v>172</v>
      </c>
      <c r="AS1403" s="89">
        <f>VLOOKUP($B1403,'[5]POB X MCR 2019'!$C$7:$AW$186,45,0)</f>
        <v>138</v>
      </c>
      <c r="AT1403" s="89">
        <f>VLOOKUP($B1403,'[5]POB X MCR 2019'!$C$7:$AW$186,46,0)</f>
        <v>759</v>
      </c>
      <c r="AU1403" s="89">
        <f>VLOOKUP($B1403,'[6]RED CHOTA'!$C$7:$G$170,5,0)</f>
        <v>64</v>
      </c>
    </row>
    <row r="1404" spans="1:47" ht="12">
      <c r="A1404" s="58">
        <v>1405</v>
      </c>
      <c r="B1404" s="58">
        <v>4683</v>
      </c>
      <c r="C1404" s="59" t="s">
        <v>1134</v>
      </c>
      <c r="D1404" s="59" t="s">
        <v>447</v>
      </c>
      <c r="E1404" s="59" t="s">
        <v>583</v>
      </c>
      <c r="F1404" s="59" t="s">
        <v>591</v>
      </c>
      <c r="G1404" s="12" t="s">
        <v>271</v>
      </c>
      <c r="H1404" s="14">
        <f t="shared" si="357"/>
        <v>4683</v>
      </c>
      <c r="I1404" s="14">
        <f t="shared" si="349"/>
        <v>1273</v>
      </c>
      <c r="J1404" s="12">
        <f>VLOOKUP($B1404,'[1]METAS 2019'!$D$4:$Q$843,5,0)</f>
        <v>16</v>
      </c>
      <c r="K1404" s="12">
        <f>VLOOKUP($B1404,'[1]METAS 2019'!$D$4:$Q$843,4,0)</f>
        <v>17</v>
      </c>
      <c r="L1404" s="12">
        <f>VLOOKUP($B1404,'[1]METAS 2019'!$D$4:$Q$843,11,0)</f>
        <v>15</v>
      </c>
      <c r="M1404" s="12">
        <f>VLOOKUP($B1404,'[1]METAS 2019'!$D$4:$Q$843,12,0)</f>
        <v>26</v>
      </c>
      <c r="N1404" s="12">
        <f>VLOOKUP($B1404,'[1]METAS 2019'!$D$4:$Q$843,13,0)</f>
        <v>16</v>
      </c>
      <c r="O1404" s="12">
        <f>VLOOKUP($B1404,'[1]METAS 2019'!$D$4:$Q$843,14,0)</f>
        <v>18</v>
      </c>
      <c r="P1404" s="89">
        <f>VLOOKUP($B1404,'[5]POB X MCR 2019'!$C$7:$AW$186,12,0)</f>
        <v>22</v>
      </c>
      <c r="Q1404" s="89">
        <f>VLOOKUP($B1404,'[5]POB X MCR 2019'!$C$7:$AW$186,13,0)</f>
        <v>24</v>
      </c>
      <c r="R1404" s="89">
        <f>VLOOKUP($B1404,'[5]POB X MCR 2019'!$C$7:$AW$186,14,0)</f>
        <v>25</v>
      </c>
      <c r="S1404" s="89">
        <f>VLOOKUP($B1404,'[5]POB X MCR 2019'!$C$7:$AW$186,15,0)</f>
        <v>26</v>
      </c>
      <c r="T1404" s="89">
        <f>VLOOKUP($B1404,'[5]POB X MCR 2019'!$C$7:$AW$186,16,0)</f>
        <v>27</v>
      </c>
      <c r="U1404" s="89">
        <f>VLOOKUP($B1404,'[5]POB X MCR 2019'!$C$7:$AW$186,17,0)</f>
        <v>28</v>
      </c>
      <c r="V1404" s="89">
        <f>VLOOKUP($B1404,'[5]POB X MCR 2019'!$C$7:$AW$186,18,0)</f>
        <v>28</v>
      </c>
      <c r="W1404" s="89">
        <f>VLOOKUP($B1404,'[5]POB X MCR 2019'!$C$7:$AW$186,19,0)</f>
        <v>28</v>
      </c>
      <c r="X1404" s="89">
        <f>VLOOKUP($B1404,'[5]POB X MCR 2019'!$C$7:$AW$186,20,0)</f>
        <v>26</v>
      </c>
      <c r="Y1404" s="89">
        <f>VLOOKUP($B1404,'[5]POB X MCR 2019'!$C$7:$AW$186,21,0)</f>
        <v>25</v>
      </c>
      <c r="Z1404" s="89">
        <f>VLOOKUP($B1404,'[5]POB X MCR 2019'!$C$7:$AW$186,22,0)</f>
        <v>24</v>
      </c>
      <c r="AA1404" s="89">
        <f>VLOOKUP($B1404,'[5]POB X MCR 2019'!$C$7:$AW$186,23,0)</f>
        <v>22</v>
      </c>
      <c r="AB1404" s="89">
        <f>VLOOKUP($B1404,'[5]POB X MCR 2019'!$C$7:$AW$186,24,0)</f>
        <v>21</v>
      </c>
      <c r="AC1404" s="89">
        <f>VLOOKUP($B1404,'[5]POB X MCR 2019'!$C$7:$AW$186,25,0)</f>
        <v>20</v>
      </c>
      <c r="AD1404" s="89">
        <f>VLOOKUP($B1404,'[5]POB X MCR 2019'!$C$7:$AW$186,26,0)</f>
        <v>87</v>
      </c>
      <c r="AE1404" s="89">
        <f>VLOOKUP($B1404,'[5]POB X MCR 2019'!$C$7:$AW$186,27,0)</f>
        <v>97</v>
      </c>
      <c r="AF1404" s="89">
        <f>VLOOKUP($B1404,'[5]POB X MCR 2019'!$C$7:$AW$186,28,0)</f>
        <v>100</v>
      </c>
      <c r="AG1404" s="89">
        <f>VLOOKUP($B1404,'[5]POB X MCR 2019'!$C$7:$AW$186,29,0)</f>
        <v>95</v>
      </c>
      <c r="AH1404" s="89">
        <f>VLOOKUP($B1404,'[5]POB X MCR 2019'!$C$7:$AW$186,30,0)</f>
        <v>92</v>
      </c>
      <c r="AI1404" s="89">
        <f>VLOOKUP($B1404,'[5]POB X MCR 2019'!$C$7:$AW$186,31,0)</f>
        <v>85</v>
      </c>
      <c r="AJ1404" s="89">
        <f>VLOOKUP($B1404,'[5]POB X MCR 2019'!$C$7:$AW$186,32,0)</f>
        <v>60</v>
      </c>
      <c r="AK1404" s="89">
        <f>VLOOKUP($B1404,'[5]POB X MCR 2019'!$C$7:$AW$186,33,0)</f>
        <v>54</v>
      </c>
      <c r="AL1404" s="89">
        <f>VLOOKUP($B1404,'[5]POB X MCR 2019'!$C$7:$AW$186,34,0)</f>
        <v>44</v>
      </c>
      <c r="AM1404" s="89">
        <f>VLOOKUP($B1404,'[5]POB X MCR 2019'!$C$7:$AW$186,35,0)</f>
        <v>38</v>
      </c>
      <c r="AN1404" s="89">
        <f>VLOOKUP($B1404,'[5]POB X MCR 2019'!$C$7:$AW$186,36,0)</f>
        <v>30</v>
      </c>
      <c r="AO1404" s="89">
        <f>VLOOKUP($B1404,'[5]POB X MCR 2019'!$C$7:$AW$186,37,0)</f>
        <v>19</v>
      </c>
      <c r="AP1404" s="89">
        <f>VLOOKUP($B1404,'[5]POB X MCR 2019'!$C$7:$AW$186,38,0)</f>
        <v>18</v>
      </c>
      <c r="AQ1404" s="89">
        <f>VLOOKUP($B1404,'[5]POB X MCR 2019'!$C$7:$AW$186,43,0)</f>
        <v>646</v>
      </c>
      <c r="AR1404" s="89">
        <f>VLOOKUP($B1404,'[5]POB X MCR 2019'!$C$7:$AW$186,44,0)</f>
        <v>70</v>
      </c>
      <c r="AS1404" s="89">
        <f>VLOOKUP($B1404,'[5]POB X MCR 2019'!$C$7:$AW$186,45,0)</f>
        <v>57</v>
      </c>
      <c r="AT1404" s="89">
        <f>VLOOKUP($B1404,'[5]POB X MCR 2019'!$C$7:$AW$186,46,0)</f>
        <v>314</v>
      </c>
      <c r="AU1404" s="89">
        <f>VLOOKUP($B1404,'[6]RED CHOTA'!$C$7:$G$170,5,0)</f>
        <v>20</v>
      </c>
    </row>
    <row r="1405" spans="1:47" ht="12">
      <c r="A1405" s="58">
        <v>1406</v>
      </c>
      <c r="B1405" s="58">
        <v>4684</v>
      </c>
      <c r="C1405" s="59" t="s">
        <v>1134</v>
      </c>
      <c r="D1405" s="59" t="s">
        <v>447</v>
      </c>
      <c r="E1405" s="59" t="s">
        <v>583</v>
      </c>
      <c r="F1405" s="59" t="s">
        <v>589</v>
      </c>
      <c r="G1405" s="12" t="s">
        <v>266</v>
      </c>
      <c r="H1405" s="14">
        <f t="shared" si="357"/>
        <v>4684</v>
      </c>
      <c r="I1405" s="14">
        <f t="shared" si="349"/>
        <v>496</v>
      </c>
      <c r="J1405" s="12">
        <f>VLOOKUP($B1405,'[1]METAS 2019'!$D$4:$Q$843,5,0)</f>
        <v>6</v>
      </c>
      <c r="K1405" s="12">
        <f>VLOOKUP($B1405,'[1]METAS 2019'!$D$4:$Q$843,4,0)</f>
        <v>3</v>
      </c>
      <c r="L1405" s="12">
        <f>VLOOKUP($B1405,'[1]METAS 2019'!$D$4:$Q$843,11,0)</f>
        <v>7</v>
      </c>
      <c r="M1405" s="12">
        <f>VLOOKUP($B1405,'[1]METAS 2019'!$D$4:$Q$843,12,0)</f>
        <v>10</v>
      </c>
      <c r="N1405" s="12">
        <f>VLOOKUP($B1405,'[1]METAS 2019'!$D$4:$Q$843,13,0)</f>
        <v>8</v>
      </c>
      <c r="O1405" s="12">
        <f>VLOOKUP($B1405,'[1]METAS 2019'!$D$4:$Q$843,14,0)</f>
        <v>6</v>
      </c>
      <c r="P1405" s="89">
        <f>VLOOKUP($B1405,'[5]POB X MCR 2019'!$C$7:$AW$186,12,0)</f>
        <v>9</v>
      </c>
      <c r="Q1405" s="89">
        <f>VLOOKUP($B1405,'[5]POB X MCR 2019'!$C$7:$AW$186,13,0)</f>
        <v>9</v>
      </c>
      <c r="R1405" s="89">
        <f>VLOOKUP($B1405,'[5]POB X MCR 2019'!$C$7:$AW$186,14,0)</f>
        <v>10</v>
      </c>
      <c r="S1405" s="89">
        <f>VLOOKUP($B1405,'[5]POB X MCR 2019'!$C$7:$AW$186,15,0)</f>
        <v>10</v>
      </c>
      <c r="T1405" s="89">
        <f>VLOOKUP($B1405,'[5]POB X MCR 2019'!$C$7:$AW$186,16,0)</f>
        <v>10</v>
      </c>
      <c r="U1405" s="89">
        <f>VLOOKUP($B1405,'[5]POB X MCR 2019'!$C$7:$AW$186,17,0)</f>
        <v>11</v>
      </c>
      <c r="V1405" s="89">
        <f>VLOOKUP($B1405,'[5]POB X MCR 2019'!$C$7:$AW$186,18,0)</f>
        <v>11</v>
      </c>
      <c r="W1405" s="89">
        <f>VLOOKUP($B1405,'[5]POB X MCR 2019'!$C$7:$AW$186,19,0)</f>
        <v>11</v>
      </c>
      <c r="X1405" s="89">
        <f>VLOOKUP($B1405,'[5]POB X MCR 2019'!$C$7:$AW$186,20,0)</f>
        <v>10</v>
      </c>
      <c r="Y1405" s="89">
        <f>VLOOKUP($B1405,'[5]POB X MCR 2019'!$C$7:$AW$186,21,0)</f>
        <v>10</v>
      </c>
      <c r="Z1405" s="89">
        <f>VLOOKUP($B1405,'[5]POB X MCR 2019'!$C$7:$AW$186,22,0)</f>
        <v>9</v>
      </c>
      <c r="AA1405" s="89">
        <f>VLOOKUP($B1405,'[5]POB X MCR 2019'!$C$7:$AW$186,23,0)</f>
        <v>9</v>
      </c>
      <c r="AB1405" s="89">
        <f>VLOOKUP($B1405,'[5]POB X MCR 2019'!$C$7:$AW$186,24,0)</f>
        <v>8</v>
      </c>
      <c r="AC1405" s="89">
        <f>VLOOKUP($B1405,'[5]POB X MCR 2019'!$C$7:$AW$186,25,0)</f>
        <v>8</v>
      </c>
      <c r="AD1405" s="89">
        <f>VLOOKUP($B1405,'[5]POB X MCR 2019'!$C$7:$AW$186,26,0)</f>
        <v>34</v>
      </c>
      <c r="AE1405" s="89">
        <f>VLOOKUP($B1405,'[5]POB X MCR 2019'!$C$7:$AW$186,27,0)</f>
        <v>38</v>
      </c>
      <c r="AF1405" s="89">
        <f>VLOOKUP($B1405,'[5]POB X MCR 2019'!$C$7:$AW$186,28,0)</f>
        <v>39</v>
      </c>
      <c r="AG1405" s="89">
        <f>VLOOKUP($B1405,'[5]POB X MCR 2019'!$C$7:$AW$186,29,0)</f>
        <v>37</v>
      </c>
      <c r="AH1405" s="89">
        <f>VLOOKUP($B1405,'[5]POB X MCR 2019'!$C$7:$AW$186,30,0)</f>
        <v>36</v>
      </c>
      <c r="AI1405" s="89">
        <f>VLOOKUP($B1405,'[5]POB X MCR 2019'!$C$7:$AW$186,31,0)</f>
        <v>33</v>
      </c>
      <c r="AJ1405" s="89">
        <f>VLOOKUP($B1405,'[5]POB X MCR 2019'!$C$7:$AW$186,32,0)</f>
        <v>24</v>
      </c>
      <c r="AK1405" s="89">
        <f>VLOOKUP($B1405,'[5]POB X MCR 2019'!$C$7:$AW$186,33,0)</f>
        <v>21</v>
      </c>
      <c r="AL1405" s="89">
        <f>VLOOKUP($B1405,'[5]POB X MCR 2019'!$C$7:$AW$186,34,0)</f>
        <v>17</v>
      </c>
      <c r="AM1405" s="89">
        <f>VLOOKUP($B1405,'[5]POB X MCR 2019'!$C$7:$AW$186,35,0)</f>
        <v>15</v>
      </c>
      <c r="AN1405" s="89">
        <f>VLOOKUP($B1405,'[5]POB X MCR 2019'!$C$7:$AW$186,36,0)</f>
        <v>12</v>
      </c>
      <c r="AO1405" s="89">
        <f>VLOOKUP($B1405,'[5]POB X MCR 2019'!$C$7:$AW$186,37,0)</f>
        <v>8</v>
      </c>
      <c r="AP1405" s="89">
        <f>VLOOKUP($B1405,'[5]POB X MCR 2019'!$C$7:$AW$186,38,0)</f>
        <v>7</v>
      </c>
      <c r="AQ1405" s="89">
        <f>VLOOKUP($B1405,'[5]POB X MCR 2019'!$C$7:$AW$186,43,0)</f>
        <v>256</v>
      </c>
      <c r="AR1405" s="89">
        <f>VLOOKUP($B1405,'[5]POB X MCR 2019'!$C$7:$AW$186,44,0)</f>
        <v>28</v>
      </c>
      <c r="AS1405" s="89">
        <f>VLOOKUP($B1405,'[5]POB X MCR 2019'!$C$7:$AW$186,45,0)</f>
        <v>22</v>
      </c>
      <c r="AT1405" s="89">
        <f>VLOOKUP($B1405,'[5]POB X MCR 2019'!$C$7:$AW$186,46,0)</f>
        <v>123</v>
      </c>
      <c r="AU1405" s="89">
        <f>VLOOKUP($B1405,'[6]RED CHOTA'!$C$7:$G$170,5,0)</f>
        <v>7</v>
      </c>
    </row>
    <row r="1406" spans="1:47" ht="12">
      <c r="A1406" s="58">
        <v>1407</v>
      </c>
      <c r="B1406" s="58">
        <v>6925</v>
      </c>
      <c r="C1406" s="59" t="s">
        <v>1134</v>
      </c>
      <c r="D1406" s="59" t="s">
        <v>447</v>
      </c>
      <c r="E1406" s="59" t="s">
        <v>583</v>
      </c>
      <c r="F1406" s="59" t="s">
        <v>594</v>
      </c>
      <c r="G1406" s="12" t="s">
        <v>266</v>
      </c>
      <c r="H1406" s="14">
        <f t="shared" si="357"/>
        <v>6925</v>
      </c>
      <c r="I1406" s="14">
        <f t="shared" si="349"/>
        <v>728</v>
      </c>
      <c r="J1406" s="12">
        <f>VLOOKUP($B1406,'[1]METAS 2019'!$D$4:$Q$843,5,0)</f>
        <v>9</v>
      </c>
      <c r="K1406" s="12">
        <f>VLOOKUP($B1406,'[1]METAS 2019'!$D$4:$Q$843,4,0)</f>
        <v>11</v>
      </c>
      <c r="L1406" s="12">
        <f>VLOOKUP($B1406,'[1]METAS 2019'!$D$4:$Q$843,11,0)</f>
        <v>8</v>
      </c>
      <c r="M1406" s="12">
        <f>VLOOKUP($B1406,'[1]METAS 2019'!$D$4:$Q$843,12,0)</f>
        <v>14</v>
      </c>
      <c r="N1406" s="12">
        <f>VLOOKUP($B1406,'[1]METAS 2019'!$D$4:$Q$843,13,0)</f>
        <v>11</v>
      </c>
      <c r="O1406" s="12">
        <f>VLOOKUP($B1406,'[1]METAS 2019'!$D$4:$Q$843,14,0)</f>
        <v>11</v>
      </c>
      <c r="P1406" s="89">
        <f>VLOOKUP($B1406,'[5]POB X MCR 2019'!$C$7:$AW$186,12,0)</f>
        <v>13</v>
      </c>
      <c r="Q1406" s="89">
        <f>VLOOKUP($B1406,'[5]POB X MCR 2019'!$C$7:$AW$186,13,0)</f>
        <v>13</v>
      </c>
      <c r="R1406" s="89">
        <f>VLOOKUP($B1406,'[5]POB X MCR 2019'!$C$7:$AW$186,14,0)</f>
        <v>14</v>
      </c>
      <c r="S1406" s="89">
        <f>VLOOKUP($B1406,'[5]POB X MCR 2019'!$C$7:$AW$186,15,0)</f>
        <v>15</v>
      </c>
      <c r="T1406" s="89">
        <f>VLOOKUP($B1406,'[5]POB X MCR 2019'!$C$7:$AW$186,16,0)</f>
        <v>15</v>
      </c>
      <c r="U1406" s="89">
        <f>VLOOKUP($B1406,'[5]POB X MCR 2019'!$C$7:$AW$186,17,0)</f>
        <v>16</v>
      </c>
      <c r="V1406" s="89">
        <f>VLOOKUP($B1406,'[5]POB X MCR 2019'!$C$7:$AW$186,18,0)</f>
        <v>16</v>
      </c>
      <c r="W1406" s="89">
        <f>VLOOKUP($B1406,'[5]POB X MCR 2019'!$C$7:$AW$186,19,0)</f>
        <v>16</v>
      </c>
      <c r="X1406" s="89">
        <f>VLOOKUP($B1406,'[5]POB X MCR 2019'!$C$7:$AW$186,20,0)</f>
        <v>15</v>
      </c>
      <c r="Y1406" s="89">
        <f>VLOOKUP($B1406,'[5]POB X MCR 2019'!$C$7:$AW$186,21,0)</f>
        <v>14</v>
      </c>
      <c r="Z1406" s="89">
        <f>VLOOKUP($B1406,'[5]POB X MCR 2019'!$C$7:$AW$186,22,0)</f>
        <v>14</v>
      </c>
      <c r="AA1406" s="89">
        <f>VLOOKUP($B1406,'[5]POB X MCR 2019'!$C$7:$AW$186,23,0)</f>
        <v>13</v>
      </c>
      <c r="AB1406" s="89">
        <f>VLOOKUP($B1406,'[5]POB X MCR 2019'!$C$7:$AW$186,24,0)</f>
        <v>12</v>
      </c>
      <c r="AC1406" s="89">
        <f>VLOOKUP($B1406,'[5]POB X MCR 2019'!$C$7:$AW$186,25,0)</f>
        <v>11</v>
      </c>
      <c r="AD1406" s="89">
        <f>VLOOKUP($B1406,'[5]POB X MCR 2019'!$C$7:$AW$186,26,0)</f>
        <v>50</v>
      </c>
      <c r="AE1406" s="89">
        <f>VLOOKUP($B1406,'[5]POB X MCR 2019'!$C$7:$AW$186,27,0)</f>
        <v>55</v>
      </c>
      <c r="AF1406" s="89">
        <f>VLOOKUP($B1406,'[5]POB X MCR 2019'!$C$7:$AW$186,28,0)</f>
        <v>57</v>
      </c>
      <c r="AG1406" s="89">
        <f>VLOOKUP($B1406,'[5]POB X MCR 2019'!$C$7:$AW$186,29,0)</f>
        <v>54</v>
      </c>
      <c r="AH1406" s="89">
        <f>VLOOKUP($B1406,'[5]POB X MCR 2019'!$C$7:$AW$186,30,0)</f>
        <v>52</v>
      </c>
      <c r="AI1406" s="89">
        <f>VLOOKUP($B1406,'[5]POB X MCR 2019'!$C$7:$AW$186,31,0)</f>
        <v>49</v>
      </c>
      <c r="AJ1406" s="89">
        <f>VLOOKUP($B1406,'[5]POB X MCR 2019'!$C$7:$AW$186,32,0)</f>
        <v>34</v>
      </c>
      <c r="AK1406" s="89">
        <f>VLOOKUP($B1406,'[5]POB X MCR 2019'!$C$7:$AW$186,33,0)</f>
        <v>31</v>
      </c>
      <c r="AL1406" s="89">
        <f>VLOOKUP($B1406,'[5]POB X MCR 2019'!$C$7:$AW$186,34,0)</f>
        <v>25</v>
      </c>
      <c r="AM1406" s="89">
        <f>VLOOKUP($B1406,'[5]POB X MCR 2019'!$C$7:$AW$186,35,0)</f>
        <v>22</v>
      </c>
      <c r="AN1406" s="89">
        <f>VLOOKUP($B1406,'[5]POB X MCR 2019'!$C$7:$AW$186,36,0)</f>
        <v>17</v>
      </c>
      <c r="AO1406" s="89">
        <f>VLOOKUP($B1406,'[5]POB X MCR 2019'!$C$7:$AW$186,37,0)</f>
        <v>11</v>
      </c>
      <c r="AP1406" s="89">
        <f>VLOOKUP($B1406,'[5]POB X MCR 2019'!$C$7:$AW$186,38,0)</f>
        <v>10</v>
      </c>
      <c r="AQ1406" s="89">
        <f>VLOOKUP($B1406,'[5]POB X MCR 2019'!$C$7:$AW$186,43,0)</f>
        <v>375</v>
      </c>
      <c r="AR1406" s="89">
        <f>VLOOKUP($B1406,'[5]POB X MCR 2019'!$C$7:$AW$186,44,0)</f>
        <v>40</v>
      </c>
      <c r="AS1406" s="89">
        <f>VLOOKUP($B1406,'[5]POB X MCR 2019'!$C$7:$AW$186,45,0)</f>
        <v>32</v>
      </c>
      <c r="AT1406" s="89">
        <f>VLOOKUP($B1406,'[5]POB X MCR 2019'!$C$7:$AW$186,46,0)</f>
        <v>179</v>
      </c>
      <c r="AU1406" s="89">
        <f>VLOOKUP($B1406,'[6]RED CHOTA'!$C$7:$G$170,5,0)</f>
        <v>11</v>
      </c>
    </row>
    <row r="1407" spans="1:47" ht="12">
      <c r="A1407" s="58">
        <v>1408</v>
      </c>
      <c r="B1407" s="58">
        <v>7086</v>
      </c>
      <c r="C1407" s="59" t="s">
        <v>1134</v>
      </c>
      <c r="D1407" s="59" t="s">
        <v>447</v>
      </c>
      <c r="E1407" s="59" t="s">
        <v>583</v>
      </c>
      <c r="F1407" s="59" t="s">
        <v>596</v>
      </c>
      <c r="G1407" s="12" t="s">
        <v>266</v>
      </c>
      <c r="H1407" s="14">
        <f t="shared" si="357"/>
        <v>7086</v>
      </c>
      <c r="I1407" s="14">
        <f t="shared" si="349"/>
        <v>376</v>
      </c>
      <c r="J1407" s="12">
        <f>VLOOKUP($B1407,'[1]METAS 2019'!$D$4:$Q$843,5,0)</f>
        <v>4</v>
      </c>
      <c r="K1407" s="12">
        <f>VLOOKUP($B1407,'[1]METAS 2019'!$D$4:$Q$843,4,0)</f>
        <v>6</v>
      </c>
      <c r="L1407" s="12">
        <f>VLOOKUP($B1407,'[1]METAS 2019'!$D$4:$Q$843,11,0)</f>
        <v>6</v>
      </c>
      <c r="M1407" s="12">
        <f>VLOOKUP($B1407,'[1]METAS 2019'!$D$4:$Q$843,12,0)</f>
        <v>3</v>
      </c>
      <c r="N1407" s="12">
        <f>VLOOKUP($B1407,'[1]METAS 2019'!$D$4:$Q$843,13,0)</f>
        <v>9</v>
      </c>
      <c r="O1407" s="12">
        <f>VLOOKUP($B1407,'[1]METAS 2019'!$D$4:$Q$843,14,0)</f>
        <v>4</v>
      </c>
      <c r="P1407" s="89">
        <f>VLOOKUP($B1407,'[5]POB X MCR 2019'!$C$7:$AW$186,12,0)</f>
        <v>7</v>
      </c>
      <c r="Q1407" s="89">
        <f>VLOOKUP($B1407,'[5]POB X MCR 2019'!$C$7:$AW$186,13,0)</f>
        <v>7</v>
      </c>
      <c r="R1407" s="89">
        <f>VLOOKUP($B1407,'[5]POB X MCR 2019'!$C$7:$AW$186,14,0)</f>
        <v>7</v>
      </c>
      <c r="S1407" s="89">
        <f>VLOOKUP($B1407,'[5]POB X MCR 2019'!$C$7:$AW$186,15,0)</f>
        <v>8</v>
      </c>
      <c r="T1407" s="89">
        <f>VLOOKUP($B1407,'[5]POB X MCR 2019'!$C$7:$AW$186,16,0)</f>
        <v>8</v>
      </c>
      <c r="U1407" s="89">
        <f>VLOOKUP($B1407,'[5]POB X MCR 2019'!$C$7:$AW$186,17,0)</f>
        <v>8</v>
      </c>
      <c r="V1407" s="89">
        <f>VLOOKUP($B1407,'[5]POB X MCR 2019'!$C$7:$AW$186,18,0)</f>
        <v>8</v>
      </c>
      <c r="W1407" s="89">
        <f>VLOOKUP($B1407,'[5]POB X MCR 2019'!$C$7:$AW$186,19,0)</f>
        <v>8</v>
      </c>
      <c r="X1407" s="89">
        <f>VLOOKUP($B1407,'[5]POB X MCR 2019'!$C$7:$AW$186,20,0)</f>
        <v>8</v>
      </c>
      <c r="Y1407" s="89">
        <f>VLOOKUP($B1407,'[5]POB X MCR 2019'!$C$7:$AW$186,21,0)</f>
        <v>7</v>
      </c>
      <c r="Z1407" s="89">
        <f>VLOOKUP($B1407,'[5]POB X MCR 2019'!$C$7:$AW$186,22,0)</f>
        <v>7</v>
      </c>
      <c r="AA1407" s="89">
        <f>VLOOKUP($B1407,'[5]POB X MCR 2019'!$C$7:$AW$186,23,0)</f>
        <v>7</v>
      </c>
      <c r="AB1407" s="89">
        <f>VLOOKUP($B1407,'[5]POB X MCR 2019'!$C$7:$AW$186,24,0)</f>
        <v>6</v>
      </c>
      <c r="AC1407" s="89">
        <f>VLOOKUP($B1407,'[5]POB X MCR 2019'!$C$7:$AW$186,25,0)</f>
        <v>6</v>
      </c>
      <c r="AD1407" s="89">
        <f>VLOOKUP($B1407,'[5]POB X MCR 2019'!$C$7:$AW$186,26,0)</f>
        <v>26</v>
      </c>
      <c r="AE1407" s="89">
        <f>VLOOKUP($B1407,'[5]POB X MCR 2019'!$C$7:$AW$186,27,0)</f>
        <v>29</v>
      </c>
      <c r="AF1407" s="89">
        <f>VLOOKUP($B1407,'[5]POB X MCR 2019'!$C$7:$AW$186,28,0)</f>
        <v>29</v>
      </c>
      <c r="AG1407" s="89">
        <f>VLOOKUP($B1407,'[5]POB X MCR 2019'!$C$7:$AW$186,29,0)</f>
        <v>28</v>
      </c>
      <c r="AH1407" s="89">
        <f>VLOOKUP($B1407,'[5]POB X MCR 2019'!$C$7:$AW$186,30,0)</f>
        <v>27</v>
      </c>
      <c r="AI1407" s="89">
        <f>VLOOKUP($B1407,'[5]POB X MCR 2019'!$C$7:$AW$186,31,0)</f>
        <v>25</v>
      </c>
      <c r="AJ1407" s="89">
        <f>VLOOKUP($B1407,'[5]POB X MCR 2019'!$C$7:$AW$186,32,0)</f>
        <v>18</v>
      </c>
      <c r="AK1407" s="89">
        <f>VLOOKUP($B1407,'[5]POB X MCR 2019'!$C$7:$AW$186,33,0)</f>
        <v>16</v>
      </c>
      <c r="AL1407" s="89">
        <f>VLOOKUP($B1407,'[5]POB X MCR 2019'!$C$7:$AW$186,34,0)</f>
        <v>13</v>
      </c>
      <c r="AM1407" s="89">
        <f>VLOOKUP($B1407,'[5]POB X MCR 2019'!$C$7:$AW$186,35,0)</f>
        <v>11</v>
      </c>
      <c r="AN1407" s="89">
        <f>VLOOKUP($B1407,'[5]POB X MCR 2019'!$C$7:$AW$186,36,0)</f>
        <v>9</v>
      </c>
      <c r="AO1407" s="89">
        <f>VLOOKUP($B1407,'[5]POB X MCR 2019'!$C$7:$AW$186,37,0)</f>
        <v>6</v>
      </c>
      <c r="AP1407" s="89">
        <f>VLOOKUP($B1407,'[5]POB X MCR 2019'!$C$7:$AW$186,38,0)</f>
        <v>5</v>
      </c>
      <c r="AQ1407" s="89">
        <f>VLOOKUP($B1407,'[5]POB X MCR 2019'!$C$7:$AW$186,43,0)</f>
        <v>196</v>
      </c>
      <c r="AR1407" s="89">
        <f>VLOOKUP($B1407,'[5]POB X MCR 2019'!$C$7:$AW$186,44,0)</f>
        <v>21</v>
      </c>
      <c r="AS1407" s="89">
        <f>VLOOKUP($B1407,'[5]POB X MCR 2019'!$C$7:$AW$186,45,0)</f>
        <v>17</v>
      </c>
      <c r="AT1407" s="89">
        <f>VLOOKUP($B1407,'[5]POB X MCR 2019'!$C$7:$AW$186,46,0)</f>
        <v>92</v>
      </c>
      <c r="AU1407" s="89">
        <f>VLOOKUP($B1407,'[6]RED CHOTA'!$C$7:$G$170,5,0)</f>
        <v>4</v>
      </c>
    </row>
    <row r="1408" spans="1:47" ht="12">
      <c r="A1408" s="58">
        <v>1409</v>
      </c>
      <c r="B1408" s="58">
        <v>9326</v>
      </c>
      <c r="C1408" s="59" t="s">
        <v>1134</v>
      </c>
      <c r="D1408" s="59" t="s">
        <v>447</v>
      </c>
      <c r="E1408" s="59" t="s">
        <v>583</v>
      </c>
      <c r="F1408" s="59" t="s">
        <v>597</v>
      </c>
      <c r="G1408" s="12" t="s">
        <v>266</v>
      </c>
      <c r="H1408" s="14">
        <f t="shared" si="357"/>
        <v>9326</v>
      </c>
      <c r="I1408" s="14">
        <f t="shared" si="349"/>
        <v>426</v>
      </c>
      <c r="J1408" s="12">
        <f>VLOOKUP($B1408,'[1]METAS 2019'!$D$4:$Q$843,5,0)</f>
        <v>4</v>
      </c>
      <c r="K1408" s="12">
        <f>VLOOKUP($B1408,'[1]METAS 2019'!$D$4:$Q$843,4,0)</f>
        <v>3</v>
      </c>
      <c r="L1408" s="12">
        <f>VLOOKUP($B1408,'[1]METAS 2019'!$D$4:$Q$843,11,0)</f>
        <v>8</v>
      </c>
      <c r="M1408" s="12">
        <f>VLOOKUP($B1408,'[1]METAS 2019'!$D$4:$Q$843,12,0)</f>
        <v>6</v>
      </c>
      <c r="N1408" s="12">
        <f>VLOOKUP($B1408,'[1]METAS 2019'!$D$4:$Q$843,13,0)</f>
        <v>5</v>
      </c>
      <c r="O1408" s="12">
        <f>VLOOKUP($B1408,'[1]METAS 2019'!$D$4:$Q$843,14,0)</f>
        <v>12</v>
      </c>
      <c r="P1408" s="89">
        <f>VLOOKUP($B1408,'[5]POB X MCR 2019'!$C$7:$AW$186,12,0)</f>
        <v>8</v>
      </c>
      <c r="Q1408" s="89">
        <f>VLOOKUP($B1408,'[5]POB X MCR 2019'!$C$7:$AW$186,13,0)</f>
        <v>8</v>
      </c>
      <c r="R1408" s="89">
        <f>VLOOKUP($B1408,'[5]POB X MCR 2019'!$C$7:$AW$186,14,0)</f>
        <v>8</v>
      </c>
      <c r="S1408" s="89">
        <f>VLOOKUP($B1408,'[5]POB X MCR 2019'!$C$7:$AW$186,15,0)</f>
        <v>9</v>
      </c>
      <c r="T1408" s="89">
        <f>VLOOKUP($B1408,'[5]POB X MCR 2019'!$C$7:$AW$186,16,0)</f>
        <v>9</v>
      </c>
      <c r="U1408" s="89">
        <f>VLOOKUP($B1408,'[5]POB X MCR 2019'!$C$7:$AW$186,17,0)</f>
        <v>9</v>
      </c>
      <c r="V1408" s="89">
        <f>VLOOKUP($B1408,'[5]POB X MCR 2019'!$C$7:$AW$186,18,0)</f>
        <v>9</v>
      </c>
      <c r="W1408" s="89">
        <f>VLOOKUP($B1408,'[5]POB X MCR 2019'!$C$7:$AW$186,19,0)</f>
        <v>9</v>
      </c>
      <c r="X1408" s="89">
        <f>VLOOKUP($B1408,'[5]POB X MCR 2019'!$C$7:$AW$186,20,0)</f>
        <v>9</v>
      </c>
      <c r="Y1408" s="89">
        <f>VLOOKUP($B1408,'[5]POB X MCR 2019'!$C$7:$AW$186,21,0)</f>
        <v>8</v>
      </c>
      <c r="Z1408" s="89">
        <f>VLOOKUP($B1408,'[5]POB X MCR 2019'!$C$7:$AW$186,22,0)</f>
        <v>8</v>
      </c>
      <c r="AA1408" s="89">
        <f>VLOOKUP($B1408,'[5]POB X MCR 2019'!$C$7:$AW$186,23,0)</f>
        <v>7</v>
      </c>
      <c r="AB1408" s="89">
        <f>VLOOKUP($B1408,'[5]POB X MCR 2019'!$C$7:$AW$186,24,0)</f>
        <v>7</v>
      </c>
      <c r="AC1408" s="89">
        <f>VLOOKUP($B1408,'[5]POB X MCR 2019'!$C$7:$AW$186,25,0)</f>
        <v>7</v>
      </c>
      <c r="AD1408" s="89">
        <f>VLOOKUP($B1408,'[5]POB X MCR 2019'!$C$7:$AW$186,26,0)</f>
        <v>29</v>
      </c>
      <c r="AE1408" s="89">
        <f>VLOOKUP($B1408,'[5]POB X MCR 2019'!$C$7:$AW$186,27,0)</f>
        <v>32</v>
      </c>
      <c r="AF1408" s="89">
        <f>VLOOKUP($B1408,'[5]POB X MCR 2019'!$C$7:$AW$186,28,0)</f>
        <v>33</v>
      </c>
      <c r="AG1408" s="89">
        <f>VLOOKUP($B1408,'[5]POB X MCR 2019'!$C$7:$AW$186,29,0)</f>
        <v>32</v>
      </c>
      <c r="AH1408" s="89">
        <f>VLOOKUP($B1408,'[5]POB X MCR 2019'!$C$7:$AW$186,30,0)</f>
        <v>31</v>
      </c>
      <c r="AI1408" s="89">
        <f>VLOOKUP($B1408,'[5]POB X MCR 2019'!$C$7:$AW$186,31,0)</f>
        <v>28</v>
      </c>
      <c r="AJ1408" s="89">
        <f>VLOOKUP($B1408,'[5]POB X MCR 2019'!$C$7:$AW$186,32,0)</f>
        <v>20</v>
      </c>
      <c r="AK1408" s="89">
        <f>VLOOKUP($B1408,'[5]POB X MCR 2019'!$C$7:$AW$186,33,0)</f>
        <v>18</v>
      </c>
      <c r="AL1408" s="89">
        <f>VLOOKUP($B1408,'[5]POB X MCR 2019'!$C$7:$AW$186,34,0)</f>
        <v>15</v>
      </c>
      <c r="AM1408" s="89">
        <f>VLOOKUP($B1408,'[5]POB X MCR 2019'!$C$7:$AW$186,35,0)</f>
        <v>13</v>
      </c>
      <c r="AN1408" s="89">
        <f>VLOOKUP($B1408,'[5]POB X MCR 2019'!$C$7:$AW$186,36,0)</f>
        <v>10</v>
      </c>
      <c r="AO1408" s="89">
        <f>VLOOKUP($B1408,'[5]POB X MCR 2019'!$C$7:$AW$186,37,0)</f>
        <v>6</v>
      </c>
      <c r="AP1408" s="89">
        <f>VLOOKUP($B1408,'[5]POB X MCR 2019'!$C$7:$AW$186,38,0)</f>
        <v>6</v>
      </c>
      <c r="AQ1408" s="89">
        <f>VLOOKUP($B1408,'[5]POB X MCR 2019'!$C$7:$AW$186,43,0)</f>
        <v>221</v>
      </c>
      <c r="AR1408" s="89">
        <f>VLOOKUP($B1408,'[5]POB X MCR 2019'!$C$7:$AW$186,44,0)</f>
        <v>24</v>
      </c>
      <c r="AS1408" s="89">
        <f>VLOOKUP($B1408,'[5]POB X MCR 2019'!$C$7:$AW$186,45,0)</f>
        <v>19</v>
      </c>
      <c r="AT1408" s="89">
        <f>VLOOKUP($B1408,'[5]POB X MCR 2019'!$C$7:$AW$186,46,0)</f>
        <v>105</v>
      </c>
      <c r="AU1408" s="89">
        <f>VLOOKUP($B1408,'[6]RED CHOTA'!$C$7:$G$170,5,0)</f>
        <v>5</v>
      </c>
    </row>
    <row r="1409" spans="1:47" ht="12">
      <c r="A1409" s="58">
        <v>1410</v>
      </c>
      <c r="B1409" s="58">
        <v>4685</v>
      </c>
      <c r="C1409" s="59" t="s">
        <v>1134</v>
      </c>
      <c r="D1409" s="59" t="s">
        <v>447</v>
      </c>
      <c r="E1409" s="59" t="s">
        <v>583</v>
      </c>
      <c r="F1409" s="59" t="s">
        <v>585</v>
      </c>
      <c r="G1409" s="12" t="s">
        <v>266</v>
      </c>
      <c r="H1409" s="14">
        <f t="shared" si="357"/>
        <v>4685</v>
      </c>
      <c r="I1409" s="14">
        <f t="shared" ref="I1409:I1472" si="358">SUM(J1409:AP1409)</f>
        <v>429</v>
      </c>
      <c r="J1409" s="12">
        <f>VLOOKUP($B1409,'[1]METAS 2019'!$D$4:$Q$843,5,0)</f>
        <v>9</v>
      </c>
      <c r="K1409" s="12">
        <f>VLOOKUP($B1409,'[1]METAS 2019'!$D$4:$Q$843,4,0)</f>
        <v>11</v>
      </c>
      <c r="L1409" s="12">
        <f>VLOOKUP($B1409,'[1]METAS 2019'!$D$4:$Q$843,11,0)</f>
        <v>9</v>
      </c>
      <c r="M1409" s="12">
        <f>VLOOKUP($B1409,'[1]METAS 2019'!$D$4:$Q$843,12,0)</f>
        <v>9</v>
      </c>
      <c r="N1409" s="12">
        <f>VLOOKUP($B1409,'[1]METAS 2019'!$D$4:$Q$843,13,0)</f>
        <v>7</v>
      </c>
      <c r="O1409" s="12">
        <f>VLOOKUP($B1409,'[1]METAS 2019'!$D$4:$Q$843,14,0)</f>
        <v>3</v>
      </c>
      <c r="P1409" s="89">
        <f>VLOOKUP($B1409,'[5]POB X MCR 2019'!$C$7:$AW$186,12,0)</f>
        <v>7</v>
      </c>
      <c r="Q1409" s="89">
        <f>VLOOKUP($B1409,'[5]POB X MCR 2019'!$C$7:$AW$186,13,0)</f>
        <v>8</v>
      </c>
      <c r="R1409" s="89">
        <f>VLOOKUP($B1409,'[5]POB X MCR 2019'!$C$7:$AW$186,14,0)</f>
        <v>8</v>
      </c>
      <c r="S1409" s="89">
        <f>VLOOKUP($B1409,'[5]POB X MCR 2019'!$C$7:$AW$186,15,0)</f>
        <v>8</v>
      </c>
      <c r="T1409" s="89">
        <f>VLOOKUP($B1409,'[5]POB X MCR 2019'!$C$7:$AW$186,16,0)</f>
        <v>9</v>
      </c>
      <c r="U1409" s="89">
        <f>VLOOKUP($B1409,'[5]POB X MCR 2019'!$C$7:$AW$186,17,0)</f>
        <v>9</v>
      </c>
      <c r="V1409" s="89">
        <f>VLOOKUP($B1409,'[5]POB X MCR 2019'!$C$7:$AW$186,18,0)</f>
        <v>9</v>
      </c>
      <c r="W1409" s="89">
        <f>VLOOKUP($B1409,'[5]POB X MCR 2019'!$C$7:$AW$186,19,0)</f>
        <v>9</v>
      </c>
      <c r="X1409" s="89">
        <f>VLOOKUP($B1409,'[5]POB X MCR 2019'!$C$7:$AW$186,20,0)</f>
        <v>9</v>
      </c>
      <c r="Y1409" s="89">
        <f>VLOOKUP($B1409,'[5]POB X MCR 2019'!$C$7:$AW$186,21,0)</f>
        <v>8</v>
      </c>
      <c r="Z1409" s="89">
        <f>VLOOKUP($B1409,'[5]POB X MCR 2019'!$C$7:$AW$186,22,0)</f>
        <v>8</v>
      </c>
      <c r="AA1409" s="89">
        <f>VLOOKUP($B1409,'[5]POB X MCR 2019'!$C$7:$AW$186,23,0)</f>
        <v>7</v>
      </c>
      <c r="AB1409" s="89">
        <f>VLOOKUP($B1409,'[5]POB X MCR 2019'!$C$7:$AW$186,24,0)</f>
        <v>7</v>
      </c>
      <c r="AC1409" s="89">
        <f>VLOOKUP($B1409,'[5]POB X MCR 2019'!$C$7:$AW$186,25,0)</f>
        <v>7</v>
      </c>
      <c r="AD1409" s="89">
        <f>VLOOKUP($B1409,'[5]POB X MCR 2019'!$C$7:$AW$186,26,0)</f>
        <v>28</v>
      </c>
      <c r="AE1409" s="89">
        <f>VLOOKUP($B1409,'[5]POB X MCR 2019'!$C$7:$AW$186,27,0)</f>
        <v>32</v>
      </c>
      <c r="AF1409" s="89">
        <f>VLOOKUP($B1409,'[5]POB X MCR 2019'!$C$7:$AW$186,28,0)</f>
        <v>33</v>
      </c>
      <c r="AG1409" s="89">
        <f>VLOOKUP($B1409,'[5]POB X MCR 2019'!$C$7:$AW$186,29,0)</f>
        <v>31</v>
      </c>
      <c r="AH1409" s="89">
        <f>VLOOKUP($B1409,'[5]POB X MCR 2019'!$C$7:$AW$186,30,0)</f>
        <v>30</v>
      </c>
      <c r="AI1409" s="89">
        <f>VLOOKUP($B1409,'[5]POB X MCR 2019'!$C$7:$AW$186,31,0)</f>
        <v>28</v>
      </c>
      <c r="AJ1409" s="89">
        <f>VLOOKUP($B1409,'[5]POB X MCR 2019'!$C$7:$AW$186,32,0)</f>
        <v>20</v>
      </c>
      <c r="AK1409" s="89">
        <f>VLOOKUP($B1409,'[5]POB X MCR 2019'!$C$7:$AW$186,33,0)</f>
        <v>18</v>
      </c>
      <c r="AL1409" s="89">
        <f>VLOOKUP($B1409,'[5]POB X MCR 2019'!$C$7:$AW$186,34,0)</f>
        <v>14</v>
      </c>
      <c r="AM1409" s="89">
        <f>VLOOKUP($B1409,'[5]POB X MCR 2019'!$C$7:$AW$186,35,0)</f>
        <v>12</v>
      </c>
      <c r="AN1409" s="89">
        <f>VLOOKUP($B1409,'[5]POB X MCR 2019'!$C$7:$AW$186,36,0)</f>
        <v>10</v>
      </c>
      <c r="AO1409" s="89">
        <f>VLOOKUP($B1409,'[5]POB X MCR 2019'!$C$7:$AW$186,37,0)</f>
        <v>6</v>
      </c>
      <c r="AP1409" s="89">
        <f>VLOOKUP($B1409,'[5]POB X MCR 2019'!$C$7:$AW$186,38,0)</f>
        <v>6</v>
      </c>
      <c r="AQ1409" s="89">
        <f>VLOOKUP($B1409,'[5]POB X MCR 2019'!$C$7:$AW$186,43,0)</f>
        <v>223</v>
      </c>
      <c r="AR1409" s="89">
        <f>VLOOKUP($B1409,'[5]POB X MCR 2019'!$C$7:$AW$186,44,0)</f>
        <v>23</v>
      </c>
      <c r="AS1409" s="89">
        <f>VLOOKUP($B1409,'[5]POB X MCR 2019'!$C$7:$AW$186,45,0)</f>
        <v>19</v>
      </c>
      <c r="AT1409" s="89">
        <f>VLOOKUP($B1409,'[5]POB X MCR 2019'!$C$7:$AW$186,46,0)</f>
        <v>103</v>
      </c>
      <c r="AU1409" s="89">
        <f>VLOOKUP($B1409,'[6]RED CHOTA'!$C$7:$G$170,5,0)</f>
        <v>11</v>
      </c>
    </row>
    <row r="1410" spans="1:47" ht="12">
      <c r="A1410" s="58">
        <v>1411</v>
      </c>
      <c r="B1410" s="58">
        <v>4686</v>
      </c>
      <c r="C1410" s="59" t="s">
        <v>1134</v>
      </c>
      <c r="D1410" s="59" t="s">
        <v>447</v>
      </c>
      <c r="E1410" s="59" t="s">
        <v>583</v>
      </c>
      <c r="F1410" s="59" t="s">
        <v>593</v>
      </c>
      <c r="G1410" s="12" t="s">
        <v>271</v>
      </c>
      <c r="H1410" s="14">
        <f t="shared" si="357"/>
        <v>4686</v>
      </c>
      <c r="I1410" s="14">
        <f t="shared" si="358"/>
        <v>940</v>
      </c>
      <c r="J1410" s="12">
        <f>VLOOKUP($B1410,'[1]METAS 2019'!$D$4:$Q$843,5,0)</f>
        <v>12</v>
      </c>
      <c r="K1410" s="12">
        <f>VLOOKUP($B1410,'[1]METAS 2019'!$D$4:$Q$843,4,0)</f>
        <v>14</v>
      </c>
      <c r="L1410" s="12">
        <f>VLOOKUP($B1410,'[1]METAS 2019'!$D$4:$Q$843,11,0)</f>
        <v>14</v>
      </c>
      <c r="M1410" s="12">
        <f>VLOOKUP($B1410,'[1]METAS 2019'!$D$4:$Q$843,12,0)</f>
        <v>10</v>
      </c>
      <c r="N1410" s="12">
        <f>VLOOKUP($B1410,'[1]METAS 2019'!$D$4:$Q$843,13,0)</f>
        <v>10</v>
      </c>
      <c r="O1410" s="12">
        <f>VLOOKUP($B1410,'[1]METAS 2019'!$D$4:$Q$843,14,0)</f>
        <v>11</v>
      </c>
      <c r="P1410" s="89">
        <f>VLOOKUP($B1410,'[5]POB X MCR 2019'!$C$7:$AW$186,12,0)</f>
        <v>17</v>
      </c>
      <c r="Q1410" s="89">
        <f>VLOOKUP($B1410,'[5]POB X MCR 2019'!$C$7:$AW$186,13,0)</f>
        <v>18</v>
      </c>
      <c r="R1410" s="89">
        <f>VLOOKUP($B1410,'[5]POB X MCR 2019'!$C$7:$AW$186,14,0)</f>
        <v>18</v>
      </c>
      <c r="S1410" s="89">
        <f>VLOOKUP($B1410,'[5]POB X MCR 2019'!$C$7:$AW$186,15,0)</f>
        <v>19</v>
      </c>
      <c r="T1410" s="89">
        <f>VLOOKUP($B1410,'[5]POB X MCR 2019'!$C$7:$AW$186,16,0)</f>
        <v>20</v>
      </c>
      <c r="U1410" s="89">
        <f>VLOOKUP($B1410,'[5]POB X MCR 2019'!$C$7:$AW$186,17,0)</f>
        <v>21</v>
      </c>
      <c r="V1410" s="89">
        <f>VLOOKUP($B1410,'[5]POB X MCR 2019'!$C$7:$AW$186,18,0)</f>
        <v>21</v>
      </c>
      <c r="W1410" s="89">
        <f>VLOOKUP($B1410,'[5]POB X MCR 2019'!$C$7:$AW$186,19,0)</f>
        <v>21</v>
      </c>
      <c r="X1410" s="89">
        <f>VLOOKUP($B1410,'[5]POB X MCR 2019'!$C$7:$AW$186,20,0)</f>
        <v>20</v>
      </c>
      <c r="Y1410" s="89">
        <f>VLOOKUP($B1410,'[5]POB X MCR 2019'!$C$7:$AW$186,21,0)</f>
        <v>19</v>
      </c>
      <c r="Z1410" s="89">
        <f>VLOOKUP($B1410,'[5]POB X MCR 2019'!$C$7:$AW$186,22,0)</f>
        <v>18</v>
      </c>
      <c r="AA1410" s="89">
        <f>VLOOKUP($B1410,'[5]POB X MCR 2019'!$C$7:$AW$186,23,0)</f>
        <v>17</v>
      </c>
      <c r="AB1410" s="89">
        <f>VLOOKUP($B1410,'[5]POB X MCR 2019'!$C$7:$AW$186,24,0)</f>
        <v>16</v>
      </c>
      <c r="AC1410" s="89">
        <f>VLOOKUP($B1410,'[5]POB X MCR 2019'!$C$7:$AW$186,25,0)</f>
        <v>15</v>
      </c>
      <c r="AD1410" s="89">
        <f>VLOOKUP($B1410,'[5]POB X MCR 2019'!$C$7:$AW$186,26,0)</f>
        <v>65</v>
      </c>
      <c r="AE1410" s="89">
        <f>VLOOKUP($B1410,'[5]POB X MCR 2019'!$C$7:$AW$186,27,0)</f>
        <v>72</v>
      </c>
      <c r="AF1410" s="89">
        <f>VLOOKUP($B1410,'[5]POB X MCR 2019'!$C$7:$AW$186,28,0)</f>
        <v>74</v>
      </c>
      <c r="AG1410" s="89">
        <f>VLOOKUP($B1410,'[5]POB X MCR 2019'!$C$7:$AW$186,29,0)</f>
        <v>71</v>
      </c>
      <c r="AH1410" s="89">
        <f>VLOOKUP($B1410,'[5]POB X MCR 2019'!$C$7:$AW$186,30,0)</f>
        <v>68</v>
      </c>
      <c r="AI1410" s="89">
        <f>VLOOKUP($B1410,'[5]POB X MCR 2019'!$C$7:$AW$186,31,0)</f>
        <v>63</v>
      </c>
      <c r="AJ1410" s="89">
        <f>VLOOKUP($B1410,'[5]POB X MCR 2019'!$C$7:$AW$186,32,0)</f>
        <v>45</v>
      </c>
      <c r="AK1410" s="89">
        <f>VLOOKUP($B1410,'[5]POB X MCR 2019'!$C$7:$AW$186,33,0)</f>
        <v>40</v>
      </c>
      <c r="AL1410" s="89">
        <f>VLOOKUP($B1410,'[5]POB X MCR 2019'!$C$7:$AW$186,34,0)</f>
        <v>33</v>
      </c>
      <c r="AM1410" s="89">
        <f>VLOOKUP($B1410,'[5]POB X MCR 2019'!$C$7:$AW$186,35,0)</f>
        <v>28</v>
      </c>
      <c r="AN1410" s="89">
        <f>VLOOKUP($B1410,'[5]POB X MCR 2019'!$C$7:$AW$186,36,0)</f>
        <v>23</v>
      </c>
      <c r="AO1410" s="89">
        <f>VLOOKUP($B1410,'[5]POB X MCR 2019'!$C$7:$AW$186,37,0)</f>
        <v>14</v>
      </c>
      <c r="AP1410" s="89">
        <f>VLOOKUP($B1410,'[5]POB X MCR 2019'!$C$7:$AW$186,38,0)</f>
        <v>13</v>
      </c>
      <c r="AQ1410" s="89">
        <f>VLOOKUP($B1410,'[5]POB X MCR 2019'!$C$7:$AW$186,43,0)</f>
        <v>481</v>
      </c>
      <c r="AR1410" s="89">
        <f>VLOOKUP($B1410,'[5]POB X MCR 2019'!$C$7:$AW$186,44,0)</f>
        <v>52</v>
      </c>
      <c r="AS1410" s="89">
        <f>VLOOKUP($B1410,'[5]POB X MCR 2019'!$C$7:$AW$186,45,0)</f>
        <v>42</v>
      </c>
      <c r="AT1410" s="89">
        <f>VLOOKUP($B1410,'[5]POB X MCR 2019'!$C$7:$AW$186,46,0)</f>
        <v>233</v>
      </c>
      <c r="AU1410" s="89">
        <f>VLOOKUP($B1410,'[6]RED CHOTA'!$C$7:$G$170,5,0)</f>
        <v>15</v>
      </c>
    </row>
    <row r="1411" spans="1:47" ht="12">
      <c r="A1411" s="58">
        <v>1412</v>
      </c>
      <c r="B1411" s="58">
        <v>4687</v>
      </c>
      <c r="C1411" s="59" t="s">
        <v>1134</v>
      </c>
      <c r="D1411" s="59" t="s">
        <v>447</v>
      </c>
      <c r="E1411" s="59" t="s">
        <v>583</v>
      </c>
      <c r="F1411" s="59" t="s">
        <v>592</v>
      </c>
      <c r="G1411" s="12" t="s">
        <v>266</v>
      </c>
      <c r="H1411" s="14">
        <f t="shared" si="357"/>
        <v>4687</v>
      </c>
      <c r="I1411" s="14">
        <f t="shared" si="358"/>
        <v>912</v>
      </c>
      <c r="J1411" s="12">
        <f>VLOOKUP($B1411,'[1]METAS 2019'!$D$4:$Q$843,5,0)</f>
        <v>11</v>
      </c>
      <c r="K1411" s="12">
        <f>VLOOKUP($B1411,'[1]METAS 2019'!$D$4:$Q$843,4,0)</f>
        <v>10</v>
      </c>
      <c r="L1411" s="12">
        <f>VLOOKUP($B1411,'[1]METAS 2019'!$D$4:$Q$843,11,0)</f>
        <v>16</v>
      </c>
      <c r="M1411" s="12">
        <f>VLOOKUP($B1411,'[1]METAS 2019'!$D$4:$Q$843,12,0)</f>
        <v>13</v>
      </c>
      <c r="N1411" s="12">
        <f>VLOOKUP($B1411,'[1]METAS 2019'!$D$4:$Q$843,13,0)</f>
        <v>10</v>
      </c>
      <c r="O1411" s="12">
        <f>VLOOKUP($B1411,'[1]METAS 2019'!$D$4:$Q$843,14,0)</f>
        <v>9</v>
      </c>
      <c r="P1411" s="89">
        <f>VLOOKUP($B1411,'[5]POB X MCR 2019'!$C$7:$AW$186,12,0)</f>
        <v>16</v>
      </c>
      <c r="Q1411" s="89">
        <f>VLOOKUP($B1411,'[5]POB X MCR 2019'!$C$7:$AW$186,13,0)</f>
        <v>17</v>
      </c>
      <c r="R1411" s="89">
        <f>VLOOKUP($B1411,'[5]POB X MCR 2019'!$C$7:$AW$186,14,0)</f>
        <v>18</v>
      </c>
      <c r="S1411" s="89">
        <f>VLOOKUP($B1411,'[5]POB X MCR 2019'!$C$7:$AW$186,15,0)</f>
        <v>19</v>
      </c>
      <c r="T1411" s="89">
        <f>VLOOKUP($B1411,'[5]POB X MCR 2019'!$C$7:$AW$186,16,0)</f>
        <v>19</v>
      </c>
      <c r="U1411" s="89">
        <f>VLOOKUP($B1411,'[5]POB X MCR 2019'!$C$7:$AW$186,17,0)</f>
        <v>20</v>
      </c>
      <c r="V1411" s="89">
        <f>VLOOKUP($B1411,'[5]POB X MCR 2019'!$C$7:$AW$186,18,0)</f>
        <v>21</v>
      </c>
      <c r="W1411" s="89">
        <f>VLOOKUP($B1411,'[5]POB X MCR 2019'!$C$7:$AW$186,19,0)</f>
        <v>20</v>
      </c>
      <c r="X1411" s="89">
        <f>VLOOKUP($B1411,'[5]POB X MCR 2019'!$C$7:$AW$186,20,0)</f>
        <v>19</v>
      </c>
      <c r="Y1411" s="89">
        <f>VLOOKUP($B1411,'[5]POB X MCR 2019'!$C$7:$AW$186,21,0)</f>
        <v>18</v>
      </c>
      <c r="Z1411" s="89">
        <f>VLOOKUP($B1411,'[5]POB X MCR 2019'!$C$7:$AW$186,22,0)</f>
        <v>17</v>
      </c>
      <c r="AA1411" s="89">
        <f>VLOOKUP($B1411,'[5]POB X MCR 2019'!$C$7:$AW$186,23,0)</f>
        <v>16</v>
      </c>
      <c r="AB1411" s="89">
        <f>VLOOKUP($B1411,'[5]POB X MCR 2019'!$C$7:$AW$186,24,0)</f>
        <v>15</v>
      </c>
      <c r="AC1411" s="89">
        <f>VLOOKUP($B1411,'[5]POB X MCR 2019'!$C$7:$AW$186,25,0)</f>
        <v>14</v>
      </c>
      <c r="AD1411" s="89">
        <f>VLOOKUP($B1411,'[5]POB X MCR 2019'!$C$7:$AW$186,26,0)</f>
        <v>63</v>
      </c>
      <c r="AE1411" s="89">
        <f>VLOOKUP($B1411,'[5]POB X MCR 2019'!$C$7:$AW$186,27,0)</f>
        <v>70</v>
      </c>
      <c r="AF1411" s="89">
        <f>VLOOKUP($B1411,'[5]POB X MCR 2019'!$C$7:$AW$186,28,0)</f>
        <v>72</v>
      </c>
      <c r="AG1411" s="89">
        <f>VLOOKUP($B1411,'[5]POB X MCR 2019'!$C$7:$AW$186,29,0)</f>
        <v>69</v>
      </c>
      <c r="AH1411" s="89">
        <f>VLOOKUP($B1411,'[5]POB X MCR 2019'!$C$7:$AW$186,30,0)</f>
        <v>66</v>
      </c>
      <c r="AI1411" s="89">
        <f>VLOOKUP($B1411,'[5]POB X MCR 2019'!$C$7:$AW$186,31,0)</f>
        <v>62</v>
      </c>
      <c r="AJ1411" s="89">
        <f>VLOOKUP($B1411,'[5]POB X MCR 2019'!$C$7:$AW$186,32,0)</f>
        <v>44</v>
      </c>
      <c r="AK1411" s="89">
        <f>VLOOKUP($B1411,'[5]POB X MCR 2019'!$C$7:$AW$186,33,0)</f>
        <v>39</v>
      </c>
      <c r="AL1411" s="89">
        <f>VLOOKUP($B1411,'[5]POB X MCR 2019'!$C$7:$AW$186,34,0)</f>
        <v>32</v>
      </c>
      <c r="AM1411" s="89">
        <f>VLOOKUP($B1411,'[5]POB X MCR 2019'!$C$7:$AW$186,35,0)</f>
        <v>28</v>
      </c>
      <c r="AN1411" s="89">
        <f>VLOOKUP($B1411,'[5]POB X MCR 2019'!$C$7:$AW$186,36,0)</f>
        <v>22</v>
      </c>
      <c r="AO1411" s="89">
        <f>VLOOKUP($B1411,'[5]POB X MCR 2019'!$C$7:$AW$186,37,0)</f>
        <v>14</v>
      </c>
      <c r="AP1411" s="89">
        <f>VLOOKUP($B1411,'[5]POB X MCR 2019'!$C$7:$AW$186,38,0)</f>
        <v>13</v>
      </c>
      <c r="AQ1411" s="89">
        <f>VLOOKUP($B1411,'[5]POB X MCR 2019'!$C$7:$AW$186,43,0)</f>
        <v>467</v>
      </c>
      <c r="AR1411" s="89">
        <f>VLOOKUP($B1411,'[5]POB X MCR 2019'!$C$7:$AW$186,44,0)</f>
        <v>51</v>
      </c>
      <c r="AS1411" s="89">
        <f>VLOOKUP($B1411,'[5]POB X MCR 2019'!$C$7:$AW$186,45,0)</f>
        <v>41</v>
      </c>
      <c r="AT1411" s="89">
        <f>VLOOKUP($B1411,'[5]POB X MCR 2019'!$C$7:$AW$186,46,0)</f>
        <v>228</v>
      </c>
      <c r="AU1411" s="89">
        <f>VLOOKUP($B1411,'[6]RED CHOTA'!$C$7:$G$170,5,0)</f>
        <v>13</v>
      </c>
    </row>
    <row r="1412" spans="1:47" ht="12">
      <c r="A1412" s="58">
        <v>1413</v>
      </c>
      <c r="B1412" s="58">
        <v>7117</v>
      </c>
      <c r="C1412" s="59" t="s">
        <v>1134</v>
      </c>
      <c r="D1412" s="59" t="s">
        <v>447</v>
      </c>
      <c r="E1412" s="59" t="s">
        <v>583</v>
      </c>
      <c r="F1412" s="59" t="s">
        <v>595</v>
      </c>
      <c r="G1412" s="12" t="s">
        <v>266</v>
      </c>
      <c r="H1412" s="14">
        <f t="shared" si="357"/>
        <v>7117</v>
      </c>
      <c r="I1412" s="14">
        <f t="shared" si="358"/>
        <v>462</v>
      </c>
      <c r="J1412" s="12">
        <f>VLOOKUP($B1412,'[1]METAS 2019'!$D$4:$Q$843,5,0)</f>
        <v>5</v>
      </c>
      <c r="K1412" s="12">
        <f>VLOOKUP($B1412,'[1]METAS 2019'!$D$4:$Q$843,4,0)</f>
        <v>7</v>
      </c>
      <c r="L1412" s="12">
        <f>VLOOKUP($B1412,'[1]METAS 2019'!$D$4:$Q$843,11,0)</f>
        <v>9</v>
      </c>
      <c r="M1412" s="12">
        <f>VLOOKUP($B1412,'[1]METAS 2019'!$D$4:$Q$843,12,0)</f>
        <v>9</v>
      </c>
      <c r="N1412" s="12">
        <f>VLOOKUP($B1412,'[1]METAS 2019'!$D$4:$Q$843,13,0)</f>
        <v>11</v>
      </c>
      <c r="O1412" s="12">
        <f>VLOOKUP($B1412,'[1]METAS 2019'!$D$4:$Q$843,14,0)</f>
        <v>14</v>
      </c>
      <c r="P1412" s="89">
        <f>VLOOKUP($B1412,'[5]POB X MCR 2019'!$C$7:$AW$186,12,0)</f>
        <v>8</v>
      </c>
      <c r="Q1412" s="89">
        <f>VLOOKUP($B1412,'[5]POB X MCR 2019'!$C$7:$AW$186,13,0)</f>
        <v>8</v>
      </c>
      <c r="R1412" s="89">
        <f>VLOOKUP($B1412,'[5]POB X MCR 2019'!$C$7:$AW$186,14,0)</f>
        <v>9</v>
      </c>
      <c r="S1412" s="89">
        <f>VLOOKUP($B1412,'[5]POB X MCR 2019'!$C$7:$AW$186,15,0)</f>
        <v>9</v>
      </c>
      <c r="T1412" s="89">
        <f>VLOOKUP($B1412,'[5]POB X MCR 2019'!$C$7:$AW$186,16,0)</f>
        <v>9</v>
      </c>
      <c r="U1412" s="89">
        <f>VLOOKUP($B1412,'[5]POB X MCR 2019'!$C$7:$AW$186,17,0)</f>
        <v>10</v>
      </c>
      <c r="V1412" s="89">
        <f>VLOOKUP($B1412,'[5]POB X MCR 2019'!$C$7:$AW$186,18,0)</f>
        <v>10</v>
      </c>
      <c r="W1412" s="89">
        <f>VLOOKUP($B1412,'[5]POB X MCR 2019'!$C$7:$AW$186,19,0)</f>
        <v>10</v>
      </c>
      <c r="X1412" s="89">
        <f>VLOOKUP($B1412,'[5]POB X MCR 2019'!$C$7:$AW$186,20,0)</f>
        <v>9</v>
      </c>
      <c r="Y1412" s="89">
        <f>VLOOKUP($B1412,'[5]POB X MCR 2019'!$C$7:$AW$186,21,0)</f>
        <v>9</v>
      </c>
      <c r="Z1412" s="89">
        <f>VLOOKUP($B1412,'[5]POB X MCR 2019'!$C$7:$AW$186,22,0)</f>
        <v>8</v>
      </c>
      <c r="AA1412" s="89">
        <f>VLOOKUP($B1412,'[5]POB X MCR 2019'!$C$7:$AW$186,23,0)</f>
        <v>8</v>
      </c>
      <c r="AB1412" s="89">
        <f>VLOOKUP($B1412,'[5]POB X MCR 2019'!$C$7:$AW$186,24,0)</f>
        <v>7</v>
      </c>
      <c r="AC1412" s="89">
        <f>VLOOKUP($B1412,'[5]POB X MCR 2019'!$C$7:$AW$186,25,0)</f>
        <v>7</v>
      </c>
      <c r="AD1412" s="89">
        <f>VLOOKUP($B1412,'[5]POB X MCR 2019'!$C$7:$AW$186,26,0)</f>
        <v>30</v>
      </c>
      <c r="AE1412" s="89">
        <f>VLOOKUP($B1412,'[5]POB X MCR 2019'!$C$7:$AW$186,27,0)</f>
        <v>34</v>
      </c>
      <c r="AF1412" s="89">
        <f>VLOOKUP($B1412,'[5]POB X MCR 2019'!$C$7:$AW$186,28,0)</f>
        <v>35</v>
      </c>
      <c r="AG1412" s="89">
        <f>VLOOKUP($B1412,'[5]POB X MCR 2019'!$C$7:$AW$186,29,0)</f>
        <v>33</v>
      </c>
      <c r="AH1412" s="89">
        <f>VLOOKUP($B1412,'[5]POB X MCR 2019'!$C$7:$AW$186,30,0)</f>
        <v>32</v>
      </c>
      <c r="AI1412" s="89">
        <f>VLOOKUP($B1412,'[5]POB X MCR 2019'!$C$7:$AW$186,31,0)</f>
        <v>30</v>
      </c>
      <c r="AJ1412" s="89">
        <f>VLOOKUP($B1412,'[5]POB X MCR 2019'!$C$7:$AW$186,32,0)</f>
        <v>21</v>
      </c>
      <c r="AK1412" s="89">
        <f>VLOOKUP($B1412,'[5]POB X MCR 2019'!$C$7:$AW$186,33,0)</f>
        <v>19</v>
      </c>
      <c r="AL1412" s="89">
        <f>VLOOKUP($B1412,'[5]POB X MCR 2019'!$C$7:$AW$186,34,0)</f>
        <v>15</v>
      </c>
      <c r="AM1412" s="89">
        <f>VLOOKUP($B1412,'[5]POB X MCR 2019'!$C$7:$AW$186,35,0)</f>
        <v>13</v>
      </c>
      <c r="AN1412" s="89">
        <f>VLOOKUP($B1412,'[5]POB X MCR 2019'!$C$7:$AW$186,36,0)</f>
        <v>11</v>
      </c>
      <c r="AO1412" s="89">
        <f>VLOOKUP($B1412,'[5]POB X MCR 2019'!$C$7:$AW$186,37,0)</f>
        <v>7</v>
      </c>
      <c r="AP1412" s="89">
        <f>VLOOKUP($B1412,'[5]POB X MCR 2019'!$C$7:$AW$186,38,0)</f>
        <v>6</v>
      </c>
      <c r="AQ1412" s="89">
        <f>VLOOKUP($B1412,'[5]POB X MCR 2019'!$C$7:$AW$186,43,0)</f>
        <v>238</v>
      </c>
      <c r="AR1412" s="89">
        <f>VLOOKUP($B1412,'[5]POB X MCR 2019'!$C$7:$AW$186,44,0)</f>
        <v>25</v>
      </c>
      <c r="AS1412" s="89">
        <f>VLOOKUP($B1412,'[5]POB X MCR 2019'!$C$7:$AW$186,45,0)</f>
        <v>20</v>
      </c>
      <c r="AT1412" s="89">
        <f>VLOOKUP($B1412,'[5]POB X MCR 2019'!$C$7:$AW$186,46,0)</f>
        <v>110</v>
      </c>
      <c r="AU1412" s="89">
        <f>VLOOKUP($B1412,'[6]RED CHOTA'!$C$7:$G$170,5,0)</f>
        <v>5</v>
      </c>
    </row>
    <row r="1413" spans="1:47" ht="12">
      <c r="A1413" s="58">
        <v>1414</v>
      </c>
      <c r="B1413" s="58">
        <v>4688</v>
      </c>
      <c r="C1413" s="59" t="s">
        <v>1134</v>
      </c>
      <c r="D1413" s="59" t="s">
        <v>447</v>
      </c>
      <c r="E1413" s="59" t="s">
        <v>583</v>
      </c>
      <c r="F1413" s="59" t="s">
        <v>587</v>
      </c>
      <c r="G1413" s="12" t="s">
        <v>266</v>
      </c>
      <c r="H1413" s="14">
        <f t="shared" si="357"/>
        <v>4688</v>
      </c>
      <c r="I1413" s="14">
        <f t="shared" si="358"/>
        <v>939</v>
      </c>
      <c r="J1413" s="12">
        <f>VLOOKUP($B1413,'[1]METAS 2019'!$D$4:$Q$843,5,0)</f>
        <v>12</v>
      </c>
      <c r="K1413" s="12">
        <f>VLOOKUP($B1413,'[1]METAS 2019'!$D$4:$Q$843,4,0)</f>
        <v>4</v>
      </c>
      <c r="L1413" s="12">
        <f>VLOOKUP($B1413,'[1]METAS 2019'!$D$4:$Q$843,11,0)</f>
        <v>17</v>
      </c>
      <c r="M1413" s="12">
        <f>VLOOKUP($B1413,'[1]METAS 2019'!$D$4:$Q$843,12,0)</f>
        <v>16</v>
      </c>
      <c r="N1413" s="12">
        <f>VLOOKUP($B1413,'[1]METAS 2019'!$D$4:$Q$843,13,0)</f>
        <v>21</v>
      </c>
      <c r="O1413" s="12">
        <f>VLOOKUP($B1413,'[1]METAS 2019'!$D$4:$Q$843,14,0)</f>
        <v>20</v>
      </c>
      <c r="P1413" s="89">
        <f>VLOOKUP($B1413,'[5]POB X MCR 2019'!$C$7:$AW$186,12,0)</f>
        <v>16</v>
      </c>
      <c r="Q1413" s="89">
        <f>VLOOKUP($B1413,'[5]POB X MCR 2019'!$C$7:$AW$186,13,0)</f>
        <v>17</v>
      </c>
      <c r="R1413" s="89">
        <f>VLOOKUP($B1413,'[5]POB X MCR 2019'!$C$7:$AW$186,14,0)</f>
        <v>18</v>
      </c>
      <c r="S1413" s="89">
        <f>VLOOKUP($B1413,'[5]POB X MCR 2019'!$C$7:$AW$186,15,0)</f>
        <v>19</v>
      </c>
      <c r="T1413" s="89">
        <f>VLOOKUP($B1413,'[5]POB X MCR 2019'!$C$7:$AW$186,16,0)</f>
        <v>20</v>
      </c>
      <c r="U1413" s="89">
        <f>VLOOKUP($B1413,'[5]POB X MCR 2019'!$C$7:$AW$186,17,0)</f>
        <v>20</v>
      </c>
      <c r="V1413" s="89">
        <f>VLOOKUP($B1413,'[5]POB X MCR 2019'!$C$7:$AW$186,18,0)</f>
        <v>21</v>
      </c>
      <c r="W1413" s="89">
        <f>VLOOKUP($B1413,'[5]POB X MCR 2019'!$C$7:$AW$186,19,0)</f>
        <v>20</v>
      </c>
      <c r="X1413" s="89">
        <f>VLOOKUP($B1413,'[5]POB X MCR 2019'!$C$7:$AW$186,20,0)</f>
        <v>19</v>
      </c>
      <c r="Y1413" s="89">
        <f>VLOOKUP($B1413,'[5]POB X MCR 2019'!$C$7:$AW$186,21,0)</f>
        <v>18</v>
      </c>
      <c r="Z1413" s="89">
        <f>VLOOKUP($B1413,'[5]POB X MCR 2019'!$C$7:$AW$186,22,0)</f>
        <v>17</v>
      </c>
      <c r="AA1413" s="89">
        <f>VLOOKUP($B1413,'[5]POB X MCR 2019'!$C$7:$AW$186,23,0)</f>
        <v>16</v>
      </c>
      <c r="AB1413" s="89">
        <f>VLOOKUP($B1413,'[5]POB X MCR 2019'!$C$7:$AW$186,24,0)</f>
        <v>15</v>
      </c>
      <c r="AC1413" s="89">
        <f>VLOOKUP($B1413,'[5]POB X MCR 2019'!$C$7:$AW$186,25,0)</f>
        <v>15</v>
      </c>
      <c r="AD1413" s="89">
        <f>VLOOKUP($B1413,'[5]POB X MCR 2019'!$C$7:$AW$186,26,0)</f>
        <v>64</v>
      </c>
      <c r="AE1413" s="89">
        <f>VLOOKUP($B1413,'[5]POB X MCR 2019'!$C$7:$AW$186,27,0)</f>
        <v>71</v>
      </c>
      <c r="AF1413" s="89">
        <f>VLOOKUP($B1413,'[5]POB X MCR 2019'!$C$7:$AW$186,28,0)</f>
        <v>73</v>
      </c>
      <c r="AG1413" s="89">
        <f>VLOOKUP($B1413,'[5]POB X MCR 2019'!$C$7:$AW$186,29,0)</f>
        <v>69</v>
      </c>
      <c r="AH1413" s="89">
        <f>VLOOKUP($B1413,'[5]POB X MCR 2019'!$C$7:$AW$186,30,0)</f>
        <v>67</v>
      </c>
      <c r="AI1413" s="89">
        <f>VLOOKUP($B1413,'[5]POB X MCR 2019'!$C$7:$AW$186,31,0)</f>
        <v>62</v>
      </c>
      <c r="AJ1413" s="89">
        <f>VLOOKUP($B1413,'[5]POB X MCR 2019'!$C$7:$AW$186,32,0)</f>
        <v>44</v>
      </c>
      <c r="AK1413" s="89">
        <f>VLOOKUP($B1413,'[5]POB X MCR 2019'!$C$7:$AW$186,33,0)</f>
        <v>39</v>
      </c>
      <c r="AL1413" s="89">
        <f>VLOOKUP($B1413,'[5]POB X MCR 2019'!$C$7:$AW$186,34,0)</f>
        <v>32</v>
      </c>
      <c r="AM1413" s="89">
        <f>VLOOKUP($B1413,'[5]POB X MCR 2019'!$C$7:$AW$186,35,0)</f>
        <v>28</v>
      </c>
      <c r="AN1413" s="89">
        <f>VLOOKUP($B1413,'[5]POB X MCR 2019'!$C$7:$AW$186,36,0)</f>
        <v>22</v>
      </c>
      <c r="AO1413" s="89">
        <f>VLOOKUP($B1413,'[5]POB X MCR 2019'!$C$7:$AW$186,37,0)</f>
        <v>14</v>
      </c>
      <c r="AP1413" s="89">
        <f>VLOOKUP($B1413,'[5]POB X MCR 2019'!$C$7:$AW$186,38,0)</f>
        <v>13</v>
      </c>
      <c r="AQ1413" s="89">
        <f>VLOOKUP($B1413,'[5]POB X MCR 2019'!$C$7:$AW$186,43,0)</f>
        <v>479</v>
      </c>
      <c r="AR1413" s="89">
        <f>VLOOKUP($B1413,'[5]POB X MCR 2019'!$C$7:$AW$186,44,0)</f>
        <v>51</v>
      </c>
      <c r="AS1413" s="89">
        <f>VLOOKUP($B1413,'[5]POB X MCR 2019'!$C$7:$AW$186,45,0)</f>
        <v>41</v>
      </c>
      <c r="AT1413" s="89">
        <f>VLOOKUP($B1413,'[5]POB X MCR 2019'!$C$7:$AW$186,46,0)</f>
        <v>229</v>
      </c>
      <c r="AU1413" s="89">
        <f>VLOOKUP($B1413,'[6]RED CHOTA'!$C$7:$G$170,5,0)</f>
        <v>15</v>
      </c>
    </row>
    <row r="1414" spans="1:47" ht="12">
      <c r="A1414" s="58">
        <v>1415</v>
      </c>
      <c r="B1414" s="58">
        <v>4689</v>
      </c>
      <c r="C1414" s="59" t="s">
        <v>1134</v>
      </c>
      <c r="D1414" s="59" t="s">
        <v>447</v>
      </c>
      <c r="E1414" s="59" t="s">
        <v>583</v>
      </c>
      <c r="F1414" s="59" t="s">
        <v>588</v>
      </c>
      <c r="G1414" s="12" t="s">
        <v>271</v>
      </c>
      <c r="H1414" s="14">
        <f t="shared" si="357"/>
        <v>4689</v>
      </c>
      <c r="I1414" s="14">
        <f t="shared" si="358"/>
        <v>930</v>
      </c>
      <c r="J1414" s="12">
        <f>VLOOKUP($B1414,'[1]METAS 2019'!$D$4:$Q$843,5,0)</f>
        <v>10</v>
      </c>
      <c r="K1414" s="12">
        <f>VLOOKUP($B1414,'[1]METAS 2019'!$D$4:$Q$843,4,0)</f>
        <v>10</v>
      </c>
      <c r="L1414" s="12">
        <f>VLOOKUP($B1414,'[1]METAS 2019'!$D$4:$Q$843,11,0)</f>
        <v>13</v>
      </c>
      <c r="M1414" s="12">
        <f>VLOOKUP($B1414,'[1]METAS 2019'!$D$4:$Q$843,12,0)</f>
        <v>9</v>
      </c>
      <c r="N1414" s="12">
        <f>VLOOKUP($B1414,'[1]METAS 2019'!$D$4:$Q$843,13,0)</f>
        <v>17</v>
      </c>
      <c r="O1414" s="12">
        <f>VLOOKUP($B1414,'[1]METAS 2019'!$D$4:$Q$843,14,0)</f>
        <v>10</v>
      </c>
      <c r="P1414" s="89">
        <f>VLOOKUP($B1414,'[5]POB X MCR 2019'!$C$7:$AW$186,12,0)</f>
        <v>17</v>
      </c>
      <c r="Q1414" s="89">
        <f>VLOOKUP($B1414,'[5]POB X MCR 2019'!$C$7:$AW$186,13,0)</f>
        <v>17</v>
      </c>
      <c r="R1414" s="89">
        <f>VLOOKUP($B1414,'[5]POB X MCR 2019'!$C$7:$AW$186,14,0)</f>
        <v>18</v>
      </c>
      <c r="S1414" s="89">
        <f>VLOOKUP($B1414,'[5]POB X MCR 2019'!$C$7:$AW$186,15,0)</f>
        <v>19</v>
      </c>
      <c r="T1414" s="89">
        <f>VLOOKUP($B1414,'[5]POB X MCR 2019'!$C$7:$AW$186,16,0)</f>
        <v>20</v>
      </c>
      <c r="U1414" s="89">
        <f>VLOOKUP($B1414,'[5]POB X MCR 2019'!$C$7:$AW$186,17,0)</f>
        <v>21</v>
      </c>
      <c r="V1414" s="89">
        <f>VLOOKUP($B1414,'[5]POB X MCR 2019'!$C$7:$AW$186,18,0)</f>
        <v>21</v>
      </c>
      <c r="W1414" s="89">
        <f>VLOOKUP($B1414,'[5]POB X MCR 2019'!$C$7:$AW$186,19,0)</f>
        <v>20</v>
      </c>
      <c r="X1414" s="89">
        <f>VLOOKUP($B1414,'[5]POB X MCR 2019'!$C$7:$AW$186,20,0)</f>
        <v>19</v>
      </c>
      <c r="Y1414" s="89">
        <f>VLOOKUP($B1414,'[5]POB X MCR 2019'!$C$7:$AW$186,21,0)</f>
        <v>19</v>
      </c>
      <c r="Z1414" s="89">
        <f>VLOOKUP($B1414,'[5]POB X MCR 2019'!$C$7:$AW$186,22,0)</f>
        <v>18</v>
      </c>
      <c r="AA1414" s="89">
        <f>VLOOKUP($B1414,'[5]POB X MCR 2019'!$C$7:$AW$186,23,0)</f>
        <v>16</v>
      </c>
      <c r="AB1414" s="89">
        <f>VLOOKUP($B1414,'[5]POB X MCR 2019'!$C$7:$AW$186,24,0)</f>
        <v>16</v>
      </c>
      <c r="AC1414" s="89">
        <f>VLOOKUP($B1414,'[5]POB X MCR 2019'!$C$7:$AW$186,25,0)</f>
        <v>15</v>
      </c>
      <c r="AD1414" s="89">
        <f>VLOOKUP($B1414,'[5]POB X MCR 2019'!$C$7:$AW$186,26,0)</f>
        <v>64</v>
      </c>
      <c r="AE1414" s="89">
        <f>VLOOKUP($B1414,'[5]POB X MCR 2019'!$C$7:$AW$186,27,0)</f>
        <v>72</v>
      </c>
      <c r="AF1414" s="89">
        <f>VLOOKUP($B1414,'[5]POB X MCR 2019'!$C$7:$AW$186,28,0)</f>
        <v>74</v>
      </c>
      <c r="AG1414" s="89">
        <f>VLOOKUP($B1414,'[5]POB X MCR 2019'!$C$7:$AW$186,29,0)</f>
        <v>70</v>
      </c>
      <c r="AH1414" s="89">
        <f>VLOOKUP($B1414,'[5]POB X MCR 2019'!$C$7:$AW$186,30,0)</f>
        <v>68</v>
      </c>
      <c r="AI1414" s="89">
        <f>VLOOKUP($B1414,'[5]POB X MCR 2019'!$C$7:$AW$186,31,0)</f>
        <v>63</v>
      </c>
      <c r="AJ1414" s="89">
        <f>VLOOKUP($B1414,'[5]POB X MCR 2019'!$C$7:$AW$186,32,0)</f>
        <v>45</v>
      </c>
      <c r="AK1414" s="89">
        <f>VLOOKUP($B1414,'[5]POB X MCR 2019'!$C$7:$AW$186,33,0)</f>
        <v>40</v>
      </c>
      <c r="AL1414" s="89">
        <f>VLOOKUP($B1414,'[5]POB X MCR 2019'!$C$7:$AW$186,34,0)</f>
        <v>32</v>
      </c>
      <c r="AM1414" s="89">
        <f>VLOOKUP($B1414,'[5]POB X MCR 2019'!$C$7:$AW$186,35,0)</f>
        <v>28</v>
      </c>
      <c r="AN1414" s="89">
        <f>VLOOKUP($B1414,'[5]POB X MCR 2019'!$C$7:$AW$186,36,0)</f>
        <v>22</v>
      </c>
      <c r="AO1414" s="89">
        <f>VLOOKUP($B1414,'[5]POB X MCR 2019'!$C$7:$AW$186,37,0)</f>
        <v>14</v>
      </c>
      <c r="AP1414" s="89">
        <f>VLOOKUP($B1414,'[5]POB X MCR 2019'!$C$7:$AW$186,38,0)</f>
        <v>13</v>
      </c>
      <c r="AQ1414" s="89">
        <f>VLOOKUP($B1414,'[5]POB X MCR 2019'!$C$7:$AW$186,43,0)</f>
        <v>477</v>
      </c>
      <c r="AR1414" s="89">
        <f>VLOOKUP($B1414,'[5]POB X MCR 2019'!$C$7:$AW$186,44,0)</f>
        <v>52</v>
      </c>
      <c r="AS1414" s="89">
        <f>VLOOKUP($B1414,'[5]POB X MCR 2019'!$C$7:$AW$186,45,0)</f>
        <v>42</v>
      </c>
      <c r="AT1414" s="89">
        <f>VLOOKUP($B1414,'[5]POB X MCR 2019'!$C$7:$AW$186,46,0)</f>
        <v>231</v>
      </c>
      <c r="AU1414" s="89">
        <f>VLOOKUP($B1414,'[6]RED CHOTA'!$C$7:$G$170,5,0)</f>
        <v>12</v>
      </c>
    </row>
    <row r="1415" spans="1:47" ht="12">
      <c r="A1415" s="58">
        <v>1416</v>
      </c>
      <c r="B1415" s="58">
        <v>10992</v>
      </c>
      <c r="C1415" s="59" t="s">
        <v>1134</v>
      </c>
      <c r="D1415" s="59" t="s">
        <v>447</v>
      </c>
      <c r="E1415" s="59" t="s">
        <v>583</v>
      </c>
      <c r="F1415" s="59" t="s">
        <v>598</v>
      </c>
      <c r="G1415" s="12" t="s">
        <v>266</v>
      </c>
      <c r="H1415" s="14">
        <f t="shared" si="357"/>
        <v>10992</v>
      </c>
      <c r="I1415" s="14">
        <f t="shared" si="358"/>
        <v>451</v>
      </c>
      <c r="J1415" s="12">
        <f>VLOOKUP($B1415,'[1]METAS 2019'!$D$4:$Q$843,5,0)</f>
        <v>2</v>
      </c>
      <c r="K1415" s="12">
        <f>VLOOKUP($B1415,'[1]METAS 2019'!$D$4:$Q$843,4,0)</f>
        <v>6</v>
      </c>
      <c r="L1415" s="12">
        <f>VLOOKUP($B1415,'[1]METAS 2019'!$D$4:$Q$843,11,0)</f>
        <v>3</v>
      </c>
      <c r="M1415" s="12">
        <f>VLOOKUP($B1415,'[1]METAS 2019'!$D$4:$Q$843,12,0)</f>
        <v>2</v>
      </c>
      <c r="N1415" s="12">
        <f>VLOOKUP($B1415,'[1]METAS 2019'!$D$4:$Q$843,13,0)</f>
        <v>1</v>
      </c>
      <c r="O1415" s="12">
        <f>VLOOKUP($B1415,'[1]METAS 2019'!$D$4:$Q$843,14,0)</f>
        <v>3</v>
      </c>
      <c r="P1415" s="89">
        <f>VLOOKUP($B1415,'[5]POB X MCR 2019'!$C$7:$AW$186,12,0)</f>
        <v>8</v>
      </c>
      <c r="Q1415" s="89">
        <f>VLOOKUP($B1415,'[5]POB X MCR 2019'!$C$7:$AW$186,13,0)</f>
        <v>9</v>
      </c>
      <c r="R1415" s="89">
        <f>VLOOKUP($B1415,'[5]POB X MCR 2019'!$C$7:$AW$186,14,0)</f>
        <v>9</v>
      </c>
      <c r="S1415" s="89">
        <f>VLOOKUP($B1415,'[5]POB X MCR 2019'!$C$7:$AW$186,15,0)</f>
        <v>10</v>
      </c>
      <c r="T1415" s="89">
        <f>VLOOKUP($B1415,'[5]POB X MCR 2019'!$C$7:$AW$186,16,0)</f>
        <v>10</v>
      </c>
      <c r="U1415" s="89">
        <f>VLOOKUP($B1415,'[5]POB X MCR 2019'!$C$7:$AW$186,17,0)</f>
        <v>10</v>
      </c>
      <c r="V1415" s="89">
        <f>VLOOKUP($B1415,'[5]POB X MCR 2019'!$C$7:$AW$186,18,0)</f>
        <v>11</v>
      </c>
      <c r="W1415" s="89">
        <f>VLOOKUP($B1415,'[5]POB X MCR 2019'!$C$7:$AW$186,19,0)</f>
        <v>10</v>
      </c>
      <c r="X1415" s="89">
        <f>VLOOKUP($B1415,'[5]POB X MCR 2019'!$C$7:$AW$186,20,0)</f>
        <v>10</v>
      </c>
      <c r="Y1415" s="89">
        <f>VLOOKUP($B1415,'[5]POB X MCR 2019'!$C$7:$AW$186,21,0)</f>
        <v>9</v>
      </c>
      <c r="Z1415" s="89">
        <f>VLOOKUP($B1415,'[5]POB X MCR 2019'!$C$7:$AW$186,22,0)</f>
        <v>9</v>
      </c>
      <c r="AA1415" s="89">
        <f>VLOOKUP($B1415,'[5]POB X MCR 2019'!$C$7:$AW$186,23,0)</f>
        <v>8</v>
      </c>
      <c r="AB1415" s="89">
        <f>VLOOKUP($B1415,'[5]POB X MCR 2019'!$C$7:$AW$186,24,0)</f>
        <v>8</v>
      </c>
      <c r="AC1415" s="89">
        <f>VLOOKUP($B1415,'[5]POB X MCR 2019'!$C$7:$AW$186,25,0)</f>
        <v>7</v>
      </c>
      <c r="AD1415" s="89">
        <f>VLOOKUP($B1415,'[5]POB X MCR 2019'!$C$7:$AW$186,26,0)</f>
        <v>33</v>
      </c>
      <c r="AE1415" s="89">
        <f>VLOOKUP($B1415,'[5]POB X MCR 2019'!$C$7:$AW$186,27,0)</f>
        <v>36</v>
      </c>
      <c r="AF1415" s="89">
        <f>VLOOKUP($B1415,'[5]POB X MCR 2019'!$C$7:$AW$186,28,0)</f>
        <v>37</v>
      </c>
      <c r="AG1415" s="89">
        <f>VLOOKUP($B1415,'[5]POB X MCR 2019'!$C$7:$AW$186,29,0)</f>
        <v>36</v>
      </c>
      <c r="AH1415" s="89">
        <f>VLOOKUP($B1415,'[5]POB X MCR 2019'!$C$7:$AW$186,30,0)</f>
        <v>34</v>
      </c>
      <c r="AI1415" s="89">
        <f>VLOOKUP($B1415,'[5]POB X MCR 2019'!$C$7:$AW$186,31,0)</f>
        <v>32</v>
      </c>
      <c r="AJ1415" s="89">
        <f>VLOOKUP($B1415,'[5]POB X MCR 2019'!$C$7:$AW$186,32,0)</f>
        <v>23</v>
      </c>
      <c r="AK1415" s="89">
        <f>VLOOKUP($B1415,'[5]POB X MCR 2019'!$C$7:$AW$186,33,0)</f>
        <v>20</v>
      </c>
      <c r="AL1415" s="89">
        <f>VLOOKUP($B1415,'[5]POB X MCR 2019'!$C$7:$AW$186,34,0)</f>
        <v>16</v>
      </c>
      <c r="AM1415" s="89">
        <f>VLOOKUP($B1415,'[5]POB X MCR 2019'!$C$7:$AW$186,35,0)</f>
        <v>14</v>
      </c>
      <c r="AN1415" s="89">
        <f>VLOOKUP($B1415,'[5]POB X MCR 2019'!$C$7:$AW$186,36,0)</f>
        <v>11</v>
      </c>
      <c r="AO1415" s="89">
        <f>VLOOKUP($B1415,'[5]POB X MCR 2019'!$C$7:$AW$186,37,0)</f>
        <v>7</v>
      </c>
      <c r="AP1415" s="89">
        <f>VLOOKUP($B1415,'[5]POB X MCR 2019'!$C$7:$AW$186,38,0)</f>
        <v>7</v>
      </c>
      <c r="AQ1415" s="89">
        <f>VLOOKUP($B1415,'[5]POB X MCR 2019'!$C$7:$AW$186,43,0)</f>
        <v>233</v>
      </c>
      <c r="AR1415" s="89">
        <f>VLOOKUP($B1415,'[5]POB X MCR 2019'!$C$7:$AW$186,44,0)</f>
        <v>26</v>
      </c>
      <c r="AS1415" s="89">
        <f>VLOOKUP($B1415,'[5]POB X MCR 2019'!$C$7:$AW$186,45,0)</f>
        <v>21</v>
      </c>
      <c r="AT1415" s="89">
        <f>VLOOKUP($B1415,'[5]POB X MCR 2019'!$C$7:$AW$186,46,0)</f>
        <v>118</v>
      </c>
      <c r="AU1415" s="89">
        <f>VLOOKUP($B1415,'[6]RED CHOTA'!$C$7:$G$170,5,0)</f>
        <v>2</v>
      </c>
    </row>
    <row r="1416" spans="1:47" ht="12">
      <c r="A1416" s="58">
        <v>1417</v>
      </c>
      <c r="B1416" s="58">
        <v>4690</v>
      </c>
      <c r="C1416" s="59" t="s">
        <v>1134</v>
      </c>
      <c r="D1416" s="59" t="s">
        <v>447</v>
      </c>
      <c r="E1416" s="59" t="s">
        <v>583</v>
      </c>
      <c r="F1416" s="59" t="s">
        <v>586</v>
      </c>
      <c r="G1416" s="12" t="s">
        <v>266</v>
      </c>
      <c r="H1416" s="14">
        <f t="shared" si="357"/>
        <v>4690</v>
      </c>
      <c r="I1416" s="14">
        <f t="shared" si="358"/>
        <v>640</v>
      </c>
      <c r="J1416" s="12">
        <f>VLOOKUP($B1416,'[1]METAS 2019'!$D$4:$Q$843,5,0)</f>
        <v>11</v>
      </c>
      <c r="K1416" s="12">
        <f>VLOOKUP($B1416,'[1]METAS 2019'!$D$4:$Q$843,4,0)</f>
        <v>13</v>
      </c>
      <c r="L1416" s="12">
        <f>VLOOKUP($B1416,'[1]METAS 2019'!$D$4:$Q$843,11,0)</f>
        <v>5</v>
      </c>
      <c r="M1416" s="12">
        <f>VLOOKUP($B1416,'[1]METAS 2019'!$D$4:$Q$843,12,0)</f>
        <v>6</v>
      </c>
      <c r="N1416" s="12">
        <f>VLOOKUP($B1416,'[1]METAS 2019'!$D$4:$Q$843,13,0)</f>
        <v>6</v>
      </c>
      <c r="O1416" s="12">
        <f>VLOOKUP($B1416,'[1]METAS 2019'!$D$4:$Q$843,14,0)</f>
        <v>11</v>
      </c>
      <c r="P1416" s="89">
        <f>VLOOKUP($B1416,'[5]POB X MCR 2019'!$C$7:$AW$186,12,0)</f>
        <v>11</v>
      </c>
      <c r="Q1416" s="89">
        <f>VLOOKUP($B1416,'[5]POB X MCR 2019'!$C$7:$AW$186,13,0)</f>
        <v>12</v>
      </c>
      <c r="R1416" s="89">
        <f>VLOOKUP($B1416,'[5]POB X MCR 2019'!$C$7:$AW$186,14,0)</f>
        <v>12</v>
      </c>
      <c r="S1416" s="89">
        <f>VLOOKUP($B1416,'[5]POB X MCR 2019'!$C$7:$AW$186,15,0)</f>
        <v>13</v>
      </c>
      <c r="T1416" s="89">
        <f>VLOOKUP($B1416,'[5]POB X MCR 2019'!$C$7:$AW$186,16,0)</f>
        <v>14</v>
      </c>
      <c r="U1416" s="89">
        <f>VLOOKUP($B1416,'[5]POB X MCR 2019'!$C$7:$AW$186,17,0)</f>
        <v>14</v>
      </c>
      <c r="V1416" s="89">
        <f>VLOOKUP($B1416,'[5]POB X MCR 2019'!$C$7:$AW$186,18,0)</f>
        <v>14</v>
      </c>
      <c r="W1416" s="89">
        <f>VLOOKUP($B1416,'[5]POB X MCR 2019'!$C$7:$AW$186,19,0)</f>
        <v>14</v>
      </c>
      <c r="X1416" s="89">
        <f>VLOOKUP($B1416,'[5]POB X MCR 2019'!$C$7:$AW$186,20,0)</f>
        <v>13</v>
      </c>
      <c r="Y1416" s="89">
        <f>VLOOKUP($B1416,'[5]POB X MCR 2019'!$C$7:$AW$186,21,0)</f>
        <v>13</v>
      </c>
      <c r="Z1416" s="89">
        <f>VLOOKUP($B1416,'[5]POB X MCR 2019'!$C$7:$AW$186,22,0)</f>
        <v>12</v>
      </c>
      <c r="AA1416" s="89">
        <f>VLOOKUP($B1416,'[5]POB X MCR 2019'!$C$7:$AW$186,23,0)</f>
        <v>11</v>
      </c>
      <c r="AB1416" s="89">
        <f>VLOOKUP($B1416,'[5]POB X MCR 2019'!$C$7:$AW$186,24,0)</f>
        <v>11</v>
      </c>
      <c r="AC1416" s="89">
        <f>VLOOKUP($B1416,'[5]POB X MCR 2019'!$C$7:$AW$186,25,0)</f>
        <v>10</v>
      </c>
      <c r="AD1416" s="89">
        <f>VLOOKUP($B1416,'[5]POB X MCR 2019'!$C$7:$AW$186,26,0)</f>
        <v>44</v>
      </c>
      <c r="AE1416" s="89">
        <f>VLOOKUP($B1416,'[5]POB X MCR 2019'!$C$7:$AW$186,27,0)</f>
        <v>49</v>
      </c>
      <c r="AF1416" s="89">
        <f>VLOOKUP($B1416,'[5]POB X MCR 2019'!$C$7:$AW$186,28,0)</f>
        <v>51</v>
      </c>
      <c r="AG1416" s="89">
        <f>VLOOKUP($B1416,'[5]POB X MCR 2019'!$C$7:$AW$186,29,0)</f>
        <v>48</v>
      </c>
      <c r="AH1416" s="89">
        <f>VLOOKUP($B1416,'[5]POB X MCR 2019'!$C$7:$AW$186,30,0)</f>
        <v>46</v>
      </c>
      <c r="AI1416" s="89">
        <f>VLOOKUP($B1416,'[5]POB X MCR 2019'!$C$7:$AW$186,31,0)</f>
        <v>43</v>
      </c>
      <c r="AJ1416" s="89">
        <f>VLOOKUP($B1416,'[5]POB X MCR 2019'!$C$7:$AW$186,32,0)</f>
        <v>31</v>
      </c>
      <c r="AK1416" s="89">
        <f>VLOOKUP($B1416,'[5]POB X MCR 2019'!$C$7:$AW$186,33,0)</f>
        <v>27</v>
      </c>
      <c r="AL1416" s="89">
        <f>VLOOKUP($B1416,'[5]POB X MCR 2019'!$C$7:$AW$186,34,0)</f>
        <v>22</v>
      </c>
      <c r="AM1416" s="89">
        <f>VLOOKUP($B1416,'[5]POB X MCR 2019'!$C$7:$AW$186,35,0)</f>
        <v>19</v>
      </c>
      <c r="AN1416" s="89">
        <f>VLOOKUP($B1416,'[5]POB X MCR 2019'!$C$7:$AW$186,36,0)</f>
        <v>15</v>
      </c>
      <c r="AO1416" s="89">
        <f>VLOOKUP($B1416,'[5]POB X MCR 2019'!$C$7:$AW$186,37,0)</f>
        <v>10</v>
      </c>
      <c r="AP1416" s="89">
        <f>VLOOKUP($B1416,'[5]POB X MCR 2019'!$C$7:$AW$186,38,0)</f>
        <v>9</v>
      </c>
      <c r="AQ1416" s="89">
        <f>VLOOKUP($B1416,'[5]POB X MCR 2019'!$C$7:$AW$186,43,0)</f>
        <v>329</v>
      </c>
      <c r="AR1416" s="89">
        <f>VLOOKUP($B1416,'[5]POB X MCR 2019'!$C$7:$AW$186,44,0)</f>
        <v>36</v>
      </c>
      <c r="AS1416" s="89">
        <f>VLOOKUP($B1416,'[5]POB X MCR 2019'!$C$7:$AW$186,45,0)</f>
        <v>29</v>
      </c>
      <c r="AT1416" s="89">
        <f>VLOOKUP($B1416,'[5]POB X MCR 2019'!$C$7:$AW$186,46,0)</f>
        <v>159</v>
      </c>
      <c r="AU1416" s="89">
        <f>VLOOKUP($B1416,'[6]RED CHOTA'!$C$7:$G$170,5,0)</f>
        <v>13</v>
      </c>
    </row>
    <row r="1417" spans="1:47" ht="12">
      <c r="A1417" s="58">
        <v>1418</v>
      </c>
      <c r="B1417" s="58">
        <v>4691</v>
      </c>
      <c r="C1417" s="59" t="s">
        <v>1134</v>
      </c>
      <c r="D1417" s="59" t="s">
        <v>447</v>
      </c>
      <c r="E1417" s="59" t="s">
        <v>583</v>
      </c>
      <c r="F1417" s="59" t="s">
        <v>590</v>
      </c>
      <c r="G1417" s="12" t="s">
        <v>266</v>
      </c>
      <c r="H1417" s="14">
        <f t="shared" si="357"/>
        <v>4691</v>
      </c>
      <c r="I1417" s="14">
        <f t="shared" si="358"/>
        <v>378</v>
      </c>
      <c r="J1417" s="12">
        <f>VLOOKUP($B1417,'[1]METAS 2019'!$D$4:$Q$843,5,0)</f>
        <v>4</v>
      </c>
      <c r="K1417" s="12">
        <f>VLOOKUP($B1417,'[1]METAS 2019'!$D$4:$Q$843,4,0)</f>
        <v>5</v>
      </c>
      <c r="L1417" s="12">
        <f>VLOOKUP($B1417,'[1]METAS 2019'!$D$4:$Q$843,11,0)</f>
        <v>6</v>
      </c>
      <c r="M1417" s="12">
        <f>VLOOKUP($B1417,'[1]METAS 2019'!$D$4:$Q$843,12,0)</f>
        <v>11</v>
      </c>
      <c r="N1417" s="12">
        <f>VLOOKUP($B1417,'[1]METAS 2019'!$D$4:$Q$843,13,0)</f>
        <v>3</v>
      </c>
      <c r="O1417" s="12">
        <f>VLOOKUP($B1417,'[1]METAS 2019'!$D$4:$Q$843,14,0)</f>
        <v>9</v>
      </c>
      <c r="P1417" s="89">
        <f>VLOOKUP($B1417,'[5]POB X MCR 2019'!$C$7:$AW$186,12,0)</f>
        <v>7</v>
      </c>
      <c r="Q1417" s="89">
        <f>VLOOKUP($B1417,'[5]POB X MCR 2019'!$C$7:$AW$186,13,0)</f>
        <v>7</v>
      </c>
      <c r="R1417" s="89">
        <f>VLOOKUP($B1417,'[5]POB X MCR 2019'!$C$7:$AW$186,14,0)</f>
        <v>7</v>
      </c>
      <c r="S1417" s="89">
        <f>VLOOKUP($B1417,'[5]POB X MCR 2019'!$C$7:$AW$186,15,0)</f>
        <v>7</v>
      </c>
      <c r="T1417" s="89">
        <f>VLOOKUP($B1417,'[5]POB X MCR 2019'!$C$7:$AW$186,16,0)</f>
        <v>8</v>
      </c>
      <c r="U1417" s="89">
        <f>VLOOKUP($B1417,'[5]POB X MCR 2019'!$C$7:$AW$186,17,0)</f>
        <v>8</v>
      </c>
      <c r="V1417" s="89">
        <f>VLOOKUP($B1417,'[5]POB X MCR 2019'!$C$7:$AW$186,18,0)</f>
        <v>8</v>
      </c>
      <c r="W1417" s="89">
        <f>VLOOKUP($B1417,'[5]POB X MCR 2019'!$C$7:$AW$186,19,0)</f>
        <v>8</v>
      </c>
      <c r="X1417" s="89">
        <f>VLOOKUP($B1417,'[5]POB X MCR 2019'!$C$7:$AW$186,20,0)</f>
        <v>8</v>
      </c>
      <c r="Y1417" s="89">
        <f>VLOOKUP($B1417,'[5]POB X MCR 2019'!$C$7:$AW$186,21,0)</f>
        <v>7</v>
      </c>
      <c r="Z1417" s="89">
        <f>VLOOKUP($B1417,'[5]POB X MCR 2019'!$C$7:$AW$186,22,0)</f>
        <v>7</v>
      </c>
      <c r="AA1417" s="89">
        <f>VLOOKUP($B1417,'[5]POB X MCR 2019'!$C$7:$AW$186,23,0)</f>
        <v>6</v>
      </c>
      <c r="AB1417" s="89">
        <f>VLOOKUP($B1417,'[5]POB X MCR 2019'!$C$7:$AW$186,24,0)</f>
        <v>6</v>
      </c>
      <c r="AC1417" s="89">
        <f>VLOOKUP($B1417,'[5]POB X MCR 2019'!$C$7:$AW$186,25,0)</f>
        <v>6</v>
      </c>
      <c r="AD1417" s="89">
        <f>VLOOKUP($B1417,'[5]POB X MCR 2019'!$C$7:$AW$186,26,0)</f>
        <v>25</v>
      </c>
      <c r="AE1417" s="89">
        <f>VLOOKUP($B1417,'[5]POB X MCR 2019'!$C$7:$AW$186,27,0)</f>
        <v>28</v>
      </c>
      <c r="AF1417" s="89">
        <f>VLOOKUP($B1417,'[5]POB X MCR 2019'!$C$7:$AW$186,28,0)</f>
        <v>29</v>
      </c>
      <c r="AG1417" s="89">
        <f>VLOOKUP($B1417,'[5]POB X MCR 2019'!$C$7:$AW$186,29,0)</f>
        <v>28</v>
      </c>
      <c r="AH1417" s="89">
        <f>VLOOKUP($B1417,'[5]POB X MCR 2019'!$C$7:$AW$186,30,0)</f>
        <v>27</v>
      </c>
      <c r="AI1417" s="89">
        <f>VLOOKUP($B1417,'[5]POB X MCR 2019'!$C$7:$AW$186,31,0)</f>
        <v>25</v>
      </c>
      <c r="AJ1417" s="89">
        <f>VLOOKUP($B1417,'[5]POB X MCR 2019'!$C$7:$AW$186,32,0)</f>
        <v>18</v>
      </c>
      <c r="AK1417" s="89">
        <f>VLOOKUP($B1417,'[5]POB X MCR 2019'!$C$7:$AW$186,33,0)</f>
        <v>16</v>
      </c>
      <c r="AL1417" s="89">
        <f>VLOOKUP($B1417,'[5]POB X MCR 2019'!$C$7:$AW$186,34,0)</f>
        <v>13</v>
      </c>
      <c r="AM1417" s="89">
        <f>VLOOKUP($B1417,'[5]POB X MCR 2019'!$C$7:$AW$186,35,0)</f>
        <v>11</v>
      </c>
      <c r="AN1417" s="89">
        <f>VLOOKUP($B1417,'[5]POB X MCR 2019'!$C$7:$AW$186,36,0)</f>
        <v>9</v>
      </c>
      <c r="AO1417" s="89">
        <f>VLOOKUP($B1417,'[5]POB X MCR 2019'!$C$7:$AW$186,37,0)</f>
        <v>6</v>
      </c>
      <c r="AP1417" s="89">
        <f>VLOOKUP($B1417,'[5]POB X MCR 2019'!$C$7:$AW$186,38,0)</f>
        <v>5</v>
      </c>
      <c r="AQ1417" s="89">
        <f>VLOOKUP($B1417,'[5]POB X MCR 2019'!$C$7:$AW$186,43,0)</f>
        <v>197</v>
      </c>
      <c r="AR1417" s="89">
        <f>VLOOKUP($B1417,'[5]POB X MCR 2019'!$C$7:$AW$186,44,0)</f>
        <v>20</v>
      </c>
      <c r="AS1417" s="89">
        <f>VLOOKUP($B1417,'[5]POB X MCR 2019'!$C$7:$AW$186,45,0)</f>
        <v>17</v>
      </c>
      <c r="AT1417" s="89">
        <f>VLOOKUP($B1417,'[5]POB X MCR 2019'!$C$7:$AW$186,46,0)</f>
        <v>91</v>
      </c>
      <c r="AU1417" s="89">
        <f>VLOOKUP($B1417,'[6]RED CHOTA'!$C$7:$G$170,5,0)</f>
        <v>4</v>
      </c>
    </row>
    <row r="1418" spans="1:47" ht="12">
      <c r="A1418" s="97">
        <v>1419</v>
      </c>
      <c r="B1418" s="97"/>
      <c r="C1418" s="98"/>
      <c r="D1418" s="98"/>
      <c r="E1418" s="98"/>
      <c r="F1418" s="98" t="s">
        <v>1145</v>
      </c>
      <c r="G1418" s="17" t="s">
        <v>1214</v>
      </c>
      <c r="H1418" s="81"/>
      <c r="I1418" s="81">
        <f t="shared" si="358"/>
        <v>7957</v>
      </c>
      <c r="J1418" s="17">
        <f>SUM(J1419:J1427)</f>
        <v>89</v>
      </c>
      <c r="K1418" s="17">
        <f t="shared" ref="K1418:AU1418" si="359">SUM(K1419:K1427)</f>
        <v>101</v>
      </c>
      <c r="L1418" s="17">
        <f t="shared" si="359"/>
        <v>104</v>
      </c>
      <c r="M1418" s="17">
        <f t="shared" si="359"/>
        <v>98</v>
      </c>
      <c r="N1418" s="17">
        <f t="shared" si="359"/>
        <v>103</v>
      </c>
      <c r="O1418" s="17">
        <f t="shared" si="359"/>
        <v>107</v>
      </c>
      <c r="P1418" s="17">
        <f t="shared" si="359"/>
        <v>128</v>
      </c>
      <c r="Q1418" s="17">
        <f t="shared" si="359"/>
        <v>129</v>
      </c>
      <c r="R1418" s="17">
        <f t="shared" si="359"/>
        <v>134</v>
      </c>
      <c r="S1418" s="17">
        <f t="shared" si="359"/>
        <v>137</v>
      </c>
      <c r="T1418" s="17">
        <f t="shared" si="359"/>
        <v>142</v>
      </c>
      <c r="U1418" s="17">
        <f t="shared" si="359"/>
        <v>146</v>
      </c>
      <c r="V1418" s="17">
        <f t="shared" si="359"/>
        <v>148</v>
      </c>
      <c r="W1418" s="17">
        <f t="shared" si="359"/>
        <v>149</v>
      </c>
      <c r="X1418" s="17">
        <f t="shared" si="359"/>
        <v>144</v>
      </c>
      <c r="Y1418" s="17">
        <f t="shared" si="359"/>
        <v>142</v>
      </c>
      <c r="Z1418" s="17">
        <f t="shared" si="359"/>
        <v>140</v>
      </c>
      <c r="AA1418" s="17">
        <f t="shared" si="359"/>
        <v>136</v>
      </c>
      <c r="AB1418" s="17">
        <f t="shared" si="359"/>
        <v>130</v>
      </c>
      <c r="AC1418" s="17">
        <f t="shared" si="359"/>
        <v>126</v>
      </c>
      <c r="AD1418" s="17">
        <f t="shared" si="359"/>
        <v>551</v>
      </c>
      <c r="AE1418" s="17">
        <f t="shared" si="359"/>
        <v>520</v>
      </c>
      <c r="AF1418" s="17">
        <f t="shared" si="359"/>
        <v>653</v>
      </c>
      <c r="AG1418" s="17">
        <f t="shared" si="359"/>
        <v>592</v>
      </c>
      <c r="AH1418" s="17">
        <f t="shared" si="359"/>
        <v>620</v>
      </c>
      <c r="AI1418" s="17">
        <f t="shared" si="359"/>
        <v>518</v>
      </c>
      <c r="AJ1418" s="17">
        <f t="shared" si="359"/>
        <v>462</v>
      </c>
      <c r="AK1418" s="17">
        <f t="shared" si="359"/>
        <v>412</v>
      </c>
      <c r="AL1418" s="17">
        <f t="shared" si="359"/>
        <v>332</v>
      </c>
      <c r="AM1418" s="17">
        <f t="shared" si="359"/>
        <v>277</v>
      </c>
      <c r="AN1418" s="17">
        <f t="shared" si="359"/>
        <v>182</v>
      </c>
      <c r="AO1418" s="17">
        <f t="shared" si="359"/>
        <v>160</v>
      </c>
      <c r="AP1418" s="17">
        <f t="shared" si="359"/>
        <v>145</v>
      </c>
      <c r="AQ1418" s="17">
        <f t="shared" si="359"/>
        <v>4066</v>
      </c>
      <c r="AR1418" s="17">
        <f t="shared" si="359"/>
        <v>371</v>
      </c>
      <c r="AS1418" s="17">
        <f t="shared" si="359"/>
        <v>337</v>
      </c>
      <c r="AT1418" s="17">
        <f t="shared" si="359"/>
        <v>1788</v>
      </c>
      <c r="AU1418" s="17">
        <f t="shared" si="359"/>
        <v>106</v>
      </c>
    </row>
    <row r="1419" spans="1:47" ht="12">
      <c r="A1419" s="58">
        <v>1420</v>
      </c>
      <c r="B1419" s="58">
        <v>4763</v>
      </c>
      <c r="C1419" s="59" t="s">
        <v>1134</v>
      </c>
      <c r="D1419" s="59" t="s">
        <v>447</v>
      </c>
      <c r="E1419" s="59" t="s">
        <v>557</v>
      </c>
      <c r="F1419" s="59" t="s">
        <v>558</v>
      </c>
      <c r="G1419" s="12" t="s">
        <v>283</v>
      </c>
      <c r="H1419" s="14">
        <f t="shared" ref="H1419:H1427" si="360">B1419</f>
        <v>4763</v>
      </c>
      <c r="I1419" s="14">
        <f t="shared" si="358"/>
        <v>2259</v>
      </c>
      <c r="J1419" s="12">
        <f>VLOOKUP($B1419,'[1]METAS 2019'!$D$4:$Q$843,5,0)</f>
        <v>24</v>
      </c>
      <c r="K1419" s="12">
        <f>VLOOKUP($B1419,'[1]METAS 2019'!$D$4:$Q$843,4,0)</f>
        <v>25</v>
      </c>
      <c r="L1419" s="12">
        <f>VLOOKUP($B1419,'[1]METAS 2019'!$D$4:$Q$843,11,0)</f>
        <v>25</v>
      </c>
      <c r="M1419" s="12">
        <f>VLOOKUP($B1419,'[1]METAS 2019'!$D$4:$Q$843,12,0)</f>
        <v>26</v>
      </c>
      <c r="N1419" s="12">
        <f>VLOOKUP($B1419,'[1]METAS 2019'!$D$4:$Q$843,13,0)</f>
        <v>30</v>
      </c>
      <c r="O1419" s="12">
        <f>VLOOKUP($B1419,'[1]METAS 2019'!$D$4:$Q$843,14,0)</f>
        <v>27</v>
      </c>
      <c r="P1419" s="89">
        <f>VLOOKUP($B1419,'[5]POB X MCR 2019'!$C$7:$AW$186,12,0)</f>
        <v>36</v>
      </c>
      <c r="Q1419" s="89">
        <f>VLOOKUP($B1419,'[5]POB X MCR 2019'!$C$7:$AW$186,13,0)</f>
        <v>36</v>
      </c>
      <c r="R1419" s="89">
        <f>VLOOKUP($B1419,'[5]POB X MCR 2019'!$C$7:$AW$186,14,0)</f>
        <v>38</v>
      </c>
      <c r="S1419" s="89">
        <f>VLOOKUP($B1419,'[5]POB X MCR 2019'!$C$7:$AW$186,15,0)</f>
        <v>39</v>
      </c>
      <c r="T1419" s="89">
        <f>VLOOKUP($B1419,'[5]POB X MCR 2019'!$C$7:$AW$186,16,0)</f>
        <v>40</v>
      </c>
      <c r="U1419" s="89">
        <f>VLOOKUP($B1419,'[5]POB X MCR 2019'!$C$7:$AW$186,17,0)</f>
        <v>42</v>
      </c>
      <c r="V1419" s="89">
        <f>VLOOKUP($B1419,'[5]POB X MCR 2019'!$C$7:$AW$186,18,0)</f>
        <v>43</v>
      </c>
      <c r="W1419" s="89">
        <f>VLOOKUP($B1419,'[5]POB X MCR 2019'!$C$7:$AW$186,19,0)</f>
        <v>44</v>
      </c>
      <c r="X1419" s="89">
        <f>VLOOKUP($B1419,'[5]POB X MCR 2019'!$C$7:$AW$186,20,0)</f>
        <v>42</v>
      </c>
      <c r="Y1419" s="89">
        <f>VLOOKUP($B1419,'[5]POB X MCR 2019'!$C$7:$AW$186,21,0)</f>
        <v>40</v>
      </c>
      <c r="Z1419" s="89">
        <f>VLOOKUP($B1419,'[5]POB X MCR 2019'!$C$7:$AW$186,22,0)</f>
        <v>40</v>
      </c>
      <c r="AA1419" s="89">
        <f>VLOOKUP($B1419,'[5]POB X MCR 2019'!$C$7:$AW$186,23,0)</f>
        <v>38</v>
      </c>
      <c r="AB1419" s="89">
        <f>VLOOKUP($B1419,'[5]POB X MCR 2019'!$C$7:$AW$186,24,0)</f>
        <v>37</v>
      </c>
      <c r="AC1419" s="89">
        <f>VLOOKUP($B1419,'[5]POB X MCR 2019'!$C$7:$AW$186,25,0)</f>
        <v>38</v>
      </c>
      <c r="AD1419" s="89">
        <f>VLOOKUP($B1419,'[5]POB X MCR 2019'!$C$7:$AW$186,26,0)</f>
        <v>157</v>
      </c>
      <c r="AE1419" s="89">
        <f>VLOOKUP($B1419,'[5]POB X MCR 2019'!$C$7:$AW$186,27,0)</f>
        <v>149</v>
      </c>
      <c r="AF1419" s="89">
        <f>VLOOKUP($B1419,'[5]POB X MCR 2019'!$C$7:$AW$186,28,0)</f>
        <v>187</v>
      </c>
      <c r="AG1419" s="89">
        <f>VLOOKUP($B1419,'[5]POB X MCR 2019'!$C$7:$AW$186,29,0)</f>
        <v>168</v>
      </c>
      <c r="AH1419" s="89">
        <f>VLOOKUP($B1419,'[5]POB X MCR 2019'!$C$7:$AW$186,30,0)</f>
        <v>178</v>
      </c>
      <c r="AI1419" s="89">
        <f>VLOOKUP($B1419,'[5]POB X MCR 2019'!$C$7:$AW$186,31,0)</f>
        <v>150</v>
      </c>
      <c r="AJ1419" s="89">
        <f>VLOOKUP($B1419,'[5]POB X MCR 2019'!$C$7:$AW$186,32,0)</f>
        <v>131</v>
      </c>
      <c r="AK1419" s="89">
        <f>VLOOKUP($B1419,'[5]POB X MCR 2019'!$C$7:$AW$186,33,0)</f>
        <v>117</v>
      </c>
      <c r="AL1419" s="89">
        <f>VLOOKUP($B1419,'[5]POB X MCR 2019'!$C$7:$AW$186,34,0)</f>
        <v>95</v>
      </c>
      <c r="AM1419" s="89">
        <f>VLOOKUP($B1419,'[5]POB X MCR 2019'!$C$7:$AW$186,35,0)</f>
        <v>79</v>
      </c>
      <c r="AN1419" s="89">
        <f>VLOOKUP($B1419,'[5]POB X MCR 2019'!$C$7:$AW$186,36,0)</f>
        <v>51</v>
      </c>
      <c r="AO1419" s="89">
        <f>VLOOKUP($B1419,'[5]POB X MCR 2019'!$C$7:$AW$186,37,0)</f>
        <v>45</v>
      </c>
      <c r="AP1419" s="89">
        <f>VLOOKUP($B1419,'[5]POB X MCR 2019'!$C$7:$AW$186,38,0)</f>
        <v>42</v>
      </c>
      <c r="AQ1419" s="89">
        <f>VLOOKUP($B1419,'[5]POB X MCR 2019'!$C$7:$AW$186,43,0)</f>
        <v>1147</v>
      </c>
      <c r="AR1419" s="89">
        <f>VLOOKUP($B1419,'[5]POB X MCR 2019'!$C$7:$AW$186,44,0)</f>
        <v>106</v>
      </c>
      <c r="AS1419" s="89">
        <f>VLOOKUP($B1419,'[5]POB X MCR 2019'!$C$7:$AW$186,45,0)</f>
        <v>97</v>
      </c>
      <c r="AT1419" s="89">
        <f>VLOOKUP($B1419,'[5]POB X MCR 2019'!$C$7:$AW$186,46,0)</f>
        <v>512</v>
      </c>
      <c r="AU1419" s="89">
        <f>VLOOKUP($B1419,'[6]RED CHOTA'!$C$7:$G$170,5,0)</f>
        <v>30</v>
      </c>
    </row>
    <row r="1420" spans="1:47" ht="12">
      <c r="A1420" s="58">
        <v>1421</v>
      </c>
      <c r="B1420" s="58">
        <v>4765</v>
      </c>
      <c r="C1420" s="59" t="s">
        <v>1134</v>
      </c>
      <c r="D1420" s="59" t="s">
        <v>447</v>
      </c>
      <c r="E1420" s="59" t="s">
        <v>557</v>
      </c>
      <c r="F1420" s="59" t="s">
        <v>559</v>
      </c>
      <c r="G1420" s="12" t="s">
        <v>266</v>
      </c>
      <c r="H1420" s="14">
        <f t="shared" si="360"/>
        <v>4765</v>
      </c>
      <c r="I1420" s="14">
        <f t="shared" si="358"/>
        <v>372</v>
      </c>
      <c r="J1420" s="12">
        <f>VLOOKUP($B1420,'[1]METAS 2019'!$D$4:$Q$843,5,0)</f>
        <v>2</v>
      </c>
      <c r="K1420" s="12">
        <f>VLOOKUP($B1420,'[1]METAS 2019'!$D$4:$Q$843,4,0)</f>
        <v>1</v>
      </c>
      <c r="L1420" s="12">
        <f>VLOOKUP($B1420,'[1]METAS 2019'!$D$4:$Q$843,11,0)</f>
        <v>2</v>
      </c>
      <c r="M1420" s="12">
        <f>VLOOKUP($B1420,'[1]METAS 2019'!$D$4:$Q$843,12,0)</f>
        <v>2</v>
      </c>
      <c r="N1420" s="12">
        <f>VLOOKUP($B1420,'[1]METAS 2019'!$D$4:$Q$843,13,0)</f>
        <v>4</v>
      </c>
      <c r="O1420" s="12">
        <f>VLOOKUP($B1420,'[1]METAS 2019'!$D$4:$Q$843,14,0)</f>
        <v>2</v>
      </c>
      <c r="P1420" s="89">
        <f>VLOOKUP($B1420,'[5]POB X MCR 2019'!$C$7:$AW$186,12,0)</f>
        <v>6</v>
      </c>
      <c r="Q1420" s="89">
        <f>VLOOKUP($B1420,'[5]POB X MCR 2019'!$C$7:$AW$186,13,0)</f>
        <v>6</v>
      </c>
      <c r="R1420" s="89">
        <f>VLOOKUP($B1420,'[5]POB X MCR 2019'!$C$7:$AW$186,14,0)</f>
        <v>7</v>
      </c>
      <c r="S1420" s="89">
        <f>VLOOKUP($B1420,'[5]POB X MCR 2019'!$C$7:$AW$186,15,0)</f>
        <v>7</v>
      </c>
      <c r="T1420" s="89">
        <f>VLOOKUP($B1420,'[5]POB X MCR 2019'!$C$7:$AW$186,16,0)</f>
        <v>7</v>
      </c>
      <c r="U1420" s="89">
        <f>VLOOKUP($B1420,'[5]POB X MCR 2019'!$C$7:$AW$186,17,0)</f>
        <v>7</v>
      </c>
      <c r="V1420" s="89">
        <f>VLOOKUP($B1420,'[5]POB X MCR 2019'!$C$7:$AW$186,18,0)</f>
        <v>7</v>
      </c>
      <c r="W1420" s="89">
        <f>VLOOKUP($B1420,'[5]POB X MCR 2019'!$C$7:$AW$186,19,0)</f>
        <v>7</v>
      </c>
      <c r="X1420" s="89">
        <f>VLOOKUP($B1420,'[5]POB X MCR 2019'!$C$7:$AW$186,20,0)</f>
        <v>7</v>
      </c>
      <c r="Y1420" s="89">
        <f>VLOOKUP($B1420,'[5]POB X MCR 2019'!$C$7:$AW$186,21,0)</f>
        <v>7</v>
      </c>
      <c r="Z1420" s="89">
        <f>VLOOKUP($B1420,'[5]POB X MCR 2019'!$C$7:$AW$186,22,0)</f>
        <v>7</v>
      </c>
      <c r="AA1420" s="89">
        <f>VLOOKUP($B1420,'[5]POB X MCR 2019'!$C$7:$AW$186,23,0)</f>
        <v>7</v>
      </c>
      <c r="AB1420" s="89">
        <f>VLOOKUP($B1420,'[5]POB X MCR 2019'!$C$7:$AW$186,24,0)</f>
        <v>6</v>
      </c>
      <c r="AC1420" s="89">
        <f>VLOOKUP($B1420,'[5]POB X MCR 2019'!$C$7:$AW$186,25,0)</f>
        <v>6</v>
      </c>
      <c r="AD1420" s="89">
        <f>VLOOKUP($B1420,'[5]POB X MCR 2019'!$C$7:$AW$186,26,0)</f>
        <v>27</v>
      </c>
      <c r="AE1420" s="89">
        <f>VLOOKUP($B1420,'[5]POB X MCR 2019'!$C$7:$AW$186,27,0)</f>
        <v>25</v>
      </c>
      <c r="AF1420" s="89">
        <f>VLOOKUP($B1420,'[5]POB X MCR 2019'!$C$7:$AW$186,28,0)</f>
        <v>32</v>
      </c>
      <c r="AG1420" s="89">
        <f>VLOOKUP($B1420,'[5]POB X MCR 2019'!$C$7:$AW$186,29,0)</f>
        <v>29</v>
      </c>
      <c r="AH1420" s="89">
        <f>VLOOKUP($B1420,'[5]POB X MCR 2019'!$C$7:$AW$186,30,0)</f>
        <v>30</v>
      </c>
      <c r="AI1420" s="89">
        <f>VLOOKUP($B1420,'[5]POB X MCR 2019'!$C$7:$AW$186,31,0)</f>
        <v>25</v>
      </c>
      <c r="AJ1420" s="89">
        <f>VLOOKUP($B1420,'[5]POB X MCR 2019'!$C$7:$AW$186,32,0)</f>
        <v>23</v>
      </c>
      <c r="AK1420" s="89">
        <f>VLOOKUP($B1420,'[5]POB X MCR 2019'!$C$7:$AW$186,33,0)</f>
        <v>20</v>
      </c>
      <c r="AL1420" s="89">
        <f>VLOOKUP($B1420,'[5]POB X MCR 2019'!$C$7:$AW$186,34,0)</f>
        <v>16</v>
      </c>
      <c r="AM1420" s="89">
        <f>VLOOKUP($B1420,'[5]POB X MCR 2019'!$C$7:$AW$186,35,0)</f>
        <v>14</v>
      </c>
      <c r="AN1420" s="89">
        <f>VLOOKUP($B1420,'[5]POB X MCR 2019'!$C$7:$AW$186,36,0)</f>
        <v>9</v>
      </c>
      <c r="AO1420" s="89">
        <f>VLOOKUP($B1420,'[5]POB X MCR 2019'!$C$7:$AW$186,37,0)</f>
        <v>8</v>
      </c>
      <c r="AP1420" s="89">
        <f>VLOOKUP($B1420,'[5]POB X MCR 2019'!$C$7:$AW$186,38,0)</f>
        <v>7</v>
      </c>
      <c r="AQ1420" s="89">
        <f>VLOOKUP($B1420,'[5]POB X MCR 2019'!$C$7:$AW$186,43,0)</f>
        <v>195</v>
      </c>
      <c r="AR1420" s="89">
        <f>VLOOKUP($B1420,'[5]POB X MCR 2019'!$C$7:$AW$186,44,0)</f>
        <v>18</v>
      </c>
      <c r="AS1420" s="89">
        <f>VLOOKUP($B1420,'[5]POB X MCR 2019'!$C$7:$AW$186,45,0)</f>
        <v>16</v>
      </c>
      <c r="AT1420" s="89">
        <f>VLOOKUP($B1420,'[5]POB X MCR 2019'!$C$7:$AW$186,46,0)</f>
        <v>87</v>
      </c>
      <c r="AU1420" s="89">
        <f>VLOOKUP($B1420,'[6]RED CHOTA'!$C$7:$G$170,5,0)</f>
        <v>2</v>
      </c>
    </row>
    <row r="1421" spans="1:47" ht="12">
      <c r="A1421" s="58">
        <v>1422</v>
      </c>
      <c r="B1421" s="58">
        <v>4766</v>
      </c>
      <c r="C1421" s="59" t="s">
        <v>1134</v>
      </c>
      <c r="D1421" s="59" t="s">
        <v>447</v>
      </c>
      <c r="E1421" s="59" t="s">
        <v>557</v>
      </c>
      <c r="F1421" s="59" t="s">
        <v>560</v>
      </c>
      <c r="G1421" s="12" t="s">
        <v>266</v>
      </c>
      <c r="H1421" s="14">
        <f t="shared" si="360"/>
        <v>4766</v>
      </c>
      <c r="I1421" s="14">
        <f t="shared" si="358"/>
        <v>464</v>
      </c>
      <c r="J1421" s="12">
        <f>VLOOKUP($B1421,'[1]METAS 2019'!$D$4:$Q$843,5,0)</f>
        <v>3</v>
      </c>
      <c r="K1421" s="12">
        <f>VLOOKUP($B1421,'[1]METAS 2019'!$D$4:$Q$843,4,0)</f>
        <v>5</v>
      </c>
      <c r="L1421" s="12">
        <f>VLOOKUP($B1421,'[1]METAS 2019'!$D$4:$Q$843,11,0)</f>
        <v>9</v>
      </c>
      <c r="M1421" s="12">
        <f>VLOOKUP($B1421,'[1]METAS 2019'!$D$4:$Q$843,12,0)</f>
        <v>7</v>
      </c>
      <c r="N1421" s="12">
        <f>VLOOKUP($B1421,'[1]METAS 2019'!$D$4:$Q$843,13,0)</f>
        <v>5</v>
      </c>
      <c r="O1421" s="12">
        <f>VLOOKUP($B1421,'[1]METAS 2019'!$D$4:$Q$843,14,0)</f>
        <v>3</v>
      </c>
      <c r="P1421" s="89">
        <f>VLOOKUP($B1421,'[5]POB X MCR 2019'!$C$7:$AW$186,12,0)</f>
        <v>8</v>
      </c>
      <c r="Q1421" s="89">
        <f>VLOOKUP($B1421,'[5]POB X MCR 2019'!$C$7:$AW$186,13,0)</f>
        <v>8</v>
      </c>
      <c r="R1421" s="89">
        <f>VLOOKUP($B1421,'[5]POB X MCR 2019'!$C$7:$AW$186,14,0)</f>
        <v>8</v>
      </c>
      <c r="S1421" s="89">
        <f>VLOOKUP($B1421,'[5]POB X MCR 2019'!$C$7:$AW$186,15,0)</f>
        <v>8</v>
      </c>
      <c r="T1421" s="89">
        <f>VLOOKUP($B1421,'[5]POB X MCR 2019'!$C$7:$AW$186,16,0)</f>
        <v>8</v>
      </c>
      <c r="U1421" s="89">
        <f>VLOOKUP($B1421,'[5]POB X MCR 2019'!$C$7:$AW$186,17,0)</f>
        <v>9</v>
      </c>
      <c r="V1421" s="89">
        <f>VLOOKUP($B1421,'[5]POB X MCR 2019'!$C$7:$AW$186,18,0)</f>
        <v>9</v>
      </c>
      <c r="W1421" s="89">
        <f>VLOOKUP($B1421,'[5]POB X MCR 2019'!$C$7:$AW$186,19,0)</f>
        <v>9</v>
      </c>
      <c r="X1421" s="89">
        <f>VLOOKUP($B1421,'[5]POB X MCR 2019'!$C$7:$AW$186,20,0)</f>
        <v>8</v>
      </c>
      <c r="Y1421" s="89">
        <f>VLOOKUP($B1421,'[5]POB X MCR 2019'!$C$7:$AW$186,21,0)</f>
        <v>8</v>
      </c>
      <c r="Z1421" s="89">
        <f>VLOOKUP($B1421,'[5]POB X MCR 2019'!$C$7:$AW$186,22,0)</f>
        <v>8</v>
      </c>
      <c r="AA1421" s="89">
        <f>VLOOKUP($B1421,'[5]POB X MCR 2019'!$C$7:$AW$186,23,0)</f>
        <v>8</v>
      </c>
      <c r="AB1421" s="89">
        <f>VLOOKUP($B1421,'[5]POB X MCR 2019'!$C$7:$AW$186,24,0)</f>
        <v>8</v>
      </c>
      <c r="AC1421" s="89">
        <f>VLOOKUP($B1421,'[5]POB X MCR 2019'!$C$7:$AW$186,25,0)</f>
        <v>7</v>
      </c>
      <c r="AD1421" s="89">
        <f>VLOOKUP($B1421,'[5]POB X MCR 2019'!$C$7:$AW$186,26,0)</f>
        <v>32</v>
      </c>
      <c r="AE1421" s="89">
        <f>VLOOKUP($B1421,'[5]POB X MCR 2019'!$C$7:$AW$186,27,0)</f>
        <v>31</v>
      </c>
      <c r="AF1421" s="89">
        <f>VLOOKUP($B1421,'[5]POB X MCR 2019'!$C$7:$AW$186,28,0)</f>
        <v>38</v>
      </c>
      <c r="AG1421" s="89">
        <f>VLOOKUP($B1421,'[5]POB X MCR 2019'!$C$7:$AW$186,29,0)</f>
        <v>35</v>
      </c>
      <c r="AH1421" s="89">
        <f>VLOOKUP($B1421,'[5]POB X MCR 2019'!$C$7:$AW$186,30,0)</f>
        <v>36</v>
      </c>
      <c r="AI1421" s="89">
        <f>VLOOKUP($B1421,'[5]POB X MCR 2019'!$C$7:$AW$186,31,0)</f>
        <v>30</v>
      </c>
      <c r="AJ1421" s="89">
        <f>VLOOKUP($B1421,'[5]POB X MCR 2019'!$C$7:$AW$186,32,0)</f>
        <v>27</v>
      </c>
      <c r="AK1421" s="89">
        <f>VLOOKUP($B1421,'[5]POB X MCR 2019'!$C$7:$AW$186,33,0)</f>
        <v>24</v>
      </c>
      <c r="AL1421" s="89">
        <f>VLOOKUP($B1421,'[5]POB X MCR 2019'!$C$7:$AW$186,34,0)</f>
        <v>20</v>
      </c>
      <c r="AM1421" s="89">
        <f>VLOOKUP($B1421,'[5]POB X MCR 2019'!$C$7:$AW$186,35,0)</f>
        <v>16</v>
      </c>
      <c r="AN1421" s="89">
        <f>VLOOKUP($B1421,'[5]POB X MCR 2019'!$C$7:$AW$186,36,0)</f>
        <v>11</v>
      </c>
      <c r="AO1421" s="89">
        <f>VLOOKUP($B1421,'[5]POB X MCR 2019'!$C$7:$AW$186,37,0)</f>
        <v>9</v>
      </c>
      <c r="AP1421" s="89">
        <f>VLOOKUP($B1421,'[5]POB X MCR 2019'!$C$7:$AW$186,38,0)</f>
        <v>9</v>
      </c>
      <c r="AQ1421" s="89">
        <f>VLOOKUP($B1421,'[5]POB X MCR 2019'!$C$7:$AW$186,43,0)</f>
        <v>238</v>
      </c>
      <c r="AR1421" s="89">
        <f>VLOOKUP($B1421,'[5]POB X MCR 2019'!$C$7:$AW$186,44,0)</f>
        <v>22</v>
      </c>
      <c r="AS1421" s="89">
        <f>VLOOKUP($B1421,'[5]POB X MCR 2019'!$C$7:$AW$186,45,0)</f>
        <v>20</v>
      </c>
      <c r="AT1421" s="89">
        <f>VLOOKUP($B1421,'[5]POB X MCR 2019'!$C$7:$AW$186,46,0)</f>
        <v>105</v>
      </c>
      <c r="AU1421" s="89">
        <f>VLOOKUP($B1421,'[6]RED CHOTA'!$C$7:$G$170,5,0)</f>
        <v>3</v>
      </c>
    </row>
    <row r="1422" spans="1:47" ht="12">
      <c r="A1422" s="58">
        <v>1423</v>
      </c>
      <c r="B1422" s="58">
        <v>4767</v>
      </c>
      <c r="C1422" s="59" t="s">
        <v>1134</v>
      </c>
      <c r="D1422" s="59" t="s">
        <v>447</v>
      </c>
      <c r="E1422" s="59" t="s">
        <v>557</v>
      </c>
      <c r="F1422" s="59" t="s">
        <v>562</v>
      </c>
      <c r="G1422" s="12" t="s">
        <v>266</v>
      </c>
      <c r="H1422" s="14">
        <f t="shared" si="360"/>
        <v>4767</v>
      </c>
      <c r="I1422" s="14">
        <f t="shared" si="358"/>
        <v>348</v>
      </c>
      <c r="J1422" s="12">
        <f>VLOOKUP($B1422,'[1]METAS 2019'!$D$4:$Q$843,5,0)</f>
        <v>3</v>
      </c>
      <c r="K1422" s="12">
        <f>VLOOKUP($B1422,'[1]METAS 2019'!$D$4:$Q$843,4,0)</f>
        <v>6</v>
      </c>
      <c r="L1422" s="12">
        <f>VLOOKUP($B1422,'[1]METAS 2019'!$D$4:$Q$843,11,0)</f>
        <v>7</v>
      </c>
      <c r="M1422" s="12">
        <f>VLOOKUP($B1422,'[1]METAS 2019'!$D$4:$Q$843,12,0)</f>
        <v>4</v>
      </c>
      <c r="N1422" s="12">
        <f>VLOOKUP($B1422,'[1]METAS 2019'!$D$4:$Q$843,13,0)</f>
        <v>2</v>
      </c>
      <c r="O1422" s="12">
        <f>VLOOKUP($B1422,'[1]METAS 2019'!$D$4:$Q$843,14,0)</f>
        <v>9</v>
      </c>
      <c r="P1422" s="89">
        <f>VLOOKUP($B1422,'[5]POB X MCR 2019'!$C$7:$AW$186,12,0)</f>
        <v>6</v>
      </c>
      <c r="Q1422" s="89">
        <f>VLOOKUP($B1422,'[5]POB X MCR 2019'!$C$7:$AW$186,13,0)</f>
        <v>6</v>
      </c>
      <c r="R1422" s="89">
        <f>VLOOKUP($B1422,'[5]POB X MCR 2019'!$C$7:$AW$186,14,0)</f>
        <v>6</v>
      </c>
      <c r="S1422" s="89">
        <f>VLOOKUP($B1422,'[5]POB X MCR 2019'!$C$7:$AW$186,15,0)</f>
        <v>6</v>
      </c>
      <c r="T1422" s="89">
        <f>VLOOKUP($B1422,'[5]POB X MCR 2019'!$C$7:$AW$186,16,0)</f>
        <v>6</v>
      </c>
      <c r="U1422" s="89">
        <f>VLOOKUP($B1422,'[5]POB X MCR 2019'!$C$7:$AW$186,17,0)</f>
        <v>6</v>
      </c>
      <c r="V1422" s="89">
        <f>VLOOKUP($B1422,'[5]POB X MCR 2019'!$C$7:$AW$186,18,0)</f>
        <v>6</v>
      </c>
      <c r="W1422" s="89">
        <f>VLOOKUP($B1422,'[5]POB X MCR 2019'!$C$7:$AW$186,19,0)</f>
        <v>6</v>
      </c>
      <c r="X1422" s="89">
        <f>VLOOKUP($B1422,'[5]POB X MCR 2019'!$C$7:$AW$186,20,0)</f>
        <v>6</v>
      </c>
      <c r="Y1422" s="89">
        <f>VLOOKUP($B1422,'[5]POB X MCR 2019'!$C$7:$AW$186,21,0)</f>
        <v>6</v>
      </c>
      <c r="Z1422" s="89">
        <f>VLOOKUP($B1422,'[5]POB X MCR 2019'!$C$7:$AW$186,22,0)</f>
        <v>6</v>
      </c>
      <c r="AA1422" s="89">
        <f>VLOOKUP($B1422,'[5]POB X MCR 2019'!$C$7:$AW$186,23,0)</f>
        <v>6</v>
      </c>
      <c r="AB1422" s="89">
        <f>VLOOKUP($B1422,'[5]POB X MCR 2019'!$C$7:$AW$186,24,0)</f>
        <v>6</v>
      </c>
      <c r="AC1422" s="89">
        <f>VLOOKUP($B1422,'[5]POB X MCR 2019'!$C$7:$AW$186,25,0)</f>
        <v>5</v>
      </c>
      <c r="AD1422" s="89">
        <f>VLOOKUP($B1422,'[5]POB X MCR 2019'!$C$7:$AW$186,26,0)</f>
        <v>24</v>
      </c>
      <c r="AE1422" s="89">
        <f>VLOOKUP($B1422,'[5]POB X MCR 2019'!$C$7:$AW$186,27,0)</f>
        <v>22</v>
      </c>
      <c r="AF1422" s="89">
        <f>VLOOKUP($B1422,'[5]POB X MCR 2019'!$C$7:$AW$186,28,0)</f>
        <v>28</v>
      </c>
      <c r="AG1422" s="89">
        <f>VLOOKUP($B1422,'[5]POB X MCR 2019'!$C$7:$AW$186,29,0)</f>
        <v>26</v>
      </c>
      <c r="AH1422" s="89">
        <f>VLOOKUP($B1422,'[5]POB X MCR 2019'!$C$7:$AW$186,30,0)</f>
        <v>27</v>
      </c>
      <c r="AI1422" s="89">
        <f>VLOOKUP($B1422,'[5]POB X MCR 2019'!$C$7:$AW$186,31,0)</f>
        <v>22</v>
      </c>
      <c r="AJ1422" s="89">
        <f>VLOOKUP($B1422,'[5]POB X MCR 2019'!$C$7:$AW$186,32,0)</f>
        <v>20</v>
      </c>
      <c r="AK1422" s="89">
        <f>VLOOKUP($B1422,'[5]POB X MCR 2019'!$C$7:$AW$186,33,0)</f>
        <v>18</v>
      </c>
      <c r="AL1422" s="89">
        <f>VLOOKUP($B1422,'[5]POB X MCR 2019'!$C$7:$AW$186,34,0)</f>
        <v>14</v>
      </c>
      <c r="AM1422" s="89">
        <f>VLOOKUP($B1422,'[5]POB X MCR 2019'!$C$7:$AW$186,35,0)</f>
        <v>12</v>
      </c>
      <c r="AN1422" s="89">
        <f>VLOOKUP($B1422,'[5]POB X MCR 2019'!$C$7:$AW$186,36,0)</f>
        <v>8</v>
      </c>
      <c r="AO1422" s="89">
        <f>VLOOKUP($B1422,'[5]POB X MCR 2019'!$C$7:$AW$186,37,0)</f>
        <v>7</v>
      </c>
      <c r="AP1422" s="89">
        <f>VLOOKUP($B1422,'[5]POB X MCR 2019'!$C$7:$AW$186,38,0)</f>
        <v>6</v>
      </c>
      <c r="AQ1422" s="89">
        <f>VLOOKUP($B1422,'[5]POB X MCR 2019'!$C$7:$AW$186,43,0)</f>
        <v>177</v>
      </c>
      <c r="AR1422" s="89">
        <f>VLOOKUP($B1422,'[5]POB X MCR 2019'!$C$7:$AW$186,44,0)</f>
        <v>16</v>
      </c>
      <c r="AS1422" s="89">
        <f>VLOOKUP($B1422,'[5]POB X MCR 2019'!$C$7:$AW$186,45,0)</f>
        <v>15</v>
      </c>
      <c r="AT1422" s="89">
        <f>VLOOKUP($B1422,'[5]POB X MCR 2019'!$C$7:$AW$186,46,0)</f>
        <v>77</v>
      </c>
      <c r="AU1422" s="89">
        <f>VLOOKUP($B1422,'[6]RED CHOTA'!$C$7:$G$170,5,0)</f>
        <v>3</v>
      </c>
    </row>
    <row r="1423" spans="1:47" ht="12">
      <c r="A1423" s="58">
        <v>1424</v>
      </c>
      <c r="B1423" s="58">
        <v>4769</v>
      </c>
      <c r="C1423" s="59" t="s">
        <v>1134</v>
      </c>
      <c r="D1423" s="59" t="s">
        <v>447</v>
      </c>
      <c r="E1423" s="59" t="s">
        <v>557</v>
      </c>
      <c r="F1423" s="59" t="s">
        <v>561</v>
      </c>
      <c r="G1423" s="12" t="s">
        <v>266</v>
      </c>
      <c r="H1423" s="14">
        <f t="shared" si="360"/>
        <v>4769</v>
      </c>
      <c r="I1423" s="14">
        <f t="shared" si="358"/>
        <v>373</v>
      </c>
      <c r="J1423" s="12">
        <f>VLOOKUP($B1423,'[1]METAS 2019'!$D$4:$Q$843,5,0)</f>
        <v>2</v>
      </c>
      <c r="K1423" s="12">
        <f>VLOOKUP($B1423,'[1]METAS 2019'!$D$4:$Q$843,4,0)</f>
        <v>1</v>
      </c>
      <c r="L1423" s="12">
        <f>VLOOKUP($B1423,'[1]METAS 2019'!$D$4:$Q$843,11,0)</f>
        <v>6</v>
      </c>
      <c r="M1423" s="12">
        <f>VLOOKUP($B1423,'[1]METAS 2019'!$D$4:$Q$843,12,0)</f>
        <v>2</v>
      </c>
      <c r="N1423" s="12">
        <f>VLOOKUP($B1423,'[1]METAS 2019'!$D$4:$Q$843,13,0)</f>
        <v>2</v>
      </c>
      <c r="O1423" s="12">
        <f>VLOOKUP($B1423,'[1]METAS 2019'!$D$4:$Q$843,14,0)</f>
        <v>4</v>
      </c>
      <c r="P1423" s="89">
        <f>VLOOKUP($B1423,'[5]POB X MCR 2019'!$C$7:$AW$186,12,0)</f>
        <v>6</v>
      </c>
      <c r="Q1423" s="89">
        <f>VLOOKUP($B1423,'[5]POB X MCR 2019'!$C$7:$AW$186,13,0)</f>
        <v>6</v>
      </c>
      <c r="R1423" s="89">
        <f>VLOOKUP($B1423,'[5]POB X MCR 2019'!$C$7:$AW$186,14,0)</f>
        <v>6</v>
      </c>
      <c r="S1423" s="89">
        <f>VLOOKUP($B1423,'[5]POB X MCR 2019'!$C$7:$AW$186,15,0)</f>
        <v>7</v>
      </c>
      <c r="T1423" s="89">
        <f>VLOOKUP($B1423,'[5]POB X MCR 2019'!$C$7:$AW$186,16,0)</f>
        <v>7</v>
      </c>
      <c r="U1423" s="89">
        <f>VLOOKUP($B1423,'[5]POB X MCR 2019'!$C$7:$AW$186,17,0)</f>
        <v>7</v>
      </c>
      <c r="V1423" s="89">
        <f>VLOOKUP($B1423,'[5]POB X MCR 2019'!$C$7:$AW$186,18,0)</f>
        <v>7</v>
      </c>
      <c r="W1423" s="89">
        <f>VLOOKUP($B1423,'[5]POB X MCR 2019'!$C$7:$AW$186,19,0)</f>
        <v>7</v>
      </c>
      <c r="X1423" s="89">
        <f>VLOOKUP($B1423,'[5]POB X MCR 2019'!$C$7:$AW$186,20,0)</f>
        <v>7</v>
      </c>
      <c r="Y1423" s="89">
        <f>VLOOKUP($B1423,'[5]POB X MCR 2019'!$C$7:$AW$186,21,0)</f>
        <v>7</v>
      </c>
      <c r="Z1423" s="89">
        <f>VLOOKUP($B1423,'[5]POB X MCR 2019'!$C$7:$AW$186,22,0)</f>
        <v>7</v>
      </c>
      <c r="AA1423" s="89">
        <f>VLOOKUP($B1423,'[5]POB X MCR 2019'!$C$7:$AW$186,23,0)</f>
        <v>7</v>
      </c>
      <c r="AB1423" s="89">
        <f>VLOOKUP($B1423,'[5]POB X MCR 2019'!$C$7:$AW$186,24,0)</f>
        <v>6</v>
      </c>
      <c r="AC1423" s="89">
        <f>VLOOKUP($B1423,'[5]POB X MCR 2019'!$C$7:$AW$186,25,0)</f>
        <v>6</v>
      </c>
      <c r="AD1423" s="89">
        <f>VLOOKUP($B1423,'[5]POB X MCR 2019'!$C$7:$AW$186,26,0)</f>
        <v>27</v>
      </c>
      <c r="AE1423" s="89">
        <f>VLOOKUP($B1423,'[5]POB X MCR 2019'!$C$7:$AW$186,27,0)</f>
        <v>25</v>
      </c>
      <c r="AF1423" s="89">
        <f>VLOOKUP($B1423,'[5]POB X MCR 2019'!$C$7:$AW$186,28,0)</f>
        <v>32</v>
      </c>
      <c r="AG1423" s="89">
        <f>VLOOKUP($B1423,'[5]POB X MCR 2019'!$C$7:$AW$186,29,0)</f>
        <v>29</v>
      </c>
      <c r="AH1423" s="89">
        <f>VLOOKUP($B1423,'[5]POB X MCR 2019'!$C$7:$AW$186,30,0)</f>
        <v>30</v>
      </c>
      <c r="AI1423" s="89">
        <f>VLOOKUP($B1423,'[5]POB X MCR 2019'!$C$7:$AW$186,31,0)</f>
        <v>25</v>
      </c>
      <c r="AJ1423" s="89">
        <f>VLOOKUP($B1423,'[5]POB X MCR 2019'!$C$7:$AW$186,32,0)</f>
        <v>22</v>
      </c>
      <c r="AK1423" s="89">
        <f>VLOOKUP($B1423,'[5]POB X MCR 2019'!$C$7:$AW$186,33,0)</f>
        <v>20</v>
      </c>
      <c r="AL1423" s="89">
        <f>VLOOKUP($B1423,'[5]POB X MCR 2019'!$C$7:$AW$186,34,0)</f>
        <v>16</v>
      </c>
      <c r="AM1423" s="89">
        <f>VLOOKUP($B1423,'[5]POB X MCR 2019'!$C$7:$AW$186,35,0)</f>
        <v>13</v>
      </c>
      <c r="AN1423" s="89">
        <f>VLOOKUP($B1423,'[5]POB X MCR 2019'!$C$7:$AW$186,36,0)</f>
        <v>9</v>
      </c>
      <c r="AO1423" s="89">
        <f>VLOOKUP($B1423,'[5]POB X MCR 2019'!$C$7:$AW$186,37,0)</f>
        <v>8</v>
      </c>
      <c r="AP1423" s="89">
        <f>VLOOKUP($B1423,'[5]POB X MCR 2019'!$C$7:$AW$186,38,0)</f>
        <v>7</v>
      </c>
      <c r="AQ1423" s="89">
        <f>VLOOKUP($B1423,'[5]POB X MCR 2019'!$C$7:$AW$186,43,0)</f>
        <v>195</v>
      </c>
      <c r="AR1423" s="89">
        <f>VLOOKUP($B1423,'[5]POB X MCR 2019'!$C$7:$AW$186,44,0)</f>
        <v>18</v>
      </c>
      <c r="AS1423" s="89">
        <f>VLOOKUP($B1423,'[5]POB X MCR 2019'!$C$7:$AW$186,45,0)</f>
        <v>16</v>
      </c>
      <c r="AT1423" s="89">
        <f>VLOOKUP($B1423,'[5]POB X MCR 2019'!$C$7:$AW$186,46,0)</f>
        <v>87</v>
      </c>
      <c r="AU1423" s="89">
        <f>VLOOKUP($B1423,'[6]RED CHOTA'!$C$7:$G$170,5,0)</f>
        <v>2</v>
      </c>
    </row>
    <row r="1424" spans="1:47" ht="12">
      <c r="A1424" s="58">
        <v>1425</v>
      </c>
      <c r="B1424" s="58">
        <v>4770</v>
      </c>
      <c r="C1424" s="59" t="s">
        <v>1134</v>
      </c>
      <c r="D1424" s="59" t="s">
        <v>447</v>
      </c>
      <c r="E1424" s="59" t="s">
        <v>557</v>
      </c>
      <c r="F1424" s="59" t="s">
        <v>564</v>
      </c>
      <c r="G1424" s="12" t="s">
        <v>266</v>
      </c>
      <c r="H1424" s="14">
        <f t="shared" si="360"/>
        <v>4770</v>
      </c>
      <c r="I1424" s="14">
        <f t="shared" si="358"/>
        <v>820</v>
      </c>
      <c r="J1424" s="12">
        <f>VLOOKUP($B1424,'[1]METAS 2019'!$D$4:$Q$843,5,0)</f>
        <v>6</v>
      </c>
      <c r="K1424" s="12">
        <f>VLOOKUP($B1424,'[1]METAS 2019'!$D$4:$Q$843,4,0)</f>
        <v>6</v>
      </c>
      <c r="L1424" s="12">
        <f>VLOOKUP($B1424,'[1]METAS 2019'!$D$4:$Q$843,11,0)</f>
        <v>10</v>
      </c>
      <c r="M1424" s="12">
        <f>VLOOKUP($B1424,'[1]METAS 2019'!$D$4:$Q$843,12,0)</f>
        <v>11</v>
      </c>
      <c r="N1424" s="12">
        <f>VLOOKUP($B1424,'[1]METAS 2019'!$D$4:$Q$843,13,0)</f>
        <v>11</v>
      </c>
      <c r="O1424" s="12">
        <f>VLOOKUP($B1424,'[1]METAS 2019'!$D$4:$Q$843,14,0)</f>
        <v>17</v>
      </c>
      <c r="P1424" s="89">
        <f>VLOOKUP($B1424,'[5]POB X MCR 2019'!$C$7:$AW$186,12,0)</f>
        <v>13</v>
      </c>
      <c r="Q1424" s="89">
        <f>VLOOKUP($B1424,'[5]POB X MCR 2019'!$C$7:$AW$186,13,0)</f>
        <v>13</v>
      </c>
      <c r="R1424" s="89">
        <f>VLOOKUP($B1424,'[5]POB X MCR 2019'!$C$7:$AW$186,14,0)</f>
        <v>14</v>
      </c>
      <c r="S1424" s="89">
        <f>VLOOKUP($B1424,'[5]POB X MCR 2019'!$C$7:$AW$186,15,0)</f>
        <v>14</v>
      </c>
      <c r="T1424" s="89">
        <f>VLOOKUP($B1424,'[5]POB X MCR 2019'!$C$7:$AW$186,16,0)</f>
        <v>15</v>
      </c>
      <c r="U1424" s="89">
        <f>VLOOKUP($B1424,'[5]POB X MCR 2019'!$C$7:$AW$186,17,0)</f>
        <v>15</v>
      </c>
      <c r="V1424" s="89">
        <f>VLOOKUP($B1424,'[5]POB X MCR 2019'!$C$7:$AW$186,18,0)</f>
        <v>15</v>
      </c>
      <c r="W1424" s="89">
        <f>VLOOKUP($B1424,'[5]POB X MCR 2019'!$C$7:$AW$186,19,0)</f>
        <v>15</v>
      </c>
      <c r="X1424" s="89">
        <f>VLOOKUP($B1424,'[5]POB X MCR 2019'!$C$7:$AW$186,20,0)</f>
        <v>15</v>
      </c>
      <c r="Y1424" s="89">
        <f>VLOOKUP($B1424,'[5]POB X MCR 2019'!$C$7:$AW$186,21,0)</f>
        <v>15</v>
      </c>
      <c r="Z1424" s="89">
        <f>VLOOKUP($B1424,'[5]POB X MCR 2019'!$C$7:$AW$186,22,0)</f>
        <v>14</v>
      </c>
      <c r="AA1424" s="89">
        <f>VLOOKUP($B1424,'[5]POB X MCR 2019'!$C$7:$AW$186,23,0)</f>
        <v>14</v>
      </c>
      <c r="AB1424" s="89">
        <f>VLOOKUP($B1424,'[5]POB X MCR 2019'!$C$7:$AW$186,24,0)</f>
        <v>13</v>
      </c>
      <c r="AC1424" s="89">
        <f>VLOOKUP($B1424,'[5]POB X MCR 2019'!$C$7:$AW$186,25,0)</f>
        <v>13</v>
      </c>
      <c r="AD1424" s="89">
        <f>VLOOKUP($B1424,'[5]POB X MCR 2019'!$C$7:$AW$186,26,0)</f>
        <v>57</v>
      </c>
      <c r="AE1424" s="89">
        <f>VLOOKUP($B1424,'[5]POB X MCR 2019'!$C$7:$AW$186,27,0)</f>
        <v>54</v>
      </c>
      <c r="AF1424" s="89">
        <f>VLOOKUP($B1424,'[5]POB X MCR 2019'!$C$7:$AW$186,28,0)</f>
        <v>67</v>
      </c>
      <c r="AG1424" s="89">
        <f>VLOOKUP($B1424,'[5]POB X MCR 2019'!$C$7:$AW$186,29,0)</f>
        <v>61</v>
      </c>
      <c r="AH1424" s="89">
        <f>VLOOKUP($B1424,'[5]POB X MCR 2019'!$C$7:$AW$186,30,0)</f>
        <v>64</v>
      </c>
      <c r="AI1424" s="89">
        <f>VLOOKUP($B1424,'[5]POB X MCR 2019'!$C$7:$AW$186,31,0)</f>
        <v>53</v>
      </c>
      <c r="AJ1424" s="89">
        <f>VLOOKUP($B1424,'[5]POB X MCR 2019'!$C$7:$AW$186,32,0)</f>
        <v>48</v>
      </c>
      <c r="AK1424" s="89">
        <f>VLOOKUP($B1424,'[5]POB X MCR 2019'!$C$7:$AW$186,33,0)</f>
        <v>43</v>
      </c>
      <c r="AL1424" s="89">
        <f>VLOOKUP($B1424,'[5]POB X MCR 2019'!$C$7:$AW$186,34,0)</f>
        <v>34</v>
      </c>
      <c r="AM1424" s="89">
        <f>VLOOKUP($B1424,'[5]POB X MCR 2019'!$C$7:$AW$186,35,0)</f>
        <v>29</v>
      </c>
      <c r="AN1424" s="89">
        <f>VLOOKUP($B1424,'[5]POB X MCR 2019'!$C$7:$AW$186,36,0)</f>
        <v>19</v>
      </c>
      <c r="AO1424" s="89">
        <f>VLOOKUP($B1424,'[5]POB X MCR 2019'!$C$7:$AW$186,37,0)</f>
        <v>17</v>
      </c>
      <c r="AP1424" s="89">
        <f>VLOOKUP($B1424,'[5]POB X MCR 2019'!$C$7:$AW$186,38,0)</f>
        <v>15</v>
      </c>
      <c r="AQ1424" s="89">
        <f>VLOOKUP($B1424,'[5]POB X MCR 2019'!$C$7:$AW$186,43,0)</f>
        <v>423</v>
      </c>
      <c r="AR1424" s="89">
        <f>VLOOKUP($B1424,'[5]POB X MCR 2019'!$C$7:$AW$186,44,0)</f>
        <v>38</v>
      </c>
      <c r="AS1424" s="89">
        <f>VLOOKUP($B1424,'[5]POB X MCR 2019'!$C$7:$AW$186,45,0)</f>
        <v>35</v>
      </c>
      <c r="AT1424" s="89">
        <f>VLOOKUP($B1424,'[5]POB X MCR 2019'!$C$7:$AW$186,46,0)</f>
        <v>184</v>
      </c>
      <c r="AU1424" s="89">
        <f>VLOOKUP($B1424,'[6]RED CHOTA'!$C$7:$G$170,5,0)</f>
        <v>6</v>
      </c>
    </row>
    <row r="1425" spans="1:47" ht="12">
      <c r="A1425" s="58">
        <v>1426</v>
      </c>
      <c r="B1425" s="58">
        <v>4764</v>
      </c>
      <c r="C1425" s="59" t="s">
        <v>1134</v>
      </c>
      <c r="D1425" s="59" t="s">
        <v>447</v>
      </c>
      <c r="E1425" s="59" t="s">
        <v>565</v>
      </c>
      <c r="F1425" s="59" t="s">
        <v>566</v>
      </c>
      <c r="G1425" s="12" t="s">
        <v>283</v>
      </c>
      <c r="H1425" s="14">
        <f t="shared" si="360"/>
        <v>4764</v>
      </c>
      <c r="I1425" s="14">
        <f t="shared" si="358"/>
        <v>1222</v>
      </c>
      <c r="J1425" s="12">
        <f>VLOOKUP($B1425,'[1]METAS 2019'!$D$4:$Q$843,5,0)</f>
        <v>20</v>
      </c>
      <c r="K1425" s="12">
        <f>VLOOKUP($B1425,'[1]METAS 2019'!$D$4:$Q$843,4,0)</f>
        <v>24</v>
      </c>
      <c r="L1425" s="12">
        <f>VLOOKUP($B1425,'[1]METAS 2019'!$D$4:$Q$843,11,0)</f>
        <v>11</v>
      </c>
      <c r="M1425" s="12">
        <f>VLOOKUP($B1425,'[1]METAS 2019'!$D$4:$Q$843,12,0)</f>
        <v>10</v>
      </c>
      <c r="N1425" s="12">
        <f>VLOOKUP($B1425,'[1]METAS 2019'!$D$4:$Q$843,13,0)</f>
        <v>21</v>
      </c>
      <c r="O1425" s="12">
        <f>VLOOKUP($B1425,'[1]METAS 2019'!$D$4:$Q$843,14,0)</f>
        <v>12</v>
      </c>
      <c r="P1425" s="89">
        <f>VLOOKUP($B1425,'[5]POB X MCR 2019'!$C$7:$AW$186,12,0)</f>
        <v>20</v>
      </c>
      <c r="Q1425" s="89">
        <f>VLOOKUP($B1425,'[5]POB X MCR 2019'!$C$7:$AW$186,13,0)</f>
        <v>20</v>
      </c>
      <c r="R1425" s="89">
        <f>VLOOKUP($B1425,'[5]POB X MCR 2019'!$C$7:$AW$186,14,0)</f>
        <v>20</v>
      </c>
      <c r="S1425" s="89">
        <f>VLOOKUP($B1425,'[5]POB X MCR 2019'!$C$7:$AW$186,15,0)</f>
        <v>21</v>
      </c>
      <c r="T1425" s="89">
        <f>VLOOKUP($B1425,'[5]POB X MCR 2019'!$C$7:$AW$186,16,0)</f>
        <v>22</v>
      </c>
      <c r="U1425" s="89">
        <f>VLOOKUP($B1425,'[5]POB X MCR 2019'!$C$7:$AW$186,17,0)</f>
        <v>22</v>
      </c>
      <c r="V1425" s="89">
        <f>VLOOKUP($B1425,'[5]POB X MCR 2019'!$C$7:$AW$186,18,0)</f>
        <v>23</v>
      </c>
      <c r="W1425" s="89">
        <f>VLOOKUP($B1425,'[5]POB X MCR 2019'!$C$7:$AW$186,19,0)</f>
        <v>23</v>
      </c>
      <c r="X1425" s="89">
        <f>VLOOKUP($B1425,'[5]POB X MCR 2019'!$C$7:$AW$186,20,0)</f>
        <v>22</v>
      </c>
      <c r="Y1425" s="89">
        <f>VLOOKUP($B1425,'[5]POB X MCR 2019'!$C$7:$AW$186,21,0)</f>
        <v>22</v>
      </c>
      <c r="Z1425" s="89">
        <f>VLOOKUP($B1425,'[5]POB X MCR 2019'!$C$7:$AW$186,22,0)</f>
        <v>21</v>
      </c>
      <c r="AA1425" s="89">
        <f>VLOOKUP($B1425,'[5]POB X MCR 2019'!$C$7:$AW$186,23,0)</f>
        <v>21</v>
      </c>
      <c r="AB1425" s="89">
        <f>VLOOKUP($B1425,'[5]POB X MCR 2019'!$C$7:$AW$186,24,0)</f>
        <v>20</v>
      </c>
      <c r="AC1425" s="89">
        <f>VLOOKUP($B1425,'[5]POB X MCR 2019'!$C$7:$AW$186,25,0)</f>
        <v>19</v>
      </c>
      <c r="AD1425" s="89">
        <f>VLOOKUP($B1425,'[5]POB X MCR 2019'!$C$7:$AW$186,26,0)</f>
        <v>84</v>
      </c>
      <c r="AE1425" s="89">
        <f>VLOOKUP($B1425,'[5]POB X MCR 2019'!$C$7:$AW$186,27,0)</f>
        <v>79</v>
      </c>
      <c r="AF1425" s="89">
        <f>VLOOKUP($B1425,'[5]POB X MCR 2019'!$C$7:$AW$186,28,0)</f>
        <v>100</v>
      </c>
      <c r="AG1425" s="89">
        <f>VLOOKUP($B1425,'[5]POB X MCR 2019'!$C$7:$AW$186,29,0)</f>
        <v>90</v>
      </c>
      <c r="AH1425" s="89">
        <f>VLOOKUP($B1425,'[5]POB X MCR 2019'!$C$7:$AW$186,30,0)</f>
        <v>95</v>
      </c>
      <c r="AI1425" s="89">
        <f>VLOOKUP($B1425,'[5]POB X MCR 2019'!$C$7:$AW$186,31,0)</f>
        <v>79</v>
      </c>
      <c r="AJ1425" s="89">
        <f>VLOOKUP($B1425,'[5]POB X MCR 2019'!$C$7:$AW$186,32,0)</f>
        <v>71</v>
      </c>
      <c r="AK1425" s="89">
        <f>VLOOKUP($B1425,'[5]POB X MCR 2019'!$C$7:$AW$186,33,0)</f>
        <v>63</v>
      </c>
      <c r="AL1425" s="89">
        <f>VLOOKUP($B1425,'[5]POB X MCR 2019'!$C$7:$AW$186,34,0)</f>
        <v>51</v>
      </c>
      <c r="AM1425" s="89">
        <f>VLOOKUP($B1425,'[5]POB X MCR 2019'!$C$7:$AW$186,35,0)</f>
        <v>42</v>
      </c>
      <c r="AN1425" s="89">
        <f>VLOOKUP($B1425,'[5]POB X MCR 2019'!$C$7:$AW$186,36,0)</f>
        <v>28</v>
      </c>
      <c r="AO1425" s="89">
        <f>VLOOKUP($B1425,'[5]POB X MCR 2019'!$C$7:$AW$186,37,0)</f>
        <v>24</v>
      </c>
      <c r="AP1425" s="89">
        <f>VLOOKUP($B1425,'[5]POB X MCR 2019'!$C$7:$AW$186,38,0)</f>
        <v>22</v>
      </c>
      <c r="AQ1425" s="89">
        <f>VLOOKUP($B1425,'[5]POB X MCR 2019'!$C$7:$AW$186,43,0)</f>
        <v>619</v>
      </c>
      <c r="AR1425" s="89">
        <f>VLOOKUP($B1425,'[5]POB X MCR 2019'!$C$7:$AW$186,44,0)</f>
        <v>57</v>
      </c>
      <c r="AS1425" s="89">
        <f>VLOOKUP($B1425,'[5]POB X MCR 2019'!$C$7:$AW$186,45,0)</f>
        <v>51</v>
      </c>
      <c r="AT1425" s="89">
        <f>VLOOKUP($B1425,'[5]POB X MCR 2019'!$C$7:$AW$186,46,0)</f>
        <v>273</v>
      </c>
      <c r="AU1425" s="89">
        <f>VLOOKUP($B1425,'[6]RED CHOTA'!$C$7:$G$170,5,0)</f>
        <v>25</v>
      </c>
    </row>
    <row r="1426" spans="1:47" ht="12">
      <c r="A1426" s="58">
        <v>1427</v>
      </c>
      <c r="B1426" s="58">
        <v>6673</v>
      </c>
      <c r="C1426" s="59" t="s">
        <v>1134</v>
      </c>
      <c r="D1426" s="59" t="s">
        <v>447</v>
      </c>
      <c r="E1426" s="59" t="s">
        <v>565</v>
      </c>
      <c r="F1426" s="59" t="s">
        <v>567</v>
      </c>
      <c r="G1426" s="12" t="s">
        <v>271</v>
      </c>
      <c r="H1426" s="14">
        <f t="shared" si="360"/>
        <v>6673</v>
      </c>
      <c r="I1426" s="14">
        <f t="shared" si="358"/>
        <v>1316</v>
      </c>
      <c r="J1426" s="12">
        <f>VLOOKUP($B1426,'[1]METAS 2019'!$D$4:$Q$843,5,0)</f>
        <v>19</v>
      </c>
      <c r="K1426" s="12">
        <f>VLOOKUP($B1426,'[1]METAS 2019'!$D$4:$Q$843,4,0)</f>
        <v>21</v>
      </c>
      <c r="L1426" s="12">
        <f>VLOOKUP($B1426,'[1]METAS 2019'!$D$4:$Q$843,11,0)</f>
        <v>22</v>
      </c>
      <c r="M1426" s="12">
        <f>VLOOKUP($B1426,'[1]METAS 2019'!$D$4:$Q$843,12,0)</f>
        <v>24</v>
      </c>
      <c r="N1426" s="12">
        <f>VLOOKUP($B1426,'[1]METAS 2019'!$D$4:$Q$843,13,0)</f>
        <v>15</v>
      </c>
      <c r="O1426" s="12">
        <f>VLOOKUP($B1426,'[1]METAS 2019'!$D$4:$Q$843,14,0)</f>
        <v>25</v>
      </c>
      <c r="P1426" s="89">
        <f>VLOOKUP($B1426,'[5]POB X MCR 2019'!$C$7:$AW$186,12,0)</f>
        <v>21</v>
      </c>
      <c r="Q1426" s="89">
        <f>VLOOKUP($B1426,'[5]POB X MCR 2019'!$C$7:$AW$186,13,0)</f>
        <v>21</v>
      </c>
      <c r="R1426" s="89">
        <f>VLOOKUP($B1426,'[5]POB X MCR 2019'!$C$7:$AW$186,14,0)</f>
        <v>22</v>
      </c>
      <c r="S1426" s="89">
        <f>VLOOKUP($B1426,'[5]POB X MCR 2019'!$C$7:$AW$186,15,0)</f>
        <v>22</v>
      </c>
      <c r="T1426" s="89">
        <f>VLOOKUP($B1426,'[5]POB X MCR 2019'!$C$7:$AW$186,16,0)</f>
        <v>23</v>
      </c>
      <c r="U1426" s="89">
        <f>VLOOKUP($B1426,'[5]POB X MCR 2019'!$C$7:$AW$186,17,0)</f>
        <v>24</v>
      </c>
      <c r="V1426" s="89">
        <f>VLOOKUP($B1426,'[5]POB X MCR 2019'!$C$7:$AW$186,18,0)</f>
        <v>24</v>
      </c>
      <c r="W1426" s="89">
        <f>VLOOKUP($B1426,'[5]POB X MCR 2019'!$C$7:$AW$186,19,0)</f>
        <v>24</v>
      </c>
      <c r="X1426" s="89">
        <f>VLOOKUP($B1426,'[5]POB X MCR 2019'!$C$7:$AW$186,20,0)</f>
        <v>23</v>
      </c>
      <c r="Y1426" s="89">
        <f>VLOOKUP($B1426,'[5]POB X MCR 2019'!$C$7:$AW$186,21,0)</f>
        <v>23</v>
      </c>
      <c r="Z1426" s="89">
        <f>VLOOKUP($B1426,'[5]POB X MCR 2019'!$C$7:$AW$186,22,0)</f>
        <v>23</v>
      </c>
      <c r="AA1426" s="89">
        <f>VLOOKUP($B1426,'[5]POB X MCR 2019'!$C$7:$AW$186,23,0)</f>
        <v>22</v>
      </c>
      <c r="AB1426" s="89">
        <f>VLOOKUP($B1426,'[5]POB X MCR 2019'!$C$7:$AW$186,24,0)</f>
        <v>21</v>
      </c>
      <c r="AC1426" s="89">
        <f>VLOOKUP($B1426,'[5]POB X MCR 2019'!$C$7:$AW$186,25,0)</f>
        <v>20</v>
      </c>
      <c r="AD1426" s="89">
        <f>VLOOKUP($B1426,'[5]POB X MCR 2019'!$C$7:$AW$186,26,0)</f>
        <v>89</v>
      </c>
      <c r="AE1426" s="89">
        <f>VLOOKUP($B1426,'[5]POB X MCR 2019'!$C$7:$AW$186,27,0)</f>
        <v>84</v>
      </c>
      <c r="AF1426" s="89">
        <f>VLOOKUP($B1426,'[5]POB X MCR 2019'!$C$7:$AW$186,28,0)</f>
        <v>105</v>
      </c>
      <c r="AG1426" s="89">
        <f>VLOOKUP($B1426,'[5]POB X MCR 2019'!$C$7:$AW$186,29,0)</f>
        <v>96</v>
      </c>
      <c r="AH1426" s="89">
        <f>VLOOKUP($B1426,'[5]POB X MCR 2019'!$C$7:$AW$186,30,0)</f>
        <v>100</v>
      </c>
      <c r="AI1426" s="89">
        <f>VLOOKUP($B1426,'[5]POB X MCR 2019'!$C$7:$AW$186,31,0)</f>
        <v>84</v>
      </c>
      <c r="AJ1426" s="89">
        <f>VLOOKUP($B1426,'[5]POB X MCR 2019'!$C$7:$AW$186,32,0)</f>
        <v>75</v>
      </c>
      <c r="AK1426" s="89">
        <f>VLOOKUP($B1426,'[5]POB X MCR 2019'!$C$7:$AW$186,33,0)</f>
        <v>67</v>
      </c>
      <c r="AL1426" s="89">
        <f>VLOOKUP($B1426,'[5]POB X MCR 2019'!$C$7:$AW$186,34,0)</f>
        <v>54</v>
      </c>
      <c r="AM1426" s="89">
        <f>VLOOKUP($B1426,'[5]POB X MCR 2019'!$C$7:$AW$186,35,0)</f>
        <v>45</v>
      </c>
      <c r="AN1426" s="89">
        <f>VLOOKUP($B1426,'[5]POB X MCR 2019'!$C$7:$AW$186,36,0)</f>
        <v>29</v>
      </c>
      <c r="AO1426" s="89">
        <f>VLOOKUP($B1426,'[5]POB X MCR 2019'!$C$7:$AW$186,37,0)</f>
        <v>26</v>
      </c>
      <c r="AP1426" s="89">
        <f>VLOOKUP($B1426,'[5]POB X MCR 2019'!$C$7:$AW$186,38,0)</f>
        <v>23</v>
      </c>
      <c r="AQ1426" s="89">
        <f>VLOOKUP($B1426,'[5]POB X MCR 2019'!$C$7:$AW$186,43,0)</f>
        <v>672</v>
      </c>
      <c r="AR1426" s="89">
        <f>VLOOKUP($B1426,'[5]POB X MCR 2019'!$C$7:$AW$186,44,0)</f>
        <v>60</v>
      </c>
      <c r="AS1426" s="89">
        <f>VLOOKUP($B1426,'[5]POB X MCR 2019'!$C$7:$AW$186,45,0)</f>
        <v>54</v>
      </c>
      <c r="AT1426" s="89">
        <f>VLOOKUP($B1426,'[5]POB X MCR 2019'!$C$7:$AW$186,46,0)</f>
        <v>289</v>
      </c>
      <c r="AU1426" s="89">
        <f>VLOOKUP($B1426,'[6]RED CHOTA'!$C$7:$G$170,5,0)</f>
        <v>23</v>
      </c>
    </row>
    <row r="1427" spans="1:47" ht="12">
      <c r="A1427" s="58">
        <v>1428</v>
      </c>
      <c r="B1427" s="58">
        <v>4768</v>
      </c>
      <c r="C1427" s="59" t="s">
        <v>1134</v>
      </c>
      <c r="D1427" s="59" t="s">
        <v>447</v>
      </c>
      <c r="E1427" s="59" t="s">
        <v>565</v>
      </c>
      <c r="F1427" s="59" t="s">
        <v>568</v>
      </c>
      <c r="G1427" s="12" t="s">
        <v>266</v>
      </c>
      <c r="H1427" s="14">
        <f t="shared" si="360"/>
        <v>4768</v>
      </c>
      <c r="I1427" s="14">
        <f t="shared" si="358"/>
        <v>783</v>
      </c>
      <c r="J1427" s="12">
        <f>VLOOKUP($B1427,'[1]METAS 2019'!$D$4:$Q$843,5,0)</f>
        <v>10</v>
      </c>
      <c r="K1427" s="12">
        <f>VLOOKUP($B1427,'[1]METAS 2019'!$D$4:$Q$843,4,0)</f>
        <v>12</v>
      </c>
      <c r="L1427" s="12">
        <f>VLOOKUP($B1427,'[1]METAS 2019'!$D$4:$Q$843,11,0)</f>
        <v>12</v>
      </c>
      <c r="M1427" s="12">
        <f>VLOOKUP($B1427,'[1]METAS 2019'!$D$4:$Q$843,12,0)</f>
        <v>12</v>
      </c>
      <c r="N1427" s="12">
        <f>VLOOKUP($B1427,'[1]METAS 2019'!$D$4:$Q$843,13,0)</f>
        <v>13</v>
      </c>
      <c r="O1427" s="12">
        <f>VLOOKUP($B1427,'[1]METAS 2019'!$D$4:$Q$843,14,0)</f>
        <v>8</v>
      </c>
      <c r="P1427" s="89">
        <f>VLOOKUP($B1427,'[5]POB X MCR 2019'!$C$7:$AW$186,12,0)</f>
        <v>12</v>
      </c>
      <c r="Q1427" s="89">
        <f>VLOOKUP($B1427,'[5]POB X MCR 2019'!$C$7:$AW$186,13,0)</f>
        <v>13</v>
      </c>
      <c r="R1427" s="89">
        <f>VLOOKUP($B1427,'[5]POB X MCR 2019'!$C$7:$AW$186,14,0)</f>
        <v>13</v>
      </c>
      <c r="S1427" s="89">
        <f>VLOOKUP($B1427,'[5]POB X MCR 2019'!$C$7:$AW$186,15,0)</f>
        <v>13</v>
      </c>
      <c r="T1427" s="89">
        <f>VLOOKUP($B1427,'[5]POB X MCR 2019'!$C$7:$AW$186,16,0)</f>
        <v>14</v>
      </c>
      <c r="U1427" s="89">
        <f>VLOOKUP($B1427,'[5]POB X MCR 2019'!$C$7:$AW$186,17,0)</f>
        <v>14</v>
      </c>
      <c r="V1427" s="89">
        <f>VLOOKUP($B1427,'[5]POB X MCR 2019'!$C$7:$AW$186,18,0)</f>
        <v>14</v>
      </c>
      <c r="W1427" s="89">
        <f>VLOOKUP($B1427,'[5]POB X MCR 2019'!$C$7:$AW$186,19,0)</f>
        <v>14</v>
      </c>
      <c r="X1427" s="89">
        <f>VLOOKUP($B1427,'[5]POB X MCR 2019'!$C$7:$AW$186,20,0)</f>
        <v>14</v>
      </c>
      <c r="Y1427" s="89">
        <f>VLOOKUP($B1427,'[5]POB X MCR 2019'!$C$7:$AW$186,21,0)</f>
        <v>14</v>
      </c>
      <c r="Z1427" s="89">
        <f>VLOOKUP($B1427,'[5]POB X MCR 2019'!$C$7:$AW$186,22,0)</f>
        <v>14</v>
      </c>
      <c r="AA1427" s="89">
        <f>VLOOKUP($B1427,'[5]POB X MCR 2019'!$C$7:$AW$186,23,0)</f>
        <v>13</v>
      </c>
      <c r="AB1427" s="89">
        <f>VLOOKUP($B1427,'[5]POB X MCR 2019'!$C$7:$AW$186,24,0)</f>
        <v>13</v>
      </c>
      <c r="AC1427" s="89">
        <f>VLOOKUP($B1427,'[5]POB X MCR 2019'!$C$7:$AW$186,25,0)</f>
        <v>12</v>
      </c>
      <c r="AD1427" s="89">
        <f>VLOOKUP($B1427,'[5]POB X MCR 2019'!$C$7:$AW$186,26,0)</f>
        <v>54</v>
      </c>
      <c r="AE1427" s="89">
        <f>VLOOKUP($B1427,'[5]POB X MCR 2019'!$C$7:$AW$186,27,0)</f>
        <v>51</v>
      </c>
      <c r="AF1427" s="89">
        <f>VLOOKUP($B1427,'[5]POB X MCR 2019'!$C$7:$AW$186,28,0)</f>
        <v>64</v>
      </c>
      <c r="AG1427" s="89">
        <f>VLOOKUP($B1427,'[5]POB X MCR 2019'!$C$7:$AW$186,29,0)</f>
        <v>58</v>
      </c>
      <c r="AH1427" s="89">
        <f>VLOOKUP($B1427,'[5]POB X MCR 2019'!$C$7:$AW$186,30,0)</f>
        <v>60</v>
      </c>
      <c r="AI1427" s="89">
        <f>VLOOKUP($B1427,'[5]POB X MCR 2019'!$C$7:$AW$186,31,0)</f>
        <v>50</v>
      </c>
      <c r="AJ1427" s="89">
        <f>VLOOKUP($B1427,'[5]POB X MCR 2019'!$C$7:$AW$186,32,0)</f>
        <v>45</v>
      </c>
      <c r="AK1427" s="89">
        <f>VLOOKUP($B1427,'[5]POB X MCR 2019'!$C$7:$AW$186,33,0)</f>
        <v>40</v>
      </c>
      <c r="AL1427" s="89">
        <f>VLOOKUP($B1427,'[5]POB X MCR 2019'!$C$7:$AW$186,34,0)</f>
        <v>32</v>
      </c>
      <c r="AM1427" s="89">
        <f>VLOOKUP($B1427,'[5]POB X MCR 2019'!$C$7:$AW$186,35,0)</f>
        <v>27</v>
      </c>
      <c r="AN1427" s="89">
        <f>VLOOKUP($B1427,'[5]POB X MCR 2019'!$C$7:$AW$186,36,0)</f>
        <v>18</v>
      </c>
      <c r="AO1427" s="89">
        <f>VLOOKUP($B1427,'[5]POB X MCR 2019'!$C$7:$AW$186,37,0)</f>
        <v>16</v>
      </c>
      <c r="AP1427" s="89">
        <f>VLOOKUP($B1427,'[5]POB X MCR 2019'!$C$7:$AW$186,38,0)</f>
        <v>14</v>
      </c>
      <c r="AQ1427" s="89">
        <f>VLOOKUP($B1427,'[5]POB X MCR 2019'!$C$7:$AW$186,43,0)</f>
        <v>400</v>
      </c>
      <c r="AR1427" s="89">
        <f>VLOOKUP($B1427,'[5]POB X MCR 2019'!$C$7:$AW$186,44,0)</f>
        <v>36</v>
      </c>
      <c r="AS1427" s="89">
        <f>VLOOKUP($B1427,'[5]POB X MCR 2019'!$C$7:$AW$186,45,0)</f>
        <v>33</v>
      </c>
      <c r="AT1427" s="89">
        <f>VLOOKUP($B1427,'[5]POB X MCR 2019'!$C$7:$AW$186,46,0)</f>
        <v>174</v>
      </c>
      <c r="AU1427" s="89">
        <f>VLOOKUP($B1427,'[6]RED CHOTA'!$C$7:$G$170,5,0)</f>
        <v>12</v>
      </c>
    </row>
    <row r="1428" spans="1:47" ht="12">
      <c r="A1428" s="97">
        <v>1429</v>
      </c>
      <c r="B1428" s="97"/>
      <c r="C1428" s="98"/>
      <c r="D1428" s="98"/>
      <c r="E1428" s="98"/>
      <c r="F1428" s="98" t="s">
        <v>1146</v>
      </c>
      <c r="G1428" s="17" t="s">
        <v>1214</v>
      </c>
      <c r="H1428" s="81"/>
      <c r="I1428" s="81">
        <f t="shared" si="358"/>
        <v>3770</v>
      </c>
      <c r="J1428" s="17">
        <f>SUM(J1429:J1434)</f>
        <v>51</v>
      </c>
      <c r="K1428" s="17">
        <f t="shared" ref="K1428:AU1428" si="361">SUM(K1429:K1434)</f>
        <v>53</v>
      </c>
      <c r="L1428" s="17">
        <f t="shared" si="361"/>
        <v>44</v>
      </c>
      <c r="M1428" s="17">
        <f t="shared" si="361"/>
        <v>59</v>
      </c>
      <c r="N1428" s="17">
        <f t="shared" si="361"/>
        <v>66</v>
      </c>
      <c r="O1428" s="17">
        <f t="shared" si="361"/>
        <v>66</v>
      </c>
      <c r="P1428" s="17">
        <f t="shared" si="361"/>
        <v>97</v>
      </c>
      <c r="Q1428" s="17">
        <f t="shared" si="361"/>
        <v>97</v>
      </c>
      <c r="R1428" s="17">
        <f t="shared" si="361"/>
        <v>97</v>
      </c>
      <c r="S1428" s="17">
        <f t="shared" si="361"/>
        <v>93</v>
      </c>
      <c r="T1428" s="17">
        <f t="shared" si="361"/>
        <v>90</v>
      </c>
      <c r="U1428" s="17">
        <f t="shared" si="361"/>
        <v>88</v>
      </c>
      <c r="V1428" s="17">
        <f t="shared" si="361"/>
        <v>85</v>
      </c>
      <c r="W1428" s="17">
        <f t="shared" si="361"/>
        <v>79</v>
      </c>
      <c r="X1428" s="17">
        <f t="shared" si="361"/>
        <v>76</v>
      </c>
      <c r="Y1428" s="17">
        <f t="shared" si="361"/>
        <v>71</v>
      </c>
      <c r="Z1428" s="17">
        <f t="shared" si="361"/>
        <v>66</v>
      </c>
      <c r="AA1428" s="17">
        <f t="shared" si="361"/>
        <v>60</v>
      </c>
      <c r="AB1428" s="17">
        <f t="shared" si="361"/>
        <v>57</v>
      </c>
      <c r="AC1428" s="17">
        <f t="shared" si="361"/>
        <v>56</v>
      </c>
      <c r="AD1428" s="17">
        <f t="shared" si="361"/>
        <v>253</v>
      </c>
      <c r="AE1428" s="17">
        <f t="shared" si="361"/>
        <v>242</v>
      </c>
      <c r="AF1428" s="17">
        <f t="shared" si="361"/>
        <v>307</v>
      </c>
      <c r="AG1428" s="17">
        <f t="shared" si="361"/>
        <v>278</v>
      </c>
      <c r="AH1428" s="17">
        <f t="shared" si="361"/>
        <v>225</v>
      </c>
      <c r="AI1428" s="17">
        <f t="shared" si="361"/>
        <v>219</v>
      </c>
      <c r="AJ1428" s="17">
        <f t="shared" si="361"/>
        <v>194</v>
      </c>
      <c r="AK1428" s="17">
        <f t="shared" si="361"/>
        <v>152</v>
      </c>
      <c r="AL1428" s="17">
        <f t="shared" si="361"/>
        <v>139</v>
      </c>
      <c r="AM1428" s="17">
        <f t="shared" si="361"/>
        <v>111</v>
      </c>
      <c r="AN1428" s="17">
        <f t="shared" si="361"/>
        <v>96</v>
      </c>
      <c r="AO1428" s="17">
        <f t="shared" si="361"/>
        <v>56</v>
      </c>
      <c r="AP1428" s="17">
        <f t="shared" si="361"/>
        <v>47</v>
      </c>
      <c r="AQ1428" s="17">
        <f t="shared" si="361"/>
        <v>1928</v>
      </c>
      <c r="AR1428" s="17">
        <f t="shared" si="361"/>
        <v>189</v>
      </c>
      <c r="AS1428" s="17">
        <f t="shared" si="361"/>
        <v>134</v>
      </c>
      <c r="AT1428" s="17">
        <f t="shared" si="361"/>
        <v>759</v>
      </c>
      <c r="AU1428" s="17">
        <f t="shared" si="361"/>
        <v>60</v>
      </c>
    </row>
    <row r="1429" spans="1:47" ht="12">
      <c r="A1429" s="58">
        <v>1430</v>
      </c>
      <c r="B1429" s="58">
        <v>4771</v>
      </c>
      <c r="C1429" s="59" t="s">
        <v>1134</v>
      </c>
      <c r="D1429" s="59" t="s">
        <v>447</v>
      </c>
      <c r="E1429" s="59" t="s">
        <v>574</v>
      </c>
      <c r="F1429" s="59" t="s">
        <v>1211</v>
      </c>
      <c r="G1429" s="12" t="s">
        <v>271</v>
      </c>
      <c r="H1429" s="14">
        <f t="shared" ref="H1429:H1434" si="362">B1429</f>
        <v>4771</v>
      </c>
      <c r="I1429" s="14">
        <f t="shared" si="358"/>
        <v>1155</v>
      </c>
      <c r="J1429" s="12">
        <f>VLOOKUP($B1429,'[1]METAS 2019'!$D$4:$Q$843,5,0)</f>
        <v>12</v>
      </c>
      <c r="K1429" s="12">
        <f>VLOOKUP($B1429,'[1]METAS 2019'!$D$4:$Q$843,4,0)</f>
        <v>14</v>
      </c>
      <c r="L1429" s="12">
        <f>VLOOKUP($B1429,'[1]METAS 2019'!$D$4:$Q$843,11,0)</f>
        <v>11</v>
      </c>
      <c r="M1429" s="12">
        <f>VLOOKUP($B1429,'[1]METAS 2019'!$D$4:$Q$843,12,0)</f>
        <v>14</v>
      </c>
      <c r="N1429" s="12">
        <f>VLOOKUP($B1429,'[1]METAS 2019'!$D$4:$Q$843,13,0)</f>
        <v>19</v>
      </c>
      <c r="O1429" s="12">
        <f>VLOOKUP($B1429,'[1]METAS 2019'!$D$4:$Q$843,14,0)</f>
        <v>11</v>
      </c>
      <c r="P1429" s="89">
        <f>VLOOKUP($B1429,'[5]POB X MCR 2019'!$C$7:$AW$186,12,0)</f>
        <v>30</v>
      </c>
      <c r="Q1429" s="89">
        <f>VLOOKUP($B1429,'[5]POB X MCR 2019'!$C$7:$AW$186,13,0)</f>
        <v>30</v>
      </c>
      <c r="R1429" s="89">
        <f>VLOOKUP($B1429,'[5]POB X MCR 2019'!$C$7:$AW$186,14,0)</f>
        <v>30</v>
      </c>
      <c r="S1429" s="89">
        <f>VLOOKUP($B1429,'[5]POB X MCR 2019'!$C$7:$AW$186,15,0)</f>
        <v>29</v>
      </c>
      <c r="T1429" s="89">
        <f>VLOOKUP($B1429,'[5]POB X MCR 2019'!$C$7:$AW$186,16,0)</f>
        <v>28</v>
      </c>
      <c r="U1429" s="89">
        <f>VLOOKUP($B1429,'[5]POB X MCR 2019'!$C$7:$AW$186,17,0)</f>
        <v>27</v>
      </c>
      <c r="V1429" s="89">
        <f>VLOOKUP($B1429,'[5]POB X MCR 2019'!$C$7:$AW$186,18,0)</f>
        <v>27</v>
      </c>
      <c r="W1429" s="89">
        <f>VLOOKUP($B1429,'[5]POB X MCR 2019'!$C$7:$AW$186,19,0)</f>
        <v>24</v>
      </c>
      <c r="X1429" s="89">
        <f>VLOOKUP($B1429,'[5]POB X MCR 2019'!$C$7:$AW$186,20,0)</f>
        <v>23</v>
      </c>
      <c r="Y1429" s="89">
        <f>VLOOKUP($B1429,'[5]POB X MCR 2019'!$C$7:$AW$186,21,0)</f>
        <v>21</v>
      </c>
      <c r="Z1429" s="89">
        <f>VLOOKUP($B1429,'[5]POB X MCR 2019'!$C$7:$AW$186,22,0)</f>
        <v>21</v>
      </c>
      <c r="AA1429" s="89">
        <f>VLOOKUP($B1429,'[5]POB X MCR 2019'!$C$7:$AW$186,23,0)</f>
        <v>19</v>
      </c>
      <c r="AB1429" s="89">
        <f>VLOOKUP($B1429,'[5]POB X MCR 2019'!$C$7:$AW$186,24,0)</f>
        <v>18</v>
      </c>
      <c r="AC1429" s="89">
        <f>VLOOKUP($B1429,'[5]POB X MCR 2019'!$C$7:$AW$186,25,0)</f>
        <v>18</v>
      </c>
      <c r="AD1429" s="89">
        <f>VLOOKUP($B1429,'[5]POB X MCR 2019'!$C$7:$AW$186,26,0)</f>
        <v>79</v>
      </c>
      <c r="AE1429" s="89">
        <f>VLOOKUP($B1429,'[5]POB X MCR 2019'!$C$7:$AW$186,27,0)</f>
        <v>77</v>
      </c>
      <c r="AF1429" s="89">
        <f>VLOOKUP($B1429,'[5]POB X MCR 2019'!$C$7:$AW$186,28,0)</f>
        <v>96</v>
      </c>
      <c r="AG1429" s="89">
        <f>VLOOKUP($B1429,'[5]POB X MCR 2019'!$C$7:$AW$186,29,0)</f>
        <v>88</v>
      </c>
      <c r="AH1429" s="89">
        <f>VLOOKUP($B1429,'[5]POB X MCR 2019'!$C$7:$AW$186,30,0)</f>
        <v>71</v>
      </c>
      <c r="AI1429" s="89">
        <f>VLOOKUP($B1429,'[5]POB X MCR 2019'!$C$7:$AW$186,31,0)</f>
        <v>69</v>
      </c>
      <c r="AJ1429" s="89">
        <f>VLOOKUP($B1429,'[5]POB X MCR 2019'!$C$7:$AW$186,32,0)</f>
        <v>61</v>
      </c>
      <c r="AK1429" s="89">
        <f>VLOOKUP($B1429,'[5]POB X MCR 2019'!$C$7:$AW$186,33,0)</f>
        <v>49</v>
      </c>
      <c r="AL1429" s="89">
        <f>VLOOKUP($B1429,'[5]POB X MCR 2019'!$C$7:$AW$186,34,0)</f>
        <v>42</v>
      </c>
      <c r="AM1429" s="89">
        <f>VLOOKUP($B1429,'[5]POB X MCR 2019'!$C$7:$AW$186,35,0)</f>
        <v>34</v>
      </c>
      <c r="AN1429" s="89">
        <f>VLOOKUP($B1429,'[5]POB X MCR 2019'!$C$7:$AW$186,36,0)</f>
        <v>30</v>
      </c>
      <c r="AO1429" s="89">
        <f>VLOOKUP($B1429,'[5]POB X MCR 2019'!$C$7:$AW$186,37,0)</f>
        <v>18</v>
      </c>
      <c r="AP1429" s="89">
        <f>VLOOKUP($B1429,'[5]POB X MCR 2019'!$C$7:$AW$186,38,0)</f>
        <v>15</v>
      </c>
      <c r="AQ1429" s="89">
        <f>VLOOKUP($B1429,'[5]POB X MCR 2019'!$C$7:$AW$186,43,0)</f>
        <v>586</v>
      </c>
      <c r="AR1429" s="89">
        <f>VLOOKUP($B1429,'[5]POB X MCR 2019'!$C$7:$AW$186,44,0)</f>
        <v>59</v>
      </c>
      <c r="AS1429" s="89">
        <f>VLOOKUP($B1429,'[5]POB X MCR 2019'!$C$7:$AW$186,45,0)</f>
        <v>42</v>
      </c>
      <c r="AT1429" s="89">
        <f>VLOOKUP($B1429,'[5]POB X MCR 2019'!$C$7:$AW$186,46,0)</f>
        <v>237</v>
      </c>
      <c r="AU1429" s="89">
        <f>VLOOKUP($B1429,'[6]RED CHOTA'!$C$7:$G$170,5,0)</f>
        <v>15</v>
      </c>
    </row>
    <row r="1430" spans="1:47" ht="12">
      <c r="A1430" s="58">
        <v>1431</v>
      </c>
      <c r="B1430" s="58">
        <v>4772</v>
      </c>
      <c r="C1430" s="59" t="s">
        <v>1134</v>
      </c>
      <c r="D1430" s="59" t="s">
        <v>447</v>
      </c>
      <c r="E1430" s="59" t="s">
        <v>574</v>
      </c>
      <c r="F1430" s="59" t="s">
        <v>576</v>
      </c>
      <c r="G1430" s="12" t="s">
        <v>266</v>
      </c>
      <c r="H1430" s="14">
        <f t="shared" si="362"/>
        <v>4772</v>
      </c>
      <c r="I1430" s="14">
        <f t="shared" si="358"/>
        <v>534</v>
      </c>
      <c r="J1430" s="12">
        <f>VLOOKUP($B1430,'[1]METAS 2019'!$D$4:$Q$843,5,0)</f>
        <v>6</v>
      </c>
      <c r="K1430" s="12">
        <f>VLOOKUP($B1430,'[1]METAS 2019'!$D$4:$Q$843,4,0)</f>
        <v>5</v>
      </c>
      <c r="L1430" s="12">
        <f>VLOOKUP($B1430,'[1]METAS 2019'!$D$4:$Q$843,11,0)</f>
        <v>6</v>
      </c>
      <c r="M1430" s="12">
        <f>VLOOKUP($B1430,'[1]METAS 2019'!$D$4:$Q$843,12,0)</f>
        <v>9</v>
      </c>
      <c r="N1430" s="12">
        <f>VLOOKUP($B1430,'[1]METAS 2019'!$D$4:$Q$843,13,0)</f>
        <v>9</v>
      </c>
      <c r="O1430" s="12">
        <f>VLOOKUP($B1430,'[1]METAS 2019'!$D$4:$Q$843,14,0)</f>
        <v>15</v>
      </c>
      <c r="P1430" s="89">
        <f>VLOOKUP($B1430,'[5]POB X MCR 2019'!$C$7:$AW$186,12,0)</f>
        <v>14</v>
      </c>
      <c r="Q1430" s="89">
        <f>VLOOKUP($B1430,'[5]POB X MCR 2019'!$C$7:$AW$186,13,0)</f>
        <v>14</v>
      </c>
      <c r="R1430" s="89">
        <f>VLOOKUP($B1430,'[5]POB X MCR 2019'!$C$7:$AW$186,14,0)</f>
        <v>14</v>
      </c>
      <c r="S1430" s="89">
        <f>VLOOKUP($B1430,'[5]POB X MCR 2019'!$C$7:$AW$186,15,0)</f>
        <v>13</v>
      </c>
      <c r="T1430" s="89">
        <f>VLOOKUP($B1430,'[5]POB X MCR 2019'!$C$7:$AW$186,16,0)</f>
        <v>13</v>
      </c>
      <c r="U1430" s="89">
        <f>VLOOKUP($B1430,'[5]POB X MCR 2019'!$C$7:$AW$186,17,0)</f>
        <v>12</v>
      </c>
      <c r="V1430" s="89">
        <f>VLOOKUP($B1430,'[5]POB X MCR 2019'!$C$7:$AW$186,18,0)</f>
        <v>12</v>
      </c>
      <c r="W1430" s="89">
        <f>VLOOKUP($B1430,'[5]POB X MCR 2019'!$C$7:$AW$186,19,0)</f>
        <v>11</v>
      </c>
      <c r="X1430" s="89">
        <f>VLOOKUP($B1430,'[5]POB X MCR 2019'!$C$7:$AW$186,20,0)</f>
        <v>11</v>
      </c>
      <c r="Y1430" s="89">
        <f>VLOOKUP($B1430,'[5]POB X MCR 2019'!$C$7:$AW$186,21,0)</f>
        <v>10</v>
      </c>
      <c r="Z1430" s="89">
        <f>VLOOKUP($B1430,'[5]POB X MCR 2019'!$C$7:$AW$186,22,0)</f>
        <v>9</v>
      </c>
      <c r="AA1430" s="89">
        <f>VLOOKUP($B1430,'[5]POB X MCR 2019'!$C$7:$AW$186,23,0)</f>
        <v>8</v>
      </c>
      <c r="AB1430" s="89">
        <f>VLOOKUP($B1430,'[5]POB X MCR 2019'!$C$7:$AW$186,24,0)</f>
        <v>8</v>
      </c>
      <c r="AC1430" s="89">
        <f>VLOOKUP($B1430,'[5]POB X MCR 2019'!$C$7:$AW$186,25,0)</f>
        <v>8</v>
      </c>
      <c r="AD1430" s="89">
        <f>VLOOKUP($B1430,'[5]POB X MCR 2019'!$C$7:$AW$186,26,0)</f>
        <v>36</v>
      </c>
      <c r="AE1430" s="89">
        <f>VLOOKUP($B1430,'[5]POB X MCR 2019'!$C$7:$AW$186,27,0)</f>
        <v>34</v>
      </c>
      <c r="AF1430" s="89">
        <f>VLOOKUP($B1430,'[5]POB X MCR 2019'!$C$7:$AW$186,28,0)</f>
        <v>43</v>
      </c>
      <c r="AG1430" s="89">
        <f>VLOOKUP($B1430,'[5]POB X MCR 2019'!$C$7:$AW$186,29,0)</f>
        <v>39</v>
      </c>
      <c r="AH1430" s="89">
        <f>VLOOKUP($B1430,'[5]POB X MCR 2019'!$C$7:$AW$186,30,0)</f>
        <v>32</v>
      </c>
      <c r="AI1430" s="89">
        <f>VLOOKUP($B1430,'[5]POB X MCR 2019'!$C$7:$AW$186,31,0)</f>
        <v>31</v>
      </c>
      <c r="AJ1430" s="89">
        <f>VLOOKUP($B1430,'[5]POB X MCR 2019'!$C$7:$AW$186,32,0)</f>
        <v>27</v>
      </c>
      <c r="AK1430" s="89">
        <f>VLOOKUP($B1430,'[5]POB X MCR 2019'!$C$7:$AW$186,33,0)</f>
        <v>21</v>
      </c>
      <c r="AL1430" s="89">
        <f>VLOOKUP($B1430,'[5]POB X MCR 2019'!$C$7:$AW$186,34,0)</f>
        <v>20</v>
      </c>
      <c r="AM1430" s="89">
        <f>VLOOKUP($B1430,'[5]POB X MCR 2019'!$C$7:$AW$186,35,0)</f>
        <v>16</v>
      </c>
      <c r="AN1430" s="89">
        <f>VLOOKUP($B1430,'[5]POB X MCR 2019'!$C$7:$AW$186,36,0)</f>
        <v>13</v>
      </c>
      <c r="AO1430" s="89">
        <f>VLOOKUP($B1430,'[5]POB X MCR 2019'!$C$7:$AW$186,37,0)</f>
        <v>8</v>
      </c>
      <c r="AP1430" s="89">
        <f>VLOOKUP($B1430,'[5]POB X MCR 2019'!$C$7:$AW$186,38,0)</f>
        <v>7</v>
      </c>
      <c r="AQ1430" s="89">
        <f>VLOOKUP($B1430,'[5]POB X MCR 2019'!$C$7:$AW$186,43,0)</f>
        <v>272</v>
      </c>
      <c r="AR1430" s="89">
        <f>VLOOKUP($B1430,'[5]POB X MCR 2019'!$C$7:$AW$186,44,0)</f>
        <v>27</v>
      </c>
      <c r="AS1430" s="89">
        <f>VLOOKUP($B1430,'[5]POB X MCR 2019'!$C$7:$AW$186,45,0)</f>
        <v>19</v>
      </c>
      <c r="AT1430" s="89">
        <f>VLOOKUP($B1430,'[5]POB X MCR 2019'!$C$7:$AW$186,46,0)</f>
        <v>107</v>
      </c>
      <c r="AU1430" s="89">
        <f>VLOOKUP($B1430,'[6]RED CHOTA'!$C$7:$G$170,5,0)</f>
        <v>6</v>
      </c>
    </row>
    <row r="1431" spans="1:47" ht="12">
      <c r="A1431" s="58">
        <v>1432</v>
      </c>
      <c r="B1431" s="58">
        <v>4773</v>
      </c>
      <c r="C1431" s="59" t="s">
        <v>1134</v>
      </c>
      <c r="D1431" s="59" t="s">
        <v>447</v>
      </c>
      <c r="E1431" s="59" t="s">
        <v>574</v>
      </c>
      <c r="F1431" s="59" t="s">
        <v>577</v>
      </c>
      <c r="G1431" s="12" t="s">
        <v>266</v>
      </c>
      <c r="H1431" s="14">
        <f t="shared" si="362"/>
        <v>4773</v>
      </c>
      <c r="I1431" s="14">
        <f t="shared" si="358"/>
        <v>411</v>
      </c>
      <c r="J1431" s="12">
        <f>VLOOKUP($B1431,'[1]METAS 2019'!$D$4:$Q$843,5,0)</f>
        <v>3</v>
      </c>
      <c r="K1431" s="12">
        <f>VLOOKUP($B1431,'[1]METAS 2019'!$D$4:$Q$843,4,0)</f>
        <v>3</v>
      </c>
      <c r="L1431" s="12">
        <f>VLOOKUP($B1431,'[1]METAS 2019'!$D$4:$Q$843,11,0)</f>
        <v>2</v>
      </c>
      <c r="M1431" s="12">
        <f>VLOOKUP($B1431,'[1]METAS 2019'!$D$4:$Q$843,12,0)</f>
        <v>5</v>
      </c>
      <c r="N1431" s="12">
        <f>VLOOKUP($B1431,'[1]METAS 2019'!$D$4:$Q$843,13,0)</f>
        <v>6</v>
      </c>
      <c r="O1431" s="12">
        <f>VLOOKUP($B1431,'[1]METAS 2019'!$D$4:$Q$843,14,0)</f>
        <v>5</v>
      </c>
      <c r="P1431" s="89">
        <f>VLOOKUP($B1431,'[5]POB X MCR 2019'!$C$7:$AW$186,12,0)</f>
        <v>11</v>
      </c>
      <c r="Q1431" s="89">
        <f>VLOOKUP($B1431,'[5]POB X MCR 2019'!$C$7:$AW$186,13,0)</f>
        <v>11</v>
      </c>
      <c r="R1431" s="89">
        <f>VLOOKUP($B1431,'[5]POB X MCR 2019'!$C$7:$AW$186,14,0)</f>
        <v>11</v>
      </c>
      <c r="S1431" s="89">
        <f>VLOOKUP($B1431,'[5]POB X MCR 2019'!$C$7:$AW$186,15,0)</f>
        <v>10</v>
      </c>
      <c r="T1431" s="89">
        <f>VLOOKUP($B1431,'[5]POB X MCR 2019'!$C$7:$AW$186,16,0)</f>
        <v>10</v>
      </c>
      <c r="U1431" s="89">
        <f>VLOOKUP($B1431,'[5]POB X MCR 2019'!$C$7:$AW$186,17,0)</f>
        <v>10</v>
      </c>
      <c r="V1431" s="89">
        <f>VLOOKUP($B1431,'[5]POB X MCR 2019'!$C$7:$AW$186,18,0)</f>
        <v>10</v>
      </c>
      <c r="W1431" s="89">
        <f>VLOOKUP($B1431,'[5]POB X MCR 2019'!$C$7:$AW$186,19,0)</f>
        <v>9</v>
      </c>
      <c r="X1431" s="89">
        <f>VLOOKUP($B1431,'[5]POB X MCR 2019'!$C$7:$AW$186,20,0)</f>
        <v>9</v>
      </c>
      <c r="Y1431" s="89">
        <f>VLOOKUP($B1431,'[5]POB X MCR 2019'!$C$7:$AW$186,21,0)</f>
        <v>8</v>
      </c>
      <c r="Z1431" s="89">
        <f>VLOOKUP($B1431,'[5]POB X MCR 2019'!$C$7:$AW$186,22,0)</f>
        <v>7</v>
      </c>
      <c r="AA1431" s="89">
        <f>VLOOKUP($B1431,'[5]POB X MCR 2019'!$C$7:$AW$186,23,0)</f>
        <v>7</v>
      </c>
      <c r="AB1431" s="89">
        <f>VLOOKUP($B1431,'[5]POB X MCR 2019'!$C$7:$AW$186,24,0)</f>
        <v>6</v>
      </c>
      <c r="AC1431" s="89">
        <f>VLOOKUP($B1431,'[5]POB X MCR 2019'!$C$7:$AW$186,25,0)</f>
        <v>6</v>
      </c>
      <c r="AD1431" s="89">
        <f>VLOOKUP($B1431,'[5]POB X MCR 2019'!$C$7:$AW$186,26,0)</f>
        <v>29</v>
      </c>
      <c r="AE1431" s="89">
        <f>VLOOKUP($B1431,'[5]POB X MCR 2019'!$C$7:$AW$186,27,0)</f>
        <v>27</v>
      </c>
      <c r="AF1431" s="89">
        <f>VLOOKUP($B1431,'[5]POB X MCR 2019'!$C$7:$AW$186,28,0)</f>
        <v>35</v>
      </c>
      <c r="AG1431" s="89">
        <f>VLOOKUP($B1431,'[5]POB X MCR 2019'!$C$7:$AW$186,29,0)</f>
        <v>31</v>
      </c>
      <c r="AH1431" s="89">
        <f>VLOOKUP($B1431,'[5]POB X MCR 2019'!$C$7:$AW$186,30,0)</f>
        <v>25</v>
      </c>
      <c r="AI1431" s="89">
        <f>VLOOKUP($B1431,'[5]POB X MCR 2019'!$C$7:$AW$186,31,0)</f>
        <v>25</v>
      </c>
      <c r="AJ1431" s="89">
        <f>VLOOKUP($B1431,'[5]POB X MCR 2019'!$C$7:$AW$186,32,0)</f>
        <v>22</v>
      </c>
      <c r="AK1431" s="89">
        <f>VLOOKUP($B1431,'[5]POB X MCR 2019'!$C$7:$AW$186,33,0)</f>
        <v>17</v>
      </c>
      <c r="AL1431" s="89">
        <f>VLOOKUP($B1431,'[5]POB X MCR 2019'!$C$7:$AW$186,34,0)</f>
        <v>16</v>
      </c>
      <c r="AM1431" s="89">
        <f>VLOOKUP($B1431,'[5]POB X MCR 2019'!$C$7:$AW$186,35,0)</f>
        <v>13</v>
      </c>
      <c r="AN1431" s="89">
        <f>VLOOKUP($B1431,'[5]POB X MCR 2019'!$C$7:$AW$186,36,0)</f>
        <v>11</v>
      </c>
      <c r="AO1431" s="89">
        <f>VLOOKUP($B1431,'[5]POB X MCR 2019'!$C$7:$AW$186,37,0)</f>
        <v>6</v>
      </c>
      <c r="AP1431" s="89">
        <f>VLOOKUP($B1431,'[5]POB X MCR 2019'!$C$7:$AW$186,38,0)</f>
        <v>5</v>
      </c>
      <c r="AQ1431" s="89">
        <f>VLOOKUP($B1431,'[5]POB X MCR 2019'!$C$7:$AW$186,43,0)</f>
        <v>216</v>
      </c>
      <c r="AR1431" s="89">
        <f>VLOOKUP($B1431,'[5]POB X MCR 2019'!$C$7:$AW$186,44,0)</f>
        <v>21</v>
      </c>
      <c r="AS1431" s="89">
        <f>VLOOKUP($B1431,'[5]POB X MCR 2019'!$C$7:$AW$186,45,0)</f>
        <v>15</v>
      </c>
      <c r="AT1431" s="89">
        <f>VLOOKUP($B1431,'[5]POB X MCR 2019'!$C$7:$AW$186,46,0)</f>
        <v>86</v>
      </c>
      <c r="AU1431" s="89">
        <f>VLOOKUP($B1431,'[6]RED CHOTA'!$C$7:$G$170,5,0)</f>
        <v>3</v>
      </c>
    </row>
    <row r="1432" spans="1:47" ht="12">
      <c r="A1432" s="58">
        <v>1433</v>
      </c>
      <c r="B1432" s="58">
        <v>6670</v>
      </c>
      <c r="C1432" s="59" t="s">
        <v>1134</v>
      </c>
      <c r="D1432" s="59" t="s">
        <v>447</v>
      </c>
      <c r="E1432" s="59" t="s">
        <v>574</v>
      </c>
      <c r="F1432" s="59" t="s">
        <v>581</v>
      </c>
      <c r="G1432" s="12" t="s">
        <v>266</v>
      </c>
      <c r="H1432" s="14">
        <f t="shared" si="362"/>
        <v>6670</v>
      </c>
      <c r="I1432" s="14">
        <f t="shared" si="358"/>
        <v>457</v>
      </c>
      <c r="J1432" s="12">
        <f>VLOOKUP($B1432,'[1]METAS 2019'!$D$4:$Q$843,5,0)</f>
        <v>9</v>
      </c>
      <c r="K1432" s="12">
        <f>VLOOKUP($B1432,'[1]METAS 2019'!$D$4:$Q$843,4,0)</f>
        <v>4</v>
      </c>
      <c r="L1432" s="12">
        <f>VLOOKUP($B1432,'[1]METAS 2019'!$D$4:$Q$843,11,0)</f>
        <v>2</v>
      </c>
      <c r="M1432" s="12">
        <f>VLOOKUP($B1432,'[1]METAS 2019'!$D$4:$Q$843,12,0)</f>
        <v>12</v>
      </c>
      <c r="N1432" s="12">
        <f>VLOOKUP($B1432,'[1]METAS 2019'!$D$4:$Q$843,13,0)</f>
        <v>6</v>
      </c>
      <c r="O1432" s="12">
        <f>VLOOKUP($B1432,'[1]METAS 2019'!$D$4:$Q$843,14,0)</f>
        <v>10</v>
      </c>
      <c r="P1432" s="89">
        <f>VLOOKUP($B1432,'[5]POB X MCR 2019'!$C$7:$AW$186,12,0)</f>
        <v>12</v>
      </c>
      <c r="Q1432" s="89">
        <f>VLOOKUP($B1432,'[5]POB X MCR 2019'!$C$7:$AW$186,13,0)</f>
        <v>12</v>
      </c>
      <c r="R1432" s="89">
        <f>VLOOKUP($B1432,'[5]POB X MCR 2019'!$C$7:$AW$186,14,0)</f>
        <v>12</v>
      </c>
      <c r="S1432" s="89">
        <f>VLOOKUP($B1432,'[5]POB X MCR 2019'!$C$7:$AW$186,15,0)</f>
        <v>11</v>
      </c>
      <c r="T1432" s="89">
        <f>VLOOKUP($B1432,'[5]POB X MCR 2019'!$C$7:$AW$186,16,0)</f>
        <v>11</v>
      </c>
      <c r="U1432" s="89">
        <f>VLOOKUP($B1432,'[5]POB X MCR 2019'!$C$7:$AW$186,17,0)</f>
        <v>11</v>
      </c>
      <c r="V1432" s="89">
        <f>VLOOKUP($B1432,'[5]POB X MCR 2019'!$C$7:$AW$186,18,0)</f>
        <v>10</v>
      </c>
      <c r="W1432" s="89">
        <f>VLOOKUP($B1432,'[5]POB X MCR 2019'!$C$7:$AW$186,19,0)</f>
        <v>10</v>
      </c>
      <c r="X1432" s="89">
        <f>VLOOKUP($B1432,'[5]POB X MCR 2019'!$C$7:$AW$186,20,0)</f>
        <v>9</v>
      </c>
      <c r="Y1432" s="89">
        <f>VLOOKUP($B1432,'[5]POB X MCR 2019'!$C$7:$AW$186,21,0)</f>
        <v>9</v>
      </c>
      <c r="Z1432" s="89">
        <f>VLOOKUP($B1432,'[5]POB X MCR 2019'!$C$7:$AW$186,22,0)</f>
        <v>8</v>
      </c>
      <c r="AA1432" s="89">
        <f>VLOOKUP($B1432,'[5]POB X MCR 2019'!$C$7:$AW$186,23,0)</f>
        <v>7</v>
      </c>
      <c r="AB1432" s="89">
        <f>VLOOKUP($B1432,'[5]POB X MCR 2019'!$C$7:$AW$186,24,0)</f>
        <v>7</v>
      </c>
      <c r="AC1432" s="89">
        <f>VLOOKUP($B1432,'[5]POB X MCR 2019'!$C$7:$AW$186,25,0)</f>
        <v>7</v>
      </c>
      <c r="AD1432" s="89">
        <f>VLOOKUP($B1432,'[5]POB X MCR 2019'!$C$7:$AW$186,26,0)</f>
        <v>30</v>
      </c>
      <c r="AE1432" s="89">
        <f>VLOOKUP($B1432,'[5]POB X MCR 2019'!$C$7:$AW$186,27,0)</f>
        <v>29</v>
      </c>
      <c r="AF1432" s="89">
        <f>VLOOKUP($B1432,'[5]POB X MCR 2019'!$C$7:$AW$186,28,0)</f>
        <v>37</v>
      </c>
      <c r="AG1432" s="89">
        <f>VLOOKUP($B1432,'[5]POB X MCR 2019'!$C$7:$AW$186,29,0)</f>
        <v>33</v>
      </c>
      <c r="AH1432" s="89">
        <f>VLOOKUP($B1432,'[5]POB X MCR 2019'!$C$7:$AW$186,30,0)</f>
        <v>27</v>
      </c>
      <c r="AI1432" s="89">
        <f>VLOOKUP($B1432,'[5]POB X MCR 2019'!$C$7:$AW$186,31,0)</f>
        <v>26</v>
      </c>
      <c r="AJ1432" s="89">
        <f>VLOOKUP($B1432,'[5]POB X MCR 2019'!$C$7:$AW$186,32,0)</f>
        <v>23</v>
      </c>
      <c r="AK1432" s="89">
        <f>VLOOKUP($B1432,'[5]POB X MCR 2019'!$C$7:$AW$186,33,0)</f>
        <v>18</v>
      </c>
      <c r="AL1432" s="89">
        <f>VLOOKUP($B1432,'[5]POB X MCR 2019'!$C$7:$AW$186,34,0)</f>
        <v>17</v>
      </c>
      <c r="AM1432" s="89">
        <f>VLOOKUP($B1432,'[5]POB X MCR 2019'!$C$7:$AW$186,35,0)</f>
        <v>13</v>
      </c>
      <c r="AN1432" s="89">
        <f>VLOOKUP($B1432,'[5]POB X MCR 2019'!$C$7:$AW$186,36,0)</f>
        <v>12</v>
      </c>
      <c r="AO1432" s="89">
        <f>VLOOKUP($B1432,'[5]POB X MCR 2019'!$C$7:$AW$186,37,0)</f>
        <v>7</v>
      </c>
      <c r="AP1432" s="89">
        <f>VLOOKUP($B1432,'[5]POB X MCR 2019'!$C$7:$AW$186,38,0)</f>
        <v>6</v>
      </c>
      <c r="AQ1432" s="89">
        <f>VLOOKUP($B1432,'[5]POB X MCR 2019'!$C$7:$AW$186,43,0)</f>
        <v>236</v>
      </c>
      <c r="AR1432" s="89">
        <f>VLOOKUP($B1432,'[5]POB X MCR 2019'!$C$7:$AW$186,44,0)</f>
        <v>23</v>
      </c>
      <c r="AS1432" s="89">
        <f>VLOOKUP($B1432,'[5]POB X MCR 2019'!$C$7:$AW$186,45,0)</f>
        <v>16</v>
      </c>
      <c r="AT1432" s="89">
        <f>VLOOKUP($B1432,'[5]POB X MCR 2019'!$C$7:$AW$186,46,0)</f>
        <v>91</v>
      </c>
      <c r="AU1432" s="89">
        <f>VLOOKUP($B1432,'[6]RED CHOTA'!$C$7:$G$170,5,0)</f>
        <v>11</v>
      </c>
    </row>
    <row r="1433" spans="1:47" ht="12">
      <c r="A1433" s="58">
        <v>1434</v>
      </c>
      <c r="B1433" s="58">
        <v>7119</v>
      </c>
      <c r="C1433" s="59" t="s">
        <v>1134</v>
      </c>
      <c r="D1433" s="59" t="s">
        <v>447</v>
      </c>
      <c r="E1433" s="59" t="s">
        <v>574</v>
      </c>
      <c r="F1433" s="59" t="s">
        <v>582</v>
      </c>
      <c r="G1433" s="12" t="s">
        <v>266</v>
      </c>
      <c r="H1433" s="14">
        <f t="shared" si="362"/>
        <v>7119</v>
      </c>
      <c r="I1433" s="14">
        <f t="shared" si="358"/>
        <v>712</v>
      </c>
      <c r="J1433" s="12">
        <f>VLOOKUP($B1433,'[1]METAS 2019'!$D$4:$Q$843,5,0)</f>
        <v>15</v>
      </c>
      <c r="K1433" s="12">
        <f>VLOOKUP($B1433,'[1]METAS 2019'!$D$4:$Q$843,4,0)</f>
        <v>18</v>
      </c>
      <c r="L1433" s="12">
        <f>VLOOKUP($B1433,'[1]METAS 2019'!$D$4:$Q$843,11,0)</f>
        <v>18</v>
      </c>
      <c r="M1433" s="12">
        <f>VLOOKUP($B1433,'[1]METAS 2019'!$D$4:$Q$843,12,0)</f>
        <v>12</v>
      </c>
      <c r="N1433" s="12">
        <f>VLOOKUP($B1433,'[1]METAS 2019'!$D$4:$Q$843,13,0)</f>
        <v>18</v>
      </c>
      <c r="O1433" s="12">
        <f>VLOOKUP($B1433,'[1]METAS 2019'!$D$4:$Q$843,14,0)</f>
        <v>17</v>
      </c>
      <c r="P1433" s="89">
        <f>VLOOKUP($B1433,'[5]POB X MCR 2019'!$C$7:$AW$186,12,0)</f>
        <v>17</v>
      </c>
      <c r="Q1433" s="89">
        <f>VLOOKUP($B1433,'[5]POB X MCR 2019'!$C$7:$AW$186,13,0)</f>
        <v>17</v>
      </c>
      <c r="R1433" s="89">
        <f>VLOOKUP($B1433,'[5]POB X MCR 2019'!$C$7:$AW$186,14,0)</f>
        <v>17</v>
      </c>
      <c r="S1433" s="89">
        <f>VLOOKUP($B1433,'[5]POB X MCR 2019'!$C$7:$AW$186,15,0)</f>
        <v>18</v>
      </c>
      <c r="T1433" s="89">
        <f>VLOOKUP($B1433,'[5]POB X MCR 2019'!$C$7:$AW$186,16,0)</f>
        <v>16</v>
      </c>
      <c r="U1433" s="89">
        <f>VLOOKUP($B1433,'[5]POB X MCR 2019'!$C$7:$AW$186,17,0)</f>
        <v>16</v>
      </c>
      <c r="V1433" s="89">
        <f>VLOOKUP($B1433,'[5]POB X MCR 2019'!$C$7:$AW$186,18,0)</f>
        <v>15</v>
      </c>
      <c r="W1433" s="89">
        <f>VLOOKUP($B1433,'[5]POB X MCR 2019'!$C$7:$AW$186,19,0)</f>
        <v>14</v>
      </c>
      <c r="X1433" s="89">
        <f>VLOOKUP($B1433,'[5]POB X MCR 2019'!$C$7:$AW$186,20,0)</f>
        <v>14</v>
      </c>
      <c r="Y1433" s="89">
        <f>VLOOKUP($B1433,'[5]POB X MCR 2019'!$C$7:$AW$186,21,0)</f>
        <v>13</v>
      </c>
      <c r="Z1433" s="89">
        <f>VLOOKUP($B1433,'[5]POB X MCR 2019'!$C$7:$AW$186,22,0)</f>
        <v>12</v>
      </c>
      <c r="AA1433" s="89">
        <f>VLOOKUP($B1433,'[5]POB X MCR 2019'!$C$7:$AW$186,23,0)</f>
        <v>11</v>
      </c>
      <c r="AB1433" s="89">
        <f>VLOOKUP($B1433,'[5]POB X MCR 2019'!$C$7:$AW$186,24,0)</f>
        <v>10</v>
      </c>
      <c r="AC1433" s="89">
        <f>VLOOKUP($B1433,'[5]POB X MCR 2019'!$C$7:$AW$186,25,0)</f>
        <v>10</v>
      </c>
      <c r="AD1433" s="89">
        <f>VLOOKUP($B1433,'[5]POB X MCR 2019'!$C$7:$AW$186,26,0)</f>
        <v>45</v>
      </c>
      <c r="AE1433" s="89">
        <f>VLOOKUP($B1433,'[5]POB X MCR 2019'!$C$7:$AW$186,27,0)</f>
        <v>43</v>
      </c>
      <c r="AF1433" s="89">
        <f>VLOOKUP($B1433,'[5]POB X MCR 2019'!$C$7:$AW$186,28,0)</f>
        <v>55</v>
      </c>
      <c r="AG1433" s="89">
        <f>VLOOKUP($B1433,'[5]POB X MCR 2019'!$C$7:$AW$186,29,0)</f>
        <v>50</v>
      </c>
      <c r="AH1433" s="89">
        <f>VLOOKUP($B1433,'[5]POB X MCR 2019'!$C$7:$AW$186,30,0)</f>
        <v>40</v>
      </c>
      <c r="AI1433" s="89">
        <f>VLOOKUP($B1433,'[5]POB X MCR 2019'!$C$7:$AW$186,31,0)</f>
        <v>39</v>
      </c>
      <c r="AJ1433" s="89">
        <f>VLOOKUP($B1433,'[5]POB X MCR 2019'!$C$7:$AW$186,32,0)</f>
        <v>35</v>
      </c>
      <c r="AK1433" s="89">
        <f>VLOOKUP($B1433,'[5]POB X MCR 2019'!$C$7:$AW$186,33,0)</f>
        <v>27</v>
      </c>
      <c r="AL1433" s="89">
        <f>VLOOKUP($B1433,'[5]POB X MCR 2019'!$C$7:$AW$186,34,0)</f>
        <v>25</v>
      </c>
      <c r="AM1433" s="89">
        <f>VLOOKUP($B1433,'[5]POB X MCR 2019'!$C$7:$AW$186,35,0)</f>
        <v>20</v>
      </c>
      <c r="AN1433" s="89">
        <f>VLOOKUP($B1433,'[5]POB X MCR 2019'!$C$7:$AW$186,36,0)</f>
        <v>17</v>
      </c>
      <c r="AO1433" s="89">
        <f>VLOOKUP($B1433,'[5]POB X MCR 2019'!$C$7:$AW$186,37,0)</f>
        <v>10</v>
      </c>
      <c r="AP1433" s="89">
        <f>VLOOKUP($B1433,'[5]POB X MCR 2019'!$C$7:$AW$186,38,0)</f>
        <v>8</v>
      </c>
      <c r="AQ1433" s="89">
        <f>VLOOKUP($B1433,'[5]POB X MCR 2019'!$C$7:$AW$186,43,0)</f>
        <v>360</v>
      </c>
      <c r="AR1433" s="89">
        <f>VLOOKUP($B1433,'[5]POB X MCR 2019'!$C$7:$AW$186,44,0)</f>
        <v>34</v>
      </c>
      <c r="AS1433" s="89">
        <f>VLOOKUP($B1433,'[5]POB X MCR 2019'!$C$7:$AW$186,45,0)</f>
        <v>24</v>
      </c>
      <c r="AT1433" s="89">
        <f>VLOOKUP($B1433,'[5]POB X MCR 2019'!$C$7:$AW$186,46,0)</f>
        <v>136</v>
      </c>
      <c r="AU1433" s="89">
        <f>VLOOKUP($B1433,'[6]RED CHOTA'!$C$7:$G$170,5,0)</f>
        <v>18</v>
      </c>
    </row>
    <row r="1434" spans="1:47" ht="12">
      <c r="A1434" s="58">
        <v>1435</v>
      </c>
      <c r="B1434" s="58">
        <v>4774</v>
      </c>
      <c r="C1434" s="59" t="s">
        <v>1134</v>
      </c>
      <c r="D1434" s="59" t="s">
        <v>447</v>
      </c>
      <c r="E1434" s="59" t="s">
        <v>574</v>
      </c>
      <c r="F1434" s="59" t="s">
        <v>1210</v>
      </c>
      <c r="G1434" s="12" t="s">
        <v>271</v>
      </c>
      <c r="H1434" s="14">
        <f t="shared" si="362"/>
        <v>4774</v>
      </c>
      <c r="I1434" s="14">
        <f t="shared" si="358"/>
        <v>501</v>
      </c>
      <c r="J1434" s="12">
        <f>VLOOKUP($B1434,'[1]METAS 2019'!$D$4:$Q$843,5,0)</f>
        <v>6</v>
      </c>
      <c r="K1434" s="12">
        <f>VLOOKUP($B1434,'[1]METAS 2019'!$D$4:$Q$843,4,0)</f>
        <v>9</v>
      </c>
      <c r="L1434" s="12">
        <f>VLOOKUP($B1434,'[1]METAS 2019'!$D$4:$Q$843,11,0)</f>
        <v>5</v>
      </c>
      <c r="M1434" s="12">
        <f>VLOOKUP($B1434,'[1]METAS 2019'!$D$4:$Q$843,12,0)</f>
        <v>7</v>
      </c>
      <c r="N1434" s="12">
        <f>VLOOKUP($B1434,'[1]METAS 2019'!$D$4:$Q$843,13,0)</f>
        <v>8</v>
      </c>
      <c r="O1434" s="12">
        <f>VLOOKUP($B1434,'[1]METAS 2019'!$D$4:$Q$843,14,0)</f>
        <v>8</v>
      </c>
      <c r="P1434" s="89">
        <f>VLOOKUP($B1434,'[5]POB X MCR 2019'!$C$7:$AW$186,12,0)</f>
        <v>13</v>
      </c>
      <c r="Q1434" s="89">
        <f>VLOOKUP($B1434,'[5]POB X MCR 2019'!$C$7:$AW$186,13,0)</f>
        <v>13</v>
      </c>
      <c r="R1434" s="89">
        <f>VLOOKUP($B1434,'[5]POB X MCR 2019'!$C$7:$AW$186,14,0)</f>
        <v>13</v>
      </c>
      <c r="S1434" s="89">
        <f>VLOOKUP($B1434,'[5]POB X MCR 2019'!$C$7:$AW$186,15,0)</f>
        <v>12</v>
      </c>
      <c r="T1434" s="89">
        <f>VLOOKUP($B1434,'[5]POB X MCR 2019'!$C$7:$AW$186,16,0)</f>
        <v>12</v>
      </c>
      <c r="U1434" s="89">
        <f>VLOOKUP($B1434,'[5]POB X MCR 2019'!$C$7:$AW$186,17,0)</f>
        <v>12</v>
      </c>
      <c r="V1434" s="89">
        <f>VLOOKUP($B1434,'[5]POB X MCR 2019'!$C$7:$AW$186,18,0)</f>
        <v>11</v>
      </c>
      <c r="W1434" s="89">
        <f>VLOOKUP($B1434,'[5]POB X MCR 2019'!$C$7:$AW$186,19,0)</f>
        <v>11</v>
      </c>
      <c r="X1434" s="89">
        <f>VLOOKUP($B1434,'[5]POB X MCR 2019'!$C$7:$AW$186,20,0)</f>
        <v>10</v>
      </c>
      <c r="Y1434" s="89">
        <f>VLOOKUP($B1434,'[5]POB X MCR 2019'!$C$7:$AW$186,21,0)</f>
        <v>10</v>
      </c>
      <c r="Z1434" s="89">
        <f>VLOOKUP($B1434,'[5]POB X MCR 2019'!$C$7:$AW$186,22,0)</f>
        <v>9</v>
      </c>
      <c r="AA1434" s="89">
        <f>VLOOKUP($B1434,'[5]POB X MCR 2019'!$C$7:$AW$186,23,0)</f>
        <v>8</v>
      </c>
      <c r="AB1434" s="89">
        <f>VLOOKUP($B1434,'[5]POB X MCR 2019'!$C$7:$AW$186,24,0)</f>
        <v>8</v>
      </c>
      <c r="AC1434" s="89">
        <f>VLOOKUP($B1434,'[5]POB X MCR 2019'!$C$7:$AW$186,25,0)</f>
        <v>7</v>
      </c>
      <c r="AD1434" s="89">
        <f>VLOOKUP($B1434,'[5]POB X MCR 2019'!$C$7:$AW$186,26,0)</f>
        <v>34</v>
      </c>
      <c r="AE1434" s="89">
        <f>VLOOKUP($B1434,'[5]POB X MCR 2019'!$C$7:$AW$186,27,0)</f>
        <v>32</v>
      </c>
      <c r="AF1434" s="89">
        <f>VLOOKUP($B1434,'[5]POB X MCR 2019'!$C$7:$AW$186,28,0)</f>
        <v>41</v>
      </c>
      <c r="AG1434" s="89">
        <f>VLOOKUP($B1434,'[5]POB X MCR 2019'!$C$7:$AW$186,29,0)</f>
        <v>37</v>
      </c>
      <c r="AH1434" s="89">
        <f>VLOOKUP($B1434,'[5]POB X MCR 2019'!$C$7:$AW$186,30,0)</f>
        <v>30</v>
      </c>
      <c r="AI1434" s="89">
        <f>VLOOKUP($B1434,'[5]POB X MCR 2019'!$C$7:$AW$186,31,0)</f>
        <v>29</v>
      </c>
      <c r="AJ1434" s="89">
        <f>VLOOKUP($B1434,'[5]POB X MCR 2019'!$C$7:$AW$186,32,0)</f>
        <v>26</v>
      </c>
      <c r="AK1434" s="89">
        <f>VLOOKUP($B1434,'[5]POB X MCR 2019'!$C$7:$AW$186,33,0)</f>
        <v>20</v>
      </c>
      <c r="AL1434" s="89">
        <f>VLOOKUP($B1434,'[5]POB X MCR 2019'!$C$7:$AW$186,34,0)</f>
        <v>19</v>
      </c>
      <c r="AM1434" s="89">
        <f>VLOOKUP($B1434,'[5]POB X MCR 2019'!$C$7:$AW$186,35,0)</f>
        <v>15</v>
      </c>
      <c r="AN1434" s="89">
        <f>VLOOKUP($B1434,'[5]POB X MCR 2019'!$C$7:$AW$186,36,0)</f>
        <v>13</v>
      </c>
      <c r="AO1434" s="89">
        <f>VLOOKUP($B1434,'[5]POB X MCR 2019'!$C$7:$AW$186,37,0)</f>
        <v>7</v>
      </c>
      <c r="AP1434" s="89">
        <f>VLOOKUP($B1434,'[5]POB X MCR 2019'!$C$7:$AW$186,38,0)</f>
        <v>6</v>
      </c>
      <c r="AQ1434" s="89">
        <f>VLOOKUP($B1434,'[5]POB X MCR 2019'!$C$7:$AW$186,43,0)</f>
        <v>258</v>
      </c>
      <c r="AR1434" s="89">
        <f>VLOOKUP($B1434,'[5]POB X MCR 2019'!$C$7:$AW$186,44,0)</f>
        <v>25</v>
      </c>
      <c r="AS1434" s="89">
        <f>VLOOKUP($B1434,'[5]POB X MCR 2019'!$C$7:$AW$186,45,0)</f>
        <v>18</v>
      </c>
      <c r="AT1434" s="89">
        <f>VLOOKUP($B1434,'[5]POB X MCR 2019'!$C$7:$AW$186,46,0)</f>
        <v>102</v>
      </c>
      <c r="AU1434" s="89">
        <f>VLOOKUP($B1434,'[6]RED CHOTA'!$C$7:$G$170,5,0)</f>
        <v>7</v>
      </c>
    </row>
    <row r="1435" spans="1:47" ht="12">
      <c r="A1435" s="97">
        <v>1436</v>
      </c>
      <c r="B1435" s="97"/>
      <c r="C1435" s="98"/>
      <c r="D1435" s="98"/>
      <c r="E1435" s="98"/>
      <c r="F1435" s="98" t="s">
        <v>1147</v>
      </c>
      <c r="G1435" s="17" t="s">
        <v>1214</v>
      </c>
      <c r="H1435" s="81"/>
      <c r="I1435" s="81">
        <f t="shared" si="358"/>
        <v>5271</v>
      </c>
      <c r="J1435" s="17">
        <f>SUM(J1436:J1443)</f>
        <v>80</v>
      </c>
      <c r="K1435" s="17">
        <f t="shared" ref="K1435:AU1435" si="363">SUM(K1436:K1443)</f>
        <v>88</v>
      </c>
      <c r="L1435" s="17">
        <f t="shared" si="363"/>
        <v>78</v>
      </c>
      <c r="M1435" s="17">
        <f t="shared" si="363"/>
        <v>95</v>
      </c>
      <c r="N1435" s="17">
        <f t="shared" si="363"/>
        <v>98</v>
      </c>
      <c r="O1435" s="17">
        <f t="shared" si="363"/>
        <v>95</v>
      </c>
      <c r="P1435" s="17">
        <f t="shared" si="363"/>
        <v>108</v>
      </c>
      <c r="Q1435" s="17">
        <f t="shared" si="363"/>
        <v>107</v>
      </c>
      <c r="R1435" s="17">
        <f t="shared" si="363"/>
        <v>109</v>
      </c>
      <c r="S1435" s="17">
        <f t="shared" si="363"/>
        <v>109</v>
      </c>
      <c r="T1435" s="17">
        <f t="shared" si="363"/>
        <v>109</v>
      </c>
      <c r="U1435" s="17">
        <f t="shared" si="363"/>
        <v>111</v>
      </c>
      <c r="V1435" s="17">
        <f t="shared" si="363"/>
        <v>109</v>
      </c>
      <c r="W1435" s="17">
        <f t="shared" si="363"/>
        <v>105</v>
      </c>
      <c r="X1435" s="17">
        <f t="shared" si="363"/>
        <v>101</v>
      </c>
      <c r="Y1435" s="17">
        <f t="shared" si="363"/>
        <v>95</v>
      </c>
      <c r="Z1435" s="17">
        <f t="shared" si="363"/>
        <v>88</v>
      </c>
      <c r="AA1435" s="17">
        <f t="shared" si="363"/>
        <v>85</v>
      </c>
      <c r="AB1435" s="17">
        <f t="shared" si="363"/>
        <v>84</v>
      </c>
      <c r="AC1435" s="17">
        <f t="shared" si="363"/>
        <v>82</v>
      </c>
      <c r="AD1435" s="17">
        <f t="shared" si="363"/>
        <v>400</v>
      </c>
      <c r="AE1435" s="17">
        <f t="shared" si="363"/>
        <v>421</v>
      </c>
      <c r="AF1435" s="17">
        <f t="shared" si="363"/>
        <v>452</v>
      </c>
      <c r="AG1435" s="17">
        <f t="shared" si="363"/>
        <v>385</v>
      </c>
      <c r="AH1435" s="17">
        <f t="shared" si="363"/>
        <v>328</v>
      </c>
      <c r="AI1435" s="17">
        <f t="shared" si="363"/>
        <v>335</v>
      </c>
      <c r="AJ1435" s="17">
        <f t="shared" si="363"/>
        <v>253</v>
      </c>
      <c r="AK1435" s="17">
        <f t="shared" si="363"/>
        <v>240</v>
      </c>
      <c r="AL1435" s="17">
        <f t="shared" si="363"/>
        <v>171</v>
      </c>
      <c r="AM1435" s="17">
        <f t="shared" si="363"/>
        <v>128</v>
      </c>
      <c r="AN1435" s="17">
        <f t="shared" si="363"/>
        <v>92</v>
      </c>
      <c r="AO1435" s="17">
        <f t="shared" si="363"/>
        <v>59</v>
      </c>
      <c r="AP1435" s="17">
        <f t="shared" si="363"/>
        <v>71</v>
      </c>
      <c r="AQ1435" s="17">
        <f t="shared" si="363"/>
        <v>2707</v>
      </c>
      <c r="AR1435" s="17">
        <f t="shared" si="363"/>
        <v>269</v>
      </c>
      <c r="AS1435" s="17">
        <f t="shared" si="363"/>
        <v>193</v>
      </c>
      <c r="AT1435" s="17">
        <f t="shared" si="363"/>
        <v>1283</v>
      </c>
      <c r="AU1435" s="17">
        <f t="shared" si="363"/>
        <v>95</v>
      </c>
    </row>
    <row r="1436" spans="1:47" ht="12">
      <c r="A1436" s="58">
        <v>1437</v>
      </c>
      <c r="B1436" s="58">
        <v>4730</v>
      </c>
      <c r="C1436" s="59" t="s">
        <v>1134</v>
      </c>
      <c r="D1436" s="59" t="s">
        <v>447</v>
      </c>
      <c r="E1436" s="59" t="s">
        <v>608</v>
      </c>
      <c r="F1436" s="59" t="s">
        <v>609</v>
      </c>
      <c r="G1436" s="12" t="s">
        <v>283</v>
      </c>
      <c r="H1436" s="14">
        <f t="shared" ref="H1436:H1443" si="364">B1436</f>
        <v>4730</v>
      </c>
      <c r="I1436" s="14">
        <f t="shared" si="358"/>
        <v>1852</v>
      </c>
      <c r="J1436" s="12">
        <f>VLOOKUP($B1436,'[1]METAS 2019'!$D$4:$Q$843,5,0)</f>
        <v>29</v>
      </c>
      <c r="K1436" s="12">
        <f>VLOOKUP($B1436,'[1]METAS 2019'!$D$4:$Q$843,4,0)</f>
        <v>31</v>
      </c>
      <c r="L1436" s="12">
        <f>VLOOKUP($B1436,'[1]METAS 2019'!$D$4:$Q$843,11,0)</f>
        <v>23</v>
      </c>
      <c r="M1436" s="12">
        <f>VLOOKUP($B1436,'[1]METAS 2019'!$D$4:$Q$843,12,0)</f>
        <v>39</v>
      </c>
      <c r="N1436" s="12">
        <f>VLOOKUP($B1436,'[1]METAS 2019'!$D$4:$Q$843,13,0)</f>
        <v>34</v>
      </c>
      <c r="O1436" s="12">
        <f>VLOOKUP($B1436,'[1]METAS 2019'!$D$4:$Q$843,14,0)</f>
        <v>32</v>
      </c>
      <c r="P1436" s="89">
        <f>VLOOKUP($B1436,'[5]POB X MCR 2019'!$C$7:$AW$186,12,0)</f>
        <v>38</v>
      </c>
      <c r="Q1436" s="89">
        <f>VLOOKUP($B1436,'[5]POB X MCR 2019'!$C$7:$AW$186,13,0)</f>
        <v>38</v>
      </c>
      <c r="R1436" s="89">
        <f>VLOOKUP($B1436,'[5]POB X MCR 2019'!$C$7:$AW$186,14,0)</f>
        <v>39</v>
      </c>
      <c r="S1436" s="89">
        <f>VLOOKUP($B1436,'[5]POB X MCR 2019'!$C$7:$AW$186,15,0)</f>
        <v>39</v>
      </c>
      <c r="T1436" s="89">
        <f>VLOOKUP($B1436,'[5]POB X MCR 2019'!$C$7:$AW$186,16,0)</f>
        <v>39</v>
      </c>
      <c r="U1436" s="89">
        <f>VLOOKUP($B1436,'[5]POB X MCR 2019'!$C$7:$AW$186,17,0)</f>
        <v>39</v>
      </c>
      <c r="V1436" s="89">
        <f>VLOOKUP($B1436,'[5]POB X MCR 2019'!$C$7:$AW$186,18,0)</f>
        <v>38</v>
      </c>
      <c r="W1436" s="89">
        <f>VLOOKUP($B1436,'[5]POB X MCR 2019'!$C$7:$AW$186,19,0)</f>
        <v>36</v>
      </c>
      <c r="X1436" s="89">
        <f>VLOOKUP($B1436,'[5]POB X MCR 2019'!$C$7:$AW$186,20,0)</f>
        <v>35</v>
      </c>
      <c r="Y1436" s="89">
        <f>VLOOKUP($B1436,'[5]POB X MCR 2019'!$C$7:$AW$186,21,0)</f>
        <v>32</v>
      </c>
      <c r="Z1436" s="89">
        <f>VLOOKUP($B1436,'[5]POB X MCR 2019'!$C$7:$AW$186,22,0)</f>
        <v>31</v>
      </c>
      <c r="AA1436" s="89">
        <f>VLOOKUP($B1436,'[5]POB X MCR 2019'!$C$7:$AW$186,23,0)</f>
        <v>30</v>
      </c>
      <c r="AB1436" s="89">
        <f>VLOOKUP($B1436,'[5]POB X MCR 2019'!$C$7:$AW$186,24,0)</f>
        <v>29</v>
      </c>
      <c r="AC1436" s="89">
        <f>VLOOKUP($B1436,'[5]POB X MCR 2019'!$C$7:$AW$186,25,0)</f>
        <v>29</v>
      </c>
      <c r="AD1436" s="89">
        <f>VLOOKUP($B1436,'[5]POB X MCR 2019'!$C$7:$AW$186,26,0)</f>
        <v>140</v>
      </c>
      <c r="AE1436" s="89">
        <f>VLOOKUP($B1436,'[5]POB X MCR 2019'!$C$7:$AW$186,27,0)</f>
        <v>148</v>
      </c>
      <c r="AF1436" s="89">
        <f>VLOOKUP($B1436,'[5]POB X MCR 2019'!$C$7:$AW$186,28,0)</f>
        <v>159</v>
      </c>
      <c r="AG1436" s="89">
        <f>VLOOKUP($B1436,'[5]POB X MCR 2019'!$C$7:$AW$186,29,0)</f>
        <v>134</v>
      </c>
      <c r="AH1436" s="89">
        <f>VLOOKUP($B1436,'[5]POB X MCR 2019'!$C$7:$AW$186,30,0)</f>
        <v>115</v>
      </c>
      <c r="AI1436" s="89">
        <f>VLOOKUP($B1436,'[5]POB X MCR 2019'!$C$7:$AW$186,31,0)</f>
        <v>118</v>
      </c>
      <c r="AJ1436" s="89">
        <f>VLOOKUP($B1436,'[5]POB X MCR 2019'!$C$7:$AW$186,32,0)</f>
        <v>89</v>
      </c>
      <c r="AK1436" s="89">
        <f>VLOOKUP($B1436,'[5]POB X MCR 2019'!$C$7:$AW$186,33,0)</f>
        <v>84</v>
      </c>
      <c r="AL1436" s="89">
        <f>VLOOKUP($B1436,'[5]POB X MCR 2019'!$C$7:$AW$186,34,0)</f>
        <v>59</v>
      </c>
      <c r="AM1436" s="89">
        <f>VLOOKUP($B1436,'[5]POB X MCR 2019'!$C$7:$AW$186,35,0)</f>
        <v>45</v>
      </c>
      <c r="AN1436" s="89">
        <f>VLOOKUP($B1436,'[5]POB X MCR 2019'!$C$7:$AW$186,36,0)</f>
        <v>33</v>
      </c>
      <c r="AO1436" s="89">
        <f>VLOOKUP($B1436,'[5]POB X MCR 2019'!$C$7:$AW$186,37,0)</f>
        <v>22</v>
      </c>
      <c r="AP1436" s="89">
        <f>VLOOKUP($B1436,'[5]POB X MCR 2019'!$C$7:$AW$186,38,0)</f>
        <v>26</v>
      </c>
      <c r="AQ1436" s="89">
        <f>VLOOKUP($B1436,'[5]POB X MCR 2019'!$C$7:$AW$186,43,0)</f>
        <v>939</v>
      </c>
      <c r="AR1436" s="89">
        <f>VLOOKUP($B1436,'[5]POB X MCR 2019'!$C$7:$AW$186,44,0)</f>
        <v>94</v>
      </c>
      <c r="AS1436" s="89">
        <f>VLOOKUP($B1436,'[5]POB X MCR 2019'!$C$7:$AW$186,45,0)</f>
        <v>68</v>
      </c>
      <c r="AT1436" s="89">
        <f>VLOOKUP($B1436,'[5]POB X MCR 2019'!$C$7:$AW$186,46,0)</f>
        <v>450</v>
      </c>
      <c r="AU1436" s="89">
        <f>VLOOKUP($B1436,'[6]RED CHOTA'!$C$7:$G$170,5,0)</f>
        <v>36</v>
      </c>
    </row>
    <row r="1437" spans="1:47" ht="12">
      <c r="A1437" s="58">
        <v>1438</v>
      </c>
      <c r="B1437" s="58">
        <v>7712</v>
      </c>
      <c r="C1437" s="59" t="s">
        <v>1134</v>
      </c>
      <c r="D1437" s="59" t="s">
        <v>447</v>
      </c>
      <c r="E1437" s="59" t="s">
        <v>608</v>
      </c>
      <c r="F1437" s="59" t="s">
        <v>610</v>
      </c>
      <c r="G1437" s="12" t="s">
        <v>266</v>
      </c>
      <c r="H1437" s="14">
        <f t="shared" si="364"/>
        <v>7712</v>
      </c>
      <c r="I1437" s="14">
        <f t="shared" si="358"/>
        <v>554</v>
      </c>
      <c r="J1437" s="12">
        <f>VLOOKUP($B1437,'[1]METAS 2019'!$D$4:$Q$843,5,0)</f>
        <v>10</v>
      </c>
      <c r="K1437" s="12">
        <f>VLOOKUP($B1437,'[1]METAS 2019'!$D$4:$Q$843,4,0)</f>
        <v>12</v>
      </c>
      <c r="L1437" s="12">
        <f>VLOOKUP($B1437,'[1]METAS 2019'!$D$4:$Q$843,11,0)</f>
        <v>8</v>
      </c>
      <c r="M1437" s="12">
        <f>VLOOKUP($B1437,'[1]METAS 2019'!$D$4:$Q$843,12,0)</f>
        <v>10</v>
      </c>
      <c r="N1437" s="12">
        <f>VLOOKUP($B1437,'[1]METAS 2019'!$D$4:$Q$843,13,0)</f>
        <v>12</v>
      </c>
      <c r="O1437" s="12">
        <f>VLOOKUP($B1437,'[1]METAS 2019'!$D$4:$Q$843,14,0)</f>
        <v>9</v>
      </c>
      <c r="P1437" s="89">
        <f>VLOOKUP($B1437,'[5]POB X MCR 2019'!$C$7:$AW$186,12,0)</f>
        <v>11</v>
      </c>
      <c r="Q1437" s="89">
        <f>VLOOKUP($B1437,'[5]POB X MCR 2019'!$C$7:$AW$186,13,0)</f>
        <v>11</v>
      </c>
      <c r="R1437" s="89">
        <f>VLOOKUP($B1437,'[5]POB X MCR 2019'!$C$7:$AW$186,14,0)</f>
        <v>11</v>
      </c>
      <c r="S1437" s="89">
        <f>VLOOKUP($B1437,'[5]POB X MCR 2019'!$C$7:$AW$186,15,0)</f>
        <v>11</v>
      </c>
      <c r="T1437" s="89">
        <f>VLOOKUP($B1437,'[5]POB X MCR 2019'!$C$7:$AW$186,16,0)</f>
        <v>11</v>
      </c>
      <c r="U1437" s="89">
        <f>VLOOKUP($B1437,'[5]POB X MCR 2019'!$C$7:$AW$186,17,0)</f>
        <v>12</v>
      </c>
      <c r="V1437" s="89">
        <f>VLOOKUP($B1437,'[5]POB X MCR 2019'!$C$7:$AW$186,18,0)</f>
        <v>11</v>
      </c>
      <c r="W1437" s="89">
        <f>VLOOKUP($B1437,'[5]POB X MCR 2019'!$C$7:$AW$186,19,0)</f>
        <v>11</v>
      </c>
      <c r="X1437" s="89">
        <f>VLOOKUP($B1437,'[5]POB X MCR 2019'!$C$7:$AW$186,20,0)</f>
        <v>11</v>
      </c>
      <c r="Y1437" s="89">
        <f>VLOOKUP($B1437,'[5]POB X MCR 2019'!$C$7:$AW$186,21,0)</f>
        <v>10</v>
      </c>
      <c r="Z1437" s="89">
        <f>VLOOKUP($B1437,'[5]POB X MCR 2019'!$C$7:$AW$186,22,0)</f>
        <v>9</v>
      </c>
      <c r="AA1437" s="89">
        <f>VLOOKUP($B1437,'[5]POB X MCR 2019'!$C$7:$AW$186,23,0)</f>
        <v>9</v>
      </c>
      <c r="AB1437" s="89">
        <f>VLOOKUP($B1437,'[5]POB X MCR 2019'!$C$7:$AW$186,24,0)</f>
        <v>9</v>
      </c>
      <c r="AC1437" s="89">
        <f>VLOOKUP($B1437,'[5]POB X MCR 2019'!$C$7:$AW$186,25,0)</f>
        <v>9</v>
      </c>
      <c r="AD1437" s="89">
        <f>VLOOKUP($B1437,'[5]POB X MCR 2019'!$C$7:$AW$186,26,0)</f>
        <v>42</v>
      </c>
      <c r="AE1437" s="89">
        <f>VLOOKUP($B1437,'[5]POB X MCR 2019'!$C$7:$AW$186,27,0)</f>
        <v>44</v>
      </c>
      <c r="AF1437" s="89">
        <f>VLOOKUP($B1437,'[5]POB X MCR 2019'!$C$7:$AW$186,28,0)</f>
        <v>47</v>
      </c>
      <c r="AG1437" s="89">
        <f>VLOOKUP($B1437,'[5]POB X MCR 2019'!$C$7:$AW$186,29,0)</f>
        <v>40</v>
      </c>
      <c r="AH1437" s="89">
        <f>VLOOKUP($B1437,'[5]POB X MCR 2019'!$C$7:$AW$186,30,0)</f>
        <v>34</v>
      </c>
      <c r="AI1437" s="89">
        <f>VLOOKUP($B1437,'[5]POB X MCR 2019'!$C$7:$AW$186,31,0)</f>
        <v>35</v>
      </c>
      <c r="AJ1437" s="89">
        <f>VLOOKUP($B1437,'[5]POB X MCR 2019'!$C$7:$AW$186,32,0)</f>
        <v>26</v>
      </c>
      <c r="AK1437" s="89">
        <f>VLOOKUP($B1437,'[5]POB X MCR 2019'!$C$7:$AW$186,33,0)</f>
        <v>25</v>
      </c>
      <c r="AL1437" s="89">
        <f>VLOOKUP($B1437,'[5]POB X MCR 2019'!$C$7:$AW$186,34,0)</f>
        <v>18</v>
      </c>
      <c r="AM1437" s="89">
        <f>VLOOKUP($B1437,'[5]POB X MCR 2019'!$C$7:$AW$186,35,0)</f>
        <v>13</v>
      </c>
      <c r="AN1437" s="89">
        <f>VLOOKUP($B1437,'[5]POB X MCR 2019'!$C$7:$AW$186,36,0)</f>
        <v>10</v>
      </c>
      <c r="AO1437" s="89">
        <f>VLOOKUP($B1437,'[5]POB X MCR 2019'!$C$7:$AW$186,37,0)</f>
        <v>6</v>
      </c>
      <c r="AP1437" s="89">
        <f>VLOOKUP($B1437,'[5]POB X MCR 2019'!$C$7:$AW$186,38,0)</f>
        <v>7</v>
      </c>
      <c r="AQ1437" s="89">
        <f>VLOOKUP($B1437,'[5]POB X MCR 2019'!$C$7:$AW$186,43,0)</f>
        <v>286</v>
      </c>
      <c r="AR1437" s="89">
        <f>VLOOKUP($B1437,'[5]POB X MCR 2019'!$C$7:$AW$186,44,0)</f>
        <v>28</v>
      </c>
      <c r="AS1437" s="89">
        <f>VLOOKUP($B1437,'[5]POB X MCR 2019'!$C$7:$AW$186,45,0)</f>
        <v>20</v>
      </c>
      <c r="AT1437" s="89">
        <f>VLOOKUP($B1437,'[5]POB X MCR 2019'!$C$7:$AW$186,46,0)</f>
        <v>134</v>
      </c>
      <c r="AU1437" s="89">
        <f>VLOOKUP($B1437,'[6]RED CHOTA'!$C$7:$G$170,5,0)</f>
        <v>12</v>
      </c>
    </row>
    <row r="1438" spans="1:47" ht="12">
      <c r="A1438" s="58">
        <v>1439</v>
      </c>
      <c r="B1438" s="58">
        <v>4731</v>
      </c>
      <c r="C1438" s="59" t="s">
        <v>1134</v>
      </c>
      <c r="D1438" s="59" t="s">
        <v>447</v>
      </c>
      <c r="E1438" s="59" t="s">
        <v>608</v>
      </c>
      <c r="F1438" s="59" t="s">
        <v>613</v>
      </c>
      <c r="G1438" s="12" t="s">
        <v>266</v>
      </c>
      <c r="H1438" s="14">
        <f t="shared" si="364"/>
        <v>4731</v>
      </c>
      <c r="I1438" s="14">
        <f t="shared" si="358"/>
        <v>563</v>
      </c>
      <c r="J1438" s="12">
        <f>VLOOKUP($B1438,'[1]METAS 2019'!$D$4:$Q$843,5,0)</f>
        <v>13</v>
      </c>
      <c r="K1438" s="12">
        <f>VLOOKUP($B1438,'[1]METAS 2019'!$D$4:$Q$843,4,0)</f>
        <v>12</v>
      </c>
      <c r="L1438" s="12">
        <f>VLOOKUP($B1438,'[1]METAS 2019'!$D$4:$Q$843,11,0)</f>
        <v>14</v>
      </c>
      <c r="M1438" s="12">
        <f>VLOOKUP($B1438,'[1]METAS 2019'!$D$4:$Q$843,12,0)</f>
        <v>13</v>
      </c>
      <c r="N1438" s="12">
        <f>VLOOKUP($B1438,'[1]METAS 2019'!$D$4:$Q$843,13,0)</f>
        <v>10</v>
      </c>
      <c r="O1438" s="12">
        <f>VLOOKUP($B1438,'[1]METAS 2019'!$D$4:$Q$843,14,0)</f>
        <v>16</v>
      </c>
      <c r="P1438" s="89">
        <f>VLOOKUP($B1438,'[5]POB X MCR 2019'!$C$7:$AW$186,12,0)</f>
        <v>11</v>
      </c>
      <c r="Q1438" s="89">
        <f>VLOOKUP($B1438,'[5]POB X MCR 2019'!$C$7:$AW$186,13,0)</f>
        <v>11</v>
      </c>
      <c r="R1438" s="89">
        <f>VLOOKUP($B1438,'[5]POB X MCR 2019'!$C$7:$AW$186,14,0)</f>
        <v>11</v>
      </c>
      <c r="S1438" s="89">
        <f>VLOOKUP($B1438,'[5]POB X MCR 2019'!$C$7:$AW$186,15,0)</f>
        <v>11</v>
      </c>
      <c r="T1438" s="89">
        <f>VLOOKUP($B1438,'[5]POB X MCR 2019'!$C$7:$AW$186,16,0)</f>
        <v>11</v>
      </c>
      <c r="U1438" s="89">
        <f>VLOOKUP($B1438,'[5]POB X MCR 2019'!$C$7:$AW$186,17,0)</f>
        <v>11</v>
      </c>
      <c r="V1438" s="89">
        <f>VLOOKUP($B1438,'[5]POB X MCR 2019'!$C$7:$AW$186,18,0)</f>
        <v>11</v>
      </c>
      <c r="W1438" s="89">
        <f>VLOOKUP($B1438,'[5]POB X MCR 2019'!$C$7:$AW$186,19,0)</f>
        <v>11</v>
      </c>
      <c r="X1438" s="89">
        <f>VLOOKUP($B1438,'[5]POB X MCR 2019'!$C$7:$AW$186,20,0)</f>
        <v>10</v>
      </c>
      <c r="Y1438" s="89">
        <f>VLOOKUP($B1438,'[5]POB X MCR 2019'!$C$7:$AW$186,21,0)</f>
        <v>10</v>
      </c>
      <c r="Z1438" s="89">
        <f>VLOOKUP($B1438,'[5]POB X MCR 2019'!$C$7:$AW$186,22,0)</f>
        <v>9</v>
      </c>
      <c r="AA1438" s="89">
        <f>VLOOKUP($B1438,'[5]POB X MCR 2019'!$C$7:$AW$186,23,0)</f>
        <v>9</v>
      </c>
      <c r="AB1438" s="89">
        <f>VLOOKUP($B1438,'[5]POB X MCR 2019'!$C$7:$AW$186,24,0)</f>
        <v>9</v>
      </c>
      <c r="AC1438" s="89">
        <f>VLOOKUP($B1438,'[5]POB X MCR 2019'!$C$7:$AW$186,25,0)</f>
        <v>8</v>
      </c>
      <c r="AD1438" s="89">
        <f>VLOOKUP($B1438,'[5]POB X MCR 2019'!$C$7:$AW$186,26,0)</f>
        <v>41</v>
      </c>
      <c r="AE1438" s="89">
        <f>VLOOKUP($B1438,'[5]POB X MCR 2019'!$C$7:$AW$186,27,0)</f>
        <v>43</v>
      </c>
      <c r="AF1438" s="89">
        <f>VLOOKUP($B1438,'[5]POB X MCR 2019'!$C$7:$AW$186,28,0)</f>
        <v>46</v>
      </c>
      <c r="AG1438" s="89">
        <f>VLOOKUP($B1438,'[5]POB X MCR 2019'!$C$7:$AW$186,29,0)</f>
        <v>40</v>
      </c>
      <c r="AH1438" s="89">
        <f>VLOOKUP($B1438,'[5]POB X MCR 2019'!$C$7:$AW$186,30,0)</f>
        <v>34</v>
      </c>
      <c r="AI1438" s="89">
        <f>VLOOKUP($B1438,'[5]POB X MCR 2019'!$C$7:$AW$186,31,0)</f>
        <v>34</v>
      </c>
      <c r="AJ1438" s="89">
        <f>VLOOKUP($B1438,'[5]POB X MCR 2019'!$C$7:$AW$186,32,0)</f>
        <v>26</v>
      </c>
      <c r="AK1438" s="89">
        <f>VLOOKUP($B1438,'[5]POB X MCR 2019'!$C$7:$AW$186,33,0)</f>
        <v>25</v>
      </c>
      <c r="AL1438" s="89">
        <f>VLOOKUP($B1438,'[5]POB X MCR 2019'!$C$7:$AW$186,34,0)</f>
        <v>18</v>
      </c>
      <c r="AM1438" s="89">
        <f>VLOOKUP($B1438,'[5]POB X MCR 2019'!$C$7:$AW$186,35,0)</f>
        <v>13</v>
      </c>
      <c r="AN1438" s="89">
        <f>VLOOKUP($B1438,'[5]POB X MCR 2019'!$C$7:$AW$186,36,0)</f>
        <v>9</v>
      </c>
      <c r="AO1438" s="89">
        <f>VLOOKUP($B1438,'[5]POB X MCR 2019'!$C$7:$AW$186,37,0)</f>
        <v>6</v>
      </c>
      <c r="AP1438" s="89">
        <f>VLOOKUP($B1438,'[5]POB X MCR 2019'!$C$7:$AW$186,38,0)</f>
        <v>7</v>
      </c>
      <c r="AQ1438" s="89">
        <f>VLOOKUP($B1438,'[5]POB X MCR 2019'!$C$7:$AW$186,43,0)</f>
        <v>291</v>
      </c>
      <c r="AR1438" s="89">
        <f>VLOOKUP($B1438,'[5]POB X MCR 2019'!$C$7:$AW$186,44,0)</f>
        <v>28</v>
      </c>
      <c r="AS1438" s="89">
        <f>VLOOKUP($B1438,'[5]POB X MCR 2019'!$C$7:$AW$186,45,0)</f>
        <v>20</v>
      </c>
      <c r="AT1438" s="89">
        <f>VLOOKUP($B1438,'[5]POB X MCR 2019'!$C$7:$AW$186,46,0)</f>
        <v>132</v>
      </c>
      <c r="AU1438" s="89">
        <f>VLOOKUP($B1438,'[6]RED CHOTA'!$C$7:$G$170,5,0)</f>
        <v>15</v>
      </c>
    </row>
    <row r="1439" spans="1:47" ht="12">
      <c r="A1439" s="58">
        <v>1440</v>
      </c>
      <c r="B1439" s="58">
        <v>9871</v>
      </c>
      <c r="C1439" s="59" t="s">
        <v>1134</v>
      </c>
      <c r="D1439" s="59" t="s">
        <v>447</v>
      </c>
      <c r="E1439" s="59" t="s">
        <v>608</v>
      </c>
      <c r="F1439" s="59" t="s">
        <v>623</v>
      </c>
      <c r="G1439" s="12" t="s">
        <v>266</v>
      </c>
      <c r="H1439" s="14">
        <f t="shared" si="364"/>
        <v>9871</v>
      </c>
      <c r="I1439" s="14">
        <f t="shared" si="358"/>
        <v>374</v>
      </c>
      <c r="J1439" s="12">
        <f>VLOOKUP($B1439,'[1]METAS 2019'!$D$4:$Q$843,5,0)</f>
        <v>2</v>
      </c>
      <c r="K1439" s="12">
        <f>VLOOKUP($B1439,'[1]METAS 2019'!$D$4:$Q$843,4,0)</f>
        <v>6</v>
      </c>
      <c r="L1439" s="12">
        <f>VLOOKUP($B1439,'[1]METAS 2019'!$D$4:$Q$843,11,0)</f>
        <v>1</v>
      </c>
      <c r="M1439" s="12">
        <f>VLOOKUP($B1439,'[1]METAS 2019'!$D$4:$Q$843,12,0)</f>
        <v>3</v>
      </c>
      <c r="N1439" s="12">
        <f>VLOOKUP($B1439,'[1]METAS 2019'!$D$4:$Q$843,13,0)</f>
        <v>4</v>
      </c>
      <c r="O1439" s="12">
        <f>VLOOKUP($B1439,'[1]METAS 2019'!$D$4:$Q$843,14,0)</f>
        <v>3</v>
      </c>
      <c r="P1439" s="89">
        <f>VLOOKUP($B1439,'[5]POB X MCR 2019'!$C$7:$AW$186,12,0)</f>
        <v>8</v>
      </c>
      <c r="Q1439" s="89">
        <f>VLOOKUP($B1439,'[5]POB X MCR 2019'!$C$7:$AW$186,13,0)</f>
        <v>8</v>
      </c>
      <c r="R1439" s="89">
        <f>VLOOKUP($B1439,'[5]POB X MCR 2019'!$C$7:$AW$186,14,0)</f>
        <v>8</v>
      </c>
      <c r="S1439" s="89">
        <f>VLOOKUP($B1439,'[5]POB X MCR 2019'!$C$7:$AW$186,15,0)</f>
        <v>8</v>
      </c>
      <c r="T1439" s="89">
        <f>VLOOKUP($B1439,'[5]POB X MCR 2019'!$C$7:$AW$186,16,0)</f>
        <v>8</v>
      </c>
      <c r="U1439" s="89">
        <f>VLOOKUP($B1439,'[5]POB X MCR 2019'!$C$7:$AW$186,17,0)</f>
        <v>8</v>
      </c>
      <c r="V1439" s="89">
        <f>VLOOKUP($B1439,'[5]POB X MCR 2019'!$C$7:$AW$186,18,0)</f>
        <v>8</v>
      </c>
      <c r="W1439" s="89">
        <f>VLOOKUP($B1439,'[5]POB X MCR 2019'!$C$7:$AW$186,19,0)</f>
        <v>8</v>
      </c>
      <c r="X1439" s="89">
        <f>VLOOKUP($B1439,'[5]POB X MCR 2019'!$C$7:$AW$186,20,0)</f>
        <v>8</v>
      </c>
      <c r="Y1439" s="89">
        <f>VLOOKUP($B1439,'[5]POB X MCR 2019'!$C$7:$AW$186,21,0)</f>
        <v>7</v>
      </c>
      <c r="Z1439" s="89">
        <f>VLOOKUP($B1439,'[5]POB X MCR 2019'!$C$7:$AW$186,22,0)</f>
        <v>7</v>
      </c>
      <c r="AA1439" s="89">
        <f>VLOOKUP($B1439,'[5]POB X MCR 2019'!$C$7:$AW$186,23,0)</f>
        <v>6</v>
      </c>
      <c r="AB1439" s="89">
        <f>VLOOKUP($B1439,'[5]POB X MCR 2019'!$C$7:$AW$186,24,0)</f>
        <v>6</v>
      </c>
      <c r="AC1439" s="89">
        <f>VLOOKUP($B1439,'[5]POB X MCR 2019'!$C$7:$AW$186,25,0)</f>
        <v>6</v>
      </c>
      <c r="AD1439" s="89">
        <f>VLOOKUP($B1439,'[5]POB X MCR 2019'!$C$7:$AW$186,26,0)</f>
        <v>30</v>
      </c>
      <c r="AE1439" s="89">
        <f>VLOOKUP($B1439,'[5]POB X MCR 2019'!$C$7:$AW$186,27,0)</f>
        <v>32</v>
      </c>
      <c r="AF1439" s="89">
        <f>VLOOKUP($B1439,'[5]POB X MCR 2019'!$C$7:$AW$186,28,0)</f>
        <v>34</v>
      </c>
      <c r="AG1439" s="89">
        <f>VLOOKUP($B1439,'[5]POB X MCR 2019'!$C$7:$AW$186,29,0)</f>
        <v>29</v>
      </c>
      <c r="AH1439" s="89">
        <f>VLOOKUP($B1439,'[5]POB X MCR 2019'!$C$7:$AW$186,30,0)</f>
        <v>25</v>
      </c>
      <c r="AI1439" s="89">
        <f>VLOOKUP($B1439,'[5]POB X MCR 2019'!$C$7:$AW$186,31,0)</f>
        <v>25</v>
      </c>
      <c r="AJ1439" s="89">
        <f>VLOOKUP($B1439,'[5]POB X MCR 2019'!$C$7:$AW$186,32,0)</f>
        <v>19</v>
      </c>
      <c r="AK1439" s="89">
        <f>VLOOKUP($B1439,'[5]POB X MCR 2019'!$C$7:$AW$186,33,0)</f>
        <v>18</v>
      </c>
      <c r="AL1439" s="89">
        <f>VLOOKUP($B1439,'[5]POB X MCR 2019'!$C$7:$AW$186,34,0)</f>
        <v>13</v>
      </c>
      <c r="AM1439" s="89">
        <f>VLOOKUP($B1439,'[5]POB X MCR 2019'!$C$7:$AW$186,35,0)</f>
        <v>10</v>
      </c>
      <c r="AN1439" s="89">
        <f>VLOOKUP($B1439,'[5]POB X MCR 2019'!$C$7:$AW$186,36,0)</f>
        <v>7</v>
      </c>
      <c r="AO1439" s="89">
        <f>VLOOKUP($B1439,'[5]POB X MCR 2019'!$C$7:$AW$186,37,0)</f>
        <v>4</v>
      </c>
      <c r="AP1439" s="89">
        <f>VLOOKUP($B1439,'[5]POB X MCR 2019'!$C$7:$AW$186,38,0)</f>
        <v>5</v>
      </c>
      <c r="AQ1439" s="89">
        <f>VLOOKUP($B1439,'[5]POB X MCR 2019'!$C$7:$AW$186,43,0)</f>
        <v>193</v>
      </c>
      <c r="AR1439" s="89">
        <f>VLOOKUP($B1439,'[5]POB X MCR 2019'!$C$7:$AW$186,44,0)</f>
        <v>20</v>
      </c>
      <c r="AS1439" s="89">
        <f>VLOOKUP($B1439,'[5]POB X MCR 2019'!$C$7:$AW$186,45,0)</f>
        <v>14</v>
      </c>
      <c r="AT1439" s="89">
        <f>VLOOKUP($B1439,'[5]POB X MCR 2019'!$C$7:$AW$186,46,0)</f>
        <v>96</v>
      </c>
      <c r="AU1439" s="89">
        <f>VLOOKUP($B1439,'[6]RED CHOTA'!$C$7:$G$170,5,0)</f>
        <v>2</v>
      </c>
    </row>
    <row r="1440" spans="1:47" ht="12">
      <c r="A1440" s="58">
        <v>1441</v>
      </c>
      <c r="B1440" s="58">
        <v>12166</v>
      </c>
      <c r="C1440" s="59" t="s">
        <v>1134</v>
      </c>
      <c r="D1440" s="59" t="s">
        <v>447</v>
      </c>
      <c r="E1440" s="59" t="s">
        <v>608</v>
      </c>
      <c r="F1440" s="59" t="s">
        <v>625</v>
      </c>
      <c r="G1440" s="12" t="s">
        <v>266</v>
      </c>
      <c r="H1440" s="14">
        <f t="shared" si="364"/>
        <v>12166</v>
      </c>
      <c r="I1440" s="14">
        <f t="shared" si="358"/>
        <v>478</v>
      </c>
      <c r="J1440" s="12">
        <f>VLOOKUP($B1440,'[1]METAS 2019'!$D$4:$Q$843,5,0)</f>
        <v>6</v>
      </c>
      <c r="K1440" s="12">
        <f>VLOOKUP($B1440,'[1]METAS 2019'!$D$4:$Q$843,4,0)</f>
        <v>7</v>
      </c>
      <c r="L1440" s="12">
        <f>VLOOKUP($B1440,'[1]METAS 2019'!$D$4:$Q$843,11,0)</f>
        <v>8</v>
      </c>
      <c r="M1440" s="12">
        <f>VLOOKUP($B1440,'[1]METAS 2019'!$D$4:$Q$843,12,0)</f>
        <v>9</v>
      </c>
      <c r="N1440" s="12">
        <f>VLOOKUP($B1440,'[1]METAS 2019'!$D$4:$Q$843,13,0)</f>
        <v>9</v>
      </c>
      <c r="O1440" s="12">
        <f>VLOOKUP($B1440,'[1]METAS 2019'!$D$4:$Q$843,14,0)</f>
        <v>6</v>
      </c>
      <c r="P1440" s="89">
        <f>VLOOKUP($B1440,'[5]POB X MCR 2019'!$C$7:$AW$186,12,0)</f>
        <v>10</v>
      </c>
      <c r="Q1440" s="89">
        <f>VLOOKUP($B1440,'[5]POB X MCR 2019'!$C$7:$AW$186,13,0)</f>
        <v>10</v>
      </c>
      <c r="R1440" s="89">
        <f>VLOOKUP($B1440,'[5]POB X MCR 2019'!$C$7:$AW$186,14,0)</f>
        <v>10</v>
      </c>
      <c r="S1440" s="89">
        <f>VLOOKUP($B1440,'[5]POB X MCR 2019'!$C$7:$AW$186,15,0)</f>
        <v>10</v>
      </c>
      <c r="T1440" s="89">
        <f>VLOOKUP($B1440,'[5]POB X MCR 2019'!$C$7:$AW$186,16,0)</f>
        <v>10</v>
      </c>
      <c r="U1440" s="89">
        <f>VLOOKUP($B1440,'[5]POB X MCR 2019'!$C$7:$AW$186,17,0)</f>
        <v>10</v>
      </c>
      <c r="V1440" s="89">
        <f>VLOOKUP($B1440,'[5]POB X MCR 2019'!$C$7:$AW$186,18,0)</f>
        <v>11</v>
      </c>
      <c r="W1440" s="89">
        <f>VLOOKUP($B1440,'[5]POB X MCR 2019'!$C$7:$AW$186,19,0)</f>
        <v>10</v>
      </c>
      <c r="X1440" s="89">
        <f>VLOOKUP($B1440,'[5]POB X MCR 2019'!$C$7:$AW$186,20,0)</f>
        <v>9</v>
      </c>
      <c r="Y1440" s="89">
        <f>VLOOKUP($B1440,'[5]POB X MCR 2019'!$C$7:$AW$186,21,0)</f>
        <v>9</v>
      </c>
      <c r="Z1440" s="89">
        <f>VLOOKUP($B1440,'[5]POB X MCR 2019'!$C$7:$AW$186,22,0)</f>
        <v>8</v>
      </c>
      <c r="AA1440" s="89">
        <f>VLOOKUP($B1440,'[5]POB X MCR 2019'!$C$7:$AW$186,23,0)</f>
        <v>8</v>
      </c>
      <c r="AB1440" s="89">
        <f>VLOOKUP($B1440,'[5]POB X MCR 2019'!$C$7:$AW$186,24,0)</f>
        <v>8</v>
      </c>
      <c r="AC1440" s="89">
        <f>VLOOKUP($B1440,'[5]POB X MCR 2019'!$C$7:$AW$186,25,0)</f>
        <v>7</v>
      </c>
      <c r="AD1440" s="89">
        <f>VLOOKUP($B1440,'[5]POB X MCR 2019'!$C$7:$AW$186,26,0)</f>
        <v>36</v>
      </c>
      <c r="AE1440" s="89">
        <f>VLOOKUP($B1440,'[5]POB X MCR 2019'!$C$7:$AW$186,27,0)</f>
        <v>38</v>
      </c>
      <c r="AF1440" s="89">
        <f>VLOOKUP($B1440,'[5]POB X MCR 2019'!$C$7:$AW$186,28,0)</f>
        <v>41</v>
      </c>
      <c r="AG1440" s="89">
        <f>VLOOKUP($B1440,'[5]POB X MCR 2019'!$C$7:$AW$186,29,0)</f>
        <v>35</v>
      </c>
      <c r="AH1440" s="89">
        <f>VLOOKUP($B1440,'[5]POB X MCR 2019'!$C$7:$AW$186,30,0)</f>
        <v>30</v>
      </c>
      <c r="AI1440" s="89">
        <f>VLOOKUP($B1440,'[5]POB X MCR 2019'!$C$7:$AW$186,31,0)</f>
        <v>31</v>
      </c>
      <c r="AJ1440" s="89">
        <f>VLOOKUP($B1440,'[5]POB X MCR 2019'!$C$7:$AW$186,32,0)</f>
        <v>23</v>
      </c>
      <c r="AK1440" s="89">
        <f>VLOOKUP($B1440,'[5]POB X MCR 2019'!$C$7:$AW$186,33,0)</f>
        <v>22</v>
      </c>
      <c r="AL1440" s="89">
        <f>VLOOKUP($B1440,'[5]POB X MCR 2019'!$C$7:$AW$186,34,0)</f>
        <v>16</v>
      </c>
      <c r="AM1440" s="89">
        <f>VLOOKUP($B1440,'[5]POB X MCR 2019'!$C$7:$AW$186,35,0)</f>
        <v>12</v>
      </c>
      <c r="AN1440" s="89">
        <f>VLOOKUP($B1440,'[5]POB X MCR 2019'!$C$7:$AW$186,36,0)</f>
        <v>8</v>
      </c>
      <c r="AO1440" s="89">
        <f>VLOOKUP($B1440,'[5]POB X MCR 2019'!$C$7:$AW$186,37,0)</f>
        <v>5</v>
      </c>
      <c r="AP1440" s="89">
        <f>VLOOKUP($B1440,'[5]POB X MCR 2019'!$C$7:$AW$186,38,0)</f>
        <v>6</v>
      </c>
      <c r="AQ1440" s="89">
        <f>VLOOKUP($B1440,'[5]POB X MCR 2019'!$C$7:$AW$186,43,0)</f>
        <v>246</v>
      </c>
      <c r="AR1440" s="89">
        <f>VLOOKUP($B1440,'[5]POB X MCR 2019'!$C$7:$AW$186,44,0)</f>
        <v>25</v>
      </c>
      <c r="AS1440" s="89">
        <f>VLOOKUP($B1440,'[5]POB X MCR 2019'!$C$7:$AW$186,45,0)</f>
        <v>18</v>
      </c>
      <c r="AT1440" s="89">
        <f>VLOOKUP($B1440,'[5]POB X MCR 2019'!$C$7:$AW$186,46,0)</f>
        <v>117</v>
      </c>
      <c r="AU1440" s="89">
        <f>VLOOKUP($B1440,'[6]RED CHOTA'!$C$7:$G$170,5,0)</f>
        <v>7</v>
      </c>
    </row>
    <row r="1441" spans="1:47" ht="12">
      <c r="A1441" s="58">
        <v>1442</v>
      </c>
      <c r="B1441" s="58">
        <v>4732</v>
      </c>
      <c r="C1441" s="59" t="s">
        <v>1134</v>
      </c>
      <c r="D1441" s="59" t="s">
        <v>447</v>
      </c>
      <c r="E1441" s="59" t="s">
        <v>608</v>
      </c>
      <c r="F1441" s="59" t="s">
        <v>614</v>
      </c>
      <c r="G1441" s="12" t="s">
        <v>266</v>
      </c>
      <c r="H1441" s="14">
        <f t="shared" si="364"/>
        <v>4732</v>
      </c>
      <c r="I1441" s="14">
        <f t="shared" si="358"/>
        <v>710</v>
      </c>
      <c r="J1441" s="12">
        <f>VLOOKUP($B1441,'[1]METAS 2019'!$D$4:$Q$843,5,0)</f>
        <v>10</v>
      </c>
      <c r="K1441" s="12">
        <f>VLOOKUP($B1441,'[1]METAS 2019'!$D$4:$Q$843,4,0)</f>
        <v>12</v>
      </c>
      <c r="L1441" s="12">
        <f>VLOOKUP($B1441,'[1]METAS 2019'!$D$4:$Q$843,11,0)</f>
        <v>11</v>
      </c>
      <c r="M1441" s="12">
        <f>VLOOKUP($B1441,'[1]METAS 2019'!$D$4:$Q$843,12,0)</f>
        <v>10</v>
      </c>
      <c r="N1441" s="12">
        <f>VLOOKUP($B1441,'[1]METAS 2019'!$D$4:$Q$843,13,0)</f>
        <v>15</v>
      </c>
      <c r="O1441" s="12">
        <f>VLOOKUP($B1441,'[1]METAS 2019'!$D$4:$Q$843,14,0)</f>
        <v>13</v>
      </c>
      <c r="P1441" s="89">
        <f>VLOOKUP($B1441,'[5]POB X MCR 2019'!$C$7:$AW$186,12,0)</f>
        <v>15</v>
      </c>
      <c r="Q1441" s="89">
        <f>VLOOKUP($B1441,'[5]POB X MCR 2019'!$C$7:$AW$186,13,0)</f>
        <v>14</v>
      </c>
      <c r="R1441" s="89">
        <f>VLOOKUP($B1441,'[5]POB X MCR 2019'!$C$7:$AW$186,14,0)</f>
        <v>15</v>
      </c>
      <c r="S1441" s="89">
        <f>VLOOKUP($B1441,'[5]POB X MCR 2019'!$C$7:$AW$186,15,0)</f>
        <v>15</v>
      </c>
      <c r="T1441" s="89">
        <f>VLOOKUP($B1441,'[5]POB X MCR 2019'!$C$7:$AW$186,16,0)</f>
        <v>15</v>
      </c>
      <c r="U1441" s="89">
        <f>VLOOKUP($B1441,'[5]POB X MCR 2019'!$C$7:$AW$186,17,0)</f>
        <v>15</v>
      </c>
      <c r="V1441" s="89">
        <f>VLOOKUP($B1441,'[5]POB X MCR 2019'!$C$7:$AW$186,18,0)</f>
        <v>15</v>
      </c>
      <c r="W1441" s="89">
        <f>VLOOKUP($B1441,'[5]POB X MCR 2019'!$C$7:$AW$186,19,0)</f>
        <v>14</v>
      </c>
      <c r="X1441" s="89">
        <f>VLOOKUP($B1441,'[5]POB X MCR 2019'!$C$7:$AW$186,20,0)</f>
        <v>14</v>
      </c>
      <c r="Y1441" s="89">
        <f>VLOOKUP($B1441,'[5]POB X MCR 2019'!$C$7:$AW$186,21,0)</f>
        <v>13</v>
      </c>
      <c r="Z1441" s="89">
        <f>VLOOKUP($B1441,'[5]POB X MCR 2019'!$C$7:$AW$186,22,0)</f>
        <v>12</v>
      </c>
      <c r="AA1441" s="89">
        <f>VLOOKUP($B1441,'[5]POB X MCR 2019'!$C$7:$AW$186,23,0)</f>
        <v>11</v>
      </c>
      <c r="AB1441" s="89">
        <f>VLOOKUP($B1441,'[5]POB X MCR 2019'!$C$7:$AW$186,24,0)</f>
        <v>11</v>
      </c>
      <c r="AC1441" s="89">
        <f>VLOOKUP($B1441,'[5]POB X MCR 2019'!$C$7:$AW$186,25,0)</f>
        <v>11</v>
      </c>
      <c r="AD1441" s="89">
        <f>VLOOKUP($B1441,'[5]POB X MCR 2019'!$C$7:$AW$186,26,0)</f>
        <v>54</v>
      </c>
      <c r="AE1441" s="89">
        <f>VLOOKUP($B1441,'[5]POB X MCR 2019'!$C$7:$AW$186,27,0)</f>
        <v>57</v>
      </c>
      <c r="AF1441" s="89">
        <f>VLOOKUP($B1441,'[5]POB X MCR 2019'!$C$7:$AW$186,28,0)</f>
        <v>61</v>
      </c>
      <c r="AG1441" s="89">
        <f>VLOOKUP($B1441,'[5]POB X MCR 2019'!$C$7:$AW$186,29,0)</f>
        <v>52</v>
      </c>
      <c r="AH1441" s="89">
        <f>VLOOKUP($B1441,'[5]POB X MCR 2019'!$C$7:$AW$186,30,0)</f>
        <v>44</v>
      </c>
      <c r="AI1441" s="89">
        <f>VLOOKUP($B1441,'[5]POB X MCR 2019'!$C$7:$AW$186,31,0)</f>
        <v>45</v>
      </c>
      <c r="AJ1441" s="89">
        <f>VLOOKUP($B1441,'[5]POB X MCR 2019'!$C$7:$AW$186,32,0)</f>
        <v>34</v>
      </c>
      <c r="AK1441" s="89">
        <f>VLOOKUP($B1441,'[5]POB X MCR 2019'!$C$7:$AW$186,33,0)</f>
        <v>32</v>
      </c>
      <c r="AL1441" s="89">
        <f>VLOOKUP($B1441,'[5]POB X MCR 2019'!$C$7:$AW$186,34,0)</f>
        <v>23</v>
      </c>
      <c r="AM1441" s="89">
        <f>VLOOKUP($B1441,'[5]POB X MCR 2019'!$C$7:$AW$186,35,0)</f>
        <v>17</v>
      </c>
      <c r="AN1441" s="89">
        <f>VLOOKUP($B1441,'[5]POB X MCR 2019'!$C$7:$AW$186,36,0)</f>
        <v>12</v>
      </c>
      <c r="AO1441" s="89">
        <f>VLOOKUP($B1441,'[5]POB X MCR 2019'!$C$7:$AW$186,37,0)</f>
        <v>8</v>
      </c>
      <c r="AP1441" s="89">
        <f>VLOOKUP($B1441,'[5]POB X MCR 2019'!$C$7:$AW$186,38,0)</f>
        <v>10</v>
      </c>
      <c r="AQ1441" s="89">
        <f>VLOOKUP($B1441,'[5]POB X MCR 2019'!$C$7:$AW$186,43,0)</f>
        <v>364</v>
      </c>
      <c r="AR1441" s="89">
        <f>VLOOKUP($B1441,'[5]POB X MCR 2019'!$C$7:$AW$186,44,0)</f>
        <v>36</v>
      </c>
      <c r="AS1441" s="89">
        <f>VLOOKUP($B1441,'[5]POB X MCR 2019'!$C$7:$AW$186,45,0)</f>
        <v>26</v>
      </c>
      <c r="AT1441" s="89">
        <f>VLOOKUP($B1441,'[5]POB X MCR 2019'!$C$7:$AW$186,46,0)</f>
        <v>173</v>
      </c>
      <c r="AU1441" s="89">
        <f>VLOOKUP($B1441,'[6]RED CHOTA'!$C$7:$G$170,5,0)</f>
        <v>12</v>
      </c>
    </row>
    <row r="1442" spans="1:47" ht="12">
      <c r="A1442" s="58">
        <v>1443</v>
      </c>
      <c r="B1442" s="58">
        <v>4734</v>
      </c>
      <c r="C1442" s="59" t="s">
        <v>1134</v>
      </c>
      <c r="D1442" s="59" t="s">
        <v>447</v>
      </c>
      <c r="E1442" s="59" t="s">
        <v>608</v>
      </c>
      <c r="F1442" s="59" t="s">
        <v>612</v>
      </c>
      <c r="G1442" s="12" t="s">
        <v>266</v>
      </c>
      <c r="H1442" s="14">
        <f t="shared" si="364"/>
        <v>4734</v>
      </c>
      <c r="I1442" s="14">
        <f t="shared" si="358"/>
        <v>313</v>
      </c>
      <c r="J1442" s="12">
        <f>VLOOKUP($B1442,'[1]METAS 2019'!$D$4:$Q$843,5,0)</f>
        <v>3</v>
      </c>
      <c r="K1442" s="12">
        <f>VLOOKUP($B1442,'[1]METAS 2019'!$D$4:$Q$843,4,0)</f>
        <v>3</v>
      </c>
      <c r="L1442" s="12">
        <f>VLOOKUP($B1442,'[1]METAS 2019'!$D$4:$Q$843,11,0)</f>
        <v>3</v>
      </c>
      <c r="M1442" s="12">
        <f>VLOOKUP($B1442,'[1]METAS 2019'!$D$4:$Q$843,12,0)</f>
        <v>10</v>
      </c>
      <c r="N1442" s="12">
        <f>VLOOKUP($B1442,'[1]METAS 2019'!$D$4:$Q$843,13,0)</f>
        <v>6</v>
      </c>
      <c r="O1442" s="12">
        <f>VLOOKUP($B1442,'[1]METAS 2019'!$D$4:$Q$843,14,0)</f>
        <v>10</v>
      </c>
      <c r="P1442" s="89">
        <f>VLOOKUP($B1442,'[5]POB X MCR 2019'!$C$7:$AW$186,12,0)</f>
        <v>6</v>
      </c>
      <c r="Q1442" s="89">
        <f>VLOOKUP($B1442,'[5]POB X MCR 2019'!$C$7:$AW$186,13,0)</f>
        <v>6</v>
      </c>
      <c r="R1442" s="89">
        <f>VLOOKUP($B1442,'[5]POB X MCR 2019'!$C$7:$AW$186,14,0)</f>
        <v>6</v>
      </c>
      <c r="S1442" s="89">
        <f>VLOOKUP($B1442,'[5]POB X MCR 2019'!$C$7:$AW$186,15,0)</f>
        <v>6</v>
      </c>
      <c r="T1442" s="89">
        <f>VLOOKUP($B1442,'[5]POB X MCR 2019'!$C$7:$AW$186,16,0)</f>
        <v>6</v>
      </c>
      <c r="U1442" s="89">
        <f>VLOOKUP($B1442,'[5]POB X MCR 2019'!$C$7:$AW$186,17,0)</f>
        <v>7</v>
      </c>
      <c r="V1442" s="89">
        <f>VLOOKUP($B1442,'[5]POB X MCR 2019'!$C$7:$AW$186,18,0)</f>
        <v>6</v>
      </c>
      <c r="W1442" s="89">
        <f>VLOOKUP($B1442,'[5]POB X MCR 2019'!$C$7:$AW$186,19,0)</f>
        <v>6</v>
      </c>
      <c r="X1442" s="89">
        <f>VLOOKUP($B1442,'[5]POB X MCR 2019'!$C$7:$AW$186,20,0)</f>
        <v>6</v>
      </c>
      <c r="Y1442" s="89">
        <f>VLOOKUP($B1442,'[5]POB X MCR 2019'!$C$7:$AW$186,21,0)</f>
        <v>6</v>
      </c>
      <c r="Z1442" s="89">
        <f>VLOOKUP($B1442,'[5]POB X MCR 2019'!$C$7:$AW$186,22,0)</f>
        <v>5</v>
      </c>
      <c r="AA1442" s="89">
        <f>VLOOKUP($B1442,'[5]POB X MCR 2019'!$C$7:$AW$186,23,0)</f>
        <v>5</v>
      </c>
      <c r="AB1442" s="89">
        <f>VLOOKUP($B1442,'[5]POB X MCR 2019'!$C$7:$AW$186,24,0)</f>
        <v>5</v>
      </c>
      <c r="AC1442" s="89">
        <f>VLOOKUP($B1442,'[5]POB X MCR 2019'!$C$7:$AW$186,25,0)</f>
        <v>5</v>
      </c>
      <c r="AD1442" s="89">
        <f>VLOOKUP($B1442,'[5]POB X MCR 2019'!$C$7:$AW$186,26,0)</f>
        <v>24</v>
      </c>
      <c r="AE1442" s="89">
        <f>VLOOKUP($B1442,'[5]POB X MCR 2019'!$C$7:$AW$186,27,0)</f>
        <v>25</v>
      </c>
      <c r="AF1442" s="89">
        <f>VLOOKUP($B1442,'[5]POB X MCR 2019'!$C$7:$AW$186,28,0)</f>
        <v>27</v>
      </c>
      <c r="AG1442" s="89">
        <f>VLOOKUP($B1442,'[5]POB X MCR 2019'!$C$7:$AW$186,29,0)</f>
        <v>23</v>
      </c>
      <c r="AH1442" s="89">
        <f>VLOOKUP($B1442,'[5]POB X MCR 2019'!$C$7:$AW$186,30,0)</f>
        <v>19</v>
      </c>
      <c r="AI1442" s="89">
        <f>VLOOKUP($B1442,'[5]POB X MCR 2019'!$C$7:$AW$186,31,0)</f>
        <v>20</v>
      </c>
      <c r="AJ1442" s="89">
        <f>VLOOKUP($B1442,'[5]POB X MCR 2019'!$C$7:$AW$186,32,0)</f>
        <v>15</v>
      </c>
      <c r="AK1442" s="89">
        <f>VLOOKUP($B1442,'[5]POB X MCR 2019'!$C$7:$AW$186,33,0)</f>
        <v>14</v>
      </c>
      <c r="AL1442" s="89">
        <f>VLOOKUP($B1442,'[5]POB X MCR 2019'!$C$7:$AW$186,34,0)</f>
        <v>10</v>
      </c>
      <c r="AM1442" s="89">
        <f>VLOOKUP($B1442,'[5]POB X MCR 2019'!$C$7:$AW$186,35,0)</f>
        <v>8</v>
      </c>
      <c r="AN1442" s="89">
        <f>VLOOKUP($B1442,'[5]POB X MCR 2019'!$C$7:$AW$186,36,0)</f>
        <v>5</v>
      </c>
      <c r="AO1442" s="89">
        <f>VLOOKUP($B1442,'[5]POB X MCR 2019'!$C$7:$AW$186,37,0)</f>
        <v>3</v>
      </c>
      <c r="AP1442" s="89">
        <f>VLOOKUP($B1442,'[5]POB X MCR 2019'!$C$7:$AW$186,38,0)</f>
        <v>4</v>
      </c>
      <c r="AQ1442" s="89">
        <f>VLOOKUP($B1442,'[5]POB X MCR 2019'!$C$7:$AW$186,43,0)</f>
        <v>164</v>
      </c>
      <c r="AR1442" s="89">
        <f>VLOOKUP($B1442,'[5]POB X MCR 2019'!$C$7:$AW$186,44,0)</f>
        <v>16</v>
      </c>
      <c r="AS1442" s="89">
        <f>VLOOKUP($B1442,'[5]POB X MCR 2019'!$C$7:$AW$186,45,0)</f>
        <v>11</v>
      </c>
      <c r="AT1442" s="89">
        <f>VLOOKUP($B1442,'[5]POB X MCR 2019'!$C$7:$AW$186,46,0)</f>
        <v>76</v>
      </c>
      <c r="AU1442" s="89">
        <f>VLOOKUP($B1442,'[6]RED CHOTA'!$C$7:$G$170,5,0)</f>
        <v>3</v>
      </c>
    </row>
    <row r="1443" spans="1:47" ht="12">
      <c r="A1443" s="58">
        <v>1444</v>
      </c>
      <c r="B1443" s="58">
        <v>4733</v>
      </c>
      <c r="C1443" s="59" t="s">
        <v>1134</v>
      </c>
      <c r="D1443" s="59" t="s">
        <v>447</v>
      </c>
      <c r="E1443" s="59" t="s">
        <v>608</v>
      </c>
      <c r="F1443" s="59" t="s">
        <v>611</v>
      </c>
      <c r="G1443" s="12" t="s">
        <v>266</v>
      </c>
      <c r="H1443" s="14">
        <f t="shared" si="364"/>
        <v>4733</v>
      </c>
      <c r="I1443" s="14">
        <f t="shared" si="358"/>
        <v>427</v>
      </c>
      <c r="J1443" s="12">
        <f>VLOOKUP($B1443,'[1]METAS 2019'!$D$4:$Q$843,5,0)</f>
        <v>7</v>
      </c>
      <c r="K1443" s="12">
        <f>VLOOKUP($B1443,'[1]METAS 2019'!$D$4:$Q$843,4,0)</f>
        <v>5</v>
      </c>
      <c r="L1443" s="12">
        <f>VLOOKUP($B1443,'[1]METAS 2019'!$D$4:$Q$843,11,0)</f>
        <v>10</v>
      </c>
      <c r="M1443" s="12">
        <f>VLOOKUP($B1443,'[1]METAS 2019'!$D$4:$Q$843,12,0)</f>
        <v>1</v>
      </c>
      <c r="N1443" s="12">
        <f>VLOOKUP($B1443,'[1]METAS 2019'!$D$4:$Q$843,13,0)</f>
        <v>8</v>
      </c>
      <c r="O1443" s="12">
        <f>VLOOKUP($B1443,'[1]METAS 2019'!$D$4:$Q$843,14,0)</f>
        <v>6</v>
      </c>
      <c r="P1443" s="89">
        <f>VLOOKUP($B1443,'[5]POB X MCR 2019'!$C$7:$AW$186,12,0)</f>
        <v>9</v>
      </c>
      <c r="Q1443" s="89">
        <f>VLOOKUP($B1443,'[5]POB X MCR 2019'!$C$7:$AW$186,13,0)</f>
        <v>9</v>
      </c>
      <c r="R1443" s="89">
        <f>VLOOKUP($B1443,'[5]POB X MCR 2019'!$C$7:$AW$186,14,0)</f>
        <v>9</v>
      </c>
      <c r="S1443" s="89">
        <f>VLOOKUP($B1443,'[5]POB X MCR 2019'!$C$7:$AW$186,15,0)</f>
        <v>9</v>
      </c>
      <c r="T1443" s="89">
        <f>VLOOKUP($B1443,'[5]POB X MCR 2019'!$C$7:$AW$186,16,0)</f>
        <v>9</v>
      </c>
      <c r="U1443" s="89">
        <f>VLOOKUP($B1443,'[5]POB X MCR 2019'!$C$7:$AW$186,17,0)</f>
        <v>9</v>
      </c>
      <c r="V1443" s="89">
        <f>VLOOKUP($B1443,'[5]POB X MCR 2019'!$C$7:$AW$186,18,0)</f>
        <v>9</v>
      </c>
      <c r="W1443" s="89">
        <f>VLOOKUP($B1443,'[5]POB X MCR 2019'!$C$7:$AW$186,19,0)</f>
        <v>9</v>
      </c>
      <c r="X1443" s="89">
        <f>VLOOKUP($B1443,'[5]POB X MCR 2019'!$C$7:$AW$186,20,0)</f>
        <v>8</v>
      </c>
      <c r="Y1443" s="89">
        <f>VLOOKUP($B1443,'[5]POB X MCR 2019'!$C$7:$AW$186,21,0)</f>
        <v>8</v>
      </c>
      <c r="Z1443" s="89">
        <f>VLOOKUP($B1443,'[5]POB X MCR 2019'!$C$7:$AW$186,22,0)</f>
        <v>7</v>
      </c>
      <c r="AA1443" s="89">
        <f>VLOOKUP($B1443,'[5]POB X MCR 2019'!$C$7:$AW$186,23,0)</f>
        <v>7</v>
      </c>
      <c r="AB1443" s="89">
        <f>VLOOKUP($B1443,'[5]POB X MCR 2019'!$C$7:$AW$186,24,0)</f>
        <v>7</v>
      </c>
      <c r="AC1443" s="89">
        <f>VLOOKUP($B1443,'[5]POB X MCR 2019'!$C$7:$AW$186,25,0)</f>
        <v>7</v>
      </c>
      <c r="AD1443" s="89">
        <f>VLOOKUP($B1443,'[5]POB X MCR 2019'!$C$7:$AW$186,26,0)</f>
        <v>33</v>
      </c>
      <c r="AE1443" s="89">
        <f>VLOOKUP($B1443,'[5]POB X MCR 2019'!$C$7:$AW$186,27,0)</f>
        <v>34</v>
      </c>
      <c r="AF1443" s="89">
        <f>VLOOKUP($B1443,'[5]POB X MCR 2019'!$C$7:$AW$186,28,0)</f>
        <v>37</v>
      </c>
      <c r="AG1443" s="89">
        <f>VLOOKUP($B1443,'[5]POB X MCR 2019'!$C$7:$AW$186,29,0)</f>
        <v>32</v>
      </c>
      <c r="AH1443" s="89">
        <f>VLOOKUP($B1443,'[5]POB X MCR 2019'!$C$7:$AW$186,30,0)</f>
        <v>27</v>
      </c>
      <c r="AI1443" s="89">
        <f>VLOOKUP($B1443,'[5]POB X MCR 2019'!$C$7:$AW$186,31,0)</f>
        <v>27</v>
      </c>
      <c r="AJ1443" s="89">
        <f>VLOOKUP($B1443,'[5]POB X MCR 2019'!$C$7:$AW$186,32,0)</f>
        <v>21</v>
      </c>
      <c r="AK1443" s="89">
        <f>VLOOKUP($B1443,'[5]POB X MCR 2019'!$C$7:$AW$186,33,0)</f>
        <v>20</v>
      </c>
      <c r="AL1443" s="89">
        <f>VLOOKUP($B1443,'[5]POB X MCR 2019'!$C$7:$AW$186,34,0)</f>
        <v>14</v>
      </c>
      <c r="AM1443" s="89">
        <f>VLOOKUP($B1443,'[5]POB X MCR 2019'!$C$7:$AW$186,35,0)</f>
        <v>10</v>
      </c>
      <c r="AN1443" s="89">
        <f>VLOOKUP($B1443,'[5]POB X MCR 2019'!$C$7:$AW$186,36,0)</f>
        <v>8</v>
      </c>
      <c r="AO1443" s="89">
        <f>VLOOKUP($B1443,'[5]POB X MCR 2019'!$C$7:$AW$186,37,0)</f>
        <v>5</v>
      </c>
      <c r="AP1443" s="89">
        <f>VLOOKUP($B1443,'[5]POB X MCR 2019'!$C$7:$AW$186,38,0)</f>
        <v>6</v>
      </c>
      <c r="AQ1443" s="89">
        <f>VLOOKUP($B1443,'[5]POB X MCR 2019'!$C$7:$AW$186,43,0)</f>
        <v>224</v>
      </c>
      <c r="AR1443" s="89">
        <f>VLOOKUP($B1443,'[5]POB X MCR 2019'!$C$7:$AW$186,44,0)</f>
        <v>22</v>
      </c>
      <c r="AS1443" s="89">
        <f>VLOOKUP($B1443,'[5]POB X MCR 2019'!$C$7:$AW$186,45,0)</f>
        <v>16</v>
      </c>
      <c r="AT1443" s="89">
        <f>VLOOKUP($B1443,'[5]POB X MCR 2019'!$C$7:$AW$186,46,0)</f>
        <v>105</v>
      </c>
      <c r="AU1443" s="89">
        <f>VLOOKUP($B1443,'[6]RED CHOTA'!$C$7:$G$170,5,0)</f>
        <v>8</v>
      </c>
    </row>
    <row r="1444" spans="1:47" ht="12">
      <c r="A1444" s="97">
        <v>1445</v>
      </c>
      <c r="B1444" s="97"/>
      <c r="C1444" s="98"/>
      <c r="D1444" s="98"/>
      <c r="E1444" s="98"/>
      <c r="F1444" s="98" t="s">
        <v>1148</v>
      </c>
      <c r="G1444" s="17" t="s">
        <v>1214</v>
      </c>
      <c r="H1444" s="81"/>
      <c r="I1444" s="81">
        <f t="shared" si="358"/>
        <v>1562</v>
      </c>
      <c r="J1444" s="17">
        <f>SUM(J1445:J1448)</f>
        <v>26</v>
      </c>
      <c r="K1444" s="17">
        <f t="shared" ref="K1444:AU1444" si="365">SUM(K1445:K1448)</f>
        <v>25</v>
      </c>
      <c r="L1444" s="17">
        <f t="shared" si="365"/>
        <v>23</v>
      </c>
      <c r="M1444" s="17">
        <f t="shared" si="365"/>
        <v>24</v>
      </c>
      <c r="N1444" s="17">
        <f t="shared" si="365"/>
        <v>21</v>
      </c>
      <c r="O1444" s="17">
        <f t="shared" si="365"/>
        <v>28</v>
      </c>
      <c r="P1444" s="17">
        <f t="shared" si="365"/>
        <v>36</v>
      </c>
      <c r="Q1444" s="17">
        <f t="shared" si="365"/>
        <v>35</v>
      </c>
      <c r="R1444" s="17">
        <f t="shared" si="365"/>
        <v>36</v>
      </c>
      <c r="S1444" s="17">
        <f t="shared" si="365"/>
        <v>37</v>
      </c>
      <c r="T1444" s="17">
        <f t="shared" si="365"/>
        <v>38</v>
      </c>
      <c r="U1444" s="17">
        <f t="shared" si="365"/>
        <v>38</v>
      </c>
      <c r="V1444" s="17">
        <f t="shared" si="365"/>
        <v>36</v>
      </c>
      <c r="W1444" s="17">
        <f t="shared" si="365"/>
        <v>37</v>
      </c>
      <c r="X1444" s="17">
        <f t="shared" si="365"/>
        <v>35</v>
      </c>
      <c r="Y1444" s="17">
        <f t="shared" si="365"/>
        <v>34</v>
      </c>
      <c r="Z1444" s="17">
        <f t="shared" si="365"/>
        <v>35</v>
      </c>
      <c r="AA1444" s="17">
        <f t="shared" si="365"/>
        <v>33</v>
      </c>
      <c r="AB1444" s="17">
        <f t="shared" si="365"/>
        <v>31</v>
      </c>
      <c r="AC1444" s="17">
        <f t="shared" si="365"/>
        <v>29</v>
      </c>
      <c r="AD1444" s="17">
        <f t="shared" si="365"/>
        <v>114</v>
      </c>
      <c r="AE1444" s="17">
        <f t="shared" si="365"/>
        <v>107</v>
      </c>
      <c r="AF1444" s="17">
        <f t="shared" si="365"/>
        <v>123</v>
      </c>
      <c r="AG1444" s="17">
        <f t="shared" si="365"/>
        <v>110</v>
      </c>
      <c r="AH1444" s="17">
        <f t="shared" si="365"/>
        <v>110</v>
      </c>
      <c r="AI1444" s="17">
        <f t="shared" si="365"/>
        <v>98</v>
      </c>
      <c r="AJ1444" s="17">
        <f t="shared" si="365"/>
        <v>77</v>
      </c>
      <c r="AK1444" s="17">
        <f t="shared" si="365"/>
        <v>49</v>
      </c>
      <c r="AL1444" s="17">
        <f t="shared" si="365"/>
        <v>39</v>
      </c>
      <c r="AM1444" s="17">
        <f t="shared" si="365"/>
        <v>44</v>
      </c>
      <c r="AN1444" s="17">
        <f t="shared" si="365"/>
        <v>27</v>
      </c>
      <c r="AO1444" s="17">
        <f t="shared" si="365"/>
        <v>17</v>
      </c>
      <c r="AP1444" s="17">
        <f t="shared" si="365"/>
        <v>10</v>
      </c>
      <c r="AQ1444" s="17">
        <f t="shared" si="365"/>
        <v>817</v>
      </c>
      <c r="AR1444" s="17">
        <f t="shared" si="365"/>
        <v>81</v>
      </c>
      <c r="AS1444" s="17">
        <f t="shared" si="365"/>
        <v>70</v>
      </c>
      <c r="AT1444" s="17">
        <f t="shared" si="365"/>
        <v>322</v>
      </c>
      <c r="AU1444" s="17">
        <f t="shared" si="365"/>
        <v>31</v>
      </c>
    </row>
    <row r="1445" spans="1:47" ht="12">
      <c r="A1445" s="58">
        <v>1446</v>
      </c>
      <c r="B1445" s="58">
        <v>4692</v>
      </c>
      <c r="C1445" s="59" t="s">
        <v>1134</v>
      </c>
      <c r="D1445" s="59" t="s">
        <v>447</v>
      </c>
      <c r="E1445" s="59" t="s">
        <v>484</v>
      </c>
      <c r="F1445" s="59" t="s">
        <v>489</v>
      </c>
      <c r="G1445" s="12" t="s">
        <v>271</v>
      </c>
      <c r="H1445" s="14">
        <f>B1445</f>
        <v>4692</v>
      </c>
      <c r="I1445" s="14">
        <f t="shared" si="358"/>
        <v>555</v>
      </c>
      <c r="J1445" s="12">
        <f>VLOOKUP($B1445,'[1]METAS 2019'!$D$4:$Q$843,5,0)</f>
        <v>9</v>
      </c>
      <c r="K1445" s="12">
        <f>VLOOKUP($B1445,'[1]METAS 2019'!$D$4:$Q$843,4,0)</f>
        <v>7</v>
      </c>
      <c r="L1445" s="12">
        <f>VLOOKUP($B1445,'[1]METAS 2019'!$D$4:$Q$843,11,0)</f>
        <v>8</v>
      </c>
      <c r="M1445" s="12">
        <f>VLOOKUP($B1445,'[1]METAS 2019'!$D$4:$Q$843,12,0)</f>
        <v>10</v>
      </c>
      <c r="N1445" s="12">
        <f>VLOOKUP($B1445,'[1]METAS 2019'!$D$4:$Q$843,13,0)</f>
        <v>9</v>
      </c>
      <c r="O1445" s="12">
        <f>VLOOKUP($B1445,'[1]METAS 2019'!$D$4:$Q$843,14,0)</f>
        <v>11</v>
      </c>
      <c r="P1445" s="89">
        <f>VLOOKUP($B1445,'[5]POB X MCR 2019'!$C$7:$AW$186,12,0)</f>
        <v>12</v>
      </c>
      <c r="Q1445" s="89">
        <f>VLOOKUP($B1445,'[5]POB X MCR 2019'!$C$7:$AW$186,13,0)</f>
        <v>12</v>
      </c>
      <c r="R1445" s="89">
        <f>VLOOKUP($B1445,'[5]POB X MCR 2019'!$C$7:$AW$186,14,0)</f>
        <v>12</v>
      </c>
      <c r="S1445" s="89">
        <f>VLOOKUP($B1445,'[5]POB X MCR 2019'!$C$7:$AW$186,15,0)</f>
        <v>13</v>
      </c>
      <c r="T1445" s="89">
        <f>VLOOKUP($B1445,'[5]POB X MCR 2019'!$C$7:$AW$186,16,0)</f>
        <v>14</v>
      </c>
      <c r="U1445" s="89">
        <f>VLOOKUP($B1445,'[5]POB X MCR 2019'!$C$7:$AW$186,17,0)</f>
        <v>14</v>
      </c>
      <c r="V1445" s="89">
        <f>VLOOKUP($B1445,'[5]POB X MCR 2019'!$C$7:$AW$186,18,0)</f>
        <v>12</v>
      </c>
      <c r="W1445" s="89">
        <f>VLOOKUP($B1445,'[5]POB X MCR 2019'!$C$7:$AW$186,19,0)</f>
        <v>13</v>
      </c>
      <c r="X1445" s="89">
        <f>VLOOKUP($B1445,'[5]POB X MCR 2019'!$C$7:$AW$186,20,0)</f>
        <v>12</v>
      </c>
      <c r="Y1445" s="89">
        <f>VLOOKUP($B1445,'[5]POB X MCR 2019'!$C$7:$AW$186,21,0)</f>
        <v>13</v>
      </c>
      <c r="Z1445" s="89">
        <f>VLOOKUP($B1445,'[5]POB X MCR 2019'!$C$7:$AW$186,22,0)</f>
        <v>12</v>
      </c>
      <c r="AA1445" s="89">
        <f>VLOOKUP($B1445,'[5]POB X MCR 2019'!$C$7:$AW$186,23,0)</f>
        <v>12</v>
      </c>
      <c r="AB1445" s="89">
        <f>VLOOKUP($B1445,'[5]POB X MCR 2019'!$C$7:$AW$186,24,0)</f>
        <v>11</v>
      </c>
      <c r="AC1445" s="89">
        <f>VLOOKUP($B1445,'[5]POB X MCR 2019'!$C$7:$AW$186,25,0)</f>
        <v>10</v>
      </c>
      <c r="AD1445" s="89">
        <f>VLOOKUP($B1445,'[5]POB X MCR 2019'!$C$7:$AW$186,26,0)</f>
        <v>40</v>
      </c>
      <c r="AE1445" s="89">
        <f>VLOOKUP($B1445,'[5]POB X MCR 2019'!$C$7:$AW$186,27,0)</f>
        <v>38</v>
      </c>
      <c r="AF1445" s="89">
        <f>VLOOKUP($B1445,'[5]POB X MCR 2019'!$C$7:$AW$186,28,0)</f>
        <v>44</v>
      </c>
      <c r="AG1445" s="89">
        <f>VLOOKUP($B1445,'[5]POB X MCR 2019'!$C$7:$AW$186,29,0)</f>
        <v>39</v>
      </c>
      <c r="AH1445" s="89">
        <f>VLOOKUP($B1445,'[5]POB X MCR 2019'!$C$7:$AW$186,30,0)</f>
        <v>39</v>
      </c>
      <c r="AI1445" s="89">
        <f>VLOOKUP($B1445,'[5]POB X MCR 2019'!$C$7:$AW$186,31,0)</f>
        <v>36</v>
      </c>
      <c r="AJ1445" s="89">
        <f>VLOOKUP($B1445,'[5]POB X MCR 2019'!$C$7:$AW$186,32,0)</f>
        <v>27</v>
      </c>
      <c r="AK1445" s="89">
        <f>VLOOKUP($B1445,'[5]POB X MCR 2019'!$C$7:$AW$186,33,0)</f>
        <v>17</v>
      </c>
      <c r="AL1445" s="89">
        <f>VLOOKUP($B1445,'[5]POB X MCR 2019'!$C$7:$AW$186,34,0)</f>
        <v>14</v>
      </c>
      <c r="AM1445" s="89">
        <f>VLOOKUP($B1445,'[5]POB X MCR 2019'!$C$7:$AW$186,35,0)</f>
        <v>16</v>
      </c>
      <c r="AN1445" s="89">
        <f>VLOOKUP($B1445,'[5]POB X MCR 2019'!$C$7:$AW$186,36,0)</f>
        <v>10</v>
      </c>
      <c r="AO1445" s="89">
        <f>VLOOKUP($B1445,'[5]POB X MCR 2019'!$C$7:$AW$186,37,0)</f>
        <v>6</v>
      </c>
      <c r="AP1445" s="89">
        <f>VLOOKUP($B1445,'[5]POB X MCR 2019'!$C$7:$AW$186,38,0)</f>
        <v>3</v>
      </c>
      <c r="AQ1445" s="89">
        <f>VLOOKUP($B1445,'[5]POB X MCR 2019'!$C$7:$AW$186,43,0)</f>
        <v>283</v>
      </c>
      <c r="AR1445" s="89">
        <f>VLOOKUP($B1445,'[5]POB X MCR 2019'!$C$7:$AW$186,44,0)</f>
        <v>29</v>
      </c>
      <c r="AS1445" s="89">
        <f>VLOOKUP($B1445,'[5]POB X MCR 2019'!$C$7:$AW$186,45,0)</f>
        <v>25</v>
      </c>
      <c r="AT1445" s="89">
        <f>VLOOKUP($B1445,'[5]POB X MCR 2019'!$C$7:$AW$186,46,0)</f>
        <v>114</v>
      </c>
      <c r="AU1445" s="89">
        <f>VLOOKUP($B1445,'[6]RED CHOTA'!$C$7:$G$170,5,0)</f>
        <v>11</v>
      </c>
    </row>
    <row r="1446" spans="1:47" ht="12">
      <c r="A1446" s="58">
        <v>1447</v>
      </c>
      <c r="B1446" s="58">
        <v>4693</v>
      </c>
      <c r="C1446" s="59" t="s">
        <v>1134</v>
      </c>
      <c r="D1446" s="59" t="s">
        <v>447</v>
      </c>
      <c r="E1446" s="59" t="s">
        <v>484</v>
      </c>
      <c r="F1446" s="59" t="s">
        <v>490</v>
      </c>
      <c r="G1446" s="12" t="s">
        <v>266</v>
      </c>
      <c r="H1446" s="14">
        <f>B1446</f>
        <v>4693</v>
      </c>
      <c r="I1446" s="14">
        <f t="shared" si="358"/>
        <v>241</v>
      </c>
      <c r="J1446" s="12">
        <f>VLOOKUP($B1446,'[1]METAS 2019'!$D$4:$Q$843,5,0)</f>
        <v>7</v>
      </c>
      <c r="K1446" s="12">
        <f>VLOOKUP($B1446,'[1]METAS 2019'!$D$4:$Q$843,4,0)</f>
        <v>4</v>
      </c>
      <c r="L1446" s="12">
        <f>VLOOKUP($B1446,'[1]METAS 2019'!$D$4:$Q$843,11,0)</f>
        <v>3</v>
      </c>
      <c r="M1446" s="12">
        <f>VLOOKUP($B1446,'[1]METAS 2019'!$D$4:$Q$843,12,0)</f>
        <v>2</v>
      </c>
      <c r="N1446" s="12">
        <f>VLOOKUP($B1446,'[1]METAS 2019'!$D$4:$Q$843,13,0)</f>
        <v>2</v>
      </c>
      <c r="O1446" s="12">
        <f>VLOOKUP($B1446,'[1]METAS 2019'!$D$4:$Q$843,14,0)</f>
        <v>1</v>
      </c>
      <c r="P1446" s="89">
        <f>VLOOKUP($B1446,'[5]POB X MCR 2019'!$C$7:$AW$186,12,0)</f>
        <v>6</v>
      </c>
      <c r="Q1446" s="89">
        <f>VLOOKUP($B1446,'[5]POB X MCR 2019'!$C$7:$AW$186,13,0)</f>
        <v>5</v>
      </c>
      <c r="R1446" s="89">
        <f>VLOOKUP($B1446,'[5]POB X MCR 2019'!$C$7:$AW$186,14,0)</f>
        <v>6</v>
      </c>
      <c r="S1446" s="89">
        <f>VLOOKUP($B1446,'[5]POB X MCR 2019'!$C$7:$AW$186,15,0)</f>
        <v>6</v>
      </c>
      <c r="T1446" s="89">
        <f>VLOOKUP($B1446,'[5]POB X MCR 2019'!$C$7:$AW$186,16,0)</f>
        <v>6</v>
      </c>
      <c r="U1446" s="89">
        <f>VLOOKUP($B1446,'[5]POB X MCR 2019'!$C$7:$AW$186,17,0)</f>
        <v>6</v>
      </c>
      <c r="V1446" s="89">
        <f>VLOOKUP($B1446,'[5]POB X MCR 2019'!$C$7:$AW$186,18,0)</f>
        <v>6</v>
      </c>
      <c r="W1446" s="89">
        <f>VLOOKUP($B1446,'[5]POB X MCR 2019'!$C$7:$AW$186,19,0)</f>
        <v>6</v>
      </c>
      <c r="X1446" s="89">
        <f>VLOOKUP($B1446,'[5]POB X MCR 2019'!$C$7:$AW$186,20,0)</f>
        <v>5</v>
      </c>
      <c r="Y1446" s="89">
        <f>VLOOKUP($B1446,'[5]POB X MCR 2019'!$C$7:$AW$186,21,0)</f>
        <v>5</v>
      </c>
      <c r="Z1446" s="89">
        <f>VLOOKUP($B1446,'[5]POB X MCR 2019'!$C$7:$AW$186,22,0)</f>
        <v>5</v>
      </c>
      <c r="AA1446" s="89">
        <f>VLOOKUP($B1446,'[5]POB X MCR 2019'!$C$7:$AW$186,23,0)</f>
        <v>5</v>
      </c>
      <c r="AB1446" s="89">
        <f>VLOOKUP($B1446,'[5]POB X MCR 2019'!$C$7:$AW$186,24,0)</f>
        <v>5</v>
      </c>
      <c r="AC1446" s="89">
        <f>VLOOKUP($B1446,'[5]POB X MCR 2019'!$C$7:$AW$186,25,0)</f>
        <v>5</v>
      </c>
      <c r="AD1446" s="89">
        <f>VLOOKUP($B1446,'[5]POB X MCR 2019'!$C$7:$AW$186,26,0)</f>
        <v>18</v>
      </c>
      <c r="AE1446" s="89">
        <f>VLOOKUP($B1446,'[5]POB X MCR 2019'!$C$7:$AW$186,27,0)</f>
        <v>17</v>
      </c>
      <c r="AF1446" s="89">
        <f>VLOOKUP($B1446,'[5]POB X MCR 2019'!$C$7:$AW$186,28,0)</f>
        <v>19</v>
      </c>
      <c r="AG1446" s="89">
        <f>VLOOKUP($B1446,'[5]POB X MCR 2019'!$C$7:$AW$186,29,0)</f>
        <v>17</v>
      </c>
      <c r="AH1446" s="89">
        <f>VLOOKUP($B1446,'[5]POB X MCR 2019'!$C$7:$AW$186,30,0)</f>
        <v>17</v>
      </c>
      <c r="AI1446" s="89">
        <f>VLOOKUP($B1446,'[5]POB X MCR 2019'!$C$7:$AW$186,31,0)</f>
        <v>15</v>
      </c>
      <c r="AJ1446" s="89">
        <f>VLOOKUP($B1446,'[5]POB X MCR 2019'!$C$7:$AW$186,32,0)</f>
        <v>12</v>
      </c>
      <c r="AK1446" s="89">
        <f>VLOOKUP($B1446,'[5]POB X MCR 2019'!$C$7:$AW$186,33,0)</f>
        <v>8</v>
      </c>
      <c r="AL1446" s="89">
        <f>VLOOKUP($B1446,'[5]POB X MCR 2019'!$C$7:$AW$186,34,0)</f>
        <v>6</v>
      </c>
      <c r="AM1446" s="89">
        <f>VLOOKUP($B1446,'[5]POB X MCR 2019'!$C$7:$AW$186,35,0)</f>
        <v>7</v>
      </c>
      <c r="AN1446" s="89">
        <f>VLOOKUP($B1446,'[5]POB X MCR 2019'!$C$7:$AW$186,36,0)</f>
        <v>4</v>
      </c>
      <c r="AO1446" s="89">
        <f>VLOOKUP($B1446,'[5]POB X MCR 2019'!$C$7:$AW$186,37,0)</f>
        <v>3</v>
      </c>
      <c r="AP1446" s="89">
        <f>VLOOKUP($B1446,'[5]POB X MCR 2019'!$C$7:$AW$186,38,0)</f>
        <v>2</v>
      </c>
      <c r="AQ1446" s="89">
        <f>VLOOKUP($B1446,'[5]POB X MCR 2019'!$C$7:$AW$186,43,0)</f>
        <v>129</v>
      </c>
      <c r="AR1446" s="89">
        <f>VLOOKUP($B1446,'[5]POB X MCR 2019'!$C$7:$AW$186,44,0)</f>
        <v>13</v>
      </c>
      <c r="AS1446" s="89">
        <f>VLOOKUP($B1446,'[5]POB X MCR 2019'!$C$7:$AW$186,45,0)</f>
        <v>11</v>
      </c>
      <c r="AT1446" s="89">
        <f>VLOOKUP($B1446,'[5]POB X MCR 2019'!$C$7:$AW$186,46,0)</f>
        <v>50</v>
      </c>
      <c r="AU1446" s="89">
        <f>VLOOKUP($B1446,'[6]RED CHOTA'!$C$7:$G$170,5,0)</f>
        <v>8</v>
      </c>
    </row>
    <row r="1447" spans="1:47" ht="12">
      <c r="A1447" s="58">
        <v>1448</v>
      </c>
      <c r="B1447" s="58">
        <v>7089</v>
      </c>
      <c r="C1447" s="59" t="s">
        <v>1134</v>
      </c>
      <c r="D1447" s="59" t="s">
        <v>447</v>
      </c>
      <c r="E1447" s="59" t="s">
        <v>484</v>
      </c>
      <c r="F1447" s="59" t="s">
        <v>492</v>
      </c>
      <c r="G1447" s="12" t="s">
        <v>266</v>
      </c>
      <c r="H1447" s="14">
        <f>B1447</f>
        <v>7089</v>
      </c>
      <c r="I1447" s="14">
        <f t="shared" si="358"/>
        <v>300</v>
      </c>
      <c r="J1447" s="12">
        <f>VLOOKUP($B1447,'[1]METAS 2019'!$D$4:$Q$843,5,0)</f>
        <v>6</v>
      </c>
      <c r="K1447" s="12">
        <f>VLOOKUP($B1447,'[1]METAS 2019'!$D$4:$Q$843,4,0)</f>
        <v>8</v>
      </c>
      <c r="L1447" s="12">
        <f>VLOOKUP($B1447,'[1]METAS 2019'!$D$4:$Q$843,11,0)</f>
        <v>7</v>
      </c>
      <c r="M1447" s="12">
        <f>VLOOKUP($B1447,'[1]METAS 2019'!$D$4:$Q$843,12,0)</f>
        <v>7</v>
      </c>
      <c r="N1447" s="12">
        <f>VLOOKUP($B1447,'[1]METAS 2019'!$D$4:$Q$843,13,0)</f>
        <v>2</v>
      </c>
      <c r="O1447" s="12">
        <f>VLOOKUP($B1447,'[1]METAS 2019'!$D$4:$Q$843,14,0)</f>
        <v>3</v>
      </c>
      <c r="P1447" s="89">
        <f>VLOOKUP($B1447,'[5]POB X MCR 2019'!$C$7:$AW$186,12,0)</f>
        <v>7</v>
      </c>
      <c r="Q1447" s="89">
        <f>VLOOKUP($B1447,'[5]POB X MCR 2019'!$C$7:$AW$186,13,0)</f>
        <v>7</v>
      </c>
      <c r="R1447" s="89">
        <f>VLOOKUP($B1447,'[5]POB X MCR 2019'!$C$7:$AW$186,14,0)</f>
        <v>7</v>
      </c>
      <c r="S1447" s="89">
        <f>VLOOKUP($B1447,'[5]POB X MCR 2019'!$C$7:$AW$186,15,0)</f>
        <v>7</v>
      </c>
      <c r="T1447" s="89">
        <f>VLOOKUP($B1447,'[5]POB X MCR 2019'!$C$7:$AW$186,16,0)</f>
        <v>7</v>
      </c>
      <c r="U1447" s="89">
        <f>VLOOKUP($B1447,'[5]POB X MCR 2019'!$C$7:$AW$186,17,0)</f>
        <v>7</v>
      </c>
      <c r="V1447" s="89">
        <f>VLOOKUP($B1447,'[5]POB X MCR 2019'!$C$7:$AW$186,18,0)</f>
        <v>7</v>
      </c>
      <c r="W1447" s="89">
        <f>VLOOKUP($B1447,'[5]POB X MCR 2019'!$C$7:$AW$186,19,0)</f>
        <v>7</v>
      </c>
      <c r="X1447" s="89">
        <f>VLOOKUP($B1447,'[5]POB X MCR 2019'!$C$7:$AW$186,20,0)</f>
        <v>7</v>
      </c>
      <c r="Y1447" s="89">
        <f>VLOOKUP($B1447,'[5]POB X MCR 2019'!$C$7:$AW$186,21,0)</f>
        <v>6</v>
      </c>
      <c r="Z1447" s="89">
        <f>VLOOKUP($B1447,'[5]POB X MCR 2019'!$C$7:$AW$186,22,0)</f>
        <v>7</v>
      </c>
      <c r="AA1447" s="89">
        <f>VLOOKUP($B1447,'[5]POB X MCR 2019'!$C$7:$AW$186,23,0)</f>
        <v>6</v>
      </c>
      <c r="AB1447" s="89">
        <f>VLOOKUP($B1447,'[5]POB X MCR 2019'!$C$7:$AW$186,24,0)</f>
        <v>6</v>
      </c>
      <c r="AC1447" s="89">
        <f>VLOOKUP($B1447,'[5]POB X MCR 2019'!$C$7:$AW$186,25,0)</f>
        <v>5</v>
      </c>
      <c r="AD1447" s="89">
        <f>VLOOKUP($B1447,'[5]POB X MCR 2019'!$C$7:$AW$186,26,0)</f>
        <v>22</v>
      </c>
      <c r="AE1447" s="89">
        <f>VLOOKUP($B1447,'[5]POB X MCR 2019'!$C$7:$AW$186,27,0)</f>
        <v>20</v>
      </c>
      <c r="AF1447" s="89">
        <f>VLOOKUP($B1447,'[5]POB X MCR 2019'!$C$7:$AW$186,28,0)</f>
        <v>23</v>
      </c>
      <c r="AG1447" s="89">
        <f>VLOOKUP($B1447,'[5]POB X MCR 2019'!$C$7:$AW$186,29,0)</f>
        <v>21</v>
      </c>
      <c r="AH1447" s="89">
        <f>VLOOKUP($B1447,'[5]POB X MCR 2019'!$C$7:$AW$186,30,0)</f>
        <v>21</v>
      </c>
      <c r="AI1447" s="89">
        <f>VLOOKUP($B1447,'[5]POB X MCR 2019'!$C$7:$AW$186,31,0)</f>
        <v>18</v>
      </c>
      <c r="AJ1447" s="89">
        <f>VLOOKUP($B1447,'[5]POB X MCR 2019'!$C$7:$AW$186,32,0)</f>
        <v>15</v>
      </c>
      <c r="AK1447" s="89">
        <f>VLOOKUP($B1447,'[5]POB X MCR 2019'!$C$7:$AW$186,33,0)</f>
        <v>9</v>
      </c>
      <c r="AL1447" s="89">
        <f>VLOOKUP($B1447,'[5]POB X MCR 2019'!$C$7:$AW$186,34,0)</f>
        <v>7</v>
      </c>
      <c r="AM1447" s="89">
        <f>VLOOKUP($B1447,'[5]POB X MCR 2019'!$C$7:$AW$186,35,0)</f>
        <v>8</v>
      </c>
      <c r="AN1447" s="89">
        <f>VLOOKUP($B1447,'[5]POB X MCR 2019'!$C$7:$AW$186,36,0)</f>
        <v>5</v>
      </c>
      <c r="AO1447" s="89">
        <f>VLOOKUP($B1447,'[5]POB X MCR 2019'!$C$7:$AW$186,37,0)</f>
        <v>3</v>
      </c>
      <c r="AP1447" s="89">
        <f>VLOOKUP($B1447,'[5]POB X MCR 2019'!$C$7:$AW$186,38,0)</f>
        <v>2</v>
      </c>
      <c r="AQ1447" s="89">
        <f>VLOOKUP($B1447,'[5]POB X MCR 2019'!$C$7:$AW$186,43,0)</f>
        <v>161</v>
      </c>
      <c r="AR1447" s="89">
        <f>VLOOKUP($B1447,'[5]POB X MCR 2019'!$C$7:$AW$186,44,0)</f>
        <v>15</v>
      </c>
      <c r="AS1447" s="89">
        <f>VLOOKUP($B1447,'[5]POB X MCR 2019'!$C$7:$AW$186,45,0)</f>
        <v>13</v>
      </c>
      <c r="AT1447" s="89">
        <f>VLOOKUP($B1447,'[5]POB X MCR 2019'!$C$7:$AW$186,46,0)</f>
        <v>61</v>
      </c>
      <c r="AU1447" s="89">
        <f>VLOOKUP($B1447,'[6]RED CHOTA'!$C$7:$G$170,5,0)</f>
        <v>7</v>
      </c>
    </row>
    <row r="1448" spans="1:47" ht="12">
      <c r="A1448" s="58">
        <v>1449</v>
      </c>
      <c r="B1448" s="58">
        <v>4694</v>
      </c>
      <c r="C1448" s="59" t="s">
        <v>1134</v>
      </c>
      <c r="D1448" s="59" t="s">
        <v>447</v>
      </c>
      <c r="E1448" s="59" t="s">
        <v>484</v>
      </c>
      <c r="F1448" s="59" t="s">
        <v>491</v>
      </c>
      <c r="G1448" s="12" t="s">
        <v>266</v>
      </c>
      <c r="H1448" s="14">
        <f>B1448</f>
        <v>4694</v>
      </c>
      <c r="I1448" s="14">
        <f t="shared" si="358"/>
        <v>466</v>
      </c>
      <c r="J1448" s="12">
        <f>VLOOKUP($B1448,'[1]METAS 2019'!$D$4:$Q$843,5,0)</f>
        <v>4</v>
      </c>
      <c r="K1448" s="12">
        <f>VLOOKUP($B1448,'[1]METAS 2019'!$D$4:$Q$843,4,0)</f>
        <v>6</v>
      </c>
      <c r="L1448" s="12">
        <f>VLOOKUP($B1448,'[1]METAS 2019'!$D$4:$Q$843,11,0)</f>
        <v>5</v>
      </c>
      <c r="M1448" s="12">
        <f>VLOOKUP($B1448,'[1]METAS 2019'!$D$4:$Q$843,12,0)</f>
        <v>5</v>
      </c>
      <c r="N1448" s="12">
        <f>VLOOKUP($B1448,'[1]METAS 2019'!$D$4:$Q$843,13,0)</f>
        <v>8</v>
      </c>
      <c r="O1448" s="12">
        <f>VLOOKUP($B1448,'[1]METAS 2019'!$D$4:$Q$843,14,0)</f>
        <v>13</v>
      </c>
      <c r="P1448" s="89">
        <f>VLOOKUP($B1448,'[5]POB X MCR 2019'!$C$7:$AW$186,12,0)</f>
        <v>11</v>
      </c>
      <c r="Q1448" s="89">
        <f>VLOOKUP($B1448,'[5]POB X MCR 2019'!$C$7:$AW$186,13,0)</f>
        <v>11</v>
      </c>
      <c r="R1448" s="89">
        <f>VLOOKUP($B1448,'[5]POB X MCR 2019'!$C$7:$AW$186,14,0)</f>
        <v>11</v>
      </c>
      <c r="S1448" s="89">
        <f>VLOOKUP($B1448,'[5]POB X MCR 2019'!$C$7:$AW$186,15,0)</f>
        <v>11</v>
      </c>
      <c r="T1448" s="89">
        <f>VLOOKUP($B1448,'[5]POB X MCR 2019'!$C$7:$AW$186,16,0)</f>
        <v>11</v>
      </c>
      <c r="U1448" s="89">
        <f>VLOOKUP($B1448,'[5]POB X MCR 2019'!$C$7:$AW$186,17,0)</f>
        <v>11</v>
      </c>
      <c r="V1448" s="89">
        <f>VLOOKUP($B1448,'[5]POB X MCR 2019'!$C$7:$AW$186,18,0)</f>
        <v>11</v>
      </c>
      <c r="W1448" s="89">
        <f>VLOOKUP($B1448,'[5]POB X MCR 2019'!$C$7:$AW$186,19,0)</f>
        <v>11</v>
      </c>
      <c r="X1448" s="89">
        <f>VLOOKUP($B1448,'[5]POB X MCR 2019'!$C$7:$AW$186,20,0)</f>
        <v>11</v>
      </c>
      <c r="Y1448" s="89">
        <f>VLOOKUP($B1448,'[5]POB X MCR 2019'!$C$7:$AW$186,21,0)</f>
        <v>10</v>
      </c>
      <c r="Z1448" s="89">
        <f>VLOOKUP($B1448,'[5]POB X MCR 2019'!$C$7:$AW$186,22,0)</f>
        <v>11</v>
      </c>
      <c r="AA1448" s="89">
        <f>VLOOKUP($B1448,'[5]POB X MCR 2019'!$C$7:$AW$186,23,0)</f>
        <v>10</v>
      </c>
      <c r="AB1448" s="89">
        <f>VLOOKUP($B1448,'[5]POB X MCR 2019'!$C$7:$AW$186,24,0)</f>
        <v>9</v>
      </c>
      <c r="AC1448" s="89">
        <f>VLOOKUP($B1448,'[5]POB X MCR 2019'!$C$7:$AW$186,25,0)</f>
        <v>9</v>
      </c>
      <c r="AD1448" s="89">
        <f>VLOOKUP($B1448,'[5]POB X MCR 2019'!$C$7:$AW$186,26,0)</f>
        <v>34</v>
      </c>
      <c r="AE1448" s="89">
        <f>VLOOKUP($B1448,'[5]POB X MCR 2019'!$C$7:$AW$186,27,0)</f>
        <v>32</v>
      </c>
      <c r="AF1448" s="89">
        <f>VLOOKUP($B1448,'[5]POB X MCR 2019'!$C$7:$AW$186,28,0)</f>
        <v>37</v>
      </c>
      <c r="AG1448" s="89">
        <f>VLOOKUP($B1448,'[5]POB X MCR 2019'!$C$7:$AW$186,29,0)</f>
        <v>33</v>
      </c>
      <c r="AH1448" s="89">
        <f>VLOOKUP($B1448,'[5]POB X MCR 2019'!$C$7:$AW$186,30,0)</f>
        <v>33</v>
      </c>
      <c r="AI1448" s="89">
        <f>VLOOKUP($B1448,'[5]POB X MCR 2019'!$C$7:$AW$186,31,0)</f>
        <v>29</v>
      </c>
      <c r="AJ1448" s="89">
        <f>VLOOKUP($B1448,'[5]POB X MCR 2019'!$C$7:$AW$186,32,0)</f>
        <v>23</v>
      </c>
      <c r="AK1448" s="89">
        <f>VLOOKUP($B1448,'[5]POB X MCR 2019'!$C$7:$AW$186,33,0)</f>
        <v>15</v>
      </c>
      <c r="AL1448" s="89">
        <f>VLOOKUP($B1448,'[5]POB X MCR 2019'!$C$7:$AW$186,34,0)</f>
        <v>12</v>
      </c>
      <c r="AM1448" s="89">
        <f>VLOOKUP($B1448,'[5]POB X MCR 2019'!$C$7:$AW$186,35,0)</f>
        <v>13</v>
      </c>
      <c r="AN1448" s="89">
        <f>VLOOKUP($B1448,'[5]POB X MCR 2019'!$C$7:$AW$186,36,0)</f>
        <v>8</v>
      </c>
      <c r="AO1448" s="89">
        <f>VLOOKUP($B1448,'[5]POB X MCR 2019'!$C$7:$AW$186,37,0)</f>
        <v>5</v>
      </c>
      <c r="AP1448" s="89">
        <f>VLOOKUP($B1448,'[5]POB X MCR 2019'!$C$7:$AW$186,38,0)</f>
        <v>3</v>
      </c>
      <c r="AQ1448" s="89">
        <f>VLOOKUP($B1448,'[5]POB X MCR 2019'!$C$7:$AW$186,43,0)</f>
        <v>244</v>
      </c>
      <c r="AR1448" s="89">
        <f>VLOOKUP($B1448,'[5]POB X MCR 2019'!$C$7:$AW$186,44,0)</f>
        <v>24</v>
      </c>
      <c r="AS1448" s="89">
        <f>VLOOKUP($B1448,'[5]POB X MCR 2019'!$C$7:$AW$186,45,0)</f>
        <v>21</v>
      </c>
      <c r="AT1448" s="89">
        <f>VLOOKUP($B1448,'[5]POB X MCR 2019'!$C$7:$AW$186,46,0)</f>
        <v>97</v>
      </c>
      <c r="AU1448" s="89">
        <f>VLOOKUP($B1448,'[6]RED CHOTA'!$C$7:$G$170,5,0)</f>
        <v>5</v>
      </c>
    </row>
    <row r="1449" spans="1:47" ht="12">
      <c r="A1449" s="97">
        <v>1450</v>
      </c>
      <c r="B1449" s="97"/>
      <c r="C1449" s="98"/>
      <c r="D1449" s="98"/>
      <c r="E1449" s="98"/>
      <c r="F1449" s="98" t="s">
        <v>1149</v>
      </c>
      <c r="G1449" s="17" t="s">
        <v>1214</v>
      </c>
      <c r="H1449" s="81"/>
      <c r="I1449" s="81">
        <f t="shared" si="358"/>
        <v>8971</v>
      </c>
      <c r="J1449" s="17">
        <f>SUM(J1450:J1459)</f>
        <v>139</v>
      </c>
      <c r="K1449" s="17">
        <f t="shared" ref="K1449:AU1449" si="366">SUM(K1450:K1459)</f>
        <v>155</v>
      </c>
      <c r="L1449" s="17">
        <f t="shared" si="366"/>
        <v>156</v>
      </c>
      <c r="M1449" s="17">
        <f t="shared" si="366"/>
        <v>132</v>
      </c>
      <c r="N1449" s="17">
        <f t="shared" si="366"/>
        <v>158</v>
      </c>
      <c r="O1449" s="17">
        <f t="shared" si="366"/>
        <v>171</v>
      </c>
      <c r="P1449" s="17">
        <f t="shared" si="366"/>
        <v>186</v>
      </c>
      <c r="Q1449" s="17">
        <f t="shared" si="366"/>
        <v>188</v>
      </c>
      <c r="R1449" s="17">
        <f t="shared" si="366"/>
        <v>187</v>
      </c>
      <c r="S1449" s="17">
        <f t="shared" si="366"/>
        <v>184</v>
      </c>
      <c r="T1449" s="17">
        <f t="shared" si="366"/>
        <v>181</v>
      </c>
      <c r="U1449" s="17">
        <f t="shared" si="366"/>
        <v>177</v>
      </c>
      <c r="V1449" s="17">
        <f t="shared" si="366"/>
        <v>171</v>
      </c>
      <c r="W1449" s="17">
        <f t="shared" si="366"/>
        <v>166</v>
      </c>
      <c r="X1449" s="17">
        <f t="shared" si="366"/>
        <v>162</v>
      </c>
      <c r="Y1449" s="17">
        <f t="shared" si="366"/>
        <v>156</v>
      </c>
      <c r="Z1449" s="17">
        <f t="shared" si="366"/>
        <v>149</v>
      </c>
      <c r="AA1449" s="17">
        <f t="shared" si="366"/>
        <v>143</v>
      </c>
      <c r="AB1449" s="17">
        <f t="shared" si="366"/>
        <v>138</v>
      </c>
      <c r="AC1449" s="17">
        <f t="shared" si="366"/>
        <v>131</v>
      </c>
      <c r="AD1449" s="17">
        <f t="shared" si="366"/>
        <v>606</v>
      </c>
      <c r="AE1449" s="17">
        <f t="shared" si="366"/>
        <v>640</v>
      </c>
      <c r="AF1449" s="17">
        <f t="shared" si="366"/>
        <v>761</v>
      </c>
      <c r="AG1449" s="17">
        <f t="shared" si="366"/>
        <v>636</v>
      </c>
      <c r="AH1449" s="17">
        <f t="shared" si="366"/>
        <v>607</v>
      </c>
      <c r="AI1449" s="17">
        <f t="shared" si="366"/>
        <v>551</v>
      </c>
      <c r="AJ1449" s="17">
        <f t="shared" si="366"/>
        <v>477</v>
      </c>
      <c r="AK1449" s="17">
        <f t="shared" si="366"/>
        <v>393</v>
      </c>
      <c r="AL1449" s="17">
        <f t="shared" si="366"/>
        <v>340</v>
      </c>
      <c r="AM1449" s="17">
        <f t="shared" si="366"/>
        <v>256</v>
      </c>
      <c r="AN1449" s="17">
        <f t="shared" si="366"/>
        <v>214</v>
      </c>
      <c r="AO1449" s="17">
        <f t="shared" si="366"/>
        <v>133</v>
      </c>
      <c r="AP1449" s="17">
        <f t="shared" si="366"/>
        <v>127</v>
      </c>
      <c r="AQ1449" s="17">
        <f t="shared" si="366"/>
        <v>4565</v>
      </c>
      <c r="AR1449" s="17">
        <f t="shared" si="366"/>
        <v>427</v>
      </c>
      <c r="AS1449" s="17">
        <f t="shared" si="366"/>
        <v>358</v>
      </c>
      <c r="AT1449" s="17">
        <f t="shared" si="366"/>
        <v>1991</v>
      </c>
      <c r="AU1449" s="17">
        <f t="shared" si="366"/>
        <v>169</v>
      </c>
    </row>
    <row r="1450" spans="1:47" ht="12">
      <c r="A1450" s="58">
        <v>1451</v>
      </c>
      <c r="B1450" s="58">
        <v>4711</v>
      </c>
      <c r="C1450" s="59" t="s">
        <v>1134</v>
      </c>
      <c r="D1450" s="59" t="s">
        <v>447</v>
      </c>
      <c r="E1450" s="59" t="s">
        <v>546</v>
      </c>
      <c r="F1450" s="59" t="s">
        <v>547</v>
      </c>
      <c r="G1450" s="12" t="s">
        <v>283</v>
      </c>
      <c r="H1450" s="14">
        <f t="shared" ref="H1450:H1459" si="367">B1450</f>
        <v>4711</v>
      </c>
      <c r="I1450" s="14">
        <f t="shared" si="358"/>
        <v>1701</v>
      </c>
      <c r="J1450" s="12">
        <f>VLOOKUP($B1450,'[1]METAS 2019'!$D$4:$Q$843,5,0)</f>
        <v>27</v>
      </c>
      <c r="K1450" s="12">
        <f>VLOOKUP($B1450,'[1]METAS 2019'!$D$4:$Q$843,4,0)</f>
        <v>32</v>
      </c>
      <c r="L1450" s="12">
        <f>VLOOKUP($B1450,'[1]METAS 2019'!$D$4:$Q$843,11,0)</f>
        <v>27</v>
      </c>
      <c r="M1450" s="12">
        <f>VLOOKUP($B1450,'[1]METAS 2019'!$D$4:$Q$843,12,0)</f>
        <v>24</v>
      </c>
      <c r="N1450" s="12">
        <f>VLOOKUP($B1450,'[1]METAS 2019'!$D$4:$Q$843,13,0)</f>
        <v>26</v>
      </c>
      <c r="O1450" s="12">
        <f>VLOOKUP($B1450,'[1]METAS 2019'!$D$4:$Q$843,14,0)</f>
        <v>32</v>
      </c>
      <c r="P1450" s="89">
        <f>VLOOKUP($B1450,'[5]POB X MCR 2019'!$C$7:$AW$186,12,0)</f>
        <v>35</v>
      </c>
      <c r="Q1450" s="89">
        <f>VLOOKUP($B1450,'[5]POB X MCR 2019'!$C$7:$AW$186,13,0)</f>
        <v>35</v>
      </c>
      <c r="R1450" s="89">
        <f>VLOOKUP($B1450,'[5]POB X MCR 2019'!$C$7:$AW$186,14,0)</f>
        <v>35</v>
      </c>
      <c r="S1450" s="89">
        <f>VLOOKUP($B1450,'[5]POB X MCR 2019'!$C$7:$AW$186,15,0)</f>
        <v>35</v>
      </c>
      <c r="T1450" s="89">
        <f>VLOOKUP($B1450,'[5]POB X MCR 2019'!$C$7:$AW$186,16,0)</f>
        <v>34</v>
      </c>
      <c r="U1450" s="89">
        <f>VLOOKUP($B1450,'[5]POB X MCR 2019'!$C$7:$AW$186,17,0)</f>
        <v>34</v>
      </c>
      <c r="V1450" s="89">
        <f>VLOOKUP($B1450,'[5]POB X MCR 2019'!$C$7:$AW$186,18,0)</f>
        <v>32</v>
      </c>
      <c r="W1450" s="89">
        <f>VLOOKUP($B1450,'[5]POB X MCR 2019'!$C$7:$AW$186,19,0)</f>
        <v>32</v>
      </c>
      <c r="X1450" s="89">
        <f>VLOOKUP($B1450,'[5]POB X MCR 2019'!$C$7:$AW$186,20,0)</f>
        <v>31</v>
      </c>
      <c r="Y1450" s="89">
        <f>VLOOKUP($B1450,'[5]POB X MCR 2019'!$C$7:$AW$186,21,0)</f>
        <v>31</v>
      </c>
      <c r="Z1450" s="89">
        <f>VLOOKUP($B1450,'[5]POB X MCR 2019'!$C$7:$AW$186,22,0)</f>
        <v>29</v>
      </c>
      <c r="AA1450" s="89">
        <f>VLOOKUP($B1450,'[5]POB X MCR 2019'!$C$7:$AW$186,23,0)</f>
        <v>26</v>
      </c>
      <c r="AB1450" s="89">
        <f>VLOOKUP($B1450,'[5]POB X MCR 2019'!$C$7:$AW$186,24,0)</f>
        <v>27</v>
      </c>
      <c r="AC1450" s="89">
        <f>VLOOKUP($B1450,'[5]POB X MCR 2019'!$C$7:$AW$186,25,0)</f>
        <v>25</v>
      </c>
      <c r="AD1450" s="89">
        <f>VLOOKUP($B1450,'[5]POB X MCR 2019'!$C$7:$AW$186,26,0)</f>
        <v>115</v>
      </c>
      <c r="AE1450" s="89">
        <f>VLOOKUP($B1450,'[5]POB X MCR 2019'!$C$7:$AW$186,27,0)</f>
        <v>122</v>
      </c>
      <c r="AF1450" s="89">
        <f>VLOOKUP($B1450,'[5]POB X MCR 2019'!$C$7:$AW$186,28,0)</f>
        <v>146</v>
      </c>
      <c r="AG1450" s="89">
        <f>VLOOKUP($B1450,'[5]POB X MCR 2019'!$C$7:$AW$186,29,0)</f>
        <v>121</v>
      </c>
      <c r="AH1450" s="89">
        <f>VLOOKUP($B1450,'[5]POB X MCR 2019'!$C$7:$AW$186,30,0)</f>
        <v>115</v>
      </c>
      <c r="AI1450" s="89">
        <f>VLOOKUP($B1450,'[5]POB X MCR 2019'!$C$7:$AW$186,31,0)</f>
        <v>104</v>
      </c>
      <c r="AJ1450" s="89">
        <f>VLOOKUP($B1450,'[5]POB X MCR 2019'!$C$7:$AW$186,32,0)</f>
        <v>91</v>
      </c>
      <c r="AK1450" s="89">
        <f>VLOOKUP($B1450,'[5]POB X MCR 2019'!$C$7:$AW$186,33,0)</f>
        <v>76</v>
      </c>
      <c r="AL1450" s="89">
        <f>VLOOKUP($B1450,'[5]POB X MCR 2019'!$C$7:$AW$186,34,0)</f>
        <v>65</v>
      </c>
      <c r="AM1450" s="89">
        <f>VLOOKUP($B1450,'[5]POB X MCR 2019'!$C$7:$AW$186,35,0)</f>
        <v>48</v>
      </c>
      <c r="AN1450" s="89">
        <f>VLOOKUP($B1450,'[5]POB X MCR 2019'!$C$7:$AW$186,36,0)</f>
        <v>40</v>
      </c>
      <c r="AO1450" s="89">
        <f>VLOOKUP($B1450,'[5]POB X MCR 2019'!$C$7:$AW$186,37,0)</f>
        <v>25</v>
      </c>
      <c r="AP1450" s="89">
        <f>VLOOKUP($B1450,'[5]POB X MCR 2019'!$C$7:$AW$186,38,0)</f>
        <v>24</v>
      </c>
      <c r="AQ1450" s="89">
        <f>VLOOKUP($B1450,'[5]POB X MCR 2019'!$C$7:$AW$186,43,0)</f>
        <v>864</v>
      </c>
      <c r="AR1450" s="89">
        <f>VLOOKUP($B1450,'[5]POB X MCR 2019'!$C$7:$AW$186,44,0)</f>
        <v>82</v>
      </c>
      <c r="AS1450" s="89">
        <f>VLOOKUP($B1450,'[5]POB X MCR 2019'!$C$7:$AW$186,45,0)</f>
        <v>67</v>
      </c>
      <c r="AT1450" s="89">
        <f>VLOOKUP($B1450,'[5]POB X MCR 2019'!$C$7:$AW$186,46,0)</f>
        <v>380</v>
      </c>
      <c r="AU1450" s="89">
        <f>VLOOKUP($B1450,'[6]RED CHOTA'!$C$7:$G$170,5,0)</f>
        <v>33</v>
      </c>
    </row>
    <row r="1451" spans="1:47" ht="12">
      <c r="A1451" s="58">
        <v>1452</v>
      </c>
      <c r="B1451" s="58">
        <v>4712</v>
      </c>
      <c r="C1451" s="59" t="s">
        <v>1134</v>
      </c>
      <c r="D1451" s="59" t="s">
        <v>447</v>
      </c>
      <c r="E1451" s="59" t="s">
        <v>546</v>
      </c>
      <c r="F1451" s="59" t="s">
        <v>551</v>
      </c>
      <c r="G1451" s="12" t="s">
        <v>266</v>
      </c>
      <c r="H1451" s="14">
        <f t="shared" si="367"/>
        <v>4712</v>
      </c>
      <c r="I1451" s="14">
        <f t="shared" si="358"/>
        <v>402</v>
      </c>
      <c r="J1451" s="12">
        <f>VLOOKUP($B1451,'[1]METAS 2019'!$D$4:$Q$843,5,0)</f>
        <v>2</v>
      </c>
      <c r="K1451" s="12">
        <f>VLOOKUP($B1451,'[1]METAS 2019'!$D$4:$Q$843,4,0)</f>
        <v>1</v>
      </c>
      <c r="L1451" s="12">
        <f>VLOOKUP($B1451,'[1]METAS 2019'!$D$4:$Q$843,11,0)</f>
        <v>2</v>
      </c>
      <c r="M1451" s="12">
        <f>VLOOKUP($B1451,'[1]METAS 2019'!$D$4:$Q$843,12,0)</f>
        <v>6</v>
      </c>
      <c r="N1451" s="12">
        <f>VLOOKUP($B1451,'[1]METAS 2019'!$D$4:$Q$843,13,0)</f>
        <v>4</v>
      </c>
      <c r="O1451" s="12">
        <f>VLOOKUP($B1451,'[1]METAS 2019'!$D$4:$Q$843,14,0)</f>
        <v>7</v>
      </c>
      <c r="P1451" s="89">
        <f>VLOOKUP($B1451,'[5]POB X MCR 2019'!$C$7:$AW$186,12,0)</f>
        <v>9</v>
      </c>
      <c r="Q1451" s="89">
        <f>VLOOKUP($B1451,'[5]POB X MCR 2019'!$C$7:$AW$186,13,0)</f>
        <v>9</v>
      </c>
      <c r="R1451" s="89">
        <f>VLOOKUP($B1451,'[5]POB X MCR 2019'!$C$7:$AW$186,14,0)</f>
        <v>9</v>
      </c>
      <c r="S1451" s="89">
        <f>VLOOKUP($B1451,'[5]POB X MCR 2019'!$C$7:$AW$186,15,0)</f>
        <v>9</v>
      </c>
      <c r="T1451" s="89">
        <f>VLOOKUP($B1451,'[5]POB X MCR 2019'!$C$7:$AW$186,16,0)</f>
        <v>9</v>
      </c>
      <c r="U1451" s="89">
        <f>VLOOKUP($B1451,'[5]POB X MCR 2019'!$C$7:$AW$186,17,0)</f>
        <v>8</v>
      </c>
      <c r="V1451" s="89">
        <f>VLOOKUP($B1451,'[5]POB X MCR 2019'!$C$7:$AW$186,18,0)</f>
        <v>8</v>
      </c>
      <c r="W1451" s="89">
        <f>VLOOKUP($B1451,'[5]POB X MCR 2019'!$C$7:$AW$186,19,0)</f>
        <v>8</v>
      </c>
      <c r="X1451" s="89">
        <f>VLOOKUP($B1451,'[5]POB X MCR 2019'!$C$7:$AW$186,20,0)</f>
        <v>8</v>
      </c>
      <c r="Y1451" s="89">
        <f>VLOOKUP($B1451,'[5]POB X MCR 2019'!$C$7:$AW$186,21,0)</f>
        <v>7</v>
      </c>
      <c r="Z1451" s="89">
        <f>VLOOKUP($B1451,'[5]POB X MCR 2019'!$C$7:$AW$186,22,0)</f>
        <v>7</v>
      </c>
      <c r="AA1451" s="89">
        <f>VLOOKUP($B1451,'[5]POB X MCR 2019'!$C$7:$AW$186,23,0)</f>
        <v>7</v>
      </c>
      <c r="AB1451" s="89">
        <f>VLOOKUP($B1451,'[5]POB X MCR 2019'!$C$7:$AW$186,24,0)</f>
        <v>6</v>
      </c>
      <c r="AC1451" s="89">
        <f>VLOOKUP($B1451,'[5]POB X MCR 2019'!$C$7:$AW$186,25,0)</f>
        <v>6</v>
      </c>
      <c r="AD1451" s="89">
        <f>VLOOKUP($B1451,'[5]POB X MCR 2019'!$C$7:$AW$186,26,0)</f>
        <v>29</v>
      </c>
      <c r="AE1451" s="89">
        <f>VLOOKUP($B1451,'[5]POB X MCR 2019'!$C$7:$AW$186,27,0)</f>
        <v>30</v>
      </c>
      <c r="AF1451" s="89">
        <f>VLOOKUP($B1451,'[5]POB X MCR 2019'!$C$7:$AW$186,28,0)</f>
        <v>36</v>
      </c>
      <c r="AG1451" s="89">
        <f>VLOOKUP($B1451,'[5]POB X MCR 2019'!$C$7:$AW$186,29,0)</f>
        <v>30</v>
      </c>
      <c r="AH1451" s="89">
        <f>VLOOKUP($B1451,'[5]POB X MCR 2019'!$C$7:$AW$186,30,0)</f>
        <v>29</v>
      </c>
      <c r="AI1451" s="89">
        <f>VLOOKUP($B1451,'[5]POB X MCR 2019'!$C$7:$AW$186,31,0)</f>
        <v>26</v>
      </c>
      <c r="AJ1451" s="89">
        <f>VLOOKUP($B1451,'[5]POB X MCR 2019'!$C$7:$AW$186,32,0)</f>
        <v>22</v>
      </c>
      <c r="AK1451" s="89">
        <f>VLOOKUP($B1451,'[5]POB X MCR 2019'!$C$7:$AW$186,33,0)</f>
        <v>18</v>
      </c>
      <c r="AL1451" s="89">
        <f>VLOOKUP($B1451,'[5]POB X MCR 2019'!$C$7:$AW$186,34,0)</f>
        <v>16</v>
      </c>
      <c r="AM1451" s="89">
        <f>VLOOKUP($B1451,'[5]POB X MCR 2019'!$C$7:$AW$186,35,0)</f>
        <v>12</v>
      </c>
      <c r="AN1451" s="89">
        <f>VLOOKUP($B1451,'[5]POB X MCR 2019'!$C$7:$AW$186,36,0)</f>
        <v>10</v>
      </c>
      <c r="AO1451" s="89">
        <f>VLOOKUP($B1451,'[5]POB X MCR 2019'!$C$7:$AW$186,37,0)</f>
        <v>6</v>
      </c>
      <c r="AP1451" s="89">
        <f>VLOOKUP($B1451,'[5]POB X MCR 2019'!$C$7:$AW$186,38,0)</f>
        <v>6</v>
      </c>
      <c r="AQ1451" s="89">
        <f>VLOOKUP($B1451,'[5]POB X MCR 2019'!$C$7:$AW$186,43,0)</f>
        <v>207</v>
      </c>
      <c r="AR1451" s="89">
        <f>VLOOKUP($B1451,'[5]POB X MCR 2019'!$C$7:$AW$186,44,0)</f>
        <v>20</v>
      </c>
      <c r="AS1451" s="89">
        <f>VLOOKUP($B1451,'[5]POB X MCR 2019'!$C$7:$AW$186,45,0)</f>
        <v>17</v>
      </c>
      <c r="AT1451" s="89">
        <f>VLOOKUP($B1451,'[5]POB X MCR 2019'!$C$7:$AW$186,46,0)</f>
        <v>94</v>
      </c>
      <c r="AU1451" s="89">
        <f>VLOOKUP($B1451,'[6]RED CHOTA'!$C$7:$G$170,5,0)</f>
        <v>2</v>
      </c>
    </row>
    <row r="1452" spans="1:47" ht="12">
      <c r="A1452" s="58">
        <v>1453</v>
      </c>
      <c r="B1452" s="58">
        <v>7032</v>
      </c>
      <c r="C1452" s="59" t="s">
        <v>1134</v>
      </c>
      <c r="D1452" s="59" t="s">
        <v>447</v>
      </c>
      <c r="E1452" s="59" t="s">
        <v>546</v>
      </c>
      <c r="F1452" s="59" t="s">
        <v>555</v>
      </c>
      <c r="G1452" s="12" t="s">
        <v>266</v>
      </c>
      <c r="H1452" s="14">
        <f t="shared" si="367"/>
        <v>7032</v>
      </c>
      <c r="I1452" s="14">
        <f t="shared" si="358"/>
        <v>594</v>
      </c>
      <c r="J1452" s="12">
        <f>VLOOKUP($B1452,'[1]METAS 2019'!$D$4:$Q$843,5,0)</f>
        <v>8</v>
      </c>
      <c r="K1452" s="12">
        <f>VLOOKUP($B1452,'[1]METAS 2019'!$D$4:$Q$843,4,0)</f>
        <v>10</v>
      </c>
      <c r="L1452" s="12">
        <f>VLOOKUP($B1452,'[1]METAS 2019'!$D$4:$Q$843,11,0)</f>
        <v>13</v>
      </c>
      <c r="M1452" s="12">
        <f>VLOOKUP($B1452,'[1]METAS 2019'!$D$4:$Q$843,12,0)</f>
        <v>6</v>
      </c>
      <c r="N1452" s="12">
        <f>VLOOKUP($B1452,'[1]METAS 2019'!$D$4:$Q$843,13,0)</f>
        <v>10</v>
      </c>
      <c r="O1452" s="12">
        <f>VLOOKUP($B1452,'[1]METAS 2019'!$D$4:$Q$843,14,0)</f>
        <v>8</v>
      </c>
      <c r="P1452" s="89">
        <f>VLOOKUP($B1452,'[5]POB X MCR 2019'!$C$7:$AW$186,12,0)</f>
        <v>12</v>
      </c>
      <c r="Q1452" s="89">
        <f>VLOOKUP($B1452,'[5]POB X MCR 2019'!$C$7:$AW$186,13,0)</f>
        <v>13</v>
      </c>
      <c r="R1452" s="89">
        <f>VLOOKUP($B1452,'[5]POB X MCR 2019'!$C$7:$AW$186,14,0)</f>
        <v>12</v>
      </c>
      <c r="S1452" s="89">
        <f>VLOOKUP($B1452,'[5]POB X MCR 2019'!$C$7:$AW$186,15,0)</f>
        <v>12</v>
      </c>
      <c r="T1452" s="89">
        <f>VLOOKUP($B1452,'[5]POB X MCR 2019'!$C$7:$AW$186,16,0)</f>
        <v>12</v>
      </c>
      <c r="U1452" s="89">
        <f>VLOOKUP($B1452,'[5]POB X MCR 2019'!$C$7:$AW$186,17,0)</f>
        <v>12</v>
      </c>
      <c r="V1452" s="89">
        <f>VLOOKUP($B1452,'[5]POB X MCR 2019'!$C$7:$AW$186,18,0)</f>
        <v>11</v>
      </c>
      <c r="W1452" s="89">
        <f>VLOOKUP($B1452,'[5]POB X MCR 2019'!$C$7:$AW$186,19,0)</f>
        <v>11</v>
      </c>
      <c r="X1452" s="89">
        <f>VLOOKUP($B1452,'[5]POB X MCR 2019'!$C$7:$AW$186,20,0)</f>
        <v>11</v>
      </c>
      <c r="Y1452" s="89">
        <f>VLOOKUP($B1452,'[5]POB X MCR 2019'!$C$7:$AW$186,21,0)</f>
        <v>10</v>
      </c>
      <c r="Z1452" s="89">
        <f>VLOOKUP($B1452,'[5]POB X MCR 2019'!$C$7:$AW$186,22,0)</f>
        <v>10</v>
      </c>
      <c r="AA1452" s="89">
        <f>VLOOKUP($B1452,'[5]POB X MCR 2019'!$C$7:$AW$186,23,0)</f>
        <v>10</v>
      </c>
      <c r="AB1452" s="89">
        <f>VLOOKUP($B1452,'[5]POB X MCR 2019'!$C$7:$AW$186,24,0)</f>
        <v>9</v>
      </c>
      <c r="AC1452" s="89">
        <f>VLOOKUP($B1452,'[5]POB X MCR 2019'!$C$7:$AW$186,25,0)</f>
        <v>9</v>
      </c>
      <c r="AD1452" s="89">
        <f>VLOOKUP($B1452,'[5]POB X MCR 2019'!$C$7:$AW$186,26,0)</f>
        <v>41</v>
      </c>
      <c r="AE1452" s="89">
        <f>VLOOKUP($B1452,'[5]POB X MCR 2019'!$C$7:$AW$186,27,0)</f>
        <v>43</v>
      </c>
      <c r="AF1452" s="89">
        <f>VLOOKUP($B1452,'[5]POB X MCR 2019'!$C$7:$AW$186,28,0)</f>
        <v>51</v>
      </c>
      <c r="AG1452" s="89">
        <f>VLOOKUP($B1452,'[5]POB X MCR 2019'!$C$7:$AW$186,29,0)</f>
        <v>43</v>
      </c>
      <c r="AH1452" s="89">
        <f>VLOOKUP($B1452,'[5]POB X MCR 2019'!$C$7:$AW$186,30,0)</f>
        <v>41</v>
      </c>
      <c r="AI1452" s="89">
        <f>VLOOKUP($B1452,'[5]POB X MCR 2019'!$C$7:$AW$186,31,0)</f>
        <v>37</v>
      </c>
      <c r="AJ1452" s="89">
        <f>VLOOKUP($B1452,'[5]POB X MCR 2019'!$C$7:$AW$186,32,0)</f>
        <v>32</v>
      </c>
      <c r="AK1452" s="89">
        <f>VLOOKUP($B1452,'[5]POB X MCR 2019'!$C$7:$AW$186,33,0)</f>
        <v>26</v>
      </c>
      <c r="AL1452" s="89">
        <f>VLOOKUP($B1452,'[5]POB X MCR 2019'!$C$7:$AW$186,34,0)</f>
        <v>23</v>
      </c>
      <c r="AM1452" s="89">
        <f>VLOOKUP($B1452,'[5]POB X MCR 2019'!$C$7:$AW$186,35,0)</f>
        <v>17</v>
      </c>
      <c r="AN1452" s="89">
        <f>VLOOKUP($B1452,'[5]POB X MCR 2019'!$C$7:$AW$186,36,0)</f>
        <v>14</v>
      </c>
      <c r="AO1452" s="89">
        <f>VLOOKUP($B1452,'[5]POB X MCR 2019'!$C$7:$AW$186,37,0)</f>
        <v>9</v>
      </c>
      <c r="AP1452" s="89">
        <f>VLOOKUP($B1452,'[5]POB X MCR 2019'!$C$7:$AW$186,38,0)</f>
        <v>8</v>
      </c>
      <c r="AQ1452" s="89">
        <f>VLOOKUP($B1452,'[5]POB X MCR 2019'!$C$7:$AW$186,43,0)</f>
        <v>304</v>
      </c>
      <c r="AR1452" s="89">
        <f>VLOOKUP($B1452,'[5]POB X MCR 2019'!$C$7:$AW$186,44,0)</f>
        <v>29</v>
      </c>
      <c r="AS1452" s="89">
        <f>VLOOKUP($B1452,'[5]POB X MCR 2019'!$C$7:$AW$186,45,0)</f>
        <v>24</v>
      </c>
      <c r="AT1452" s="89">
        <f>VLOOKUP($B1452,'[5]POB X MCR 2019'!$C$7:$AW$186,46,0)</f>
        <v>133</v>
      </c>
      <c r="AU1452" s="89">
        <f>VLOOKUP($B1452,'[6]RED CHOTA'!$C$7:$G$170,5,0)</f>
        <v>10</v>
      </c>
    </row>
    <row r="1453" spans="1:47" ht="12">
      <c r="A1453" s="58">
        <v>1454</v>
      </c>
      <c r="B1453" s="58">
        <v>4713</v>
      </c>
      <c r="C1453" s="59" t="s">
        <v>1134</v>
      </c>
      <c r="D1453" s="59" t="s">
        <v>447</v>
      </c>
      <c r="E1453" s="59" t="s">
        <v>546</v>
      </c>
      <c r="F1453" s="59" t="s">
        <v>554</v>
      </c>
      <c r="G1453" s="12" t="s">
        <v>266</v>
      </c>
      <c r="H1453" s="14">
        <f t="shared" si="367"/>
        <v>4713</v>
      </c>
      <c r="I1453" s="14">
        <f t="shared" si="358"/>
        <v>530</v>
      </c>
      <c r="J1453" s="12">
        <f>VLOOKUP($B1453,'[1]METAS 2019'!$D$4:$Q$843,5,0)</f>
        <v>10</v>
      </c>
      <c r="K1453" s="12">
        <f>VLOOKUP($B1453,'[1]METAS 2019'!$D$4:$Q$843,4,0)</f>
        <v>10</v>
      </c>
      <c r="L1453" s="12">
        <f>VLOOKUP($B1453,'[1]METAS 2019'!$D$4:$Q$843,11,0)</f>
        <v>10</v>
      </c>
      <c r="M1453" s="12">
        <f>VLOOKUP($B1453,'[1]METAS 2019'!$D$4:$Q$843,12,0)</f>
        <v>8</v>
      </c>
      <c r="N1453" s="12">
        <f>VLOOKUP($B1453,'[1]METAS 2019'!$D$4:$Q$843,13,0)</f>
        <v>6</v>
      </c>
      <c r="O1453" s="12">
        <f>VLOOKUP($B1453,'[1]METAS 2019'!$D$4:$Q$843,14,0)</f>
        <v>6</v>
      </c>
      <c r="P1453" s="89">
        <f>VLOOKUP($B1453,'[5]POB X MCR 2019'!$C$7:$AW$186,12,0)</f>
        <v>11</v>
      </c>
      <c r="Q1453" s="89">
        <f>VLOOKUP($B1453,'[5]POB X MCR 2019'!$C$7:$AW$186,13,0)</f>
        <v>11</v>
      </c>
      <c r="R1453" s="89">
        <f>VLOOKUP($B1453,'[5]POB X MCR 2019'!$C$7:$AW$186,14,0)</f>
        <v>11</v>
      </c>
      <c r="S1453" s="89">
        <f>VLOOKUP($B1453,'[5]POB X MCR 2019'!$C$7:$AW$186,15,0)</f>
        <v>11</v>
      </c>
      <c r="T1453" s="89">
        <f>VLOOKUP($B1453,'[5]POB X MCR 2019'!$C$7:$AW$186,16,0)</f>
        <v>11</v>
      </c>
      <c r="U1453" s="89">
        <f>VLOOKUP($B1453,'[5]POB X MCR 2019'!$C$7:$AW$186,17,0)</f>
        <v>11</v>
      </c>
      <c r="V1453" s="89">
        <f>VLOOKUP($B1453,'[5]POB X MCR 2019'!$C$7:$AW$186,18,0)</f>
        <v>10</v>
      </c>
      <c r="W1453" s="89">
        <f>VLOOKUP($B1453,'[5]POB X MCR 2019'!$C$7:$AW$186,19,0)</f>
        <v>10</v>
      </c>
      <c r="X1453" s="89">
        <f>VLOOKUP($B1453,'[5]POB X MCR 2019'!$C$7:$AW$186,20,0)</f>
        <v>10</v>
      </c>
      <c r="Y1453" s="89">
        <f>VLOOKUP($B1453,'[5]POB X MCR 2019'!$C$7:$AW$186,21,0)</f>
        <v>9</v>
      </c>
      <c r="Z1453" s="89">
        <f>VLOOKUP($B1453,'[5]POB X MCR 2019'!$C$7:$AW$186,22,0)</f>
        <v>9</v>
      </c>
      <c r="AA1453" s="89">
        <f>VLOOKUP($B1453,'[5]POB X MCR 2019'!$C$7:$AW$186,23,0)</f>
        <v>9</v>
      </c>
      <c r="AB1453" s="89">
        <f>VLOOKUP($B1453,'[5]POB X MCR 2019'!$C$7:$AW$186,24,0)</f>
        <v>8</v>
      </c>
      <c r="AC1453" s="89">
        <f>VLOOKUP($B1453,'[5]POB X MCR 2019'!$C$7:$AW$186,25,0)</f>
        <v>8</v>
      </c>
      <c r="AD1453" s="89">
        <f>VLOOKUP($B1453,'[5]POB X MCR 2019'!$C$7:$AW$186,26,0)</f>
        <v>36</v>
      </c>
      <c r="AE1453" s="89">
        <f>VLOOKUP($B1453,'[5]POB X MCR 2019'!$C$7:$AW$186,27,0)</f>
        <v>38</v>
      </c>
      <c r="AF1453" s="89">
        <f>VLOOKUP($B1453,'[5]POB X MCR 2019'!$C$7:$AW$186,28,0)</f>
        <v>45</v>
      </c>
      <c r="AG1453" s="89">
        <f>VLOOKUP($B1453,'[5]POB X MCR 2019'!$C$7:$AW$186,29,0)</f>
        <v>38</v>
      </c>
      <c r="AH1453" s="89">
        <f>VLOOKUP($B1453,'[5]POB X MCR 2019'!$C$7:$AW$186,30,0)</f>
        <v>36</v>
      </c>
      <c r="AI1453" s="89">
        <f>VLOOKUP($B1453,'[5]POB X MCR 2019'!$C$7:$AW$186,31,0)</f>
        <v>33</v>
      </c>
      <c r="AJ1453" s="89">
        <f>VLOOKUP($B1453,'[5]POB X MCR 2019'!$C$7:$AW$186,32,0)</f>
        <v>28</v>
      </c>
      <c r="AK1453" s="89">
        <f>VLOOKUP($B1453,'[5]POB X MCR 2019'!$C$7:$AW$186,33,0)</f>
        <v>23</v>
      </c>
      <c r="AL1453" s="89">
        <f>VLOOKUP($B1453,'[5]POB X MCR 2019'!$C$7:$AW$186,34,0)</f>
        <v>20</v>
      </c>
      <c r="AM1453" s="89">
        <f>VLOOKUP($B1453,'[5]POB X MCR 2019'!$C$7:$AW$186,35,0)</f>
        <v>15</v>
      </c>
      <c r="AN1453" s="89">
        <f>VLOOKUP($B1453,'[5]POB X MCR 2019'!$C$7:$AW$186,36,0)</f>
        <v>13</v>
      </c>
      <c r="AO1453" s="89">
        <f>VLOOKUP($B1453,'[5]POB X MCR 2019'!$C$7:$AW$186,37,0)</f>
        <v>8</v>
      </c>
      <c r="AP1453" s="89">
        <f>VLOOKUP($B1453,'[5]POB X MCR 2019'!$C$7:$AW$186,38,0)</f>
        <v>8</v>
      </c>
      <c r="AQ1453" s="89">
        <f>VLOOKUP($B1453,'[5]POB X MCR 2019'!$C$7:$AW$186,43,0)</f>
        <v>272</v>
      </c>
      <c r="AR1453" s="89">
        <f>VLOOKUP($B1453,'[5]POB X MCR 2019'!$C$7:$AW$186,44,0)</f>
        <v>25</v>
      </c>
      <c r="AS1453" s="89">
        <f>VLOOKUP($B1453,'[5]POB X MCR 2019'!$C$7:$AW$186,45,0)</f>
        <v>21</v>
      </c>
      <c r="AT1453" s="89">
        <f>VLOOKUP($B1453,'[5]POB X MCR 2019'!$C$7:$AW$186,46,0)</f>
        <v>119</v>
      </c>
      <c r="AU1453" s="89">
        <f>VLOOKUP($B1453,'[6]RED CHOTA'!$C$7:$G$170,5,0)</f>
        <v>12</v>
      </c>
    </row>
    <row r="1454" spans="1:47" ht="12">
      <c r="A1454" s="58">
        <v>1455</v>
      </c>
      <c r="B1454" s="58">
        <v>4714</v>
      </c>
      <c r="C1454" s="59" t="s">
        <v>1134</v>
      </c>
      <c r="D1454" s="59" t="s">
        <v>447</v>
      </c>
      <c r="E1454" s="59" t="s">
        <v>546</v>
      </c>
      <c r="F1454" s="59" t="s">
        <v>552</v>
      </c>
      <c r="G1454" s="12" t="s">
        <v>266</v>
      </c>
      <c r="H1454" s="14">
        <f t="shared" si="367"/>
        <v>4714</v>
      </c>
      <c r="I1454" s="14">
        <f t="shared" si="358"/>
        <v>555</v>
      </c>
      <c r="J1454" s="12">
        <f>VLOOKUP($B1454,'[1]METAS 2019'!$D$4:$Q$843,5,0)</f>
        <v>6</v>
      </c>
      <c r="K1454" s="12">
        <f>VLOOKUP($B1454,'[1]METAS 2019'!$D$4:$Q$843,4,0)</f>
        <v>5</v>
      </c>
      <c r="L1454" s="12">
        <f>VLOOKUP($B1454,'[1]METAS 2019'!$D$4:$Q$843,11,0)</f>
        <v>14</v>
      </c>
      <c r="M1454" s="12">
        <f>VLOOKUP($B1454,'[1]METAS 2019'!$D$4:$Q$843,12,0)</f>
        <v>10</v>
      </c>
      <c r="N1454" s="12">
        <f>VLOOKUP($B1454,'[1]METAS 2019'!$D$4:$Q$843,13,0)</f>
        <v>14</v>
      </c>
      <c r="O1454" s="12">
        <f>VLOOKUP($B1454,'[1]METAS 2019'!$D$4:$Q$843,14,0)</f>
        <v>6</v>
      </c>
      <c r="P1454" s="89">
        <f>VLOOKUP($B1454,'[5]POB X MCR 2019'!$C$7:$AW$186,12,0)</f>
        <v>12</v>
      </c>
      <c r="Q1454" s="89">
        <f>VLOOKUP($B1454,'[5]POB X MCR 2019'!$C$7:$AW$186,13,0)</f>
        <v>12</v>
      </c>
      <c r="R1454" s="89">
        <f>VLOOKUP($B1454,'[5]POB X MCR 2019'!$C$7:$AW$186,14,0)</f>
        <v>12</v>
      </c>
      <c r="S1454" s="89">
        <f>VLOOKUP($B1454,'[5]POB X MCR 2019'!$C$7:$AW$186,15,0)</f>
        <v>11</v>
      </c>
      <c r="T1454" s="89">
        <f>VLOOKUP($B1454,'[5]POB X MCR 2019'!$C$7:$AW$186,16,0)</f>
        <v>11</v>
      </c>
      <c r="U1454" s="89">
        <f>VLOOKUP($B1454,'[5]POB X MCR 2019'!$C$7:$AW$186,17,0)</f>
        <v>11</v>
      </c>
      <c r="V1454" s="89">
        <f>VLOOKUP($B1454,'[5]POB X MCR 2019'!$C$7:$AW$186,18,0)</f>
        <v>11</v>
      </c>
      <c r="W1454" s="89">
        <f>VLOOKUP($B1454,'[5]POB X MCR 2019'!$C$7:$AW$186,19,0)</f>
        <v>10</v>
      </c>
      <c r="X1454" s="89">
        <f>VLOOKUP($B1454,'[5]POB X MCR 2019'!$C$7:$AW$186,20,0)</f>
        <v>10</v>
      </c>
      <c r="Y1454" s="89">
        <f>VLOOKUP($B1454,'[5]POB X MCR 2019'!$C$7:$AW$186,21,0)</f>
        <v>10</v>
      </c>
      <c r="Z1454" s="89">
        <f>VLOOKUP($B1454,'[5]POB X MCR 2019'!$C$7:$AW$186,22,0)</f>
        <v>9</v>
      </c>
      <c r="AA1454" s="89">
        <f>VLOOKUP($B1454,'[5]POB X MCR 2019'!$C$7:$AW$186,23,0)</f>
        <v>9</v>
      </c>
      <c r="AB1454" s="89">
        <f>VLOOKUP($B1454,'[5]POB X MCR 2019'!$C$7:$AW$186,24,0)</f>
        <v>9</v>
      </c>
      <c r="AC1454" s="89">
        <f>VLOOKUP($B1454,'[5]POB X MCR 2019'!$C$7:$AW$186,25,0)</f>
        <v>8</v>
      </c>
      <c r="AD1454" s="89">
        <f>VLOOKUP($B1454,'[5]POB X MCR 2019'!$C$7:$AW$186,26,0)</f>
        <v>37</v>
      </c>
      <c r="AE1454" s="89">
        <f>VLOOKUP($B1454,'[5]POB X MCR 2019'!$C$7:$AW$186,27,0)</f>
        <v>40</v>
      </c>
      <c r="AF1454" s="89">
        <f>VLOOKUP($B1454,'[5]POB X MCR 2019'!$C$7:$AW$186,28,0)</f>
        <v>47</v>
      </c>
      <c r="AG1454" s="89">
        <f>VLOOKUP($B1454,'[5]POB X MCR 2019'!$C$7:$AW$186,29,0)</f>
        <v>39</v>
      </c>
      <c r="AH1454" s="89">
        <f>VLOOKUP($B1454,'[5]POB X MCR 2019'!$C$7:$AW$186,30,0)</f>
        <v>38</v>
      </c>
      <c r="AI1454" s="89">
        <f>VLOOKUP($B1454,'[5]POB X MCR 2019'!$C$7:$AW$186,31,0)</f>
        <v>34</v>
      </c>
      <c r="AJ1454" s="89">
        <f>VLOOKUP($B1454,'[5]POB X MCR 2019'!$C$7:$AW$186,32,0)</f>
        <v>30</v>
      </c>
      <c r="AK1454" s="89">
        <f>VLOOKUP($B1454,'[5]POB X MCR 2019'!$C$7:$AW$186,33,0)</f>
        <v>24</v>
      </c>
      <c r="AL1454" s="89">
        <f>VLOOKUP($B1454,'[5]POB X MCR 2019'!$C$7:$AW$186,34,0)</f>
        <v>21</v>
      </c>
      <c r="AM1454" s="89">
        <f>VLOOKUP($B1454,'[5]POB X MCR 2019'!$C$7:$AW$186,35,0)</f>
        <v>16</v>
      </c>
      <c r="AN1454" s="89">
        <f>VLOOKUP($B1454,'[5]POB X MCR 2019'!$C$7:$AW$186,36,0)</f>
        <v>13</v>
      </c>
      <c r="AO1454" s="89">
        <f>VLOOKUP($B1454,'[5]POB X MCR 2019'!$C$7:$AW$186,37,0)</f>
        <v>8</v>
      </c>
      <c r="AP1454" s="89">
        <f>VLOOKUP($B1454,'[5]POB X MCR 2019'!$C$7:$AW$186,38,0)</f>
        <v>8</v>
      </c>
      <c r="AQ1454" s="89">
        <f>VLOOKUP($B1454,'[5]POB X MCR 2019'!$C$7:$AW$186,43,0)</f>
        <v>281</v>
      </c>
      <c r="AR1454" s="89">
        <f>VLOOKUP($B1454,'[5]POB X MCR 2019'!$C$7:$AW$186,44,0)</f>
        <v>26</v>
      </c>
      <c r="AS1454" s="89">
        <f>VLOOKUP($B1454,'[5]POB X MCR 2019'!$C$7:$AW$186,45,0)</f>
        <v>22</v>
      </c>
      <c r="AT1454" s="89">
        <f>VLOOKUP($B1454,'[5]POB X MCR 2019'!$C$7:$AW$186,46,0)</f>
        <v>123</v>
      </c>
      <c r="AU1454" s="89">
        <f>VLOOKUP($B1454,'[6]RED CHOTA'!$C$7:$G$170,5,0)</f>
        <v>7</v>
      </c>
    </row>
    <row r="1455" spans="1:47" ht="12">
      <c r="A1455" s="58">
        <v>1456</v>
      </c>
      <c r="B1455" s="58">
        <v>4715</v>
      </c>
      <c r="C1455" s="59" t="s">
        <v>1134</v>
      </c>
      <c r="D1455" s="59" t="s">
        <v>447</v>
      </c>
      <c r="E1455" s="59" t="s">
        <v>546</v>
      </c>
      <c r="F1455" s="59" t="s">
        <v>549</v>
      </c>
      <c r="G1455" s="12" t="s">
        <v>266</v>
      </c>
      <c r="H1455" s="14">
        <f t="shared" si="367"/>
        <v>4715</v>
      </c>
      <c r="I1455" s="14">
        <f t="shared" si="358"/>
        <v>1250</v>
      </c>
      <c r="J1455" s="12">
        <f>VLOOKUP($B1455,'[1]METAS 2019'!$D$4:$Q$843,5,0)</f>
        <v>12</v>
      </c>
      <c r="K1455" s="12">
        <f>VLOOKUP($B1455,'[1]METAS 2019'!$D$4:$Q$843,4,0)</f>
        <v>15</v>
      </c>
      <c r="L1455" s="12">
        <f>VLOOKUP($B1455,'[1]METAS 2019'!$D$4:$Q$843,11,0)</f>
        <v>12</v>
      </c>
      <c r="M1455" s="12">
        <f>VLOOKUP($B1455,'[1]METAS 2019'!$D$4:$Q$843,12,0)</f>
        <v>17</v>
      </c>
      <c r="N1455" s="12">
        <f>VLOOKUP($B1455,'[1]METAS 2019'!$D$4:$Q$843,13,0)</f>
        <v>19</v>
      </c>
      <c r="O1455" s="12">
        <f>VLOOKUP($B1455,'[1]METAS 2019'!$D$4:$Q$843,14,0)</f>
        <v>17</v>
      </c>
      <c r="P1455" s="89">
        <f>VLOOKUP($B1455,'[5]POB X MCR 2019'!$C$7:$AW$186,12,0)</f>
        <v>27</v>
      </c>
      <c r="Q1455" s="89">
        <f>VLOOKUP($B1455,'[5]POB X MCR 2019'!$C$7:$AW$186,13,0)</f>
        <v>27</v>
      </c>
      <c r="R1455" s="89">
        <f>VLOOKUP($B1455,'[5]POB X MCR 2019'!$C$7:$AW$186,14,0)</f>
        <v>27</v>
      </c>
      <c r="S1455" s="89">
        <f>VLOOKUP($B1455,'[5]POB X MCR 2019'!$C$7:$AW$186,15,0)</f>
        <v>26</v>
      </c>
      <c r="T1455" s="89">
        <f>VLOOKUP($B1455,'[5]POB X MCR 2019'!$C$7:$AW$186,16,0)</f>
        <v>26</v>
      </c>
      <c r="U1455" s="89">
        <f>VLOOKUP($B1455,'[5]POB X MCR 2019'!$C$7:$AW$186,17,0)</f>
        <v>25</v>
      </c>
      <c r="V1455" s="89">
        <f>VLOOKUP($B1455,'[5]POB X MCR 2019'!$C$7:$AW$186,18,0)</f>
        <v>25</v>
      </c>
      <c r="W1455" s="89">
        <f>VLOOKUP($B1455,'[5]POB X MCR 2019'!$C$7:$AW$186,19,0)</f>
        <v>24</v>
      </c>
      <c r="X1455" s="89">
        <f>VLOOKUP($B1455,'[5]POB X MCR 2019'!$C$7:$AW$186,20,0)</f>
        <v>23</v>
      </c>
      <c r="Y1455" s="89">
        <f>VLOOKUP($B1455,'[5]POB X MCR 2019'!$C$7:$AW$186,21,0)</f>
        <v>22</v>
      </c>
      <c r="Z1455" s="89">
        <f>VLOOKUP($B1455,'[5]POB X MCR 2019'!$C$7:$AW$186,22,0)</f>
        <v>21</v>
      </c>
      <c r="AA1455" s="89">
        <f>VLOOKUP($B1455,'[5]POB X MCR 2019'!$C$7:$AW$186,23,0)</f>
        <v>21</v>
      </c>
      <c r="AB1455" s="89">
        <f>VLOOKUP($B1455,'[5]POB X MCR 2019'!$C$7:$AW$186,24,0)</f>
        <v>20</v>
      </c>
      <c r="AC1455" s="89">
        <f>VLOOKUP($B1455,'[5]POB X MCR 2019'!$C$7:$AW$186,25,0)</f>
        <v>19</v>
      </c>
      <c r="AD1455" s="89">
        <f>VLOOKUP($B1455,'[5]POB X MCR 2019'!$C$7:$AW$186,26,0)</f>
        <v>87</v>
      </c>
      <c r="AE1455" s="89">
        <f>VLOOKUP($B1455,'[5]POB X MCR 2019'!$C$7:$AW$186,27,0)</f>
        <v>92</v>
      </c>
      <c r="AF1455" s="89">
        <f>VLOOKUP($B1455,'[5]POB X MCR 2019'!$C$7:$AW$186,28,0)</f>
        <v>109</v>
      </c>
      <c r="AG1455" s="89">
        <f>VLOOKUP($B1455,'[5]POB X MCR 2019'!$C$7:$AW$186,29,0)</f>
        <v>91</v>
      </c>
      <c r="AH1455" s="89">
        <f>VLOOKUP($B1455,'[5]POB X MCR 2019'!$C$7:$AW$186,30,0)</f>
        <v>87</v>
      </c>
      <c r="AI1455" s="89">
        <f>VLOOKUP($B1455,'[5]POB X MCR 2019'!$C$7:$AW$186,31,0)</f>
        <v>79</v>
      </c>
      <c r="AJ1455" s="89">
        <f>VLOOKUP($B1455,'[5]POB X MCR 2019'!$C$7:$AW$186,32,0)</f>
        <v>69</v>
      </c>
      <c r="AK1455" s="89">
        <f>VLOOKUP($B1455,'[5]POB X MCR 2019'!$C$7:$AW$186,33,0)</f>
        <v>57</v>
      </c>
      <c r="AL1455" s="89">
        <f>VLOOKUP($B1455,'[5]POB X MCR 2019'!$C$7:$AW$186,34,0)</f>
        <v>49</v>
      </c>
      <c r="AM1455" s="89">
        <f>VLOOKUP($B1455,'[5]POB X MCR 2019'!$C$7:$AW$186,35,0)</f>
        <v>37</v>
      </c>
      <c r="AN1455" s="89">
        <f>VLOOKUP($B1455,'[5]POB X MCR 2019'!$C$7:$AW$186,36,0)</f>
        <v>31</v>
      </c>
      <c r="AO1455" s="89">
        <f>VLOOKUP($B1455,'[5]POB X MCR 2019'!$C$7:$AW$186,37,0)</f>
        <v>19</v>
      </c>
      <c r="AP1455" s="89">
        <f>VLOOKUP($B1455,'[5]POB X MCR 2019'!$C$7:$AW$186,38,0)</f>
        <v>18</v>
      </c>
      <c r="AQ1455" s="89">
        <f>VLOOKUP($B1455,'[5]POB X MCR 2019'!$C$7:$AW$186,43,0)</f>
        <v>638</v>
      </c>
      <c r="AR1455" s="89">
        <f>VLOOKUP($B1455,'[5]POB X MCR 2019'!$C$7:$AW$186,44,0)</f>
        <v>61</v>
      </c>
      <c r="AS1455" s="89">
        <f>VLOOKUP($B1455,'[5]POB X MCR 2019'!$C$7:$AW$186,45,0)</f>
        <v>52</v>
      </c>
      <c r="AT1455" s="89">
        <f>VLOOKUP($B1455,'[5]POB X MCR 2019'!$C$7:$AW$186,46,0)</f>
        <v>286</v>
      </c>
      <c r="AU1455" s="89">
        <f>VLOOKUP($B1455,'[6]RED CHOTA'!$C$7:$G$170,5,0)</f>
        <v>15</v>
      </c>
    </row>
    <row r="1456" spans="1:47" ht="12">
      <c r="A1456" s="58">
        <v>1457</v>
      </c>
      <c r="B1456" s="58">
        <v>11327</v>
      </c>
      <c r="C1456" s="59" t="s">
        <v>1134</v>
      </c>
      <c r="D1456" s="59" t="s">
        <v>447</v>
      </c>
      <c r="E1456" s="59" t="s">
        <v>546</v>
      </c>
      <c r="F1456" s="59" t="s">
        <v>556</v>
      </c>
      <c r="G1456" s="12" t="s">
        <v>266</v>
      </c>
      <c r="H1456" s="14">
        <f t="shared" si="367"/>
        <v>11327</v>
      </c>
      <c r="I1456" s="14">
        <f t="shared" si="358"/>
        <v>586</v>
      </c>
      <c r="J1456" s="12">
        <f>VLOOKUP($B1456,'[1]METAS 2019'!$D$4:$Q$843,5,0)</f>
        <v>11</v>
      </c>
      <c r="K1456" s="12">
        <f>VLOOKUP($B1456,'[1]METAS 2019'!$D$4:$Q$843,4,0)</f>
        <v>13</v>
      </c>
      <c r="L1456" s="12">
        <f>VLOOKUP($B1456,'[1]METAS 2019'!$D$4:$Q$843,11,0)</f>
        <v>7</v>
      </c>
      <c r="M1456" s="12">
        <f>VLOOKUP($B1456,'[1]METAS 2019'!$D$4:$Q$843,12,0)</f>
        <v>8</v>
      </c>
      <c r="N1456" s="12">
        <f>VLOOKUP($B1456,'[1]METAS 2019'!$D$4:$Q$843,13,0)</f>
        <v>17</v>
      </c>
      <c r="O1456" s="12">
        <f>VLOOKUP($B1456,'[1]METAS 2019'!$D$4:$Q$843,14,0)</f>
        <v>10</v>
      </c>
      <c r="P1456" s="89">
        <f>VLOOKUP($B1456,'[5]POB X MCR 2019'!$C$7:$AW$186,12,0)</f>
        <v>12</v>
      </c>
      <c r="Q1456" s="89">
        <f>VLOOKUP($B1456,'[5]POB X MCR 2019'!$C$7:$AW$186,13,0)</f>
        <v>12</v>
      </c>
      <c r="R1456" s="89">
        <f>VLOOKUP($B1456,'[5]POB X MCR 2019'!$C$7:$AW$186,14,0)</f>
        <v>12</v>
      </c>
      <c r="S1456" s="89">
        <f>VLOOKUP($B1456,'[5]POB X MCR 2019'!$C$7:$AW$186,15,0)</f>
        <v>12</v>
      </c>
      <c r="T1456" s="89">
        <f>VLOOKUP($B1456,'[5]POB X MCR 2019'!$C$7:$AW$186,16,0)</f>
        <v>12</v>
      </c>
      <c r="U1456" s="89">
        <f>VLOOKUP($B1456,'[5]POB X MCR 2019'!$C$7:$AW$186,17,0)</f>
        <v>11</v>
      </c>
      <c r="V1456" s="89">
        <f>VLOOKUP($B1456,'[5]POB X MCR 2019'!$C$7:$AW$186,18,0)</f>
        <v>11</v>
      </c>
      <c r="W1456" s="89">
        <f>VLOOKUP($B1456,'[5]POB X MCR 2019'!$C$7:$AW$186,19,0)</f>
        <v>11</v>
      </c>
      <c r="X1456" s="89">
        <f>VLOOKUP($B1456,'[5]POB X MCR 2019'!$C$7:$AW$186,20,0)</f>
        <v>10</v>
      </c>
      <c r="Y1456" s="89">
        <f>VLOOKUP($B1456,'[5]POB X MCR 2019'!$C$7:$AW$186,21,0)</f>
        <v>10</v>
      </c>
      <c r="Z1456" s="89">
        <f>VLOOKUP($B1456,'[5]POB X MCR 2019'!$C$7:$AW$186,22,0)</f>
        <v>10</v>
      </c>
      <c r="AA1456" s="89">
        <f>VLOOKUP($B1456,'[5]POB X MCR 2019'!$C$7:$AW$186,23,0)</f>
        <v>9</v>
      </c>
      <c r="AB1456" s="89">
        <f>VLOOKUP($B1456,'[5]POB X MCR 2019'!$C$7:$AW$186,24,0)</f>
        <v>9</v>
      </c>
      <c r="AC1456" s="89">
        <f>VLOOKUP($B1456,'[5]POB X MCR 2019'!$C$7:$AW$186,25,0)</f>
        <v>8</v>
      </c>
      <c r="AD1456" s="89">
        <f>VLOOKUP($B1456,'[5]POB X MCR 2019'!$C$7:$AW$186,26,0)</f>
        <v>39</v>
      </c>
      <c r="AE1456" s="89">
        <f>VLOOKUP($B1456,'[5]POB X MCR 2019'!$C$7:$AW$186,27,0)</f>
        <v>41</v>
      </c>
      <c r="AF1456" s="89">
        <f>VLOOKUP($B1456,'[5]POB X MCR 2019'!$C$7:$AW$186,28,0)</f>
        <v>49</v>
      </c>
      <c r="AG1456" s="89">
        <f>VLOOKUP($B1456,'[5]POB X MCR 2019'!$C$7:$AW$186,29,0)</f>
        <v>41</v>
      </c>
      <c r="AH1456" s="89">
        <f>VLOOKUP($B1456,'[5]POB X MCR 2019'!$C$7:$AW$186,30,0)</f>
        <v>39</v>
      </c>
      <c r="AI1456" s="89">
        <f>VLOOKUP($B1456,'[5]POB X MCR 2019'!$C$7:$AW$186,31,0)</f>
        <v>36</v>
      </c>
      <c r="AJ1456" s="89">
        <f>VLOOKUP($B1456,'[5]POB X MCR 2019'!$C$7:$AW$186,32,0)</f>
        <v>31</v>
      </c>
      <c r="AK1456" s="89">
        <f>VLOOKUP($B1456,'[5]POB X MCR 2019'!$C$7:$AW$186,33,0)</f>
        <v>25</v>
      </c>
      <c r="AL1456" s="89">
        <f>VLOOKUP($B1456,'[5]POB X MCR 2019'!$C$7:$AW$186,34,0)</f>
        <v>22</v>
      </c>
      <c r="AM1456" s="89">
        <f>VLOOKUP($B1456,'[5]POB X MCR 2019'!$C$7:$AW$186,35,0)</f>
        <v>17</v>
      </c>
      <c r="AN1456" s="89">
        <f>VLOOKUP($B1456,'[5]POB X MCR 2019'!$C$7:$AW$186,36,0)</f>
        <v>14</v>
      </c>
      <c r="AO1456" s="89">
        <f>VLOOKUP($B1456,'[5]POB X MCR 2019'!$C$7:$AW$186,37,0)</f>
        <v>9</v>
      </c>
      <c r="AP1456" s="89">
        <f>VLOOKUP($B1456,'[5]POB X MCR 2019'!$C$7:$AW$186,38,0)</f>
        <v>8</v>
      </c>
      <c r="AQ1456" s="89">
        <f>VLOOKUP($B1456,'[5]POB X MCR 2019'!$C$7:$AW$186,43,0)</f>
        <v>300</v>
      </c>
      <c r="AR1456" s="89">
        <f>VLOOKUP($B1456,'[5]POB X MCR 2019'!$C$7:$AW$186,44,0)</f>
        <v>28</v>
      </c>
      <c r="AS1456" s="89">
        <f>VLOOKUP($B1456,'[5]POB X MCR 2019'!$C$7:$AW$186,45,0)</f>
        <v>23</v>
      </c>
      <c r="AT1456" s="89">
        <f>VLOOKUP($B1456,'[5]POB X MCR 2019'!$C$7:$AW$186,46,0)</f>
        <v>129</v>
      </c>
      <c r="AU1456" s="89">
        <f>VLOOKUP($B1456,'[6]RED CHOTA'!$C$7:$G$170,5,0)</f>
        <v>13</v>
      </c>
    </row>
    <row r="1457" spans="1:47" ht="12">
      <c r="A1457" s="58">
        <v>1458</v>
      </c>
      <c r="B1457" s="58">
        <v>4716</v>
      </c>
      <c r="C1457" s="59" t="s">
        <v>1134</v>
      </c>
      <c r="D1457" s="59" t="s">
        <v>447</v>
      </c>
      <c r="E1457" s="59" t="s">
        <v>546</v>
      </c>
      <c r="F1457" s="59" t="s">
        <v>550</v>
      </c>
      <c r="G1457" s="12" t="s">
        <v>266</v>
      </c>
      <c r="H1457" s="14">
        <f t="shared" si="367"/>
        <v>4716</v>
      </c>
      <c r="I1457" s="14">
        <f t="shared" si="358"/>
        <v>1373</v>
      </c>
      <c r="J1457" s="12">
        <f>VLOOKUP($B1457,'[1]METAS 2019'!$D$4:$Q$843,5,0)</f>
        <v>28</v>
      </c>
      <c r="K1457" s="12">
        <f>VLOOKUP($B1457,'[1]METAS 2019'!$D$4:$Q$843,4,0)</f>
        <v>29</v>
      </c>
      <c r="L1457" s="12">
        <f>VLOOKUP($B1457,'[1]METAS 2019'!$D$4:$Q$843,11,0)</f>
        <v>25</v>
      </c>
      <c r="M1457" s="12">
        <f>VLOOKUP($B1457,'[1]METAS 2019'!$D$4:$Q$843,12,0)</f>
        <v>22</v>
      </c>
      <c r="N1457" s="12">
        <f>VLOOKUP($B1457,'[1]METAS 2019'!$D$4:$Q$843,13,0)</f>
        <v>29</v>
      </c>
      <c r="O1457" s="12">
        <f>VLOOKUP($B1457,'[1]METAS 2019'!$D$4:$Q$843,14,0)</f>
        <v>32</v>
      </c>
      <c r="P1457" s="89">
        <f>VLOOKUP($B1457,'[5]POB X MCR 2019'!$C$7:$AW$186,12,0)</f>
        <v>28</v>
      </c>
      <c r="Q1457" s="89">
        <f>VLOOKUP($B1457,'[5]POB X MCR 2019'!$C$7:$AW$186,13,0)</f>
        <v>28</v>
      </c>
      <c r="R1457" s="89">
        <f>VLOOKUP($B1457,'[5]POB X MCR 2019'!$C$7:$AW$186,14,0)</f>
        <v>28</v>
      </c>
      <c r="S1457" s="89">
        <f>VLOOKUP($B1457,'[5]POB X MCR 2019'!$C$7:$AW$186,15,0)</f>
        <v>28</v>
      </c>
      <c r="T1457" s="89">
        <f>VLOOKUP($B1457,'[5]POB X MCR 2019'!$C$7:$AW$186,16,0)</f>
        <v>27</v>
      </c>
      <c r="U1457" s="89">
        <f>VLOOKUP($B1457,'[5]POB X MCR 2019'!$C$7:$AW$186,17,0)</f>
        <v>27</v>
      </c>
      <c r="V1457" s="89">
        <f>VLOOKUP($B1457,'[5]POB X MCR 2019'!$C$7:$AW$186,18,0)</f>
        <v>26</v>
      </c>
      <c r="W1457" s="89">
        <f>VLOOKUP($B1457,'[5]POB X MCR 2019'!$C$7:$AW$186,19,0)</f>
        <v>25</v>
      </c>
      <c r="X1457" s="89">
        <f>VLOOKUP($B1457,'[5]POB X MCR 2019'!$C$7:$AW$186,20,0)</f>
        <v>24</v>
      </c>
      <c r="Y1457" s="89">
        <f>VLOOKUP($B1457,'[5]POB X MCR 2019'!$C$7:$AW$186,21,0)</f>
        <v>23</v>
      </c>
      <c r="Z1457" s="89">
        <f>VLOOKUP($B1457,'[5]POB X MCR 2019'!$C$7:$AW$186,22,0)</f>
        <v>22</v>
      </c>
      <c r="AA1457" s="89">
        <f>VLOOKUP($B1457,'[5]POB X MCR 2019'!$C$7:$AW$186,23,0)</f>
        <v>21</v>
      </c>
      <c r="AB1457" s="89">
        <f>VLOOKUP($B1457,'[5]POB X MCR 2019'!$C$7:$AW$186,24,0)</f>
        <v>21</v>
      </c>
      <c r="AC1457" s="89">
        <f>VLOOKUP($B1457,'[5]POB X MCR 2019'!$C$7:$AW$186,25,0)</f>
        <v>20</v>
      </c>
      <c r="AD1457" s="89">
        <f>VLOOKUP($B1457,'[5]POB X MCR 2019'!$C$7:$AW$186,26,0)</f>
        <v>91</v>
      </c>
      <c r="AE1457" s="89">
        <f>VLOOKUP($B1457,'[5]POB X MCR 2019'!$C$7:$AW$186,27,0)</f>
        <v>96</v>
      </c>
      <c r="AF1457" s="89">
        <f>VLOOKUP($B1457,'[5]POB X MCR 2019'!$C$7:$AW$186,28,0)</f>
        <v>114</v>
      </c>
      <c r="AG1457" s="89">
        <f>VLOOKUP($B1457,'[5]POB X MCR 2019'!$C$7:$AW$186,29,0)</f>
        <v>95</v>
      </c>
      <c r="AH1457" s="89">
        <f>VLOOKUP($B1457,'[5]POB X MCR 2019'!$C$7:$AW$186,30,0)</f>
        <v>91</v>
      </c>
      <c r="AI1457" s="89">
        <f>VLOOKUP($B1457,'[5]POB X MCR 2019'!$C$7:$AW$186,31,0)</f>
        <v>83</v>
      </c>
      <c r="AJ1457" s="89">
        <f>VLOOKUP($B1457,'[5]POB X MCR 2019'!$C$7:$AW$186,32,0)</f>
        <v>71</v>
      </c>
      <c r="AK1457" s="89">
        <f>VLOOKUP($B1457,'[5]POB X MCR 2019'!$C$7:$AW$186,33,0)</f>
        <v>59</v>
      </c>
      <c r="AL1457" s="89">
        <f>VLOOKUP($B1457,'[5]POB X MCR 2019'!$C$7:$AW$186,34,0)</f>
        <v>51</v>
      </c>
      <c r="AM1457" s="89">
        <f>VLOOKUP($B1457,'[5]POB X MCR 2019'!$C$7:$AW$186,35,0)</f>
        <v>38</v>
      </c>
      <c r="AN1457" s="89">
        <f>VLOOKUP($B1457,'[5]POB X MCR 2019'!$C$7:$AW$186,36,0)</f>
        <v>32</v>
      </c>
      <c r="AO1457" s="89">
        <f>VLOOKUP($B1457,'[5]POB X MCR 2019'!$C$7:$AW$186,37,0)</f>
        <v>20</v>
      </c>
      <c r="AP1457" s="89">
        <f>VLOOKUP($B1457,'[5]POB X MCR 2019'!$C$7:$AW$186,38,0)</f>
        <v>19</v>
      </c>
      <c r="AQ1457" s="89">
        <f>VLOOKUP($B1457,'[5]POB X MCR 2019'!$C$7:$AW$186,43,0)</f>
        <v>695</v>
      </c>
      <c r="AR1457" s="89">
        <f>VLOOKUP($B1457,'[5]POB X MCR 2019'!$C$7:$AW$186,44,0)</f>
        <v>64</v>
      </c>
      <c r="AS1457" s="89">
        <f>VLOOKUP($B1457,'[5]POB X MCR 2019'!$C$7:$AW$186,45,0)</f>
        <v>54</v>
      </c>
      <c r="AT1457" s="89">
        <f>VLOOKUP($B1457,'[5]POB X MCR 2019'!$C$7:$AW$186,46,0)</f>
        <v>298</v>
      </c>
      <c r="AU1457" s="89">
        <f>VLOOKUP($B1457,'[6]RED CHOTA'!$C$7:$G$170,5,0)</f>
        <v>35</v>
      </c>
    </row>
    <row r="1458" spans="1:47" ht="12">
      <c r="A1458" s="58">
        <v>1459</v>
      </c>
      <c r="B1458" s="58">
        <v>4717</v>
      </c>
      <c r="C1458" s="59" t="s">
        <v>1134</v>
      </c>
      <c r="D1458" s="59" t="s">
        <v>447</v>
      </c>
      <c r="E1458" s="59" t="s">
        <v>546</v>
      </c>
      <c r="F1458" s="59" t="s">
        <v>548</v>
      </c>
      <c r="G1458" s="12" t="s">
        <v>266</v>
      </c>
      <c r="H1458" s="14">
        <f t="shared" si="367"/>
        <v>4717</v>
      </c>
      <c r="I1458" s="14">
        <f t="shared" si="358"/>
        <v>600</v>
      </c>
      <c r="J1458" s="12">
        <f>VLOOKUP($B1458,'[1]METAS 2019'!$D$4:$Q$843,5,0)</f>
        <v>5</v>
      </c>
      <c r="K1458" s="12">
        <f>VLOOKUP($B1458,'[1]METAS 2019'!$D$4:$Q$843,4,0)</f>
        <v>5</v>
      </c>
      <c r="L1458" s="12">
        <f>VLOOKUP($B1458,'[1]METAS 2019'!$D$4:$Q$843,11,0)</f>
        <v>12</v>
      </c>
      <c r="M1458" s="12">
        <f>VLOOKUP($B1458,'[1]METAS 2019'!$D$4:$Q$843,12,0)</f>
        <v>5</v>
      </c>
      <c r="N1458" s="12">
        <f>VLOOKUP($B1458,'[1]METAS 2019'!$D$4:$Q$843,13,0)</f>
        <v>7</v>
      </c>
      <c r="O1458" s="12">
        <f>VLOOKUP($B1458,'[1]METAS 2019'!$D$4:$Q$843,14,0)</f>
        <v>11</v>
      </c>
      <c r="P1458" s="89">
        <f>VLOOKUP($B1458,'[5]POB X MCR 2019'!$C$7:$AW$186,12,0)</f>
        <v>13</v>
      </c>
      <c r="Q1458" s="89">
        <f>VLOOKUP($B1458,'[5]POB X MCR 2019'!$C$7:$AW$186,13,0)</f>
        <v>13</v>
      </c>
      <c r="R1458" s="89">
        <f>VLOOKUP($B1458,'[5]POB X MCR 2019'!$C$7:$AW$186,14,0)</f>
        <v>13</v>
      </c>
      <c r="S1458" s="89">
        <f>VLOOKUP($B1458,'[5]POB X MCR 2019'!$C$7:$AW$186,15,0)</f>
        <v>13</v>
      </c>
      <c r="T1458" s="89">
        <f>VLOOKUP($B1458,'[5]POB X MCR 2019'!$C$7:$AW$186,16,0)</f>
        <v>12</v>
      </c>
      <c r="U1458" s="89">
        <f>VLOOKUP($B1458,'[5]POB X MCR 2019'!$C$7:$AW$186,17,0)</f>
        <v>12</v>
      </c>
      <c r="V1458" s="89">
        <f>VLOOKUP($B1458,'[5]POB X MCR 2019'!$C$7:$AW$186,18,0)</f>
        <v>12</v>
      </c>
      <c r="W1458" s="89">
        <f>VLOOKUP($B1458,'[5]POB X MCR 2019'!$C$7:$AW$186,19,0)</f>
        <v>11</v>
      </c>
      <c r="X1458" s="89">
        <f>VLOOKUP($B1458,'[5]POB X MCR 2019'!$C$7:$AW$186,20,0)</f>
        <v>11</v>
      </c>
      <c r="Y1458" s="89">
        <f>VLOOKUP($B1458,'[5]POB X MCR 2019'!$C$7:$AW$186,21,0)</f>
        <v>11</v>
      </c>
      <c r="Z1458" s="89">
        <f>VLOOKUP($B1458,'[5]POB X MCR 2019'!$C$7:$AW$186,22,0)</f>
        <v>10</v>
      </c>
      <c r="AA1458" s="89">
        <f>VLOOKUP($B1458,'[5]POB X MCR 2019'!$C$7:$AW$186,23,0)</f>
        <v>10</v>
      </c>
      <c r="AB1458" s="89">
        <f>VLOOKUP($B1458,'[5]POB X MCR 2019'!$C$7:$AW$186,24,0)</f>
        <v>9</v>
      </c>
      <c r="AC1458" s="89">
        <f>VLOOKUP($B1458,'[5]POB X MCR 2019'!$C$7:$AW$186,25,0)</f>
        <v>9</v>
      </c>
      <c r="AD1458" s="89">
        <f>VLOOKUP($B1458,'[5]POB X MCR 2019'!$C$7:$AW$186,26,0)</f>
        <v>42</v>
      </c>
      <c r="AE1458" s="89">
        <f>VLOOKUP($B1458,'[5]POB X MCR 2019'!$C$7:$AW$186,27,0)</f>
        <v>44</v>
      </c>
      <c r="AF1458" s="89">
        <f>VLOOKUP($B1458,'[5]POB X MCR 2019'!$C$7:$AW$186,28,0)</f>
        <v>52</v>
      </c>
      <c r="AG1458" s="89">
        <f>VLOOKUP($B1458,'[5]POB X MCR 2019'!$C$7:$AW$186,29,0)</f>
        <v>44</v>
      </c>
      <c r="AH1458" s="89">
        <f>VLOOKUP($B1458,'[5]POB X MCR 2019'!$C$7:$AW$186,30,0)</f>
        <v>42</v>
      </c>
      <c r="AI1458" s="89">
        <f>VLOOKUP($B1458,'[5]POB X MCR 2019'!$C$7:$AW$186,31,0)</f>
        <v>38</v>
      </c>
      <c r="AJ1458" s="89">
        <f>VLOOKUP($B1458,'[5]POB X MCR 2019'!$C$7:$AW$186,32,0)</f>
        <v>33</v>
      </c>
      <c r="AK1458" s="89">
        <f>VLOOKUP($B1458,'[5]POB X MCR 2019'!$C$7:$AW$186,33,0)</f>
        <v>27</v>
      </c>
      <c r="AL1458" s="89">
        <f>VLOOKUP($B1458,'[5]POB X MCR 2019'!$C$7:$AW$186,34,0)</f>
        <v>23</v>
      </c>
      <c r="AM1458" s="89">
        <f>VLOOKUP($B1458,'[5]POB X MCR 2019'!$C$7:$AW$186,35,0)</f>
        <v>18</v>
      </c>
      <c r="AN1458" s="89">
        <f>VLOOKUP($B1458,'[5]POB X MCR 2019'!$C$7:$AW$186,36,0)</f>
        <v>15</v>
      </c>
      <c r="AO1458" s="89">
        <f>VLOOKUP($B1458,'[5]POB X MCR 2019'!$C$7:$AW$186,37,0)</f>
        <v>9</v>
      </c>
      <c r="AP1458" s="89">
        <f>VLOOKUP($B1458,'[5]POB X MCR 2019'!$C$7:$AW$186,38,0)</f>
        <v>9</v>
      </c>
      <c r="AQ1458" s="89">
        <f>VLOOKUP($B1458,'[5]POB X MCR 2019'!$C$7:$AW$186,43,0)</f>
        <v>310</v>
      </c>
      <c r="AR1458" s="89">
        <f>VLOOKUP($B1458,'[5]POB X MCR 2019'!$C$7:$AW$186,44,0)</f>
        <v>29</v>
      </c>
      <c r="AS1458" s="89">
        <f>VLOOKUP($B1458,'[5]POB X MCR 2019'!$C$7:$AW$186,45,0)</f>
        <v>25</v>
      </c>
      <c r="AT1458" s="89">
        <f>VLOOKUP($B1458,'[5]POB X MCR 2019'!$C$7:$AW$186,46,0)</f>
        <v>136</v>
      </c>
      <c r="AU1458" s="89">
        <f>VLOOKUP($B1458,'[6]RED CHOTA'!$C$7:$G$170,5,0)</f>
        <v>6</v>
      </c>
    </row>
    <row r="1459" spans="1:47" ht="12">
      <c r="A1459" s="58">
        <v>1460</v>
      </c>
      <c r="B1459" s="58">
        <v>7711</v>
      </c>
      <c r="C1459" s="59" t="s">
        <v>1134</v>
      </c>
      <c r="D1459" s="59" t="s">
        <v>447</v>
      </c>
      <c r="E1459" s="59" t="s">
        <v>546</v>
      </c>
      <c r="F1459" s="59" t="s">
        <v>553</v>
      </c>
      <c r="G1459" s="12" t="s">
        <v>271</v>
      </c>
      <c r="H1459" s="14">
        <f t="shared" si="367"/>
        <v>7711</v>
      </c>
      <c r="I1459" s="14">
        <f t="shared" si="358"/>
        <v>1380</v>
      </c>
      <c r="J1459" s="12">
        <f>VLOOKUP($B1459,'[1]METAS 2019'!$D$4:$Q$843,5,0)</f>
        <v>30</v>
      </c>
      <c r="K1459" s="12">
        <f>VLOOKUP($B1459,'[1]METAS 2019'!$D$4:$Q$843,4,0)</f>
        <v>35</v>
      </c>
      <c r="L1459" s="12">
        <f>VLOOKUP($B1459,'[1]METAS 2019'!$D$4:$Q$843,11,0)</f>
        <v>34</v>
      </c>
      <c r="M1459" s="12">
        <f>VLOOKUP($B1459,'[1]METAS 2019'!$D$4:$Q$843,12,0)</f>
        <v>26</v>
      </c>
      <c r="N1459" s="12">
        <f>VLOOKUP($B1459,'[1]METAS 2019'!$D$4:$Q$843,13,0)</f>
        <v>26</v>
      </c>
      <c r="O1459" s="12">
        <f>VLOOKUP($B1459,'[1]METAS 2019'!$D$4:$Q$843,14,0)</f>
        <v>42</v>
      </c>
      <c r="P1459" s="89">
        <f>VLOOKUP($B1459,'[5]POB X MCR 2019'!$C$7:$AW$186,12,0)</f>
        <v>27</v>
      </c>
      <c r="Q1459" s="89">
        <f>VLOOKUP($B1459,'[5]POB X MCR 2019'!$C$7:$AW$186,13,0)</f>
        <v>28</v>
      </c>
      <c r="R1459" s="89">
        <f>VLOOKUP($B1459,'[5]POB X MCR 2019'!$C$7:$AW$186,14,0)</f>
        <v>28</v>
      </c>
      <c r="S1459" s="89">
        <f>VLOOKUP($B1459,'[5]POB X MCR 2019'!$C$7:$AW$186,15,0)</f>
        <v>27</v>
      </c>
      <c r="T1459" s="89">
        <f>VLOOKUP($B1459,'[5]POB X MCR 2019'!$C$7:$AW$186,16,0)</f>
        <v>27</v>
      </c>
      <c r="U1459" s="89">
        <f>VLOOKUP($B1459,'[5]POB X MCR 2019'!$C$7:$AW$186,17,0)</f>
        <v>26</v>
      </c>
      <c r="V1459" s="89">
        <f>VLOOKUP($B1459,'[5]POB X MCR 2019'!$C$7:$AW$186,18,0)</f>
        <v>25</v>
      </c>
      <c r="W1459" s="89">
        <f>VLOOKUP($B1459,'[5]POB X MCR 2019'!$C$7:$AW$186,19,0)</f>
        <v>24</v>
      </c>
      <c r="X1459" s="89">
        <f>VLOOKUP($B1459,'[5]POB X MCR 2019'!$C$7:$AW$186,20,0)</f>
        <v>24</v>
      </c>
      <c r="Y1459" s="89">
        <f>VLOOKUP($B1459,'[5]POB X MCR 2019'!$C$7:$AW$186,21,0)</f>
        <v>23</v>
      </c>
      <c r="Z1459" s="89">
        <f>VLOOKUP($B1459,'[5]POB X MCR 2019'!$C$7:$AW$186,22,0)</f>
        <v>22</v>
      </c>
      <c r="AA1459" s="89">
        <f>VLOOKUP($B1459,'[5]POB X MCR 2019'!$C$7:$AW$186,23,0)</f>
        <v>21</v>
      </c>
      <c r="AB1459" s="89">
        <f>VLOOKUP($B1459,'[5]POB X MCR 2019'!$C$7:$AW$186,24,0)</f>
        <v>20</v>
      </c>
      <c r="AC1459" s="89">
        <f>VLOOKUP($B1459,'[5]POB X MCR 2019'!$C$7:$AW$186,25,0)</f>
        <v>19</v>
      </c>
      <c r="AD1459" s="89">
        <f>VLOOKUP($B1459,'[5]POB X MCR 2019'!$C$7:$AW$186,26,0)</f>
        <v>89</v>
      </c>
      <c r="AE1459" s="89">
        <f>VLOOKUP($B1459,'[5]POB X MCR 2019'!$C$7:$AW$186,27,0)</f>
        <v>94</v>
      </c>
      <c r="AF1459" s="89">
        <f>VLOOKUP($B1459,'[5]POB X MCR 2019'!$C$7:$AW$186,28,0)</f>
        <v>112</v>
      </c>
      <c r="AG1459" s="89">
        <f>VLOOKUP($B1459,'[5]POB X MCR 2019'!$C$7:$AW$186,29,0)</f>
        <v>94</v>
      </c>
      <c r="AH1459" s="89">
        <f>VLOOKUP($B1459,'[5]POB X MCR 2019'!$C$7:$AW$186,30,0)</f>
        <v>89</v>
      </c>
      <c r="AI1459" s="89">
        <f>VLOOKUP($B1459,'[5]POB X MCR 2019'!$C$7:$AW$186,31,0)</f>
        <v>81</v>
      </c>
      <c r="AJ1459" s="89">
        <f>VLOOKUP($B1459,'[5]POB X MCR 2019'!$C$7:$AW$186,32,0)</f>
        <v>70</v>
      </c>
      <c r="AK1459" s="89">
        <f>VLOOKUP($B1459,'[5]POB X MCR 2019'!$C$7:$AW$186,33,0)</f>
        <v>58</v>
      </c>
      <c r="AL1459" s="89">
        <f>VLOOKUP($B1459,'[5]POB X MCR 2019'!$C$7:$AW$186,34,0)</f>
        <v>50</v>
      </c>
      <c r="AM1459" s="89">
        <f>VLOOKUP($B1459,'[5]POB X MCR 2019'!$C$7:$AW$186,35,0)</f>
        <v>38</v>
      </c>
      <c r="AN1459" s="89">
        <f>VLOOKUP($B1459,'[5]POB X MCR 2019'!$C$7:$AW$186,36,0)</f>
        <v>32</v>
      </c>
      <c r="AO1459" s="89">
        <f>VLOOKUP($B1459,'[5]POB X MCR 2019'!$C$7:$AW$186,37,0)</f>
        <v>20</v>
      </c>
      <c r="AP1459" s="89">
        <f>VLOOKUP($B1459,'[5]POB X MCR 2019'!$C$7:$AW$186,38,0)</f>
        <v>19</v>
      </c>
      <c r="AQ1459" s="89">
        <f>VLOOKUP($B1459,'[5]POB X MCR 2019'!$C$7:$AW$186,43,0)</f>
        <v>694</v>
      </c>
      <c r="AR1459" s="89">
        <f>VLOOKUP($B1459,'[5]POB X MCR 2019'!$C$7:$AW$186,44,0)</f>
        <v>63</v>
      </c>
      <c r="AS1459" s="89">
        <f>VLOOKUP($B1459,'[5]POB X MCR 2019'!$C$7:$AW$186,45,0)</f>
        <v>53</v>
      </c>
      <c r="AT1459" s="89">
        <f>VLOOKUP($B1459,'[5]POB X MCR 2019'!$C$7:$AW$186,46,0)</f>
        <v>293</v>
      </c>
      <c r="AU1459" s="89">
        <f>VLOOKUP($B1459,'[6]RED CHOTA'!$C$7:$G$170,5,0)</f>
        <v>36</v>
      </c>
    </row>
    <row r="1460" spans="1:47" ht="12">
      <c r="A1460" s="97">
        <v>1461</v>
      </c>
      <c r="B1460" s="97"/>
      <c r="C1460" s="98"/>
      <c r="D1460" s="98"/>
      <c r="E1460" s="98"/>
      <c r="F1460" s="98" t="s">
        <v>1150</v>
      </c>
      <c r="G1460" s="17" t="s">
        <v>1214</v>
      </c>
      <c r="H1460" s="81"/>
      <c r="I1460" s="81">
        <f t="shared" si="358"/>
        <v>994</v>
      </c>
      <c r="J1460" s="17">
        <f>SUM(J1461:J1463)</f>
        <v>8</v>
      </c>
      <c r="K1460" s="17">
        <f t="shared" ref="K1460:AU1460" si="368">SUM(K1461:K1463)</f>
        <v>14</v>
      </c>
      <c r="L1460" s="17">
        <f t="shared" si="368"/>
        <v>12</v>
      </c>
      <c r="M1460" s="17">
        <f t="shared" si="368"/>
        <v>9</v>
      </c>
      <c r="N1460" s="17">
        <f t="shared" si="368"/>
        <v>7</v>
      </c>
      <c r="O1460" s="17">
        <f t="shared" si="368"/>
        <v>24</v>
      </c>
      <c r="P1460" s="17">
        <f t="shared" si="368"/>
        <v>17</v>
      </c>
      <c r="Q1460" s="17">
        <f t="shared" si="368"/>
        <v>18</v>
      </c>
      <c r="R1460" s="17">
        <f t="shared" si="368"/>
        <v>19</v>
      </c>
      <c r="S1460" s="17">
        <f t="shared" si="368"/>
        <v>16</v>
      </c>
      <c r="T1460" s="17">
        <f t="shared" si="368"/>
        <v>20</v>
      </c>
      <c r="U1460" s="17">
        <f t="shared" si="368"/>
        <v>20</v>
      </c>
      <c r="V1460" s="17">
        <f t="shared" si="368"/>
        <v>20</v>
      </c>
      <c r="W1460" s="17">
        <f t="shared" si="368"/>
        <v>20</v>
      </c>
      <c r="X1460" s="17">
        <f t="shared" si="368"/>
        <v>17</v>
      </c>
      <c r="Y1460" s="17">
        <f t="shared" si="368"/>
        <v>17</v>
      </c>
      <c r="Z1460" s="17">
        <f t="shared" si="368"/>
        <v>16</v>
      </c>
      <c r="AA1460" s="17">
        <f t="shared" si="368"/>
        <v>15</v>
      </c>
      <c r="AB1460" s="17">
        <f t="shared" si="368"/>
        <v>14</v>
      </c>
      <c r="AC1460" s="17">
        <f t="shared" si="368"/>
        <v>12</v>
      </c>
      <c r="AD1460" s="17">
        <f t="shared" si="368"/>
        <v>59</v>
      </c>
      <c r="AE1460" s="17">
        <f t="shared" si="368"/>
        <v>72</v>
      </c>
      <c r="AF1460" s="17">
        <f t="shared" si="368"/>
        <v>66</v>
      </c>
      <c r="AG1460" s="17">
        <f t="shared" si="368"/>
        <v>83</v>
      </c>
      <c r="AH1460" s="17">
        <f t="shared" si="368"/>
        <v>61</v>
      </c>
      <c r="AI1460" s="17">
        <f t="shared" si="368"/>
        <v>59</v>
      </c>
      <c r="AJ1460" s="17">
        <f t="shared" si="368"/>
        <v>58</v>
      </c>
      <c r="AK1460" s="17">
        <f t="shared" si="368"/>
        <v>54</v>
      </c>
      <c r="AL1460" s="17">
        <f t="shared" si="368"/>
        <v>60</v>
      </c>
      <c r="AM1460" s="17">
        <f t="shared" si="368"/>
        <v>42</v>
      </c>
      <c r="AN1460" s="17">
        <f t="shared" si="368"/>
        <v>25</v>
      </c>
      <c r="AO1460" s="17">
        <f t="shared" si="368"/>
        <v>21</v>
      </c>
      <c r="AP1460" s="17">
        <f t="shared" si="368"/>
        <v>19</v>
      </c>
      <c r="AQ1460" s="17">
        <f t="shared" si="368"/>
        <v>528</v>
      </c>
      <c r="AR1460" s="17">
        <f t="shared" si="368"/>
        <v>48</v>
      </c>
      <c r="AS1460" s="17">
        <f t="shared" si="368"/>
        <v>31</v>
      </c>
      <c r="AT1460" s="17">
        <f t="shared" si="368"/>
        <v>186</v>
      </c>
      <c r="AU1460" s="17">
        <f t="shared" si="368"/>
        <v>8</v>
      </c>
    </row>
    <row r="1461" spans="1:47" ht="12">
      <c r="A1461" s="58">
        <v>1462</v>
      </c>
      <c r="B1461" s="58">
        <v>6671</v>
      </c>
      <c r="C1461" s="59" t="s">
        <v>1134</v>
      </c>
      <c r="D1461" s="59" t="s">
        <v>447</v>
      </c>
      <c r="E1461" s="59" t="s">
        <v>557</v>
      </c>
      <c r="F1461" s="59" t="s">
        <v>563</v>
      </c>
      <c r="G1461" s="12" t="s">
        <v>266</v>
      </c>
      <c r="H1461" s="14">
        <f>B1461</f>
        <v>6671</v>
      </c>
      <c r="I1461" s="14">
        <f t="shared" si="358"/>
        <v>186</v>
      </c>
      <c r="J1461" s="12">
        <f>VLOOKUP($B1461,'[1]METAS 2019'!$D$4:$Q$843,5,0)</f>
        <v>3</v>
      </c>
      <c r="K1461" s="12">
        <f>VLOOKUP($B1461,'[1]METAS 2019'!$D$4:$Q$843,4,0)</f>
        <v>5</v>
      </c>
      <c r="L1461" s="12">
        <f>VLOOKUP($B1461,'[1]METAS 2019'!$D$4:$Q$843,11,0)</f>
        <v>3</v>
      </c>
      <c r="M1461" s="12">
        <f>VLOOKUP($B1461,'[1]METAS 2019'!$D$4:$Q$843,12,0)</f>
        <v>2</v>
      </c>
      <c r="N1461" s="12">
        <f>VLOOKUP($B1461,'[1]METAS 2019'!$D$4:$Q$843,13,0)</f>
        <v>1</v>
      </c>
      <c r="O1461" s="12">
        <f>VLOOKUP($B1461,'[1]METAS 2019'!$D$4:$Q$843,14,0)</f>
        <v>2</v>
      </c>
      <c r="P1461" s="89">
        <f>VLOOKUP($B1461,'[5]POB X MCR 2019'!$C$7:$AW$186,12,0)</f>
        <v>3</v>
      </c>
      <c r="Q1461" s="89">
        <f>VLOOKUP($B1461,'[5]POB X MCR 2019'!$C$7:$AW$186,13,0)</f>
        <v>3</v>
      </c>
      <c r="R1461" s="89">
        <f>VLOOKUP($B1461,'[5]POB X MCR 2019'!$C$7:$AW$186,14,0)</f>
        <v>3</v>
      </c>
      <c r="S1461" s="89">
        <f>VLOOKUP($B1461,'[5]POB X MCR 2019'!$C$7:$AW$186,15,0)</f>
        <v>3</v>
      </c>
      <c r="T1461" s="89">
        <f>VLOOKUP($B1461,'[5]POB X MCR 2019'!$C$7:$AW$186,16,0)</f>
        <v>4</v>
      </c>
      <c r="U1461" s="89">
        <f>VLOOKUP($B1461,'[5]POB X MCR 2019'!$C$7:$AW$186,17,0)</f>
        <v>4</v>
      </c>
      <c r="V1461" s="89">
        <f>VLOOKUP($B1461,'[5]POB X MCR 2019'!$C$7:$AW$186,18,0)</f>
        <v>4</v>
      </c>
      <c r="W1461" s="89">
        <f>VLOOKUP($B1461,'[5]POB X MCR 2019'!$C$7:$AW$186,19,0)</f>
        <v>4</v>
      </c>
      <c r="X1461" s="89">
        <f>VLOOKUP($B1461,'[5]POB X MCR 2019'!$C$7:$AW$186,20,0)</f>
        <v>3</v>
      </c>
      <c r="Y1461" s="89">
        <f>VLOOKUP($B1461,'[5]POB X MCR 2019'!$C$7:$AW$186,21,0)</f>
        <v>3</v>
      </c>
      <c r="Z1461" s="89">
        <f>VLOOKUP($B1461,'[5]POB X MCR 2019'!$C$7:$AW$186,22,0)</f>
        <v>3</v>
      </c>
      <c r="AA1461" s="89">
        <f>VLOOKUP($B1461,'[5]POB X MCR 2019'!$C$7:$AW$186,23,0)</f>
        <v>3</v>
      </c>
      <c r="AB1461" s="89">
        <f>VLOOKUP($B1461,'[5]POB X MCR 2019'!$C$7:$AW$186,24,0)</f>
        <v>3</v>
      </c>
      <c r="AC1461" s="89">
        <f>VLOOKUP($B1461,'[5]POB X MCR 2019'!$C$7:$AW$186,25,0)</f>
        <v>2</v>
      </c>
      <c r="AD1461" s="89">
        <f>VLOOKUP($B1461,'[5]POB X MCR 2019'!$C$7:$AW$186,26,0)</f>
        <v>11</v>
      </c>
      <c r="AE1461" s="89">
        <f>VLOOKUP($B1461,'[5]POB X MCR 2019'!$C$7:$AW$186,27,0)</f>
        <v>13</v>
      </c>
      <c r="AF1461" s="89">
        <f>VLOOKUP($B1461,'[5]POB X MCR 2019'!$C$7:$AW$186,28,0)</f>
        <v>12</v>
      </c>
      <c r="AG1461" s="89">
        <f>VLOOKUP($B1461,'[5]POB X MCR 2019'!$C$7:$AW$186,29,0)</f>
        <v>15</v>
      </c>
      <c r="AH1461" s="89">
        <f>VLOOKUP($B1461,'[5]POB X MCR 2019'!$C$7:$AW$186,30,0)</f>
        <v>11</v>
      </c>
      <c r="AI1461" s="89">
        <f>VLOOKUP($B1461,'[5]POB X MCR 2019'!$C$7:$AW$186,31,0)</f>
        <v>11</v>
      </c>
      <c r="AJ1461" s="89">
        <f>VLOOKUP($B1461,'[5]POB X MCR 2019'!$C$7:$AW$186,32,0)</f>
        <v>11</v>
      </c>
      <c r="AK1461" s="89">
        <f>VLOOKUP($B1461,'[5]POB X MCR 2019'!$C$7:$AW$186,33,0)</f>
        <v>10</v>
      </c>
      <c r="AL1461" s="89">
        <f>VLOOKUP($B1461,'[5]POB X MCR 2019'!$C$7:$AW$186,34,0)</f>
        <v>11</v>
      </c>
      <c r="AM1461" s="89">
        <f>VLOOKUP($B1461,'[5]POB X MCR 2019'!$C$7:$AW$186,35,0)</f>
        <v>8</v>
      </c>
      <c r="AN1461" s="89">
        <f>VLOOKUP($B1461,'[5]POB X MCR 2019'!$C$7:$AW$186,36,0)</f>
        <v>5</v>
      </c>
      <c r="AO1461" s="89">
        <f>VLOOKUP($B1461,'[5]POB X MCR 2019'!$C$7:$AW$186,37,0)</f>
        <v>4</v>
      </c>
      <c r="AP1461" s="89">
        <f>VLOOKUP($B1461,'[5]POB X MCR 2019'!$C$7:$AW$186,38,0)</f>
        <v>3</v>
      </c>
      <c r="AQ1461" s="89">
        <f>VLOOKUP($B1461,'[5]POB X MCR 2019'!$C$7:$AW$186,43,0)</f>
        <v>105</v>
      </c>
      <c r="AR1461" s="89">
        <f>VLOOKUP($B1461,'[5]POB X MCR 2019'!$C$7:$AW$186,44,0)</f>
        <v>9</v>
      </c>
      <c r="AS1461" s="89">
        <f>VLOOKUP($B1461,'[5]POB X MCR 2019'!$C$7:$AW$186,45,0)</f>
        <v>6</v>
      </c>
      <c r="AT1461" s="89">
        <f>VLOOKUP($B1461,'[5]POB X MCR 2019'!$C$7:$AW$186,46,0)</f>
        <v>34</v>
      </c>
      <c r="AU1461" s="89">
        <f>VLOOKUP($B1461,'[6]RED CHOTA'!$C$7:$G$170,5,0)</f>
        <v>3</v>
      </c>
    </row>
    <row r="1462" spans="1:47" ht="12">
      <c r="A1462" s="58">
        <v>1463</v>
      </c>
      <c r="B1462" s="58">
        <v>6819</v>
      </c>
      <c r="C1462" s="59" t="s">
        <v>1134</v>
      </c>
      <c r="D1462" s="59" t="s">
        <v>447</v>
      </c>
      <c r="E1462" s="59" t="s">
        <v>574</v>
      </c>
      <c r="F1462" s="59" t="s">
        <v>579</v>
      </c>
      <c r="G1462" s="12" t="s">
        <v>266</v>
      </c>
      <c r="H1462" s="14">
        <f>B1462</f>
        <v>6819</v>
      </c>
      <c r="I1462" s="14">
        <f t="shared" si="358"/>
        <v>284</v>
      </c>
      <c r="J1462" s="12">
        <f>VLOOKUP($B1462,'[1]METAS 2019'!$D$4:$Q$843,5,0)</f>
        <v>2</v>
      </c>
      <c r="K1462" s="12">
        <f>VLOOKUP($B1462,'[1]METAS 2019'!$D$4:$Q$843,4,0)</f>
        <v>5</v>
      </c>
      <c r="L1462" s="12">
        <f>VLOOKUP($B1462,'[1]METAS 2019'!$D$4:$Q$843,11,0)</f>
        <v>3</v>
      </c>
      <c r="M1462" s="12">
        <f>VLOOKUP($B1462,'[1]METAS 2019'!$D$4:$Q$843,12,0)</f>
        <v>0</v>
      </c>
      <c r="N1462" s="12">
        <f>VLOOKUP($B1462,'[1]METAS 2019'!$D$4:$Q$843,13,0)</f>
        <v>2</v>
      </c>
      <c r="O1462" s="12">
        <f>VLOOKUP($B1462,'[1]METAS 2019'!$D$4:$Q$843,14,0)</f>
        <v>8</v>
      </c>
      <c r="P1462" s="89">
        <f>VLOOKUP($B1462,'[5]POB X MCR 2019'!$C$7:$AW$186,12,0)</f>
        <v>5</v>
      </c>
      <c r="Q1462" s="89">
        <f>VLOOKUP($B1462,'[5]POB X MCR 2019'!$C$7:$AW$186,13,0)</f>
        <v>5</v>
      </c>
      <c r="R1462" s="89">
        <f>VLOOKUP($B1462,'[5]POB X MCR 2019'!$C$7:$AW$186,14,0)</f>
        <v>5</v>
      </c>
      <c r="S1462" s="89">
        <f>VLOOKUP($B1462,'[5]POB X MCR 2019'!$C$7:$AW$186,15,0)</f>
        <v>5</v>
      </c>
      <c r="T1462" s="89">
        <f>VLOOKUP($B1462,'[5]POB X MCR 2019'!$C$7:$AW$186,16,0)</f>
        <v>6</v>
      </c>
      <c r="U1462" s="89">
        <f>VLOOKUP($B1462,'[5]POB X MCR 2019'!$C$7:$AW$186,17,0)</f>
        <v>6</v>
      </c>
      <c r="V1462" s="89">
        <f>VLOOKUP($B1462,'[5]POB X MCR 2019'!$C$7:$AW$186,18,0)</f>
        <v>6</v>
      </c>
      <c r="W1462" s="89">
        <f>VLOOKUP($B1462,'[5]POB X MCR 2019'!$C$7:$AW$186,19,0)</f>
        <v>6</v>
      </c>
      <c r="X1462" s="89">
        <f>VLOOKUP($B1462,'[5]POB X MCR 2019'!$C$7:$AW$186,20,0)</f>
        <v>5</v>
      </c>
      <c r="Y1462" s="89">
        <f>VLOOKUP($B1462,'[5]POB X MCR 2019'!$C$7:$AW$186,21,0)</f>
        <v>5</v>
      </c>
      <c r="Z1462" s="89">
        <f>VLOOKUP($B1462,'[5]POB X MCR 2019'!$C$7:$AW$186,22,0)</f>
        <v>5</v>
      </c>
      <c r="AA1462" s="89">
        <f>VLOOKUP($B1462,'[5]POB X MCR 2019'!$C$7:$AW$186,23,0)</f>
        <v>4</v>
      </c>
      <c r="AB1462" s="89">
        <f>VLOOKUP($B1462,'[5]POB X MCR 2019'!$C$7:$AW$186,24,0)</f>
        <v>4</v>
      </c>
      <c r="AC1462" s="89">
        <f>VLOOKUP($B1462,'[5]POB X MCR 2019'!$C$7:$AW$186,25,0)</f>
        <v>3</v>
      </c>
      <c r="AD1462" s="89">
        <f>VLOOKUP($B1462,'[5]POB X MCR 2019'!$C$7:$AW$186,26,0)</f>
        <v>17</v>
      </c>
      <c r="AE1462" s="89">
        <f>VLOOKUP($B1462,'[5]POB X MCR 2019'!$C$7:$AW$186,27,0)</f>
        <v>21</v>
      </c>
      <c r="AF1462" s="89">
        <f>VLOOKUP($B1462,'[5]POB X MCR 2019'!$C$7:$AW$186,28,0)</f>
        <v>19</v>
      </c>
      <c r="AG1462" s="89">
        <f>VLOOKUP($B1462,'[5]POB X MCR 2019'!$C$7:$AW$186,29,0)</f>
        <v>24</v>
      </c>
      <c r="AH1462" s="89">
        <f>VLOOKUP($B1462,'[5]POB X MCR 2019'!$C$7:$AW$186,30,0)</f>
        <v>17</v>
      </c>
      <c r="AI1462" s="89">
        <f>VLOOKUP($B1462,'[5]POB X MCR 2019'!$C$7:$AW$186,31,0)</f>
        <v>17</v>
      </c>
      <c r="AJ1462" s="89">
        <f>VLOOKUP($B1462,'[5]POB X MCR 2019'!$C$7:$AW$186,32,0)</f>
        <v>17</v>
      </c>
      <c r="AK1462" s="89">
        <f>VLOOKUP($B1462,'[5]POB X MCR 2019'!$C$7:$AW$186,33,0)</f>
        <v>15</v>
      </c>
      <c r="AL1462" s="89">
        <f>VLOOKUP($B1462,'[5]POB X MCR 2019'!$C$7:$AW$186,34,0)</f>
        <v>17</v>
      </c>
      <c r="AM1462" s="89">
        <f>VLOOKUP($B1462,'[5]POB X MCR 2019'!$C$7:$AW$186,35,0)</f>
        <v>12</v>
      </c>
      <c r="AN1462" s="89">
        <f>VLOOKUP($B1462,'[5]POB X MCR 2019'!$C$7:$AW$186,36,0)</f>
        <v>7</v>
      </c>
      <c r="AO1462" s="89">
        <f>VLOOKUP($B1462,'[5]POB X MCR 2019'!$C$7:$AW$186,37,0)</f>
        <v>6</v>
      </c>
      <c r="AP1462" s="89">
        <f>VLOOKUP($B1462,'[5]POB X MCR 2019'!$C$7:$AW$186,38,0)</f>
        <v>5</v>
      </c>
      <c r="AQ1462" s="89">
        <f>VLOOKUP($B1462,'[5]POB X MCR 2019'!$C$7:$AW$186,43,0)</f>
        <v>153</v>
      </c>
      <c r="AR1462" s="89">
        <f>VLOOKUP($B1462,'[5]POB X MCR 2019'!$C$7:$AW$186,44,0)</f>
        <v>14</v>
      </c>
      <c r="AS1462" s="89">
        <f>VLOOKUP($B1462,'[5]POB X MCR 2019'!$C$7:$AW$186,45,0)</f>
        <v>9</v>
      </c>
      <c r="AT1462" s="89">
        <f>VLOOKUP($B1462,'[5]POB X MCR 2019'!$C$7:$AW$186,46,0)</f>
        <v>53</v>
      </c>
      <c r="AU1462" s="89">
        <f>VLOOKUP($B1462,'[6]RED CHOTA'!$C$7:$G$170,5,0)</f>
        <v>2</v>
      </c>
    </row>
    <row r="1463" spans="1:47" ht="12">
      <c r="A1463" s="58">
        <v>1464</v>
      </c>
      <c r="B1463" s="58">
        <v>4780</v>
      </c>
      <c r="C1463" s="59" t="s">
        <v>1134</v>
      </c>
      <c r="D1463" s="59" t="s">
        <v>447</v>
      </c>
      <c r="E1463" s="59" t="s">
        <v>574</v>
      </c>
      <c r="F1463" s="59" t="s">
        <v>578</v>
      </c>
      <c r="G1463" s="12" t="s">
        <v>271</v>
      </c>
      <c r="H1463" s="14">
        <f>B1463</f>
        <v>4780</v>
      </c>
      <c r="I1463" s="14">
        <f t="shared" si="358"/>
        <v>524</v>
      </c>
      <c r="J1463" s="12">
        <f>VLOOKUP($B1463,'[1]METAS 2019'!$D$4:$Q$843,5,0)</f>
        <v>3</v>
      </c>
      <c r="K1463" s="12">
        <f>VLOOKUP($B1463,'[1]METAS 2019'!$D$4:$Q$843,4,0)</f>
        <v>4</v>
      </c>
      <c r="L1463" s="12">
        <f>VLOOKUP($B1463,'[1]METAS 2019'!$D$4:$Q$843,11,0)</f>
        <v>6</v>
      </c>
      <c r="M1463" s="12">
        <f>VLOOKUP($B1463,'[1]METAS 2019'!$D$4:$Q$843,12,0)</f>
        <v>7</v>
      </c>
      <c r="N1463" s="12">
        <f>VLOOKUP($B1463,'[1]METAS 2019'!$D$4:$Q$843,13,0)</f>
        <v>4</v>
      </c>
      <c r="O1463" s="12">
        <f>VLOOKUP($B1463,'[1]METAS 2019'!$D$4:$Q$843,14,0)</f>
        <v>14</v>
      </c>
      <c r="P1463" s="89">
        <f>VLOOKUP($B1463,'[5]POB X MCR 2019'!$C$7:$AW$186,12,0)</f>
        <v>9</v>
      </c>
      <c r="Q1463" s="89">
        <f>VLOOKUP($B1463,'[5]POB X MCR 2019'!$C$7:$AW$186,13,0)</f>
        <v>10</v>
      </c>
      <c r="R1463" s="89">
        <f>VLOOKUP($B1463,'[5]POB X MCR 2019'!$C$7:$AW$186,14,0)</f>
        <v>11</v>
      </c>
      <c r="S1463" s="89">
        <f>VLOOKUP($B1463,'[5]POB X MCR 2019'!$C$7:$AW$186,15,0)</f>
        <v>8</v>
      </c>
      <c r="T1463" s="89">
        <f>VLOOKUP($B1463,'[5]POB X MCR 2019'!$C$7:$AW$186,16,0)</f>
        <v>10</v>
      </c>
      <c r="U1463" s="89">
        <f>VLOOKUP($B1463,'[5]POB X MCR 2019'!$C$7:$AW$186,17,0)</f>
        <v>10</v>
      </c>
      <c r="V1463" s="89">
        <f>VLOOKUP($B1463,'[5]POB X MCR 2019'!$C$7:$AW$186,18,0)</f>
        <v>10</v>
      </c>
      <c r="W1463" s="89">
        <f>VLOOKUP($B1463,'[5]POB X MCR 2019'!$C$7:$AW$186,19,0)</f>
        <v>10</v>
      </c>
      <c r="X1463" s="89">
        <f>VLOOKUP($B1463,'[5]POB X MCR 2019'!$C$7:$AW$186,20,0)</f>
        <v>9</v>
      </c>
      <c r="Y1463" s="89">
        <f>VLOOKUP($B1463,'[5]POB X MCR 2019'!$C$7:$AW$186,21,0)</f>
        <v>9</v>
      </c>
      <c r="Z1463" s="89">
        <f>VLOOKUP($B1463,'[5]POB X MCR 2019'!$C$7:$AW$186,22,0)</f>
        <v>8</v>
      </c>
      <c r="AA1463" s="89">
        <f>VLOOKUP($B1463,'[5]POB X MCR 2019'!$C$7:$AW$186,23,0)</f>
        <v>8</v>
      </c>
      <c r="AB1463" s="89">
        <f>VLOOKUP($B1463,'[5]POB X MCR 2019'!$C$7:$AW$186,24,0)</f>
        <v>7</v>
      </c>
      <c r="AC1463" s="89">
        <f>VLOOKUP($B1463,'[5]POB X MCR 2019'!$C$7:$AW$186,25,0)</f>
        <v>7</v>
      </c>
      <c r="AD1463" s="89">
        <f>VLOOKUP($B1463,'[5]POB X MCR 2019'!$C$7:$AW$186,26,0)</f>
        <v>31</v>
      </c>
      <c r="AE1463" s="89">
        <f>VLOOKUP($B1463,'[5]POB X MCR 2019'!$C$7:$AW$186,27,0)</f>
        <v>38</v>
      </c>
      <c r="AF1463" s="89">
        <f>VLOOKUP($B1463,'[5]POB X MCR 2019'!$C$7:$AW$186,28,0)</f>
        <v>35</v>
      </c>
      <c r="AG1463" s="89">
        <f>VLOOKUP($B1463,'[5]POB X MCR 2019'!$C$7:$AW$186,29,0)</f>
        <v>44</v>
      </c>
      <c r="AH1463" s="89">
        <f>VLOOKUP($B1463,'[5]POB X MCR 2019'!$C$7:$AW$186,30,0)</f>
        <v>33</v>
      </c>
      <c r="AI1463" s="89">
        <f>VLOOKUP($B1463,'[5]POB X MCR 2019'!$C$7:$AW$186,31,0)</f>
        <v>31</v>
      </c>
      <c r="AJ1463" s="89">
        <f>VLOOKUP($B1463,'[5]POB X MCR 2019'!$C$7:$AW$186,32,0)</f>
        <v>30</v>
      </c>
      <c r="AK1463" s="89">
        <f>VLOOKUP($B1463,'[5]POB X MCR 2019'!$C$7:$AW$186,33,0)</f>
        <v>29</v>
      </c>
      <c r="AL1463" s="89">
        <f>VLOOKUP($B1463,'[5]POB X MCR 2019'!$C$7:$AW$186,34,0)</f>
        <v>32</v>
      </c>
      <c r="AM1463" s="89">
        <f>VLOOKUP($B1463,'[5]POB X MCR 2019'!$C$7:$AW$186,35,0)</f>
        <v>22</v>
      </c>
      <c r="AN1463" s="89">
        <f>VLOOKUP($B1463,'[5]POB X MCR 2019'!$C$7:$AW$186,36,0)</f>
        <v>13</v>
      </c>
      <c r="AO1463" s="89">
        <f>VLOOKUP($B1463,'[5]POB X MCR 2019'!$C$7:$AW$186,37,0)</f>
        <v>11</v>
      </c>
      <c r="AP1463" s="89">
        <f>VLOOKUP($B1463,'[5]POB X MCR 2019'!$C$7:$AW$186,38,0)</f>
        <v>11</v>
      </c>
      <c r="AQ1463" s="89">
        <f>VLOOKUP($B1463,'[5]POB X MCR 2019'!$C$7:$AW$186,43,0)</f>
        <v>270</v>
      </c>
      <c r="AR1463" s="89">
        <f>VLOOKUP($B1463,'[5]POB X MCR 2019'!$C$7:$AW$186,44,0)</f>
        <v>25</v>
      </c>
      <c r="AS1463" s="89">
        <f>VLOOKUP($B1463,'[5]POB X MCR 2019'!$C$7:$AW$186,45,0)</f>
        <v>16</v>
      </c>
      <c r="AT1463" s="89">
        <f>VLOOKUP($B1463,'[5]POB X MCR 2019'!$C$7:$AW$186,46,0)</f>
        <v>99</v>
      </c>
      <c r="AU1463" s="89">
        <f>VLOOKUP($B1463,'[6]RED CHOTA'!$C$7:$G$170,5,0)</f>
        <v>3</v>
      </c>
    </row>
    <row r="1464" spans="1:47" ht="12">
      <c r="A1464" s="97">
        <v>1465</v>
      </c>
      <c r="B1464" s="97"/>
      <c r="C1464" s="98"/>
      <c r="D1464" s="98"/>
      <c r="E1464" s="98"/>
      <c r="F1464" s="98" t="s">
        <v>1151</v>
      </c>
      <c r="G1464" s="17" t="s">
        <v>1214</v>
      </c>
      <c r="H1464" s="81"/>
      <c r="I1464" s="81">
        <f t="shared" si="358"/>
        <v>19570</v>
      </c>
      <c r="J1464" s="17">
        <f>SUM(J1465:J1480)</f>
        <v>227</v>
      </c>
      <c r="K1464" s="17">
        <f t="shared" ref="K1464:AU1464" si="369">SUM(K1465:K1480)</f>
        <v>233</v>
      </c>
      <c r="L1464" s="17">
        <f t="shared" si="369"/>
        <v>275</v>
      </c>
      <c r="M1464" s="17">
        <f t="shared" si="369"/>
        <v>260</v>
      </c>
      <c r="N1464" s="17">
        <f t="shared" si="369"/>
        <v>224</v>
      </c>
      <c r="O1464" s="17">
        <f t="shared" si="369"/>
        <v>278</v>
      </c>
      <c r="P1464" s="17">
        <f t="shared" si="369"/>
        <v>420</v>
      </c>
      <c r="Q1464" s="17">
        <f t="shared" si="369"/>
        <v>431</v>
      </c>
      <c r="R1464" s="17">
        <f t="shared" si="369"/>
        <v>440</v>
      </c>
      <c r="S1464" s="17">
        <f t="shared" si="369"/>
        <v>447</v>
      </c>
      <c r="T1464" s="17">
        <f t="shared" si="369"/>
        <v>449</v>
      </c>
      <c r="U1464" s="17">
        <f t="shared" si="369"/>
        <v>452</v>
      </c>
      <c r="V1464" s="17">
        <f t="shared" si="369"/>
        <v>448</v>
      </c>
      <c r="W1464" s="17">
        <f t="shared" si="369"/>
        <v>433</v>
      </c>
      <c r="X1464" s="17">
        <f t="shared" si="369"/>
        <v>414</v>
      </c>
      <c r="Y1464" s="17">
        <f t="shared" si="369"/>
        <v>392</v>
      </c>
      <c r="Z1464" s="17">
        <f t="shared" si="369"/>
        <v>372</v>
      </c>
      <c r="AA1464" s="17">
        <f t="shared" si="369"/>
        <v>350</v>
      </c>
      <c r="AB1464" s="17">
        <f t="shared" si="369"/>
        <v>330</v>
      </c>
      <c r="AC1464" s="17">
        <f t="shared" si="369"/>
        <v>309</v>
      </c>
      <c r="AD1464" s="17">
        <f t="shared" si="369"/>
        <v>1341</v>
      </c>
      <c r="AE1464" s="17">
        <f t="shared" si="369"/>
        <v>1461</v>
      </c>
      <c r="AF1464" s="17">
        <f t="shared" si="369"/>
        <v>1662</v>
      </c>
      <c r="AG1464" s="17">
        <f t="shared" si="369"/>
        <v>1446</v>
      </c>
      <c r="AH1464" s="17">
        <f t="shared" si="369"/>
        <v>1378</v>
      </c>
      <c r="AI1464" s="17">
        <f t="shared" si="369"/>
        <v>1182</v>
      </c>
      <c r="AJ1464" s="17">
        <f t="shared" si="369"/>
        <v>951</v>
      </c>
      <c r="AK1464" s="17">
        <f t="shared" si="369"/>
        <v>832</v>
      </c>
      <c r="AL1464" s="17">
        <f t="shared" si="369"/>
        <v>721</v>
      </c>
      <c r="AM1464" s="17">
        <f t="shared" si="369"/>
        <v>517</v>
      </c>
      <c r="AN1464" s="17">
        <f t="shared" si="369"/>
        <v>374</v>
      </c>
      <c r="AO1464" s="17">
        <f t="shared" si="369"/>
        <v>259</v>
      </c>
      <c r="AP1464" s="17">
        <f t="shared" si="369"/>
        <v>262</v>
      </c>
      <c r="AQ1464" s="17">
        <f t="shared" si="369"/>
        <v>9994</v>
      </c>
      <c r="AR1464" s="17">
        <f t="shared" si="369"/>
        <v>1079</v>
      </c>
      <c r="AS1464" s="17">
        <f t="shared" si="369"/>
        <v>837</v>
      </c>
      <c r="AT1464" s="17">
        <f t="shared" si="369"/>
        <v>4451</v>
      </c>
      <c r="AU1464" s="17">
        <f t="shared" si="369"/>
        <v>275</v>
      </c>
    </row>
    <row r="1465" spans="1:47" ht="12">
      <c r="A1465" s="58">
        <v>1466</v>
      </c>
      <c r="B1465" s="58">
        <v>4743</v>
      </c>
      <c r="C1465" s="59" t="s">
        <v>1134</v>
      </c>
      <c r="D1465" s="59" t="s">
        <v>447</v>
      </c>
      <c r="E1465" s="59" t="s">
        <v>448</v>
      </c>
      <c r="F1465" s="59" t="s">
        <v>477</v>
      </c>
      <c r="G1465" s="12" t="s">
        <v>283</v>
      </c>
      <c r="H1465" s="14">
        <f t="shared" ref="H1465:H1480" si="370">B1465</f>
        <v>4743</v>
      </c>
      <c r="I1465" s="14">
        <f t="shared" si="358"/>
        <v>2226</v>
      </c>
      <c r="J1465" s="12">
        <f>VLOOKUP($B1465,'[1]METAS 2019'!$D$4:$Q$843,5,0)</f>
        <v>37</v>
      </c>
      <c r="K1465" s="12">
        <f>VLOOKUP($B1465,'[1]METAS 2019'!$D$4:$Q$843,4,0)</f>
        <v>46</v>
      </c>
      <c r="L1465" s="12">
        <f>VLOOKUP($B1465,'[1]METAS 2019'!$D$4:$Q$843,11,0)</f>
        <v>50</v>
      </c>
      <c r="M1465" s="12">
        <f>VLOOKUP($B1465,'[1]METAS 2019'!$D$4:$Q$843,12,0)</f>
        <v>59</v>
      </c>
      <c r="N1465" s="12">
        <f>VLOOKUP($B1465,'[1]METAS 2019'!$D$4:$Q$843,13,0)</f>
        <v>43</v>
      </c>
      <c r="O1465" s="12">
        <f>VLOOKUP($B1465,'[1]METAS 2019'!$D$4:$Q$843,14,0)</f>
        <v>58</v>
      </c>
      <c r="P1465" s="89">
        <f>VLOOKUP($B1465,'[5]POB X MCR 2019'!$C$7:$AW$186,12,0)</f>
        <v>46</v>
      </c>
      <c r="Q1465" s="89">
        <f>VLOOKUP($B1465,'[5]POB X MCR 2019'!$C$7:$AW$186,13,0)</f>
        <v>46</v>
      </c>
      <c r="R1465" s="89">
        <f>VLOOKUP($B1465,'[5]POB X MCR 2019'!$C$7:$AW$186,14,0)</f>
        <v>47</v>
      </c>
      <c r="S1465" s="89">
        <f>VLOOKUP($B1465,'[5]POB X MCR 2019'!$C$7:$AW$186,15,0)</f>
        <v>48</v>
      </c>
      <c r="T1465" s="89">
        <f>VLOOKUP($B1465,'[5]POB X MCR 2019'!$C$7:$AW$186,16,0)</f>
        <v>48</v>
      </c>
      <c r="U1465" s="89">
        <f>VLOOKUP($B1465,'[5]POB X MCR 2019'!$C$7:$AW$186,17,0)</f>
        <v>49</v>
      </c>
      <c r="V1465" s="89">
        <f>VLOOKUP($B1465,'[5]POB X MCR 2019'!$C$7:$AW$186,18,0)</f>
        <v>47</v>
      </c>
      <c r="W1465" s="89">
        <f>VLOOKUP($B1465,'[5]POB X MCR 2019'!$C$7:$AW$186,19,0)</f>
        <v>46</v>
      </c>
      <c r="X1465" s="89">
        <f>VLOOKUP($B1465,'[5]POB X MCR 2019'!$C$7:$AW$186,20,0)</f>
        <v>45</v>
      </c>
      <c r="Y1465" s="89">
        <f>VLOOKUP($B1465,'[5]POB X MCR 2019'!$C$7:$AW$186,21,0)</f>
        <v>43</v>
      </c>
      <c r="Z1465" s="89">
        <f>VLOOKUP($B1465,'[5]POB X MCR 2019'!$C$7:$AW$186,22,0)</f>
        <v>39</v>
      </c>
      <c r="AA1465" s="89">
        <f>VLOOKUP($B1465,'[5]POB X MCR 2019'!$C$7:$AW$186,23,0)</f>
        <v>39</v>
      </c>
      <c r="AB1465" s="89">
        <f>VLOOKUP($B1465,'[5]POB X MCR 2019'!$C$7:$AW$186,24,0)</f>
        <v>36</v>
      </c>
      <c r="AC1465" s="89">
        <f>VLOOKUP($B1465,'[5]POB X MCR 2019'!$C$7:$AW$186,25,0)</f>
        <v>31</v>
      </c>
      <c r="AD1465" s="89">
        <f>VLOOKUP($B1465,'[5]POB X MCR 2019'!$C$7:$AW$186,26,0)</f>
        <v>142</v>
      </c>
      <c r="AE1465" s="89">
        <f>VLOOKUP($B1465,'[5]POB X MCR 2019'!$C$7:$AW$186,27,0)</f>
        <v>157</v>
      </c>
      <c r="AF1465" s="89">
        <f>VLOOKUP($B1465,'[5]POB X MCR 2019'!$C$7:$AW$186,28,0)</f>
        <v>177</v>
      </c>
      <c r="AG1465" s="89">
        <f>VLOOKUP($B1465,'[5]POB X MCR 2019'!$C$7:$AW$186,29,0)</f>
        <v>156</v>
      </c>
      <c r="AH1465" s="89">
        <f>VLOOKUP($B1465,'[5]POB X MCR 2019'!$C$7:$AW$186,30,0)</f>
        <v>149</v>
      </c>
      <c r="AI1465" s="89">
        <f>VLOOKUP($B1465,'[5]POB X MCR 2019'!$C$7:$AW$186,31,0)</f>
        <v>125</v>
      </c>
      <c r="AJ1465" s="89">
        <f>VLOOKUP($B1465,'[5]POB X MCR 2019'!$C$7:$AW$186,32,0)</f>
        <v>102</v>
      </c>
      <c r="AK1465" s="89">
        <f>VLOOKUP($B1465,'[5]POB X MCR 2019'!$C$7:$AW$186,33,0)</f>
        <v>89</v>
      </c>
      <c r="AL1465" s="89">
        <f>VLOOKUP($B1465,'[5]POB X MCR 2019'!$C$7:$AW$186,34,0)</f>
        <v>77</v>
      </c>
      <c r="AM1465" s="89">
        <f>VLOOKUP($B1465,'[5]POB X MCR 2019'!$C$7:$AW$186,35,0)</f>
        <v>56</v>
      </c>
      <c r="AN1465" s="89">
        <f>VLOOKUP($B1465,'[5]POB X MCR 2019'!$C$7:$AW$186,36,0)</f>
        <v>39</v>
      </c>
      <c r="AO1465" s="89">
        <f>VLOOKUP($B1465,'[5]POB X MCR 2019'!$C$7:$AW$186,37,0)</f>
        <v>27</v>
      </c>
      <c r="AP1465" s="89">
        <f>VLOOKUP($B1465,'[5]POB X MCR 2019'!$C$7:$AW$186,38,0)</f>
        <v>27</v>
      </c>
      <c r="AQ1465" s="89">
        <f>VLOOKUP($B1465,'[5]POB X MCR 2019'!$C$7:$AW$186,43,0)</f>
        <v>1087</v>
      </c>
      <c r="AR1465" s="89">
        <f>VLOOKUP($B1465,'[5]POB X MCR 2019'!$C$7:$AW$186,44,0)</f>
        <v>116</v>
      </c>
      <c r="AS1465" s="89">
        <f>VLOOKUP($B1465,'[5]POB X MCR 2019'!$C$7:$AW$186,45,0)</f>
        <v>90</v>
      </c>
      <c r="AT1465" s="89">
        <f>VLOOKUP($B1465,'[5]POB X MCR 2019'!$C$7:$AW$186,46,0)</f>
        <v>478</v>
      </c>
      <c r="AU1465" s="89">
        <f>VLOOKUP($B1465,'[6]RED CHOTA'!$C$7:$G$170,5,0)</f>
        <v>45</v>
      </c>
    </row>
    <row r="1466" spans="1:47" ht="12">
      <c r="A1466" s="58">
        <v>1467</v>
      </c>
      <c r="B1466" s="58">
        <v>25508</v>
      </c>
      <c r="C1466" s="59" t="s">
        <v>1134</v>
      </c>
      <c r="D1466" s="59" t="s">
        <v>447</v>
      </c>
      <c r="E1466" s="59" t="s">
        <v>448</v>
      </c>
      <c r="F1466" s="59" t="s">
        <v>1106</v>
      </c>
      <c r="G1466" s="12" t="s">
        <v>266</v>
      </c>
      <c r="H1466" s="14">
        <f t="shared" si="370"/>
        <v>25508</v>
      </c>
      <c r="I1466" s="14">
        <f t="shared" si="358"/>
        <v>283</v>
      </c>
      <c r="J1466" s="12">
        <f>VLOOKUP($B1466,'[1]METAS 2019'!$D$4:$Q$843,5,0)</f>
        <v>4</v>
      </c>
      <c r="K1466" s="12">
        <f>VLOOKUP($B1466,'[1]METAS 2019'!$D$4:$Q$843,4,0)</f>
        <v>4</v>
      </c>
      <c r="L1466" s="12">
        <f>VLOOKUP($B1466,'[1]METAS 2019'!$D$4:$Q$843,11,0)</f>
        <v>0</v>
      </c>
      <c r="M1466" s="12">
        <f>VLOOKUP($B1466,'[1]METAS 2019'!$D$4:$Q$843,12,0)</f>
        <v>0</v>
      </c>
      <c r="N1466" s="12">
        <f>VLOOKUP($B1466,'[1]METAS 2019'!$D$4:$Q$843,13,0)</f>
        <v>0</v>
      </c>
      <c r="O1466" s="12">
        <f>VLOOKUP($B1466,'[1]METAS 2019'!$D$4:$Q$843,14,0)</f>
        <v>0</v>
      </c>
      <c r="P1466" s="89">
        <f>VLOOKUP($B1466,'[5]POB X MCR 2019'!$C$7:$AW$186,12,0)</f>
        <v>6</v>
      </c>
      <c r="Q1466" s="89">
        <f>VLOOKUP($B1466,'[5]POB X MCR 2019'!$C$7:$AW$186,13,0)</f>
        <v>6</v>
      </c>
      <c r="R1466" s="89">
        <f>VLOOKUP($B1466,'[5]POB X MCR 2019'!$C$7:$AW$186,14,0)</f>
        <v>7</v>
      </c>
      <c r="S1466" s="89">
        <f>VLOOKUP($B1466,'[5]POB X MCR 2019'!$C$7:$AW$186,15,0)</f>
        <v>7</v>
      </c>
      <c r="T1466" s="89">
        <f>VLOOKUP($B1466,'[5]POB X MCR 2019'!$C$7:$AW$186,16,0)</f>
        <v>7</v>
      </c>
      <c r="U1466" s="89">
        <f>VLOOKUP($B1466,'[5]POB X MCR 2019'!$C$7:$AW$186,17,0)</f>
        <v>7</v>
      </c>
      <c r="V1466" s="89">
        <f>VLOOKUP($B1466,'[5]POB X MCR 2019'!$C$7:$AW$186,18,0)</f>
        <v>7</v>
      </c>
      <c r="W1466" s="89">
        <f>VLOOKUP($B1466,'[5]POB X MCR 2019'!$C$7:$AW$186,19,0)</f>
        <v>7</v>
      </c>
      <c r="X1466" s="89">
        <f>VLOOKUP($B1466,'[5]POB X MCR 2019'!$C$7:$AW$186,20,0)</f>
        <v>6</v>
      </c>
      <c r="Y1466" s="89">
        <f>VLOOKUP($B1466,'[5]POB X MCR 2019'!$C$7:$AW$186,21,0)</f>
        <v>6</v>
      </c>
      <c r="Z1466" s="89">
        <f>VLOOKUP($B1466,'[5]POB X MCR 2019'!$C$7:$AW$186,22,0)</f>
        <v>6</v>
      </c>
      <c r="AA1466" s="89">
        <f>VLOOKUP($B1466,'[5]POB X MCR 2019'!$C$7:$AW$186,23,0)</f>
        <v>5</v>
      </c>
      <c r="AB1466" s="89">
        <f>VLOOKUP($B1466,'[5]POB X MCR 2019'!$C$7:$AW$186,24,0)</f>
        <v>5</v>
      </c>
      <c r="AC1466" s="89">
        <f>VLOOKUP($B1466,'[5]POB X MCR 2019'!$C$7:$AW$186,25,0)</f>
        <v>5</v>
      </c>
      <c r="AD1466" s="89">
        <f>VLOOKUP($B1466,'[5]POB X MCR 2019'!$C$7:$AW$186,26,0)</f>
        <v>20</v>
      </c>
      <c r="AE1466" s="89">
        <f>VLOOKUP($B1466,'[5]POB X MCR 2019'!$C$7:$AW$186,27,0)</f>
        <v>22</v>
      </c>
      <c r="AF1466" s="89">
        <f>VLOOKUP($B1466,'[5]POB X MCR 2019'!$C$7:$AW$186,28,0)</f>
        <v>25</v>
      </c>
      <c r="AG1466" s="89">
        <f>VLOOKUP($B1466,'[5]POB X MCR 2019'!$C$7:$AW$186,29,0)</f>
        <v>22</v>
      </c>
      <c r="AH1466" s="89">
        <f>VLOOKUP($B1466,'[5]POB X MCR 2019'!$C$7:$AW$186,30,0)</f>
        <v>21</v>
      </c>
      <c r="AI1466" s="89">
        <f>VLOOKUP($B1466,'[5]POB X MCR 2019'!$C$7:$AW$186,31,0)</f>
        <v>18</v>
      </c>
      <c r="AJ1466" s="89">
        <f>VLOOKUP($B1466,'[5]POB X MCR 2019'!$C$7:$AW$186,32,0)</f>
        <v>14</v>
      </c>
      <c r="AK1466" s="89">
        <f>VLOOKUP($B1466,'[5]POB X MCR 2019'!$C$7:$AW$186,33,0)</f>
        <v>13</v>
      </c>
      <c r="AL1466" s="89">
        <f>VLOOKUP($B1466,'[5]POB X MCR 2019'!$C$7:$AW$186,34,0)</f>
        <v>11</v>
      </c>
      <c r="AM1466" s="89">
        <f>VLOOKUP($B1466,'[5]POB X MCR 2019'!$C$7:$AW$186,35,0)</f>
        <v>8</v>
      </c>
      <c r="AN1466" s="89">
        <f>VLOOKUP($B1466,'[5]POB X MCR 2019'!$C$7:$AW$186,36,0)</f>
        <v>6</v>
      </c>
      <c r="AO1466" s="89">
        <f>VLOOKUP($B1466,'[5]POB X MCR 2019'!$C$7:$AW$186,37,0)</f>
        <v>4</v>
      </c>
      <c r="AP1466" s="89">
        <f>VLOOKUP($B1466,'[5]POB X MCR 2019'!$C$7:$AW$186,38,0)</f>
        <v>4</v>
      </c>
      <c r="AQ1466" s="89">
        <f>VLOOKUP($B1466,'[5]POB X MCR 2019'!$C$7:$AW$186,43,0)</f>
        <v>158</v>
      </c>
      <c r="AR1466" s="89">
        <f>VLOOKUP($B1466,'[5]POB X MCR 2019'!$C$7:$AW$186,44,0)</f>
        <v>16</v>
      </c>
      <c r="AS1466" s="89">
        <f>VLOOKUP($B1466,'[5]POB X MCR 2019'!$C$7:$AW$186,45,0)</f>
        <v>13</v>
      </c>
      <c r="AT1466" s="89">
        <f>VLOOKUP($B1466,'[5]POB X MCR 2019'!$C$7:$AW$186,46,0)</f>
        <v>67</v>
      </c>
      <c r="AU1466" s="89">
        <f>VLOOKUP($B1466,'[6]RED CHOTA'!$C$7:$G$170,5,0)</f>
        <v>4</v>
      </c>
    </row>
    <row r="1467" spans="1:47" ht="12">
      <c r="A1467" s="58">
        <v>1468</v>
      </c>
      <c r="B1467" s="58">
        <v>25522</v>
      </c>
      <c r="C1467" s="59" t="s">
        <v>1134</v>
      </c>
      <c r="D1467" s="59" t="s">
        <v>447</v>
      </c>
      <c r="E1467" s="59" t="s">
        <v>448</v>
      </c>
      <c r="F1467" s="59" t="s">
        <v>810</v>
      </c>
      <c r="G1467" s="12" t="s">
        <v>266</v>
      </c>
      <c r="H1467" s="14">
        <f t="shared" si="370"/>
        <v>25522</v>
      </c>
      <c r="I1467" s="14">
        <f t="shared" si="358"/>
        <v>490</v>
      </c>
      <c r="J1467" s="12">
        <f>VLOOKUP($B1467,'[1]METAS 2019'!$D$4:$Q$843,5,0)</f>
        <v>4</v>
      </c>
      <c r="K1467" s="12">
        <f>VLOOKUP($B1467,'[1]METAS 2019'!$D$4:$Q$843,4,0)</f>
        <v>3</v>
      </c>
      <c r="L1467" s="12">
        <f>VLOOKUP($B1467,'[1]METAS 2019'!$D$4:$Q$843,11,0)</f>
        <v>0</v>
      </c>
      <c r="M1467" s="12">
        <f>VLOOKUP($B1467,'[1]METAS 2019'!$D$4:$Q$843,12,0)</f>
        <v>0</v>
      </c>
      <c r="N1467" s="12">
        <f>VLOOKUP($B1467,'[1]METAS 2019'!$D$4:$Q$843,13,0)</f>
        <v>0</v>
      </c>
      <c r="O1467" s="12">
        <f>VLOOKUP($B1467,'[1]METAS 2019'!$D$4:$Q$843,14,0)</f>
        <v>0</v>
      </c>
      <c r="P1467" s="89">
        <f>VLOOKUP($B1467,'[5]POB X MCR 2019'!$C$7:$AW$186,12,0)</f>
        <v>12</v>
      </c>
      <c r="Q1467" s="89">
        <f>VLOOKUP($B1467,'[5]POB X MCR 2019'!$C$7:$AW$186,13,0)</f>
        <v>12</v>
      </c>
      <c r="R1467" s="89">
        <f>VLOOKUP($B1467,'[5]POB X MCR 2019'!$C$7:$AW$186,14,0)</f>
        <v>11</v>
      </c>
      <c r="S1467" s="89">
        <f>VLOOKUP($B1467,'[5]POB X MCR 2019'!$C$7:$AW$186,15,0)</f>
        <v>11</v>
      </c>
      <c r="T1467" s="89">
        <f>VLOOKUP($B1467,'[5]POB X MCR 2019'!$C$7:$AW$186,16,0)</f>
        <v>12</v>
      </c>
      <c r="U1467" s="89">
        <f>VLOOKUP($B1467,'[5]POB X MCR 2019'!$C$7:$AW$186,17,0)</f>
        <v>13</v>
      </c>
      <c r="V1467" s="89">
        <f>VLOOKUP($B1467,'[5]POB X MCR 2019'!$C$7:$AW$186,18,0)</f>
        <v>12</v>
      </c>
      <c r="W1467" s="89">
        <f>VLOOKUP($B1467,'[5]POB X MCR 2019'!$C$7:$AW$186,19,0)</f>
        <v>12</v>
      </c>
      <c r="X1467" s="89">
        <f>VLOOKUP($B1467,'[5]POB X MCR 2019'!$C$7:$AW$186,20,0)</f>
        <v>11</v>
      </c>
      <c r="Y1467" s="89">
        <f>VLOOKUP($B1467,'[5]POB X MCR 2019'!$C$7:$AW$186,21,0)</f>
        <v>10</v>
      </c>
      <c r="Z1467" s="89">
        <f>VLOOKUP($B1467,'[5]POB X MCR 2019'!$C$7:$AW$186,22,0)</f>
        <v>10</v>
      </c>
      <c r="AA1467" s="89">
        <f>VLOOKUP($B1467,'[5]POB X MCR 2019'!$C$7:$AW$186,23,0)</f>
        <v>9</v>
      </c>
      <c r="AB1467" s="89">
        <f>VLOOKUP($B1467,'[5]POB X MCR 2019'!$C$7:$AW$186,24,0)</f>
        <v>9</v>
      </c>
      <c r="AC1467" s="89">
        <f>VLOOKUP($B1467,'[5]POB X MCR 2019'!$C$7:$AW$186,25,0)</f>
        <v>8</v>
      </c>
      <c r="AD1467" s="89">
        <f>VLOOKUP($B1467,'[5]POB X MCR 2019'!$C$7:$AW$186,26,0)</f>
        <v>36</v>
      </c>
      <c r="AE1467" s="89">
        <f>VLOOKUP($B1467,'[5]POB X MCR 2019'!$C$7:$AW$186,27,0)</f>
        <v>39</v>
      </c>
      <c r="AF1467" s="89">
        <f>VLOOKUP($B1467,'[5]POB X MCR 2019'!$C$7:$AW$186,28,0)</f>
        <v>44</v>
      </c>
      <c r="AG1467" s="89">
        <f>VLOOKUP($B1467,'[5]POB X MCR 2019'!$C$7:$AW$186,29,0)</f>
        <v>39</v>
      </c>
      <c r="AH1467" s="89">
        <f>VLOOKUP($B1467,'[5]POB X MCR 2019'!$C$7:$AW$186,30,0)</f>
        <v>37</v>
      </c>
      <c r="AI1467" s="89">
        <f>VLOOKUP($B1467,'[5]POB X MCR 2019'!$C$7:$AW$186,31,0)</f>
        <v>32</v>
      </c>
      <c r="AJ1467" s="89">
        <f>VLOOKUP($B1467,'[5]POB X MCR 2019'!$C$7:$AW$186,32,0)</f>
        <v>25</v>
      </c>
      <c r="AK1467" s="89">
        <f>VLOOKUP($B1467,'[5]POB X MCR 2019'!$C$7:$AW$186,33,0)</f>
        <v>22</v>
      </c>
      <c r="AL1467" s="89">
        <f>VLOOKUP($B1467,'[5]POB X MCR 2019'!$C$7:$AW$186,34,0)</f>
        <v>19</v>
      </c>
      <c r="AM1467" s="89">
        <f>VLOOKUP($B1467,'[5]POB X MCR 2019'!$C$7:$AW$186,35,0)</f>
        <v>14</v>
      </c>
      <c r="AN1467" s="89">
        <f>VLOOKUP($B1467,'[5]POB X MCR 2019'!$C$7:$AW$186,36,0)</f>
        <v>10</v>
      </c>
      <c r="AO1467" s="89">
        <f>VLOOKUP($B1467,'[5]POB X MCR 2019'!$C$7:$AW$186,37,0)</f>
        <v>7</v>
      </c>
      <c r="AP1467" s="89">
        <f>VLOOKUP($B1467,'[5]POB X MCR 2019'!$C$7:$AW$186,38,0)</f>
        <v>7</v>
      </c>
      <c r="AQ1467" s="89">
        <f>VLOOKUP($B1467,'[5]POB X MCR 2019'!$C$7:$AW$186,43,0)</f>
        <v>270</v>
      </c>
      <c r="AR1467" s="89">
        <f>VLOOKUP($B1467,'[5]POB X MCR 2019'!$C$7:$AW$186,44,0)</f>
        <v>29</v>
      </c>
      <c r="AS1467" s="89">
        <f>VLOOKUP($B1467,'[5]POB X MCR 2019'!$C$7:$AW$186,45,0)</f>
        <v>22</v>
      </c>
      <c r="AT1467" s="89">
        <f>VLOOKUP($B1467,'[5]POB X MCR 2019'!$C$7:$AW$186,46,0)</f>
        <v>119</v>
      </c>
      <c r="AU1467" s="89">
        <f>VLOOKUP($B1467,'[6]RED CHOTA'!$C$7:$G$170,5,0)</f>
        <v>5</v>
      </c>
    </row>
    <row r="1468" spans="1:47" ht="12">
      <c r="A1468" s="58">
        <v>1469</v>
      </c>
      <c r="B1468" s="58">
        <v>4748</v>
      </c>
      <c r="C1468" s="59" t="s">
        <v>1134</v>
      </c>
      <c r="D1468" s="59" t="s">
        <v>447</v>
      </c>
      <c r="E1468" s="59" t="s">
        <v>448</v>
      </c>
      <c r="F1468" s="59" t="s">
        <v>479</v>
      </c>
      <c r="G1468" s="12" t="s">
        <v>266</v>
      </c>
      <c r="H1468" s="14">
        <f t="shared" si="370"/>
        <v>4748</v>
      </c>
      <c r="I1468" s="14">
        <f t="shared" si="358"/>
        <v>926</v>
      </c>
      <c r="J1468" s="12">
        <f>VLOOKUP($B1468,'[1]METAS 2019'!$D$4:$Q$843,5,0)</f>
        <v>13</v>
      </c>
      <c r="K1468" s="12">
        <f>VLOOKUP($B1468,'[1]METAS 2019'!$D$4:$Q$843,4,0)</f>
        <v>16</v>
      </c>
      <c r="L1468" s="12">
        <f>VLOOKUP($B1468,'[1]METAS 2019'!$D$4:$Q$843,11,0)</f>
        <v>17</v>
      </c>
      <c r="M1468" s="12">
        <f>VLOOKUP($B1468,'[1]METAS 2019'!$D$4:$Q$843,12,0)</f>
        <v>14</v>
      </c>
      <c r="N1468" s="12">
        <f>VLOOKUP($B1468,'[1]METAS 2019'!$D$4:$Q$843,13,0)</f>
        <v>13</v>
      </c>
      <c r="O1468" s="12">
        <f>VLOOKUP($B1468,'[1]METAS 2019'!$D$4:$Q$843,14,0)</f>
        <v>23</v>
      </c>
      <c r="P1468" s="89">
        <f>VLOOKUP($B1468,'[5]POB X MCR 2019'!$C$7:$AW$186,12,0)</f>
        <v>19</v>
      </c>
      <c r="Q1468" s="89">
        <f>VLOOKUP($B1468,'[5]POB X MCR 2019'!$C$7:$AW$186,13,0)</f>
        <v>20</v>
      </c>
      <c r="R1468" s="89">
        <f>VLOOKUP($B1468,'[5]POB X MCR 2019'!$C$7:$AW$186,14,0)</f>
        <v>20</v>
      </c>
      <c r="S1468" s="89">
        <f>VLOOKUP($B1468,'[5]POB X MCR 2019'!$C$7:$AW$186,15,0)</f>
        <v>21</v>
      </c>
      <c r="T1468" s="89">
        <f>VLOOKUP($B1468,'[5]POB X MCR 2019'!$C$7:$AW$186,16,0)</f>
        <v>21</v>
      </c>
      <c r="U1468" s="89">
        <f>VLOOKUP($B1468,'[5]POB X MCR 2019'!$C$7:$AW$186,17,0)</f>
        <v>21</v>
      </c>
      <c r="V1468" s="89">
        <f>VLOOKUP($B1468,'[5]POB X MCR 2019'!$C$7:$AW$186,18,0)</f>
        <v>21</v>
      </c>
      <c r="W1468" s="89">
        <f>VLOOKUP($B1468,'[5]POB X MCR 2019'!$C$7:$AW$186,19,0)</f>
        <v>20</v>
      </c>
      <c r="X1468" s="89">
        <f>VLOOKUP($B1468,'[5]POB X MCR 2019'!$C$7:$AW$186,20,0)</f>
        <v>19</v>
      </c>
      <c r="Y1468" s="89">
        <f>VLOOKUP($B1468,'[5]POB X MCR 2019'!$C$7:$AW$186,21,0)</f>
        <v>18</v>
      </c>
      <c r="Z1468" s="89">
        <f>VLOOKUP($B1468,'[5]POB X MCR 2019'!$C$7:$AW$186,22,0)</f>
        <v>17</v>
      </c>
      <c r="AA1468" s="89">
        <f>VLOOKUP($B1468,'[5]POB X MCR 2019'!$C$7:$AW$186,23,0)</f>
        <v>16</v>
      </c>
      <c r="AB1468" s="89">
        <f>VLOOKUP($B1468,'[5]POB X MCR 2019'!$C$7:$AW$186,24,0)</f>
        <v>15</v>
      </c>
      <c r="AC1468" s="89">
        <f>VLOOKUP($B1468,'[5]POB X MCR 2019'!$C$7:$AW$186,25,0)</f>
        <v>14</v>
      </c>
      <c r="AD1468" s="89">
        <f>VLOOKUP($B1468,'[5]POB X MCR 2019'!$C$7:$AW$186,26,0)</f>
        <v>62</v>
      </c>
      <c r="AE1468" s="89">
        <f>VLOOKUP($B1468,'[5]POB X MCR 2019'!$C$7:$AW$186,27,0)</f>
        <v>67</v>
      </c>
      <c r="AF1468" s="89">
        <f>VLOOKUP($B1468,'[5]POB X MCR 2019'!$C$7:$AW$186,28,0)</f>
        <v>76</v>
      </c>
      <c r="AG1468" s="89">
        <f>VLOOKUP($B1468,'[5]POB X MCR 2019'!$C$7:$AW$186,29,0)</f>
        <v>66</v>
      </c>
      <c r="AH1468" s="89">
        <f>VLOOKUP($B1468,'[5]POB X MCR 2019'!$C$7:$AW$186,30,0)</f>
        <v>63</v>
      </c>
      <c r="AI1468" s="89">
        <f>VLOOKUP($B1468,'[5]POB X MCR 2019'!$C$7:$AW$186,31,0)</f>
        <v>54</v>
      </c>
      <c r="AJ1468" s="89">
        <f>VLOOKUP($B1468,'[5]POB X MCR 2019'!$C$7:$AW$186,32,0)</f>
        <v>44</v>
      </c>
      <c r="AK1468" s="89">
        <f>VLOOKUP($B1468,'[5]POB X MCR 2019'!$C$7:$AW$186,33,0)</f>
        <v>38</v>
      </c>
      <c r="AL1468" s="89">
        <f>VLOOKUP($B1468,'[5]POB X MCR 2019'!$C$7:$AW$186,34,0)</f>
        <v>33</v>
      </c>
      <c r="AM1468" s="89">
        <f>VLOOKUP($B1468,'[5]POB X MCR 2019'!$C$7:$AW$186,35,0)</f>
        <v>24</v>
      </c>
      <c r="AN1468" s="89">
        <f>VLOOKUP($B1468,'[5]POB X MCR 2019'!$C$7:$AW$186,36,0)</f>
        <v>17</v>
      </c>
      <c r="AO1468" s="89">
        <f>VLOOKUP($B1468,'[5]POB X MCR 2019'!$C$7:$AW$186,37,0)</f>
        <v>12</v>
      </c>
      <c r="AP1468" s="89">
        <f>VLOOKUP($B1468,'[5]POB X MCR 2019'!$C$7:$AW$186,38,0)</f>
        <v>12</v>
      </c>
      <c r="AQ1468" s="89">
        <f>VLOOKUP($B1468,'[5]POB X MCR 2019'!$C$7:$AW$186,43,0)</f>
        <v>474</v>
      </c>
      <c r="AR1468" s="89">
        <f>VLOOKUP($B1468,'[5]POB X MCR 2019'!$C$7:$AW$186,44,0)</f>
        <v>50</v>
      </c>
      <c r="AS1468" s="89">
        <f>VLOOKUP($B1468,'[5]POB X MCR 2019'!$C$7:$AW$186,45,0)</f>
        <v>38</v>
      </c>
      <c r="AT1468" s="89">
        <f>VLOOKUP($B1468,'[5]POB X MCR 2019'!$C$7:$AW$186,46,0)</f>
        <v>205</v>
      </c>
      <c r="AU1468" s="89">
        <f>VLOOKUP($B1468,'[6]RED CHOTA'!$C$7:$G$170,5,0)</f>
        <v>16</v>
      </c>
    </row>
    <row r="1469" spans="1:47" ht="12">
      <c r="A1469" s="58">
        <v>1470</v>
      </c>
      <c r="B1469" s="58">
        <v>4749</v>
      </c>
      <c r="C1469" s="59" t="s">
        <v>1134</v>
      </c>
      <c r="D1469" s="59" t="s">
        <v>447</v>
      </c>
      <c r="E1469" s="59" t="s">
        <v>448</v>
      </c>
      <c r="F1469" s="59" t="s">
        <v>478</v>
      </c>
      <c r="G1469" s="12" t="s">
        <v>266</v>
      </c>
      <c r="H1469" s="14">
        <f t="shared" si="370"/>
        <v>4749</v>
      </c>
      <c r="I1469" s="14">
        <f t="shared" si="358"/>
        <v>742</v>
      </c>
      <c r="J1469" s="12">
        <f>VLOOKUP($B1469,'[1]METAS 2019'!$D$4:$Q$843,5,0)</f>
        <v>10</v>
      </c>
      <c r="K1469" s="12">
        <f>VLOOKUP($B1469,'[1]METAS 2019'!$D$4:$Q$843,4,0)</f>
        <v>7</v>
      </c>
      <c r="L1469" s="12">
        <f>VLOOKUP($B1469,'[1]METAS 2019'!$D$4:$Q$843,11,0)</f>
        <v>9</v>
      </c>
      <c r="M1469" s="12">
        <f>VLOOKUP($B1469,'[1]METAS 2019'!$D$4:$Q$843,12,0)</f>
        <v>11</v>
      </c>
      <c r="N1469" s="12">
        <f>VLOOKUP($B1469,'[1]METAS 2019'!$D$4:$Q$843,13,0)</f>
        <v>8</v>
      </c>
      <c r="O1469" s="12">
        <f>VLOOKUP($B1469,'[1]METAS 2019'!$D$4:$Q$843,14,0)</f>
        <v>15</v>
      </c>
      <c r="P1469" s="89">
        <f>VLOOKUP($B1469,'[5]POB X MCR 2019'!$C$7:$AW$186,12,0)</f>
        <v>16</v>
      </c>
      <c r="Q1469" s="89">
        <f>VLOOKUP($B1469,'[5]POB X MCR 2019'!$C$7:$AW$186,13,0)</f>
        <v>16</v>
      </c>
      <c r="R1469" s="89">
        <f>VLOOKUP($B1469,'[5]POB X MCR 2019'!$C$7:$AW$186,14,0)</f>
        <v>17</v>
      </c>
      <c r="S1469" s="89">
        <f>VLOOKUP($B1469,'[5]POB X MCR 2019'!$C$7:$AW$186,15,0)</f>
        <v>17</v>
      </c>
      <c r="T1469" s="89">
        <f>VLOOKUP($B1469,'[5]POB X MCR 2019'!$C$7:$AW$186,16,0)</f>
        <v>17</v>
      </c>
      <c r="U1469" s="89">
        <f>VLOOKUP($B1469,'[5]POB X MCR 2019'!$C$7:$AW$186,17,0)</f>
        <v>17</v>
      </c>
      <c r="V1469" s="89">
        <f>VLOOKUP($B1469,'[5]POB X MCR 2019'!$C$7:$AW$186,18,0)</f>
        <v>17</v>
      </c>
      <c r="W1469" s="89">
        <f>VLOOKUP($B1469,'[5]POB X MCR 2019'!$C$7:$AW$186,19,0)</f>
        <v>16</v>
      </c>
      <c r="X1469" s="89">
        <f>VLOOKUP($B1469,'[5]POB X MCR 2019'!$C$7:$AW$186,20,0)</f>
        <v>16</v>
      </c>
      <c r="Y1469" s="89">
        <f>VLOOKUP($B1469,'[5]POB X MCR 2019'!$C$7:$AW$186,21,0)</f>
        <v>15</v>
      </c>
      <c r="Z1469" s="89">
        <f>VLOOKUP($B1469,'[5]POB X MCR 2019'!$C$7:$AW$186,22,0)</f>
        <v>14</v>
      </c>
      <c r="AA1469" s="89">
        <f>VLOOKUP($B1469,'[5]POB X MCR 2019'!$C$7:$AW$186,23,0)</f>
        <v>13</v>
      </c>
      <c r="AB1469" s="89">
        <f>VLOOKUP($B1469,'[5]POB X MCR 2019'!$C$7:$AW$186,24,0)</f>
        <v>12</v>
      </c>
      <c r="AC1469" s="89">
        <f>VLOOKUP($B1469,'[5]POB X MCR 2019'!$C$7:$AW$186,25,0)</f>
        <v>12</v>
      </c>
      <c r="AD1469" s="89">
        <f>VLOOKUP($B1469,'[5]POB X MCR 2019'!$C$7:$AW$186,26,0)</f>
        <v>51</v>
      </c>
      <c r="AE1469" s="89">
        <f>VLOOKUP($B1469,'[5]POB X MCR 2019'!$C$7:$AW$186,27,0)</f>
        <v>55</v>
      </c>
      <c r="AF1469" s="89">
        <f>VLOOKUP($B1469,'[5]POB X MCR 2019'!$C$7:$AW$186,28,0)</f>
        <v>63</v>
      </c>
      <c r="AG1469" s="89">
        <f>VLOOKUP($B1469,'[5]POB X MCR 2019'!$C$7:$AW$186,29,0)</f>
        <v>54</v>
      </c>
      <c r="AH1469" s="89">
        <f>VLOOKUP($B1469,'[5]POB X MCR 2019'!$C$7:$AW$186,30,0)</f>
        <v>52</v>
      </c>
      <c r="AI1469" s="89">
        <f>VLOOKUP($B1469,'[5]POB X MCR 2019'!$C$7:$AW$186,31,0)</f>
        <v>45</v>
      </c>
      <c r="AJ1469" s="89">
        <f>VLOOKUP($B1469,'[5]POB X MCR 2019'!$C$7:$AW$186,32,0)</f>
        <v>36</v>
      </c>
      <c r="AK1469" s="89">
        <f>VLOOKUP($B1469,'[5]POB X MCR 2019'!$C$7:$AW$186,33,0)</f>
        <v>31</v>
      </c>
      <c r="AL1469" s="89">
        <f>VLOOKUP($B1469,'[5]POB X MCR 2019'!$C$7:$AW$186,34,0)</f>
        <v>27</v>
      </c>
      <c r="AM1469" s="89">
        <f>VLOOKUP($B1469,'[5]POB X MCR 2019'!$C$7:$AW$186,35,0)</f>
        <v>19</v>
      </c>
      <c r="AN1469" s="89">
        <f>VLOOKUP($B1469,'[5]POB X MCR 2019'!$C$7:$AW$186,36,0)</f>
        <v>14</v>
      </c>
      <c r="AO1469" s="89">
        <f>VLOOKUP($B1469,'[5]POB X MCR 2019'!$C$7:$AW$186,37,0)</f>
        <v>10</v>
      </c>
      <c r="AP1469" s="89">
        <f>VLOOKUP($B1469,'[5]POB X MCR 2019'!$C$7:$AW$186,38,0)</f>
        <v>10</v>
      </c>
      <c r="AQ1469" s="89">
        <f>VLOOKUP($B1469,'[5]POB X MCR 2019'!$C$7:$AW$186,43,0)</f>
        <v>382</v>
      </c>
      <c r="AR1469" s="89">
        <f>VLOOKUP($B1469,'[5]POB X MCR 2019'!$C$7:$AW$186,44,0)</f>
        <v>41</v>
      </c>
      <c r="AS1469" s="89">
        <f>VLOOKUP($B1469,'[5]POB X MCR 2019'!$C$7:$AW$186,45,0)</f>
        <v>32</v>
      </c>
      <c r="AT1469" s="89">
        <f>VLOOKUP($B1469,'[5]POB X MCR 2019'!$C$7:$AW$186,46,0)</f>
        <v>168</v>
      </c>
      <c r="AU1469" s="89">
        <f>VLOOKUP($B1469,'[6]RED CHOTA'!$C$7:$G$170,5,0)</f>
        <v>12</v>
      </c>
    </row>
    <row r="1470" spans="1:47" ht="12">
      <c r="A1470" s="58">
        <v>1471</v>
      </c>
      <c r="B1470" s="58">
        <v>25513</v>
      </c>
      <c r="C1470" s="59" t="s">
        <v>1134</v>
      </c>
      <c r="D1470" s="59" t="s">
        <v>447</v>
      </c>
      <c r="E1470" s="59" t="s">
        <v>448</v>
      </c>
      <c r="F1470" s="59" t="s">
        <v>1105</v>
      </c>
      <c r="G1470" s="12" t="s">
        <v>266</v>
      </c>
      <c r="H1470" s="14">
        <f t="shared" si="370"/>
        <v>25513</v>
      </c>
      <c r="I1470" s="14">
        <f t="shared" si="358"/>
        <v>403</v>
      </c>
      <c r="J1470" s="12">
        <f>VLOOKUP($B1470,'[1]METAS 2019'!$D$4:$Q$843,5,0)</f>
        <v>3</v>
      </c>
      <c r="K1470" s="12">
        <f>VLOOKUP($B1470,'[1]METAS 2019'!$D$4:$Q$843,4,0)</f>
        <v>2</v>
      </c>
      <c r="L1470" s="12">
        <f>VLOOKUP($B1470,'[1]METAS 2019'!$D$4:$Q$843,11,0)</f>
        <v>0</v>
      </c>
      <c r="M1470" s="12">
        <f>VLOOKUP($B1470,'[1]METAS 2019'!$D$4:$Q$843,12,0)</f>
        <v>0</v>
      </c>
      <c r="N1470" s="12">
        <f>VLOOKUP($B1470,'[1]METAS 2019'!$D$4:$Q$843,13,0)</f>
        <v>0</v>
      </c>
      <c r="O1470" s="12">
        <f>VLOOKUP($B1470,'[1]METAS 2019'!$D$4:$Q$843,14,0)</f>
        <v>0</v>
      </c>
      <c r="P1470" s="89">
        <f>VLOOKUP($B1470,'[5]POB X MCR 2019'!$C$7:$AW$186,12,0)</f>
        <v>9</v>
      </c>
      <c r="Q1470" s="89">
        <f>VLOOKUP($B1470,'[5]POB X MCR 2019'!$C$7:$AW$186,13,0)</f>
        <v>10</v>
      </c>
      <c r="R1470" s="89">
        <f>VLOOKUP($B1470,'[5]POB X MCR 2019'!$C$7:$AW$186,14,0)</f>
        <v>9</v>
      </c>
      <c r="S1470" s="89">
        <f>VLOOKUP($B1470,'[5]POB X MCR 2019'!$C$7:$AW$186,15,0)</f>
        <v>9</v>
      </c>
      <c r="T1470" s="89">
        <f>VLOOKUP($B1470,'[5]POB X MCR 2019'!$C$7:$AW$186,16,0)</f>
        <v>10</v>
      </c>
      <c r="U1470" s="89">
        <f>VLOOKUP($B1470,'[5]POB X MCR 2019'!$C$7:$AW$186,17,0)</f>
        <v>10</v>
      </c>
      <c r="V1470" s="89">
        <f>VLOOKUP($B1470,'[5]POB X MCR 2019'!$C$7:$AW$186,18,0)</f>
        <v>10</v>
      </c>
      <c r="W1470" s="89">
        <f>VLOOKUP($B1470,'[5]POB X MCR 2019'!$C$7:$AW$186,19,0)</f>
        <v>10</v>
      </c>
      <c r="X1470" s="89">
        <f>VLOOKUP($B1470,'[5]POB X MCR 2019'!$C$7:$AW$186,20,0)</f>
        <v>9</v>
      </c>
      <c r="Y1470" s="89">
        <f>VLOOKUP($B1470,'[5]POB X MCR 2019'!$C$7:$AW$186,21,0)</f>
        <v>9</v>
      </c>
      <c r="Z1470" s="89">
        <f>VLOOKUP($B1470,'[5]POB X MCR 2019'!$C$7:$AW$186,22,0)</f>
        <v>8</v>
      </c>
      <c r="AA1470" s="89">
        <f>VLOOKUP($B1470,'[5]POB X MCR 2019'!$C$7:$AW$186,23,0)</f>
        <v>8</v>
      </c>
      <c r="AB1470" s="89">
        <f>VLOOKUP($B1470,'[5]POB X MCR 2019'!$C$7:$AW$186,24,0)</f>
        <v>7</v>
      </c>
      <c r="AC1470" s="89">
        <f>VLOOKUP($B1470,'[5]POB X MCR 2019'!$C$7:$AW$186,25,0)</f>
        <v>7</v>
      </c>
      <c r="AD1470" s="89">
        <f>VLOOKUP($B1470,'[5]POB X MCR 2019'!$C$7:$AW$186,26,0)</f>
        <v>30</v>
      </c>
      <c r="AE1470" s="89">
        <f>VLOOKUP($B1470,'[5]POB X MCR 2019'!$C$7:$AW$186,27,0)</f>
        <v>32</v>
      </c>
      <c r="AF1470" s="89">
        <f>VLOOKUP($B1470,'[5]POB X MCR 2019'!$C$7:$AW$186,28,0)</f>
        <v>37</v>
      </c>
      <c r="AG1470" s="89">
        <f>VLOOKUP($B1470,'[5]POB X MCR 2019'!$C$7:$AW$186,29,0)</f>
        <v>32</v>
      </c>
      <c r="AH1470" s="89">
        <f>VLOOKUP($B1470,'[5]POB X MCR 2019'!$C$7:$AW$186,30,0)</f>
        <v>30</v>
      </c>
      <c r="AI1470" s="89">
        <f>VLOOKUP($B1470,'[5]POB X MCR 2019'!$C$7:$AW$186,31,0)</f>
        <v>26</v>
      </c>
      <c r="AJ1470" s="89">
        <f>VLOOKUP($B1470,'[5]POB X MCR 2019'!$C$7:$AW$186,32,0)</f>
        <v>21</v>
      </c>
      <c r="AK1470" s="89">
        <f>VLOOKUP($B1470,'[5]POB X MCR 2019'!$C$7:$AW$186,33,0)</f>
        <v>18</v>
      </c>
      <c r="AL1470" s="89">
        <f>VLOOKUP($B1470,'[5]POB X MCR 2019'!$C$7:$AW$186,34,0)</f>
        <v>16</v>
      </c>
      <c r="AM1470" s="89">
        <f>VLOOKUP($B1470,'[5]POB X MCR 2019'!$C$7:$AW$186,35,0)</f>
        <v>11</v>
      </c>
      <c r="AN1470" s="89">
        <f>VLOOKUP($B1470,'[5]POB X MCR 2019'!$C$7:$AW$186,36,0)</f>
        <v>8</v>
      </c>
      <c r="AO1470" s="89">
        <f>VLOOKUP($B1470,'[5]POB X MCR 2019'!$C$7:$AW$186,37,0)</f>
        <v>6</v>
      </c>
      <c r="AP1470" s="89">
        <f>VLOOKUP($B1470,'[5]POB X MCR 2019'!$C$7:$AW$186,38,0)</f>
        <v>6</v>
      </c>
      <c r="AQ1470" s="89">
        <f>VLOOKUP($B1470,'[5]POB X MCR 2019'!$C$7:$AW$186,43,0)</f>
        <v>221</v>
      </c>
      <c r="AR1470" s="89">
        <f>VLOOKUP($B1470,'[5]POB X MCR 2019'!$C$7:$AW$186,44,0)</f>
        <v>24</v>
      </c>
      <c r="AS1470" s="89">
        <f>VLOOKUP($B1470,'[5]POB X MCR 2019'!$C$7:$AW$186,45,0)</f>
        <v>18</v>
      </c>
      <c r="AT1470" s="89">
        <f>VLOOKUP($B1470,'[5]POB X MCR 2019'!$C$7:$AW$186,46,0)</f>
        <v>98</v>
      </c>
      <c r="AU1470" s="89">
        <f>VLOOKUP($B1470,'[6]RED CHOTA'!$C$7:$G$170,5,0)</f>
        <v>3</v>
      </c>
    </row>
    <row r="1471" spans="1:47" ht="12">
      <c r="A1471" s="58">
        <v>1472</v>
      </c>
      <c r="B1471" s="58">
        <v>4742</v>
      </c>
      <c r="C1471" s="59" t="s">
        <v>1134</v>
      </c>
      <c r="D1471" s="59" t="s">
        <v>447</v>
      </c>
      <c r="E1471" s="59" t="s">
        <v>493</v>
      </c>
      <c r="F1471" s="59" t="s">
        <v>494</v>
      </c>
      <c r="G1471" s="12" t="s">
        <v>265</v>
      </c>
      <c r="H1471" s="14">
        <f t="shared" si="370"/>
        <v>4742</v>
      </c>
      <c r="I1471" s="14">
        <f t="shared" si="358"/>
        <v>6626</v>
      </c>
      <c r="J1471" s="12">
        <f>VLOOKUP($B1471,'[1]METAS 2019'!$D$4:$Q$843,5,0)</f>
        <v>85</v>
      </c>
      <c r="K1471" s="12">
        <f>VLOOKUP($B1471,'[1]METAS 2019'!$D$4:$Q$843,4,0)</f>
        <v>88</v>
      </c>
      <c r="L1471" s="12">
        <f>VLOOKUP($B1471,'[1]METAS 2019'!$D$4:$Q$843,11,0)</f>
        <v>112</v>
      </c>
      <c r="M1471" s="12">
        <f>VLOOKUP($B1471,'[1]METAS 2019'!$D$4:$Q$843,12,0)</f>
        <v>94</v>
      </c>
      <c r="N1471" s="12">
        <f>VLOOKUP($B1471,'[1]METAS 2019'!$D$4:$Q$843,13,0)</f>
        <v>77</v>
      </c>
      <c r="O1471" s="12">
        <f>VLOOKUP($B1471,'[1]METAS 2019'!$D$4:$Q$843,14,0)</f>
        <v>85</v>
      </c>
      <c r="P1471" s="89">
        <f>VLOOKUP($B1471,'[5]POB X MCR 2019'!$C$7:$AW$186,12,0)</f>
        <v>141</v>
      </c>
      <c r="Q1471" s="89">
        <f>VLOOKUP($B1471,'[5]POB X MCR 2019'!$C$7:$AW$186,13,0)</f>
        <v>145</v>
      </c>
      <c r="R1471" s="89">
        <f>VLOOKUP($B1471,'[5]POB X MCR 2019'!$C$7:$AW$186,14,0)</f>
        <v>148</v>
      </c>
      <c r="S1471" s="89">
        <f>VLOOKUP($B1471,'[5]POB X MCR 2019'!$C$7:$AW$186,15,0)</f>
        <v>151</v>
      </c>
      <c r="T1471" s="89">
        <f>VLOOKUP($B1471,'[5]POB X MCR 2019'!$C$7:$AW$186,16,0)</f>
        <v>151</v>
      </c>
      <c r="U1471" s="89">
        <f>VLOOKUP($B1471,'[5]POB X MCR 2019'!$C$7:$AW$186,17,0)</f>
        <v>152</v>
      </c>
      <c r="V1471" s="89">
        <f>VLOOKUP($B1471,'[5]POB X MCR 2019'!$C$7:$AW$186,18,0)</f>
        <v>151</v>
      </c>
      <c r="W1471" s="89">
        <f>VLOOKUP($B1471,'[5]POB X MCR 2019'!$C$7:$AW$186,19,0)</f>
        <v>146</v>
      </c>
      <c r="X1471" s="89">
        <f>VLOOKUP($B1471,'[5]POB X MCR 2019'!$C$7:$AW$186,20,0)</f>
        <v>139</v>
      </c>
      <c r="Y1471" s="89">
        <f>VLOOKUP($B1471,'[5]POB X MCR 2019'!$C$7:$AW$186,21,0)</f>
        <v>132</v>
      </c>
      <c r="Z1471" s="89">
        <f>VLOOKUP($B1471,'[5]POB X MCR 2019'!$C$7:$AW$186,22,0)</f>
        <v>125</v>
      </c>
      <c r="AA1471" s="89">
        <f>VLOOKUP($B1471,'[5]POB X MCR 2019'!$C$7:$AW$186,23,0)</f>
        <v>118</v>
      </c>
      <c r="AB1471" s="89">
        <f>VLOOKUP($B1471,'[5]POB X MCR 2019'!$C$7:$AW$186,24,0)</f>
        <v>111</v>
      </c>
      <c r="AC1471" s="89">
        <f>VLOOKUP($B1471,'[5]POB X MCR 2019'!$C$7:$AW$186,25,0)</f>
        <v>104</v>
      </c>
      <c r="AD1471" s="89">
        <f>VLOOKUP($B1471,'[5]POB X MCR 2019'!$C$7:$AW$186,26,0)</f>
        <v>452</v>
      </c>
      <c r="AE1471" s="89">
        <f>VLOOKUP($B1471,'[5]POB X MCR 2019'!$C$7:$AW$186,27,0)</f>
        <v>492</v>
      </c>
      <c r="AF1471" s="89">
        <f>VLOOKUP($B1471,'[5]POB X MCR 2019'!$C$7:$AW$186,28,0)</f>
        <v>560</v>
      </c>
      <c r="AG1471" s="89">
        <f>VLOOKUP($B1471,'[5]POB X MCR 2019'!$C$7:$AW$186,29,0)</f>
        <v>487</v>
      </c>
      <c r="AH1471" s="89">
        <f>VLOOKUP($B1471,'[5]POB X MCR 2019'!$C$7:$AW$186,30,0)</f>
        <v>464</v>
      </c>
      <c r="AI1471" s="89">
        <f>VLOOKUP($B1471,'[5]POB X MCR 2019'!$C$7:$AW$186,31,0)</f>
        <v>398</v>
      </c>
      <c r="AJ1471" s="89">
        <f>VLOOKUP($B1471,'[5]POB X MCR 2019'!$C$7:$AW$186,32,0)</f>
        <v>320</v>
      </c>
      <c r="AK1471" s="89">
        <f>VLOOKUP($B1471,'[5]POB X MCR 2019'!$C$7:$AW$186,33,0)</f>
        <v>280</v>
      </c>
      <c r="AL1471" s="89">
        <f>VLOOKUP($B1471,'[5]POB X MCR 2019'!$C$7:$AW$186,34,0)</f>
        <v>243</v>
      </c>
      <c r="AM1471" s="89">
        <f>VLOOKUP($B1471,'[5]POB X MCR 2019'!$C$7:$AW$186,35,0)</f>
        <v>174</v>
      </c>
      <c r="AN1471" s="89">
        <f>VLOOKUP($B1471,'[5]POB X MCR 2019'!$C$7:$AW$186,36,0)</f>
        <v>126</v>
      </c>
      <c r="AO1471" s="89">
        <f>VLOOKUP($B1471,'[5]POB X MCR 2019'!$C$7:$AW$186,37,0)</f>
        <v>87</v>
      </c>
      <c r="AP1471" s="89">
        <f>VLOOKUP($B1471,'[5]POB X MCR 2019'!$C$7:$AW$186,38,0)</f>
        <v>88</v>
      </c>
      <c r="AQ1471" s="89">
        <f>VLOOKUP($B1471,'[5]POB X MCR 2019'!$C$7:$AW$186,43,0)</f>
        <v>3371</v>
      </c>
      <c r="AR1471" s="89">
        <f>VLOOKUP($B1471,'[5]POB X MCR 2019'!$C$7:$AW$186,44,0)</f>
        <v>361</v>
      </c>
      <c r="AS1471" s="89">
        <f>VLOOKUP($B1471,'[5]POB X MCR 2019'!$C$7:$AW$186,45,0)</f>
        <v>283</v>
      </c>
      <c r="AT1471" s="89">
        <f>VLOOKUP($B1471,'[5]POB X MCR 2019'!$C$7:$AW$186,46,0)</f>
        <v>1498</v>
      </c>
      <c r="AU1471" s="89">
        <f>VLOOKUP($B1471,'[6]RED CHOTA'!$C$7:$G$170,5,0)</f>
        <v>106</v>
      </c>
    </row>
    <row r="1472" spans="1:47" ht="12">
      <c r="A1472" s="58">
        <v>1473</v>
      </c>
      <c r="B1472" s="58">
        <v>4744</v>
      </c>
      <c r="C1472" s="59" t="s">
        <v>1134</v>
      </c>
      <c r="D1472" s="59" t="s">
        <v>447</v>
      </c>
      <c r="E1472" s="59" t="s">
        <v>493</v>
      </c>
      <c r="F1472" s="59" t="s">
        <v>497</v>
      </c>
      <c r="G1472" s="12" t="s">
        <v>266</v>
      </c>
      <c r="H1472" s="14">
        <f t="shared" si="370"/>
        <v>4744</v>
      </c>
      <c r="I1472" s="14">
        <f t="shared" si="358"/>
        <v>986</v>
      </c>
      <c r="J1472" s="12">
        <f>VLOOKUP($B1472,'[1]METAS 2019'!$D$4:$Q$843,5,0)</f>
        <v>11</v>
      </c>
      <c r="K1472" s="12">
        <f>VLOOKUP($B1472,'[1]METAS 2019'!$D$4:$Q$843,4,0)</f>
        <v>9</v>
      </c>
      <c r="L1472" s="12">
        <f>VLOOKUP($B1472,'[1]METAS 2019'!$D$4:$Q$843,11,0)</f>
        <v>15</v>
      </c>
      <c r="M1472" s="12">
        <f>VLOOKUP($B1472,'[1]METAS 2019'!$D$4:$Q$843,12,0)</f>
        <v>12</v>
      </c>
      <c r="N1472" s="12">
        <f>VLOOKUP($B1472,'[1]METAS 2019'!$D$4:$Q$843,13,0)</f>
        <v>13</v>
      </c>
      <c r="O1472" s="12">
        <f>VLOOKUP($B1472,'[1]METAS 2019'!$D$4:$Q$843,14,0)</f>
        <v>10</v>
      </c>
      <c r="P1472" s="89">
        <f>VLOOKUP($B1472,'[5]POB X MCR 2019'!$C$7:$AW$186,12,0)</f>
        <v>21</v>
      </c>
      <c r="Q1472" s="89">
        <f>VLOOKUP($B1472,'[5]POB X MCR 2019'!$C$7:$AW$186,13,0)</f>
        <v>22</v>
      </c>
      <c r="R1472" s="89">
        <f>VLOOKUP($B1472,'[5]POB X MCR 2019'!$C$7:$AW$186,14,0)</f>
        <v>22</v>
      </c>
      <c r="S1472" s="89">
        <f>VLOOKUP($B1472,'[5]POB X MCR 2019'!$C$7:$AW$186,15,0)</f>
        <v>23</v>
      </c>
      <c r="T1472" s="89">
        <f>VLOOKUP($B1472,'[5]POB X MCR 2019'!$C$7:$AW$186,16,0)</f>
        <v>23</v>
      </c>
      <c r="U1472" s="89">
        <f>VLOOKUP($B1472,'[5]POB X MCR 2019'!$C$7:$AW$186,17,0)</f>
        <v>23</v>
      </c>
      <c r="V1472" s="89">
        <f>VLOOKUP($B1472,'[5]POB X MCR 2019'!$C$7:$AW$186,18,0)</f>
        <v>23</v>
      </c>
      <c r="W1472" s="89">
        <f>VLOOKUP($B1472,'[5]POB X MCR 2019'!$C$7:$AW$186,19,0)</f>
        <v>22</v>
      </c>
      <c r="X1472" s="89">
        <f>VLOOKUP($B1472,'[5]POB X MCR 2019'!$C$7:$AW$186,20,0)</f>
        <v>21</v>
      </c>
      <c r="Y1472" s="89">
        <f>VLOOKUP($B1472,'[5]POB X MCR 2019'!$C$7:$AW$186,21,0)</f>
        <v>20</v>
      </c>
      <c r="Z1472" s="89">
        <f>VLOOKUP($B1472,'[5]POB X MCR 2019'!$C$7:$AW$186,22,0)</f>
        <v>19</v>
      </c>
      <c r="AA1472" s="89">
        <f>VLOOKUP($B1472,'[5]POB X MCR 2019'!$C$7:$AW$186,23,0)</f>
        <v>18</v>
      </c>
      <c r="AB1472" s="89">
        <f>VLOOKUP($B1472,'[5]POB X MCR 2019'!$C$7:$AW$186,24,0)</f>
        <v>17</v>
      </c>
      <c r="AC1472" s="89">
        <f>VLOOKUP($B1472,'[5]POB X MCR 2019'!$C$7:$AW$186,25,0)</f>
        <v>16</v>
      </c>
      <c r="AD1472" s="89">
        <f>VLOOKUP($B1472,'[5]POB X MCR 2019'!$C$7:$AW$186,26,0)</f>
        <v>68</v>
      </c>
      <c r="AE1472" s="89">
        <f>VLOOKUP($B1472,'[5]POB X MCR 2019'!$C$7:$AW$186,27,0)</f>
        <v>74</v>
      </c>
      <c r="AF1472" s="89">
        <f>VLOOKUP($B1472,'[5]POB X MCR 2019'!$C$7:$AW$186,28,0)</f>
        <v>84</v>
      </c>
      <c r="AG1472" s="89">
        <f>VLOOKUP($B1472,'[5]POB X MCR 2019'!$C$7:$AW$186,29,0)</f>
        <v>73</v>
      </c>
      <c r="AH1472" s="89">
        <f>VLOOKUP($B1472,'[5]POB X MCR 2019'!$C$7:$AW$186,30,0)</f>
        <v>70</v>
      </c>
      <c r="AI1472" s="89">
        <f>VLOOKUP($B1472,'[5]POB X MCR 2019'!$C$7:$AW$186,31,0)</f>
        <v>60</v>
      </c>
      <c r="AJ1472" s="89">
        <f>VLOOKUP($B1472,'[5]POB X MCR 2019'!$C$7:$AW$186,32,0)</f>
        <v>48</v>
      </c>
      <c r="AK1472" s="89">
        <f>VLOOKUP($B1472,'[5]POB X MCR 2019'!$C$7:$AW$186,33,0)</f>
        <v>42</v>
      </c>
      <c r="AL1472" s="89">
        <f>VLOOKUP($B1472,'[5]POB X MCR 2019'!$C$7:$AW$186,34,0)</f>
        <v>36</v>
      </c>
      <c r="AM1472" s="89">
        <f>VLOOKUP($B1472,'[5]POB X MCR 2019'!$C$7:$AW$186,35,0)</f>
        <v>26</v>
      </c>
      <c r="AN1472" s="89">
        <f>VLOOKUP($B1472,'[5]POB X MCR 2019'!$C$7:$AW$186,36,0)</f>
        <v>19</v>
      </c>
      <c r="AO1472" s="89">
        <f>VLOOKUP($B1472,'[5]POB X MCR 2019'!$C$7:$AW$186,37,0)</f>
        <v>13</v>
      </c>
      <c r="AP1472" s="89">
        <f>VLOOKUP($B1472,'[5]POB X MCR 2019'!$C$7:$AW$186,38,0)</f>
        <v>13</v>
      </c>
      <c r="AQ1472" s="89">
        <f>VLOOKUP($B1472,'[5]POB X MCR 2019'!$C$7:$AW$186,43,0)</f>
        <v>506</v>
      </c>
      <c r="AR1472" s="89">
        <f>VLOOKUP($B1472,'[5]POB X MCR 2019'!$C$7:$AW$186,44,0)</f>
        <v>55</v>
      </c>
      <c r="AS1472" s="89">
        <f>VLOOKUP($B1472,'[5]POB X MCR 2019'!$C$7:$AW$186,45,0)</f>
        <v>42</v>
      </c>
      <c r="AT1472" s="89">
        <f>VLOOKUP($B1472,'[5]POB X MCR 2019'!$C$7:$AW$186,46,0)</f>
        <v>225</v>
      </c>
      <c r="AU1472" s="89">
        <f>VLOOKUP($B1472,'[6]RED CHOTA'!$C$7:$G$170,5,0)</f>
        <v>13</v>
      </c>
    </row>
    <row r="1473" spans="1:47" ht="12">
      <c r="A1473" s="58">
        <v>1474</v>
      </c>
      <c r="B1473" s="58">
        <v>4745</v>
      </c>
      <c r="C1473" s="59" t="s">
        <v>1134</v>
      </c>
      <c r="D1473" s="59" t="s">
        <v>447</v>
      </c>
      <c r="E1473" s="59" t="s">
        <v>493</v>
      </c>
      <c r="F1473" s="59" t="s">
        <v>499</v>
      </c>
      <c r="G1473" s="12" t="s">
        <v>271</v>
      </c>
      <c r="H1473" s="14">
        <f t="shared" si="370"/>
        <v>4745</v>
      </c>
      <c r="I1473" s="14">
        <f t="shared" ref="I1473:I1536" si="371">SUM(J1473:AP1473)</f>
        <v>1870</v>
      </c>
      <c r="J1473" s="12">
        <f>VLOOKUP($B1473,'[1]METAS 2019'!$D$4:$Q$843,5,0)</f>
        <v>13</v>
      </c>
      <c r="K1473" s="12">
        <f>VLOOKUP($B1473,'[1]METAS 2019'!$D$4:$Q$843,4,0)</f>
        <v>13</v>
      </c>
      <c r="L1473" s="12">
        <f>VLOOKUP($B1473,'[1]METAS 2019'!$D$4:$Q$843,11,0)</f>
        <v>24</v>
      </c>
      <c r="M1473" s="12">
        <f>VLOOKUP($B1473,'[1]METAS 2019'!$D$4:$Q$843,12,0)</f>
        <v>15</v>
      </c>
      <c r="N1473" s="12">
        <f>VLOOKUP($B1473,'[1]METAS 2019'!$D$4:$Q$843,13,0)</f>
        <v>18</v>
      </c>
      <c r="O1473" s="12">
        <f>VLOOKUP($B1473,'[1]METAS 2019'!$D$4:$Q$843,14,0)</f>
        <v>17</v>
      </c>
      <c r="P1473" s="89">
        <f>VLOOKUP($B1473,'[5]POB X MCR 2019'!$C$7:$AW$186,12,0)</f>
        <v>41</v>
      </c>
      <c r="Q1473" s="89">
        <f>VLOOKUP($B1473,'[5]POB X MCR 2019'!$C$7:$AW$186,13,0)</f>
        <v>42</v>
      </c>
      <c r="R1473" s="89">
        <f>VLOOKUP($B1473,'[5]POB X MCR 2019'!$C$7:$AW$186,14,0)</f>
        <v>43</v>
      </c>
      <c r="S1473" s="89">
        <f>VLOOKUP($B1473,'[5]POB X MCR 2019'!$C$7:$AW$186,15,0)</f>
        <v>44</v>
      </c>
      <c r="T1473" s="89">
        <f>VLOOKUP($B1473,'[5]POB X MCR 2019'!$C$7:$AW$186,16,0)</f>
        <v>44</v>
      </c>
      <c r="U1473" s="89">
        <f>VLOOKUP($B1473,'[5]POB X MCR 2019'!$C$7:$AW$186,17,0)</f>
        <v>44</v>
      </c>
      <c r="V1473" s="89">
        <f>VLOOKUP($B1473,'[5]POB X MCR 2019'!$C$7:$AW$186,18,0)</f>
        <v>44</v>
      </c>
      <c r="W1473" s="89">
        <f>VLOOKUP($B1473,'[5]POB X MCR 2019'!$C$7:$AW$186,19,0)</f>
        <v>42</v>
      </c>
      <c r="X1473" s="89">
        <f>VLOOKUP($B1473,'[5]POB X MCR 2019'!$C$7:$AW$186,20,0)</f>
        <v>41</v>
      </c>
      <c r="Y1473" s="89">
        <f>VLOOKUP($B1473,'[5]POB X MCR 2019'!$C$7:$AW$186,21,0)</f>
        <v>38</v>
      </c>
      <c r="Z1473" s="89">
        <f>VLOOKUP($B1473,'[5]POB X MCR 2019'!$C$7:$AW$186,22,0)</f>
        <v>36</v>
      </c>
      <c r="AA1473" s="89">
        <f>VLOOKUP($B1473,'[5]POB X MCR 2019'!$C$7:$AW$186,23,0)</f>
        <v>34</v>
      </c>
      <c r="AB1473" s="89">
        <f>VLOOKUP($B1473,'[5]POB X MCR 2019'!$C$7:$AW$186,24,0)</f>
        <v>32</v>
      </c>
      <c r="AC1473" s="89">
        <f>VLOOKUP($B1473,'[5]POB X MCR 2019'!$C$7:$AW$186,25,0)</f>
        <v>30</v>
      </c>
      <c r="AD1473" s="89">
        <f>VLOOKUP($B1473,'[5]POB X MCR 2019'!$C$7:$AW$186,26,0)</f>
        <v>131</v>
      </c>
      <c r="AE1473" s="89">
        <f>VLOOKUP($B1473,'[5]POB X MCR 2019'!$C$7:$AW$186,27,0)</f>
        <v>143</v>
      </c>
      <c r="AF1473" s="89">
        <f>VLOOKUP($B1473,'[5]POB X MCR 2019'!$C$7:$AW$186,28,0)</f>
        <v>163</v>
      </c>
      <c r="AG1473" s="89">
        <f>VLOOKUP($B1473,'[5]POB X MCR 2019'!$C$7:$AW$186,29,0)</f>
        <v>142</v>
      </c>
      <c r="AH1473" s="89">
        <f>VLOOKUP($B1473,'[5]POB X MCR 2019'!$C$7:$AW$186,30,0)</f>
        <v>135</v>
      </c>
      <c r="AI1473" s="89">
        <f>VLOOKUP($B1473,'[5]POB X MCR 2019'!$C$7:$AW$186,31,0)</f>
        <v>116</v>
      </c>
      <c r="AJ1473" s="89">
        <f>VLOOKUP($B1473,'[5]POB X MCR 2019'!$C$7:$AW$186,32,0)</f>
        <v>93</v>
      </c>
      <c r="AK1473" s="89">
        <f>VLOOKUP($B1473,'[5]POB X MCR 2019'!$C$7:$AW$186,33,0)</f>
        <v>82</v>
      </c>
      <c r="AL1473" s="89">
        <f>VLOOKUP($B1473,'[5]POB X MCR 2019'!$C$7:$AW$186,34,0)</f>
        <v>71</v>
      </c>
      <c r="AM1473" s="89">
        <f>VLOOKUP($B1473,'[5]POB X MCR 2019'!$C$7:$AW$186,35,0)</f>
        <v>51</v>
      </c>
      <c r="AN1473" s="89">
        <f>VLOOKUP($B1473,'[5]POB X MCR 2019'!$C$7:$AW$186,36,0)</f>
        <v>37</v>
      </c>
      <c r="AO1473" s="89">
        <f>VLOOKUP($B1473,'[5]POB X MCR 2019'!$C$7:$AW$186,37,0)</f>
        <v>25</v>
      </c>
      <c r="AP1473" s="89">
        <f>VLOOKUP($B1473,'[5]POB X MCR 2019'!$C$7:$AW$186,38,0)</f>
        <v>26</v>
      </c>
      <c r="AQ1473" s="89">
        <f>VLOOKUP($B1473,'[5]POB X MCR 2019'!$C$7:$AW$186,43,0)</f>
        <v>949</v>
      </c>
      <c r="AR1473" s="89">
        <f>VLOOKUP($B1473,'[5]POB X MCR 2019'!$C$7:$AW$186,44,0)</f>
        <v>106</v>
      </c>
      <c r="AS1473" s="89">
        <f>VLOOKUP($B1473,'[5]POB X MCR 2019'!$C$7:$AW$186,45,0)</f>
        <v>82</v>
      </c>
      <c r="AT1473" s="89">
        <f>VLOOKUP($B1473,'[5]POB X MCR 2019'!$C$7:$AW$186,46,0)</f>
        <v>436</v>
      </c>
      <c r="AU1473" s="89">
        <f>VLOOKUP($B1473,'[6]RED CHOTA'!$C$7:$G$170,5,0)</f>
        <v>16</v>
      </c>
    </row>
    <row r="1474" spans="1:47" ht="12">
      <c r="A1474" s="58">
        <v>1475</v>
      </c>
      <c r="B1474" s="58">
        <v>10879</v>
      </c>
      <c r="C1474" s="59" t="s">
        <v>1134</v>
      </c>
      <c r="D1474" s="59" t="s">
        <v>447</v>
      </c>
      <c r="E1474" s="59" t="s">
        <v>493</v>
      </c>
      <c r="F1474" s="59" t="s">
        <v>507</v>
      </c>
      <c r="G1474" s="12" t="s">
        <v>266</v>
      </c>
      <c r="H1474" s="14">
        <f t="shared" si="370"/>
        <v>10879</v>
      </c>
      <c r="I1474" s="14">
        <f t="shared" si="371"/>
        <v>783</v>
      </c>
      <c r="J1474" s="12">
        <f>VLOOKUP($B1474,'[1]METAS 2019'!$D$4:$Q$843,5,0)</f>
        <v>7</v>
      </c>
      <c r="K1474" s="12">
        <f>VLOOKUP($B1474,'[1]METAS 2019'!$D$4:$Q$843,4,0)</f>
        <v>6</v>
      </c>
      <c r="L1474" s="12">
        <f>VLOOKUP($B1474,'[1]METAS 2019'!$D$4:$Q$843,11,0)</f>
        <v>8</v>
      </c>
      <c r="M1474" s="12">
        <f>VLOOKUP($B1474,'[1]METAS 2019'!$D$4:$Q$843,12,0)</f>
        <v>5</v>
      </c>
      <c r="N1474" s="12">
        <f>VLOOKUP($B1474,'[1]METAS 2019'!$D$4:$Q$843,13,0)</f>
        <v>12</v>
      </c>
      <c r="O1474" s="12">
        <f>VLOOKUP($B1474,'[1]METAS 2019'!$D$4:$Q$843,14,0)</f>
        <v>9</v>
      </c>
      <c r="P1474" s="89">
        <f>VLOOKUP($B1474,'[5]POB X MCR 2019'!$C$7:$AW$186,12,0)</f>
        <v>17</v>
      </c>
      <c r="Q1474" s="89">
        <f>VLOOKUP($B1474,'[5]POB X MCR 2019'!$C$7:$AW$186,13,0)</f>
        <v>18</v>
      </c>
      <c r="R1474" s="89">
        <f>VLOOKUP($B1474,'[5]POB X MCR 2019'!$C$7:$AW$186,14,0)</f>
        <v>18</v>
      </c>
      <c r="S1474" s="89">
        <f>VLOOKUP($B1474,'[5]POB X MCR 2019'!$C$7:$AW$186,15,0)</f>
        <v>18</v>
      </c>
      <c r="T1474" s="89">
        <f>VLOOKUP($B1474,'[5]POB X MCR 2019'!$C$7:$AW$186,16,0)</f>
        <v>18</v>
      </c>
      <c r="U1474" s="89">
        <f>VLOOKUP($B1474,'[5]POB X MCR 2019'!$C$7:$AW$186,17,0)</f>
        <v>18</v>
      </c>
      <c r="V1474" s="89">
        <f>VLOOKUP($B1474,'[5]POB X MCR 2019'!$C$7:$AW$186,18,0)</f>
        <v>18</v>
      </c>
      <c r="W1474" s="89">
        <f>VLOOKUP($B1474,'[5]POB X MCR 2019'!$C$7:$AW$186,19,0)</f>
        <v>18</v>
      </c>
      <c r="X1474" s="89">
        <f>VLOOKUP($B1474,'[5]POB X MCR 2019'!$C$7:$AW$186,20,0)</f>
        <v>17</v>
      </c>
      <c r="Y1474" s="89">
        <f>VLOOKUP($B1474,'[5]POB X MCR 2019'!$C$7:$AW$186,21,0)</f>
        <v>16</v>
      </c>
      <c r="Z1474" s="89">
        <f>VLOOKUP($B1474,'[5]POB X MCR 2019'!$C$7:$AW$186,22,0)</f>
        <v>15</v>
      </c>
      <c r="AA1474" s="89">
        <f>VLOOKUP($B1474,'[5]POB X MCR 2019'!$C$7:$AW$186,23,0)</f>
        <v>14</v>
      </c>
      <c r="AB1474" s="89">
        <f>VLOOKUP($B1474,'[5]POB X MCR 2019'!$C$7:$AW$186,24,0)</f>
        <v>13</v>
      </c>
      <c r="AC1474" s="89">
        <f>VLOOKUP($B1474,'[5]POB X MCR 2019'!$C$7:$AW$186,25,0)</f>
        <v>13</v>
      </c>
      <c r="AD1474" s="89">
        <f>VLOOKUP($B1474,'[5]POB X MCR 2019'!$C$7:$AW$186,26,0)</f>
        <v>55</v>
      </c>
      <c r="AE1474" s="89">
        <f>VLOOKUP($B1474,'[5]POB X MCR 2019'!$C$7:$AW$186,27,0)</f>
        <v>59</v>
      </c>
      <c r="AF1474" s="89">
        <f>VLOOKUP($B1474,'[5]POB X MCR 2019'!$C$7:$AW$186,28,0)</f>
        <v>68</v>
      </c>
      <c r="AG1474" s="89">
        <f>VLOOKUP($B1474,'[5]POB X MCR 2019'!$C$7:$AW$186,29,0)</f>
        <v>59</v>
      </c>
      <c r="AH1474" s="89">
        <f>VLOOKUP($B1474,'[5]POB X MCR 2019'!$C$7:$AW$186,30,0)</f>
        <v>56</v>
      </c>
      <c r="AI1474" s="89">
        <f>VLOOKUP($B1474,'[5]POB X MCR 2019'!$C$7:$AW$186,31,0)</f>
        <v>48</v>
      </c>
      <c r="AJ1474" s="89">
        <f>VLOOKUP($B1474,'[5]POB X MCR 2019'!$C$7:$AW$186,32,0)</f>
        <v>39</v>
      </c>
      <c r="AK1474" s="89">
        <f>VLOOKUP($B1474,'[5]POB X MCR 2019'!$C$7:$AW$186,33,0)</f>
        <v>34</v>
      </c>
      <c r="AL1474" s="89">
        <f>VLOOKUP($B1474,'[5]POB X MCR 2019'!$C$7:$AW$186,34,0)</f>
        <v>29</v>
      </c>
      <c r="AM1474" s="89">
        <f>VLOOKUP($B1474,'[5]POB X MCR 2019'!$C$7:$AW$186,35,0)</f>
        <v>21</v>
      </c>
      <c r="AN1474" s="89">
        <f>VLOOKUP($B1474,'[5]POB X MCR 2019'!$C$7:$AW$186,36,0)</f>
        <v>15</v>
      </c>
      <c r="AO1474" s="89">
        <f>VLOOKUP($B1474,'[5]POB X MCR 2019'!$C$7:$AW$186,37,0)</f>
        <v>11</v>
      </c>
      <c r="AP1474" s="89">
        <f>VLOOKUP($B1474,'[5]POB X MCR 2019'!$C$7:$AW$186,38,0)</f>
        <v>11</v>
      </c>
      <c r="AQ1474" s="89">
        <f>VLOOKUP($B1474,'[5]POB X MCR 2019'!$C$7:$AW$186,43,0)</f>
        <v>401</v>
      </c>
      <c r="AR1474" s="89">
        <f>VLOOKUP($B1474,'[5]POB X MCR 2019'!$C$7:$AW$186,44,0)</f>
        <v>44</v>
      </c>
      <c r="AS1474" s="89">
        <f>VLOOKUP($B1474,'[5]POB X MCR 2019'!$C$7:$AW$186,45,0)</f>
        <v>34</v>
      </c>
      <c r="AT1474" s="89">
        <f>VLOOKUP($B1474,'[5]POB X MCR 2019'!$C$7:$AW$186,46,0)</f>
        <v>181</v>
      </c>
      <c r="AU1474" s="89">
        <f>VLOOKUP($B1474,'[6]RED CHOTA'!$C$7:$G$170,5,0)</f>
        <v>8</v>
      </c>
    </row>
    <row r="1475" spans="1:47" ht="12">
      <c r="A1475" s="58">
        <v>1476</v>
      </c>
      <c r="B1475" s="58">
        <v>4746</v>
      </c>
      <c r="C1475" s="59" t="s">
        <v>1134</v>
      </c>
      <c r="D1475" s="59" t="s">
        <v>447</v>
      </c>
      <c r="E1475" s="59" t="s">
        <v>493</v>
      </c>
      <c r="F1475" s="59" t="s">
        <v>498</v>
      </c>
      <c r="G1475" s="12" t="s">
        <v>266</v>
      </c>
      <c r="H1475" s="14">
        <f t="shared" si="370"/>
        <v>4746</v>
      </c>
      <c r="I1475" s="14">
        <f t="shared" si="371"/>
        <v>519</v>
      </c>
      <c r="J1475" s="12">
        <f>VLOOKUP($B1475,'[1]METAS 2019'!$D$4:$Q$843,5,0)</f>
        <v>5</v>
      </c>
      <c r="K1475" s="12">
        <f>VLOOKUP($B1475,'[1]METAS 2019'!$D$4:$Q$843,4,0)</f>
        <v>3</v>
      </c>
      <c r="L1475" s="12">
        <f>VLOOKUP($B1475,'[1]METAS 2019'!$D$4:$Q$843,11,0)</f>
        <v>7</v>
      </c>
      <c r="M1475" s="12">
        <f>VLOOKUP($B1475,'[1]METAS 2019'!$D$4:$Q$843,12,0)</f>
        <v>3</v>
      </c>
      <c r="N1475" s="12">
        <f>VLOOKUP($B1475,'[1]METAS 2019'!$D$4:$Q$843,13,0)</f>
        <v>6</v>
      </c>
      <c r="O1475" s="12">
        <f>VLOOKUP($B1475,'[1]METAS 2019'!$D$4:$Q$843,14,0)</f>
        <v>6</v>
      </c>
      <c r="P1475" s="89">
        <f>VLOOKUP($B1475,'[5]POB X MCR 2019'!$C$7:$AW$186,12,0)</f>
        <v>11</v>
      </c>
      <c r="Q1475" s="89">
        <f>VLOOKUP($B1475,'[5]POB X MCR 2019'!$C$7:$AW$186,13,0)</f>
        <v>12</v>
      </c>
      <c r="R1475" s="89">
        <f>VLOOKUP($B1475,'[5]POB X MCR 2019'!$C$7:$AW$186,14,0)</f>
        <v>12</v>
      </c>
      <c r="S1475" s="89">
        <f>VLOOKUP($B1475,'[5]POB X MCR 2019'!$C$7:$AW$186,15,0)</f>
        <v>12</v>
      </c>
      <c r="T1475" s="89">
        <f>VLOOKUP($B1475,'[5]POB X MCR 2019'!$C$7:$AW$186,16,0)</f>
        <v>12</v>
      </c>
      <c r="U1475" s="89">
        <f>VLOOKUP($B1475,'[5]POB X MCR 2019'!$C$7:$AW$186,17,0)</f>
        <v>12</v>
      </c>
      <c r="V1475" s="89">
        <f>VLOOKUP($B1475,'[5]POB X MCR 2019'!$C$7:$AW$186,18,0)</f>
        <v>12</v>
      </c>
      <c r="W1475" s="89">
        <f>VLOOKUP($B1475,'[5]POB X MCR 2019'!$C$7:$AW$186,19,0)</f>
        <v>12</v>
      </c>
      <c r="X1475" s="89">
        <f>VLOOKUP($B1475,'[5]POB X MCR 2019'!$C$7:$AW$186,20,0)</f>
        <v>11</v>
      </c>
      <c r="Y1475" s="89">
        <f>VLOOKUP($B1475,'[5]POB X MCR 2019'!$C$7:$AW$186,21,0)</f>
        <v>11</v>
      </c>
      <c r="Z1475" s="89">
        <f>VLOOKUP($B1475,'[5]POB X MCR 2019'!$C$7:$AW$186,22,0)</f>
        <v>10</v>
      </c>
      <c r="AA1475" s="89">
        <f>VLOOKUP($B1475,'[5]POB X MCR 2019'!$C$7:$AW$186,23,0)</f>
        <v>9</v>
      </c>
      <c r="AB1475" s="89">
        <f>VLOOKUP($B1475,'[5]POB X MCR 2019'!$C$7:$AW$186,24,0)</f>
        <v>9</v>
      </c>
      <c r="AC1475" s="89">
        <f>VLOOKUP($B1475,'[5]POB X MCR 2019'!$C$7:$AW$186,25,0)</f>
        <v>8</v>
      </c>
      <c r="AD1475" s="89">
        <f>VLOOKUP($B1475,'[5]POB X MCR 2019'!$C$7:$AW$186,26,0)</f>
        <v>36</v>
      </c>
      <c r="AE1475" s="89">
        <f>VLOOKUP($B1475,'[5]POB X MCR 2019'!$C$7:$AW$186,27,0)</f>
        <v>40</v>
      </c>
      <c r="AF1475" s="89">
        <f>VLOOKUP($B1475,'[5]POB X MCR 2019'!$C$7:$AW$186,28,0)</f>
        <v>45</v>
      </c>
      <c r="AG1475" s="89">
        <f>VLOOKUP($B1475,'[5]POB X MCR 2019'!$C$7:$AW$186,29,0)</f>
        <v>39</v>
      </c>
      <c r="AH1475" s="89">
        <f>VLOOKUP($B1475,'[5]POB X MCR 2019'!$C$7:$AW$186,30,0)</f>
        <v>37</v>
      </c>
      <c r="AI1475" s="89">
        <f>VLOOKUP($B1475,'[5]POB X MCR 2019'!$C$7:$AW$186,31,0)</f>
        <v>32</v>
      </c>
      <c r="AJ1475" s="89">
        <f>VLOOKUP($B1475,'[5]POB X MCR 2019'!$C$7:$AW$186,32,0)</f>
        <v>26</v>
      </c>
      <c r="AK1475" s="89">
        <f>VLOOKUP($B1475,'[5]POB X MCR 2019'!$C$7:$AW$186,33,0)</f>
        <v>23</v>
      </c>
      <c r="AL1475" s="89">
        <f>VLOOKUP($B1475,'[5]POB X MCR 2019'!$C$7:$AW$186,34,0)</f>
        <v>20</v>
      </c>
      <c r="AM1475" s="89">
        <f>VLOOKUP($B1475,'[5]POB X MCR 2019'!$C$7:$AW$186,35,0)</f>
        <v>14</v>
      </c>
      <c r="AN1475" s="89">
        <f>VLOOKUP($B1475,'[5]POB X MCR 2019'!$C$7:$AW$186,36,0)</f>
        <v>10</v>
      </c>
      <c r="AO1475" s="89">
        <f>VLOOKUP($B1475,'[5]POB X MCR 2019'!$C$7:$AW$186,37,0)</f>
        <v>7</v>
      </c>
      <c r="AP1475" s="89">
        <f>VLOOKUP($B1475,'[5]POB X MCR 2019'!$C$7:$AW$186,38,0)</f>
        <v>7</v>
      </c>
      <c r="AQ1475" s="89">
        <f>VLOOKUP($B1475,'[5]POB X MCR 2019'!$C$7:$AW$186,43,0)</f>
        <v>268</v>
      </c>
      <c r="AR1475" s="89">
        <f>VLOOKUP($B1475,'[5]POB X MCR 2019'!$C$7:$AW$186,44,0)</f>
        <v>29</v>
      </c>
      <c r="AS1475" s="89">
        <f>VLOOKUP($B1475,'[5]POB X MCR 2019'!$C$7:$AW$186,45,0)</f>
        <v>23</v>
      </c>
      <c r="AT1475" s="89">
        <f>VLOOKUP($B1475,'[5]POB X MCR 2019'!$C$7:$AW$186,46,0)</f>
        <v>121</v>
      </c>
      <c r="AU1475" s="89">
        <f>VLOOKUP($B1475,'[6]RED CHOTA'!$C$7:$G$170,5,0)</f>
        <v>6</v>
      </c>
    </row>
    <row r="1476" spans="1:47" ht="12">
      <c r="A1476" s="58">
        <v>1477</v>
      </c>
      <c r="B1476" s="58">
        <v>10993</v>
      </c>
      <c r="C1476" s="59" t="s">
        <v>1134</v>
      </c>
      <c r="D1476" s="59" t="s">
        <v>447</v>
      </c>
      <c r="E1476" s="59" t="s">
        <v>493</v>
      </c>
      <c r="F1476" s="59" t="s">
        <v>508</v>
      </c>
      <c r="G1476" s="12" t="s">
        <v>266</v>
      </c>
      <c r="H1476" s="14">
        <f t="shared" si="370"/>
        <v>10993</v>
      </c>
      <c r="I1476" s="14">
        <f t="shared" si="371"/>
        <v>586</v>
      </c>
      <c r="J1476" s="12">
        <f>VLOOKUP($B1476,'[1]METAS 2019'!$D$4:$Q$843,5,0)</f>
        <v>2</v>
      </c>
      <c r="K1476" s="12">
        <f>VLOOKUP($B1476,'[1]METAS 2019'!$D$4:$Q$843,4,0)</f>
        <v>4</v>
      </c>
      <c r="L1476" s="12">
        <f>VLOOKUP($B1476,'[1]METAS 2019'!$D$4:$Q$843,11,0)</f>
        <v>2</v>
      </c>
      <c r="M1476" s="12">
        <f>VLOOKUP($B1476,'[1]METAS 2019'!$D$4:$Q$843,12,0)</f>
        <v>5</v>
      </c>
      <c r="N1476" s="12">
        <f>VLOOKUP($B1476,'[1]METAS 2019'!$D$4:$Q$843,13,0)</f>
        <v>3</v>
      </c>
      <c r="O1476" s="12">
        <f>VLOOKUP($B1476,'[1]METAS 2019'!$D$4:$Q$843,14,0)</f>
        <v>7</v>
      </c>
      <c r="P1476" s="89">
        <f>VLOOKUP($B1476,'[5]POB X MCR 2019'!$C$7:$AW$186,12,0)</f>
        <v>13</v>
      </c>
      <c r="Q1476" s="89">
        <f>VLOOKUP($B1476,'[5]POB X MCR 2019'!$C$7:$AW$186,13,0)</f>
        <v>13</v>
      </c>
      <c r="R1476" s="89">
        <f>VLOOKUP($B1476,'[5]POB X MCR 2019'!$C$7:$AW$186,14,0)</f>
        <v>14</v>
      </c>
      <c r="S1476" s="89">
        <f>VLOOKUP($B1476,'[5]POB X MCR 2019'!$C$7:$AW$186,15,0)</f>
        <v>14</v>
      </c>
      <c r="T1476" s="89">
        <f>VLOOKUP($B1476,'[5]POB X MCR 2019'!$C$7:$AW$186,16,0)</f>
        <v>14</v>
      </c>
      <c r="U1476" s="89">
        <f>VLOOKUP($B1476,'[5]POB X MCR 2019'!$C$7:$AW$186,17,0)</f>
        <v>14</v>
      </c>
      <c r="V1476" s="89">
        <f>VLOOKUP($B1476,'[5]POB X MCR 2019'!$C$7:$AW$186,18,0)</f>
        <v>14</v>
      </c>
      <c r="W1476" s="89">
        <f>VLOOKUP($B1476,'[5]POB X MCR 2019'!$C$7:$AW$186,19,0)</f>
        <v>13</v>
      </c>
      <c r="X1476" s="89">
        <f>VLOOKUP($B1476,'[5]POB X MCR 2019'!$C$7:$AW$186,20,0)</f>
        <v>13</v>
      </c>
      <c r="Y1476" s="89">
        <f>VLOOKUP($B1476,'[5]POB X MCR 2019'!$C$7:$AW$186,21,0)</f>
        <v>12</v>
      </c>
      <c r="Z1476" s="89">
        <f>VLOOKUP($B1476,'[5]POB X MCR 2019'!$C$7:$AW$186,22,0)</f>
        <v>12</v>
      </c>
      <c r="AA1476" s="89">
        <f>VLOOKUP($B1476,'[5]POB X MCR 2019'!$C$7:$AW$186,23,0)</f>
        <v>11</v>
      </c>
      <c r="AB1476" s="89">
        <f>VLOOKUP($B1476,'[5]POB X MCR 2019'!$C$7:$AW$186,24,0)</f>
        <v>10</v>
      </c>
      <c r="AC1476" s="89">
        <f>VLOOKUP($B1476,'[5]POB X MCR 2019'!$C$7:$AW$186,25,0)</f>
        <v>10</v>
      </c>
      <c r="AD1476" s="89">
        <f>VLOOKUP($B1476,'[5]POB X MCR 2019'!$C$7:$AW$186,26,0)</f>
        <v>42</v>
      </c>
      <c r="AE1476" s="89">
        <f>VLOOKUP($B1476,'[5]POB X MCR 2019'!$C$7:$AW$186,27,0)</f>
        <v>45</v>
      </c>
      <c r="AF1476" s="89">
        <f>VLOOKUP($B1476,'[5]POB X MCR 2019'!$C$7:$AW$186,28,0)</f>
        <v>52</v>
      </c>
      <c r="AG1476" s="89">
        <f>VLOOKUP($B1476,'[5]POB X MCR 2019'!$C$7:$AW$186,29,0)</f>
        <v>45</v>
      </c>
      <c r="AH1476" s="89">
        <f>VLOOKUP($B1476,'[5]POB X MCR 2019'!$C$7:$AW$186,30,0)</f>
        <v>43</v>
      </c>
      <c r="AI1476" s="89">
        <f>VLOOKUP($B1476,'[5]POB X MCR 2019'!$C$7:$AW$186,31,0)</f>
        <v>37</v>
      </c>
      <c r="AJ1476" s="89">
        <f>VLOOKUP($B1476,'[5]POB X MCR 2019'!$C$7:$AW$186,32,0)</f>
        <v>30</v>
      </c>
      <c r="AK1476" s="89">
        <f>VLOOKUP($B1476,'[5]POB X MCR 2019'!$C$7:$AW$186,33,0)</f>
        <v>26</v>
      </c>
      <c r="AL1476" s="89">
        <f>VLOOKUP($B1476,'[5]POB X MCR 2019'!$C$7:$AW$186,34,0)</f>
        <v>22</v>
      </c>
      <c r="AM1476" s="89">
        <f>VLOOKUP($B1476,'[5]POB X MCR 2019'!$C$7:$AW$186,35,0)</f>
        <v>16</v>
      </c>
      <c r="AN1476" s="89">
        <f>VLOOKUP($B1476,'[5]POB X MCR 2019'!$C$7:$AW$186,36,0)</f>
        <v>12</v>
      </c>
      <c r="AO1476" s="89">
        <f>VLOOKUP($B1476,'[5]POB X MCR 2019'!$C$7:$AW$186,37,0)</f>
        <v>8</v>
      </c>
      <c r="AP1476" s="89">
        <f>VLOOKUP($B1476,'[5]POB X MCR 2019'!$C$7:$AW$186,38,0)</f>
        <v>8</v>
      </c>
      <c r="AQ1476" s="89">
        <f>VLOOKUP($B1476,'[5]POB X MCR 2019'!$C$7:$AW$186,43,0)</f>
        <v>300</v>
      </c>
      <c r="AR1476" s="89">
        <f>VLOOKUP($B1476,'[5]POB X MCR 2019'!$C$7:$AW$186,44,0)</f>
        <v>34</v>
      </c>
      <c r="AS1476" s="89">
        <f>VLOOKUP($B1476,'[5]POB X MCR 2019'!$C$7:$AW$186,45,0)</f>
        <v>26</v>
      </c>
      <c r="AT1476" s="89">
        <f>VLOOKUP($B1476,'[5]POB X MCR 2019'!$C$7:$AW$186,46,0)</f>
        <v>139</v>
      </c>
      <c r="AU1476" s="89">
        <f>VLOOKUP($B1476,'[6]RED CHOTA'!$C$7:$G$170,5,0)</f>
        <v>2</v>
      </c>
    </row>
    <row r="1477" spans="1:47" ht="12">
      <c r="A1477" s="58">
        <v>1478</v>
      </c>
      <c r="B1477" s="58">
        <v>4747</v>
      </c>
      <c r="C1477" s="59" t="s">
        <v>1134</v>
      </c>
      <c r="D1477" s="59" t="s">
        <v>447</v>
      </c>
      <c r="E1477" s="59" t="s">
        <v>493</v>
      </c>
      <c r="F1477" s="59" t="s">
        <v>495</v>
      </c>
      <c r="G1477" s="12" t="s">
        <v>266</v>
      </c>
      <c r="H1477" s="14">
        <f t="shared" si="370"/>
        <v>4747</v>
      </c>
      <c r="I1477" s="14">
        <f t="shared" si="371"/>
        <v>905</v>
      </c>
      <c r="J1477" s="12">
        <f>VLOOKUP($B1477,'[1]METAS 2019'!$D$4:$Q$843,5,0)</f>
        <v>7</v>
      </c>
      <c r="K1477" s="12">
        <f>VLOOKUP($B1477,'[1]METAS 2019'!$D$4:$Q$843,4,0)</f>
        <v>7</v>
      </c>
      <c r="L1477" s="12">
        <f>VLOOKUP($B1477,'[1]METAS 2019'!$D$4:$Q$843,11,0)</f>
        <v>7</v>
      </c>
      <c r="M1477" s="12">
        <f>VLOOKUP($B1477,'[1]METAS 2019'!$D$4:$Q$843,12,0)</f>
        <v>13</v>
      </c>
      <c r="N1477" s="12">
        <f>VLOOKUP($B1477,'[1]METAS 2019'!$D$4:$Q$843,13,0)</f>
        <v>12</v>
      </c>
      <c r="O1477" s="12">
        <f>VLOOKUP($B1477,'[1]METAS 2019'!$D$4:$Q$843,14,0)</f>
        <v>9</v>
      </c>
      <c r="P1477" s="89">
        <f>VLOOKUP($B1477,'[5]POB X MCR 2019'!$C$7:$AW$186,12,0)</f>
        <v>20</v>
      </c>
      <c r="Q1477" s="89">
        <f>VLOOKUP($B1477,'[5]POB X MCR 2019'!$C$7:$AW$186,13,0)</f>
        <v>20</v>
      </c>
      <c r="R1477" s="89">
        <f>VLOOKUP($B1477,'[5]POB X MCR 2019'!$C$7:$AW$186,14,0)</f>
        <v>21</v>
      </c>
      <c r="S1477" s="89">
        <f>VLOOKUP($B1477,'[5]POB X MCR 2019'!$C$7:$AW$186,15,0)</f>
        <v>21</v>
      </c>
      <c r="T1477" s="89">
        <f>VLOOKUP($B1477,'[5]POB X MCR 2019'!$C$7:$AW$186,16,0)</f>
        <v>21</v>
      </c>
      <c r="U1477" s="89">
        <f>VLOOKUP($B1477,'[5]POB X MCR 2019'!$C$7:$AW$186,17,0)</f>
        <v>21</v>
      </c>
      <c r="V1477" s="89">
        <f>VLOOKUP($B1477,'[5]POB X MCR 2019'!$C$7:$AW$186,18,0)</f>
        <v>21</v>
      </c>
      <c r="W1477" s="89">
        <f>VLOOKUP($B1477,'[5]POB X MCR 2019'!$C$7:$AW$186,19,0)</f>
        <v>20</v>
      </c>
      <c r="X1477" s="89">
        <f>VLOOKUP($B1477,'[5]POB X MCR 2019'!$C$7:$AW$186,20,0)</f>
        <v>19</v>
      </c>
      <c r="Y1477" s="89">
        <f>VLOOKUP($B1477,'[5]POB X MCR 2019'!$C$7:$AW$186,21,0)</f>
        <v>18</v>
      </c>
      <c r="Z1477" s="89">
        <f>VLOOKUP($B1477,'[5]POB X MCR 2019'!$C$7:$AW$186,22,0)</f>
        <v>18</v>
      </c>
      <c r="AA1477" s="89">
        <f>VLOOKUP($B1477,'[5]POB X MCR 2019'!$C$7:$AW$186,23,0)</f>
        <v>16</v>
      </c>
      <c r="AB1477" s="89">
        <f>VLOOKUP($B1477,'[5]POB X MCR 2019'!$C$7:$AW$186,24,0)</f>
        <v>16</v>
      </c>
      <c r="AC1477" s="89">
        <f>VLOOKUP($B1477,'[5]POB X MCR 2019'!$C$7:$AW$186,25,0)</f>
        <v>15</v>
      </c>
      <c r="AD1477" s="89">
        <f>VLOOKUP($B1477,'[5]POB X MCR 2019'!$C$7:$AW$186,26,0)</f>
        <v>63</v>
      </c>
      <c r="AE1477" s="89">
        <f>VLOOKUP($B1477,'[5]POB X MCR 2019'!$C$7:$AW$186,27,0)</f>
        <v>69</v>
      </c>
      <c r="AF1477" s="89">
        <f>VLOOKUP($B1477,'[5]POB X MCR 2019'!$C$7:$AW$186,28,0)</f>
        <v>78</v>
      </c>
      <c r="AG1477" s="89">
        <f>VLOOKUP($B1477,'[5]POB X MCR 2019'!$C$7:$AW$186,29,0)</f>
        <v>68</v>
      </c>
      <c r="AH1477" s="89">
        <f>VLOOKUP($B1477,'[5]POB X MCR 2019'!$C$7:$AW$186,30,0)</f>
        <v>65</v>
      </c>
      <c r="AI1477" s="89">
        <f>VLOOKUP($B1477,'[5]POB X MCR 2019'!$C$7:$AW$186,31,0)</f>
        <v>56</v>
      </c>
      <c r="AJ1477" s="89">
        <f>VLOOKUP($B1477,'[5]POB X MCR 2019'!$C$7:$AW$186,32,0)</f>
        <v>45</v>
      </c>
      <c r="AK1477" s="89">
        <f>VLOOKUP($B1477,'[5]POB X MCR 2019'!$C$7:$AW$186,33,0)</f>
        <v>39</v>
      </c>
      <c r="AL1477" s="89">
        <f>VLOOKUP($B1477,'[5]POB X MCR 2019'!$C$7:$AW$186,34,0)</f>
        <v>34</v>
      </c>
      <c r="AM1477" s="89">
        <f>VLOOKUP($B1477,'[5]POB X MCR 2019'!$C$7:$AW$186,35,0)</f>
        <v>24</v>
      </c>
      <c r="AN1477" s="89">
        <f>VLOOKUP($B1477,'[5]POB X MCR 2019'!$C$7:$AW$186,36,0)</f>
        <v>18</v>
      </c>
      <c r="AO1477" s="89">
        <f>VLOOKUP($B1477,'[5]POB X MCR 2019'!$C$7:$AW$186,37,0)</f>
        <v>12</v>
      </c>
      <c r="AP1477" s="89">
        <f>VLOOKUP($B1477,'[5]POB X MCR 2019'!$C$7:$AW$186,38,0)</f>
        <v>12</v>
      </c>
      <c r="AQ1477" s="89">
        <f>VLOOKUP($B1477,'[5]POB X MCR 2019'!$C$7:$AW$186,43,0)</f>
        <v>464</v>
      </c>
      <c r="AR1477" s="89">
        <f>VLOOKUP($B1477,'[5]POB X MCR 2019'!$C$7:$AW$186,44,0)</f>
        <v>51</v>
      </c>
      <c r="AS1477" s="89">
        <f>VLOOKUP($B1477,'[5]POB X MCR 2019'!$C$7:$AW$186,45,0)</f>
        <v>39</v>
      </c>
      <c r="AT1477" s="89">
        <f>VLOOKUP($B1477,'[5]POB X MCR 2019'!$C$7:$AW$186,46,0)</f>
        <v>209</v>
      </c>
      <c r="AU1477" s="89">
        <f>VLOOKUP($B1477,'[6]RED CHOTA'!$C$7:$G$170,5,0)</f>
        <v>8</v>
      </c>
    </row>
    <row r="1478" spans="1:47" ht="12">
      <c r="A1478" s="58">
        <v>1479</v>
      </c>
      <c r="B1478" s="58">
        <v>6843</v>
      </c>
      <c r="C1478" s="59" t="s">
        <v>1134</v>
      </c>
      <c r="D1478" s="59" t="s">
        <v>447</v>
      </c>
      <c r="E1478" s="59" t="s">
        <v>493</v>
      </c>
      <c r="F1478" s="59" t="s">
        <v>501</v>
      </c>
      <c r="G1478" s="12" t="s">
        <v>266</v>
      </c>
      <c r="H1478" s="14">
        <f t="shared" si="370"/>
        <v>6843</v>
      </c>
      <c r="I1478" s="14">
        <f t="shared" si="371"/>
        <v>870</v>
      </c>
      <c r="J1478" s="12">
        <f>VLOOKUP($B1478,'[1]METAS 2019'!$D$4:$Q$843,5,0)</f>
        <v>10</v>
      </c>
      <c r="K1478" s="12">
        <f>VLOOKUP($B1478,'[1]METAS 2019'!$D$4:$Q$843,4,0)</f>
        <v>9</v>
      </c>
      <c r="L1478" s="12">
        <f>VLOOKUP($B1478,'[1]METAS 2019'!$D$4:$Q$843,11,0)</f>
        <v>8</v>
      </c>
      <c r="M1478" s="12">
        <f>VLOOKUP($B1478,'[1]METAS 2019'!$D$4:$Q$843,12,0)</f>
        <v>8</v>
      </c>
      <c r="N1478" s="12">
        <f>VLOOKUP($B1478,'[1]METAS 2019'!$D$4:$Q$843,13,0)</f>
        <v>11</v>
      </c>
      <c r="O1478" s="12">
        <f>VLOOKUP($B1478,'[1]METAS 2019'!$D$4:$Q$843,14,0)</f>
        <v>18</v>
      </c>
      <c r="P1478" s="89">
        <f>VLOOKUP($B1478,'[5]POB X MCR 2019'!$C$7:$AW$186,12,0)</f>
        <v>19</v>
      </c>
      <c r="Q1478" s="89">
        <f>VLOOKUP($B1478,'[5]POB X MCR 2019'!$C$7:$AW$186,13,0)</f>
        <v>19</v>
      </c>
      <c r="R1478" s="89">
        <f>VLOOKUP($B1478,'[5]POB X MCR 2019'!$C$7:$AW$186,14,0)</f>
        <v>20</v>
      </c>
      <c r="S1478" s="89">
        <f>VLOOKUP($B1478,'[5]POB X MCR 2019'!$C$7:$AW$186,15,0)</f>
        <v>20</v>
      </c>
      <c r="T1478" s="89">
        <f>VLOOKUP($B1478,'[5]POB X MCR 2019'!$C$7:$AW$186,16,0)</f>
        <v>20</v>
      </c>
      <c r="U1478" s="89">
        <f>VLOOKUP($B1478,'[5]POB X MCR 2019'!$C$7:$AW$186,17,0)</f>
        <v>20</v>
      </c>
      <c r="V1478" s="89">
        <f>VLOOKUP($B1478,'[5]POB X MCR 2019'!$C$7:$AW$186,18,0)</f>
        <v>20</v>
      </c>
      <c r="W1478" s="89">
        <f>VLOOKUP($B1478,'[5]POB X MCR 2019'!$C$7:$AW$186,19,0)</f>
        <v>19</v>
      </c>
      <c r="X1478" s="89">
        <f>VLOOKUP($B1478,'[5]POB X MCR 2019'!$C$7:$AW$186,20,0)</f>
        <v>18</v>
      </c>
      <c r="Y1478" s="89">
        <f>VLOOKUP($B1478,'[5]POB X MCR 2019'!$C$7:$AW$186,21,0)</f>
        <v>17</v>
      </c>
      <c r="Z1478" s="89">
        <f>VLOOKUP($B1478,'[5]POB X MCR 2019'!$C$7:$AW$186,22,0)</f>
        <v>17</v>
      </c>
      <c r="AA1478" s="89">
        <f>VLOOKUP($B1478,'[5]POB X MCR 2019'!$C$7:$AW$186,23,0)</f>
        <v>16</v>
      </c>
      <c r="AB1478" s="89">
        <f>VLOOKUP($B1478,'[5]POB X MCR 2019'!$C$7:$AW$186,24,0)</f>
        <v>15</v>
      </c>
      <c r="AC1478" s="89">
        <f>VLOOKUP($B1478,'[5]POB X MCR 2019'!$C$7:$AW$186,25,0)</f>
        <v>14</v>
      </c>
      <c r="AD1478" s="89">
        <f>VLOOKUP($B1478,'[5]POB X MCR 2019'!$C$7:$AW$186,26,0)</f>
        <v>60</v>
      </c>
      <c r="AE1478" s="89">
        <f>VLOOKUP($B1478,'[5]POB X MCR 2019'!$C$7:$AW$186,27,0)</f>
        <v>65</v>
      </c>
      <c r="AF1478" s="89">
        <f>VLOOKUP($B1478,'[5]POB X MCR 2019'!$C$7:$AW$186,28,0)</f>
        <v>74</v>
      </c>
      <c r="AG1478" s="89">
        <f>VLOOKUP($B1478,'[5]POB X MCR 2019'!$C$7:$AW$186,29,0)</f>
        <v>64</v>
      </c>
      <c r="AH1478" s="89">
        <f>VLOOKUP($B1478,'[5]POB X MCR 2019'!$C$7:$AW$186,30,0)</f>
        <v>61</v>
      </c>
      <c r="AI1478" s="89">
        <f>VLOOKUP($B1478,'[5]POB X MCR 2019'!$C$7:$AW$186,31,0)</f>
        <v>53</v>
      </c>
      <c r="AJ1478" s="89">
        <f>VLOOKUP($B1478,'[5]POB X MCR 2019'!$C$7:$AW$186,32,0)</f>
        <v>42</v>
      </c>
      <c r="AK1478" s="89">
        <f>VLOOKUP($B1478,'[5]POB X MCR 2019'!$C$7:$AW$186,33,0)</f>
        <v>37</v>
      </c>
      <c r="AL1478" s="89">
        <f>VLOOKUP($B1478,'[5]POB X MCR 2019'!$C$7:$AW$186,34,0)</f>
        <v>32</v>
      </c>
      <c r="AM1478" s="89">
        <f>VLOOKUP($B1478,'[5]POB X MCR 2019'!$C$7:$AW$186,35,0)</f>
        <v>23</v>
      </c>
      <c r="AN1478" s="89">
        <f>VLOOKUP($B1478,'[5]POB X MCR 2019'!$C$7:$AW$186,36,0)</f>
        <v>17</v>
      </c>
      <c r="AO1478" s="89">
        <f>VLOOKUP($B1478,'[5]POB X MCR 2019'!$C$7:$AW$186,37,0)</f>
        <v>12</v>
      </c>
      <c r="AP1478" s="89">
        <f>VLOOKUP($B1478,'[5]POB X MCR 2019'!$C$7:$AW$186,38,0)</f>
        <v>12</v>
      </c>
      <c r="AQ1478" s="89">
        <f>VLOOKUP($B1478,'[5]POB X MCR 2019'!$C$7:$AW$186,43,0)</f>
        <v>445</v>
      </c>
      <c r="AR1478" s="89">
        <f>VLOOKUP($B1478,'[5]POB X MCR 2019'!$C$7:$AW$186,44,0)</f>
        <v>48</v>
      </c>
      <c r="AS1478" s="89">
        <f>VLOOKUP($B1478,'[5]POB X MCR 2019'!$C$7:$AW$186,45,0)</f>
        <v>37</v>
      </c>
      <c r="AT1478" s="89">
        <f>VLOOKUP($B1478,'[5]POB X MCR 2019'!$C$7:$AW$186,46,0)</f>
        <v>198</v>
      </c>
      <c r="AU1478" s="89">
        <f>VLOOKUP($B1478,'[6]RED CHOTA'!$C$7:$G$170,5,0)</f>
        <v>12</v>
      </c>
    </row>
    <row r="1479" spans="1:47" ht="12">
      <c r="A1479" s="58">
        <v>1480</v>
      </c>
      <c r="B1479" s="58">
        <v>6812</v>
      </c>
      <c r="C1479" s="59" t="s">
        <v>1134</v>
      </c>
      <c r="D1479" s="59" t="s">
        <v>447</v>
      </c>
      <c r="E1479" s="59" t="s">
        <v>493</v>
      </c>
      <c r="F1479" s="59" t="s">
        <v>500</v>
      </c>
      <c r="G1479" s="12" t="s">
        <v>266</v>
      </c>
      <c r="H1479" s="14">
        <f t="shared" si="370"/>
        <v>6812</v>
      </c>
      <c r="I1479" s="14">
        <f t="shared" si="371"/>
        <v>795</v>
      </c>
      <c r="J1479" s="12">
        <f>VLOOKUP($B1479,'[1]METAS 2019'!$D$4:$Q$843,5,0)</f>
        <v>9</v>
      </c>
      <c r="K1479" s="12">
        <f>VLOOKUP($B1479,'[1]METAS 2019'!$D$4:$Q$843,4,0)</f>
        <v>8</v>
      </c>
      <c r="L1479" s="12">
        <f>VLOOKUP($B1479,'[1]METAS 2019'!$D$4:$Q$843,11,0)</f>
        <v>11</v>
      </c>
      <c r="M1479" s="12">
        <f>VLOOKUP($B1479,'[1]METAS 2019'!$D$4:$Q$843,12,0)</f>
        <v>14</v>
      </c>
      <c r="N1479" s="12">
        <f>VLOOKUP($B1479,'[1]METAS 2019'!$D$4:$Q$843,13,0)</f>
        <v>3</v>
      </c>
      <c r="O1479" s="12">
        <f>VLOOKUP($B1479,'[1]METAS 2019'!$D$4:$Q$843,14,0)</f>
        <v>11</v>
      </c>
      <c r="P1479" s="89">
        <f>VLOOKUP($B1479,'[5]POB X MCR 2019'!$C$7:$AW$186,12,0)</f>
        <v>17</v>
      </c>
      <c r="Q1479" s="89">
        <f>VLOOKUP($B1479,'[5]POB X MCR 2019'!$C$7:$AW$186,13,0)</f>
        <v>18</v>
      </c>
      <c r="R1479" s="89">
        <f>VLOOKUP($B1479,'[5]POB X MCR 2019'!$C$7:$AW$186,14,0)</f>
        <v>18</v>
      </c>
      <c r="S1479" s="89">
        <f>VLOOKUP($B1479,'[5]POB X MCR 2019'!$C$7:$AW$186,15,0)</f>
        <v>18</v>
      </c>
      <c r="T1479" s="89">
        <f>VLOOKUP($B1479,'[5]POB X MCR 2019'!$C$7:$AW$186,16,0)</f>
        <v>18</v>
      </c>
      <c r="U1479" s="89">
        <f>VLOOKUP($B1479,'[5]POB X MCR 2019'!$C$7:$AW$186,17,0)</f>
        <v>18</v>
      </c>
      <c r="V1479" s="89">
        <f>VLOOKUP($B1479,'[5]POB X MCR 2019'!$C$7:$AW$186,18,0)</f>
        <v>18</v>
      </c>
      <c r="W1479" s="89">
        <f>VLOOKUP($B1479,'[5]POB X MCR 2019'!$C$7:$AW$186,19,0)</f>
        <v>18</v>
      </c>
      <c r="X1479" s="89">
        <f>VLOOKUP($B1479,'[5]POB X MCR 2019'!$C$7:$AW$186,20,0)</f>
        <v>17</v>
      </c>
      <c r="Y1479" s="89">
        <f>VLOOKUP($B1479,'[5]POB X MCR 2019'!$C$7:$AW$186,21,0)</f>
        <v>16</v>
      </c>
      <c r="Z1479" s="89">
        <f>VLOOKUP($B1479,'[5]POB X MCR 2019'!$C$7:$AW$186,22,0)</f>
        <v>15</v>
      </c>
      <c r="AA1479" s="89">
        <f>VLOOKUP($B1479,'[5]POB X MCR 2019'!$C$7:$AW$186,23,0)</f>
        <v>14</v>
      </c>
      <c r="AB1479" s="89">
        <f>VLOOKUP($B1479,'[5]POB X MCR 2019'!$C$7:$AW$186,24,0)</f>
        <v>14</v>
      </c>
      <c r="AC1479" s="89">
        <f>VLOOKUP($B1479,'[5]POB X MCR 2019'!$C$7:$AW$186,25,0)</f>
        <v>13</v>
      </c>
      <c r="AD1479" s="89">
        <f>VLOOKUP($B1479,'[5]POB X MCR 2019'!$C$7:$AW$186,26,0)</f>
        <v>55</v>
      </c>
      <c r="AE1479" s="89">
        <f>VLOOKUP($B1479,'[5]POB X MCR 2019'!$C$7:$AW$186,27,0)</f>
        <v>60</v>
      </c>
      <c r="AF1479" s="89">
        <f>VLOOKUP($B1479,'[5]POB X MCR 2019'!$C$7:$AW$186,28,0)</f>
        <v>68</v>
      </c>
      <c r="AG1479" s="89">
        <f>VLOOKUP($B1479,'[5]POB X MCR 2019'!$C$7:$AW$186,29,0)</f>
        <v>59</v>
      </c>
      <c r="AH1479" s="89">
        <f>VLOOKUP($B1479,'[5]POB X MCR 2019'!$C$7:$AW$186,30,0)</f>
        <v>56</v>
      </c>
      <c r="AI1479" s="89">
        <f>VLOOKUP($B1479,'[5]POB X MCR 2019'!$C$7:$AW$186,31,0)</f>
        <v>48</v>
      </c>
      <c r="AJ1479" s="89">
        <f>VLOOKUP($B1479,'[5]POB X MCR 2019'!$C$7:$AW$186,32,0)</f>
        <v>39</v>
      </c>
      <c r="AK1479" s="89">
        <f>VLOOKUP($B1479,'[5]POB X MCR 2019'!$C$7:$AW$186,33,0)</f>
        <v>34</v>
      </c>
      <c r="AL1479" s="89">
        <f>VLOOKUP($B1479,'[5]POB X MCR 2019'!$C$7:$AW$186,34,0)</f>
        <v>30</v>
      </c>
      <c r="AM1479" s="89">
        <f>VLOOKUP($B1479,'[5]POB X MCR 2019'!$C$7:$AW$186,35,0)</f>
        <v>21</v>
      </c>
      <c r="AN1479" s="89">
        <f>VLOOKUP($B1479,'[5]POB X MCR 2019'!$C$7:$AW$186,36,0)</f>
        <v>15</v>
      </c>
      <c r="AO1479" s="89">
        <f>VLOOKUP($B1479,'[5]POB X MCR 2019'!$C$7:$AW$186,37,0)</f>
        <v>11</v>
      </c>
      <c r="AP1479" s="89">
        <f>VLOOKUP($B1479,'[5]POB X MCR 2019'!$C$7:$AW$186,38,0)</f>
        <v>11</v>
      </c>
      <c r="AQ1479" s="89">
        <f>VLOOKUP($B1479,'[5]POB X MCR 2019'!$C$7:$AW$186,43,0)</f>
        <v>408</v>
      </c>
      <c r="AR1479" s="89">
        <f>VLOOKUP($B1479,'[5]POB X MCR 2019'!$C$7:$AW$186,44,0)</f>
        <v>44</v>
      </c>
      <c r="AS1479" s="89">
        <f>VLOOKUP($B1479,'[5]POB X MCR 2019'!$C$7:$AW$186,45,0)</f>
        <v>34</v>
      </c>
      <c r="AT1479" s="89">
        <f>VLOOKUP($B1479,'[5]POB X MCR 2019'!$C$7:$AW$186,46,0)</f>
        <v>182</v>
      </c>
      <c r="AU1479" s="89">
        <f>VLOOKUP($B1479,'[6]RED CHOTA'!$C$7:$G$170,5,0)</f>
        <v>11</v>
      </c>
    </row>
    <row r="1480" spans="1:47" ht="12">
      <c r="A1480" s="58">
        <v>1481</v>
      </c>
      <c r="B1480" s="58">
        <v>8803</v>
      </c>
      <c r="C1480" s="59" t="s">
        <v>1134</v>
      </c>
      <c r="D1480" s="59" t="s">
        <v>447</v>
      </c>
      <c r="E1480" s="59" t="s">
        <v>493</v>
      </c>
      <c r="F1480" s="59" t="s">
        <v>506</v>
      </c>
      <c r="G1480" s="12" t="s">
        <v>266</v>
      </c>
      <c r="H1480" s="14">
        <f t="shared" si="370"/>
        <v>8803</v>
      </c>
      <c r="I1480" s="14">
        <f t="shared" si="371"/>
        <v>560</v>
      </c>
      <c r="J1480" s="12">
        <f>VLOOKUP($B1480,'[1]METAS 2019'!$D$4:$Q$843,5,0)</f>
        <v>7</v>
      </c>
      <c r="K1480" s="12">
        <f>VLOOKUP($B1480,'[1]METAS 2019'!$D$4:$Q$843,4,0)</f>
        <v>8</v>
      </c>
      <c r="L1480" s="12">
        <f>VLOOKUP($B1480,'[1]METAS 2019'!$D$4:$Q$843,11,0)</f>
        <v>5</v>
      </c>
      <c r="M1480" s="12">
        <f>VLOOKUP($B1480,'[1]METAS 2019'!$D$4:$Q$843,12,0)</f>
        <v>7</v>
      </c>
      <c r="N1480" s="12">
        <f>VLOOKUP($B1480,'[1]METAS 2019'!$D$4:$Q$843,13,0)</f>
        <v>5</v>
      </c>
      <c r="O1480" s="12">
        <f>VLOOKUP($B1480,'[1]METAS 2019'!$D$4:$Q$843,14,0)</f>
        <v>10</v>
      </c>
      <c r="P1480" s="89">
        <f>VLOOKUP($B1480,'[5]POB X MCR 2019'!$C$7:$AW$186,12,0)</f>
        <v>12</v>
      </c>
      <c r="Q1480" s="89">
        <f>VLOOKUP($B1480,'[5]POB X MCR 2019'!$C$7:$AW$186,13,0)</f>
        <v>12</v>
      </c>
      <c r="R1480" s="89">
        <f>VLOOKUP($B1480,'[5]POB X MCR 2019'!$C$7:$AW$186,14,0)</f>
        <v>13</v>
      </c>
      <c r="S1480" s="89">
        <f>VLOOKUP($B1480,'[5]POB X MCR 2019'!$C$7:$AW$186,15,0)</f>
        <v>13</v>
      </c>
      <c r="T1480" s="89">
        <f>VLOOKUP($B1480,'[5]POB X MCR 2019'!$C$7:$AW$186,16,0)</f>
        <v>13</v>
      </c>
      <c r="U1480" s="89">
        <f>VLOOKUP($B1480,'[5]POB X MCR 2019'!$C$7:$AW$186,17,0)</f>
        <v>13</v>
      </c>
      <c r="V1480" s="89">
        <f>VLOOKUP($B1480,'[5]POB X MCR 2019'!$C$7:$AW$186,18,0)</f>
        <v>13</v>
      </c>
      <c r="W1480" s="89">
        <f>VLOOKUP($B1480,'[5]POB X MCR 2019'!$C$7:$AW$186,19,0)</f>
        <v>12</v>
      </c>
      <c r="X1480" s="89">
        <f>VLOOKUP($B1480,'[5]POB X MCR 2019'!$C$7:$AW$186,20,0)</f>
        <v>12</v>
      </c>
      <c r="Y1480" s="89">
        <f>VLOOKUP($B1480,'[5]POB X MCR 2019'!$C$7:$AW$186,21,0)</f>
        <v>11</v>
      </c>
      <c r="Z1480" s="89">
        <f>VLOOKUP($B1480,'[5]POB X MCR 2019'!$C$7:$AW$186,22,0)</f>
        <v>11</v>
      </c>
      <c r="AA1480" s="89">
        <f>VLOOKUP($B1480,'[5]POB X MCR 2019'!$C$7:$AW$186,23,0)</f>
        <v>10</v>
      </c>
      <c r="AB1480" s="89">
        <f>VLOOKUP($B1480,'[5]POB X MCR 2019'!$C$7:$AW$186,24,0)</f>
        <v>9</v>
      </c>
      <c r="AC1480" s="89">
        <f>VLOOKUP($B1480,'[5]POB X MCR 2019'!$C$7:$AW$186,25,0)</f>
        <v>9</v>
      </c>
      <c r="AD1480" s="89">
        <f>VLOOKUP($B1480,'[5]POB X MCR 2019'!$C$7:$AW$186,26,0)</f>
        <v>38</v>
      </c>
      <c r="AE1480" s="89">
        <f>VLOOKUP($B1480,'[5]POB X MCR 2019'!$C$7:$AW$186,27,0)</f>
        <v>42</v>
      </c>
      <c r="AF1480" s="89">
        <f>VLOOKUP($B1480,'[5]POB X MCR 2019'!$C$7:$AW$186,28,0)</f>
        <v>48</v>
      </c>
      <c r="AG1480" s="89">
        <f>VLOOKUP($B1480,'[5]POB X MCR 2019'!$C$7:$AW$186,29,0)</f>
        <v>41</v>
      </c>
      <c r="AH1480" s="89">
        <f>VLOOKUP($B1480,'[5]POB X MCR 2019'!$C$7:$AW$186,30,0)</f>
        <v>39</v>
      </c>
      <c r="AI1480" s="89">
        <f>VLOOKUP($B1480,'[5]POB X MCR 2019'!$C$7:$AW$186,31,0)</f>
        <v>34</v>
      </c>
      <c r="AJ1480" s="89">
        <f>VLOOKUP($B1480,'[5]POB X MCR 2019'!$C$7:$AW$186,32,0)</f>
        <v>27</v>
      </c>
      <c r="AK1480" s="89">
        <f>VLOOKUP($B1480,'[5]POB X MCR 2019'!$C$7:$AW$186,33,0)</f>
        <v>24</v>
      </c>
      <c r="AL1480" s="89">
        <f>VLOOKUP($B1480,'[5]POB X MCR 2019'!$C$7:$AW$186,34,0)</f>
        <v>21</v>
      </c>
      <c r="AM1480" s="89">
        <f>VLOOKUP($B1480,'[5]POB X MCR 2019'!$C$7:$AW$186,35,0)</f>
        <v>15</v>
      </c>
      <c r="AN1480" s="89">
        <f>VLOOKUP($B1480,'[5]POB X MCR 2019'!$C$7:$AW$186,36,0)</f>
        <v>11</v>
      </c>
      <c r="AO1480" s="89">
        <f>VLOOKUP($B1480,'[5]POB X MCR 2019'!$C$7:$AW$186,37,0)</f>
        <v>7</v>
      </c>
      <c r="AP1480" s="89">
        <f>VLOOKUP($B1480,'[5]POB X MCR 2019'!$C$7:$AW$186,38,0)</f>
        <v>8</v>
      </c>
      <c r="AQ1480" s="89">
        <f>VLOOKUP($B1480,'[5]POB X MCR 2019'!$C$7:$AW$186,43,0)</f>
        <v>290</v>
      </c>
      <c r="AR1480" s="89">
        <f>VLOOKUP($B1480,'[5]POB X MCR 2019'!$C$7:$AW$186,44,0)</f>
        <v>31</v>
      </c>
      <c r="AS1480" s="89">
        <f>VLOOKUP($B1480,'[5]POB X MCR 2019'!$C$7:$AW$186,45,0)</f>
        <v>24</v>
      </c>
      <c r="AT1480" s="89">
        <f>VLOOKUP($B1480,'[5]POB X MCR 2019'!$C$7:$AW$186,46,0)</f>
        <v>127</v>
      </c>
      <c r="AU1480" s="89">
        <f>VLOOKUP($B1480,'[6]RED CHOTA'!$C$7:$G$170,5,0)</f>
        <v>8</v>
      </c>
    </row>
    <row r="1481" spans="1:47" ht="12">
      <c r="A1481" s="97">
        <v>1482</v>
      </c>
      <c r="B1481" s="97"/>
      <c r="C1481" s="98"/>
      <c r="D1481" s="98"/>
      <c r="E1481" s="98"/>
      <c r="F1481" s="98" t="s">
        <v>1152</v>
      </c>
      <c r="G1481" s="17" t="s">
        <v>1214</v>
      </c>
      <c r="H1481" s="81"/>
      <c r="I1481" s="81">
        <f t="shared" si="371"/>
        <v>992</v>
      </c>
      <c r="J1481" s="17">
        <f>SUM(J1482)</f>
        <v>12</v>
      </c>
      <c r="K1481" s="17">
        <f t="shared" ref="K1481:AU1481" si="372">SUM(K1482)</f>
        <v>15</v>
      </c>
      <c r="L1481" s="17">
        <f t="shared" si="372"/>
        <v>17</v>
      </c>
      <c r="M1481" s="17">
        <f t="shared" si="372"/>
        <v>13</v>
      </c>
      <c r="N1481" s="17">
        <f t="shared" si="372"/>
        <v>16</v>
      </c>
      <c r="O1481" s="17">
        <f t="shared" si="372"/>
        <v>7</v>
      </c>
      <c r="P1481" s="17">
        <f t="shared" si="372"/>
        <v>13</v>
      </c>
      <c r="Q1481" s="17">
        <f t="shared" si="372"/>
        <v>15</v>
      </c>
      <c r="R1481" s="17">
        <f t="shared" si="372"/>
        <v>16</v>
      </c>
      <c r="S1481" s="17">
        <f t="shared" si="372"/>
        <v>15</v>
      </c>
      <c r="T1481" s="17">
        <f t="shared" si="372"/>
        <v>16</v>
      </c>
      <c r="U1481" s="17">
        <f t="shared" si="372"/>
        <v>18</v>
      </c>
      <c r="V1481" s="17">
        <f t="shared" si="372"/>
        <v>19</v>
      </c>
      <c r="W1481" s="17">
        <f t="shared" si="372"/>
        <v>19</v>
      </c>
      <c r="X1481" s="17">
        <f t="shared" si="372"/>
        <v>18</v>
      </c>
      <c r="Y1481" s="17">
        <f t="shared" si="372"/>
        <v>16</v>
      </c>
      <c r="Z1481" s="17">
        <f t="shared" si="372"/>
        <v>17</v>
      </c>
      <c r="AA1481" s="17">
        <f t="shared" si="372"/>
        <v>16</v>
      </c>
      <c r="AB1481" s="17">
        <f t="shared" si="372"/>
        <v>15</v>
      </c>
      <c r="AC1481" s="17">
        <f t="shared" si="372"/>
        <v>13</v>
      </c>
      <c r="AD1481" s="17">
        <f t="shared" si="372"/>
        <v>53</v>
      </c>
      <c r="AE1481" s="17">
        <f t="shared" si="372"/>
        <v>55</v>
      </c>
      <c r="AF1481" s="17">
        <f t="shared" si="372"/>
        <v>68</v>
      </c>
      <c r="AG1481" s="17">
        <f t="shared" si="372"/>
        <v>72</v>
      </c>
      <c r="AH1481" s="17">
        <f t="shared" si="372"/>
        <v>78</v>
      </c>
      <c r="AI1481" s="17">
        <f t="shared" si="372"/>
        <v>69</v>
      </c>
      <c r="AJ1481" s="17">
        <f t="shared" si="372"/>
        <v>59</v>
      </c>
      <c r="AK1481" s="17">
        <f t="shared" si="372"/>
        <v>52</v>
      </c>
      <c r="AL1481" s="17">
        <f t="shared" si="372"/>
        <v>51</v>
      </c>
      <c r="AM1481" s="17">
        <f t="shared" si="372"/>
        <v>37</v>
      </c>
      <c r="AN1481" s="17">
        <f t="shared" si="372"/>
        <v>46</v>
      </c>
      <c r="AO1481" s="17">
        <f t="shared" si="372"/>
        <v>26</v>
      </c>
      <c r="AP1481" s="17">
        <f t="shared" si="372"/>
        <v>20</v>
      </c>
      <c r="AQ1481" s="17">
        <f t="shared" si="372"/>
        <v>509</v>
      </c>
      <c r="AR1481" s="17">
        <f t="shared" si="372"/>
        <v>39</v>
      </c>
      <c r="AS1481" s="17">
        <f t="shared" si="372"/>
        <v>48</v>
      </c>
      <c r="AT1481" s="17">
        <f t="shared" si="372"/>
        <v>163</v>
      </c>
      <c r="AU1481" s="17">
        <f t="shared" si="372"/>
        <v>15</v>
      </c>
    </row>
    <row r="1482" spans="1:47" ht="12">
      <c r="A1482" s="58">
        <v>1483</v>
      </c>
      <c r="B1482" s="58">
        <v>4781</v>
      </c>
      <c r="C1482" s="59" t="s">
        <v>1134</v>
      </c>
      <c r="D1482" s="59" t="s">
        <v>447</v>
      </c>
      <c r="E1482" s="59" t="s">
        <v>574</v>
      </c>
      <c r="F1482" s="59" t="s">
        <v>575</v>
      </c>
      <c r="G1482" s="12" t="s">
        <v>283</v>
      </c>
      <c r="H1482" s="14">
        <f>B1482</f>
        <v>4781</v>
      </c>
      <c r="I1482" s="14">
        <f t="shared" si="371"/>
        <v>992</v>
      </c>
      <c r="J1482" s="12">
        <f>VLOOKUP($B1482,'[1]METAS 2019'!$D$4:$Q$843,5,0)</f>
        <v>12</v>
      </c>
      <c r="K1482" s="12">
        <f>VLOOKUP($B1482,'[1]METAS 2019'!$D$4:$Q$843,4,0)</f>
        <v>15</v>
      </c>
      <c r="L1482" s="12">
        <f>VLOOKUP($B1482,'[1]METAS 2019'!$D$4:$Q$843,11,0)</f>
        <v>17</v>
      </c>
      <c r="M1482" s="12">
        <f>VLOOKUP($B1482,'[1]METAS 2019'!$D$4:$Q$843,12,0)</f>
        <v>13</v>
      </c>
      <c r="N1482" s="12">
        <f>VLOOKUP($B1482,'[1]METAS 2019'!$D$4:$Q$843,13,0)</f>
        <v>16</v>
      </c>
      <c r="O1482" s="12">
        <f>VLOOKUP($B1482,'[1]METAS 2019'!$D$4:$Q$843,14,0)</f>
        <v>7</v>
      </c>
      <c r="P1482" s="89">
        <f>VLOOKUP($B1482,'[5]POB X MCR 2019'!$C$7:$AW$186,12,0)</f>
        <v>13</v>
      </c>
      <c r="Q1482" s="89">
        <f>VLOOKUP($B1482,'[5]POB X MCR 2019'!$C$7:$AW$186,13,0)</f>
        <v>15</v>
      </c>
      <c r="R1482" s="89">
        <f>VLOOKUP($B1482,'[5]POB X MCR 2019'!$C$7:$AW$186,14,0)</f>
        <v>16</v>
      </c>
      <c r="S1482" s="89">
        <f>VLOOKUP($B1482,'[5]POB X MCR 2019'!$C$7:$AW$186,15,0)</f>
        <v>15</v>
      </c>
      <c r="T1482" s="89">
        <f>VLOOKUP($B1482,'[5]POB X MCR 2019'!$C$7:$AW$186,16,0)</f>
        <v>16</v>
      </c>
      <c r="U1482" s="89">
        <f>VLOOKUP($B1482,'[5]POB X MCR 2019'!$C$7:$AW$186,17,0)</f>
        <v>18</v>
      </c>
      <c r="V1482" s="89">
        <f>VLOOKUP($B1482,'[5]POB X MCR 2019'!$C$7:$AW$186,18,0)</f>
        <v>19</v>
      </c>
      <c r="W1482" s="89">
        <f>VLOOKUP($B1482,'[5]POB X MCR 2019'!$C$7:$AW$186,19,0)</f>
        <v>19</v>
      </c>
      <c r="X1482" s="89">
        <f>VLOOKUP($B1482,'[5]POB X MCR 2019'!$C$7:$AW$186,20,0)</f>
        <v>18</v>
      </c>
      <c r="Y1482" s="89">
        <f>VLOOKUP($B1482,'[5]POB X MCR 2019'!$C$7:$AW$186,21,0)</f>
        <v>16</v>
      </c>
      <c r="Z1482" s="89">
        <f>VLOOKUP($B1482,'[5]POB X MCR 2019'!$C$7:$AW$186,22,0)</f>
        <v>17</v>
      </c>
      <c r="AA1482" s="89">
        <f>VLOOKUP($B1482,'[5]POB X MCR 2019'!$C$7:$AW$186,23,0)</f>
        <v>16</v>
      </c>
      <c r="AB1482" s="89">
        <f>VLOOKUP($B1482,'[5]POB X MCR 2019'!$C$7:$AW$186,24,0)</f>
        <v>15</v>
      </c>
      <c r="AC1482" s="89">
        <f>VLOOKUP($B1482,'[5]POB X MCR 2019'!$C$7:$AW$186,25,0)</f>
        <v>13</v>
      </c>
      <c r="AD1482" s="89">
        <f>VLOOKUP($B1482,'[5]POB X MCR 2019'!$C$7:$AW$186,26,0)</f>
        <v>53</v>
      </c>
      <c r="AE1482" s="89">
        <f>VLOOKUP($B1482,'[5]POB X MCR 2019'!$C$7:$AW$186,27,0)</f>
        <v>55</v>
      </c>
      <c r="AF1482" s="89">
        <f>VLOOKUP($B1482,'[5]POB X MCR 2019'!$C$7:$AW$186,28,0)</f>
        <v>68</v>
      </c>
      <c r="AG1482" s="89">
        <f>VLOOKUP($B1482,'[5]POB X MCR 2019'!$C$7:$AW$186,29,0)</f>
        <v>72</v>
      </c>
      <c r="AH1482" s="89">
        <f>VLOOKUP($B1482,'[5]POB X MCR 2019'!$C$7:$AW$186,30,0)</f>
        <v>78</v>
      </c>
      <c r="AI1482" s="89">
        <f>VLOOKUP($B1482,'[5]POB X MCR 2019'!$C$7:$AW$186,31,0)</f>
        <v>69</v>
      </c>
      <c r="AJ1482" s="89">
        <f>VLOOKUP($B1482,'[5]POB X MCR 2019'!$C$7:$AW$186,32,0)</f>
        <v>59</v>
      </c>
      <c r="AK1482" s="89">
        <f>VLOOKUP($B1482,'[5]POB X MCR 2019'!$C$7:$AW$186,33,0)</f>
        <v>52</v>
      </c>
      <c r="AL1482" s="89">
        <f>VLOOKUP($B1482,'[5]POB X MCR 2019'!$C$7:$AW$186,34,0)</f>
        <v>51</v>
      </c>
      <c r="AM1482" s="89">
        <f>VLOOKUP($B1482,'[5]POB X MCR 2019'!$C$7:$AW$186,35,0)</f>
        <v>37</v>
      </c>
      <c r="AN1482" s="89">
        <f>VLOOKUP($B1482,'[5]POB X MCR 2019'!$C$7:$AW$186,36,0)</f>
        <v>46</v>
      </c>
      <c r="AO1482" s="89">
        <f>VLOOKUP($B1482,'[5]POB X MCR 2019'!$C$7:$AW$186,37,0)</f>
        <v>26</v>
      </c>
      <c r="AP1482" s="89">
        <f>VLOOKUP($B1482,'[5]POB X MCR 2019'!$C$7:$AW$186,38,0)</f>
        <v>20</v>
      </c>
      <c r="AQ1482" s="89">
        <f>VLOOKUP($B1482,'[5]POB X MCR 2019'!$C$7:$AW$186,43,0)</f>
        <v>509</v>
      </c>
      <c r="AR1482" s="89">
        <f>VLOOKUP($B1482,'[5]POB X MCR 2019'!$C$7:$AW$186,44,0)</f>
        <v>39</v>
      </c>
      <c r="AS1482" s="89">
        <f>VLOOKUP($B1482,'[5]POB X MCR 2019'!$C$7:$AW$186,45,0)</f>
        <v>48</v>
      </c>
      <c r="AT1482" s="89">
        <f>VLOOKUP($B1482,'[5]POB X MCR 2019'!$C$7:$AW$186,46,0)</f>
        <v>163</v>
      </c>
      <c r="AU1482" s="89">
        <f>VLOOKUP($B1482,'[6]RED CHOTA'!$C$7:$G$170,5,0)</f>
        <v>15</v>
      </c>
    </row>
    <row r="1483" spans="1:47" ht="12">
      <c r="A1483" s="34">
        <v>1484</v>
      </c>
      <c r="B1483" s="34"/>
      <c r="C1483" s="15"/>
      <c r="D1483" s="15"/>
      <c r="E1483" s="15"/>
      <c r="F1483" s="15" t="s">
        <v>1169</v>
      </c>
      <c r="G1483" s="38" t="s">
        <v>1214</v>
      </c>
      <c r="H1483" s="34"/>
      <c r="I1483" s="34">
        <f t="shared" si="371"/>
        <v>101431</v>
      </c>
      <c r="J1483" s="38">
        <f>J1484+J1523+J1527</f>
        <v>1198</v>
      </c>
      <c r="K1483" s="38">
        <f t="shared" ref="K1483:AU1483" si="373">K1484+K1523+K1527</f>
        <v>1335</v>
      </c>
      <c r="L1483" s="38">
        <f t="shared" si="373"/>
        <v>1415</v>
      </c>
      <c r="M1483" s="38">
        <f t="shared" si="373"/>
        <v>1442</v>
      </c>
      <c r="N1483" s="38">
        <f t="shared" si="373"/>
        <v>1612</v>
      </c>
      <c r="O1483" s="38">
        <f t="shared" si="373"/>
        <v>1528</v>
      </c>
      <c r="P1483" s="38">
        <f t="shared" si="373"/>
        <v>1819</v>
      </c>
      <c r="Q1483" s="38">
        <f t="shared" si="373"/>
        <v>1888</v>
      </c>
      <c r="R1483" s="38">
        <f t="shared" si="373"/>
        <v>1959</v>
      </c>
      <c r="S1483" s="38">
        <f t="shared" si="373"/>
        <v>2031</v>
      </c>
      <c r="T1483" s="38">
        <f t="shared" si="373"/>
        <v>2105</v>
      </c>
      <c r="U1483" s="38">
        <f t="shared" si="373"/>
        <v>2192</v>
      </c>
      <c r="V1483" s="38">
        <f t="shared" si="373"/>
        <v>2228</v>
      </c>
      <c r="W1483" s="38">
        <f t="shared" si="373"/>
        <v>2192</v>
      </c>
      <c r="X1483" s="38">
        <f t="shared" si="373"/>
        <v>2111</v>
      </c>
      <c r="Y1483" s="38">
        <f t="shared" si="373"/>
        <v>2030</v>
      </c>
      <c r="Z1483" s="38">
        <f t="shared" si="373"/>
        <v>1944</v>
      </c>
      <c r="AA1483" s="38">
        <f t="shared" si="373"/>
        <v>1877</v>
      </c>
      <c r="AB1483" s="38">
        <f t="shared" si="373"/>
        <v>1843</v>
      </c>
      <c r="AC1483" s="38">
        <f t="shared" si="373"/>
        <v>1831</v>
      </c>
      <c r="AD1483" s="38">
        <f t="shared" si="373"/>
        <v>8820</v>
      </c>
      <c r="AE1483" s="38">
        <f t="shared" si="373"/>
        <v>8238</v>
      </c>
      <c r="AF1483" s="38">
        <f t="shared" si="373"/>
        <v>8830</v>
      </c>
      <c r="AG1483" s="38">
        <f t="shared" si="373"/>
        <v>7428</v>
      </c>
      <c r="AH1483" s="38">
        <f t="shared" si="373"/>
        <v>6846</v>
      </c>
      <c r="AI1483" s="38">
        <f t="shared" si="373"/>
        <v>5982</v>
      </c>
      <c r="AJ1483" s="38">
        <f t="shared" si="373"/>
        <v>4713</v>
      </c>
      <c r="AK1483" s="38">
        <f t="shared" si="373"/>
        <v>3922</v>
      </c>
      <c r="AL1483" s="38">
        <f t="shared" si="373"/>
        <v>3277</v>
      </c>
      <c r="AM1483" s="38">
        <f t="shared" si="373"/>
        <v>2595</v>
      </c>
      <c r="AN1483" s="38">
        <f t="shared" si="373"/>
        <v>1937</v>
      </c>
      <c r="AO1483" s="38">
        <f t="shared" si="373"/>
        <v>1247</v>
      </c>
      <c r="AP1483" s="38">
        <f t="shared" si="373"/>
        <v>1016</v>
      </c>
      <c r="AQ1483" s="38">
        <f t="shared" si="373"/>
        <v>297545</v>
      </c>
      <c r="AR1483" s="38">
        <f t="shared" si="373"/>
        <v>5407</v>
      </c>
      <c r="AS1483" s="38">
        <f t="shared" si="373"/>
        <v>4890</v>
      </c>
      <c r="AT1483" s="38">
        <f t="shared" si="373"/>
        <v>24548</v>
      </c>
      <c r="AU1483" s="38">
        <f t="shared" si="373"/>
        <v>1259</v>
      </c>
    </row>
    <row r="1484" spans="1:47" ht="12">
      <c r="A1484" s="97">
        <v>1485</v>
      </c>
      <c r="B1484" s="97"/>
      <c r="C1484" s="98"/>
      <c r="D1484" s="98"/>
      <c r="E1484" s="98"/>
      <c r="F1484" s="98" t="s">
        <v>1170</v>
      </c>
      <c r="G1484" s="17" t="s">
        <v>1214</v>
      </c>
      <c r="H1484" s="81"/>
      <c r="I1484" s="81">
        <f t="shared" si="371"/>
        <v>81329</v>
      </c>
      <c r="J1484" s="17">
        <f>SUM(J1485:J1522)</f>
        <v>999</v>
      </c>
      <c r="K1484" s="17">
        <f t="shared" ref="K1484:AU1484" si="374">SUM(K1485:K1522)</f>
        <v>1118</v>
      </c>
      <c r="L1484" s="17">
        <f t="shared" si="374"/>
        <v>1171</v>
      </c>
      <c r="M1484" s="17">
        <f t="shared" si="374"/>
        <v>1216</v>
      </c>
      <c r="N1484" s="17">
        <f t="shared" si="374"/>
        <v>1328</v>
      </c>
      <c r="O1484" s="17">
        <f t="shared" si="374"/>
        <v>1303</v>
      </c>
      <c r="P1484" s="17">
        <f t="shared" si="374"/>
        <v>1462</v>
      </c>
      <c r="Q1484" s="17">
        <f t="shared" si="374"/>
        <v>1519</v>
      </c>
      <c r="R1484" s="17">
        <f t="shared" si="374"/>
        <v>1581</v>
      </c>
      <c r="S1484" s="17">
        <f t="shared" si="374"/>
        <v>1641</v>
      </c>
      <c r="T1484" s="17">
        <f t="shared" si="374"/>
        <v>1706</v>
      </c>
      <c r="U1484" s="17">
        <f t="shared" si="374"/>
        <v>1780</v>
      </c>
      <c r="V1484" s="17">
        <f t="shared" si="374"/>
        <v>1812</v>
      </c>
      <c r="W1484" s="17">
        <f t="shared" si="374"/>
        <v>1783</v>
      </c>
      <c r="X1484" s="17">
        <f t="shared" si="374"/>
        <v>1715</v>
      </c>
      <c r="Y1484" s="17">
        <f t="shared" si="374"/>
        <v>1647</v>
      </c>
      <c r="Z1484" s="17">
        <f t="shared" si="374"/>
        <v>1574</v>
      </c>
      <c r="AA1484" s="17">
        <f t="shared" si="374"/>
        <v>1519</v>
      </c>
      <c r="AB1484" s="17">
        <f t="shared" si="374"/>
        <v>1493</v>
      </c>
      <c r="AC1484" s="17">
        <f t="shared" si="374"/>
        <v>1489</v>
      </c>
      <c r="AD1484" s="17">
        <f t="shared" si="374"/>
        <v>7168</v>
      </c>
      <c r="AE1484" s="17">
        <f t="shared" si="374"/>
        <v>6446</v>
      </c>
      <c r="AF1484" s="17">
        <f t="shared" si="374"/>
        <v>6916</v>
      </c>
      <c r="AG1484" s="17">
        <f t="shared" si="374"/>
        <v>5857</v>
      </c>
      <c r="AH1484" s="17">
        <f t="shared" si="374"/>
        <v>5418</v>
      </c>
      <c r="AI1484" s="17">
        <f t="shared" si="374"/>
        <v>4749</v>
      </c>
      <c r="AJ1484" s="17">
        <f t="shared" si="374"/>
        <v>3758</v>
      </c>
      <c r="AK1484" s="17">
        <f t="shared" si="374"/>
        <v>3107</v>
      </c>
      <c r="AL1484" s="17">
        <f t="shared" si="374"/>
        <v>2608</v>
      </c>
      <c r="AM1484" s="17">
        <f t="shared" si="374"/>
        <v>2058</v>
      </c>
      <c r="AN1484" s="17">
        <f t="shared" si="374"/>
        <v>1571</v>
      </c>
      <c r="AO1484" s="17">
        <f t="shared" si="374"/>
        <v>1006</v>
      </c>
      <c r="AP1484" s="17">
        <f t="shared" si="374"/>
        <v>811</v>
      </c>
      <c r="AQ1484" s="17">
        <f t="shared" si="374"/>
        <v>213335</v>
      </c>
      <c r="AR1484" s="17">
        <f t="shared" si="374"/>
        <v>4406</v>
      </c>
      <c r="AS1484" s="17">
        <f t="shared" si="374"/>
        <v>4012</v>
      </c>
      <c r="AT1484" s="17">
        <f t="shared" si="374"/>
        <v>20450</v>
      </c>
      <c r="AU1484" s="17">
        <f t="shared" si="374"/>
        <v>1052</v>
      </c>
    </row>
    <row r="1485" spans="1:47" ht="12">
      <c r="A1485" s="58">
        <v>1486</v>
      </c>
      <c r="B1485" s="58">
        <v>4791</v>
      </c>
      <c r="C1485" s="59" t="s">
        <v>1134</v>
      </c>
      <c r="D1485" s="59" t="s">
        <v>626</v>
      </c>
      <c r="E1485" s="59" t="s">
        <v>644</v>
      </c>
      <c r="F1485" s="59" t="s">
        <v>645</v>
      </c>
      <c r="G1485" s="12" t="s">
        <v>283</v>
      </c>
      <c r="H1485" s="14">
        <f t="shared" ref="H1485:H1522" si="375">B1485</f>
        <v>4791</v>
      </c>
      <c r="I1485" s="14">
        <f t="shared" si="371"/>
        <v>3346</v>
      </c>
      <c r="J1485" s="12">
        <f>VLOOKUP($B1485,'[1]METAS 2019'!$D$4:$Q$843,5,0)</f>
        <v>45</v>
      </c>
      <c r="K1485" s="12">
        <f>VLOOKUP($B1485,'[1]METAS 2019'!$D$4:$Q$843,4,0)</f>
        <v>47</v>
      </c>
      <c r="L1485" s="12">
        <f>VLOOKUP($B1485,'[1]METAS 2019'!$D$4:$Q$843,11,0)</f>
        <v>35</v>
      </c>
      <c r="M1485" s="12">
        <f>VLOOKUP($B1485,'[1]METAS 2019'!$D$4:$Q$843,12,0)</f>
        <v>43</v>
      </c>
      <c r="N1485" s="12">
        <f>VLOOKUP($B1485,'[1]METAS 2019'!$D$4:$Q$843,13,0)</f>
        <v>45</v>
      </c>
      <c r="O1485" s="12">
        <f>VLOOKUP($B1485,'[1]METAS 2019'!$D$4:$Q$843,14,0)</f>
        <v>44</v>
      </c>
      <c r="P1485" s="90">
        <f>VLOOKUP($B1485,'[7]POB X MCR 2019'!$C$8:$AW$65,12,0)</f>
        <v>61</v>
      </c>
      <c r="Q1485" s="90">
        <f>VLOOKUP($B1485,'[7]POB X MCR 2019'!$C$8:$AW$65,13,0)</f>
        <v>63</v>
      </c>
      <c r="R1485" s="90">
        <f>VLOOKUP($B1485,'[7]POB X MCR 2019'!$C$8:$AW$65,14,0)</f>
        <v>66</v>
      </c>
      <c r="S1485" s="90">
        <f>VLOOKUP($B1485,'[7]POB X MCR 2019'!$C$8:$AW$65,15,0)</f>
        <v>68</v>
      </c>
      <c r="T1485" s="90">
        <f>VLOOKUP($B1485,'[7]POB X MCR 2019'!$C$8:$AW$65,16,0)</f>
        <v>71</v>
      </c>
      <c r="U1485" s="90">
        <f>VLOOKUP($B1485,'[7]POB X MCR 2019'!$C$8:$AW$65,17,0)</f>
        <v>74</v>
      </c>
      <c r="V1485" s="90">
        <f>VLOOKUP($B1485,'[7]POB X MCR 2019'!$C$8:$AW$65,18,0)</f>
        <v>75</v>
      </c>
      <c r="W1485" s="90">
        <f>VLOOKUP($B1485,'[7]POB X MCR 2019'!$C$8:$AW$65,19,0)</f>
        <v>74</v>
      </c>
      <c r="X1485" s="90">
        <f>VLOOKUP($B1485,'[7]POB X MCR 2019'!$C$8:$AW$65,20,0)</f>
        <v>71</v>
      </c>
      <c r="Y1485" s="90">
        <f>VLOOKUP($B1485,'[7]POB X MCR 2019'!$C$8:$AW$65,21,0)</f>
        <v>69</v>
      </c>
      <c r="Z1485" s="90">
        <f>VLOOKUP($B1485,'[7]POB X MCR 2019'!$C$8:$AW$65,22,0)</f>
        <v>66</v>
      </c>
      <c r="AA1485" s="90">
        <f>VLOOKUP($B1485,'[7]POB X MCR 2019'!$C$8:$AW$65,23,0)</f>
        <v>63</v>
      </c>
      <c r="AB1485" s="90">
        <f>VLOOKUP($B1485,'[7]POB X MCR 2019'!$C$8:$AW$65,24,0)</f>
        <v>62</v>
      </c>
      <c r="AC1485" s="90">
        <f>VLOOKUP($B1485,'[7]POB X MCR 2019'!$C$8:$AW$65,25,0)</f>
        <v>62</v>
      </c>
      <c r="AD1485" s="90">
        <f>VLOOKUP($B1485,'[7]POB X MCR 2019'!$C$8:$AW$65,26,0)</f>
        <v>298</v>
      </c>
      <c r="AE1485" s="90">
        <f>VLOOKUP($B1485,'[7]POB X MCR 2019'!$C$8:$AW$65,27,0)</f>
        <v>268</v>
      </c>
      <c r="AF1485" s="90">
        <f>VLOOKUP($B1485,'[7]POB X MCR 2019'!$C$8:$AW$65,28,0)</f>
        <v>288</v>
      </c>
      <c r="AG1485" s="90">
        <f>VLOOKUP($B1485,'[7]POB X MCR 2019'!$C$8:$AW$65,29,0)</f>
        <v>244</v>
      </c>
      <c r="AH1485" s="90">
        <f>VLOOKUP($B1485,'[7]POB X MCR 2019'!$C$8:$AW$65,30,0)</f>
        <v>225</v>
      </c>
      <c r="AI1485" s="90">
        <f>VLOOKUP($B1485,'[7]POB X MCR 2019'!$C$8:$AW$65,31,0)</f>
        <v>198</v>
      </c>
      <c r="AJ1485" s="90">
        <f>VLOOKUP($B1485,'[7]POB X MCR 2019'!$C$8:$AW$65,32,0)</f>
        <v>156</v>
      </c>
      <c r="AK1485" s="90">
        <f>VLOOKUP($B1485,'[7]POB X MCR 2019'!$C$8:$AW$65,33,0)</f>
        <v>129</v>
      </c>
      <c r="AL1485" s="90">
        <f>VLOOKUP($B1485,'[7]POB X MCR 2019'!$C$8:$AW$65,34,0)</f>
        <v>109</v>
      </c>
      <c r="AM1485" s="90">
        <f>VLOOKUP($B1485,'[7]POB X MCR 2019'!$C$8:$AW$65,35,0)</f>
        <v>86</v>
      </c>
      <c r="AN1485" s="90">
        <f>VLOOKUP($B1485,'[7]POB X MCR 2019'!$C$8:$AW$65,36,0)</f>
        <v>65</v>
      </c>
      <c r="AO1485" s="90">
        <f>VLOOKUP($B1485,'[7]POB X MCR 2019'!$C$8:$AW$65,37,0)</f>
        <v>42</v>
      </c>
      <c r="AP1485" s="90">
        <f>VLOOKUP($B1485,'[7]POB X MCR 2019'!$C$8:$AW$65,38,0)</f>
        <v>34</v>
      </c>
      <c r="AQ1485" s="90">
        <f>VLOOKUP($B1485,'[7]POB X MCR 2019'!$C$8:$AW$65,43,0)</f>
        <v>5614</v>
      </c>
      <c r="AR1485" s="90">
        <f>VLOOKUP($B1485,'[7]POB X MCR 2019'!$C$8:$AW$65,44,0)</f>
        <v>183</v>
      </c>
      <c r="AS1485" s="90">
        <f>VLOOKUP($B1485,'[7]POB X MCR 2019'!$C$8:$AW$65,45,0)</f>
        <v>167</v>
      </c>
      <c r="AT1485" s="90">
        <f>VLOOKUP($B1485,'[7]POB X MCR 2019'!$C$8:$AW$65,46,0)</f>
        <v>851</v>
      </c>
      <c r="AU1485" s="90">
        <f>VLOOKUP($B1485,'[7]POB X MCR 2019'!$C$8:$AW$65,47,0)</f>
        <v>48</v>
      </c>
    </row>
    <row r="1486" spans="1:47" ht="12">
      <c r="A1486" s="58">
        <v>1487</v>
      </c>
      <c r="B1486" s="58">
        <v>4798</v>
      </c>
      <c r="C1486" s="59" t="s">
        <v>1134</v>
      </c>
      <c r="D1486" s="59" t="s">
        <v>626</v>
      </c>
      <c r="E1486" s="59" t="s">
        <v>644</v>
      </c>
      <c r="F1486" s="59" t="s">
        <v>647</v>
      </c>
      <c r="G1486" s="12" t="s">
        <v>266</v>
      </c>
      <c r="H1486" s="14">
        <f t="shared" si="375"/>
        <v>4798</v>
      </c>
      <c r="I1486" s="14">
        <f t="shared" si="371"/>
        <v>1349</v>
      </c>
      <c r="J1486" s="12">
        <f>VLOOKUP($B1486,'[1]METAS 2019'!$D$4:$Q$843,5,0)</f>
        <v>13</v>
      </c>
      <c r="K1486" s="12">
        <f>VLOOKUP($B1486,'[1]METAS 2019'!$D$4:$Q$843,4,0)</f>
        <v>12</v>
      </c>
      <c r="L1486" s="12">
        <f>VLOOKUP($B1486,'[1]METAS 2019'!$D$4:$Q$843,11,0)</f>
        <v>18</v>
      </c>
      <c r="M1486" s="12">
        <f>VLOOKUP($B1486,'[1]METAS 2019'!$D$4:$Q$843,12,0)</f>
        <v>13</v>
      </c>
      <c r="N1486" s="12">
        <f>VLOOKUP($B1486,'[1]METAS 2019'!$D$4:$Q$843,13,0)</f>
        <v>20</v>
      </c>
      <c r="O1486" s="12">
        <f>VLOOKUP($B1486,'[1]METAS 2019'!$D$4:$Q$843,14,0)</f>
        <v>10</v>
      </c>
      <c r="P1486" s="90">
        <f>VLOOKUP($B1486,'[7]POB X MCR 2019'!$C$8:$AW$65,12,0)</f>
        <v>25</v>
      </c>
      <c r="Q1486" s="90">
        <f>VLOOKUP($B1486,'[7]POB X MCR 2019'!$C$8:$AW$65,13,0)</f>
        <v>26</v>
      </c>
      <c r="R1486" s="90">
        <f>VLOOKUP($B1486,'[7]POB X MCR 2019'!$C$8:$AW$65,14,0)</f>
        <v>27</v>
      </c>
      <c r="S1486" s="90">
        <f>VLOOKUP($B1486,'[7]POB X MCR 2019'!$C$8:$AW$65,15,0)</f>
        <v>28</v>
      </c>
      <c r="T1486" s="90">
        <f>VLOOKUP($B1486,'[7]POB X MCR 2019'!$C$8:$AW$65,16,0)</f>
        <v>29</v>
      </c>
      <c r="U1486" s="90">
        <f>VLOOKUP($B1486,'[7]POB X MCR 2019'!$C$8:$AW$65,17,0)</f>
        <v>30</v>
      </c>
      <c r="V1486" s="90">
        <f>VLOOKUP($B1486,'[7]POB X MCR 2019'!$C$8:$AW$65,18,0)</f>
        <v>31</v>
      </c>
      <c r="W1486" s="90">
        <f>VLOOKUP($B1486,'[7]POB X MCR 2019'!$C$8:$AW$65,19,0)</f>
        <v>30</v>
      </c>
      <c r="X1486" s="90">
        <f>VLOOKUP($B1486,'[7]POB X MCR 2019'!$C$8:$AW$65,20,0)</f>
        <v>29</v>
      </c>
      <c r="Y1486" s="90">
        <f>VLOOKUP($B1486,'[7]POB X MCR 2019'!$C$8:$AW$65,21,0)</f>
        <v>28</v>
      </c>
      <c r="Z1486" s="90">
        <f>VLOOKUP($B1486,'[7]POB X MCR 2019'!$C$8:$AW$65,22,0)</f>
        <v>27</v>
      </c>
      <c r="AA1486" s="90">
        <f>VLOOKUP($B1486,'[7]POB X MCR 2019'!$C$8:$AW$65,23,0)</f>
        <v>26</v>
      </c>
      <c r="AB1486" s="90">
        <f>VLOOKUP($B1486,'[7]POB X MCR 2019'!$C$8:$AW$65,24,0)</f>
        <v>25</v>
      </c>
      <c r="AC1486" s="90">
        <f>VLOOKUP($B1486,'[7]POB X MCR 2019'!$C$8:$AW$65,25,0)</f>
        <v>25</v>
      </c>
      <c r="AD1486" s="90">
        <f>VLOOKUP($B1486,'[7]POB X MCR 2019'!$C$8:$AW$65,26,0)</f>
        <v>122</v>
      </c>
      <c r="AE1486" s="90">
        <f>VLOOKUP($B1486,'[7]POB X MCR 2019'!$C$8:$AW$65,27,0)</f>
        <v>110</v>
      </c>
      <c r="AF1486" s="90">
        <f>VLOOKUP($B1486,'[7]POB X MCR 2019'!$C$8:$AW$65,28,0)</f>
        <v>118</v>
      </c>
      <c r="AG1486" s="90">
        <f>VLOOKUP($B1486,'[7]POB X MCR 2019'!$C$8:$AW$65,29,0)</f>
        <v>100</v>
      </c>
      <c r="AH1486" s="90">
        <f>VLOOKUP($B1486,'[7]POB X MCR 2019'!$C$8:$AW$65,30,0)</f>
        <v>92</v>
      </c>
      <c r="AI1486" s="90">
        <f>VLOOKUP($B1486,'[7]POB X MCR 2019'!$C$8:$AW$65,31,0)</f>
        <v>81</v>
      </c>
      <c r="AJ1486" s="90">
        <f>VLOOKUP($B1486,'[7]POB X MCR 2019'!$C$8:$AW$65,32,0)</f>
        <v>64</v>
      </c>
      <c r="AK1486" s="90">
        <f>VLOOKUP($B1486,'[7]POB X MCR 2019'!$C$8:$AW$65,33,0)</f>
        <v>53</v>
      </c>
      <c r="AL1486" s="90">
        <f>VLOOKUP($B1486,'[7]POB X MCR 2019'!$C$8:$AW$65,34,0)</f>
        <v>44</v>
      </c>
      <c r="AM1486" s="90">
        <f>VLOOKUP($B1486,'[7]POB X MCR 2019'!$C$8:$AW$65,35,0)</f>
        <v>35</v>
      </c>
      <c r="AN1486" s="90">
        <f>VLOOKUP($B1486,'[7]POB X MCR 2019'!$C$8:$AW$65,36,0)</f>
        <v>27</v>
      </c>
      <c r="AO1486" s="90">
        <f>VLOOKUP($B1486,'[7]POB X MCR 2019'!$C$8:$AW$65,37,0)</f>
        <v>17</v>
      </c>
      <c r="AP1486" s="90">
        <f>VLOOKUP($B1486,'[7]POB X MCR 2019'!$C$8:$AW$65,38,0)</f>
        <v>14</v>
      </c>
      <c r="AQ1486" s="90">
        <f>VLOOKUP($B1486,'[7]POB X MCR 2019'!$C$8:$AW$65,43,0)</f>
        <v>5614</v>
      </c>
      <c r="AR1486" s="90">
        <f>VLOOKUP($B1486,'[7]POB X MCR 2019'!$C$8:$AW$65,44,0)</f>
        <v>75</v>
      </c>
      <c r="AS1486" s="90">
        <f>VLOOKUP($B1486,'[7]POB X MCR 2019'!$C$8:$AW$65,45,0)</f>
        <v>68</v>
      </c>
      <c r="AT1486" s="90">
        <f>VLOOKUP($B1486,'[7]POB X MCR 2019'!$C$8:$AW$65,46,0)</f>
        <v>348</v>
      </c>
      <c r="AU1486" s="90">
        <f>VLOOKUP($B1486,'[7]POB X MCR 2019'!$C$8:$AW$65,47,0)</f>
        <v>15</v>
      </c>
    </row>
    <row r="1487" spans="1:47" ht="12">
      <c r="A1487" s="58">
        <v>1488</v>
      </c>
      <c r="B1487" s="58">
        <v>4789</v>
      </c>
      <c r="C1487" s="59" t="s">
        <v>1134</v>
      </c>
      <c r="D1487" s="59" t="s">
        <v>626</v>
      </c>
      <c r="E1487" s="59" t="s">
        <v>644</v>
      </c>
      <c r="F1487" s="59" t="s">
        <v>646</v>
      </c>
      <c r="G1487" s="12" t="s">
        <v>271</v>
      </c>
      <c r="H1487" s="14">
        <f t="shared" si="375"/>
        <v>4789</v>
      </c>
      <c r="I1487" s="14">
        <f t="shared" si="371"/>
        <v>1539</v>
      </c>
      <c r="J1487" s="12">
        <f>VLOOKUP($B1487,'[1]METAS 2019'!$D$4:$Q$843,5,0)</f>
        <v>16</v>
      </c>
      <c r="K1487" s="12">
        <f>VLOOKUP($B1487,'[1]METAS 2019'!$D$4:$Q$843,4,0)</f>
        <v>19</v>
      </c>
      <c r="L1487" s="12">
        <f>VLOOKUP($B1487,'[1]METAS 2019'!$D$4:$Q$843,11,0)</f>
        <v>20</v>
      </c>
      <c r="M1487" s="12">
        <f>VLOOKUP($B1487,'[1]METAS 2019'!$D$4:$Q$843,12,0)</f>
        <v>23</v>
      </c>
      <c r="N1487" s="12">
        <f>VLOOKUP($B1487,'[1]METAS 2019'!$D$4:$Q$843,13,0)</f>
        <v>19</v>
      </c>
      <c r="O1487" s="12">
        <f>VLOOKUP($B1487,'[1]METAS 2019'!$D$4:$Q$843,14,0)</f>
        <v>27</v>
      </c>
      <c r="P1487" s="90">
        <f>VLOOKUP($B1487,'[7]POB X MCR 2019'!$C$8:$AW$65,12,0)</f>
        <v>28</v>
      </c>
      <c r="Q1487" s="90">
        <f>VLOOKUP($B1487,'[7]POB X MCR 2019'!$C$8:$AW$65,13,0)</f>
        <v>29</v>
      </c>
      <c r="R1487" s="90">
        <f>VLOOKUP($B1487,'[7]POB X MCR 2019'!$C$8:$AW$65,14,0)</f>
        <v>30</v>
      </c>
      <c r="S1487" s="90">
        <f>VLOOKUP($B1487,'[7]POB X MCR 2019'!$C$8:$AW$65,15,0)</f>
        <v>31</v>
      </c>
      <c r="T1487" s="90">
        <f>VLOOKUP($B1487,'[7]POB X MCR 2019'!$C$8:$AW$65,16,0)</f>
        <v>33</v>
      </c>
      <c r="U1487" s="90">
        <f>VLOOKUP($B1487,'[7]POB X MCR 2019'!$C$8:$AW$65,17,0)</f>
        <v>34</v>
      </c>
      <c r="V1487" s="90">
        <f>VLOOKUP($B1487,'[7]POB X MCR 2019'!$C$8:$AW$65,18,0)</f>
        <v>35</v>
      </c>
      <c r="W1487" s="90">
        <f>VLOOKUP($B1487,'[7]POB X MCR 2019'!$C$8:$AW$65,19,0)</f>
        <v>34</v>
      </c>
      <c r="X1487" s="90">
        <f>VLOOKUP($B1487,'[7]POB X MCR 2019'!$C$8:$AW$65,20,0)</f>
        <v>33</v>
      </c>
      <c r="Y1487" s="90">
        <f>VLOOKUP($B1487,'[7]POB X MCR 2019'!$C$8:$AW$65,21,0)</f>
        <v>31</v>
      </c>
      <c r="Z1487" s="90">
        <f>VLOOKUP($B1487,'[7]POB X MCR 2019'!$C$8:$AW$65,22,0)</f>
        <v>30</v>
      </c>
      <c r="AA1487" s="90">
        <f>VLOOKUP($B1487,'[7]POB X MCR 2019'!$C$8:$AW$65,23,0)</f>
        <v>29</v>
      </c>
      <c r="AB1487" s="90">
        <f>VLOOKUP($B1487,'[7]POB X MCR 2019'!$C$8:$AW$65,24,0)</f>
        <v>28</v>
      </c>
      <c r="AC1487" s="90">
        <f>VLOOKUP($B1487,'[7]POB X MCR 2019'!$C$8:$AW$65,25,0)</f>
        <v>28</v>
      </c>
      <c r="AD1487" s="90">
        <f>VLOOKUP($B1487,'[7]POB X MCR 2019'!$C$8:$AW$65,26,0)</f>
        <v>137</v>
      </c>
      <c r="AE1487" s="90">
        <f>VLOOKUP($B1487,'[7]POB X MCR 2019'!$C$8:$AW$65,27,0)</f>
        <v>123</v>
      </c>
      <c r="AF1487" s="90">
        <f>VLOOKUP($B1487,'[7]POB X MCR 2019'!$C$8:$AW$65,28,0)</f>
        <v>132</v>
      </c>
      <c r="AG1487" s="90">
        <f>VLOOKUP($B1487,'[7]POB X MCR 2019'!$C$8:$AW$65,29,0)</f>
        <v>112</v>
      </c>
      <c r="AH1487" s="90">
        <f>VLOOKUP($B1487,'[7]POB X MCR 2019'!$C$8:$AW$65,30,0)</f>
        <v>103</v>
      </c>
      <c r="AI1487" s="90">
        <f>VLOOKUP($B1487,'[7]POB X MCR 2019'!$C$8:$AW$65,31,0)</f>
        <v>91</v>
      </c>
      <c r="AJ1487" s="90">
        <f>VLOOKUP($B1487,'[7]POB X MCR 2019'!$C$8:$AW$65,32,0)</f>
        <v>72</v>
      </c>
      <c r="AK1487" s="90">
        <f>VLOOKUP($B1487,'[7]POB X MCR 2019'!$C$8:$AW$65,33,0)</f>
        <v>59</v>
      </c>
      <c r="AL1487" s="90">
        <f>VLOOKUP($B1487,'[7]POB X MCR 2019'!$C$8:$AW$65,34,0)</f>
        <v>50</v>
      </c>
      <c r="AM1487" s="90">
        <f>VLOOKUP($B1487,'[7]POB X MCR 2019'!$C$8:$AW$65,35,0)</f>
        <v>39</v>
      </c>
      <c r="AN1487" s="90">
        <f>VLOOKUP($B1487,'[7]POB X MCR 2019'!$C$8:$AW$65,36,0)</f>
        <v>30</v>
      </c>
      <c r="AO1487" s="90">
        <f>VLOOKUP($B1487,'[7]POB X MCR 2019'!$C$8:$AW$65,37,0)</f>
        <v>19</v>
      </c>
      <c r="AP1487" s="90">
        <f>VLOOKUP($B1487,'[7]POB X MCR 2019'!$C$8:$AW$65,38,0)</f>
        <v>15</v>
      </c>
      <c r="AQ1487" s="90">
        <f>VLOOKUP($B1487,'[7]POB X MCR 2019'!$C$8:$AW$65,43,0)</f>
        <v>5614</v>
      </c>
      <c r="AR1487" s="90">
        <f>VLOOKUP($B1487,'[7]POB X MCR 2019'!$C$8:$AW$65,44,0)</f>
        <v>84</v>
      </c>
      <c r="AS1487" s="90">
        <f>VLOOKUP($B1487,'[7]POB X MCR 2019'!$C$8:$AW$65,45,0)</f>
        <v>77</v>
      </c>
      <c r="AT1487" s="90">
        <f>VLOOKUP($B1487,'[7]POB X MCR 2019'!$C$8:$AW$65,46,0)</f>
        <v>390</v>
      </c>
      <c r="AU1487" s="90">
        <f>VLOOKUP($B1487,'[7]POB X MCR 2019'!$C$8:$AW$65,47,0)</f>
        <v>18</v>
      </c>
    </row>
    <row r="1488" spans="1:47" ht="12">
      <c r="A1488" s="58">
        <v>1489</v>
      </c>
      <c r="B1488" s="58">
        <v>10626</v>
      </c>
      <c r="C1488" s="59" t="s">
        <v>1134</v>
      </c>
      <c r="D1488" s="59" t="s">
        <v>626</v>
      </c>
      <c r="E1488" s="59" t="s">
        <v>644</v>
      </c>
      <c r="F1488" s="59" t="s">
        <v>649</v>
      </c>
      <c r="G1488" s="12" t="s">
        <v>266</v>
      </c>
      <c r="H1488" s="14">
        <f t="shared" si="375"/>
        <v>10626</v>
      </c>
      <c r="I1488" s="14">
        <f t="shared" si="371"/>
        <v>761</v>
      </c>
      <c r="J1488" s="12">
        <f>VLOOKUP($B1488,'[1]METAS 2019'!$D$4:$Q$843,5,0)</f>
        <v>6</v>
      </c>
      <c r="K1488" s="12">
        <f>VLOOKUP($B1488,'[1]METAS 2019'!$D$4:$Q$843,4,0)</f>
        <v>7</v>
      </c>
      <c r="L1488" s="12">
        <f>VLOOKUP($B1488,'[1]METAS 2019'!$D$4:$Q$843,11,0)</f>
        <v>16</v>
      </c>
      <c r="M1488" s="12">
        <f>VLOOKUP($B1488,'[1]METAS 2019'!$D$4:$Q$843,12,0)</f>
        <v>14</v>
      </c>
      <c r="N1488" s="12">
        <f>VLOOKUP($B1488,'[1]METAS 2019'!$D$4:$Q$843,13,0)</f>
        <v>12</v>
      </c>
      <c r="O1488" s="12">
        <f>VLOOKUP($B1488,'[1]METAS 2019'!$D$4:$Q$843,14,0)</f>
        <v>15</v>
      </c>
      <c r="P1488" s="90">
        <f>VLOOKUP($B1488,'[7]POB X MCR 2019'!$C$8:$AW$65,12,0)</f>
        <v>14</v>
      </c>
      <c r="Q1488" s="90">
        <f>VLOOKUP($B1488,'[7]POB X MCR 2019'!$C$8:$AW$65,13,0)</f>
        <v>14</v>
      </c>
      <c r="R1488" s="90">
        <f>VLOOKUP($B1488,'[7]POB X MCR 2019'!$C$8:$AW$65,14,0)</f>
        <v>15</v>
      </c>
      <c r="S1488" s="90">
        <f>VLOOKUP($B1488,'[7]POB X MCR 2019'!$C$8:$AW$65,15,0)</f>
        <v>15</v>
      </c>
      <c r="T1488" s="90">
        <f>VLOOKUP($B1488,'[7]POB X MCR 2019'!$C$8:$AW$65,16,0)</f>
        <v>16</v>
      </c>
      <c r="U1488" s="90">
        <f>VLOOKUP($B1488,'[7]POB X MCR 2019'!$C$8:$AW$65,17,0)</f>
        <v>17</v>
      </c>
      <c r="V1488" s="90">
        <f>VLOOKUP($B1488,'[7]POB X MCR 2019'!$C$8:$AW$65,18,0)</f>
        <v>17</v>
      </c>
      <c r="W1488" s="90">
        <f>VLOOKUP($B1488,'[7]POB X MCR 2019'!$C$8:$AW$65,19,0)</f>
        <v>17</v>
      </c>
      <c r="X1488" s="90">
        <f>VLOOKUP($B1488,'[7]POB X MCR 2019'!$C$8:$AW$65,20,0)</f>
        <v>16</v>
      </c>
      <c r="Y1488" s="90">
        <f>VLOOKUP($B1488,'[7]POB X MCR 2019'!$C$8:$AW$65,21,0)</f>
        <v>15</v>
      </c>
      <c r="Z1488" s="90">
        <f>VLOOKUP($B1488,'[7]POB X MCR 2019'!$C$8:$AW$65,22,0)</f>
        <v>15</v>
      </c>
      <c r="AA1488" s="90">
        <f>VLOOKUP($B1488,'[7]POB X MCR 2019'!$C$8:$AW$65,23,0)</f>
        <v>14</v>
      </c>
      <c r="AB1488" s="90">
        <f>VLOOKUP($B1488,'[7]POB X MCR 2019'!$C$8:$AW$65,24,0)</f>
        <v>14</v>
      </c>
      <c r="AC1488" s="90">
        <f>VLOOKUP($B1488,'[7]POB X MCR 2019'!$C$8:$AW$65,25,0)</f>
        <v>14</v>
      </c>
      <c r="AD1488" s="90">
        <f>VLOOKUP($B1488,'[7]POB X MCR 2019'!$C$8:$AW$65,26,0)</f>
        <v>67</v>
      </c>
      <c r="AE1488" s="90">
        <f>VLOOKUP($B1488,'[7]POB X MCR 2019'!$C$8:$AW$65,27,0)</f>
        <v>60</v>
      </c>
      <c r="AF1488" s="90">
        <f>VLOOKUP($B1488,'[7]POB X MCR 2019'!$C$8:$AW$65,28,0)</f>
        <v>64</v>
      </c>
      <c r="AG1488" s="90">
        <f>VLOOKUP($B1488,'[7]POB X MCR 2019'!$C$8:$AW$65,29,0)</f>
        <v>54</v>
      </c>
      <c r="AH1488" s="90">
        <f>VLOOKUP($B1488,'[7]POB X MCR 2019'!$C$8:$AW$65,30,0)</f>
        <v>50</v>
      </c>
      <c r="AI1488" s="90">
        <f>VLOOKUP($B1488,'[7]POB X MCR 2019'!$C$8:$AW$65,31,0)</f>
        <v>44</v>
      </c>
      <c r="AJ1488" s="90">
        <f>VLOOKUP($B1488,'[7]POB X MCR 2019'!$C$8:$AW$65,32,0)</f>
        <v>35</v>
      </c>
      <c r="AK1488" s="90">
        <f>VLOOKUP($B1488,'[7]POB X MCR 2019'!$C$8:$AW$65,33,0)</f>
        <v>29</v>
      </c>
      <c r="AL1488" s="90">
        <f>VLOOKUP($B1488,'[7]POB X MCR 2019'!$C$8:$AW$65,34,0)</f>
        <v>24</v>
      </c>
      <c r="AM1488" s="90">
        <f>VLOOKUP($B1488,'[7]POB X MCR 2019'!$C$8:$AW$65,35,0)</f>
        <v>19</v>
      </c>
      <c r="AN1488" s="90">
        <f>VLOOKUP($B1488,'[7]POB X MCR 2019'!$C$8:$AW$65,36,0)</f>
        <v>15</v>
      </c>
      <c r="AO1488" s="90">
        <f>VLOOKUP($B1488,'[7]POB X MCR 2019'!$C$8:$AW$65,37,0)</f>
        <v>9</v>
      </c>
      <c r="AP1488" s="90">
        <f>VLOOKUP($B1488,'[7]POB X MCR 2019'!$C$8:$AW$65,38,0)</f>
        <v>8</v>
      </c>
      <c r="AQ1488" s="90">
        <f>VLOOKUP($B1488,'[7]POB X MCR 2019'!$C$8:$AW$65,43,0)</f>
        <v>5614</v>
      </c>
      <c r="AR1488" s="90">
        <f>VLOOKUP($B1488,'[7]POB X MCR 2019'!$C$8:$AW$65,44,0)</f>
        <v>41</v>
      </c>
      <c r="AS1488" s="90">
        <f>VLOOKUP($B1488,'[7]POB X MCR 2019'!$C$8:$AW$65,45,0)</f>
        <v>37</v>
      </c>
      <c r="AT1488" s="90">
        <f>VLOOKUP($B1488,'[7]POB X MCR 2019'!$C$8:$AW$65,46,0)</f>
        <v>190</v>
      </c>
      <c r="AU1488" s="90">
        <f>VLOOKUP($B1488,'[7]POB X MCR 2019'!$C$8:$AW$65,47,0)</f>
        <v>7</v>
      </c>
    </row>
    <row r="1489" spans="1:47" ht="12">
      <c r="A1489" s="58">
        <v>1490</v>
      </c>
      <c r="B1489" s="58">
        <v>4790</v>
      </c>
      <c r="C1489" s="59" t="s">
        <v>1134</v>
      </c>
      <c r="D1489" s="59" t="s">
        <v>626</v>
      </c>
      <c r="E1489" s="59" t="s">
        <v>644</v>
      </c>
      <c r="F1489" s="59" t="s">
        <v>648</v>
      </c>
      <c r="G1489" s="12" t="s">
        <v>266</v>
      </c>
      <c r="H1489" s="14">
        <f t="shared" si="375"/>
        <v>4790</v>
      </c>
      <c r="I1489" s="14">
        <f t="shared" si="371"/>
        <v>1508</v>
      </c>
      <c r="J1489" s="12">
        <f>VLOOKUP($B1489,'[1]METAS 2019'!$D$4:$Q$843,5,0)</f>
        <v>14</v>
      </c>
      <c r="K1489" s="12">
        <f>VLOOKUP($B1489,'[1]METAS 2019'!$D$4:$Q$843,4,0)</f>
        <v>17</v>
      </c>
      <c r="L1489" s="12">
        <f>VLOOKUP($B1489,'[1]METAS 2019'!$D$4:$Q$843,11,0)</f>
        <v>15</v>
      </c>
      <c r="M1489" s="12">
        <f>VLOOKUP($B1489,'[1]METAS 2019'!$D$4:$Q$843,12,0)</f>
        <v>21</v>
      </c>
      <c r="N1489" s="12">
        <f>VLOOKUP($B1489,'[1]METAS 2019'!$D$4:$Q$843,13,0)</f>
        <v>25</v>
      </c>
      <c r="O1489" s="12">
        <f>VLOOKUP($B1489,'[1]METAS 2019'!$D$4:$Q$843,14,0)</f>
        <v>22</v>
      </c>
      <c r="P1489" s="90">
        <f>VLOOKUP($B1489,'[7]POB X MCR 2019'!$C$8:$AW$65,12,0)</f>
        <v>27</v>
      </c>
      <c r="Q1489" s="90">
        <f>VLOOKUP($B1489,'[7]POB X MCR 2019'!$C$8:$AW$65,13,0)</f>
        <v>29</v>
      </c>
      <c r="R1489" s="90">
        <f>VLOOKUP($B1489,'[7]POB X MCR 2019'!$C$8:$AW$65,14,0)</f>
        <v>30</v>
      </c>
      <c r="S1489" s="90">
        <f>VLOOKUP($B1489,'[7]POB X MCR 2019'!$C$8:$AW$65,15,0)</f>
        <v>31</v>
      </c>
      <c r="T1489" s="90">
        <f>VLOOKUP($B1489,'[7]POB X MCR 2019'!$C$8:$AW$65,16,0)</f>
        <v>32</v>
      </c>
      <c r="U1489" s="90">
        <f>VLOOKUP($B1489,'[7]POB X MCR 2019'!$C$8:$AW$65,17,0)</f>
        <v>33</v>
      </c>
      <c r="V1489" s="90">
        <f>VLOOKUP($B1489,'[7]POB X MCR 2019'!$C$8:$AW$65,18,0)</f>
        <v>34</v>
      </c>
      <c r="W1489" s="90">
        <f>VLOOKUP($B1489,'[7]POB X MCR 2019'!$C$8:$AW$65,19,0)</f>
        <v>33</v>
      </c>
      <c r="X1489" s="90">
        <f>VLOOKUP($B1489,'[7]POB X MCR 2019'!$C$8:$AW$65,20,0)</f>
        <v>32</v>
      </c>
      <c r="Y1489" s="90">
        <f>VLOOKUP($B1489,'[7]POB X MCR 2019'!$C$8:$AW$65,21,0)</f>
        <v>31</v>
      </c>
      <c r="Z1489" s="90">
        <f>VLOOKUP($B1489,'[7]POB X MCR 2019'!$C$8:$AW$65,22,0)</f>
        <v>30</v>
      </c>
      <c r="AA1489" s="90">
        <f>VLOOKUP($B1489,'[7]POB X MCR 2019'!$C$8:$AW$65,23,0)</f>
        <v>29</v>
      </c>
      <c r="AB1489" s="90">
        <f>VLOOKUP($B1489,'[7]POB X MCR 2019'!$C$8:$AW$65,24,0)</f>
        <v>28</v>
      </c>
      <c r="AC1489" s="90">
        <f>VLOOKUP($B1489,'[7]POB X MCR 2019'!$C$8:$AW$65,25,0)</f>
        <v>28</v>
      </c>
      <c r="AD1489" s="90">
        <f>VLOOKUP($B1489,'[7]POB X MCR 2019'!$C$8:$AW$65,26,0)</f>
        <v>135</v>
      </c>
      <c r="AE1489" s="90">
        <f>VLOOKUP($B1489,'[7]POB X MCR 2019'!$C$8:$AW$65,27,0)</f>
        <v>121</v>
      </c>
      <c r="AF1489" s="90">
        <f>VLOOKUP($B1489,'[7]POB X MCR 2019'!$C$8:$AW$65,28,0)</f>
        <v>130</v>
      </c>
      <c r="AG1489" s="90">
        <f>VLOOKUP($B1489,'[7]POB X MCR 2019'!$C$8:$AW$65,29,0)</f>
        <v>110</v>
      </c>
      <c r="AH1489" s="90">
        <f>VLOOKUP($B1489,'[7]POB X MCR 2019'!$C$8:$AW$65,30,0)</f>
        <v>102</v>
      </c>
      <c r="AI1489" s="90">
        <f>VLOOKUP($B1489,'[7]POB X MCR 2019'!$C$8:$AW$65,31,0)</f>
        <v>89</v>
      </c>
      <c r="AJ1489" s="90">
        <f>VLOOKUP($B1489,'[7]POB X MCR 2019'!$C$8:$AW$65,32,0)</f>
        <v>71</v>
      </c>
      <c r="AK1489" s="90">
        <f>VLOOKUP($B1489,'[7]POB X MCR 2019'!$C$8:$AW$65,33,0)</f>
        <v>58</v>
      </c>
      <c r="AL1489" s="90">
        <f>VLOOKUP($B1489,'[7]POB X MCR 2019'!$C$8:$AW$65,34,0)</f>
        <v>49</v>
      </c>
      <c r="AM1489" s="90">
        <f>VLOOKUP($B1489,'[7]POB X MCR 2019'!$C$8:$AW$65,35,0)</f>
        <v>39</v>
      </c>
      <c r="AN1489" s="90">
        <f>VLOOKUP($B1489,'[7]POB X MCR 2019'!$C$8:$AW$65,36,0)</f>
        <v>29</v>
      </c>
      <c r="AO1489" s="90">
        <f>VLOOKUP($B1489,'[7]POB X MCR 2019'!$C$8:$AW$65,37,0)</f>
        <v>19</v>
      </c>
      <c r="AP1489" s="90">
        <f>VLOOKUP($B1489,'[7]POB X MCR 2019'!$C$8:$AW$65,38,0)</f>
        <v>15</v>
      </c>
      <c r="AQ1489" s="90">
        <f>VLOOKUP($B1489,'[7]POB X MCR 2019'!$C$8:$AW$65,43,0)</f>
        <v>5614</v>
      </c>
      <c r="AR1489" s="90">
        <f>VLOOKUP($B1489,'[7]POB X MCR 2019'!$C$8:$AW$65,44,0)</f>
        <v>83</v>
      </c>
      <c r="AS1489" s="90">
        <f>VLOOKUP($B1489,'[7]POB X MCR 2019'!$C$8:$AW$65,45,0)</f>
        <v>75</v>
      </c>
      <c r="AT1489" s="90">
        <f>VLOOKUP($B1489,'[7]POB X MCR 2019'!$C$8:$AW$65,46,0)</f>
        <v>384</v>
      </c>
      <c r="AU1489" s="90">
        <f>VLOOKUP($B1489,'[7]POB X MCR 2019'!$C$8:$AW$65,47,0)</f>
        <v>15</v>
      </c>
    </row>
    <row r="1490" spans="1:47" ht="12">
      <c r="A1490" s="58">
        <v>1491</v>
      </c>
      <c r="B1490" s="58">
        <v>11326</v>
      </c>
      <c r="C1490" s="59" t="s">
        <v>1134</v>
      </c>
      <c r="D1490" s="59" t="s">
        <v>626</v>
      </c>
      <c r="E1490" s="59" t="s">
        <v>644</v>
      </c>
      <c r="F1490" s="59" t="s">
        <v>650</v>
      </c>
      <c r="G1490" s="12" t="s">
        <v>266</v>
      </c>
      <c r="H1490" s="14">
        <f t="shared" si="375"/>
        <v>11326</v>
      </c>
      <c r="I1490" s="14">
        <f t="shared" si="371"/>
        <v>987</v>
      </c>
      <c r="J1490" s="12">
        <f>VLOOKUP($B1490,'[1]METAS 2019'!$D$4:$Q$843,5,0)</f>
        <v>11</v>
      </c>
      <c r="K1490" s="12">
        <f>VLOOKUP($B1490,'[1]METAS 2019'!$D$4:$Q$843,4,0)</f>
        <v>9</v>
      </c>
      <c r="L1490" s="12">
        <f>VLOOKUP($B1490,'[1]METAS 2019'!$D$4:$Q$843,11,0)</f>
        <v>13</v>
      </c>
      <c r="M1490" s="12">
        <f>VLOOKUP($B1490,'[1]METAS 2019'!$D$4:$Q$843,12,0)</f>
        <v>14</v>
      </c>
      <c r="N1490" s="12">
        <f>VLOOKUP($B1490,'[1]METAS 2019'!$D$4:$Q$843,13,0)</f>
        <v>19</v>
      </c>
      <c r="O1490" s="12">
        <f>VLOOKUP($B1490,'[1]METAS 2019'!$D$4:$Q$843,14,0)</f>
        <v>26</v>
      </c>
      <c r="P1490" s="90">
        <f>VLOOKUP($B1490,'[7]POB X MCR 2019'!$C$8:$AW$65,12,0)</f>
        <v>18</v>
      </c>
      <c r="Q1490" s="90">
        <f>VLOOKUP($B1490,'[7]POB X MCR 2019'!$C$8:$AW$65,13,0)</f>
        <v>18</v>
      </c>
      <c r="R1490" s="90">
        <f>VLOOKUP($B1490,'[7]POB X MCR 2019'!$C$8:$AW$65,14,0)</f>
        <v>19</v>
      </c>
      <c r="S1490" s="90">
        <f>VLOOKUP($B1490,'[7]POB X MCR 2019'!$C$8:$AW$65,15,0)</f>
        <v>20</v>
      </c>
      <c r="T1490" s="90">
        <f>VLOOKUP($B1490,'[7]POB X MCR 2019'!$C$8:$AW$65,16,0)</f>
        <v>21</v>
      </c>
      <c r="U1490" s="90">
        <f>VLOOKUP($B1490,'[7]POB X MCR 2019'!$C$8:$AW$65,17,0)</f>
        <v>21</v>
      </c>
      <c r="V1490" s="90">
        <f>VLOOKUP($B1490,'[7]POB X MCR 2019'!$C$8:$AW$65,18,0)</f>
        <v>22</v>
      </c>
      <c r="W1490" s="90">
        <f>VLOOKUP($B1490,'[7]POB X MCR 2019'!$C$8:$AW$65,19,0)</f>
        <v>22</v>
      </c>
      <c r="X1490" s="90">
        <f>VLOOKUP($B1490,'[7]POB X MCR 2019'!$C$8:$AW$65,20,0)</f>
        <v>21</v>
      </c>
      <c r="Y1490" s="90">
        <f>VLOOKUP($B1490,'[7]POB X MCR 2019'!$C$8:$AW$65,21,0)</f>
        <v>20</v>
      </c>
      <c r="Z1490" s="90">
        <f>VLOOKUP($B1490,'[7]POB X MCR 2019'!$C$8:$AW$65,22,0)</f>
        <v>19</v>
      </c>
      <c r="AA1490" s="90">
        <f>VLOOKUP($B1490,'[7]POB X MCR 2019'!$C$8:$AW$65,23,0)</f>
        <v>18</v>
      </c>
      <c r="AB1490" s="90">
        <f>VLOOKUP($B1490,'[7]POB X MCR 2019'!$C$8:$AW$65,24,0)</f>
        <v>18</v>
      </c>
      <c r="AC1490" s="90">
        <f>VLOOKUP($B1490,'[7]POB X MCR 2019'!$C$8:$AW$65,25,0)</f>
        <v>18</v>
      </c>
      <c r="AD1490" s="90">
        <f>VLOOKUP($B1490,'[7]POB X MCR 2019'!$C$8:$AW$65,26,0)</f>
        <v>87</v>
      </c>
      <c r="AE1490" s="90">
        <f>VLOOKUP($B1490,'[7]POB X MCR 2019'!$C$8:$AW$65,27,0)</f>
        <v>78</v>
      </c>
      <c r="AF1490" s="90">
        <f>VLOOKUP($B1490,'[7]POB X MCR 2019'!$C$8:$AW$65,28,0)</f>
        <v>83</v>
      </c>
      <c r="AG1490" s="90">
        <f>VLOOKUP($B1490,'[7]POB X MCR 2019'!$C$8:$AW$65,29,0)</f>
        <v>71</v>
      </c>
      <c r="AH1490" s="90">
        <f>VLOOKUP($B1490,'[7]POB X MCR 2019'!$C$8:$AW$65,30,0)</f>
        <v>65</v>
      </c>
      <c r="AI1490" s="90">
        <f>VLOOKUP($B1490,'[7]POB X MCR 2019'!$C$8:$AW$65,31,0)</f>
        <v>57</v>
      </c>
      <c r="AJ1490" s="90">
        <f>VLOOKUP($B1490,'[7]POB X MCR 2019'!$C$8:$AW$65,32,0)</f>
        <v>45</v>
      </c>
      <c r="AK1490" s="90">
        <f>VLOOKUP($B1490,'[7]POB X MCR 2019'!$C$8:$AW$65,33,0)</f>
        <v>37</v>
      </c>
      <c r="AL1490" s="90">
        <f>VLOOKUP($B1490,'[7]POB X MCR 2019'!$C$8:$AW$65,34,0)</f>
        <v>31</v>
      </c>
      <c r="AM1490" s="90">
        <f>VLOOKUP($B1490,'[7]POB X MCR 2019'!$C$8:$AW$65,35,0)</f>
        <v>25</v>
      </c>
      <c r="AN1490" s="90">
        <f>VLOOKUP($B1490,'[7]POB X MCR 2019'!$C$8:$AW$65,36,0)</f>
        <v>19</v>
      </c>
      <c r="AO1490" s="90">
        <f>VLOOKUP($B1490,'[7]POB X MCR 2019'!$C$8:$AW$65,37,0)</f>
        <v>12</v>
      </c>
      <c r="AP1490" s="90">
        <f>VLOOKUP($B1490,'[7]POB X MCR 2019'!$C$8:$AW$65,38,0)</f>
        <v>10</v>
      </c>
      <c r="AQ1490" s="90">
        <f>VLOOKUP($B1490,'[7]POB X MCR 2019'!$C$8:$AW$65,43,0)</f>
        <v>5614</v>
      </c>
      <c r="AR1490" s="90">
        <f>VLOOKUP($B1490,'[7]POB X MCR 2019'!$C$8:$AW$65,44,0)</f>
        <v>53</v>
      </c>
      <c r="AS1490" s="90">
        <f>VLOOKUP($B1490,'[7]POB X MCR 2019'!$C$8:$AW$65,45,0)</f>
        <v>48</v>
      </c>
      <c r="AT1490" s="90">
        <f>VLOOKUP($B1490,'[7]POB X MCR 2019'!$C$8:$AW$65,46,0)</f>
        <v>247</v>
      </c>
      <c r="AU1490" s="90">
        <f>VLOOKUP($B1490,'[7]POB X MCR 2019'!$C$8:$AW$65,47,0)</f>
        <v>13</v>
      </c>
    </row>
    <row r="1491" spans="1:47" ht="12">
      <c r="A1491" s="58">
        <v>1492</v>
      </c>
      <c r="B1491" s="58">
        <v>4783</v>
      </c>
      <c r="C1491" s="59" t="s">
        <v>1134</v>
      </c>
      <c r="D1491" s="59" t="s">
        <v>626</v>
      </c>
      <c r="E1491" s="59" t="s">
        <v>627</v>
      </c>
      <c r="F1491" s="59" t="s">
        <v>628</v>
      </c>
      <c r="G1491" s="12" t="s">
        <v>283</v>
      </c>
      <c r="H1491" s="14">
        <f t="shared" si="375"/>
        <v>4783</v>
      </c>
      <c r="I1491" s="14">
        <f t="shared" si="371"/>
        <v>3358</v>
      </c>
      <c r="J1491" s="12">
        <f>VLOOKUP($B1491,'[1]METAS 2019'!$D$4:$Q$843,5,0)</f>
        <v>40</v>
      </c>
      <c r="K1491" s="12">
        <f>VLOOKUP($B1491,'[1]METAS 2019'!$D$4:$Q$843,4,0)</f>
        <v>49</v>
      </c>
      <c r="L1491" s="12">
        <f>VLOOKUP($B1491,'[1]METAS 2019'!$D$4:$Q$843,11,0)</f>
        <v>44</v>
      </c>
      <c r="M1491" s="12">
        <f>VLOOKUP($B1491,'[1]METAS 2019'!$D$4:$Q$843,12,0)</f>
        <v>59</v>
      </c>
      <c r="N1491" s="12">
        <f>VLOOKUP($B1491,'[1]METAS 2019'!$D$4:$Q$843,13,0)</f>
        <v>63</v>
      </c>
      <c r="O1491" s="12">
        <f>VLOOKUP($B1491,'[1]METAS 2019'!$D$4:$Q$843,14,0)</f>
        <v>53</v>
      </c>
      <c r="P1491" s="90">
        <f>VLOOKUP($B1491,'[7]POB X MCR 2019'!$C$8:$AW$65,12,0)</f>
        <v>60</v>
      </c>
      <c r="Q1491" s="90">
        <f>VLOOKUP($B1491,'[7]POB X MCR 2019'!$C$8:$AW$65,13,0)</f>
        <v>62</v>
      </c>
      <c r="R1491" s="90">
        <f>VLOOKUP($B1491,'[7]POB X MCR 2019'!$C$8:$AW$65,14,0)</f>
        <v>65</v>
      </c>
      <c r="S1491" s="90">
        <f>VLOOKUP($B1491,'[7]POB X MCR 2019'!$C$8:$AW$65,15,0)</f>
        <v>67</v>
      </c>
      <c r="T1491" s="90">
        <f>VLOOKUP($B1491,'[7]POB X MCR 2019'!$C$8:$AW$65,16,0)</f>
        <v>70</v>
      </c>
      <c r="U1491" s="90">
        <f>VLOOKUP($B1491,'[7]POB X MCR 2019'!$C$8:$AW$65,17,0)</f>
        <v>73</v>
      </c>
      <c r="V1491" s="90">
        <f>VLOOKUP($B1491,'[7]POB X MCR 2019'!$C$8:$AW$65,18,0)</f>
        <v>75</v>
      </c>
      <c r="W1491" s="90">
        <f>VLOOKUP($B1491,'[7]POB X MCR 2019'!$C$8:$AW$65,19,0)</f>
        <v>73</v>
      </c>
      <c r="X1491" s="90">
        <f>VLOOKUP($B1491,'[7]POB X MCR 2019'!$C$8:$AW$65,20,0)</f>
        <v>71</v>
      </c>
      <c r="Y1491" s="90">
        <f>VLOOKUP($B1491,'[7]POB X MCR 2019'!$C$8:$AW$65,21,0)</f>
        <v>68</v>
      </c>
      <c r="Z1491" s="90">
        <f>VLOOKUP($B1491,'[7]POB X MCR 2019'!$C$8:$AW$65,22,0)</f>
        <v>65</v>
      </c>
      <c r="AA1491" s="90">
        <f>VLOOKUP($B1491,'[7]POB X MCR 2019'!$C$8:$AW$65,23,0)</f>
        <v>62</v>
      </c>
      <c r="AB1491" s="90">
        <f>VLOOKUP($B1491,'[7]POB X MCR 2019'!$C$8:$AW$65,24,0)</f>
        <v>61</v>
      </c>
      <c r="AC1491" s="90">
        <f>VLOOKUP($B1491,'[7]POB X MCR 2019'!$C$8:$AW$65,25,0)</f>
        <v>61</v>
      </c>
      <c r="AD1491" s="90">
        <f>VLOOKUP($B1491,'[7]POB X MCR 2019'!$C$8:$AW$65,26,0)</f>
        <v>295</v>
      </c>
      <c r="AE1491" s="90">
        <f>VLOOKUP($B1491,'[7]POB X MCR 2019'!$C$8:$AW$65,27,0)</f>
        <v>265</v>
      </c>
      <c r="AF1491" s="90">
        <f>VLOOKUP($B1491,'[7]POB X MCR 2019'!$C$8:$AW$65,28,0)</f>
        <v>284</v>
      </c>
      <c r="AG1491" s="90">
        <f>VLOOKUP($B1491,'[7]POB X MCR 2019'!$C$8:$AW$65,29,0)</f>
        <v>241</v>
      </c>
      <c r="AH1491" s="90">
        <f>VLOOKUP($B1491,'[7]POB X MCR 2019'!$C$8:$AW$65,30,0)</f>
        <v>223</v>
      </c>
      <c r="AI1491" s="90">
        <f>VLOOKUP($B1491,'[7]POB X MCR 2019'!$C$8:$AW$65,31,0)</f>
        <v>195</v>
      </c>
      <c r="AJ1491" s="90">
        <f>VLOOKUP($B1491,'[7]POB X MCR 2019'!$C$8:$AW$65,32,0)</f>
        <v>155</v>
      </c>
      <c r="AK1491" s="90">
        <f>VLOOKUP($B1491,'[7]POB X MCR 2019'!$C$8:$AW$65,33,0)</f>
        <v>128</v>
      </c>
      <c r="AL1491" s="90">
        <f>VLOOKUP($B1491,'[7]POB X MCR 2019'!$C$8:$AW$65,34,0)</f>
        <v>107</v>
      </c>
      <c r="AM1491" s="90">
        <f>VLOOKUP($B1491,'[7]POB X MCR 2019'!$C$8:$AW$65,35,0)</f>
        <v>85</v>
      </c>
      <c r="AN1491" s="90">
        <f>VLOOKUP($B1491,'[7]POB X MCR 2019'!$C$8:$AW$65,36,0)</f>
        <v>65</v>
      </c>
      <c r="AO1491" s="90">
        <f>VLOOKUP($B1491,'[7]POB X MCR 2019'!$C$8:$AW$65,37,0)</f>
        <v>41</v>
      </c>
      <c r="AP1491" s="90">
        <f>VLOOKUP($B1491,'[7]POB X MCR 2019'!$C$8:$AW$65,38,0)</f>
        <v>33</v>
      </c>
      <c r="AQ1491" s="90">
        <f>VLOOKUP($B1491,'[7]POB X MCR 2019'!$C$8:$AW$65,43,0)</f>
        <v>5614</v>
      </c>
      <c r="AR1491" s="90">
        <f>VLOOKUP($B1491,'[7]POB X MCR 2019'!$C$8:$AW$65,44,0)</f>
        <v>181</v>
      </c>
      <c r="AS1491" s="90">
        <f>VLOOKUP($B1491,'[7]POB X MCR 2019'!$C$8:$AW$65,45,0)</f>
        <v>165</v>
      </c>
      <c r="AT1491" s="90">
        <f>VLOOKUP($B1491,'[7]POB X MCR 2019'!$C$8:$AW$65,46,0)</f>
        <v>841</v>
      </c>
      <c r="AU1491" s="90">
        <f>VLOOKUP($B1491,'[7]POB X MCR 2019'!$C$8:$AW$65,47,0)</f>
        <v>50</v>
      </c>
    </row>
    <row r="1492" spans="1:47" ht="12">
      <c r="A1492" s="58">
        <v>1493</v>
      </c>
      <c r="B1492" s="58">
        <v>11329</v>
      </c>
      <c r="C1492" s="59" t="s">
        <v>1134</v>
      </c>
      <c r="D1492" s="59" t="s">
        <v>626</v>
      </c>
      <c r="E1492" s="59" t="s">
        <v>627</v>
      </c>
      <c r="F1492" s="59" t="s">
        <v>637</v>
      </c>
      <c r="G1492" s="12" t="s">
        <v>266</v>
      </c>
      <c r="H1492" s="14">
        <f t="shared" si="375"/>
        <v>11329</v>
      </c>
      <c r="I1492" s="14">
        <f t="shared" si="371"/>
        <v>468</v>
      </c>
      <c r="J1492" s="12">
        <f>VLOOKUP($B1492,'[1]METAS 2019'!$D$4:$Q$843,5,0)</f>
        <v>6</v>
      </c>
      <c r="K1492" s="12">
        <f>VLOOKUP($B1492,'[1]METAS 2019'!$D$4:$Q$843,4,0)</f>
        <v>5</v>
      </c>
      <c r="L1492" s="12">
        <f>VLOOKUP($B1492,'[1]METAS 2019'!$D$4:$Q$843,11,0)</f>
        <v>9</v>
      </c>
      <c r="M1492" s="12">
        <f>VLOOKUP($B1492,'[1]METAS 2019'!$D$4:$Q$843,12,0)</f>
        <v>14</v>
      </c>
      <c r="N1492" s="12">
        <f>VLOOKUP($B1492,'[1]METAS 2019'!$D$4:$Q$843,13,0)</f>
        <v>8</v>
      </c>
      <c r="O1492" s="12">
        <f>VLOOKUP($B1492,'[1]METAS 2019'!$D$4:$Q$843,14,0)</f>
        <v>8</v>
      </c>
      <c r="P1492" s="90">
        <f>VLOOKUP($B1492,'[7]POB X MCR 2019'!$C$8:$AW$65,12,0)</f>
        <v>8</v>
      </c>
      <c r="Q1492" s="90">
        <f>VLOOKUP($B1492,'[7]POB X MCR 2019'!$C$8:$AW$65,13,0)</f>
        <v>9</v>
      </c>
      <c r="R1492" s="90">
        <f>VLOOKUP($B1492,'[7]POB X MCR 2019'!$C$8:$AW$65,14,0)</f>
        <v>9</v>
      </c>
      <c r="S1492" s="90">
        <f>VLOOKUP($B1492,'[7]POB X MCR 2019'!$C$8:$AW$65,15,0)</f>
        <v>9</v>
      </c>
      <c r="T1492" s="90">
        <f>VLOOKUP($B1492,'[7]POB X MCR 2019'!$C$8:$AW$65,16,0)</f>
        <v>10</v>
      </c>
      <c r="U1492" s="90">
        <f>VLOOKUP($B1492,'[7]POB X MCR 2019'!$C$8:$AW$65,17,0)</f>
        <v>10</v>
      </c>
      <c r="V1492" s="90">
        <f>VLOOKUP($B1492,'[7]POB X MCR 2019'!$C$8:$AW$65,18,0)</f>
        <v>10</v>
      </c>
      <c r="W1492" s="90">
        <f>VLOOKUP($B1492,'[7]POB X MCR 2019'!$C$8:$AW$65,19,0)</f>
        <v>10</v>
      </c>
      <c r="X1492" s="90">
        <f>VLOOKUP($B1492,'[7]POB X MCR 2019'!$C$8:$AW$65,20,0)</f>
        <v>10</v>
      </c>
      <c r="Y1492" s="90">
        <f>VLOOKUP($B1492,'[7]POB X MCR 2019'!$C$8:$AW$65,21,0)</f>
        <v>9</v>
      </c>
      <c r="Z1492" s="90">
        <f>VLOOKUP($B1492,'[7]POB X MCR 2019'!$C$8:$AW$65,22,0)</f>
        <v>9</v>
      </c>
      <c r="AA1492" s="90">
        <f>VLOOKUP($B1492,'[7]POB X MCR 2019'!$C$8:$AW$65,23,0)</f>
        <v>9</v>
      </c>
      <c r="AB1492" s="90">
        <f>VLOOKUP($B1492,'[7]POB X MCR 2019'!$C$8:$AW$65,24,0)</f>
        <v>8</v>
      </c>
      <c r="AC1492" s="90">
        <f>VLOOKUP($B1492,'[7]POB X MCR 2019'!$C$8:$AW$65,25,0)</f>
        <v>8</v>
      </c>
      <c r="AD1492" s="90">
        <f>VLOOKUP($B1492,'[7]POB X MCR 2019'!$C$8:$AW$65,26,0)</f>
        <v>40</v>
      </c>
      <c r="AE1492" s="90">
        <f>VLOOKUP($B1492,'[7]POB X MCR 2019'!$C$8:$AW$65,27,0)</f>
        <v>36</v>
      </c>
      <c r="AF1492" s="90">
        <f>VLOOKUP($B1492,'[7]POB X MCR 2019'!$C$8:$AW$65,28,0)</f>
        <v>39</v>
      </c>
      <c r="AG1492" s="90">
        <f>VLOOKUP($B1492,'[7]POB X MCR 2019'!$C$8:$AW$65,29,0)</f>
        <v>33</v>
      </c>
      <c r="AH1492" s="90">
        <f>VLOOKUP($B1492,'[7]POB X MCR 2019'!$C$8:$AW$65,30,0)</f>
        <v>30</v>
      </c>
      <c r="AI1492" s="90">
        <f>VLOOKUP($B1492,'[7]POB X MCR 2019'!$C$8:$AW$65,31,0)</f>
        <v>27</v>
      </c>
      <c r="AJ1492" s="90">
        <f>VLOOKUP($B1492,'[7]POB X MCR 2019'!$C$8:$AW$65,32,0)</f>
        <v>21</v>
      </c>
      <c r="AK1492" s="90">
        <f>VLOOKUP($B1492,'[7]POB X MCR 2019'!$C$8:$AW$65,33,0)</f>
        <v>17</v>
      </c>
      <c r="AL1492" s="90">
        <f>VLOOKUP($B1492,'[7]POB X MCR 2019'!$C$8:$AW$65,34,0)</f>
        <v>15</v>
      </c>
      <c r="AM1492" s="90">
        <f>VLOOKUP($B1492,'[7]POB X MCR 2019'!$C$8:$AW$65,35,0)</f>
        <v>12</v>
      </c>
      <c r="AN1492" s="90">
        <f>VLOOKUP($B1492,'[7]POB X MCR 2019'!$C$8:$AW$65,36,0)</f>
        <v>9</v>
      </c>
      <c r="AO1492" s="90">
        <f>VLOOKUP($B1492,'[7]POB X MCR 2019'!$C$8:$AW$65,37,0)</f>
        <v>6</v>
      </c>
      <c r="AP1492" s="90">
        <f>VLOOKUP($B1492,'[7]POB X MCR 2019'!$C$8:$AW$65,38,0)</f>
        <v>5</v>
      </c>
      <c r="AQ1492" s="90">
        <f>VLOOKUP($B1492,'[7]POB X MCR 2019'!$C$8:$AW$65,43,0)</f>
        <v>5614</v>
      </c>
      <c r="AR1492" s="90">
        <f>VLOOKUP($B1492,'[7]POB X MCR 2019'!$C$8:$AW$65,44,0)</f>
        <v>25</v>
      </c>
      <c r="AS1492" s="90">
        <f>VLOOKUP($B1492,'[7]POB X MCR 2019'!$C$8:$AW$65,45,0)</f>
        <v>23</v>
      </c>
      <c r="AT1492" s="90">
        <f>VLOOKUP($B1492,'[7]POB X MCR 2019'!$C$8:$AW$65,46,0)</f>
        <v>115</v>
      </c>
      <c r="AU1492" s="90">
        <f>VLOOKUP($B1492,'[7]POB X MCR 2019'!$C$8:$AW$65,47,0)</f>
        <v>7</v>
      </c>
    </row>
    <row r="1493" spans="1:47" ht="12">
      <c r="A1493" s="58">
        <v>1494</v>
      </c>
      <c r="B1493" s="58">
        <v>7714</v>
      </c>
      <c r="C1493" s="59" t="s">
        <v>1134</v>
      </c>
      <c r="D1493" s="59" t="s">
        <v>626</v>
      </c>
      <c r="E1493" s="59" t="s">
        <v>627</v>
      </c>
      <c r="F1493" s="59" t="s">
        <v>632</v>
      </c>
      <c r="G1493" s="12" t="s">
        <v>266</v>
      </c>
      <c r="H1493" s="14">
        <f t="shared" si="375"/>
        <v>7714</v>
      </c>
      <c r="I1493" s="14">
        <f t="shared" si="371"/>
        <v>969</v>
      </c>
      <c r="J1493" s="12">
        <f>VLOOKUP($B1493,'[1]METAS 2019'!$D$4:$Q$843,5,0)</f>
        <v>16</v>
      </c>
      <c r="K1493" s="12">
        <f>VLOOKUP($B1493,'[1]METAS 2019'!$D$4:$Q$843,4,0)</f>
        <v>20</v>
      </c>
      <c r="L1493" s="12">
        <f>VLOOKUP($B1493,'[1]METAS 2019'!$D$4:$Q$843,11,0)</f>
        <v>18</v>
      </c>
      <c r="M1493" s="12">
        <f>VLOOKUP($B1493,'[1]METAS 2019'!$D$4:$Q$843,12,0)</f>
        <v>13</v>
      </c>
      <c r="N1493" s="12">
        <f>VLOOKUP($B1493,'[1]METAS 2019'!$D$4:$Q$843,13,0)</f>
        <v>22</v>
      </c>
      <c r="O1493" s="12">
        <f>VLOOKUP($B1493,'[1]METAS 2019'!$D$4:$Q$843,14,0)</f>
        <v>20</v>
      </c>
      <c r="P1493" s="90">
        <f>VLOOKUP($B1493,'[7]POB X MCR 2019'!$C$8:$AW$65,12,0)</f>
        <v>17</v>
      </c>
      <c r="Q1493" s="90">
        <f>VLOOKUP($B1493,'[7]POB X MCR 2019'!$C$8:$AW$65,13,0)</f>
        <v>18</v>
      </c>
      <c r="R1493" s="90">
        <f>VLOOKUP($B1493,'[7]POB X MCR 2019'!$C$8:$AW$65,14,0)</f>
        <v>18</v>
      </c>
      <c r="S1493" s="90">
        <f>VLOOKUP($B1493,'[7]POB X MCR 2019'!$C$8:$AW$65,15,0)</f>
        <v>19</v>
      </c>
      <c r="T1493" s="90">
        <f>VLOOKUP($B1493,'[7]POB X MCR 2019'!$C$8:$AW$65,16,0)</f>
        <v>20</v>
      </c>
      <c r="U1493" s="90">
        <f>VLOOKUP($B1493,'[7]POB X MCR 2019'!$C$8:$AW$65,17,0)</f>
        <v>21</v>
      </c>
      <c r="V1493" s="90">
        <f>VLOOKUP($B1493,'[7]POB X MCR 2019'!$C$8:$AW$65,18,0)</f>
        <v>21</v>
      </c>
      <c r="W1493" s="90">
        <f>VLOOKUP($B1493,'[7]POB X MCR 2019'!$C$8:$AW$65,19,0)</f>
        <v>21</v>
      </c>
      <c r="X1493" s="90">
        <f>VLOOKUP($B1493,'[7]POB X MCR 2019'!$C$8:$AW$65,20,0)</f>
        <v>20</v>
      </c>
      <c r="Y1493" s="90">
        <f>VLOOKUP($B1493,'[7]POB X MCR 2019'!$C$8:$AW$65,21,0)</f>
        <v>19</v>
      </c>
      <c r="Z1493" s="90">
        <f>VLOOKUP($B1493,'[7]POB X MCR 2019'!$C$8:$AW$65,22,0)</f>
        <v>18</v>
      </c>
      <c r="AA1493" s="90">
        <f>VLOOKUP($B1493,'[7]POB X MCR 2019'!$C$8:$AW$65,23,0)</f>
        <v>18</v>
      </c>
      <c r="AB1493" s="90">
        <f>VLOOKUP($B1493,'[7]POB X MCR 2019'!$C$8:$AW$65,24,0)</f>
        <v>17</v>
      </c>
      <c r="AC1493" s="90">
        <f>VLOOKUP($B1493,'[7]POB X MCR 2019'!$C$8:$AW$65,25,0)</f>
        <v>17</v>
      </c>
      <c r="AD1493" s="90">
        <f>VLOOKUP($B1493,'[7]POB X MCR 2019'!$C$8:$AW$65,26,0)</f>
        <v>83</v>
      </c>
      <c r="AE1493" s="90">
        <f>VLOOKUP($B1493,'[7]POB X MCR 2019'!$C$8:$AW$65,27,0)</f>
        <v>75</v>
      </c>
      <c r="AF1493" s="90">
        <f>VLOOKUP($B1493,'[7]POB X MCR 2019'!$C$8:$AW$65,28,0)</f>
        <v>80</v>
      </c>
      <c r="AG1493" s="90">
        <f>VLOOKUP($B1493,'[7]POB X MCR 2019'!$C$8:$AW$65,29,0)</f>
        <v>68</v>
      </c>
      <c r="AH1493" s="90">
        <f>VLOOKUP($B1493,'[7]POB X MCR 2019'!$C$8:$AW$65,30,0)</f>
        <v>63</v>
      </c>
      <c r="AI1493" s="90">
        <f>VLOOKUP($B1493,'[7]POB X MCR 2019'!$C$8:$AW$65,31,0)</f>
        <v>55</v>
      </c>
      <c r="AJ1493" s="90">
        <f>VLOOKUP($B1493,'[7]POB X MCR 2019'!$C$8:$AW$65,32,0)</f>
        <v>43</v>
      </c>
      <c r="AK1493" s="90">
        <f>VLOOKUP($B1493,'[7]POB X MCR 2019'!$C$8:$AW$65,33,0)</f>
        <v>36</v>
      </c>
      <c r="AL1493" s="90">
        <f>VLOOKUP($B1493,'[7]POB X MCR 2019'!$C$8:$AW$65,34,0)</f>
        <v>30</v>
      </c>
      <c r="AM1493" s="90">
        <f>VLOOKUP($B1493,'[7]POB X MCR 2019'!$C$8:$AW$65,35,0)</f>
        <v>24</v>
      </c>
      <c r="AN1493" s="90">
        <f>VLOOKUP($B1493,'[7]POB X MCR 2019'!$C$8:$AW$65,36,0)</f>
        <v>18</v>
      </c>
      <c r="AO1493" s="90">
        <f>VLOOKUP($B1493,'[7]POB X MCR 2019'!$C$8:$AW$65,37,0)</f>
        <v>12</v>
      </c>
      <c r="AP1493" s="90">
        <f>VLOOKUP($B1493,'[7]POB X MCR 2019'!$C$8:$AW$65,38,0)</f>
        <v>9</v>
      </c>
      <c r="AQ1493" s="90">
        <f>VLOOKUP($B1493,'[7]POB X MCR 2019'!$C$8:$AW$65,43,0)</f>
        <v>5614</v>
      </c>
      <c r="AR1493" s="90">
        <f>VLOOKUP($B1493,'[7]POB X MCR 2019'!$C$8:$AW$65,44,0)</f>
        <v>51</v>
      </c>
      <c r="AS1493" s="90">
        <f>VLOOKUP($B1493,'[7]POB X MCR 2019'!$C$8:$AW$65,45,0)</f>
        <v>46</v>
      </c>
      <c r="AT1493" s="90">
        <f>VLOOKUP($B1493,'[7]POB X MCR 2019'!$C$8:$AW$65,46,0)</f>
        <v>236</v>
      </c>
      <c r="AU1493" s="90">
        <f>VLOOKUP($B1493,'[7]POB X MCR 2019'!$C$8:$AW$65,47,0)</f>
        <v>14</v>
      </c>
    </row>
    <row r="1494" spans="1:47" ht="12">
      <c r="A1494" s="58">
        <v>1495</v>
      </c>
      <c r="B1494" s="58">
        <v>10544</v>
      </c>
      <c r="C1494" s="59" t="s">
        <v>1134</v>
      </c>
      <c r="D1494" s="59" t="s">
        <v>626</v>
      </c>
      <c r="E1494" s="59" t="s">
        <v>627</v>
      </c>
      <c r="F1494" s="59" t="s">
        <v>636</v>
      </c>
      <c r="G1494" s="12" t="s">
        <v>266</v>
      </c>
      <c r="H1494" s="14">
        <f t="shared" si="375"/>
        <v>10544</v>
      </c>
      <c r="I1494" s="14">
        <f t="shared" si="371"/>
        <v>474</v>
      </c>
      <c r="J1494" s="12">
        <f>VLOOKUP($B1494,'[1]METAS 2019'!$D$4:$Q$843,5,0)</f>
        <v>6</v>
      </c>
      <c r="K1494" s="12">
        <f>VLOOKUP($B1494,'[1]METAS 2019'!$D$4:$Q$843,4,0)</f>
        <v>8</v>
      </c>
      <c r="L1494" s="12">
        <f>VLOOKUP($B1494,'[1]METAS 2019'!$D$4:$Q$843,11,0)</f>
        <v>9</v>
      </c>
      <c r="M1494" s="12">
        <f>VLOOKUP($B1494,'[1]METAS 2019'!$D$4:$Q$843,12,0)</f>
        <v>8</v>
      </c>
      <c r="N1494" s="12">
        <f>VLOOKUP($B1494,'[1]METAS 2019'!$D$4:$Q$843,13,0)</f>
        <v>11</v>
      </c>
      <c r="O1494" s="12">
        <f>VLOOKUP($B1494,'[1]METAS 2019'!$D$4:$Q$843,14,0)</f>
        <v>3</v>
      </c>
      <c r="P1494" s="90">
        <f>VLOOKUP($B1494,'[7]POB X MCR 2019'!$C$8:$AW$65,12,0)</f>
        <v>8</v>
      </c>
      <c r="Q1494" s="90">
        <f>VLOOKUP($B1494,'[7]POB X MCR 2019'!$C$8:$AW$65,13,0)</f>
        <v>9</v>
      </c>
      <c r="R1494" s="90">
        <f>VLOOKUP($B1494,'[7]POB X MCR 2019'!$C$8:$AW$65,14,0)</f>
        <v>9</v>
      </c>
      <c r="S1494" s="90">
        <f>VLOOKUP($B1494,'[7]POB X MCR 2019'!$C$8:$AW$65,15,0)</f>
        <v>10</v>
      </c>
      <c r="T1494" s="90">
        <f>VLOOKUP($B1494,'[7]POB X MCR 2019'!$C$8:$AW$65,16,0)</f>
        <v>10</v>
      </c>
      <c r="U1494" s="90">
        <f>VLOOKUP($B1494,'[7]POB X MCR 2019'!$C$8:$AW$65,17,0)</f>
        <v>10</v>
      </c>
      <c r="V1494" s="90">
        <f>VLOOKUP($B1494,'[7]POB X MCR 2019'!$C$8:$AW$65,18,0)</f>
        <v>10</v>
      </c>
      <c r="W1494" s="90">
        <f>VLOOKUP($B1494,'[7]POB X MCR 2019'!$C$8:$AW$65,19,0)</f>
        <v>10</v>
      </c>
      <c r="X1494" s="90">
        <f>VLOOKUP($B1494,'[7]POB X MCR 2019'!$C$8:$AW$65,20,0)</f>
        <v>10</v>
      </c>
      <c r="Y1494" s="90">
        <f>VLOOKUP($B1494,'[7]POB X MCR 2019'!$C$8:$AW$65,21,0)</f>
        <v>10</v>
      </c>
      <c r="Z1494" s="90">
        <f>VLOOKUP($B1494,'[7]POB X MCR 2019'!$C$8:$AW$65,22,0)</f>
        <v>9</v>
      </c>
      <c r="AA1494" s="90">
        <f>VLOOKUP($B1494,'[7]POB X MCR 2019'!$C$8:$AW$65,23,0)</f>
        <v>9</v>
      </c>
      <c r="AB1494" s="90">
        <f>VLOOKUP($B1494,'[7]POB X MCR 2019'!$C$8:$AW$65,24,0)</f>
        <v>9</v>
      </c>
      <c r="AC1494" s="90">
        <f>VLOOKUP($B1494,'[7]POB X MCR 2019'!$C$8:$AW$65,25,0)</f>
        <v>9</v>
      </c>
      <c r="AD1494" s="90">
        <f>VLOOKUP($B1494,'[7]POB X MCR 2019'!$C$8:$AW$65,26,0)</f>
        <v>41</v>
      </c>
      <c r="AE1494" s="90">
        <f>VLOOKUP($B1494,'[7]POB X MCR 2019'!$C$8:$AW$65,27,0)</f>
        <v>37</v>
      </c>
      <c r="AF1494" s="90">
        <f>VLOOKUP($B1494,'[7]POB X MCR 2019'!$C$8:$AW$65,28,0)</f>
        <v>40</v>
      </c>
      <c r="AG1494" s="90">
        <f>VLOOKUP($B1494,'[7]POB X MCR 2019'!$C$8:$AW$65,29,0)</f>
        <v>34</v>
      </c>
      <c r="AH1494" s="90">
        <f>VLOOKUP($B1494,'[7]POB X MCR 2019'!$C$8:$AW$65,30,0)</f>
        <v>31</v>
      </c>
      <c r="AI1494" s="90">
        <f>VLOOKUP($B1494,'[7]POB X MCR 2019'!$C$8:$AW$65,31,0)</f>
        <v>27</v>
      </c>
      <c r="AJ1494" s="90">
        <f>VLOOKUP($B1494,'[7]POB X MCR 2019'!$C$8:$AW$65,32,0)</f>
        <v>22</v>
      </c>
      <c r="AK1494" s="90">
        <f>VLOOKUP($B1494,'[7]POB X MCR 2019'!$C$8:$AW$65,33,0)</f>
        <v>18</v>
      </c>
      <c r="AL1494" s="90">
        <f>VLOOKUP($B1494,'[7]POB X MCR 2019'!$C$8:$AW$65,34,0)</f>
        <v>15</v>
      </c>
      <c r="AM1494" s="90">
        <f>VLOOKUP($B1494,'[7]POB X MCR 2019'!$C$8:$AW$65,35,0)</f>
        <v>12</v>
      </c>
      <c r="AN1494" s="90">
        <f>VLOOKUP($B1494,'[7]POB X MCR 2019'!$C$8:$AW$65,36,0)</f>
        <v>9</v>
      </c>
      <c r="AO1494" s="90">
        <f>VLOOKUP($B1494,'[7]POB X MCR 2019'!$C$8:$AW$65,37,0)</f>
        <v>6</v>
      </c>
      <c r="AP1494" s="90">
        <f>VLOOKUP($B1494,'[7]POB X MCR 2019'!$C$8:$AW$65,38,0)</f>
        <v>5</v>
      </c>
      <c r="AQ1494" s="90">
        <f>VLOOKUP($B1494,'[7]POB X MCR 2019'!$C$8:$AW$65,43,0)</f>
        <v>5614</v>
      </c>
      <c r="AR1494" s="90">
        <f>VLOOKUP($B1494,'[7]POB X MCR 2019'!$C$8:$AW$65,44,0)</f>
        <v>26</v>
      </c>
      <c r="AS1494" s="90">
        <f>VLOOKUP($B1494,'[7]POB X MCR 2019'!$C$8:$AW$65,45,0)</f>
        <v>23</v>
      </c>
      <c r="AT1494" s="90">
        <f>VLOOKUP($B1494,'[7]POB X MCR 2019'!$C$8:$AW$65,46,0)</f>
        <v>118</v>
      </c>
      <c r="AU1494" s="90">
        <f>VLOOKUP($B1494,'[7]POB X MCR 2019'!$C$8:$AW$65,47,0)</f>
        <v>6</v>
      </c>
    </row>
    <row r="1495" spans="1:47" ht="12">
      <c r="A1495" s="58">
        <v>1496</v>
      </c>
      <c r="B1495" s="58">
        <v>4794</v>
      </c>
      <c r="C1495" s="59" t="s">
        <v>1134</v>
      </c>
      <c r="D1495" s="59" t="s">
        <v>626</v>
      </c>
      <c r="E1495" s="59" t="s">
        <v>627</v>
      </c>
      <c r="F1495" s="59" t="s">
        <v>631</v>
      </c>
      <c r="G1495" s="12" t="s">
        <v>266</v>
      </c>
      <c r="H1495" s="14">
        <f t="shared" si="375"/>
        <v>4794</v>
      </c>
      <c r="I1495" s="14">
        <f t="shared" si="371"/>
        <v>1318</v>
      </c>
      <c r="J1495" s="12">
        <f>VLOOKUP($B1495,'[1]METAS 2019'!$D$4:$Q$843,5,0)</f>
        <v>17</v>
      </c>
      <c r="K1495" s="12">
        <f>VLOOKUP($B1495,'[1]METAS 2019'!$D$4:$Q$843,4,0)</f>
        <v>21</v>
      </c>
      <c r="L1495" s="12">
        <f>VLOOKUP($B1495,'[1]METAS 2019'!$D$4:$Q$843,11,0)</f>
        <v>24</v>
      </c>
      <c r="M1495" s="12">
        <f>VLOOKUP($B1495,'[1]METAS 2019'!$D$4:$Q$843,12,0)</f>
        <v>17</v>
      </c>
      <c r="N1495" s="12">
        <f>VLOOKUP($B1495,'[1]METAS 2019'!$D$4:$Q$843,13,0)</f>
        <v>19</v>
      </c>
      <c r="O1495" s="12">
        <f>VLOOKUP($B1495,'[1]METAS 2019'!$D$4:$Q$843,14,0)</f>
        <v>17</v>
      </c>
      <c r="P1495" s="90">
        <f>VLOOKUP($B1495,'[7]POB X MCR 2019'!$C$8:$AW$65,12,0)</f>
        <v>24</v>
      </c>
      <c r="Q1495" s="90">
        <f>VLOOKUP($B1495,'[7]POB X MCR 2019'!$C$8:$AW$65,13,0)</f>
        <v>25</v>
      </c>
      <c r="R1495" s="90">
        <f>VLOOKUP($B1495,'[7]POB X MCR 2019'!$C$8:$AW$65,14,0)</f>
        <v>26</v>
      </c>
      <c r="S1495" s="90">
        <f>VLOOKUP($B1495,'[7]POB X MCR 2019'!$C$8:$AW$65,15,0)</f>
        <v>27</v>
      </c>
      <c r="T1495" s="90">
        <f>VLOOKUP($B1495,'[7]POB X MCR 2019'!$C$8:$AW$65,16,0)</f>
        <v>28</v>
      </c>
      <c r="U1495" s="90">
        <f>VLOOKUP($B1495,'[7]POB X MCR 2019'!$C$8:$AW$65,17,0)</f>
        <v>29</v>
      </c>
      <c r="V1495" s="90">
        <f>VLOOKUP($B1495,'[7]POB X MCR 2019'!$C$8:$AW$65,18,0)</f>
        <v>29</v>
      </c>
      <c r="W1495" s="90">
        <f>VLOOKUP($B1495,'[7]POB X MCR 2019'!$C$8:$AW$65,19,0)</f>
        <v>29</v>
      </c>
      <c r="X1495" s="90">
        <f>VLOOKUP($B1495,'[7]POB X MCR 2019'!$C$8:$AW$65,20,0)</f>
        <v>28</v>
      </c>
      <c r="Y1495" s="90">
        <f>VLOOKUP($B1495,'[7]POB X MCR 2019'!$C$8:$AW$65,21,0)</f>
        <v>27</v>
      </c>
      <c r="Z1495" s="90">
        <f>VLOOKUP($B1495,'[7]POB X MCR 2019'!$C$8:$AW$65,22,0)</f>
        <v>26</v>
      </c>
      <c r="AA1495" s="90">
        <f>VLOOKUP($B1495,'[7]POB X MCR 2019'!$C$8:$AW$65,23,0)</f>
        <v>25</v>
      </c>
      <c r="AB1495" s="90">
        <f>VLOOKUP($B1495,'[7]POB X MCR 2019'!$C$8:$AW$65,24,0)</f>
        <v>24</v>
      </c>
      <c r="AC1495" s="90">
        <f>VLOOKUP($B1495,'[7]POB X MCR 2019'!$C$8:$AW$65,25,0)</f>
        <v>24</v>
      </c>
      <c r="AD1495" s="90">
        <f>VLOOKUP($B1495,'[7]POB X MCR 2019'!$C$8:$AW$65,26,0)</f>
        <v>116</v>
      </c>
      <c r="AE1495" s="90">
        <f>VLOOKUP($B1495,'[7]POB X MCR 2019'!$C$8:$AW$65,27,0)</f>
        <v>104</v>
      </c>
      <c r="AF1495" s="90">
        <f>VLOOKUP($B1495,'[7]POB X MCR 2019'!$C$8:$AW$65,28,0)</f>
        <v>112</v>
      </c>
      <c r="AG1495" s="90">
        <f>VLOOKUP($B1495,'[7]POB X MCR 2019'!$C$8:$AW$65,29,0)</f>
        <v>95</v>
      </c>
      <c r="AH1495" s="90">
        <f>VLOOKUP($B1495,'[7]POB X MCR 2019'!$C$8:$AW$65,30,0)</f>
        <v>88</v>
      </c>
      <c r="AI1495" s="90">
        <f>VLOOKUP($B1495,'[7]POB X MCR 2019'!$C$8:$AW$65,31,0)</f>
        <v>77</v>
      </c>
      <c r="AJ1495" s="90">
        <f>VLOOKUP($B1495,'[7]POB X MCR 2019'!$C$8:$AW$65,32,0)</f>
        <v>61</v>
      </c>
      <c r="AK1495" s="90">
        <f>VLOOKUP($B1495,'[7]POB X MCR 2019'!$C$8:$AW$65,33,0)</f>
        <v>50</v>
      </c>
      <c r="AL1495" s="90">
        <f>VLOOKUP($B1495,'[7]POB X MCR 2019'!$C$8:$AW$65,34,0)</f>
        <v>42</v>
      </c>
      <c r="AM1495" s="90">
        <f>VLOOKUP($B1495,'[7]POB X MCR 2019'!$C$8:$AW$65,35,0)</f>
        <v>33</v>
      </c>
      <c r="AN1495" s="90">
        <f>VLOOKUP($B1495,'[7]POB X MCR 2019'!$C$8:$AW$65,36,0)</f>
        <v>25</v>
      </c>
      <c r="AO1495" s="90">
        <f>VLOOKUP($B1495,'[7]POB X MCR 2019'!$C$8:$AW$65,37,0)</f>
        <v>16</v>
      </c>
      <c r="AP1495" s="90">
        <f>VLOOKUP($B1495,'[7]POB X MCR 2019'!$C$8:$AW$65,38,0)</f>
        <v>13</v>
      </c>
      <c r="AQ1495" s="90">
        <f>VLOOKUP($B1495,'[7]POB X MCR 2019'!$C$8:$AW$65,43,0)</f>
        <v>5614</v>
      </c>
      <c r="AR1495" s="90">
        <f>VLOOKUP($B1495,'[7]POB X MCR 2019'!$C$8:$AW$65,44,0)</f>
        <v>71</v>
      </c>
      <c r="AS1495" s="90">
        <f>VLOOKUP($B1495,'[7]POB X MCR 2019'!$C$8:$AW$65,45,0)</f>
        <v>65</v>
      </c>
      <c r="AT1495" s="90">
        <f>VLOOKUP($B1495,'[7]POB X MCR 2019'!$C$8:$AW$65,46,0)</f>
        <v>331</v>
      </c>
      <c r="AU1495" s="90">
        <f>VLOOKUP($B1495,'[7]POB X MCR 2019'!$C$8:$AW$65,47,0)</f>
        <v>15</v>
      </c>
    </row>
    <row r="1496" spans="1:47" ht="12">
      <c r="A1496" s="58">
        <v>1497</v>
      </c>
      <c r="B1496" s="58">
        <v>7031</v>
      </c>
      <c r="C1496" s="59" t="s">
        <v>1134</v>
      </c>
      <c r="D1496" s="59" t="s">
        <v>626</v>
      </c>
      <c r="E1496" s="59" t="s">
        <v>627</v>
      </c>
      <c r="F1496" s="59" t="s">
        <v>634</v>
      </c>
      <c r="G1496" s="12" t="s">
        <v>266</v>
      </c>
      <c r="H1496" s="14">
        <f t="shared" si="375"/>
        <v>7031</v>
      </c>
      <c r="I1496" s="14">
        <f t="shared" si="371"/>
        <v>670</v>
      </c>
      <c r="J1496" s="12">
        <f>VLOOKUP($B1496,'[1]METAS 2019'!$D$4:$Q$843,5,0)</f>
        <v>10</v>
      </c>
      <c r="K1496" s="12">
        <f>VLOOKUP($B1496,'[1]METAS 2019'!$D$4:$Q$843,4,0)</f>
        <v>11</v>
      </c>
      <c r="L1496" s="12">
        <f>VLOOKUP($B1496,'[1]METAS 2019'!$D$4:$Q$843,11,0)</f>
        <v>11</v>
      </c>
      <c r="M1496" s="12">
        <f>VLOOKUP($B1496,'[1]METAS 2019'!$D$4:$Q$843,12,0)</f>
        <v>11</v>
      </c>
      <c r="N1496" s="12">
        <f>VLOOKUP($B1496,'[1]METAS 2019'!$D$4:$Q$843,13,0)</f>
        <v>13</v>
      </c>
      <c r="O1496" s="12">
        <f>VLOOKUP($B1496,'[1]METAS 2019'!$D$4:$Q$843,14,0)</f>
        <v>15</v>
      </c>
      <c r="P1496" s="90">
        <f>VLOOKUP($B1496,'[7]POB X MCR 2019'!$C$8:$AW$65,12,0)</f>
        <v>12</v>
      </c>
      <c r="Q1496" s="90">
        <f>VLOOKUP($B1496,'[7]POB X MCR 2019'!$C$8:$AW$65,13,0)</f>
        <v>12</v>
      </c>
      <c r="R1496" s="90">
        <f>VLOOKUP($B1496,'[7]POB X MCR 2019'!$C$8:$AW$65,14,0)</f>
        <v>13</v>
      </c>
      <c r="S1496" s="90">
        <f>VLOOKUP($B1496,'[7]POB X MCR 2019'!$C$8:$AW$65,15,0)</f>
        <v>13</v>
      </c>
      <c r="T1496" s="90">
        <f>VLOOKUP($B1496,'[7]POB X MCR 2019'!$C$8:$AW$65,16,0)</f>
        <v>14</v>
      </c>
      <c r="U1496" s="90">
        <f>VLOOKUP($B1496,'[7]POB X MCR 2019'!$C$8:$AW$65,17,0)</f>
        <v>14</v>
      </c>
      <c r="V1496" s="90">
        <f>VLOOKUP($B1496,'[7]POB X MCR 2019'!$C$8:$AW$65,18,0)</f>
        <v>15</v>
      </c>
      <c r="W1496" s="90">
        <f>VLOOKUP($B1496,'[7]POB X MCR 2019'!$C$8:$AW$65,19,0)</f>
        <v>14</v>
      </c>
      <c r="X1496" s="90">
        <f>VLOOKUP($B1496,'[7]POB X MCR 2019'!$C$8:$AW$65,20,0)</f>
        <v>14</v>
      </c>
      <c r="Y1496" s="90">
        <f>VLOOKUP($B1496,'[7]POB X MCR 2019'!$C$8:$AW$65,21,0)</f>
        <v>13</v>
      </c>
      <c r="Z1496" s="90">
        <f>VLOOKUP($B1496,'[7]POB X MCR 2019'!$C$8:$AW$65,22,0)</f>
        <v>13</v>
      </c>
      <c r="AA1496" s="90">
        <f>VLOOKUP($B1496,'[7]POB X MCR 2019'!$C$8:$AW$65,23,0)</f>
        <v>12</v>
      </c>
      <c r="AB1496" s="90">
        <f>VLOOKUP($B1496,'[7]POB X MCR 2019'!$C$8:$AW$65,24,0)</f>
        <v>12</v>
      </c>
      <c r="AC1496" s="90">
        <f>VLOOKUP($B1496,'[7]POB X MCR 2019'!$C$8:$AW$65,25,0)</f>
        <v>12</v>
      </c>
      <c r="AD1496" s="90">
        <f>VLOOKUP($B1496,'[7]POB X MCR 2019'!$C$8:$AW$65,26,0)</f>
        <v>58</v>
      </c>
      <c r="AE1496" s="90">
        <f>VLOOKUP($B1496,'[7]POB X MCR 2019'!$C$8:$AW$65,27,0)</f>
        <v>52</v>
      </c>
      <c r="AF1496" s="90">
        <f>VLOOKUP($B1496,'[7]POB X MCR 2019'!$C$8:$AW$65,28,0)</f>
        <v>56</v>
      </c>
      <c r="AG1496" s="90">
        <f>VLOOKUP($B1496,'[7]POB X MCR 2019'!$C$8:$AW$65,29,0)</f>
        <v>47</v>
      </c>
      <c r="AH1496" s="90">
        <f>VLOOKUP($B1496,'[7]POB X MCR 2019'!$C$8:$AW$65,30,0)</f>
        <v>44</v>
      </c>
      <c r="AI1496" s="90">
        <f>VLOOKUP($B1496,'[7]POB X MCR 2019'!$C$8:$AW$65,31,0)</f>
        <v>38</v>
      </c>
      <c r="AJ1496" s="90">
        <f>VLOOKUP($B1496,'[7]POB X MCR 2019'!$C$8:$AW$65,32,0)</f>
        <v>30</v>
      </c>
      <c r="AK1496" s="90">
        <f>VLOOKUP($B1496,'[7]POB X MCR 2019'!$C$8:$AW$65,33,0)</f>
        <v>25</v>
      </c>
      <c r="AL1496" s="90">
        <f>VLOOKUP($B1496,'[7]POB X MCR 2019'!$C$8:$AW$65,34,0)</f>
        <v>21</v>
      </c>
      <c r="AM1496" s="90">
        <f>VLOOKUP($B1496,'[7]POB X MCR 2019'!$C$8:$AW$65,35,0)</f>
        <v>17</v>
      </c>
      <c r="AN1496" s="90">
        <f>VLOOKUP($B1496,'[7]POB X MCR 2019'!$C$8:$AW$65,36,0)</f>
        <v>13</v>
      </c>
      <c r="AO1496" s="90">
        <f>VLOOKUP($B1496,'[7]POB X MCR 2019'!$C$8:$AW$65,37,0)</f>
        <v>8</v>
      </c>
      <c r="AP1496" s="90">
        <f>VLOOKUP($B1496,'[7]POB X MCR 2019'!$C$8:$AW$65,38,0)</f>
        <v>7</v>
      </c>
      <c r="AQ1496" s="90">
        <f>VLOOKUP($B1496,'[7]POB X MCR 2019'!$C$8:$AW$65,43,0)</f>
        <v>5614</v>
      </c>
      <c r="AR1496" s="90">
        <f>VLOOKUP($B1496,'[7]POB X MCR 2019'!$C$8:$AW$65,44,0)</f>
        <v>36</v>
      </c>
      <c r="AS1496" s="90">
        <f>VLOOKUP($B1496,'[7]POB X MCR 2019'!$C$8:$AW$65,45,0)</f>
        <v>32</v>
      </c>
      <c r="AT1496" s="90">
        <f>VLOOKUP($B1496,'[7]POB X MCR 2019'!$C$8:$AW$65,46,0)</f>
        <v>165</v>
      </c>
      <c r="AU1496" s="90">
        <f>VLOOKUP($B1496,'[7]POB X MCR 2019'!$C$8:$AW$65,47,0)</f>
        <v>9</v>
      </c>
    </row>
    <row r="1497" spans="1:47" ht="12">
      <c r="A1497" s="58">
        <v>1498</v>
      </c>
      <c r="B1497" s="58">
        <v>4795</v>
      </c>
      <c r="C1497" s="59" t="s">
        <v>1134</v>
      </c>
      <c r="D1497" s="59" t="s">
        <v>626</v>
      </c>
      <c r="E1497" s="59" t="s">
        <v>627</v>
      </c>
      <c r="F1497" s="59" t="s">
        <v>630</v>
      </c>
      <c r="G1497" s="12" t="s">
        <v>266</v>
      </c>
      <c r="H1497" s="14">
        <f t="shared" si="375"/>
        <v>4795</v>
      </c>
      <c r="I1497" s="14">
        <f t="shared" si="371"/>
        <v>1322</v>
      </c>
      <c r="J1497" s="12">
        <f>VLOOKUP($B1497,'[1]METAS 2019'!$D$4:$Q$843,5,0)</f>
        <v>24</v>
      </c>
      <c r="K1497" s="12">
        <f>VLOOKUP($B1497,'[1]METAS 2019'!$D$4:$Q$843,4,0)</f>
        <v>25</v>
      </c>
      <c r="L1497" s="12">
        <f>VLOOKUP($B1497,'[1]METAS 2019'!$D$4:$Q$843,11,0)</f>
        <v>20</v>
      </c>
      <c r="M1497" s="12">
        <f>VLOOKUP($B1497,'[1]METAS 2019'!$D$4:$Q$843,12,0)</f>
        <v>20</v>
      </c>
      <c r="N1497" s="12">
        <f>VLOOKUP($B1497,'[1]METAS 2019'!$D$4:$Q$843,13,0)</f>
        <v>26</v>
      </c>
      <c r="O1497" s="12">
        <f>VLOOKUP($B1497,'[1]METAS 2019'!$D$4:$Q$843,14,0)</f>
        <v>16</v>
      </c>
      <c r="P1497" s="90">
        <f>VLOOKUP($B1497,'[7]POB X MCR 2019'!$C$8:$AW$65,12,0)</f>
        <v>24</v>
      </c>
      <c r="Q1497" s="90">
        <f>VLOOKUP($B1497,'[7]POB X MCR 2019'!$C$8:$AW$65,13,0)</f>
        <v>24</v>
      </c>
      <c r="R1497" s="90">
        <f>VLOOKUP($B1497,'[7]POB X MCR 2019'!$C$8:$AW$65,14,0)</f>
        <v>25</v>
      </c>
      <c r="S1497" s="90">
        <f>VLOOKUP($B1497,'[7]POB X MCR 2019'!$C$8:$AW$65,15,0)</f>
        <v>26</v>
      </c>
      <c r="T1497" s="90">
        <f>VLOOKUP($B1497,'[7]POB X MCR 2019'!$C$8:$AW$65,16,0)</f>
        <v>27</v>
      </c>
      <c r="U1497" s="90">
        <f>VLOOKUP($B1497,'[7]POB X MCR 2019'!$C$8:$AW$65,17,0)</f>
        <v>29</v>
      </c>
      <c r="V1497" s="90">
        <f>VLOOKUP($B1497,'[7]POB X MCR 2019'!$C$8:$AW$65,18,0)</f>
        <v>29</v>
      </c>
      <c r="W1497" s="90">
        <f>VLOOKUP($B1497,'[7]POB X MCR 2019'!$C$8:$AW$65,19,0)</f>
        <v>29</v>
      </c>
      <c r="X1497" s="90">
        <f>VLOOKUP($B1497,'[7]POB X MCR 2019'!$C$8:$AW$65,20,0)</f>
        <v>28</v>
      </c>
      <c r="Y1497" s="90">
        <f>VLOOKUP($B1497,'[7]POB X MCR 2019'!$C$8:$AW$65,21,0)</f>
        <v>27</v>
      </c>
      <c r="Z1497" s="90">
        <f>VLOOKUP($B1497,'[7]POB X MCR 2019'!$C$8:$AW$65,22,0)</f>
        <v>25</v>
      </c>
      <c r="AA1497" s="90">
        <f>VLOOKUP($B1497,'[7]POB X MCR 2019'!$C$8:$AW$65,23,0)</f>
        <v>24</v>
      </c>
      <c r="AB1497" s="90">
        <f>VLOOKUP($B1497,'[7]POB X MCR 2019'!$C$8:$AW$65,24,0)</f>
        <v>24</v>
      </c>
      <c r="AC1497" s="90">
        <f>VLOOKUP($B1497,'[7]POB X MCR 2019'!$C$8:$AW$65,25,0)</f>
        <v>24</v>
      </c>
      <c r="AD1497" s="90">
        <f>VLOOKUP($B1497,'[7]POB X MCR 2019'!$C$8:$AW$65,26,0)</f>
        <v>115</v>
      </c>
      <c r="AE1497" s="90">
        <f>VLOOKUP($B1497,'[7]POB X MCR 2019'!$C$8:$AW$65,27,0)</f>
        <v>104</v>
      </c>
      <c r="AF1497" s="90">
        <f>VLOOKUP($B1497,'[7]POB X MCR 2019'!$C$8:$AW$65,28,0)</f>
        <v>111</v>
      </c>
      <c r="AG1497" s="90">
        <f>VLOOKUP($B1497,'[7]POB X MCR 2019'!$C$8:$AW$65,29,0)</f>
        <v>94</v>
      </c>
      <c r="AH1497" s="90">
        <f>VLOOKUP($B1497,'[7]POB X MCR 2019'!$C$8:$AW$65,30,0)</f>
        <v>87</v>
      </c>
      <c r="AI1497" s="90">
        <f>VLOOKUP($B1497,'[7]POB X MCR 2019'!$C$8:$AW$65,31,0)</f>
        <v>76</v>
      </c>
      <c r="AJ1497" s="90">
        <f>VLOOKUP($B1497,'[7]POB X MCR 2019'!$C$8:$AW$65,32,0)</f>
        <v>60</v>
      </c>
      <c r="AK1497" s="90">
        <f>VLOOKUP($B1497,'[7]POB X MCR 2019'!$C$8:$AW$65,33,0)</f>
        <v>50</v>
      </c>
      <c r="AL1497" s="90">
        <f>VLOOKUP($B1497,'[7]POB X MCR 2019'!$C$8:$AW$65,34,0)</f>
        <v>42</v>
      </c>
      <c r="AM1497" s="90">
        <f>VLOOKUP($B1497,'[7]POB X MCR 2019'!$C$8:$AW$65,35,0)</f>
        <v>33</v>
      </c>
      <c r="AN1497" s="90">
        <f>VLOOKUP($B1497,'[7]POB X MCR 2019'!$C$8:$AW$65,36,0)</f>
        <v>25</v>
      </c>
      <c r="AO1497" s="90">
        <f>VLOOKUP($B1497,'[7]POB X MCR 2019'!$C$8:$AW$65,37,0)</f>
        <v>16</v>
      </c>
      <c r="AP1497" s="90">
        <f>VLOOKUP($B1497,'[7]POB X MCR 2019'!$C$8:$AW$65,38,0)</f>
        <v>13</v>
      </c>
      <c r="AQ1497" s="90">
        <f>VLOOKUP($B1497,'[7]POB X MCR 2019'!$C$8:$AW$65,43,0)</f>
        <v>5614</v>
      </c>
      <c r="AR1497" s="90">
        <f>VLOOKUP($B1497,'[7]POB X MCR 2019'!$C$8:$AW$65,44,0)</f>
        <v>71</v>
      </c>
      <c r="AS1497" s="90">
        <f>VLOOKUP($B1497,'[7]POB X MCR 2019'!$C$8:$AW$65,45,0)</f>
        <v>65</v>
      </c>
      <c r="AT1497" s="90">
        <f>VLOOKUP($B1497,'[7]POB X MCR 2019'!$C$8:$AW$65,46,0)</f>
        <v>329</v>
      </c>
      <c r="AU1497" s="90">
        <f>VLOOKUP($B1497,'[7]POB X MCR 2019'!$C$8:$AW$65,47,0)</f>
        <v>30</v>
      </c>
    </row>
    <row r="1498" spans="1:47" ht="12">
      <c r="A1498" s="58">
        <v>1499</v>
      </c>
      <c r="B1498" s="58">
        <v>8802</v>
      </c>
      <c r="C1498" s="59" t="s">
        <v>1134</v>
      </c>
      <c r="D1498" s="59" t="s">
        <v>626</v>
      </c>
      <c r="E1498" s="59" t="s">
        <v>627</v>
      </c>
      <c r="F1498" s="59" t="s">
        <v>635</v>
      </c>
      <c r="G1498" s="12" t="s">
        <v>266</v>
      </c>
      <c r="H1498" s="14">
        <f t="shared" si="375"/>
        <v>8802</v>
      </c>
      <c r="I1498" s="14">
        <f t="shared" si="371"/>
        <v>487</v>
      </c>
      <c r="J1498" s="12">
        <f>VLOOKUP($B1498,'[1]METAS 2019'!$D$4:$Q$843,5,0)</f>
        <v>12</v>
      </c>
      <c r="K1498" s="12">
        <f>VLOOKUP($B1498,'[1]METAS 2019'!$D$4:$Q$843,4,0)</f>
        <v>14</v>
      </c>
      <c r="L1498" s="12">
        <f>VLOOKUP($B1498,'[1]METAS 2019'!$D$4:$Q$843,11,0)</f>
        <v>5</v>
      </c>
      <c r="M1498" s="12">
        <f>VLOOKUP($B1498,'[1]METAS 2019'!$D$4:$Q$843,12,0)</f>
        <v>5</v>
      </c>
      <c r="N1498" s="12">
        <f>VLOOKUP($B1498,'[1]METAS 2019'!$D$4:$Q$843,13,0)</f>
        <v>8</v>
      </c>
      <c r="O1498" s="12">
        <f>VLOOKUP($B1498,'[1]METAS 2019'!$D$4:$Q$843,14,0)</f>
        <v>8</v>
      </c>
      <c r="P1498" s="90">
        <f>VLOOKUP($B1498,'[7]POB X MCR 2019'!$C$8:$AW$65,12,0)</f>
        <v>9</v>
      </c>
      <c r="Q1498" s="90">
        <f>VLOOKUP($B1498,'[7]POB X MCR 2019'!$C$8:$AW$65,13,0)</f>
        <v>9</v>
      </c>
      <c r="R1498" s="90">
        <f>VLOOKUP($B1498,'[7]POB X MCR 2019'!$C$8:$AW$65,14,0)</f>
        <v>9</v>
      </c>
      <c r="S1498" s="90">
        <f>VLOOKUP($B1498,'[7]POB X MCR 2019'!$C$8:$AW$65,15,0)</f>
        <v>10</v>
      </c>
      <c r="T1498" s="90">
        <f>VLOOKUP($B1498,'[7]POB X MCR 2019'!$C$8:$AW$65,16,0)</f>
        <v>10</v>
      </c>
      <c r="U1498" s="90">
        <f>VLOOKUP($B1498,'[7]POB X MCR 2019'!$C$8:$AW$65,17,0)</f>
        <v>10</v>
      </c>
      <c r="V1498" s="90">
        <f>VLOOKUP($B1498,'[7]POB X MCR 2019'!$C$8:$AW$65,18,0)</f>
        <v>11</v>
      </c>
      <c r="W1498" s="90">
        <f>VLOOKUP($B1498,'[7]POB X MCR 2019'!$C$8:$AW$65,19,0)</f>
        <v>10</v>
      </c>
      <c r="X1498" s="90">
        <f>VLOOKUP($B1498,'[7]POB X MCR 2019'!$C$8:$AW$65,20,0)</f>
        <v>10</v>
      </c>
      <c r="Y1498" s="90">
        <f>VLOOKUP($B1498,'[7]POB X MCR 2019'!$C$8:$AW$65,21,0)</f>
        <v>10</v>
      </c>
      <c r="Z1498" s="90">
        <f>VLOOKUP($B1498,'[7]POB X MCR 2019'!$C$8:$AW$65,22,0)</f>
        <v>9</v>
      </c>
      <c r="AA1498" s="90">
        <f>VLOOKUP($B1498,'[7]POB X MCR 2019'!$C$8:$AW$65,23,0)</f>
        <v>9</v>
      </c>
      <c r="AB1498" s="90">
        <f>VLOOKUP($B1498,'[7]POB X MCR 2019'!$C$8:$AW$65,24,0)</f>
        <v>9</v>
      </c>
      <c r="AC1498" s="90">
        <f>VLOOKUP($B1498,'[7]POB X MCR 2019'!$C$8:$AW$65,25,0)</f>
        <v>9</v>
      </c>
      <c r="AD1498" s="90">
        <f>VLOOKUP($B1498,'[7]POB X MCR 2019'!$C$8:$AW$65,26,0)</f>
        <v>42</v>
      </c>
      <c r="AE1498" s="90">
        <f>VLOOKUP($B1498,'[7]POB X MCR 2019'!$C$8:$AW$65,27,0)</f>
        <v>38</v>
      </c>
      <c r="AF1498" s="90">
        <f>VLOOKUP($B1498,'[7]POB X MCR 2019'!$C$8:$AW$65,28,0)</f>
        <v>40</v>
      </c>
      <c r="AG1498" s="90">
        <f>VLOOKUP($B1498,'[7]POB X MCR 2019'!$C$8:$AW$65,29,0)</f>
        <v>34</v>
      </c>
      <c r="AH1498" s="90">
        <f>VLOOKUP($B1498,'[7]POB X MCR 2019'!$C$8:$AW$65,30,0)</f>
        <v>32</v>
      </c>
      <c r="AI1498" s="90">
        <f>VLOOKUP($B1498,'[7]POB X MCR 2019'!$C$8:$AW$65,31,0)</f>
        <v>28</v>
      </c>
      <c r="AJ1498" s="90">
        <f>VLOOKUP($B1498,'[7]POB X MCR 2019'!$C$8:$AW$65,32,0)</f>
        <v>22</v>
      </c>
      <c r="AK1498" s="90">
        <f>VLOOKUP($B1498,'[7]POB X MCR 2019'!$C$8:$AW$65,33,0)</f>
        <v>18</v>
      </c>
      <c r="AL1498" s="90">
        <f>VLOOKUP($B1498,'[7]POB X MCR 2019'!$C$8:$AW$65,34,0)</f>
        <v>15</v>
      </c>
      <c r="AM1498" s="90">
        <f>VLOOKUP($B1498,'[7]POB X MCR 2019'!$C$8:$AW$65,35,0)</f>
        <v>12</v>
      </c>
      <c r="AN1498" s="90">
        <f>VLOOKUP($B1498,'[7]POB X MCR 2019'!$C$8:$AW$65,36,0)</f>
        <v>9</v>
      </c>
      <c r="AO1498" s="90">
        <f>VLOOKUP($B1498,'[7]POB X MCR 2019'!$C$8:$AW$65,37,0)</f>
        <v>6</v>
      </c>
      <c r="AP1498" s="90">
        <f>VLOOKUP($B1498,'[7]POB X MCR 2019'!$C$8:$AW$65,38,0)</f>
        <v>5</v>
      </c>
      <c r="AQ1498" s="90">
        <f>VLOOKUP($B1498,'[7]POB X MCR 2019'!$C$8:$AW$65,43,0)</f>
        <v>5614</v>
      </c>
      <c r="AR1498" s="90">
        <f>VLOOKUP($B1498,'[7]POB X MCR 2019'!$C$8:$AW$65,44,0)</f>
        <v>26</v>
      </c>
      <c r="AS1498" s="90">
        <f>VLOOKUP($B1498,'[7]POB X MCR 2019'!$C$8:$AW$65,45,0)</f>
        <v>23</v>
      </c>
      <c r="AT1498" s="90">
        <f>VLOOKUP($B1498,'[7]POB X MCR 2019'!$C$8:$AW$65,46,0)</f>
        <v>119</v>
      </c>
      <c r="AU1498" s="90">
        <f>VLOOKUP($B1498,'[7]POB X MCR 2019'!$C$8:$AW$65,47,0)</f>
        <v>10</v>
      </c>
    </row>
    <row r="1499" spans="1:47" ht="12">
      <c r="A1499" s="58">
        <v>1500</v>
      </c>
      <c r="B1499" s="58">
        <v>4796</v>
      </c>
      <c r="C1499" s="59" t="s">
        <v>1134</v>
      </c>
      <c r="D1499" s="59" t="s">
        <v>626</v>
      </c>
      <c r="E1499" s="59" t="s">
        <v>627</v>
      </c>
      <c r="F1499" s="59" t="s">
        <v>629</v>
      </c>
      <c r="G1499" s="12" t="s">
        <v>283</v>
      </c>
      <c r="H1499" s="14">
        <f t="shared" si="375"/>
        <v>4796</v>
      </c>
      <c r="I1499" s="14">
        <f t="shared" si="371"/>
        <v>3953</v>
      </c>
      <c r="J1499" s="12">
        <f>VLOOKUP($B1499,'[1]METAS 2019'!$D$4:$Q$843,5,0)</f>
        <v>30</v>
      </c>
      <c r="K1499" s="12">
        <f>VLOOKUP($B1499,'[1]METAS 2019'!$D$4:$Q$843,4,0)</f>
        <v>35</v>
      </c>
      <c r="L1499" s="12">
        <f>VLOOKUP($B1499,'[1]METAS 2019'!$D$4:$Q$843,11,0)</f>
        <v>57</v>
      </c>
      <c r="M1499" s="12">
        <f>VLOOKUP($B1499,'[1]METAS 2019'!$D$4:$Q$843,12,0)</f>
        <v>45</v>
      </c>
      <c r="N1499" s="12">
        <f>VLOOKUP($B1499,'[1]METAS 2019'!$D$4:$Q$843,13,0)</f>
        <v>39</v>
      </c>
      <c r="O1499" s="12">
        <f>VLOOKUP($B1499,'[1]METAS 2019'!$D$4:$Q$843,14,0)</f>
        <v>55</v>
      </c>
      <c r="P1499" s="90">
        <f>VLOOKUP($B1499,'[7]POB X MCR 2019'!$C$8:$AW$65,12,0)</f>
        <v>73</v>
      </c>
      <c r="Q1499" s="90">
        <f>VLOOKUP($B1499,'[7]POB X MCR 2019'!$C$8:$AW$65,13,0)</f>
        <v>76</v>
      </c>
      <c r="R1499" s="90">
        <f>VLOOKUP($B1499,'[7]POB X MCR 2019'!$C$8:$AW$65,14,0)</f>
        <v>79</v>
      </c>
      <c r="S1499" s="90">
        <f>VLOOKUP($B1499,'[7]POB X MCR 2019'!$C$8:$AW$65,15,0)</f>
        <v>82</v>
      </c>
      <c r="T1499" s="90">
        <f>VLOOKUP($B1499,'[7]POB X MCR 2019'!$C$8:$AW$65,16,0)</f>
        <v>85</v>
      </c>
      <c r="U1499" s="90">
        <f>VLOOKUP($B1499,'[7]POB X MCR 2019'!$C$8:$AW$65,17,0)</f>
        <v>89</v>
      </c>
      <c r="V1499" s="90">
        <f>VLOOKUP($B1499,'[7]POB X MCR 2019'!$C$8:$AW$65,18,0)</f>
        <v>90</v>
      </c>
      <c r="W1499" s="90">
        <f>VLOOKUP($B1499,'[7]POB X MCR 2019'!$C$8:$AW$65,19,0)</f>
        <v>89</v>
      </c>
      <c r="X1499" s="90">
        <f>VLOOKUP($B1499,'[7]POB X MCR 2019'!$C$8:$AW$65,20,0)</f>
        <v>85</v>
      </c>
      <c r="Y1499" s="90">
        <f>VLOOKUP($B1499,'[7]POB X MCR 2019'!$C$8:$AW$65,21,0)</f>
        <v>82</v>
      </c>
      <c r="Z1499" s="90">
        <f>VLOOKUP($B1499,'[7]POB X MCR 2019'!$C$8:$AW$65,22,0)</f>
        <v>78</v>
      </c>
      <c r="AA1499" s="90">
        <f>VLOOKUP($B1499,'[7]POB X MCR 2019'!$C$8:$AW$65,23,0)</f>
        <v>76</v>
      </c>
      <c r="AB1499" s="90">
        <f>VLOOKUP($B1499,'[7]POB X MCR 2019'!$C$8:$AW$65,24,0)</f>
        <v>74</v>
      </c>
      <c r="AC1499" s="90">
        <f>VLOOKUP($B1499,'[7]POB X MCR 2019'!$C$8:$AW$65,25,0)</f>
        <v>74</v>
      </c>
      <c r="AD1499" s="90">
        <f>VLOOKUP($B1499,'[7]POB X MCR 2019'!$C$8:$AW$65,26,0)</f>
        <v>357</v>
      </c>
      <c r="AE1499" s="90">
        <f>VLOOKUP($B1499,'[7]POB X MCR 2019'!$C$8:$AW$65,27,0)</f>
        <v>321</v>
      </c>
      <c r="AF1499" s="90">
        <f>VLOOKUP($B1499,'[7]POB X MCR 2019'!$C$8:$AW$65,28,0)</f>
        <v>344</v>
      </c>
      <c r="AG1499" s="90">
        <f>VLOOKUP($B1499,'[7]POB X MCR 2019'!$C$8:$AW$65,29,0)</f>
        <v>291</v>
      </c>
      <c r="AH1499" s="90">
        <f>VLOOKUP($B1499,'[7]POB X MCR 2019'!$C$8:$AW$65,30,0)</f>
        <v>269</v>
      </c>
      <c r="AI1499" s="90">
        <f>VLOOKUP($B1499,'[7]POB X MCR 2019'!$C$8:$AW$65,31,0)</f>
        <v>236</v>
      </c>
      <c r="AJ1499" s="90">
        <f>VLOOKUP($B1499,'[7]POB X MCR 2019'!$C$8:$AW$65,32,0)</f>
        <v>187</v>
      </c>
      <c r="AK1499" s="90">
        <f>VLOOKUP($B1499,'[7]POB X MCR 2019'!$C$8:$AW$65,33,0)</f>
        <v>155</v>
      </c>
      <c r="AL1499" s="90">
        <f>VLOOKUP($B1499,'[7]POB X MCR 2019'!$C$8:$AW$65,34,0)</f>
        <v>130</v>
      </c>
      <c r="AM1499" s="90">
        <f>VLOOKUP($B1499,'[7]POB X MCR 2019'!$C$8:$AW$65,35,0)</f>
        <v>102</v>
      </c>
      <c r="AN1499" s="90">
        <f>VLOOKUP($B1499,'[7]POB X MCR 2019'!$C$8:$AW$65,36,0)</f>
        <v>78</v>
      </c>
      <c r="AO1499" s="90">
        <f>VLOOKUP($B1499,'[7]POB X MCR 2019'!$C$8:$AW$65,37,0)</f>
        <v>50</v>
      </c>
      <c r="AP1499" s="90">
        <f>VLOOKUP($B1499,'[7]POB X MCR 2019'!$C$8:$AW$65,38,0)</f>
        <v>40</v>
      </c>
      <c r="AQ1499" s="90">
        <f>VLOOKUP($B1499,'[7]POB X MCR 2019'!$C$8:$AW$65,43,0)</f>
        <v>5614</v>
      </c>
      <c r="AR1499" s="90">
        <f>VLOOKUP($B1499,'[7]POB X MCR 2019'!$C$8:$AW$65,44,0)</f>
        <v>219</v>
      </c>
      <c r="AS1499" s="90">
        <f>VLOOKUP($B1499,'[7]POB X MCR 2019'!$C$8:$AW$65,45,0)</f>
        <v>200</v>
      </c>
      <c r="AT1499" s="90">
        <f>VLOOKUP($B1499,'[7]POB X MCR 2019'!$C$8:$AW$65,46,0)</f>
        <v>1017</v>
      </c>
      <c r="AU1499" s="90">
        <f>VLOOKUP($B1499,'[7]POB X MCR 2019'!$C$8:$AW$65,47,0)</f>
        <v>37</v>
      </c>
    </row>
    <row r="1500" spans="1:47" ht="12">
      <c r="A1500" s="58">
        <v>1501</v>
      </c>
      <c r="B1500" s="58">
        <v>6840</v>
      </c>
      <c r="C1500" s="59" t="s">
        <v>1134</v>
      </c>
      <c r="D1500" s="59" t="s">
        <v>626</v>
      </c>
      <c r="E1500" s="59" t="s">
        <v>627</v>
      </c>
      <c r="F1500" s="59" t="s">
        <v>633</v>
      </c>
      <c r="G1500" s="12" t="s">
        <v>266</v>
      </c>
      <c r="H1500" s="14">
        <f t="shared" si="375"/>
        <v>6840</v>
      </c>
      <c r="I1500" s="14">
        <f t="shared" si="371"/>
        <v>1552</v>
      </c>
      <c r="J1500" s="12">
        <f>VLOOKUP($B1500,'[1]METAS 2019'!$D$4:$Q$843,5,0)</f>
        <v>17</v>
      </c>
      <c r="K1500" s="12">
        <f>VLOOKUP($B1500,'[1]METAS 2019'!$D$4:$Q$843,4,0)</f>
        <v>17</v>
      </c>
      <c r="L1500" s="12">
        <f>VLOOKUP($B1500,'[1]METAS 2019'!$D$4:$Q$843,11,0)</f>
        <v>28</v>
      </c>
      <c r="M1500" s="12">
        <f>VLOOKUP($B1500,'[1]METAS 2019'!$D$4:$Q$843,12,0)</f>
        <v>26</v>
      </c>
      <c r="N1500" s="12">
        <f>VLOOKUP($B1500,'[1]METAS 2019'!$D$4:$Q$843,13,0)</f>
        <v>26</v>
      </c>
      <c r="O1500" s="12">
        <f>VLOOKUP($B1500,'[1]METAS 2019'!$D$4:$Q$843,14,0)</f>
        <v>23</v>
      </c>
      <c r="P1500" s="90">
        <f>VLOOKUP($B1500,'[7]POB X MCR 2019'!$C$8:$AW$65,12,0)</f>
        <v>28</v>
      </c>
      <c r="Q1500" s="90">
        <f>VLOOKUP($B1500,'[7]POB X MCR 2019'!$C$8:$AW$65,13,0)</f>
        <v>29</v>
      </c>
      <c r="R1500" s="90">
        <f>VLOOKUP($B1500,'[7]POB X MCR 2019'!$C$8:$AW$65,14,0)</f>
        <v>30</v>
      </c>
      <c r="S1500" s="90">
        <f>VLOOKUP($B1500,'[7]POB X MCR 2019'!$C$8:$AW$65,15,0)</f>
        <v>31</v>
      </c>
      <c r="T1500" s="90">
        <f>VLOOKUP($B1500,'[7]POB X MCR 2019'!$C$8:$AW$65,16,0)</f>
        <v>33</v>
      </c>
      <c r="U1500" s="90">
        <f>VLOOKUP($B1500,'[7]POB X MCR 2019'!$C$8:$AW$65,17,0)</f>
        <v>34</v>
      </c>
      <c r="V1500" s="90">
        <f>VLOOKUP($B1500,'[7]POB X MCR 2019'!$C$8:$AW$65,18,0)</f>
        <v>35</v>
      </c>
      <c r="W1500" s="90">
        <f>VLOOKUP($B1500,'[7]POB X MCR 2019'!$C$8:$AW$65,19,0)</f>
        <v>34</v>
      </c>
      <c r="X1500" s="90">
        <f>VLOOKUP($B1500,'[7]POB X MCR 2019'!$C$8:$AW$65,20,0)</f>
        <v>33</v>
      </c>
      <c r="Y1500" s="90">
        <f>VLOOKUP($B1500,'[7]POB X MCR 2019'!$C$8:$AW$65,21,0)</f>
        <v>31</v>
      </c>
      <c r="Z1500" s="90">
        <f>VLOOKUP($B1500,'[7]POB X MCR 2019'!$C$8:$AW$65,22,0)</f>
        <v>30</v>
      </c>
      <c r="AA1500" s="90">
        <f>VLOOKUP($B1500,'[7]POB X MCR 2019'!$C$8:$AW$65,23,0)</f>
        <v>29</v>
      </c>
      <c r="AB1500" s="90">
        <f>VLOOKUP($B1500,'[7]POB X MCR 2019'!$C$8:$AW$65,24,0)</f>
        <v>28</v>
      </c>
      <c r="AC1500" s="90">
        <f>VLOOKUP($B1500,'[7]POB X MCR 2019'!$C$8:$AW$65,25,0)</f>
        <v>28</v>
      </c>
      <c r="AD1500" s="90">
        <f>VLOOKUP($B1500,'[7]POB X MCR 2019'!$C$8:$AW$65,26,0)</f>
        <v>137</v>
      </c>
      <c r="AE1500" s="90">
        <f>VLOOKUP($B1500,'[7]POB X MCR 2019'!$C$8:$AW$65,27,0)</f>
        <v>123</v>
      </c>
      <c r="AF1500" s="90">
        <f>VLOOKUP($B1500,'[7]POB X MCR 2019'!$C$8:$AW$65,28,0)</f>
        <v>132</v>
      </c>
      <c r="AG1500" s="90">
        <f>VLOOKUP($B1500,'[7]POB X MCR 2019'!$C$8:$AW$65,29,0)</f>
        <v>112</v>
      </c>
      <c r="AH1500" s="90">
        <f>VLOOKUP($B1500,'[7]POB X MCR 2019'!$C$8:$AW$65,30,0)</f>
        <v>103</v>
      </c>
      <c r="AI1500" s="90">
        <f>VLOOKUP($B1500,'[7]POB X MCR 2019'!$C$8:$AW$65,31,0)</f>
        <v>91</v>
      </c>
      <c r="AJ1500" s="90">
        <f>VLOOKUP($B1500,'[7]POB X MCR 2019'!$C$8:$AW$65,32,0)</f>
        <v>72</v>
      </c>
      <c r="AK1500" s="90">
        <f>VLOOKUP($B1500,'[7]POB X MCR 2019'!$C$8:$AW$65,33,0)</f>
        <v>59</v>
      </c>
      <c r="AL1500" s="90">
        <f>VLOOKUP($B1500,'[7]POB X MCR 2019'!$C$8:$AW$65,34,0)</f>
        <v>50</v>
      </c>
      <c r="AM1500" s="90">
        <f>VLOOKUP($B1500,'[7]POB X MCR 2019'!$C$8:$AW$65,35,0)</f>
        <v>39</v>
      </c>
      <c r="AN1500" s="90">
        <f>VLOOKUP($B1500,'[7]POB X MCR 2019'!$C$8:$AW$65,36,0)</f>
        <v>30</v>
      </c>
      <c r="AO1500" s="90">
        <f>VLOOKUP($B1500,'[7]POB X MCR 2019'!$C$8:$AW$65,37,0)</f>
        <v>19</v>
      </c>
      <c r="AP1500" s="90">
        <f>VLOOKUP($B1500,'[7]POB X MCR 2019'!$C$8:$AW$65,38,0)</f>
        <v>15</v>
      </c>
      <c r="AQ1500" s="90">
        <f>VLOOKUP($B1500,'[7]POB X MCR 2019'!$C$8:$AW$65,43,0)</f>
        <v>5614</v>
      </c>
      <c r="AR1500" s="90">
        <f>VLOOKUP($B1500,'[7]POB X MCR 2019'!$C$8:$AW$65,44,0)</f>
        <v>84</v>
      </c>
      <c r="AS1500" s="90">
        <f>VLOOKUP($B1500,'[7]POB X MCR 2019'!$C$8:$AW$65,45,0)</f>
        <v>77</v>
      </c>
      <c r="AT1500" s="90">
        <f>VLOOKUP($B1500,'[7]POB X MCR 2019'!$C$8:$AW$65,46,0)</f>
        <v>390</v>
      </c>
      <c r="AU1500" s="90">
        <f>VLOOKUP($B1500,'[7]POB X MCR 2019'!$C$8:$AW$65,47,0)</f>
        <v>17</v>
      </c>
    </row>
    <row r="1501" spans="1:47" ht="12">
      <c r="A1501" s="58">
        <v>1502</v>
      </c>
      <c r="B1501" s="58">
        <v>4784</v>
      </c>
      <c r="C1501" s="59" t="s">
        <v>1134</v>
      </c>
      <c r="D1501" s="59" t="s">
        <v>626</v>
      </c>
      <c r="E1501" s="59" t="s">
        <v>638</v>
      </c>
      <c r="F1501" s="59" t="s">
        <v>639</v>
      </c>
      <c r="G1501" s="12" t="s">
        <v>283</v>
      </c>
      <c r="H1501" s="14">
        <f t="shared" si="375"/>
        <v>4784</v>
      </c>
      <c r="I1501" s="14">
        <f t="shared" si="371"/>
        <v>6146</v>
      </c>
      <c r="J1501" s="12">
        <f>VLOOKUP($B1501,'[1]METAS 2019'!$D$4:$Q$843,5,0)</f>
        <v>60</v>
      </c>
      <c r="K1501" s="12">
        <f>VLOOKUP($B1501,'[1]METAS 2019'!$D$4:$Q$843,4,0)</f>
        <v>66</v>
      </c>
      <c r="L1501" s="12">
        <f>VLOOKUP($B1501,'[1]METAS 2019'!$D$4:$Q$843,11,0)</f>
        <v>72</v>
      </c>
      <c r="M1501" s="12">
        <f>VLOOKUP($B1501,'[1]METAS 2019'!$D$4:$Q$843,12,0)</f>
        <v>75</v>
      </c>
      <c r="N1501" s="12">
        <f>VLOOKUP($B1501,'[1]METAS 2019'!$D$4:$Q$843,13,0)</f>
        <v>106</v>
      </c>
      <c r="O1501" s="12">
        <f>VLOOKUP($B1501,'[1]METAS 2019'!$D$4:$Q$843,14,0)</f>
        <v>96</v>
      </c>
      <c r="P1501" s="90">
        <f>VLOOKUP($B1501,'[7]POB X MCR 2019'!$C$8:$AW$65,12,0)</f>
        <v>112</v>
      </c>
      <c r="Q1501" s="90">
        <f>VLOOKUP($B1501,'[7]POB X MCR 2019'!$C$8:$AW$65,13,0)</f>
        <v>116</v>
      </c>
      <c r="R1501" s="90">
        <f>VLOOKUP($B1501,'[7]POB X MCR 2019'!$C$8:$AW$65,14,0)</f>
        <v>121</v>
      </c>
      <c r="S1501" s="90">
        <f>VLOOKUP($B1501,'[7]POB X MCR 2019'!$C$8:$AW$65,15,0)</f>
        <v>125</v>
      </c>
      <c r="T1501" s="90">
        <f>VLOOKUP($B1501,'[7]POB X MCR 2019'!$C$8:$AW$65,16,0)</f>
        <v>130</v>
      </c>
      <c r="U1501" s="90">
        <f>VLOOKUP($B1501,'[7]POB X MCR 2019'!$C$8:$AW$65,17,0)</f>
        <v>136</v>
      </c>
      <c r="V1501" s="90">
        <f>VLOOKUP($B1501,'[7]POB X MCR 2019'!$C$8:$AW$65,18,0)</f>
        <v>139</v>
      </c>
      <c r="W1501" s="90">
        <f>VLOOKUP($B1501,'[7]POB X MCR 2019'!$C$8:$AW$65,19,0)</f>
        <v>136</v>
      </c>
      <c r="X1501" s="90">
        <f>VLOOKUP($B1501,'[7]POB X MCR 2019'!$C$8:$AW$65,20,0)</f>
        <v>131</v>
      </c>
      <c r="Y1501" s="90">
        <f>VLOOKUP($B1501,'[7]POB X MCR 2019'!$C$8:$AW$65,21,0)</f>
        <v>126</v>
      </c>
      <c r="Z1501" s="90">
        <f>VLOOKUP($B1501,'[7]POB X MCR 2019'!$C$8:$AW$65,22,0)</f>
        <v>120</v>
      </c>
      <c r="AA1501" s="90">
        <f>VLOOKUP($B1501,'[7]POB X MCR 2019'!$C$8:$AW$65,23,0)</f>
        <v>116</v>
      </c>
      <c r="AB1501" s="90">
        <f>VLOOKUP($B1501,'[7]POB X MCR 2019'!$C$8:$AW$65,24,0)</f>
        <v>114</v>
      </c>
      <c r="AC1501" s="90">
        <f>VLOOKUP($B1501,'[7]POB X MCR 2019'!$C$8:$AW$65,25,0)</f>
        <v>114</v>
      </c>
      <c r="AD1501" s="90">
        <f>VLOOKUP($B1501,'[7]POB X MCR 2019'!$C$8:$AW$65,26,0)</f>
        <v>548</v>
      </c>
      <c r="AE1501" s="90">
        <f>VLOOKUP($B1501,'[7]POB X MCR 2019'!$C$8:$AW$65,27,0)</f>
        <v>493</v>
      </c>
      <c r="AF1501" s="90">
        <f>VLOOKUP($B1501,'[7]POB X MCR 2019'!$C$8:$AW$65,28,0)</f>
        <v>529</v>
      </c>
      <c r="AG1501" s="90">
        <f>VLOOKUP($B1501,'[7]POB X MCR 2019'!$C$8:$AW$65,29,0)</f>
        <v>448</v>
      </c>
      <c r="AH1501" s="90">
        <f>VLOOKUP($B1501,'[7]POB X MCR 2019'!$C$8:$AW$65,30,0)</f>
        <v>414</v>
      </c>
      <c r="AI1501" s="90">
        <f>VLOOKUP($B1501,'[7]POB X MCR 2019'!$C$8:$AW$65,31,0)</f>
        <v>363</v>
      </c>
      <c r="AJ1501" s="90">
        <f>VLOOKUP($B1501,'[7]POB X MCR 2019'!$C$8:$AW$65,32,0)</f>
        <v>287</v>
      </c>
      <c r="AK1501" s="90">
        <f>VLOOKUP($B1501,'[7]POB X MCR 2019'!$C$8:$AW$65,33,0)</f>
        <v>238</v>
      </c>
      <c r="AL1501" s="90">
        <f>VLOOKUP($B1501,'[7]POB X MCR 2019'!$C$8:$AW$65,34,0)</f>
        <v>199</v>
      </c>
      <c r="AM1501" s="90">
        <f>VLOOKUP($B1501,'[7]POB X MCR 2019'!$C$8:$AW$65,35,0)</f>
        <v>157</v>
      </c>
      <c r="AN1501" s="90">
        <f>VLOOKUP($B1501,'[7]POB X MCR 2019'!$C$8:$AW$65,36,0)</f>
        <v>120</v>
      </c>
      <c r="AO1501" s="90">
        <f>VLOOKUP($B1501,'[7]POB X MCR 2019'!$C$8:$AW$65,37,0)</f>
        <v>77</v>
      </c>
      <c r="AP1501" s="90">
        <f>VLOOKUP($B1501,'[7]POB X MCR 2019'!$C$8:$AW$65,38,0)</f>
        <v>62</v>
      </c>
      <c r="AQ1501" s="90">
        <f>VLOOKUP($B1501,'[7]POB X MCR 2019'!$C$8:$AW$65,43,0)</f>
        <v>5614</v>
      </c>
      <c r="AR1501" s="90">
        <f>VLOOKUP($B1501,'[7]POB X MCR 2019'!$C$8:$AW$65,44,0)</f>
        <v>337</v>
      </c>
      <c r="AS1501" s="90">
        <f>VLOOKUP($B1501,'[7]POB X MCR 2019'!$C$8:$AW$65,45,0)</f>
        <v>307</v>
      </c>
      <c r="AT1501" s="90">
        <f>VLOOKUP($B1501,'[7]POB X MCR 2019'!$C$8:$AW$65,46,0)</f>
        <v>1564</v>
      </c>
      <c r="AU1501" s="90">
        <f>VLOOKUP($B1501,'[7]POB X MCR 2019'!$C$8:$AW$65,47,0)</f>
        <v>70</v>
      </c>
    </row>
    <row r="1502" spans="1:47" ht="12">
      <c r="A1502" s="58">
        <v>1503</v>
      </c>
      <c r="B1502" s="58">
        <v>4799</v>
      </c>
      <c r="C1502" s="59" t="s">
        <v>1134</v>
      </c>
      <c r="D1502" s="59" t="s">
        <v>626</v>
      </c>
      <c r="E1502" s="59" t="s">
        <v>638</v>
      </c>
      <c r="F1502" s="59" t="s">
        <v>641</v>
      </c>
      <c r="G1502" s="12" t="s">
        <v>271</v>
      </c>
      <c r="H1502" s="14">
        <f t="shared" si="375"/>
        <v>4799</v>
      </c>
      <c r="I1502" s="14">
        <f t="shared" si="371"/>
        <v>1777</v>
      </c>
      <c r="J1502" s="12">
        <f>VLOOKUP($B1502,'[1]METAS 2019'!$D$4:$Q$843,5,0)</f>
        <v>34</v>
      </c>
      <c r="K1502" s="12">
        <f>VLOOKUP($B1502,'[1]METAS 2019'!$D$4:$Q$843,4,0)</f>
        <v>29</v>
      </c>
      <c r="L1502" s="12">
        <f>VLOOKUP($B1502,'[1]METAS 2019'!$D$4:$Q$843,11,0)</f>
        <v>39</v>
      </c>
      <c r="M1502" s="12">
        <f>VLOOKUP($B1502,'[1]METAS 2019'!$D$4:$Q$843,12,0)</f>
        <v>42</v>
      </c>
      <c r="N1502" s="12">
        <f>VLOOKUP($B1502,'[1]METAS 2019'!$D$4:$Q$843,13,0)</f>
        <v>51</v>
      </c>
      <c r="O1502" s="12">
        <f>VLOOKUP($B1502,'[1]METAS 2019'!$D$4:$Q$843,14,0)</f>
        <v>49</v>
      </c>
      <c r="P1502" s="90">
        <f>VLOOKUP($B1502,'[7]POB X MCR 2019'!$C$8:$AW$65,12,0)</f>
        <v>30</v>
      </c>
      <c r="Q1502" s="90">
        <f>VLOOKUP($B1502,'[7]POB X MCR 2019'!$C$8:$AW$65,13,0)</f>
        <v>31</v>
      </c>
      <c r="R1502" s="90">
        <f>VLOOKUP($B1502,'[7]POB X MCR 2019'!$C$8:$AW$65,14,0)</f>
        <v>33</v>
      </c>
      <c r="S1502" s="90">
        <f>VLOOKUP($B1502,'[7]POB X MCR 2019'!$C$8:$AW$65,15,0)</f>
        <v>34</v>
      </c>
      <c r="T1502" s="90">
        <f>VLOOKUP($B1502,'[7]POB X MCR 2019'!$C$8:$AW$65,16,0)</f>
        <v>35</v>
      </c>
      <c r="U1502" s="90">
        <f>VLOOKUP($B1502,'[7]POB X MCR 2019'!$C$8:$AW$65,17,0)</f>
        <v>37</v>
      </c>
      <c r="V1502" s="90">
        <f>VLOOKUP($B1502,'[7]POB X MCR 2019'!$C$8:$AW$65,18,0)</f>
        <v>37</v>
      </c>
      <c r="W1502" s="90">
        <f>VLOOKUP($B1502,'[7]POB X MCR 2019'!$C$8:$AW$65,19,0)</f>
        <v>37</v>
      </c>
      <c r="X1502" s="90">
        <f>VLOOKUP($B1502,'[7]POB X MCR 2019'!$C$8:$AW$65,20,0)</f>
        <v>35</v>
      </c>
      <c r="Y1502" s="90">
        <f>VLOOKUP($B1502,'[7]POB X MCR 2019'!$C$8:$AW$65,21,0)</f>
        <v>34</v>
      </c>
      <c r="Z1502" s="90">
        <f>VLOOKUP($B1502,'[7]POB X MCR 2019'!$C$8:$AW$65,22,0)</f>
        <v>33</v>
      </c>
      <c r="AA1502" s="90">
        <f>VLOOKUP($B1502,'[7]POB X MCR 2019'!$C$8:$AW$65,23,0)</f>
        <v>31</v>
      </c>
      <c r="AB1502" s="90">
        <f>VLOOKUP($B1502,'[7]POB X MCR 2019'!$C$8:$AW$65,24,0)</f>
        <v>31</v>
      </c>
      <c r="AC1502" s="90">
        <f>VLOOKUP($B1502,'[7]POB X MCR 2019'!$C$8:$AW$65,25,0)</f>
        <v>31</v>
      </c>
      <c r="AD1502" s="90">
        <f>VLOOKUP($B1502,'[7]POB X MCR 2019'!$C$8:$AW$65,26,0)</f>
        <v>148</v>
      </c>
      <c r="AE1502" s="90">
        <f>VLOOKUP($B1502,'[7]POB X MCR 2019'!$C$8:$AW$65,27,0)</f>
        <v>133</v>
      </c>
      <c r="AF1502" s="90">
        <f>VLOOKUP($B1502,'[7]POB X MCR 2019'!$C$8:$AW$65,28,0)</f>
        <v>143</v>
      </c>
      <c r="AG1502" s="90">
        <f>VLOOKUP($B1502,'[7]POB X MCR 2019'!$C$8:$AW$65,29,0)</f>
        <v>121</v>
      </c>
      <c r="AH1502" s="90">
        <f>VLOOKUP($B1502,'[7]POB X MCR 2019'!$C$8:$AW$65,30,0)</f>
        <v>112</v>
      </c>
      <c r="AI1502" s="90">
        <f>VLOOKUP($B1502,'[7]POB X MCR 2019'!$C$8:$AW$65,31,0)</f>
        <v>98</v>
      </c>
      <c r="AJ1502" s="90">
        <f>VLOOKUP($B1502,'[7]POB X MCR 2019'!$C$8:$AW$65,32,0)</f>
        <v>78</v>
      </c>
      <c r="AK1502" s="90">
        <f>VLOOKUP($B1502,'[7]POB X MCR 2019'!$C$8:$AW$65,33,0)</f>
        <v>64</v>
      </c>
      <c r="AL1502" s="90">
        <f>VLOOKUP($B1502,'[7]POB X MCR 2019'!$C$8:$AW$65,34,0)</f>
        <v>54</v>
      </c>
      <c r="AM1502" s="90">
        <f>VLOOKUP($B1502,'[7]POB X MCR 2019'!$C$8:$AW$65,35,0)</f>
        <v>43</v>
      </c>
      <c r="AN1502" s="90">
        <f>VLOOKUP($B1502,'[7]POB X MCR 2019'!$C$8:$AW$65,36,0)</f>
        <v>32</v>
      </c>
      <c r="AO1502" s="90">
        <f>VLOOKUP($B1502,'[7]POB X MCR 2019'!$C$8:$AW$65,37,0)</f>
        <v>21</v>
      </c>
      <c r="AP1502" s="90">
        <f>VLOOKUP($B1502,'[7]POB X MCR 2019'!$C$8:$AW$65,38,0)</f>
        <v>17</v>
      </c>
      <c r="AQ1502" s="90">
        <f>VLOOKUP($B1502,'[7]POB X MCR 2019'!$C$8:$AW$65,43,0)</f>
        <v>5614</v>
      </c>
      <c r="AR1502" s="90">
        <f>VLOOKUP($B1502,'[7]POB X MCR 2019'!$C$8:$AW$65,44,0)</f>
        <v>91</v>
      </c>
      <c r="AS1502" s="90">
        <f>VLOOKUP($B1502,'[7]POB X MCR 2019'!$C$8:$AW$65,45,0)</f>
        <v>83</v>
      </c>
      <c r="AT1502" s="90">
        <f>VLOOKUP($B1502,'[7]POB X MCR 2019'!$C$8:$AW$65,46,0)</f>
        <v>423</v>
      </c>
      <c r="AU1502" s="90">
        <f>VLOOKUP($B1502,'[7]POB X MCR 2019'!$C$8:$AW$65,47,0)</f>
        <v>31</v>
      </c>
    </row>
    <row r="1503" spans="1:47" ht="12">
      <c r="A1503" s="58">
        <v>1504</v>
      </c>
      <c r="B1503" s="58">
        <v>11562</v>
      </c>
      <c r="C1503" s="59" t="s">
        <v>1134</v>
      </c>
      <c r="D1503" s="59" t="s">
        <v>626</v>
      </c>
      <c r="E1503" s="59" t="s">
        <v>638</v>
      </c>
      <c r="F1503" s="59" t="s">
        <v>643</v>
      </c>
      <c r="G1503" s="12" t="s">
        <v>266</v>
      </c>
      <c r="H1503" s="14">
        <f t="shared" si="375"/>
        <v>11562</v>
      </c>
      <c r="I1503" s="14">
        <f t="shared" si="371"/>
        <v>1581</v>
      </c>
      <c r="J1503" s="12">
        <f>VLOOKUP($B1503,'[1]METAS 2019'!$D$4:$Q$843,5,0)</f>
        <v>17</v>
      </c>
      <c r="K1503" s="12">
        <f>VLOOKUP($B1503,'[1]METAS 2019'!$D$4:$Q$843,4,0)</f>
        <v>18</v>
      </c>
      <c r="L1503" s="12">
        <f>VLOOKUP($B1503,'[1]METAS 2019'!$D$4:$Q$843,11,0)</f>
        <v>15</v>
      </c>
      <c r="M1503" s="12">
        <f>VLOOKUP($B1503,'[1]METAS 2019'!$D$4:$Q$843,12,0)</f>
        <v>25</v>
      </c>
      <c r="N1503" s="12">
        <f>VLOOKUP($B1503,'[1]METAS 2019'!$D$4:$Q$843,13,0)</f>
        <v>32</v>
      </c>
      <c r="O1503" s="12">
        <f>VLOOKUP($B1503,'[1]METAS 2019'!$D$4:$Q$843,14,0)</f>
        <v>23</v>
      </c>
      <c r="P1503" s="90">
        <f>VLOOKUP($B1503,'[7]POB X MCR 2019'!$C$8:$AW$65,12,0)</f>
        <v>29</v>
      </c>
      <c r="Q1503" s="90">
        <f>VLOOKUP($B1503,'[7]POB X MCR 2019'!$C$8:$AW$65,13,0)</f>
        <v>30</v>
      </c>
      <c r="R1503" s="90">
        <f>VLOOKUP($B1503,'[7]POB X MCR 2019'!$C$8:$AW$65,14,0)</f>
        <v>31</v>
      </c>
      <c r="S1503" s="90">
        <f>VLOOKUP($B1503,'[7]POB X MCR 2019'!$C$8:$AW$65,15,0)</f>
        <v>32</v>
      </c>
      <c r="T1503" s="90">
        <f>VLOOKUP($B1503,'[7]POB X MCR 2019'!$C$8:$AW$65,16,0)</f>
        <v>33</v>
      </c>
      <c r="U1503" s="90">
        <f>VLOOKUP($B1503,'[7]POB X MCR 2019'!$C$8:$AW$65,17,0)</f>
        <v>35</v>
      </c>
      <c r="V1503" s="90">
        <f>VLOOKUP($B1503,'[7]POB X MCR 2019'!$C$8:$AW$65,18,0)</f>
        <v>35</v>
      </c>
      <c r="W1503" s="90">
        <f>VLOOKUP($B1503,'[7]POB X MCR 2019'!$C$8:$AW$65,19,0)</f>
        <v>35</v>
      </c>
      <c r="X1503" s="90">
        <f>VLOOKUP($B1503,'[7]POB X MCR 2019'!$C$8:$AW$65,20,0)</f>
        <v>34</v>
      </c>
      <c r="Y1503" s="90">
        <f>VLOOKUP($B1503,'[7]POB X MCR 2019'!$C$8:$AW$65,21,0)</f>
        <v>32</v>
      </c>
      <c r="Z1503" s="90">
        <f>VLOOKUP($B1503,'[7]POB X MCR 2019'!$C$8:$AW$65,22,0)</f>
        <v>31</v>
      </c>
      <c r="AA1503" s="90">
        <f>VLOOKUP($B1503,'[7]POB X MCR 2019'!$C$8:$AW$65,23,0)</f>
        <v>30</v>
      </c>
      <c r="AB1503" s="90">
        <f>VLOOKUP($B1503,'[7]POB X MCR 2019'!$C$8:$AW$65,24,0)</f>
        <v>29</v>
      </c>
      <c r="AC1503" s="90">
        <f>VLOOKUP($B1503,'[7]POB X MCR 2019'!$C$8:$AW$65,25,0)</f>
        <v>29</v>
      </c>
      <c r="AD1503" s="90">
        <f>VLOOKUP($B1503,'[7]POB X MCR 2019'!$C$8:$AW$65,26,0)</f>
        <v>140</v>
      </c>
      <c r="AE1503" s="90">
        <f>VLOOKUP($B1503,'[7]POB X MCR 2019'!$C$8:$AW$65,27,0)</f>
        <v>126</v>
      </c>
      <c r="AF1503" s="90">
        <f>VLOOKUP($B1503,'[7]POB X MCR 2019'!$C$8:$AW$65,28,0)</f>
        <v>135</v>
      </c>
      <c r="AG1503" s="90">
        <f>VLOOKUP($B1503,'[7]POB X MCR 2019'!$C$8:$AW$65,29,0)</f>
        <v>114</v>
      </c>
      <c r="AH1503" s="90">
        <f>VLOOKUP($B1503,'[7]POB X MCR 2019'!$C$8:$AW$65,30,0)</f>
        <v>106</v>
      </c>
      <c r="AI1503" s="90">
        <f>VLOOKUP($B1503,'[7]POB X MCR 2019'!$C$8:$AW$65,31,0)</f>
        <v>93</v>
      </c>
      <c r="AJ1503" s="90">
        <f>VLOOKUP($B1503,'[7]POB X MCR 2019'!$C$8:$AW$65,32,0)</f>
        <v>73</v>
      </c>
      <c r="AK1503" s="90">
        <f>VLOOKUP($B1503,'[7]POB X MCR 2019'!$C$8:$AW$65,33,0)</f>
        <v>61</v>
      </c>
      <c r="AL1503" s="90">
        <f>VLOOKUP($B1503,'[7]POB X MCR 2019'!$C$8:$AW$65,34,0)</f>
        <v>51</v>
      </c>
      <c r="AM1503" s="90">
        <f>VLOOKUP($B1503,'[7]POB X MCR 2019'!$C$8:$AW$65,35,0)</f>
        <v>40</v>
      </c>
      <c r="AN1503" s="90">
        <f>VLOOKUP($B1503,'[7]POB X MCR 2019'!$C$8:$AW$65,36,0)</f>
        <v>31</v>
      </c>
      <c r="AO1503" s="90">
        <f>VLOOKUP($B1503,'[7]POB X MCR 2019'!$C$8:$AW$65,37,0)</f>
        <v>20</v>
      </c>
      <c r="AP1503" s="90">
        <f>VLOOKUP($B1503,'[7]POB X MCR 2019'!$C$8:$AW$65,38,0)</f>
        <v>16</v>
      </c>
      <c r="AQ1503" s="90">
        <f>VLOOKUP($B1503,'[7]POB X MCR 2019'!$C$8:$AW$65,43,0)</f>
        <v>5614</v>
      </c>
      <c r="AR1503" s="90">
        <f>VLOOKUP($B1503,'[7]POB X MCR 2019'!$C$8:$AW$65,44,0)</f>
        <v>86</v>
      </c>
      <c r="AS1503" s="90">
        <f>VLOOKUP($B1503,'[7]POB X MCR 2019'!$C$8:$AW$65,45,0)</f>
        <v>78</v>
      </c>
      <c r="AT1503" s="90">
        <f>VLOOKUP($B1503,'[7]POB X MCR 2019'!$C$8:$AW$65,46,0)</f>
        <v>400</v>
      </c>
      <c r="AU1503" s="90">
        <f>VLOOKUP($B1503,'[7]POB X MCR 2019'!$C$8:$AW$65,47,0)</f>
        <v>20</v>
      </c>
    </row>
    <row r="1504" spans="1:47" ht="12">
      <c r="A1504" s="58">
        <v>1505</v>
      </c>
      <c r="B1504" s="58">
        <v>4800</v>
      </c>
      <c r="C1504" s="59" t="s">
        <v>1134</v>
      </c>
      <c r="D1504" s="59" t="s">
        <v>626</v>
      </c>
      <c r="E1504" s="59" t="s">
        <v>638</v>
      </c>
      <c r="F1504" s="59" t="s">
        <v>642</v>
      </c>
      <c r="G1504" s="12" t="s">
        <v>271</v>
      </c>
      <c r="H1504" s="14">
        <f t="shared" si="375"/>
        <v>4800</v>
      </c>
      <c r="I1504" s="14">
        <f t="shared" si="371"/>
        <v>1830</v>
      </c>
      <c r="J1504" s="12">
        <f>VLOOKUP($B1504,'[1]METAS 2019'!$D$4:$Q$843,5,0)</f>
        <v>30</v>
      </c>
      <c r="K1504" s="12">
        <f>VLOOKUP($B1504,'[1]METAS 2019'!$D$4:$Q$843,4,0)</f>
        <v>33</v>
      </c>
      <c r="L1504" s="12">
        <f>VLOOKUP($B1504,'[1]METAS 2019'!$D$4:$Q$843,11,0)</f>
        <v>30</v>
      </c>
      <c r="M1504" s="12">
        <f>VLOOKUP($B1504,'[1]METAS 2019'!$D$4:$Q$843,12,0)</f>
        <v>28</v>
      </c>
      <c r="N1504" s="12">
        <f>VLOOKUP($B1504,'[1]METAS 2019'!$D$4:$Q$843,13,0)</f>
        <v>33</v>
      </c>
      <c r="O1504" s="12">
        <f>VLOOKUP($B1504,'[1]METAS 2019'!$D$4:$Q$843,14,0)</f>
        <v>36</v>
      </c>
      <c r="P1504" s="90">
        <f>VLOOKUP($B1504,'[7]POB X MCR 2019'!$C$8:$AW$65,12,0)</f>
        <v>32</v>
      </c>
      <c r="Q1504" s="90">
        <f>VLOOKUP($B1504,'[7]POB X MCR 2019'!$C$8:$AW$65,13,0)</f>
        <v>34</v>
      </c>
      <c r="R1504" s="90">
        <f>VLOOKUP($B1504,'[7]POB X MCR 2019'!$C$8:$AW$65,14,0)</f>
        <v>35</v>
      </c>
      <c r="S1504" s="90">
        <f>VLOOKUP($B1504,'[7]POB X MCR 2019'!$C$8:$AW$65,15,0)</f>
        <v>36</v>
      </c>
      <c r="T1504" s="90">
        <f>VLOOKUP($B1504,'[7]POB X MCR 2019'!$C$8:$AW$65,16,0)</f>
        <v>38</v>
      </c>
      <c r="U1504" s="90">
        <f>VLOOKUP($B1504,'[7]POB X MCR 2019'!$C$8:$AW$65,17,0)</f>
        <v>39</v>
      </c>
      <c r="V1504" s="90">
        <f>VLOOKUP($B1504,'[7]POB X MCR 2019'!$C$8:$AW$65,18,0)</f>
        <v>40</v>
      </c>
      <c r="W1504" s="90">
        <f>VLOOKUP($B1504,'[7]POB X MCR 2019'!$C$8:$AW$65,19,0)</f>
        <v>39</v>
      </c>
      <c r="X1504" s="90">
        <f>VLOOKUP($B1504,'[7]POB X MCR 2019'!$C$8:$AW$65,20,0)</f>
        <v>38</v>
      </c>
      <c r="Y1504" s="90">
        <f>VLOOKUP($B1504,'[7]POB X MCR 2019'!$C$8:$AW$65,21,0)</f>
        <v>36</v>
      </c>
      <c r="Z1504" s="90">
        <f>VLOOKUP($B1504,'[7]POB X MCR 2019'!$C$8:$AW$65,22,0)</f>
        <v>35</v>
      </c>
      <c r="AA1504" s="90">
        <f>VLOOKUP($B1504,'[7]POB X MCR 2019'!$C$8:$AW$65,23,0)</f>
        <v>34</v>
      </c>
      <c r="AB1504" s="90">
        <f>VLOOKUP($B1504,'[7]POB X MCR 2019'!$C$8:$AW$65,24,0)</f>
        <v>33</v>
      </c>
      <c r="AC1504" s="90">
        <f>VLOOKUP($B1504,'[7]POB X MCR 2019'!$C$8:$AW$65,25,0)</f>
        <v>33</v>
      </c>
      <c r="AD1504" s="90">
        <f>VLOOKUP($B1504,'[7]POB X MCR 2019'!$C$8:$AW$65,26,0)</f>
        <v>158</v>
      </c>
      <c r="AE1504" s="90">
        <f>VLOOKUP($B1504,'[7]POB X MCR 2019'!$C$8:$AW$65,27,0)</f>
        <v>143</v>
      </c>
      <c r="AF1504" s="90">
        <f>VLOOKUP($B1504,'[7]POB X MCR 2019'!$C$8:$AW$65,28,0)</f>
        <v>153</v>
      </c>
      <c r="AG1504" s="90">
        <f>VLOOKUP($B1504,'[7]POB X MCR 2019'!$C$8:$AW$65,29,0)</f>
        <v>129</v>
      </c>
      <c r="AH1504" s="90">
        <f>VLOOKUP($B1504,'[7]POB X MCR 2019'!$C$8:$AW$65,30,0)</f>
        <v>120</v>
      </c>
      <c r="AI1504" s="90">
        <f>VLOOKUP($B1504,'[7]POB X MCR 2019'!$C$8:$AW$65,31,0)</f>
        <v>105</v>
      </c>
      <c r="AJ1504" s="90">
        <f>VLOOKUP($B1504,'[7]POB X MCR 2019'!$C$8:$AW$65,32,0)</f>
        <v>83</v>
      </c>
      <c r="AK1504" s="90">
        <f>VLOOKUP($B1504,'[7]POB X MCR 2019'!$C$8:$AW$65,33,0)</f>
        <v>69</v>
      </c>
      <c r="AL1504" s="90">
        <f>VLOOKUP($B1504,'[7]POB X MCR 2019'!$C$8:$AW$65,34,0)</f>
        <v>58</v>
      </c>
      <c r="AM1504" s="90">
        <f>VLOOKUP($B1504,'[7]POB X MCR 2019'!$C$8:$AW$65,35,0)</f>
        <v>45</v>
      </c>
      <c r="AN1504" s="90">
        <f>VLOOKUP($B1504,'[7]POB X MCR 2019'!$C$8:$AW$65,36,0)</f>
        <v>35</v>
      </c>
      <c r="AO1504" s="90">
        <f>VLOOKUP($B1504,'[7]POB X MCR 2019'!$C$8:$AW$65,37,0)</f>
        <v>22</v>
      </c>
      <c r="AP1504" s="90">
        <f>VLOOKUP($B1504,'[7]POB X MCR 2019'!$C$8:$AW$65,38,0)</f>
        <v>18</v>
      </c>
      <c r="AQ1504" s="90">
        <f>VLOOKUP($B1504,'[7]POB X MCR 2019'!$C$8:$AW$65,43,0)</f>
        <v>5614</v>
      </c>
      <c r="AR1504" s="90">
        <f>VLOOKUP($B1504,'[7]POB X MCR 2019'!$C$8:$AW$65,44,0)</f>
        <v>97</v>
      </c>
      <c r="AS1504" s="90">
        <f>VLOOKUP($B1504,'[7]POB X MCR 2019'!$C$8:$AW$65,45,0)</f>
        <v>89</v>
      </c>
      <c r="AT1504" s="90">
        <f>VLOOKUP($B1504,'[7]POB X MCR 2019'!$C$8:$AW$65,46,0)</f>
        <v>452</v>
      </c>
      <c r="AU1504" s="90">
        <f>VLOOKUP($B1504,'[7]POB X MCR 2019'!$C$8:$AW$65,47,0)</f>
        <v>20</v>
      </c>
    </row>
    <row r="1505" spans="1:16380" ht="12">
      <c r="A1505" s="58">
        <v>1506</v>
      </c>
      <c r="B1505" s="58">
        <v>4801</v>
      </c>
      <c r="C1505" s="59" t="s">
        <v>1134</v>
      </c>
      <c r="D1505" s="59" t="s">
        <v>626</v>
      </c>
      <c r="E1505" s="59" t="s">
        <v>638</v>
      </c>
      <c r="F1505" s="59" t="s">
        <v>640</v>
      </c>
      <c r="G1505" s="12" t="s">
        <v>266</v>
      </c>
      <c r="H1505" s="14">
        <f t="shared" si="375"/>
        <v>4801</v>
      </c>
      <c r="I1505" s="14">
        <f t="shared" si="371"/>
        <v>1623</v>
      </c>
      <c r="J1505" s="12">
        <f>VLOOKUP($B1505,'[1]METAS 2019'!$D$4:$Q$843,5,0)</f>
        <v>16</v>
      </c>
      <c r="K1505" s="12">
        <f>VLOOKUP($B1505,'[1]METAS 2019'!$D$4:$Q$843,4,0)</f>
        <v>17</v>
      </c>
      <c r="L1505" s="12">
        <f>VLOOKUP($B1505,'[1]METAS 2019'!$D$4:$Q$843,11,0)</f>
        <v>18</v>
      </c>
      <c r="M1505" s="12">
        <f>VLOOKUP($B1505,'[1]METAS 2019'!$D$4:$Q$843,12,0)</f>
        <v>19</v>
      </c>
      <c r="N1505" s="12">
        <f>VLOOKUP($B1505,'[1]METAS 2019'!$D$4:$Q$843,13,0)</f>
        <v>20</v>
      </c>
      <c r="O1505" s="12">
        <f>VLOOKUP($B1505,'[1]METAS 2019'!$D$4:$Q$843,14,0)</f>
        <v>26</v>
      </c>
      <c r="P1505" s="90">
        <f>VLOOKUP($B1505,'[7]POB X MCR 2019'!$C$8:$AW$65,12,0)</f>
        <v>30</v>
      </c>
      <c r="Q1505" s="90">
        <f>VLOOKUP($B1505,'[7]POB X MCR 2019'!$C$8:$AW$65,13,0)</f>
        <v>31</v>
      </c>
      <c r="R1505" s="90">
        <f>VLOOKUP($B1505,'[7]POB X MCR 2019'!$C$8:$AW$65,14,0)</f>
        <v>32</v>
      </c>
      <c r="S1505" s="90">
        <f>VLOOKUP($B1505,'[7]POB X MCR 2019'!$C$8:$AW$65,15,0)</f>
        <v>33</v>
      </c>
      <c r="T1505" s="90">
        <f>VLOOKUP($B1505,'[7]POB X MCR 2019'!$C$8:$AW$65,16,0)</f>
        <v>35</v>
      </c>
      <c r="U1505" s="90">
        <f>VLOOKUP($B1505,'[7]POB X MCR 2019'!$C$8:$AW$65,17,0)</f>
        <v>36</v>
      </c>
      <c r="V1505" s="90">
        <f>VLOOKUP($B1505,'[7]POB X MCR 2019'!$C$8:$AW$65,18,0)</f>
        <v>37</v>
      </c>
      <c r="W1505" s="90">
        <f>VLOOKUP($B1505,'[7]POB X MCR 2019'!$C$8:$AW$65,19,0)</f>
        <v>36</v>
      </c>
      <c r="X1505" s="90">
        <f>VLOOKUP($B1505,'[7]POB X MCR 2019'!$C$8:$AW$65,20,0)</f>
        <v>35</v>
      </c>
      <c r="Y1505" s="90">
        <f>VLOOKUP($B1505,'[7]POB X MCR 2019'!$C$8:$AW$65,21,0)</f>
        <v>33</v>
      </c>
      <c r="Z1505" s="90">
        <f>VLOOKUP($B1505,'[7]POB X MCR 2019'!$C$8:$AW$65,22,0)</f>
        <v>32</v>
      </c>
      <c r="AA1505" s="90">
        <f>VLOOKUP($B1505,'[7]POB X MCR 2019'!$C$8:$AW$65,23,0)</f>
        <v>31</v>
      </c>
      <c r="AB1505" s="90">
        <f>VLOOKUP($B1505,'[7]POB X MCR 2019'!$C$8:$AW$65,24,0)</f>
        <v>30</v>
      </c>
      <c r="AC1505" s="90">
        <f>VLOOKUP($B1505,'[7]POB X MCR 2019'!$C$8:$AW$65,25,0)</f>
        <v>30</v>
      </c>
      <c r="AD1505" s="90">
        <f>VLOOKUP($B1505,'[7]POB X MCR 2019'!$C$8:$AW$65,26,0)</f>
        <v>146</v>
      </c>
      <c r="AE1505" s="90">
        <f>VLOOKUP($B1505,'[7]POB X MCR 2019'!$C$8:$AW$65,27,0)</f>
        <v>131</v>
      </c>
      <c r="AF1505" s="90">
        <f>VLOOKUP($B1505,'[7]POB X MCR 2019'!$C$8:$AW$65,28,0)</f>
        <v>141</v>
      </c>
      <c r="AG1505" s="90">
        <f>VLOOKUP($B1505,'[7]POB X MCR 2019'!$C$8:$AW$65,29,0)</f>
        <v>119</v>
      </c>
      <c r="AH1505" s="90">
        <f>VLOOKUP($B1505,'[7]POB X MCR 2019'!$C$8:$AW$65,30,0)</f>
        <v>110</v>
      </c>
      <c r="AI1505" s="90">
        <f>VLOOKUP($B1505,'[7]POB X MCR 2019'!$C$8:$AW$65,31,0)</f>
        <v>97</v>
      </c>
      <c r="AJ1505" s="90">
        <f>VLOOKUP($B1505,'[7]POB X MCR 2019'!$C$8:$AW$65,32,0)</f>
        <v>76</v>
      </c>
      <c r="AK1505" s="90">
        <f>VLOOKUP($B1505,'[7]POB X MCR 2019'!$C$8:$AW$65,33,0)</f>
        <v>63</v>
      </c>
      <c r="AL1505" s="90">
        <f>VLOOKUP($B1505,'[7]POB X MCR 2019'!$C$8:$AW$65,34,0)</f>
        <v>53</v>
      </c>
      <c r="AM1505" s="90">
        <f>VLOOKUP($B1505,'[7]POB X MCR 2019'!$C$8:$AW$65,35,0)</f>
        <v>42</v>
      </c>
      <c r="AN1505" s="90">
        <f>VLOOKUP($B1505,'[7]POB X MCR 2019'!$C$8:$AW$65,36,0)</f>
        <v>32</v>
      </c>
      <c r="AO1505" s="90">
        <f>VLOOKUP($B1505,'[7]POB X MCR 2019'!$C$8:$AW$65,37,0)</f>
        <v>20</v>
      </c>
      <c r="AP1505" s="90">
        <f>VLOOKUP($B1505,'[7]POB X MCR 2019'!$C$8:$AW$65,38,0)</f>
        <v>16</v>
      </c>
      <c r="AQ1505" s="90">
        <f>VLOOKUP($B1505,'[7]POB X MCR 2019'!$C$8:$AW$65,43,0)</f>
        <v>5614</v>
      </c>
      <c r="AR1505" s="90">
        <f>VLOOKUP($B1505,'[7]POB X MCR 2019'!$C$8:$AW$65,44,0)</f>
        <v>90</v>
      </c>
      <c r="AS1505" s="90">
        <f>VLOOKUP($B1505,'[7]POB X MCR 2019'!$C$8:$AW$65,45,0)</f>
        <v>82</v>
      </c>
      <c r="AT1505" s="90">
        <f>VLOOKUP($B1505,'[7]POB X MCR 2019'!$C$8:$AW$65,46,0)</f>
        <v>416</v>
      </c>
      <c r="AU1505" s="90">
        <f>VLOOKUP($B1505,'[7]POB X MCR 2019'!$C$8:$AW$65,47,0)</f>
        <v>20</v>
      </c>
    </row>
    <row r="1506" spans="1:16380" ht="12">
      <c r="A1506" s="58">
        <v>1507</v>
      </c>
      <c r="B1506" s="58">
        <v>24931</v>
      </c>
      <c r="C1506" s="59" t="s">
        <v>1134</v>
      </c>
      <c r="D1506" s="59" t="s">
        <v>626</v>
      </c>
      <c r="E1506" s="59" t="s">
        <v>638</v>
      </c>
      <c r="F1506" s="59" t="s">
        <v>1171</v>
      </c>
      <c r="G1506" s="12" t="s">
        <v>266</v>
      </c>
      <c r="H1506" s="14">
        <f t="shared" si="375"/>
        <v>24931</v>
      </c>
      <c r="I1506" s="14">
        <f t="shared" si="371"/>
        <v>742</v>
      </c>
      <c r="J1506" s="90">
        <f>VLOOKUP($B1506,'[7]POB X MCR 2019'!$C$8:$AW$65,6,0)</f>
        <v>8</v>
      </c>
      <c r="K1506" s="90">
        <f>VLOOKUP($B1506,'[7]POB X MCR 2019'!$C$8:$AW$65,7,0)</f>
        <v>8</v>
      </c>
      <c r="L1506" s="90">
        <f>VLOOKUP($B1506,'[7]POB X MCR 2019'!$C$8:$AW$65,8,0)</f>
        <v>13</v>
      </c>
      <c r="M1506" s="90">
        <f>VLOOKUP($B1506,'[7]POB X MCR 2019'!$C$8:$AW$65,9,0)</f>
        <v>14</v>
      </c>
      <c r="N1506" s="90">
        <f>VLOOKUP($B1506,'[7]POB X MCR 2019'!$C$8:$AW$65,10,0)</f>
        <v>17</v>
      </c>
      <c r="O1506" s="90">
        <f>VLOOKUP($B1506,'[7]POB X MCR 2019'!$C$8:$AW$65,11,0)</f>
        <v>17</v>
      </c>
      <c r="P1506" s="90">
        <f>VLOOKUP($B1506,'[7]POB X MCR 2019'!$C$8:$AW$65,12,0)</f>
        <v>13</v>
      </c>
      <c r="Q1506" s="90">
        <f>VLOOKUP($B1506,'[7]POB X MCR 2019'!$C$8:$AW$65,13,0)</f>
        <v>14</v>
      </c>
      <c r="R1506" s="90">
        <f>VLOOKUP($B1506,'[7]POB X MCR 2019'!$C$8:$AW$65,14,0)</f>
        <v>14</v>
      </c>
      <c r="S1506" s="90">
        <f>VLOOKUP($B1506,'[7]POB X MCR 2019'!$C$8:$AW$65,15,0)</f>
        <v>15</v>
      </c>
      <c r="T1506" s="90">
        <f>VLOOKUP($B1506,'[7]POB X MCR 2019'!$C$8:$AW$65,16,0)</f>
        <v>15</v>
      </c>
      <c r="U1506" s="90">
        <f>VLOOKUP($B1506,'[7]POB X MCR 2019'!$C$8:$AW$65,17,0)</f>
        <v>16</v>
      </c>
      <c r="V1506" s="90">
        <f>VLOOKUP($B1506,'[7]POB X MCR 2019'!$C$8:$AW$65,18,0)</f>
        <v>16</v>
      </c>
      <c r="W1506" s="90">
        <f>VLOOKUP($B1506,'[7]POB X MCR 2019'!$C$8:$AW$65,19,0)</f>
        <v>16</v>
      </c>
      <c r="X1506" s="90">
        <f>VLOOKUP($B1506,'[7]POB X MCR 2019'!$C$8:$AW$65,20,0)</f>
        <v>15</v>
      </c>
      <c r="Y1506" s="90">
        <f>VLOOKUP($B1506,'[7]POB X MCR 2019'!$C$8:$AW$65,21,0)</f>
        <v>15</v>
      </c>
      <c r="Z1506" s="90">
        <f>VLOOKUP($B1506,'[7]POB X MCR 2019'!$C$8:$AW$65,22,0)</f>
        <v>14</v>
      </c>
      <c r="AA1506" s="90">
        <f>VLOOKUP($B1506,'[7]POB X MCR 2019'!$C$8:$AW$65,23,0)</f>
        <v>14</v>
      </c>
      <c r="AB1506" s="90">
        <f>VLOOKUP($B1506,'[7]POB X MCR 2019'!$C$8:$AW$65,24,0)</f>
        <v>13</v>
      </c>
      <c r="AC1506" s="90">
        <f>VLOOKUP($B1506,'[7]POB X MCR 2019'!$C$8:$AW$65,25,0)</f>
        <v>13</v>
      </c>
      <c r="AD1506" s="90">
        <f>VLOOKUP($B1506,'[7]POB X MCR 2019'!$C$8:$AW$65,26,0)</f>
        <v>64</v>
      </c>
      <c r="AE1506" s="90">
        <f>VLOOKUP($B1506,'[7]POB X MCR 2019'!$C$8:$AW$65,27,0)</f>
        <v>58</v>
      </c>
      <c r="AF1506" s="90">
        <f>VLOOKUP($B1506,'[7]POB X MCR 2019'!$C$8:$AW$65,28,0)</f>
        <v>62</v>
      </c>
      <c r="AG1506" s="90">
        <f>VLOOKUP($B1506,'[7]POB X MCR 2019'!$C$8:$AW$65,29,0)</f>
        <v>53</v>
      </c>
      <c r="AH1506" s="90">
        <f>VLOOKUP($B1506,'[7]POB X MCR 2019'!$C$8:$AW$65,30,0)</f>
        <v>49</v>
      </c>
      <c r="AI1506" s="90">
        <f>VLOOKUP($B1506,'[7]POB X MCR 2019'!$C$8:$AW$65,31,0)</f>
        <v>43</v>
      </c>
      <c r="AJ1506" s="90">
        <f>VLOOKUP($B1506,'[7]POB X MCR 2019'!$C$8:$AW$65,32,0)</f>
        <v>34</v>
      </c>
      <c r="AK1506" s="90">
        <f>VLOOKUP($B1506,'[7]POB X MCR 2019'!$C$8:$AW$65,33,0)</f>
        <v>28</v>
      </c>
      <c r="AL1506" s="90">
        <f>VLOOKUP($B1506,'[7]POB X MCR 2019'!$C$8:$AW$65,34,0)</f>
        <v>23</v>
      </c>
      <c r="AM1506" s="90">
        <f>VLOOKUP($B1506,'[7]POB X MCR 2019'!$C$8:$AW$65,35,0)</f>
        <v>18</v>
      </c>
      <c r="AN1506" s="90">
        <f>VLOOKUP($B1506,'[7]POB X MCR 2019'!$C$8:$AW$65,36,0)</f>
        <v>14</v>
      </c>
      <c r="AO1506" s="90">
        <f>VLOOKUP($B1506,'[7]POB X MCR 2019'!$C$8:$AW$65,37,0)</f>
        <v>9</v>
      </c>
      <c r="AP1506" s="90">
        <f>VLOOKUP($B1506,'[7]POB X MCR 2019'!$C$8:$AW$65,38,0)</f>
        <v>7</v>
      </c>
      <c r="AQ1506" s="90">
        <f>VLOOKUP($B1506,'[7]POB X MCR 2019'!$C$8:$AW$65,43,0)</f>
        <v>5615</v>
      </c>
      <c r="AR1506" s="90">
        <f>VLOOKUP($B1506,'[7]POB X MCR 2019'!$C$8:$AW$65,44,0)</f>
        <v>40</v>
      </c>
      <c r="AS1506" s="90">
        <f>VLOOKUP($B1506,'[7]POB X MCR 2019'!$C$8:$AW$65,45,0)</f>
        <v>36</v>
      </c>
      <c r="AT1506" s="90">
        <f>VLOOKUP($B1506,'[7]POB X MCR 2019'!$C$8:$AW$65,46,0)</f>
        <v>184</v>
      </c>
      <c r="AU1506" s="90">
        <f>VLOOKUP($B1506,'[7]POB X MCR 2019'!$C$8:$AW$65,47,0)</f>
        <v>11</v>
      </c>
    </row>
    <row r="1507" spans="1:16380" ht="15">
      <c r="A1507" s="58">
        <v>1508</v>
      </c>
      <c r="B1507" s="58">
        <v>25875</v>
      </c>
      <c r="C1507" s="59" t="s">
        <v>1134</v>
      </c>
      <c r="D1507" s="59" t="s">
        <v>626</v>
      </c>
      <c r="E1507" s="59" t="s">
        <v>638</v>
      </c>
      <c r="F1507" s="59" t="s">
        <v>1112</v>
      </c>
      <c r="G1507" s="12" t="s">
        <v>283</v>
      </c>
      <c r="H1507" s="14">
        <f t="shared" si="375"/>
        <v>25875</v>
      </c>
      <c r="I1507" s="14">
        <f t="shared" si="371"/>
        <v>768</v>
      </c>
      <c r="J1507" s="90">
        <f>VLOOKUP($B1507,'[7]POB X MCR 2019'!$C$8:$AW$65,6,0)</f>
        <v>8</v>
      </c>
      <c r="K1507" s="90">
        <f>VLOOKUP($B1507,'[7]POB X MCR 2019'!$C$8:$AW$65,7,0)</f>
        <v>10</v>
      </c>
      <c r="L1507" s="90">
        <f>VLOOKUP($B1507,'[7]POB X MCR 2019'!$C$8:$AW$65,8,0)</f>
        <v>9</v>
      </c>
      <c r="M1507" s="90">
        <f>VLOOKUP($B1507,'[7]POB X MCR 2019'!$C$8:$AW$65,9,0)</f>
        <v>8</v>
      </c>
      <c r="N1507" s="90">
        <f>VLOOKUP($B1507,'[7]POB X MCR 2019'!$C$8:$AW$65,10,0)</f>
        <v>10</v>
      </c>
      <c r="O1507" s="90">
        <f>VLOOKUP($B1507,'[7]POB X MCR 2019'!$C$8:$AW$65,11,0)</f>
        <v>10</v>
      </c>
      <c r="P1507" s="90">
        <f>VLOOKUP($B1507,'[7]POB X MCR 2019'!$C$8:$AW$65,12,0)</f>
        <v>14</v>
      </c>
      <c r="Q1507" s="90">
        <f>VLOOKUP($B1507,'[7]POB X MCR 2019'!$C$8:$AW$65,13,0)</f>
        <v>15</v>
      </c>
      <c r="R1507" s="90">
        <f>VLOOKUP($B1507,'[7]POB X MCR 2019'!$C$8:$AW$65,14,0)</f>
        <v>15</v>
      </c>
      <c r="S1507" s="90">
        <f>VLOOKUP($B1507,'[7]POB X MCR 2019'!$C$8:$AW$65,15,0)</f>
        <v>16</v>
      </c>
      <c r="T1507" s="90">
        <f>VLOOKUP($B1507,'[7]POB X MCR 2019'!$C$8:$AW$65,16,0)</f>
        <v>16</v>
      </c>
      <c r="U1507" s="90">
        <f>VLOOKUP($B1507,'[7]POB X MCR 2019'!$C$8:$AW$65,17,0)</f>
        <v>17</v>
      </c>
      <c r="V1507" s="90">
        <f>VLOOKUP($B1507,'[7]POB X MCR 2019'!$C$8:$AW$65,18,0)</f>
        <v>17</v>
      </c>
      <c r="W1507" s="90">
        <f>VLOOKUP($B1507,'[7]POB X MCR 2019'!$C$8:$AW$65,19,0)</f>
        <v>17</v>
      </c>
      <c r="X1507" s="90">
        <f>VLOOKUP($B1507,'[7]POB X MCR 2019'!$C$8:$AW$65,20,0)</f>
        <v>16</v>
      </c>
      <c r="Y1507" s="90">
        <f>VLOOKUP($B1507,'[7]POB X MCR 2019'!$C$8:$AW$65,21,0)</f>
        <v>16</v>
      </c>
      <c r="Z1507" s="90">
        <f>VLOOKUP($B1507,'[7]POB X MCR 2019'!$C$8:$AW$65,22,0)</f>
        <v>15</v>
      </c>
      <c r="AA1507" s="90">
        <f>VLOOKUP($B1507,'[7]POB X MCR 2019'!$C$8:$AW$65,23,0)</f>
        <v>15</v>
      </c>
      <c r="AB1507" s="90">
        <f>VLOOKUP($B1507,'[7]POB X MCR 2019'!$C$8:$AW$65,24,0)</f>
        <v>14</v>
      </c>
      <c r="AC1507" s="90">
        <f>VLOOKUP($B1507,'[7]POB X MCR 2019'!$C$8:$AW$65,25,0)</f>
        <v>14</v>
      </c>
      <c r="AD1507" s="90">
        <f>VLOOKUP($B1507,'[7]POB X MCR 2019'!$C$8:$AW$65,26,0)</f>
        <v>69</v>
      </c>
      <c r="AE1507" s="90">
        <f>VLOOKUP($B1507,'[7]POB X MCR 2019'!$C$8:$AW$65,27,0)</f>
        <v>62</v>
      </c>
      <c r="AF1507" s="90">
        <f>VLOOKUP($B1507,'[7]POB X MCR 2019'!$C$8:$AW$65,28,0)</f>
        <v>67</v>
      </c>
      <c r="AG1507" s="90">
        <f>VLOOKUP($B1507,'[7]POB X MCR 2019'!$C$8:$AW$65,29,0)</f>
        <v>56</v>
      </c>
      <c r="AH1507" s="90">
        <f>VLOOKUP($B1507,'[7]POB X MCR 2019'!$C$8:$AW$65,30,0)</f>
        <v>52</v>
      </c>
      <c r="AI1507" s="90">
        <f>VLOOKUP($B1507,'[7]POB X MCR 2019'!$C$8:$AW$65,31,0)</f>
        <v>46</v>
      </c>
      <c r="AJ1507" s="90">
        <f>VLOOKUP($B1507,'[7]POB X MCR 2019'!$C$8:$AW$65,32,0)</f>
        <v>36</v>
      </c>
      <c r="AK1507" s="90">
        <f>VLOOKUP($B1507,'[7]POB X MCR 2019'!$C$8:$AW$65,33,0)</f>
        <v>30</v>
      </c>
      <c r="AL1507" s="90">
        <f>VLOOKUP($B1507,'[7]POB X MCR 2019'!$C$8:$AW$65,34,0)</f>
        <v>25</v>
      </c>
      <c r="AM1507" s="90">
        <f>VLOOKUP($B1507,'[7]POB X MCR 2019'!$C$8:$AW$65,35,0)</f>
        <v>20</v>
      </c>
      <c r="AN1507" s="90">
        <f>VLOOKUP($B1507,'[7]POB X MCR 2019'!$C$8:$AW$65,36,0)</f>
        <v>15</v>
      </c>
      <c r="AO1507" s="90">
        <f>VLOOKUP($B1507,'[7]POB X MCR 2019'!$C$8:$AW$65,37,0)</f>
        <v>10</v>
      </c>
      <c r="AP1507" s="90">
        <f>VLOOKUP($B1507,'[7]POB X MCR 2019'!$C$8:$AW$65,38,0)</f>
        <v>8</v>
      </c>
      <c r="AQ1507" s="90">
        <f>VLOOKUP($B1507,'[7]POB X MCR 2019'!$C$8:$AW$65,43,0)</f>
        <v>5616</v>
      </c>
      <c r="AR1507" s="90">
        <f>VLOOKUP($B1507,'[7]POB X MCR 2019'!$C$8:$AW$65,44,0)</f>
        <v>42</v>
      </c>
      <c r="AS1507" s="90">
        <f>VLOOKUP($B1507,'[7]POB X MCR 2019'!$C$8:$AW$65,45,0)</f>
        <v>39</v>
      </c>
      <c r="AT1507" s="90">
        <f>VLOOKUP($B1507,'[7]POB X MCR 2019'!$C$8:$AW$65,46,0)</f>
        <v>197</v>
      </c>
      <c r="AU1507" s="90">
        <f>VLOOKUP($B1507,'[7]POB X MCR 2019'!$C$8:$AW$65,47,0)</f>
        <v>8</v>
      </c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24"/>
      <c r="GF1507" s="24"/>
      <c r="GG1507" s="24"/>
      <c r="GH1507" s="24"/>
      <c r="GI1507" s="24"/>
      <c r="GJ1507" s="24"/>
      <c r="GK1507" s="24"/>
      <c r="GL1507" s="24"/>
      <c r="GM1507" s="24"/>
      <c r="GN1507" s="24"/>
      <c r="GO1507" s="24"/>
      <c r="GP1507" s="24"/>
      <c r="GQ1507" s="24"/>
      <c r="GR1507" s="24"/>
      <c r="GS1507" s="24"/>
      <c r="GT1507" s="24"/>
      <c r="GU1507" s="24"/>
      <c r="GV1507" s="24"/>
      <c r="GW1507" s="24"/>
      <c r="GX1507" s="24"/>
      <c r="GY1507" s="24"/>
      <c r="GZ1507" s="24"/>
      <c r="HA1507" s="24"/>
      <c r="HB1507" s="24"/>
      <c r="HC1507" s="24"/>
      <c r="HD1507" s="24"/>
      <c r="HE1507" s="24"/>
      <c r="HF1507" s="24"/>
      <c r="HG1507" s="24"/>
      <c r="HH1507" s="24"/>
      <c r="HI1507" s="24"/>
      <c r="HJ1507" s="24"/>
      <c r="HK1507" s="24"/>
      <c r="HL1507" s="24"/>
      <c r="HM1507" s="24"/>
      <c r="HN1507" s="24"/>
      <c r="HO1507" s="24"/>
      <c r="HP1507" s="24"/>
      <c r="HQ1507" s="24"/>
      <c r="HR1507" s="24"/>
      <c r="HS1507" s="24"/>
      <c r="HT1507" s="24"/>
      <c r="HU1507" s="24"/>
      <c r="HV1507" s="24"/>
      <c r="HW1507" s="24"/>
      <c r="HX1507" s="24"/>
      <c r="HY1507" s="24"/>
      <c r="HZ1507" s="24"/>
      <c r="IA1507" s="24"/>
      <c r="IB1507" s="24"/>
      <c r="IC1507" s="24"/>
      <c r="ID1507" s="24"/>
      <c r="IE1507" s="24"/>
      <c r="IF1507" s="24"/>
      <c r="IG1507" s="24"/>
      <c r="IH1507" s="24"/>
      <c r="II1507" s="24"/>
      <c r="IJ1507" s="24"/>
      <c r="IK1507" s="24"/>
      <c r="IL1507" s="24"/>
      <c r="IM1507" s="24"/>
      <c r="IN1507" s="24"/>
      <c r="IO1507" s="24"/>
      <c r="IP1507" s="24"/>
      <c r="IQ1507" s="24"/>
      <c r="IR1507" s="24"/>
      <c r="IS1507" s="24"/>
      <c r="IT1507" s="24"/>
      <c r="IU1507" s="24"/>
      <c r="IV1507" s="24"/>
      <c r="IW1507" s="24"/>
      <c r="IX1507" s="24"/>
      <c r="IY1507" s="24"/>
      <c r="IZ1507" s="24"/>
      <c r="JA1507" s="24"/>
      <c r="JB1507" s="24"/>
      <c r="JC1507" s="24"/>
      <c r="JD1507" s="24"/>
      <c r="JE1507" s="24"/>
      <c r="JF1507" s="24"/>
      <c r="JG1507" s="24"/>
      <c r="JH1507" s="24"/>
      <c r="JI1507" s="24"/>
      <c r="JJ1507" s="24"/>
      <c r="JK1507" s="24"/>
      <c r="JL1507" s="24"/>
      <c r="JM1507" s="24"/>
      <c r="JN1507" s="24"/>
      <c r="JO1507" s="24"/>
      <c r="JP1507" s="24"/>
      <c r="JQ1507" s="24"/>
      <c r="JR1507" s="24"/>
      <c r="JS1507" s="24"/>
      <c r="JT1507" s="24"/>
      <c r="JU1507" s="24"/>
      <c r="JV1507" s="24"/>
      <c r="JW1507" s="24"/>
      <c r="JX1507" s="24"/>
      <c r="JY1507" s="24"/>
      <c r="JZ1507" s="24"/>
      <c r="KA1507" s="24"/>
      <c r="KB1507" s="24"/>
      <c r="KC1507" s="24"/>
      <c r="KD1507" s="24"/>
      <c r="KE1507" s="24"/>
      <c r="KF1507" s="24"/>
      <c r="KG1507" s="24"/>
      <c r="KH1507" s="24"/>
      <c r="KI1507" s="24"/>
      <c r="KJ1507" s="24"/>
      <c r="KK1507" s="24"/>
      <c r="KL1507" s="24"/>
      <c r="KM1507" s="24"/>
      <c r="KN1507" s="24"/>
      <c r="KO1507" s="24"/>
      <c r="KP1507" s="24"/>
      <c r="KQ1507" s="24"/>
      <c r="KR1507" s="24"/>
      <c r="KS1507" s="24"/>
      <c r="KT1507" s="24"/>
      <c r="KU1507" s="24"/>
      <c r="KV1507" s="24"/>
      <c r="KW1507" s="24"/>
      <c r="KX1507" s="24"/>
      <c r="KY1507" s="24"/>
      <c r="KZ1507" s="24"/>
      <c r="LA1507" s="24"/>
      <c r="LB1507" s="24"/>
      <c r="LC1507" s="24"/>
      <c r="LD1507" s="24"/>
      <c r="LE1507" s="24"/>
      <c r="LF1507" s="24"/>
      <c r="LG1507" s="24"/>
      <c r="LH1507" s="24"/>
      <c r="LI1507" s="24"/>
      <c r="LJ1507" s="24"/>
      <c r="LK1507" s="24"/>
      <c r="LL1507" s="24"/>
      <c r="LM1507" s="24"/>
      <c r="LN1507" s="24"/>
      <c r="LO1507" s="24"/>
      <c r="LP1507" s="24"/>
      <c r="LQ1507" s="24"/>
      <c r="LR1507" s="24"/>
      <c r="LS1507" s="24"/>
      <c r="LT1507" s="24"/>
      <c r="LU1507" s="24"/>
      <c r="LV1507" s="24"/>
      <c r="LW1507" s="24"/>
      <c r="LX1507" s="24"/>
      <c r="LY1507" s="24"/>
      <c r="LZ1507" s="24"/>
      <c r="MA1507" s="24"/>
      <c r="MB1507" s="24"/>
      <c r="MC1507" s="24"/>
      <c r="MD1507" s="24"/>
      <c r="ME1507" s="24"/>
      <c r="MF1507" s="24"/>
      <c r="MG1507" s="24"/>
      <c r="MH1507" s="24"/>
      <c r="MI1507" s="24"/>
      <c r="MJ1507" s="24"/>
      <c r="MK1507" s="24"/>
      <c r="ML1507" s="24"/>
      <c r="MM1507" s="24"/>
      <c r="MN1507" s="24"/>
      <c r="MO1507" s="24"/>
      <c r="MP1507" s="24"/>
      <c r="MQ1507" s="24"/>
      <c r="MR1507" s="24"/>
      <c r="MS1507" s="24"/>
      <c r="MT1507" s="24"/>
      <c r="MU1507" s="24"/>
      <c r="MV1507" s="24"/>
      <c r="MW1507" s="24"/>
      <c r="MX1507" s="24"/>
      <c r="MY1507" s="24"/>
      <c r="MZ1507" s="24"/>
      <c r="NA1507" s="24"/>
      <c r="NB1507" s="24"/>
      <c r="NC1507" s="24"/>
      <c r="ND1507" s="24"/>
      <c r="NE1507" s="24"/>
      <c r="NF1507" s="24"/>
      <c r="NG1507" s="24"/>
      <c r="NH1507" s="24"/>
      <c r="NI1507" s="24"/>
      <c r="NJ1507" s="24"/>
      <c r="NK1507" s="24"/>
      <c r="NL1507" s="24"/>
      <c r="NM1507" s="24"/>
      <c r="NN1507" s="24"/>
      <c r="NO1507" s="24"/>
      <c r="NP1507" s="24"/>
      <c r="NQ1507" s="24"/>
      <c r="NR1507" s="24"/>
      <c r="NS1507" s="24"/>
      <c r="NT1507" s="24"/>
      <c r="NU1507" s="24"/>
      <c r="NV1507" s="24"/>
      <c r="NW1507" s="24"/>
      <c r="NX1507" s="24"/>
      <c r="NY1507" s="24"/>
      <c r="NZ1507" s="24"/>
      <c r="OA1507" s="24"/>
      <c r="OB1507" s="24"/>
      <c r="OC1507" s="24"/>
      <c r="OD1507" s="24"/>
      <c r="OE1507" s="24"/>
      <c r="OF1507" s="24"/>
      <c r="OG1507" s="24"/>
      <c r="OH1507" s="24"/>
      <c r="OI1507" s="24"/>
      <c r="OJ1507" s="24"/>
      <c r="OK1507" s="24"/>
      <c r="OL1507" s="24"/>
      <c r="OM1507" s="24"/>
      <c r="ON1507" s="24"/>
      <c r="OO1507" s="24"/>
      <c r="OP1507" s="24"/>
      <c r="OQ1507" s="24"/>
      <c r="OR1507" s="24"/>
      <c r="OS1507" s="24"/>
      <c r="OT1507" s="24"/>
      <c r="OU1507" s="24"/>
      <c r="OV1507" s="24"/>
      <c r="OW1507" s="24"/>
      <c r="OX1507" s="24"/>
      <c r="OY1507" s="24"/>
      <c r="OZ1507" s="24"/>
      <c r="PA1507" s="24"/>
      <c r="PB1507" s="24"/>
      <c r="PC1507" s="24"/>
      <c r="PD1507" s="24"/>
      <c r="PE1507" s="24"/>
      <c r="PF1507" s="24"/>
      <c r="PG1507" s="24"/>
      <c r="PH1507" s="24"/>
      <c r="PI1507" s="24"/>
      <c r="PJ1507" s="24"/>
      <c r="PK1507" s="24"/>
      <c r="PL1507" s="24"/>
      <c r="PM1507" s="24"/>
      <c r="PN1507" s="24"/>
      <c r="PO1507" s="24"/>
      <c r="PP1507" s="24"/>
      <c r="PQ1507" s="24"/>
      <c r="PR1507" s="24"/>
      <c r="PS1507" s="24"/>
      <c r="PT1507" s="24"/>
      <c r="PU1507" s="24"/>
      <c r="PV1507" s="24"/>
      <c r="PW1507" s="24"/>
      <c r="PX1507" s="24"/>
      <c r="PY1507" s="24"/>
      <c r="PZ1507" s="24"/>
      <c r="QA1507" s="24"/>
      <c r="QB1507" s="24"/>
      <c r="QC1507" s="24"/>
      <c r="QD1507" s="24"/>
      <c r="QE1507" s="24"/>
      <c r="QF1507" s="24"/>
      <c r="QG1507" s="24"/>
      <c r="QH1507" s="24"/>
      <c r="QI1507" s="24"/>
      <c r="QJ1507" s="24"/>
      <c r="QK1507" s="24"/>
      <c r="QL1507" s="24"/>
      <c r="QM1507" s="24"/>
      <c r="QN1507" s="24"/>
      <c r="QO1507" s="24"/>
      <c r="QP1507" s="24"/>
      <c r="QQ1507" s="24"/>
      <c r="QR1507" s="24"/>
      <c r="QS1507" s="24"/>
      <c r="QT1507" s="24"/>
      <c r="QU1507" s="24"/>
      <c r="QV1507" s="24"/>
      <c r="QW1507" s="24"/>
      <c r="QX1507" s="24"/>
      <c r="QY1507" s="24"/>
      <c r="QZ1507" s="24"/>
      <c r="RA1507" s="24"/>
      <c r="RB1507" s="24"/>
      <c r="RC1507" s="24"/>
      <c r="RD1507" s="24"/>
      <c r="RE1507" s="24"/>
      <c r="RF1507" s="24"/>
      <c r="RG1507" s="24"/>
      <c r="RH1507" s="24"/>
      <c r="RI1507" s="24"/>
      <c r="RJ1507" s="24"/>
      <c r="RK1507" s="24"/>
      <c r="RL1507" s="24"/>
      <c r="RM1507" s="24"/>
      <c r="RN1507" s="24"/>
      <c r="RO1507" s="24"/>
      <c r="RP1507" s="24"/>
      <c r="RQ1507" s="24"/>
      <c r="RR1507" s="24"/>
      <c r="RS1507" s="24"/>
      <c r="RT1507" s="24"/>
      <c r="RU1507" s="24"/>
      <c r="RV1507" s="24"/>
      <c r="RW1507" s="24"/>
      <c r="RX1507" s="24"/>
      <c r="RY1507" s="24"/>
      <c r="RZ1507" s="24"/>
      <c r="SA1507" s="24"/>
      <c r="SB1507" s="24"/>
      <c r="SC1507" s="24"/>
      <c r="SD1507" s="24"/>
      <c r="SE1507" s="24"/>
      <c r="SF1507" s="24"/>
      <c r="SG1507" s="24"/>
      <c r="SH1507" s="24"/>
      <c r="SI1507" s="24"/>
      <c r="SJ1507" s="24"/>
      <c r="SK1507" s="24"/>
      <c r="SL1507" s="24"/>
      <c r="SM1507" s="24"/>
      <c r="SN1507" s="24"/>
      <c r="SO1507" s="24"/>
      <c r="SP1507" s="24"/>
      <c r="SQ1507" s="24"/>
      <c r="SR1507" s="24"/>
      <c r="SS1507" s="24"/>
      <c r="ST1507" s="24"/>
      <c r="SU1507" s="24"/>
      <c r="SV1507" s="24"/>
      <c r="SW1507" s="24"/>
      <c r="SX1507" s="24"/>
      <c r="SY1507" s="24"/>
      <c r="SZ1507" s="24"/>
      <c r="TA1507" s="24"/>
      <c r="TB1507" s="24"/>
      <c r="TC1507" s="24"/>
      <c r="TD1507" s="24"/>
      <c r="TE1507" s="24"/>
      <c r="TF1507" s="24"/>
      <c r="TG1507" s="24"/>
      <c r="TH1507" s="24"/>
      <c r="TI1507" s="24"/>
      <c r="TJ1507" s="24"/>
      <c r="TK1507" s="24"/>
      <c r="TL1507" s="24"/>
      <c r="TM1507" s="24"/>
      <c r="TN1507" s="24"/>
      <c r="TO1507" s="24"/>
      <c r="TP1507" s="24"/>
      <c r="TQ1507" s="24"/>
      <c r="TR1507" s="24"/>
      <c r="TS1507" s="24"/>
      <c r="TT1507" s="24"/>
      <c r="TU1507" s="24"/>
      <c r="TV1507" s="24"/>
      <c r="TW1507" s="24"/>
      <c r="TX1507" s="24"/>
      <c r="TY1507" s="24"/>
      <c r="TZ1507" s="24"/>
      <c r="UA1507" s="24"/>
      <c r="UB1507" s="24"/>
      <c r="UC1507" s="24"/>
      <c r="UD1507" s="24"/>
      <c r="UE1507" s="24"/>
      <c r="UF1507" s="24"/>
      <c r="UG1507" s="24"/>
      <c r="UH1507" s="24"/>
      <c r="UI1507" s="24"/>
      <c r="UJ1507" s="24"/>
      <c r="UK1507" s="24"/>
      <c r="UL1507" s="24"/>
      <c r="UM1507" s="24"/>
      <c r="UN1507" s="24"/>
      <c r="UO1507" s="24"/>
      <c r="UP1507" s="24"/>
      <c r="UQ1507" s="24"/>
      <c r="UR1507" s="24"/>
      <c r="US1507" s="24"/>
      <c r="UT1507" s="24"/>
      <c r="UU1507" s="24"/>
      <c r="UV1507" s="24"/>
      <c r="UW1507" s="24"/>
      <c r="UX1507" s="24"/>
      <c r="UY1507" s="24"/>
      <c r="UZ1507" s="24"/>
      <c r="VA1507" s="24"/>
      <c r="VB1507" s="24"/>
      <c r="VC1507" s="24"/>
      <c r="VD1507" s="24"/>
      <c r="VE1507" s="24"/>
      <c r="VF1507" s="24"/>
      <c r="VG1507" s="24"/>
      <c r="VH1507" s="24"/>
      <c r="VI1507" s="24"/>
      <c r="VJ1507" s="24"/>
      <c r="VK1507" s="24"/>
      <c r="VL1507" s="24"/>
      <c r="VM1507" s="24"/>
      <c r="VN1507" s="24"/>
      <c r="VO1507" s="24"/>
      <c r="VP1507" s="24"/>
      <c r="VQ1507" s="24"/>
      <c r="VR1507" s="24"/>
      <c r="VS1507" s="24"/>
      <c r="VT1507" s="24"/>
      <c r="VU1507" s="24"/>
      <c r="VV1507" s="24"/>
      <c r="VW1507" s="24"/>
      <c r="VX1507" s="24"/>
      <c r="VY1507" s="24"/>
      <c r="VZ1507" s="24"/>
      <c r="WA1507" s="24"/>
      <c r="WB1507" s="24"/>
      <c r="WC1507" s="24"/>
      <c r="WD1507" s="24"/>
      <c r="WE1507" s="24"/>
      <c r="WF1507" s="24"/>
      <c r="WG1507" s="24"/>
      <c r="WH1507" s="24"/>
      <c r="WI1507" s="24"/>
      <c r="WJ1507" s="24"/>
      <c r="WK1507" s="24"/>
      <c r="WL1507" s="24"/>
      <c r="WM1507" s="24"/>
      <c r="WN1507" s="24"/>
      <c r="WO1507" s="24"/>
      <c r="WP1507" s="24"/>
      <c r="WQ1507" s="24"/>
      <c r="WR1507" s="24"/>
      <c r="WS1507" s="24"/>
      <c r="WT1507" s="24"/>
      <c r="WU1507" s="24"/>
      <c r="WV1507" s="24"/>
      <c r="WW1507" s="24"/>
      <c r="WX1507" s="24"/>
      <c r="WY1507" s="24"/>
      <c r="WZ1507" s="24"/>
      <c r="XA1507" s="24"/>
      <c r="XB1507" s="24"/>
      <c r="XC1507" s="24"/>
      <c r="XD1507" s="24"/>
      <c r="XE1507" s="24"/>
      <c r="XF1507" s="24"/>
      <c r="XG1507" s="24"/>
      <c r="XH1507" s="24"/>
      <c r="XI1507" s="24"/>
      <c r="XJ1507" s="24"/>
      <c r="XK1507" s="24"/>
      <c r="XL1507" s="24"/>
      <c r="XM1507" s="24"/>
      <c r="XN1507" s="24"/>
      <c r="XO1507" s="24"/>
      <c r="XP1507" s="24"/>
      <c r="XQ1507" s="24"/>
      <c r="XR1507" s="24"/>
      <c r="XS1507" s="24"/>
      <c r="XT1507" s="24"/>
      <c r="XU1507" s="24"/>
      <c r="XV1507" s="24"/>
      <c r="XW1507" s="24"/>
      <c r="XX1507" s="24"/>
      <c r="XY1507" s="24"/>
      <c r="XZ1507" s="24"/>
      <c r="YA1507" s="24"/>
      <c r="YB1507" s="24"/>
      <c r="YC1507" s="24"/>
      <c r="YD1507" s="24"/>
      <c r="YE1507" s="24"/>
      <c r="YF1507" s="24"/>
      <c r="YG1507" s="24"/>
      <c r="YH1507" s="24"/>
      <c r="YI1507" s="24"/>
      <c r="YJ1507" s="24"/>
      <c r="YK1507" s="24"/>
      <c r="YL1507" s="24"/>
      <c r="YM1507" s="24"/>
      <c r="YN1507" s="24"/>
      <c r="YO1507" s="24"/>
      <c r="YP1507" s="24"/>
      <c r="YQ1507" s="24"/>
      <c r="YR1507" s="24"/>
      <c r="YS1507" s="24"/>
      <c r="YT1507" s="24"/>
      <c r="YU1507" s="24"/>
      <c r="YV1507" s="24"/>
      <c r="YW1507" s="24"/>
      <c r="YX1507" s="24"/>
      <c r="YY1507" s="24"/>
      <c r="YZ1507" s="24"/>
      <c r="ZA1507" s="24"/>
      <c r="ZB1507" s="24"/>
      <c r="ZC1507" s="24"/>
      <c r="ZD1507" s="24"/>
      <c r="ZE1507" s="24"/>
      <c r="ZF1507" s="24"/>
      <c r="ZG1507" s="24"/>
      <c r="ZH1507" s="24"/>
      <c r="ZI1507" s="24"/>
      <c r="ZJ1507" s="24"/>
      <c r="ZK1507" s="24"/>
      <c r="ZL1507" s="24"/>
      <c r="ZM1507" s="24"/>
      <c r="ZN1507" s="24"/>
      <c r="ZO1507" s="24"/>
      <c r="ZP1507" s="24"/>
      <c r="ZQ1507" s="24"/>
      <c r="ZR1507" s="24"/>
      <c r="ZS1507" s="24"/>
      <c r="ZT1507" s="24"/>
      <c r="ZU1507" s="24"/>
      <c r="ZV1507" s="24"/>
      <c r="ZW1507" s="24"/>
      <c r="ZX1507" s="24"/>
      <c r="ZY1507" s="24"/>
      <c r="ZZ1507" s="24"/>
      <c r="AAA1507" s="24"/>
      <c r="AAB1507" s="24"/>
      <c r="AAC1507" s="24"/>
      <c r="AAD1507" s="24"/>
      <c r="AAE1507" s="24"/>
      <c r="AAF1507" s="24"/>
      <c r="AAG1507" s="24"/>
      <c r="AAH1507" s="24"/>
      <c r="AAI1507" s="24"/>
      <c r="AAJ1507" s="24"/>
      <c r="AAK1507" s="24"/>
      <c r="AAL1507" s="24"/>
      <c r="AAM1507" s="24"/>
      <c r="AAN1507" s="24"/>
      <c r="AAO1507" s="24"/>
      <c r="AAP1507" s="24"/>
      <c r="AAQ1507" s="24"/>
      <c r="AAR1507" s="24"/>
      <c r="AAS1507" s="24"/>
      <c r="AAT1507" s="24"/>
      <c r="AAU1507" s="24"/>
      <c r="AAV1507" s="24"/>
      <c r="AAW1507" s="24"/>
      <c r="AAX1507" s="24"/>
      <c r="AAY1507" s="24"/>
      <c r="AAZ1507" s="24"/>
      <c r="ABA1507" s="24"/>
      <c r="ABB1507" s="24"/>
      <c r="ABC1507" s="24"/>
      <c r="ABD1507" s="24"/>
      <c r="ABE1507" s="24"/>
      <c r="ABF1507" s="24"/>
      <c r="ABG1507" s="24"/>
      <c r="ABH1507" s="24"/>
      <c r="ABI1507" s="24"/>
      <c r="ABJ1507" s="24"/>
      <c r="ABK1507" s="24"/>
      <c r="ABL1507" s="24"/>
      <c r="ABM1507" s="24"/>
      <c r="ABN1507" s="24"/>
      <c r="ABO1507" s="24"/>
      <c r="ABP1507" s="24"/>
      <c r="ABQ1507" s="24"/>
      <c r="ABR1507" s="24"/>
      <c r="ABS1507" s="24"/>
      <c r="ABT1507" s="24"/>
      <c r="ABU1507" s="24"/>
      <c r="ABV1507" s="24"/>
      <c r="ABW1507" s="24"/>
      <c r="ABX1507" s="24"/>
      <c r="ABY1507" s="24"/>
      <c r="ABZ1507" s="24"/>
      <c r="ACA1507" s="24"/>
      <c r="ACB1507" s="24"/>
      <c r="ACC1507" s="24"/>
      <c r="ACD1507" s="24"/>
      <c r="ACE1507" s="24"/>
      <c r="ACF1507" s="24"/>
      <c r="ACG1507" s="24"/>
      <c r="ACH1507" s="24"/>
      <c r="ACI1507" s="24"/>
      <c r="ACJ1507" s="24"/>
      <c r="ACK1507" s="24"/>
      <c r="ACL1507" s="24"/>
      <c r="ACM1507" s="24"/>
      <c r="ACN1507" s="24"/>
      <c r="ACO1507" s="24"/>
      <c r="ACP1507" s="24"/>
      <c r="ACQ1507" s="24"/>
      <c r="ACR1507" s="24"/>
      <c r="ACS1507" s="24"/>
      <c r="ACT1507" s="24"/>
      <c r="ACU1507" s="24"/>
      <c r="ACV1507" s="24"/>
      <c r="ACW1507" s="24"/>
      <c r="ACX1507" s="24"/>
      <c r="ACY1507" s="24"/>
      <c r="ACZ1507" s="24"/>
      <c r="ADA1507" s="24"/>
      <c r="ADB1507" s="24"/>
      <c r="ADC1507" s="24"/>
      <c r="ADD1507" s="24"/>
      <c r="ADE1507" s="24"/>
      <c r="ADF1507" s="24"/>
      <c r="ADG1507" s="24"/>
      <c r="ADH1507" s="24"/>
      <c r="ADI1507" s="24"/>
      <c r="ADJ1507" s="24"/>
      <c r="ADK1507" s="24"/>
      <c r="ADL1507" s="24"/>
      <c r="ADM1507" s="24"/>
      <c r="ADN1507" s="24"/>
      <c r="ADO1507" s="24"/>
      <c r="ADP1507" s="24"/>
      <c r="ADQ1507" s="24"/>
      <c r="ADR1507" s="24"/>
      <c r="ADS1507" s="24"/>
      <c r="ADT1507" s="24"/>
      <c r="ADU1507" s="24"/>
      <c r="ADV1507" s="24"/>
      <c r="ADW1507" s="24"/>
      <c r="ADX1507" s="24"/>
      <c r="ADY1507" s="24"/>
      <c r="ADZ1507" s="24"/>
      <c r="AEA1507" s="24"/>
      <c r="AEB1507" s="24"/>
      <c r="AEC1507" s="24"/>
      <c r="AED1507" s="24"/>
      <c r="AEE1507" s="24"/>
      <c r="AEF1507" s="24"/>
      <c r="AEG1507" s="24"/>
      <c r="AEH1507" s="24"/>
      <c r="AEI1507" s="24"/>
      <c r="AEJ1507" s="24"/>
      <c r="AEK1507" s="24"/>
      <c r="AEL1507" s="24"/>
      <c r="AEM1507" s="24"/>
      <c r="AEN1507" s="24"/>
      <c r="AEO1507" s="24"/>
      <c r="AEP1507" s="24"/>
      <c r="AEQ1507" s="24"/>
      <c r="AER1507" s="24"/>
      <c r="AES1507" s="24"/>
      <c r="AET1507" s="24"/>
      <c r="AEU1507" s="24"/>
      <c r="AEV1507" s="24"/>
      <c r="AEW1507" s="24"/>
      <c r="AEX1507" s="24"/>
      <c r="AEY1507" s="24"/>
      <c r="AEZ1507" s="24"/>
      <c r="AFA1507" s="24"/>
      <c r="AFB1507" s="24"/>
      <c r="AFC1507" s="24"/>
      <c r="AFD1507" s="24"/>
      <c r="AFE1507" s="24"/>
      <c r="AFF1507" s="24"/>
      <c r="AFG1507" s="24"/>
      <c r="AFH1507" s="24"/>
      <c r="AFI1507" s="24"/>
      <c r="AFJ1507" s="24"/>
      <c r="AFK1507" s="24"/>
      <c r="AFL1507" s="24"/>
      <c r="AFM1507" s="24"/>
      <c r="AFN1507" s="24"/>
      <c r="AFO1507" s="24"/>
      <c r="AFP1507" s="24"/>
      <c r="AFQ1507" s="24"/>
      <c r="AFR1507" s="24"/>
      <c r="AFS1507" s="24"/>
      <c r="AFT1507" s="24"/>
      <c r="AFU1507" s="24"/>
      <c r="AFV1507" s="24"/>
      <c r="AFW1507" s="24"/>
      <c r="AFX1507" s="24"/>
      <c r="AFY1507" s="24"/>
      <c r="AFZ1507" s="24"/>
      <c r="AGA1507" s="24"/>
      <c r="AGB1507" s="24"/>
      <c r="AGC1507" s="24"/>
      <c r="AGD1507" s="24"/>
      <c r="AGE1507" s="24"/>
      <c r="AGF1507" s="24"/>
      <c r="AGG1507" s="24"/>
      <c r="AGH1507" s="24"/>
      <c r="AGI1507" s="24"/>
      <c r="AGJ1507" s="24"/>
      <c r="AGK1507" s="24"/>
      <c r="AGL1507" s="24"/>
      <c r="AGM1507" s="24"/>
      <c r="AGN1507" s="24"/>
      <c r="AGO1507" s="24"/>
      <c r="AGP1507" s="24"/>
      <c r="AGQ1507" s="24"/>
      <c r="AGR1507" s="24"/>
      <c r="AGS1507" s="24"/>
      <c r="AGT1507" s="24"/>
      <c r="AGU1507" s="24"/>
      <c r="AGV1507" s="24"/>
      <c r="AGW1507" s="24"/>
      <c r="AGX1507" s="24"/>
      <c r="AGY1507" s="24"/>
      <c r="AGZ1507" s="24"/>
      <c r="AHA1507" s="24"/>
      <c r="AHB1507" s="24"/>
      <c r="AHC1507" s="24"/>
      <c r="AHD1507" s="24"/>
      <c r="AHE1507" s="24"/>
      <c r="AHF1507" s="24"/>
      <c r="AHG1507" s="24"/>
      <c r="AHH1507" s="24"/>
      <c r="AHI1507" s="24"/>
      <c r="AHJ1507" s="24"/>
      <c r="AHK1507" s="24"/>
      <c r="AHL1507" s="24"/>
      <c r="AHM1507" s="24"/>
      <c r="AHN1507" s="24"/>
      <c r="AHO1507" s="24"/>
      <c r="AHP1507" s="24"/>
      <c r="AHQ1507" s="24"/>
      <c r="AHR1507" s="24"/>
      <c r="AHS1507" s="24"/>
      <c r="AHT1507" s="24"/>
      <c r="AHU1507" s="24"/>
      <c r="AHV1507" s="24"/>
      <c r="AHW1507" s="24"/>
      <c r="AHX1507" s="24"/>
      <c r="AHY1507" s="24"/>
      <c r="AHZ1507" s="24"/>
      <c r="AIA1507" s="24"/>
      <c r="AIB1507" s="24"/>
      <c r="AIC1507" s="24"/>
      <c r="AID1507" s="24"/>
      <c r="AIE1507" s="24"/>
      <c r="AIF1507" s="24"/>
      <c r="AIG1507" s="24"/>
      <c r="AIH1507" s="24"/>
      <c r="AII1507" s="24"/>
      <c r="AIJ1507" s="24"/>
      <c r="AIK1507" s="24"/>
      <c r="AIL1507" s="24"/>
      <c r="AIM1507" s="24"/>
      <c r="AIN1507" s="24"/>
      <c r="AIO1507" s="24"/>
      <c r="AIP1507" s="24"/>
      <c r="AIQ1507" s="24"/>
      <c r="AIR1507" s="24"/>
      <c r="AIS1507" s="24"/>
      <c r="AIT1507" s="24"/>
      <c r="AIU1507" s="24"/>
      <c r="AIV1507" s="24"/>
      <c r="AIW1507" s="24"/>
      <c r="AIX1507" s="24"/>
      <c r="AIY1507" s="24"/>
      <c r="AIZ1507" s="24"/>
      <c r="AJA1507" s="24"/>
      <c r="AJB1507" s="24"/>
      <c r="AJC1507" s="24"/>
      <c r="AJD1507" s="24"/>
      <c r="AJE1507" s="24"/>
      <c r="AJF1507" s="24"/>
      <c r="AJG1507" s="24"/>
      <c r="AJH1507" s="24"/>
      <c r="AJI1507" s="24"/>
      <c r="AJJ1507" s="24"/>
      <c r="AJK1507" s="24"/>
      <c r="AJL1507" s="24"/>
      <c r="AJM1507" s="24"/>
      <c r="AJN1507" s="24"/>
      <c r="AJO1507" s="24"/>
      <c r="AJP1507" s="24"/>
      <c r="AJQ1507" s="24"/>
      <c r="AJR1507" s="24"/>
      <c r="AJS1507" s="24"/>
      <c r="AJT1507" s="24"/>
      <c r="AJU1507" s="24"/>
      <c r="AJV1507" s="24"/>
      <c r="AJW1507" s="24"/>
      <c r="AJX1507" s="24"/>
      <c r="AJY1507" s="24"/>
      <c r="AJZ1507" s="24"/>
      <c r="AKA1507" s="24"/>
      <c r="AKB1507" s="24"/>
      <c r="AKC1507" s="24"/>
      <c r="AKD1507" s="24"/>
      <c r="AKE1507" s="24"/>
      <c r="AKF1507" s="24"/>
      <c r="AKG1507" s="24"/>
      <c r="AKH1507" s="24"/>
      <c r="AKI1507" s="24"/>
      <c r="AKJ1507" s="24"/>
      <c r="AKK1507" s="24"/>
      <c r="AKL1507" s="24"/>
      <c r="AKM1507" s="24"/>
      <c r="AKN1507" s="24"/>
      <c r="AKO1507" s="24"/>
      <c r="AKP1507" s="24"/>
      <c r="AKQ1507" s="24"/>
      <c r="AKR1507" s="24"/>
      <c r="AKS1507" s="24"/>
      <c r="AKT1507" s="24"/>
      <c r="AKU1507" s="24"/>
      <c r="AKV1507" s="24"/>
      <c r="AKW1507" s="24"/>
      <c r="AKX1507" s="24"/>
      <c r="AKY1507" s="24"/>
      <c r="AKZ1507" s="24"/>
      <c r="ALA1507" s="24"/>
      <c r="ALB1507" s="24"/>
      <c r="ALC1507" s="24"/>
      <c r="ALD1507" s="24"/>
      <c r="ALE1507" s="24"/>
      <c r="ALF1507" s="24"/>
      <c r="ALG1507" s="24"/>
      <c r="ALH1507" s="24"/>
      <c r="ALI1507" s="24"/>
      <c r="ALJ1507" s="24"/>
      <c r="ALK1507" s="24"/>
      <c r="ALL1507" s="24"/>
      <c r="ALM1507" s="24"/>
      <c r="ALN1507" s="24"/>
      <c r="ALO1507" s="24"/>
      <c r="ALP1507" s="24"/>
      <c r="ALQ1507" s="24"/>
      <c r="ALR1507" s="24"/>
      <c r="ALS1507" s="24"/>
      <c r="ALT1507" s="24"/>
      <c r="ALU1507" s="24"/>
      <c r="ALV1507" s="24"/>
      <c r="ALW1507" s="24"/>
      <c r="ALX1507" s="24"/>
      <c r="ALY1507" s="24"/>
      <c r="ALZ1507" s="24"/>
      <c r="AMA1507" s="24"/>
      <c r="AMB1507" s="24"/>
      <c r="AMC1507" s="24"/>
      <c r="AMD1507" s="24"/>
      <c r="AME1507" s="24"/>
      <c r="AMF1507" s="24"/>
      <c r="AMG1507" s="24"/>
      <c r="AMH1507" s="24"/>
      <c r="AMI1507" s="24"/>
      <c r="AMJ1507" s="24"/>
      <c r="AMK1507" s="24"/>
      <c r="AML1507" s="24"/>
      <c r="AMM1507" s="24"/>
      <c r="AMN1507" s="24"/>
      <c r="AMO1507" s="24"/>
      <c r="AMP1507" s="24"/>
      <c r="AMQ1507" s="24"/>
      <c r="AMR1507" s="24"/>
      <c r="AMS1507" s="24"/>
      <c r="AMT1507" s="24"/>
      <c r="AMU1507" s="24"/>
      <c r="AMV1507" s="24"/>
      <c r="AMW1507" s="24"/>
      <c r="AMX1507" s="24"/>
      <c r="AMY1507" s="24"/>
      <c r="AMZ1507" s="24"/>
      <c r="ANA1507" s="24"/>
      <c r="ANB1507" s="24"/>
      <c r="ANC1507" s="24"/>
      <c r="AND1507" s="24"/>
      <c r="ANE1507" s="24"/>
      <c r="ANF1507" s="24"/>
      <c r="ANG1507" s="24"/>
      <c r="ANH1507" s="24"/>
      <c r="ANI1507" s="24"/>
      <c r="ANJ1507" s="24"/>
      <c r="ANK1507" s="24"/>
      <c r="ANL1507" s="24"/>
      <c r="ANM1507" s="24"/>
      <c r="ANN1507" s="24"/>
      <c r="ANO1507" s="24"/>
      <c r="ANP1507" s="24"/>
      <c r="ANQ1507" s="24"/>
      <c r="ANR1507" s="24"/>
      <c r="ANS1507" s="24"/>
      <c r="ANT1507" s="24"/>
      <c r="ANU1507" s="24"/>
      <c r="ANV1507" s="24"/>
      <c r="ANW1507" s="24"/>
      <c r="ANX1507" s="24"/>
      <c r="ANY1507" s="24"/>
      <c r="ANZ1507" s="24"/>
      <c r="AOA1507" s="24"/>
      <c r="AOB1507" s="24"/>
      <c r="AOC1507" s="24"/>
      <c r="AOD1507" s="24"/>
      <c r="AOE1507" s="24"/>
      <c r="AOF1507" s="24"/>
      <c r="AOG1507" s="24"/>
      <c r="AOH1507" s="24"/>
      <c r="AOI1507" s="24"/>
      <c r="AOJ1507" s="24"/>
      <c r="AOK1507" s="24"/>
      <c r="AOL1507" s="24"/>
      <c r="AOM1507" s="24"/>
      <c r="AON1507" s="24"/>
      <c r="AOO1507" s="24"/>
      <c r="AOP1507" s="24"/>
      <c r="AOQ1507" s="24"/>
      <c r="AOR1507" s="24"/>
      <c r="AOS1507" s="24"/>
      <c r="AOT1507" s="24"/>
      <c r="AOU1507" s="24"/>
      <c r="AOV1507" s="24"/>
      <c r="AOW1507" s="24"/>
      <c r="AOX1507" s="24"/>
      <c r="AOY1507" s="24"/>
      <c r="AOZ1507" s="24"/>
      <c r="APA1507" s="24"/>
      <c r="APB1507" s="24"/>
      <c r="APC1507" s="24"/>
      <c r="APD1507" s="24"/>
      <c r="APE1507" s="24"/>
      <c r="APF1507" s="24"/>
      <c r="APG1507" s="24"/>
      <c r="APH1507" s="24"/>
      <c r="API1507" s="24"/>
      <c r="APJ1507" s="24"/>
      <c r="APK1507" s="24"/>
      <c r="APL1507" s="24"/>
      <c r="APM1507" s="24"/>
      <c r="APN1507" s="24"/>
      <c r="APO1507" s="24"/>
      <c r="APP1507" s="24"/>
      <c r="APQ1507" s="24"/>
      <c r="APR1507" s="24"/>
      <c r="APS1507" s="24"/>
      <c r="APT1507" s="24"/>
      <c r="APU1507" s="24"/>
      <c r="APV1507" s="24"/>
      <c r="APW1507" s="24"/>
      <c r="APX1507" s="24"/>
      <c r="APY1507" s="24"/>
      <c r="APZ1507" s="24"/>
      <c r="AQA1507" s="24"/>
      <c r="AQB1507" s="24"/>
      <c r="AQC1507" s="24"/>
      <c r="AQD1507" s="24"/>
      <c r="AQE1507" s="24"/>
      <c r="AQF1507" s="24"/>
      <c r="AQG1507" s="24"/>
      <c r="AQH1507" s="24"/>
      <c r="AQI1507" s="24"/>
      <c r="AQJ1507" s="24"/>
      <c r="AQK1507" s="24"/>
      <c r="AQL1507" s="24"/>
      <c r="AQM1507" s="24"/>
      <c r="AQN1507" s="24"/>
      <c r="AQO1507" s="24"/>
      <c r="AQP1507" s="24"/>
      <c r="AQQ1507" s="24"/>
      <c r="AQR1507" s="24"/>
      <c r="AQS1507" s="24"/>
      <c r="AQT1507" s="24"/>
      <c r="AQU1507" s="24"/>
      <c r="AQV1507" s="24"/>
      <c r="AQW1507" s="24"/>
      <c r="AQX1507" s="24"/>
      <c r="AQY1507" s="24"/>
      <c r="AQZ1507" s="24"/>
      <c r="ARA1507" s="24"/>
      <c r="ARB1507" s="24"/>
      <c r="ARC1507" s="24"/>
      <c r="ARD1507" s="24"/>
      <c r="ARE1507" s="24"/>
      <c r="ARF1507" s="24"/>
      <c r="ARG1507" s="24"/>
      <c r="ARH1507" s="24"/>
      <c r="ARI1507" s="24"/>
      <c r="ARJ1507" s="24"/>
      <c r="ARK1507" s="24"/>
      <c r="ARL1507" s="24"/>
      <c r="ARM1507" s="24"/>
      <c r="ARN1507" s="24"/>
      <c r="ARO1507" s="24"/>
      <c r="ARP1507" s="24"/>
      <c r="ARQ1507" s="24"/>
      <c r="ARR1507" s="24"/>
      <c r="ARS1507" s="24"/>
      <c r="ART1507" s="24"/>
      <c r="ARU1507" s="24"/>
      <c r="ARV1507" s="24"/>
      <c r="ARW1507" s="24"/>
      <c r="ARX1507" s="24"/>
      <c r="ARY1507" s="24"/>
      <c r="ARZ1507" s="24"/>
      <c r="ASA1507" s="24"/>
      <c r="ASB1507" s="24"/>
      <c r="ASC1507" s="24"/>
      <c r="ASD1507" s="24"/>
      <c r="ASE1507" s="24"/>
      <c r="ASF1507" s="24"/>
      <c r="ASG1507" s="24"/>
      <c r="ASH1507" s="24"/>
      <c r="ASI1507" s="24"/>
      <c r="ASJ1507" s="24"/>
      <c r="ASK1507" s="24"/>
      <c r="ASL1507" s="24"/>
      <c r="ASM1507" s="24"/>
      <c r="ASN1507" s="24"/>
      <c r="ASO1507" s="24"/>
      <c r="ASP1507" s="24"/>
      <c r="ASQ1507" s="24"/>
      <c r="ASR1507" s="24"/>
      <c r="ASS1507" s="24"/>
      <c r="AST1507" s="24"/>
      <c r="ASU1507" s="24"/>
      <c r="ASV1507" s="24"/>
      <c r="ASW1507" s="24"/>
      <c r="ASX1507" s="24"/>
      <c r="ASY1507" s="24"/>
      <c r="ASZ1507" s="24"/>
      <c r="ATA1507" s="24"/>
      <c r="ATB1507" s="24"/>
      <c r="ATC1507" s="24"/>
      <c r="ATD1507" s="24"/>
      <c r="ATE1507" s="24"/>
      <c r="ATF1507" s="24"/>
      <c r="ATG1507" s="24"/>
      <c r="ATH1507" s="24"/>
      <c r="ATI1507" s="24"/>
      <c r="ATJ1507" s="24"/>
      <c r="ATK1507" s="24"/>
      <c r="ATL1507" s="24"/>
      <c r="ATM1507" s="24"/>
      <c r="ATN1507" s="24"/>
      <c r="ATO1507" s="24"/>
      <c r="ATP1507" s="24"/>
      <c r="ATQ1507" s="24"/>
      <c r="ATR1507" s="24"/>
      <c r="ATS1507" s="24"/>
      <c r="ATT1507" s="24"/>
      <c r="ATU1507" s="24"/>
      <c r="ATV1507" s="24"/>
      <c r="ATW1507" s="24"/>
      <c r="ATX1507" s="24"/>
      <c r="ATY1507" s="24"/>
      <c r="ATZ1507" s="24"/>
      <c r="AUA1507" s="24"/>
      <c r="AUB1507" s="24"/>
      <c r="AUC1507" s="24"/>
      <c r="AUD1507" s="24"/>
      <c r="AUE1507" s="24"/>
      <c r="AUF1507" s="24"/>
      <c r="AUG1507" s="24"/>
      <c r="AUH1507" s="24"/>
      <c r="AUI1507" s="24"/>
      <c r="AUJ1507" s="24"/>
      <c r="AUK1507" s="24"/>
      <c r="AUL1507" s="24"/>
      <c r="AUM1507" s="24"/>
      <c r="AUN1507" s="24"/>
      <c r="AUO1507" s="24"/>
      <c r="AUP1507" s="24"/>
      <c r="AUQ1507" s="24"/>
      <c r="AUR1507" s="24"/>
      <c r="AUS1507" s="24"/>
      <c r="AUT1507" s="24"/>
      <c r="AUU1507" s="24"/>
      <c r="AUV1507" s="24"/>
      <c r="AUW1507" s="24"/>
      <c r="AUX1507" s="24"/>
      <c r="AUY1507" s="24"/>
      <c r="AUZ1507" s="24"/>
      <c r="AVA1507" s="24"/>
      <c r="AVB1507" s="24"/>
      <c r="AVC1507" s="24"/>
      <c r="AVD1507" s="24"/>
      <c r="AVE1507" s="24"/>
      <c r="AVF1507" s="24"/>
      <c r="AVG1507" s="24"/>
      <c r="AVH1507" s="24"/>
      <c r="AVI1507" s="24"/>
      <c r="AVJ1507" s="24"/>
      <c r="AVK1507" s="24"/>
      <c r="AVL1507" s="24"/>
      <c r="AVM1507" s="24"/>
      <c r="AVN1507" s="24"/>
      <c r="AVO1507" s="24"/>
      <c r="AVP1507" s="24"/>
      <c r="AVQ1507" s="24"/>
      <c r="AVR1507" s="24"/>
      <c r="AVS1507" s="24"/>
      <c r="AVT1507" s="24"/>
      <c r="AVU1507" s="24"/>
      <c r="AVV1507" s="24"/>
      <c r="AVW1507" s="24"/>
      <c r="AVX1507" s="24"/>
      <c r="AVY1507" s="24"/>
      <c r="AVZ1507" s="24"/>
      <c r="AWA1507" s="24"/>
      <c r="AWB1507" s="24"/>
      <c r="AWC1507" s="24"/>
      <c r="AWD1507" s="24"/>
      <c r="AWE1507" s="24"/>
      <c r="AWF1507" s="24"/>
      <c r="AWG1507" s="24"/>
      <c r="AWH1507" s="24"/>
      <c r="AWI1507" s="24"/>
      <c r="AWJ1507" s="24"/>
      <c r="AWK1507" s="24"/>
      <c r="AWL1507" s="24"/>
      <c r="AWM1507" s="24"/>
      <c r="AWN1507" s="24"/>
      <c r="AWO1507" s="24"/>
      <c r="AWP1507" s="24"/>
      <c r="AWQ1507" s="24"/>
      <c r="AWR1507" s="24"/>
      <c r="AWS1507" s="24"/>
      <c r="AWT1507" s="24"/>
      <c r="AWU1507" s="24"/>
      <c r="AWV1507" s="24"/>
      <c r="AWW1507" s="24"/>
      <c r="AWX1507" s="24"/>
      <c r="AWY1507" s="24"/>
      <c r="AWZ1507" s="24"/>
      <c r="AXA1507" s="24"/>
      <c r="AXB1507" s="24"/>
      <c r="AXC1507" s="24"/>
      <c r="AXD1507" s="24"/>
      <c r="AXE1507" s="24"/>
      <c r="AXF1507" s="24"/>
      <c r="AXG1507" s="24"/>
      <c r="AXH1507" s="24"/>
      <c r="AXI1507" s="24"/>
      <c r="AXJ1507" s="24"/>
      <c r="AXK1507" s="24"/>
      <c r="AXL1507" s="24"/>
      <c r="AXM1507" s="24"/>
      <c r="AXN1507" s="24"/>
      <c r="AXO1507" s="24"/>
      <c r="AXP1507" s="24"/>
      <c r="AXQ1507" s="24"/>
      <c r="AXR1507" s="24"/>
      <c r="AXS1507" s="24"/>
      <c r="AXT1507" s="24"/>
      <c r="AXU1507" s="24"/>
      <c r="AXV1507" s="24"/>
      <c r="AXW1507" s="24"/>
      <c r="AXX1507" s="24"/>
      <c r="AXY1507" s="24"/>
      <c r="AXZ1507" s="24"/>
      <c r="AYA1507" s="24"/>
      <c r="AYB1507" s="24"/>
      <c r="AYC1507" s="24"/>
      <c r="AYD1507" s="24"/>
      <c r="AYE1507" s="24"/>
      <c r="AYF1507" s="24"/>
      <c r="AYG1507" s="24"/>
      <c r="AYH1507" s="24"/>
      <c r="AYI1507" s="24"/>
      <c r="AYJ1507" s="24"/>
      <c r="AYK1507" s="24"/>
      <c r="AYL1507" s="24"/>
      <c r="AYM1507" s="24"/>
      <c r="AYN1507" s="24"/>
      <c r="AYO1507" s="24"/>
      <c r="AYP1507" s="24"/>
      <c r="AYQ1507" s="24"/>
      <c r="AYR1507" s="24"/>
      <c r="AYS1507" s="24"/>
      <c r="AYT1507" s="24"/>
      <c r="AYU1507" s="24"/>
      <c r="AYV1507" s="24"/>
      <c r="AYW1507" s="24"/>
      <c r="AYX1507" s="24"/>
      <c r="AYY1507" s="24"/>
      <c r="AYZ1507" s="24"/>
      <c r="AZA1507" s="24"/>
      <c r="AZB1507" s="24"/>
      <c r="AZC1507" s="24"/>
      <c r="AZD1507" s="24"/>
      <c r="AZE1507" s="24"/>
      <c r="AZF1507" s="24"/>
      <c r="AZG1507" s="24"/>
      <c r="AZH1507" s="24"/>
      <c r="AZI1507" s="24"/>
      <c r="AZJ1507" s="24"/>
      <c r="AZK1507" s="24"/>
      <c r="AZL1507" s="24"/>
      <c r="AZM1507" s="24"/>
      <c r="AZN1507" s="24"/>
      <c r="AZO1507" s="24"/>
      <c r="AZP1507" s="24"/>
      <c r="AZQ1507" s="24"/>
      <c r="AZR1507" s="24"/>
      <c r="AZS1507" s="24"/>
      <c r="AZT1507" s="24"/>
      <c r="AZU1507" s="24"/>
      <c r="AZV1507" s="24"/>
      <c r="AZW1507" s="24"/>
      <c r="AZX1507" s="24"/>
      <c r="AZY1507" s="24"/>
      <c r="AZZ1507" s="24"/>
      <c r="BAA1507" s="24"/>
      <c r="BAB1507" s="24"/>
      <c r="BAC1507" s="24"/>
      <c r="BAD1507" s="24"/>
      <c r="BAE1507" s="24"/>
      <c r="BAF1507" s="24"/>
      <c r="BAG1507" s="24"/>
      <c r="BAH1507" s="24"/>
      <c r="BAI1507" s="24"/>
      <c r="BAJ1507" s="24"/>
      <c r="BAK1507" s="24"/>
      <c r="BAL1507" s="24"/>
      <c r="BAM1507" s="24"/>
      <c r="BAN1507" s="24"/>
      <c r="BAO1507" s="24"/>
      <c r="BAP1507" s="24"/>
      <c r="BAQ1507" s="24"/>
      <c r="BAR1507" s="24"/>
      <c r="BAS1507" s="24"/>
      <c r="BAT1507" s="24"/>
      <c r="BAU1507" s="24"/>
      <c r="BAV1507" s="24"/>
      <c r="BAW1507" s="24"/>
      <c r="BAX1507" s="24"/>
      <c r="BAY1507" s="24"/>
      <c r="BAZ1507" s="24"/>
      <c r="BBA1507" s="24"/>
      <c r="BBB1507" s="24"/>
      <c r="BBC1507" s="24"/>
      <c r="BBD1507" s="24"/>
      <c r="BBE1507" s="24"/>
      <c r="BBF1507" s="24"/>
      <c r="BBG1507" s="24"/>
      <c r="BBH1507" s="24"/>
      <c r="BBI1507" s="24"/>
      <c r="BBJ1507" s="24"/>
      <c r="BBK1507" s="24"/>
      <c r="BBL1507" s="24"/>
      <c r="BBM1507" s="24"/>
      <c r="BBN1507" s="24"/>
      <c r="BBO1507" s="24"/>
      <c r="BBP1507" s="24"/>
      <c r="BBQ1507" s="24"/>
      <c r="BBR1507" s="24"/>
      <c r="BBS1507" s="24"/>
      <c r="BBT1507" s="24"/>
      <c r="BBU1507" s="24"/>
      <c r="BBV1507" s="24"/>
      <c r="BBW1507" s="24"/>
      <c r="BBX1507" s="24"/>
      <c r="BBY1507" s="24"/>
      <c r="BBZ1507" s="24"/>
      <c r="BCA1507" s="24"/>
      <c r="BCB1507" s="24"/>
      <c r="BCC1507" s="24"/>
      <c r="BCD1507" s="24"/>
      <c r="BCE1507" s="24"/>
      <c r="BCF1507" s="24"/>
      <c r="BCG1507" s="24"/>
      <c r="BCH1507" s="24"/>
      <c r="BCI1507" s="24"/>
      <c r="BCJ1507" s="24"/>
      <c r="BCK1507" s="24"/>
      <c r="BCL1507" s="24"/>
      <c r="BCM1507" s="24"/>
      <c r="BCN1507" s="24"/>
      <c r="BCO1507" s="24"/>
      <c r="BCP1507" s="24"/>
      <c r="BCQ1507" s="24"/>
      <c r="BCR1507" s="24"/>
      <c r="BCS1507" s="24"/>
      <c r="BCT1507" s="24"/>
      <c r="BCU1507" s="24"/>
      <c r="BCV1507" s="24"/>
      <c r="BCW1507" s="24"/>
      <c r="BCX1507" s="24"/>
      <c r="BCY1507" s="24"/>
      <c r="BCZ1507" s="24"/>
      <c r="BDA1507" s="24"/>
      <c r="BDB1507" s="24"/>
      <c r="BDC1507" s="24"/>
      <c r="BDD1507" s="24"/>
      <c r="BDE1507" s="24"/>
      <c r="BDF1507" s="24"/>
      <c r="BDG1507" s="24"/>
      <c r="BDH1507" s="24"/>
      <c r="BDI1507" s="24"/>
      <c r="BDJ1507" s="24"/>
      <c r="BDK1507" s="24"/>
      <c r="BDL1507" s="24"/>
      <c r="BDM1507" s="24"/>
      <c r="BDN1507" s="24"/>
      <c r="BDO1507" s="24"/>
      <c r="BDP1507" s="24"/>
      <c r="BDQ1507" s="24"/>
      <c r="BDR1507" s="24"/>
      <c r="BDS1507" s="24"/>
      <c r="BDT1507" s="24"/>
      <c r="BDU1507" s="24"/>
      <c r="BDV1507" s="24"/>
      <c r="BDW1507" s="24"/>
      <c r="BDX1507" s="24"/>
      <c r="BDY1507" s="24"/>
      <c r="BDZ1507" s="24"/>
      <c r="BEA1507" s="24"/>
      <c r="BEB1507" s="24"/>
      <c r="BEC1507" s="24"/>
      <c r="BED1507" s="24"/>
      <c r="BEE1507" s="24"/>
      <c r="BEF1507" s="24"/>
      <c r="BEG1507" s="24"/>
      <c r="BEH1507" s="24"/>
      <c r="BEI1507" s="24"/>
      <c r="BEJ1507" s="24"/>
      <c r="BEK1507" s="24"/>
      <c r="BEL1507" s="24"/>
      <c r="BEM1507" s="24"/>
      <c r="BEN1507" s="24"/>
      <c r="BEO1507" s="24"/>
      <c r="BEP1507" s="24"/>
      <c r="BEQ1507" s="24"/>
      <c r="BER1507" s="24"/>
      <c r="BES1507" s="24"/>
      <c r="BET1507" s="24"/>
      <c r="BEU1507" s="24"/>
      <c r="BEV1507" s="24"/>
      <c r="BEW1507" s="24"/>
      <c r="BEX1507" s="24"/>
      <c r="BEY1507" s="24"/>
      <c r="BEZ1507" s="24"/>
      <c r="BFA1507" s="24"/>
      <c r="BFB1507" s="24"/>
      <c r="BFC1507" s="24"/>
      <c r="BFD1507" s="24"/>
      <c r="BFE1507" s="24"/>
      <c r="BFF1507" s="24"/>
      <c r="BFG1507" s="24"/>
      <c r="BFH1507" s="24"/>
      <c r="BFI1507" s="24"/>
      <c r="BFJ1507" s="24"/>
      <c r="BFK1507" s="24"/>
      <c r="BFL1507" s="24"/>
      <c r="BFM1507" s="24"/>
      <c r="BFN1507" s="24"/>
      <c r="BFO1507" s="24"/>
      <c r="BFP1507" s="24"/>
      <c r="BFQ1507" s="24"/>
      <c r="BFR1507" s="24"/>
      <c r="BFS1507" s="24"/>
      <c r="BFT1507" s="24"/>
      <c r="BFU1507" s="24"/>
      <c r="BFV1507" s="24"/>
      <c r="BFW1507" s="24"/>
      <c r="BFX1507" s="24"/>
      <c r="BFY1507" s="24"/>
      <c r="BFZ1507" s="24"/>
      <c r="BGA1507" s="24"/>
      <c r="BGB1507" s="24"/>
      <c r="BGC1507" s="24"/>
      <c r="BGD1507" s="24"/>
      <c r="BGE1507" s="24"/>
      <c r="BGF1507" s="24"/>
      <c r="BGG1507" s="24"/>
      <c r="BGH1507" s="24"/>
      <c r="BGI1507" s="24"/>
      <c r="BGJ1507" s="24"/>
      <c r="BGK1507" s="24"/>
      <c r="BGL1507" s="24"/>
      <c r="BGM1507" s="24"/>
      <c r="BGN1507" s="24"/>
      <c r="BGO1507" s="24"/>
      <c r="BGP1507" s="24"/>
      <c r="BGQ1507" s="24"/>
      <c r="BGR1507" s="24"/>
      <c r="BGS1507" s="24"/>
      <c r="BGT1507" s="24"/>
      <c r="BGU1507" s="24"/>
      <c r="BGV1507" s="24"/>
      <c r="BGW1507" s="24"/>
      <c r="BGX1507" s="24"/>
      <c r="BGY1507" s="24"/>
      <c r="BGZ1507" s="24"/>
      <c r="BHA1507" s="24"/>
      <c r="BHB1507" s="24"/>
      <c r="BHC1507" s="24"/>
      <c r="BHD1507" s="24"/>
      <c r="BHE1507" s="24"/>
      <c r="BHF1507" s="24"/>
      <c r="BHG1507" s="24"/>
      <c r="BHH1507" s="24"/>
      <c r="BHI1507" s="24"/>
      <c r="BHJ1507" s="24"/>
      <c r="BHK1507" s="24"/>
      <c r="BHL1507" s="24"/>
      <c r="BHM1507" s="24"/>
      <c r="BHN1507" s="24"/>
      <c r="BHO1507" s="24"/>
      <c r="BHP1507" s="24"/>
      <c r="BHQ1507" s="24"/>
      <c r="BHR1507" s="24"/>
      <c r="BHS1507" s="24"/>
      <c r="BHT1507" s="24"/>
      <c r="BHU1507" s="24"/>
      <c r="BHV1507" s="24"/>
      <c r="BHW1507" s="24"/>
      <c r="BHX1507" s="24"/>
      <c r="BHY1507" s="24"/>
      <c r="BHZ1507" s="24"/>
      <c r="BIA1507" s="24"/>
      <c r="BIB1507" s="24"/>
      <c r="BIC1507" s="24"/>
      <c r="BID1507" s="24"/>
      <c r="BIE1507" s="24"/>
      <c r="BIF1507" s="24"/>
      <c r="BIG1507" s="24"/>
      <c r="BIH1507" s="24"/>
      <c r="BII1507" s="24"/>
      <c r="BIJ1507" s="24"/>
      <c r="BIK1507" s="24"/>
      <c r="BIL1507" s="24"/>
      <c r="BIM1507" s="24"/>
      <c r="BIN1507" s="24"/>
      <c r="BIO1507" s="24"/>
      <c r="BIP1507" s="24"/>
      <c r="BIQ1507" s="24"/>
      <c r="BIR1507" s="24"/>
      <c r="BIS1507" s="24"/>
      <c r="BIT1507" s="24"/>
      <c r="BIU1507" s="24"/>
      <c r="BIV1507" s="24"/>
      <c r="BIW1507" s="24"/>
      <c r="BIX1507" s="24"/>
      <c r="BIY1507" s="24"/>
      <c r="BIZ1507" s="24"/>
      <c r="BJA1507" s="24"/>
      <c r="BJB1507" s="24"/>
      <c r="BJC1507" s="24"/>
      <c r="BJD1507" s="24"/>
      <c r="BJE1507" s="24"/>
      <c r="BJF1507" s="24"/>
      <c r="BJG1507" s="24"/>
      <c r="BJH1507" s="24"/>
      <c r="BJI1507" s="24"/>
      <c r="BJJ1507" s="24"/>
      <c r="BJK1507" s="24"/>
      <c r="BJL1507" s="24"/>
      <c r="BJM1507" s="24"/>
      <c r="BJN1507" s="24"/>
      <c r="BJO1507" s="24"/>
      <c r="BJP1507" s="24"/>
      <c r="BJQ1507" s="24"/>
      <c r="BJR1507" s="24"/>
      <c r="BJS1507" s="24"/>
      <c r="BJT1507" s="24"/>
      <c r="BJU1507" s="24"/>
      <c r="BJV1507" s="24"/>
      <c r="BJW1507" s="24"/>
      <c r="BJX1507" s="24"/>
      <c r="BJY1507" s="24"/>
      <c r="BJZ1507" s="24"/>
      <c r="BKA1507" s="24"/>
      <c r="BKB1507" s="24"/>
      <c r="BKC1507" s="24"/>
      <c r="BKD1507" s="24"/>
      <c r="BKE1507" s="24"/>
      <c r="BKF1507" s="24"/>
      <c r="BKG1507" s="24"/>
      <c r="BKH1507" s="24"/>
      <c r="BKI1507" s="24"/>
      <c r="BKJ1507" s="24"/>
      <c r="BKK1507" s="24"/>
      <c r="BKL1507" s="24"/>
      <c r="BKM1507" s="24"/>
      <c r="BKN1507" s="24"/>
      <c r="BKO1507" s="24"/>
      <c r="BKP1507" s="24"/>
      <c r="BKQ1507" s="24"/>
      <c r="BKR1507" s="24"/>
      <c r="BKS1507" s="24"/>
      <c r="BKT1507" s="24"/>
      <c r="BKU1507" s="24"/>
      <c r="BKV1507" s="24"/>
      <c r="BKW1507" s="24"/>
      <c r="BKX1507" s="24"/>
      <c r="BKY1507" s="24"/>
      <c r="BKZ1507" s="24"/>
      <c r="BLA1507" s="24"/>
      <c r="BLB1507" s="24"/>
      <c r="BLC1507" s="24"/>
      <c r="BLD1507" s="24"/>
      <c r="BLE1507" s="24"/>
      <c r="BLF1507" s="24"/>
      <c r="BLG1507" s="24"/>
      <c r="BLH1507" s="24"/>
      <c r="BLI1507" s="24"/>
      <c r="BLJ1507" s="24"/>
      <c r="BLK1507" s="24"/>
      <c r="BLL1507" s="24"/>
      <c r="BLM1507" s="24"/>
      <c r="BLN1507" s="24"/>
      <c r="BLO1507" s="24"/>
      <c r="BLP1507" s="24"/>
      <c r="BLQ1507" s="24"/>
      <c r="BLR1507" s="24"/>
      <c r="BLS1507" s="24"/>
      <c r="BLT1507" s="24"/>
      <c r="BLU1507" s="24"/>
      <c r="BLV1507" s="24"/>
      <c r="BLW1507" s="24"/>
      <c r="BLX1507" s="24"/>
      <c r="BLY1507" s="24"/>
      <c r="BLZ1507" s="24"/>
      <c r="BMA1507" s="24"/>
      <c r="BMB1507" s="24"/>
      <c r="BMC1507" s="24"/>
      <c r="BMD1507" s="24"/>
      <c r="BME1507" s="24"/>
      <c r="BMF1507" s="24"/>
      <c r="BMG1507" s="24"/>
      <c r="BMH1507" s="24"/>
      <c r="BMI1507" s="24"/>
      <c r="BMJ1507" s="24"/>
      <c r="BMK1507" s="24"/>
      <c r="BML1507" s="24"/>
      <c r="BMM1507" s="24"/>
      <c r="BMN1507" s="24"/>
      <c r="BMO1507" s="24"/>
      <c r="BMP1507" s="24"/>
      <c r="BMQ1507" s="24"/>
      <c r="BMR1507" s="24"/>
      <c r="BMS1507" s="24"/>
      <c r="BMT1507" s="24"/>
      <c r="BMU1507" s="24"/>
      <c r="BMV1507" s="24"/>
      <c r="BMW1507" s="24"/>
      <c r="BMX1507" s="24"/>
      <c r="BMY1507" s="24"/>
      <c r="BMZ1507" s="24"/>
      <c r="BNA1507" s="24"/>
      <c r="BNB1507" s="24"/>
      <c r="BNC1507" s="24"/>
      <c r="BND1507" s="24"/>
      <c r="BNE1507" s="24"/>
      <c r="BNF1507" s="24"/>
      <c r="BNG1507" s="24"/>
      <c r="BNH1507" s="24"/>
      <c r="BNI1507" s="24"/>
      <c r="BNJ1507" s="24"/>
      <c r="BNK1507" s="24"/>
      <c r="BNL1507" s="24"/>
      <c r="BNM1507" s="24"/>
      <c r="BNN1507" s="24"/>
      <c r="BNO1507" s="24"/>
      <c r="BNP1507" s="24"/>
      <c r="BNQ1507" s="24"/>
      <c r="BNR1507" s="24"/>
      <c r="BNS1507" s="24"/>
      <c r="BNT1507" s="24"/>
      <c r="BNU1507" s="24"/>
      <c r="BNV1507" s="24"/>
      <c r="BNW1507" s="24"/>
      <c r="BNX1507" s="24"/>
      <c r="BNY1507" s="24"/>
      <c r="BNZ1507" s="24"/>
      <c r="BOA1507" s="24"/>
      <c r="BOB1507" s="24"/>
      <c r="BOC1507" s="24"/>
      <c r="BOD1507" s="24"/>
      <c r="BOE1507" s="24"/>
      <c r="BOF1507" s="24"/>
      <c r="BOG1507" s="24"/>
      <c r="BOH1507" s="24"/>
      <c r="BOI1507" s="24"/>
      <c r="BOJ1507" s="24"/>
      <c r="BOK1507" s="24"/>
      <c r="BOL1507" s="24"/>
      <c r="BOM1507" s="24"/>
      <c r="BON1507" s="24"/>
      <c r="BOO1507" s="24"/>
      <c r="BOP1507" s="24"/>
      <c r="BOQ1507" s="24"/>
      <c r="BOR1507" s="24"/>
      <c r="BOS1507" s="24"/>
      <c r="BOT1507" s="24"/>
      <c r="BOU1507" s="24"/>
      <c r="BOV1507" s="24"/>
      <c r="BOW1507" s="24"/>
      <c r="BOX1507" s="24"/>
      <c r="BOY1507" s="24"/>
      <c r="BOZ1507" s="24"/>
      <c r="BPA1507" s="24"/>
      <c r="BPB1507" s="24"/>
      <c r="BPC1507" s="24"/>
      <c r="BPD1507" s="24"/>
      <c r="BPE1507" s="24"/>
      <c r="BPF1507" s="24"/>
      <c r="BPG1507" s="24"/>
      <c r="BPH1507" s="24"/>
      <c r="BPI1507" s="24"/>
      <c r="BPJ1507" s="24"/>
      <c r="BPK1507" s="24"/>
      <c r="BPL1507" s="24"/>
      <c r="BPM1507" s="24"/>
      <c r="BPN1507" s="24"/>
      <c r="BPO1507" s="24"/>
      <c r="BPP1507" s="24"/>
      <c r="BPQ1507" s="24"/>
      <c r="BPR1507" s="24"/>
      <c r="BPS1507" s="24"/>
      <c r="BPT1507" s="24"/>
      <c r="BPU1507" s="24"/>
      <c r="BPV1507" s="24"/>
      <c r="BPW1507" s="24"/>
      <c r="BPX1507" s="24"/>
      <c r="BPY1507" s="24"/>
      <c r="BPZ1507" s="24"/>
      <c r="BQA1507" s="24"/>
      <c r="BQB1507" s="24"/>
      <c r="BQC1507" s="24"/>
      <c r="BQD1507" s="24"/>
      <c r="BQE1507" s="24"/>
      <c r="BQF1507" s="24"/>
      <c r="BQG1507" s="24"/>
      <c r="BQH1507" s="24"/>
      <c r="BQI1507" s="24"/>
      <c r="BQJ1507" s="24"/>
      <c r="BQK1507" s="24"/>
      <c r="BQL1507" s="24"/>
      <c r="BQM1507" s="24"/>
      <c r="BQN1507" s="24"/>
      <c r="BQO1507" s="24"/>
      <c r="BQP1507" s="24"/>
      <c r="BQQ1507" s="24"/>
      <c r="BQR1507" s="24"/>
      <c r="BQS1507" s="24"/>
      <c r="BQT1507" s="24"/>
      <c r="BQU1507" s="24"/>
      <c r="BQV1507" s="24"/>
      <c r="BQW1507" s="24"/>
      <c r="BQX1507" s="24"/>
      <c r="BQY1507" s="24"/>
      <c r="BQZ1507" s="24"/>
      <c r="BRA1507" s="24"/>
      <c r="BRB1507" s="24"/>
      <c r="BRC1507" s="24"/>
      <c r="BRD1507" s="24"/>
      <c r="BRE1507" s="24"/>
      <c r="BRF1507" s="24"/>
      <c r="BRG1507" s="24"/>
      <c r="BRH1507" s="24"/>
      <c r="BRI1507" s="24"/>
      <c r="BRJ1507" s="24"/>
      <c r="BRK1507" s="24"/>
      <c r="BRL1507" s="24"/>
      <c r="BRM1507" s="24"/>
      <c r="BRN1507" s="24"/>
      <c r="BRO1507" s="24"/>
      <c r="BRP1507" s="24"/>
      <c r="BRQ1507" s="24"/>
      <c r="BRR1507" s="24"/>
      <c r="BRS1507" s="24"/>
      <c r="BRT1507" s="24"/>
      <c r="BRU1507" s="24"/>
      <c r="BRV1507" s="24"/>
      <c r="BRW1507" s="24"/>
      <c r="BRX1507" s="24"/>
      <c r="BRY1507" s="24"/>
      <c r="BRZ1507" s="24"/>
      <c r="BSA1507" s="24"/>
      <c r="BSB1507" s="24"/>
      <c r="BSC1507" s="24"/>
      <c r="BSD1507" s="24"/>
      <c r="BSE1507" s="24"/>
      <c r="BSF1507" s="24"/>
      <c r="BSG1507" s="24"/>
      <c r="BSH1507" s="24"/>
      <c r="BSI1507" s="24"/>
      <c r="BSJ1507" s="24"/>
      <c r="BSK1507" s="24"/>
      <c r="BSL1507" s="24"/>
      <c r="BSM1507" s="24"/>
      <c r="BSN1507" s="24"/>
      <c r="BSO1507" s="24"/>
      <c r="BSP1507" s="24"/>
      <c r="BSQ1507" s="24"/>
      <c r="BSR1507" s="24"/>
      <c r="BSS1507" s="24"/>
      <c r="BST1507" s="24"/>
      <c r="BSU1507" s="24"/>
      <c r="BSV1507" s="24"/>
      <c r="BSW1507" s="24"/>
      <c r="BSX1507" s="24"/>
      <c r="BSY1507" s="24"/>
      <c r="BSZ1507" s="24"/>
      <c r="BTA1507" s="24"/>
      <c r="BTB1507" s="24"/>
      <c r="BTC1507" s="24"/>
      <c r="BTD1507" s="24"/>
      <c r="BTE1507" s="24"/>
      <c r="BTF1507" s="24"/>
      <c r="BTG1507" s="24"/>
      <c r="BTH1507" s="24"/>
      <c r="BTI1507" s="24"/>
      <c r="BTJ1507" s="24"/>
      <c r="BTK1507" s="24"/>
      <c r="BTL1507" s="24"/>
      <c r="BTM1507" s="24"/>
      <c r="BTN1507" s="24"/>
      <c r="BTO1507" s="24"/>
      <c r="BTP1507" s="24"/>
      <c r="BTQ1507" s="24"/>
      <c r="BTR1507" s="24"/>
      <c r="BTS1507" s="24"/>
      <c r="BTT1507" s="24"/>
      <c r="BTU1507" s="24"/>
      <c r="BTV1507" s="24"/>
      <c r="BTW1507" s="24"/>
      <c r="BTX1507" s="24"/>
      <c r="BTY1507" s="24"/>
      <c r="BTZ1507" s="24"/>
      <c r="BUA1507" s="24"/>
      <c r="BUB1507" s="24"/>
      <c r="BUC1507" s="24"/>
      <c r="BUD1507" s="24"/>
      <c r="BUE1507" s="24"/>
      <c r="BUF1507" s="24"/>
      <c r="BUG1507" s="24"/>
      <c r="BUH1507" s="24"/>
      <c r="BUI1507" s="24"/>
      <c r="BUJ1507" s="24"/>
      <c r="BUK1507" s="24"/>
      <c r="BUL1507" s="24"/>
      <c r="BUM1507" s="24"/>
      <c r="BUN1507" s="24"/>
      <c r="BUO1507" s="24"/>
      <c r="BUP1507" s="24"/>
      <c r="BUQ1507" s="24"/>
      <c r="BUR1507" s="24"/>
      <c r="BUS1507" s="24"/>
      <c r="BUT1507" s="24"/>
      <c r="BUU1507" s="24"/>
      <c r="BUV1507" s="24"/>
      <c r="BUW1507" s="24"/>
      <c r="BUX1507" s="24"/>
      <c r="BUY1507" s="24"/>
      <c r="BUZ1507" s="24"/>
      <c r="BVA1507" s="24"/>
      <c r="BVB1507" s="24"/>
      <c r="BVC1507" s="24"/>
      <c r="BVD1507" s="24"/>
      <c r="BVE1507" s="24"/>
      <c r="BVF1507" s="24"/>
      <c r="BVG1507" s="24"/>
      <c r="BVH1507" s="24"/>
      <c r="BVI1507" s="24"/>
      <c r="BVJ1507" s="24"/>
      <c r="BVK1507" s="24"/>
      <c r="BVL1507" s="24"/>
      <c r="BVM1507" s="24"/>
      <c r="BVN1507" s="24"/>
      <c r="BVO1507" s="24"/>
      <c r="BVP1507" s="24"/>
      <c r="BVQ1507" s="24"/>
      <c r="BVR1507" s="24"/>
      <c r="BVS1507" s="24"/>
      <c r="BVT1507" s="24"/>
      <c r="BVU1507" s="24"/>
      <c r="BVV1507" s="24"/>
      <c r="BVW1507" s="24"/>
      <c r="BVX1507" s="24"/>
      <c r="BVY1507" s="24"/>
      <c r="BVZ1507" s="24"/>
      <c r="BWA1507" s="24"/>
      <c r="BWB1507" s="24"/>
      <c r="BWC1507" s="24"/>
      <c r="BWD1507" s="24"/>
      <c r="BWE1507" s="24"/>
      <c r="BWF1507" s="24"/>
      <c r="BWG1507" s="24"/>
      <c r="BWH1507" s="24"/>
      <c r="BWI1507" s="24"/>
      <c r="BWJ1507" s="24"/>
      <c r="BWK1507" s="24"/>
      <c r="BWL1507" s="24"/>
      <c r="BWM1507" s="24"/>
      <c r="BWN1507" s="24"/>
      <c r="BWO1507" s="24"/>
      <c r="BWP1507" s="24"/>
      <c r="BWQ1507" s="24"/>
      <c r="BWR1507" s="24"/>
      <c r="BWS1507" s="24"/>
      <c r="BWT1507" s="24"/>
      <c r="BWU1507" s="24"/>
      <c r="BWV1507" s="24"/>
      <c r="BWW1507" s="24"/>
      <c r="BWX1507" s="24"/>
      <c r="BWY1507" s="24"/>
      <c r="BWZ1507" s="24"/>
      <c r="BXA1507" s="24"/>
      <c r="BXB1507" s="24"/>
      <c r="BXC1507" s="24"/>
      <c r="BXD1507" s="24"/>
      <c r="BXE1507" s="24"/>
      <c r="BXF1507" s="24"/>
      <c r="BXG1507" s="24"/>
      <c r="BXH1507" s="24"/>
      <c r="BXI1507" s="24"/>
      <c r="BXJ1507" s="24"/>
      <c r="BXK1507" s="24"/>
      <c r="BXL1507" s="24"/>
      <c r="BXM1507" s="24"/>
      <c r="BXN1507" s="24"/>
      <c r="BXO1507" s="24"/>
      <c r="BXP1507" s="24"/>
      <c r="BXQ1507" s="24"/>
      <c r="BXR1507" s="24"/>
      <c r="BXS1507" s="24"/>
      <c r="BXT1507" s="24"/>
      <c r="BXU1507" s="24"/>
      <c r="BXV1507" s="24"/>
      <c r="BXW1507" s="24"/>
      <c r="BXX1507" s="24"/>
      <c r="BXY1507" s="24"/>
      <c r="BXZ1507" s="24"/>
      <c r="BYA1507" s="24"/>
      <c r="BYB1507" s="24"/>
      <c r="BYC1507" s="24"/>
      <c r="BYD1507" s="24"/>
      <c r="BYE1507" s="24"/>
      <c r="BYF1507" s="24"/>
      <c r="BYG1507" s="24"/>
      <c r="BYH1507" s="24"/>
      <c r="BYI1507" s="24"/>
      <c r="BYJ1507" s="24"/>
      <c r="BYK1507" s="24"/>
      <c r="BYL1507" s="24"/>
      <c r="BYM1507" s="24"/>
      <c r="BYN1507" s="24"/>
      <c r="BYO1507" s="24"/>
      <c r="BYP1507" s="24"/>
      <c r="BYQ1507" s="24"/>
      <c r="BYR1507" s="24"/>
      <c r="BYS1507" s="24"/>
      <c r="BYT1507" s="24"/>
      <c r="BYU1507" s="24"/>
      <c r="BYV1507" s="24"/>
      <c r="BYW1507" s="24"/>
      <c r="BYX1507" s="24"/>
      <c r="BYY1507" s="24"/>
      <c r="BYZ1507" s="24"/>
      <c r="BZA1507" s="24"/>
      <c r="BZB1507" s="24"/>
      <c r="BZC1507" s="24"/>
      <c r="BZD1507" s="24"/>
      <c r="BZE1507" s="24"/>
      <c r="BZF1507" s="24"/>
      <c r="BZG1507" s="24"/>
      <c r="BZH1507" s="24"/>
      <c r="BZI1507" s="24"/>
      <c r="BZJ1507" s="24"/>
      <c r="BZK1507" s="24"/>
      <c r="BZL1507" s="24"/>
      <c r="BZM1507" s="24"/>
      <c r="BZN1507" s="24"/>
      <c r="BZO1507" s="24"/>
      <c r="BZP1507" s="24"/>
      <c r="BZQ1507" s="24"/>
      <c r="BZR1507" s="24"/>
      <c r="BZS1507" s="24"/>
      <c r="BZT1507" s="24"/>
      <c r="BZU1507" s="24"/>
      <c r="BZV1507" s="24"/>
      <c r="BZW1507" s="24"/>
      <c r="BZX1507" s="24"/>
      <c r="BZY1507" s="24"/>
      <c r="BZZ1507" s="24"/>
      <c r="CAA1507" s="24"/>
      <c r="CAB1507" s="24"/>
      <c r="CAC1507" s="24"/>
      <c r="CAD1507" s="24"/>
      <c r="CAE1507" s="24"/>
      <c r="CAF1507" s="24"/>
      <c r="CAG1507" s="24"/>
      <c r="CAH1507" s="24"/>
      <c r="CAI1507" s="24"/>
      <c r="CAJ1507" s="24"/>
      <c r="CAK1507" s="24"/>
      <c r="CAL1507" s="24"/>
      <c r="CAM1507" s="24"/>
      <c r="CAN1507" s="24"/>
      <c r="CAO1507" s="24"/>
      <c r="CAP1507" s="24"/>
      <c r="CAQ1507" s="24"/>
      <c r="CAR1507" s="24"/>
      <c r="CAS1507" s="24"/>
      <c r="CAT1507" s="24"/>
      <c r="CAU1507" s="24"/>
      <c r="CAV1507" s="24"/>
      <c r="CAW1507" s="24"/>
      <c r="CAX1507" s="24"/>
      <c r="CAY1507" s="24"/>
      <c r="CAZ1507" s="24"/>
      <c r="CBA1507" s="24"/>
      <c r="CBB1507" s="24"/>
      <c r="CBC1507" s="24"/>
      <c r="CBD1507" s="24"/>
      <c r="CBE1507" s="24"/>
      <c r="CBF1507" s="24"/>
      <c r="CBG1507" s="24"/>
      <c r="CBH1507" s="24"/>
      <c r="CBI1507" s="24"/>
      <c r="CBJ1507" s="24"/>
      <c r="CBK1507" s="24"/>
      <c r="CBL1507" s="24"/>
      <c r="CBM1507" s="24"/>
      <c r="CBN1507" s="24"/>
      <c r="CBO1507" s="24"/>
      <c r="CBP1507" s="24"/>
      <c r="CBQ1507" s="24"/>
      <c r="CBR1507" s="24"/>
      <c r="CBS1507" s="24"/>
      <c r="CBT1507" s="24"/>
      <c r="CBU1507" s="24"/>
      <c r="CBV1507" s="24"/>
      <c r="CBW1507" s="24"/>
      <c r="CBX1507" s="24"/>
      <c r="CBY1507" s="24"/>
      <c r="CBZ1507" s="24"/>
      <c r="CCA1507" s="24"/>
      <c r="CCB1507" s="24"/>
      <c r="CCC1507" s="24"/>
      <c r="CCD1507" s="24"/>
      <c r="CCE1507" s="24"/>
      <c r="CCF1507" s="24"/>
      <c r="CCG1507" s="24"/>
      <c r="CCH1507" s="24"/>
      <c r="CCI1507" s="24"/>
      <c r="CCJ1507" s="24"/>
      <c r="CCK1507" s="24"/>
      <c r="CCL1507" s="24"/>
      <c r="CCM1507" s="24"/>
      <c r="CCN1507" s="24"/>
      <c r="CCO1507" s="24"/>
      <c r="CCP1507" s="24"/>
      <c r="CCQ1507" s="24"/>
      <c r="CCR1507" s="24"/>
      <c r="CCS1507" s="24"/>
      <c r="CCT1507" s="24"/>
      <c r="CCU1507" s="24"/>
      <c r="CCV1507" s="24"/>
      <c r="CCW1507" s="24"/>
      <c r="CCX1507" s="24"/>
      <c r="CCY1507" s="24"/>
      <c r="CCZ1507" s="24"/>
      <c r="CDA1507" s="24"/>
      <c r="CDB1507" s="24"/>
      <c r="CDC1507" s="24"/>
      <c r="CDD1507" s="24"/>
      <c r="CDE1507" s="24"/>
      <c r="CDF1507" s="24"/>
      <c r="CDG1507" s="24"/>
      <c r="CDH1507" s="24"/>
      <c r="CDI1507" s="24"/>
      <c r="CDJ1507" s="24"/>
      <c r="CDK1507" s="24"/>
      <c r="CDL1507" s="24"/>
      <c r="CDM1507" s="24"/>
      <c r="CDN1507" s="24"/>
      <c r="CDO1507" s="24"/>
      <c r="CDP1507" s="24"/>
      <c r="CDQ1507" s="24"/>
      <c r="CDR1507" s="24"/>
      <c r="CDS1507" s="24"/>
      <c r="CDT1507" s="24"/>
      <c r="CDU1507" s="24"/>
      <c r="CDV1507" s="24"/>
      <c r="CDW1507" s="24"/>
      <c r="CDX1507" s="24"/>
      <c r="CDY1507" s="24"/>
      <c r="CDZ1507" s="24"/>
      <c r="CEA1507" s="24"/>
      <c r="CEB1507" s="24"/>
      <c r="CEC1507" s="24"/>
      <c r="CED1507" s="24"/>
      <c r="CEE1507" s="24"/>
      <c r="CEF1507" s="24"/>
      <c r="CEG1507" s="24"/>
      <c r="CEH1507" s="24"/>
      <c r="CEI1507" s="24"/>
      <c r="CEJ1507" s="24"/>
      <c r="CEK1507" s="24"/>
      <c r="CEL1507" s="24"/>
      <c r="CEM1507" s="24"/>
      <c r="CEN1507" s="24"/>
      <c r="CEO1507" s="24"/>
      <c r="CEP1507" s="24"/>
      <c r="CEQ1507" s="24"/>
      <c r="CER1507" s="24"/>
      <c r="CES1507" s="24"/>
      <c r="CET1507" s="24"/>
      <c r="CEU1507" s="24"/>
      <c r="CEV1507" s="24"/>
      <c r="CEW1507" s="24"/>
      <c r="CEX1507" s="24"/>
      <c r="CEY1507" s="24"/>
      <c r="CEZ1507" s="24"/>
      <c r="CFA1507" s="24"/>
      <c r="CFB1507" s="24"/>
      <c r="CFC1507" s="24"/>
      <c r="CFD1507" s="24"/>
      <c r="CFE1507" s="24"/>
      <c r="CFF1507" s="24"/>
      <c r="CFG1507" s="24"/>
      <c r="CFH1507" s="24"/>
      <c r="CFI1507" s="24"/>
      <c r="CFJ1507" s="24"/>
      <c r="CFK1507" s="24"/>
      <c r="CFL1507" s="24"/>
      <c r="CFM1507" s="24"/>
      <c r="CFN1507" s="24"/>
      <c r="CFO1507" s="24"/>
      <c r="CFP1507" s="24"/>
      <c r="CFQ1507" s="24"/>
      <c r="CFR1507" s="24"/>
      <c r="CFS1507" s="24"/>
      <c r="CFT1507" s="24"/>
      <c r="CFU1507" s="24"/>
      <c r="CFV1507" s="24"/>
      <c r="CFW1507" s="24"/>
      <c r="CFX1507" s="24"/>
      <c r="CFY1507" s="24"/>
      <c r="CFZ1507" s="24"/>
      <c r="CGA1507" s="24"/>
      <c r="CGB1507" s="24"/>
      <c r="CGC1507" s="24"/>
      <c r="CGD1507" s="24"/>
      <c r="CGE1507" s="24"/>
      <c r="CGF1507" s="24"/>
      <c r="CGG1507" s="24"/>
      <c r="CGH1507" s="24"/>
      <c r="CGI1507" s="24"/>
      <c r="CGJ1507" s="24"/>
      <c r="CGK1507" s="24"/>
      <c r="CGL1507" s="24"/>
      <c r="CGM1507" s="24"/>
      <c r="CGN1507" s="24"/>
      <c r="CGO1507" s="24"/>
      <c r="CGP1507" s="24"/>
      <c r="CGQ1507" s="24"/>
      <c r="CGR1507" s="24"/>
      <c r="CGS1507" s="24"/>
      <c r="CGT1507" s="24"/>
      <c r="CGU1507" s="24"/>
      <c r="CGV1507" s="24"/>
      <c r="CGW1507" s="24"/>
      <c r="CGX1507" s="24"/>
      <c r="CGY1507" s="24"/>
      <c r="CGZ1507" s="24"/>
      <c r="CHA1507" s="24"/>
      <c r="CHB1507" s="24"/>
      <c r="CHC1507" s="24"/>
      <c r="CHD1507" s="24"/>
      <c r="CHE1507" s="24"/>
      <c r="CHF1507" s="24"/>
      <c r="CHG1507" s="24"/>
      <c r="CHH1507" s="24"/>
      <c r="CHI1507" s="24"/>
      <c r="CHJ1507" s="24"/>
      <c r="CHK1507" s="24"/>
      <c r="CHL1507" s="24"/>
      <c r="CHM1507" s="24"/>
      <c r="CHN1507" s="24"/>
      <c r="CHO1507" s="24"/>
      <c r="CHP1507" s="24"/>
      <c r="CHQ1507" s="24"/>
      <c r="CHR1507" s="24"/>
      <c r="CHS1507" s="24"/>
      <c r="CHT1507" s="24"/>
      <c r="CHU1507" s="24"/>
      <c r="CHV1507" s="24"/>
      <c r="CHW1507" s="24"/>
      <c r="CHX1507" s="24"/>
      <c r="CHY1507" s="24"/>
      <c r="CHZ1507" s="24"/>
      <c r="CIA1507" s="24"/>
      <c r="CIB1507" s="24"/>
      <c r="CIC1507" s="24"/>
      <c r="CID1507" s="24"/>
      <c r="CIE1507" s="24"/>
      <c r="CIF1507" s="24"/>
      <c r="CIG1507" s="24"/>
      <c r="CIH1507" s="24"/>
      <c r="CII1507" s="24"/>
      <c r="CIJ1507" s="24"/>
      <c r="CIK1507" s="24"/>
      <c r="CIL1507" s="24"/>
      <c r="CIM1507" s="24"/>
      <c r="CIN1507" s="24"/>
      <c r="CIO1507" s="24"/>
      <c r="CIP1507" s="24"/>
      <c r="CIQ1507" s="24"/>
      <c r="CIR1507" s="24"/>
      <c r="CIS1507" s="24"/>
      <c r="CIT1507" s="24"/>
      <c r="CIU1507" s="24"/>
      <c r="CIV1507" s="24"/>
      <c r="CIW1507" s="24"/>
      <c r="CIX1507" s="24"/>
      <c r="CIY1507" s="24"/>
      <c r="CIZ1507" s="24"/>
      <c r="CJA1507" s="24"/>
      <c r="CJB1507" s="24"/>
      <c r="CJC1507" s="24"/>
      <c r="CJD1507" s="24"/>
      <c r="CJE1507" s="24"/>
      <c r="CJF1507" s="24"/>
      <c r="CJG1507" s="24"/>
      <c r="CJH1507" s="24"/>
      <c r="CJI1507" s="24"/>
      <c r="CJJ1507" s="24"/>
      <c r="CJK1507" s="24"/>
      <c r="CJL1507" s="24"/>
      <c r="CJM1507" s="24"/>
      <c r="CJN1507" s="24"/>
      <c r="CJO1507" s="24"/>
      <c r="CJP1507" s="24"/>
      <c r="CJQ1507" s="24"/>
      <c r="CJR1507" s="24"/>
      <c r="CJS1507" s="24"/>
      <c r="CJT1507" s="24"/>
      <c r="CJU1507" s="24"/>
      <c r="CJV1507" s="24"/>
      <c r="CJW1507" s="24"/>
      <c r="CJX1507" s="24"/>
      <c r="CJY1507" s="24"/>
      <c r="CJZ1507" s="24"/>
      <c r="CKA1507" s="24"/>
      <c r="CKB1507" s="24"/>
      <c r="CKC1507" s="24"/>
      <c r="CKD1507" s="24"/>
      <c r="CKE1507" s="24"/>
      <c r="CKF1507" s="24"/>
      <c r="CKG1507" s="24"/>
      <c r="CKH1507" s="24"/>
      <c r="CKI1507" s="24"/>
      <c r="CKJ1507" s="24"/>
      <c r="CKK1507" s="24"/>
      <c r="CKL1507" s="24"/>
      <c r="CKM1507" s="24"/>
      <c r="CKN1507" s="24"/>
      <c r="CKO1507" s="24"/>
      <c r="CKP1507" s="24"/>
      <c r="CKQ1507" s="24"/>
      <c r="CKR1507" s="24"/>
      <c r="CKS1507" s="24"/>
      <c r="CKT1507" s="24"/>
      <c r="CKU1507" s="24"/>
      <c r="CKV1507" s="24"/>
      <c r="CKW1507" s="24"/>
      <c r="CKX1507" s="24"/>
      <c r="CKY1507" s="24"/>
      <c r="CKZ1507" s="24"/>
      <c r="CLA1507" s="24"/>
      <c r="CLB1507" s="24"/>
      <c r="CLC1507" s="24"/>
      <c r="CLD1507" s="24"/>
      <c r="CLE1507" s="24"/>
      <c r="CLF1507" s="24"/>
      <c r="CLG1507" s="24"/>
      <c r="CLH1507" s="24"/>
      <c r="CLI1507" s="24"/>
      <c r="CLJ1507" s="24"/>
      <c r="CLK1507" s="24"/>
      <c r="CLL1507" s="24"/>
      <c r="CLM1507" s="24"/>
      <c r="CLN1507" s="24"/>
      <c r="CLO1507" s="24"/>
      <c r="CLP1507" s="24"/>
      <c r="CLQ1507" s="24"/>
      <c r="CLR1507" s="24"/>
      <c r="CLS1507" s="24"/>
      <c r="CLT1507" s="24"/>
      <c r="CLU1507" s="24"/>
      <c r="CLV1507" s="24"/>
      <c r="CLW1507" s="24"/>
      <c r="CLX1507" s="24"/>
      <c r="CLY1507" s="24"/>
      <c r="CLZ1507" s="24"/>
      <c r="CMA1507" s="24"/>
      <c r="CMB1507" s="24"/>
      <c r="CMC1507" s="24"/>
      <c r="CMD1507" s="24"/>
      <c r="CME1507" s="24"/>
      <c r="CMF1507" s="24"/>
      <c r="CMG1507" s="24"/>
      <c r="CMH1507" s="24"/>
      <c r="CMI1507" s="24"/>
      <c r="CMJ1507" s="24"/>
      <c r="CMK1507" s="24"/>
      <c r="CML1507" s="24"/>
      <c r="CMM1507" s="24"/>
      <c r="CMN1507" s="24"/>
      <c r="CMO1507" s="24"/>
      <c r="CMP1507" s="24"/>
      <c r="CMQ1507" s="24"/>
      <c r="CMR1507" s="24"/>
      <c r="CMS1507" s="24"/>
      <c r="CMT1507" s="24"/>
      <c r="CMU1507" s="24"/>
      <c r="CMV1507" s="24"/>
      <c r="CMW1507" s="24"/>
      <c r="CMX1507" s="24"/>
      <c r="CMY1507" s="24"/>
      <c r="CMZ1507" s="24"/>
      <c r="CNA1507" s="24"/>
      <c r="CNB1507" s="24"/>
      <c r="CNC1507" s="24"/>
      <c r="CND1507" s="24"/>
      <c r="CNE1507" s="24"/>
      <c r="CNF1507" s="24"/>
      <c r="CNG1507" s="24"/>
      <c r="CNH1507" s="24"/>
      <c r="CNI1507" s="24"/>
      <c r="CNJ1507" s="24"/>
      <c r="CNK1507" s="24"/>
      <c r="CNL1507" s="24"/>
      <c r="CNM1507" s="24"/>
      <c r="CNN1507" s="24"/>
      <c r="CNO1507" s="24"/>
      <c r="CNP1507" s="24"/>
      <c r="CNQ1507" s="24"/>
      <c r="CNR1507" s="24"/>
      <c r="CNS1507" s="24"/>
      <c r="CNT1507" s="24"/>
      <c r="CNU1507" s="24"/>
      <c r="CNV1507" s="24"/>
      <c r="CNW1507" s="24"/>
      <c r="CNX1507" s="24"/>
      <c r="CNY1507" s="24"/>
      <c r="CNZ1507" s="24"/>
      <c r="COA1507" s="24"/>
      <c r="COB1507" s="24"/>
      <c r="COC1507" s="24"/>
      <c r="COD1507" s="24"/>
      <c r="COE1507" s="24"/>
      <c r="COF1507" s="24"/>
      <c r="COG1507" s="24"/>
      <c r="COH1507" s="24"/>
      <c r="COI1507" s="24"/>
      <c r="COJ1507" s="24"/>
      <c r="COK1507" s="24"/>
      <c r="COL1507" s="24"/>
      <c r="COM1507" s="24"/>
      <c r="CON1507" s="24"/>
      <c r="COO1507" s="24"/>
      <c r="COP1507" s="24"/>
      <c r="COQ1507" s="24"/>
      <c r="COR1507" s="24"/>
      <c r="COS1507" s="24"/>
      <c r="COT1507" s="24"/>
      <c r="COU1507" s="24"/>
      <c r="COV1507" s="24"/>
      <c r="COW1507" s="24"/>
      <c r="COX1507" s="24"/>
      <c r="COY1507" s="24"/>
      <c r="COZ1507" s="24"/>
      <c r="CPA1507" s="24"/>
      <c r="CPB1507" s="24"/>
      <c r="CPC1507" s="24"/>
      <c r="CPD1507" s="24"/>
      <c r="CPE1507" s="24"/>
      <c r="CPF1507" s="24"/>
      <c r="CPG1507" s="24"/>
      <c r="CPH1507" s="24"/>
      <c r="CPI1507" s="24"/>
      <c r="CPJ1507" s="24"/>
      <c r="CPK1507" s="24"/>
      <c r="CPL1507" s="24"/>
      <c r="CPM1507" s="24"/>
      <c r="CPN1507" s="24"/>
      <c r="CPO1507" s="24"/>
      <c r="CPP1507" s="24"/>
      <c r="CPQ1507" s="24"/>
      <c r="CPR1507" s="24"/>
      <c r="CPS1507" s="24"/>
      <c r="CPT1507" s="24"/>
      <c r="CPU1507" s="24"/>
      <c r="CPV1507" s="24"/>
      <c r="CPW1507" s="24"/>
      <c r="CPX1507" s="24"/>
      <c r="CPY1507" s="24"/>
      <c r="CPZ1507" s="24"/>
      <c r="CQA1507" s="24"/>
      <c r="CQB1507" s="24"/>
      <c r="CQC1507" s="24"/>
      <c r="CQD1507" s="24"/>
      <c r="CQE1507" s="24"/>
      <c r="CQF1507" s="24"/>
      <c r="CQG1507" s="24"/>
      <c r="CQH1507" s="24"/>
      <c r="CQI1507" s="24"/>
      <c r="CQJ1507" s="24"/>
      <c r="CQK1507" s="24"/>
      <c r="CQL1507" s="24"/>
      <c r="CQM1507" s="24"/>
      <c r="CQN1507" s="24"/>
      <c r="CQO1507" s="24"/>
      <c r="CQP1507" s="24"/>
      <c r="CQQ1507" s="24"/>
      <c r="CQR1507" s="24"/>
      <c r="CQS1507" s="24"/>
      <c r="CQT1507" s="24"/>
      <c r="CQU1507" s="24"/>
      <c r="CQV1507" s="24"/>
      <c r="CQW1507" s="24"/>
      <c r="CQX1507" s="24"/>
      <c r="CQY1507" s="24"/>
      <c r="CQZ1507" s="24"/>
      <c r="CRA1507" s="24"/>
      <c r="CRB1507" s="24"/>
      <c r="CRC1507" s="24"/>
      <c r="CRD1507" s="24"/>
      <c r="CRE1507" s="24"/>
      <c r="CRF1507" s="24"/>
      <c r="CRG1507" s="24"/>
      <c r="CRH1507" s="24"/>
      <c r="CRI1507" s="24"/>
      <c r="CRJ1507" s="24"/>
      <c r="CRK1507" s="24"/>
      <c r="CRL1507" s="24"/>
      <c r="CRM1507" s="24"/>
      <c r="CRN1507" s="24"/>
      <c r="CRO1507" s="24"/>
      <c r="CRP1507" s="24"/>
      <c r="CRQ1507" s="24"/>
      <c r="CRR1507" s="24"/>
      <c r="CRS1507" s="24"/>
      <c r="CRT1507" s="24"/>
      <c r="CRU1507" s="24"/>
      <c r="CRV1507" s="24"/>
      <c r="CRW1507" s="24"/>
      <c r="CRX1507" s="24"/>
      <c r="CRY1507" s="24"/>
      <c r="CRZ1507" s="24"/>
      <c r="CSA1507" s="24"/>
      <c r="CSB1507" s="24"/>
      <c r="CSC1507" s="24"/>
      <c r="CSD1507" s="24"/>
      <c r="CSE1507" s="24"/>
      <c r="CSF1507" s="24"/>
      <c r="CSG1507" s="24"/>
      <c r="CSH1507" s="24"/>
      <c r="CSI1507" s="24"/>
      <c r="CSJ1507" s="24"/>
      <c r="CSK1507" s="24"/>
      <c r="CSL1507" s="24"/>
      <c r="CSM1507" s="24"/>
      <c r="CSN1507" s="24"/>
      <c r="CSO1507" s="24"/>
      <c r="CSP1507" s="24"/>
      <c r="CSQ1507" s="24"/>
      <c r="CSR1507" s="24"/>
      <c r="CSS1507" s="24"/>
      <c r="CST1507" s="24"/>
      <c r="CSU1507" s="24"/>
      <c r="CSV1507" s="24"/>
      <c r="CSW1507" s="24"/>
      <c r="CSX1507" s="24"/>
      <c r="CSY1507" s="24"/>
      <c r="CSZ1507" s="24"/>
      <c r="CTA1507" s="24"/>
      <c r="CTB1507" s="24"/>
      <c r="CTC1507" s="24"/>
      <c r="CTD1507" s="24"/>
      <c r="CTE1507" s="24"/>
      <c r="CTF1507" s="24"/>
      <c r="CTG1507" s="24"/>
      <c r="CTH1507" s="24"/>
      <c r="CTI1507" s="24"/>
      <c r="CTJ1507" s="24"/>
      <c r="CTK1507" s="24"/>
      <c r="CTL1507" s="24"/>
      <c r="CTM1507" s="24"/>
      <c r="CTN1507" s="24"/>
      <c r="CTO1507" s="24"/>
      <c r="CTP1507" s="24"/>
      <c r="CTQ1507" s="24"/>
      <c r="CTR1507" s="24"/>
      <c r="CTS1507" s="24"/>
      <c r="CTT1507" s="24"/>
      <c r="CTU1507" s="24"/>
      <c r="CTV1507" s="24"/>
      <c r="CTW1507" s="24"/>
      <c r="CTX1507" s="24"/>
      <c r="CTY1507" s="24"/>
      <c r="CTZ1507" s="24"/>
      <c r="CUA1507" s="24"/>
      <c r="CUB1507" s="24"/>
      <c r="CUC1507" s="24"/>
      <c r="CUD1507" s="24"/>
      <c r="CUE1507" s="24"/>
      <c r="CUF1507" s="24"/>
      <c r="CUG1507" s="24"/>
      <c r="CUH1507" s="24"/>
      <c r="CUI1507" s="24"/>
      <c r="CUJ1507" s="24"/>
      <c r="CUK1507" s="24"/>
      <c r="CUL1507" s="24"/>
      <c r="CUM1507" s="24"/>
      <c r="CUN1507" s="24"/>
      <c r="CUO1507" s="24"/>
      <c r="CUP1507" s="24"/>
      <c r="CUQ1507" s="24"/>
      <c r="CUR1507" s="24"/>
      <c r="CUS1507" s="24"/>
      <c r="CUT1507" s="24"/>
      <c r="CUU1507" s="24"/>
      <c r="CUV1507" s="24"/>
      <c r="CUW1507" s="24"/>
      <c r="CUX1507" s="24"/>
      <c r="CUY1507" s="24"/>
      <c r="CUZ1507" s="24"/>
      <c r="CVA1507" s="24"/>
      <c r="CVB1507" s="24"/>
      <c r="CVC1507" s="24"/>
      <c r="CVD1507" s="24"/>
      <c r="CVE1507" s="24"/>
      <c r="CVF1507" s="24"/>
      <c r="CVG1507" s="24"/>
      <c r="CVH1507" s="24"/>
      <c r="CVI1507" s="24"/>
      <c r="CVJ1507" s="24"/>
      <c r="CVK1507" s="24"/>
      <c r="CVL1507" s="24"/>
      <c r="CVM1507" s="24"/>
      <c r="CVN1507" s="24"/>
      <c r="CVO1507" s="24"/>
      <c r="CVP1507" s="24"/>
      <c r="CVQ1507" s="24"/>
      <c r="CVR1507" s="24"/>
      <c r="CVS1507" s="24"/>
      <c r="CVT1507" s="24"/>
      <c r="CVU1507" s="24"/>
      <c r="CVV1507" s="24"/>
      <c r="CVW1507" s="24"/>
      <c r="CVX1507" s="24"/>
      <c r="CVY1507" s="24"/>
      <c r="CVZ1507" s="24"/>
      <c r="CWA1507" s="24"/>
      <c r="CWB1507" s="24"/>
      <c r="CWC1507" s="24"/>
      <c r="CWD1507" s="24"/>
      <c r="CWE1507" s="24"/>
      <c r="CWF1507" s="24"/>
      <c r="CWG1507" s="24"/>
      <c r="CWH1507" s="24"/>
      <c r="CWI1507" s="24"/>
      <c r="CWJ1507" s="24"/>
      <c r="CWK1507" s="24"/>
      <c r="CWL1507" s="24"/>
      <c r="CWM1507" s="24"/>
      <c r="CWN1507" s="24"/>
      <c r="CWO1507" s="24"/>
      <c r="CWP1507" s="24"/>
      <c r="CWQ1507" s="24"/>
      <c r="CWR1507" s="24"/>
      <c r="CWS1507" s="24"/>
      <c r="CWT1507" s="24"/>
      <c r="CWU1507" s="24"/>
      <c r="CWV1507" s="24"/>
      <c r="CWW1507" s="24"/>
      <c r="CWX1507" s="24"/>
      <c r="CWY1507" s="24"/>
      <c r="CWZ1507" s="24"/>
      <c r="CXA1507" s="24"/>
      <c r="CXB1507" s="24"/>
      <c r="CXC1507" s="24"/>
      <c r="CXD1507" s="24"/>
      <c r="CXE1507" s="24"/>
      <c r="CXF1507" s="24"/>
      <c r="CXG1507" s="24"/>
      <c r="CXH1507" s="24"/>
      <c r="CXI1507" s="24"/>
      <c r="CXJ1507" s="24"/>
      <c r="CXK1507" s="24"/>
      <c r="CXL1507" s="24"/>
      <c r="CXM1507" s="24"/>
      <c r="CXN1507" s="24"/>
      <c r="CXO1507" s="24"/>
      <c r="CXP1507" s="24"/>
      <c r="CXQ1507" s="24"/>
      <c r="CXR1507" s="24"/>
      <c r="CXS1507" s="24"/>
      <c r="CXT1507" s="24"/>
      <c r="CXU1507" s="24"/>
      <c r="CXV1507" s="24"/>
      <c r="CXW1507" s="24"/>
      <c r="CXX1507" s="24"/>
      <c r="CXY1507" s="24"/>
      <c r="CXZ1507" s="24"/>
      <c r="CYA1507" s="24"/>
      <c r="CYB1507" s="24"/>
      <c r="CYC1507" s="24"/>
      <c r="CYD1507" s="24"/>
      <c r="CYE1507" s="24"/>
      <c r="CYF1507" s="24"/>
      <c r="CYG1507" s="24"/>
      <c r="CYH1507" s="24"/>
      <c r="CYI1507" s="24"/>
      <c r="CYJ1507" s="24"/>
      <c r="CYK1507" s="24"/>
      <c r="CYL1507" s="24"/>
      <c r="CYM1507" s="24"/>
      <c r="CYN1507" s="24"/>
      <c r="CYO1507" s="24"/>
      <c r="CYP1507" s="24"/>
      <c r="CYQ1507" s="24"/>
      <c r="CYR1507" s="24"/>
      <c r="CYS1507" s="24"/>
      <c r="CYT1507" s="24"/>
      <c r="CYU1507" s="24"/>
      <c r="CYV1507" s="24"/>
      <c r="CYW1507" s="24"/>
      <c r="CYX1507" s="24"/>
      <c r="CYY1507" s="24"/>
      <c r="CYZ1507" s="24"/>
      <c r="CZA1507" s="24"/>
      <c r="CZB1507" s="24"/>
      <c r="CZC1507" s="24"/>
      <c r="CZD1507" s="24"/>
      <c r="CZE1507" s="24"/>
      <c r="CZF1507" s="24"/>
      <c r="CZG1507" s="24"/>
      <c r="CZH1507" s="24"/>
      <c r="CZI1507" s="24"/>
      <c r="CZJ1507" s="24"/>
      <c r="CZK1507" s="24"/>
      <c r="CZL1507" s="24"/>
      <c r="CZM1507" s="24"/>
      <c r="CZN1507" s="24"/>
      <c r="CZO1507" s="24"/>
      <c r="CZP1507" s="24"/>
      <c r="CZQ1507" s="24"/>
      <c r="CZR1507" s="24"/>
      <c r="CZS1507" s="24"/>
      <c r="CZT1507" s="24"/>
      <c r="CZU1507" s="24"/>
      <c r="CZV1507" s="24"/>
      <c r="CZW1507" s="24"/>
      <c r="CZX1507" s="24"/>
      <c r="CZY1507" s="24"/>
      <c r="CZZ1507" s="24"/>
      <c r="DAA1507" s="24"/>
      <c r="DAB1507" s="24"/>
      <c r="DAC1507" s="24"/>
      <c r="DAD1507" s="24"/>
      <c r="DAE1507" s="24"/>
      <c r="DAF1507" s="24"/>
      <c r="DAG1507" s="24"/>
      <c r="DAH1507" s="24"/>
      <c r="DAI1507" s="24"/>
      <c r="DAJ1507" s="24"/>
      <c r="DAK1507" s="24"/>
      <c r="DAL1507" s="24"/>
      <c r="DAM1507" s="24"/>
      <c r="DAN1507" s="24"/>
      <c r="DAO1507" s="24"/>
      <c r="DAP1507" s="24"/>
      <c r="DAQ1507" s="24"/>
      <c r="DAR1507" s="24"/>
      <c r="DAS1507" s="24"/>
      <c r="DAT1507" s="24"/>
      <c r="DAU1507" s="24"/>
      <c r="DAV1507" s="24"/>
      <c r="DAW1507" s="24"/>
      <c r="DAX1507" s="24"/>
      <c r="DAY1507" s="24"/>
      <c r="DAZ1507" s="24"/>
      <c r="DBA1507" s="24"/>
      <c r="DBB1507" s="24"/>
      <c r="DBC1507" s="24"/>
      <c r="DBD1507" s="24"/>
      <c r="DBE1507" s="24"/>
      <c r="DBF1507" s="24"/>
      <c r="DBG1507" s="24"/>
      <c r="DBH1507" s="24"/>
      <c r="DBI1507" s="24"/>
      <c r="DBJ1507" s="24"/>
      <c r="DBK1507" s="24"/>
      <c r="DBL1507" s="24"/>
      <c r="DBM1507" s="24"/>
      <c r="DBN1507" s="24"/>
      <c r="DBO1507" s="24"/>
      <c r="DBP1507" s="24"/>
      <c r="DBQ1507" s="24"/>
      <c r="DBR1507" s="24"/>
      <c r="DBS1507" s="24"/>
      <c r="DBT1507" s="24"/>
      <c r="DBU1507" s="24"/>
      <c r="DBV1507" s="24"/>
      <c r="DBW1507" s="24"/>
      <c r="DBX1507" s="24"/>
      <c r="DBY1507" s="24"/>
      <c r="DBZ1507" s="24"/>
      <c r="DCA1507" s="24"/>
      <c r="DCB1507" s="24"/>
      <c r="DCC1507" s="24"/>
      <c r="DCD1507" s="24"/>
      <c r="DCE1507" s="24"/>
      <c r="DCF1507" s="24"/>
      <c r="DCG1507" s="24"/>
      <c r="DCH1507" s="24"/>
      <c r="DCI1507" s="24"/>
      <c r="DCJ1507" s="24"/>
      <c r="DCK1507" s="24"/>
      <c r="DCL1507" s="24"/>
      <c r="DCM1507" s="24"/>
      <c r="DCN1507" s="24"/>
      <c r="DCO1507" s="24"/>
      <c r="DCP1507" s="24"/>
      <c r="DCQ1507" s="24"/>
      <c r="DCR1507" s="24"/>
      <c r="DCS1507" s="24"/>
      <c r="DCT1507" s="24"/>
      <c r="DCU1507" s="24"/>
      <c r="DCV1507" s="24"/>
      <c r="DCW1507" s="24"/>
      <c r="DCX1507" s="24"/>
      <c r="DCY1507" s="24"/>
      <c r="DCZ1507" s="24"/>
      <c r="DDA1507" s="24"/>
      <c r="DDB1507" s="24"/>
      <c r="DDC1507" s="24"/>
      <c r="DDD1507" s="24"/>
      <c r="DDE1507" s="24"/>
      <c r="DDF1507" s="24"/>
      <c r="DDG1507" s="24"/>
      <c r="DDH1507" s="24"/>
      <c r="DDI1507" s="24"/>
      <c r="DDJ1507" s="24"/>
      <c r="DDK1507" s="24"/>
      <c r="DDL1507" s="24"/>
      <c r="DDM1507" s="24"/>
      <c r="DDN1507" s="24"/>
      <c r="DDO1507" s="24"/>
      <c r="DDP1507" s="24"/>
      <c r="DDQ1507" s="24"/>
      <c r="DDR1507" s="24"/>
      <c r="DDS1507" s="24"/>
      <c r="DDT1507" s="24"/>
      <c r="DDU1507" s="24"/>
      <c r="DDV1507" s="24"/>
      <c r="DDW1507" s="24"/>
      <c r="DDX1507" s="24"/>
      <c r="DDY1507" s="24"/>
      <c r="DDZ1507" s="24"/>
      <c r="DEA1507" s="24"/>
      <c r="DEB1507" s="24"/>
      <c r="DEC1507" s="24"/>
      <c r="DED1507" s="24"/>
      <c r="DEE1507" s="24"/>
      <c r="DEF1507" s="24"/>
      <c r="DEG1507" s="24"/>
      <c r="DEH1507" s="24"/>
      <c r="DEI1507" s="24"/>
      <c r="DEJ1507" s="24"/>
      <c r="DEK1507" s="24"/>
      <c r="DEL1507" s="24"/>
      <c r="DEM1507" s="24"/>
      <c r="DEN1507" s="24"/>
      <c r="DEO1507" s="24"/>
      <c r="DEP1507" s="24"/>
      <c r="DEQ1507" s="24"/>
      <c r="DER1507" s="24"/>
      <c r="DES1507" s="24"/>
      <c r="DET1507" s="24"/>
      <c r="DEU1507" s="24"/>
      <c r="DEV1507" s="24"/>
      <c r="DEW1507" s="24"/>
      <c r="DEX1507" s="24"/>
      <c r="DEY1507" s="24"/>
      <c r="DEZ1507" s="24"/>
      <c r="DFA1507" s="24"/>
      <c r="DFB1507" s="24"/>
      <c r="DFC1507" s="24"/>
      <c r="DFD1507" s="24"/>
      <c r="DFE1507" s="24"/>
      <c r="DFF1507" s="24"/>
      <c r="DFG1507" s="24"/>
      <c r="DFH1507" s="24"/>
      <c r="DFI1507" s="24"/>
      <c r="DFJ1507" s="24"/>
      <c r="DFK1507" s="24"/>
      <c r="DFL1507" s="24"/>
      <c r="DFM1507" s="24"/>
      <c r="DFN1507" s="24"/>
      <c r="DFO1507" s="24"/>
      <c r="DFP1507" s="24"/>
      <c r="DFQ1507" s="24"/>
      <c r="DFR1507" s="24"/>
      <c r="DFS1507" s="24"/>
      <c r="DFT1507" s="24"/>
      <c r="DFU1507" s="24"/>
      <c r="DFV1507" s="24"/>
      <c r="DFW1507" s="24"/>
      <c r="DFX1507" s="24"/>
      <c r="DFY1507" s="24"/>
      <c r="DFZ1507" s="24"/>
      <c r="DGA1507" s="24"/>
      <c r="DGB1507" s="24"/>
      <c r="DGC1507" s="24"/>
      <c r="DGD1507" s="24"/>
      <c r="DGE1507" s="24"/>
      <c r="DGF1507" s="24"/>
      <c r="DGG1507" s="24"/>
      <c r="DGH1507" s="24"/>
      <c r="DGI1507" s="24"/>
      <c r="DGJ1507" s="24"/>
      <c r="DGK1507" s="24"/>
      <c r="DGL1507" s="24"/>
      <c r="DGM1507" s="24"/>
      <c r="DGN1507" s="24"/>
      <c r="DGO1507" s="24"/>
      <c r="DGP1507" s="24"/>
      <c r="DGQ1507" s="24"/>
      <c r="DGR1507" s="24"/>
      <c r="DGS1507" s="24"/>
      <c r="DGT1507" s="24"/>
      <c r="DGU1507" s="24"/>
      <c r="DGV1507" s="24"/>
      <c r="DGW1507" s="24"/>
      <c r="DGX1507" s="24"/>
      <c r="DGY1507" s="24"/>
      <c r="DGZ1507" s="24"/>
      <c r="DHA1507" s="24"/>
      <c r="DHB1507" s="24"/>
      <c r="DHC1507" s="24"/>
      <c r="DHD1507" s="24"/>
      <c r="DHE1507" s="24"/>
      <c r="DHF1507" s="24"/>
      <c r="DHG1507" s="24"/>
      <c r="DHH1507" s="24"/>
      <c r="DHI1507" s="24"/>
      <c r="DHJ1507" s="24"/>
      <c r="DHK1507" s="24"/>
      <c r="DHL1507" s="24"/>
      <c r="DHM1507" s="24"/>
      <c r="DHN1507" s="24"/>
      <c r="DHO1507" s="24"/>
      <c r="DHP1507" s="24"/>
      <c r="DHQ1507" s="24"/>
      <c r="DHR1507" s="24"/>
      <c r="DHS1507" s="24"/>
      <c r="DHT1507" s="24"/>
      <c r="DHU1507" s="24"/>
      <c r="DHV1507" s="24"/>
      <c r="DHW1507" s="24"/>
      <c r="DHX1507" s="24"/>
      <c r="DHY1507" s="24"/>
      <c r="DHZ1507" s="24"/>
      <c r="DIA1507" s="24"/>
      <c r="DIB1507" s="24"/>
      <c r="DIC1507" s="24"/>
      <c r="DID1507" s="24"/>
      <c r="DIE1507" s="24"/>
      <c r="DIF1507" s="24"/>
      <c r="DIG1507" s="24"/>
      <c r="DIH1507" s="24"/>
      <c r="DII1507" s="24"/>
      <c r="DIJ1507" s="24"/>
      <c r="DIK1507" s="24"/>
      <c r="DIL1507" s="24"/>
      <c r="DIM1507" s="24"/>
      <c r="DIN1507" s="24"/>
      <c r="DIO1507" s="24"/>
      <c r="DIP1507" s="24"/>
      <c r="DIQ1507" s="24"/>
      <c r="DIR1507" s="24"/>
      <c r="DIS1507" s="24"/>
      <c r="DIT1507" s="24"/>
      <c r="DIU1507" s="24"/>
      <c r="DIV1507" s="24"/>
      <c r="DIW1507" s="24"/>
      <c r="DIX1507" s="24"/>
      <c r="DIY1507" s="24"/>
      <c r="DIZ1507" s="24"/>
      <c r="DJA1507" s="24"/>
      <c r="DJB1507" s="24"/>
      <c r="DJC1507" s="24"/>
      <c r="DJD1507" s="24"/>
      <c r="DJE1507" s="24"/>
      <c r="DJF1507" s="24"/>
      <c r="DJG1507" s="24"/>
      <c r="DJH1507" s="24"/>
      <c r="DJI1507" s="24"/>
      <c r="DJJ1507" s="24"/>
      <c r="DJK1507" s="24"/>
      <c r="DJL1507" s="24"/>
      <c r="DJM1507" s="24"/>
      <c r="DJN1507" s="24"/>
      <c r="DJO1507" s="24"/>
      <c r="DJP1507" s="24"/>
      <c r="DJQ1507" s="24"/>
      <c r="DJR1507" s="24"/>
      <c r="DJS1507" s="24"/>
      <c r="DJT1507" s="24"/>
      <c r="DJU1507" s="24"/>
      <c r="DJV1507" s="24"/>
      <c r="DJW1507" s="24"/>
      <c r="DJX1507" s="24"/>
      <c r="DJY1507" s="24"/>
      <c r="DJZ1507" s="24"/>
      <c r="DKA1507" s="24"/>
      <c r="DKB1507" s="24"/>
      <c r="DKC1507" s="24"/>
      <c r="DKD1507" s="24"/>
      <c r="DKE1507" s="24"/>
      <c r="DKF1507" s="24"/>
      <c r="DKG1507" s="24"/>
      <c r="DKH1507" s="24"/>
      <c r="DKI1507" s="24"/>
      <c r="DKJ1507" s="24"/>
      <c r="DKK1507" s="24"/>
      <c r="DKL1507" s="24"/>
      <c r="DKM1507" s="24"/>
      <c r="DKN1507" s="24"/>
      <c r="DKO1507" s="24"/>
      <c r="DKP1507" s="24"/>
      <c r="DKQ1507" s="24"/>
      <c r="DKR1507" s="24"/>
      <c r="DKS1507" s="24"/>
      <c r="DKT1507" s="24"/>
      <c r="DKU1507" s="24"/>
      <c r="DKV1507" s="24"/>
      <c r="DKW1507" s="24"/>
      <c r="DKX1507" s="24"/>
      <c r="DKY1507" s="24"/>
      <c r="DKZ1507" s="24"/>
      <c r="DLA1507" s="24"/>
      <c r="DLB1507" s="24"/>
      <c r="DLC1507" s="24"/>
      <c r="DLD1507" s="24"/>
      <c r="DLE1507" s="24"/>
      <c r="DLF1507" s="24"/>
      <c r="DLG1507" s="24"/>
      <c r="DLH1507" s="24"/>
      <c r="DLI1507" s="24"/>
      <c r="DLJ1507" s="24"/>
      <c r="DLK1507" s="24"/>
      <c r="DLL1507" s="24"/>
      <c r="DLM1507" s="24"/>
      <c r="DLN1507" s="24"/>
      <c r="DLO1507" s="24"/>
      <c r="DLP1507" s="24"/>
      <c r="DLQ1507" s="24"/>
      <c r="DLR1507" s="24"/>
      <c r="DLS1507" s="24"/>
      <c r="DLT1507" s="24"/>
      <c r="DLU1507" s="24"/>
      <c r="DLV1507" s="24"/>
      <c r="DLW1507" s="24"/>
      <c r="DLX1507" s="24"/>
      <c r="DLY1507" s="24"/>
      <c r="DLZ1507" s="24"/>
      <c r="DMA1507" s="24"/>
      <c r="DMB1507" s="24"/>
      <c r="DMC1507" s="24"/>
      <c r="DMD1507" s="24"/>
      <c r="DME1507" s="24"/>
      <c r="DMF1507" s="24"/>
      <c r="DMG1507" s="24"/>
      <c r="DMH1507" s="24"/>
      <c r="DMI1507" s="24"/>
      <c r="DMJ1507" s="24"/>
      <c r="DMK1507" s="24"/>
      <c r="DML1507" s="24"/>
      <c r="DMM1507" s="24"/>
      <c r="DMN1507" s="24"/>
      <c r="DMO1507" s="24"/>
      <c r="DMP1507" s="24"/>
      <c r="DMQ1507" s="24"/>
      <c r="DMR1507" s="24"/>
      <c r="DMS1507" s="24"/>
      <c r="DMT1507" s="24"/>
      <c r="DMU1507" s="24"/>
      <c r="DMV1507" s="24"/>
      <c r="DMW1507" s="24"/>
      <c r="DMX1507" s="24"/>
      <c r="DMY1507" s="24"/>
      <c r="DMZ1507" s="24"/>
      <c r="DNA1507" s="24"/>
      <c r="DNB1507" s="24"/>
      <c r="DNC1507" s="24"/>
      <c r="DND1507" s="24"/>
      <c r="DNE1507" s="24"/>
      <c r="DNF1507" s="24"/>
      <c r="DNG1507" s="24"/>
      <c r="DNH1507" s="24"/>
      <c r="DNI1507" s="24"/>
      <c r="DNJ1507" s="24"/>
      <c r="DNK1507" s="24"/>
      <c r="DNL1507" s="24"/>
      <c r="DNM1507" s="24"/>
      <c r="DNN1507" s="24"/>
      <c r="DNO1507" s="24"/>
      <c r="DNP1507" s="24"/>
      <c r="DNQ1507" s="24"/>
      <c r="DNR1507" s="24"/>
      <c r="DNS1507" s="24"/>
      <c r="DNT1507" s="24"/>
      <c r="DNU1507" s="24"/>
      <c r="DNV1507" s="24"/>
      <c r="DNW1507" s="24"/>
      <c r="DNX1507" s="24"/>
      <c r="DNY1507" s="24"/>
      <c r="DNZ1507" s="24"/>
      <c r="DOA1507" s="24"/>
      <c r="DOB1507" s="24"/>
      <c r="DOC1507" s="24"/>
      <c r="DOD1507" s="24"/>
      <c r="DOE1507" s="24"/>
      <c r="DOF1507" s="24"/>
      <c r="DOG1507" s="24"/>
      <c r="DOH1507" s="24"/>
      <c r="DOI1507" s="24"/>
      <c r="DOJ1507" s="24"/>
      <c r="DOK1507" s="24"/>
      <c r="DOL1507" s="24"/>
      <c r="DOM1507" s="24"/>
      <c r="DON1507" s="24"/>
      <c r="DOO1507" s="24"/>
      <c r="DOP1507" s="24"/>
      <c r="DOQ1507" s="24"/>
      <c r="DOR1507" s="24"/>
      <c r="DOS1507" s="24"/>
      <c r="DOT1507" s="24"/>
      <c r="DOU1507" s="24"/>
      <c r="DOV1507" s="24"/>
      <c r="DOW1507" s="24"/>
      <c r="DOX1507" s="24"/>
      <c r="DOY1507" s="24"/>
      <c r="DOZ1507" s="24"/>
      <c r="DPA1507" s="24"/>
      <c r="DPB1507" s="24"/>
      <c r="DPC1507" s="24"/>
      <c r="DPD1507" s="24"/>
      <c r="DPE1507" s="24"/>
      <c r="DPF1507" s="24"/>
      <c r="DPG1507" s="24"/>
      <c r="DPH1507" s="24"/>
      <c r="DPI1507" s="24"/>
      <c r="DPJ1507" s="24"/>
      <c r="DPK1507" s="24"/>
      <c r="DPL1507" s="24"/>
      <c r="DPM1507" s="24"/>
      <c r="DPN1507" s="24"/>
      <c r="DPO1507" s="24"/>
      <c r="DPP1507" s="24"/>
      <c r="DPQ1507" s="24"/>
      <c r="DPR1507" s="24"/>
      <c r="DPS1507" s="24"/>
      <c r="DPT1507" s="24"/>
      <c r="DPU1507" s="24"/>
      <c r="DPV1507" s="24"/>
      <c r="DPW1507" s="24"/>
      <c r="DPX1507" s="24"/>
      <c r="DPY1507" s="24"/>
      <c r="DPZ1507" s="24"/>
      <c r="DQA1507" s="24"/>
      <c r="DQB1507" s="24"/>
      <c r="DQC1507" s="24"/>
      <c r="DQD1507" s="24"/>
      <c r="DQE1507" s="24"/>
      <c r="DQF1507" s="24"/>
      <c r="DQG1507" s="24"/>
      <c r="DQH1507" s="24"/>
      <c r="DQI1507" s="24"/>
      <c r="DQJ1507" s="24"/>
      <c r="DQK1507" s="24"/>
      <c r="DQL1507" s="24"/>
      <c r="DQM1507" s="24"/>
      <c r="DQN1507" s="24"/>
      <c r="DQO1507" s="24"/>
      <c r="DQP1507" s="24"/>
      <c r="DQQ1507" s="24"/>
      <c r="DQR1507" s="24"/>
      <c r="DQS1507" s="24"/>
      <c r="DQT1507" s="24"/>
      <c r="DQU1507" s="24"/>
      <c r="DQV1507" s="24"/>
      <c r="DQW1507" s="24"/>
      <c r="DQX1507" s="24"/>
      <c r="DQY1507" s="24"/>
      <c r="DQZ1507" s="24"/>
      <c r="DRA1507" s="24"/>
      <c r="DRB1507" s="24"/>
      <c r="DRC1507" s="24"/>
      <c r="DRD1507" s="24"/>
      <c r="DRE1507" s="24"/>
      <c r="DRF1507" s="24"/>
      <c r="DRG1507" s="24"/>
      <c r="DRH1507" s="24"/>
      <c r="DRI1507" s="24"/>
      <c r="DRJ1507" s="24"/>
      <c r="DRK1507" s="24"/>
      <c r="DRL1507" s="24"/>
      <c r="DRM1507" s="24"/>
      <c r="DRN1507" s="24"/>
      <c r="DRO1507" s="24"/>
      <c r="DRP1507" s="24"/>
      <c r="DRQ1507" s="24"/>
      <c r="DRR1507" s="24"/>
      <c r="DRS1507" s="24"/>
      <c r="DRT1507" s="24"/>
      <c r="DRU1507" s="24"/>
      <c r="DRV1507" s="24"/>
      <c r="DRW1507" s="24"/>
      <c r="DRX1507" s="24"/>
      <c r="DRY1507" s="24"/>
      <c r="DRZ1507" s="24"/>
      <c r="DSA1507" s="24"/>
      <c r="DSB1507" s="24"/>
      <c r="DSC1507" s="24"/>
      <c r="DSD1507" s="24"/>
      <c r="DSE1507" s="24"/>
      <c r="DSF1507" s="24"/>
      <c r="DSG1507" s="24"/>
      <c r="DSH1507" s="24"/>
      <c r="DSI1507" s="24"/>
      <c r="DSJ1507" s="24"/>
      <c r="DSK1507" s="24"/>
      <c r="DSL1507" s="24"/>
      <c r="DSM1507" s="24"/>
      <c r="DSN1507" s="24"/>
      <c r="DSO1507" s="24"/>
      <c r="DSP1507" s="24"/>
      <c r="DSQ1507" s="24"/>
      <c r="DSR1507" s="24"/>
      <c r="DSS1507" s="24"/>
      <c r="DST1507" s="24"/>
      <c r="DSU1507" s="24"/>
      <c r="DSV1507" s="24"/>
      <c r="DSW1507" s="24"/>
      <c r="DSX1507" s="24"/>
      <c r="DSY1507" s="24"/>
      <c r="DSZ1507" s="24"/>
      <c r="DTA1507" s="24"/>
      <c r="DTB1507" s="24"/>
      <c r="DTC1507" s="24"/>
      <c r="DTD1507" s="24"/>
      <c r="DTE1507" s="24"/>
      <c r="DTF1507" s="24"/>
      <c r="DTG1507" s="24"/>
      <c r="DTH1507" s="24"/>
      <c r="DTI1507" s="24"/>
      <c r="DTJ1507" s="24"/>
      <c r="DTK1507" s="24"/>
      <c r="DTL1507" s="24"/>
      <c r="DTM1507" s="24"/>
      <c r="DTN1507" s="24"/>
      <c r="DTO1507" s="24"/>
      <c r="DTP1507" s="24"/>
      <c r="DTQ1507" s="24"/>
      <c r="DTR1507" s="24"/>
      <c r="DTS1507" s="24"/>
      <c r="DTT1507" s="24"/>
      <c r="DTU1507" s="24"/>
      <c r="DTV1507" s="24"/>
      <c r="DTW1507" s="24"/>
      <c r="DTX1507" s="24"/>
      <c r="DTY1507" s="24"/>
      <c r="DTZ1507" s="24"/>
      <c r="DUA1507" s="24"/>
      <c r="DUB1507" s="24"/>
      <c r="DUC1507" s="24"/>
      <c r="DUD1507" s="24"/>
      <c r="DUE1507" s="24"/>
      <c r="DUF1507" s="24"/>
      <c r="DUG1507" s="24"/>
      <c r="DUH1507" s="24"/>
      <c r="DUI1507" s="24"/>
      <c r="DUJ1507" s="24"/>
      <c r="DUK1507" s="24"/>
      <c r="DUL1507" s="24"/>
      <c r="DUM1507" s="24"/>
      <c r="DUN1507" s="24"/>
      <c r="DUO1507" s="24"/>
      <c r="DUP1507" s="24"/>
      <c r="DUQ1507" s="24"/>
      <c r="DUR1507" s="24"/>
      <c r="DUS1507" s="24"/>
      <c r="DUT1507" s="24"/>
      <c r="DUU1507" s="24"/>
      <c r="DUV1507" s="24"/>
      <c r="DUW1507" s="24"/>
      <c r="DUX1507" s="24"/>
      <c r="DUY1507" s="24"/>
      <c r="DUZ1507" s="24"/>
      <c r="DVA1507" s="24"/>
      <c r="DVB1507" s="24"/>
      <c r="DVC1507" s="24"/>
      <c r="DVD1507" s="24"/>
      <c r="DVE1507" s="24"/>
      <c r="DVF1507" s="24"/>
      <c r="DVG1507" s="24"/>
      <c r="DVH1507" s="24"/>
      <c r="DVI1507" s="24"/>
      <c r="DVJ1507" s="24"/>
      <c r="DVK1507" s="24"/>
      <c r="DVL1507" s="24"/>
      <c r="DVM1507" s="24"/>
      <c r="DVN1507" s="24"/>
      <c r="DVO1507" s="24"/>
      <c r="DVP1507" s="24"/>
      <c r="DVQ1507" s="24"/>
      <c r="DVR1507" s="24"/>
      <c r="DVS1507" s="24"/>
      <c r="DVT1507" s="24"/>
      <c r="DVU1507" s="24"/>
      <c r="DVV1507" s="24"/>
      <c r="DVW1507" s="24"/>
      <c r="DVX1507" s="24"/>
      <c r="DVY1507" s="24"/>
      <c r="DVZ1507" s="24"/>
      <c r="DWA1507" s="24"/>
      <c r="DWB1507" s="24"/>
      <c r="DWC1507" s="24"/>
      <c r="DWD1507" s="24"/>
      <c r="DWE1507" s="24"/>
      <c r="DWF1507" s="24"/>
      <c r="DWG1507" s="24"/>
      <c r="DWH1507" s="24"/>
      <c r="DWI1507" s="24"/>
      <c r="DWJ1507" s="24"/>
      <c r="DWK1507" s="24"/>
      <c r="DWL1507" s="24"/>
      <c r="DWM1507" s="24"/>
      <c r="DWN1507" s="24"/>
      <c r="DWO1507" s="24"/>
      <c r="DWP1507" s="24"/>
      <c r="DWQ1507" s="24"/>
      <c r="DWR1507" s="24"/>
      <c r="DWS1507" s="24"/>
      <c r="DWT1507" s="24"/>
      <c r="DWU1507" s="24"/>
      <c r="DWV1507" s="24"/>
      <c r="DWW1507" s="24"/>
      <c r="DWX1507" s="24"/>
      <c r="DWY1507" s="24"/>
      <c r="DWZ1507" s="24"/>
      <c r="DXA1507" s="24"/>
      <c r="DXB1507" s="24"/>
      <c r="DXC1507" s="24"/>
      <c r="DXD1507" s="24"/>
      <c r="DXE1507" s="24"/>
      <c r="DXF1507" s="24"/>
      <c r="DXG1507" s="24"/>
      <c r="DXH1507" s="24"/>
      <c r="DXI1507" s="24"/>
      <c r="DXJ1507" s="24"/>
      <c r="DXK1507" s="24"/>
      <c r="DXL1507" s="24"/>
      <c r="DXM1507" s="24"/>
      <c r="DXN1507" s="24"/>
      <c r="DXO1507" s="24"/>
      <c r="DXP1507" s="24"/>
      <c r="DXQ1507" s="24"/>
      <c r="DXR1507" s="24"/>
      <c r="DXS1507" s="24"/>
      <c r="DXT1507" s="24"/>
      <c r="DXU1507" s="24"/>
      <c r="DXV1507" s="24"/>
      <c r="DXW1507" s="24"/>
      <c r="DXX1507" s="24"/>
      <c r="DXY1507" s="24"/>
      <c r="DXZ1507" s="24"/>
      <c r="DYA1507" s="24"/>
      <c r="DYB1507" s="24"/>
      <c r="DYC1507" s="24"/>
      <c r="DYD1507" s="24"/>
      <c r="DYE1507" s="24"/>
      <c r="DYF1507" s="24"/>
      <c r="DYG1507" s="24"/>
      <c r="DYH1507" s="24"/>
      <c r="DYI1507" s="24"/>
      <c r="DYJ1507" s="24"/>
      <c r="DYK1507" s="24"/>
      <c r="DYL1507" s="24"/>
      <c r="DYM1507" s="24"/>
      <c r="DYN1507" s="24"/>
      <c r="DYO1507" s="24"/>
      <c r="DYP1507" s="24"/>
      <c r="DYQ1507" s="24"/>
      <c r="DYR1507" s="24"/>
      <c r="DYS1507" s="24"/>
      <c r="DYT1507" s="24"/>
      <c r="DYU1507" s="24"/>
      <c r="DYV1507" s="24"/>
      <c r="DYW1507" s="24"/>
      <c r="DYX1507" s="24"/>
      <c r="DYY1507" s="24"/>
      <c r="DYZ1507" s="24"/>
      <c r="DZA1507" s="24"/>
      <c r="DZB1507" s="24"/>
      <c r="DZC1507" s="24"/>
      <c r="DZD1507" s="24"/>
      <c r="DZE1507" s="24"/>
      <c r="DZF1507" s="24"/>
      <c r="DZG1507" s="24"/>
      <c r="DZH1507" s="24"/>
      <c r="DZI1507" s="24"/>
      <c r="DZJ1507" s="24"/>
      <c r="DZK1507" s="24"/>
      <c r="DZL1507" s="24"/>
      <c r="DZM1507" s="24"/>
      <c r="DZN1507" s="24"/>
      <c r="DZO1507" s="24"/>
      <c r="DZP1507" s="24"/>
      <c r="DZQ1507" s="24"/>
      <c r="DZR1507" s="24"/>
      <c r="DZS1507" s="24"/>
      <c r="DZT1507" s="24"/>
      <c r="DZU1507" s="24"/>
      <c r="DZV1507" s="24"/>
      <c r="DZW1507" s="24"/>
      <c r="DZX1507" s="24"/>
      <c r="DZY1507" s="24"/>
      <c r="DZZ1507" s="24"/>
      <c r="EAA1507" s="24"/>
      <c r="EAB1507" s="24"/>
      <c r="EAC1507" s="24"/>
      <c r="EAD1507" s="24"/>
      <c r="EAE1507" s="24"/>
      <c r="EAF1507" s="24"/>
      <c r="EAG1507" s="24"/>
      <c r="EAH1507" s="24"/>
      <c r="EAI1507" s="24"/>
      <c r="EAJ1507" s="24"/>
      <c r="EAK1507" s="24"/>
      <c r="EAL1507" s="24"/>
      <c r="EAM1507" s="24"/>
      <c r="EAN1507" s="24"/>
      <c r="EAO1507" s="24"/>
      <c r="EAP1507" s="24"/>
      <c r="EAQ1507" s="24"/>
      <c r="EAR1507" s="24"/>
      <c r="EAS1507" s="24"/>
      <c r="EAT1507" s="24"/>
      <c r="EAU1507" s="24"/>
      <c r="EAV1507" s="24"/>
      <c r="EAW1507" s="24"/>
      <c r="EAX1507" s="24"/>
      <c r="EAY1507" s="24"/>
      <c r="EAZ1507" s="24"/>
      <c r="EBA1507" s="24"/>
      <c r="EBB1507" s="24"/>
      <c r="EBC1507" s="24"/>
      <c r="EBD1507" s="24"/>
      <c r="EBE1507" s="24"/>
      <c r="EBF1507" s="24"/>
      <c r="EBG1507" s="24"/>
      <c r="EBH1507" s="24"/>
      <c r="EBI1507" s="24"/>
      <c r="EBJ1507" s="24"/>
      <c r="EBK1507" s="24"/>
      <c r="EBL1507" s="24"/>
      <c r="EBM1507" s="24"/>
      <c r="EBN1507" s="24"/>
      <c r="EBO1507" s="24"/>
      <c r="EBP1507" s="24"/>
      <c r="EBQ1507" s="24"/>
      <c r="EBR1507" s="24"/>
      <c r="EBS1507" s="24"/>
      <c r="EBT1507" s="24"/>
      <c r="EBU1507" s="24"/>
      <c r="EBV1507" s="24"/>
      <c r="EBW1507" s="24"/>
      <c r="EBX1507" s="24"/>
      <c r="EBY1507" s="24"/>
      <c r="EBZ1507" s="24"/>
      <c r="ECA1507" s="24"/>
      <c r="ECB1507" s="24"/>
      <c r="ECC1507" s="24"/>
      <c r="ECD1507" s="24"/>
      <c r="ECE1507" s="24"/>
      <c r="ECF1507" s="24"/>
      <c r="ECG1507" s="24"/>
      <c r="ECH1507" s="24"/>
      <c r="ECI1507" s="24"/>
      <c r="ECJ1507" s="24"/>
      <c r="ECK1507" s="24"/>
      <c r="ECL1507" s="24"/>
      <c r="ECM1507" s="24"/>
      <c r="ECN1507" s="24"/>
      <c r="ECO1507" s="24"/>
      <c r="ECP1507" s="24"/>
      <c r="ECQ1507" s="24"/>
      <c r="ECR1507" s="24"/>
      <c r="ECS1507" s="24"/>
      <c r="ECT1507" s="24"/>
      <c r="ECU1507" s="24"/>
      <c r="ECV1507" s="24"/>
      <c r="ECW1507" s="24"/>
      <c r="ECX1507" s="24"/>
      <c r="ECY1507" s="24"/>
      <c r="ECZ1507" s="24"/>
      <c r="EDA1507" s="24"/>
      <c r="EDB1507" s="24"/>
      <c r="EDC1507" s="24"/>
      <c r="EDD1507" s="24"/>
      <c r="EDE1507" s="24"/>
      <c r="EDF1507" s="24"/>
      <c r="EDG1507" s="24"/>
      <c r="EDH1507" s="24"/>
      <c r="EDI1507" s="24"/>
      <c r="EDJ1507" s="24"/>
      <c r="EDK1507" s="24"/>
      <c r="EDL1507" s="24"/>
      <c r="EDM1507" s="24"/>
      <c r="EDN1507" s="24"/>
      <c r="EDO1507" s="24"/>
      <c r="EDP1507" s="24"/>
      <c r="EDQ1507" s="24"/>
      <c r="EDR1507" s="24"/>
      <c r="EDS1507" s="24"/>
      <c r="EDT1507" s="24"/>
      <c r="EDU1507" s="24"/>
      <c r="EDV1507" s="24"/>
      <c r="EDW1507" s="24"/>
      <c r="EDX1507" s="24"/>
      <c r="EDY1507" s="24"/>
      <c r="EDZ1507" s="24"/>
      <c r="EEA1507" s="24"/>
      <c r="EEB1507" s="24"/>
      <c r="EEC1507" s="24"/>
      <c r="EED1507" s="24"/>
      <c r="EEE1507" s="24"/>
      <c r="EEF1507" s="24"/>
      <c r="EEG1507" s="24"/>
      <c r="EEH1507" s="24"/>
      <c r="EEI1507" s="24"/>
      <c r="EEJ1507" s="24"/>
      <c r="EEK1507" s="24"/>
      <c r="EEL1507" s="24"/>
      <c r="EEM1507" s="24"/>
      <c r="EEN1507" s="24"/>
      <c r="EEO1507" s="24"/>
      <c r="EEP1507" s="24"/>
      <c r="EEQ1507" s="24"/>
      <c r="EER1507" s="24"/>
      <c r="EES1507" s="24"/>
      <c r="EET1507" s="24"/>
      <c r="EEU1507" s="24"/>
      <c r="EEV1507" s="24"/>
      <c r="EEW1507" s="24"/>
      <c r="EEX1507" s="24"/>
      <c r="EEY1507" s="24"/>
      <c r="EEZ1507" s="24"/>
      <c r="EFA1507" s="24"/>
      <c r="EFB1507" s="24"/>
      <c r="EFC1507" s="24"/>
      <c r="EFD1507" s="24"/>
      <c r="EFE1507" s="24"/>
      <c r="EFF1507" s="24"/>
      <c r="EFG1507" s="24"/>
      <c r="EFH1507" s="24"/>
      <c r="EFI1507" s="24"/>
      <c r="EFJ1507" s="24"/>
      <c r="EFK1507" s="24"/>
      <c r="EFL1507" s="24"/>
      <c r="EFM1507" s="24"/>
      <c r="EFN1507" s="24"/>
      <c r="EFO1507" s="24"/>
      <c r="EFP1507" s="24"/>
      <c r="EFQ1507" s="24"/>
      <c r="EFR1507" s="24"/>
      <c r="EFS1507" s="24"/>
      <c r="EFT1507" s="24"/>
      <c r="EFU1507" s="24"/>
      <c r="EFV1507" s="24"/>
      <c r="EFW1507" s="24"/>
      <c r="EFX1507" s="24"/>
      <c r="EFY1507" s="24"/>
      <c r="EFZ1507" s="24"/>
      <c r="EGA1507" s="24"/>
      <c r="EGB1507" s="24"/>
      <c r="EGC1507" s="24"/>
      <c r="EGD1507" s="24"/>
      <c r="EGE1507" s="24"/>
      <c r="EGF1507" s="24"/>
      <c r="EGG1507" s="24"/>
      <c r="EGH1507" s="24"/>
      <c r="EGI1507" s="24"/>
      <c r="EGJ1507" s="24"/>
      <c r="EGK1507" s="24"/>
      <c r="EGL1507" s="24"/>
      <c r="EGM1507" s="24"/>
      <c r="EGN1507" s="24"/>
      <c r="EGO1507" s="24"/>
      <c r="EGP1507" s="24"/>
      <c r="EGQ1507" s="24"/>
      <c r="EGR1507" s="24"/>
      <c r="EGS1507" s="24"/>
      <c r="EGT1507" s="24"/>
      <c r="EGU1507" s="24"/>
      <c r="EGV1507" s="24"/>
      <c r="EGW1507" s="24"/>
      <c r="EGX1507" s="24"/>
      <c r="EGY1507" s="24"/>
      <c r="EGZ1507" s="24"/>
      <c r="EHA1507" s="24"/>
      <c r="EHB1507" s="24"/>
      <c r="EHC1507" s="24"/>
      <c r="EHD1507" s="24"/>
      <c r="EHE1507" s="24"/>
      <c r="EHF1507" s="24"/>
      <c r="EHG1507" s="24"/>
      <c r="EHH1507" s="24"/>
      <c r="EHI1507" s="24"/>
      <c r="EHJ1507" s="24"/>
      <c r="EHK1507" s="24"/>
      <c r="EHL1507" s="24"/>
      <c r="EHM1507" s="24"/>
      <c r="EHN1507" s="24"/>
      <c r="EHO1507" s="24"/>
      <c r="EHP1507" s="24"/>
      <c r="EHQ1507" s="24"/>
      <c r="EHR1507" s="24"/>
      <c r="EHS1507" s="24"/>
      <c r="EHT1507" s="24"/>
      <c r="EHU1507" s="24"/>
      <c r="EHV1507" s="24"/>
      <c r="EHW1507" s="24"/>
      <c r="EHX1507" s="24"/>
      <c r="EHY1507" s="24"/>
      <c r="EHZ1507" s="24"/>
      <c r="EIA1507" s="24"/>
      <c r="EIB1507" s="24"/>
      <c r="EIC1507" s="24"/>
      <c r="EID1507" s="24"/>
      <c r="EIE1507" s="24"/>
      <c r="EIF1507" s="24"/>
      <c r="EIG1507" s="24"/>
      <c r="EIH1507" s="24"/>
      <c r="EII1507" s="24"/>
      <c r="EIJ1507" s="24"/>
      <c r="EIK1507" s="24"/>
      <c r="EIL1507" s="24"/>
      <c r="EIM1507" s="24"/>
      <c r="EIN1507" s="24"/>
      <c r="EIO1507" s="24"/>
      <c r="EIP1507" s="24"/>
      <c r="EIQ1507" s="24"/>
      <c r="EIR1507" s="24"/>
      <c r="EIS1507" s="24"/>
      <c r="EIT1507" s="24"/>
      <c r="EIU1507" s="24"/>
      <c r="EIV1507" s="24"/>
      <c r="EIW1507" s="24"/>
      <c r="EIX1507" s="24"/>
      <c r="EIY1507" s="24"/>
      <c r="EIZ1507" s="24"/>
      <c r="EJA1507" s="24"/>
      <c r="EJB1507" s="24"/>
      <c r="EJC1507" s="24"/>
      <c r="EJD1507" s="24"/>
      <c r="EJE1507" s="24"/>
      <c r="EJF1507" s="24"/>
      <c r="EJG1507" s="24"/>
      <c r="EJH1507" s="24"/>
      <c r="EJI1507" s="24"/>
      <c r="EJJ1507" s="24"/>
      <c r="EJK1507" s="24"/>
      <c r="EJL1507" s="24"/>
      <c r="EJM1507" s="24"/>
      <c r="EJN1507" s="24"/>
      <c r="EJO1507" s="24"/>
      <c r="EJP1507" s="24"/>
      <c r="EJQ1507" s="24"/>
      <c r="EJR1507" s="24"/>
      <c r="EJS1507" s="24"/>
      <c r="EJT1507" s="24"/>
      <c r="EJU1507" s="24"/>
      <c r="EJV1507" s="24"/>
      <c r="EJW1507" s="24"/>
      <c r="EJX1507" s="24"/>
      <c r="EJY1507" s="24"/>
      <c r="EJZ1507" s="24"/>
      <c r="EKA1507" s="24"/>
      <c r="EKB1507" s="24"/>
      <c r="EKC1507" s="24"/>
      <c r="EKD1507" s="24"/>
      <c r="EKE1507" s="24"/>
      <c r="EKF1507" s="24"/>
      <c r="EKG1507" s="24"/>
      <c r="EKH1507" s="24"/>
      <c r="EKI1507" s="24"/>
      <c r="EKJ1507" s="24"/>
      <c r="EKK1507" s="24"/>
      <c r="EKL1507" s="24"/>
      <c r="EKM1507" s="24"/>
      <c r="EKN1507" s="24"/>
      <c r="EKO1507" s="24"/>
      <c r="EKP1507" s="24"/>
      <c r="EKQ1507" s="24"/>
      <c r="EKR1507" s="24"/>
      <c r="EKS1507" s="24"/>
      <c r="EKT1507" s="24"/>
      <c r="EKU1507" s="24"/>
      <c r="EKV1507" s="24"/>
      <c r="EKW1507" s="24"/>
      <c r="EKX1507" s="24"/>
      <c r="EKY1507" s="24"/>
      <c r="EKZ1507" s="24"/>
      <c r="ELA1507" s="24"/>
      <c r="ELB1507" s="24"/>
      <c r="ELC1507" s="24"/>
      <c r="ELD1507" s="24"/>
      <c r="ELE1507" s="24"/>
      <c r="ELF1507" s="24"/>
      <c r="ELG1507" s="24"/>
      <c r="ELH1507" s="24"/>
      <c r="ELI1507" s="24"/>
      <c r="ELJ1507" s="24"/>
      <c r="ELK1507" s="24"/>
      <c r="ELL1507" s="24"/>
      <c r="ELM1507" s="24"/>
      <c r="ELN1507" s="24"/>
      <c r="ELO1507" s="24"/>
      <c r="ELP1507" s="24"/>
      <c r="ELQ1507" s="24"/>
      <c r="ELR1507" s="24"/>
      <c r="ELS1507" s="24"/>
      <c r="ELT1507" s="24"/>
      <c r="ELU1507" s="24"/>
      <c r="ELV1507" s="24"/>
      <c r="ELW1507" s="24"/>
      <c r="ELX1507" s="24"/>
      <c r="ELY1507" s="24"/>
      <c r="ELZ1507" s="24"/>
      <c r="EMA1507" s="24"/>
      <c r="EMB1507" s="24"/>
      <c r="EMC1507" s="24"/>
      <c r="EMD1507" s="24"/>
      <c r="EME1507" s="24"/>
      <c r="EMF1507" s="24"/>
      <c r="EMG1507" s="24"/>
      <c r="EMH1507" s="24"/>
      <c r="EMI1507" s="24"/>
      <c r="EMJ1507" s="24"/>
      <c r="EMK1507" s="24"/>
      <c r="EML1507" s="24"/>
      <c r="EMM1507" s="24"/>
      <c r="EMN1507" s="24"/>
      <c r="EMO1507" s="24"/>
      <c r="EMP1507" s="24"/>
      <c r="EMQ1507" s="24"/>
      <c r="EMR1507" s="24"/>
      <c r="EMS1507" s="24"/>
      <c r="EMT1507" s="24"/>
      <c r="EMU1507" s="24"/>
      <c r="EMV1507" s="24"/>
      <c r="EMW1507" s="24"/>
      <c r="EMX1507" s="24"/>
      <c r="EMY1507" s="24"/>
      <c r="EMZ1507" s="24"/>
      <c r="ENA1507" s="24"/>
      <c r="ENB1507" s="24"/>
      <c r="ENC1507" s="24"/>
      <c r="END1507" s="24"/>
      <c r="ENE1507" s="24"/>
      <c r="ENF1507" s="24"/>
      <c r="ENG1507" s="24"/>
      <c r="ENH1507" s="24"/>
      <c r="ENI1507" s="24"/>
      <c r="ENJ1507" s="24"/>
      <c r="ENK1507" s="24"/>
      <c r="ENL1507" s="24"/>
      <c r="ENM1507" s="24"/>
      <c r="ENN1507" s="24"/>
      <c r="ENO1507" s="24"/>
      <c r="ENP1507" s="24"/>
      <c r="ENQ1507" s="24"/>
      <c r="ENR1507" s="24"/>
      <c r="ENS1507" s="24"/>
      <c r="ENT1507" s="24"/>
      <c r="ENU1507" s="24"/>
      <c r="ENV1507" s="24"/>
      <c r="ENW1507" s="24"/>
      <c r="ENX1507" s="24"/>
      <c r="ENY1507" s="24"/>
      <c r="ENZ1507" s="24"/>
      <c r="EOA1507" s="24"/>
      <c r="EOB1507" s="24"/>
      <c r="EOC1507" s="24"/>
      <c r="EOD1507" s="24"/>
      <c r="EOE1507" s="24"/>
      <c r="EOF1507" s="24"/>
      <c r="EOG1507" s="24"/>
      <c r="EOH1507" s="24"/>
      <c r="EOI1507" s="24"/>
      <c r="EOJ1507" s="24"/>
      <c r="EOK1507" s="24"/>
      <c r="EOL1507" s="24"/>
      <c r="EOM1507" s="24"/>
      <c r="EON1507" s="24"/>
      <c r="EOO1507" s="24"/>
      <c r="EOP1507" s="24"/>
      <c r="EOQ1507" s="24"/>
      <c r="EOR1507" s="24"/>
      <c r="EOS1507" s="24"/>
      <c r="EOT1507" s="24"/>
      <c r="EOU1507" s="24"/>
      <c r="EOV1507" s="24"/>
      <c r="EOW1507" s="24"/>
      <c r="EOX1507" s="24"/>
      <c r="EOY1507" s="24"/>
      <c r="EOZ1507" s="24"/>
      <c r="EPA1507" s="24"/>
      <c r="EPB1507" s="24"/>
      <c r="EPC1507" s="24"/>
      <c r="EPD1507" s="24"/>
      <c r="EPE1507" s="24"/>
      <c r="EPF1507" s="24"/>
      <c r="EPG1507" s="24"/>
      <c r="EPH1507" s="24"/>
      <c r="EPI1507" s="24"/>
      <c r="EPJ1507" s="24"/>
      <c r="EPK1507" s="24"/>
      <c r="EPL1507" s="24"/>
      <c r="EPM1507" s="24"/>
      <c r="EPN1507" s="24"/>
      <c r="EPO1507" s="24"/>
      <c r="EPP1507" s="24"/>
      <c r="EPQ1507" s="24"/>
      <c r="EPR1507" s="24"/>
      <c r="EPS1507" s="24"/>
      <c r="EPT1507" s="24"/>
      <c r="EPU1507" s="24"/>
      <c r="EPV1507" s="24"/>
      <c r="EPW1507" s="24"/>
      <c r="EPX1507" s="24"/>
      <c r="EPY1507" s="24"/>
      <c r="EPZ1507" s="24"/>
      <c r="EQA1507" s="24"/>
      <c r="EQB1507" s="24"/>
      <c r="EQC1507" s="24"/>
      <c r="EQD1507" s="24"/>
      <c r="EQE1507" s="24"/>
      <c r="EQF1507" s="24"/>
      <c r="EQG1507" s="24"/>
      <c r="EQH1507" s="24"/>
      <c r="EQI1507" s="24"/>
      <c r="EQJ1507" s="24"/>
      <c r="EQK1507" s="24"/>
      <c r="EQL1507" s="24"/>
      <c r="EQM1507" s="24"/>
      <c r="EQN1507" s="24"/>
      <c r="EQO1507" s="24"/>
      <c r="EQP1507" s="24"/>
      <c r="EQQ1507" s="24"/>
      <c r="EQR1507" s="24"/>
      <c r="EQS1507" s="24"/>
      <c r="EQT1507" s="24"/>
      <c r="EQU1507" s="24"/>
      <c r="EQV1507" s="24"/>
      <c r="EQW1507" s="24"/>
      <c r="EQX1507" s="24"/>
      <c r="EQY1507" s="24"/>
      <c r="EQZ1507" s="24"/>
      <c r="ERA1507" s="24"/>
      <c r="ERB1507" s="24"/>
      <c r="ERC1507" s="24"/>
      <c r="ERD1507" s="24"/>
      <c r="ERE1507" s="24"/>
      <c r="ERF1507" s="24"/>
      <c r="ERG1507" s="24"/>
      <c r="ERH1507" s="24"/>
      <c r="ERI1507" s="24"/>
      <c r="ERJ1507" s="24"/>
      <c r="ERK1507" s="24"/>
      <c r="ERL1507" s="24"/>
      <c r="ERM1507" s="24"/>
      <c r="ERN1507" s="24"/>
      <c r="ERO1507" s="24"/>
      <c r="ERP1507" s="24"/>
      <c r="ERQ1507" s="24"/>
      <c r="ERR1507" s="24"/>
      <c r="ERS1507" s="24"/>
      <c r="ERT1507" s="24"/>
      <c r="ERU1507" s="24"/>
      <c r="ERV1507" s="24"/>
      <c r="ERW1507" s="24"/>
      <c r="ERX1507" s="24"/>
      <c r="ERY1507" s="24"/>
      <c r="ERZ1507" s="24"/>
      <c r="ESA1507" s="24"/>
      <c r="ESB1507" s="24"/>
      <c r="ESC1507" s="24"/>
      <c r="ESD1507" s="24"/>
      <c r="ESE1507" s="24"/>
      <c r="ESF1507" s="24"/>
      <c r="ESG1507" s="24"/>
      <c r="ESH1507" s="24"/>
      <c r="ESI1507" s="24"/>
      <c r="ESJ1507" s="24"/>
      <c r="ESK1507" s="24"/>
      <c r="ESL1507" s="24"/>
      <c r="ESM1507" s="24"/>
      <c r="ESN1507" s="24"/>
      <c r="ESO1507" s="24"/>
      <c r="ESP1507" s="24"/>
      <c r="ESQ1507" s="24"/>
      <c r="ESR1507" s="24"/>
      <c r="ESS1507" s="24"/>
      <c r="EST1507" s="24"/>
      <c r="ESU1507" s="24"/>
      <c r="ESV1507" s="24"/>
      <c r="ESW1507" s="24"/>
      <c r="ESX1507" s="24"/>
      <c r="ESY1507" s="24"/>
      <c r="ESZ1507" s="24"/>
      <c r="ETA1507" s="24"/>
      <c r="ETB1507" s="24"/>
      <c r="ETC1507" s="24"/>
      <c r="ETD1507" s="24"/>
      <c r="ETE1507" s="24"/>
      <c r="ETF1507" s="24"/>
      <c r="ETG1507" s="24"/>
      <c r="ETH1507" s="24"/>
      <c r="ETI1507" s="24"/>
      <c r="ETJ1507" s="24"/>
      <c r="ETK1507" s="24"/>
      <c r="ETL1507" s="24"/>
      <c r="ETM1507" s="24"/>
      <c r="ETN1507" s="24"/>
      <c r="ETO1507" s="24"/>
      <c r="ETP1507" s="24"/>
      <c r="ETQ1507" s="24"/>
      <c r="ETR1507" s="24"/>
      <c r="ETS1507" s="24"/>
      <c r="ETT1507" s="24"/>
      <c r="ETU1507" s="24"/>
      <c r="ETV1507" s="24"/>
      <c r="ETW1507" s="24"/>
      <c r="ETX1507" s="24"/>
      <c r="ETY1507" s="24"/>
      <c r="ETZ1507" s="24"/>
      <c r="EUA1507" s="24"/>
      <c r="EUB1507" s="24"/>
      <c r="EUC1507" s="24"/>
      <c r="EUD1507" s="24"/>
      <c r="EUE1507" s="24"/>
      <c r="EUF1507" s="24"/>
      <c r="EUG1507" s="24"/>
      <c r="EUH1507" s="24"/>
      <c r="EUI1507" s="24"/>
      <c r="EUJ1507" s="24"/>
      <c r="EUK1507" s="24"/>
      <c r="EUL1507" s="24"/>
      <c r="EUM1507" s="24"/>
      <c r="EUN1507" s="24"/>
      <c r="EUO1507" s="24"/>
      <c r="EUP1507" s="24"/>
      <c r="EUQ1507" s="24"/>
      <c r="EUR1507" s="24"/>
      <c r="EUS1507" s="24"/>
      <c r="EUT1507" s="24"/>
      <c r="EUU1507" s="24"/>
      <c r="EUV1507" s="24"/>
      <c r="EUW1507" s="24"/>
      <c r="EUX1507" s="24"/>
      <c r="EUY1507" s="24"/>
      <c r="EUZ1507" s="24"/>
      <c r="EVA1507" s="24"/>
      <c r="EVB1507" s="24"/>
      <c r="EVC1507" s="24"/>
      <c r="EVD1507" s="24"/>
      <c r="EVE1507" s="24"/>
      <c r="EVF1507" s="24"/>
      <c r="EVG1507" s="24"/>
      <c r="EVH1507" s="24"/>
      <c r="EVI1507" s="24"/>
      <c r="EVJ1507" s="24"/>
      <c r="EVK1507" s="24"/>
      <c r="EVL1507" s="24"/>
      <c r="EVM1507" s="24"/>
      <c r="EVN1507" s="24"/>
      <c r="EVO1507" s="24"/>
      <c r="EVP1507" s="24"/>
      <c r="EVQ1507" s="24"/>
      <c r="EVR1507" s="24"/>
      <c r="EVS1507" s="24"/>
      <c r="EVT1507" s="24"/>
      <c r="EVU1507" s="24"/>
      <c r="EVV1507" s="24"/>
      <c r="EVW1507" s="24"/>
      <c r="EVX1507" s="24"/>
      <c r="EVY1507" s="24"/>
      <c r="EVZ1507" s="24"/>
      <c r="EWA1507" s="24"/>
      <c r="EWB1507" s="24"/>
      <c r="EWC1507" s="24"/>
      <c r="EWD1507" s="24"/>
      <c r="EWE1507" s="24"/>
      <c r="EWF1507" s="24"/>
      <c r="EWG1507" s="24"/>
      <c r="EWH1507" s="24"/>
      <c r="EWI1507" s="24"/>
      <c r="EWJ1507" s="24"/>
      <c r="EWK1507" s="24"/>
      <c r="EWL1507" s="24"/>
      <c r="EWM1507" s="24"/>
      <c r="EWN1507" s="24"/>
      <c r="EWO1507" s="24"/>
      <c r="EWP1507" s="24"/>
      <c r="EWQ1507" s="24"/>
      <c r="EWR1507" s="24"/>
      <c r="EWS1507" s="24"/>
      <c r="EWT1507" s="24"/>
      <c r="EWU1507" s="24"/>
      <c r="EWV1507" s="24"/>
      <c r="EWW1507" s="24"/>
      <c r="EWX1507" s="24"/>
      <c r="EWY1507" s="24"/>
      <c r="EWZ1507" s="24"/>
      <c r="EXA1507" s="24"/>
      <c r="EXB1507" s="24"/>
      <c r="EXC1507" s="24"/>
      <c r="EXD1507" s="24"/>
      <c r="EXE1507" s="24"/>
      <c r="EXF1507" s="24"/>
      <c r="EXG1507" s="24"/>
      <c r="EXH1507" s="24"/>
      <c r="EXI1507" s="24"/>
      <c r="EXJ1507" s="24"/>
      <c r="EXK1507" s="24"/>
      <c r="EXL1507" s="24"/>
      <c r="EXM1507" s="24"/>
      <c r="EXN1507" s="24"/>
      <c r="EXO1507" s="24"/>
      <c r="EXP1507" s="24"/>
      <c r="EXQ1507" s="24"/>
      <c r="EXR1507" s="24"/>
      <c r="EXS1507" s="24"/>
      <c r="EXT1507" s="24"/>
      <c r="EXU1507" s="24"/>
      <c r="EXV1507" s="24"/>
      <c r="EXW1507" s="24"/>
      <c r="EXX1507" s="24"/>
      <c r="EXY1507" s="24"/>
      <c r="EXZ1507" s="24"/>
      <c r="EYA1507" s="24"/>
      <c r="EYB1507" s="24"/>
      <c r="EYC1507" s="24"/>
      <c r="EYD1507" s="24"/>
      <c r="EYE1507" s="24"/>
      <c r="EYF1507" s="24"/>
      <c r="EYG1507" s="24"/>
      <c r="EYH1507" s="24"/>
      <c r="EYI1507" s="24"/>
      <c r="EYJ1507" s="24"/>
      <c r="EYK1507" s="24"/>
      <c r="EYL1507" s="24"/>
      <c r="EYM1507" s="24"/>
      <c r="EYN1507" s="24"/>
      <c r="EYO1507" s="24"/>
      <c r="EYP1507" s="24"/>
      <c r="EYQ1507" s="24"/>
      <c r="EYR1507" s="24"/>
      <c r="EYS1507" s="24"/>
      <c r="EYT1507" s="24"/>
      <c r="EYU1507" s="24"/>
      <c r="EYV1507" s="24"/>
      <c r="EYW1507" s="24"/>
      <c r="EYX1507" s="24"/>
      <c r="EYY1507" s="24"/>
      <c r="EYZ1507" s="24"/>
      <c r="EZA1507" s="24"/>
      <c r="EZB1507" s="24"/>
      <c r="EZC1507" s="24"/>
      <c r="EZD1507" s="24"/>
      <c r="EZE1507" s="24"/>
      <c r="EZF1507" s="24"/>
      <c r="EZG1507" s="24"/>
      <c r="EZH1507" s="24"/>
      <c r="EZI1507" s="24"/>
      <c r="EZJ1507" s="24"/>
      <c r="EZK1507" s="24"/>
      <c r="EZL1507" s="24"/>
      <c r="EZM1507" s="24"/>
      <c r="EZN1507" s="24"/>
      <c r="EZO1507" s="24"/>
      <c r="EZP1507" s="24"/>
      <c r="EZQ1507" s="24"/>
      <c r="EZR1507" s="24"/>
      <c r="EZS1507" s="24"/>
      <c r="EZT1507" s="24"/>
      <c r="EZU1507" s="24"/>
      <c r="EZV1507" s="24"/>
      <c r="EZW1507" s="24"/>
      <c r="EZX1507" s="24"/>
      <c r="EZY1507" s="24"/>
      <c r="EZZ1507" s="24"/>
      <c r="FAA1507" s="24"/>
      <c r="FAB1507" s="24"/>
      <c r="FAC1507" s="24"/>
      <c r="FAD1507" s="24"/>
      <c r="FAE1507" s="24"/>
      <c r="FAF1507" s="24"/>
      <c r="FAG1507" s="24"/>
      <c r="FAH1507" s="24"/>
      <c r="FAI1507" s="24"/>
      <c r="FAJ1507" s="24"/>
      <c r="FAK1507" s="24"/>
      <c r="FAL1507" s="24"/>
      <c r="FAM1507" s="24"/>
      <c r="FAN1507" s="24"/>
      <c r="FAO1507" s="24"/>
      <c r="FAP1507" s="24"/>
      <c r="FAQ1507" s="24"/>
      <c r="FAR1507" s="24"/>
      <c r="FAS1507" s="24"/>
      <c r="FAT1507" s="24"/>
      <c r="FAU1507" s="24"/>
      <c r="FAV1507" s="24"/>
      <c r="FAW1507" s="24"/>
      <c r="FAX1507" s="24"/>
      <c r="FAY1507" s="24"/>
      <c r="FAZ1507" s="24"/>
      <c r="FBA1507" s="24"/>
      <c r="FBB1507" s="24"/>
      <c r="FBC1507" s="24"/>
      <c r="FBD1507" s="24"/>
      <c r="FBE1507" s="24"/>
      <c r="FBF1507" s="24"/>
      <c r="FBG1507" s="24"/>
      <c r="FBH1507" s="24"/>
      <c r="FBI1507" s="24"/>
      <c r="FBJ1507" s="24"/>
      <c r="FBK1507" s="24"/>
      <c r="FBL1507" s="24"/>
      <c r="FBM1507" s="24"/>
      <c r="FBN1507" s="24"/>
      <c r="FBO1507" s="24"/>
      <c r="FBP1507" s="24"/>
      <c r="FBQ1507" s="24"/>
      <c r="FBR1507" s="24"/>
      <c r="FBS1507" s="24"/>
      <c r="FBT1507" s="24"/>
      <c r="FBU1507" s="24"/>
      <c r="FBV1507" s="24"/>
      <c r="FBW1507" s="24"/>
      <c r="FBX1507" s="24"/>
      <c r="FBY1507" s="24"/>
      <c r="FBZ1507" s="24"/>
      <c r="FCA1507" s="24"/>
      <c r="FCB1507" s="24"/>
      <c r="FCC1507" s="24"/>
      <c r="FCD1507" s="24"/>
      <c r="FCE1507" s="24"/>
      <c r="FCF1507" s="24"/>
      <c r="FCG1507" s="24"/>
      <c r="FCH1507" s="24"/>
      <c r="FCI1507" s="24"/>
      <c r="FCJ1507" s="24"/>
      <c r="FCK1507" s="24"/>
      <c r="FCL1507" s="24"/>
      <c r="FCM1507" s="24"/>
      <c r="FCN1507" s="24"/>
      <c r="FCO1507" s="24"/>
      <c r="FCP1507" s="24"/>
      <c r="FCQ1507" s="24"/>
      <c r="FCR1507" s="24"/>
      <c r="FCS1507" s="24"/>
      <c r="FCT1507" s="24"/>
      <c r="FCU1507" s="24"/>
      <c r="FCV1507" s="24"/>
      <c r="FCW1507" s="24"/>
      <c r="FCX1507" s="24"/>
      <c r="FCY1507" s="24"/>
      <c r="FCZ1507" s="24"/>
      <c r="FDA1507" s="24"/>
      <c r="FDB1507" s="24"/>
      <c r="FDC1507" s="24"/>
      <c r="FDD1507" s="24"/>
      <c r="FDE1507" s="24"/>
      <c r="FDF1507" s="24"/>
      <c r="FDG1507" s="24"/>
      <c r="FDH1507" s="24"/>
      <c r="FDI1507" s="24"/>
      <c r="FDJ1507" s="24"/>
      <c r="FDK1507" s="24"/>
      <c r="FDL1507" s="24"/>
      <c r="FDM1507" s="24"/>
      <c r="FDN1507" s="24"/>
      <c r="FDO1507" s="24"/>
      <c r="FDP1507" s="24"/>
      <c r="FDQ1507" s="24"/>
      <c r="FDR1507" s="24"/>
      <c r="FDS1507" s="24"/>
      <c r="FDT1507" s="24"/>
      <c r="FDU1507" s="24"/>
      <c r="FDV1507" s="24"/>
      <c r="FDW1507" s="24"/>
      <c r="FDX1507" s="24"/>
      <c r="FDY1507" s="24"/>
      <c r="FDZ1507" s="24"/>
      <c r="FEA1507" s="24"/>
      <c r="FEB1507" s="24"/>
      <c r="FEC1507" s="24"/>
      <c r="FED1507" s="24"/>
      <c r="FEE1507" s="24"/>
      <c r="FEF1507" s="24"/>
      <c r="FEG1507" s="24"/>
      <c r="FEH1507" s="24"/>
      <c r="FEI1507" s="24"/>
      <c r="FEJ1507" s="24"/>
      <c r="FEK1507" s="24"/>
      <c r="FEL1507" s="24"/>
      <c r="FEM1507" s="24"/>
      <c r="FEN1507" s="24"/>
      <c r="FEO1507" s="24"/>
      <c r="FEP1507" s="24"/>
      <c r="FEQ1507" s="24"/>
      <c r="FER1507" s="24"/>
      <c r="FES1507" s="24"/>
      <c r="FET1507" s="24"/>
      <c r="FEU1507" s="24"/>
      <c r="FEV1507" s="24"/>
      <c r="FEW1507" s="24"/>
      <c r="FEX1507" s="24"/>
      <c r="FEY1507" s="24"/>
      <c r="FEZ1507" s="24"/>
      <c r="FFA1507" s="24"/>
      <c r="FFB1507" s="24"/>
      <c r="FFC1507" s="24"/>
      <c r="FFD1507" s="24"/>
      <c r="FFE1507" s="24"/>
      <c r="FFF1507" s="24"/>
      <c r="FFG1507" s="24"/>
      <c r="FFH1507" s="24"/>
      <c r="FFI1507" s="24"/>
      <c r="FFJ1507" s="24"/>
      <c r="FFK1507" s="24"/>
      <c r="FFL1507" s="24"/>
      <c r="FFM1507" s="24"/>
      <c r="FFN1507" s="24"/>
      <c r="FFO1507" s="24"/>
      <c r="FFP1507" s="24"/>
      <c r="FFQ1507" s="24"/>
      <c r="FFR1507" s="24"/>
      <c r="FFS1507" s="24"/>
      <c r="FFT1507" s="24"/>
      <c r="FFU1507" s="24"/>
      <c r="FFV1507" s="24"/>
      <c r="FFW1507" s="24"/>
      <c r="FFX1507" s="24"/>
      <c r="FFY1507" s="24"/>
      <c r="FFZ1507" s="24"/>
      <c r="FGA1507" s="24"/>
      <c r="FGB1507" s="24"/>
      <c r="FGC1507" s="24"/>
      <c r="FGD1507" s="24"/>
      <c r="FGE1507" s="24"/>
      <c r="FGF1507" s="24"/>
      <c r="FGG1507" s="24"/>
      <c r="FGH1507" s="24"/>
      <c r="FGI1507" s="24"/>
      <c r="FGJ1507" s="24"/>
      <c r="FGK1507" s="24"/>
      <c r="FGL1507" s="24"/>
      <c r="FGM1507" s="24"/>
      <c r="FGN1507" s="24"/>
      <c r="FGO1507" s="24"/>
      <c r="FGP1507" s="24"/>
      <c r="FGQ1507" s="24"/>
      <c r="FGR1507" s="24"/>
      <c r="FGS1507" s="24"/>
      <c r="FGT1507" s="24"/>
      <c r="FGU1507" s="24"/>
      <c r="FGV1507" s="24"/>
      <c r="FGW1507" s="24"/>
      <c r="FGX1507" s="24"/>
      <c r="FGY1507" s="24"/>
      <c r="FGZ1507" s="24"/>
      <c r="FHA1507" s="24"/>
      <c r="FHB1507" s="24"/>
      <c r="FHC1507" s="24"/>
      <c r="FHD1507" s="24"/>
      <c r="FHE1507" s="24"/>
      <c r="FHF1507" s="24"/>
      <c r="FHG1507" s="24"/>
      <c r="FHH1507" s="24"/>
      <c r="FHI1507" s="24"/>
      <c r="FHJ1507" s="24"/>
      <c r="FHK1507" s="24"/>
      <c r="FHL1507" s="24"/>
      <c r="FHM1507" s="24"/>
      <c r="FHN1507" s="24"/>
      <c r="FHO1507" s="24"/>
      <c r="FHP1507" s="24"/>
      <c r="FHQ1507" s="24"/>
      <c r="FHR1507" s="24"/>
      <c r="FHS1507" s="24"/>
      <c r="FHT1507" s="24"/>
      <c r="FHU1507" s="24"/>
      <c r="FHV1507" s="24"/>
      <c r="FHW1507" s="24"/>
      <c r="FHX1507" s="24"/>
      <c r="FHY1507" s="24"/>
      <c r="FHZ1507" s="24"/>
      <c r="FIA1507" s="24"/>
      <c r="FIB1507" s="24"/>
      <c r="FIC1507" s="24"/>
      <c r="FID1507" s="24"/>
      <c r="FIE1507" s="24"/>
      <c r="FIF1507" s="24"/>
      <c r="FIG1507" s="24"/>
      <c r="FIH1507" s="24"/>
      <c r="FII1507" s="24"/>
      <c r="FIJ1507" s="24"/>
      <c r="FIK1507" s="24"/>
      <c r="FIL1507" s="24"/>
      <c r="FIM1507" s="24"/>
      <c r="FIN1507" s="24"/>
      <c r="FIO1507" s="24"/>
      <c r="FIP1507" s="24"/>
      <c r="FIQ1507" s="24"/>
      <c r="FIR1507" s="24"/>
      <c r="FIS1507" s="24"/>
      <c r="FIT1507" s="24"/>
      <c r="FIU1507" s="24"/>
      <c r="FIV1507" s="24"/>
      <c r="FIW1507" s="24"/>
      <c r="FIX1507" s="24"/>
      <c r="FIY1507" s="24"/>
      <c r="FIZ1507" s="24"/>
      <c r="FJA1507" s="24"/>
      <c r="FJB1507" s="24"/>
      <c r="FJC1507" s="24"/>
      <c r="FJD1507" s="24"/>
      <c r="FJE1507" s="24"/>
      <c r="FJF1507" s="24"/>
      <c r="FJG1507" s="24"/>
      <c r="FJH1507" s="24"/>
      <c r="FJI1507" s="24"/>
      <c r="FJJ1507" s="24"/>
      <c r="FJK1507" s="24"/>
      <c r="FJL1507" s="24"/>
      <c r="FJM1507" s="24"/>
      <c r="FJN1507" s="24"/>
      <c r="FJO1507" s="24"/>
      <c r="FJP1507" s="24"/>
      <c r="FJQ1507" s="24"/>
      <c r="FJR1507" s="24"/>
      <c r="FJS1507" s="24"/>
      <c r="FJT1507" s="24"/>
      <c r="FJU1507" s="24"/>
      <c r="FJV1507" s="24"/>
      <c r="FJW1507" s="24"/>
      <c r="FJX1507" s="24"/>
      <c r="FJY1507" s="24"/>
      <c r="FJZ1507" s="24"/>
      <c r="FKA1507" s="24"/>
      <c r="FKB1507" s="24"/>
      <c r="FKC1507" s="24"/>
      <c r="FKD1507" s="24"/>
      <c r="FKE1507" s="24"/>
      <c r="FKF1507" s="24"/>
      <c r="FKG1507" s="24"/>
      <c r="FKH1507" s="24"/>
      <c r="FKI1507" s="24"/>
      <c r="FKJ1507" s="24"/>
      <c r="FKK1507" s="24"/>
      <c r="FKL1507" s="24"/>
      <c r="FKM1507" s="24"/>
      <c r="FKN1507" s="24"/>
      <c r="FKO1507" s="24"/>
      <c r="FKP1507" s="24"/>
      <c r="FKQ1507" s="24"/>
      <c r="FKR1507" s="24"/>
      <c r="FKS1507" s="24"/>
      <c r="FKT1507" s="24"/>
      <c r="FKU1507" s="24"/>
      <c r="FKV1507" s="24"/>
      <c r="FKW1507" s="24"/>
      <c r="FKX1507" s="24"/>
      <c r="FKY1507" s="24"/>
      <c r="FKZ1507" s="24"/>
      <c r="FLA1507" s="24"/>
      <c r="FLB1507" s="24"/>
      <c r="FLC1507" s="24"/>
      <c r="FLD1507" s="24"/>
      <c r="FLE1507" s="24"/>
      <c r="FLF1507" s="24"/>
      <c r="FLG1507" s="24"/>
      <c r="FLH1507" s="24"/>
      <c r="FLI1507" s="24"/>
      <c r="FLJ1507" s="24"/>
      <c r="FLK1507" s="24"/>
      <c r="FLL1507" s="24"/>
      <c r="FLM1507" s="24"/>
      <c r="FLN1507" s="24"/>
      <c r="FLO1507" s="24"/>
      <c r="FLP1507" s="24"/>
      <c r="FLQ1507" s="24"/>
      <c r="FLR1507" s="24"/>
      <c r="FLS1507" s="24"/>
      <c r="FLT1507" s="24"/>
      <c r="FLU1507" s="24"/>
      <c r="FLV1507" s="24"/>
      <c r="FLW1507" s="24"/>
      <c r="FLX1507" s="24"/>
      <c r="FLY1507" s="24"/>
      <c r="FLZ1507" s="24"/>
      <c r="FMA1507" s="24"/>
      <c r="FMB1507" s="24"/>
      <c r="FMC1507" s="24"/>
      <c r="FMD1507" s="24"/>
      <c r="FME1507" s="24"/>
      <c r="FMF1507" s="24"/>
      <c r="FMG1507" s="24"/>
      <c r="FMH1507" s="24"/>
      <c r="FMI1507" s="24"/>
      <c r="FMJ1507" s="24"/>
      <c r="FMK1507" s="24"/>
      <c r="FML1507" s="24"/>
      <c r="FMM1507" s="24"/>
      <c r="FMN1507" s="24"/>
      <c r="FMO1507" s="24"/>
      <c r="FMP1507" s="24"/>
      <c r="FMQ1507" s="24"/>
      <c r="FMR1507" s="24"/>
      <c r="FMS1507" s="24"/>
      <c r="FMT1507" s="24"/>
      <c r="FMU1507" s="24"/>
      <c r="FMV1507" s="24"/>
      <c r="FMW1507" s="24"/>
      <c r="FMX1507" s="24"/>
      <c r="FMY1507" s="24"/>
      <c r="FMZ1507" s="24"/>
      <c r="FNA1507" s="24"/>
      <c r="FNB1507" s="24"/>
      <c r="FNC1507" s="24"/>
      <c r="FND1507" s="24"/>
      <c r="FNE1507" s="24"/>
      <c r="FNF1507" s="24"/>
      <c r="FNG1507" s="24"/>
      <c r="FNH1507" s="24"/>
      <c r="FNI1507" s="24"/>
      <c r="FNJ1507" s="24"/>
      <c r="FNK1507" s="24"/>
      <c r="FNL1507" s="24"/>
      <c r="FNM1507" s="24"/>
      <c r="FNN1507" s="24"/>
      <c r="FNO1507" s="24"/>
      <c r="FNP1507" s="24"/>
      <c r="FNQ1507" s="24"/>
      <c r="FNR1507" s="24"/>
      <c r="FNS1507" s="24"/>
      <c r="FNT1507" s="24"/>
      <c r="FNU1507" s="24"/>
      <c r="FNV1507" s="24"/>
      <c r="FNW1507" s="24"/>
      <c r="FNX1507" s="24"/>
      <c r="FNY1507" s="24"/>
      <c r="FNZ1507" s="24"/>
      <c r="FOA1507" s="24"/>
      <c r="FOB1507" s="24"/>
      <c r="FOC1507" s="24"/>
      <c r="FOD1507" s="24"/>
      <c r="FOE1507" s="24"/>
      <c r="FOF1507" s="24"/>
      <c r="FOG1507" s="24"/>
      <c r="FOH1507" s="24"/>
      <c r="FOI1507" s="24"/>
      <c r="FOJ1507" s="24"/>
      <c r="FOK1507" s="24"/>
      <c r="FOL1507" s="24"/>
      <c r="FOM1507" s="24"/>
      <c r="FON1507" s="24"/>
      <c r="FOO1507" s="24"/>
      <c r="FOP1507" s="24"/>
      <c r="FOQ1507" s="24"/>
      <c r="FOR1507" s="24"/>
      <c r="FOS1507" s="24"/>
      <c r="FOT1507" s="24"/>
      <c r="FOU1507" s="24"/>
      <c r="FOV1507" s="24"/>
      <c r="FOW1507" s="24"/>
      <c r="FOX1507" s="24"/>
      <c r="FOY1507" s="24"/>
      <c r="FOZ1507" s="24"/>
      <c r="FPA1507" s="24"/>
      <c r="FPB1507" s="24"/>
      <c r="FPC1507" s="24"/>
      <c r="FPD1507" s="24"/>
      <c r="FPE1507" s="24"/>
      <c r="FPF1507" s="24"/>
      <c r="FPG1507" s="24"/>
      <c r="FPH1507" s="24"/>
      <c r="FPI1507" s="24"/>
      <c r="FPJ1507" s="24"/>
      <c r="FPK1507" s="24"/>
      <c r="FPL1507" s="24"/>
      <c r="FPM1507" s="24"/>
      <c r="FPN1507" s="24"/>
      <c r="FPO1507" s="24"/>
      <c r="FPP1507" s="24"/>
      <c r="FPQ1507" s="24"/>
      <c r="FPR1507" s="24"/>
      <c r="FPS1507" s="24"/>
      <c r="FPT1507" s="24"/>
      <c r="FPU1507" s="24"/>
      <c r="FPV1507" s="24"/>
      <c r="FPW1507" s="24"/>
      <c r="FPX1507" s="24"/>
      <c r="FPY1507" s="24"/>
      <c r="FPZ1507" s="24"/>
      <c r="FQA1507" s="24"/>
      <c r="FQB1507" s="24"/>
      <c r="FQC1507" s="24"/>
      <c r="FQD1507" s="24"/>
      <c r="FQE1507" s="24"/>
      <c r="FQF1507" s="24"/>
      <c r="FQG1507" s="24"/>
      <c r="FQH1507" s="24"/>
      <c r="FQI1507" s="24"/>
      <c r="FQJ1507" s="24"/>
      <c r="FQK1507" s="24"/>
      <c r="FQL1507" s="24"/>
      <c r="FQM1507" s="24"/>
      <c r="FQN1507" s="24"/>
      <c r="FQO1507" s="24"/>
      <c r="FQP1507" s="24"/>
      <c r="FQQ1507" s="24"/>
      <c r="FQR1507" s="24"/>
      <c r="FQS1507" s="24"/>
      <c r="FQT1507" s="24"/>
      <c r="FQU1507" s="24"/>
      <c r="FQV1507" s="24"/>
      <c r="FQW1507" s="24"/>
      <c r="FQX1507" s="24"/>
      <c r="FQY1507" s="24"/>
      <c r="FQZ1507" s="24"/>
      <c r="FRA1507" s="24"/>
      <c r="FRB1507" s="24"/>
      <c r="FRC1507" s="24"/>
      <c r="FRD1507" s="24"/>
      <c r="FRE1507" s="24"/>
      <c r="FRF1507" s="24"/>
      <c r="FRG1507" s="24"/>
      <c r="FRH1507" s="24"/>
      <c r="FRI1507" s="24"/>
      <c r="FRJ1507" s="24"/>
      <c r="FRK1507" s="24"/>
      <c r="FRL1507" s="24"/>
      <c r="FRM1507" s="24"/>
      <c r="FRN1507" s="24"/>
      <c r="FRO1507" s="24"/>
      <c r="FRP1507" s="24"/>
      <c r="FRQ1507" s="24"/>
      <c r="FRR1507" s="24"/>
      <c r="FRS1507" s="24"/>
      <c r="FRT1507" s="24"/>
      <c r="FRU1507" s="24"/>
      <c r="FRV1507" s="24"/>
      <c r="FRW1507" s="24"/>
      <c r="FRX1507" s="24"/>
      <c r="FRY1507" s="24"/>
      <c r="FRZ1507" s="24"/>
      <c r="FSA1507" s="24"/>
      <c r="FSB1507" s="24"/>
      <c r="FSC1507" s="24"/>
      <c r="FSD1507" s="24"/>
      <c r="FSE1507" s="24"/>
      <c r="FSF1507" s="24"/>
      <c r="FSG1507" s="24"/>
      <c r="FSH1507" s="24"/>
      <c r="FSI1507" s="24"/>
      <c r="FSJ1507" s="24"/>
      <c r="FSK1507" s="24"/>
      <c r="FSL1507" s="24"/>
      <c r="FSM1507" s="24"/>
      <c r="FSN1507" s="24"/>
      <c r="FSO1507" s="24"/>
      <c r="FSP1507" s="24"/>
      <c r="FSQ1507" s="24"/>
      <c r="FSR1507" s="24"/>
      <c r="FSS1507" s="24"/>
      <c r="FST1507" s="24"/>
      <c r="FSU1507" s="24"/>
      <c r="FSV1507" s="24"/>
      <c r="FSW1507" s="24"/>
      <c r="FSX1507" s="24"/>
      <c r="FSY1507" s="24"/>
      <c r="FSZ1507" s="24"/>
      <c r="FTA1507" s="24"/>
      <c r="FTB1507" s="24"/>
      <c r="FTC1507" s="24"/>
      <c r="FTD1507" s="24"/>
      <c r="FTE1507" s="24"/>
      <c r="FTF1507" s="24"/>
      <c r="FTG1507" s="24"/>
      <c r="FTH1507" s="24"/>
      <c r="FTI1507" s="24"/>
      <c r="FTJ1507" s="24"/>
      <c r="FTK1507" s="24"/>
      <c r="FTL1507" s="24"/>
      <c r="FTM1507" s="24"/>
      <c r="FTN1507" s="24"/>
      <c r="FTO1507" s="24"/>
      <c r="FTP1507" s="24"/>
      <c r="FTQ1507" s="24"/>
      <c r="FTR1507" s="24"/>
      <c r="FTS1507" s="24"/>
      <c r="FTT1507" s="24"/>
      <c r="FTU1507" s="24"/>
      <c r="FTV1507" s="24"/>
      <c r="FTW1507" s="24"/>
      <c r="FTX1507" s="24"/>
      <c r="FTY1507" s="24"/>
      <c r="FTZ1507" s="24"/>
      <c r="FUA1507" s="24"/>
      <c r="FUB1507" s="24"/>
      <c r="FUC1507" s="24"/>
      <c r="FUD1507" s="24"/>
      <c r="FUE1507" s="24"/>
      <c r="FUF1507" s="24"/>
      <c r="FUG1507" s="24"/>
      <c r="FUH1507" s="24"/>
      <c r="FUI1507" s="24"/>
      <c r="FUJ1507" s="24"/>
      <c r="FUK1507" s="24"/>
      <c r="FUL1507" s="24"/>
      <c r="FUM1507" s="24"/>
      <c r="FUN1507" s="24"/>
      <c r="FUO1507" s="24"/>
      <c r="FUP1507" s="24"/>
      <c r="FUQ1507" s="24"/>
      <c r="FUR1507" s="24"/>
      <c r="FUS1507" s="24"/>
      <c r="FUT1507" s="24"/>
      <c r="FUU1507" s="24"/>
      <c r="FUV1507" s="24"/>
      <c r="FUW1507" s="24"/>
      <c r="FUX1507" s="24"/>
      <c r="FUY1507" s="24"/>
      <c r="FUZ1507" s="24"/>
      <c r="FVA1507" s="24"/>
      <c r="FVB1507" s="24"/>
      <c r="FVC1507" s="24"/>
      <c r="FVD1507" s="24"/>
      <c r="FVE1507" s="24"/>
      <c r="FVF1507" s="24"/>
      <c r="FVG1507" s="24"/>
      <c r="FVH1507" s="24"/>
      <c r="FVI1507" s="24"/>
      <c r="FVJ1507" s="24"/>
      <c r="FVK1507" s="24"/>
      <c r="FVL1507" s="24"/>
      <c r="FVM1507" s="24"/>
      <c r="FVN1507" s="24"/>
      <c r="FVO1507" s="24"/>
      <c r="FVP1507" s="24"/>
      <c r="FVQ1507" s="24"/>
      <c r="FVR1507" s="24"/>
      <c r="FVS1507" s="24"/>
      <c r="FVT1507" s="24"/>
      <c r="FVU1507" s="24"/>
      <c r="FVV1507" s="24"/>
      <c r="FVW1507" s="24"/>
      <c r="FVX1507" s="24"/>
      <c r="FVY1507" s="24"/>
      <c r="FVZ1507" s="24"/>
      <c r="FWA1507" s="24"/>
      <c r="FWB1507" s="24"/>
      <c r="FWC1507" s="24"/>
      <c r="FWD1507" s="24"/>
      <c r="FWE1507" s="24"/>
      <c r="FWF1507" s="24"/>
      <c r="FWG1507" s="24"/>
      <c r="FWH1507" s="24"/>
      <c r="FWI1507" s="24"/>
      <c r="FWJ1507" s="24"/>
      <c r="FWK1507" s="24"/>
      <c r="FWL1507" s="24"/>
      <c r="FWM1507" s="24"/>
      <c r="FWN1507" s="24"/>
      <c r="FWO1507" s="24"/>
      <c r="FWP1507" s="24"/>
      <c r="FWQ1507" s="24"/>
      <c r="FWR1507" s="24"/>
      <c r="FWS1507" s="24"/>
      <c r="FWT1507" s="24"/>
      <c r="FWU1507" s="24"/>
      <c r="FWV1507" s="24"/>
      <c r="FWW1507" s="24"/>
      <c r="FWX1507" s="24"/>
      <c r="FWY1507" s="24"/>
      <c r="FWZ1507" s="24"/>
      <c r="FXA1507" s="24"/>
      <c r="FXB1507" s="24"/>
      <c r="FXC1507" s="24"/>
      <c r="FXD1507" s="24"/>
      <c r="FXE1507" s="24"/>
      <c r="FXF1507" s="24"/>
      <c r="FXG1507" s="24"/>
      <c r="FXH1507" s="24"/>
      <c r="FXI1507" s="24"/>
      <c r="FXJ1507" s="24"/>
      <c r="FXK1507" s="24"/>
      <c r="FXL1507" s="24"/>
      <c r="FXM1507" s="24"/>
      <c r="FXN1507" s="24"/>
      <c r="FXO1507" s="24"/>
      <c r="FXP1507" s="24"/>
      <c r="FXQ1507" s="24"/>
      <c r="FXR1507" s="24"/>
      <c r="FXS1507" s="24"/>
      <c r="FXT1507" s="24"/>
      <c r="FXU1507" s="24"/>
      <c r="FXV1507" s="24"/>
      <c r="FXW1507" s="24"/>
      <c r="FXX1507" s="24"/>
      <c r="FXY1507" s="24"/>
      <c r="FXZ1507" s="24"/>
      <c r="FYA1507" s="24"/>
      <c r="FYB1507" s="24"/>
      <c r="FYC1507" s="24"/>
      <c r="FYD1507" s="24"/>
      <c r="FYE1507" s="24"/>
      <c r="FYF1507" s="24"/>
      <c r="FYG1507" s="24"/>
      <c r="FYH1507" s="24"/>
      <c r="FYI1507" s="24"/>
      <c r="FYJ1507" s="24"/>
      <c r="FYK1507" s="24"/>
      <c r="FYL1507" s="24"/>
      <c r="FYM1507" s="24"/>
      <c r="FYN1507" s="24"/>
      <c r="FYO1507" s="24"/>
      <c r="FYP1507" s="24"/>
      <c r="FYQ1507" s="24"/>
      <c r="FYR1507" s="24"/>
      <c r="FYS1507" s="24"/>
      <c r="FYT1507" s="24"/>
      <c r="FYU1507" s="24"/>
      <c r="FYV1507" s="24"/>
      <c r="FYW1507" s="24"/>
      <c r="FYX1507" s="24"/>
      <c r="FYY1507" s="24"/>
      <c r="FYZ1507" s="24"/>
      <c r="FZA1507" s="24"/>
      <c r="FZB1507" s="24"/>
      <c r="FZC1507" s="24"/>
      <c r="FZD1507" s="24"/>
      <c r="FZE1507" s="24"/>
      <c r="FZF1507" s="24"/>
      <c r="FZG1507" s="24"/>
      <c r="FZH1507" s="24"/>
      <c r="FZI1507" s="24"/>
      <c r="FZJ1507" s="24"/>
      <c r="FZK1507" s="24"/>
      <c r="FZL1507" s="24"/>
      <c r="FZM1507" s="24"/>
      <c r="FZN1507" s="24"/>
      <c r="FZO1507" s="24"/>
      <c r="FZP1507" s="24"/>
      <c r="FZQ1507" s="24"/>
      <c r="FZR1507" s="24"/>
      <c r="FZS1507" s="24"/>
      <c r="FZT1507" s="24"/>
      <c r="FZU1507" s="24"/>
      <c r="FZV1507" s="24"/>
      <c r="FZW1507" s="24"/>
      <c r="FZX1507" s="24"/>
      <c r="FZY1507" s="24"/>
      <c r="FZZ1507" s="24"/>
      <c r="GAA1507" s="24"/>
      <c r="GAB1507" s="24"/>
      <c r="GAC1507" s="24"/>
      <c r="GAD1507" s="24"/>
      <c r="GAE1507" s="24"/>
      <c r="GAF1507" s="24"/>
      <c r="GAG1507" s="24"/>
      <c r="GAH1507" s="24"/>
      <c r="GAI1507" s="24"/>
      <c r="GAJ1507" s="24"/>
      <c r="GAK1507" s="24"/>
      <c r="GAL1507" s="24"/>
      <c r="GAM1507" s="24"/>
      <c r="GAN1507" s="24"/>
      <c r="GAO1507" s="24"/>
      <c r="GAP1507" s="24"/>
      <c r="GAQ1507" s="24"/>
      <c r="GAR1507" s="24"/>
      <c r="GAS1507" s="24"/>
      <c r="GAT1507" s="24"/>
      <c r="GAU1507" s="24"/>
      <c r="GAV1507" s="24"/>
      <c r="GAW1507" s="24"/>
      <c r="GAX1507" s="24"/>
      <c r="GAY1507" s="24"/>
      <c r="GAZ1507" s="24"/>
      <c r="GBA1507" s="24"/>
      <c r="GBB1507" s="24"/>
      <c r="GBC1507" s="24"/>
      <c r="GBD1507" s="24"/>
      <c r="GBE1507" s="24"/>
      <c r="GBF1507" s="24"/>
      <c r="GBG1507" s="24"/>
      <c r="GBH1507" s="24"/>
      <c r="GBI1507" s="24"/>
      <c r="GBJ1507" s="24"/>
      <c r="GBK1507" s="24"/>
      <c r="GBL1507" s="24"/>
      <c r="GBM1507" s="24"/>
      <c r="GBN1507" s="24"/>
      <c r="GBO1507" s="24"/>
      <c r="GBP1507" s="24"/>
      <c r="GBQ1507" s="24"/>
      <c r="GBR1507" s="24"/>
      <c r="GBS1507" s="24"/>
      <c r="GBT1507" s="24"/>
      <c r="GBU1507" s="24"/>
      <c r="GBV1507" s="24"/>
      <c r="GBW1507" s="24"/>
      <c r="GBX1507" s="24"/>
      <c r="GBY1507" s="24"/>
      <c r="GBZ1507" s="24"/>
      <c r="GCA1507" s="24"/>
      <c r="GCB1507" s="24"/>
      <c r="GCC1507" s="24"/>
      <c r="GCD1507" s="24"/>
      <c r="GCE1507" s="24"/>
      <c r="GCF1507" s="24"/>
      <c r="GCG1507" s="24"/>
      <c r="GCH1507" s="24"/>
      <c r="GCI1507" s="24"/>
      <c r="GCJ1507" s="24"/>
      <c r="GCK1507" s="24"/>
      <c r="GCL1507" s="24"/>
      <c r="GCM1507" s="24"/>
      <c r="GCN1507" s="24"/>
      <c r="GCO1507" s="24"/>
      <c r="GCP1507" s="24"/>
      <c r="GCQ1507" s="24"/>
      <c r="GCR1507" s="24"/>
      <c r="GCS1507" s="24"/>
      <c r="GCT1507" s="24"/>
      <c r="GCU1507" s="24"/>
      <c r="GCV1507" s="24"/>
      <c r="GCW1507" s="24"/>
      <c r="GCX1507" s="24"/>
      <c r="GCY1507" s="24"/>
      <c r="GCZ1507" s="24"/>
      <c r="GDA1507" s="24"/>
      <c r="GDB1507" s="24"/>
      <c r="GDC1507" s="24"/>
      <c r="GDD1507" s="24"/>
      <c r="GDE1507" s="24"/>
      <c r="GDF1507" s="24"/>
      <c r="GDG1507" s="24"/>
      <c r="GDH1507" s="24"/>
      <c r="GDI1507" s="24"/>
      <c r="GDJ1507" s="24"/>
      <c r="GDK1507" s="24"/>
      <c r="GDL1507" s="24"/>
      <c r="GDM1507" s="24"/>
      <c r="GDN1507" s="24"/>
      <c r="GDO1507" s="24"/>
      <c r="GDP1507" s="24"/>
      <c r="GDQ1507" s="24"/>
      <c r="GDR1507" s="24"/>
      <c r="GDS1507" s="24"/>
      <c r="GDT1507" s="24"/>
      <c r="GDU1507" s="24"/>
      <c r="GDV1507" s="24"/>
      <c r="GDW1507" s="24"/>
      <c r="GDX1507" s="24"/>
      <c r="GDY1507" s="24"/>
      <c r="GDZ1507" s="24"/>
      <c r="GEA1507" s="24"/>
      <c r="GEB1507" s="24"/>
      <c r="GEC1507" s="24"/>
      <c r="GED1507" s="24"/>
      <c r="GEE1507" s="24"/>
      <c r="GEF1507" s="24"/>
      <c r="GEG1507" s="24"/>
      <c r="GEH1507" s="24"/>
      <c r="GEI1507" s="24"/>
      <c r="GEJ1507" s="24"/>
      <c r="GEK1507" s="24"/>
      <c r="GEL1507" s="24"/>
      <c r="GEM1507" s="24"/>
      <c r="GEN1507" s="24"/>
      <c r="GEO1507" s="24"/>
      <c r="GEP1507" s="24"/>
      <c r="GEQ1507" s="24"/>
      <c r="GER1507" s="24"/>
      <c r="GES1507" s="24"/>
      <c r="GET1507" s="24"/>
      <c r="GEU1507" s="24"/>
      <c r="GEV1507" s="24"/>
      <c r="GEW1507" s="24"/>
      <c r="GEX1507" s="24"/>
      <c r="GEY1507" s="24"/>
      <c r="GEZ1507" s="24"/>
      <c r="GFA1507" s="24"/>
      <c r="GFB1507" s="24"/>
      <c r="GFC1507" s="24"/>
      <c r="GFD1507" s="24"/>
      <c r="GFE1507" s="24"/>
      <c r="GFF1507" s="24"/>
      <c r="GFG1507" s="24"/>
      <c r="GFH1507" s="24"/>
      <c r="GFI1507" s="24"/>
      <c r="GFJ1507" s="24"/>
      <c r="GFK1507" s="24"/>
      <c r="GFL1507" s="24"/>
      <c r="GFM1507" s="24"/>
      <c r="GFN1507" s="24"/>
      <c r="GFO1507" s="24"/>
      <c r="GFP1507" s="24"/>
      <c r="GFQ1507" s="24"/>
      <c r="GFR1507" s="24"/>
      <c r="GFS1507" s="24"/>
      <c r="GFT1507" s="24"/>
      <c r="GFU1507" s="24"/>
      <c r="GFV1507" s="24"/>
      <c r="GFW1507" s="24"/>
      <c r="GFX1507" s="24"/>
      <c r="GFY1507" s="24"/>
      <c r="GFZ1507" s="24"/>
      <c r="GGA1507" s="24"/>
      <c r="GGB1507" s="24"/>
      <c r="GGC1507" s="24"/>
      <c r="GGD1507" s="24"/>
      <c r="GGE1507" s="24"/>
      <c r="GGF1507" s="24"/>
      <c r="GGG1507" s="24"/>
      <c r="GGH1507" s="24"/>
      <c r="GGI1507" s="24"/>
      <c r="GGJ1507" s="24"/>
      <c r="GGK1507" s="24"/>
      <c r="GGL1507" s="24"/>
      <c r="GGM1507" s="24"/>
      <c r="GGN1507" s="24"/>
      <c r="GGO1507" s="24"/>
      <c r="GGP1507" s="24"/>
      <c r="GGQ1507" s="24"/>
      <c r="GGR1507" s="24"/>
      <c r="GGS1507" s="24"/>
      <c r="GGT1507" s="24"/>
      <c r="GGU1507" s="24"/>
      <c r="GGV1507" s="24"/>
      <c r="GGW1507" s="24"/>
      <c r="GGX1507" s="24"/>
      <c r="GGY1507" s="24"/>
      <c r="GGZ1507" s="24"/>
      <c r="GHA1507" s="24"/>
      <c r="GHB1507" s="24"/>
      <c r="GHC1507" s="24"/>
      <c r="GHD1507" s="24"/>
      <c r="GHE1507" s="24"/>
      <c r="GHF1507" s="24"/>
      <c r="GHG1507" s="24"/>
      <c r="GHH1507" s="24"/>
      <c r="GHI1507" s="24"/>
      <c r="GHJ1507" s="24"/>
      <c r="GHK1507" s="24"/>
      <c r="GHL1507" s="24"/>
      <c r="GHM1507" s="24"/>
      <c r="GHN1507" s="24"/>
      <c r="GHO1507" s="24"/>
      <c r="GHP1507" s="24"/>
      <c r="GHQ1507" s="24"/>
      <c r="GHR1507" s="24"/>
      <c r="GHS1507" s="24"/>
      <c r="GHT1507" s="24"/>
      <c r="GHU1507" s="24"/>
      <c r="GHV1507" s="24"/>
      <c r="GHW1507" s="24"/>
      <c r="GHX1507" s="24"/>
      <c r="GHY1507" s="24"/>
      <c r="GHZ1507" s="24"/>
      <c r="GIA1507" s="24"/>
      <c r="GIB1507" s="24"/>
      <c r="GIC1507" s="24"/>
      <c r="GID1507" s="24"/>
      <c r="GIE1507" s="24"/>
      <c r="GIF1507" s="24"/>
      <c r="GIG1507" s="24"/>
      <c r="GIH1507" s="24"/>
      <c r="GII1507" s="24"/>
      <c r="GIJ1507" s="24"/>
      <c r="GIK1507" s="24"/>
      <c r="GIL1507" s="24"/>
      <c r="GIM1507" s="24"/>
      <c r="GIN1507" s="24"/>
      <c r="GIO1507" s="24"/>
      <c r="GIP1507" s="24"/>
      <c r="GIQ1507" s="24"/>
      <c r="GIR1507" s="24"/>
      <c r="GIS1507" s="24"/>
      <c r="GIT1507" s="24"/>
      <c r="GIU1507" s="24"/>
      <c r="GIV1507" s="24"/>
      <c r="GIW1507" s="24"/>
      <c r="GIX1507" s="24"/>
      <c r="GIY1507" s="24"/>
      <c r="GIZ1507" s="24"/>
      <c r="GJA1507" s="24"/>
      <c r="GJB1507" s="24"/>
      <c r="GJC1507" s="24"/>
      <c r="GJD1507" s="24"/>
      <c r="GJE1507" s="24"/>
      <c r="GJF1507" s="24"/>
      <c r="GJG1507" s="24"/>
      <c r="GJH1507" s="24"/>
      <c r="GJI1507" s="24"/>
      <c r="GJJ1507" s="24"/>
      <c r="GJK1507" s="24"/>
      <c r="GJL1507" s="24"/>
      <c r="GJM1507" s="24"/>
      <c r="GJN1507" s="24"/>
      <c r="GJO1507" s="24"/>
      <c r="GJP1507" s="24"/>
      <c r="GJQ1507" s="24"/>
      <c r="GJR1507" s="24"/>
      <c r="GJS1507" s="24"/>
      <c r="GJT1507" s="24"/>
      <c r="GJU1507" s="24"/>
      <c r="GJV1507" s="24"/>
      <c r="GJW1507" s="24"/>
      <c r="GJX1507" s="24"/>
      <c r="GJY1507" s="24"/>
      <c r="GJZ1507" s="24"/>
      <c r="GKA1507" s="24"/>
      <c r="GKB1507" s="24"/>
      <c r="GKC1507" s="24"/>
      <c r="GKD1507" s="24"/>
      <c r="GKE1507" s="24"/>
      <c r="GKF1507" s="24"/>
      <c r="GKG1507" s="24"/>
      <c r="GKH1507" s="24"/>
      <c r="GKI1507" s="24"/>
      <c r="GKJ1507" s="24"/>
      <c r="GKK1507" s="24"/>
      <c r="GKL1507" s="24"/>
      <c r="GKM1507" s="24"/>
      <c r="GKN1507" s="24"/>
      <c r="GKO1507" s="24"/>
      <c r="GKP1507" s="24"/>
      <c r="GKQ1507" s="24"/>
      <c r="GKR1507" s="24"/>
      <c r="GKS1507" s="24"/>
      <c r="GKT1507" s="24"/>
      <c r="GKU1507" s="24"/>
      <c r="GKV1507" s="24"/>
      <c r="GKW1507" s="24"/>
      <c r="GKX1507" s="24"/>
      <c r="GKY1507" s="24"/>
      <c r="GKZ1507" s="24"/>
      <c r="GLA1507" s="24"/>
      <c r="GLB1507" s="24"/>
      <c r="GLC1507" s="24"/>
      <c r="GLD1507" s="24"/>
      <c r="GLE1507" s="24"/>
      <c r="GLF1507" s="24"/>
      <c r="GLG1507" s="24"/>
      <c r="GLH1507" s="24"/>
      <c r="GLI1507" s="24"/>
      <c r="GLJ1507" s="24"/>
      <c r="GLK1507" s="24"/>
      <c r="GLL1507" s="24"/>
      <c r="GLM1507" s="24"/>
      <c r="GLN1507" s="24"/>
      <c r="GLO1507" s="24"/>
      <c r="GLP1507" s="24"/>
      <c r="GLQ1507" s="24"/>
      <c r="GLR1507" s="24"/>
      <c r="GLS1507" s="24"/>
      <c r="GLT1507" s="24"/>
      <c r="GLU1507" s="24"/>
      <c r="GLV1507" s="24"/>
      <c r="GLW1507" s="24"/>
      <c r="GLX1507" s="24"/>
      <c r="GLY1507" s="24"/>
      <c r="GLZ1507" s="24"/>
      <c r="GMA1507" s="24"/>
      <c r="GMB1507" s="24"/>
      <c r="GMC1507" s="24"/>
      <c r="GMD1507" s="24"/>
      <c r="GME1507" s="24"/>
      <c r="GMF1507" s="24"/>
      <c r="GMG1507" s="24"/>
      <c r="GMH1507" s="24"/>
      <c r="GMI1507" s="24"/>
      <c r="GMJ1507" s="24"/>
      <c r="GMK1507" s="24"/>
      <c r="GML1507" s="24"/>
      <c r="GMM1507" s="24"/>
      <c r="GMN1507" s="24"/>
      <c r="GMO1507" s="24"/>
      <c r="GMP1507" s="24"/>
      <c r="GMQ1507" s="24"/>
      <c r="GMR1507" s="24"/>
      <c r="GMS1507" s="24"/>
      <c r="GMT1507" s="24"/>
      <c r="GMU1507" s="24"/>
      <c r="GMV1507" s="24"/>
      <c r="GMW1507" s="24"/>
      <c r="GMX1507" s="24"/>
      <c r="GMY1507" s="24"/>
      <c r="GMZ1507" s="24"/>
      <c r="GNA1507" s="24"/>
      <c r="GNB1507" s="24"/>
      <c r="GNC1507" s="24"/>
      <c r="GND1507" s="24"/>
      <c r="GNE1507" s="24"/>
      <c r="GNF1507" s="24"/>
      <c r="GNG1507" s="24"/>
      <c r="GNH1507" s="24"/>
      <c r="GNI1507" s="24"/>
      <c r="GNJ1507" s="24"/>
      <c r="GNK1507" s="24"/>
      <c r="GNL1507" s="24"/>
      <c r="GNM1507" s="24"/>
      <c r="GNN1507" s="24"/>
      <c r="GNO1507" s="24"/>
      <c r="GNP1507" s="24"/>
      <c r="GNQ1507" s="24"/>
      <c r="GNR1507" s="24"/>
      <c r="GNS1507" s="24"/>
      <c r="GNT1507" s="24"/>
      <c r="GNU1507" s="24"/>
      <c r="GNV1507" s="24"/>
      <c r="GNW1507" s="24"/>
      <c r="GNX1507" s="24"/>
      <c r="GNY1507" s="24"/>
      <c r="GNZ1507" s="24"/>
      <c r="GOA1507" s="24"/>
      <c r="GOB1507" s="24"/>
      <c r="GOC1507" s="24"/>
      <c r="GOD1507" s="24"/>
      <c r="GOE1507" s="24"/>
      <c r="GOF1507" s="24"/>
      <c r="GOG1507" s="24"/>
      <c r="GOH1507" s="24"/>
      <c r="GOI1507" s="24"/>
      <c r="GOJ1507" s="24"/>
      <c r="GOK1507" s="24"/>
      <c r="GOL1507" s="24"/>
      <c r="GOM1507" s="24"/>
      <c r="GON1507" s="24"/>
      <c r="GOO1507" s="24"/>
      <c r="GOP1507" s="24"/>
      <c r="GOQ1507" s="24"/>
      <c r="GOR1507" s="24"/>
      <c r="GOS1507" s="24"/>
      <c r="GOT1507" s="24"/>
      <c r="GOU1507" s="24"/>
      <c r="GOV1507" s="24"/>
      <c r="GOW1507" s="24"/>
      <c r="GOX1507" s="24"/>
      <c r="GOY1507" s="24"/>
      <c r="GOZ1507" s="24"/>
      <c r="GPA1507" s="24"/>
      <c r="GPB1507" s="24"/>
      <c r="GPC1507" s="24"/>
      <c r="GPD1507" s="24"/>
      <c r="GPE1507" s="24"/>
      <c r="GPF1507" s="24"/>
      <c r="GPG1507" s="24"/>
      <c r="GPH1507" s="24"/>
      <c r="GPI1507" s="24"/>
      <c r="GPJ1507" s="24"/>
      <c r="GPK1507" s="24"/>
      <c r="GPL1507" s="24"/>
      <c r="GPM1507" s="24"/>
      <c r="GPN1507" s="24"/>
      <c r="GPO1507" s="24"/>
      <c r="GPP1507" s="24"/>
      <c r="GPQ1507" s="24"/>
      <c r="GPR1507" s="24"/>
      <c r="GPS1507" s="24"/>
      <c r="GPT1507" s="24"/>
      <c r="GPU1507" s="24"/>
      <c r="GPV1507" s="24"/>
      <c r="GPW1507" s="24"/>
      <c r="GPX1507" s="24"/>
      <c r="GPY1507" s="24"/>
      <c r="GPZ1507" s="24"/>
      <c r="GQA1507" s="24"/>
      <c r="GQB1507" s="24"/>
      <c r="GQC1507" s="24"/>
      <c r="GQD1507" s="24"/>
      <c r="GQE1507" s="24"/>
      <c r="GQF1507" s="24"/>
      <c r="GQG1507" s="24"/>
      <c r="GQH1507" s="24"/>
      <c r="GQI1507" s="24"/>
      <c r="GQJ1507" s="24"/>
      <c r="GQK1507" s="24"/>
      <c r="GQL1507" s="24"/>
      <c r="GQM1507" s="24"/>
      <c r="GQN1507" s="24"/>
      <c r="GQO1507" s="24"/>
      <c r="GQP1507" s="24"/>
      <c r="GQQ1507" s="24"/>
      <c r="GQR1507" s="24"/>
      <c r="GQS1507" s="24"/>
      <c r="GQT1507" s="24"/>
      <c r="GQU1507" s="24"/>
      <c r="GQV1507" s="24"/>
      <c r="GQW1507" s="24"/>
      <c r="GQX1507" s="24"/>
      <c r="GQY1507" s="24"/>
      <c r="GQZ1507" s="24"/>
      <c r="GRA1507" s="24"/>
      <c r="GRB1507" s="24"/>
      <c r="GRC1507" s="24"/>
      <c r="GRD1507" s="24"/>
      <c r="GRE1507" s="24"/>
      <c r="GRF1507" s="24"/>
      <c r="GRG1507" s="24"/>
      <c r="GRH1507" s="24"/>
      <c r="GRI1507" s="24"/>
      <c r="GRJ1507" s="24"/>
      <c r="GRK1507" s="24"/>
      <c r="GRL1507" s="24"/>
      <c r="GRM1507" s="24"/>
      <c r="GRN1507" s="24"/>
      <c r="GRO1507" s="24"/>
      <c r="GRP1507" s="24"/>
      <c r="GRQ1507" s="24"/>
      <c r="GRR1507" s="24"/>
      <c r="GRS1507" s="24"/>
      <c r="GRT1507" s="24"/>
      <c r="GRU1507" s="24"/>
      <c r="GRV1507" s="24"/>
      <c r="GRW1507" s="24"/>
      <c r="GRX1507" s="24"/>
      <c r="GRY1507" s="24"/>
      <c r="GRZ1507" s="24"/>
      <c r="GSA1507" s="24"/>
      <c r="GSB1507" s="24"/>
      <c r="GSC1507" s="24"/>
      <c r="GSD1507" s="24"/>
      <c r="GSE1507" s="24"/>
      <c r="GSF1507" s="24"/>
      <c r="GSG1507" s="24"/>
      <c r="GSH1507" s="24"/>
      <c r="GSI1507" s="24"/>
      <c r="GSJ1507" s="24"/>
      <c r="GSK1507" s="24"/>
      <c r="GSL1507" s="24"/>
      <c r="GSM1507" s="24"/>
      <c r="GSN1507" s="24"/>
      <c r="GSO1507" s="24"/>
      <c r="GSP1507" s="24"/>
      <c r="GSQ1507" s="24"/>
      <c r="GSR1507" s="24"/>
      <c r="GSS1507" s="24"/>
      <c r="GST1507" s="24"/>
      <c r="GSU1507" s="24"/>
      <c r="GSV1507" s="24"/>
      <c r="GSW1507" s="24"/>
      <c r="GSX1507" s="24"/>
      <c r="GSY1507" s="24"/>
      <c r="GSZ1507" s="24"/>
      <c r="GTA1507" s="24"/>
      <c r="GTB1507" s="24"/>
      <c r="GTC1507" s="24"/>
      <c r="GTD1507" s="24"/>
      <c r="GTE1507" s="24"/>
      <c r="GTF1507" s="24"/>
      <c r="GTG1507" s="24"/>
      <c r="GTH1507" s="24"/>
      <c r="GTI1507" s="24"/>
      <c r="GTJ1507" s="24"/>
      <c r="GTK1507" s="24"/>
      <c r="GTL1507" s="24"/>
      <c r="GTM1507" s="24"/>
      <c r="GTN1507" s="24"/>
      <c r="GTO1507" s="24"/>
      <c r="GTP1507" s="24"/>
      <c r="GTQ1507" s="24"/>
      <c r="GTR1507" s="24"/>
      <c r="GTS1507" s="24"/>
      <c r="GTT1507" s="24"/>
      <c r="GTU1507" s="24"/>
      <c r="GTV1507" s="24"/>
      <c r="GTW1507" s="24"/>
      <c r="GTX1507" s="24"/>
      <c r="GTY1507" s="24"/>
      <c r="GTZ1507" s="24"/>
      <c r="GUA1507" s="24"/>
      <c r="GUB1507" s="24"/>
      <c r="GUC1507" s="24"/>
      <c r="GUD1507" s="24"/>
      <c r="GUE1507" s="24"/>
      <c r="GUF1507" s="24"/>
      <c r="GUG1507" s="24"/>
      <c r="GUH1507" s="24"/>
      <c r="GUI1507" s="24"/>
      <c r="GUJ1507" s="24"/>
      <c r="GUK1507" s="24"/>
      <c r="GUL1507" s="24"/>
      <c r="GUM1507" s="24"/>
      <c r="GUN1507" s="24"/>
      <c r="GUO1507" s="24"/>
      <c r="GUP1507" s="24"/>
      <c r="GUQ1507" s="24"/>
      <c r="GUR1507" s="24"/>
      <c r="GUS1507" s="24"/>
      <c r="GUT1507" s="24"/>
      <c r="GUU1507" s="24"/>
      <c r="GUV1507" s="24"/>
      <c r="GUW1507" s="24"/>
      <c r="GUX1507" s="24"/>
      <c r="GUY1507" s="24"/>
      <c r="GUZ1507" s="24"/>
      <c r="GVA1507" s="24"/>
      <c r="GVB1507" s="24"/>
      <c r="GVC1507" s="24"/>
      <c r="GVD1507" s="24"/>
      <c r="GVE1507" s="24"/>
      <c r="GVF1507" s="24"/>
      <c r="GVG1507" s="24"/>
      <c r="GVH1507" s="24"/>
      <c r="GVI1507" s="24"/>
      <c r="GVJ1507" s="24"/>
      <c r="GVK1507" s="24"/>
      <c r="GVL1507" s="24"/>
      <c r="GVM1507" s="24"/>
      <c r="GVN1507" s="24"/>
      <c r="GVO1507" s="24"/>
      <c r="GVP1507" s="24"/>
      <c r="GVQ1507" s="24"/>
      <c r="GVR1507" s="24"/>
      <c r="GVS1507" s="24"/>
      <c r="GVT1507" s="24"/>
      <c r="GVU1507" s="24"/>
      <c r="GVV1507" s="24"/>
      <c r="GVW1507" s="24"/>
      <c r="GVX1507" s="24"/>
      <c r="GVY1507" s="24"/>
      <c r="GVZ1507" s="24"/>
      <c r="GWA1507" s="24"/>
      <c r="GWB1507" s="24"/>
      <c r="GWC1507" s="24"/>
      <c r="GWD1507" s="24"/>
      <c r="GWE1507" s="24"/>
      <c r="GWF1507" s="24"/>
      <c r="GWG1507" s="24"/>
      <c r="GWH1507" s="24"/>
      <c r="GWI1507" s="24"/>
      <c r="GWJ1507" s="24"/>
      <c r="GWK1507" s="24"/>
      <c r="GWL1507" s="24"/>
      <c r="GWM1507" s="24"/>
      <c r="GWN1507" s="24"/>
      <c r="GWO1507" s="24"/>
      <c r="GWP1507" s="24"/>
      <c r="GWQ1507" s="24"/>
      <c r="GWR1507" s="24"/>
      <c r="GWS1507" s="24"/>
      <c r="GWT1507" s="24"/>
      <c r="GWU1507" s="24"/>
      <c r="GWV1507" s="24"/>
      <c r="GWW1507" s="24"/>
      <c r="GWX1507" s="24"/>
      <c r="GWY1507" s="24"/>
      <c r="GWZ1507" s="24"/>
      <c r="GXA1507" s="24"/>
      <c r="GXB1507" s="24"/>
      <c r="GXC1507" s="24"/>
      <c r="GXD1507" s="24"/>
      <c r="GXE1507" s="24"/>
      <c r="GXF1507" s="24"/>
      <c r="GXG1507" s="24"/>
      <c r="GXH1507" s="24"/>
      <c r="GXI1507" s="24"/>
      <c r="GXJ1507" s="24"/>
      <c r="GXK1507" s="24"/>
      <c r="GXL1507" s="24"/>
      <c r="GXM1507" s="24"/>
      <c r="GXN1507" s="24"/>
      <c r="GXO1507" s="24"/>
      <c r="GXP1507" s="24"/>
      <c r="GXQ1507" s="24"/>
      <c r="GXR1507" s="24"/>
      <c r="GXS1507" s="24"/>
      <c r="GXT1507" s="24"/>
      <c r="GXU1507" s="24"/>
      <c r="GXV1507" s="24"/>
      <c r="GXW1507" s="24"/>
      <c r="GXX1507" s="24"/>
      <c r="GXY1507" s="24"/>
      <c r="GXZ1507" s="24"/>
      <c r="GYA1507" s="24"/>
      <c r="GYB1507" s="24"/>
      <c r="GYC1507" s="24"/>
      <c r="GYD1507" s="24"/>
      <c r="GYE1507" s="24"/>
      <c r="GYF1507" s="24"/>
      <c r="GYG1507" s="24"/>
      <c r="GYH1507" s="24"/>
      <c r="GYI1507" s="24"/>
      <c r="GYJ1507" s="24"/>
      <c r="GYK1507" s="24"/>
      <c r="GYL1507" s="24"/>
      <c r="GYM1507" s="24"/>
      <c r="GYN1507" s="24"/>
      <c r="GYO1507" s="24"/>
      <c r="GYP1507" s="24"/>
      <c r="GYQ1507" s="24"/>
      <c r="GYR1507" s="24"/>
      <c r="GYS1507" s="24"/>
      <c r="GYT1507" s="24"/>
      <c r="GYU1507" s="24"/>
      <c r="GYV1507" s="24"/>
      <c r="GYW1507" s="24"/>
      <c r="GYX1507" s="24"/>
      <c r="GYY1507" s="24"/>
      <c r="GYZ1507" s="24"/>
      <c r="GZA1507" s="24"/>
      <c r="GZB1507" s="24"/>
      <c r="GZC1507" s="24"/>
      <c r="GZD1507" s="24"/>
      <c r="GZE1507" s="24"/>
      <c r="GZF1507" s="24"/>
      <c r="GZG1507" s="24"/>
      <c r="GZH1507" s="24"/>
      <c r="GZI1507" s="24"/>
      <c r="GZJ1507" s="24"/>
      <c r="GZK1507" s="24"/>
      <c r="GZL1507" s="24"/>
      <c r="GZM1507" s="24"/>
      <c r="GZN1507" s="24"/>
      <c r="GZO1507" s="24"/>
      <c r="GZP1507" s="24"/>
      <c r="GZQ1507" s="24"/>
      <c r="GZR1507" s="24"/>
      <c r="GZS1507" s="24"/>
      <c r="GZT1507" s="24"/>
      <c r="GZU1507" s="24"/>
      <c r="GZV1507" s="24"/>
      <c r="GZW1507" s="24"/>
      <c r="GZX1507" s="24"/>
      <c r="GZY1507" s="24"/>
      <c r="GZZ1507" s="24"/>
      <c r="HAA1507" s="24"/>
      <c r="HAB1507" s="24"/>
      <c r="HAC1507" s="24"/>
      <c r="HAD1507" s="24"/>
      <c r="HAE1507" s="24"/>
      <c r="HAF1507" s="24"/>
      <c r="HAG1507" s="24"/>
      <c r="HAH1507" s="24"/>
      <c r="HAI1507" s="24"/>
      <c r="HAJ1507" s="24"/>
      <c r="HAK1507" s="24"/>
      <c r="HAL1507" s="24"/>
      <c r="HAM1507" s="24"/>
      <c r="HAN1507" s="24"/>
      <c r="HAO1507" s="24"/>
      <c r="HAP1507" s="24"/>
      <c r="HAQ1507" s="24"/>
      <c r="HAR1507" s="24"/>
      <c r="HAS1507" s="24"/>
      <c r="HAT1507" s="24"/>
      <c r="HAU1507" s="24"/>
      <c r="HAV1507" s="24"/>
      <c r="HAW1507" s="24"/>
      <c r="HAX1507" s="24"/>
      <c r="HAY1507" s="24"/>
      <c r="HAZ1507" s="24"/>
      <c r="HBA1507" s="24"/>
      <c r="HBB1507" s="24"/>
      <c r="HBC1507" s="24"/>
      <c r="HBD1507" s="24"/>
      <c r="HBE1507" s="24"/>
      <c r="HBF1507" s="24"/>
      <c r="HBG1507" s="24"/>
      <c r="HBH1507" s="24"/>
      <c r="HBI1507" s="24"/>
      <c r="HBJ1507" s="24"/>
      <c r="HBK1507" s="24"/>
      <c r="HBL1507" s="24"/>
      <c r="HBM1507" s="24"/>
      <c r="HBN1507" s="24"/>
      <c r="HBO1507" s="24"/>
      <c r="HBP1507" s="24"/>
      <c r="HBQ1507" s="24"/>
      <c r="HBR1507" s="24"/>
      <c r="HBS1507" s="24"/>
      <c r="HBT1507" s="24"/>
      <c r="HBU1507" s="24"/>
      <c r="HBV1507" s="24"/>
      <c r="HBW1507" s="24"/>
      <c r="HBX1507" s="24"/>
      <c r="HBY1507" s="24"/>
      <c r="HBZ1507" s="24"/>
      <c r="HCA1507" s="24"/>
      <c r="HCB1507" s="24"/>
      <c r="HCC1507" s="24"/>
      <c r="HCD1507" s="24"/>
      <c r="HCE1507" s="24"/>
      <c r="HCF1507" s="24"/>
      <c r="HCG1507" s="24"/>
      <c r="HCH1507" s="24"/>
      <c r="HCI1507" s="24"/>
      <c r="HCJ1507" s="24"/>
      <c r="HCK1507" s="24"/>
      <c r="HCL1507" s="24"/>
      <c r="HCM1507" s="24"/>
      <c r="HCN1507" s="24"/>
      <c r="HCO1507" s="24"/>
      <c r="HCP1507" s="24"/>
      <c r="HCQ1507" s="24"/>
      <c r="HCR1507" s="24"/>
      <c r="HCS1507" s="24"/>
      <c r="HCT1507" s="24"/>
      <c r="HCU1507" s="24"/>
      <c r="HCV1507" s="24"/>
      <c r="HCW1507" s="24"/>
      <c r="HCX1507" s="24"/>
      <c r="HCY1507" s="24"/>
      <c r="HCZ1507" s="24"/>
      <c r="HDA1507" s="24"/>
      <c r="HDB1507" s="24"/>
      <c r="HDC1507" s="24"/>
      <c r="HDD1507" s="24"/>
      <c r="HDE1507" s="24"/>
      <c r="HDF1507" s="24"/>
      <c r="HDG1507" s="24"/>
      <c r="HDH1507" s="24"/>
      <c r="HDI1507" s="24"/>
      <c r="HDJ1507" s="24"/>
      <c r="HDK1507" s="24"/>
      <c r="HDL1507" s="24"/>
      <c r="HDM1507" s="24"/>
      <c r="HDN1507" s="24"/>
      <c r="HDO1507" s="24"/>
      <c r="HDP1507" s="24"/>
      <c r="HDQ1507" s="24"/>
      <c r="HDR1507" s="24"/>
      <c r="HDS1507" s="24"/>
      <c r="HDT1507" s="24"/>
      <c r="HDU1507" s="24"/>
      <c r="HDV1507" s="24"/>
      <c r="HDW1507" s="24"/>
      <c r="HDX1507" s="24"/>
      <c r="HDY1507" s="24"/>
      <c r="HDZ1507" s="24"/>
      <c r="HEA1507" s="24"/>
      <c r="HEB1507" s="24"/>
      <c r="HEC1507" s="24"/>
      <c r="HED1507" s="24"/>
      <c r="HEE1507" s="24"/>
      <c r="HEF1507" s="24"/>
      <c r="HEG1507" s="24"/>
      <c r="HEH1507" s="24"/>
      <c r="HEI1507" s="24"/>
      <c r="HEJ1507" s="24"/>
      <c r="HEK1507" s="24"/>
      <c r="HEL1507" s="24"/>
      <c r="HEM1507" s="24"/>
      <c r="HEN1507" s="24"/>
      <c r="HEO1507" s="24"/>
      <c r="HEP1507" s="24"/>
      <c r="HEQ1507" s="24"/>
      <c r="HER1507" s="24"/>
      <c r="HES1507" s="24"/>
      <c r="HET1507" s="24"/>
      <c r="HEU1507" s="24"/>
      <c r="HEV1507" s="24"/>
      <c r="HEW1507" s="24"/>
      <c r="HEX1507" s="24"/>
      <c r="HEY1507" s="24"/>
      <c r="HEZ1507" s="24"/>
      <c r="HFA1507" s="24"/>
      <c r="HFB1507" s="24"/>
      <c r="HFC1507" s="24"/>
      <c r="HFD1507" s="24"/>
      <c r="HFE1507" s="24"/>
      <c r="HFF1507" s="24"/>
      <c r="HFG1507" s="24"/>
      <c r="HFH1507" s="24"/>
      <c r="HFI1507" s="24"/>
      <c r="HFJ1507" s="24"/>
      <c r="HFK1507" s="24"/>
      <c r="HFL1507" s="24"/>
      <c r="HFM1507" s="24"/>
      <c r="HFN1507" s="24"/>
      <c r="HFO1507" s="24"/>
      <c r="HFP1507" s="24"/>
      <c r="HFQ1507" s="24"/>
      <c r="HFR1507" s="24"/>
      <c r="HFS1507" s="24"/>
      <c r="HFT1507" s="24"/>
      <c r="HFU1507" s="24"/>
      <c r="HFV1507" s="24"/>
      <c r="HFW1507" s="24"/>
      <c r="HFX1507" s="24"/>
      <c r="HFY1507" s="24"/>
      <c r="HFZ1507" s="24"/>
      <c r="HGA1507" s="24"/>
      <c r="HGB1507" s="24"/>
      <c r="HGC1507" s="24"/>
      <c r="HGD1507" s="24"/>
      <c r="HGE1507" s="24"/>
      <c r="HGF1507" s="24"/>
      <c r="HGG1507" s="24"/>
      <c r="HGH1507" s="24"/>
      <c r="HGI1507" s="24"/>
      <c r="HGJ1507" s="24"/>
      <c r="HGK1507" s="24"/>
      <c r="HGL1507" s="24"/>
      <c r="HGM1507" s="24"/>
      <c r="HGN1507" s="24"/>
      <c r="HGO1507" s="24"/>
      <c r="HGP1507" s="24"/>
      <c r="HGQ1507" s="24"/>
      <c r="HGR1507" s="24"/>
      <c r="HGS1507" s="24"/>
      <c r="HGT1507" s="24"/>
      <c r="HGU1507" s="24"/>
      <c r="HGV1507" s="24"/>
      <c r="HGW1507" s="24"/>
      <c r="HGX1507" s="24"/>
      <c r="HGY1507" s="24"/>
      <c r="HGZ1507" s="24"/>
      <c r="HHA1507" s="24"/>
      <c r="HHB1507" s="24"/>
      <c r="HHC1507" s="24"/>
      <c r="HHD1507" s="24"/>
      <c r="HHE1507" s="24"/>
      <c r="HHF1507" s="24"/>
      <c r="HHG1507" s="24"/>
      <c r="HHH1507" s="24"/>
      <c r="HHI1507" s="24"/>
      <c r="HHJ1507" s="24"/>
      <c r="HHK1507" s="24"/>
      <c r="HHL1507" s="24"/>
      <c r="HHM1507" s="24"/>
      <c r="HHN1507" s="24"/>
      <c r="HHO1507" s="24"/>
      <c r="HHP1507" s="24"/>
      <c r="HHQ1507" s="24"/>
      <c r="HHR1507" s="24"/>
      <c r="HHS1507" s="24"/>
      <c r="HHT1507" s="24"/>
      <c r="HHU1507" s="24"/>
      <c r="HHV1507" s="24"/>
      <c r="HHW1507" s="24"/>
      <c r="HHX1507" s="24"/>
      <c r="HHY1507" s="24"/>
      <c r="HHZ1507" s="24"/>
      <c r="HIA1507" s="24"/>
      <c r="HIB1507" s="24"/>
      <c r="HIC1507" s="24"/>
      <c r="HID1507" s="24"/>
      <c r="HIE1507" s="24"/>
      <c r="HIF1507" s="24"/>
      <c r="HIG1507" s="24"/>
      <c r="HIH1507" s="24"/>
      <c r="HII1507" s="24"/>
      <c r="HIJ1507" s="24"/>
      <c r="HIK1507" s="24"/>
      <c r="HIL1507" s="24"/>
      <c r="HIM1507" s="24"/>
      <c r="HIN1507" s="24"/>
      <c r="HIO1507" s="24"/>
      <c r="HIP1507" s="24"/>
      <c r="HIQ1507" s="24"/>
      <c r="HIR1507" s="24"/>
      <c r="HIS1507" s="24"/>
      <c r="HIT1507" s="24"/>
      <c r="HIU1507" s="24"/>
      <c r="HIV1507" s="24"/>
      <c r="HIW1507" s="24"/>
      <c r="HIX1507" s="24"/>
      <c r="HIY1507" s="24"/>
      <c r="HIZ1507" s="24"/>
      <c r="HJA1507" s="24"/>
      <c r="HJB1507" s="24"/>
      <c r="HJC1507" s="24"/>
      <c r="HJD1507" s="24"/>
      <c r="HJE1507" s="24"/>
      <c r="HJF1507" s="24"/>
      <c r="HJG1507" s="24"/>
      <c r="HJH1507" s="24"/>
      <c r="HJI1507" s="24"/>
      <c r="HJJ1507" s="24"/>
      <c r="HJK1507" s="24"/>
      <c r="HJL1507" s="24"/>
      <c r="HJM1507" s="24"/>
      <c r="HJN1507" s="24"/>
      <c r="HJO1507" s="24"/>
      <c r="HJP1507" s="24"/>
      <c r="HJQ1507" s="24"/>
      <c r="HJR1507" s="24"/>
      <c r="HJS1507" s="24"/>
      <c r="HJT1507" s="24"/>
      <c r="HJU1507" s="24"/>
      <c r="HJV1507" s="24"/>
      <c r="HJW1507" s="24"/>
      <c r="HJX1507" s="24"/>
      <c r="HJY1507" s="24"/>
      <c r="HJZ1507" s="24"/>
      <c r="HKA1507" s="24"/>
      <c r="HKB1507" s="24"/>
      <c r="HKC1507" s="24"/>
      <c r="HKD1507" s="24"/>
      <c r="HKE1507" s="24"/>
      <c r="HKF1507" s="24"/>
      <c r="HKG1507" s="24"/>
      <c r="HKH1507" s="24"/>
      <c r="HKI1507" s="24"/>
      <c r="HKJ1507" s="24"/>
      <c r="HKK1507" s="24"/>
      <c r="HKL1507" s="24"/>
      <c r="HKM1507" s="24"/>
      <c r="HKN1507" s="24"/>
      <c r="HKO1507" s="24"/>
      <c r="HKP1507" s="24"/>
      <c r="HKQ1507" s="24"/>
      <c r="HKR1507" s="24"/>
      <c r="HKS1507" s="24"/>
      <c r="HKT1507" s="24"/>
      <c r="HKU1507" s="24"/>
      <c r="HKV1507" s="24"/>
      <c r="HKW1507" s="24"/>
      <c r="HKX1507" s="24"/>
      <c r="HKY1507" s="24"/>
      <c r="HKZ1507" s="24"/>
      <c r="HLA1507" s="24"/>
      <c r="HLB1507" s="24"/>
      <c r="HLC1507" s="24"/>
      <c r="HLD1507" s="24"/>
      <c r="HLE1507" s="24"/>
      <c r="HLF1507" s="24"/>
      <c r="HLG1507" s="24"/>
      <c r="HLH1507" s="24"/>
      <c r="HLI1507" s="24"/>
      <c r="HLJ1507" s="24"/>
      <c r="HLK1507" s="24"/>
      <c r="HLL1507" s="24"/>
      <c r="HLM1507" s="24"/>
      <c r="HLN1507" s="24"/>
      <c r="HLO1507" s="24"/>
      <c r="HLP1507" s="24"/>
      <c r="HLQ1507" s="24"/>
      <c r="HLR1507" s="24"/>
      <c r="HLS1507" s="24"/>
      <c r="HLT1507" s="24"/>
      <c r="HLU1507" s="24"/>
      <c r="HLV1507" s="24"/>
      <c r="HLW1507" s="24"/>
      <c r="HLX1507" s="24"/>
      <c r="HLY1507" s="24"/>
      <c r="HLZ1507" s="24"/>
      <c r="HMA1507" s="24"/>
      <c r="HMB1507" s="24"/>
      <c r="HMC1507" s="24"/>
      <c r="HMD1507" s="24"/>
      <c r="HME1507" s="24"/>
      <c r="HMF1507" s="24"/>
      <c r="HMG1507" s="24"/>
      <c r="HMH1507" s="24"/>
      <c r="HMI1507" s="24"/>
      <c r="HMJ1507" s="24"/>
      <c r="HMK1507" s="24"/>
      <c r="HML1507" s="24"/>
      <c r="HMM1507" s="24"/>
      <c r="HMN1507" s="24"/>
      <c r="HMO1507" s="24"/>
      <c r="HMP1507" s="24"/>
      <c r="HMQ1507" s="24"/>
      <c r="HMR1507" s="24"/>
      <c r="HMS1507" s="24"/>
      <c r="HMT1507" s="24"/>
      <c r="HMU1507" s="24"/>
      <c r="HMV1507" s="24"/>
      <c r="HMW1507" s="24"/>
      <c r="HMX1507" s="24"/>
      <c r="HMY1507" s="24"/>
      <c r="HMZ1507" s="24"/>
      <c r="HNA1507" s="24"/>
      <c r="HNB1507" s="24"/>
      <c r="HNC1507" s="24"/>
      <c r="HND1507" s="24"/>
      <c r="HNE1507" s="24"/>
      <c r="HNF1507" s="24"/>
      <c r="HNG1507" s="24"/>
      <c r="HNH1507" s="24"/>
      <c r="HNI1507" s="24"/>
      <c r="HNJ1507" s="24"/>
      <c r="HNK1507" s="24"/>
      <c r="HNL1507" s="24"/>
      <c r="HNM1507" s="24"/>
      <c r="HNN1507" s="24"/>
      <c r="HNO1507" s="24"/>
      <c r="HNP1507" s="24"/>
      <c r="HNQ1507" s="24"/>
      <c r="HNR1507" s="24"/>
      <c r="HNS1507" s="24"/>
      <c r="HNT1507" s="24"/>
      <c r="HNU1507" s="24"/>
      <c r="HNV1507" s="24"/>
      <c r="HNW1507" s="24"/>
      <c r="HNX1507" s="24"/>
      <c r="HNY1507" s="24"/>
      <c r="HNZ1507" s="24"/>
      <c r="HOA1507" s="24"/>
      <c r="HOB1507" s="24"/>
      <c r="HOC1507" s="24"/>
      <c r="HOD1507" s="24"/>
      <c r="HOE1507" s="24"/>
      <c r="HOF1507" s="24"/>
      <c r="HOG1507" s="24"/>
      <c r="HOH1507" s="24"/>
      <c r="HOI1507" s="24"/>
      <c r="HOJ1507" s="24"/>
      <c r="HOK1507" s="24"/>
      <c r="HOL1507" s="24"/>
      <c r="HOM1507" s="24"/>
      <c r="HON1507" s="24"/>
      <c r="HOO1507" s="24"/>
      <c r="HOP1507" s="24"/>
      <c r="HOQ1507" s="24"/>
      <c r="HOR1507" s="24"/>
      <c r="HOS1507" s="24"/>
      <c r="HOT1507" s="24"/>
      <c r="HOU1507" s="24"/>
      <c r="HOV1507" s="24"/>
      <c r="HOW1507" s="24"/>
      <c r="HOX1507" s="24"/>
      <c r="HOY1507" s="24"/>
      <c r="HOZ1507" s="24"/>
      <c r="HPA1507" s="24"/>
      <c r="HPB1507" s="24"/>
      <c r="HPC1507" s="24"/>
      <c r="HPD1507" s="24"/>
      <c r="HPE1507" s="24"/>
      <c r="HPF1507" s="24"/>
      <c r="HPG1507" s="24"/>
      <c r="HPH1507" s="24"/>
      <c r="HPI1507" s="24"/>
      <c r="HPJ1507" s="24"/>
      <c r="HPK1507" s="24"/>
      <c r="HPL1507" s="24"/>
      <c r="HPM1507" s="24"/>
      <c r="HPN1507" s="24"/>
      <c r="HPO1507" s="24"/>
      <c r="HPP1507" s="24"/>
      <c r="HPQ1507" s="24"/>
      <c r="HPR1507" s="24"/>
      <c r="HPS1507" s="24"/>
      <c r="HPT1507" s="24"/>
      <c r="HPU1507" s="24"/>
      <c r="HPV1507" s="24"/>
      <c r="HPW1507" s="24"/>
      <c r="HPX1507" s="24"/>
      <c r="HPY1507" s="24"/>
      <c r="HPZ1507" s="24"/>
      <c r="HQA1507" s="24"/>
      <c r="HQB1507" s="24"/>
      <c r="HQC1507" s="24"/>
      <c r="HQD1507" s="24"/>
      <c r="HQE1507" s="24"/>
      <c r="HQF1507" s="24"/>
      <c r="HQG1507" s="24"/>
      <c r="HQH1507" s="24"/>
      <c r="HQI1507" s="24"/>
      <c r="HQJ1507" s="24"/>
      <c r="HQK1507" s="24"/>
      <c r="HQL1507" s="24"/>
      <c r="HQM1507" s="24"/>
      <c r="HQN1507" s="24"/>
      <c r="HQO1507" s="24"/>
      <c r="HQP1507" s="24"/>
      <c r="HQQ1507" s="24"/>
      <c r="HQR1507" s="24"/>
      <c r="HQS1507" s="24"/>
      <c r="HQT1507" s="24"/>
      <c r="HQU1507" s="24"/>
      <c r="HQV1507" s="24"/>
      <c r="HQW1507" s="24"/>
      <c r="HQX1507" s="24"/>
      <c r="HQY1507" s="24"/>
      <c r="HQZ1507" s="24"/>
      <c r="HRA1507" s="24"/>
      <c r="HRB1507" s="24"/>
      <c r="HRC1507" s="24"/>
      <c r="HRD1507" s="24"/>
      <c r="HRE1507" s="24"/>
      <c r="HRF1507" s="24"/>
      <c r="HRG1507" s="24"/>
      <c r="HRH1507" s="24"/>
      <c r="HRI1507" s="24"/>
      <c r="HRJ1507" s="24"/>
      <c r="HRK1507" s="24"/>
      <c r="HRL1507" s="24"/>
      <c r="HRM1507" s="24"/>
      <c r="HRN1507" s="24"/>
      <c r="HRO1507" s="24"/>
      <c r="HRP1507" s="24"/>
      <c r="HRQ1507" s="24"/>
      <c r="HRR1507" s="24"/>
      <c r="HRS1507" s="24"/>
      <c r="HRT1507" s="24"/>
      <c r="HRU1507" s="24"/>
      <c r="HRV1507" s="24"/>
      <c r="HRW1507" s="24"/>
      <c r="HRX1507" s="24"/>
      <c r="HRY1507" s="24"/>
      <c r="HRZ1507" s="24"/>
      <c r="HSA1507" s="24"/>
      <c r="HSB1507" s="24"/>
      <c r="HSC1507" s="24"/>
      <c r="HSD1507" s="24"/>
      <c r="HSE1507" s="24"/>
      <c r="HSF1507" s="24"/>
      <c r="HSG1507" s="24"/>
      <c r="HSH1507" s="24"/>
      <c r="HSI1507" s="24"/>
      <c r="HSJ1507" s="24"/>
      <c r="HSK1507" s="24"/>
      <c r="HSL1507" s="24"/>
      <c r="HSM1507" s="24"/>
      <c r="HSN1507" s="24"/>
      <c r="HSO1507" s="24"/>
      <c r="HSP1507" s="24"/>
      <c r="HSQ1507" s="24"/>
      <c r="HSR1507" s="24"/>
      <c r="HSS1507" s="24"/>
      <c r="HST1507" s="24"/>
      <c r="HSU1507" s="24"/>
      <c r="HSV1507" s="24"/>
      <c r="HSW1507" s="24"/>
      <c r="HSX1507" s="24"/>
      <c r="HSY1507" s="24"/>
      <c r="HSZ1507" s="24"/>
      <c r="HTA1507" s="24"/>
      <c r="HTB1507" s="24"/>
      <c r="HTC1507" s="24"/>
      <c r="HTD1507" s="24"/>
      <c r="HTE1507" s="24"/>
      <c r="HTF1507" s="24"/>
      <c r="HTG1507" s="24"/>
      <c r="HTH1507" s="24"/>
      <c r="HTI1507" s="24"/>
      <c r="HTJ1507" s="24"/>
      <c r="HTK1507" s="24"/>
      <c r="HTL1507" s="24"/>
      <c r="HTM1507" s="24"/>
      <c r="HTN1507" s="24"/>
      <c r="HTO1507" s="24"/>
      <c r="HTP1507" s="24"/>
      <c r="HTQ1507" s="24"/>
      <c r="HTR1507" s="24"/>
      <c r="HTS1507" s="24"/>
      <c r="HTT1507" s="24"/>
      <c r="HTU1507" s="24"/>
      <c r="HTV1507" s="24"/>
      <c r="HTW1507" s="24"/>
      <c r="HTX1507" s="24"/>
      <c r="HTY1507" s="24"/>
      <c r="HTZ1507" s="24"/>
      <c r="HUA1507" s="24"/>
      <c r="HUB1507" s="24"/>
      <c r="HUC1507" s="24"/>
      <c r="HUD1507" s="24"/>
      <c r="HUE1507" s="24"/>
      <c r="HUF1507" s="24"/>
      <c r="HUG1507" s="24"/>
      <c r="HUH1507" s="24"/>
      <c r="HUI1507" s="24"/>
      <c r="HUJ1507" s="24"/>
      <c r="HUK1507" s="24"/>
      <c r="HUL1507" s="24"/>
      <c r="HUM1507" s="24"/>
      <c r="HUN1507" s="24"/>
      <c r="HUO1507" s="24"/>
      <c r="HUP1507" s="24"/>
      <c r="HUQ1507" s="24"/>
      <c r="HUR1507" s="24"/>
      <c r="HUS1507" s="24"/>
      <c r="HUT1507" s="24"/>
      <c r="HUU1507" s="24"/>
      <c r="HUV1507" s="24"/>
      <c r="HUW1507" s="24"/>
      <c r="HUX1507" s="24"/>
      <c r="HUY1507" s="24"/>
      <c r="HUZ1507" s="24"/>
      <c r="HVA1507" s="24"/>
      <c r="HVB1507" s="24"/>
      <c r="HVC1507" s="24"/>
      <c r="HVD1507" s="24"/>
      <c r="HVE1507" s="24"/>
      <c r="HVF1507" s="24"/>
      <c r="HVG1507" s="24"/>
      <c r="HVH1507" s="24"/>
      <c r="HVI1507" s="24"/>
      <c r="HVJ1507" s="24"/>
      <c r="HVK1507" s="24"/>
      <c r="HVL1507" s="24"/>
      <c r="HVM1507" s="24"/>
      <c r="HVN1507" s="24"/>
      <c r="HVO1507" s="24"/>
      <c r="HVP1507" s="24"/>
      <c r="HVQ1507" s="24"/>
      <c r="HVR1507" s="24"/>
      <c r="HVS1507" s="24"/>
      <c r="HVT1507" s="24"/>
      <c r="HVU1507" s="24"/>
      <c r="HVV1507" s="24"/>
      <c r="HVW1507" s="24"/>
      <c r="HVX1507" s="24"/>
      <c r="HVY1507" s="24"/>
      <c r="HVZ1507" s="24"/>
      <c r="HWA1507" s="24"/>
      <c r="HWB1507" s="24"/>
      <c r="HWC1507" s="24"/>
      <c r="HWD1507" s="24"/>
      <c r="HWE1507" s="24"/>
      <c r="HWF1507" s="24"/>
      <c r="HWG1507" s="24"/>
      <c r="HWH1507" s="24"/>
      <c r="HWI1507" s="24"/>
      <c r="HWJ1507" s="24"/>
      <c r="HWK1507" s="24"/>
      <c r="HWL1507" s="24"/>
      <c r="HWM1507" s="24"/>
      <c r="HWN1507" s="24"/>
      <c r="HWO1507" s="24"/>
      <c r="HWP1507" s="24"/>
      <c r="HWQ1507" s="24"/>
      <c r="HWR1507" s="24"/>
      <c r="HWS1507" s="24"/>
      <c r="HWT1507" s="24"/>
      <c r="HWU1507" s="24"/>
      <c r="HWV1507" s="24"/>
      <c r="HWW1507" s="24"/>
      <c r="HWX1507" s="24"/>
      <c r="HWY1507" s="24"/>
      <c r="HWZ1507" s="24"/>
      <c r="HXA1507" s="24"/>
      <c r="HXB1507" s="24"/>
      <c r="HXC1507" s="24"/>
      <c r="HXD1507" s="24"/>
      <c r="HXE1507" s="24"/>
      <c r="HXF1507" s="24"/>
      <c r="HXG1507" s="24"/>
      <c r="HXH1507" s="24"/>
      <c r="HXI1507" s="24"/>
      <c r="HXJ1507" s="24"/>
      <c r="HXK1507" s="24"/>
      <c r="HXL1507" s="24"/>
      <c r="HXM1507" s="24"/>
      <c r="HXN1507" s="24"/>
      <c r="HXO1507" s="24"/>
      <c r="HXP1507" s="24"/>
      <c r="HXQ1507" s="24"/>
      <c r="HXR1507" s="24"/>
      <c r="HXS1507" s="24"/>
      <c r="HXT1507" s="24"/>
      <c r="HXU1507" s="24"/>
      <c r="HXV1507" s="24"/>
      <c r="HXW1507" s="24"/>
      <c r="HXX1507" s="24"/>
      <c r="HXY1507" s="24"/>
      <c r="HXZ1507" s="24"/>
      <c r="HYA1507" s="24"/>
      <c r="HYB1507" s="24"/>
      <c r="HYC1507" s="24"/>
      <c r="HYD1507" s="24"/>
      <c r="HYE1507" s="24"/>
      <c r="HYF1507" s="24"/>
      <c r="HYG1507" s="24"/>
      <c r="HYH1507" s="24"/>
      <c r="HYI1507" s="24"/>
      <c r="HYJ1507" s="24"/>
      <c r="HYK1507" s="24"/>
      <c r="HYL1507" s="24"/>
      <c r="HYM1507" s="24"/>
      <c r="HYN1507" s="24"/>
      <c r="HYO1507" s="24"/>
      <c r="HYP1507" s="24"/>
      <c r="HYQ1507" s="24"/>
      <c r="HYR1507" s="24"/>
      <c r="HYS1507" s="24"/>
      <c r="HYT1507" s="24"/>
      <c r="HYU1507" s="24"/>
      <c r="HYV1507" s="24"/>
      <c r="HYW1507" s="24"/>
      <c r="HYX1507" s="24"/>
      <c r="HYY1507" s="24"/>
      <c r="HYZ1507" s="24"/>
      <c r="HZA1507" s="24"/>
      <c r="HZB1507" s="24"/>
      <c r="HZC1507" s="24"/>
      <c r="HZD1507" s="24"/>
      <c r="HZE1507" s="24"/>
      <c r="HZF1507" s="24"/>
      <c r="HZG1507" s="24"/>
      <c r="HZH1507" s="24"/>
      <c r="HZI1507" s="24"/>
      <c r="HZJ1507" s="24"/>
      <c r="HZK1507" s="24"/>
      <c r="HZL1507" s="24"/>
      <c r="HZM1507" s="24"/>
      <c r="HZN1507" s="24"/>
      <c r="HZO1507" s="24"/>
      <c r="HZP1507" s="24"/>
      <c r="HZQ1507" s="24"/>
      <c r="HZR1507" s="24"/>
      <c r="HZS1507" s="24"/>
      <c r="HZT1507" s="24"/>
      <c r="HZU1507" s="24"/>
      <c r="HZV1507" s="24"/>
      <c r="HZW1507" s="24"/>
      <c r="HZX1507" s="24"/>
      <c r="HZY1507" s="24"/>
      <c r="HZZ1507" s="24"/>
      <c r="IAA1507" s="24"/>
      <c r="IAB1507" s="24"/>
      <c r="IAC1507" s="24"/>
      <c r="IAD1507" s="24"/>
      <c r="IAE1507" s="24"/>
      <c r="IAF1507" s="24"/>
      <c r="IAG1507" s="24"/>
      <c r="IAH1507" s="24"/>
      <c r="IAI1507" s="24"/>
      <c r="IAJ1507" s="24"/>
      <c r="IAK1507" s="24"/>
      <c r="IAL1507" s="24"/>
      <c r="IAM1507" s="24"/>
      <c r="IAN1507" s="24"/>
      <c r="IAO1507" s="24"/>
      <c r="IAP1507" s="24"/>
      <c r="IAQ1507" s="24"/>
      <c r="IAR1507" s="24"/>
      <c r="IAS1507" s="24"/>
      <c r="IAT1507" s="24"/>
      <c r="IAU1507" s="24"/>
      <c r="IAV1507" s="24"/>
      <c r="IAW1507" s="24"/>
      <c r="IAX1507" s="24"/>
      <c r="IAY1507" s="24"/>
      <c r="IAZ1507" s="24"/>
      <c r="IBA1507" s="24"/>
      <c r="IBB1507" s="24"/>
      <c r="IBC1507" s="24"/>
      <c r="IBD1507" s="24"/>
      <c r="IBE1507" s="24"/>
      <c r="IBF1507" s="24"/>
      <c r="IBG1507" s="24"/>
      <c r="IBH1507" s="24"/>
      <c r="IBI1507" s="24"/>
      <c r="IBJ1507" s="24"/>
      <c r="IBK1507" s="24"/>
      <c r="IBL1507" s="24"/>
      <c r="IBM1507" s="24"/>
      <c r="IBN1507" s="24"/>
      <c r="IBO1507" s="24"/>
      <c r="IBP1507" s="24"/>
      <c r="IBQ1507" s="24"/>
      <c r="IBR1507" s="24"/>
      <c r="IBS1507" s="24"/>
      <c r="IBT1507" s="24"/>
      <c r="IBU1507" s="24"/>
      <c r="IBV1507" s="24"/>
      <c r="IBW1507" s="24"/>
      <c r="IBX1507" s="24"/>
      <c r="IBY1507" s="24"/>
      <c r="IBZ1507" s="24"/>
      <c r="ICA1507" s="24"/>
      <c r="ICB1507" s="24"/>
      <c r="ICC1507" s="24"/>
      <c r="ICD1507" s="24"/>
      <c r="ICE1507" s="24"/>
      <c r="ICF1507" s="24"/>
      <c r="ICG1507" s="24"/>
      <c r="ICH1507" s="24"/>
      <c r="ICI1507" s="24"/>
      <c r="ICJ1507" s="24"/>
      <c r="ICK1507" s="24"/>
      <c r="ICL1507" s="24"/>
      <c r="ICM1507" s="24"/>
      <c r="ICN1507" s="24"/>
      <c r="ICO1507" s="24"/>
      <c r="ICP1507" s="24"/>
      <c r="ICQ1507" s="24"/>
      <c r="ICR1507" s="24"/>
      <c r="ICS1507" s="24"/>
      <c r="ICT1507" s="24"/>
      <c r="ICU1507" s="24"/>
      <c r="ICV1507" s="24"/>
      <c r="ICW1507" s="24"/>
      <c r="ICX1507" s="24"/>
      <c r="ICY1507" s="24"/>
      <c r="ICZ1507" s="24"/>
      <c r="IDA1507" s="24"/>
      <c r="IDB1507" s="24"/>
      <c r="IDC1507" s="24"/>
      <c r="IDD1507" s="24"/>
      <c r="IDE1507" s="24"/>
      <c r="IDF1507" s="24"/>
      <c r="IDG1507" s="24"/>
      <c r="IDH1507" s="24"/>
      <c r="IDI1507" s="24"/>
      <c r="IDJ1507" s="24"/>
      <c r="IDK1507" s="24"/>
      <c r="IDL1507" s="24"/>
      <c r="IDM1507" s="24"/>
      <c r="IDN1507" s="24"/>
      <c r="IDO1507" s="24"/>
      <c r="IDP1507" s="24"/>
      <c r="IDQ1507" s="24"/>
      <c r="IDR1507" s="24"/>
      <c r="IDS1507" s="24"/>
      <c r="IDT1507" s="24"/>
      <c r="IDU1507" s="24"/>
      <c r="IDV1507" s="24"/>
      <c r="IDW1507" s="24"/>
      <c r="IDX1507" s="24"/>
      <c r="IDY1507" s="24"/>
      <c r="IDZ1507" s="24"/>
      <c r="IEA1507" s="24"/>
      <c r="IEB1507" s="24"/>
      <c r="IEC1507" s="24"/>
      <c r="IED1507" s="24"/>
      <c r="IEE1507" s="24"/>
      <c r="IEF1507" s="24"/>
      <c r="IEG1507" s="24"/>
      <c r="IEH1507" s="24"/>
      <c r="IEI1507" s="24"/>
      <c r="IEJ1507" s="24"/>
      <c r="IEK1507" s="24"/>
      <c r="IEL1507" s="24"/>
      <c r="IEM1507" s="24"/>
      <c r="IEN1507" s="24"/>
      <c r="IEO1507" s="24"/>
      <c r="IEP1507" s="24"/>
      <c r="IEQ1507" s="24"/>
      <c r="IER1507" s="24"/>
      <c r="IES1507" s="24"/>
      <c r="IET1507" s="24"/>
      <c r="IEU1507" s="24"/>
      <c r="IEV1507" s="24"/>
      <c r="IEW1507" s="24"/>
      <c r="IEX1507" s="24"/>
      <c r="IEY1507" s="24"/>
      <c r="IEZ1507" s="24"/>
      <c r="IFA1507" s="24"/>
      <c r="IFB1507" s="24"/>
      <c r="IFC1507" s="24"/>
      <c r="IFD1507" s="24"/>
      <c r="IFE1507" s="24"/>
      <c r="IFF1507" s="24"/>
      <c r="IFG1507" s="24"/>
      <c r="IFH1507" s="24"/>
      <c r="IFI1507" s="24"/>
      <c r="IFJ1507" s="24"/>
      <c r="IFK1507" s="24"/>
      <c r="IFL1507" s="24"/>
      <c r="IFM1507" s="24"/>
      <c r="IFN1507" s="24"/>
      <c r="IFO1507" s="24"/>
      <c r="IFP1507" s="24"/>
      <c r="IFQ1507" s="24"/>
      <c r="IFR1507" s="24"/>
      <c r="IFS1507" s="24"/>
      <c r="IFT1507" s="24"/>
      <c r="IFU1507" s="24"/>
      <c r="IFV1507" s="24"/>
      <c r="IFW1507" s="24"/>
      <c r="IFX1507" s="24"/>
      <c r="IFY1507" s="24"/>
      <c r="IFZ1507" s="24"/>
      <c r="IGA1507" s="24"/>
      <c r="IGB1507" s="24"/>
      <c r="IGC1507" s="24"/>
      <c r="IGD1507" s="24"/>
      <c r="IGE1507" s="24"/>
      <c r="IGF1507" s="24"/>
      <c r="IGG1507" s="24"/>
      <c r="IGH1507" s="24"/>
      <c r="IGI1507" s="24"/>
      <c r="IGJ1507" s="24"/>
      <c r="IGK1507" s="24"/>
      <c r="IGL1507" s="24"/>
      <c r="IGM1507" s="24"/>
      <c r="IGN1507" s="24"/>
      <c r="IGO1507" s="24"/>
      <c r="IGP1507" s="24"/>
      <c r="IGQ1507" s="24"/>
      <c r="IGR1507" s="24"/>
      <c r="IGS1507" s="24"/>
      <c r="IGT1507" s="24"/>
      <c r="IGU1507" s="24"/>
      <c r="IGV1507" s="24"/>
      <c r="IGW1507" s="24"/>
      <c r="IGX1507" s="24"/>
      <c r="IGY1507" s="24"/>
      <c r="IGZ1507" s="24"/>
      <c r="IHA1507" s="24"/>
      <c r="IHB1507" s="24"/>
      <c r="IHC1507" s="24"/>
      <c r="IHD1507" s="24"/>
      <c r="IHE1507" s="24"/>
      <c r="IHF1507" s="24"/>
      <c r="IHG1507" s="24"/>
      <c r="IHH1507" s="24"/>
      <c r="IHI1507" s="24"/>
      <c r="IHJ1507" s="24"/>
      <c r="IHK1507" s="24"/>
      <c r="IHL1507" s="24"/>
      <c r="IHM1507" s="24"/>
      <c r="IHN1507" s="24"/>
      <c r="IHO1507" s="24"/>
      <c r="IHP1507" s="24"/>
      <c r="IHQ1507" s="24"/>
      <c r="IHR1507" s="24"/>
      <c r="IHS1507" s="24"/>
      <c r="IHT1507" s="24"/>
      <c r="IHU1507" s="24"/>
      <c r="IHV1507" s="24"/>
      <c r="IHW1507" s="24"/>
      <c r="IHX1507" s="24"/>
      <c r="IHY1507" s="24"/>
      <c r="IHZ1507" s="24"/>
      <c r="IIA1507" s="24"/>
      <c r="IIB1507" s="24"/>
      <c r="IIC1507" s="24"/>
      <c r="IID1507" s="24"/>
      <c r="IIE1507" s="24"/>
      <c r="IIF1507" s="24"/>
      <c r="IIG1507" s="24"/>
      <c r="IIH1507" s="24"/>
      <c r="III1507" s="24"/>
      <c r="IIJ1507" s="24"/>
      <c r="IIK1507" s="24"/>
      <c r="IIL1507" s="24"/>
      <c r="IIM1507" s="24"/>
      <c r="IIN1507" s="24"/>
      <c r="IIO1507" s="24"/>
      <c r="IIP1507" s="24"/>
      <c r="IIQ1507" s="24"/>
      <c r="IIR1507" s="24"/>
      <c r="IIS1507" s="24"/>
      <c r="IIT1507" s="24"/>
      <c r="IIU1507" s="24"/>
      <c r="IIV1507" s="24"/>
      <c r="IIW1507" s="24"/>
      <c r="IIX1507" s="24"/>
      <c r="IIY1507" s="24"/>
      <c r="IIZ1507" s="24"/>
      <c r="IJA1507" s="24"/>
      <c r="IJB1507" s="24"/>
      <c r="IJC1507" s="24"/>
      <c r="IJD1507" s="24"/>
      <c r="IJE1507" s="24"/>
      <c r="IJF1507" s="24"/>
      <c r="IJG1507" s="24"/>
      <c r="IJH1507" s="24"/>
      <c r="IJI1507" s="24"/>
      <c r="IJJ1507" s="24"/>
      <c r="IJK1507" s="24"/>
      <c r="IJL1507" s="24"/>
      <c r="IJM1507" s="24"/>
      <c r="IJN1507" s="24"/>
      <c r="IJO1507" s="24"/>
      <c r="IJP1507" s="24"/>
      <c r="IJQ1507" s="24"/>
      <c r="IJR1507" s="24"/>
      <c r="IJS1507" s="24"/>
      <c r="IJT1507" s="24"/>
      <c r="IJU1507" s="24"/>
      <c r="IJV1507" s="24"/>
      <c r="IJW1507" s="24"/>
      <c r="IJX1507" s="24"/>
      <c r="IJY1507" s="24"/>
      <c r="IJZ1507" s="24"/>
      <c r="IKA1507" s="24"/>
      <c r="IKB1507" s="24"/>
      <c r="IKC1507" s="24"/>
      <c r="IKD1507" s="24"/>
      <c r="IKE1507" s="24"/>
      <c r="IKF1507" s="24"/>
      <c r="IKG1507" s="24"/>
      <c r="IKH1507" s="24"/>
      <c r="IKI1507" s="24"/>
      <c r="IKJ1507" s="24"/>
      <c r="IKK1507" s="24"/>
      <c r="IKL1507" s="24"/>
      <c r="IKM1507" s="24"/>
      <c r="IKN1507" s="24"/>
      <c r="IKO1507" s="24"/>
      <c r="IKP1507" s="24"/>
      <c r="IKQ1507" s="24"/>
      <c r="IKR1507" s="24"/>
      <c r="IKS1507" s="24"/>
      <c r="IKT1507" s="24"/>
      <c r="IKU1507" s="24"/>
      <c r="IKV1507" s="24"/>
      <c r="IKW1507" s="24"/>
      <c r="IKX1507" s="24"/>
      <c r="IKY1507" s="24"/>
      <c r="IKZ1507" s="24"/>
      <c r="ILA1507" s="24"/>
      <c r="ILB1507" s="24"/>
      <c r="ILC1507" s="24"/>
      <c r="ILD1507" s="24"/>
      <c r="ILE1507" s="24"/>
      <c r="ILF1507" s="24"/>
      <c r="ILG1507" s="24"/>
      <c r="ILH1507" s="24"/>
      <c r="ILI1507" s="24"/>
      <c r="ILJ1507" s="24"/>
      <c r="ILK1507" s="24"/>
      <c r="ILL1507" s="24"/>
      <c r="ILM1507" s="24"/>
      <c r="ILN1507" s="24"/>
      <c r="ILO1507" s="24"/>
      <c r="ILP1507" s="24"/>
      <c r="ILQ1507" s="24"/>
      <c r="ILR1507" s="24"/>
      <c r="ILS1507" s="24"/>
      <c r="ILT1507" s="24"/>
      <c r="ILU1507" s="24"/>
      <c r="ILV1507" s="24"/>
      <c r="ILW1507" s="24"/>
      <c r="ILX1507" s="24"/>
      <c r="ILY1507" s="24"/>
      <c r="ILZ1507" s="24"/>
      <c r="IMA1507" s="24"/>
      <c r="IMB1507" s="24"/>
      <c r="IMC1507" s="24"/>
      <c r="IMD1507" s="24"/>
      <c r="IME1507" s="24"/>
      <c r="IMF1507" s="24"/>
      <c r="IMG1507" s="24"/>
      <c r="IMH1507" s="24"/>
      <c r="IMI1507" s="24"/>
      <c r="IMJ1507" s="24"/>
      <c r="IMK1507" s="24"/>
      <c r="IML1507" s="24"/>
      <c r="IMM1507" s="24"/>
      <c r="IMN1507" s="24"/>
      <c r="IMO1507" s="24"/>
      <c r="IMP1507" s="24"/>
      <c r="IMQ1507" s="24"/>
      <c r="IMR1507" s="24"/>
      <c r="IMS1507" s="24"/>
      <c r="IMT1507" s="24"/>
      <c r="IMU1507" s="24"/>
      <c r="IMV1507" s="24"/>
      <c r="IMW1507" s="24"/>
      <c r="IMX1507" s="24"/>
      <c r="IMY1507" s="24"/>
      <c r="IMZ1507" s="24"/>
      <c r="INA1507" s="24"/>
      <c r="INB1507" s="24"/>
      <c r="INC1507" s="24"/>
      <c r="IND1507" s="24"/>
      <c r="INE1507" s="24"/>
      <c r="INF1507" s="24"/>
      <c r="ING1507" s="24"/>
      <c r="INH1507" s="24"/>
      <c r="INI1507" s="24"/>
      <c r="INJ1507" s="24"/>
      <c r="INK1507" s="24"/>
      <c r="INL1507" s="24"/>
      <c r="INM1507" s="24"/>
      <c r="INN1507" s="24"/>
      <c r="INO1507" s="24"/>
      <c r="INP1507" s="24"/>
      <c r="INQ1507" s="24"/>
      <c r="INR1507" s="24"/>
      <c r="INS1507" s="24"/>
      <c r="INT1507" s="24"/>
      <c r="INU1507" s="24"/>
      <c r="INV1507" s="24"/>
      <c r="INW1507" s="24"/>
      <c r="INX1507" s="24"/>
      <c r="INY1507" s="24"/>
      <c r="INZ1507" s="24"/>
      <c r="IOA1507" s="24"/>
      <c r="IOB1507" s="24"/>
      <c r="IOC1507" s="24"/>
      <c r="IOD1507" s="24"/>
      <c r="IOE1507" s="24"/>
      <c r="IOF1507" s="24"/>
      <c r="IOG1507" s="24"/>
      <c r="IOH1507" s="24"/>
      <c r="IOI1507" s="24"/>
      <c r="IOJ1507" s="24"/>
      <c r="IOK1507" s="24"/>
      <c r="IOL1507" s="24"/>
      <c r="IOM1507" s="24"/>
      <c r="ION1507" s="24"/>
      <c r="IOO1507" s="24"/>
      <c r="IOP1507" s="24"/>
      <c r="IOQ1507" s="24"/>
      <c r="IOR1507" s="24"/>
      <c r="IOS1507" s="24"/>
      <c r="IOT1507" s="24"/>
      <c r="IOU1507" s="24"/>
      <c r="IOV1507" s="24"/>
      <c r="IOW1507" s="24"/>
      <c r="IOX1507" s="24"/>
      <c r="IOY1507" s="24"/>
      <c r="IOZ1507" s="24"/>
      <c r="IPA1507" s="24"/>
      <c r="IPB1507" s="24"/>
      <c r="IPC1507" s="24"/>
      <c r="IPD1507" s="24"/>
      <c r="IPE1507" s="24"/>
      <c r="IPF1507" s="24"/>
      <c r="IPG1507" s="24"/>
      <c r="IPH1507" s="24"/>
      <c r="IPI1507" s="24"/>
      <c r="IPJ1507" s="24"/>
      <c r="IPK1507" s="24"/>
      <c r="IPL1507" s="24"/>
      <c r="IPM1507" s="24"/>
      <c r="IPN1507" s="24"/>
      <c r="IPO1507" s="24"/>
      <c r="IPP1507" s="24"/>
      <c r="IPQ1507" s="24"/>
      <c r="IPR1507" s="24"/>
      <c r="IPS1507" s="24"/>
      <c r="IPT1507" s="24"/>
      <c r="IPU1507" s="24"/>
      <c r="IPV1507" s="24"/>
      <c r="IPW1507" s="24"/>
      <c r="IPX1507" s="24"/>
      <c r="IPY1507" s="24"/>
      <c r="IPZ1507" s="24"/>
      <c r="IQA1507" s="24"/>
      <c r="IQB1507" s="24"/>
      <c r="IQC1507" s="24"/>
      <c r="IQD1507" s="24"/>
      <c r="IQE1507" s="24"/>
      <c r="IQF1507" s="24"/>
      <c r="IQG1507" s="24"/>
      <c r="IQH1507" s="24"/>
      <c r="IQI1507" s="24"/>
      <c r="IQJ1507" s="24"/>
      <c r="IQK1507" s="24"/>
      <c r="IQL1507" s="24"/>
      <c r="IQM1507" s="24"/>
      <c r="IQN1507" s="24"/>
      <c r="IQO1507" s="24"/>
      <c r="IQP1507" s="24"/>
      <c r="IQQ1507" s="24"/>
      <c r="IQR1507" s="24"/>
      <c r="IQS1507" s="24"/>
      <c r="IQT1507" s="24"/>
      <c r="IQU1507" s="24"/>
      <c r="IQV1507" s="24"/>
      <c r="IQW1507" s="24"/>
      <c r="IQX1507" s="24"/>
      <c r="IQY1507" s="24"/>
      <c r="IQZ1507" s="24"/>
      <c r="IRA1507" s="24"/>
      <c r="IRB1507" s="24"/>
      <c r="IRC1507" s="24"/>
      <c r="IRD1507" s="24"/>
      <c r="IRE1507" s="24"/>
      <c r="IRF1507" s="24"/>
      <c r="IRG1507" s="24"/>
      <c r="IRH1507" s="24"/>
      <c r="IRI1507" s="24"/>
      <c r="IRJ1507" s="24"/>
      <c r="IRK1507" s="24"/>
      <c r="IRL1507" s="24"/>
      <c r="IRM1507" s="24"/>
      <c r="IRN1507" s="24"/>
      <c r="IRO1507" s="24"/>
      <c r="IRP1507" s="24"/>
      <c r="IRQ1507" s="24"/>
      <c r="IRR1507" s="24"/>
      <c r="IRS1507" s="24"/>
      <c r="IRT1507" s="24"/>
      <c r="IRU1507" s="24"/>
      <c r="IRV1507" s="24"/>
      <c r="IRW1507" s="24"/>
      <c r="IRX1507" s="24"/>
      <c r="IRY1507" s="24"/>
      <c r="IRZ1507" s="24"/>
      <c r="ISA1507" s="24"/>
      <c r="ISB1507" s="24"/>
      <c r="ISC1507" s="24"/>
      <c r="ISD1507" s="24"/>
      <c r="ISE1507" s="24"/>
      <c r="ISF1507" s="24"/>
      <c r="ISG1507" s="24"/>
      <c r="ISH1507" s="24"/>
      <c r="ISI1507" s="24"/>
      <c r="ISJ1507" s="24"/>
      <c r="ISK1507" s="24"/>
      <c r="ISL1507" s="24"/>
      <c r="ISM1507" s="24"/>
      <c r="ISN1507" s="24"/>
      <c r="ISO1507" s="24"/>
      <c r="ISP1507" s="24"/>
      <c r="ISQ1507" s="24"/>
      <c r="ISR1507" s="24"/>
      <c r="ISS1507" s="24"/>
      <c r="IST1507" s="24"/>
      <c r="ISU1507" s="24"/>
      <c r="ISV1507" s="24"/>
      <c r="ISW1507" s="24"/>
      <c r="ISX1507" s="24"/>
      <c r="ISY1507" s="24"/>
      <c r="ISZ1507" s="24"/>
      <c r="ITA1507" s="24"/>
      <c r="ITB1507" s="24"/>
      <c r="ITC1507" s="24"/>
      <c r="ITD1507" s="24"/>
      <c r="ITE1507" s="24"/>
      <c r="ITF1507" s="24"/>
      <c r="ITG1507" s="24"/>
      <c r="ITH1507" s="24"/>
      <c r="ITI1507" s="24"/>
      <c r="ITJ1507" s="24"/>
      <c r="ITK1507" s="24"/>
      <c r="ITL1507" s="24"/>
      <c r="ITM1507" s="24"/>
      <c r="ITN1507" s="24"/>
      <c r="ITO1507" s="24"/>
      <c r="ITP1507" s="24"/>
      <c r="ITQ1507" s="24"/>
      <c r="ITR1507" s="24"/>
      <c r="ITS1507" s="24"/>
      <c r="ITT1507" s="24"/>
      <c r="ITU1507" s="24"/>
      <c r="ITV1507" s="24"/>
      <c r="ITW1507" s="24"/>
      <c r="ITX1507" s="24"/>
      <c r="ITY1507" s="24"/>
      <c r="ITZ1507" s="24"/>
      <c r="IUA1507" s="24"/>
      <c r="IUB1507" s="24"/>
      <c r="IUC1507" s="24"/>
      <c r="IUD1507" s="24"/>
      <c r="IUE1507" s="24"/>
      <c r="IUF1507" s="24"/>
      <c r="IUG1507" s="24"/>
      <c r="IUH1507" s="24"/>
      <c r="IUI1507" s="24"/>
      <c r="IUJ1507" s="24"/>
      <c r="IUK1507" s="24"/>
      <c r="IUL1507" s="24"/>
      <c r="IUM1507" s="24"/>
      <c r="IUN1507" s="24"/>
      <c r="IUO1507" s="24"/>
      <c r="IUP1507" s="24"/>
      <c r="IUQ1507" s="24"/>
      <c r="IUR1507" s="24"/>
      <c r="IUS1507" s="24"/>
      <c r="IUT1507" s="24"/>
      <c r="IUU1507" s="24"/>
      <c r="IUV1507" s="24"/>
      <c r="IUW1507" s="24"/>
      <c r="IUX1507" s="24"/>
      <c r="IUY1507" s="24"/>
      <c r="IUZ1507" s="24"/>
      <c r="IVA1507" s="24"/>
      <c r="IVB1507" s="24"/>
      <c r="IVC1507" s="24"/>
      <c r="IVD1507" s="24"/>
      <c r="IVE1507" s="24"/>
      <c r="IVF1507" s="24"/>
      <c r="IVG1507" s="24"/>
      <c r="IVH1507" s="24"/>
      <c r="IVI1507" s="24"/>
      <c r="IVJ1507" s="24"/>
      <c r="IVK1507" s="24"/>
      <c r="IVL1507" s="24"/>
      <c r="IVM1507" s="24"/>
      <c r="IVN1507" s="24"/>
      <c r="IVO1507" s="24"/>
      <c r="IVP1507" s="24"/>
      <c r="IVQ1507" s="24"/>
      <c r="IVR1507" s="24"/>
      <c r="IVS1507" s="24"/>
      <c r="IVT1507" s="24"/>
      <c r="IVU1507" s="24"/>
      <c r="IVV1507" s="24"/>
      <c r="IVW1507" s="24"/>
      <c r="IVX1507" s="24"/>
      <c r="IVY1507" s="24"/>
      <c r="IVZ1507" s="24"/>
      <c r="IWA1507" s="24"/>
      <c r="IWB1507" s="24"/>
      <c r="IWC1507" s="24"/>
      <c r="IWD1507" s="24"/>
      <c r="IWE1507" s="24"/>
      <c r="IWF1507" s="24"/>
      <c r="IWG1507" s="24"/>
      <c r="IWH1507" s="24"/>
      <c r="IWI1507" s="24"/>
      <c r="IWJ1507" s="24"/>
      <c r="IWK1507" s="24"/>
      <c r="IWL1507" s="24"/>
      <c r="IWM1507" s="24"/>
      <c r="IWN1507" s="24"/>
      <c r="IWO1507" s="24"/>
      <c r="IWP1507" s="24"/>
      <c r="IWQ1507" s="24"/>
      <c r="IWR1507" s="24"/>
      <c r="IWS1507" s="24"/>
      <c r="IWT1507" s="24"/>
      <c r="IWU1507" s="24"/>
      <c r="IWV1507" s="24"/>
      <c r="IWW1507" s="24"/>
      <c r="IWX1507" s="24"/>
      <c r="IWY1507" s="24"/>
      <c r="IWZ1507" s="24"/>
      <c r="IXA1507" s="24"/>
      <c r="IXB1507" s="24"/>
      <c r="IXC1507" s="24"/>
      <c r="IXD1507" s="24"/>
      <c r="IXE1507" s="24"/>
      <c r="IXF1507" s="24"/>
      <c r="IXG1507" s="24"/>
      <c r="IXH1507" s="24"/>
      <c r="IXI1507" s="24"/>
      <c r="IXJ1507" s="24"/>
      <c r="IXK1507" s="24"/>
      <c r="IXL1507" s="24"/>
      <c r="IXM1507" s="24"/>
      <c r="IXN1507" s="24"/>
      <c r="IXO1507" s="24"/>
      <c r="IXP1507" s="24"/>
      <c r="IXQ1507" s="24"/>
      <c r="IXR1507" s="24"/>
      <c r="IXS1507" s="24"/>
      <c r="IXT1507" s="24"/>
      <c r="IXU1507" s="24"/>
      <c r="IXV1507" s="24"/>
      <c r="IXW1507" s="24"/>
      <c r="IXX1507" s="24"/>
      <c r="IXY1507" s="24"/>
      <c r="IXZ1507" s="24"/>
      <c r="IYA1507" s="24"/>
      <c r="IYB1507" s="24"/>
      <c r="IYC1507" s="24"/>
      <c r="IYD1507" s="24"/>
      <c r="IYE1507" s="24"/>
      <c r="IYF1507" s="24"/>
      <c r="IYG1507" s="24"/>
      <c r="IYH1507" s="24"/>
      <c r="IYI1507" s="24"/>
      <c r="IYJ1507" s="24"/>
      <c r="IYK1507" s="24"/>
      <c r="IYL1507" s="24"/>
      <c r="IYM1507" s="24"/>
      <c r="IYN1507" s="24"/>
      <c r="IYO1507" s="24"/>
      <c r="IYP1507" s="24"/>
      <c r="IYQ1507" s="24"/>
      <c r="IYR1507" s="24"/>
      <c r="IYS1507" s="24"/>
      <c r="IYT1507" s="24"/>
      <c r="IYU1507" s="24"/>
      <c r="IYV1507" s="24"/>
      <c r="IYW1507" s="24"/>
      <c r="IYX1507" s="24"/>
      <c r="IYY1507" s="24"/>
      <c r="IYZ1507" s="24"/>
      <c r="IZA1507" s="24"/>
      <c r="IZB1507" s="24"/>
      <c r="IZC1507" s="24"/>
      <c r="IZD1507" s="24"/>
      <c r="IZE1507" s="24"/>
      <c r="IZF1507" s="24"/>
      <c r="IZG1507" s="24"/>
      <c r="IZH1507" s="24"/>
      <c r="IZI1507" s="24"/>
      <c r="IZJ1507" s="24"/>
      <c r="IZK1507" s="24"/>
      <c r="IZL1507" s="24"/>
      <c r="IZM1507" s="24"/>
      <c r="IZN1507" s="24"/>
      <c r="IZO1507" s="24"/>
      <c r="IZP1507" s="24"/>
      <c r="IZQ1507" s="24"/>
      <c r="IZR1507" s="24"/>
      <c r="IZS1507" s="24"/>
      <c r="IZT1507" s="24"/>
      <c r="IZU1507" s="24"/>
      <c r="IZV1507" s="24"/>
      <c r="IZW1507" s="24"/>
      <c r="IZX1507" s="24"/>
      <c r="IZY1507" s="24"/>
      <c r="IZZ1507" s="24"/>
      <c r="JAA1507" s="24"/>
      <c r="JAB1507" s="24"/>
      <c r="JAC1507" s="24"/>
      <c r="JAD1507" s="24"/>
      <c r="JAE1507" s="24"/>
      <c r="JAF1507" s="24"/>
      <c r="JAG1507" s="24"/>
      <c r="JAH1507" s="24"/>
      <c r="JAI1507" s="24"/>
      <c r="JAJ1507" s="24"/>
      <c r="JAK1507" s="24"/>
      <c r="JAL1507" s="24"/>
      <c r="JAM1507" s="24"/>
      <c r="JAN1507" s="24"/>
      <c r="JAO1507" s="24"/>
      <c r="JAP1507" s="24"/>
      <c r="JAQ1507" s="24"/>
      <c r="JAR1507" s="24"/>
      <c r="JAS1507" s="24"/>
      <c r="JAT1507" s="24"/>
      <c r="JAU1507" s="24"/>
      <c r="JAV1507" s="24"/>
      <c r="JAW1507" s="24"/>
      <c r="JAX1507" s="24"/>
      <c r="JAY1507" s="24"/>
      <c r="JAZ1507" s="24"/>
      <c r="JBA1507" s="24"/>
      <c r="JBB1507" s="24"/>
      <c r="JBC1507" s="24"/>
      <c r="JBD1507" s="24"/>
      <c r="JBE1507" s="24"/>
      <c r="JBF1507" s="24"/>
      <c r="JBG1507" s="24"/>
      <c r="JBH1507" s="24"/>
      <c r="JBI1507" s="24"/>
      <c r="JBJ1507" s="24"/>
      <c r="JBK1507" s="24"/>
      <c r="JBL1507" s="24"/>
      <c r="JBM1507" s="24"/>
      <c r="JBN1507" s="24"/>
      <c r="JBO1507" s="24"/>
      <c r="JBP1507" s="24"/>
      <c r="JBQ1507" s="24"/>
      <c r="JBR1507" s="24"/>
      <c r="JBS1507" s="24"/>
      <c r="JBT1507" s="24"/>
      <c r="JBU1507" s="24"/>
      <c r="JBV1507" s="24"/>
      <c r="JBW1507" s="24"/>
      <c r="JBX1507" s="24"/>
      <c r="JBY1507" s="24"/>
      <c r="JBZ1507" s="24"/>
      <c r="JCA1507" s="24"/>
      <c r="JCB1507" s="24"/>
      <c r="JCC1507" s="24"/>
      <c r="JCD1507" s="24"/>
      <c r="JCE1507" s="24"/>
      <c r="JCF1507" s="24"/>
      <c r="JCG1507" s="24"/>
      <c r="JCH1507" s="24"/>
      <c r="JCI1507" s="24"/>
      <c r="JCJ1507" s="24"/>
      <c r="JCK1507" s="24"/>
      <c r="JCL1507" s="24"/>
      <c r="JCM1507" s="24"/>
      <c r="JCN1507" s="24"/>
      <c r="JCO1507" s="24"/>
      <c r="JCP1507" s="24"/>
      <c r="JCQ1507" s="24"/>
      <c r="JCR1507" s="24"/>
      <c r="JCS1507" s="24"/>
      <c r="JCT1507" s="24"/>
      <c r="JCU1507" s="24"/>
      <c r="JCV1507" s="24"/>
      <c r="JCW1507" s="24"/>
      <c r="JCX1507" s="24"/>
      <c r="JCY1507" s="24"/>
      <c r="JCZ1507" s="24"/>
      <c r="JDA1507" s="24"/>
      <c r="JDB1507" s="24"/>
      <c r="JDC1507" s="24"/>
      <c r="JDD1507" s="24"/>
      <c r="JDE1507" s="24"/>
      <c r="JDF1507" s="24"/>
      <c r="JDG1507" s="24"/>
      <c r="JDH1507" s="24"/>
      <c r="JDI1507" s="24"/>
      <c r="JDJ1507" s="24"/>
      <c r="JDK1507" s="24"/>
      <c r="JDL1507" s="24"/>
      <c r="JDM1507" s="24"/>
      <c r="JDN1507" s="24"/>
      <c r="JDO1507" s="24"/>
      <c r="JDP1507" s="24"/>
      <c r="JDQ1507" s="24"/>
      <c r="JDR1507" s="24"/>
      <c r="JDS1507" s="24"/>
      <c r="JDT1507" s="24"/>
      <c r="JDU1507" s="24"/>
      <c r="JDV1507" s="24"/>
      <c r="JDW1507" s="24"/>
      <c r="JDX1507" s="24"/>
      <c r="JDY1507" s="24"/>
      <c r="JDZ1507" s="24"/>
      <c r="JEA1507" s="24"/>
      <c r="JEB1507" s="24"/>
      <c r="JEC1507" s="24"/>
      <c r="JED1507" s="24"/>
      <c r="JEE1507" s="24"/>
      <c r="JEF1507" s="24"/>
      <c r="JEG1507" s="24"/>
      <c r="JEH1507" s="24"/>
      <c r="JEI1507" s="24"/>
      <c r="JEJ1507" s="24"/>
      <c r="JEK1507" s="24"/>
      <c r="JEL1507" s="24"/>
      <c r="JEM1507" s="24"/>
      <c r="JEN1507" s="24"/>
      <c r="JEO1507" s="24"/>
      <c r="JEP1507" s="24"/>
      <c r="JEQ1507" s="24"/>
      <c r="JER1507" s="24"/>
      <c r="JES1507" s="24"/>
      <c r="JET1507" s="24"/>
      <c r="JEU1507" s="24"/>
      <c r="JEV1507" s="24"/>
      <c r="JEW1507" s="24"/>
      <c r="JEX1507" s="24"/>
      <c r="JEY1507" s="24"/>
      <c r="JEZ1507" s="24"/>
      <c r="JFA1507" s="24"/>
      <c r="JFB1507" s="24"/>
      <c r="JFC1507" s="24"/>
      <c r="JFD1507" s="24"/>
      <c r="JFE1507" s="24"/>
      <c r="JFF1507" s="24"/>
      <c r="JFG1507" s="24"/>
      <c r="JFH1507" s="24"/>
      <c r="JFI1507" s="24"/>
      <c r="JFJ1507" s="24"/>
      <c r="JFK1507" s="24"/>
      <c r="JFL1507" s="24"/>
      <c r="JFM1507" s="24"/>
      <c r="JFN1507" s="24"/>
      <c r="JFO1507" s="24"/>
      <c r="JFP1507" s="24"/>
      <c r="JFQ1507" s="24"/>
      <c r="JFR1507" s="24"/>
      <c r="JFS1507" s="24"/>
      <c r="JFT1507" s="24"/>
      <c r="JFU1507" s="24"/>
      <c r="JFV1507" s="24"/>
      <c r="JFW1507" s="24"/>
      <c r="JFX1507" s="24"/>
      <c r="JFY1507" s="24"/>
      <c r="JFZ1507" s="24"/>
      <c r="JGA1507" s="24"/>
      <c r="JGB1507" s="24"/>
      <c r="JGC1507" s="24"/>
      <c r="JGD1507" s="24"/>
      <c r="JGE1507" s="24"/>
      <c r="JGF1507" s="24"/>
      <c r="JGG1507" s="24"/>
      <c r="JGH1507" s="24"/>
      <c r="JGI1507" s="24"/>
      <c r="JGJ1507" s="24"/>
      <c r="JGK1507" s="24"/>
      <c r="JGL1507" s="24"/>
      <c r="JGM1507" s="24"/>
      <c r="JGN1507" s="24"/>
      <c r="JGO1507" s="24"/>
      <c r="JGP1507" s="24"/>
      <c r="JGQ1507" s="24"/>
      <c r="JGR1507" s="24"/>
      <c r="JGS1507" s="24"/>
      <c r="JGT1507" s="24"/>
      <c r="JGU1507" s="24"/>
      <c r="JGV1507" s="24"/>
      <c r="JGW1507" s="24"/>
      <c r="JGX1507" s="24"/>
      <c r="JGY1507" s="24"/>
      <c r="JGZ1507" s="24"/>
      <c r="JHA1507" s="24"/>
      <c r="JHB1507" s="24"/>
      <c r="JHC1507" s="24"/>
      <c r="JHD1507" s="24"/>
      <c r="JHE1507" s="24"/>
      <c r="JHF1507" s="24"/>
      <c r="JHG1507" s="24"/>
      <c r="JHH1507" s="24"/>
      <c r="JHI1507" s="24"/>
      <c r="JHJ1507" s="24"/>
      <c r="JHK1507" s="24"/>
      <c r="JHL1507" s="24"/>
      <c r="JHM1507" s="24"/>
      <c r="JHN1507" s="24"/>
      <c r="JHO1507" s="24"/>
      <c r="JHP1507" s="24"/>
      <c r="JHQ1507" s="24"/>
      <c r="JHR1507" s="24"/>
      <c r="JHS1507" s="24"/>
      <c r="JHT1507" s="24"/>
      <c r="JHU1507" s="24"/>
      <c r="JHV1507" s="24"/>
      <c r="JHW1507" s="24"/>
      <c r="JHX1507" s="24"/>
      <c r="JHY1507" s="24"/>
      <c r="JHZ1507" s="24"/>
      <c r="JIA1507" s="24"/>
      <c r="JIB1507" s="24"/>
      <c r="JIC1507" s="24"/>
      <c r="JID1507" s="24"/>
      <c r="JIE1507" s="24"/>
      <c r="JIF1507" s="24"/>
      <c r="JIG1507" s="24"/>
      <c r="JIH1507" s="24"/>
      <c r="JII1507" s="24"/>
      <c r="JIJ1507" s="24"/>
      <c r="JIK1507" s="24"/>
      <c r="JIL1507" s="24"/>
      <c r="JIM1507" s="24"/>
      <c r="JIN1507" s="24"/>
      <c r="JIO1507" s="24"/>
      <c r="JIP1507" s="24"/>
      <c r="JIQ1507" s="24"/>
      <c r="JIR1507" s="24"/>
      <c r="JIS1507" s="24"/>
      <c r="JIT1507" s="24"/>
      <c r="JIU1507" s="24"/>
      <c r="JIV1507" s="24"/>
      <c r="JIW1507" s="24"/>
      <c r="JIX1507" s="24"/>
      <c r="JIY1507" s="24"/>
      <c r="JIZ1507" s="24"/>
      <c r="JJA1507" s="24"/>
      <c r="JJB1507" s="24"/>
      <c r="JJC1507" s="24"/>
      <c r="JJD1507" s="24"/>
      <c r="JJE1507" s="24"/>
      <c r="JJF1507" s="24"/>
      <c r="JJG1507" s="24"/>
      <c r="JJH1507" s="24"/>
      <c r="JJI1507" s="24"/>
      <c r="JJJ1507" s="24"/>
      <c r="JJK1507" s="24"/>
      <c r="JJL1507" s="24"/>
      <c r="JJM1507" s="24"/>
      <c r="JJN1507" s="24"/>
      <c r="JJO1507" s="24"/>
      <c r="JJP1507" s="24"/>
      <c r="JJQ1507" s="24"/>
      <c r="JJR1507" s="24"/>
      <c r="JJS1507" s="24"/>
      <c r="JJT1507" s="24"/>
      <c r="JJU1507" s="24"/>
      <c r="JJV1507" s="24"/>
      <c r="JJW1507" s="24"/>
      <c r="JJX1507" s="24"/>
      <c r="JJY1507" s="24"/>
      <c r="JJZ1507" s="24"/>
      <c r="JKA1507" s="24"/>
      <c r="JKB1507" s="24"/>
      <c r="JKC1507" s="24"/>
      <c r="JKD1507" s="24"/>
      <c r="JKE1507" s="24"/>
      <c r="JKF1507" s="24"/>
      <c r="JKG1507" s="24"/>
      <c r="JKH1507" s="24"/>
      <c r="JKI1507" s="24"/>
      <c r="JKJ1507" s="24"/>
      <c r="JKK1507" s="24"/>
      <c r="JKL1507" s="24"/>
      <c r="JKM1507" s="24"/>
      <c r="JKN1507" s="24"/>
      <c r="JKO1507" s="24"/>
      <c r="JKP1507" s="24"/>
      <c r="JKQ1507" s="24"/>
      <c r="JKR1507" s="24"/>
      <c r="JKS1507" s="24"/>
      <c r="JKT1507" s="24"/>
      <c r="JKU1507" s="24"/>
      <c r="JKV1507" s="24"/>
      <c r="JKW1507" s="24"/>
      <c r="JKX1507" s="24"/>
      <c r="JKY1507" s="24"/>
      <c r="JKZ1507" s="24"/>
      <c r="JLA1507" s="24"/>
      <c r="JLB1507" s="24"/>
      <c r="JLC1507" s="24"/>
      <c r="JLD1507" s="24"/>
      <c r="JLE1507" s="24"/>
      <c r="JLF1507" s="24"/>
      <c r="JLG1507" s="24"/>
      <c r="JLH1507" s="24"/>
      <c r="JLI1507" s="24"/>
      <c r="JLJ1507" s="24"/>
      <c r="JLK1507" s="24"/>
      <c r="JLL1507" s="24"/>
      <c r="JLM1507" s="24"/>
      <c r="JLN1507" s="24"/>
      <c r="JLO1507" s="24"/>
      <c r="JLP1507" s="24"/>
      <c r="JLQ1507" s="24"/>
      <c r="JLR1507" s="24"/>
      <c r="JLS1507" s="24"/>
      <c r="JLT1507" s="24"/>
      <c r="JLU1507" s="24"/>
      <c r="JLV1507" s="24"/>
      <c r="JLW1507" s="24"/>
      <c r="JLX1507" s="24"/>
      <c r="JLY1507" s="24"/>
      <c r="JLZ1507" s="24"/>
      <c r="JMA1507" s="24"/>
      <c r="JMB1507" s="24"/>
      <c r="JMC1507" s="24"/>
      <c r="JMD1507" s="24"/>
      <c r="JME1507" s="24"/>
      <c r="JMF1507" s="24"/>
      <c r="JMG1507" s="24"/>
      <c r="JMH1507" s="24"/>
      <c r="JMI1507" s="24"/>
      <c r="JMJ1507" s="24"/>
      <c r="JMK1507" s="24"/>
      <c r="JML1507" s="24"/>
      <c r="JMM1507" s="24"/>
      <c r="JMN1507" s="24"/>
      <c r="JMO1507" s="24"/>
      <c r="JMP1507" s="24"/>
      <c r="JMQ1507" s="24"/>
      <c r="JMR1507" s="24"/>
      <c r="JMS1507" s="24"/>
      <c r="JMT1507" s="24"/>
      <c r="JMU1507" s="24"/>
      <c r="JMV1507" s="24"/>
      <c r="JMW1507" s="24"/>
      <c r="JMX1507" s="24"/>
      <c r="JMY1507" s="24"/>
      <c r="JMZ1507" s="24"/>
      <c r="JNA1507" s="24"/>
      <c r="JNB1507" s="24"/>
      <c r="JNC1507" s="24"/>
      <c r="JND1507" s="24"/>
      <c r="JNE1507" s="24"/>
      <c r="JNF1507" s="24"/>
      <c r="JNG1507" s="24"/>
      <c r="JNH1507" s="24"/>
      <c r="JNI1507" s="24"/>
      <c r="JNJ1507" s="24"/>
      <c r="JNK1507" s="24"/>
      <c r="JNL1507" s="24"/>
      <c r="JNM1507" s="24"/>
      <c r="JNN1507" s="24"/>
      <c r="JNO1507" s="24"/>
      <c r="JNP1507" s="24"/>
      <c r="JNQ1507" s="24"/>
      <c r="JNR1507" s="24"/>
      <c r="JNS1507" s="24"/>
      <c r="JNT1507" s="24"/>
      <c r="JNU1507" s="24"/>
      <c r="JNV1507" s="24"/>
      <c r="JNW1507" s="24"/>
      <c r="JNX1507" s="24"/>
      <c r="JNY1507" s="24"/>
      <c r="JNZ1507" s="24"/>
      <c r="JOA1507" s="24"/>
      <c r="JOB1507" s="24"/>
      <c r="JOC1507" s="24"/>
      <c r="JOD1507" s="24"/>
      <c r="JOE1507" s="24"/>
      <c r="JOF1507" s="24"/>
      <c r="JOG1507" s="24"/>
      <c r="JOH1507" s="24"/>
      <c r="JOI1507" s="24"/>
      <c r="JOJ1507" s="24"/>
      <c r="JOK1507" s="24"/>
      <c r="JOL1507" s="24"/>
      <c r="JOM1507" s="24"/>
      <c r="JON1507" s="24"/>
      <c r="JOO1507" s="24"/>
      <c r="JOP1507" s="24"/>
      <c r="JOQ1507" s="24"/>
      <c r="JOR1507" s="24"/>
      <c r="JOS1507" s="24"/>
      <c r="JOT1507" s="24"/>
      <c r="JOU1507" s="24"/>
      <c r="JOV1507" s="24"/>
      <c r="JOW1507" s="24"/>
      <c r="JOX1507" s="24"/>
      <c r="JOY1507" s="24"/>
      <c r="JOZ1507" s="24"/>
      <c r="JPA1507" s="24"/>
      <c r="JPB1507" s="24"/>
      <c r="JPC1507" s="24"/>
      <c r="JPD1507" s="24"/>
      <c r="JPE1507" s="24"/>
      <c r="JPF1507" s="24"/>
      <c r="JPG1507" s="24"/>
      <c r="JPH1507" s="24"/>
      <c r="JPI1507" s="24"/>
      <c r="JPJ1507" s="24"/>
      <c r="JPK1507" s="24"/>
      <c r="JPL1507" s="24"/>
      <c r="JPM1507" s="24"/>
      <c r="JPN1507" s="24"/>
      <c r="JPO1507" s="24"/>
      <c r="JPP1507" s="24"/>
      <c r="JPQ1507" s="24"/>
      <c r="JPR1507" s="24"/>
      <c r="JPS1507" s="24"/>
      <c r="JPT1507" s="24"/>
      <c r="JPU1507" s="24"/>
      <c r="JPV1507" s="24"/>
      <c r="JPW1507" s="24"/>
      <c r="JPX1507" s="24"/>
      <c r="JPY1507" s="24"/>
      <c r="JPZ1507" s="24"/>
      <c r="JQA1507" s="24"/>
      <c r="JQB1507" s="24"/>
      <c r="JQC1507" s="24"/>
      <c r="JQD1507" s="24"/>
      <c r="JQE1507" s="24"/>
      <c r="JQF1507" s="24"/>
      <c r="JQG1507" s="24"/>
      <c r="JQH1507" s="24"/>
      <c r="JQI1507" s="24"/>
      <c r="JQJ1507" s="24"/>
      <c r="JQK1507" s="24"/>
      <c r="JQL1507" s="24"/>
      <c r="JQM1507" s="24"/>
      <c r="JQN1507" s="24"/>
      <c r="JQO1507" s="24"/>
      <c r="JQP1507" s="24"/>
      <c r="JQQ1507" s="24"/>
      <c r="JQR1507" s="24"/>
      <c r="JQS1507" s="24"/>
      <c r="JQT1507" s="24"/>
      <c r="JQU1507" s="24"/>
      <c r="JQV1507" s="24"/>
      <c r="JQW1507" s="24"/>
      <c r="JQX1507" s="24"/>
      <c r="JQY1507" s="24"/>
      <c r="JQZ1507" s="24"/>
      <c r="JRA1507" s="24"/>
      <c r="JRB1507" s="24"/>
      <c r="JRC1507" s="24"/>
      <c r="JRD1507" s="24"/>
      <c r="JRE1507" s="24"/>
      <c r="JRF1507" s="24"/>
      <c r="JRG1507" s="24"/>
      <c r="JRH1507" s="24"/>
      <c r="JRI1507" s="24"/>
      <c r="JRJ1507" s="24"/>
      <c r="JRK1507" s="24"/>
      <c r="JRL1507" s="24"/>
      <c r="JRM1507" s="24"/>
      <c r="JRN1507" s="24"/>
      <c r="JRO1507" s="24"/>
      <c r="JRP1507" s="24"/>
      <c r="JRQ1507" s="24"/>
      <c r="JRR1507" s="24"/>
      <c r="JRS1507" s="24"/>
      <c r="JRT1507" s="24"/>
      <c r="JRU1507" s="24"/>
      <c r="JRV1507" s="24"/>
      <c r="JRW1507" s="24"/>
      <c r="JRX1507" s="24"/>
      <c r="JRY1507" s="24"/>
      <c r="JRZ1507" s="24"/>
      <c r="JSA1507" s="24"/>
      <c r="JSB1507" s="24"/>
      <c r="JSC1507" s="24"/>
      <c r="JSD1507" s="24"/>
      <c r="JSE1507" s="24"/>
      <c r="JSF1507" s="24"/>
      <c r="JSG1507" s="24"/>
      <c r="JSH1507" s="24"/>
      <c r="JSI1507" s="24"/>
      <c r="JSJ1507" s="24"/>
      <c r="JSK1507" s="24"/>
      <c r="JSL1507" s="24"/>
      <c r="JSM1507" s="24"/>
      <c r="JSN1507" s="24"/>
      <c r="JSO1507" s="24"/>
      <c r="JSP1507" s="24"/>
      <c r="JSQ1507" s="24"/>
      <c r="JSR1507" s="24"/>
      <c r="JSS1507" s="24"/>
      <c r="JST1507" s="24"/>
      <c r="JSU1507" s="24"/>
      <c r="JSV1507" s="24"/>
      <c r="JSW1507" s="24"/>
      <c r="JSX1507" s="24"/>
      <c r="JSY1507" s="24"/>
      <c r="JSZ1507" s="24"/>
      <c r="JTA1507" s="24"/>
      <c r="JTB1507" s="24"/>
      <c r="JTC1507" s="24"/>
      <c r="JTD1507" s="24"/>
      <c r="JTE1507" s="24"/>
      <c r="JTF1507" s="24"/>
      <c r="JTG1507" s="24"/>
      <c r="JTH1507" s="24"/>
      <c r="JTI1507" s="24"/>
      <c r="JTJ1507" s="24"/>
      <c r="JTK1507" s="24"/>
      <c r="JTL1507" s="24"/>
      <c r="JTM1507" s="24"/>
      <c r="JTN1507" s="24"/>
      <c r="JTO1507" s="24"/>
      <c r="JTP1507" s="24"/>
      <c r="JTQ1507" s="24"/>
      <c r="JTR1507" s="24"/>
      <c r="JTS1507" s="24"/>
      <c r="JTT1507" s="24"/>
      <c r="JTU1507" s="24"/>
      <c r="JTV1507" s="24"/>
      <c r="JTW1507" s="24"/>
      <c r="JTX1507" s="24"/>
      <c r="JTY1507" s="24"/>
      <c r="JTZ1507" s="24"/>
      <c r="JUA1507" s="24"/>
      <c r="JUB1507" s="24"/>
      <c r="JUC1507" s="24"/>
      <c r="JUD1507" s="24"/>
      <c r="JUE1507" s="24"/>
      <c r="JUF1507" s="24"/>
      <c r="JUG1507" s="24"/>
      <c r="JUH1507" s="24"/>
      <c r="JUI1507" s="24"/>
      <c r="JUJ1507" s="24"/>
      <c r="JUK1507" s="24"/>
      <c r="JUL1507" s="24"/>
      <c r="JUM1507" s="24"/>
      <c r="JUN1507" s="24"/>
      <c r="JUO1507" s="24"/>
      <c r="JUP1507" s="24"/>
      <c r="JUQ1507" s="24"/>
      <c r="JUR1507" s="24"/>
      <c r="JUS1507" s="24"/>
      <c r="JUT1507" s="24"/>
      <c r="JUU1507" s="24"/>
      <c r="JUV1507" s="24"/>
      <c r="JUW1507" s="24"/>
      <c r="JUX1507" s="24"/>
      <c r="JUY1507" s="24"/>
      <c r="JUZ1507" s="24"/>
      <c r="JVA1507" s="24"/>
      <c r="JVB1507" s="24"/>
      <c r="JVC1507" s="24"/>
      <c r="JVD1507" s="24"/>
      <c r="JVE1507" s="24"/>
      <c r="JVF1507" s="24"/>
      <c r="JVG1507" s="24"/>
      <c r="JVH1507" s="24"/>
      <c r="JVI1507" s="24"/>
      <c r="JVJ1507" s="24"/>
      <c r="JVK1507" s="24"/>
      <c r="JVL1507" s="24"/>
      <c r="JVM1507" s="24"/>
      <c r="JVN1507" s="24"/>
      <c r="JVO1507" s="24"/>
      <c r="JVP1507" s="24"/>
      <c r="JVQ1507" s="24"/>
      <c r="JVR1507" s="24"/>
      <c r="JVS1507" s="24"/>
      <c r="JVT1507" s="24"/>
      <c r="JVU1507" s="24"/>
      <c r="JVV1507" s="24"/>
      <c r="JVW1507" s="24"/>
      <c r="JVX1507" s="24"/>
      <c r="JVY1507" s="24"/>
      <c r="JVZ1507" s="24"/>
      <c r="JWA1507" s="24"/>
      <c r="JWB1507" s="24"/>
      <c r="JWC1507" s="24"/>
      <c r="JWD1507" s="24"/>
      <c r="JWE1507" s="24"/>
      <c r="JWF1507" s="24"/>
      <c r="JWG1507" s="24"/>
      <c r="JWH1507" s="24"/>
      <c r="JWI1507" s="24"/>
      <c r="JWJ1507" s="24"/>
      <c r="JWK1507" s="24"/>
      <c r="JWL1507" s="24"/>
      <c r="JWM1507" s="24"/>
      <c r="JWN1507" s="24"/>
      <c r="JWO1507" s="24"/>
      <c r="JWP1507" s="24"/>
      <c r="JWQ1507" s="24"/>
      <c r="JWR1507" s="24"/>
      <c r="JWS1507" s="24"/>
      <c r="JWT1507" s="24"/>
      <c r="JWU1507" s="24"/>
      <c r="JWV1507" s="24"/>
      <c r="JWW1507" s="24"/>
      <c r="JWX1507" s="24"/>
      <c r="JWY1507" s="24"/>
      <c r="JWZ1507" s="24"/>
      <c r="JXA1507" s="24"/>
      <c r="JXB1507" s="24"/>
      <c r="JXC1507" s="24"/>
      <c r="JXD1507" s="24"/>
      <c r="JXE1507" s="24"/>
      <c r="JXF1507" s="24"/>
      <c r="JXG1507" s="24"/>
      <c r="JXH1507" s="24"/>
      <c r="JXI1507" s="24"/>
      <c r="JXJ1507" s="24"/>
      <c r="JXK1507" s="24"/>
      <c r="JXL1507" s="24"/>
      <c r="JXM1507" s="24"/>
      <c r="JXN1507" s="24"/>
      <c r="JXO1507" s="24"/>
      <c r="JXP1507" s="24"/>
      <c r="JXQ1507" s="24"/>
      <c r="JXR1507" s="24"/>
      <c r="JXS1507" s="24"/>
      <c r="JXT1507" s="24"/>
      <c r="JXU1507" s="24"/>
      <c r="JXV1507" s="24"/>
      <c r="JXW1507" s="24"/>
      <c r="JXX1507" s="24"/>
      <c r="JXY1507" s="24"/>
      <c r="JXZ1507" s="24"/>
      <c r="JYA1507" s="24"/>
      <c r="JYB1507" s="24"/>
      <c r="JYC1507" s="24"/>
      <c r="JYD1507" s="24"/>
      <c r="JYE1507" s="24"/>
      <c r="JYF1507" s="24"/>
      <c r="JYG1507" s="24"/>
      <c r="JYH1507" s="24"/>
      <c r="JYI1507" s="24"/>
      <c r="JYJ1507" s="24"/>
      <c r="JYK1507" s="24"/>
      <c r="JYL1507" s="24"/>
      <c r="JYM1507" s="24"/>
      <c r="JYN1507" s="24"/>
      <c r="JYO1507" s="24"/>
      <c r="JYP1507" s="24"/>
      <c r="JYQ1507" s="24"/>
      <c r="JYR1507" s="24"/>
      <c r="JYS1507" s="24"/>
      <c r="JYT1507" s="24"/>
      <c r="JYU1507" s="24"/>
      <c r="JYV1507" s="24"/>
      <c r="JYW1507" s="24"/>
      <c r="JYX1507" s="24"/>
      <c r="JYY1507" s="24"/>
      <c r="JYZ1507" s="24"/>
      <c r="JZA1507" s="24"/>
      <c r="JZB1507" s="24"/>
      <c r="JZC1507" s="24"/>
      <c r="JZD1507" s="24"/>
      <c r="JZE1507" s="24"/>
      <c r="JZF1507" s="24"/>
      <c r="JZG1507" s="24"/>
      <c r="JZH1507" s="24"/>
      <c r="JZI1507" s="24"/>
      <c r="JZJ1507" s="24"/>
      <c r="JZK1507" s="24"/>
      <c r="JZL1507" s="24"/>
      <c r="JZM1507" s="24"/>
      <c r="JZN1507" s="24"/>
      <c r="JZO1507" s="24"/>
      <c r="JZP1507" s="24"/>
      <c r="JZQ1507" s="24"/>
      <c r="JZR1507" s="24"/>
      <c r="JZS1507" s="24"/>
      <c r="JZT1507" s="24"/>
      <c r="JZU1507" s="24"/>
      <c r="JZV1507" s="24"/>
      <c r="JZW1507" s="24"/>
      <c r="JZX1507" s="24"/>
      <c r="JZY1507" s="24"/>
      <c r="JZZ1507" s="24"/>
      <c r="KAA1507" s="24"/>
      <c r="KAB1507" s="24"/>
      <c r="KAC1507" s="24"/>
      <c r="KAD1507" s="24"/>
      <c r="KAE1507" s="24"/>
      <c r="KAF1507" s="24"/>
      <c r="KAG1507" s="24"/>
      <c r="KAH1507" s="24"/>
      <c r="KAI1507" s="24"/>
      <c r="KAJ1507" s="24"/>
      <c r="KAK1507" s="24"/>
      <c r="KAL1507" s="24"/>
      <c r="KAM1507" s="24"/>
      <c r="KAN1507" s="24"/>
      <c r="KAO1507" s="24"/>
      <c r="KAP1507" s="24"/>
      <c r="KAQ1507" s="24"/>
      <c r="KAR1507" s="24"/>
      <c r="KAS1507" s="24"/>
      <c r="KAT1507" s="24"/>
      <c r="KAU1507" s="24"/>
      <c r="KAV1507" s="24"/>
      <c r="KAW1507" s="24"/>
      <c r="KAX1507" s="24"/>
      <c r="KAY1507" s="24"/>
      <c r="KAZ1507" s="24"/>
      <c r="KBA1507" s="24"/>
      <c r="KBB1507" s="24"/>
      <c r="KBC1507" s="24"/>
      <c r="KBD1507" s="24"/>
      <c r="KBE1507" s="24"/>
      <c r="KBF1507" s="24"/>
      <c r="KBG1507" s="24"/>
      <c r="KBH1507" s="24"/>
      <c r="KBI1507" s="24"/>
      <c r="KBJ1507" s="24"/>
      <c r="KBK1507" s="24"/>
      <c r="KBL1507" s="24"/>
      <c r="KBM1507" s="24"/>
      <c r="KBN1507" s="24"/>
      <c r="KBO1507" s="24"/>
      <c r="KBP1507" s="24"/>
      <c r="KBQ1507" s="24"/>
      <c r="KBR1507" s="24"/>
      <c r="KBS1507" s="24"/>
      <c r="KBT1507" s="24"/>
      <c r="KBU1507" s="24"/>
      <c r="KBV1507" s="24"/>
      <c r="KBW1507" s="24"/>
      <c r="KBX1507" s="24"/>
      <c r="KBY1507" s="24"/>
      <c r="KBZ1507" s="24"/>
      <c r="KCA1507" s="24"/>
      <c r="KCB1507" s="24"/>
      <c r="KCC1507" s="24"/>
      <c r="KCD1507" s="24"/>
      <c r="KCE1507" s="24"/>
      <c r="KCF1507" s="24"/>
      <c r="KCG1507" s="24"/>
      <c r="KCH1507" s="24"/>
      <c r="KCI1507" s="24"/>
      <c r="KCJ1507" s="24"/>
      <c r="KCK1507" s="24"/>
      <c r="KCL1507" s="24"/>
      <c r="KCM1507" s="24"/>
      <c r="KCN1507" s="24"/>
      <c r="KCO1507" s="24"/>
      <c r="KCP1507" s="24"/>
      <c r="KCQ1507" s="24"/>
      <c r="KCR1507" s="24"/>
      <c r="KCS1507" s="24"/>
      <c r="KCT1507" s="24"/>
      <c r="KCU1507" s="24"/>
      <c r="KCV1507" s="24"/>
      <c r="KCW1507" s="24"/>
      <c r="KCX1507" s="24"/>
      <c r="KCY1507" s="24"/>
      <c r="KCZ1507" s="24"/>
      <c r="KDA1507" s="24"/>
      <c r="KDB1507" s="24"/>
      <c r="KDC1507" s="24"/>
      <c r="KDD1507" s="24"/>
      <c r="KDE1507" s="24"/>
      <c r="KDF1507" s="24"/>
      <c r="KDG1507" s="24"/>
      <c r="KDH1507" s="24"/>
      <c r="KDI1507" s="24"/>
      <c r="KDJ1507" s="24"/>
      <c r="KDK1507" s="24"/>
      <c r="KDL1507" s="24"/>
      <c r="KDM1507" s="24"/>
      <c r="KDN1507" s="24"/>
      <c r="KDO1507" s="24"/>
      <c r="KDP1507" s="24"/>
      <c r="KDQ1507" s="24"/>
      <c r="KDR1507" s="24"/>
      <c r="KDS1507" s="24"/>
      <c r="KDT1507" s="24"/>
      <c r="KDU1507" s="24"/>
      <c r="KDV1507" s="24"/>
      <c r="KDW1507" s="24"/>
      <c r="KDX1507" s="24"/>
      <c r="KDY1507" s="24"/>
      <c r="KDZ1507" s="24"/>
      <c r="KEA1507" s="24"/>
      <c r="KEB1507" s="24"/>
      <c r="KEC1507" s="24"/>
      <c r="KED1507" s="24"/>
      <c r="KEE1507" s="24"/>
      <c r="KEF1507" s="24"/>
      <c r="KEG1507" s="24"/>
      <c r="KEH1507" s="24"/>
      <c r="KEI1507" s="24"/>
      <c r="KEJ1507" s="24"/>
      <c r="KEK1507" s="24"/>
      <c r="KEL1507" s="24"/>
      <c r="KEM1507" s="24"/>
      <c r="KEN1507" s="24"/>
      <c r="KEO1507" s="24"/>
      <c r="KEP1507" s="24"/>
      <c r="KEQ1507" s="24"/>
      <c r="KER1507" s="24"/>
      <c r="KES1507" s="24"/>
      <c r="KET1507" s="24"/>
      <c r="KEU1507" s="24"/>
      <c r="KEV1507" s="24"/>
      <c r="KEW1507" s="24"/>
      <c r="KEX1507" s="24"/>
      <c r="KEY1507" s="24"/>
      <c r="KEZ1507" s="24"/>
      <c r="KFA1507" s="24"/>
      <c r="KFB1507" s="24"/>
      <c r="KFC1507" s="24"/>
      <c r="KFD1507" s="24"/>
      <c r="KFE1507" s="24"/>
      <c r="KFF1507" s="24"/>
      <c r="KFG1507" s="24"/>
      <c r="KFH1507" s="24"/>
      <c r="KFI1507" s="24"/>
      <c r="KFJ1507" s="24"/>
      <c r="KFK1507" s="24"/>
      <c r="KFL1507" s="24"/>
      <c r="KFM1507" s="24"/>
      <c r="KFN1507" s="24"/>
      <c r="KFO1507" s="24"/>
      <c r="KFP1507" s="24"/>
      <c r="KFQ1507" s="24"/>
      <c r="KFR1507" s="24"/>
      <c r="KFS1507" s="24"/>
      <c r="KFT1507" s="24"/>
      <c r="KFU1507" s="24"/>
      <c r="KFV1507" s="24"/>
      <c r="KFW1507" s="24"/>
      <c r="KFX1507" s="24"/>
      <c r="KFY1507" s="24"/>
      <c r="KFZ1507" s="24"/>
      <c r="KGA1507" s="24"/>
      <c r="KGB1507" s="24"/>
      <c r="KGC1507" s="24"/>
      <c r="KGD1507" s="24"/>
      <c r="KGE1507" s="24"/>
      <c r="KGF1507" s="24"/>
      <c r="KGG1507" s="24"/>
      <c r="KGH1507" s="24"/>
      <c r="KGI1507" s="24"/>
      <c r="KGJ1507" s="24"/>
      <c r="KGK1507" s="24"/>
      <c r="KGL1507" s="24"/>
      <c r="KGM1507" s="24"/>
      <c r="KGN1507" s="24"/>
      <c r="KGO1507" s="24"/>
      <c r="KGP1507" s="24"/>
      <c r="KGQ1507" s="24"/>
      <c r="KGR1507" s="24"/>
      <c r="KGS1507" s="24"/>
      <c r="KGT1507" s="24"/>
      <c r="KGU1507" s="24"/>
      <c r="KGV1507" s="24"/>
      <c r="KGW1507" s="24"/>
      <c r="KGX1507" s="24"/>
      <c r="KGY1507" s="24"/>
      <c r="KGZ1507" s="24"/>
      <c r="KHA1507" s="24"/>
      <c r="KHB1507" s="24"/>
      <c r="KHC1507" s="24"/>
      <c r="KHD1507" s="24"/>
      <c r="KHE1507" s="24"/>
      <c r="KHF1507" s="24"/>
      <c r="KHG1507" s="24"/>
      <c r="KHH1507" s="24"/>
      <c r="KHI1507" s="24"/>
      <c r="KHJ1507" s="24"/>
      <c r="KHK1507" s="24"/>
      <c r="KHL1507" s="24"/>
      <c r="KHM1507" s="24"/>
      <c r="KHN1507" s="24"/>
      <c r="KHO1507" s="24"/>
      <c r="KHP1507" s="24"/>
      <c r="KHQ1507" s="24"/>
      <c r="KHR1507" s="24"/>
      <c r="KHS1507" s="24"/>
      <c r="KHT1507" s="24"/>
      <c r="KHU1507" s="24"/>
      <c r="KHV1507" s="24"/>
      <c r="KHW1507" s="24"/>
      <c r="KHX1507" s="24"/>
      <c r="KHY1507" s="24"/>
      <c r="KHZ1507" s="24"/>
      <c r="KIA1507" s="24"/>
      <c r="KIB1507" s="24"/>
      <c r="KIC1507" s="24"/>
      <c r="KID1507" s="24"/>
      <c r="KIE1507" s="24"/>
      <c r="KIF1507" s="24"/>
      <c r="KIG1507" s="24"/>
      <c r="KIH1507" s="24"/>
      <c r="KII1507" s="24"/>
      <c r="KIJ1507" s="24"/>
      <c r="KIK1507" s="24"/>
      <c r="KIL1507" s="24"/>
      <c r="KIM1507" s="24"/>
      <c r="KIN1507" s="24"/>
      <c r="KIO1507" s="24"/>
      <c r="KIP1507" s="24"/>
      <c r="KIQ1507" s="24"/>
      <c r="KIR1507" s="24"/>
      <c r="KIS1507" s="24"/>
      <c r="KIT1507" s="24"/>
      <c r="KIU1507" s="24"/>
      <c r="KIV1507" s="24"/>
      <c r="KIW1507" s="24"/>
      <c r="KIX1507" s="24"/>
      <c r="KIY1507" s="24"/>
      <c r="KIZ1507" s="24"/>
      <c r="KJA1507" s="24"/>
      <c r="KJB1507" s="24"/>
      <c r="KJC1507" s="24"/>
      <c r="KJD1507" s="24"/>
      <c r="KJE1507" s="24"/>
      <c r="KJF1507" s="24"/>
      <c r="KJG1507" s="24"/>
      <c r="KJH1507" s="24"/>
      <c r="KJI1507" s="24"/>
      <c r="KJJ1507" s="24"/>
      <c r="KJK1507" s="24"/>
      <c r="KJL1507" s="24"/>
      <c r="KJM1507" s="24"/>
      <c r="KJN1507" s="24"/>
      <c r="KJO1507" s="24"/>
      <c r="KJP1507" s="24"/>
      <c r="KJQ1507" s="24"/>
      <c r="KJR1507" s="24"/>
      <c r="KJS1507" s="24"/>
      <c r="KJT1507" s="24"/>
      <c r="KJU1507" s="24"/>
      <c r="KJV1507" s="24"/>
      <c r="KJW1507" s="24"/>
      <c r="KJX1507" s="24"/>
      <c r="KJY1507" s="24"/>
      <c r="KJZ1507" s="24"/>
      <c r="KKA1507" s="24"/>
      <c r="KKB1507" s="24"/>
      <c r="KKC1507" s="24"/>
      <c r="KKD1507" s="24"/>
      <c r="KKE1507" s="24"/>
      <c r="KKF1507" s="24"/>
      <c r="KKG1507" s="24"/>
      <c r="KKH1507" s="24"/>
      <c r="KKI1507" s="24"/>
      <c r="KKJ1507" s="24"/>
      <c r="KKK1507" s="24"/>
      <c r="KKL1507" s="24"/>
      <c r="KKM1507" s="24"/>
      <c r="KKN1507" s="24"/>
      <c r="KKO1507" s="24"/>
      <c r="KKP1507" s="24"/>
      <c r="KKQ1507" s="24"/>
      <c r="KKR1507" s="24"/>
      <c r="KKS1507" s="24"/>
      <c r="KKT1507" s="24"/>
      <c r="KKU1507" s="24"/>
      <c r="KKV1507" s="24"/>
      <c r="KKW1507" s="24"/>
      <c r="KKX1507" s="24"/>
      <c r="KKY1507" s="24"/>
      <c r="KKZ1507" s="24"/>
      <c r="KLA1507" s="24"/>
      <c r="KLB1507" s="24"/>
      <c r="KLC1507" s="24"/>
      <c r="KLD1507" s="24"/>
      <c r="KLE1507" s="24"/>
      <c r="KLF1507" s="24"/>
      <c r="KLG1507" s="24"/>
      <c r="KLH1507" s="24"/>
      <c r="KLI1507" s="24"/>
      <c r="KLJ1507" s="24"/>
      <c r="KLK1507" s="24"/>
      <c r="KLL1507" s="24"/>
      <c r="KLM1507" s="24"/>
      <c r="KLN1507" s="24"/>
      <c r="KLO1507" s="24"/>
      <c r="KLP1507" s="24"/>
      <c r="KLQ1507" s="24"/>
      <c r="KLR1507" s="24"/>
      <c r="KLS1507" s="24"/>
      <c r="KLT1507" s="24"/>
      <c r="KLU1507" s="24"/>
      <c r="KLV1507" s="24"/>
      <c r="KLW1507" s="24"/>
      <c r="KLX1507" s="24"/>
      <c r="KLY1507" s="24"/>
      <c r="KLZ1507" s="24"/>
      <c r="KMA1507" s="24"/>
      <c r="KMB1507" s="24"/>
      <c r="KMC1507" s="24"/>
      <c r="KMD1507" s="24"/>
      <c r="KME1507" s="24"/>
      <c r="KMF1507" s="24"/>
      <c r="KMG1507" s="24"/>
      <c r="KMH1507" s="24"/>
      <c r="KMI1507" s="24"/>
      <c r="KMJ1507" s="24"/>
      <c r="KMK1507" s="24"/>
      <c r="KML1507" s="24"/>
      <c r="KMM1507" s="24"/>
      <c r="KMN1507" s="24"/>
      <c r="KMO1507" s="24"/>
      <c r="KMP1507" s="24"/>
      <c r="KMQ1507" s="24"/>
      <c r="KMR1507" s="24"/>
      <c r="KMS1507" s="24"/>
      <c r="KMT1507" s="24"/>
      <c r="KMU1507" s="24"/>
      <c r="KMV1507" s="24"/>
      <c r="KMW1507" s="24"/>
      <c r="KMX1507" s="24"/>
      <c r="KMY1507" s="24"/>
      <c r="KMZ1507" s="24"/>
      <c r="KNA1507" s="24"/>
      <c r="KNB1507" s="24"/>
      <c r="KNC1507" s="24"/>
      <c r="KND1507" s="24"/>
      <c r="KNE1507" s="24"/>
      <c r="KNF1507" s="24"/>
      <c r="KNG1507" s="24"/>
      <c r="KNH1507" s="24"/>
      <c r="KNI1507" s="24"/>
      <c r="KNJ1507" s="24"/>
      <c r="KNK1507" s="24"/>
      <c r="KNL1507" s="24"/>
      <c r="KNM1507" s="24"/>
      <c r="KNN1507" s="24"/>
      <c r="KNO1507" s="24"/>
      <c r="KNP1507" s="24"/>
      <c r="KNQ1507" s="24"/>
      <c r="KNR1507" s="24"/>
      <c r="KNS1507" s="24"/>
      <c r="KNT1507" s="24"/>
      <c r="KNU1507" s="24"/>
      <c r="KNV1507" s="24"/>
      <c r="KNW1507" s="24"/>
      <c r="KNX1507" s="24"/>
      <c r="KNY1507" s="24"/>
      <c r="KNZ1507" s="24"/>
      <c r="KOA1507" s="24"/>
      <c r="KOB1507" s="24"/>
      <c r="KOC1507" s="24"/>
      <c r="KOD1507" s="24"/>
      <c r="KOE1507" s="24"/>
      <c r="KOF1507" s="24"/>
      <c r="KOG1507" s="24"/>
      <c r="KOH1507" s="24"/>
      <c r="KOI1507" s="24"/>
      <c r="KOJ1507" s="24"/>
      <c r="KOK1507" s="24"/>
      <c r="KOL1507" s="24"/>
      <c r="KOM1507" s="24"/>
      <c r="KON1507" s="24"/>
      <c r="KOO1507" s="24"/>
      <c r="KOP1507" s="24"/>
      <c r="KOQ1507" s="24"/>
      <c r="KOR1507" s="24"/>
      <c r="KOS1507" s="24"/>
      <c r="KOT1507" s="24"/>
      <c r="KOU1507" s="24"/>
      <c r="KOV1507" s="24"/>
      <c r="KOW1507" s="24"/>
      <c r="KOX1507" s="24"/>
      <c r="KOY1507" s="24"/>
      <c r="KOZ1507" s="24"/>
      <c r="KPA1507" s="24"/>
      <c r="KPB1507" s="24"/>
      <c r="KPC1507" s="24"/>
      <c r="KPD1507" s="24"/>
      <c r="KPE1507" s="24"/>
      <c r="KPF1507" s="24"/>
      <c r="KPG1507" s="24"/>
      <c r="KPH1507" s="24"/>
      <c r="KPI1507" s="24"/>
      <c r="KPJ1507" s="24"/>
      <c r="KPK1507" s="24"/>
      <c r="KPL1507" s="24"/>
      <c r="KPM1507" s="24"/>
      <c r="KPN1507" s="24"/>
      <c r="KPO1507" s="24"/>
      <c r="KPP1507" s="24"/>
      <c r="KPQ1507" s="24"/>
      <c r="KPR1507" s="24"/>
      <c r="KPS1507" s="24"/>
      <c r="KPT1507" s="24"/>
      <c r="KPU1507" s="24"/>
      <c r="KPV1507" s="24"/>
      <c r="KPW1507" s="24"/>
      <c r="KPX1507" s="24"/>
      <c r="KPY1507" s="24"/>
      <c r="KPZ1507" s="24"/>
      <c r="KQA1507" s="24"/>
      <c r="KQB1507" s="24"/>
      <c r="KQC1507" s="24"/>
      <c r="KQD1507" s="24"/>
      <c r="KQE1507" s="24"/>
      <c r="KQF1507" s="24"/>
      <c r="KQG1507" s="24"/>
      <c r="KQH1507" s="24"/>
      <c r="KQI1507" s="24"/>
      <c r="KQJ1507" s="24"/>
      <c r="KQK1507" s="24"/>
      <c r="KQL1507" s="24"/>
      <c r="KQM1507" s="24"/>
      <c r="KQN1507" s="24"/>
      <c r="KQO1507" s="24"/>
      <c r="KQP1507" s="24"/>
      <c r="KQQ1507" s="24"/>
      <c r="KQR1507" s="24"/>
      <c r="KQS1507" s="24"/>
      <c r="KQT1507" s="24"/>
      <c r="KQU1507" s="24"/>
      <c r="KQV1507" s="24"/>
      <c r="KQW1507" s="24"/>
      <c r="KQX1507" s="24"/>
      <c r="KQY1507" s="24"/>
      <c r="KQZ1507" s="24"/>
      <c r="KRA1507" s="24"/>
      <c r="KRB1507" s="24"/>
      <c r="KRC1507" s="24"/>
      <c r="KRD1507" s="24"/>
      <c r="KRE1507" s="24"/>
      <c r="KRF1507" s="24"/>
      <c r="KRG1507" s="24"/>
      <c r="KRH1507" s="24"/>
      <c r="KRI1507" s="24"/>
      <c r="KRJ1507" s="24"/>
      <c r="KRK1507" s="24"/>
      <c r="KRL1507" s="24"/>
      <c r="KRM1507" s="24"/>
      <c r="KRN1507" s="24"/>
      <c r="KRO1507" s="24"/>
      <c r="KRP1507" s="24"/>
      <c r="KRQ1507" s="24"/>
      <c r="KRR1507" s="24"/>
      <c r="KRS1507" s="24"/>
      <c r="KRT1507" s="24"/>
      <c r="KRU1507" s="24"/>
      <c r="KRV1507" s="24"/>
      <c r="KRW1507" s="24"/>
      <c r="KRX1507" s="24"/>
      <c r="KRY1507" s="24"/>
      <c r="KRZ1507" s="24"/>
      <c r="KSA1507" s="24"/>
      <c r="KSB1507" s="24"/>
      <c r="KSC1507" s="24"/>
      <c r="KSD1507" s="24"/>
      <c r="KSE1507" s="24"/>
      <c r="KSF1507" s="24"/>
      <c r="KSG1507" s="24"/>
      <c r="KSH1507" s="24"/>
      <c r="KSI1507" s="24"/>
      <c r="KSJ1507" s="24"/>
      <c r="KSK1507" s="24"/>
      <c r="KSL1507" s="24"/>
      <c r="KSM1507" s="24"/>
      <c r="KSN1507" s="24"/>
      <c r="KSO1507" s="24"/>
      <c r="KSP1507" s="24"/>
      <c r="KSQ1507" s="24"/>
      <c r="KSR1507" s="24"/>
      <c r="KSS1507" s="24"/>
      <c r="KST1507" s="24"/>
      <c r="KSU1507" s="24"/>
      <c r="KSV1507" s="24"/>
      <c r="KSW1507" s="24"/>
      <c r="KSX1507" s="24"/>
      <c r="KSY1507" s="24"/>
      <c r="KSZ1507" s="24"/>
      <c r="KTA1507" s="24"/>
      <c r="KTB1507" s="24"/>
      <c r="KTC1507" s="24"/>
      <c r="KTD1507" s="24"/>
      <c r="KTE1507" s="24"/>
      <c r="KTF1507" s="24"/>
      <c r="KTG1507" s="24"/>
      <c r="KTH1507" s="24"/>
      <c r="KTI1507" s="24"/>
      <c r="KTJ1507" s="24"/>
      <c r="KTK1507" s="24"/>
      <c r="KTL1507" s="24"/>
      <c r="KTM1507" s="24"/>
      <c r="KTN1507" s="24"/>
      <c r="KTO1507" s="24"/>
      <c r="KTP1507" s="24"/>
      <c r="KTQ1507" s="24"/>
      <c r="KTR1507" s="24"/>
      <c r="KTS1507" s="24"/>
      <c r="KTT1507" s="24"/>
      <c r="KTU1507" s="24"/>
      <c r="KTV1507" s="24"/>
      <c r="KTW1507" s="24"/>
      <c r="KTX1507" s="24"/>
      <c r="KTY1507" s="24"/>
      <c r="KTZ1507" s="24"/>
      <c r="KUA1507" s="24"/>
      <c r="KUB1507" s="24"/>
      <c r="KUC1507" s="24"/>
      <c r="KUD1507" s="24"/>
      <c r="KUE1507" s="24"/>
      <c r="KUF1507" s="24"/>
      <c r="KUG1507" s="24"/>
      <c r="KUH1507" s="24"/>
      <c r="KUI1507" s="24"/>
      <c r="KUJ1507" s="24"/>
      <c r="KUK1507" s="24"/>
      <c r="KUL1507" s="24"/>
      <c r="KUM1507" s="24"/>
      <c r="KUN1507" s="24"/>
      <c r="KUO1507" s="24"/>
      <c r="KUP1507" s="24"/>
      <c r="KUQ1507" s="24"/>
      <c r="KUR1507" s="24"/>
      <c r="KUS1507" s="24"/>
      <c r="KUT1507" s="24"/>
      <c r="KUU1507" s="24"/>
      <c r="KUV1507" s="24"/>
      <c r="KUW1507" s="24"/>
      <c r="KUX1507" s="24"/>
      <c r="KUY1507" s="24"/>
      <c r="KUZ1507" s="24"/>
      <c r="KVA1507" s="24"/>
      <c r="KVB1507" s="24"/>
      <c r="KVC1507" s="24"/>
      <c r="KVD1507" s="24"/>
      <c r="KVE1507" s="24"/>
      <c r="KVF1507" s="24"/>
      <c r="KVG1507" s="24"/>
      <c r="KVH1507" s="24"/>
      <c r="KVI1507" s="24"/>
      <c r="KVJ1507" s="24"/>
      <c r="KVK1507" s="24"/>
      <c r="KVL1507" s="24"/>
      <c r="KVM1507" s="24"/>
      <c r="KVN1507" s="24"/>
      <c r="KVO1507" s="24"/>
      <c r="KVP1507" s="24"/>
      <c r="KVQ1507" s="24"/>
      <c r="KVR1507" s="24"/>
      <c r="KVS1507" s="24"/>
      <c r="KVT1507" s="24"/>
      <c r="KVU1507" s="24"/>
      <c r="KVV1507" s="24"/>
      <c r="KVW1507" s="24"/>
      <c r="KVX1507" s="24"/>
      <c r="KVY1507" s="24"/>
      <c r="KVZ1507" s="24"/>
      <c r="KWA1507" s="24"/>
      <c r="KWB1507" s="24"/>
      <c r="KWC1507" s="24"/>
      <c r="KWD1507" s="24"/>
      <c r="KWE1507" s="24"/>
      <c r="KWF1507" s="24"/>
      <c r="KWG1507" s="24"/>
      <c r="KWH1507" s="24"/>
      <c r="KWI1507" s="24"/>
      <c r="KWJ1507" s="24"/>
      <c r="KWK1507" s="24"/>
      <c r="KWL1507" s="24"/>
      <c r="KWM1507" s="24"/>
      <c r="KWN1507" s="24"/>
      <c r="KWO1507" s="24"/>
      <c r="KWP1507" s="24"/>
      <c r="KWQ1507" s="24"/>
      <c r="KWR1507" s="24"/>
      <c r="KWS1507" s="24"/>
      <c r="KWT1507" s="24"/>
      <c r="KWU1507" s="24"/>
      <c r="KWV1507" s="24"/>
      <c r="KWW1507" s="24"/>
      <c r="KWX1507" s="24"/>
      <c r="KWY1507" s="24"/>
      <c r="KWZ1507" s="24"/>
      <c r="KXA1507" s="24"/>
      <c r="KXB1507" s="24"/>
      <c r="KXC1507" s="24"/>
      <c r="KXD1507" s="24"/>
      <c r="KXE1507" s="24"/>
      <c r="KXF1507" s="24"/>
      <c r="KXG1507" s="24"/>
      <c r="KXH1507" s="24"/>
      <c r="KXI1507" s="24"/>
      <c r="KXJ1507" s="24"/>
      <c r="KXK1507" s="24"/>
      <c r="KXL1507" s="24"/>
      <c r="KXM1507" s="24"/>
      <c r="KXN1507" s="24"/>
      <c r="KXO1507" s="24"/>
      <c r="KXP1507" s="24"/>
      <c r="KXQ1507" s="24"/>
      <c r="KXR1507" s="24"/>
      <c r="KXS1507" s="24"/>
      <c r="KXT1507" s="24"/>
      <c r="KXU1507" s="24"/>
      <c r="KXV1507" s="24"/>
      <c r="KXW1507" s="24"/>
      <c r="KXX1507" s="24"/>
      <c r="KXY1507" s="24"/>
      <c r="KXZ1507" s="24"/>
      <c r="KYA1507" s="24"/>
      <c r="KYB1507" s="24"/>
      <c r="KYC1507" s="24"/>
      <c r="KYD1507" s="24"/>
      <c r="KYE1507" s="24"/>
      <c r="KYF1507" s="24"/>
      <c r="KYG1507" s="24"/>
      <c r="KYH1507" s="24"/>
      <c r="KYI1507" s="24"/>
      <c r="KYJ1507" s="24"/>
      <c r="KYK1507" s="24"/>
      <c r="KYL1507" s="24"/>
      <c r="KYM1507" s="24"/>
      <c r="KYN1507" s="24"/>
      <c r="KYO1507" s="24"/>
      <c r="KYP1507" s="24"/>
      <c r="KYQ1507" s="24"/>
      <c r="KYR1507" s="24"/>
      <c r="KYS1507" s="24"/>
      <c r="KYT1507" s="24"/>
      <c r="KYU1507" s="24"/>
      <c r="KYV1507" s="24"/>
      <c r="KYW1507" s="24"/>
      <c r="KYX1507" s="24"/>
      <c r="KYY1507" s="24"/>
      <c r="KYZ1507" s="24"/>
      <c r="KZA1507" s="24"/>
      <c r="KZB1507" s="24"/>
      <c r="KZC1507" s="24"/>
      <c r="KZD1507" s="24"/>
      <c r="KZE1507" s="24"/>
      <c r="KZF1507" s="24"/>
      <c r="KZG1507" s="24"/>
      <c r="KZH1507" s="24"/>
      <c r="KZI1507" s="24"/>
      <c r="KZJ1507" s="24"/>
      <c r="KZK1507" s="24"/>
      <c r="KZL1507" s="24"/>
      <c r="KZM1507" s="24"/>
      <c r="KZN1507" s="24"/>
      <c r="KZO1507" s="24"/>
      <c r="KZP1507" s="24"/>
      <c r="KZQ1507" s="24"/>
      <c r="KZR1507" s="24"/>
      <c r="KZS1507" s="24"/>
      <c r="KZT1507" s="24"/>
      <c r="KZU1507" s="24"/>
      <c r="KZV1507" s="24"/>
      <c r="KZW1507" s="24"/>
      <c r="KZX1507" s="24"/>
      <c r="KZY1507" s="24"/>
      <c r="KZZ1507" s="24"/>
      <c r="LAA1507" s="24"/>
      <c r="LAB1507" s="24"/>
      <c r="LAC1507" s="24"/>
      <c r="LAD1507" s="24"/>
      <c r="LAE1507" s="24"/>
      <c r="LAF1507" s="24"/>
      <c r="LAG1507" s="24"/>
      <c r="LAH1507" s="24"/>
      <c r="LAI1507" s="24"/>
      <c r="LAJ1507" s="24"/>
      <c r="LAK1507" s="24"/>
      <c r="LAL1507" s="24"/>
      <c r="LAM1507" s="24"/>
      <c r="LAN1507" s="24"/>
      <c r="LAO1507" s="24"/>
      <c r="LAP1507" s="24"/>
      <c r="LAQ1507" s="24"/>
      <c r="LAR1507" s="24"/>
      <c r="LAS1507" s="24"/>
      <c r="LAT1507" s="24"/>
      <c r="LAU1507" s="24"/>
      <c r="LAV1507" s="24"/>
      <c r="LAW1507" s="24"/>
      <c r="LAX1507" s="24"/>
      <c r="LAY1507" s="24"/>
      <c r="LAZ1507" s="24"/>
      <c r="LBA1507" s="24"/>
      <c r="LBB1507" s="24"/>
      <c r="LBC1507" s="24"/>
      <c r="LBD1507" s="24"/>
      <c r="LBE1507" s="24"/>
      <c r="LBF1507" s="24"/>
      <c r="LBG1507" s="24"/>
      <c r="LBH1507" s="24"/>
      <c r="LBI1507" s="24"/>
      <c r="LBJ1507" s="24"/>
      <c r="LBK1507" s="24"/>
      <c r="LBL1507" s="24"/>
      <c r="LBM1507" s="24"/>
      <c r="LBN1507" s="24"/>
      <c r="LBO1507" s="24"/>
      <c r="LBP1507" s="24"/>
      <c r="LBQ1507" s="24"/>
      <c r="LBR1507" s="24"/>
      <c r="LBS1507" s="24"/>
      <c r="LBT1507" s="24"/>
      <c r="LBU1507" s="24"/>
      <c r="LBV1507" s="24"/>
      <c r="LBW1507" s="24"/>
      <c r="LBX1507" s="24"/>
      <c r="LBY1507" s="24"/>
      <c r="LBZ1507" s="24"/>
      <c r="LCA1507" s="24"/>
      <c r="LCB1507" s="24"/>
      <c r="LCC1507" s="24"/>
      <c r="LCD1507" s="24"/>
      <c r="LCE1507" s="24"/>
      <c r="LCF1507" s="24"/>
      <c r="LCG1507" s="24"/>
      <c r="LCH1507" s="24"/>
      <c r="LCI1507" s="24"/>
      <c r="LCJ1507" s="24"/>
      <c r="LCK1507" s="24"/>
      <c r="LCL1507" s="24"/>
      <c r="LCM1507" s="24"/>
      <c r="LCN1507" s="24"/>
      <c r="LCO1507" s="24"/>
      <c r="LCP1507" s="24"/>
      <c r="LCQ1507" s="24"/>
      <c r="LCR1507" s="24"/>
      <c r="LCS1507" s="24"/>
      <c r="LCT1507" s="24"/>
      <c r="LCU1507" s="24"/>
      <c r="LCV1507" s="24"/>
      <c r="LCW1507" s="24"/>
      <c r="LCX1507" s="24"/>
      <c r="LCY1507" s="24"/>
      <c r="LCZ1507" s="24"/>
      <c r="LDA1507" s="24"/>
      <c r="LDB1507" s="24"/>
      <c r="LDC1507" s="24"/>
      <c r="LDD1507" s="24"/>
      <c r="LDE1507" s="24"/>
      <c r="LDF1507" s="24"/>
      <c r="LDG1507" s="24"/>
      <c r="LDH1507" s="24"/>
      <c r="LDI1507" s="24"/>
      <c r="LDJ1507" s="24"/>
      <c r="LDK1507" s="24"/>
      <c r="LDL1507" s="24"/>
      <c r="LDM1507" s="24"/>
      <c r="LDN1507" s="24"/>
      <c r="LDO1507" s="24"/>
      <c r="LDP1507" s="24"/>
      <c r="LDQ1507" s="24"/>
      <c r="LDR1507" s="24"/>
      <c r="LDS1507" s="24"/>
      <c r="LDT1507" s="24"/>
      <c r="LDU1507" s="24"/>
      <c r="LDV1507" s="24"/>
      <c r="LDW1507" s="24"/>
      <c r="LDX1507" s="24"/>
      <c r="LDY1507" s="24"/>
      <c r="LDZ1507" s="24"/>
      <c r="LEA1507" s="24"/>
      <c r="LEB1507" s="24"/>
      <c r="LEC1507" s="24"/>
      <c r="LED1507" s="24"/>
      <c r="LEE1507" s="24"/>
      <c r="LEF1507" s="24"/>
      <c r="LEG1507" s="24"/>
      <c r="LEH1507" s="24"/>
      <c r="LEI1507" s="24"/>
      <c r="LEJ1507" s="24"/>
      <c r="LEK1507" s="24"/>
      <c r="LEL1507" s="24"/>
      <c r="LEM1507" s="24"/>
      <c r="LEN1507" s="24"/>
      <c r="LEO1507" s="24"/>
      <c r="LEP1507" s="24"/>
      <c r="LEQ1507" s="24"/>
      <c r="LER1507" s="24"/>
      <c r="LES1507" s="24"/>
      <c r="LET1507" s="24"/>
      <c r="LEU1507" s="24"/>
      <c r="LEV1507" s="24"/>
      <c r="LEW1507" s="24"/>
      <c r="LEX1507" s="24"/>
      <c r="LEY1507" s="24"/>
      <c r="LEZ1507" s="24"/>
      <c r="LFA1507" s="24"/>
      <c r="LFB1507" s="24"/>
      <c r="LFC1507" s="24"/>
      <c r="LFD1507" s="24"/>
      <c r="LFE1507" s="24"/>
      <c r="LFF1507" s="24"/>
      <c r="LFG1507" s="24"/>
      <c r="LFH1507" s="24"/>
      <c r="LFI1507" s="24"/>
      <c r="LFJ1507" s="24"/>
      <c r="LFK1507" s="24"/>
      <c r="LFL1507" s="24"/>
      <c r="LFM1507" s="24"/>
      <c r="LFN1507" s="24"/>
      <c r="LFO1507" s="24"/>
      <c r="LFP1507" s="24"/>
      <c r="LFQ1507" s="24"/>
      <c r="LFR1507" s="24"/>
      <c r="LFS1507" s="24"/>
      <c r="LFT1507" s="24"/>
      <c r="LFU1507" s="24"/>
      <c r="LFV1507" s="24"/>
      <c r="LFW1507" s="24"/>
      <c r="LFX1507" s="24"/>
      <c r="LFY1507" s="24"/>
      <c r="LFZ1507" s="24"/>
      <c r="LGA1507" s="24"/>
      <c r="LGB1507" s="24"/>
      <c r="LGC1507" s="24"/>
      <c r="LGD1507" s="24"/>
      <c r="LGE1507" s="24"/>
      <c r="LGF1507" s="24"/>
      <c r="LGG1507" s="24"/>
      <c r="LGH1507" s="24"/>
      <c r="LGI1507" s="24"/>
      <c r="LGJ1507" s="24"/>
      <c r="LGK1507" s="24"/>
      <c r="LGL1507" s="24"/>
      <c r="LGM1507" s="24"/>
      <c r="LGN1507" s="24"/>
      <c r="LGO1507" s="24"/>
      <c r="LGP1507" s="24"/>
      <c r="LGQ1507" s="24"/>
      <c r="LGR1507" s="24"/>
      <c r="LGS1507" s="24"/>
      <c r="LGT1507" s="24"/>
      <c r="LGU1507" s="24"/>
      <c r="LGV1507" s="24"/>
      <c r="LGW1507" s="24"/>
      <c r="LGX1507" s="24"/>
      <c r="LGY1507" s="24"/>
      <c r="LGZ1507" s="24"/>
      <c r="LHA1507" s="24"/>
      <c r="LHB1507" s="24"/>
      <c r="LHC1507" s="24"/>
      <c r="LHD1507" s="24"/>
      <c r="LHE1507" s="24"/>
      <c r="LHF1507" s="24"/>
      <c r="LHG1507" s="24"/>
      <c r="LHH1507" s="24"/>
      <c r="LHI1507" s="24"/>
      <c r="LHJ1507" s="24"/>
      <c r="LHK1507" s="24"/>
      <c r="LHL1507" s="24"/>
      <c r="LHM1507" s="24"/>
      <c r="LHN1507" s="24"/>
      <c r="LHO1507" s="24"/>
      <c r="LHP1507" s="24"/>
      <c r="LHQ1507" s="24"/>
      <c r="LHR1507" s="24"/>
      <c r="LHS1507" s="24"/>
      <c r="LHT1507" s="24"/>
      <c r="LHU1507" s="24"/>
      <c r="LHV1507" s="24"/>
      <c r="LHW1507" s="24"/>
      <c r="LHX1507" s="24"/>
      <c r="LHY1507" s="24"/>
      <c r="LHZ1507" s="24"/>
      <c r="LIA1507" s="24"/>
      <c r="LIB1507" s="24"/>
      <c r="LIC1507" s="24"/>
      <c r="LID1507" s="24"/>
      <c r="LIE1507" s="24"/>
      <c r="LIF1507" s="24"/>
      <c r="LIG1507" s="24"/>
      <c r="LIH1507" s="24"/>
      <c r="LII1507" s="24"/>
      <c r="LIJ1507" s="24"/>
      <c r="LIK1507" s="24"/>
      <c r="LIL1507" s="24"/>
      <c r="LIM1507" s="24"/>
      <c r="LIN1507" s="24"/>
      <c r="LIO1507" s="24"/>
      <c r="LIP1507" s="24"/>
      <c r="LIQ1507" s="24"/>
      <c r="LIR1507" s="24"/>
      <c r="LIS1507" s="24"/>
      <c r="LIT1507" s="24"/>
      <c r="LIU1507" s="24"/>
      <c r="LIV1507" s="24"/>
      <c r="LIW1507" s="24"/>
      <c r="LIX1507" s="24"/>
      <c r="LIY1507" s="24"/>
      <c r="LIZ1507" s="24"/>
      <c r="LJA1507" s="24"/>
      <c r="LJB1507" s="24"/>
      <c r="LJC1507" s="24"/>
      <c r="LJD1507" s="24"/>
      <c r="LJE1507" s="24"/>
      <c r="LJF1507" s="24"/>
      <c r="LJG1507" s="24"/>
      <c r="LJH1507" s="24"/>
      <c r="LJI1507" s="24"/>
      <c r="LJJ1507" s="24"/>
      <c r="LJK1507" s="24"/>
      <c r="LJL1507" s="24"/>
      <c r="LJM1507" s="24"/>
      <c r="LJN1507" s="24"/>
      <c r="LJO1507" s="24"/>
      <c r="LJP1507" s="24"/>
      <c r="LJQ1507" s="24"/>
      <c r="LJR1507" s="24"/>
      <c r="LJS1507" s="24"/>
      <c r="LJT1507" s="24"/>
      <c r="LJU1507" s="24"/>
      <c r="LJV1507" s="24"/>
      <c r="LJW1507" s="24"/>
      <c r="LJX1507" s="24"/>
      <c r="LJY1507" s="24"/>
      <c r="LJZ1507" s="24"/>
      <c r="LKA1507" s="24"/>
      <c r="LKB1507" s="24"/>
      <c r="LKC1507" s="24"/>
      <c r="LKD1507" s="24"/>
      <c r="LKE1507" s="24"/>
      <c r="LKF1507" s="24"/>
      <c r="LKG1507" s="24"/>
      <c r="LKH1507" s="24"/>
      <c r="LKI1507" s="24"/>
      <c r="LKJ1507" s="24"/>
      <c r="LKK1507" s="24"/>
      <c r="LKL1507" s="24"/>
      <c r="LKM1507" s="24"/>
      <c r="LKN1507" s="24"/>
      <c r="LKO1507" s="24"/>
      <c r="LKP1507" s="24"/>
      <c r="LKQ1507" s="24"/>
      <c r="LKR1507" s="24"/>
      <c r="LKS1507" s="24"/>
      <c r="LKT1507" s="24"/>
      <c r="LKU1507" s="24"/>
      <c r="LKV1507" s="24"/>
      <c r="LKW1507" s="24"/>
      <c r="LKX1507" s="24"/>
      <c r="LKY1507" s="24"/>
      <c r="LKZ1507" s="24"/>
      <c r="LLA1507" s="24"/>
      <c r="LLB1507" s="24"/>
      <c r="LLC1507" s="24"/>
      <c r="LLD1507" s="24"/>
      <c r="LLE1507" s="24"/>
      <c r="LLF1507" s="24"/>
      <c r="LLG1507" s="24"/>
      <c r="LLH1507" s="24"/>
      <c r="LLI1507" s="24"/>
      <c r="LLJ1507" s="24"/>
      <c r="LLK1507" s="24"/>
      <c r="LLL1507" s="24"/>
      <c r="LLM1507" s="24"/>
      <c r="LLN1507" s="24"/>
      <c r="LLO1507" s="24"/>
      <c r="LLP1507" s="24"/>
      <c r="LLQ1507" s="24"/>
      <c r="LLR1507" s="24"/>
      <c r="LLS1507" s="24"/>
      <c r="LLT1507" s="24"/>
      <c r="LLU1507" s="24"/>
      <c r="LLV1507" s="24"/>
      <c r="LLW1507" s="24"/>
      <c r="LLX1507" s="24"/>
      <c r="LLY1507" s="24"/>
      <c r="LLZ1507" s="24"/>
      <c r="LMA1507" s="24"/>
      <c r="LMB1507" s="24"/>
      <c r="LMC1507" s="24"/>
      <c r="LMD1507" s="24"/>
      <c r="LME1507" s="24"/>
      <c r="LMF1507" s="24"/>
      <c r="LMG1507" s="24"/>
      <c r="LMH1507" s="24"/>
      <c r="LMI1507" s="24"/>
      <c r="LMJ1507" s="24"/>
      <c r="LMK1507" s="24"/>
      <c r="LML1507" s="24"/>
      <c r="LMM1507" s="24"/>
      <c r="LMN1507" s="24"/>
      <c r="LMO1507" s="24"/>
      <c r="LMP1507" s="24"/>
      <c r="LMQ1507" s="24"/>
      <c r="LMR1507" s="24"/>
      <c r="LMS1507" s="24"/>
      <c r="LMT1507" s="24"/>
      <c r="LMU1507" s="24"/>
      <c r="LMV1507" s="24"/>
      <c r="LMW1507" s="24"/>
      <c r="LMX1507" s="24"/>
      <c r="LMY1507" s="24"/>
      <c r="LMZ1507" s="24"/>
      <c r="LNA1507" s="24"/>
      <c r="LNB1507" s="24"/>
      <c r="LNC1507" s="24"/>
      <c r="LND1507" s="24"/>
      <c r="LNE1507" s="24"/>
      <c r="LNF1507" s="24"/>
      <c r="LNG1507" s="24"/>
      <c r="LNH1507" s="24"/>
      <c r="LNI1507" s="24"/>
      <c r="LNJ1507" s="24"/>
      <c r="LNK1507" s="24"/>
      <c r="LNL1507" s="24"/>
      <c r="LNM1507" s="24"/>
      <c r="LNN1507" s="24"/>
      <c r="LNO1507" s="24"/>
      <c r="LNP1507" s="24"/>
      <c r="LNQ1507" s="24"/>
      <c r="LNR1507" s="24"/>
      <c r="LNS1507" s="24"/>
      <c r="LNT1507" s="24"/>
      <c r="LNU1507" s="24"/>
      <c r="LNV1507" s="24"/>
      <c r="LNW1507" s="24"/>
      <c r="LNX1507" s="24"/>
      <c r="LNY1507" s="24"/>
      <c r="LNZ1507" s="24"/>
      <c r="LOA1507" s="24"/>
      <c r="LOB1507" s="24"/>
      <c r="LOC1507" s="24"/>
      <c r="LOD1507" s="24"/>
      <c r="LOE1507" s="24"/>
      <c r="LOF1507" s="24"/>
      <c r="LOG1507" s="24"/>
      <c r="LOH1507" s="24"/>
      <c r="LOI1507" s="24"/>
      <c r="LOJ1507" s="24"/>
      <c r="LOK1507" s="24"/>
      <c r="LOL1507" s="24"/>
      <c r="LOM1507" s="24"/>
      <c r="LON1507" s="24"/>
      <c r="LOO1507" s="24"/>
      <c r="LOP1507" s="24"/>
      <c r="LOQ1507" s="24"/>
      <c r="LOR1507" s="24"/>
      <c r="LOS1507" s="24"/>
      <c r="LOT1507" s="24"/>
      <c r="LOU1507" s="24"/>
      <c r="LOV1507" s="24"/>
      <c r="LOW1507" s="24"/>
      <c r="LOX1507" s="24"/>
      <c r="LOY1507" s="24"/>
      <c r="LOZ1507" s="24"/>
      <c r="LPA1507" s="24"/>
      <c r="LPB1507" s="24"/>
      <c r="LPC1507" s="24"/>
      <c r="LPD1507" s="24"/>
      <c r="LPE1507" s="24"/>
      <c r="LPF1507" s="24"/>
      <c r="LPG1507" s="24"/>
      <c r="LPH1507" s="24"/>
      <c r="LPI1507" s="24"/>
      <c r="LPJ1507" s="24"/>
      <c r="LPK1507" s="24"/>
      <c r="LPL1507" s="24"/>
      <c r="LPM1507" s="24"/>
      <c r="LPN1507" s="24"/>
      <c r="LPO1507" s="24"/>
      <c r="LPP1507" s="24"/>
      <c r="LPQ1507" s="24"/>
      <c r="LPR1507" s="24"/>
      <c r="LPS1507" s="24"/>
      <c r="LPT1507" s="24"/>
      <c r="LPU1507" s="24"/>
      <c r="LPV1507" s="24"/>
      <c r="LPW1507" s="24"/>
      <c r="LPX1507" s="24"/>
      <c r="LPY1507" s="24"/>
      <c r="LPZ1507" s="24"/>
      <c r="LQA1507" s="24"/>
      <c r="LQB1507" s="24"/>
      <c r="LQC1507" s="24"/>
      <c r="LQD1507" s="24"/>
      <c r="LQE1507" s="24"/>
      <c r="LQF1507" s="24"/>
      <c r="LQG1507" s="24"/>
      <c r="LQH1507" s="24"/>
      <c r="LQI1507" s="24"/>
      <c r="LQJ1507" s="24"/>
      <c r="LQK1507" s="24"/>
      <c r="LQL1507" s="24"/>
      <c r="LQM1507" s="24"/>
      <c r="LQN1507" s="24"/>
      <c r="LQO1507" s="24"/>
      <c r="LQP1507" s="24"/>
      <c r="LQQ1507" s="24"/>
      <c r="LQR1507" s="24"/>
      <c r="LQS1507" s="24"/>
      <c r="LQT1507" s="24"/>
      <c r="LQU1507" s="24"/>
      <c r="LQV1507" s="24"/>
      <c r="LQW1507" s="24"/>
      <c r="LQX1507" s="24"/>
      <c r="LQY1507" s="24"/>
      <c r="LQZ1507" s="24"/>
      <c r="LRA1507" s="24"/>
      <c r="LRB1507" s="24"/>
      <c r="LRC1507" s="24"/>
      <c r="LRD1507" s="24"/>
      <c r="LRE1507" s="24"/>
      <c r="LRF1507" s="24"/>
      <c r="LRG1507" s="24"/>
      <c r="LRH1507" s="24"/>
      <c r="LRI1507" s="24"/>
      <c r="LRJ1507" s="24"/>
      <c r="LRK1507" s="24"/>
      <c r="LRL1507" s="24"/>
      <c r="LRM1507" s="24"/>
      <c r="LRN1507" s="24"/>
      <c r="LRO1507" s="24"/>
      <c r="LRP1507" s="24"/>
      <c r="LRQ1507" s="24"/>
      <c r="LRR1507" s="24"/>
      <c r="LRS1507" s="24"/>
      <c r="LRT1507" s="24"/>
      <c r="LRU1507" s="24"/>
      <c r="LRV1507" s="24"/>
      <c r="LRW1507" s="24"/>
      <c r="LRX1507" s="24"/>
      <c r="LRY1507" s="24"/>
      <c r="LRZ1507" s="24"/>
      <c r="LSA1507" s="24"/>
      <c r="LSB1507" s="24"/>
      <c r="LSC1507" s="24"/>
      <c r="LSD1507" s="24"/>
      <c r="LSE1507" s="24"/>
      <c r="LSF1507" s="24"/>
      <c r="LSG1507" s="24"/>
      <c r="LSH1507" s="24"/>
      <c r="LSI1507" s="24"/>
      <c r="LSJ1507" s="24"/>
      <c r="LSK1507" s="24"/>
      <c r="LSL1507" s="24"/>
      <c r="LSM1507" s="24"/>
      <c r="LSN1507" s="24"/>
      <c r="LSO1507" s="24"/>
      <c r="LSP1507" s="24"/>
      <c r="LSQ1507" s="24"/>
      <c r="LSR1507" s="24"/>
      <c r="LSS1507" s="24"/>
      <c r="LST1507" s="24"/>
      <c r="LSU1507" s="24"/>
      <c r="LSV1507" s="24"/>
      <c r="LSW1507" s="24"/>
      <c r="LSX1507" s="24"/>
      <c r="LSY1507" s="24"/>
      <c r="LSZ1507" s="24"/>
      <c r="LTA1507" s="24"/>
      <c r="LTB1507" s="24"/>
      <c r="LTC1507" s="24"/>
      <c r="LTD1507" s="24"/>
      <c r="LTE1507" s="24"/>
      <c r="LTF1507" s="24"/>
      <c r="LTG1507" s="24"/>
      <c r="LTH1507" s="24"/>
      <c r="LTI1507" s="24"/>
      <c r="LTJ1507" s="24"/>
      <c r="LTK1507" s="24"/>
      <c r="LTL1507" s="24"/>
      <c r="LTM1507" s="24"/>
      <c r="LTN1507" s="24"/>
      <c r="LTO1507" s="24"/>
      <c r="LTP1507" s="24"/>
      <c r="LTQ1507" s="24"/>
      <c r="LTR1507" s="24"/>
      <c r="LTS1507" s="24"/>
      <c r="LTT1507" s="24"/>
      <c r="LTU1507" s="24"/>
      <c r="LTV1507" s="24"/>
      <c r="LTW1507" s="24"/>
      <c r="LTX1507" s="24"/>
      <c r="LTY1507" s="24"/>
      <c r="LTZ1507" s="24"/>
      <c r="LUA1507" s="24"/>
      <c r="LUB1507" s="24"/>
      <c r="LUC1507" s="24"/>
      <c r="LUD1507" s="24"/>
      <c r="LUE1507" s="24"/>
      <c r="LUF1507" s="24"/>
      <c r="LUG1507" s="24"/>
      <c r="LUH1507" s="24"/>
      <c r="LUI1507" s="24"/>
      <c r="LUJ1507" s="24"/>
      <c r="LUK1507" s="24"/>
      <c r="LUL1507" s="24"/>
      <c r="LUM1507" s="24"/>
      <c r="LUN1507" s="24"/>
      <c r="LUO1507" s="24"/>
      <c r="LUP1507" s="24"/>
      <c r="LUQ1507" s="24"/>
      <c r="LUR1507" s="24"/>
      <c r="LUS1507" s="24"/>
      <c r="LUT1507" s="24"/>
      <c r="LUU1507" s="24"/>
      <c r="LUV1507" s="24"/>
      <c r="LUW1507" s="24"/>
      <c r="LUX1507" s="24"/>
      <c r="LUY1507" s="24"/>
      <c r="LUZ1507" s="24"/>
      <c r="LVA1507" s="24"/>
      <c r="LVB1507" s="24"/>
      <c r="LVC1507" s="24"/>
      <c r="LVD1507" s="24"/>
      <c r="LVE1507" s="24"/>
      <c r="LVF1507" s="24"/>
      <c r="LVG1507" s="24"/>
      <c r="LVH1507" s="24"/>
      <c r="LVI1507" s="24"/>
      <c r="LVJ1507" s="24"/>
      <c r="LVK1507" s="24"/>
      <c r="LVL1507" s="24"/>
      <c r="LVM1507" s="24"/>
      <c r="LVN1507" s="24"/>
      <c r="LVO1507" s="24"/>
      <c r="LVP1507" s="24"/>
      <c r="LVQ1507" s="24"/>
      <c r="LVR1507" s="24"/>
      <c r="LVS1507" s="24"/>
      <c r="LVT1507" s="24"/>
      <c r="LVU1507" s="24"/>
      <c r="LVV1507" s="24"/>
      <c r="LVW1507" s="24"/>
      <c r="LVX1507" s="24"/>
      <c r="LVY1507" s="24"/>
      <c r="LVZ1507" s="24"/>
      <c r="LWA1507" s="24"/>
      <c r="LWB1507" s="24"/>
      <c r="LWC1507" s="24"/>
      <c r="LWD1507" s="24"/>
      <c r="LWE1507" s="24"/>
      <c r="LWF1507" s="24"/>
      <c r="LWG1507" s="24"/>
      <c r="LWH1507" s="24"/>
      <c r="LWI1507" s="24"/>
      <c r="LWJ1507" s="24"/>
      <c r="LWK1507" s="24"/>
      <c r="LWL1507" s="24"/>
      <c r="LWM1507" s="24"/>
      <c r="LWN1507" s="24"/>
      <c r="LWO1507" s="24"/>
      <c r="LWP1507" s="24"/>
      <c r="LWQ1507" s="24"/>
      <c r="LWR1507" s="24"/>
      <c r="LWS1507" s="24"/>
      <c r="LWT1507" s="24"/>
      <c r="LWU1507" s="24"/>
      <c r="LWV1507" s="24"/>
      <c r="LWW1507" s="24"/>
      <c r="LWX1507" s="24"/>
      <c r="LWY1507" s="24"/>
      <c r="LWZ1507" s="24"/>
      <c r="LXA1507" s="24"/>
      <c r="LXB1507" s="24"/>
      <c r="LXC1507" s="24"/>
      <c r="LXD1507" s="24"/>
      <c r="LXE1507" s="24"/>
      <c r="LXF1507" s="24"/>
      <c r="LXG1507" s="24"/>
      <c r="LXH1507" s="24"/>
      <c r="LXI1507" s="24"/>
      <c r="LXJ1507" s="24"/>
      <c r="LXK1507" s="24"/>
      <c r="LXL1507" s="24"/>
      <c r="LXM1507" s="24"/>
      <c r="LXN1507" s="24"/>
      <c r="LXO1507" s="24"/>
      <c r="LXP1507" s="24"/>
      <c r="LXQ1507" s="24"/>
      <c r="LXR1507" s="24"/>
      <c r="LXS1507" s="24"/>
      <c r="LXT1507" s="24"/>
      <c r="LXU1507" s="24"/>
      <c r="LXV1507" s="24"/>
      <c r="LXW1507" s="24"/>
      <c r="LXX1507" s="24"/>
      <c r="LXY1507" s="24"/>
      <c r="LXZ1507" s="24"/>
      <c r="LYA1507" s="24"/>
      <c r="LYB1507" s="24"/>
      <c r="LYC1507" s="24"/>
      <c r="LYD1507" s="24"/>
      <c r="LYE1507" s="24"/>
      <c r="LYF1507" s="24"/>
      <c r="LYG1507" s="24"/>
      <c r="LYH1507" s="24"/>
      <c r="LYI1507" s="24"/>
      <c r="LYJ1507" s="24"/>
      <c r="LYK1507" s="24"/>
      <c r="LYL1507" s="24"/>
      <c r="LYM1507" s="24"/>
      <c r="LYN1507" s="24"/>
      <c r="LYO1507" s="24"/>
      <c r="LYP1507" s="24"/>
      <c r="LYQ1507" s="24"/>
      <c r="LYR1507" s="24"/>
      <c r="LYS1507" s="24"/>
      <c r="LYT1507" s="24"/>
      <c r="LYU1507" s="24"/>
      <c r="LYV1507" s="24"/>
      <c r="LYW1507" s="24"/>
      <c r="LYX1507" s="24"/>
      <c r="LYY1507" s="24"/>
      <c r="LYZ1507" s="24"/>
      <c r="LZA1507" s="24"/>
      <c r="LZB1507" s="24"/>
      <c r="LZC1507" s="24"/>
      <c r="LZD1507" s="24"/>
      <c r="LZE1507" s="24"/>
      <c r="LZF1507" s="24"/>
      <c r="LZG1507" s="24"/>
      <c r="LZH1507" s="24"/>
      <c r="LZI1507" s="24"/>
      <c r="LZJ1507" s="24"/>
      <c r="LZK1507" s="24"/>
      <c r="LZL1507" s="24"/>
      <c r="LZM1507" s="24"/>
      <c r="LZN1507" s="24"/>
      <c r="LZO1507" s="24"/>
      <c r="LZP1507" s="24"/>
      <c r="LZQ1507" s="24"/>
      <c r="LZR1507" s="24"/>
      <c r="LZS1507" s="24"/>
      <c r="LZT1507" s="24"/>
      <c r="LZU1507" s="24"/>
      <c r="LZV1507" s="24"/>
      <c r="LZW1507" s="24"/>
      <c r="LZX1507" s="24"/>
      <c r="LZY1507" s="24"/>
      <c r="LZZ1507" s="24"/>
      <c r="MAA1507" s="24"/>
      <c r="MAB1507" s="24"/>
      <c r="MAC1507" s="24"/>
      <c r="MAD1507" s="24"/>
      <c r="MAE1507" s="24"/>
      <c r="MAF1507" s="24"/>
      <c r="MAG1507" s="24"/>
      <c r="MAH1507" s="24"/>
      <c r="MAI1507" s="24"/>
      <c r="MAJ1507" s="24"/>
      <c r="MAK1507" s="24"/>
      <c r="MAL1507" s="24"/>
      <c r="MAM1507" s="24"/>
      <c r="MAN1507" s="24"/>
      <c r="MAO1507" s="24"/>
      <c r="MAP1507" s="24"/>
      <c r="MAQ1507" s="24"/>
      <c r="MAR1507" s="24"/>
      <c r="MAS1507" s="24"/>
      <c r="MAT1507" s="24"/>
      <c r="MAU1507" s="24"/>
      <c r="MAV1507" s="24"/>
      <c r="MAW1507" s="24"/>
      <c r="MAX1507" s="24"/>
      <c r="MAY1507" s="24"/>
      <c r="MAZ1507" s="24"/>
      <c r="MBA1507" s="24"/>
      <c r="MBB1507" s="24"/>
      <c r="MBC1507" s="24"/>
      <c r="MBD1507" s="24"/>
      <c r="MBE1507" s="24"/>
      <c r="MBF1507" s="24"/>
      <c r="MBG1507" s="24"/>
      <c r="MBH1507" s="24"/>
      <c r="MBI1507" s="24"/>
      <c r="MBJ1507" s="24"/>
      <c r="MBK1507" s="24"/>
      <c r="MBL1507" s="24"/>
      <c r="MBM1507" s="24"/>
      <c r="MBN1507" s="24"/>
      <c r="MBO1507" s="24"/>
      <c r="MBP1507" s="24"/>
      <c r="MBQ1507" s="24"/>
      <c r="MBR1507" s="24"/>
      <c r="MBS1507" s="24"/>
      <c r="MBT1507" s="24"/>
      <c r="MBU1507" s="24"/>
      <c r="MBV1507" s="24"/>
      <c r="MBW1507" s="24"/>
      <c r="MBX1507" s="24"/>
      <c r="MBY1507" s="24"/>
      <c r="MBZ1507" s="24"/>
      <c r="MCA1507" s="24"/>
      <c r="MCB1507" s="24"/>
      <c r="MCC1507" s="24"/>
      <c r="MCD1507" s="24"/>
      <c r="MCE1507" s="24"/>
      <c r="MCF1507" s="24"/>
      <c r="MCG1507" s="24"/>
      <c r="MCH1507" s="24"/>
      <c r="MCI1507" s="24"/>
      <c r="MCJ1507" s="24"/>
      <c r="MCK1507" s="24"/>
      <c r="MCL1507" s="24"/>
      <c r="MCM1507" s="24"/>
      <c r="MCN1507" s="24"/>
      <c r="MCO1507" s="24"/>
      <c r="MCP1507" s="24"/>
      <c r="MCQ1507" s="24"/>
      <c r="MCR1507" s="24"/>
      <c r="MCS1507" s="24"/>
      <c r="MCT1507" s="24"/>
      <c r="MCU1507" s="24"/>
      <c r="MCV1507" s="24"/>
      <c r="MCW1507" s="24"/>
      <c r="MCX1507" s="24"/>
      <c r="MCY1507" s="24"/>
      <c r="MCZ1507" s="24"/>
      <c r="MDA1507" s="24"/>
      <c r="MDB1507" s="24"/>
      <c r="MDC1507" s="24"/>
      <c r="MDD1507" s="24"/>
      <c r="MDE1507" s="24"/>
      <c r="MDF1507" s="24"/>
      <c r="MDG1507" s="24"/>
      <c r="MDH1507" s="24"/>
      <c r="MDI1507" s="24"/>
      <c r="MDJ1507" s="24"/>
      <c r="MDK1507" s="24"/>
      <c r="MDL1507" s="24"/>
      <c r="MDM1507" s="24"/>
      <c r="MDN1507" s="24"/>
      <c r="MDO1507" s="24"/>
      <c r="MDP1507" s="24"/>
      <c r="MDQ1507" s="24"/>
      <c r="MDR1507" s="24"/>
      <c r="MDS1507" s="24"/>
      <c r="MDT1507" s="24"/>
      <c r="MDU1507" s="24"/>
      <c r="MDV1507" s="24"/>
      <c r="MDW1507" s="24"/>
      <c r="MDX1507" s="24"/>
      <c r="MDY1507" s="24"/>
      <c r="MDZ1507" s="24"/>
      <c r="MEA1507" s="24"/>
      <c r="MEB1507" s="24"/>
      <c r="MEC1507" s="24"/>
      <c r="MED1507" s="24"/>
      <c r="MEE1507" s="24"/>
      <c r="MEF1507" s="24"/>
      <c r="MEG1507" s="24"/>
      <c r="MEH1507" s="24"/>
      <c r="MEI1507" s="24"/>
      <c r="MEJ1507" s="24"/>
      <c r="MEK1507" s="24"/>
      <c r="MEL1507" s="24"/>
      <c r="MEM1507" s="24"/>
      <c r="MEN1507" s="24"/>
      <c r="MEO1507" s="24"/>
      <c r="MEP1507" s="24"/>
      <c r="MEQ1507" s="24"/>
      <c r="MER1507" s="24"/>
      <c r="MES1507" s="24"/>
      <c r="MET1507" s="24"/>
      <c r="MEU1507" s="24"/>
      <c r="MEV1507" s="24"/>
      <c r="MEW1507" s="24"/>
      <c r="MEX1507" s="24"/>
      <c r="MEY1507" s="24"/>
      <c r="MEZ1507" s="24"/>
      <c r="MFA1507" s="24"/>
      <c r="MFB1507" s="24"/>
      <c r="MFC1507" s="24"/>
      <c r="MFD1507" s="24"/>
      <c r="MFE1507" s="24"/>
      <c r="MFF1507" s="24"/>
      <c r="MFG1507" s="24"/>
      <c r="MFH1507" s="24"/>
      <c r="MFI1507" s="24"/>
      <c r="MFJ1507" s="24"/>
      <c r="MFK1507" s="24"/>
      <c r="MFL1507" s="24"/>
      <c r="MFM1507" s="24"/>
      <c r="MFN1507" s="24"/>
      <c r="MFO1507" s="24"/>
      <c r="MFP1507" s="24"/>
      <c r="MFQ1507" s="24"/>
      <c r="MFR1507" s="24"/>
      <c r="MFS1507" s="24"/>
      <c r="MFT1507" s="24"/>
      <c r="MFU1507" s="24"/>
      <c r="MFV1507" s="24"/>
      <c r="MFW1507" s="24"/>
      <c r="MFX1507" s="24"/>
      <c r="MFY1507" s="24"/>
      <c r="MFZ1507" s="24"/>
      <c r="MGA1507" s="24"/>
      <c r="MGB1507" s="24"/>
      <c r="MGC1507" s="24"/>
      <c r="MGD1507" s="24"/>
      <c r="MGE1507" s="24"/>
      <c r="MGF1507" s="24"/>
      <c r="MGG1507" s="24"/>
      <c r="MGH1507" s="24"/>
      <c r="MGI1507" s="24"/>
      <c r="MGJ1507" s="24"/>
      <c r="MGK1507" s="24"/>
      <c r="MGL1507" s="24"/>
      <c r="MGM1507" s="24"/>
      <c r="MGN1507" s="24"/>
      <c r="MGO1507" s="24"/>
      <c r="MGP1507" s="24"/>
      <c r="MGQ1507" s="24"/>
      <c r="MGR1507" s="24"/>
      <c r="MGS1507" s="24"/>
      <c r="MGT1507" s="24"/>
      <c r="MGU1507" s="24"/>
      <c r="MGV1507" s="24"/>
      <c r="MGW1507" s="24"/>
      <c r="MGX1507" s="24"/>
      <c r="MGY1507" s="24"/>
      <c r="MGZ1507" s="24"/>
      <c r="MHA1507" s="24"/>
      <c r="MHB1507" s="24"/>
      <c r="MHC1507" s="24"/>
      <c r="MHD1507" s="24"/>
      <c r="MHE1507" s="24"/>
      <c r="MHF1507" s="24"/>
      <c r="MHG1507" s="24"/>
      <c r="MHH1507" s="24"/>
      <c r="MHI1507" s="24"/>
      <c r="MHJ1507" s="24"/>
      <c r="MHK1507" s="24"/>
      <c r="MHL1507" s="24"/>
      <c r="MHM1507" s="24"/>
      <c r="MHN1507" s="24"/>
      <c r="MHO1507" s="24"/>
      <c r="MHP1507" s="24"/>
      <c r="MHQ1507" s="24"/>
      <c r="MHR1507" s="24"/>
      <c r="MHS1507" s="24"/>
      <c r="MHT1507" s="24"/>
      <c r="MHU1507" s="24"/>
      <c r="MHV1507" s="24"/>
      <c r="MHW1507" s="24"/>
      <c r="MHX1507" s="24"/>
      <c r="MHY1507" s="24"/>
      <c r="MHZ1507" s="24"/>
      <c r="MIA1507" s="24"/>
      <c r="MIB1507" s="24"/>
      <c r="MIC1507" s="24"/>
      <c r="MID1507" s="24"/>
      <c r="MIE1507" s="24"/>
      <c r="MIF1507" s="24"/>
      <c r="MIG1507" s="24"/>
      <c r="MIH1507" s="24"/>
      <c r="MII1507" s="24"/>
      <c r="MIJ1507" s="24"/>
      <c r="MIK1507" s="24"/>
      <c r="MIL1507" s="24"/>
      <c r="MIM1507" s="24"/>
      <c r="MIN1507" s="24"/>
      <c r="MIO1507" s="24"/>
      <c r="MIP1507" s="24"/>
      <c r="MIQ1507" s="24"/>
      <c r="MIR1507" s="24"/>
      <c r="MIS1507" s="24"/>
      <c r="MIT1507" s="24"/>
      <c r="MIU1507" s="24"/>
      <c r="MIV1507" s="24"/>
      <c r="MIW1507" s="24"/>
      <c r="MIX1507" s="24"/>
      <c r="MIY1507" s="24"/>
      <c r="MIZ1507" s="24"/>
      <c r="MJA1507" s="24"/>
      <c r="MJB1507" s="24"/>
      <c r="MJC1507" s="24"/>
      <c r="MJD1507" s="24"/>
      <c r="MJE1507" s="24"/>
      <c r="MJF1507" s="24"/>
      <c r="MJG1507" s="24"/>
      <c r="MJH1507" s="24"/>
      <c r="MJI1507" s="24"/>
      <c r="MJJ1507" s="24"/>
      <c r="MJK1507" s="24"/>
      <c r="MJL1507" s="24"/>
      <c r="MJM1507" s="24"/>
      <c r="MJN1507" s="24"/>
      <c r="MJO1507" s="24"/>
      <c r="MJP1507" s="24"/>
      <c r="MJQ1507" s="24"/>
      <c r="MJR1507" s="24"/>
      <c r="MJS1507" s="24"/>
      <c r="MJT1507" s="24"/>
      <c r="MJU1507" s="24"/>
      <c r="MJV1507" s="24"/>
      <c r="MJW1507" s="24"/>
      <c r="MJX1507" s="24"/>
      <c r="MJY1507" s="24"/>
      <c r="MJZ1507" s="24"/>
      <c r="MKA1507" s="24"/>
      <c r="MKB1507" s="24"/>
      <c r="MKC1507" s="24"/>
      <c r="MKD1507" s="24"/>
      <c r="MKE1507" s="24"/>
      <c r="MKF1507" s="24"/>
      <c r="MKG1507" s="24"/>
      <c r="MKH1507" s="24"/>
      <c r="MKI1507" s="24"/>
      <c r="MKJ1507" s="24"/>
      <c r="MKK1507" s="24"/>
      <c r="MKL1507" s="24"/>
      <c r="MKM1507" s="24"/>
      <c r="MKN1507" s="24"/>
      <c r="MKO1507" s="24"/>
      <c r="MKP1507" s="24"/>
      <c r="MKQ1507" s="24"/>
      <c r="MKR1507" s="24"/>
      <c r="MKS1507" s="24"/>
      <c r="MKT1507" s="24"/>
      <c r="MKU1507" s="24"/>
      <c r="MKV1507" s="24"/>
      <c r="MKW1507" s="24"/>
      <c r="MKX1507" s="24"/>
      <c r="MKY1507" s="24"/>
      <c r="MKZ1507" s="24"/>
      <c r="MLA1507" s="24"/>
      <c r="MLB1507" s="24"/>
      <c r="MLC1507" s="24"/>
      <c r="MLD1507" s="24"/>
      <c r="MLE1507" s="24"/>
      <c r="MLF1507" s="24"/>
      <c r="MLG1507" s="24"/>
      <c r="MLH1507" s="24"/>
      <c r="MLI1507" s="24"/>
      <c r="MLJ1507" s="24"/>
      <c r="MLK1507" s="24"/>
      <c r="MLL1507" s="24"/>
      <c r="MLM1507" s="24"/>
      <c r="MLN1507" s="24"/>
      <c r="MLO1507" s="24"/>
      <c r="MLP1507" s="24"/>
      <c r="MLQ1507" s="24"/>
      <c r="MLR1507" s="24"/>
      <c r="MLS1507" s="24"/>
      <c r="MLT1507" s="24"/>
      <c r="MLU1507" s="24"/>
      <c r="MLV1507" s="24"/>
      <c r="MLW1507" s="24"/>
      <c r="MLX1507" s="24"/>
      <c r="MLY1507" s="24"/>
      <c r="MLZ1507" s="24"/>
      <c r="MMA1507" s="24"/>
      <c r="MMB1507" s="24"/>
      <c r="MMC1507" s="24"/>
      <c r="MMD1507" s="24"/>
      <c r="MME1507" s="24"/>
      <c r="MMF1507" s="24"/>
      <c r="MMG1507" s="24"/>
      <c r="MMH1507" s="24"/>
      <c r="MMI1507" s="24"/>
      <c r="MMJ1507" s="24"/>
      <c r="MMK1507" s="24"/>
      <c r="MML1507" s="24"/>
      <c r="MMM1507" s="24"/>
      <c r="MMN1507" s="24"/>
      <c r="MMO1507" s="24"/>
      <c r="MMP1507" s="24"/>
      <c r="MMQ1507" s="24"/>
      <c r="MMR1507" s="24"/>
      <c r="MMS1507" s="24"/>
      <c r="MMT1507" s="24"/>
      <c r="MMU1507" s="24"/>
      <c r="MMV1507" s="24"/>
      <c r="MMW1507" s="24"/>
      <c r="MMX1507" s="24"/>
      <c r="MMY1507" s="24"/>
      <c r="MMZ1507" s="24"/>
      <c r="MNA1507" s="24"/>
      <c r="MNB1507" s="24"/>
      <c r="MNC1507" s="24"/>
      <c r="MND1507" s="24"/>
      <c r="MNE1507" s="24"/>
      <c r="MNF1507" s="24"/>
      <c r="MNG1507" s="24"/>
      <c r="MNH1507" s="24"/>
      <c r="MNI1507" s="24"/>
      <c r="MNJ1507" s="24"/>
      <c r="MNK1507" s="24"/>
      <c r="MNL1507" s="24"/>
      <c r="MNM1507" s="24"/>
      <c r="MNN1507" s="24"/>
      <c r="MNO1507" s="24"/>
      <c r="MNP1507" s="24"/>
      <c r="MNQ1507" s="24"/>
      <c r="MNR1507" s="24"/>
      <c r="MNS1507" s="24"/>
      <c r="MNT1507" s="24"/>
      <c r="MNU1507" s="24"/>
      <c r="MNV1507" s="24"/>
      <c r="MNW1507" s="24"/>
      <c r="MNX1507" s="24"/>
      <c r="MNY1507" s="24"/>
      <c r="MNZ1507" s="24"/>
      <c r="MOA1507" s="24"/>
      <c r="MOB1507" s="24"/>
      <c r="MOC1507" s="24"/>
      <c r="MOD1507" s="24"/>
      <c r="MOE1507" s="24"/>
      <c r="MOF1507" s="24"/>
      <c r="MOG1507" s="24"/>
      <c r="MOH1507" s="24"/>
      <c r="MOI1507" s="24"/>
      <c r="MOJ1507" s="24"/>
      <c r="MOK1507" s="24"/>
      <c r="MOL1507" s="24"/>
      <c r="MOM1507" s="24"/>
      <c r="MON1507" s="24"/>
      <c r="MOO1507" s="24"/>
      <c r="MOP1507" s="24"/>
      <c r="MOQ1507" s="24"/>
      <c r="MOR1507" s="24"/>
      <c r="MOS1507" s="24"/>
      <c r="MOT1507" s="24"/>
      <c r="MOU1507" s="24"/>
      <c r="MOV1507" s="24"/>
      <c r="MOW1507" s="24"/>
      <c r="MOX1507" s="24"/>
      <c r="MOY1507" s="24"/>
      <c r="MOZ1507" s="24"/>
      <c r="MPA1507" s="24"/>
      <c r="MPB1507" s="24"/>
      <c r="MPC1507" s="24"/>
      <c r="MPD1507" s="24"/>
      <c r="MPE1507" s="24"/>
      <c r="MPF1507" s="24"/>
      <c r="MPG1507" s="24"/>
      <c r="MPH1507" s="24"/>
      <c r="MPI1507" s="24"/>
      <c r="MPJ1507" s="24"/>
      <c r="MPK1507" s="24"/>
      <c r="MPL1507" s="24"/>
      <c r="MPM1507" s="24"/>
      <c r="MPN1507" s="24"/>
      <c r="MPO1507" s="24"/>
      <c r="MPP1507" s="24"/>
      <c r="MPQ1507" s="24"/>
      <c r="MPR1507" s="24"/>
      <c r="MPS1507" s="24"/>
      <c r="MPT1507" s="24"/>
      <c r="MPU1507" s="24"/>
      <c r="MPV1507" s="24"/>
      <c r="MPW1507" s="24"/>
      <c r="MPX1507" s="24"/>
      <c r="MPY1507" s="24"/>
      <c r="MPZ1507" s="24"/>
      <c r="MQA1507" s="24"/>
      <c r="MQB1507" s="24"/>
      <c r="MQC1507" s="24"/>
      <c r="MQD1507" s="24"/>
      <c r="MQE1507" s="24"/>
      <c r="MQF1507" s="24"/>
      <c r="MQG1507" s="24"/>
      <c r="MQH1507" s="24"/>
      <c r="MQI1507" s="24"/>
      <c r="MQJ1507" s="24"/>
      <c r="MQK1507" s="24"/>
      <c r="MQL1507" s="24"/>
      <c r="MQM1507" s="24"/>
      <c r="MQN1507" s="24"/>
      <c r="MQO1507" s="24"/>
      <c r="MQP1507" s="24"/>
      <c r="MQQ1507" s="24"/>
      <c r="MQR1507" s="24"/>
      <c r="MQS1507" s="24"/>
      <c r="MQT1507" s="24"/>
      <c r="MQU1507" s="24"/>
      <c r="MQV1507" s="24"/>
      <c r="MQW1507" s="24"/>
      <c r="MQX1507" s="24"/>
      <c r="MQY1507" s="24"/>
      <c r="MQZ1507" s="24"/>
      <c r="MRA1507" s="24"/>
      <c r="MRB1507" s="24"/>
      <c r="MRC1507" s="24"/>
      <c r="MRD1507" s="24"/>
      <c r="MRE1507" s="24"/>
      <c r="MRF1507" s="24"/>
      <c r="MRG1507" s="24"/>
      <c r="MRH1507" s="24"/>
      <c r="MRI1507" s="24"/>
      <c r="MRJ1507" s="24"/>
      <c r="MRK1507" s="24"/>
      <c r="MRL1507" s="24"/>
      <c r="MRM1507" s="24"/>
      <c r="MRN1507" s="24"/>
      <c r="MRO1507" s="24"/>
      <c r="MRP1507" s="24"/>
      <c r="MRQ1507" s="24"/>
      <c r="MRR1507" s="24"/>
      <c r="MRS1507" s="24"/>
      <c r="MRT1507" s="24"/>
      <c r="MRU1507" s="24"/>
      <c r="MRV1507" s="24"/>
      <c r="MRW1507" s="24"/>
      <c r="MRX1507" s="24"/>
      <c r="MRY1507" s="24"/>
      <c r="MRZ1507" s="24"/>
      <c r="MSA1507" s="24"/>
      <c r="MSB1507" s="24"/>
      <c r="MSC1507" s="24"/>
      <c r="MSD1507" s="24"/>
      <c r="MSE1507" s="24"/>
      <c r="MSF1507" s="24"/>
      <c r="MSG1507" s="24"/>
      <c r="MSH1507" s="24"/>
      <c r="MSI1507" s="24"/>
      <c r="MSJ1507" s="24"/>
      <c r="MSK1507" s="24"/>
      <c r="MSL1507" s="24"/>
      <c r="MSM1507" s="24"/>
      <c r="MSN1507" s="24"/>
      <c r="MSO1507" s="24"/>
      <c r="MSP1507" s="24"/>
      <c r="MSQ1507" s="24"/>
      <c r="MSR1507" s="24"/>
      <c r="MSS1507" s="24"/>
      <c r="MST1507" s="24"/>
      <c r="MSU1507" s="24"/>
      <c r="MSV1507" s="24"/>
      <c r="MSW1507" s="24"/>
      <c r="MSX1507" s="24"/>
      <c r="MSY1507" s="24"/>
      <c r="MSZ1507" s="24"/>
      <c r="MTA1507" s="24"/>
      <c r="MTB1507" s="24"/>
      <c r="MTC1507" s="24"/>
      <c r="MTD1507" s="24"/>
      <c r="MTE1507" s="24"/>
      <c r="MTF1507" s="24"/>
      <c r="MTG1507" s="24"/>
      <c r="MTH1507" s="24"/>
      <c r="MTI1507" s="24"/>
      <c r="MTJ1507" s="24"/>
      <c r="MTK1507" s="24"/>
      <c r="MTL1507" s="24"/>
      <c r="MTM1507" s="24"/>
      <c r="MTN1507" s="24"/>
      <c r="MTO1507" s="24"/>
      <c r="MTP1507" s="24"/>
      <c r="MTQ1507" s="24"/>
      <c r="MTR1507" s="24"/>
      <c r="MTS1507" s="24"/>
      <c r="MTT1507" s="24"/>
      <c r="MTU1507" s="24"/>
      <c r="MTV1507" s="24"/>
      <c r="MTW1507" s="24"/>
      <c r="MTX1507" s="24"/>
      <c r="MTY1507" s="24"/>
      <c r="MTZ1507" s="24"/>
      <c r="MUA1507" s="24"/>
      <c r="MUB1507" s="24"/>
      <c r="MUC1507" s="24"/>
      <c r="MUD1507" s="24"/>
      <c r="MUE1507" s="24"/>
      <c r="MUF1507" s="24"/>
      <c r="MUG1507" s="24"/>
      <c r="MUH1507" s="24"/>
      <c r="MUI1507" s="24"/>
      <c r="MUJ1507" s="24"/>
      <c r="MUK1507" s="24"/>
      <c r="MUL1507" s="24"/>
      <c r="MUM1507" s="24"/>
      <c r="MUN1507" s="24"/>
      <c r="MUO1507" s="24"/>
      <c r="MUP1507" s="24"/>
      <c r="MUQ1507" s="24"/>
      <c r="MUR1507" s="24"/>
      <c r="MUS1507" s="24"/>
      <c r="MUT1507" s="24"/>
      <c r="MUU1507" s="24"/>
      <c r="MUV1507" s="24"/>
      <c r="MUW1507" s="24"/>
      <c r="MUX1507" s="24"/>
      <c r="MUY1507" s="24"/>
      <c r="MUZ1507" s="24"/>
      <c r="MVA1507" s="24"/>
      <c r="MVB1507" s="24"/>
      <c r="MVC1507" s="24"/>
      <c r="MVD1507" s="24"/>
      <c r="MVE1507" s="24"/>
      <c r="MVF1507" s="24"/>
      <c r="MVG1507" s="24"/>
      <c r="MVH1507" s="24"/>
      <c r="MVI1507" s="24"/>
      <c r="MVJ1507" s="24"/>
      <c r="MVK1507" s="24"/>
      <c r="MVL1507" s="24"/>
      <c r="MVM1507" s="24"/>
      <c r="MVN1507" s="24"/>
      <c r="MVO1507" s="24"/>
      <c r="MVP1507" s="24"/>
      <c r="MVQ1507" s="24"/>
      <c r="MVR1507" s="24"/>
      <c r="MVS1507" s="24"/>
      <c r="MVT1507" s="24"/>
      <c r="MVU1507" s="24"/>
      <c r="MVV1507" s="24"/>
      <c r="MVW1507" s="24"/>
      <c r="MVX1507" s="24"/>
      <c r="MVY1507" s="24"/>
      <c r="MVZ1507" s="24"/>
      <c r="MWA1507" s="24"/>
      <c r="MWB1507" s="24"/>
      <c r="MWC1507" s="24"/>
      <c r="MWD1507" s="24"/>
      <c r="MWE1507" s="24"/>
      <c r="MWF1507" s="24"/>
      <c r="MWG1507" s="24"/>
      <c r="MWH1507" s="24"/>
      <c r="MWI1507" s="24"/>
      <c r="MWJ1507" s="24"/>
      <c r="MWK1507" s="24"/>
      <c r="MWL1507" s="24"/>
      <c r="MWM1507" s="24"/>
      <c r="MWN1507" s="24"/>
      <c r="MWO1507" s="24"/>
      <c r="MWP1507" s="24"/>
      <c r="MWQ1507" s="24"/>
      <c r="MWR1507" s="24"/>
      <c r="MWS1507" s="24"/>
      <c r="MWT1507" s="24"/>
      <c r="MWU1507" s="24"/>
      <c r="MWV1507" s="24"/>
      <c r="MWW1507" s="24"/>
      <c r="MWX1507" s="24"/>
      <c r="MWY1507" s="24"/>
      <c r="MWZ1507" s="24"/>
      <c r="MXA1507" s="24"/>
      <c r="MXB1507" s="24"/>
      <c r="MXC1507" s="24"/>
      <c r="MXD1507" s="24"/>
      <c r="MXE1507" s="24"/>
      <c r="MXF1507" s="24"/>
      <c r="MXG1507" s="24"/>
      <c r="MXH1507" s="24"/>
      <c r="MXI1507" s="24"/>
      <c r="MXJ1507" s="24"/>
      <c r="MXK1507" s="24"/>
      <c r="MXL1507" s="24"/>
      <c r="MXM1507" s="24"/>
      <c r="MXN1507" s="24"/>
      <c r="MXO1507" s="24"/>
      <c r="MXP1507" s="24"/>
      <c r="MXQ1507" s="24"/>
      <c r="MXR1507" s="24"/>
      <c r="MXS1507" s="24"/>
      <c r="MXT1507" s="24"/>
      <c r="MXU1507" s="24"/>
      <c r="MXV1507" s="24"/>
      <c r="MXW1507" s="24"/>
      <c r="MXX1507" s="24"/>
      <c r="MXY1507" s="24"/>
      <c r="MXZ1507" s="24"/>
      <c r="MYA1507" s="24"/>
      <c r="MYB1507" s="24"/>
      <c r="MYC1507" s="24"/>
      <c r="MYD1507" s="24"/>
      <c r="MYE1507" s="24"/>
      <c r="MYF1507" s="24"/>
      <c r="MYG1507" s="24"/>
      <c r="MYH1507" s="24"/>
      <c r="MYI1507" s="24"/>
      <c r="MYJ1507" s="24"/>
      <c r="MYK1507" s="24"/>
      <c r="MYL1507" s="24"/>
      <c r="MYM1507" s="24"/>
      <c r="MYN1507" s="24"/>
      <c r="MYO1507" s="24"/>
      <c r="MYP1507" s="24"/>
      <c r="MYQ1507" s="24"/>
      <c r="MYR1507" s="24"/>
      <c r="MYS1507" s="24"/>
      <c r="MYT1507" s="24"/>
      <c r="MYU1507" s="24"/>
      <c r="MYV1507" s="24"/>
      <c r="MYW1507" s="24"/>
      <c r="MYX1507" s="24"/>
      <c r="MYY1507" s="24"/>
      <c r="MYZ1507" s="24"/>
      <c r="MZA1507" s="24"/>
      <c r="MZB1507" s="24"/>
      <c r="MZC1507" s="24"/>
      <c r="MZD1507" s="24"/>
      <c r="MZE1507" s="24"/>
      <c r="MZF1507" s="24"/>
      <c r="MZG1507" s="24"/>
      <c r="MZH1507" s="24"/>
      <c r="MZI1507" s="24"/>
      <c r="MZJ1507" s="24"/>
      <c r="MZK1507" s="24"/>
      <c r="MZL1507" s="24"/>
      <c r="MZM1507" s="24"/>
      <c r="MZN1507" s="24"/>
      <c r="MZO1507" s="24"/>
      <c r="MZP1507" s="24"/>
      <c r="MZQ1507" s="24"/>
      <c r="MZR1507" s="24"/>
      <c r="MZS1507" s="24"/>
      <c r="MZT1507" s="24"/>
      <c r="MZU1507" s="24"/>
      <c r="MZV1507" s="24"/>
      <c r="MZW1507" s="24"/>
      <c r="MZX1507" s="24"/>
      <c r="MZY1507" s="24"/>
      <c r="MZZ1507" s="24"/>
      <c r="NAA1507" s="24"/>
      <c r="NAB1507" s="24"/>
      <c r="NAC1507" s="24"/>
      <c r="NAD1507" s="24"/>
      <c r="NAE1507" s="24"/>
      <c r="NAF1507" s="24"/>
      <c r="NAG1507" s="24"/>
      <c r="NAH1507" s="24"/>
      <c r="NAI1507" s="24"/>
      <c r="NAJ1507" s="24"/>
      <c r="NAK1507" s="24"/>
      <c r="NAL1507" s="24"/>
      <c r="NAM1507" s="24"/>
      <c r="NAN1507" s="24"/>
      <c r="NAO1507" s="24"/>
      <c r="NAP1507" s="24"/>
      <c r="NAQ1507" s="24"/>
      <c r="NAR1507" s="24"/>
      <c r="NAS1507" s="24"/>
      <c r="NAT1507" s="24"/>
      <c r="NAU1507" s="24"/>
      <c r="NAV1507" s="24"/>
      <c r="NAW1507" s="24"/>
      <c r="NAX1507" s="24"/>
      <c r="NAY1507" s="24"/>
      <c r="NAZ1507" s="24"/>
      <c r="NBA1507" s="24"/>
      <c r="NBB1507" s="24"/>
      <c r="NBC1507" s="24"/>
      <c r="NBD1507" s="24"/>
      <c r="NBE1507" s="24"/>
      <c r="NBF1507" s="24"/>
      <c r="NBG1507" s="24"/>
      <c r="NBH1507" s="24"/>
      <c r="NBI1507" s="24"/>
      <c r="NBJ1507" s="24"/>
      <c r="NBK1507" s="24"/>
      <c r="NBL1507" s="24"/>
      <c r="NBM1507" s="24"/>
      <c r="NBN1507" s="24"/>
      <c r="NBO1507" s="24"/>
      <c r="NBP1507" s="24"/>
      <c r="NBQ1507" s="24"/>
      <c r="NBR1507" s="24"/>
      <c r="NBS1507" s="24"/>
      <c r="NBT1507" s="24"/>
      <c r="NBU1507" s="24"/>
      <c r="NBV1507" s="24"/>
      <c r="NBW1507" s="24"/>
      <c r="NBX1507" s="24"/>
      <c r="NBY1507" s="24"/>
      <c r="NBZ1507" s="24"/>
      <c r="NCA1507" s="24"/>
      <c r="NCB1507" s="24"/>
      <c r="NCC1507" s="24"/>
      <c r="NCD1507" s="24"/>
      <c r="NCE1507" s="24"/>
      <c r="NCF1507" s="24"/>
      <c r="NCG1507" s="24"/>
      <c r="NCH1507" s="24"/>
      <c r="NCI1507" s="24"/>
      <c r="NCJ1507" s="24"/>
      <c r="NCK1507" s="24"/>
      <c r="NCL1507" s="24"/>
      <c r="NCM1507" s="24"/>
      <c r="NCN1507" s="24"/>
      <c r="NCO1507" s="24"/>
      <c r="NCP1507" s="24"/>
      <c r="NCQ1507" s="24"/>
      <c r="NCR1507" s="24"/>
      <c r="NCS1507" s="24"/>
      <c r="NCT1507" s="24"/>
      <c r="NCU1507" s="24"/>
      <c r="NCV1507" s="24"/>
      <c r="NCW1507" s="24"/>
      <c r="NCX1507" s="24"/>
      <c r="NCY1507" s="24"/>
      <c r="NCZ1507" s="24"/>
      <c r="NDA1507" s="24"/>
      <c r="NDB1507" s="24"/>
      <c r="NDC1507" s="24"/>
      <c r="NDD1507" s="24"/>
      <c r="NDE1507" s="24"/>
      <c r="NDF1507" s="24"/>
      <c r="NDG1507" s="24"/>
      <c r="NDH1507" s="24"/>
      <c r="NDI1507" s="24"/>
      <c r="NDJ1507" s="24"/>
      <c r="NDK1507" s="24"/>
      <c r="NDL1507" s="24"/>
      <c r="NDM1507" s="24"/>
      <c r="NDN1507" s="24"/>
      <c r="NDO1507" s="24"/>
      <c r="NDP1507" s="24"/>
      <c r="NDQ1507" s="24"/>
      <c r="NDR1507" s="24"/>
      <c r="NDS1507" s="24"/>
      <c r="NDT1507" s="24"/>
      <c r="NDU1507" s="24"/>
      <c r="NDV1507" s="24"/>
      <c r="NDW1507" s="24"/>
      <c r="NDX1507" s="24"/>
      <c r="NDY1507" s="24"/>
      <c r="NDZ1507" s="24"/>
      <c r="NEA1507" s="24"/>
      <c r="NEB1507" s="24"/>
      <c r="NEC1507" s="24"/>
      <c r="NED1507" s="24"/>
      <c r="NEE1507" s="24"/>
      <c r="NEF1507" s="24"/>
      <c r="NEG1507" s="24"/>
      <c r="NEH1507" s="24"/>
      <c r="NEI1507" s="24"/>
      <c r="NEJ1507" s="24"/>
      <c r="NEK1507" s="24"/>
      <c r="NEL1507" s="24"/>
      <c r="NEM1507" s="24"/>
      <c r="NEN1507" s="24"/>
      <c r="NEO1507" s="24"/>
      <c r="NEP1507" s="24"/>
      <c r="NEQ1507" s="24"/>
      <c r="NER1507" s="24"/>
      <c r="NES1507" s="24"/>
      <c r="NET1507" s="24"/>
      <c r="NEU1507" s="24"/>
      <c r="NEV1507" s="24"/>
      <c r="NEW1507" s="24"/>
      <c r="NEX1507" s="24"/>
      <c r="NEY1507" s="24"/>
      <c r="NEZ1507" s="24"/>
      <c r="NFA1507" s="24"/>
      <c r="NFB1507" s="24"/>
      <c r="NFC1507" s="24"/>
      <c r="NFD1507" s="24"/>
      <c r="NFE1507" s="24"/>
      <c r="NFF1507" s="24"/>
      <c r="NFG1507" s="24"/>
      <c r="NFH1507" s="24"/>
      <c r="NFI1507" s="24"/>
      <c r="NFJ1507" s="24"/>
      <c r="NFK1507" s="24"/>
      <c r="NFL1507" s="24"/>
      <c r="NFM1507" s="24"/>
      <c r="NFN1507" s="24"/>
      <c r="NFO1507" s="24"/>
      <c r="NFP1507" s="24"/>
      <c r="NFQ1507" s="24"/>
      <c r="NFR1507" s="24"/>
      <c r="NFS1507" s="24"/>
      <c r="NFT1507" s="24"/>
      <c r="NFU1507" s="24"/>
      <c r="NFV1507" s="24"/>
      <c r="NFW1507" s="24"/>
      <c r="NFX1507" s="24"/>
      <c r="NFY1507" s="24"/>
      <c r="NFZ1507" s="24"/>
      <c r="NGA1507" s="24"/>
      <c r="NGB1507" s="24"/>
      <c r="NGC1507" s="24"/>
      <c r="NGD1507" s="24"/>
      <c r="NGE1507" s="24"/>
      <c r="NGF1507" s="24"/>
      <c r="NGG1507" s="24"/>
      <c r="NGH1507" s="24"/>
      <c r="NGI1507" s="24"/>
      <c r="NGJ1507" s="24"/>
      <c r="NGK1507" s="24"/>
      <c r="NGL1507" s="24"/>
      <c r="NGM1507" s="24"/>
      <c r="NGN1507" s="24"/>
      <c r="NGO1507" s="24"/>
      <c r="NGP1507" s="24"/>
      <c r="NGQ1507" s="24"/>
      <c r="NGR1507" s="24"/>
      <c r="NGS1507" s="24"/>
      <c r="NGT1507" s="24"/>
      <c r="NGU1507" s="24"/>
      <c r="NGV1507" s="24"/>
      <c r="NGW1507" s="24"/>
      <c r="NGX1507" s="24"/>
      <c r="NGY1507" s="24"/>
      <c r="NGZ1507" s="24"/>
      <c r="NHA1507" s="24"/>
      <c r="NHB1507" s="24"/>
      <c r="NHC1507" s="24"/>
      <c r="NHD1507" s="24"/>
      <c r="NHE1507" s="24"/>
      <c r="NHF1507" s="24"/>
      <c r="NHG1507" s="24"/>
      <c r="NHH1507" s="24"/>
      <c r="NHI1507" s="24"/>
      <c r="NHJ1507" s="24"/>
      <c r="NHK1507" s="24"/>
      <c r="NHL1507" s="24"/>
      <c r="NHM1507" s="24"/>
      <c r="NHN1507" s="24"/>
      <c r="NHO1507" s="24"/>
      <c r="NHP1507" s="24"/>
      <c r="NHQ1507" s="24"/>
      <c r="NHR1507" s="24"/>
      <c r="NHS1507" s="24"/>
      <c r="NHT1507" s="24"/>
      <c r="NHU1507" s="24"/>
      <c r="NHV1507" s="24"/>
      <c r="NHW1507" s="24"/>
      <c r="NHX1507" s="24"/>
      <c r="NHY1507" s="24"/>
      <c r="NHZ1507" s="24"/>
      <c r="NIA1507" s="24"/>
      <c r="NIB1507" s="24"/>
      <c r="NIC1507" s="24"/>
      <c r="NID1507" s="24"/>
      <c r="NIE1507" s="24"/>
      <c r="NIF1507" s="24"/>
      <c r="NIG1507" s="24"/>
      <c r="NIH1507" s="24"/>
      <c r="NII1507" s="24"/>
      <c r="NIJ1507" s="24"/>
      <c r="NIK1507" s="24"/>
      <c r="NIL1507" s="24"/>
      <c r="NIM1507" s="24"/>
      <c r="NIN1507" s="24"/>
      <c r="NIO1507" s="24"/>
      <c r="NIP1507" s="24"/>
      <c r="NIQ1507" s="24"/>
      <c r="NIR1507" s="24"/>
      <c r="NIS1507" s="24"/>
      <c r="NIT1507" s="24"/>
      <c r="NIU1507" s="24"/>
      <c r="NIV1507" s="24"/>
      <c r="NIW1507" s="24"/>
      <c r="NIX1507" s="24"/>
      <c r="NIY1507" s="24"/>
      <c r="NIZ1507" s="24"/>
      <c r="NJA1507" s="24"/>
      <c r="NJB1507" s="24"/>
      <c r="NJC1507" s="24"/>
      <c r="NJD1507" s="24"/>
      <c r="NJE1507" s="24"/>
      <c r="NJF1507" s="24"/>
      <c r="NJG1507" s="24"/>
      <c r="NJH1507" s="24"/>
      <c r="NJI1507" s="24"/>
      <c r="NJJ1507" s="24"/>
      <c r="NJK1507" s="24"/>
      <c r="NJL1507" s="24"/>
      <c r="NJM1507" s="24"/>
      <c r="NJN1507" s="24"/>
      <c r="NJO1507" s="24"/>
      <c r="NJP1507" s="24"/>
      <c r="NJQ1507" s="24"/>
      <c r="NJR1507" s="24"/>
      <c r="NJS1507" s="24"/>
      <c r="NJT1507" s="24"/>
      <c r="NJU1507" s="24"/>
      <c r="NJV1507" s="24"/>
      <c r="NJW1507" s="24"/>
      <c r="NJX1507" s="24"/>
      <c r="NJY1507" s="24"/>
      <c r="NJZ1507" s="24"/>
      <c r="NKA1507" s="24"/>
      <c r="NKB1507" s="24"/>
      <c r="NKC1507" s="24"/>
      <c r="NKD1507" s="24"/>
      <c r="NKE1507" s="24"/>
      <c r="NKF1507" s="24"/>
      <c r="NKG1507" s="24"/>
      <c r="NKH1507" s="24"/>
      <c r="NKI1507" s="24"/>
      <c r="NKJ1507" s="24"/>
      <c r="NKK1507" s="24"/>
      <c r="NKL1507" s="24"/>
      <c r="NKM1507" s="24"/>
      <c r="NKN1507" s="24"/>
      <c r="NKO1507" s="24"/>
      <c r="NKP1507" s="24"/>
      <c r="NKQ1507" s="24"/>
      <c r="NKR1507" s="24"/>
      <c r="NKS1507" s="24"/>
      <c r="NKT1507" s="24"/>
      <c r="NKU1507" s="24"/>
      <c r="NKV1507" s="24"/>
      <c r="NKW1507" s="24"/>
      <c r="NKX1507" s="24"/>
      <c r="NKY1507" s="24"/>
      <c r="NKZ1507" s="24"/>
      <c r="NLA1507" s="24"/>
      <c r="NLB1507" s="24"/>
      <c r="NLC1507" s="24"/>
      <c r="NLD1507" s="24"/>
      <c r="NLE1507" s="24"/>
      <c r="NLF1507" s="24"/>
      <c r="NLG1507" s="24"/>
      <c r="NLH1507" s="24"/>
      <c r="NLI1507" s="24"/>
      <c r="NLJ1507" s="24"/>
      <c r="NLK1507" s="24"/>
      <c r="NLL1507" s="24"/>
      <c r="NLM1507" s="24"/>
      <c r="NLN1507" s="24"/>
      <c r="NLO1507" s="24"/>
      <c r="NLP1507" s="24"/>
      <c r="NLQ1507" s="24"/>
      <c r="NLR1507" s="24"/>
      <c r="NLS1507" s="24"/>
      <c r="NLT1507" s="24"/>
      <c r="NLU1507" s="24"/>
      <c r="NLV1507" s="24"/>
      <c r="NLW1507" s="24"/>
      <c r="NLX1507" s="24"/>
      <c r="NLY1507" s="24"/>
      <c r="NLZ1507" s="24"/>
      <c r="NMA1507" s="24"/>
      <c r="NMB1507" s="24"/>
      <c r="NMC1507" s="24"/>
      <c r="NMD1507" s="24"/>
      <c r="NME1507" s="24"/>
      <c r="NMF1507" s="24"/>
      <c r="NMG1507" s="24"/>
      <c r="NMH1507" s="24"/>
      <c r="NMI1507" s="24"/>
      <c r="NMJ1507" s="24"/>
      <c r="NMK1507" s="24"/>
      <c r="NML1507" s="24"/>
      <c r="NMM1507" s="24"/>
      <c r="NMN1507" s="24"/>
      <c r="NMO1507" s="24"/>
      <c r="NMP1507" s="24"/>
      <c r="NMQ1507" s="24"/>
      <c r="NMR1507" s="24"/>
      <c r="NMS1507" s="24"/>
      <c r="NMT1507" s="24"/>
      <c r="NMU1507" s="24"/>
      <c r="NMV1507" s="24"/>
      <c r="NMW1507" s="24"/>
      <c r="NMX1507" s="24"/>
      <c r="NMY1507" s="24"/>
      <c r="NMZ1507" s="24"/>
      <c r="NNA1507" s="24"/>
      <c r="NNB1507" s="24"/>
      <c r="NNC1507" s="24"/>
      <c r="NND1507" s="24"/>
      <c r="NNE1507" s="24"/>
      <c r="NNF1507" s="24"/>
      <c r="NNG1507" s="24"/>
      <c r="NNH1507" s="24"/>
      <c r="NNI1507" s="24"/>
      <c r="NNJ1507" s="24"/>
      <c r="NNK1507" s="24"/>
      <c r="NNL1507" s="24"/>
      <c r="NNM1507" s="24"/>
      <c r="NNN1507" s="24"/>
      <c r="NNO1507" s="24"/>
      <c r="NNP1507" s="24"/>
      <c r="NNQ1507" s="24"/>
      <c r="NNR1507" s="24"/>
      <c r="NNS1507" s="24"/>
      <c r="NNT1507" s="24"/>
      <c r="NNU1507" s="24"/>
      <c r="NNV1507" s="24"/>
      <c r="NNW1507" s="24"/>
      <c r="NNX1507" s="24"/>
      <c r="NNY1507" s="24"/>
      <c r="NNZ1507" s="24"/>
      <c r="NOA1507" s="24"/>
      <c r="NOB1507" s="24"/>
      <c r="NOC1507" s="24"/>
      <c r="NOD1507" s="24"/>
      <c r="NOE1507" s="24"/>
      <c r="NOF1507" s="24"/>
      <c r="NOG1507" s="24"/>
      <c r="NOH1507" s="24"/>
      <c r="NOI1507" s="24"/>
      <c r="NOJ1507" s="24"/>
      <c r="NOK1507" s="24"/>
      <c r="NOL1507" s="24"/>
      <c r="NOM1507" s="24"/>
      <c r="NON1507" s="24"/>
      <c r="NOO1507" s="24"/>
      <c r="NOP1507" s="24"/>
      <c r="NOQ1507" s="24"/>
      <c r="NOR1507" s="24"/>
      <c r="NOS1507" s="24"/>
      <c r="NOT1507" s="24"/>
      <c r="NOU1507" s="24"/>
      <c r="NOV1507" s="24"/>
      <c r="NOW1507" s="24"/>
      <c r="NOX1507" s="24"/>
      <c r="NOY1507" s="24"/>
      <c r="NOZ1507" s="24"/>
      <c r="NPA1507" s="24"/>
      <c r="NPB1507" s="24"/>
      <c r="NPC1507" s="24"/>
      <c r="NPD1507" s="24"/>
      <c r="NPE1507" s="24"/>
      <c r="NPF1507" s="24"/>
      <c r="NPG1507" s="24"/>
      <c r="NPH1507" s="24"/>
      <c r="NPI1507" s="24"/>
      <c r="NPJ1507" s="24"/>
      <c r="NPK1507" s="24"/>
      <c r="NPL1507" s="24"/>
      <c r="NPM1507" s="24"/>
      <c r="NPN1507" s="24"/>
      <c r="NPO1507" s="24"/>
      <c r="NPP1507" s="24"/>
      <c r="NPQ1507" s="24"/>
      <c r="NPR1507" s="24"/>
      <c r="NPS1507" s="24"/>
      <c r="NPT1507" s="24"/>
      <c r="NPU1507" s="24"/>
      <c r="NPV1507" s="24"/>
      <c r="NPW1507" s="24"/>
      <c r="NPX1507" s="24"/>
      <c r="NPY1507" s="24"/>
      <c r="NPZ1507" s="24"/>
      <c r="NQA1507" s="24"/>
      <c r="NQB1507" s="24"/>
      <c r="NQC1507" s="24"/>
      <c r="NQD1507" s="24"/>
      <c r="NQE1507" s="24"/>
      <c r="NQF1507" s="24"/>
      <c r="NQG1507" s="24"/>
      <c r="NQH1507" s="24"/>
      <c r="NQI1507" s="24"/>
      <c r="NQJ1507" s="24"/>
      <c r="NQK1507" s="24"/>
      <c r="NQL1507" s="24"/>
      <c r="NQM1507" s="24"/>
      <c r="NQN1507" s="24"/>
      <c r="NQO1507" s="24"/>
      <c r="NQP1507" s="24"/>
      <c r="NQQ1507" s="24"/>
      <c r="NQR1507" s="24"/>
      <c r="NQS1507" s="24"/>
      <c r="NQT1507" s="24"/>
      <c r="NQU1507" s="24"/>
      <c r="NQV1507" s="24"/>
      <c r="NQW1507" s="24"/>
      <c r="NQX1507" s="24"/>
      <c r="NQY1507" s="24"/>
      <c r="NQZ1507" s="24"/>
      <c r="NRA1507" s="24"/>
      <c r="NRB1507" s="24"/>
      <c r="NRC1507" s="24"/>
      <c r="NRD1507" s="24"/>
      <c r="NRE1507" s="24"/>
      <c r="NRF1507" s="24"/>
      <c r="NRG1507" s="24"/>
      <c r="NRH1507" s="24"/>
      <c r="NRI1507" s="24"/>
      <c r="NRJ1507" s="24"/>
      <c r="NRK1507" s="24"/>
      <c r="NRL1507" s="24"/>
      <c r="NRM1507" s="24"/>
      <c r="NRN1507" s="24"/>
      <c r="NRO1507" s="24"/>
      <c r="NRP1507" s="24"/>
      <c r="NRQ1507" s="24"/>
      <c r="NRR1507" s="24"/>
      <c r="NRS1507" s="24"/>
      <c r="NRT1507" s="24"/>
      <c r="NRU1507" s="24"/>
      <c r="NRV1507" s="24"/>
      <c r="NRW1507" s="24"/>
      <c r="NRX1507" s="24"/>
      <c r="NRY1507" s="24"/>
      <c r="NRZ1507" s="24"/>
      <c r="NSA1507" s="24"/>
      <c r="NSB1507" s="24"/>
      <c r="NSC1507" s="24"/>
      <c r="NSD1507" s="24"/>
      <c r="NSE1507" s="24"/>
      <c r="NSF1507" s="24"/>
      <c r="NSG1507" s="24"/>
      <c r="NSH1507" s="24"/>
      <c r="NSI1507" s="24"/>
      <c r="NSJ1507" s="24"/>
      <c r="NSK1507" s="24"/>
      <c r="NSL1507" s="24"/>
      <c r="NSM1507" s="24"/>
      <c r="NSN1507" s="24"/>
      <c r="NSO1507" s="24"/>
      <c r="NSP1507" s="24"/>
      <c r="NSQ1507" s="24"/>
      <c r="NSR1507" s="24"/>
      <c r="NSS1507" s="24"/>
      <c r="NST1507" s="24"/>
      <c r="NSU1507" s="24"/>
      <c r="NSV1507" s="24"/>
      <c r="NSW1507" s="24"/>
      <c r="NSX1507" s="24"/>
      <c r="NSY1507" s="24"/>
      <c r="NSZ1507" s="24"/>
      <c r="NTA1507" s="24"/>
      <c r="NTB1507" s="24"/>
      <c r="NTC1507" s="24"/>
      <c r="NTD1507" s="24"/>
      <c r="NTE1507" s="24"/>
      <c r="NTF1507" s="24"/>
      <c r="NTG1507" s="24"/>
      <c r="NTH1507" s="24"/>
      <c r="NTI1507" s="24"/>
      <c r="NTJ1507" s="24"/>
      <c r="NTK1507" s="24"/>
      <c r="NTL1507" s="24"/>
      <c r="NTM1507" s="24"/>
      <c r="NTN1507" s="24"/>
      <c r="NTO1507" s="24"/>
      <c r="NTP1507" s="24"/>
      <c r="NTQ1507" s="24"/>
      <c r="NTR1507" s="24"/>
      <c r="NTS1507" s="24"/>
      <c r="NTT1507" s="24"/>
      <c r="NTU1507" s="24"/>
      <c r="NTV1507" s="24"/>
      <c r="NTW1507" s="24"/>
      <c r="NTX1507" s="24"/>
      <c r="NTY1507" s="24"/>
      <c r="NTZ1507" s="24"/>
      <c r="NUA1507" s="24"/>
      <c r="NUB1507" s="24"/>
      <c r="NUC1507" s="24"/>
      <c r="NUD1507" s="24"/>
      <c r="NUE1507" s="24"/>
      <c r="NUF1507" s="24"/>
      <c r="NUG1507" s="24"/>
      <c r="NUH1507" s="24"/>
      <c r="NUI1507" s="24"/>
      <c r="NUJ1507" s="24"/>
      <c r="NUK1507" s="24"/>
      <c r="NUL1507" s="24"/>
      <c r="NUM1507" s="24"/>
      <c r="NUN1507" s="24"/>
      <c r="NUO1507" s="24"/>
      <c r="NUP1507" s="24"/>
      <c r="NUQ1507" s="24"/>
      <c r="NUR1507" s="24"/>
      <c r="NUS1507" s="24"/>
      <c r="NUT1507" s="24"/>
      <c r="NUU1507" s="24"/>
      <c r="NUV1507" s="24"/>
      <c r="NUW1507" s="24"/>
      <c r="NUX1507" s="24"/>
      <c r="NUY1507" s="24"/>
      <c r="NUZ1507" s="24"/>
      <c r="NVA1507" s="24"/>
      <c r="NVB1507" s="24"/>
      <c r="NVC1507" s="24"/>
      <c r="NVD1507" s="24"/>
      <c r="NVE1507" s="24"/>
      <c r="NVF1507" s="24"/>
      <c r="NVG1507" s="24"/>
      <c r="NVH1507" s="24"/>
      <c r="NVI1507" s="24"/>
      <c r="NVJ1507" s="24"/>
      <c r="NVK1507" s="24"/>
      <c r="NVL1507" s="24"/>
      <c r="NVM1507" s="24"/>
      <c r="NVN1507" s="24"/>
      <c r="NVO1507" s="24"/>
      <c r="NVP1507" s="24"/>
      <c r="NVQ1507" s="24"/>
      <c r="NVR1507" s="24"/>
      <c r="NVS1507" s="24"/>
      <c r="NVT1507" s="24"/>
      <c r="NVU1507" s="24"/>
      <c r="NVV1507" s="24"/>
      <c r="NVW1507" s="24"/>
      <c r="NVX1507" s="24"/>
      <c r="NVY1507" s="24"/>
      <c r="NVZ1507" s="24"/>
      <c r="NWA1507" s="24"/>
      <c r="NWB1507" s="24"/>
      <c r="NWC1507" s="24"/>
      <c r="NWD1507" s="24"/>
      <c r="NWE1507" s="24"/>
      <c r="NWF1507" s="24"/>
      <c r="NWG1507" s="24"/>
      <c r="NWH1507" s="24"/>
      <c r="NWI1507" s="24"/>
      <c r="NWJ1507" s="24"/>
      <c r="NWK1507" s="24"/>
      <c r="NWL1507" s="24"/>
      <c r="NWM1507" s="24"/>
      <c r="NWN1507" s="24"/>
      <c r="NWO1507" s="24"/>
      <c r="NWP1507" s="24"/>
      <c r="NWQ1507" s="24"/>
      <c r="NWR1507" s="24"/>
      <c r="NWS1507" s="24"/>
      <c r="NWT1507" s="24"/>
      <c r="NWU1507" s="24"/>
      <c r="NWV1507" s="24"/>
      <c r="NWW1507" s="24"/>
      <c r="NWX1507" s="24"/>
      <c r="NWY1507" s="24"/>
      <c r="NWZ1507" s="24"/>
      <c r="NXA1507" s="24"/>
      <c r="NXB1507" s="24"/>
      <c r="NXC1507" s="24"/>
      <c r="NXD1507" s="24"/>
      <c r="NXE1507" s="24"/>
      <c r="NXF1507" s="24"/>
      <c r="NXG1507" s="24"/>
      <c r="NXH1507" s="24"/>
      <c r="NXI1507" s="24"/>
      <c r="NXJ1507" s="24"/>
      <c r="NXK1507" s="24"/>
      <c r="NXL1507" s="24"/>
      <c r="NXM1507" s="24"/>
      <c r="NXN1507" s="24"/>
      <c r="NXO1507" s="24"/>
      <c r="NXP1507" s="24"/>
      <c r="NXQ1507" s="24"/>
      <c r="NXR1507" s="24"/>
      <c r="NXS1507" s="24"/>
      <c r="NXT1507" s="24"/>
      <c r="NXU1507" s="24"/>
      <c r="NXV1507" s="24"/>
      <c r="NXW1507" s="24"/>
      <c r="NXX1507" s="24"/>
      <c r="NXY1507" s="24"/>
      <c r="NXZ1507" s="24"/>
      <c r="NYA1507" s="24"/>
      <c r="NYB1507" s="24"/>
      <c r="NYC1507" s="24"/>
      <c r="NYD1507" s="24"/>
      <c r="NYE1507" s="24"/>
      <c r="NYF1507" s="24"/>
      <c r="NYG1507" s="24"/>
      <c r="NYH1507" s="24"/>
      <c r="NYI1507" s="24"/>
      <c r="NYJ1507" s="24"/>
      <c r="NYK1507" s="24"/>
      <c r="NYL1507" s="24"/>
      <c r="NYM1507" s="24"/>
      <c r="NYN1507" s="24"/>
      <c r="NYO1507" s="24"/>
      <c r="NYP1507" s="24"/>
      <c r="NYQ1507" s="24"/>
      <c r="NYR1507" s="24"/>
      <c r="NYS1507" s="24"/>
      <c r="NYT1507" s="24"/>
      <c r="NYU1507" s="24"/>
      <c r="NYV1507" s="24"/>
      <c r="NYW1507" s="24"/>
      <c r="NYX1507" s="24"/>
      <c r="NYY1507" s="24"/>
      <c r="NYZ1507" s="24"/>
      <c r="NZA1507" s="24"/>
      <c r="NZB1507" s="24"/>
      <c r="NZC1507" s="24"/>
      <c r="NZD1507" s="24"/>
      <c r="NZE1507" s="24"/>
      <c r="NZF1507" s="24"/>
      <c r="NZG1507" s="24"/>
      <c r="NZH1507" s="24"/>
      <c r="NZI1507" s="24"/>
      <c r="NZJ1507" s="24"/>
      <c r="NZK1507" s="24"/>
      <c r="NZL1507" s="24"/>
      <c r="NZM1507" s="24"/>
      <c r="NZN1507" s="24"/>
      <c r="NZO1507" s="24"/>
      <c r="NZP1507" s="24"/>
      <c r="NZQ1507" s="24"/>
      <c r="NZR1507" s="24"/>
      <c r="NZS1507" s="24"/>
      <c r="NZT1507" s="24"/>
      <c r="NZU1507" s="24"/>
      <c r="NZV1507" s="24"/>
      <c r="NZW1507" s="24"/>
      <c r="NZX1507" s="24"/>
      <c r="NZY1507" s="24"/>
      <c r="NZZ1507" s="24"/>
      <c r="OAA1507" s="24"/>
      <c r="OAB1507" s="24"/>
      <c r="OAC1507" s="24"/>
      <c r="OAD1507" s="24"/>
      <c r="OAE1507" s="24"/>
      <c r="OAF1507" s="24"/>
      <c r="OAG1507" s="24"/>
      <c r="OAH1507" s="24"/>
      <c r="OAI1507" s="24"/>
      <c r="OAJ1507" s="24"/>
      <c r="OAK1507" s="24"/>
      <c r="OAL1507" s="24"/>
      <c r="OAM1507" s="24"/>
      <c r="OAN1507" s="24"/>
      <c r="OAO1507" s="24"/>
      <c r="OAP1507" s="24"/>
      <c r="OAQ1507" s="24"/>
      <c r="OAR1507" s="24"/>
      <c r="OAS1507" s="24"/>
      <c r="OAT1507" s="24"/>
      <c r="OAU1507" s="24"/>
      <c r="OAV1507" s="24"/>
      <c r="OAW1507" s="24"/>
      <c r="OAX1507" s="24"/>
      <c r="OAY1507" s="24"/>
      <c r="OAZ1507" s="24"/>
      <c r="OBA1507" s="24"/>
      <c r="OBB1507" s="24"/>
      <c r="OBC1507" s="24"/>
      <c r="OBD1507" s="24"/>
      <c r="OBE1507" s="24"/>
      <c r="OBF1507" s="24"/>
      <c r="OBG1507" s="24"/>
      <c r="OBH1507" s="24"/>
      <c r="OBI1507" s="24"/>
      <c r="OBJ1507" s="24"/>
      <c r="OBK1507" s="24"/>
      <c r="OBL1507" s="24"/>
      <c r="OBM1507" s="24"/>
      <c r="OBN1507" s="24"/>
      <c r="OBO1507" s="24"/>
      <c r="OBP1507" s="24"/>
      <c r="OBQ1507" s="24"/>
      <c r="OBR1507" s="24"/>
      <c r="OBS1507" s="24"/>
      <c r="OBT1507" s="24"/>
      <c r="OBU1507" s="24"/>
      <c r="OBV1507" s="24"/>
      <c r="OBW1507" s="24"/>
      <c r="OBX1507" s="24"/>
      <c r="OBY1507" s="24"/>
      <c r="OBZ1507" s="24"/>
      <c r="OCA1507" s="24"/>
      <c r="OCB1507" s="24"/>
      <c r="OCC1507" s="24"/>
      <c r="OCD1507" s="24"/>
      <c r="OCE1507" s="24"/>
      <c r="OCF1507" s="24"/>
      <c r="OCG1507" s="24"/>
      <c r="OCH1507" s="24"/>
      <c r="OCI1507" s="24"/>
      <c r="OCJ1507" s="24"/>
      <c r="OCK1507" s="24"/>
      <c r="OCL1507" s="24"/>
      <c r="OCM1507" s="24"/>
      <c r="OCN1507" s="24"/>
      <c r="OCO1507" s="24"/>
      <c r="OCP1507" s="24"/>
      <c r="OCQ1507" s="24"/>
      <c r="OCR1507" s="24"/>
      <c r="OCS1507" s="24"/>
      <c r="OCT1507" s="24"/>
      <c r="OCU1507" s="24"/>
      <c r="OCV1507" s="24"/>
      <c r="OCW1507" s="24"/>
      <c r="OCX1507" s="24"/>
      <c r="OCY1507" s="24"/>
      <c r="OCZ1507" s="24"/>
      <c r="ODA1507" s="24"/>
      <c r="ODB1507" s="24"/>
      <c r="ODC1507" s="24"/>
      <c r="ODD1507" s="24"/>
      <c r="ODE1507" s="24"/>
      <c r="ODF1507" s="24"/>
      <c r="ODG1507" s="24"/>
      <c r="ODH1507" s="24"/>
      <c r="ODI1507" s="24"/>
      <c r="ODJ1507" s="24"/>
      <c r="ODK1507" s="24"/>
      <c r="ODL1507" s="24"/>
      <c r="ODM1507" s="24"/>
      <c r="ODN1507" s="24"/>
      <c r="ODO1507" s="24"/>
      <c r="ODP1507" s="24"/>
      <c r="ODQ1507" s="24"/>
      <c r="ODR1507" s="24"/>
      <c r="ODS1507" s="24"/>
      <c r="ODT1507" s="24"/>
      <c r="ODU1507" s="24"/>
      <c r="ODV1507" s="24"/>
      <c r="ODW1507" s="24"/>
      <c r="ODX1507" s="24"/>
      <c r="ODY1507" s="24"/>
      <c r="ODZ1507" s="24"/>
      <c r="OEA1507" s="24"/>
      <c r="OEB1507" s="24"/>
      <c r="OEC1507" s="24"/>
      <c r="OED1507" s="24"/>
      <c r="OEE1507" s="24"/>
      <c r="OEF1507" s="24"/>
      <c r="OEG1507" s="24"/>
      <c r="OEH1507" s="24"/>
      <c r="OEI1507" s="24"/>
      <c r="OEJ1507" s="24"/>
      <c r="OEK1507" s="24"/>
      <c r="OEL1507" s="24"/>
      <c r="OEM1507" s="24"/>
      <c r="OEN1507" s="24"/>
      <c r="OEO1507" s="24"/>
      <c r="OEP1507" s="24"/>
      <c r="OEQ1507" s="24"/>
      <c r="OER1507" s="24"/>
      <c r="OES1507" s="24"/>
      <c r="OET1507" s="24"/>
      <c r="OEU1507" s="24"/>
      <c r="OEV1507" s="24"/>
      <c r="OEW1507" s="24"/>
      <c r="OEX1507" s="24"/>
      <c r="OEY1507" s="24"/>
      <c r="OEZ1507" s="24"/>
      <c r="OFA1507" s="24"/>
      <c r="OFB1507" s="24"/>
      <c r="OFC1507" s="24"/>
      <c r="OFD1507" s="24"/>
      <c r="OFE1507" s="24"/>
      <c r="OFF1507" s="24"/>
      <c r="OFG1507" s="24"/>
      <c r="OFH1507" s="24"/>
      <c r="OFI1507" s="24"/>
      <c r="OFJ1507" s="24"/>
      <c r="OFK1507" s="24"/>
      <c r="OFL1507" s="24"/>
      <c r="OFM1507" s="24"/>
      <c r="OFN1507" s="24"/>
      <c r="OFO1507" s="24"/>
      <c r="OFP1507" s="24"/>
      <c r="OFQ1507" s="24"/>
      <c r="OFR1507" s="24"/>
      <c r="OFS1507" s="24"/>
      <c r="OFT1507" s="24"/>
      <c r="OFU1507" s="24"/>
      <c r="OFV1507" s="24"/>
      <c r="OFW1507" s="24"/>
      <c r="OFX1507" s="24"/>
      <c r="OFY1507" s="24"/>
      <c r="OFZ1507" s="24"/>
      <c r="OGA1507" s="24"/>
      <c r="OGB1507" s="24"/>
      <c r="OGC1507" s="24"/>
      <c r="OGD1507" s="24"/>
      <c r="OGE1507" s="24"/>
      <c r="OGF1507" s="24"/>
      <c r="OGG1507" s="24"/>
      <c r="OGH1507" s="24"/>
      <c r="OGI1507" s="24"/>
      <c r="OGJ1507" s="24"/>
      <c r="OGK1507" s="24"/>
      <c r="OGL1507" s="24"/>
      <c r="OGM1507" s="24"/>
      <c r="OGN1507" s="24"/>
      <c r="OGO1507" s="24"/>
      <c r="OGP1507" s="24"/>
      <c r="OGQ1507" s="24"/>
      <c r="OGR1507" s="24"/>
      <c r="OGS1507" s="24"/>
      <c r="OGT1507" s="24"/>
      <c r="OGU1507" s="24"/>
      <c r="OGV1507" s="24"/>
      <c r="OGW1507" s="24"/>
      <c r="OGX1507" s="24"/>
      <c r="OGY1507" s="24"/>
      <c r="OGZ1507" s="24"/>
      <c r="OHA1507" s="24"/>
      <c r="OHB1507" s="24"/>
      <c r="OHC1507" s="24"/>
      <c r="OHD1507" s="24"/>
      <c r="OHE1507" s="24"/>
      <c r="OHF1507" s="24"/>
      <c r="OHG1507" s="24"/>
      <c r="OHH1507" s="24"/>
      <c r="OHI1507" s="24"/>
      <c r="OHJ1507" s="24"/>
      <c r="OHK1507" s="24"/>
      <c r="OHL1507" s="24"/>
      <c r="OHM1507" s="24"/>
      <c r="OHN1507" s="24"/>
      <c r="OHO1507" s="24"/>
      <c r="OHP1507" s="24"/>
      <c r="OHQ1507" s="24"/>
      <c r="OHR1507" s="24"/>
      <c r="OHS1507" s="24"/>
      <c r="OHT1507" s="24"/>
      <c r="OHU1507" s="24"/>
      <c r="OHV1507" s="24"/>
      <c r="OHW1507" s="24"/>
      <c r="OHX1507" s="24"/>
      <c r="OHY1507" s="24"/>
      <c r="OHZ1507" s="24"/>
      <c r="OIA1507" s="24"/>
      <c r="OIB1507" s="24"/>
      <c r="OIC1507" s="24"/>
      <c r="OID1507" s="24"/>
      <c r="OIE1507" s="24"/>
      <c r="OIF1507" s="24"/>
      <c r="OIG1507" s="24"/>
      <c r="OIH1507" s="24"/>
      <c r="OII1507" s="24"/>
      <c r="OIJ1507" s="24"/>
      <c r="OIK1507" s="24"/>
      <c r="OIL1507" s="24"/>
      <c r="OIM1507" s="24"/>
      <c r="OIN1507" s="24"/>
      <c r="OIO1507" s="24"/>
      <c r="OIP1507" s="24"/>
      <c r="OIQ1507" s="24"/>
      <c r="OIR1507" s="24"/>
      <c r="OIS1507" s="24"/>
      <c r="OIT1507" s="24"/>
      <c r="OIU1507" s="24"/>
      <c r="OIV1507" s="24"/>
      <c r="OIW1507" s="24"/>
      <c r="OIX1507" s="24"/>
      <c r="OIY1507" s="24"/>
      <c r="OIZ1507" s="24"/>
      <c r="OJA1507" s="24"/>
      <c r="OJB1507" s="24"/>
      <c r="OJC1507" s="24"/>
      <c r="OJD1507" s="24"/>
      <c r="OJE1507" s="24"/>
      <c r="OJF1507" s="24"/>
      <c r="OJG1507" s="24"/>
      <c r="OJH1507" s="24"/>
      <c r="OJI1507" s="24"/>
      <c r="OJJ1507" s="24"/>
      <c r="OJK1507" s="24"/>
      <c r="OJL1507" s="24"/>
      <c r="OJM1507" s="24"/>
      <c r="OJN1507" s="24"/>
      <c r="OJO1507" s="24"/>
      <c r="OJP1507" s="24"/>
      <c r="OJQ1507" s="24"/>
      <c r="OJR1507" s="24"/>
      <c r="OJS1507" s="24"/>
      <c r="OJT1507" s="24"/>
      <c r="OJU1507" s="24"/>
      <c r="OJV1507" s="24"/>
      <c r="OJW1507" s="24"/>
      <c r="OJX1507" s="24"/>
      <c r="OJY1507" s="24"/>
      <c r="OJZ1507" s="24"/>
      <c r="OKA1507" s="24"/>
      <c r="OKB1507" s="24"/>
      <c r="OKC1507" s="24"/>
      <c r="OKD1507" s="24"/>
      <c r="OKE1507" s="24"/>
      <c r="OKF1507" s="24"/>
      <c r="OKG1507" s="24"/>
      <c r="OKH1507" s="24"/>
      <c r="OKI1507" s="24"/>
      <c r="OKJ1507" s="24"/>
      <c r="OKK1507" s="24"/>
      <c r="OKL1507" s="24"/>
      <c r="OKM1507" s="24"/>
      <c r="OKN1507" s="24"/>
      <c r="OKO1507" s="24"/>
      <c r="OKP1507" s="24"/>
      <c r="OKQ1507" s="24"/>
      <c r="OKR1507" s="24"/>
      <c r="OKS1507" s="24"/>
      <c r="OKT1507" s="24"/>
      <c r="OKU1507" s="24"/>
      <c r="OKV1507" s="24"/>
      <c r="OKW1507" s="24"/>
      <c r="OKX1507" s="24"/>
      <c r="OKY1507" s="24"/>
      <c r="OKZ1507" s="24"/>
      <c r="OLA1507" s="24"/>
      <c r="OLB1507" s="24"/>
      <c r="OLC1507" s="24"/>
      <c r="OLD1507" s="24"/>
      <c r="OLE1507" s="24"/>
      <c r="OLF1507" s="24"/>
      <c r="OLG1507" s="24"/>
      <c r="OLH1507" s="24"/>
      <c r="OLI1507" s="24"/>
      <c r="OLJ1507" s="24"/>
      <c r="OLK1507" s="24"/>
      <c r="OLL1507" s="24"/>
      <c r="OLM1507" s="24"/>
      <c r="OLN1507" s="24"/>
      <c r="OLO1507" s="24"/>
      <c r="OLP1507" s="24"/>
      <c r="OLQ1507" s="24"/>
      <c r="OLR1507" s="24"/>
      <c r="OLS1507" s="24"/>
      <c r="OLT1507" s="24"/>
      <c r="OLU1507" s="24"/>
      <c r="OLV1507" s="24"/>
      <c r="OLW1507" s="24"/>
      <c r="OLX1507" s="24"/>
      <c r="OLY1507" s="24"/>
      <c r="OLZ1507" s="24"/>
      <c r="OMA1507" s="24"/>
      <c r="OMB1507" s="24"/>
      <c r="OMC1507" s="24"/>
      <c r="OMD1507" s="24"/>
      <c r="OME1507" s="24"/>
      <c r="OMF1507" s="24"/>
      <c r="OMG1507" s="24"/>
      <c r="OMH1507" s="24"/>
      <c r="OMI1507" s="24"/>
      <c r="OMJ1507" s="24"/>
      <c r="OMK1507" s="24"/>
      <c r="OML1507" s="24"/>
      <c r="OMM1507" s="24"/>
      <c r="OMN1507" s="24"/>
      <c r="OMO1507" s="24"/>
      <c r="OMP1507" s="24"/>
      <c r="OMQ1507" s="24"/>
      <c r="OMR1507" s="24"/>
      <c r="OMS1507" s="24"/>
      <c r="OMT1507" s="24"/>
      <c r="OMU1507" s="24"/>
      <c r="OMV1507" s="24"/>
      <c r="OMW1507" s="24"/>
      <c r="OMX1507" s="24"/>
      <c r="OMY1507" s="24"/>
      <c r="OMZ1507" s="24"/>
      <c r="ONA1507" s="24"/>
      <c r="ONB1507" s="24"/>
      <c r="ONC1507" s="24"/>
      <c r="OND1507" s="24"/>
      <c r="ONE1507" s="24"/>
      <c r="ONF1507" s="24"/>
      <c r="ONG1507" s="24"/>
      <c r="ONH1507" s="24"/>
      <c r="ONI1507" s="24"/>
      <c r="ONJ1507" s="24"/>
      <c r="ONK1507" s="24"/>
      <c r="ONL1507" s="24"/>
      <c r="ONM1507" s="24"/>
      <c r="ONN1507" s="24"/>
      <c r="ONO1507" s="24"/>
      <c r="ONP1507" s="24"/>
      <c r="ONQ1507" s="24"/>
      <c r="ONR1507" s="24"/>
      <c r="ONS1507" s="24"/>
      <c r="ONT1507" s="24"/>
      <c r="ONU1507" s="24"/>
      <c r="ONV1507" s="24"/>
      <c r="ONW1507" s="24"/>
      <c r="ONX1507" s="24"/>
      <c r="ONY1507" s="24"/>
      <c r="ONZ1507" s="24"/>
      <c r="OOA1507" s="24"/>
      <c r="OOB1507" s="24"/>
      <c r="OOC1507" s="24"/>
      <c r="OOD1507" s="24"/>
      <c r="OOE1507" s="24"/>
      <c r="OOF1507" s="24"/>
      <c r="OOG1507" s="24"/>
      <c r="OOH1507" s="24"/>
      <c r="OOI1507" s="24"/>
      <c r="OOJ1507" s="24"/>
      <c r="OOK1507" s="24"/>
      <c r="OOL1507" s="24"/>
      <c r="OOM1507" s="24"/>
      <c r="OON1507" s="24"/>
      <c r="OOO1507" s="24"/>
      <c r="OOP1507" s="24"/>
      <c r="OOQ1507" s="24"/>
      <c r="OOR1507" s="24"/>
      <c r="OOS1507" s="24"/>
      <c r="OOT1507" s="24"/>
      <c r="OOU1507" s="24"/>
      <c r="OOV1507" s="24"/>
      <c r="OOW1507" s="24"/>
      <c r="OOX1507" s="24"/>
      <c r="OOY1507" s="24"/>
      <c r="OOZ1507" s="24"/>
      <c r="OPA1507" s="24"/>
      <c r="OPB1507" s="24"/>
      <c r="OPC1507" s="24"/>
      <c r="OPD1507" s="24"/>
      <c r="OPE1507" s="24"/>
      <c r="OPF1507" s="24"/>
      <c r="OPG1507" s="24"/>
      <c r="OPH1507" s="24"/>
      <c r="OPI1507" s="24"/>
      <c r="OPJ1507" s="24"/>
      <c r="OPK1507" s="24"/>
      <c r="OPL1507" s="24"/>
      <c r="OPM1507" s="24"/>
      <c r="OPN1507" s="24"/>
      <c r="OPO1507" s="24"/>
      <c r="OPP1507" s="24"/>
      <c r="OPQ1507" s="24"/>
      <c r="OPR1507" s="24"/>
      <c r="OPS1507" s="24"/>
      <c r="OPT1507" s="24"/>
      <c r="OPU1507" s="24"/>
      <c r="OPV1507" s="24"/>
      <c r="OPW1507" s="24"/>
      <c r="OPX1507" s="24"/>
      <c r="OPY1507" s="24"/>
      <c r="OPZ1507" s="24"/>
      <c r="OQA1507" s="24"/>
      <c r="OQB1507" s="24"/>
      <c r="OQC1507" s="24"/>
      <c r="OQD1507" s="24"/>
      <c r="OQE1507" s="24"/>
      <c r="OQF1507" s="24"/>
      <c r="OQG1507" s="24"/>
      <c r="OQH1507" s="24"/>
      <c r="OQI1507" s="24"/>
      <c r="OQJ1507" s="24"/>
      <c r="OQK1507" s="24"/>
      <c r="OQL1507" s="24"/>
      <c r="OQM1507" s="24"/>
      <c r="OQN1507" s="24"/>
      <c r="OQO1507" s="24"/>
      <c r="OQP1507" s="24"/>
      <c r="OQQ1507" s="24"/>
      <c r="OQR1507" s="24"/>
      <c r="OQS1507" s="24"/>
      <c r="OQT1507" s="24"/>
      <c r="OQU1507" s="24"/>
      <c r="OQV1507" s="24"/>
      <c r="OQW1507" s="24"/>
      <c r="OQX1507" s="24"/>
      <c r="OQY1507" s="24"/>
      <c r="OQZ1507" s="24"/>
      <c r="ORA1507" s="24"/>
      <c r="ORB1507" s="24"/>
      <c r="ORC1507" s="24"/>
      <c r="ORD1507" s="24"/>
      <c r="ORE1507" s="24"/>
      <c r="ORF1507" s="24"/>
      <c r="ORG1507" s="24"/>
      <c r="ORH1507" s="24"/>
      <c r="ORI1507" s="24"/>
      <c r="ORJ1507" s="24"/>
      <c r="ORK1507" s="24"/>
      <c r="ORL1507" s="24"/>
      <c r="ORM1507" s="24"/>
      <c r="ORN1507" s="24"/>
      <c r="ORO1507" s="24"/>
      <c r="ORP1507" s="24"/>
      <c r="ORQ1507" s="24"/>
      <c r="ORR1507" s="24"/>
      <c r="ORS1507" s="24"/>
      <c r="ORT1507" s="24"/>
      <c r="ORU1507" s="24"/>
      <c r="ORV1507" s="24"/>
      <c r="ORW1507" s="24"/>
      <c r="ORX1507" s="24"/>
      <c r="ORY1507" s="24"/>
      <c r="ORZ1507" s="24"/>
      <c r="OSA1507" s="24"/>
      <c r="OSB1507" s="24"/>
      <c r="OSC1507" s="24"/>
      <c r="OSD1507" s="24"/>
      <c r="OSE1507" s="24"/>
      <c r="OSF1507" s="24"/>
      <c r="OSG1507" s="24"/>
      <c r="OSH1507" s="24"/>
      <c r="OSI1507" s="24"/>
      <c r="OSJ1507" s="24"/>
      <c r="OSK1507" s="24"/>
      <c r="OSL1507" s="24"/>
      <c r="OSM1507" s="24"/>
      <c r="OSN1507" s="24"/>
      <c r="OSO1507" s="24"/>
      <c r="OSP1507" s="24"/>
      <c r="OSQ1507" s="24"/>
      <c r="OSR1507" s="24"/>
      <c r="OSS1507" s="24"/>
      <c r="OST1507" s="24"/>
      <c r="OSU1507" s="24"/>
      <c r="OSV1507" s="24"/>
      <c r="OSW1507" s="24"/>
      <c r="OSX1507" s="24"/>
      <c r="OSY1507" s="24"/>
      <c r="OSZ1507" s="24"/>
      <c r="OTA1507" s="24"/>
      <c r="OTB1507" s="24"/>
      <c r="OTC1507" s="24"/>
      <c r="OTD1507" s="24"/>
      <c r="OTE1507" s="24"/>
      <c r="OTF1507" s="24"/>
      <c r="OTG1507" s="24"/>
      <c r="OTH1507" s="24"/>
      <c r="OTI1507" s="24"/>
      <c r="OTJ1507" s="24"/>
      <c r="OTK1507" s="24"/>
      <c r="OTL1507" s="24"/>
      <c r="OTM1507" s="24"/>
      <c r="OTN1507" s="24"/>
      <c r="OTO1507" s="24"/>
      <c r="OTP1507" s="24"/>
      <c r="OTQ1507" s="24"/>
      <c r="OTR1507" s="24"/>
      <c r="OTS1507" s="24"/>
      <c r="OTT1507" s="24"/>
      <c r="OTU1507" s="24"/>
      <c r="OTV1507" s="24"/>
      <c r="OTW1507" s="24"/>
      <c r="OTX1507" s="24"/>
      <c r="OTY1507" s="24"/>
      <c r="OTZ1507" s="24"/>
      <c r="OUA1507" s="24"/>
      <c r="OUB1507" s="24"/>
      <c r="OUC1507" s="24"/>
      <c r="OUD1507" s="24"/>
      <c r="OUE1507" s="24"/>
      <c r="OUF1507" s="24"/>
      <c r="OUG1507" s="24"/>
      <c r="OUH1507" s="24"/>
      <c r="OUI1507" s="24"/>
      <c r="OUJ1507" s="24"/>
      <c r="OUK1507" s="24"/>
      <c r="OUL1507" s="24"/>
      <c r="OUM1507" s="24"/>
      <c r="OUN1507" s="24"/>
      <c r="OUO1507" s="24"/>
      <c r="OUP1507" s="24"/>
      <c r="OUQ1507" s="24"/>
      <c r="OUR1507" s="24"/>
      <c r="OUS1507" s="24"/>
      <c r="OUT1507" s="24"/>
      <c r="OUU1507" s="24"/>
      <c r="OUV1507" s="24"/>
      <c r="OUW1507" s="24"/>
      <c r="OUX1507" s="24"/>
      <c r="OUY1507" s="24"/>
      <c r="OUZ1507" s="24"/>
      <c r="OVA1507" s="24"/>
      <c r="OVB1507" s="24"/>
      <c r="OVC1507" s="24"/>
      <c r="OVD1507" s="24"/>
      <c r="OVE1507" s="24"/>
      <c r="OVF1507" s="24"/>
      <c r="OVG1507" s="24"/>
      <c r="OVH1507" s="24"/>
      <c r="OVI1507" s="24"/>
      <c r="OVJ1507" s="24"/>
      <c r="OVK1507" s="24"/>
      <c r="OVL1507" s="24"/>
      <c r="OVM1507" s="24"/>
      <c r="OVN1507" s="24"/>
      <c r="OVO1507" s="24"/>
      <c r="OVP1507" s="24"/>
      <c r="OVQ1507" s="24"/>
      <c r="OVR1507" s="24"/>
      <c r="OVS1507" s="24"/>
      <c r="OVT1507" s="24"/>
      <c r="OVU1507" s="24"/>
      <c r="OVV1507" s="24"/>
      <c r="OVW1507" s="24"/>
      <c r="OVX1507" s="24"/>
      <c r="OVY1507" s="24"/>
      <c r="OVZ1507" s="24"/>
      <c r="OWA1507" s="24"/>
      <c r="OWB1507" s="24"/>
      <c r="OWC1507" s="24"/>
      <c r="OWD1507" s="24"/>
      <c r="OWE1507" s="24"/>
      <c r="OWF1507" s="24"/>
      <c r="OWG1507" s="24"/>
      <c r="OWH1507" s="24"/>
      <c r="OWI1507" s="24"/>
      <c r="OWJ1507" s="24"/>
      <c r="OWK1507" s="24"/>
      <c r="OWL1507" s="24"/>
      <c r="OWM1507" s="24"/>
      <c r="OWN1507" s="24"/>
      <c r="OWO1507" s="24"/>
      <c r="OWP1507" s="24"/>
      <c r="OWQ1507" s="24"/>
      <c r="OWR1507" s="24"/>
      <c r="OWS1507" s="24"/>
      <c r="OWT1507" s="24"/>
      <c r="OWU1507" s="24"/>
      <c r="OWV1507" s="24"/>
      <c r="OWW1507" s="24"/>
      <c r="OWX1507" s="24"/>
      <c r="OWY1507" s="24"/>
      <c r="OWZ1507" s="24"/>
      <c r="OXA1507" s="24"/>
      <c r="OXB1507" s="24"/>
      <c r="OXC1507" s="24"/>
      <c r="OXD1507" s="24"/>
      <c r="OXE1507" s="24"/>
      <c r="OXF1507" s="24"/>
      <c r="OXG1507" s="24"/>
      <c r="OXH1507" s="24"/>
      <c r="OXI1507" s="24"/>
      <c r="OXJ1507" s="24"/>
      <c r="OXK1507" s="24"/>
      <c r="OXL1507" s="24"/>
      <c r="OXM1507" s="24"/>
      <c r="OXN1507" s="24"/>
      <c r="OXO1507" s="24"/>
      <c r="OXP1507" s="24"/>
      <c r="OXQ1507" s="24"/>
      <c r="OXR1507" s="24"/>
      <c r="OXS1507" s="24"/>
      <c r="OXT1507" s="24"/>
      <c r="OXU1507" s="24"/>
      <c r="OXV1507" s="24"/>
      <c r="OXW1507" s="24"/>
      <c r="OXX1507" s="24"/>
      <c r="OXY1507" s="24"/>
      <c r="OXZ1507" s="24"/>
      <c r="OYA1507" s="24"/>
      <c r="OYB1507" s="24"/>
      <c r="OYC1507" s="24"/>
      <c r="OYD1507" s="24"/>
      <c r="OYE1507" s="24"/>
      <c r="OYF1507" s="24"/>
      <c r="OYG1507" s="24"/>
      <c r="OYH1507" s="24"/>
      <c r="OYI1507" s="24"/>
      <c r="OYJ1507" s="24"/>
      <c r="OYK1507" s="24"/>
      <c r="OYL1507" s="24"/>
      <c r="OYM1507" s="24"/>
      <c r="OYN1507" s="24"/>
      <c r="OYO1507" s="24"/>
      <c r="OYP1507" s="24"/>
      <c r="OYQ1507" s="24"/>
      <c r="OYR1507" s="24"/>
      <c r="OYS1507" s="24"/>
      <c r="OYT1507" s="24"/>
      <c r="OYU1507" s="24"/>
      <c r="OYV1507" s="24"/>
      <c r="OYW1507" s="24"/>
      <c r="OYX1507" s="24"/>
      <c r="OYY1507" s="24"/>
      <c r="OYZ1507" s="24"/>
      <c r="OZA1507" s="24"/>
      <c r="OZB1507" s="24"/>
      <c r="OZC1507" s="24"/>
      <c r="OZD1507" s="24"/>
      <c r="OZE1507" s="24"/>
      <c r="OZF1507" s="24"/>
      <c r="OZG1507" s="24"/>
      <c r="OZH1507" s="24"/>
      <c r="OZI1507" s="24"/>
      <c r="OZJ1507" s="24"/>
      <c r="OZK1507" s="24"/>
      <c r="OZL1507" s="24"/>
      <c r="OZM1507" s="24"/>
      <c r="OZN1507" s="24"/>
      <c r="OZO1507" s="24"/>
      <c r="OZP1507" s="24"/>
      <c r="OZQ1507" s="24"/>
      <c r="OZR1507" s="24"/>
      <c r="OZS1507" s="24"/>
      <c r="OZT1507" s="24"/>
      <c r="OZU1507" s="24"/>
      <c r="OZV1507" s="24"/>
      <c r="OZW1507" s="24"/>
      <c r="OZX1507" s="24"/>
      <c r="OZY1507" s="24"/>
      <c r="OZZ1507" s="24"/>
      <c r="PAA1507" s="24"/>
      <c r="PAB1507" s="24"/>
      <c r="PAC1507" s="24"/>
      <c r="PAD1507" s="24"/>
      <c r="PAE1507" s="24"/>
      <c r="PAF1507" s="24"/>
      <c r="PAG1507" s="24"/>
      <c r="PAH1507" s="24"/>
      <c r="PAI1507" s="24"/>
      <c r="PAJ1507" s="24"/>
      <c r="PAK1507" s="24"/>
      <c r="PAL1507" s="24"/>
      <c r="PAM1507" s="24"/>
      <c r="PAN1507" s="24"/>
      <c r="PAO1507" s="24"/>
      <c r="PAP1507" s="24"/>
      <c r="PAQ1507" s="24"/>
      <c r="PAR1507" s="24"/>
      <c r="PAS1507" s="24"/>
      <c r="PAT1507" s="24"/>
      <c r="PAU1507" s="24"/>
      <c r="PAV1507" s="24"/>
      <c r="PAW1507" s="24"/>
      <c r="PAX1507" s="24"/>
      <c r="PAY1507" s="24"/>
      <c r="PAZ1507" s="24"/>
      <c r="PBA1507" s="24"/>
      <c r="PBB1507" s="24"/>
      <c r="PBC1507" s="24"/>
      <c r="PBD1507" s="24"/>
      <c r="PBE1507" s="24"/>
      <c r="PBF1507" s="24"/>
      <c r="PBG1507" s="24"/>
      <c r="PBH1507" s="24"/>
      <c r="PBI1507" s="24"/>
      <c r="PBJ1507" s="24"/>
      <c r="PBK1507" s="24"/>
      <c r="PBL1507" s="24"/>
      <c r="PBM1507" s="24"/>
      <c r="PBN1507" s="24"/>
      <c r="PBO1507" s="24"/>
      <c r="PBP1507" s="24"/>
      <c r="PBQ1507" s="24"/>
      <c r="PBR1507" s="24"/>
      <c r="PBS1507" s="24"/>
      <c r="PBT1507" s="24"/>
      <c r="PBU1507" s="24"/>
      <c r="PBV1507" s="24"/>
      <c r="PBW1507" s="24"/>
      <c r="PBX1507" s="24"/>
      <c r="PBY1507" s="24"/>
      <c r="PBZ1507" s="24"/>
      <c r="PCA1507" s="24"/>
      <c r="PCB1507" s="24"/>
      <c r="PCC1507" s="24"/>
      <c r="PCD1507" s="24"/>
      <c r="PCE1507" s="24"/>
      <c r="PCF1507" s="24"/>
      <c r="PCG1507" s="24"/>
      <c r="PCH1507" s="24"/>
      <c r="PCI1507" s="24"/>
      <c r="PCJ1507" s="24"/>
      <c r="PCK1507" s="24"/>
      <c r="PCL1507" s="24"/>
      <c r="PCM1507" s="24"/>
      <c r="PCN1507" s="24"/>
      <c r="PCO1507" s="24"/>
      <c r="PCP1507" s="24"/>
      <c r="PCQ1507" s="24"/>
      <c r="PCR1507" s="24"/>
      <c r="PCS1507" s="24"/>
      <c r="PCT1507" s="24"/>
      <c r="PCU1507" s="24"/>
      <c r="PCV1507" s="24"/>
      <c r="PCW1507" s="24"/>
      <c r="PCX1507" s="24"/>
      <c r="PCY1507" s="24"/>
      <c r="PCZ1507" s="24"/>
      <c r="PDA1507" s="24"/>
      <c r="PDB1507" s="24"/>
      <c r="PDC1507" s="24"/>
      <c r="PDD1507" s="24"/>
      <c r="PDE1507" s="24"/>
      <c r="PDF1507" s="24"/>
      <c r="PDG1507" s="24"/>
      <c r="PDH1507" s="24"/>
      <c r="PDI1507" s="24"/>
      <c r="PDJ1507" s="24"/>
      <c r="PDK1507" s="24"/>
      <c r="PDL1507" s="24"/>
      <c r="PDM1507" s="24"/>
      <c r="PDN1507" s="24"/>
      <c r="PDO1507" s="24"/>
      <c r="PDP1507" s="24"/>
      <c r="PDQ1507" s="24"/>
      <c r="PDR1507" s="24"/>
      <c r="PDS1507" s="24"/>
      <c r="PDT1507" s="24"/>
      <c r="PDU1507" s="24"/>
      <c r="PDV1507" s="24"/>
      <c r="PDW1507" s="24"/>
      <c r="PDX1507" s="24"/>
      <c r="PDY1507" s="24"/>
      <c r="PDZ1507" s="24"/>
      <c r="PEA1507" s="24"/>
      <c r="PEB1507" s="24"/>
      <c r="PEC1507" s="24"/>
      <c r="PED1507" s="24"/>
      <c r="PEE1507" s="24"/>
      <c r="PEF1507" s="24"/>
      <c r="PEG1507" s="24"/>
      <c r="PEH1507" s="24"/>
      <c r="PEI1507" s="24"/>
      <c r="PEJ1507" s="24"/>
      <c r="PEK1507" s="24"/>
      <c r="PEL1507" s="24"/>
      <c r="PEM1507" s="24"/>
      <c r="PEN1507" s="24"/>
      <c r="PEO1507" s="24"/>
      <c r="PEP1507" s="24"/>
      <c r="PEQ1507" s="24"/>
      <c r="PER1507" s="24"/>
      <c r="PES1507" s="24"/>
      <c r="PET1507" s="24"/>
      <c r="PEU1507" s="24"/>
      <c r="PEV1507" s="24"/>
      <c r="PEW1507" s="24"/>
      <c r="PEX1507" s="24"/>
      <c r="PEY1507" s="24"/>
      <c r="PEZ1507" s="24"/>
      <c r="PFA1507" s="24"/>
      <c r="PFB1507" s="24"/>
      <c r="PFC1507" s="24"/>
      <c r="PFD1507" s="24"/>
      <c r="PFE1507" s="24"/>
      <c r="PFF1507" s="24"/>
      <c r="PFG1507" s="24"/>
      <c r="PFH1507" s="24"/>
      <c r="PFI1507" s="24"/>
      <c r="PFJ1507" s="24"/>
      <c r="PFK1507" s="24"/>
      <c r="PFL1507" s="24"/>
      <c r="PFM1507" s="24"/>
      <c r="PFN1507" s="24"/>
      <c r="PFO1507" s="24"/>
      <c r="PFP1507" s="24"/>
      <c r="PFQ1507" s="24"/>
      <c r="PFR1507" s="24"/>
      <c r="PFS1507" s="24"/>
      <c r="PFT1507" s="24"/>
      <c r="PFU1507" s="24"/>
      <c r="PFV1507" s="24"/>
      <c r="PFW1507" s="24"/>
      <c r="PFX1507" s="24"/>
      <c r="PFY1507" s="24"/>
      <c r="PFZ1507" s="24"/>
      <c r="PGA1507" s="24"/>
      <c r="PGB1507" s="24"/>
      <c r="PGC1507" s="24"/>
      <c r="PGD1507" s="24"/>
      <c r="PGE1507" s="24"/>
      <c r="PGF1507" s="24"/>
      <c r="PGG1507" s="24"/>
      <c r="PGH1507" s="24"/>
      <c r="PGI1507" s="24"/>
      <c r="PGJ1507" s="24"/>
      <c r="PGK1507" s="24"/>
      <c r="PGL1507" s="24"/>
      <c r="PGM1507" s="24"/>
      <c r="PGN1507" s="24"/>
      <c r="PGO1507" s="24"/>
      <c r="PGP1507" s="24"/>
      <c r="PGQ1507" s="24"/>
      <c r="PGR1507" s="24"/>
      <c r="PGS1507" s="24"/>
      <c r="PGT1507" s="24"/>
      <c r="PGU1507" s="24"/>
      <c r="PGV1507" s="24"/>
      <c r="PGW1507" s="24"/>
      <c r="PGX1507" s="24"/>
      <c r="PGY1507" s="24"/>
      <c r="PGZ1507" s="24"/>
      <c r="PHA1507" s="24"/>
      <c r="PHB1507" s="24"/>
      <c r="PHC1507" s="24"/>
      <c r="PHD1507" s="24"/>
      <c r="PHE1507" s="24"/>
      <c r="PHF1507" s="24"/>
      <c r="PHG1507" s="24"/>
      <c r="PHH1507" s="24"/>
      <c r="PHI1507" s="24"/>
      <c r="PHJ1507" s="24"/>
      <c r="PHK1507" s="24"/>
      <c r="PHL1507" s="24"/>
      <c r="PHM1507" s="24"/>
      <c r="PHN1507" s="24"/>
      <c r="PHO1507" s="24"/>
      <c r="PHP1507" s="24"/>
      <c r="PHQ1507" s="24"/>
      <c r="PHR1507" s="24"/>
      <c r="PHS1507" s="24"/>
      <c r="PHT1507" s="24"/>
      <c r="PHU1507" s="24"/>
      <c r="PHV1507" s="24"/>
      <c r="PHW1507" s="24"/>
      <c r="PHX1507" s="24"/>
      <c r="PHY1507" s="24"/>
      <c r="PHZ1507" s="24"/>
      <c r="PIA1507" s="24"/>
      <c r="PIB1507" s="24"/>
      <c r="PIC1507" s="24"/>
      <c r="PID1507" s="24"/>
      <c r="PIE1507" s="24"/>
      <c r="PIF1507" s="24"/>
      <c r="PIG1507" s="24"/>
      <c r="PIH1507" s="24"/>
      <c r="PII1507" s="24"/>
      <c r="PIJ1507" s="24"/>
      <c r="PIK1507" s="24"/>
      <c r="PIL1507" s="24"/>
      <c r="PIM1507" s="24"/>
      <c r="PIN1507" s="24"/>
      <c r="PIO1507" s="24"/>
      <c r="PIP1507" s="24"/>
      <c r="PIQ1507" s="24"/>
      <c r="PIR1507" s="24"/>
      <c r="PIS1507" s="24"/>
      <c r="PIT1507" s="24"/>
      <c r="PIU1507" s="24"/>
      <c r="PIV1507" s="24"/>
      <c r="PIW1507" s="24"/>
      <c r="PIX1507" s="24"/>
      <c r="PIY1507" s="24"/>
      <c r="PIZ1507" s="24"/>
      <c r="PJA1507" s="24"/>
      <c r="PJB1507" s="24"/>
      <c r="PJC1507" s="24"/>
      <c r="PJD1507" s="24"/>
      <c r="PJE1507" s="24"/>
      <c r="PJF1507" s="24"/>
      <c r="PJG1507" s="24"/>
      <c r="PJH1507" s="24"/>
      <c r="PJI1507" s="24"/>
      <c r="PJJ1507" s="24"/>
      <c r="PJK1507" s="24"/>
      <c r="PJL1507" s="24"/>
      <c r="PJM1507" s="24"/>
      <c r="PJN1507" s="24"/>
      <c r="PJO1507" s="24"/>
      <c r="PJP1507" s="24"/>
      <c r="PJQ1507" s="24"/>
      <c r="PJR1507" s="24"/>
      <c r="PJS1507" s="24"/>
      <c r="PJT1507" s="24"/>
      <c r="PJU1507" s="24"/>
      <c r="PJV1507" s="24"/>
      <c r="PJW1507" s="24"/>
      <c r="PJX1507" s="24"/>
      <c r="PJY1507" s="24"/>
      <c r="PJZ1507" s="24"/>
      <c r="PKA1507" s="24"/>
      <c r="PKB1507" s="24"/>
      <c r="PKC1507" s="24"/>
      <c r="PKD1507" s="24"/>
      <c r="PKE1507" s="24"/>
      <c r="PKF1507" s="24"/>
      <c r="PKG1507" s="24"/>
      <c r="PKH1507" s="24"/>
      <c r="PKI1507" s="24"/>
      <c r="PKJ1507" s="24"/>
      <c r="PKK1507" s="24"/>
      <c r="PKL1507" s="24"/>
      <c r="PKM1507" s="24"/>
      <c r="PKN1507" s="24"/>
      <c r="PKO1507" s="24"/>
      <c r="PKP1507" s="24"/>
      <c r="PKQ1507" s="24"/>
      <c r="PKR1507" s="24"/>
      <c r="PKS1507" s="24"/>
      <c r="PKT1507" s="24"/>
      <c r="PKU1507" s="24"/>
      <c r="PKV1507" s="24"/>
      <c r="PKW1507" s="24"/>
      <c r="PKX1507" s="24"/>
      <c r="PKY1507" s="24"/>
      <c r="PKZ1507" s="24"/>
      <c r="PLA1507" s="24"/>
      <c r="PLB1507" s="24"/>
      <c r="PLC1507" s="24"/>
      <c r="PLD1507" s="24"/>
      <c r="PLE1507" s="24"/>
      <c r="PLF1507" s="24"/>
      <c r="PLG1507" s="24"/>
      <c r="PLH1507" s="24"/>
      <c r="PLI1507" s="24"/>
      <c r="PLJ1507" s="24"/>
      <c r="PLK1507" s="24"/>
      <c r="PLL1507" s="24"/>
      <c r="PLM1507" s="24"/>
      <c r="PLN1507" s="24"/>
      <c r="PLO1507" s="24"/>
      <c r="PLP1507" s="24"/>
      <c r="PLQ1507" s="24"/>
      <c r="PLR1507" s="24"/>
      <c r="PLS1507" s="24"/>
      <c r="PLT1507" s="24"/>
      <c r="PLU1507" s="24"/>
      <c r="PLV1507" s="24"/>
      <c r="PLW1507" s="24"/>
      <c r="PLX1507" s="24"/>
      <c r="PLY1507" s="24"/>
      <c r="PLZ1507" s="24"/>
      <c r="PMA1507" s="24"/>
      <c r="PMB1507" s="24"/>
      <c r="PMC1507" s="24"/>
      <c r="PMD1507" s="24"/>
      <c r="PME1507" s="24"/>
      <c r="PMF1507" s="24"/>
      <c r="PMG1507" s="24"/>
      <c r="PMH1507" s="24"/>
      <c r="PMI1507" s="24"/>
      <c r="PMJ1507" s="24"/>
      <c r="PMK1507" s="24"/>
      <c r="PML1507" s="24"/>
      <c r="PMM1507" s="24"/>
      <c r="PMN1507" s="24"/>
      <c r="PMO1507" s="24"/>
      <c r="PMP1507" s="24"/>
      <c r="PMQ1507" s="24"/>
      <c r="PMR1507" s="24"/>
      <c r="PMS1507" s="24"/>
      <c r="PMT1507" s="24"/>
      <c r="PMU1507" s="24"/>
      <c r="PMV1507" s="24"/>
      <c r="PMW1507" s="24"/>
      <c r="PMX1507" s="24"/>
      <c r="PMY1507" s="24"/>
      <c r="PMZ1507" s="24"/>
      <c r="PNA1507" s="24"/>
      <c r="PNB1507" s="24"/>
      <c r="PNC1507" s="24"/>
      <c r="PND1507" s="24"/>
      <c r="PNE1507" s="24"/>
      <c r="PNF1507" s="24"/>
      <c r="PNG1507" s="24"/>
      <c r="PNH1507" s="24"/>
      <c r="PNI1507" s="24"/>
      <c r="PNJ1507" s="24"/>
      <c r="PNK1507" s="24"/>
      <c r="PNL1507" s="24"/>
      <c r="PNM1507" s="24"/>
      <c r="PNN1507" s="24"/>
      <c r="PNO1507" s="24"/>
      <c r="PNP1507" s="24"/>
      <c r="PNQ1507" s="24"/>
      <c r="PNR1507" s="24"/>
      <c r="PNS1507" s="24"/>
      <c r="PNT1507" s="24"/>
      <c r="PNU1507" s="24"/>
      <c r="PNV1507" s="24"/>
      <c r="PNW1507" s="24"/>
      <c r="PNX1507" s="24"/>
      <c r="PNY1507" s="24"/>
      <c r="PNZ1507" s="24"/>
      <c r="POA1507" s="24"/>
      <c r="POB1507" s="24"/>
      <c r="POC1507" s="24"/>
      <c r="POD1507" s="24"/>
      <c r="POE1507" s="24"/>
      <c r="POF1507" s="24"/>
      <c r="POG1507" s="24"/>
      <c r="POH1507" s="24"/>
      <c r="POI1507" s="24"/>
      <c r="POJ1507" s="24"/>
      <c r="POK1507" s="24"/>
      <c r="POL1507" s="24"/>
      <c r="POM1507" s="24"/>
      <c r="PON1507" s="24"/>
      <c r="POO1507" s="24"/>
      <c r="POP1507" s="24"/>
      <c r="POQ1507" s="24"/>
      <c r="POR1507" s="24"/>
      <c r="POS1507" s="24"/>
      <c r="POT1507" s="24"/>
      <c r="POU1507" s="24"/>
      <c r="POV1507" s="24"/>
      <c r="POW1507" s="24"/>
      <c r="POX1507" s="24"/>
      <c r="POY1507" s="24"/>
      <c r="POZ1507" s="24"/>
      <c r="PPA1507" s="24"/>
      <c r="PPB1507" s="24"/>
      <c r="PPC1507" s="24"/>
      <c r="PPD1507" s="24"/>
      <c r="PPE1507" s="24"/>
      <c r="PPF1507" s="24"/>
      <c r="PPG1507" s="24"/>
      <c r="PPH1507" s="24"/>
      <c r="PPI1507" s="24"/>
      <c r="PPJ1507" s="24"/>
      <c r="PPK1507" s="24"/>
      <c r="PPL1507" s="24"/>
      <c r="PPM1507" s="24"/>
      <c r="PPN1507" s="24"/>
      <c r="PPO1507" s="24"/>
      <c r="PPP1507" s="24"/>
      <c r="PPQ1507" s="24"/>
      <c r="PPR1507" s="24"/>
      <c r="PPS1507" s="24"/>
      <c r="PPT1507" s="24"/>
      <c r="PPU1507" s="24"/>
      <c r="PPV1507" s="24"/>
      <c r="PPW1507" s="24"/>
      <c r="PPX1507" s="24"/>
      <c r="PPY1507" s="24"/>
      <c r="PPZ1507" s="24"/>
      <c r="PQA1507" s="24"/>
      <c r="PQB1507" s="24"/>
      <c r="PQC1507" s="24"/>
      <c r="PQD1507" s="24"/>
      <c r="PQE1507" s="24"/>
      <c r="PQF1507" s="24"/>
      <c r="PQG1507" s="24"/>
      <c r="PQH1507" s="24"/>
      <c r="PQI1507" s="24"/>
      <c r="PQJ1507" s="24"/>
      <c r="PQK1507" s="24"/>
      <c r="PQL1507" s="24"/>
      <c r="PQM1507" s="24"/>
      <c r="PQN1507" s="24"/>
      <c r="PQO1507" s="24"/>
      <c r="PQP1507" s="24"/>
      <c r="PQQ1507" s="24"/>
      <c r="PQR1507" s="24"/>
      <c r="PQS1507" s="24"/>
      <c r="PQT1507" s="24"/>
      <c r="PQU1507" s="24"/>
      <c r="PQV1507" s="24"/>
      <c r="PQW1507" s="24"/>
      <c r="PQX1507" s="24"/>
      <c r="PQY1507" s="24"/>
      <c r="PQZ1507" s="24"/>
      <c r="PRA1507" s="24"/>
      <c r="PRB1507" s="24"/>
      <c r="PRC1507" s="24"/>
      <c r="PRD1507" s="24"/>
      <c r="PRE1507" s="24"/>
      <c r="PRF1507" s="24"/>
      <c r="PRG1507" s="24"/>
      <c r="PRH1507" s="24"/>
      <c r="PRI1507" s="24"/>
      <c r="PRJ1507" s="24"/>
      <c r="PRK1507" s="24"/>
      <c r="PRL1507" s="24"/>
      <c r="PRM1507" s="24"/>
      <c r="PRN1507" s="24"/>
      <c r="PRO1507" s="24"/>
      <c r="PRP1507" s="24"/>
      <c r="PRQ1507" s="24"/>
      <c r="PRR1507" s="24"/>
      <c r="PRS1507" s="24"/>
      <c r="PRT1507" s="24"/>
      <c r="PRU1507" s="24"/>
      <c r="PRV1507" s="24"/>
      <c r="PRW1507" s="24"/>
      <c r="PRX1507" s="24"/>
      <c r="PRY1507" s="24"/>
      <c r="PRZ1507" s="24"/>
      <c r="PSA1507" s="24"/>
      <c r="PSB1507" s="24"/>
      <c r="PSC1507" s="24"/>
      <c r="PSD1507" s="24"/>
      <c r="PSE1507" s="24"/>
      <c r="PSF1507" s="24"/>
      <c r="PSG1507" s="24"/>
      <c r="PSH1507" s="24"/>
      <c r="PSI1507" s="24"/>
      <c r="PSJ1507" s="24"/>
      <c r="PSK1507" s="24"/>
      <c r="PSL1507" s="24"/>
      <c r="PSM1507" s="24"/>
      <c r="PSN1507" s="24"/>
      <c r="PSO1507" s="24"/>
      <c r="PSP1507" s="24"/>
      <c r="PSQ1507" s="24"/>
      <c r="PSR1507" s="24"/>
      <c r="PSS1507" s="24"/>
      <c r="PST1507" s="24"/>
      <c r="PSU1507" s="24"/>
      <c r="PSV1507" s="24"/>
      <c r="PSW1507" s="24"/>
      <c r="PSX1507" s="24"/>
      <c r="PSY1507" s="24"/>
      <c r="PSZ1507" s="24"/>
      <c r="PTA1507" s="24"/>
      <c r="PTB1507" s="24"/>
      <c r="PTC1507" s="24"/>
      <c r="PTD1507" s="24"/>
      <c r="PTE1507" s="24"/>
      <c r="PTF1507" s="24"/>
      <c r="PTG1507" s="24"/>
      <c r="PTH1507" s="24"/>
      <c r="PTI1507" s="24"/>
      <c r="PTJ1507" s="24"/>
      <c r="PTK1507" s="24"/>
      <c r="PTL1507" s="24"/>
      <c r="PTM1507" s="24"/>
      <c r="PTN1507" s="24"/>
      <c r="PTO1507" s="24"/>
      <c r="PTP1507" s="24"/>
      <c r="PTQ1507" s="24"/>
      <c r="PTR1507" s="24"/>
      <c r="PTS1507" s="24"/>
      <c r="PTT1507" s="24"/>
      <c r="PTU1507" s="24"/>
      <c r="PTV1507" s="24"/>
      <c r="PTW1507" s="24"/>
      <c r="PTX1507" s="24"/>
      <c r="PTY1507" s="24"/>
      <c r="PTZ1507" s="24"/>
      <c r="PUA1507" s="24"/>
      <c r="PUB1507" s="24"/>
      <c r="PUC1507" s="24"/>
      <c r="PUD1507" s="24"/>
      <c r="PUE1507" s="24"/>
      <c r="PUF1507" s="24"/>
      <c r="PUG1507" s="24"/>
      <c r="PUH1507" s="24"/>
      <c r="PUI1507" s="24"/>
      <c r="PUJ1507" s="24"/>
      <c r="PUK1507" s="24"/>
      <c r="PUL1507" s="24"/>
      <c r="PUM1507" s="24"/>
      <c r="PUN1507" s="24"/>
      <c r="PUO1507" s="24"/>
      <c r="PUP1507" s="24"/>
      <c r="PUQ1507" s="24"/>
      <c r="PUR1507" s="24"/>
      <c r="PUS1507" s="24"/>
      <c r="PUT1507" s="24"/>
      <c r="PUU1507" s="24"/>
      <c r="PUV1507" s="24"/>
      <c r="PUW1507" s="24"/>
      <c r="PUX1507" s="24"/>
      <c r="PUY1507" s="24"/>
      <c r="PUZ1507" s="24"/>
      <c r="PVA1507" s="24"/>
      <c r="PVB1507" s="24"/>
      <c r="PVC1507" s="24"/>
      <c r="PVD1507" s="24"/>
      <c r="PVE1507" s="24"/>
      <c r="PVF1507" s="24"/>
      <c r="PVG1507" s="24"/>
      <c r="PVH1507" s="24"/>
      <c r="PVI1507" s="24"/>
      <c r="PVJ1507" s="24"/>
      <c r="PVK1507" s="24"/>
      <c r="PVL1507" s="24"/>
      <c r="PVM1507" s="24"/>
      <c r="PVN1507" s="24"/>
      <c r="PVO1507" s="24"/>
      <c r="PVP1507" s="24"/>
      <c r="PVQ1507" s="24"/>
      <c r="PVR1507" s="24"/>
      <c r="PVS1507" s="24"/>
      <c r="PVT1507" s="24"/>
      <c r="PVU1507" s="24"/>
      <c r="PVV1507" s="24"/>
      <c r="PVW1507" s="24"/>
      <c r="PVX1507" s="24"/>
      <c r="PVY1507" s="24"/>
      <c r="PVZ1507" s="24"/>
      <c r="PWA1507" s="24"/>
      <c r="PWB1507" s="24"/>
      <c r="PWC1507" s="24"/>
      <c r="PWD1507" s="24"/>
      <c r="PWE1507" s="24"/>
      <c r="PWF1507" s="24"/>
      <c r="PWG1507" s="24"/>
      <c r="PWH1507" s="24"/>
      <c r="PWI1507" s="24"/>
      <c r="PWJ1507" s="24"/>
      <c r="PWK1507" s="24"/>
      <c r="PWL1507" s="24"/>
      <c r="PWM1507" s="24"/>
      <c r="PWN1507" s="24"/>
      <c r="PWO1507" s="24"/>
      <c r="PWP1507" s="24"/>
      <c r="PWQ1507" s="24"/>
      <c r="PWR1507" s="24"/>
      <c r="PWS1507" s="24"/>
      <c r="PWT1507" s="24"/>
      <c r="PWU1507" s="24"/>
      <c r="PWV1507" s="24"/>
      <c r="PWW1507" s="24"/>
      <c r="PWX1507" s="24"/>
      <c r="PWY1507" s="24"/>
      <c r="PWZ1507" s="24"/>
      <c r="PXA1507" s="24"/>
      <c r="PXB1507" s="24"/>
      <c r="PXC1507" s="24"/>
      <c r="PXD1507" s="24"/>
      <c r="PXE1507" s="24"/>
      <c r="PXF1507" s="24"/>
      <c r="PXG1507" s="24"/>
      <c r="PXH1507" s="24"/>
      <c r="PXI1507" s="24"/>
      <c r="PXJ1507" s="24"/>
      <c r="PXK1507" s="24"/>
      <c r="PXL1507" s="24"/>
      <c r="PXM1507" s="24"/>
      <c r="PXN1507" s="24"/>
      <c r="PXO1507" s="24"/>
      <c r="PXP1507" s="24"/>
      <c r="PXQ1507" s="24"/>
      <c r="PXR1507" s="24"/>
      <c r="PXS1507" s="24"/>
      <c r="PXT1507" s="24"/>
      <c r="PXU1507" s="24"/>
      <c r="PXV1507" s="24"/>
      <c r="PXW1507" s="24"/>
      <c r="PXX1507" s="24"/>
      <c r="PXY1507" s="24"/>
      <c r="PXZ1507" s="24"/>
      <c r="PYA1507" s="24"/>
      <c r="PYB1507" s="24"/>
      <c r="PYC1507" s="24"/>
      <c r="PYD1507" s="24"/>
      <c r="PYE1507" s="24"/>
      <c r="PYF1507" s="24"/>
      <c r="PYG1507" s="24"/>
      <c r="PYH1507" s="24"/>
      <c r="PYI1507" s="24"/>
      <c r="PYJ1507" s="24"/>
      <c r="PYK1507" s="24"/>
      <c r="PYL1507" s="24"/>
      <c r="PYM1507" s="24"/>
      <c r="PYN1507" s="24"/>
      <c r="PYO1507" s="24"/>
      <c r="PYP1507" s="24"/>
      <c r="PYQ1507" s="24"/>
      <c r="PYR1507" s="24"/>
      <c r="PYS1507" s="24"/>
      <c r="PYT1507" s="24"/>
      <c r="PYU1507" s="24"/>
      <c r="PYV1507" s="24"/>
      <c r="PYW1507" s="24"/>
      <c r="PYX1507" s="24"/>
      <c r="PYY1507" s="24"/>
      <c r="PYZ1507" s="24"/>
      <c r="PZA1507" s="24"/>
      <c r="PZB1507" s="24"/>
      <c r="PZC1507" s="24"/>
      <c r="PZD1507" s="24"/>
      <c r="PZE1507" s="24"/>
      <c r="PZF1507" s="24"/>
      <c r="PZG1507" s="24"/>
      <c r="PZH1507" s="24"/>
      <c r="PZI1507" s="24"/>
      <c r="PZJ1507" s="24"/>
      <c r="PZK1507" s="24"/>
      <c r="PZL1507" s="24"/>
      <c r="PZM1507" s="24"/>
      <c r="PZN1507" s="24"/>
      <c r="PZO1507" s="24"/>
      <c r="PZP1507" s="24"/>
      <c r="PZQ1507" s="24"/>
      <c r="PZR1507" s="24"/>
      <c r="PZS1507" s="24"/>
      <c r="PZT1507" s="24"/>
      <c r="PZU1507" s="24"/>
      <c r="PZV1507" s="24"/>
      <c r="PZW1507" s="24"/>
      <c r="PZX1507" s="24"/>
      <c r="PZY1507" s="24"/>
      <c r="PZZ1507" s="24"/>
      <c r="QAA1507" s="24"/>
      <c r="QAB1507" s="24"/>
      <c r="QAC1507" s="24"/>
      <c r="QAD1507" s="24"/>
      <c r="QAE1507" s="24"/>
      <c r="QAF1507" s="24"/>
      <c r="QAG1507" s="24"/>
      <c r="QAH1507" s="24"/>
      <c r="QAI1507" s="24"/>
      <c r="QAJ1507" s="24"/>
      <c r="QAK1507" s="24"/>
      <c r="QAL1507" s="24"/>
      <c r="QAM1507" s="24"/>
      <c r="QAN1507" s="24"/>
      <c r="QAO1507" s="24"/>
      <c r="QAP1507" s="24"/>
      <c r="QAQ1507" s="24"/>
      <c r="QAR1507" s="24"/>
      <c r="QAS1507" s="24"/>
      <c r="QAT1507" s="24"/>
      <c r="QAU1507" s="24"/>
      <c r="QAV1507" s="24"/>
      <c r="QAW1507" s="24"/>
      <c r="QAX1507" s="24"/>
      <c r="QAY1507" s="24"/>
      <c r="QAZ1507" s="24"/>
      <c r="QBA1507" s="24"/>
      <c r="QBB1507" s="24"/>
      <c r="QBC1507" s="24"/>
      <c r="QBD1507" s="24"/>
      <c r="QBE1507" s="24"/>
      <c r="QBF1507" s="24"/>
      <c r="QBG1507" s="24"/>
      <c r="QBH1507" s="24"/>
      <c r="QBI1507" s="24"/>
      <c r="QBJ1507" s="24"/>
      <c r="QBK1507" s="24"/>
      <c r="QBL1507" s="24"/>
      <c r="QBM1507" s="24"/>
      <c r="QBN1507" s="24"/>
      <c r="QBO1507" s="24"/>
      <c r="QBP1507" s="24"/>
      <c r="QBQ1507" s="24"/>
      <c r="QBR1507" s="24"/>
      <c r="QBS1507" s="24"/>
      <c r="QBT1507" s="24"/>
      <c r="QBU1507" s="24"/>
      <c r="QBV1507" s="24"/>
      <c r="QBW1507" s="24"/>
      <c r="QBX1507" s="24"/>
      <c r="QBY1507" s="24"/>
      <c r="QBZ1507" s="24"/>
      <c r="QCA1507" s="24"/>
      <c r="QCB1507" s="24"/>
      <c r="QCC1507" s="24"/>
      <c r="QCD1507" s="24"/>
      <c r="QCE1507" s="24"/>
      <c r="QCF1507" s="24"/>
      <c r="QCG1507" s="24"/>
      <c r="QCH1507" s="24"/>
      <c r="QCI1507" s="24"/>
      <c r="QCJ1507" s="24"/>
      <c r="QCK1507" s="24"/>
      <c r="QCL1507" s="24"/>
      <c r="QCM1507" s="24"/>
      <c r="QCN1507" s="24"/>
      <c r="QCO1507" s="24"/>
      <c r="QCP1507" s="24"/>
      <c r="QCQ1507" s="24"/>
      <c r="QCR1507" s="24"/>
      <c r="QCS1507" s="24"/>
      <c r="QCT1507" s="24"/>
      <c r="QCU1507" s="24"/>
      <c r="QCV1507" s="24"/>
      <c r="QCW1507" s="24"/>
      <c r="QCX1507" s="24"/>
      <c r="QCY1507" s="24"/>
      <c r="QCZ1507" s="24"/>
      <c r="QDA1507" s="24"/>
      <c r="QDB1507" s="24"/>
      <c r="QDC1507" s="24"/>
      <c r="QDD1507" s="24"/>
      <c r="QDE1507" s="24"/>
      <c r="QDF1507" s="24"/>
      <c r="QDG1507" s="24"/>
      <c r="QDH1507" s="24"/>
      <c r="QDI1507" s="24"/>
      <c r="QDJ1507" s="24"/>
      <c r="QDK1507" s="24"/>
      <c r="QDL1507" s="24"/>
      <c r="QDM1507" s="24"/>
      <c r="QDN1507" s="24"/>
      <c r="QDO1507" s="24"/>
      <c r="QDP1507" s="24"/>
      <c r="QDQ1507" s="24"/>
      <c r="QDR1507" s="24"/>
      <c r="QDS1507" s="24"/>
      <c r="QDT1507" s="24"/>
      <c r="QDU1507" s="24"/>
      <c r="QDV1507" s="24"/>
      <c r="QDW1507" s="24"/>
      <c r="QDX1507" s="24"/>
      <c r="QDY1507" s="24"/>
      <c r="QDZ1507" s="24"/>
      <c r="QEA1507" s="24"/>
      <c r="QEB1507" s="24"/>
      <c r="QEC1507" s="24"/>
      <c r="QED1507" s="24"/>
      <c r="QEE1507" s="24"/>
      <c r="QEF1507" s="24"/>
      <c r="QEG1507" s="24"/>
      <c r="QEH1507" s="24"/>
      <c r="QEI1507" s="24"/>
      <c r="QEJ1507" s="24"/>
      <c r="QEK1507" s="24"/>
      <c r="QEL1507" s="24"/>
      <c r="QEM1507" s="24"/>
      <c r="QEN1507" s="24"/>
      <c r="QEO1507" s="24"/>
      <c r="QEP1507" s="24"/>
      <c r="QEQ1507" s="24"/>
      <c r="QER1507" s="24"/>
      <c r="QES1507" s="24"/>
      <c r="QET1507" s="24"/>
      <c r="QEU1507" s="24"/>
      <c r="QEV1507" s="24"/>
      <c r="QEW1507" s="24"/>
      <c r="QEX1507" s="24"/>
      <c r="QEY1507" s="24"/>
      <c r="QEZ1507" s="24"/>
      <c r="QFA1507" s="24"/>
      <c r="QFB1507" s="24"/>
      <c r="QFC1507" s="24"/>
      <c r="QFD1507" s="24"/>
      <c r="QFE1507" s="24"/>
      <c r="QFF1507" s="24"/>
      <c r="QFG1507" s="24"/>
      <c r="QFH1507" s="24"/>
      <c r="QFI1507" s="24"/>
      <c r="QFJ1507" s="24"/>
      <c r="QFK1507" s="24"/>
      <c r="QFL1507" s="24"/>
      <c r="QFM1507" s="24"/>
      <c r="QFN1507" s="24"/>
      <c r="QFO1507" s="24"/>
      <c r="QFP1507" s="24"/>
      <c r="QFQ1507" s="24"/>
      <c r="QFR1507" s="24"/>
      <c r="QFS1507" s="24"/>
      <c r="QFT1507" s="24"/>
      <c r="QFU1507" s="24"/>
      <c r="QFV1507" s="24"/>
      <c r="QFW1507" s="24"/>
      <c r="QFX1507" s="24"/>
      <c r="QFY1507" s="24"/>
      <c r="QFZ1507" s="24"/>
      <c r="QGA1507" s="24"/>
      <c r="QGB1507" s="24"/>
      <c r="QGC1507" s="24"/>
      <c r="QGD1507" s="24"/>
      <c r="QGE1507" s="24"/>
      <c r="QGF1507" s="24"/>
      <c r="QGG1507" s="24"/>
      <c r="QGH1507" s="24"/>
      <c r="QGI1507" s="24"/>
      <c r="QGJ1507" s="24"/>
      <c r="QGK1507" s="24"/>
      <c r="QGL1507" s="24"/>
      <c r="QGM1507" s="24"/>
      <c r="QGN1507" s="24"/>
      <c r="QGO1507" s="24"/>
      <c r="QGP1507" s="24"/>
      <c r="QGQ1507" s="24"/>
      <c r="QGR1507" s="24"/>
      <c r="QGS1507" s="24"/>
      <c r="QGT1507" s="24"/>
      <c r="QGU1507" s="24"/>
      <c r="QGV1507" s="24"/>
      <c r="QGW1507" s="24"/>
      <c r="QGX1507" s="24"/>
      <c r="QGY1507" s="24"/>
      <c r="QGZ1507" s="24"/>
      <c r="QHA1507" s="24"/>
      <c r="QHB1507" s="24"/>
      <c r="QHC1507" s="24"/>
      <c r="QHD1507" s="24"/>
      <c r="QHE1507" s="24"/>
      <c r="QHF1507" s="24"/>
      <c r="QHG1507" s="24"/>
      <c r="QHH1507" s="24"/>
      <c r="QHI1507" s="24"/>
      <c r="QHJ1507" s="24"/>
      <c r="QHK1507" s="24"/>
      <c r="QHL1507" s="24"/>
      <c r="QHM1507" s="24"/>
      <c r="QHN1507" s="24"/>
      <c r="QHO1507" s="24"/>
      <c r="QHP1507" s="24"/>
      <c r="QHQ1507" s="24"/>
      <c r="QHR1507" s="24"/>
      <c r="QHS1507" s="24"/>
      <c r="QHT1507" s="24"/>
      <c r="QHU1507" s="24"/>
      <c r="QHV1507" s="24"/>
      <c r="QHW1507" s="24"/>
      <c r="QHX1507" s="24"/>
      <c r="QHY1507" s="24"/>
      <c r="QHZ1507" s="24"/>
      <c r="QIA1507" s="24"/>
      <c r="QIB1507" s="24"/>
      <c r="QIC1507" s="24"/>
      <c r="QID1507" s="24"/>
      <c r="QIE1507" s="24"/>
      <c r="QIF1507" s="24"/>
      <c r="QIG1507" s="24"/>
      <c r="QIH1507" s="24"/>
      <c r="QII1507" s="24"/>
      <c r="QIJ1507" s="24"/>
      <c r="QIK1507" s="24"/>
      <c r="QIL1507" s="24"/>
      <c r="QIM1507" s="24"/>
      <c r="QIN1507" s="24"/>
      <c r="QIO1507" s="24"/>
      <c r="QIP1507" s="24"/>
      <c r="QIQ1507" s="24"/>
      <c r="QIR1507" s="24"/>
      <c r="QIS1507" s="24"/>
      <c r="QIT1507" s="24"/>
      <c r="QIU1507" s="24"/>
      <c r="QIV1507" s="24"/>
      <c r="QIW1507" s="24"/>
      <c r="QIX1507" s="24"/>
      <c r="QIY1507" s="24"/>
      <c r="QIZ1507" s="24"/>
      <c r="QJA1507" s="24"/>
      <c r="QJB1507" s="24"/>
      <c r="QJC1507" s="24"/>
      <c r="QJD1507" s="24"/>
      <c r="QJE1507" s="24"/>
      <c r="QJF1507" s="24"/>
      <c r="QJG1507" s="24"/>
      <c r="QJH1507" s="24"/>
      <c r="QJI1507" s="24"/>
      <c r="QJJ1507" s="24"/>
      <c r="QJK1507" s="24"/>
      <c r="QJL1507" s="24"/>
      <c r="QJM1507" s="24"/>
      <c r="QJN1507" s="24"/>
      <c r="QJO1507" s="24"/>
      <c r="QJP1507" s="24"/>
      <c r="QJQ1507" s="24"/>
      <c r="QJR1507" s="24"/>
      <c r="QJS1507" s="24"/>
      <c r="QJT1507" s="24"/>
      <c r="QJU1507" s="24"/>
      <c r="QJV1507" s="24"/>
      <c r="QJW1507" s="24"/>
      <c r="QJX1507" s="24"/>
      <c r="QJY1507" s="24"/>
      <c r="QJZ1507" s="24"/>
      <c r="QKA1507" s="24"/>
      <c r="QKB1507" s="24"/>
      <c r="QKC1507" s="24"/>
      <c r="QKD1507" s="24"/>
      <c r="QKE1507" s="24"/>
      <c r="QKF1507" s="24"/>
      <c r="QKG1507" s="24"/>
      <c r="QKH1507" s="24"/>
      <c r="QKI1507" s="24"/>
      <c r="QKJ1507" s="24"/>
      <c r="QKK1507" s="24"/>
      <c r="QKL1507" s="24"/>
      <c r="QKM1507" s="24"/>
      <c r="QKN1507" s="24"/>
      <c r="QKO1507" s="24"/>
      <c r="QKP1507" s="24"/>
      <c r="QKQ1507" s="24"/>
      <c r="QKR1507" s="24"/>
      <c r="QKS1507" s="24"/>
      <c r="QKT1507" s="24"/>
      <c r="QKU1507" s="24"/>
      <c r="QKV1507" s="24"/>
      <c r="QKW1507" s="24"/>
      <c r="QKX1507" s="24"/>
      <c r="QKY1507" s="24"/>
      <c r="QKZ1507" s="24"/>
      <c r="QLA1507" s="24"/>
      <c r="QLB1507" s="24"/>
      <c r="QLC1507" s="24"/>
      <c r="QLD1507" s="24"/>
      <c r="QLE1507" s="24"/>
      <c r="QLF1507" s="24"/>
      <c r="QLG1507" s="24"/>
      <c r="QLH1507" s="24"/>
      <c r="QLI1507" s="24"/>
      <c r="QLJ1507" s="24"/>
      <c r="QLK1507" s="24"/>
      <c r="QLL1507" s="24"/>
      <c r="QLM1507" s="24"/>
      <c r="QLN1507" s="24"/>
      <c r="QLO1507" s="24"/>
      <c r="QLP1507" s="24"/>
      <c r="QLQ1507" s="24"/>
      <c r="QLR1507" s="24"/>
      <c r="QLS1507" s="24"/>
      <c r="QLT1507" s="24"/>
      <c r="QLU1507" s="24"/>
      <c r="QLV1507" s="24"/>
      <c r="QLW1507" s="24"/>
      <c r="QLX1507" s="24"/>
      <c r="QLY1507" s="24"/>
      <c r="QLZ1507" s="24"/>
      <c r="QMA1507" s="24"/>
      <c r="QMB1507" s="24"/>
      <c r="QMC1507" s="24"/>
      <c r="QMD1507" s="24"/>
      <c r="QME1507" s="24"/>
      <c r="QMF1507" s="24"/>
      <c r="QMG1507" s="24"/>
      <c r="QMH1507" s="24"/>
      <c r="QMI1507" s="24"/>
      <c r="QMJ1507" s="24"/>
      <c r="QMK1507" s="24"/>
      <c r="QML1507" s="24"/>
      <c r="QMM1507" s="24"/>
      <c r="QMN1507" s="24"/>
      <c r="QMO1507" s="24"/>
      <c r="QMP1507" s="24"/>
      <c r="QMQ1507" s="24"/>
      <c r="QMR1507" s="24"/>
      <c r="QMS1507" s="24"/>
      <c r="QMT1507" s="24"/>
      <c r="QMU1507" s="24"/>
      <c r="QMV1507" s="24"/>
      <c r="QMW1507" s="24"/>
      <c r="QMX1507" s="24"/>
      <c r="QMY1507" s="24"/>
      <c r="QMZ1507" s="24"/>
      <c r="QNA1507" s="24"/>
      <c r="QNB1507" s="24"/>
      <c r="QNC1507" s="24"/>
      <c r="QND1507" s="24"/>
      <c r="QNE1507" s="24"/>
      <c r="QNF1507" s="24"/>
      <c r="QNG1507" s="24"/>
      <c r="QNH1507" s="24"/>
      <c r="QNI1507" s="24"/>
      <c r="QNJ1507" s="24"/>
      <c r="QNK1507" s="24"/>
      <c r="QNL1507" s="24"/>
      <c r="QNM1507" s="24"/>
      <c r="QNN1507" s="24"/>
      <c r="QNO1507" s="24"/>
      <c r="QNP1507" s="24"/>
      <c r="QNQ1507" s="24"/>
      <c r="QNR1507" s="24"/>
      <c r="QNS1507" s="24"/>
      <c r="QNT1507" s="24"/>
      <c r="QNU1507" s="24"/>
      <c r="QNV1507" s="24"/>
      <c r="QNW1507" s="24"/>
      <c r="QNX1507" s="24"/>
      <c r="QNY1507" s="24"/>
      <c r="QNZ1507" s="24"/>
      <c r="QOA1507" s="24"/>
      <c r="QOB1507" s="24"/>
      <c r="QOC1507" s="24"/>
      <c r="QOD1507" s="24"/>
      <c r="QOE1507" s="24"/>
      <c r="QOF1507" s="24"/>
      <c r="QOG1507" s="24"/>
      <c r="QOH1507" s="24"/>
      <c r="QOI1507" s="24"/>
      <c r="QOJ1507" s="24"/>
      <c r="QOK1507" s="24"/>
      <c r="QOL1507" s="24"/>
      <c r="QOM1507" s="24"/>
      <c r="QON1507" s="24"/>
      <c r="QOO1507" s="24"/>
      <c r="QOP1507" s="24"/>
      <c r="QOQ1507" s="24"/>
      <c r="QOR1507" s="24"/>
      <c r="QOS1507" s="24"/>
      <c r="QOT1507" s="24"/>
      <c r="QOU1507" s="24"/>
      <c r="QOV1507" s="24"/>
      <c r="QOW1507" s="24"/>
      <c r="QOX1507" s="24"/>
      <c r="QOY1507" s="24"/>
      <c r="QOZ1507" s="24"/>
      <c r="QPA1507" s="24"/>
      <c r="QPB1507" s="24"/>
      <c r="QPC1507" s="24"/>
      <c r="QPD1507" s="24"/>
      <c r="QPE1507" s="24"/>
      <c r="QPF1507" s="24"/>
      <c r="QPG1507" s="24"/>
      <c r="QPH1507" s="24"/>
      <c r="QPI1507" s="24"/>
      <c r="QPJ1507" s="24"/>
      <c r="QPK1507" s="24"/>
      <c r="QPL1507" s="24"/>
      <c r="QPM1507" s="24"/>
      <c r="QPN1507" s="24"/>
      <c r="QPO1507" s="24"/>
      <c r="QPP1507" s="24"/>
      <c r="QPQ1507" s="24"/>
      <c r="QPR1507" s="24"/>
      <c r="QPS1507" s="24"/>
      <c r="QPT1507" s="24"/>
      <c r="QPU1507" s="24"/>
      <c r="QPV1507" s="24"/>
      <c r="QPW1507" s="24"/>
      <c r="QPX1507" s="24"/>
      <c r="QPY1507" s="24"/>
      <c r="QPZ1507" s="24"/>
      <c r="QQA1507" s="24"/>
      <c r="QQB1507" s="24"/>
      <c r="QQC1507" s="24"/>
      <c r="QQD1507" s="24"/>
      <c r="QQE1507" s="24"/>
      <c r="QQF1507" s="24"/>
      <c r="QQG1507" s="24"/>
      <c r="QQH1507" s="24"/>
      <c r="QQI1507" s="24"/>
      <c r="QQJ1507" s="24"/>
      <c r="QQK1507" s="24"/>
      <c r="QQL1507" s="24"/>
      <c r="QQM1507" s="24"/>
      <c r="QQN1507" s="24"/>
      <c r="QQO1507" s="24"/>
      <c r="QQP1507" s="24"/>
      <c r="QQQ1507" s="24"/>
      <c r="QQR1507" s="24"/>
      <c r="QQS1507" s="24"/>
      <c r="QQT1507" s="24"/>
      <c r="QQU1507" s="24"/>
      <c r="QQV1507" s="24"/>
      <c r="QQW1507" s="24"/>
      <c r="QQX1507" s="24"/>
      <c r="QQY1507" s="24"/>
      <c r="QQZ1507" s="24"/>
      <c r="QRA1507" s="24"/>
      <c r="QRB1507" s="24"/>
      <c r="QRC1507" s="24"/>
      <c r="QRD1507" s="24"/>
      <c r="QRE1507" s="24"/>
      <c r="QRF1507" s="24"/>
      <c r="QRG1507" s="24"/>
      <c r="QRH1507" s="24"/>
      <c r="QRI1507" s="24"/>
      <c r="QRJ1507" s="24"/>
      <c r="QRK1507" s="24"/>
      <c r="QRL1507" s="24"/>
      <c r="QRM1507" s="24"/>
      <c r="QRN1507" s="24"/>
      <c r="QRO1507" s="24"/>
      <c r="QRP1507" s="24"/>
      <c r="QRQ1507" s="24"/>
      <c r="QRR1507" s="24"/>
      <c r="QRS1507" s="24"/>
      <c r="QRT1507" s="24"/>
      <c r="QRU1507" s="24"/>
      <c r="QRV1507" s="24"/>
      <c r="QRW1507" s="24"/>
      <c r="QRX1507" s="24"/>
      <c r="QRY1507" s="24"/>
      <c r="QRZ1507" s="24"/>
      <c r="QSA1507" s="24"/>
      <c r="QSB1507" s="24"/>
      <c r="QSC1507" s="24"/>
      <c r="QSD1507" s="24"/>
      <c r="QSE1507" s="24"/>
      <c r="QSF1507" s="24"/>
      <c r="QSG1507" s="24"/>
      <c r="QSH1507" s="24"/>
      <c r="QSI1507" s="24"/>
      <c r="QSJ1507" s="24"/>
      <c r="QSK1507" s="24"/>
      <c r="QSL1507" s="24"/>
      <c r="QSM1507" s="24"/>
      <c r="QSN1507" s="24"/>
      <c r="QSO1507" s="24"/>
      <c r="QSP1507" s="24"/>
      <c r="QSQ1507" s="24"/>
      <c r="QSR1507" s="24"/>
      <c r="QSS1507" s="24"/>
      <c r="QST1507" s="24"/>
      <c r="QSU1507" s="24"/>
      <c r="QSV1507" s="24"/>
      <c r="QSW1507" s="24"/>
      <c r="QSX1507" s="24"/>
      <c r="QSY1507" s="24"/>
      <c r="QSZ1507" s="24"/>
      <c r="QTA1507" s="24"/>
      <c r="QTB1507" s="24"/>
      <c r="QTC1507" s="24"/>
      <c r="QTD1507" s="24"/>
      <c r="QTE1507" s="24"/>
      <c r="QTF1507" s="24"/>
      <c r="QTG1507" s="24"/>
      <c r="QTH1507" s="24"/>
      <c r="QTI1507" s="24"/>
      <c r="QTJ1507" s="24"/>
      <c r="QTK1507" s="24"/>
      <c r="QTL1507" s="24"/>
      <c r="QTM1507" s="24"/>
      <c r="QTN1507" s="24"/>
      <c r="QTO1507" s="24"/>
      <c r="QTP1507" s="24"/>
      <c r="QTQ1507" s="24"/>
      <c r="QTR1507" s="24"/>
      <c r="QTS1507" s="24"/>
      <c r="QTT1507" s="24"/>
      <c r="QTU1507" s="24"/>
      <c r="QTV1507" s="24"/>
      <c r="QTW1507" s="24"/>
      <c r="QTX1507" s="24"/>
      <c r="QTY1507" s="24"/>
      <c r="QTZ1507" s="24"/>
      <c r="QUA1507" s="24"/>
      <c r="QUB1507" s="24"/>
      <c r="QUC1507" s="24"/>
      <c r="QUD1507" s="24"/>
      <c r="QUE1507" s="24"/>
      <c r="QUF1507" s="24"/>
      <c r="QUG1507" s="24"/>
      <c r="QUH1507" s="24"/>
      <c r="QUI1507" s="24"/>
      <c r="QUJ1507" s="24"/>
      <c r="QUK1507" s="24"/>
      <c r="QUL1507" s="24"/>
      <c r="QUM1507" s="24"/>
      <c r="QUN1507" s="24"/>
      <c r="QUO1507" s="24"/>
      <c r="QUP1507" s="24"/>
      <c r="QUQ1507" s="24"/>
      <c r="QUR1507" s="24"/>
      <c r="QUS1507" s="24"/>
      <c r="QUT1507" s="24"/>
      <c r="QUU1507" s="24"/>
      <c r="QUV1507" s="24"/>
      <c r="QUW1507" s="24"/>
      <c r="QUX1507" s="24"/>
      <c r="QUY1507" s="24"/>
      <c r="QUZ1507" s="24"/>
      <c r="QVA1507" s="24"/>
      <c r="QVB1507" s="24"/>
      <c r="QVC1507" s="24"/>
      <c r="QVD1507" s="24"/>
      <c r="QVE1507" s="24"/>
      <c r="QVF1507" s="24"/>
      <c r="QVG1507" s="24"/>
      <c r="QVH1507" s="24"/>
      <c r="QVI1507" s="24"/>
      <c r="QVJ1507" s="24"/>
      <c r="QVK1507" s="24"/>
      <c r="QVL1507" s="24"/>
      <c r="QVM1507" s="24"/>
      <c r="QVN1507" s="24"/>
      <c r="QVO1507" s="24"/>
      <c r="QVP1507" s="24"/>
      <c r="QVQ1507" s="24"/>
      <c r="QVR1507" s="24"/>
      <c r="QVS1507" s="24"/>
      <c r="QVT1507" s="24"/>
      <c r="QVU1507" s="24"/>
      <c r="QVV1507" s="24"/>
      <c r="QVW1507" s="24"/>
      <c r="QVX1507" s="24"/>
      <c r="QVY1507" s="24"/>
      <c r="QVZ1507" s="24"/>
      <c r="QWA1507" s="24"/>
      <c r="QWB1507" s="24"/>
      <c r="QWC1507" s="24"/>
      <c r="QWD1507" s="24"/>
      <c r="QWE1507" s="24"/>
      <c r="QWF1507" s="24"/>
      <c r="QWG1507" s="24"/>
      <c r="QWH1507" s="24"/>
      <c r="QWI1507" s="24"/>
      <c r="QWJ1507" s="24"/>
      <c r="QWK1507" s="24"/>
      <c r="QWL1507" s="24"/>
      <c r="QWM1507" s="24"/>
      <c r="QWN1507" s="24"/>
      <c r="QWO1507" s="24"/>
      <c r="QWP1507" s="24"/>
      <c r="QWQ1507" s="24"/>
      <c r="QWR1507" s="24"/>
      <c r="QWS1507" s="24"/>
      <c r="QWT1507" s="24"/>
      <c r="QWU1507" s="24"/>
      <c r="QWV1507" s="24"/>
      <c r="QWW1507" s="24"/>
      <c r="QWX1507" s="24"/>
      <c r="QWY1507" s="24"/>
      <c r="QWZ1507" s="24"/>
      <c r="QXA1507" s="24"/>
      <c r="QXB1507" s="24"/>
      <c r="QXC1507" s="24"/>
      <c r="QXD1507" s="24"/>
      <c r="QXE1507" s="24"/>
      <c r="QXF1507" s="24"/>
      <c r="QXG1507" s="24"/>
      <c r="QXH1507" s="24"/>
      <c r="QXI1507" s="24"/>
      <c r="QXJ1507" s="24"/>
      <c r="QXK1507" s="24"/>
      <c r="QXL1507" s="24"/>
      <c r="QXM1507" s="24"/>
      <c r="QXN1507" s="24"/>
      <c r="QXO1507" s="24"/>
      <c r="QXP1507" s="24"/>
      <c r="QXQ1507" s="24"/>
      <c r="QXR1507" s="24"/>
      <c r="QXS1507" s="24"/>
      <c r="QXT1507" s="24"/>
      <c r="QXU1507" s="24"/>
      <c r="QXV1507" s="24"/>
      <c r="QXW1507" s="24"/>
      <c r="QXX1507" s="24"/>
      <c r="QXY1507" s="24"/>
      <c r="QXZ1507" s="24"/>
      <c r="QYA1507" s="24"/>
      <c r="QYB1507" s="24"/>
      <c r="QYC1507" s="24"/>
      <c r="QYD1507" s="24"/>
      <c r="QYE1507" s="24"/>
      <c r="QYF1507" s="24"/>
      <c r="QYG1507" s="24"/>
      <c r="QYH1507" s="24"/>
      <c r="QYI1507" s="24"/>
      <c r="QYJ1507" s="24"/>
      <c r="QYK1507" s="24"/>
      <c r="QYL1507" s="24"/>
      <c r="QYM1507" s="24"/>
      <c r="QYN1507" s="24"/>
      <c r="QYO1507" s="24"/>
      <c r="QYP1507" s="24"/>
      <c r="QYQ1507" s="24"/>
      <c r="QYR1507" s="24"/>
      <c r="QYS1507" s="24"/>
      <c r="QYT1507" s="24"/>
      <c r="QYU1507" s="24"/>
      <c r="QYV1507" s="24"/>
      <c r="QYW1507" s="24"/>
      <c r="QYX1507" s="24"/>
      <c r="QYY1507" s="24"/>
      <c r="QYZ1507" s="24"/>
      <c r="QZA1507" s="24"/>
      <c r="QZB1507" s="24"/>
      <c r="QZC1507" s="24"/>
      <c r="QZD1507" s="24"/>
      <c r="QZE1507" s="24"/>
      <c r="QZF1507" s="24"/>
      <c r="QZG1507" s="24"/>
      <c r="QZH1507" s="24"/>
      <c r="QZI1507" s="24"/>
      <c r="QZJ1507" s="24"/>
      <c r="QZK1507" s="24"/>
      <c r="QZL1507" s="24"/>
      <c r="QZM1507" s="24"/>
      <c r="QZN1507" s="24"/>
      <c r="QZO1507" s="24"/>
      <c r="QZP1507" s="24"/>
      <c r="QZQ1507" s="24"/>
      <c r="QZR1507" s="24"/>
      <c r="QZS1507" s="24"/>
      <c r="QZT1507" s="24"/>
      <c r="QZU1507" s="24"/>
      <c r="QZV1507" s="24"/>
      <c r="QZW1507" s="24"/>
      <c r="QZX1507" s="24"/>
      <c r="QZY1507" s="24"/>
      <c r="QZZ1507" s="24"/>
      <c r="RAA1507" s="24"/>
      <c r="RAB1507" s="24"/>
      <c r="RAC1507" s="24"/>
      <c r="RAD1507" s="24"/>
      <c r="RAE1507" s="24"/>
      <c r="RAF1507" s="24"/>
      <c r="RAG1507" s="24"/>
      <c r="RAH1507" s="24"/>
      <c r="RAI1507" s="24"/>
      <c r="RAJ1507" s="24"/>
      <c r="RAK1507" s="24"/>
      <c r="RAL1507" s="24"/>
      <c r="RAM1507" s="24"/>
      <c r="RAN1507" s="24"/>
      <c r="RAO1507" s="24"/>
      <c r="RAP1507" s="24"/>
      <c r="RAQ1507" s="24"/>
      <c r="RAR1507" s="24"/>
      <c r="RAS1507" s="24"/>
      <c r="RAT1507" s="24"/>
      <c r="RAU1507" s="24"/>
      <c r="RAV1507" s="24"/>
      <c r="RAW1507" s="24"/>
      <c r="RAX1507" s="24"/>
      <c r="RAY1507" s="24"/>
      <c r="RAZ1507" s="24"/>
      <c r="RBA1507" s="24"/>
      <c r="RBB1507" s="24"/>
      <c r="RBC1507" s="24"/>
      <c r="RBD1507" s="24"/>
      <c r="RBE1507" s="24"/>
      <c r="RBF1507" s="24"/>
      <c r="RBG1507" s="24"/>
      <c r="RBH1507" s="24"/>
      <c r="RBI1507" s="24"/>
      <c r="RBJ1507" s="24"/>
      <c r="RBK1507" s="24"/>
      <c r="RBL1507" s="24"/>
      <c r="RBM1507" s="24"/>
      <c r="RBN1507" s="24"/>
      <c r="RBO1507" s="24"/>
      <c r="RBP1507" s="24"/>
      <c r="RBQ1507" s="24"/>
      <c r="RBR1507" s="24"/>
      <c r="RBS1507" s="24"/>
      <c r="RBT1507" s="24"/>
      <c r="RBU1507" s="24"/>
      <c r="RBV1507" s="24"/>
      <c r="RBW1507" s="24"/>
      <c r="RBX1507" s="24"/>
      <c r="RBY1507" s="24"/>
      <c r="RBZ1507" s="24"/>
      <c r="RCA1507" s="24"/>
      <c r="RCB1507" s="24"/>
      <c r="RCC1507" s="24"/>
      <c r="RCD1507" s="24"/>
      <c r="RCE1507" s="24"/>
      <c r="RCF1507" s="24"/>
      <c r="RCG1507" s="24"/>
      <c r="RCH1507" s="24"/>
      <c r="RCI1507" s="24"/>
      <c r="RCJ1507" s="24"/>
      <c r="RCK1507" s="24"/>
      <c r="RCL1507" s="24"/>
      <c r="RCM1507" s="24"/>
      <c r="RCN1507" s="24"/>
      <c r="RCO1507" s="24"/>
      <c r="RCP1507" s="24"/>
      <c r="RCQ1507" s="24"/>
      <c r="RCR1507" s="24"/>
      <c r="RCS1507" s="24"/>
      <c r="RCT1507" s="24"/>
      <c r="RCU1507" s="24"/>
      <c r="RCV1507" s="24"/>
      <c r="RCW1507" s="24"/>
      <c r="RCX1507" s="24"/>
      <c r="RCY1507" s="24"/>
      <c r="RCZ1507" s="24"/>
      <c r="RDA1507" s="24"/>
      <c r="RDB1507" s="24"/>
      <c r="RDC1507" s="24"/>
      <c r="RDD1507" s="24"/>
      <c r="RDE1507" s="24"/>
      <c r="RDF1507" s="24"/>
      <c r="RDG1507" s="24"/>
      <c r="RDH1507" s="24"/>
      <c r="RDI1507" s="24"/>
      <c r="RDJ1507" s="24"/>
      <c r="RDK1507" s="24"/>
      <c r="RDL1507" s="24"/>
      <c r="RDM1507" s="24"/>
      <c r="RDN1507" s="24"/>
      <c r="RDO1507" s="24"/>
      <c r="RDP1507" s="24"/>
      <c r="RDQ1507" s="24"/>
      <c r="RDR1507" s="24"/>
      <c r="RDS1507" s="24"/>
      <c r="RDT1507" s="24"/>
      <c r="RDU1507" s="24"/>
      <c r="RDV1507" s="24"/>
      <c r="RDW1507" s="24"/>
      <c r="RDX1507" s="24"/>
      <c r="RDY1507" s="24"/>
      <c r="RDZ1507" s="24"/>
      <c r="REA1507" s="24"/>
      <c r="REB1507" s="24"/>
      <c r="REC1507" s="24"/>
      <c r="RED1507" s="24"/>
      <c r="REE1507" s="24"/>
      <c r="REF1507" s="24"/>
      <c r="REG1507" s="24"/>
      <c r="REH1507" s="24"/>
      <c r="REI1507" s="24"/>
      <c r="REJ1507" s="24"/>
      <c r="REK1507" s="24"/>
      <c r="REL1507" s="24"/>
      <c r="REM1507" s="24"/>
      <c r="REN1507" s="24"/>
      <c r="REO1507" s="24"/>
      <c r="REP1507" s="24"/>
      <c r="REQ1507" s="24"/>
      <c r="RER1507" s="24"/>
      <c r="RES1507" s="24"/>
      <c r="RET1507" s="24"/>
      <c r="REU1507" s="24"/>
      <c r="REV1507" s="24"/>
      <c r="REW1507" s="24"/>
      <c r="REX1507" s="24"/>
      <c r="REY1507" s="24"/>
      <c r="REZ1507" s="24"/>
      <c r="RFA1507" s="24"/>
      <c r="RFB1507" s="24"/>
      <c r="RFC1507" s="24"/>
      <c r="RFD1507" s="24"/>
      <c r="RFE1507" s="24"/>
      <c r="RFF1507" s="24"/>
      <c r="RFG1507" s="24"/>
      <c r="RFH1507" s="24"/>
      <c r="RFI1507" s="24"/>
      <c r="RFJ1507" s="24"/>
      <c r="RFK1507" s="24"/>
      <c r="RFL1507" s="24"/>
      <c r="RFM1507" s="24"/>
      <c r="RFN1507" s="24"/>
      <c r="RFO1507" s="24"/>
      <c r="RFP1507" s="24"/>
      <c r="RFQ1507" s="24"/>
      <c r="RFR1507" s="24"/>
      <c r="RFS1507" s="24"/>
      <c r="RFT1507" s="24"/>
      <c r="RFU1507" s="24"/>
      <c r="RFV1507" s="24"/>
      <c r="RFW1507" s="24"/>
      <c r="RFX1507" s="24"/>
      <c r="RFY1507" s="24"/>
      <c r="RFZ1507" s="24"/>
      <c r="RGA1507" s="24"/>
      <c r="RGB1507" s="24"/>
      <c r="RGC1507" s="24"/>
      <c r="RGD1507" s="24"/>
      <c r="RGE1507" s="24"/>
      <c r="RGF1507" s="24"/>
      <c r="RGG1507" s="24"/>
      <c r="RGH1507" s="24"/>
      <c r="RGI1507" s="24"/>
      <c r="RGJ1507" s="24"/>
      <c r="RGK1507" s="24"/>
      <c r="RGL1507" s="24"/>
      <c r="RGM1507" s="24"/>
      <c r="RGN1507" s="24"/>
      <c r="RGO1507" s="24"/>
      <c r="RGP1507" s="24"/>
      <c r="RGQ1507" s="24"/>
      <c r="RGR1507" s="24"/>
      <c r="RGS1507" s="24"/>
      <c r="RGT1507" s="24"/>
      <c r="RGU1507" s="24"/>
      <c r="RGV1507" s="24"/>
      <c r="RGW1507" s="24"/>
      <c r="RGX1507" s="24"/>
      <c r="RGY1507" s="24"/>
      <c r="RGZ1507" s="24"/>
      <c r="RHA1507" s="24"/>
      <c r="RHB1507" s="24"/>
      <c r="RHC1507" s="24"/>
      <c r="RHD1507" s="24"/>
      <c r="RHE1507" s="24"/>
      <c r="RHF1507" s="24"/>
      <c r="RHG1507" s="24"/>
      <c r="RHH1507" s="24"/>
      <c r="RHI1507" s="24"/>
      <c r="RHJ1507" s="24"/>
      <c r="RHK1507" s="24"/>
      <c r="RHL1507" s="24"/>
      <c r="RHM1507" s="24"/>
      <c r="RHN1507" s="24"/>
      <c r="RHO1507" s="24"/>
      <c r="RHP1507" s="24"/>
      <c r="RHQ1507" s="24"/>
      <c r="RHR1507" s="24"/>
      <c r="RHS1507" s="24"/>
      <c r="RHT1507" s="24"/>
      <c r="RHU1507" s="24"/>
      <c r="RHV1507" s="24"/>
      <c r="RHW1507" s="24"/>
      <c r="RHX1507" s="24"/>
      <c r="RHY1507" s="24"/>
      <c r="RHZ1507" s="24"/>
      <c r="RIA1507" s="24"/>
      <c r="RIB1507" s="24"/>
      <c r="RIC1507" s="24"/>
      <c r="RID1507" s="24"/>
      <c r="RIE1507" s="24"/>
      <c r="RIF1507" s="24"/>
      <c r="RIG1507" s="24"/>
      <c r="RIH1507" s="24"/>
      <c r="RII1507" s="24"/>
      <c r="RIJ1507" s="24"/>
      <c r="RIK1507" s="24"/>
      <c r="RIL1507" s="24"/>
      <c r="RIM1507" s="24"/>
      <c r="RIN1507" s="24"/>
      <c r="RIO1507" s="24"/>
      <c r="RIP1507" s="24"/>
      <c r="RIQ1507" s="24"/>
      <c r="RIR1507" s="24"/>
      <c r="RIS1507" s="24"/>
      <c r="RIT1507" s="24"/>
      <c r="RIU1507" s="24"/>
      <c r="RIV1507" s="24"/>
      <c r="RIW1507" s="24"/>
      <c r="RIX1507" s="24"/>
      <c r="RIY1507" s="24"/>
      <c r="RIZ1507" s="24"/>
      <c r="RJA1507" s="24"/>
      <c r="RJB1507" s="24"/>
      <c r="RJC1507" s="24"/>
      <c r="RJD1507" s="24"/>
      <c r="RJE1507" s="24"/>
      <c r="RJF1507" s="24"/>
      <c r="RJG1507" s="24"/>
      <c r="RJH1507" s="24"/>
      <c r="RJI1507" s="24"/>
      <c r="RJJ1507" s="24"/>
      <c r="RJK1507" s="24"/>
      <c r="RJL1507" s="24"/>
      <c r="RJM1507" s="24"/>
      <c r="RJN1507" s="24"/>
      <c r="RJO1507" s="24"/>
      <c r="RJP1507" s="24"/>
      <c r="RJQ1507" s="24"/>
      <c r="RJR1507" s="24"/>
      <c r="RJS1507" s="24"/>
      <c r="RJT1507" s="24"/>
      <c r="RJU1507" s="24"/>
      <c r="RJV1507" s="24"/>
      <c r="RJW1507" s="24"/>
      <c r="RJX1507" s="24"/>
      <c r="RJY1507" s="24"/>
      <c r="RJZ1507" s="24"/>
      <c r="RKA1507" s="24"/>
      <c r="RKB1507" s="24"/>
      <c r="RKC1507" s="24"/>
      <c r="RKD1507" s="24"/>
      <c r="RKE1507" s="24"/>
      <c r="RKF1507" s="24"/>
      <c r="RKG1507" s="24"/>
      <c r="RKH1507" s="24"/>
      <c r="RKI1507" s="24"/>
      <c r="RKJ1507" s="24"/>
      <c r="RKK1507" s="24"/>
      <c r="RKL1507" s="24"/>
      <c r="RKM1507" s="24"/>
      <c r="RKN1507" s="24"/>
      <c r="RKO1507" s="24"/>
      <c r="RKP1507" s="24"/>
      <c r="RKQ1507" s="24"/>
      <c r="RKR1507" s="24"/>
      <c r="RKS1507" s="24"/>
      <c r="RKT1507" s="24"/>
      <c r="RKU1507" s="24"/>
      <c r="RKV1507" s="24"/>
      <c r="RKW1507" s="24"/>
      <c r="RKX1507" s="24"/>
      <c r="RKY1507" s="24"/>
      <c r="RKZ1507" s="24"/>
      <c r="RLA1507" s="24"/>
      <c r="RLB1507" s="24"/>
      <c r="RLC1507" s="24"/>
      <c r="RLD1507" s="24"/>
      <c r="RLE1507" s="24"/>
      <c r="RLF1507" s="24"/>
      <c r="RLG1507" s="24"/>
      <c r="RLH1507" s="24"/>
      <c r="RLI1507" s="24"/>
      <c r="RLJ1507" s="24"/>
      <c r="RLK1507" s="24"/>
      <c r="RLL1507" s="24"/>
      <c r="RLM1507" s="24"/>
      <c r="RLN1507" s="24"/>
      <c r="RLO1507" s="24"/>
      <c r="RLP1507" s="24"/>
      <c r="RLQ1507" s="24"/>
      <c r="RLR1507" s="24"/>
      <c r="RLS1507" s="24"/>
      <c r="RLT1507" s="24"/>
      <c r="RLU1507" s="24"/>
      <c r="RLV1507" s="24"/>
      <c r="RLW1507" s="24"/>
      <c r="RLX1507" s="24"/>
      <c r="RLY1507" s="24"/>
      <c r="RLZ1507" s="24"/>
      <c r="RMA1507" s="24"/>
      <c r="RMB1507" s="24"/>
      <c r="RMC1507" s="24"/>
      <c r="RMD1507" s="24"/>
      <c r="RME1507" s="24"/>
      <c r="RMF1507" s="24"/>
      <c r="RMG1507" s="24"/>
      <c r="RMH1507" s="24"/>
      <c r="RMI1507" s="24"/>
      <c r="RMJ1507" s="24"/>
      <c r="RMK1507" s="24"/>
      <c r="RML1507" s="24"/>
      <c r="RMM1507" s="24"/>
      <c r="RMN1507" s="24"/>
      <c r="RMO1507" s="24"/>
      <c r="RMP1507" s="24"/>
      <c r="RMQ1507" s="24"/>
      <c r="RMR1507" s="24"/>
      <c r="RMS1507" s="24"/>
      <c r="RMT1507" s="24"/>
      <c r="RMU1507" s="24"/>
      <c r="RMV1507" s="24"/>
      <c r="RMW1507" s="24"/>
      <c r="RMX1507" s="24"/>
      <c r="RMY1507" s="24"/>
      <c r="RMZ1507" s="24"/>
      <c r="RNA1507" s="24"/>
      <c r="RNB1507" s="24"/>
      <c r="RNC1507" s="24"/>
      <c r="RND1507" s="24"/>
      <c r="RNE1507" s="24"/>
      <c r="RNF1507" s="24"/>
      <c r="RNG1507" s="24"/>
      <c r="RNH1507" s="24"/>
      <c r="RNI1507" s="24"/>
      <c r="RNJ1507" s="24"/>
      <c r="RNK1507" s="24"/>
      <c r="RNL1507" s="24"/>
      <c r="RNM1507" s="24"/>
      <c r="RNN1507" s="24"/>
      <c r="RNO1507" s="24"/>
      <c r="RNP1507" s="24"/>
      <c r="RNQ1507" s="24"/>
      <c r="RNR1507" s="24"/>
      <c r="RNS1507" s="24"/>
      <c r="RNT1507" s="24"/>
      <c r="RNU1507" s="24"/>
      <c r="RNV1507" s="24"/>
      <c r="RNW1507" s="24"/>
      <c r="RNX1507" s="24"/>
      <c r="RNY1507" s="24"/>
      <c r="RNZ1507" s="24"/>
      <c r="ROA1507" s="24"/>
      <c r="ROB1507" s="24"/>
      <c r="ROC1507" s="24"/>
      <c r="ROD1507" s="24"/>
      <c r="ROE1507" s="24"/>
      <c r="ROF1507" s="24"/>
      <c r="ROG1507" s="24"/>
      <c r="ROH1507" s="24"/>
      <c r="ROI1507" s="24"/>
      <c r="ROJ1507" s="24"/>
      <c r="ROK1507" s="24"/>
      <c r="ROL1507" s="24"/>
      <c r="ROM1507" s="24"/>
      <c r="RON1507" s="24"/>
      <c r="ROO1507" s="24"/>
      <c r="ROP1507" s="24"/>
      <c r="ROQ1507" s="24"/>
      <c r="ROR1507" s="24"/>
      <c r="ROS1507" s="24"/>
      <c r="ROT1507" s="24"/>
      <c r="ROU1507" s="24"/>
      <c r="ROV1507" s="24"/>
      <c r="ROW1507" s="24"/>
      <c r="ROX1507" s="24"/>
      <c r="ROY1507" s="24"/>
      <c r="ROZ1507" s="24"/>
      <c r="RPA1507" s="24"/>
      <c r="RPB1507" s="24"/>
      <c r="RPC1507" s="24"/>
      <c r="RPD1507" s="24"/>
      <c r="RPE1507" s="24"/>
      <c r="RPF1507" s="24"/>
      <c r="RPG1507" s="24"/>
      <c r="RPH1507" s="24"/>
      <c r="RPI1507" s="24"/>
      <c r="RPJ1507" s="24"/>
      <c r="RPK1507" s="24"/>
      <c r="RPL1507" s="24"/>
      <c r="RPM1507" s="24"/>
      <c r="RPN1507" s="24"/>
      <c r="RPO1507" s="24"/>
      <c r="RPP1507" s="24"/>
      <c r="RPQ1507" s="24"/>
      <c r="RPR1507" s="24"/>
      <c r="RPS1507" s="24"/>
      <c r="RPT1507" s="24"/>
      <c r="RPU1507" s="24"/>
      <c r="RPV1507" s="24"/>
      <c r="RPW1507" s="24"/>
      <c r="RPX1507" s="24"/>
      <c r="RPY1507" s="24"/>
      <c r="RPZ1507" s="24"/>
      <c r="RQA1507" s="24"/>
      <c r="RQB1507" s="24"/>
      <c r="RQC1507" s="24"/>
      <c r="RQD1507" s="24"/>
      <c r="RQE1507" s="24"/>
      <c r="RQF1507" s="24"/>
      <c r="RQG1507" s="24"/>
      <c r="RQH1507" s="24"/>
      <c r="RQI1507" s="24"/>
      <c r="RQJ1507" s="24"/>
      <c r="RQK1507" s="24"/>
      <c r="RQL1507" s="24"/>
      <c r="RQM1507" s="24"/>
      <c r="RQN1507" s="24"/>
      <c r="RQO1507" s="24"/>
      <c r="RQP1507" s="24"/>
      <c r="RQQ1507" s="24"/>
      <c r="RQR1507" s="24"/>
      <c r="RQS1507" s="24"/>
      <c r="RQT1507" s="24"/>
      <c r="RQU1507" s="24"/>
      <c r="RQV1507" s="24"/>
      <c r="RQW1507" s="24"/>
      <c r="RQX1507" s="24"/>
      <c r="RQY1507" s="24"/>
      <c r="RQZ1507" s="24"/>
      <c r="RRA1507" s="24"/>
      <c r="RRB1507" s="24"/>
      <c r="RRC1507" s="24"/>
      <c r="RRD1507" s="24"/>
      <c r="RRE1507" s="24"/>
      <c r="RRF1507" s="24"/>
      <c r="RRG1507" s="24"/>
      <c r="RRH1507" s="24"/>
      <c r="RRI1507" s="24"/>
      <c r="RRJ1507" s="24"/>
      <c r="RRK1507" s="24"/>
      <c r="RRL1507" s="24"/>
      <c r="RRM1507" s="24"/>
      <c r="RRN1507" s="24"/>
      <c r="RRO1507" s="24"/>
      <c r="RRP1507" s="24"/>
      <c r="RRQ1507" s="24"/>
      <c r="RRR1507" s="24"/>
      <c r="RRS1507" s="24"/>
      <c r="RRT1507" s="24"/>
      <c r="RRU1507" s="24"/>
      <c r="RRV1507" s="24"/>
      <c r="RRW1507" s="24"/>
      <c r="RRX1507" s="24"/>
      <c r="RRY1507" s="24"/>
      <c r="RRZ1507" s="24"/>
      <c r="RSA1507" s="24"/>
      <c r="RSB1507" s="24"/>
      <c r="RSC1507" s="24"/>
      <c r="RSD1507" s="24"/>
      <c r="RSE1507" s="24"/>
      <c r="RSF1507" s="24"/>
      <c r="RSG1507" s="24"/>
      <c r="RSH1507" s="24"/>
      <c r="RSI1507" s="24"/>
      <c r="RSJ1507" s="24"/>
      <c r="RSK1507" s="24"/>
      <c r="RSL1507" s="24"/>
      <c r="RSM1507" s="24"/>
      <c r="RSN1507" s="24"/>
      <c r="RSO1507" s="24"/>
      <c r="RSP1507" s="24"/>
      <c r="RSQ1507" s="24"/>
      <c r="RSR1507" s="24"/>
      <c r="RSS1507" s="24"/>
      <c r="RST1507" s="24"/>
      <c r="RSU1507" s="24"/>
      <c r="RSV1507" s="24"/>
      <c r="RSW1507" s="24"/>
      <c r="RSX1507" s="24"/>
      <c r="RSY1507" s="24"/>
      <c r="RSZ1507" s="24"/>
      <c r="RTA1507" s="24"/>
      <c r="RTB1507" s="24"/>
      <c r="RTC1507" s="24"/>
      <c r="RTD1507" s="24"/>
      <c r="RTE1507" s="24"/>
      <c r="RTF1507" s="24"/>
      <c r="RTG1507" s="24"/>
      <c r="RTH1507" s="24"/>
      <c r="RTI1507" s="24"/>
      <c r="RTJ1507" s="24"/>
      <c r="RTK1507" s="24"/>
      <c r="RTL1507" s="24"/>
      <c r="RTM1507" s="24"/>
      <c r="RTN1507" s="24"/>
      <c r="RTO1507" s="24"/>
      <c r="RTP1507" s="24"/>
      <c r="RTQ1507" s="24"/>
      <c r="RTR1507" s="24"/>
      <c r="RTS1507" s="24"/>
      <c r="RTT1507" s="24"/>
      <c r="RTU1507" s="24"/>
      <c r="RTV1507" s="24"/>
      <c r="RTW1507" s="24"/>
      <c r="RTX1507" s="24"/>
      <c r="RTY1507" s="24"/>
      <c r="RTZ1507" s="24"/>
      <c r="RUA1507" s="24"/>
      <c r="RUB1507" s="24"/>
      <c r="RUC1507" s="24"/>
      <c r="RUD1507" s="24"/>
      <c r="RUE1507" s="24"/>
      <c r="RUF1507" s="24"/>
      <c r="RUG1507" s="24"/>
      <c r="RUH1507" s="24"/>
      <c r="RUI1507" s="24"/>
      <c r="RUJ1507" s="24"/>
      <c r="RUK1507" s="24"/>
      <c r="RUL1507" s="24"/>
      <c r="RUM1507" s="24"/>
      <c r="RUN1507" s="24"/>
      <c r="RUO1507" s="24"/>
      <c r="RUP1507" s="24"/>
      <c r="RUQ1507" s="24"/>
      <c r="RUR1507" s="24"/>
      <c r="RUS1507" s="24"/>
      <c r="RUT1507" s="24"/>
      <c r="RUU1507" s="24"/>
      <c r="RUV1507" s="24"/>
      <c r="RUW1507" s="24"/>
      <c r="RUX1507" s="24"/>
      <c r="RUY1507" s="24"/>
      <c r="RUZ1507" s="24"/>
      <c r="RVA1507" s="24"/>
      <c r="RVB1507" s="24"/>
      <c r="RVC1507" s="24"/>
      <c r="RVD1507" s="24"/>
      <c r="RVE1507" s="24"/>
      <c r="RVF1507" s="24"/>
      <c r="RVG1507" s="24"/>
      <c r="RVH1507" s="24"/>
      <c r="RVI1507" s="24"/>
      <c r="RVJ1507" s="24"/>
      <c r="RVK1507" s="24"/>
      <c r="RVL1507" s="24"/>
      <c r="RVM1507" s="24"/>
      <c r="RVN1507" s="24"/>
      <c r="RVO1507" s="24"/>
      <c r="RVP1507" s="24"/>
      <c r="RVQ1507" s="24"/>
      <c r="RVR1507" s="24"/>
      <c r="RVS1507" s="24"/>
      <c r="RVT1507" s="24"/>
      <c r="RVU1507" s="24"/>
      <c r="RVV1507" s="24"/>
      <c r="RVW1507" s="24"/>
      <c r="RVX1507" s="24"/>
      <c r="RVY1507" s="24"/>
      <c r="RVZ1507" s="24"/>
      <c r="RWA1507" s="24"/>
      <c r="RWB1507" s="24"/>
      <c r="RWC1507" s="24"/>
      <c r="RWD1507" s="24"/>
      <c r="RWE1507" s="24"/>
      <c r="RWF1507" s="24"/>
      <c r="RWG1507" s="24"/>
      <c r="RWH1507" s="24"/>
      <c r="RWI1507" s="24"/>
      <c r="RWJ1507" s="24"/>
      <c r="RWK1507" s="24"/>
      <c r="RWL1507" s="24"/>
      <c r="RWM1507" s="24"/>
      <c r="RWN1507" s="24"/>
      <c r="RWO1507" s="24"/>
      <c r="RWP1507" s="24"/>
      <c r="RWQ1507" s="24"/>
      <c r="RWR1507" s="24"/>
      <c r="RWS1507" s="24"/>
      <c r="RWT1507" s="24"/>
      <c r="RWU1507" s="24"/>
      <c r="RWV1507" s="24"/>
      <c r="RWW1507" s="24"/>
      <c r="RWX1507" s="24"/>
      <c r="RWY1507" s="24"/>
      <c r="RWZ1507" s="24"/>
      <c r="RXA1507" s="24"/>
      <c r="RXB1507" s="24"/>
      <c r="RXC1507" s="24"/>
      <c r="RXD1507" s="24"/>
      <c r="RXE1507" s="24"/>
      <c r="RXF1507" s="24"/>
      <c r="RXG1507" s="24"/>
      <c r="RXH1507" s="24"/>
      <c r="RXI1507" s="24"/>
      <c r="RXJ1507" s="24"/>
      <c r="RXK1507" s="24"/>
      <c r="RXL1507" s="24"/>
      <c r="RXM1507" s="24"/>
      <c r="RXN1507" s="24"/>
      <c r="RXO1507" s="24"/>
      <c r="RXP1507" s="24"/>
      <c r="RXQ1507" s="24"/>
      <c r="RXR1507" s="24"/>
      <c r="RXS1507" s="24"/>
      <c r="RXT1507" s="24"/>
      <c r="RXU1507" s="24"/>
      <c r="RXV1507" s="24"/>
      <c r="RXW1507" s="24"/>
      <c r="RXX1507" s="24"/>
      <c r="RXY1507" s="24"/>
      <c r="RXZ1507" s="24"/>
      <c r="RYA1507" s="24"/>
      <c r="RYB1507" s="24"/>
      <c r="RYC1507" s="24"/>
      <c r="RYD1507" s="24"/>
      <c r="RYE1507" s="24"/>
      <c r="RYF1507" s="24"/>
      <c r="RYG1507" s="24"/>
      <c r="RYH1507" s="24"/>
      <c r="RYI1507" s="24"/>
      <c r="RYJ1507" s="24"/>
      <c r="RYK1507" s="24"/>
      <c r="RYL1507" s="24"/>
      <c r="RYM1507" s="24"/>
      <c r="RYN1507" s="24"/>
      <c r="RYO1507" s="24"/>
      <c r="RYP1507" s="24"/>
      <c r="RYQ1507" s="24"/>
      <c r="RYR1507" s="24"/>
      <c r="RYS1507" s="24"/>
      <c r="RYT1507" s="24"/>
      <c r="RYU1507" s="24"/>
      <c r="RYV1507" s="24"/>
      <c r="RYW1507" s="24"/>
      <c r="RYX1507" s="24"/>
      <c r="RYY1507" s="24"/>
      <c r="RYZ1507" s="24"/>
      <c r="RZA1507" s="24"/>
      <c r="RZB1507" s="24"/>
      <c r="RZC1507" s="24"/>
      <c r="RZD1507" s="24"/>
      <c r="RZE1507" s="24"/>
      <c r="RZF1507" s="24"/>
      <c r="RZG1507" s="24"/>
      <c r="RZH1507" s="24"/>
      <c r="RZI1507" s="24"/>
      <c r="RZJ1507" s="24"/>
      <c r="RZK1507" s="24"/>
      <c r="RZL1507" s="24"/>
      <c r="RZM1507" s="24"/>
      <c r="RZN1507" s="24"/>
      <c r="RZO1507" s="24"/>
      <c r="RZP1507" s="24"/>
      <c r="RZQ1507" s="24"/>
      <c r="RZR1507" s="24"/>
      <c r="RZS1507" s="24"/>
      <c r="RZT1507" s="24"/>
      <c r="RZU1507" s="24"/>
      <c r="RZV1507" s="24"/>
      <c r="RZW1507" s="24"/>
      <c r="RZX1507" s="24"/>
      <c r="RZY1507" s="24"/>
      <c r="RZZ1507" s="24"/>
      <c r="SAA1507" s="24"/>
      <c r="SAB1507" s="24"/>
      <c r="SAC1507" s="24"/>
      <c r="SAD1507" s="24"/>
      <c r="SAE1507" s="24"/>
      <c r="SAF1507" s="24"/>
      <c r="SAG1507" s="24"/>
      <c r="SAH1507" s="24"/>
      <c r="SAI1507" s="24"/>
      <c r="SAJ1507" s="24"/>
      <c r="SAK1507" s="24"/>
      <c r="SAL1507" s="24"/>
      <c r="SAM1507" s="24"/>
      <c r="SAN1507" s="24"/>
      <c r="SAO1507" s="24"/>
      <c r="SAP1507" s="24"/>
      <c r="SAQ1507" s="24"/>
      <c r="SAR1507" s="24"/>
      <c r="SAS1507" s="24"/>
      <c r="SAT1507" s="24"/>
      <c r="SAU1507" s="24"/>
      <c r="SAV1507" s="24"/>
      <c r="SAW1507" s="24"/>
      <c r="SAX1507" s="24"/>
      <c r="SAY1507" s="24"/>
      <c r="SAZ1507" s="24"/>
      <c r="SBA1507" s="24"/>
      <c r="SBB1507" s="24"/>
      <c r="SBC1507" s="24"/>
      <c r="SBD1507" s="24"/>
      <c r="SBE1507" s="24"/>
      <c r="SBF1507" s="24"/>
      <c r="SBG1507" s="24"/>
      <c r="SBH1507" s="24"/>
      <c r="SBI1507" s="24"/>
      <c r="SBJ1507" s="24"/>
      <c r="SBK1507" s="24"/>
      <c r="SBL1507" s="24"/>
      <c r="SBM1507" s="24"/>
      <c r="SBN1507" s="24"/>
      <c r="SBO1507" s="24"/>
      <c r="SBP1507" s="24"/>
      <c r="SBQ1507" s="24"/>
      <c r="SBR1507" s="24"/>
      <c r="SBS1507" s="24"/>
      <c r="SBT1507" s="24"/>
      <c r="SBU1507" s="24"/>
      <c r="SBV1507" s="24"/>
      <c r="SBW1507" s="24"/>
      <c r="SBX1507" s="24"/>
      <c r="SBY1507" s="24"/>
      <c r="SBZ1507" s="24"/>
      <c r="SCA1507" s="24"/>
      <c r="SCB1507" s="24"/>
      <c r="SCC1507" s="24"/>
      <c r="SCD1507" s="24"/>
      <c r="SCE1507" s="24"/>
      <c r="SCF1507" s="24"/>
      <c r="SCG1507" s="24"/>
      <c r="SCH1507" s="24"/>
      <c r="SCI1507" s="24"/>
      <c r="SCJ1507" s="24"/>
      <c r="SCK1507" s="24"/>
      <c r="SCL1507" s="24"/>
      <c r="SCM1507" s="24"/>
      <c r="SCN1507" s="24"/>
      <c r="SCO1507" s="24"/>
      <c r="SCP1507" s="24"/>
      <c r="SCQ1507" s="24"/>
      <c r="SCR1507" s="24"/>
      <c r="SCS1507" s="24"/>
      <c r="SCT1507" s="24"/>
      <c r="SCU1507" s="24"/>
      <c r="SCV1507" s="24"/>
      <c r="SCW1507" s="24"/>
      <c r="SCX1507" s="24"/>
      <c r="SCY1507" s="24"/>
      <c r="SCZ1507" s="24"/>
      <c r="SDA1507" s="24"/>
      <c r="SDB1507" s="24"/>
      <c r="SDC1507" s="24"/>
      <c r="SDD1507" s="24"/>
      <c r="SDE1507" s="24"/>
      <c r="SDF1507" s="24"/>
      <c r="SDG1507" s="24"/>
      <c r="SDH1507" s="24"/>
      <c r="SDI1507" s="24"/>
      <c r="SDJ1507" s="24"/>
      <c r="SDK1507" s="24"/>
      <c r="SDL1507" s="24"/>
      <c r="SDM1507" s="24"/>
      <c r="SDN1507" s="24"/>
      <c r="SDO1507" s="24"/>
      <c r="SDP1507" s="24"/>
      <c r="SDQ1507" s="24"/>
      <c r="SDR1507" s="24"/>
      <c r="SDS1507" s="24"/>
      <c r="SDT1507" s="24"/>
      <c r="SDU1507" s="24"/>
      <c r="SDV1507" s="24"/>
      <c r="SDW1507" s="24"/>
      <c r="SDX1507" s="24"/>
      <c r="SDY1507" s="24"/>
      <c r="SDZ1507" s="24"/>
      <c r="SEA1507" s="24"/>
      <c r="SEB1507" s="24"/>
      <c r="SEC1507" s="24"/>
      <c r="SED1507" s="24"/>
      <c r="SEE1507" s="24"/>
      <c r="SEF1507" s="24"/>
      <c r="SEG1507" s="24"/>
      <c r="SEH1507" s="24"/>
      <c r="SEI1507" s="24"/>
      <c r="SEJ1507" s="24"/>
      <c r="SEK1507" s="24"/>
      <c r="SEL1507" s="24"/>
      <c r="SEM1507" s="24"/>
      <c r="SEN1507" s="24"/>
      <c r="SEO1507" s="24"/>
      <c r="SEP1507" s="24"/>
      <c r="SEQ1507" s="24"/>
      <c r="SER1507" s="24"/>
      <c r="SES1507" s="24"/>
      <c r="SET1507" s="24"/>
      <c r="SEU1507" s="24"/>
      <c r="SEV1507" s="24"/>
      <c r="SEW1507" s="24"/>
      <c r="SEX1507" s="24"/>
      <c r="SEY1507" s="24"/>
      <c r="SEZ1507" s="24"/>
      <c r="SFA1507" s="24"/>
      <c r="SFB1507" s="24"/>
      <c r="SFC1507" s="24"/>
      <c r="SFD1507" s="24"/>
      <c r="SFE1507" s="24"/>
      <c r="SFF1507" s="24"/>
      <c r="SFG1507" s="24"/>
      <c r="SFH1507" s="24"/>
      <c r="SFI1507" s="24"/>
      <c r="SFJ1507" s="24"/>
      <c r="SFK1507" s="24"/>
      <c r="SFL1507" s="24"/>
      <c r="SFM1507" s="24"/>
      <c r="SFN1507" s="24"/>
      <c r="SFO1507" s="24"/>
      <c r="SFP1507" s="24"/>
      <c r="SFQ1507" s="24"/>
      <c r="SFR1507" s="24"/>
      <c r="SFS1507" s="24"/>
      <c r="SFT1507" s="24"/>
      <c r="SFU1507" s="24"/>
      <c r="SFV1507" s="24"/>
      <c r="SFW1507" s="24"/>
      <c r="SFX1507" s="24"/>
      <c r="SFY1507" s="24"/>
      <c r="SFZ1507" s="24"/>
      <c r="SGA1507" s="24"/>
      <c r="SGB1507" s="24"/>
      <c r="SGC1507" s="24"/>
      <c r="SGD1507" s="24"/>
      <c r="SGE1507" s="24"/>
      <c r="SGF1507" s="24"/>
      <c r="SGG1507" s="24"/>
      <c r="SGH1507" s="24"/>
      <c r="SGI1507" s="24"/>
      <c r="SGJ1507" s="24"/>
      <c r="SGK1507" s="24"/>
      <c r="SGL1507" s="24"/>
      <c r="SGM1507" s="24"/>
      <c r="SGN1507" s="24"/>
      <c r="SGO1507" s="24"/>
      <c r="SGP1507" s="24"/>
      <c r="SGQ1507" s="24"/>
      <c r="SGR1507" s="24"/>
      <c r="SGS1507" s="24"/>
      <c r="SGT1507" s="24"/>
      <c r="SGU1507" s="24"/>
      <c r="SGV1507" s="24"/>
      <c r="SGW1507" s="24"/>
      <c r="SGX1507" s="24"/>
      <c r="SGY1507" s="24"/>
      <c r="SGZ1507" s="24"/>
      <c r="SHA1507" s="24"/>
      <c r="SHB1507" s="24"/>
      <c r="SHC1507" s="24"/>
      <c r="SHD1507" s="24"/>
      <c r="SHE1507" s="24"/>
      <c r="SHF1507" s="24"/>
      <c r="SHG1507" s="24"/>
      <c r="SHH1507" s="24"/>
      <c r="SHI1507" s="24"/>
      <c r="SHJ1507" s="24"/>
      <c r="SHK1507" s="24"/>
      <c r="SHL1507" s="24"/>
      <c r="SHM1507" s="24"/>
      <c r="SHN1507" s="24"/>
      <c r="SHO1507" s="24"/>
      <c r="SHP1507" s="24"/>
      <c r="SHQ1507" s="24"/>
      <c r="SHR1507" s="24"/>
      <c r="SHS1507" s="24"/>
      <c r="SHT1507" s="24"/>
      <c r="SHU1507" s="24"/>
      <c r="SHV1507" s="24"/>
      <c r="SHW1507" s="24"/>
      <c r="SHX1507" s="24"/>
      <c r="SHY1507" s="24"/>
      <c r="SHZ1507" s="24"/>
      <c r="SIA1507" s="24"/>
      <c r="SIB1507" s="24"/>
      <c r="SIC1507" s="24"/>
      <c r="SID1507" s="24"/>
      <c r="SIE1507" s="24"/>
      <c r="SIF1507" s="24"/>
      <c r="SIG1507" s="24"/>
      <c r="SIH1507" s="24"/>
      <c r="SII1507" s="24"/>
      <c r="SIJ1507" s="24"/>
      <c r="SIK1507" s="24"/>
      <c r="SIL1507" s="24"/>
      <c r="SIM1507" s="24"/>
      <c r="SIN1507" s="24"/>
      <c r="SIO1507" s="24"/>
      <c r="SIP1507" s="24"/>
      <c r="SIQ1507" s="24"/>
      <c r="SIR1507" s="24"/>
      <c r="SIS1507" s="24"/>
      <c r="SIT1507" s="24"/>
      <c r="SIU1507" s="24"/>
      <c r="SIV1507" s="24"/>
      <c r="SIW1507" s="24"/>
      <c r="SIX1507" s="24"/>
      <c r="SIY1507" s="24"/>
      <c r="SIZ1507" s="24"/>
      <c r="SJA1507" s="24"/>
      <c r="SJB1507" s="24"/>
      <c r="SJC1507" s="24"/>
      <c r="SJD1507" s="24"/>
      <c r="SJE1507" s="24"/>
      <c r="SJF1507" s="24"/>
      <c r="SJG1507" s="24"/>
      <c r="SJH1507" s="24"/>
      <c r="SJI1507" s="24"/>
      <c r="SJJ1507" s="24"/>
      <c r="SJK1507" s="24"/>
      <c r="SJL1507" s="24"/>
      <c r="SJM1507" s="24"/>
      <c r="SJN1507" s="24"/>
      <c r="SJO1507" s="24"/>
      <c r="SJP1507" s="24"/>
      <c r="SJQ1507" s="24"/>
      <c r="SJR1507" s="24"/>
      <c r="SJS1507" s="24"/>
      <c r="SJT1507" s="24"/>
      <c r="SJU1507" s="24"/>
      <c r="SJV1507" s="24"/>
      <c r="SJW1507" s="24"/>
      <c r="SJX1507" s="24"/>
      <c r="SJY1507" s="24"/>
      <c r="SJZ1507" s="24"/>
      <c r="SKA1507" s="24"/>
      <c r="SKB1507" s="24"/>
      <c r="SKC1507" s="24"/>
      <c r="SKD1507" s="24"/>
      <c r="SKE1507" s="24"/>
      <c r="SKF1507" s="24"/>
      <c r="SKG1507" s="24"/>
      <c r="SKH1507" s="24"/>
      <c r="SKI1507" s="24"/>
      <c r="SKJ1507" s="24"/>
      <c r="SKK1507" s="24"/>
      <c r="SKL1507" s="24"/>
      <c r="SKM1507" s="24"/>
      <c r="SKN1507" s="24"/>
      <c r="SKO1507" s="24"/>
      <c r="SKP1507" s="24"/>
      <c r="SKQ1507" s="24"/>
      <c r="SKR1507" s="24"/>
      <c r="SKS1507" s="24"/>
      <c r="SKT1507" s="24"/>
      <c r="SKU1507" s="24"/>
      <c r="SKV1507" s="24"/>
      <c r="SKW1507" s="24"/>
      <c r="SKX1507" s="24"/>
      <c r="SKY1507" s="24"/>
      <c r="SKZ1507" s="24"/>
      <c r="SLA1507" s="24"/>
      <c r="SLB1507" s="24"/>
      <c r="SLC1507" s="24"/>
      <c r="SLD1507" s="24"/>
      <c r="SLE1507" s="24"/>
      <c r="SLF1507" s="24"/>
      <c r="SLG1507" s="24"/>
      <c r="SLH1507" s="24"/>
      <c r="SLI1507" s="24"/>
      <c r="SLJ1507" s="24"/>
      <c r="SLK1507" s="24"/>
      <c r="SLL1507" s="24"/>
      <c r="SLM1507" s="24"/>
      <c r="SLN1507" s="24"/>
      <c r="SLO1507" s="24"/>
      <c r="SLP1507" s="24"/>
      <c r="SLQ1507" s="24"/>
      <c r="SLR1507" s="24"/>
      <c r="SLS1507" s="24"/>
      <c r="SLT1507" s="24"/>
      <c r="SLU1507" s="24"/>
      <c r="SLV1507" s="24"/>
      <c r="SLW1507" s="24"/>
      <c r="SLX1507" s="24"/>
      <c r="SLY1507" s="24"/>
      <c r="SLZ1507" s="24"/>
      <c r="SMA1507" s="24"/>
      <c r="SMB1507" s="24"/>
      <c r="SMC1507" s="24"/>
      <c r="SMD1507" s="24"/>
      <c r="SME1507" s="24"/>
      <c r="SMF1507" s="24"/>
      <c r="SMG1507" s="24"/>
      <c r="SMH1507" s="24"/>
      <c r="SMI1507" s="24"/>
      <c r="SMJ1507" s="24"/>
      <c r="SMK1507" s="24"/>
      <c r="SML1507" s="24"/>
      <c r="SMM1507" s="24"/>
      <c r="SMN1507" s="24"/>
      <c r="SMO1507" s="24"/>
      <c r="SMP1507" s="24"/>
      <c r="SMQ1507" s="24"/>
      <c r="SMR1507" s="24"/>
      <c r="SMS1507" s="24"/>
      <c r="SMT1507" s="24"/>
      <c r="SMU1507" s="24"/>
      <c r="SMV1507" s="24"/>
      <c r="SMW1507" s="24"/>
      <c r="SMX1507" s="24"/>
      <c r="SMY1507" s="24"/>
      <c r="SMZ1507" s="24"/>
      <c r="SNA1507" s="24"/>
      <c r="SNB1507" s="24"/>
      <c r="SNC1507" s="24"/>
      <c r="SND1507" s="24"/>
      <c r="SNE1507" s="24"/>
      <c r="SNF1507" s="24"/>
      <c r="SNG1507" s="24"/>
      <c r="SNH1507" s="24"/>
      <c r="SNI1507" s="24"/>
      <c r="SNJ1507" s="24"/>
      <c r="SNK1507" s="24"/>
      <c r="SNL1507" s="24"/>
      <c r="SNM1507" s="24"/>
      <c r="SNN1507" s="24"/>
      <c r="SNO1507" s="24"/>
      <c r="SNP1507" s="24"/>
      <c r="SNQ1507" s="24"/>
      <c r="SNR1507" s="24"/>
      <c r="SNS1507" s="24"/>
      <c r="SNT1507" s="24"/>
      <c r="SNU1507" s="24"/>
      <c r="SNV1507" s="24"/>
      <c r="SNW1507" s="24"/>
      <c r="SNX1507" s="24"/>
      <c r="SNY1507" s="24"/>
      <c r="SNZ1507" s="24"/>
      <c r="SOA1507" s="24"/>
      <c r="SOB1507" s="24"/>
      <c r="SOC1507" s="24"/>
      <c r="SOD1507" s="24"/>
      <c r="SOE1507" s="24"/>
      <c r="SOF1507" s="24"/>
      <c r="SOG1507" s="24"/>
      <c r="SOH1507" s="24"/>
      <c r="SOI1507" s="24"/>
      <c r="SOJ1507" s="24"/>
      <c r="SOK1507" s="24"/>
      <c r="SOL1507" s="24"/>
      <c r="SOM1507" s="24"/>
      <c r="SON1507" s="24"/>
      <c r="SOO1507" s="24"/>
      <c r="SOP1507" s="24"/>
      <c r="SOQ1507" s="24"/>
      <c r="SOR1507" s="24"/>
      <c r="SOS1507" s="24"/>
      <c r="SOT1507" s="24"/>
      <c r="SOU1507" s="24"/>
      <c r="SOV1507" s="24"/>
      <c r="SOW1507" s="24"/>
      <c r="SOX1507" s="24"/>
      <c r="SOY1507" s="24"/>
      <c r="SOZ1507" s="24"/>
      <c r="SPA1507" s="24"/>
      <c r="SPB1507" s="24"/>
      <c r="SPC1507" s="24"/>
      <c r="SPD1507" s="24"/>
      <c r="SPE1507" s="24"/>
      <c r="SPF1507" s="24"/>
      <c r="SPG1507" s="24"/>
      <c r="SPH1507" s="24"/>
      <c r="SPI1507" s="24"/>
      <c r="SPJ1507" s="24"/>
      <c r="SPK1507" s="24"/>
      <c r="SPL1507" s="24"/>
      <c r="SPM1507" s="24"/>
      <c r="SPN1507" s="24"/>
      <c r="SPO1507" s="24"/>
      <c r="SPP1507" s="24"/>
      <c r="SPQ1507" s="24"/>
      <c r="SPR1507" s="24"/>
      <c r="SPS1507" s="24"/>
      <c r="SPT1507" s="24"/>
      <c r="SPU1507" s="24"/>
      <c r="SPV1507" s="24"/>
      <c r="SPW1507" s="24"/>
      <c r="SPX1507" s="24"/>
      <c r="SPY1507" s="24"/>
      <c r="SPZ1507" s="24"/>
      <c r="SQA1507" s="24"/>
      <c r="SQB1507" s="24"/>
      <c r="SQC1507" s="24"/>
      <c r="SQD1507" s="24"/>
      <c r="SQE1507" s="24"/>
      <c r="SQF1507" s="24"/>
      <c r="SQG1507" s="24"/>
      <c r="SQH1507" s="24"/>
      <c r="SQI1507" s="24"/>
      <c r="SQJ1507" s="24"/>
      <c r="SQK1507" s="24"/>
      <c r="SQL1507" s="24"/>
      <c r="SQM1507" s="24"/>
      <c r="SQN1507" s="24"/>
      <c r="SQO1507" s="24"/>
      <c r="SQP1507" s="24"/>
      <c r="SQQ1507" s="24"/>
      <c r="SQR1507" s="24"/>
      <c r="SQS1507" s="24"/>
      <c r="SQT1507" s="24"/>
      <c r="SQU1507" s="24"/>
      <c r="SQV1507" s="24"/>
      <c r="SQW1507" s="24"/>
      <c r="SQX1507" s="24"/>
      <c r="SQY1507" s="24"/>
      <c r="SQZ1507" s="24"/>
      <c r="SRA1507" s="24"/>
      <c r="SRB1507" s="24"/>
      <c r="SRC1507" s="24"/>
      <c r="SRD1507" s="24"/>
      <c r="SRE1507" s="24"/>
      <c r="SRF1507" s="24"/>
      <c r="SRG1507" s="24"/>
      <c r="SRH1507" s="24"/>
      <c r="SRI1507" s="24"/>
      <c r="SRJ1507" s="24"/>
      <c r="SRK1507" s="24"/>
      <c r="SRL1507" s="24"/>
      <c r="SRM1507" s="24"/>
      <c r="SRN1507" s="24"/>
      <c r="SRO1507" s="24"/>
      <c r="SRP1507" s="24"/>
      <c r="SRQ1507" s="24"/>
      <c r="SRR1507" s="24"/>
      <c r="SRS1507" s="24"/>
      <c r="SRT1507" s="24"/>
      <c r="SRU1507" s="24"/>
      <c r="SRV1507" s="24"/>
      <c r="SRW1507" s="24"/>
      <c r="SRX1507" s="24"/>
      <c r="SRY1507" s="24"/>
      <c r="SRZ1507" s="24"/>
      <c r="SSA1507" s="24"/>
      <c r="SSB1507" s="24"/>
      <c r="SSC1507" s="24"/>
      <c r="SSD1507" s="24"/>
      <c r="SSE1507" s="24"/>
      <c r="SSF1507" s="24"/>
      <c r="SSG1507" s="24"/>
      <c r="SSH1507" s="24"/>
      <c r="SSI1507" s="24"/>
      <c r="SSJ1507" s="24"/>
      <c r="SSK1507" s="24"/>
      <c r="SSL1507" s="24"/>
      <c r="SSM1507" s="24"/>
      <c r="SSN1507" s="24"/>
      <c r="SSO1507" s="24"/>
      <c r="SSP1507" s="24"/>
      <c r="SSQ1507" s="24"/>
      <c r="SSR1507" s="24"/>
      <c r="SSS1507" s="24"/>
      <c r="SST1507" s="24"/>
      <c r="SSU1507" s="24"/>
      <c r="SSV1507" s="24"/>
      <c r="SSW1507" s="24"/>
      <c r="SSX1507" s="24"/>
      <c r="SSY1507" s="24"/>
      <c r="SSZ1507" s="24"/>
      <c r="STA1507" s="24"/>
      <c r="STB1507" s="24"/>
      <c r="STC1507" s="24"/>
      <c r="STD1507" s="24"/>
      <c r="STE1507" s="24"/>
      <c r="STF1507" s="24"/>
      <c r="STG1507" s="24"/>
      <c r="STH1507" s="24"/>
      <c r="STI1507" s="24"/>
      <c r="STJ1507" s="24"/>
      <c r="STK1507" s="24"/>
      <c r="STL1507" s="24"/>
      <c r="STM1507" s="24"/>
      <c r="STN1507" s="24"/>
      <c r="STO1507" s="24"/>
      <c r="STP1507" s="24"/>
      <c r="STQ1507" s="24"/>
      <c r="STR1507" s="24"/>
      <c r="STS1507" s="24"/>
      <c r="STT1507" s="24"/>
      <c r="STU1507" s="24"/>
      <c r="STV1507" s="24"/>
      <c r="STW1507" s="24"/>
      <c r="STX1507" s="24"/>
      <c r="STY1507" s="24"/>
      <c r="STZ1507" s="24"/>
      <c r="SUA1507" s="24"/>
      <c r="SUB1507" s="24"/>
      <c r="SUC1507" s="24"/>
      <c r="SUD1507" s="24"/>
      <c r="SUE1507" s="24"/>
      <c r="SUF1507" s="24"/>
      <c r="SUG1507" s="24"/>
      <c r="SUH1507" s="24"/>
      <c r="SUI1507" s="24"/>
      <c r="SUJ1507" s="24"/>
      <c r="SUK1507" s="24"/>
      <c r="SUL1507" s="24"/>
      <c r="SUM1507" s="24"/>
      <c r="SUN1507" s="24"/>
      <c r="SUO1507" s="24"/>
      <c r="SUP1507" s="24"/>
      <c r="SUQ1507" s="24"/>
      <c r="SUR1507" s="24"/>
      <c r="SUS1507" s="24"/>
      <c r="SUT1507" s="24"/>
      <c r="SUU1507" s="24"/>
      <c r="SUV1507" s="24"/>
      <c r="SUW1507" s="24"/>
      <c r="SUX1507" s="24"/>
      <c r="SUY1507" s="24"/>
      <c r="SUZ1507" s="24"/>
      <c r="SVA1507" s="24"/>
      <c r="SVB1507" s="24"/>
      <c r="SVC1507" s="24"/>
      <c r="SVD1507" s="24"/>
      <c r="SVE1507" s="24"/>
      <c r="SVF1507" s="24"/>
      <c r="SVG1507" s="24"/>
      <c r="SVH1507" s="24"/>
      <c r="SVI1507" s="24"/>
      <c r="SVJ1507" s="24"/>
      <c r="SVK1507" s="24"/>
      <c r="SVL1507" s="24"/>
      <c r="SVM1507" s="24"/>
      <c r="SVN1507" s="24"/>
      <c r="SVO1507" s="24"/>
      <c r="SVP1507" s="24"/>
      <c r="SVQ1507" s="24"/>
      <c r="SVR1507" s="24"/>
      <c r="SVS1507" s="24"/>
      <c r="SVT1507" s="24"/>
      <c r="SVU1507" s="24"/>
      <c r="SVV1507" s="24"/>
      <c r="SVW1507" s="24"/>
      <c r="SVX1507" s="24"/>
      <c r="SVY1507" s="24"/>
      <c r="SVZ1507" s="24"/>
      <c r="SWA1507" s="24"/>
      <c r="SWB1507" s="24"/>
      <c r="SWC1507" s="24"/>
      <c r="SWD1507" s="24"/>
      <c r="SWE1507" s="24"/>
      <c r="SWF1507" s="24"/>
      <c r="SWG1507" s="24"/>
      <c r="SWH1507" s="24"/>
      <c r="SWI1507" s="24"/>
      <c r="SWJ1507" s="24"/>
      <c r="SWK1507" s="24"/>
      <c r="SWL1507" s="24"/>
      <c r="SWM1507" s="24"/>
      <c r="SWN1507" s="24"/>
      <c r="SWO1507" s="24"/>
      <c r="SWP1507" s="24"/>
      <c r="SWQ1507" s="24"/>
      <c r="SWR1507" s="24"/>
      <c r="SWS1507" s="24"/>
      <c r="SWT1507" s="24"/>
      <c r="SWU1507" s="24"/>
      <c r="SWV1507" s="24"/>
      <c r="SWW1507" s="24"/>
      <c r="SWX1507" s="24"/>
      <c r="SWY1507" s="24"/>
      <c r="SWZ1507" s="24"/>
      <c r="SXA1507" s="24"/>
      <c r="SXB1507" s="24"/>
      <c r="SXC1507" s="24"/>
      <c r="SXD1507" s="24"/>
      <c r="SXE1507" s="24"/>
      <c r="SXF1507" s="24"/>
      <c r="SXG1507" s="24"/>
      <c r="SXH1507" s="24"/>
      <c r="SXI1507" s="24"/>
      <c r="SXJ1507" s="24"/>
      <c r="SXK1507" s="24"/>
      <c r="SXL1507" s="24"/>
      <c r="SXM1507" s="24"/>
      <c r="SXN1507" s="24"/>
      <c r="SXO1507" s="24"/>
      <c r="SXP1507" s="24"/>
      <c r="SXQ1507" s="24"/>
      <c r="SXR1507" s="24"/>
      <c r="SXS1507" s="24"/>
      <c r="SXT1507" s="24"/>
      <c r="SXU1507" s="24"/>
      <c r="SXV1507" s="24"/>
      <c r="SXW1507" s="24"/>
      <c r="SXX1507" s="24"/>
      <c r="SXY1507" s="24"/>
      <c r="SXZ1507" s="24"/>
      <c r="SYA1507" s="24"/>
      <c r="SYB1507" s="24"/>
      <c r="SYC1507" s="24"/>
      <c r="SYD1507" s="24"/>
      <c r="SYE1507" s="24"/>
      <c r="SYF1507" s="24"/>
      <c r="SYG1507" s="24"/>
      <c r="SYH1507" s="24"/>
      <c r="SYI1507" s="24"/>
      <c r="SYJ1507" s="24"/>
      <c r="SYK1507" s="24"/>
      <c r="SYL1507" s="24"/>
      <c r="SYM1507" s="24"/>
      <c r="SYN1507" s="24"/>
      <c r="SYO1507" s="24"/>
      <c r="SYP1507" s="24"/>
      <c r="SYQ1507" s="24"/>
      <c r="SYR1507" s="24"/>
      <c r="SYS1507" s="24"/>
      <c r="SYT1507" s="24"/>
      <c r="SYU1507" s="24"/>
      <c r="SYV1507" s="24"/>
      <c r="SYW1507" s="24"/>
      <c r="SYX1507" s="24"/>
      <c r="SYY1507" s="24"/>
      <c r="SYZ1507" s="24"/>
      <c r="SZA1507" s="24"/>
      <c r="SZB1507" s="24"/>
      <c r="SZC1507" s="24"/>
      <c r="SZD1507" s="24"/>
      <c r="SZE1507" s="24"/>
      <c r="SZF1507" s="24"/>
      <c r="SZG1507" s="24"/>
      <c r="SZH1507" s="24"/>
      <c r="SZI1507" s="24"/>
      <c r="SZJ1507" s="24"/>
      <c r="SZK1507" s="24"/>
      <c r="SZL1507" s="24"/>
      <c r="SZM1507" s="24"/>
      <c r="SZN1507" s="24"/>
      <c r="SZO1507" s="24"/>
      <c r="SZP1507" s="24"/>
      <c r="SZQ1507" s="24"/>
      <c r="SZR1507" s="24"/>
      <c r="SZS1507" s="24"/>
      <c r="SZT1507" s="24"/>
      <c r="SZU1507" s="24"/>
      <c r="SZV1507" s="24"/>
      <c r="SZW1507" s="24"/>
      <c r="SZX1507" s="24"/>
      <c r="SZY1507" s="24"/>
      <c r="SZZ1507" s="24"/>
      <c r="TAA1507" s="24"/>
      <c r="TAB1507" s="24"/>
      <c r="TAC1507" s="24"/>
      <c r="TAD1507" s="24"/>
      <c r="TAE1507" s="24"/>
      <c r="TAF1507" s="24"/>
      <c r="TAG1507" s="24"/>
      <c r="TAH1507" s="24"/>
      <c r="TAI1507" s="24"/>
      <c r="TAJ1507" s="24"/>
      <c r="TAK1507" s="24"/>
      <c r="TAL1507" s="24"/>
      <c r="TAM1507" s="24"/>
      <c r="TAN1507" s="24"/>
      <c r="TAO1507" s="24"/>
      <c r="TAP1507" s="24"/>
      <c r="TAQ1507" s="24"/>
      <c r="TAR1507" s="24"/>
      <c r="TAS1507" s="24"/>
      <c r="TAT1507" s="24"/>
      <c r="TAU1507" s="24"/>
      <c r="TAV1507" s="24"/>
      <c r="TAW1507" s="24"/>
      <c r="TAX1507" s="24"/>
      <c r="TAY1507" s="24"/>
      <c r="TAZ1507" s="24"/>
      <c r="TBA1507" s="24"/>
      <c r="TBB1507" s="24"/>
      <c r="TBC1507" s="24"/>
      <c r="TBD1507" s="24"/>
      <c r="TBE1507" s="24"/>
      <c r="TBF1507" s="24"/>
      <c r="TBG1507" s="24"/>
      <c r="TBH1507" s="24"/>
      <c r="TBI1507" s="24"/>
      <c r="TBJ1507" s="24"/>
      <c r="TBK1507" s="24"/>
      <c r="TBL1507" s="24"/>
      <c r="TBM1507" s="24"/>
      <c r="TBN1507" s="24"/>
      <c r="TBO1507" s="24"/>
      <c r="TBP1507" s="24"/>
      <c r="TBQ1507" s="24"/>
      <c r="TBR1507" s="24"/>
      <c r="TBS1507" s="24"/>
      <c r="TBT1507" s="24"/>
      <c r="TBU1507" s="24"/>
      <c r="TBV1507" s="24"/>
      <c r="TBW1507" s="24"/>
      <c r="TBX1507" s="24"/>
      <c r="TBY1507" s="24"/>
      <c r="TBZ1507" s="24"/>
      <c r="TCA1507" s="24"/>
      <c r="TCB1507" s="24"/>
      <c r="TCC1507" s="24"/>
      <c r="TCD1507" s="24"/>
      <c r="TCE1507" s="24"/>
      <c r="TCF1507" s="24"/>
      <c r="TCG1507" s="24"/>
      <c r="TCH1507" s="24"/>
      <c r="TCI1507" s="24"/>
      <c r="TCJ1507" s="24"/>
      <c r="TCK1507" s="24"/>
      <c r="TCL1507" s="24"/>
      <c r="TCM1507" s="24"/>
      <c r="TCN1507" s="24"/>
      <c r="TCO1507" s="24"/>
      <c r="TCP1507" s="24"/>
      <c r="TCQ1507" s="24"/>
      <c r="TCR1507" s="24"/>
      <c r="TCS1507" s="24"/>
      <c r="TCT1507" s="24"/>
      <c r="TCU1507" s="24"/>
      <c r="TCV1507" s="24"/>
      <c r="TCW1507" s="24"/>
      <c r="TCX1507" s="24"/>
      <c r="TCY1507" s="24"/>
      <c r="TCZ1507" s="24"/>
      <c r="TDA1507" s="24"/>
      <c r="TDB1507" s="24"/>
      <c r="TDC1507" s="24"/>
      <c r="TDD1507" s="24"/>
      <c r="TDE1507" s="24"/>
      <c r="TDF1507" s="24"/>
      <c r="TDG1507" s="24"/>
      <c r="TDH1507" s="24"/>
      <c r="TDI1507" s="24"/>
      <c r="TDJ1507" s="24"/>
      <c r="TDK1507" s="24"/>
      <c r="TDL1507" s="24"/>
      <c r="TDM1507" s="24"/>
      <c r="TDN1507" s="24"/>
      <c r="TDO1507" s="24"/>
      <c r="TDP1507" s="24"/>
      <c r="TDQ1507" s="24"/>
      <c r="TDR1507" s="24"/>
      <c r="TDS1507" s="24"/>
      <c r="TDT1507" s="24"/>
      <c r="TDU1507" s="24"/>
      <c r="TDV1507" s="24"/>
      <c r="TDW1507" s="24"/>
      <c r="TDX1507" s="24"/>
      <c r="TDY1507" s="24"/>
      <c r="TDZ1507" s="24"/>
      <c r="TEA1507" s="24"/>
      <c r="TEB1507" s="24"/>
      <c r="TEC1507" s="24"/>
      <c r="TED1507" s="24"/>
      <c r="TEE1507" s="24"/>
      <c r="TEF1507" s="24"/>
      <c r="TEG1507" s="24"/>
      <c r="TEH1507" s="24"/>
      <c r="TEI1507" s="24"/>
      <c r="TEJ1507" s="24"/>
      <c r="TEK1507" s="24"/>
      <c r="TEL1507" s="24"/>
      <c r="TEM1507" s="24"/>
      <c r="TEN1507" s="24"/>
      <c r="TEO1507" s="24"/>
      <c r="TEP1507" s="24"/>
      <c r="TEQ1507" s="24"/>
      <c r="TER1507" s="24"/>
      <c r="TES1507" s="24"/>
      <c r="TET1507" s="24"/>
      <c r="TEU1507" s="24"/>
      <c r="TEV1507" s="24"/>
      <c r="TEW1507" s="24"/>
      <c r="TEX1507" s="24"/>
      <c r="TEY1507" s="24"/>
      <c r="TEZ1507" s="24"/>
      <c r="TFA1507" s="24"/>
      <c r="TFB1507" s="24"/>
      <c r="TFC1507" s="24"/>
      <c r="TFD1507" s="24"/>
      <c r="TFE1507" s="24"/>
      <c r="TFF1507" s="24"/>
      <c r="TFG1507" s="24"/>
      <c r="TFH1507" s="24"/>
      <c r="TFI1507" s="24"/>
      <c r="TFJ1507" s="24"/>
      <c r="TFK1507" s="24"/>
      <c r="TFL1507" s="24"/>
      <c r="TFM1507" s="24"/>
      <c r="TFN1507" s="24"/>
      <c r="TFO1507" s="24"/>
      <c r="TFP1507" s="24"/>
      <c r="TFQ1507" s="24"/>
      <c r="TFR1507" s="24"/>
      <c r="TFS1507" s="24"/>
      <c r="TFT1507" s="24"/>
      <c r="TFU1507" s="24"/>
      <c r="TFV1507" s="24"/>
      <c r="TFW1507" s="24"/>
      <c r="TFX1507" s="24"/>
      <c r="TFY1507" s="24"/>
      <c r="TFZ1507" s="24"/>
      <c r="TGA1507" s="24"/>
      <c r="TGB1507" s="24"/>
      <c r="TGC1507" s="24"/>
      <c r="TGD1507" s="24"/>
      <c r="TGE1507" s="24"/>
      <c r="TGF1507" s="24"/>
      <c r="TGG1507" s="24"/>
      <c r="TGH1507" s="24"/>
      <c r="TGI1507" s="24"/>
      <c r="TGJ1507" s="24"/>
      <c r="TGK1507" s="24"/>
      <c r="TGL1507" s="24"/>
      <c r="TGM1507" s="24"/>
      <c r="TGN1507" s="24"/>
      <c r="TGO1507" s="24"/>
      <c r="TGP1507" s="24"/>
      <c r="TGQ1507" s="24"/>
      <c r="TGR1507" s="24"/>
      <c r="TGS1507" s="24"/>
      <c r="TGT1507" s="24"/>
      <c r="TGU1507" s="24"/>
      <c r="TGV1507" s="24"/>
      <c r="TGW1507" s="24"/>
      <c r="TGX1507" s="24"/>
      <c r="TGY1507" s="24"/>
      <c r="TGZ1507" s="24"/>
      <c r="THA1507" s="24"/>
      <c r="THB1507" s="24"/>
      <c r="THC1507" s="24"/>
      <c r="THD1507" s="24"/>
      <c r="THE1507" s="24"/>
      <c r="THF1507" s="24"/>
      <c r="THG1507" s="24"/>
      <c r="THH1507" s="24"/>
      <c r="THI1507" s="24"/>
      <c r="THJ1507" s="24"/>
      <c r="THK1507" s="24"/>
      <c r="THL1507" s="24"/>
      <c r="THM1507" s="24"/>
      <c r="THN1507" s="24"/>
      <c r="THO1507" s="24"/>
      <c r="THP1507" s="24"/>
      <c r="THQ1507" s="24"/>
      <c r="THR1507" s="24"/>
      <c r="THS1507" s="24"/>
      <c r="THT1507" s="24"/>
      <c r="THU1507" s="24"/>
      <c r="THV1507" s="24"/>
      <c r="THW1507" s="24"/>
      <c r="THX1507" s="24"/>
      <c r="THY1507" s="24"/>
      <c r="THZ1507" s="24"/>
      <c r="TIA1507" s="24"/>
      <c r="TIB1507" s="24"/>
      <c r="TIC1507" s="24"/>
      <c r="TID1507" s="24"/>
      <c r="TIE1507" s="24"/>
      <c r="TIF1507" s="24"/>
      <c r="TIG1507" s="24"/>
      <c r="TIH1507" s="24"/>
      <c r="TII1507" s="24"/>
      <c r="TIJ1507" s="24"/>
      <c r="TIK1507" s="24"/>
      <c r="TIL1507" s="24"/>
      <c r="TIM1507" s="24"/>
      <c r="TIN1507" s="24"/>
      <c r="TIO1507" s="24"/>
      <c r="TIP1507" s="24"/>
      <c r="TIQ1507" s="24"/>
      <c r="TIR1507" s="24"/>
      <c r="TIS1507" s="24"/>
      <c r="TIT1507" s="24"/>
      <c r="TIU1507" s="24"/>
      <c r="TIV1507" s="24"/>
      <c r="TIW1507" s="24"/>
      <c r="TIX1507" s="24"/>
      <c r="TIY1507" s="24"/>
      <c r="TIZ1507" s="24"/>
      <c r="TJA1507" s="24"/>
      <c r="TJB1507" s="24"/>
      <c r="TJC1507" s="24"/>
      <c r="TJD1507" s="24"/>
      <c r="TJE1507" s="24"/>
      <c r="TJF1507" s="24"/>
      <c r="TJG1507" s="24"/>
      <c r="TJH1507" s="24"/>
      <c r="TJI1507" s="24"/>
      <c r="TJJ1507" s="24"/>
      <c r="TJK1507" s="24"/>
      <c r="TJL1507" s="24"/>
      <c r="TJM1507" s="24"/>
      <c r="TJN1507" s="24"/>
      <c r="TJO1507" s="24"/>
      <c r="TJP1507" s="24"/>
      <c r="TJQ1507" s="24"/>
      <c r="TJR1507" s="24"/>
      <c r="TJS1507" s="24"/>
      <c r="TJT1507" s="24"/>
      <c r="TJU1507" s="24"/>
      <c r="TJV1507" s="24"/>
      <c r="TJW1507" s="24"/>
      <c r="TJX1507" s="24"/>
      <c r="TJY1507" s="24"/>
      <c r="TJZ1507" s="24"/>
      <c r="TKA1507" s="24"/>
      <c r="TKB1507" s="24"/>
      <c r="TKC1507" s="24"/>
      <c r="TKD1507" s="24"/>
      <c r="TKE1507" s="24"/>
      <c r="TKF1507" s="24"/>
      <c r="TKG1507" s="24"/>
      <c r="TKH1507" s="24"/>
      <c r="TKI1507" s="24"/>
      <c r="TKJ1507" s="24"/>
      <c r="TKK1507" s="24"/>
      <c r="TKL1507" s="24"/>
      <c r="TKM1507" s="24"/>
      <c r="TKN1507" s="24"/>
      <c r="TKO1507" s="24"/>
      <c r="TKP1507" s="24"/>
      <c r="TKQ1507" s="24"/>
      <c r="TKR1507" s="24"/>
      <c r="TKS1507" s="24"/>
      <c r="TKT1507" s="24"/>
      <c r="TKU1507" s="24"/>
      <c r="TKV1507" s="24"/>
      <c r="TKW1507" s="24"/>
      <c r="TKX1507" s="24"/>
      <c r="TKY1507" s="24"/>
      <c r="TKZ1507" s="24"/>
      <c r="TLA1507" s="24"/>
      <c r="TLB1507" s="24"/>
      <c r="TLC1507" s="24"/>
      <c r="TLD1507" s="24"/>
      <c r="TLE1507" s="24"/>
      <c r="TLF1507" s="24"/>
      <c r="TLG1507" s="24"/>
      <c r="TLH1507" s="24"/>
      <c r="TLI1507" s="24"/>
      <c r="TLJ1507" s="24"/>
      <c r="TLK1507" s="24"/>
      <c r="TLL1507" s="24"/>
      <c r="TLM1507" s="24"/>
      <c r="TLN1507" s="24"/>
      <c r="TLO1507" s="24"/>
      <c r="TLP1507" s="24"/>
      <c r="TLQ1507" s="24"/>
      <c r="TLR1507" s="24"/>
      <c r="TLS1507" s="24"/>
      <c r="TLT1507" s="24"/>
      <c r="TLU1507" s="24"/>
      <c r="TLV1507" s="24"/>
      <c r="TLW1507" s="24"/>
      <c r="TLX1507" s="24"/>
      <c r="TLY1507" s="24"/>
      <c r="TLZ1507" s="24"/>
      <c r="TMA1507" s="24"/>
      <c r="TMB1507" s="24"/>
      <c r="TMC1507" s="24"/>
      <c r="TMD1507" s="24"/>
      <c r="TME1507" s="24"/>
      <c r="TMF1507" s="24"/>
      <c r="TMG1507" s="24"/>
      <c r="TMH1507" s="24"/>
      <c r="TMI1507" s="24"/>
      <c r="TMJ1507" s="24"/>
      <c r="TMK1507" s="24"/>
      <c r="TML1507" s="24"/>
      <c r="TMM1507" s="24"/>
      <c r="TMN1507" s="24"/>
      <c r="TMO1507" s="24"/>
      <c r="TMP1507" s="24"/>
      <c r="TMQ1507" s="24"/>
      <c r="TMR1507" s="24"/>
      <c r="TMS1507" s="24"/>
      <c r="TMT1507" s="24"/>
      <c r="TMU1507" s="24"/>
      <c r="TMV1507" s="24"/>
      <c r="TMW1507" s="24"/>
      <c r="TMX1507" s="24"/>
      <c r="TMY1507" s="24"/>
      <c r="TMZ1507" s="24"/>
      <c r="TNA1507" s="24"/>
      <c r="TNB1507" s="24"/>
      <c r="TNC1507" s="24"/>
      <c r="TND1507" s="24"/>
      <c r="TNE1507" s="24"/>
      <c r="TNF1507" s="24"/>
      <c r="TNG1507" s="24"/>
      <c r="TNH1507" s="24"/>
      <c r="TNI1507" s="24"/>
      <c r="TNJ1507" s="24"/>
      <c r="TNK1507" s="24"/>
      <c r="TNL1507" s="24"/>
      <c r="TNM1507" s="24"/>
      <c r="TNN1507" s="24"/>
      <c r="TNO1507" s="24"/>
      <c r="TNP1507" s="24"/>
      <c r="TNQ1507" s="24"/>
      <c r="TNR1507" s="24"/>
      <c r="TNS1507" s="24"/>
      <c r="TNT1507" s="24"/>
      <c r="TNU1507" s="24"/>
      <c r="TNV1507" s="24"/>
      <c r="TNW1507" s="24"/>
      <c r="TNX1507" s="24"/>
      <c r="TNY1507" s="24"/>
      <c r="TNZ1507" s="24"/>
      <c r="TOA1507" s="24"/>
      <c r="TOB1507" s="24"/>
      <c r="TOC1507" s="24"/>
      <c r="TOD1507" s="24"/>
      <c r="TOE1507" s="24"/>
      <c r="TOF1507" s="24"/>
      <c r="TOG1507" s="24"/>
      <c r="TOH1507" s="24"/>
      <c r="TOI1507" s="24"/>
      <c r="TOJ1507" s="24"/>
      <c r="TOK1507" s="24"/>
      <c r="TOL1507" s="24"/>
      <c r="TOM1507" s="24"/>
      <c r="TON1507" s="24"/>
      <c r="TOO1507" s="24"/>
      <c r="TOP1507" s="24"/>
      <c r="TOQ1507" s="24"/>
      <c r="TOR1507" s="24"/>
      <c r="TOS1507" s="24"/>
      <c r="TOT1507" s="24"/>
      <c r="TOU1507" s="24"/>
      <c r="TOV1507" s="24"/>
      <c r="TOW1507" s="24"/>
      <c r="TOX1507" s="24"/>
      <c r="TOY1507" s="24"/>
      <c r="TOZ1507" s="24"/>
      <c r="TPA1507" s="24"/>
      <c r="TPB1507" s="24"/>
      <c r="TPC1507" s="24"/>
      <c r="TPD1507" s="24"/>
      <c r="TPE1507" s="24"/>
      <c r="TPF1507" s="24"/>
      <c r="TPG1507" s="24"/>
      <c r="TPH1507" s="24"/>
      <c r="TPI1507" s="24"/>
      <c r="TPJ1507" s="24"/>
      <c r="TPK1507" s="24"/>
      <c r="TPL1507" s="24"/>
      <c r="TPM1507" s="24"/>
      <c r="TPN1507" s="24"/>
      <c r="TPO1507" s="24"/>
      <c r="TPP1507" s="24"/>
      <c r="TPQ1507" s="24"/>
      <c r="TPR1507" s="24"/>
      <c r="TPS1507" s="24"/>
      <c r="TPT1507" s="24"/>
      <c r="TPU1507" s="24"/>
      <c r="TPV1507" s="24"/>
      <c r="TPW1507" s="24"/>
      <c r="TPX1507" s="24"/>
      <c r="TPY1507" s="24"/>
      <c r="TPZ1507" s="24"/>
      <c r="TQA1507" s="24"/>
      <c r="TQB1507" s="24"/>
      <c r="TQC1507" s="24"/>
      <c r="TQD1507" s="24"/>
      <c r="TQE1507" s="24"/>
      <c r="TQF1507" s="24"/>
      <c r="TQG1507" s="24"/>
      <c r="TQH1507" s="24"/>
      <c r="TQI1507" s="24"/>
      <c r="TQJ1507" s="24"/>
      <c r="TQK1507" s="24"/>
      <c r="TQL1507" s="24"/>
      <c r="TQM1507" s="24"/>
      <c r="TQN1507" s="24"/>
      <c r="TQO1507" s="24"/>
      <c r="TQP1507" s="24"/>
      <c r="TQQ1507" s="24"/>
      <c r="TQR1507" s="24"/>
      <c r="TQS1507" s="24"/>
      <c r="TQT1507" s="24"/>
      <c r="TQU1507" s="24"/>
      <c r="TQV1507" s="24"/>
      <c r="TQW1507" s="24"/>
      <c r="TQX1507" s="24"/>
      <c r="TQY1507" s="24"/>
      <c r="TQZ1507" s="24"/>
      <c r="TRA1507" s="24"/>
      <c r="TRB1507" s="24"/>
      <c r="TRC1507" s="24"/>
      <c r="TRD1507" s="24"/>
      <c r="TRE1507" s="24"/>
      <c r="TRF1507" s="24"/>
      <c r="TRG1507" s="24"/>
      <c r="TRH1507" s="24"/>
      <c r="TRI1507" s="24"/>
      <c r="TRJ1507" s="24"/>
      <c r="TRK1507" s="24"/>
      <c r="TRL1507" s="24"/>
      <c r="TRM1507" s="24"/>
      <c r="TRN1507" s="24"/>
      <c r="TRO1507" s="24"/>
      <c r="TRP1507" s="24"/>
      <c r="TRQ1507" s="24"/>
      <c r="TRR1507" s="24"/>
      <c r="TRS1507" s="24"/>
      <c r="TRT1507" s="24"/>
      <c r="TRU1507" s="24"/>
      <c r="TRV1507" s="24"/>
      <c r="TRW1507" s="24"/>
      <c r="TRX1507" s="24"/>
      <c r="TRY1507" s="24"/>
      <c r="TRZ1507" s="24"/>
      <c r="TSA1507" s="24"/>
      <c r="TSB1507" s="24"/>
      <c r="TSC1507" s="24"/>
      <c r="TSD1507" s="24"/>
      <c r="TSE1507" s="24"/>
      <c r="TSF1507" s="24"/>
      <c r="TSG1507" s="24"/>
      <c r="TSH1507" s="24"/>
      <c r="TSI1507" s="24"/>
      <c r="TSJ1507" s="24"/>
      <c r="TSK1507" s="24"/>
      <c r="TSL1507" s="24"/>
      <c r="TSM1507" s="24"/>
      <c r="TSN1507" s="24"/>
      <c r="TSO1507" s="24"/>
      <c r="TSP1507" s="24"/>
      <c r="TSQ1507" s="24"/>
      <c r="TSR1507" s="24"/>
      <c r="TSS1507" s="24"/>
      <c r="TST1507" s="24"/>
      <c r="TSU1507" s="24"/>
      <c r="TSV1507" s="24"/>
      <c r="TSW1507" s="24"/>
      <c r="TSX1507" s="24"/>
      <c r="TSY1507" s="24"/>
      <c r="TSZ1507" s="24"/>
      <c r="TTA1507" s="24"/>
      <c r="TTB1507" s="24"/>
      <c r="TTC1507" s="24"/>
      <c r="TTD1507" s="24"/>
      <c r="TTE1507" s="24"/>
      <c r="TTF1507" s="24"/>
      <c r="TTG1507" s="24"/>
      <c r="TTH1507" s="24"/>
      <c r="TTI1507" s="24"/>
      <c r="TTJ1507" s="24"/>
      <c r="TTK1507" s="24"/>
      <c r="TTL1507" s="24"/>
      <c r="TTM1507" s="24"/>
      <c r="TTN1507" s="24"/>
      <c r="TTO1507" s="24"/>
      <c r="TTP1507" s="24"/>
      <c r="TTQ1507" s="24"/>
      <c r="TTR1507" s="24"/>
      <c r="TTS1507" s="24"/>
      <c r="TTT1507" s="24"/>
      <c r="TTU1507" s="24"/>
      <c r="TTV1507" s="24"/>
      <c r="TTW1507" s="24"/>
      <c r="TTX1507" s="24"/>
      <c r="TTY1507" s="24"/>
      <c r="TTZ1507" s="24"/>
      <c r="TUA1507" s="24"/>
      <c r="TUB1507" s="24"/>
      <c r="TUC1507" s="24"/>
      <c r="TUD1507" s="24"/>
      <c r="TUE1507" s="24"/>
      <c r="TUF1507" s="24"/>
      <c r="TUG1507" s="24"/>
      <c r="TUH1507" s="24"/>
      <c r="TUI1507" s="24"/>
      <c r="TUJ1507" s="24"/>
      <c r="TUK1507" s="24"/>
      <c r="TUL1507" s="24"/>
      <c r="TUM1507" s="24"/>
      <c r="TUN1507" s="24"/>
      <c r="TUO1507" s="24"/>
      <c r="TUP1507" s="24"/>
      <c r="TUQ1507" s="24"/>
      <c r="TUR1507" s="24"/>
      <c r="TUS1507" s="24"/>
      <c r="TUT1507" s="24"/>
      <c r="TUU1507" s="24"/>
      <c r="TUV1507" s="24"/>
      <c r="TUW1507" s="24"/>
      <c r="TUX1507" s="24"/>
      <c r="TUY1507" s="24"/>
      <c r="TUZ1507" s="24"/>
      <c r="TVA1507" s="24"/>
      <c r="TVB1507" s="24"/>
      <c r="TVC1507" s="24"/>
      <c r="TVD1507" s="24"/>
      <c r="TVE1507" s="24"/>
      <c r="TVF1507" s="24"/>
      <c r="TVG1507" s="24"/>
      <c r="TVH1507" s="24"/>
      <c r="TVI1507" s="24"/>
      <c r="TVJ1507" s="24"/>
      <c r="TVK1507" s="24"/>
      <c r="TVL1507" s="24"/>
      <c r="TVM1507" s="24"/>
      <c r="TVN1507" s="24"/>
      <c r="TVO1507" s="24"/>
      <c r="TVP1507" s="24"/>
      <c r="TVQ1507" s="24"/>
      <c r="TVR1507" s="24"/>
      <c r="TVS1507" s="24"/>
      <c r="TVT1507" s="24"/>
      <c r="TVU1507" s="24"/>
      <c r="TVV1507" s="24"/>
      <c r="TVW1507" s="24"/>
      <c r="TVX1507" s="24"/>
      <c r="TVY1507" s="24"/>
      <c r="TVZ1507" s="24"/>
      <c r="TWA1507" s="24"/>
      <c r="TWB1507" s="24"/>
      <c r="TWC1507" s="24"/>
      <c r="TWD1507" s="24"/>
      <c r="TWE1507" s="24"/>
      <c r="TWF1507" s="24"/>
      <c r="TWG1507" s="24"/>
      <c r="TWH1507" s="24"/>
      <c r="TWI1507" s="24"/>
      <c r="TWJ1507" s="24"/>
      <c r="TWK1507" s="24"/>
      <c r="TWL1507" s="24"/>
      <c r="TWM1507" s="24"/>
      <c r="TWN1507" s="24"/>
      <c r="TWO1507" s="24"/>
      <c r="TWP1507" s="24"/>
      <c r="TWQ1507" s="24"/>
      <c r="TWR1507" s="24"/>
      <c r="TWS1507" s="24"/>
      <c r="TWT1507" s="24"/>
      <c r="TWU1507" s="24"/>
      <c r="TWV1507" s="24"/>
      <c r="TWW1507" s="24"/>
      <c r="TWX1507" s="24"/>
      <c r="TWY1507" s="24"/>
      <c r="TWZ1507" s="24"/>
      <c r="TXA1507" s="24"/>
      <c r="TXB1507" s="24"/>
      <c r="TXC1507" s="24"/>
      <c r="TXD1507" s="24"/>
      <c r="TXE1507" s="24"/>
      <c r="TXF1507" s="24"/>
      <c r="TXG1507" s="24"/>
      <c r="TXH1507" s="24"/>
      <c r="TXI1507" s="24"/>
      <c r="TXJ1507" s="24"/>
      <c r="TXK1507" s="24"/>
      <c r="TXL1507" s="24"/>
      <c r="TXM1507" s="24"/>
      <c r="TXN1507" s="24"/>
      <c r="TXO1507" s="24"/>
      <c r="TXP1507" s="24"/>
      <c r="TXQ1507" s="24"/>
      <c r="TXR1507" s="24"/>
      <c r="TXS1507" s="24"/>
      <c r="TXT1507" s="24"/>
      <c r="TXU1507" s="24"/>
      <c r="TXV1507" s="24"/>
      <c r="TXW1507" s="24"/>
      <c r="TXX1507" s="24"/>
      <c r="TXY1507" s="24"/>
      <c r="TXZ1507" s="24"/>
      <c r="TYA1507" s="24"/>
      <c r="TYB1507" s="24"/>
      <c r="TYC1507" s="24"/>
      <c r="TYD1507" s="24"/>
      <c r="TYE1507" s="24"/>
      <c r="TYF1507" s="24"/>
      <c r="TYG1507" s="24"/>
      <c r="TYH1507" s="24"/>
      <c r="TYI1507" s="24"/>
      <c r="TYJ1507" s="24"/>
      <c r="TYK1507" s="24"/>
      <c r="TYL1507" s="24"/>
      <c r="TYM1507" s="24"/>
      <c r="TYN1507" s="24"/>
      <c r="TYO1507" s="24"/>
      <c r="TYP1507" s="24"/>
      <c r="TYQ1507" s="24"/>
      <c r="TYR1507" s="24"/>
      <c r="TYS1507" s="24"/>
      <c r="TYT1507" s="24"/>
      <c r="TYU1507" s="24"/>
      <c r="TYV1507" s="24"/>
      <c r="TYW1507" s="24"/>
      <c r="TYX1507" s="24"/>
      <c r="TYY1507" s="24"/>
      <c r="TYZ1507" s="24"/>
      <c r="TZA1507" s="24"/>
      <c r="TZB1507" s="24"/>
      <c r="TZC1507" s="24"/>
      <c r="TZD1507" s="24"/>
      <c r="TZE1507" s="24"/>
      <c r="TZF1507" s="24"/>
      <c r="TZG1507" s="24"/>
      <c r="TZH1507" s="24"/>
      <c r="TZI1507" s="24"/>
      <c r="TZJ1507" s="24"/>
      <c r="TZK1507" s="24"/>
      <c r="TZL1507" s="24"/>
      <c r="TZM1507" s="24"/>
      <c r="TZN1507" s="24"/>
      <c r="TZO1507" s="24"/>
      <c r="TZP1507" s="24"/>
      <c r="TZQ1507" s="24"/>
      <c r="TZR1507" s="24"/>
      <c r="TZS1507" s="24"/>
      <c r="TZT1507" s="24"/>
      <c r="TZU1507" s="24"/>
      <c r="TZV1507" s="24"/>
      <c r="TZW1507" s="24"/>
      <c r="TZX1507" s="24"/>
      <c r="TZY1507" s="24"/>
      <c r="TZZ1507" s="24"/>
      <c r="UAA1507" s="24"/>
      <c r="UAB1507" s="24"/>
      <c r="UAC1507" s="24"/>
      <c r="UAD1507" s="24"/>
      <c r="UAE1507" s="24"/>
      <c r="UAF1507" s="24"/>
      <c r="UAG1507" s="24"/>
      <c r="UAH1507" s="24"/>
      <c r="UAI1507" s="24"/>
      <c r="UAJ1507" s="24"/>
      <c r="UAK1507" s="24"/>
      <c r="UAL1507" s="24"/>
      <c r="UAM1507" s="24"/>
      <c r="UAN1507" s="24"/>
      <c r="UAO1507" s="24"/>
      <c r="UAP1507" s="24"/>
      <c r="UAQ1507" s="24"/>
      <c r="UAR1507" s="24"/>
      <c r="UAS1507" s="24"/>
      <c r="UAT1507" s="24"/>
      <c r="UAU1507" s="24"/>
      <c r="UAV1507" s="24"/>
      <c r="UAW1507" s="24"/>
      <c r="UAX1507" s="24"/>
      <c r="UAY1507" s="24"/>
      <c r="UAZ1507" s="24"/>
      <c r="UBA1507" s="24"/>
      <c r="UBB1507" s="24"/>
      <c r="UBC1507" s="24"/>
      <c r="UBD1507" s="24"/>
      <c r="UBE1507" s="24"/>
      <c r="UBF1507" s="24"/>
      <c r="UBG1507" s="24"/>
      <c r="UBH1507" s="24"/>
      <c r="UBI1507" s="24"/>
      <c r="UBJ1507" s="24"/>
      <c r="UBK1507" s="24"/>
      <c r="UBL1507" s="24"/>
      <c r="UBM1507" s="24"/>
      <c r="UBN1507" s="24"/>
      <c r="UBO1507" s="24"/>
      <c r="UBP1507" s="24"/>
      <c r="UBQ1507" s="24"/>
      <c r="UBR1507" s="24"/>
      <c r="UBS1507" s="24"/>
      <c r="UBT1507" s="24"/>
      <c r="UBU1507" s="24"/>
      <c r="UBV1507" s="24"/>
      <c r="UBW1507" s="24"/>
      <c r="UBX1507" s="24"/>
      <c r="UBY1507" s="24"/>
      <c r="UBZ1507" s="24"/>
      <c r="UCA1507" s="24"/>
      <c r="UCB1507" s="24"/>
      <c r="UCC1507" s="24"/>
      <c r="UCD1507" s="24"/>
      <c r="UCE1507" s="24"/>
      <c r="UCF1507" s="24"/>
      <c r="UCG1507" s="24"/>
      <c r="UCH1507" s="24"/>
      <c r="UCI1507" s="24"/>
      <c r="UCJ1507" s="24"/>
      <c r="UCK1507" s="24"/>
      <c r="UCL1507" s="24"/>
      <c r="UCM1507" s="24"/>
      <c r="UCN1507" s="24"/>
      <c r="UCO1507" s="24"/>
      <c r="UCP1507" s="24"/>
      <c r="UCQ1507" s="24"/>
      <c r="UCR1507" s="24"/>
      <c r="UCS1507" s="24"/>
      <c r="UCT1507" s="24"/>
      <c r="UCU1507" s="24"/>
      <c r="UCV1507" s="24"/>
      <c r="UCW1507" s="24"/>
      <c r="UCX1507" s="24"/>
      <c r="UCY1507" s="24"/>
      <c r="UCZ1507" s="24"/>
      <c r="UDA1507" s="24"/>
      <c r="UDB1507" s="24"/>
      <c r="UDC1507" s="24"/>
      <c r="UDD1507" s="24"/>
      <c r="UDE1507" s="24"/>
      <c r="UDF1507" s="24"/>
      <c r="UDG1507" s="24"/>
      <c r="UDH1507" s="24"/>
      <c r="UDI1507" s="24"/>
      <c r="UDJ1507" s="24"/>
      <c r="UDK1507" s="24"/>
      <c r="UDL1507" s="24"/>
      <c r="UDM1507" s="24"/>
      <c r="UDN1507" s="24"/>
      <c r="UDO1507" s="24"/>
      <c r="UDP1507" s="24"/>
      <c r="UDQ1507" s="24"/>
      <c r="UDR1507" s="24"/>
      <c r="UDS1507" s="24"/>
      <c r="UDT1507" s="24"/>
      <c r="UDU1507" s="24"/>
      <c r="UDV1507" s="24"/>
      <c r="UDW1507" s="24"/>
      <c r="UDX1507" s="24"/>
      <c r="UDY1507" s="24"/>
      <c r="UDZ1507" s="24"/>
      <c r="UEA1507" s="24"/>
      <c r="UEB1507" s="24"/>
      <c r="UEC1507" s="24"/>
      <c r="UED1507" s="24"/>
      <c r="UEE1507" s="24"/>
      <c r="UEF1507" s="24"/>
      <c r="UEG1507" s="24"/>
      <c r="UEH1507" s="24"/>
      <c r="UEI1507" s="24"/>
      <c r="UEJ1507" s="24"/>
      <c r="UEK1507" s="24"/>
      <c r="UEL1507" s="24"/>
      <c r="UEM1507" s="24"/>
      <c r="UEN1507" s="24"/>
      <c r="UEO1507" s="24"/>
      <c r="UEP1507" s="24"/>
      <c r="UEQ1507" s="24"/>
      <c r="UER1507" s="24"/>
      <c r="UES1507" s="24"/>
      <c r="UET1507" s="24"/>
      <c r="UEU1507" s="24"/>
      <c r="UEV1507" s="24"/>
      <c r="UEW1507" s="24"/>
      <c r="UEX1507" s="24"/>
      <c r="UEY1507" s="24"/>
      <c r="UEZ1507" s="24"/>
      <c r="UFA1507" s="24"/>
      <c r="UFB1507" s="24"/>
      <c r="UFC1507" s="24"/>
      <c r="UFD1507" s="24"/>
      <c r="UFE1507" s="24"/>
      <c r="UFF1507" s="24"/>
      <c r="UFG1507" s="24"/>
      <c r="UFH1507" s="24"/>
      <c r="UFI1507" s="24"/>
      <c r="UFJ1507" s="24"/>
      <c r="UFK1507" s="24"/>
      <c r="UFL1507" s="24"/>
      <c r="UFM1507" s="24"/>
      <c r="UFN1507" s="24"/>
      <c r="UFO1507" s="24"/>
      <c r="UFP1507" s="24"/>
      <c r="UFQ1507" s="24"/>
      <c r="UFR1507" s="24"/>
      <c r="UFS1507" s="24"/>
      <c r="UFT1507" s="24"/>
      <c r="UFU1507" s="24"/>
      <c r="UFV1507" s="24"/>
      <c r="UFW1507" s="24"/>
      <c r="UFX1507" s="24"/>
      <c r="UFY1507" s="24"/>
      <c r="UFZ1507" s="24"/>
      <c r="UGA1507" s="24"/>
      <c r="UGB1507" s="24"/>
      <c r="UGC1507" s="24"/>
      <c r="UGD1507" s="24"/>
      <c r="UGE1507" s="24"/>
      <c r="UGF1507" s="24"/>
      <c r="UGG1507" s="24"/>
      <c r="UGH1507" s="24"/>
      <c r="UGI1507" s="24"/>
      <c r="UGJ1507" s="24"/>
      <c r="UGK1507" s="24"/>
      <c r="UGL1507" s="24"/>
      <c r="UGM1507" s="24"/>
      <c r="UGN1507" s="24"/>
      <c r="UGO1507" s="24"/>
      <c r="UGP1507" s="24"/>
      <c r="UGQ1507" s="24"/>
      <c r="UGR1507" s="24"/>
      <c r="UGS1507" s="24"/>
      <c r="UGT1507" s="24"/>
      <c r="UGU1507" s="24"/>
      <c r="UGV1507" s="24"/>
      <c r="UGW1507" s="24"/>
      <c r="UGX1507" s="24"/>
      <c r="UGY1507" s="24"/>
      <c r="UGZ1507" s="24"/>
      <c r="UHA1507" s="24"/>
      <c r="UHB1507" s="24"/>
      <c r="UHC1507" s="24"/>
      <c r="UHD1507" s="24"/>
      <c r="UHE1507" s="24"/>
      <c r="UHF1507" s="24"/>
      <c r="UHG1507" s="24"/>
      <c r="UHH1507" s="24"/>
      <c r="UHI1507" s="24"/>
      <c r="UHJ1507" s="24"/>
      <c r="UHK1507" s="24"/>
      <c r="UHL1507" s="24"/>
      <c r="UHM1507" s="24"/>
      <c r="UHN1507" s="24"/>
      <c r="UHO1507" s="24"/>
      <c r="UHP1507" s="24"/>
      <c r="UHQ1507" s="24"/>
      <c r="UHR1507" s="24"/>
      <c r="UHS1507" s="24"/>
      <c r="UHT1507" s="24"/>
      <c r="UHU1507" s="24"/>
      <c r="UHV1507" s="24"/>
      <c r="UHW1507" s="24"/>
      <c r="UHX1507" s="24"/>
      <c r="UHY1507" s="24"/>
      <c r="UHZ1507" s="24"/>
      <c r="UIA1507" s="24"/>
      <c r="UIB1507" s="24"/>
      <c r="UIC1507" s="24"/>
      <c r="UID1507" s="24"/>
      <c r="UIE1507" s="24"/>
      <c r="UIF1507" s="24"/>
      <c r="UIG1507" s="24"/>
      <c r="UIH1507" s="24"/>
      <c r="UII1507" s="24"/>
      <c r="UIJ1507" s="24"/>
      <c r="UIK1507" s="24"/>
      <c r="UIL1507" s="24"/>
      <c r="UIM1507" s="24"/>
      <c r="UIN1507" s="24"/>
      <c r="UIO1507" s="24"/>
      <c r="UIP1507" s="24"/>
      <c r="UIQ1507" s="24"/>
      <c r="UIR1507" s="24"/>
      <c r="UIS1507" s="24"/>
      <c r="UIT1507" s="24"/>
      <c r="UIU1507" s="24"/>
      <c r="UIV1507" s="24"/>
      <c r="UIW1507" s="24"/>
      <c r="UIX1507" s="24"/>
      <c r="UIY1507" s="24"/>
      <c r="UIZ1507" s="24"/>
      <c r="UJA1507" s="24"/>
      <c r="UJB1507" s="24"/>
      <c r="UJC1507" s="24"/>
      <c r="UJD1507" s="24"/>
      <c r="UJE1507" s="24"/>
      <c r="UJF1507" s="24"/>
      <c r="UJG1507" s="24"/>
      <c r="UJH1507" s="24"/>
      <c r="UJI1507" s="24"/>
      <c r="UJJ1507" s="24"/>
      <c r="UJK1507" s="24"/>
      <c r="UJL1507" s="24"/>
      <c r="UJM1507" s="24"/>
      <c r="UJN1507" s="24"/>
      <c r="UJO1507" s="24"/>
      <c r="UJP1507" s="24"/>
      <c r="UJQ1507" s="24"/>
      <c r="UJR1507" s="24"/>
      <c r="UJS1507" s="24"/>
      <c r="UJT1507" s="24"/>
      <c r="UJU1507" s="24"/>
      <c r="UJV1507" s="24"/>
      <c r="UJW1507" s="24"/>
      <c r="UJX1507" s="24"/>
      <c r="UJY1507" s="24"/>
      <c r="UJZ1507" s="24"/>
      <c r="UKA1507" s="24"/>
      <c r="UKB1507" s="24"/>
      <c r="UKC1507" s="24"/>
      <c r="UKD1507" s="24"/>
      <c r="UKE1507" s="24"/>
      <c r="UKF1507" s="24"/>
      <c r="UKG1507" s="24"/>
      <c r="UKH1507" s="24"/>
      <c r="UKI1507" s="24"/>
      <c r="UKJ1507" s="24"/>
      <c r="UKK1507" s="24"/>
      <c r="UKL1507" s="24"/>
      <c r="UKM1507" s="24"/>
      <c r="UKN1507" s="24"/>
      <c r="UKO1507" s="24"/>
      <c r="UKP1507" s="24"/>
      <c r="UKQ1507" s="24"/>
      <c r="UKR1507" s="24"/>
      <c r="UKS1507" s="24"/>
      <c r="UKT1507" s="24"/>
      <c r="UKU1507" s="24"/>
      <c r="UKV1507" s="24"/>
      <c r="UKW1507" s="24"/>
      <c r="UKX1507" s="24"/>
      <c r="UKY1507" s="24"/>
      <c r="UKZ1507" s="24"/>
      <c r="ULA1507" s="24"/>
      <c r="ULB1507" s="24"/>
      <c r="ULC1507" s="24"/>
      <c r="ULD1507" s="24"/>
      <c r="ULE1507" s="24"/>
      <c r="ULF1507" s="24"/>
      <c r="ULG1507" s="24"/>
      <c r="ULH1507" s="24"/>
      <c r="ULI1507" s="24"/>
      <c r="ULJ1507" s="24"/>
      <c r="ULK1507" s="24"/>
      <c r="ULL1507" s="24"/>
      <c r="ULM1507" s="24"/>
      <c r="ULN1507" s="24"/>
      <c r="ULO1507" s="24"/>
      <c r="ULP1507" s="24"/>
      <c r="ULQ1507" s="24"/>
      <c r="ULR1507" s="24"/>
      <c r="ULS1507" s="24"/>
      <c r="ULT1507" s="24"/>
      <c r="ULU1507" s="24"/>
      <c r="ULV1507" s="24"/>
      <c r="ULW1507" s="24"/>
      <c r="ULX1507" s="24"/>
      <c r="ULY1507" s="24"/>
      <c r="ULZ1507" s="24"/>
      <c r="UMA1507" s="24"/>
      <c r="UMB1507" s="24"/>
      <c r="UMC1507" s="24"/>
      <c r="UMD1507" s="24"/>
      <c r="UME1507" s="24"/>
      <c r="UMF1507" s="24"/>
      <c r="UMG1507" s="24"/>
      <c r="UMH1507" s="24"/>
      <c r="UMI1507" s="24"/>
      <c r="UMJ1507" s="24"/>
      <c r="UMK1507" s="24"/>
      <c r="UML1507" s="24"/>
      <c r="UMM1507" s="24"/>
      <c r="UMN1507" s="24"/>
      <c r="UMO1507" s="24"/>
      <c r="UMP1507" s="24"/>
      <c r="UMQ1507" s="24"/>
      <c r="UMR1507" s="24"/>
      <c r="UMS1507" s="24"/>
      <c r="UMT1507" s="24"/>
      <c r="UMU1507" s="24"/>
      <c r="UMV1507" s="24"/>
      <c r="UMW1507" s="24"/>
      <c r="UMX1507" s="24"/>
      <c r="UMY1507" s="24"/>
      <c r="UMZ1507" s="24"/>
      <c r="UNA1507" s="24"/>
      <c r="UNB1507" s="24"/>
      <c r="UNC1507" s="24"/>
      <c r="UND1507" s="24"/>
      <c r="UNE1507" s="24"/>
      <c r="UNF1507" s="24"/>
      <c r="UNG1507" s="24"/>
      <c r="UNH1507" s="24"/>
      <c r="UNI1507" s="24"/>
      <c r="UNJ1507" s="24"/>
      <c r="UNK1507" s="24"/>
      <c r="UNL1507" s="24"/>
      <c r="UNM1507" s="24"/>
      <c r="UNN1507" s="24"/>
      <c r="UNO1507" s="24"/>
      <c r="UNP1507" s="24"/>
      <c r="UNQ1507" s="24"/>
      <c r="UNR1507" s="24"/>
      <c r="UNS1507" s="24"/>
      <c r="UNT1507" s="24"/>
      <c r="UNU1507" s="24"/>
      <c r="UNV1507" s="24"/>
      <c r="UNW1507" s="24"/>
      <c r="UNX1507" s="24"/>
      <c r="UNY1507" s="24"/>
      <c r="UNZ1507" s="24"/>
      <c r="UOA1507" s="24"/>
      <c r="UOB1507" s="24"/>
      <c r="UOC1507" s="24"/>
      <c r="UOD1507" s="24"/>
      <c r="UOE1507" s="24"/>
      <c r="UOF1507" s="24"/>
      <c r="UOG1507" s="24"/>
      <c r="UOH1507" s="24"/>
      <c r="UOI1507" s="24"/>
      <c r="UOJ1507" s="24"/>
      <c r="UOK1507" s="24"/>
      <c r="UOL1507" s="24"/>
      <c r="UOM1507" s="24"/>
      <c r="UON1507" s="24"/>
      <c r="UOO1507" s="24"/>
      <c r="UOP1507" s="24"/>
      <c r="UOQ1507" s="24"/>
      <c r="UOR1507" s="24"/>
      <c r="UOS1507" s="24"/>
      <c r="UOT1507" s="24"/>
      <c r="UOU1507" s="24"/>
      <c r="UOV1507" s="24"/>
      <c r="UOW1507" s="24"/>
      <c r="UOX1507" s="24"/>
      <c r="UOY1507" s="24"/>
      <c r="UOZ1507" s="24"/>
      <c r="UPA1507" s="24"/>
      <c r="UPB1507" s="24"/>
      <c r="UPC1507" s="24"/>
      <c r="UPD1507" s="24"/>
      <c r="UPE1507" s="24"/>
      <c r="UPF1507" s="24"/>
      <c r="UPG1507" s="24"/>
      <c r="UPH1507" s="24"/>
      <c r="UPI1507" s="24"/>
      <c r="UPJ1507" s="24"/>
      <c r="UPK1507" s="24"/>
      <c r="UPL1507" s="24"/>
      <c r="UPM1507" s="24"/>
      <c r="UPN1507" s="24"/>
      <c r="UPO1507" s="24"/>
      <c r="UPP1507" s="24"/>
      <c r="UPQ1507" s="24"/>
      <c r="UPR1507" s="24"/>
      <c r="UPS1507" s="24"/>
      <c r="UPT1507" s="24"/>
      <c r="UPU1507" s="24"/>
      <c r="UPV1507" s="24"/>
      <c r="UPW1507" s="24"/>
      <c r="UPX1507" s="24"/>
      <c r="UPY1507" s="24"/>
      <c r="UPZ1507" s="24"/>
      <c r="UQA1507" s="24"/>
      <c r="UQB1507" s="24"/>
      <c r="UQC1507" s="24"/>
      <c r="UQD1507" s="24"/>
      <c r="UQE1507" s="24"/>
      <c r="UQF1507" s="24"/>
      <c r="UQG1507" s="24"/>
      <c r="UQH1507" s="24"/>
      <c r="UQI1507" s="24"/>
      <c r="UQJ1507" s="24"/>
      <c r="UQK1507" s="24"/>
      <c r="UQL1507" s="24"/>
      <c r="UQM1507" s="24"/>
      <c r="UQN1507" s="24"/>
      <c r="UQO1507" s="24"/>
      <c r="UQP1507" s="24"/>
      <c r="UQQ1507" s="24"/>
      <c r="UQR1507" s="24"/>
      <c r="UQS1507" s="24"/>
      <c r="UQT1507" s="24"/>
      <c r="UQU1507" s="24"/>
      <c r="UQV1507" s="24"/>
      <c r="UQW1507" s="24"/>
      <c r="UQX1507" s="24"/>
      <c r="UQY1507" s="24"/>
      <c r="UQZ1507" s="24"/>
      <c r="URA1507" s="24"/>
      <c r="URB1507" s="24"/>
      <c r="URC1507" s="24"/>
      <c r="URD1507" s="24"/>
      <c r="URE1507" s="24"/>
      <c r="URF1507" s="24"/>
      <c r="URG1507" s="24"/>
      <c r="URH1507" s="24"/>
      <c r="URI1507" s="24"/>
      <c r="URJ1507" s="24"/>
      <c r="URK1507" s="24"/>
      <c r="URL1507" s="24"/>
      <c r="URM1507" s="24"/>
      <c r="URN1507" s="24"/>
      <c r="URO1507" s="24"/>
      <c r="URP1507" s="24"/>
      <c r="URQ1507" s="24"/>
      <c r="URR1507" s="24"/>
      <c r="URS1507" s="24"/>
      <c r="URT1507" s="24"/>
      <c r="URU1507" s="24"/>
      <c r="URV1507" s="24"/>
      <c r="URW1507" s="24"/>
      <c r="URX1507" s="24"/>
      <c r="URY1507" s="24"/>
      <c r="URZ1507" s="24"/>
      <c r="USA1507" s="24"/>
      <c r="USB1507" s="24"/>
      <c r="USC1507" s="24"/>
      <c r="USD1507" s="24"/>
      <c r="USE1507" s="24"/>
      <c r="USF1507" s="24"/>
      <c r="USG1507" s="24"/>
      <c r="USH1507" s="24"/>
      <c r="USI1507" s="24"/>
      <c r="USJ1507" s="24"/>
      <c r="USK1507" s="24"/>
      <c r="USL1507" s="24"/>
      <c r="USM1507" s="24"/>
      <c r="USN1507" s="24"/>
      <c r="USO1507" s="24"/>
      <c r="USP1507" s="24"/>
      <c r="USQ1507" s="24"/>
      <c r="USR1507" s="24"/>
      <c r="USS1507" s="24"/>
      <c r="UST1507" s="24"/>
      <c r="USU1507" s="24"/>
      <c r="USV1507" s="24"/>
      <c r="USW1507" s="24"/>
      <c r="USX1507" s="24"/>
      <c r="USY1507" s="24"/>
      <c r="USZ1507" s="24"/>
      <c r="UTA1507" s="24"/>
      <c r="UTB1507" s="24"/>
      <c r="UTC1507" s="24"/>
      <c r="UTD1507" s="24"/>
      <c r="UTE1507" s="24"/>
      <c r="UTF1507" s="24"/>
      <c r="UTG1507" s="24"/>
      <c r="UTH1507" s="24"/>
      <c r="UTI1507" s="24"/>
      <c r="UTJ1507" s="24"/>
      <c r="UTK1507" s="24"/>
      <c r="UTL1507" s="24"/>
      <c r="UTM1507" s="24"/>
      <c r="UTN1507" s="24"/>
      <c r="UTO1507" s="24"/>
      <c r="UTP1507" s="24"/>
      <c r="UTQ1507" s="24"/>
      <c r="UTR1507" s="24"/>
      <c r="UTS1507" s="24"/>
      <c r="UTT1507" s="24"/>
      <c r="UTU1507" s="24"/>
      <c r="UTV1507" s="24"/>
      <c r="UTW1507" s="24"/>
      <c r="UTX1507" s="24"/>
      <c r="UTY1507" s="24"/>
      <c r="UTZ1507" s="24"/>
      <c r="UUA1507" s="24"/>
      <c r="UUB1507" s="24"/>
      <c r="UUC1507" s="24"/>
      <c r="UUD1507" s="24"/>
      <c r="UUE1507" s="24"/>
      <c r="UUF1507" s="24"/>
      <c r="UUG1507" s="24"/>
      <c r="UUH1507" s="24"/>
      <c r="UUI1507" s="24"/>
      <c r="UUJ1507" s="24"/>
      <c r="UUK1507" s="24"/>
      <c r="UUL1507" s="24"/>
      <c r="UUM1507" s="24"/>
      <c r="UUN1507" s="24"/>
      <c r="UUO1507" s="24"/>
      <c r="UUP1507" s="24"/>
      <c r="UUQ1507" s="24"/>
      <c r="UUR1507" s="24"/>
      <c r="UUS1507" s="24"/>
      <c r="UUT1507" s="24"/>
      <c r="UUU1507" s="24"/>
      <c r="UUV1507" s="24"/>
      <c r="UUW1507" s="24"/>
      <c r="UUX1507" s="24"/>
      <c r="UUY1507" s="24"/>
      <c r="UUZ1507" s="24"/>
      <c r="UVA1507" s="24"/>
      <c r="UVB1507" s="24"/>
      <c r="UVC1507" s="24"/>
      <c r="UVD1507" s="24"/>
      <c r="UVE1507" s="24"/>
      <c r="UVF1507" s="24"/>
      <c r="UVG1507" s="24"/>
      <c r="UVH1507" s="24"/>
      <c r="UVI1507" s="24"/>
      <c r="UVJ1507" s="24"/>
      <c r="UVK1507" s="24"/>
      <c r="UVL1507" s="24"/>
      <c r="UVM1507" s="24"/>
      <c r="UVN1507" s="24"/>
      <c r="UVO1507" s="24"/>
      <c r="UVP1507" s="24"/>
      <c r="UVQ1507" s="24"/>
      <c r="UVR1507" s="24"/>
      <c r="UVS1507" s="24"/>
      <c r="UVT1507" s="24"/>
      <c r="UVU1507" s="24"/>
      <c r="UVV1507" s="24"/>
      <c r="UVW1507" s="24"/>
      <c r="UVX1507" s="24"/>
      <c r="UVY1507" s="24"/>
      <c r="UVZ1507" s="24"/>
      <c r="UWA1507" s="24"/>
      <c r="UWB1507" s="24"/>
      <c r="UWC1507" s="24"/>
      <c r="UWD1507" s="24"/>
      <c r="UWE1507" s="24"/>
      <c r="UWF1507" s="24"/>
      <c r="UWG1507" s="24"/>
      <c r="UWH1507" s="24"/>
      <c r="UWI1507" s="24"/>
      <c r="UWJ1507" s="24"/>
      <c r="UWK1507" s="24"/>
      <c r="UWL1507" s="24"/>
      <c r="UWM1507" s="24"/>
      <c r="UWN1507" s="24"/>
      <c r="UWO1507" s="24"/>
      <c r="UWP1507" s="24"/>
      <c r="UWQ1507" s="24"/>
      <c r="UWR1507" s="24"/>
      <c r="UWS1507" s="24"/>
      <c r="UWT1507" s="24"/>
      <c r="UWU1507" s="24"/>
      <c r="UWV1507" s="24"/>
      <c r="UWW1507" s="24"/>
      <c r="UWX1507" s="24"/>
      <c r="UWY1507" s="24"/>
      <c r="UWZ1507" s="24"/>
      <c r="UXA1507" s="24"/>
      <c r="UXB1507" s="24"/>
      <c r="UXC1507" s="24"/>
      <c r="UXD1507" s="24"/>
      <c r="UXE1507" s="24"/>
      <c r="UXF1507" s="24"/>
      <c r="UXG1507" s="24"/>
      <c r="UXH1507" s="24"/>
      <c r="UXI1507" s="24"/>
      <c r="UXJ1507" s="24"/>
      <c r="UXK1507" s="24"/>
      <c r="UXL1507" s="24"/>
      <c r="UXM1507" s="24"/>
      <c r="UXN1507" s="24"/>
      <c r="UXO1507" s="24"/>
      <c r="UXP1507" s="24"/>
      <c r="UXQ1507" s="24"/>
      <c r="UXR1507" s="24"/>
      <c r="UXS1507" s="24"/>
      <c r="UXT1507" s="24"/>
      <c r="UXU1507" s="24"/>
      <c r="UXV1507" s="24"/>
      <c r="UXW1507" s="24"/>
      <c r="UXX1507" s="24"/>
      <c r="UXY1507" s="24"/>
      <c r="UXZ1507" s="24"/>
      <c r="UYA1507" s="24"/>
      <c r="UYB1507" s="24"/>
      <c r="UYC1507" s="24"/>
      <c r="UYD1507" s="24"/>
      <c r="UYE1507" s="24"/>
      <c r="UYF1507" s="24"/>
      <c r="UYG1507" s="24"/>
      <c r="UYH1507" s="24"/>
      <c r="UYI1507" s="24"/>
      <c r="UYJ1507" s="24"/>
      <c r="UYK1507" s="24"/>
      <c r="UYL1507" s="24"/>
      <c r="UYM1507" s="24"/>
      <c r="UYN1507" s="24"/>
      <c r="UYO1507" s="24"/>
      <c r="UYP1507" s="24"/>
      <c r="UYQ1507" s="24"/>
      <c r="UYR1507" s="24"/>
      <c r="UYS1507" s="24"/>
      <c r="UYT1507" s="24"/>
      <c r="UYU1507" s="24"/>
      <c r="UYV1507" s="24"/>
      <c r="UYW1507" s="24"/>
      <c r="UYX1507" s="24"/>
      <c r="UYY1507" s="24"/>
      <c r="UYZ1507" s="24"/>
      <c r="UZA1507" s="24"/>
      <c r="UZB1507" s="24"/>
      <c r="UZC1507" s="24"/>
      <c r="UZD1507" s="24"/>
      <c r="UZE1507" s="24"/>
      <c r="UZF1507" s="24"/>
      <c r="UZG1507" s="24"/>
      <c r="UZH1507" s="24"/>
      <c r="UZI1507" s="24"/>
      <c r="UZJ1507" s="24"/>
      <c r="UZK1507" s="24"/>
      <c r="UZL1507" s="24"/>
      <c r="UZM1507" s="24"/>
      <c r="UZN1507" s="24"/>
      <c r="UZO1507" s="24"/>
      <c r="UZP1507" s="24"/>
      <c r="UZQ1507" s="24"/>
      <c r="UZR1507" s="24"/>
      <c r="UZS1507" s="24"/>
      <c r="UZT1507" s="24"/>
      <c r="UZU1507" s="24"/>
      <c r="UZV1507" s="24"/>
      <c r="UZW1507" s="24"/>
      <c r="UZX1507" s="24"/>
      <c r="UZY1507" s="24"/>
      <c r="UZZ1507" s="24"/>
      <c r="VAA1507" s="24"/>
      <c r="VAB1507" s="24"/>
      <c r="VAC1507" s="24"/>
      <c r="VAD1507" s="24"/>
      <c r="VAE1507" s="24"/>
      <c r="VAF1507" s="24"/>
      <c r="VAG1507" s="24"/>
      <c r="VAH1507" s="24"/>
      <c r="VAI1507" s="24"/>
      <c r="VAJ1507" s="24"/>
      <c r="VAK1507" s="24"/>
      <c r="VAL1507" s="24"/>
      <c r="VAM1507" s="24"/>
      <c r="VAN1507" s="24"/>
      <c r="VAO1507" s="24"/>
      <c r="VAP1507" s="24"/>
      <c r="VAQ1507" s="24"/>
      <c r="VAR1507" s="24"/>
      <c r="VAS1507" s="24"/>
      <c r="VAT1507" s="24"/>
      <c r="VAU1507" s="24"/>
      <c r="VAV1507" s="24"/>
      <c r="VAW1507" s="24"/>
      <c r="VAX1507" s="24"/>
      <c r="VAY1507" s="24"/>
      <c r="VAZ1507" s="24"/>
      <c r="VBA1507" s="24"/>
      <c r="VBB1507" s="24"/>
      <c r="VBC1507" s="24"/>
      <c r="VBD1507" s="24"/>
      <c r="VBE1507" s="24"/>
      <c r="VBF1507" s="24"/>
      <c r="VBG1507" s="24"/>
      <c r="VBH1507" s="24"/>
      <c r="VBI1507" s="24"/>
      <c r="VBJ1507" s="24"/>
      <c r="VBK1507" s="24"/>
      <c r="VBL1507" s="24"/>
      <c r="VBM1507" s="24"/>
      <c r="VBN1507" s="24"/>
      <c r="VBO1507" s="24"/>
      <c r="VBP1507" s="24"/>
      <c r="VBQ1507" s="24"/>
      <c r="VBR1507" s="24"/>
      <c r="VBS1507" s="24"/>
      <c r="VBT1507" s="24"/>
      <c r="VBU1507" s="24"/>
      <c r="VBV1507" s="24"/>
      <c r="VBW1507" s="24"/>
      <c r="VBX1507" s="24"/>
      <c r="VBY1507" s="24"/>
      <c r="VBZ1507" s="24"/>
      <c r="VCA1507" s="24"/>
      <c r="VCB1507" s="24"/>
      <c r="VCC1507" s="24"/>
      <c r="VCD1507" s="24"/>
      <c r="VCE1507" s="24"/>
      <c r="VCF1507" s="24"/>
      <c r="VCG1507" s="24"/>
      <c r="VCH1507" s="24"/>
      <c r="VCI1507" s="24"/>
      <c r="VCJ1507" s="24"/>
      <c r="VCK1507" s="24"/>
      <c r="VCL1507" s="24"/>
      <c r="VCM1507" s="24"/>
      <c r="VCN1507" s="24"/>
      <c r="VCO1507" s="24"/>
      <c r="VCP1507" s="24"/>
      <c r="VCQ1507" s="24"/>
      <c r="VCR1507" s="24"/>
      <c r="VCS1507" s="24"/>
      <c r="VCT1507" s="24"/>
      <c r="VCU1507" s="24"/>
      <c r="VCV1507" s="24"/>
      <c r="VCW1507" s="24"/>
      <c r="VCX1507" s="24"/>
      <c r="VCY1507" s="24"/>
      <c r="VCZ1507" s="24"/>
      <c r="VDA1507" s="24"/>
      <c r="VDB1507" s="24"/>
      <c r="VDC1507" s="24"/>
      <c r="VDD1507" s="24"/>
      <c r="VDE1507" s="24"/>
      <c r="VDF1507" s="24"/>
      <c r="VDG1507" s="24"/>
      <c r="VDH1507" s="24"/>
      <c r="VDI1507" s="24"/>
      <c r="VDJ1507" s="24"/>
      <c r="VDK1507" s="24"/>
      <c r="VDL1507" s="24"/>
      <c r="VDM1507" s="24"/>
      <c r="VDN1507" s="24"/>
      <c r="VDO1507" s="24"/>
      <c r="VDP1507" s="24"/>
      <c r="VDQ1507" s="24"/>
      <c r="VDR1507" s="24"/>
      <c r="VDS1507" s="24"/>
      <c r="VDT1507" s="24"/>
      <c r="VDU1507" s="24"/>
      <c r="VDV1507" s="24"/>
      <c r="VDW1507" s="24"/>
      <c r="VDX1507" s="24"/>
      <c r="VDY1507" s="24"/>
      <c r="VDZ1507" s="24"/>
      <c r="VEA1507" s="24"/>
      <c r="VEB1507" s="24"/>
      <c r="VEC1507" s="24"/>
      <c r="VED1507" s="24"/>
      <c r="VEE1507" s="24"/>
      <c r="VEF1507" s="24"/>
      <c r="VEG1507" s="24"/>
      <c r="VEH1507" s="24"/>
      <c r="VEI1507" s="24"/>
      <c r="VEJ1507" s="24"/>
      <c r="VEK1507" s="24"/>
      <c r="VEL1507" s="24"/>
      <c r="VEM1507" s="24"/>
      <c r="VEN1507" s="24"/>
      <c r="VEO1507" s="24"/>
      <c r="VEP1507" s="24"/>
      <c r="VEQ1507" s="24"/>
      <c r="VER1507" s="24"/>
      <c r="VES1507" s="24"/>
      <c r="VET1507" s="24"/>
      <c r="VEU1507" s="24"/>
      <c r="VEV1507" s="24"/>
      <c r="VEW1507" s="24"/>
      <c r="VEX1507" s="24"/>
      <c r="VEY1507" s="24"/>
      <c r="VEZ1507" s="24"/>
      <c r="VFA1507" s="24"/>
      <c r="VFB1507" s="24"/>
      <c r="VFC1507" s="24"/>
      <c r="VFD1507" s="24"/>
      <c r="VFE1507" s="24"/>
      <c r="VFF1507" s="24"/>
      <c r="VFG1507" s="24"/>
      <c r="VFH1507" s="24"/>
      <c r="VFI1507" s="24"/>
      <c r="VFJ1507" s="24"/>
      <c r="VFK1507" s="24"/>
      <c r="VFL1507" s="24"/>
      <c r="VFM1507" s="24"/>
      <c r="VFN1507" s="24"/>
      <c r="VFO1507" s="24"/>
      <c r="VFP1507" s="24"/>
      <c r="VFQ1507" s="24"/>
      <c r="VFR1507" s="24"/>
      <c r="VFS1507" s="24"/>
      <c r="VFT1507" s="24"/>
      <c r="VFU1507" s="24"/>
      <c r="VFV1507" s="24"/>
      <c r="VFW1507" s="24"/>
      <c r="VFX1507" s="24"/>
      <c r="VFY1507" s="24"/>
      <c r="VFZ1507" s="24"/>
      <c r="VGA1507" s="24"/>
      <c r="VGB1507" s="24"/>
      <c r="VGC1507" s="24"/>
      <c r="VGD1507" s="24"/>
      <c r="VGE1507" s="24"/>
      <c r="VGF1507" s="24"/>
      <c r="VGG1507" s="24"/>
      <c r="VGH1507" s="24"/>
      <c r="VGI1507" s="24"/>
      <c r="VGJ1507" s="24"/>
      <c r="VGK1507" s="24"/>
      <c r="VGL1507" s="24"/>
      <c r="VGM1507" s="24"/>
      <c r="VGN1507" s="24"/>
      <c r="VGO1507" s="24"/>
      <c r="VGP1507" s="24"/>
      <c r="VGQ1507" s="24"/>
      <c r="VGR1507" s="24"/>
      <c r="VGS1507" s="24"/>
      <c r="VGT1507" s="24"/>
      <c r="VGU1507" s="24"/>
      <c r="VGV1507" s="24"/>
      <c r="VGW1507" s="24"/>
      <c r="VGX1507" s="24"/>
      <c r="VGY1507" s="24"/>
      <c r="VGZ1507" s="24"/>
      <c r="VHA1507" s="24"/>
      <c r="VHB1507" s="24"/>
      <c r="VHC1507" s="24"/>
      <c r="VHD1507" s="24"/>
      <c r="VHE1507" s="24"/>
      <c r="VHF1507" s="24"/>
      <c r="VHG1507" s="24"/>
      <c r="VHH1507" s="24"/>
      <c r="VHI1507" s="24"/>
      <c r="VHJ1507" s="24"/>
      <c r="VHK1507" s="24"/>
      <c r="VHL1507" s="24"/>
      <c r="VHM1507" s="24"/>
      <c r="VHN1507" s="24"/>
      <c r="VHO1507" s="24"/>
      <c r="VHP1507" s="24"/>
      <c r="VHQ1507" s="24"/>
      <c r="VHR1507" s="24"/>
      <c r="VHS1507" s="24"/>
      <c r="VHT1507" s="24"/>
      <c r="VHU1507" s="24"/>
      <c r="VHV1507" s="24"/>
      <c r="VHW1507" s="24"/>
      <c r="VHX1507" s="24"/>
      <c r="VHY1507" s="24"/>
      <c r="VHZ1507" s="24"/>
      <c r="VIA1507" s="24"/>
      <c r="VIB1507" s="24"/>
      <c r="VIC1507" s="24"/>
      <c r="VID1507" s="24"/>
      <c r="VIE1507" s="24"/>
      <c r="VIF1507" s="24"/>
      <c r="VIG1507" s="24"/>
      <c r="VIH1507" s="24"/>
      <c r="VII1507" s="24"/>
      <c r="VIJ1507" s="24"/>
      <c r="VIK1507" s="24"/>
      <c r="VIL1507" s="24"/>
      <c r="VIM1507" s="24"/>
      <c r="VIN1507" s="24"/>
      <c r="VIO1507" s="24"/>
      <c r="VIP1507" s="24"/>
      <c r="VIQ1507" s="24"/>
      <c r="VIR1507" s="24"/>
      <c r="VIS1507" s="24"/>
      <c r="VIT1507" s="24"/>
      <c r="VIU1507" s="24"/>
      <c r="VIV1507" s="24"/>
      <c r="VIW1507" s="24"/>
      <c r="VIX1507" s="24"/>
      <c r="VIY1507" s="24"/>
      <c r="VIZ1507" s="24"/>
      <c r="VJA1507" s="24"/>
      <c r="VJB1507" s="24"/>
      <c r="VJC1507" s="24"/>
      <c r="VJD1507" s="24"/>
      <c r="VJE1507" s="24"/>
      <c r="VJF1507" s="24"/>
      <c r="VJG1507" s="24"/>
      <c r="VJH1507" s="24"/>
      <c r="VJI1507" s="24"/>
      <c r="VJJ1507" s="24"/>
      <c r="VJK1507" s="24"/>
      <c r="VJL1507" s="24"/>
      <c r="VJM1507" s="24"/>
      <c r="VJN1507" s="24"/>
      <c r="VJO1507" s="24"/>
      <c r="VJP1507" s="24"/>
      <c r="VJQ1507" s="24"/>
      <c r="VJR1507" s="24"/>
      <c r="VJS1507" s="24"/>
      <c r="VJT1507" s="24"/>
      <c r="VJU1507" s="24"/>
      <c r="VJV1507" s="24"/>
      <c r="VJW1507" s="24"/>
      <c r="VJX1507" s="24"/>
      <c r="VJY1507" s="24"/>
      <c r="VJZ1507" s="24"/>
      <c r="VKA1507" s="24"/>
      <c r="VKB1507" s="24"/>
      <c r="VKC1507" s="24"/>
      <c r="VKD1507" s="24"/>
      <c r="VKE1507" s="24"/>
      <c r="VKF1507" s="24"/>
      <c r="VKG1507" s="24"/>
      <c r="VKH1507" s="24"/>
      <c r="VKI1507" s="24"/>
      <c r="VKJ1507" s="24"/>
      <c r="VKK1507" s="24"/>
      <c r="VKL1507" s="24"/>
      <c r="VKM1507" s="24"/>
      <c r="VKN1507" s="24"/>
      <c r="VKO1507" s="24"/>
      <c r="VKP1507" s="24"/>
      <c r="VKQ1507" s="24"/>
      <c r="VKR1507" s="24"/>
      <c r="VKS1507" s="24"/>
      <c r="VKT1507" s="24"/>
      <c r="VKU1507" s="24"/>
      <c r="VKV1507" s="24"/>
      <c r="VKW1507" s="24"/>
      <c r="VKX1507" s="24"/>
      <c r="VKY1507" s="24"/>
      <c r="VKZ1507" s="24"/>
      <c r="VLA1507" s="24"/>
      <c r="VLB1507" s="24"/>
      <c r="VLC1507" s="24"/>
      <c r="VLD1507" s="24"/>
      <c r="VLE1507" s="24"/>
      <c r="VLF1507" s="24"/>
      <c r="VLG1507" s="24"/>
      <c r="VLH1507" s="24"/>
      <c r="VLI1507" s="24"/>
      <c r="VLJ1507" s="24"/>
      <c r="VLK1507" s="24"/>
      <c r="VLL1507" s="24"/>
      <c r="VLM1507" s="24"/>
      <c r="VLN1507" s="24"/>
      <c r="VLO1507" s="24"/>
      <c r="VLP1507" s="24"/>
      <c r="VLQ1507" s="24"/>
      <c r="VLR1507" s="24"/>
      <c r="VLS1507" s="24"/>
      <c r="VLT1507" s="24"/>
      <c r="VLU1507" s="24"/>
      <c r="VLV1507" s="24"/>
      <c r="VLW1507" s="24"/>
      <c r="VLX1507" s="24"/>
      <c r="VLY1507" s="24"/>
      <c r="VLZ1507" s="24"/>
      <c r="VMA1507" s="24"/>
      <c r="VMB1507" s="24"/>
      <c r="VMC1507" s="24"/>
      <c r="VMD1507" s="24"/>
      <c r="VME1507" s="24"/>
      <c r="VMF1507" s="24"/>
      <c r="VMG1507" s="24"/>
      <c r="VMH1507" s="24"/>
      <c r="VMI1507" s="24"/>
      <c r="VMJ1507" s="24"/>
      <c r="VMK1507" s="24"/>
      <c r="VML1507" s="24"/>
      <c r="VMM1507" s="24"/>
      <c r="VMN1507" s="24"/>
      <c r="VMO1507" s="24"/>
      <c r="VMP1507" s="24"/>
      <c r="VMQ1507" s="24"/>
      <c r="VMR1507" s="24"/>
      <c r="VMS1507" s="24"/>
      <c r="VMT1507" s="24"/>
      <c r="VMU1507" s="24"/>
      <c r="VMV1507" s="24"/>
      <c r="VMW1507" s="24"/>
      <c r="VMX1507" s="24"/>
      <c r="VMY1507" s="24"/>
      <c r="VMZ1507" s="24"/>
      <c r="VNA1507" s="24"/>
      <c r="VNB1507" s="24"/>
      <c r="VNC1507" s="24"/>
      <c r="VND1507" s="24"/>
      <c r="VNE1507" s="24"/>
      <c r="VNF1507" s="24"/>
      <c r="VNG1507" s="24"/>
      <c r="VNH1507" s="24"/>
      <c r="VNI1507" s="24"/>
      <c r="VNJ1507" s="24"/>
      <c r="VNK1507" s="24"/>
      <c r="VNL1507" s="24"/>
      <c r="VNM1507" s="24"/>
      <c r="VNN1507" s="24"/>
      <c r="VNO1507" s="24"/>
      <c r="VNP1507" s="24"/>
      <c r="VNQ1507" s="24"/>
      <c r="VNR1507" s="24"/>
      <c r="VNS1507" s="24"/>
      <c r="VNT1507" s="24"/>
      <c r="VNU1507" s="24"/>
      <c r="VNV1507" s="24"/>
      <c r="VNW1507" s="24"/>
      <c r="VNX1507" s="24"/>
      <c r="VNY1507" s="24"/>
      <c r="VNZ1507" s="24"/>
      <c r="VOA1507" s="24"/>
      <c r="VOB1507" s="24"/>
      <c r="VOC1507" s="24"/>
      <c r="VOD1507" s="24"/>
      <c r="VOE1507" s="24"/>
      <c r="VOF1507" s="24"/>
      <c r="VOG1507" s="24"/>
      <c r="VOH1507" s="24"/>
      <c r="VOI1507" s="24"/>
      <c r="VOJ1507" s="24"/>
      <c r="VOK1507" s="24"/>
      <c r="VOL1507" s="24"/>
      <c r="VOM1507" s="24"/>
      <c r="VON1507" s="24"/>
      <c r="VOO1507" s="24"/>
      <c r="VOP1507" s="24"/>
      <c r="VOQ1507" s="24"/>
      <c r="VOR1507" s="24"/>
      <c r="VOS1507" s="24"/>
      <c r="VOT1507" s="24"/>
      <c r="VOU1507" s="24"/>
      <c r="VOV1507" s="24"/>
      <c r="VOW1507" s="24"/>
      <c r="VOX1507" s="24"/>
      <c r="VOY1507" s="24"/>
      <c r="VOZ1507" s="24"/>
      <c r="VPA1507" s="24"/>
      <c r="VPB1507" s="24"/>
      <c r="VPC1507" s="24"/>
      <c r="VPD1507" s="24"/>
      <c r="VPE1507" s="24"/>
      <c r="VPF1507" s="24"/>
      <c r="VPG1507" s="24"/>
      <c r="VPH1507" s="24"/>
      <c r="VPI1507" s="24"/>
      <c r="VPJ1507" s="24"/>
      <c r="VPK1507" s="24"/>
      <c r="VPL1507" s="24"/>
      <c r="VPM1507" s="24"/>
      <c r="VPN1507" s="24"/>
      <c r="VPO1507" s="24"/>
      <c r="VPP1507" s="24"/>
      <c r="VPQ1507" s="24"/>
      <c r="VPR1507" s="24"/>
      <c r="VPS1507" s="24"/>
      <c r="VPT1507" s="24"/>
      <c r="VPU1507" s="24"/>
      <c r="VPV1507" s="24"/>
      <c r="VPW1507" s="24"/>
      <c r="VPX1507" s="24"/>
      <c r="VPY1507" s="24"/>
      <c r="VPZ1507" s="24"/>
      <c r="VQA1507" s="24"/>
      <c r="VQB1507" s="24"/>
      <c r="VQC1507" s="24"/>
      <c r="VQD1507" s="24"/>
      <c r="VQE1507" s="24"/>
      <c r="VQF1507" s="24"/>
      <c r="VQG1507" s="24"/>
      <c r="VQH1507" s="24"/>
      <c r="VQI1507" s="24"/>
      <c r="VQJ1507" s="24"/>
      <c r="VQK1507" s="24"/>
      <c r="VQL1507" s="24"/>
      <c r="VQM1507" s="24"/>
      <c r="VQN1507" s="24"/>
      <c r="VQO1507" s="24"/>
      <c r="VQP1507" s="24"/>
      <c r="VQQ1507" s="24"/>
      <c r="VQR1507" s="24"/>
      <c r="VQS1507" s="24"/>
      <c r="VQT1507" s="24"/>
      <c r="VQU1507" s="24"/>
      <c r="VQV1507" s="24"/>
      <c r="VQW1507" s="24"/>
      <c r="VQX1507" s="24"/>
      <c r="VQY1507" s="24"/>
      <c r="VQZ1507" s="24"/>
      <c r="VRA1507" s="24"/>
      <c r="VRB1507" s="24"/>
      <c r="VRC1507" s="24"/>
      <c r="VRD1507" s="24"/>
      <c r="VRE1507" s="24"/>
      <c r="VRF1507" s="24"/>
      <c r="VRG1507" s="24"/>
      <c r="VRH1507" s="24"/>
      <c r="VRI1507" s="24"/>
      <c r="VRJ1507" s="24"/>
      <c r="VRK1507" s="24"/>
      <c r="VRL1507" s="24"/>
      <c r="VRM1507" s="24"/>
      <c r="VRN1507" s="24"/>
      <c r="VRO1507" s="24"/>
      <c r="VRP1507" s="24"/>
      <c r="VRQ1507" s="24"/>
      <c r="VRR1507" s="24"/>
      <c r="VRS1507" s="24"/>
      <c r="VRT1507" s="24"/>
      <c r="VRU1507" s="24"/>
      <c r="VRV1507" s="24"/>
      <c r="VRW1507" s="24"/>
      <c r="VRX1507" s="24"/>
      <c r="VRY1507" s="24"/>
      <c r="VRZ1507" s="24"/>
      <c r="VSA1507" s="24"/>
      <c r="VSB1507" s="24"/>
      <c r="VSC1507" s="24"/>
      <c r="VSD1507" s="24"/>
      <c r="VSE1507" s="24"/>
      <c r="VSF1507" s="24"/>
      <c r="VSG1507" s="24"/>
      <c r="VSH1507" s="24"/>
      <c r="VSI1507" s="24"/>
      <c r="VSJ1507" s="24"/>
      <c r="VSK1507" s="24"/>
      <c r="VSL1507" s="24"/>
      <c r="VSM1507" s="24"/>
      <c r="VSN1507" s="24"/>
      <c r="VSO1507" s="24"/>
      <c r="VSP1507" s="24"/>
      <c r="VSQ1507" s="24"/>
      <c r="VSR1507" s="24"/>
      <c r="VSS1507" s="24"/>
      <c r="VST1507" s="24"/>
      <c r="VSU1507" s="24"/>
      <c r="VSV1507" s="24"/>
      <c r="VSW1507" s="24"/>
      <c r="VSX1507" s="24"/>
      <c r="VSY1507" s="24"/>
      <c r="VSZ1507" s="24"/>
      <c r="VTA1507" s="24"/>
      <c r="VTB1507" s="24"/>
      <c r="VTC1507" s="24"/>
      <c r="VTD1507" s="24"/>
      <c r="VTE1507" s="24"/>
      <c r="VTF1507" s="24"/>
      <c r="VTG1507" s="24"/>
      <c r="VTH1507" s="24"/>
      <c r="VTI1507" s="24"/>
      <c r="VTJ1507" s="24"/>
      <c r="VTK1507" s="24"/>
      <c r="VTL1507" s="24"/>
      <c r="VTM1507" s="24"/>
      <c r="VTN1507" s="24"/>
      <c r="VTO1507" s="24"/>
      <c r="VTP1507" s="24"/>
      <c r="VTQ1507" s="24"/>
      <c r="VTR1507" s="24"/>
      <c r="VTS1507" s="24"/>
      <c r="VTT1507" s="24"/>
      <c r="VTU1507" s="24"/>
      <c r="VTV1507" s="24"/>
      <c r="VTW1507" s="24"/>
      <c r="VTX1507" s="24"/>
      <c r="VTY1507" s="24"/>
      <c r="VTZ1507" s="24"/>
      <c r="VUA1507" s="24"/>
      <c r="VUB1507" s="24"/>
      <c r="VUC1507" s="24"/>
      <c r="VUD1507" s="24"/>
      <c r="VUE1507" s="24"/>
      <c r="VUF1507" s="24"/>
      <c r="VUG1507" s="24"/>
      <c r="VUH1507" s="24"/>
      <c r="VUI1507" s="24"/>
      <c r="VUJ1507" s="24"/>
      <c r="VUK1507" s="24"/>
      <c r="VUL1507" s="24"/>
      <c r="VUM1507" s="24"/>
      <c r="VUN1507" s="24"/>
      <c r="VUO1507" s="24"/>
      <c r="VUP1507" s="24"/>
      <c r="VUQ1507" s="24"/>
      <c r="VUR1507" s="24"/>
      <c r="VUS1507" s="24"/>
      <c r="VUT1507" s="24"/>
      <c r="VUU1507" s="24"/>
      <c r="VUV1507" s="24"/>
      <c r="VUW1507" s="24"/>
      <c r="VUX1507" s="24"/>
      <c r="VUY1507" s="24"/>
      <c r="VUZ1507" s="24"/>
      <c r="VVA1507" s="24"/>
      <c r="VVB1507" s="24"/>
      <c r="VVC1507" s="24"/>
      <c r="VVD1507" s="24"/>
      <c r="VVE1507" s="24"/>
      <c r="VVF1507" s="24"/>
      <c r="VVG1507" s="24"/>
      <c r="VVH1507" s="24"/>
      <c r="VVI1507" s="24"/>
      <c r="VVJ1507" s="24"/>
      <c r="VVK1507" s="24"/>
      <c r="VVL1507" s="24"/>
      <c r="VVM1507" s="24"/>
      <c r="VVN1507" s="24"/>
      <c r="VVO1507" s="24"/>
      <c r="VVP1507" s="24"/>
      <c r="VVQ1507" s="24"/>
      <c r="VVR1507" s="24"/>
      <c r="VVS1507" s="24"/>
      <c r="VVT1507" s="24"/>
      <c r="VVU1507" s="24"/>
      <c r="VVV1507" s="24"/>
      <c r="VVW1507" s="24"/>
      <c r="VVX1507" s="24"/>
      <c r="VVY1507" s="24"/>
      <c r="VVZ1507" s="24"/>
      <c r="VWA1507" s="24"/>
      <c r="VWB1507" s="24"/>
      <c r="VWC1507" s="24"/>
      <c r="VWD1507" s="24"/>
      <c r="VWE1507" s="24"/>
      <c r="VWF1507" s="24"/>
      <c r="VWG1507" s="24"/>
      <c r="VWH1507" s="24"/>
      <c r="VWI1507" s="24"/>
      <c r="VWJ1507" s="24"/>
      <c r="VWK1507" s="24"/>
      <c r="VWL1507" s="24"/>
      <c r="VWM1507" s="24"/>
      <c r="VWN1507" s="24"/>
      <c r="VWO1507" s="24"/>
      <c r="VWP1507" s="24"/>
      <c r="VWQ1507" s="24"/>
      <c r="VWR1507" s="24"/>
      <c r="VWS1507" s="24"/>
      <c r="VWT1507" s="24"/>
      <c r="VWU1507" s="24"/>
      <c r="VWV1507" s="24"/>
      <c r="VWW1507" s="24"/>
      <c r="VWX1507" s="24"/>
      <c r="VWY1507" s="24"/>
      <c r="VWZ1507" s="24"/>
      <c r="VXA1507" s="24"/>
      <c r="VXB1507" s="24"/>
      <c r="VXC1507" s="24"/>
      <c r="VXD1507" s="24"/>
      <c r="VXE1507" s="24"/>
      <c r="VXF1507" s="24"/>
      <c r="VXG1507" s="24"/>
      <c r="VXH1507" s="24"/>
      <c r="VXI1507" s="24"/>
      <c r="VXJ1507" s="24"/>
      <c r="VXK1507" s="24"/>
      <c r="VXL1507" s="24"/>
      <c r="VXM1507" s="24"/>
      <c r="VXN1507" s="24"/>
      <c r="VXO1507" s="24"/>
      <c r="VXP1507" s="24"/>
      <c r="VXQ1507" s="24"/>
      <c r="VXR1507" s="24"/>
      <c r="VXS1507" s="24"/>
      <c r="VXT1507" s="24"/>
      <c r="VXU1507" s="24"/>
      <c r="VXV1507" s="24"/>
      <c r="VXW1507" s="24"/>
      <c r="VXX1507" s="24"/>
      <c r="VXY1507" s="24"/>
      <c r="VXZ1507" s="24"/>
      <c r="VYA1507" s="24"/>
      <c r="VYB1507" s="24"/>
      <c r="VYC1507" s="24"/>
      <c r="VYD1507" s="24"/>
      <c r="VYE1507" s="24"/>
      <c r="VYF1507" s="24"/>
      <c r="VYG1507" s="24"/>
      <c r="VYH1507" s="24"/>
      <c r="VYI1507" s="24"/>
      <c r="VYJ1507" s="24"/>
      <c r="VYK1507" s="24"/>
      <c r="VYL1507" s="24"/>
      <c r="VYM1507" s="24"/>
      <c r="VYN1507" s="24"/>
      <c r="VYO1507" s="24"/>
      <c r="VYP1507" s="24"/>
      <c r="VYQ1507" s="24"/>
      <c r="VYR1507" s="24"/>
      <c r="VYS1507" s="24"/>
      <c r="VYT1507" s="24"/>
      <c r="VYU1507" s="24"/>
      <c r="VYV1507" s="24"/>
      <c r="VYW1507" s="24"/>
      <c r="VYX1507" s="24"/>
      <c r="VYY1507" s="24"/>
      <c r="VYZ1507" s="24"/>
      <c r="VZA1507" s="24"/>
      <c r="VZB1507" s="24"/>
      <c r="VZC1507" s="24"/>
      <c r="VZD1507" s="24"/>
      <c r="VZE1507" s="24"/>
      <c r="VZF1507" s="24"/>
      <c r="VZG1507" s="24"/>
      <c r="VZH1507" s="24"/>
      <c r="VZI1507" s="24"/>
      <c r="VZJ1507" s="24"/>
      <c r="VZK1507" s="24"/>
      <c r="VZL1507" s="24"/>
      <c r="VZM1507" s="24"/>
      <c r="VZN1507" s="24"/>
      <c r="VZO1507" s="24"/>
      <c r="VZP1507" s="24"/>
      <c r="VZQ1507" s="24"/>
      <c r="VZR1507" s="24"/>
      <c r="VZS1507" s="24"/>
      <c r="VZT1507" s="24"/>
      <c r="VZU1507" s="24"/>
      <c r="VZV1507" s="24"/>
      <c r="VZW1507" s="24"/>
      <c r="VZX1507" s="24"/>
      <c r="VZY1507" s="24"/>
      <c r="VZZ1507" s="24"/>
      <c r="WAA1507" s="24"/>
      <c r="WAB1507" s="24"/>
      <c r="WAC1507" s="24"/>
      <c r="WAD1507" s="24"/>
      <c r="WAE1507" s="24"/>
      <c r="WAF1507" s="24"/>
      <c r="WAG1507" s="24"/>
      <c r="WAH1507" s="24"/>
      <c r="WAI1507" s="24"/>
      <c r="WAJ1507" s="24"/>
      <c r="WAK1507" s="24"/>
      <c r="WAL1507" s="24"/>
      <c r="WAM1507" s="24"/>
      <c r="WAN1507" s="24"/>
      <c r="WAO1507" s="24"/>
      <c r="WAP1507" s="24"/>
      <c r="WAQ1507" s="24"/>
      <c r="WAR1507" s="24"/>
      <c r="WAS1507" s="24"/>
      <c r="WAT1507" s="24"/>
      <c r="WAU1507" s="24"/>
      <c r="WAV1507" s="24"/>
      <c r="WAW1507" s="24"/>
      <c r="WAX1507" s="24"/>
      <c r="WAY1507" s="24"/>
      <c r="WAZ1507" s="24"/>
      <c r="WBA1507" s="24"/>
      <c r="WBB1507" s="24"/>
      <c r="WBC1507" s="24"/>
      <c r="WBD1507" s="24"/>
      <c r="WBE1507" s="24"/>
      <c r="WBF1507" s="24"/>
      <c r="WBG1507" s="24"/>
      <c r="WBH1507" s="24"/>
      <c r="WBI1507" s="24"/>
      <c r="WBJ1507" s="24"/>
      <c r="WBK1507" s="24"/>
      <c r="WBL1507" s="24"/>
      <c r="WBM1507" s="24"/>
      <c r="WBN1507" s="24"/>
      <c r="WBO1507" s="24"/>
      <c r="WBP1507" s="24"/>
      <c r="WBQ1507" s="24"/>
      <c r="WBR1507" s="24"/>
      <c r="WBS1507" s="24"/>
      <c r="WBT1507" s="24"/>
      <c r="WBU1507" s="24"/>
      <c r="WBV1507" s="24"/>
      <c r="WBW1507" s="24"/>
      <c r="WBX1507" s="24"/>
      <c r="WBY1507" s="24"/>
      <c r="WBZ1507" s="24"/>
      <c r="WCA1507" s="24"/>
      <c r="WCB1507" s="24"/>
      <c r="WCC1507" s="24"/>
      <c r="WCD1507" s="24"/>
      <c r="WCE1507" s="24"/>
      <c r="WCF1507" s="24"/>
      <c r="WCG1507" s="24"/>
      <c r="WCH1507" s="24"/>
      <c r="WCI1507" s="24"/>
      <c r="WCJ1507" s="24"/>
      <c r="WCK1507" s="24"/>
      <c r="WCL1507" s="24"/>
      <c r="WCM1507" s="24"/>
      <c r="WCN1507" s="24"/>
      <c r="WCO1507" s="24"/>
      <c r="WCP1507" s="24"/>
      <c r="WCQ1507" s="24"/>
      <c r="WCR1507" s="24"/>
      <c r="WCS1507" s="24"/>
      <c r="WCT1507" s="24"/>
      <c r="WCU1507" s="24"/>
      <c r="WCV1507" s="24"/>
      <c r="WCW1507" s="24"/>
      <c r="WCX1507" s="24"/>
      <c r="WCY1507" s="24"/>
      <c r="WCZ1507" s="24"/>
      <c r="WDA1507" s="24"/>
      <c r="WDB1507" s="24"/>
      <c r="WDC1507" s="24"/>
      <c r="WDD1507" s="24"/>
      <c r="WDE1507" s="24"/>
      <c r="WDF1507" s="24"/>
      <c r="WDG1507" s="24"/>
      <c r="WDH1507" s="24"/>
      <c r="WDI1507" s="24"/>
      <c r="WDJ1507" s="24"/>
      <c r="WDK1507" s="24"/>
      <c r="WDL1507" s="24"/>
      <c r="WDM1507" s="24"/>
      <c r="WDN1507" s="24"/>
      <c r="WDO1507" s="24"/>
      <c r="WDP1507" s="24"/>
      <c r="WDQ1507" s="24"/>
      <c r="WDR1507" s="24"/>
      <c r="WDS1507" s="24"/>
      <c r="WDT1507" s="24"/>
      <c r="WDU1507" s="24"/>
      <c r="WDV1507" s="24"/>
      <c r="WDW1507" s="24"/>
      <c r="WDX1507" s="24"/>
      <c r="WDY1507" s="24"/>
      <c r="WDZ1507" s="24"/>
      <c r="WEA1507" s="24"/>
      <c r="WEB1507" s="24"/>
      <c r="WEC1507" s="24"/>
      <c r="WED1507" s="24"/>
      <c r="WEE1507" s="24"/>
      <c r="WEF1507" s="24"/>
      <c r="WEG1507" s="24"/>
      <c r="WEH1507" s="24"/>
      <c r="WEI1507" s="24"/>
      <c r="WEJ1507" s="24"/>
      <c r="WEK1507" s="24"/>
      <c r="WEL1507" s="24"/>
      <c r="WEM1507" s="24"/>
      <c r="WEN1507" s="24"/>
      <c r="WEO1507" s="24"/>
      <c r="WEP1507" s="24"/>
      <c r="WEQ1507" s="24"/>
      <c r="WER1507" s="24"/>
      <c r="WES1507" s="24"/>
      <c r="WET1507" s="24"/>
      <c r="WEU1507" s="24"/>
      <c r="WEV1507" s="24"/>
      <c r="WEW1507" s="24"/>
      <c r="WEX1507" s="24"/>
      <c r="WEY1507" s="24"/>
      <c r="WEZ1507" s="24"/>
      <c r="WFA1507" s="24"/>
      <c r="WFB1507" s="24"/>
      <c r="WFC1507" s="24"/>
      <c r="WFD1507" s="24"/>
      <c r="WFE1507" s="24"/>
      <c r="WFF1507" s="24"/>
      <c r="WFG1507" s="24"/>
      <c r="WFH1507" s="24"/>
      <c r="WFI1507" s="24"/>
      <c r="WFJ1507" s="24"/>
      <c r="WFK1507" s="24"/>
      <c r="WFL1507" s="24"/>
      <c r="WFM1507" s="24"/>
      <c r="WFN1507" s="24"/>
      <c r="WFO1507" s="24"/>
      <c r="WFP1507" s="24"/>
      <c r="WFQ1507" s="24"/>
      <c r="WFR1507" s="24"/>
      <c r="WFS1507" s="24"/>
      <c r="WFT1507" s="24"/>
      <c r="WFU1507" s="24"/>
      <c r="WFV1507" s="24"/>
      <c r="WFW1507" s="24"/>
      <c r="WFX1507" s="24"/>
      <c r="WFY1507" s="24"/>
      <c r="WFZ1507" s="24"/>
      <c r="WGA1507" s="24"/>
      <c r="WGB1507" s="24"/>
      <c r="WGC1507" s="24"/>
      <c r="WGD1507" s="24"/>
      <c r="WGE1507" s="24"/>
      <c r="WGF1507" s="24"/>
      <c r="WGG1507" s="24"/>
      <c r="WGH1507" s="24"/>
      <c r="WGI1507" s="24"/>
      <c r="WGJ1507" s="24"/>
      <c r="WGK1507" s="24"/>
      <c r="WGL1507" s="24"/>
      <c r="WGM1507" s="24"/>
      <c r="WGN1507" s="24"/>
      <c r="WGO1507" s="24"/>
      <c r="WGP1507" s="24"/>
      <c r="WGQ1507" s="24"/>
      <c r="WGR1507" s="24"/>
      <c r="WGS1507" s="24"/>
      <c r="WGT1507" s="24"/>
      <c r="WGU1507" s="24"/>
      <c r="WGV1507" s="24"/>
      <c r="WGW1507" s="24"/>
      <c r="WGX1507" s="24"/>
      <c r="WGY1507" s="24"/>
      <c r="WGZ1507" s="24"/>
      <c r="WHA1507" s="24"/>
      <c r="WHB1507" s="24"/>
      <c r="WHC1507" s="24"/>
      <c r="WHD1507" s="24"/>
      <c r="WHE1507" s="24"/>
      <c r="WHF1507" s="24"/>
      <c r="WHG1507" s="24"/>
      <c r="WHH1507" s="24"/>
      <c r="WHI1507" s="24"/>
      <c r="WHJ1507" s="24"/>
      <c r="WHK1507" s="24"/>
      <c r="WHL1507" s="24"/>
      <c r="WHM1507" s="24"/>
      <c r="WHN1507" s="24"/>
      <c r="WHO1507" s="24"/>
      <c r="WHP1507" s="24"/>
      <c r="WHQ1507" s="24"/>
      <c r="WHR1507" s="24"/>
      <c r="WHS1507" s="24"/>
      <c r="WHT1507" s="24"/>
      <c r="WHU1507" s="24"/>
      <c r="WHV1507" s="24"/>
      <c r="WHW1507" s="24"/>
      <c r="WHX1507" s="24"/>
      <c r="WHY1507" s="24"/>
      <c r="WHZ1507" s="24"/>
      <c r="WIA1507" s="24"/>
      <c r="WIB1507" s="24"/>
      <c r="WIC1507" s="24"/>
      <c r="WID1507" s="24"/>
      <c r="WIE1507" s="24"/>
      <c r="WIF1507" s="24"/>
      <c r="WIG1507" s="24"/>
      <c r="WIH1507" s="24"/>
      <c r="WII1507" s="24"/>
      <c r="WIJ1507" s="24"/>
      <c r="WIK1507" s="24"/>
      <c r="WIL1507" s="24"/>
      <c r="WIM1507" s="24"/>
      <c r="WIN1507" s="24"/>
      <c r="WIO1507" s="24"/>
      <c r="WIP1507" s="24"/>
      <c r="WIQ1507" s="24"/>
      <c r="WIR1507" s="24"/>
      <c r="WIS1507" s="24"/>
      <c r="WIT1507" s="24"/>
      <c r="WIU1507" s="24"/>
      <c r="WIV1507" s="24"/>
      <c r="WIW1507" s="24"/>
      <c r="WIX1507" s="24"/>
      <c r="WIY1507" s="24"/>
      <c r="WIZ1507" s="24"/>
      <c r="WJA1507" s="24"/>
      <c r="WJB1507" s="24"/>
      <c r="WJC1507" s="24"/>
      <c r="WJD1507" s="24"/>
      <c r="WJE1507" s="24"/>
      <c r="WJF1507" s="24"/>
      <c r="WJG1507" s="24"/>
      <c r="WJH1507" s="24"/>
      <c r="WJI1507" s="24"/>
      <c r="WJJ1507" s="24"/>
      <c r="WJK1507" s="24"/>
      <c r="WJL1507" s="24"/>
      <c r="WJM1507" s="24"/>
      <c r="WJN1507" s="24"/>
      <c r="WJO1507" s="24"/>
      <c r="WJP1507" s="24"/>
      <c r="WJQ1507" s="24"/>
      <c r="WJR1507" s="24"/>
      <c r="WJS1507" s="24"/>
      <c r="WJT1507" s="24"/>
      <c r="WJU1507" s="24"/>
      <c r="WJV1507" s="24"/>
      <c r="WJW1507" s="24"/>
      <c r="WJX1507" s="24"/>
      <c r="WJY1507" s="24"/>
      <c r="WJZ1507" s="24"/>
      <c r="WKA1507" s="24"/>
      <c r="WKB1507" s="24"/>
      <c r="WKC1507" s="24"/>
      <c r="WKD1507" s="24"/>
      <c r="WKE1507" s="24"/>
      <c r="WKF1507" s="24"/>
      <c r="WKG1507" s="24"/>
      <c r="WKH1507" s="24"/>
      <c r="WKI1507" s="24"/>
      <c r="WKJ1507" s="24"/>
      <c r="WKK1507" s="24"/>
      <c r="WKL1507" s="24"/>
      <c r="WKM1507" s="24"/>
      <c r="WKN1507" s="24"/>
      <c r="WKO1507" s="24"/>
      <c r="WKP1507" s="24"/>
      <c r="WKQ1507" s="24"/>
      <c r="WKR1507" s="24"/>
      <c r="WKS1507" s="24"/>
      <c r="WKT1507" s="24"/>
      <c r="WKU1507" s="24"/>
      <c r="WKV1507" s="24"/>
      <c r="WKW1507" s="24"/>
      <c r="WKX1507" s="24"/>
      <c r="WKY1507" s="24"/>
      <c r="WKZ1507" s="24"/>
      <c r="WLA1507" s="24"/>
      <c r="WLB1507" s="24"/>
      <c r="WLC1507" s="24"/>
      <c r="WLD1507" s="24"/>
      <c r="WLE1507" s="24"/>
      <c r="WLF1507" s="24"/>
      <c r="WLG1507" s="24"/>
      <c r="WLH1507" s="24"/>
      <c r="WLI1507" s="24"/>
      <c r="WLJ1507" s="24"/>
      <c r="WLK1507" s="24"/>
      <c r="WLL1507" s="24"/>
      <c r="WLM1507" s="24"/>
      <c r="WLN1507" s="24"/>
      <c r="WLO1507" s="24"/>
      <c r="WLP1507" s="24"/>
      <c r="WLQ1507" s="24"/>
      <c r="WLR1507" s="24"/>
      <c r="WLS1507" s="24"/>
      <c r="WLT1507" s="24"/>
      <c r="WLU1507" s="24"/>
      <c r="WLV1507" s="24"/>
      <c r="WLW1507" s="24"/>
      <c r="WLX1507" s="24"/>
      <c r="WLY1507" s="24"/>
      <c r="WLZ1507" s="24"/>
      <c r="WMA1507" s="24"/>
      <c r="WMB1507" s="24"/>
      <c r="WMC1507" s="24"/>
      <c r="WMD1507" s="24"/>
      <c r="WME1507" s="24"/>
      <c r="WMF1507" s="24"/>
      <c r="WMG1507" s="24"/>
      <c r="WMH1507" s="24"/>
      <c r="WMI1507" s="24"/>
      <c r="WMJ1507" s="24"/>
      <c r="WMK1507" s="24"/>
      <c r="WML1507" s="24"/>
      <c r="WMM1507" s="24"/>
      <c r="WMN1507" s="24"/>
      <c r="WMO1507" s="24"/>
      <c r="WMP1507" s="24"/>
      <c r="WMQ1507" s="24"/>
      <c r="WMR1507" s="24"/>
      <c r="WMS1507" s="24"/>
      <c r="WMT1507" s="24"/>
      <c r="WMU1507" s="24"/>
      <c r="WMV1507" s="24"/>
      <c r="WMW1507" s="24"/>
      <c r="WMX1507" s="24"/>
      <c r="WMY1507" s="24"/>
      <c r="WMZ1507" s="24"/>
      <c r="WNA1507" s="24"/>
      <c r="WNB1507" s="24"/>
      <c r="WNC1507" s="24"/>
      <c r="WND1507" s="24"/>
      <c r="WNE1507" s="24"/>
      <c r="WNF1507" s="24"/>
      <c r="WNG1507" s="24"/>
      <c r="WNH1507" s="24"/>
      <c r="WNI1507" s="24"/>
      <c r="WNJ1507" s="24"/>
      <c r="WNK1507" s="24"/>
      <c r="WNL1507" s="24"/>
      <c r="WNM1507" s="24"/>
      <c r="WNN1507" s="24"/>
      <c r="WNO1507" s="24"/>
      <c r="WNP1507" s="24"/>
      <c r="WNQ1507" s="24"/>
      <c r="WNR1507" s="24"/>
      <c r="WNS1507" s="24"/>
      <c r="WNT1507" s="24"/>
      <c r="WNU1507" s="24"/>
      <c r="WNV1507" s="24"/>
      <c r="WNW1507" s="24"/>
      <c r="WNX1507" s="24"/>
      <c r="WNY1507" s="24"/>
      <c r="WNZ1507" s="24"/>
      <c r="WOA1507" s="24"/>
      <c r="WOB1507" s="24"/>
      <c r="WOC1507" s="24"/>
      <c r="WOD1507" s="24"/>
      <c r="WOE1507" s="24"/>
      <c r="WOF1507" s="24"/>
      <c r="WOG1507" s="24"/>
      <c r="WOH1507" s="24"/>
      <c r="WOI1507" s="24"/>
      <c r="WOJ1507" s="24"/>
      <c r="WOK1507" s="24"/>
      <c r="WOL1507" s="24"/>
      <c r="WOM1507" s="24"/>
      <c r="WON1507" s="24"/>
      <c r="WOO1507" s="24"/>
      <c r="WOP1507" s="24"/>
      <c r="WOQ1507" s="24"/>
      <c r="WOR1507" s="24"/>
      <c r="WOS1507" s="24"/>
      <c r="WOT1507" s="24"/>
      <c r="WOU1507" s="24"/>
      <c r="WOV1507" s="24"/>
      <c r="WOW1507" s="24"/>
      <c r="WOX1507" s="24"/>
      <c r="WOY1507" s="24"/>
      <c r="WOZ1507" s="24"/>
      <c r="WPA1507" s="24"/>
      <c r="WPB1507" s="24"/>
      <c r="WPC1507" s="24"/>
      <c r="WPD1507" s="24"/>
      <c r="WPE1507" s="24"/>
      <c r="WPF1507" s="24"/>
      <c r="WPG1507" s="24"/>
      <c r="WPH1507" s="24"/>
      <c r="WPI1507" s="24"/>
      <c r="WPJ1507" s="24"/>
      <c r="WPK1507" s="24"/>
      <c r="WPL1507" s="24"/>
      <c r="WPM1507" s="24"/>
      <c r="WPN1507" s="24"/>
      <c r="WPO1507" s="24"/>
      <c r="WPP1507" s="24"/>
      <c r="WPQ1507" s="24"/>
      <c r="WPR1507" s="24"/>
      <c r="WPS1507" s="24"/>
      <c r="WPT1507" s="24"/>
      <c r="WPU1507" s="24"/>
      <c r="WPV1507" s="24"/>
      <c r="WPW1507" s="24"/>
      <c r="WPX1507" s="24"/>
      <c r="WPY1507" s="24"/>
      <c r="WPZ1507" s="24"/>
      <c r="WQA1507" s="24"/>
      <c r="WQB1507" s="24"/>
      <c r="WQC1507" s="24"/>
      <c r="WQD1507" s="24"/>
      <c r="WQE1507" s="24"/>
      <c r="WQF1507" s="24"/>
      <c r="WQG1507" s="24"/>
      <c r="WQH1507" s="24"/>
      <c r="WQI1507" s="24"/>
      <c r="WQJ1507" s="24"/>
      <c r="WQK1507" s="24"/>
      <c r="WQL1507" s="24"/>
      <c r="WQM1507" s="24"/>
      <c r="WQN1507" s="24"/>
      <c r="WQO1507" s="24"/>
      <c r="WQP1507" s="24"/>
      <c r="WQQ1507" s="24"/>
      <c r="WQR1507" s="24"/>
      <c r="WQS1507" s="24"/>
      <c r="WQT1507" s="24"/>
      <c r="WQU1507" s="24"/>
      <c r="WQV1507" s="24"/>
      <c r="WQW1507" s="24"/>
      <c r="WQX1507" s="24"/>
      <c r="WQY1507" s="24"/>
      <c r="WQZ1507" s="24"/>
      <c r="WRA1507" s="24"/>
      <c r="WRB1507" s="24"/>
      <c r="WRC1507" s="24"/>
      <c r="WRD1507" s="24"/>
      <c r="WRE1507" s="24"/>
      <c r="WRF1507" s="24"/>
      <c r="WRG1507" s="24"/>
      <c r="WRH1507" s="24"/>
      <c r="WRI1507" s="24"/>
      <c r="WRJ1507" s="24"/>
      <c r="WRK1507" s="24"/>
      <c r="WRL1507" s="24"/>
      <c r="WRM1507" s="24"/>
      <c r="WRN1507" s="24"/>
      <c r="WRO1507" s="24"/>
      <c r="WRP1507" s="24"/>
      <c r="WRQ1507" s="24"/>
      <c r="WRR1507" s="24"/>
      <c r="WRS1507" s="24"/>
      <c r="WRT1507" s="24"/>
      <c r="WRU1507" s="24"/>
      <c r="WRV1507" s="24"/>
      <c r="WRW1507" s="24"/>
      <c r="WRX1507" s="24"/>
      <c r="WRY1507" s="24"/>
      <c r="WRZ1507" s="24"/>
      <c r="WSA1507" s="24"/>
      <c r="WSB1507" s="24"/>
      <c r="WSC1507" s="24"/>
      <c r="WSD1507" s="24"/>
      <c r="WSE1507" s="24"/>
      <c r="WSF1507" s="24"/>
      <c r="WSG1507" s="24"/>
      <c r="WSH1507" s="24"/>
      <c r="WSI1507" s="24"/>
      <c r="WSJ1507" s="24"/>
      <c r="WSK1507" s="24"/>
      <c r="WSL1507" s="24"/>
      <c r="WSM1507" s="24"/>
      <c r="WSN1507" s="24"/>
      <c r="WSO1507" s="24"/>
      <c r="WSP1507" s="24"/>
      <c r="WSQ1507" s="24"/>
      <c r="WSR1507" s="24"/>
      <c r="WSS1507" s="24"/>
      <c r="WST1507" s="24"/>
      <c r="WSU1507" s="24"/>
      <c r="WSV1507" s="24"/>
      <c r="WSW1507" s="24"/>
      <c r="WSX1507" s="24"/>
      <c r="WSY1507" s="24"/>
      <c r="WSZ1507" s="24"/>
      <c r="WTA1507" s="24"/>
      <c r="WTB1507" s="24"/>
      <c r="WTC1507" s="24"/>
      <c r="WTD1507" s="24"/>
      <c r="WTE1507" s="24"/>
      <c r="WTF1507" s="24"/>
      <c r="WTG1507" s="24"/>
      <c r="WTH1507" s="24"/>
      <c r="WTI1507" s="24"/>
      <c r="WTJ1507" s="24"/>
      <c r="WTK1507" s="24"/>
      <c r="WTL1507" s="24"/>
      <c r="WTM1507" s="24"/>
      <c r="WTN1507" s="24"/>
      <c r="WTO1507" s="24"/>
      <c r="WTP1507" s="24"/>
      <c r="WTQ1507" s="24"/>
      <c r="WTR1507" s="24"/>
      <c r="WTS1507" s="24"/>
      <c r="WTT1507" s="24"/>
      <c r="WTU1507" s="24"/>
      <c r="WTV1507" s="24"/>
      <c r="WTW1507" s="24"/>
      <c r="WTX1507" s="24"/>
      <c r="WTY1507" s="24"/>
      <c r="WTZ1507" s="24"/>
      <c r="WUA1507" s="24"/>
      <c r="WUB1507" s="24"/>
      <c r="WUC1507" s="24"/>
      <c r="WUD1507" s="24"/>
      <c r="WUE1507" s="24"/>
      <c r="WUF1507" s="24"/>
      <c r="WUG1507" s="24"/>
      <c r="WUH1507" s="24"/>
      <c r="WUI1507" s="24"/>
      <c r="WUJ1507" s="24"/>
      <c r="WUK1507" s="24"/>
      <c r="WUL1507" s="24"/>
      <c r="WUM1507" s="24"/>
      <c r="WUN1507" s="24"/>
      <c r="WUO1507" s="24"/>
      <c r="WUP1507" s="24"/>
      <c r="WUQ1507" s="24"/>
      <c r="WUR1507" s="24"/>
      <c r="WUS1507" s="24"/>
      <c r="WUT1507" s="24"/>
      <c r="WUU1507" s="24"/>
      <c r="WUV1507" s="24"/>
      <c r="WUW1507" s="24"/>
      <c r="WUX1507" s="24"/>
      <c r="WUY1507" s="24"/>
      <c r="WUZ1507" s="24"/>
      <c r="WVA1507" s="24"/>
      <c r="WVB1507" s="24"/>
      <c r="WVC1507" s="24"/>
      <c r="WVD1507" s="24"/>
      <c r="WVE1507" s="24"/>
      <c r="WVF1507" s="24"/>
      <c r="WVG1507" s="24"/>
      <c r="WVH1507" s="24"/>
      <c r="WVI1507" s="24"/>
      <c r="WVJ1507" s="24"/>
      <c r="WVK1507" s="24"/>
      <c r="WVL1507" s="24"/>
      <c r="WVM1507" s="24"/>
      <c r="WVN1507" s="24"/>
      <c r="WVO1507" s="24"/>
      <c r="WVP1507" s="24"/>
      <c r="WVQ1507" s="24"/>
      <c r="WVR1507" s="24"/>
      <c r="WVS1507" s="24"/>
      <c r="WVT1507" s="24"/>
      <c r="WVU1507" s="24"/>
      <c r="WVV1507" s="24"/>
      <c r="WVW1507" s="24"/>
      <c r="WVX1507" s="24"/>
      <c r="WVY1507" s="24"/>
      <c r="WVZ1507" s="24"/>
      <c r="WWA1507" s="24"/>
      <c r="WWB1507" s="24"/>
      <c r="WWC1507" s="24"/>
      <c r="WWD1507" s="24"/>
      <c r="WWE1507" s="24"/>
      <c r="WWF1507" s="24"/>
      <c r="WWG1507" s="24"/>
      <c r="WWH1507" s="24"/>
      <c r="WWI1507" s="24"/>
      <c r="WWJ1507" s="24"/>
      <c r="WWK1507" s="24"/>
      <c r="WWL1507" s="24"/>
      <c r="WWM1507" s="24"/>
      <c r="WWN1507" s="24"/>
      <c r="WWO1507" s="24"/>
      <c r="WWP1507" s="24"/>
      <c r="WWQ1507" s="24"/>
      <c r="WWR1507" s="24"/>
      <c r="WWS1507" s="24"/>
      <c r="WWT1507" s="24"/>
      <c r="WWU1507" s="24"/>
      <c r="WWV1507" s="24"/>
      <c r="WWW1507" s="24"/>
      <c r="WWX1507" s="24"/>
      <c r="WWY1507" s="24"/>
      <c r="WWZ1507" s="24"/>
      <c r="WXA1507" s="24"/>
      <c r="WXB1507" s="24"/>
      <c r="WXC1507" s="24"/>
      <c r="WXD1507" s="24"/>
      <c r="WXE1507" s="24"/>
      <c r="WXF1507" s="24"/>
      <c r="WXG1507" s="24"/>
      <c r="WXH1507" s="24"/>
      <c r="WXI1507" s="24"/>
      <c r="WXJ1507" s="24"/>
      <c r="WXK1507" s="24"/>
      <c r="WXL1507" s="24"/>
      <c r="WXM1507" s="24"/>
      <c r="WXN1507" s="24"/>
      <c r="WXO1507" s="24"/>
      <c r="WXP1507" s="24"/>
      <c r="WXQ1507" s="24"/>
      <c r="WXR1507" s="24"/>
      <c r="WXS1507" s="24"/>
      <c r="WXT1507" s="24"/>
      <c r="WXU1507" s="24"/>
      <c r="WXV1507" s="24"/>
      <c r="WXW1507" s="24"/>
      <c r="WXX1507" s="24"/>
      <c r="WXY1507" s="24"/>
      <c r="WXZ1507" s="24"/>
      <c r="WYA1507" s="24"/>
      <c r="WYB1507" s="24"/>
      <c r="WYC1507" s="24"/>
      <c r="WYD1507" s="24"/>
      <c r="WYE1507" s="24"/>
      <c r="WYF1507" s="24"/>
      <c r="WYG1507" s="24"/>
      <c r="WYH1507" s="24"/>
      <c r="WYI1507" s="24"/>
      <c r="WYJ1507" s="24"/>
      <c r="WYK1507" s="24"/>
      <c r="WYL1507" s="24"/>
      <c r="WYM1507" s="24"/>
      <c r="WYN1507" s="24"/>
      <c r="WYO1507" s="24"/>
      <c r="WYP1507" s="24"/>
      <c r="WYQ1507" s="24"/>
      <c r="WYR1507" s="24"/>
      <c r="WYS1507" s="24"/>
      <c r="WYT1507" s="24"/>
      <c r="WYU1507" s="24"/>
      <c r="WYV1507" s="24"/>
      <c r="WYW1507" s="24"/>
      <c r="WYX1507" s="24"/>
      <c r="WYY1507" s="24"/>
      <c r="WYZ1507" s="24"/>
      <c r="WZA1507" s="24"/>
      <c r="WZB1507" s="24"/>
      <c r="WZC1507" s="24"/>
      <c r="WZD1507" s="24"/>
      <c r="WZE1507" s="24"/>
      <c r="WZF1507" s="24"/>
      <c r="WZG1507" s="24"/>
      <c r="WZH1507" s="24"/>
      <c r="WZI1507" s="24"/>
      <c r="WZJ1507" s="24"/>
      <c r="WZK1507" s="24"/>
      <c r="WZL1507" s="24"/>
      <c r="WZM1507" s="24"/>
      <c r="WZN1507" s="24"/>
      <c r="WZO1507" s="24"/>
      <c r="WZP1507" s="24"/>
      <c r="WZQ1507" s="24"/>
      <c r="WZR1507" s="24"/>
      <c r="WZS1507" s="24"/>
      <c r="WZT1507" s="24"/>
      <c r="WZU1507" s="24"/>
      <c r="WZV1507" s="24"/>
      <c r="WZW1507" s="24"/>
      <c r="WZX1507" s="24"/>
      <c r="WZY1507" s="24"/>
      <c r="WZZ1507" s="24"/>
      <c r="XAA1507" s="24"/>
      <c r="XAB1507" s="24"/>
      <c r="XAC1507" s="24"/>
      <c r="XAD1507" s="24"/>
      <c r="XAE1507" s="24"/>
      <c r="XAF1507" s="24"/>
      <c r="XAG1507" s="24"/>
      <c r="XAH1507" s="24"/>
      <c r="XAI1507" s="24"/>
      <c r="XAJ1507" s="24"/>
      <c r="XAK1507" s="24"/>
      <c r="XAL1507" s="24"/>
      <c r="XAM1507" s="24"/>
      <c r="XAN1507" s="24"/>
      <c r="XAO1507" s="24"/>
      <c r="XAP1507" s="24"/>
      <c r="XAQ1507" s="24"/>
      <c r="XAR1507" s="24"/>
      <c r="XAS1507" s="24"/>
      <c r="XAT1507" s="24"/>
      <c r="XAU1507" s="24"/>
      <c r="XAV1507" s="24"/>
      <c r="XAW1507" s="24"/>
      <c r="XAX1507" s="24"/>
      <c r="XAY1507" s="24"/>
      <c r="XAZ1507" s="24"/>
      <c r="XBA1507" s="24"/>
      <c r="XBB1507" s="24"/>
      <c r="XBC1507" s="24"/>
      <c r="XBD1507" s="24"/>
      <c r="XBE1507" s="24"/>
      <c r="XBF1507" s="24"/>
      <c r="XBG1507" s="24"/>
      <c r="XBH1507" s="24"/>
      <c r="XBI1507" s="24"/>
      <c r="XBJ1507" s="24"/>
      <c r="XBK1507" s="24"/>
      <c r="XBL1507" s="24"/>
      <c r="XBM1507" s="24"/>
      <c r="XBN1507" s="24"/>
      <c r="XBO1507" s="24"/>
      <c r="XBP1507" s="24"/>
      <c r="XBQ1507" s="24"/>
      <c r="XBR1507" s="24"/>
      <c r="XBS1507" s="24"/>
      <c r="XBT1507" s="24"/>
      <c r="XBU1507" s="24"/>
      <c r="XBV1507" s="24"/>
      <c r="XBW1507" s="24"/>
      <c r="XBX1507" s="24"/>
      <c r="XBY1507" s="24"/>
      <c r="XBZ1507" s="24"/>
      <c r="XCA1507" s="24"/>
      <c r="XCB1507" s="24"/>
      <c r="XCC1507" s="24"/>
      <c r="XCD1507" s="24"/>
      <c r="XCE1507" s="24"/>
      <c r="XCF1507" s="24"/>
      <c r="XCG1507" s="24"/>
      <c r="XCH1507" s="24"/>
      <c r="XCI1507" s="24"/>
      <c r="XCJ1507" s="24"/>
      <c r="XCK1507" s="24"/>
      <c r="XCL1507" s="24"/>
      <c r="XCM1507" s="24"/>
      <c r="XCN1507" s="24"/>
      <c r="XCO1507" s="24"/>
      <c r="XCP1507" s="24"/>
      <c r="XCQ1507" s="24"/>
      <c r="XCR1507" s="24"/>
      <c r="XCS1507" s="24"/>
      <c r="XCT1507" s="24"/>
      <c r="XCU1507" s="24"/>
      <c r="XCV1507" s="24"/>
      <c r="XCW1507" s="24"/>
      <c r="XCX1507" s="24"/>
      <c r="XCY1507" s="24"/>
      <c r="XCZ1507" s="24"/>
      <c r="XDA1507" s="24"/>
      <c r="XDB1507" s="24"/>
      <c r="XDC1507" s="24"/>
      <c r="XDD1507" s="24"/>
      <c r="XDE1507" s="24"/>
      <c r="XDF1507" s="24"/>
      <c r="XDG1507" s="24"/>
      <c r="XDH1507" s="24"/>
      <c r="XDI1507" s="24"/>
      <c r="XDJ1507" s="24"/>
      <c r="XDK1507" s="24"/>
      <c r="XDL1507" s="24"/>
      <c r="XDM1507" s="24"/>
      <c r="XDN1507" s="24"/>
      <c r="XDO1507" s="24"/>
      <c r="XDP1507" s="24"/>
      <c r="XDQ1507" s="24"/>
      <c r="XDR1507" s="24"/>
      <c r="XDS1507" s="24"/>
      <c r="XDT1507" s="24"/>
      <c r="XDU1507" s="24"/>
      <c r="XDV1507" s="24"/>
      <c r="XDW1507" s="24"/>
      <c r="XDX1507" s="24"/>
      <c r="XDY1507" s="24"/>
      <c r="XDZ1507" s="24"/>
      <c r="XEA1507" s="24"/>
      <c r="XEB1507" s="24"/>
      <c r="XEC1507" s="24"/>
      <c r="XED1507" s="24"/>
      <c r="XEE1507" s="24"/>
      <c r="XEF1507" s="24"/>
      <c r="XEG1507" s="24"/>
      <c r="XEH1507" s="24"/>
      <c r="XEI1507" s="24"/>
      <c r="XEJ1507" s="24"/>
      <c r="XEK1507" s="24"/>
      <c r="XEL1507" s="24"/>
      <c r="XEM1507" s="24"/>
      <c r="XEN1507" s="24"/>
      <c r="XEO1507" s="24"/>
      <c r="XEP1507" s="24"/>
      <c r="XEQ1507" s="24"/>
      <c r="XER1507" s="24"/>
      <c r="XES1507" s="24"/>
      <c r="XET1507" s="24"/>
      <c r="XEU1507" s="24"/>
      <c r="XEV1507" s="24"/>
      <c r="XEW1507" s="24"/>
      <c r="XEX1507" s="24"/>
      <c r="XEY1507" s="24"/>
      <c r="XEZ1507" s="24"/>
    </row>
    <row r="1508" spans="1:16380" ht="12">
      <c r="A1508" s="58">
        <v>1509</v>
      </c>
      <c r="B1508" s="58">
        <v>6815</v>
      </c>
      <c r="C1508" s="59" t="s">
        <v>1134</v>
      </c>
      <c r="D1508" s="59" t="s">
        <v>626</v>
      </c>
      <c r="E1508" s="59" t="s">
        <v>651</v>
      </c>
      <c r="F1508" s="59" t="s">
        <v>652</v>
      </c>
      <c r="G1508" s="12" t="s">
        <v>283</v>
      </c>
      <c r="H1508" s="14">
        <f t="shared" si="375"/>
        <v>6815</v>
      </c>
      <c r="I1508" s="14">
        <f t="shared" si="371"/>
        <v>8387</v>
      </c>
      <c r="J1508" s="12">
        <f>VLOOKUP($B1508,'[1]METAS 2019'!$D$4:$Q$843,5,0)</f>
        <v>135</v>
      </c>
      <c r="K1508" s="12">
        <f>VLOOKUP($B1508,'[1]METAS 2019'!$D$4:$Q$843,4,0)</f>
        <v>135</v>
      </c>
      <c r="L1508" s="12">
        <f>VLOOKUP($B1508,'[1]METAS 2019'!$D$4:$Q$843,11,0)</f>
        <v>119</v>
      </c>
      <c r="M1508" s="12">
        <f>VLOOKUP($B1508,'[1]METAS 2019'!$D$4:$Q$843,12,0)</f>
        <v>109</v>
      </c>
      <c r="N1508" s="12">
        <f>VLOOKUP($B1508,'[1]METAS 2019'!$D$4:$Q$843,13,0)</f>
        <v>103</v>
      </c>
      <c r="O1508" s="12">
        <f>VLOOKUP($B1508,'[1]METAS 2019'!$D$4:$Q$843,14,0)</f>
        <v>135</v>
      </c>
      <c r="P1508" s="90">
        <f>VLOOKUP($B1508,'[7]POB X MCR 2019'!$C$8:$AW$65,12,0)</f>
        <v>151</v>
      </c>
      <c r="Q1508" s="90">
        <f>VLOOKUP($B1508,'[7]POB X MCR 2019'!$C$8:$AW$65,13,0)</f>
        <v>157</v>
      </c>
      <c r="R1508" s="90">
        <f>VLOOKUP($B1508,'[7]POB X MCR 2019'!$C$8:$AW$65,14,0)</f>
        <v>163</v>
      </c>
      <c r="S1508" s="90">
        <f>VLOOKUP($B1508,'[7]POB X MCR 2019'!$C$8:$AW$65,15,0)</f>
        <v>169</v>
      </c>
      <c r="T1508" s="90">
        <f>VLOOKUP($B1508,'[7]POB X MCR 2019'!$C$8:$AW$65,16,0)</f>
        <v>176</v>
      </c>
      <c r="U1508" s="90">
        <f>VLOOKUP($B1508,'[7]POB X MCR 2019'!$C$8:$AW$65,17,0)</f>
        <v>183</v>
      </c>
      <c r="V1508" s="90">
        <f>VLOOKUP($B1508,'[7]POB X MCR 2019'!$C$8:$AW$65,18,0)</f>
        <v>187</v>
      </c>
      <c r="W1508" s="90">
        <f>VLOOKUP($B1508,'[7]POB X MCR 2019'!$C$8:$AW$65,19,0)</f>
        <v>184</v>
      </c>
      <c r="X1508" s="90">
        <f>VLOOKUP($B1508,'[7]POB X MCR 2019'!$C$8:$AW$65,20,0)</f>
        <v>177</v>
      </c>
      <c r="Y1508" s="90">
        <f>VLOOKUP($B1508,'[7]POB X MCR 2019'!$C$8:$AW$65,21,0)</f>
        <v>170</v>
      </c>
      <c r="Z1508" s="90">
        <f>VLOOKUP($B1508,'[7]POB X MCR 2019'!$C$8:$AW$65,22,0)</f>
        <v>162</v>
      </c>
      <c r="AA1508" s="90">
        <f>VLOOKUP($B1508,'[7]POB X MCR 2019'!$C$8:$AW$65,23,0)</f>
        <v>157</v>
      </c>
      <c r="AB1508" s="90">
        <f>VLOOKUP($B1508,'[7]POB X MCR 2019'!$C$8:$AW$65,24,0)</f>
        <v>154</v>
      </c>
      <c r="AC1508" s="90">
        <f>VLOOKUP($B1508,'[7]POB X MCR 2019'!$C$8:$AW$65,25,0)</f>
        <v>153</v>
      </c>
      <c r="AD1508" s="90">
        <f>VLOOKUP($B1508,'[7]POB X MCR 2019'!$C$8:$AW$65,26,0)</f>
        <v>739</v>
      </c>
      <c r="AE1508" s="90">
        <f>VLOOKUP($B1508,'[7]POB X MCR 2019'!$C$8:$AW$65,27,0)</f>
        <v>665</v>
      </c>
      <c r="AF1508" s="90">
        <f>VLOOKUP($B1508,'[7]POB X MCR 2019'!$C$8:$AW$65,28,0)</f>
        <v>713</v>
      </c>
      <c r="AG1508" s="90">
        <f>VLOOKUP($B1508,'[7]POB X MCR 2019'!$C$8:$AW$65,29,0)</f>
        <v>604</v>
      </c>
      <c r="AH1508" s="90">
        <f>VLOOKUP($B1508,'[7]POB X MCR 2019'!$C$8:$AW$65,30,0)</f>
        <v>559</v>
      </c>
      <c r="AI1508" s="90">
        <f>VLOOKUP($B1508,'[7]POB X MCR 2019'!$C$8:$AW$65,31,0)</f>
        <v>490</v>
      </c>
      <c r="AJ1508" s="90">
        <f>VLOOKUP($B1508,'[7]POB X MCR 2019'!$C$8:$AW$65,32,0)</f>
        <v>387</v>
      </c>
      <c r="AK1508" s="90">
        <f>VLOOKUP($B1508,'[7]POB X MCR 2019'!$C$8:$AW$65,33,0)</f>
        <v>320</v>
      </c>
      <c r="AL1508" s="90">
        <f>VLOOKUP($B1508,'[7]POB X MCR 2019'!$C$8:$AW$65,34,0)</f>
        <v>269</v>
      </c>
      <c r="AM1508" s="90">
        <f>VLOOKUP($B1508,'[7]POB X MCR 2019'!$C$8:$AW$65,35,0)</f>
        <v>212</v>
      </c>
      <c r="AN1508" s="90">
        <f>VLOOKUP($B1508,'[7]POB X MCR 2019'!$C$8:$AW$65,36,0)</f>
        <v>162</v>
      </c>
      <c r="AO1508" s="90">
        <f>VLOOKUP($B1508,'[7]POB X MCR 2019'!$C$8:$AW$65,37,0)</f>
        <v>104</v>
      </c>
      <c r="AP1508" s="90">
        <f>VLOOKUP($B1508,'[7]POB X MCR 2019'!$C$8:$AW$65,38,0)</f>
        <v>84</v>
      </c>
      <c r="AQ1508" s="90">
        <f>VLOOKUP($B1508,'[7]POB X MCR 2019'!$C$8:$AW$65,43,0)</f>
        <v>5614</v>
      </c>
      <c r="AR1508" s="90">
        <f>VLOOKUP($B1508,'[7]POB X MCR 2019'!$C$8:$AW$65,44,0)</f>
        <v>454</v>
      </c>
      <c r="AS1508" s="90">
        <f>VLOOKUP($B1508,'[7]POB X MCR 2019'!$C$8:$AW$65,45,0)</f>
        <v>414</v>
      </c>
      <c r="AT1508" s="90">
        <f>VLOOKUP($B1508,'[7]POB X MCR 2019'!$C$8:$AW$65,46,0)</f>
        <v>2108</v>
      </c>
      <c r="AU1508" s="90">
        <f>VLOOKUP($B1508,'[7]POB X MCR 2019'!$C$8:$AW$65,47,0)</f>
        <v>135</v>
      </c>
    </row>
    <row r="1509" spans="1:16380" ht="12">
      <c r="A1509" s="58">
        <v>1510</v>
      </c>
      <c r="B1509" s="58">
        <v>10277</v>
      </c>
      <c r="C1509" s="59" t="s">
        <v>1134</v>
      </c>
      <c r="D1509" s="59" t="s">
        <v>626</v>
      </c>
      <c r="E1509" s="59" t="s">
        <v>651</v>
      </c>
      <c r="F1509" s="59" t="s">
        <v>666</v>
      </c>
      <c r="G1509" s="12" t="s">
        <v>271</v>
      </c>
      <c r="H1509" s="14">
        <f t="shared" si="375"/>
        <v>10277</v>
      </c>
      <c r="I1509" s="14">
        <f t="shared" si="371"/>
        <v>6297</v>
      </c>
      <c r="J1509" s="12">
        <v>35</v>
      </c>
      <c r="K1509" s="12">
        <v>79</v>
      </c>
      <c r="L1509" s="12">
        <v>70</v>
      </c>
      <c r="M1509" s="12">
        <v>73</v>
      </c>
      <c r="N1509" s="12">
        <v>115</v>
      </c>
      <c r="O1509" s="90">
        <f>VLOOKUP($B1509,'[7]POB X MCR 2019'!$C$8:$AW$65,12,0)</f>
        <v>114</v>
      </c>
      <c r="P1509" s="90">
        <f>VLOOKUP($B1509,'[7]POB X MCR 2019'!$C$8:$AW$65,12,0)</f>
        <v>114</v>
      </c>
      <c r="Q1509" s="90">
        <f>VLOOKUP($B1509,'[7]POB X MCR 2019'!$C$8:$AW$65,13,0)</f>
        <v>119</v>
      </c>
      <c r="R1509" s="90">
        <f>VLOOKUP($B1509,'[7]POB X MCR 2019'!$C$8:$AW$65,14,0)</f>
        <v>124</v>
      </c>
      <c r="S1509" s="90">
        <f>VLOOKUP($B1509,'[7]POB X MCR 2019'!$C$8:$AW$65,15,0)</f>
        <v>129</v>
      </c>
      <c r="T1509" s="90">
        <f>VLOOKUP($B1509,'[7]POB X MCR 2019'!$C$8:$AW$65,16,0)</f>
        <v>134</v>
      </c>
      <c r="U1509" s="90">
        <f>VLOOKUP($B1509,'[7]POB X MCR 2019'!$C$8:$AW$65,17,0)</f>
        <v>139</v>
      </c>
      <c r="V1509" s="90">
        <f>VLOOKUP($B1509,'[7]POB X MCR 2019'!$C$8:$AW$65,18,0)</f>
        <v>142</v>
      </c>
      <c r="W1509" s="90">
        <f>VLOOKUP($B1509,'[7]POB X MCR 2019'!$C$8:$AW$65,19,0)</f>
        <v>140</v>
      </c>
      <c r="X1509" s="90">
        <f>VLOOKUP($B1509,'[7]POB X MCR 2019'!$C$8:$AW$65,20,0)</f>
        <v>134</v>
      </c>
      <c r="Y1509" s="90">
        <f>VLOOKUP($B1509,'[7]POB X MCR 2019'!$C$8:$AW$65,21,0)</f>
        <v>129</v>
      </c>
      <c r="Z1509" s="90">
        <f>VLOOKUP($B1509,'[7]POB X MCR 2019'!$C$8:$AW$65,22,0)</f>
        <v>123</v>
      </c>
      <c r="AA1509" s="90">
        <f>VLOOKUP($B1509,'[7]POB X MCR 2019'!$C$8:$AW$65,23,0)</f>
        <v>119</v>
      </c>
      <c r="AB1509" s="90">
        <f>VLOOKUP($B1509,'[7]POB X MCR 2019'!$C$8:$AW$65,24,0)</f>
        <v>117</v>
      </c>
      <c r="AC1509" s="90">
        <f>VLOOKUP($B1509,'[7]POB X MCR 2019'!$C$8:$AW$65,25,0)</f>
        <v>117</v>
      </c>
      <c r="AD1509" s="90">
        <f>VLOOKUP($B1509,'[7]POB X MCR 2019'!$C$8:$AW$65,26,0)</f>
        <v>561</v>
      </c>
      <c r="AE1509" s="90">
        <f>VLOOKUP($B1509,'[7]POB X MCR 2019'!$C$8:$AW$65,27,0)</f>
        <v>505</v>
      </c>
      <c r="AF1509" s="90">
        <f>VLOOKUP($B1509,'[7]POB X MCR 2019'!$C$8:$AW$65,28,0)</f>
        <v>542</v>
      </c>
      <c r="AG1509" s="90">
        <f>VLOOKUP($B1509,'[7]POB X MCR 2019'!$C$8:$AW$65,29,0)</f>
        <v>459</v>
      </c>
      <c r="AH1509" s="90">
        <f>VLOOKUP($B1509,'[7]POB X MCR 2019'!$C$8:$AW$65,30,0)</f>
        <v>424</v>
      </c>
      <c r="AI1509" s="90">
        <f>VLOOKUP($B1509,'[7]POB X MCR 2019'!$C$8:$AW$65,31,0)</f>
        <v>372</v>
      </c>
      <c r="AJ1509" s="90">
        <f>VLOOKUP($B1509,'[7]POB X MCR 2019'!$C$8:$AW$65,32,0)</f>
        <v>294</v>
      </c>
      <c r="AK1509" s="90">
        <f>VLOOKUP($B1509,'[7]POB X MCR 2019'!$C$8:$AW$65,33,0)</f>
        <v>243</v>
      </c>
      <c r="AL1509" s="90">
        <f>VLOOKUP($B1509,'[7]POB X MCR 2019'!$C$8:$AW$65,34,0)</f>
        <v>204</v>
      </c>
      <c r="AM1509" s="90">
        <f>VLOOKUP($B1509,'[7]POB X MCR 2019'!$C$8:$AW$65,35,0)</f>
        <v>161</v>
      </c>
      <c r="AN1509" s="90">
        <f>VLOOKUP($B1509,'[7]POB X MCR 2019'!$C$8:$AW$65,36,0)</f>
        <v>123</v>
      </c>
      <c r="AO1509" s="90">
        <f>VLOOKUP($B1509,'[7]POB X MCR 2019'!$C$8:$AW$65,37,0)</f>
        <v>79</v>
      </c>
      <c r="AP1509" s="90">
        <f>VLOOKUP($B1509,'[7]POB X MCR 2019'!$C$8:$AW$65,38,0)</f>
        <v>64</v>
      </c>
      <c r="AQ1509" s="90">
        <f>VLOOKUP($B1509,'[7]POB X MCR 2019'!$C$8:$AW$65,43,0)</f>
        <v>5614</v>
      </c>
      <c r="AR1509" s="90">
        <f>VLOOKUP($B1509,'[7]POB X MCR 2019'!$C$8:$AW$65,44,0)</f>
        <v>345</v>
      </c>
      <c r="AS1509" s="90">
        <f>VLOOKUP($B1509,'[7]POB X MCR 2019'!$C$8:$AW$65,45,0)</f>
        <v>314</v>
      </c>
      <c r="AT1509" s="90">
        <f>VLOOKUP($B1509,'[7]POB X MCR 2019'!$C$8:$AW$65,46,0)</f>
        <v>1601</v>
      </c>
      <c r="AU1509" s="90">
        <f>VLOOKUP($B1509,'[7]POB X MCR 2019'!$C$8:$AW$65,47,0)</f>
        <v>0</v>
      </c>
    </row>
    <row r="1510" spans="1:16380" ht="12">
      <c r="A1510" s="58">
        <v>1511</v>
      </c>
      <c r="B1510" s="58">
        <v>4782</v>
      </c>
      <c r="C1510" s="59" t="s">
        <v>1134</v>
      </c>
      <c r="D1510" s="59" t="s">
        <v>626</v>
      </c>
      <c r="E1510" s="59" t="s">
        <v>651</v>
      </c>
      <c r="F1510" s="59" t="s">
        <v>653</v>
      </c>
      <c r="G1510" s="12" t="s">
        <v>310</v>
      </c>
      <c r="H1510" s="14">
        <f t="shared" si="375"/>
        <v>4782</v>
      </c>
      <c r="I1510" s="14">
        <f t="shared" si="371"/>
        <v>14604</v>
      </c>
      <c r="J1510" s="12">
        <f>VLOOKUP($B1510,'[1]METAS 2019'!$D$4:$Q$843,5,0)</f>
        <v>215</v>
      </c>
      <c r="K1510" s="12">
        <f>VLOOKUP($B1510,'[1]METAS 2019'!$D$4:$Q$843,4,0)</f>
        <v>235</v>
      </c>
      <c r="L1510" s="12">
        <f>VLOOKUP($B1510,'[1]METAS 2019'!$D$4:$Q$843,11,0)</f>
        <v>266</v>
      </c>
      <c r="M1510" s="12">
        <f>VLOOKUP($B1510,'[1]METAS 2019'!$D$4:$Q$843,12,0)</f>
        <v>276</v>
      </c>
      <c r="N1510" s="12">
        <f>VLOOKUP($B1510,'[1]METAS 2019'!$D$4:$Q$843,13,0)</f>
        <v>253</v>
      </c>
      <c r="O1510" s="12">
        <f>VLOOKUP($B1510,'[1]METAS 2019'!$D$4:$Q$843,14,0)</f>
        <v>231</v>
      </c>
      <c r="P1510" s="90">
        <f>VLOOKUP($B1510,'[7]POB X MCR 2019'!$C$8:$AW$65,12,0)</f>
        <v>255</v>
      </c>
      <c r="Q1510" s="90">
        <f>VLOOKUP($B1510,'[7]POB X MCR 2019'!$C$8:$AW$65,13,0)</f>
        <v>266</v>
      </c>
      <c r="R1510" s="90">
        <f>VLOOKUP($B1510,'[7]POB X MCR 2019'!$C$8:$AW$65,14,0)</f>
        <v>278</v>
      </c>
      <c r="S1510" s="90">
        <f>VLOOKUP($B1510,'[7]POB X MCR 2019'!$C$8:$AW$65,15,0)</f>
        <v>291</v>
      </c>
      <c r="T1510" s="90">
        <f>VLOOKUP($B1510,'[7]POB X MCR 2019'!$C$8:$AW$65,16,0)</f>
        <v>299</v>
      </c>
      <c r="U1510" s="90">
        <f>VLOOKUP($B1510,'[7]POB X MCR 2019'!$C$8:$AW$65,17,0)</f>
        <v>318</v>
      </c>
      <c r="V1510" s="90">
        <f>VLOOKUP($B1510,'[7]POB X MCR 2019'!$C$8:$AW$65,18,0)</f>
        <v>320</v>
      </c>
      <c r="W1510" s="90">
        <f>VLOOKUP($B1510,'[7]POB X MCR 2019'!$C$8:$AW$65,19,0)</f>
        <v>317</v>
      </c>
      <c r="X1510" s="90">
        <f>VLOOKUP($B1510,'[7]POB X MCR 2019'!$C$8:$AW$65,20,0)</f>
        <v>302</v>
      </c>
      <c r="Y1510" s="90">
        <f>VLOOKUP($B1510,'[7]POB X MCR 2019'!$C$8:$AW$65,21,0)</f>
        <v>292</v>
      </c>
      <c r="Z1510" s="90">
        <f>VLOOKUP($B1510,'[7]POB X MCR 2019'!$C$8:$AW$65,22,0)</f>
        <v>279</v>
      </c>
      <c r="AA1510" s="90">
        <f>VLOOKUP($B1510,'[7]POB X MCR 2019'!$C$8:$AW$65,23,0)</f>
        <v>266</v>
      </c>
      <c r="AB1510" s="90">
        <f>VLOOKUP($B1510,'[7]POB X MCR 2019'!$C$8:$AW$65,24,0)</f>
        <v>268</v>
      </c>
      <c r="AC1510" s="90">
        <f>VLOOKUP($B1510,'[7]POB X MCR 2019'!$C$8:$AW$65,25,0)</f>
        <v>265</v>
      </c>
      <c r="AD1510" s="90">
        <f>VLOOKUP($B1510,'[7]POB X MCR 2019'!$C$8:$AW$65,26,0)</f>
        <v>1269</v>
      </c>
      <c r="AE1510" s="90">
        <f>VLOOKUP($B1510,'[7]POB X MCR 2019'!$C$8:$AW$65,27,0)</f>
        <v>1140</v>
      </c>
      <c r="AF1510" s="90">
        <f>VLOOKUP($B1510,'[7]POB X MCR 2019'!$C$8:$AW$65,28,0)</f>
        <v>1224</v>
      </c>
      <c r="AG1510" s="90">
        <f>VLOOKUP($B1510,'[7]POB X MCR 2019'!$C$8:$AW$65,29,0)</f>
        <v>1037</v>
      </c>
      <c r="AH1510" s="90">
        <f>VLOOKUP($B1510,'[7]POB X MCR 2019'!$C$8:$AW$65,30,0)</f>
        <v>961</v>
      </c>
      <c r="AI1510" s="90">
        <f>VLOOKUP($B1510,'[7]POB X MCR 2019'!$C$8:$AW$65,31,0)</f>
        <v>838</v>
      </c>
      <c r="AJ1510" s="90">
        <f>VLOOKUP($B1510,'[7]POB X MCR 2019'!$C$8:$AW$65,32,0)</f>
        <v>665</v>
      </c>
      <c r="AK1510" s="90">
        <f>VLOOKUP($B1510,'[7]POB X MCR 2019'!$C$8:$AW$65,33,0)</f>
        <v>551</v>
      </c>
      <c r="AL1510" s="90">
        <f>VLOOKUP($B1510,'[7]POB X MCR 2019'!$C$8:$AW$65,34,0)</f>
        <v>461</v>
      </c>
      <c r="AM1510" s="90">
        <f>VLOOKUP($B1510,'[7]POB X MCR 2019'!$C$8:$AW$65,35,0)</f>
        <v>364</v>
      </c>
      <c r="AN1510" s="90">
        <f>VLOOKUP($B1510,'[7]POB X MCR 2019'!$C$8:$AW$65,36,0)</f>
        <v>280</v>
      </c>
      <c r="AO1510" s="90">
        <f>VLOOKUP($B1510,'[7]POB X MCR 2019'!$C$8:$AW$65,37,0)</f>
        <v>178</v>
      </c>
      <c r="AP1510" s="90">
        <f>VLOOKUP($B1510,'[7]POB X MCR 2019'!$C$8:$AW$65,38,0)</f>
        <v>144</v>
      </c>
      <c r="AQ1510" s="90">
        <f>VLOOKUP($B1510,'[7]POB X MCR 2019'!$C$8:$AW$65,43,0)</f>
        <v>5614</v>
      </c>
      <c r="AR1510" s="90">
        <f>VLOOKUP($B1510,'[7]POB X MCR 2019'!$C$8:$AW$65,44,0)</f>
        <v>780</v>
      </c>
      <c r="AS1510" s="90">
        <f>VLOOKUP($B1510,'[7]POB X MCR 2019'!$C$8:$AW$65,45,0)</f>
        <v>711</v>
      </c>
      <c r="AT1510" s="90">
        <f>VLOOKUP($B1510,'[7]POB X MCR 2019'!$C$8:$AW$65,46,0)</f>
        <v>3622</v>
      </c>
      <c r="AU1510" s="90">
        <f>VLOOKUP($B1510,'[7]POB X MCR 2019'!$C$8:$AW$65,47,0)</f>
        <v>250</v>
      </c>
    </row>
    <row r="1511" spans="1:16380" ht="12">
      <c r="A1511" s="58">
        <v>1512</v>
      </c>
      <c r="B1511" s="58">
        <v>4785</v>
      </c>
      <c r="C1511" s="59" t="s">
        <v>1134</v>
      </c>
      <c r="D1511" s="59" t="s">
        <v>626</v>
      </c>
      <c r="E1511" s="59" t="s">
        <v>651</v>
      </c>
      <c r="F1511" s="59" t="s">
        <v>654</v>
      </c>
      <c r="G1511" s="12" t="s">
        <v>271</v>
      </c>
      <c r="H1511" s="14">
        <f t="shared" si="375"/>
        <v>4785</v>
      </c>
      <c r="I1511" s="14">
        <f t="shared" si="371"/>
        <v>1891</v>
      </c>
      <c r="J1511" s="12">
        <f>VLOOKUP($B1511,'[1]METAS 2019'!$D$4:$Q$843,5,0)</f>
        <v>26</v>
      </c>
      <c r="K1511" s="12">
        <f>VLOOKUP($B1511,'[1]METAS 2019'!$D$4:$Q$843,4,0)</f>
        <v>32</v>
      </c>
      <c r="L1511" s="12">
        <f>VLOOKUP($B1511,'[1]METAS 2019'!$D$4:$Q$843,11,0)</f>
        <v>21</v>
      </c>
      <c r="M1511" s="12">
        <f>VLOOKUP($B1511,'[1]METAS 2019'!$D$4:$Q$843,12,0)</f>
        <v>36</v>
      </c>
      <c r="N1511" s="12">
        <f>VLOOKUP($B1511,'[1]METAS 2019'!$D$4:$Q$843,13,0)</f>
        <v>46</v>
      </c>
      <c r="O1511" s="12">
        <f>VLOOKUP($B1511,'[1]METAS 2019'!$D$4:$Q$843,14,0)</f>
        <v>28</v>
      </c>
      <c r="P1511" s="90">
        <f>VLOOKUP($B1511,'[7]POB X MCR 2019'!$C$8:$AW$65,12,0)</f>
        <v>34</v>
      </c>
      <c r="Q1511" s="90">
        <f>VLOOKUP($B1511,'[7]POB X MCR 2019'!$C$8:$AW$65,13,0)</f>
        <v>35</v>
      </c>
      <c r="R1511" s="90">
        <f>VLOOKUP($B1511,'[7]POB X MCR 2019'!$C$8:$AW$65,14,0)</f>
        <v>36</v>
      </c>
      <c r="S1511" s="90">
        <f>VLOOKUP($B1511,'[7]POB X MCR 2019'!$C$8:$AW$65,15,0)</f>
        <v>38</v>
      </c>
      <c r="T1511" s="90">
        <f>VLOOKUP($B1511,'[7]POB X MCR 2019'!$C$8:$AW$65,16,0)</f>
        <v>39</v>
      </c>
      <c r="U1511" s="90">
        <f>VLOOKUP($B1511,'[7]POB X MCR 2019'!$C$8:$AW$65,17,0)</f>
        <v>41</v>
      </c>
      <c r="V1511" s="90">
        <f>VLOOKUP($B1511,'[7]POB X MCR 2019'!$C$8:$AW$65,18,0)</f>
        <v>42</v>
      </c>
      <c r="W1511" s="90">
        <f>VLOOKUP($B1511,'[7]POB X MCR 2019'!$C$8:$AW$65,19,0)</f>
        <v>41</v>
      </c>
      <c r="X1511" s="90">
        <f>VLOOKUP($B1511,'[7]POB X MCR 2019'!$C$8:$AW$65,20,0)</f>
        <v>39</v>
      </c>
      <c r="Y1511" s="90">
        <f>VLOOKUP($B1511,'[7]POB X MCR 2019'!$C$8:$AW$65,21,0)</f>
        <v>38</v>
      </c>
      <c r="Z1511" s="90">
        <f>VLOOKUP($B1511,'[7]POB X MCR 2019'!$C$8:$AW$65,22,0)</f>
        <v>36</v>
      </c>
      <c r="AA1511" s="90">
        <f>VLOOKUP($B1511,'[7]POB X MCR 2019'!$C$8:$AW$65,23,0)</f>
        <v>35</v>
      </c>
      <c r="AB1511" s="90">
        <f>VLOOKUP($B1511,'[7]POB X MCR 2019'!$C$8:$AW$65,24,0)</f>
        <v>34</v>
      </c>
      <c r="AC1511" s="90">
        <f>VLOOKUP($B1511,'[7]POB X MCR 2019'!$C$8:$AW$65,25,0)</f>
        <v>34</v>
      </c>
      <c r="AD1511" s="90">
        <f>VLOOKUP($B1511,'[7]POB X MCR 2019'!$C$8:$AW$65,26,0)</f>
        <v>164</v>
      </c>
      <c r="AE1511" s="90">
        <f>VLOOKUP($B1511,'[7]POB X MCR 2019'!$C$8:$AW$65,27,0)</f>
        <v>148</v>
      </c>
      <c r="AF1511" s="90">
        <f>VLOOKUP($B1511,'[7]POB X MCR 2019'!$C$8:$AW$65,28,0)</f>
        <v>159</v>
      </c>
      <c r="AG1511" s="90">
        <f>VLOOKUP($B1511,'[7]POB X MCR 2019'!$C$8:$AW$65,29,0)</f>
        <v>134</v>
      </c>
      <c r="AH1511" s="90">
        <f>VLOOKUP($B1511,'[7]POB X MCR 2019'!$C$8:$AW$65,30,0)</f>
        <v>124</v>
      </c>
      <c r="AI1511" s="90">
        <f>VLOOKUP($B1511,'[7]POB X MCR 2019'!$C$8:$AW$65,31,0)</f>
        <v>109</v>
      </c>
      <c r="AJ1511" s="90">
        <f>VLOOKUP($B1511,'[7]POB X MCR 2019'!$C$8:$AW$65,32,0)</f>
        <v>86</v>
      </c>
      <c r="AK1511" s="90">
        <f>VLOOKUP($B1511,'[7]POB X MCR 2019'!$C$8:$AW$65,33,0)</f>
        <v>71</v>
      </c>
      <c r="AL1511" s="90">
        <f>VLOOKUP($B1511,'[7]POB X MCR 2019'!$C$8:$AW$65,34,0)</f>
        <v>60</v>
      </c>
      <c r="AM1511" s="90">
        <f>VLOOKUP($B1511,'[7]POB X MCR 2019'!$C$8:$AW$65,35,0)</f>
        <v>47</v>
      </c>
      <c r="AN1511" s="90">
        <f>VLOOKUP($B1511,'[7]POB X MCR 2019'!$C$8:$AW$65,36,0)</f>
        <v>36</v>
      </c>
      <c r="AO1511" s="90">
        <f>VLOOKUP($B1511,'[7]POB X MCR 2019'!$C$8:$AW$65,37,0)</f>
        <v>23</v>
      </c>
      <c r="AP1511" s="90">
        <f>VLOOKUP($B1511,'[7]POB X MCR 2019'!$C$8:$AW$65,38,0)</f>
        <v>19</v>
      </c>
      <c r="AQ1511" s="90">
        <f>VLOOKUP($B1511,'[7]POB X MCR 2019'!$C$8:$AW$65,43,0)</f>
        <v>5614</v>
      </c>
      <c r="AR1511" s="90">
        <f>VLOOKUP($B1511,'[7]POB X MCR 2019'!$C$8:$AW$65,44,0)</f>
        <v>101</v>
      </c>
      <c r="AS1511" s="90">
        <f>VLOOKUP($B1511,'[7]POB X MCR 2019'!$C$8:$AW$65,45,0)</f>
        <v>92</v>
      </c>
      <c r="AT1511" s="90">
        <f>VLOOKUP($B1511,'[7]POB X MCR 2019'!$C$8:$AW$65,46,0)</f>
        <v>469</v>
      </c>
      <c r="AU1511" s="90">
        <f>VLOOKUP($B1511,'[7]POB X MCR 2019'!$C$8:$AW$65,47,0)</f>
        <v>28</v>
      </c>
    </row>
    <row r="1512" spans="1:16380" ht="12">
      <c r="A1512" s="58">
        <v>1513</v>
      </c>
      <c r="B1512" s="58">
        <v>4797</v>
      </c>
      <c r="C1512" s="59" t="s">
        <v>1134</v>
      </c>
      <c r="D1512" s="59" t="s">
        <v>626</v>
      </c>
      <c r="E1512" s="59" t="s">
        <v>651</v>
      </c>
      <c r="F1512" s="59" t="s">
        <v>663</v>
      </c>
      <c r="G1512" s="12" t="s">
        <v>266</v>
      </c>
      <c r="H1512" s="14">
        <f t="shared" si="375"/>
        <v>4797</v>
      </c>
      <c r="I1512" s="14">
        <f t="shared" si="371"/>
        <v>821</v>
      </c>
      <c r="J1512" s="12">
        <f>VLOOKUP($B1512,'[1]METAS 2019'!$D$4:$Q$843,5,0)</f>
        <v>8</v>
      </c>
      <c r="K1512" s="12">
        <f>VLOOKUP($B1512,'[1]METAS 2019'!$D$4:$Q$843,4,0)</f>
        <v>2</v>
      </c>
      <c r="L1512" s="12">
        <f>VLOOKUP($B1512,'[1]METAS 2019'!$D$4:$Q$843,11,0)</f>
        <v>9</v>
      </c>
      <c r="M1512" s="12">
        <f>VLOOKUP($B1512,'[1]METAS 2019'!$D$4:$Q$843,12,0)</f>
        <v>10</v>
      </c>
      <c r="N1512" s="12">
        <f>VLOOKUP($B1512,'[1]METAS 2019'!$D$4:$Q$843,13,0)</f>
        <v>17</v>
      </c>
      <c r="O1512" s="12">
        <f>VLOOKUP($B1512,'[1]METAS 2019'!$D$4:$Q$843,14,0)</f>
        <v>12</v>
      </c>
      <c r="P1512" s="90">
        <f>VLOOKUP($B1512,'[7]POB X MCR 2019'!$C$8:$AW$65,12,0)</f>
        <v>15</v>
      </c>
      <c r="Q1512" s="90">
        <f>VLOOKUP($B1512,'[7]POB X MCR 2019'!$C$8:$AW$65,13,0)</f>
        <v>16</v>
      </c>
      <c r="R1512" s="90">
        <f>VLOOKUP($B1512,'[7]POB X MCR 2019'!$C$8:$AW$65,14,0)</f>
        <v>16</v>
      </c>
      <c r="S1512" s="90">
        <f>VLOOKUP($B1512,'[7]POB X MCR 2019'!$C$8:$AW$65,15,0)</f>
        <v>17</v>
      </c>
      <c r="T1512" s="90">
        <f>VLOOKUP($B1512,'[7]POB X MCR 2019'!$C$8:$AW$65,16,0)</f>
        <v>18</v>
      </c>
      <c r="U1512" s="90">
        <f>VLOOKUP($B1512,'[7]POB X MCR 2019'!$C$8:$AW$65,17,0)</f>
        <v>18</v>
      </c>
      <c r="V1512" s="90">
        <f>VLOOKUP($B1512,'[7]POB X MCR 2019'!$C$8:$AW$65,18,0)</f>
        <v>19</v>
      </c>
      <c r="W1512" s="90">
        <f>VLOOKUP($B1512,'[7]POB X MCR 2019'!$C$8:$AW$65,19,0)</f>
        <v>18</v>
      </c>
      <c r="X1512" s="90">
        <f>VLOOKUP($B1512,'[7]POB X MCR 2019'!$C$8:$AW$65,20,0)</f>
        <v>18</v>
      </c>
      <c r="Y1512" s="90">
        <f>VLOOKUP($B1512,'[7]POB X MCR 2019'!$C$8:$AW$65,21,0)</f>
        <v>17</v>
      </c>
      <c r="Z1512" s="90">
        <f>VLOOKUP($B1512,'[7]POB X MCR 2019'!$C$8:$AW$65,22,0)</f>
        <v>16</v>
      </c>
      <c r="AA1512" s="90">
        <f>VLOOKUP($B1512,'[7]POB X MCR 2019'!$C$8:$AW$65,23,0)</f>
        <v>16</v>
      </c>
      <c r="AB1512" s="90">
        <f>VLOOKUP($B1512,'[7]POB X MCR 2019'!$C$8:$AW$65,24,0)</f>
        <v>15</v>
      </c>
      <c r="AC1512" s="90">
        <f>VLOOKUP($B1512,'[7]POB X MCR 2019'!$C$8:$AW$65,25,0)</f>
        <v>15</v>
      </c>
      <c r="AD1512" s="90">
        <f>VLOOKUP($B1512,'[7]POB X MCR 2019'!$C$8:$AW$65,26,0)</f>
        <v>74</v>
      </c>
      <c r="AE1512" s="90">
        <f>VLOOKUP($B1512,'[7]POB X MCR 2019'!$C$8:$AW$65,27,0)</f>
        <v>66</v>
      </c>
      <c r="AF1512" s="90">
        <f>VLOOKUP($B1512,'[7]POB X MCR 2019'!$C$8:$AW$65,28,0)</f>
        <v>71</v>
      </c>
      <c r="AG1512" s="90">
        <f>VLOOKUP($B1512,'[7]POB X MCR 2019'!$C$8:$AW$65,29,0)</f>
        <v>60</v>
      </c>
      <c r="AH1512" s="90">
        <f>VLOOKUP($B1512,'[7]POB X MCR 2019'!$C$8:$AW$65,30,0)</f>
        <v>56</v>
      </c>
      <c r="AI1512" s="90">
        <f>VLOOKUP($B1512,'[7]POB X MCR 2019'!$C$8:$AW$65,31,0)</f>
        <v>49</v>
      </c>
      <c r="AJ1512" s="90">
        <f>VLOOKUP($B1512,'[7]POB X MCR 2019'!$C$8:$AW$65,32,0)</f>
        <v>39</v>
      </c>
      <c r="AK1512" s="90">
        <f>VLOOKUP($B1512,'[7]POB X MCR 2019'!$C$8:$AW$65,33,0)</f>
        <v>32</v>
      </c>
      <c r="AL1512" s="90">
        <f>VLOOKUP($B1512,'[7]POB X MCR 2019'!$C$8:$AW$65,34,0)</f>
        <v>27</v>
      </c>
      <c r="AM1512" s="90">
        <f>VLOOKUP($B1512,'[7]POB X MCR 2019'!$C$8:$AW$65,35,0)</f>
        <v>21</v>
      </c>
      <c r="AN1512" s="90">
        <f>VLOOKUP($B1512,'[7]POB X MCR 2019'!$C$8:$AW$65,36,0)</f>
        <v>16</v>
      </c>
      <c r="AO1512" s="90">
        <f>VLOOKUP($B1512,'[7]POB X MCR 2019'!$C$8:$AW$65,37,0)</f>
        <v>10</v>
      </c>
      <c r="AP1512" s="90">
        <f>VLOOKUP($B1512,'[7]POB X MCR 2019'!$C$8:$AW$65,38,0)</f>
        <v>8</v>
      </c>
      <c r="AQ1512" s="90">
        <f>VLOOKUP($B1512,'[7]POB X MCR 2019'!$C$8:$AW$65,43,0)</f>
        <v>5614</v>
      </c>
      <c r="AR1512" s="90">
        <f>VLOOKUP($B1512,'[7]POB X MCR 2019'!$C$8:$AW$65,44,0)</f>
        <v>45</v>
      </c>
      <c r="AS1512" s="90">
        <f>VLOOKUP($B1512,'[7]POB X MCR 2019'!$C$8:$AW$65,45,0)</f>
        <v>41</v>
      </c>
      <c r="AT1512" s="90">
        <f>VLOOKUP($B1512,'[7]POB X MCR 2019'!$C$8:$AW$65,46,0)</f>
        <v>211</v>
      </c>
      <c r="AU1512" s="90">
        <f>VLOOKUP($B1512,'[7]POB X MCR 2019'!$C$8:$AW$65,47,0)</f>
        <v>10</v>
      </c>
    </row>
    <row r="1513" spans="1:16380" ht="12">
      <c r="A1513" s="58">
        <v>1514</v>
      </c>
      <c r="B1513" s="58">
        <v>9863</v>
      </c>
      <c r="C1513" s="59" t="s">
        <v>1134</v>
      </c>
      <c r="D1513" s="59" t="s">
        <v>626</v>
      </c>
      <c r="E1513" s="59" t="s">
        <v>651</v>
      </c>
      <c r="F1513" s="59" t="s">
        <v>664</v>
      </c>
      <c r="G1513" s="12" t="s">
        <v>266</v>
      </c>
      <c r="H1513" s="14">
        <f t="shared" si="375"/>
        <v>9863</v>
      </c>
      <c r="I1513" s="14">
        <f t="shared" si="371"/>
        <v>1124</v>
      </c>
      <c r="J1513" s="12">
        <f>VLOOKUP($B1513,'[1]METAS 2019'!$D$4:$Q$843,5,0)</f>
        <v>14</v>
      </c>
      <c r="K1513" s="12">
        <f>VLOOKUP($B1513,'[1]METAS 2019'!$D$4:$Q$843,4,0)</f>
        <v>14</v>
      </c>
      <c r="L1513" s="12">
        <f>VLOOKUP($B1513,'[1]METAS 2019'!$D$4:$Q$843,11,0)</f>
        <v>15</v>
      </c>
      <c r="M1513" s="12">
        <f>VLOOKUP($B1513,'[1]METAS 2019'!$D$4:$Q$843,12,0)</f>
        <v>13</v>
      </c>
      <c r="N1513" s="12">
        <f>VLOOKUP($B1513,'[1]METAS 2019'!$D$4:$Q$843,13,0)</f>
        <v>14</v>
      </c>
      <c r="O1513" s="12">
        <f>VLOOKUP($B1513,'[1]METAS 2019'!$D$4:$Q$843,14,0)</f>
        <v>13</v>
      </c>
      <c r="P1513" s="90">
        <f>VLOOKUP($B1513,'[7]POB X MCR 2019'!$C$8:$AW$65,12,0)</f>
        <v>21</v>
      </c>
      <c r="Q1513" s="90">
        <f>VLOOKUP($B1513,'[7]POB X MCR 2019'!$C$8:$AW$65,13,0)</f>
        <v>21</v>
      </c>
      <c r="R1513" s="90">
        <f>VLOOKUP($B1513,'[7]POB X MCR 2019'!$C$8:$AW$65,14,0)</f>
        <v>22</v>
      </c>
      <c r="S1513" s="90">
        <f>VLOOKUP($B1513,'[7]POB X MCR 2019'!$C$8:$AW$65,15,0)</f>
        <v>23</v>
      </c>
      <c r="T1513" s="90">
        <f>VLOOKUP($B1513,'[7]POB X MCR 2019'!$C$8:$AW$65,16,0)</f>
        <v>24</v>
      </c>
      <c r="U1513" s="90">
        <f>VLOOKUP($B1513,'[7]POB X MCR 2019'!$C$8:$AW$65,17,0)</f>
        <v>25</v>
      </c>
      <c r="V1513" s="90">
        <f>VLOOKUP($B1513,'[7]POB X MCR 2019'!$C$8:$AW$65,18,0)</f>
        <v>25</v>
      </c>
      <c r="W1513" s="90">
        <f>VLOOKUP($B1513,'[7]POB X MCR 2019'!$C$8:$AW$65,19,0)</f>
        <v>25</v>
      </c>
      <c r="X1513" s="90">
        <f>VLOOKUP($B1513,'[7]POB X MCR 2019'!$C$8:$AW$65,20,0)</f>
        <v>24</v>
      </c>
      <c r="Y1513" s="90">
        <f>VLOOKUP($B1513,'[7]POB X MCR 2019'!$C$8:$AW$65,21,0)</f>
        <v>23</v>
      </c>
      <c r="Z1513" s="90">
        <f>VLOOKUP($B1513,'[7]POB X MCR 2019'!$C$8:$AW$65,22,0)</f>
        <v>22</v>
      </c>
      <c r="AA1513" s="90">
        <f>VLOOKUP($B1513,'[7]POB X MCR 2019'!$C$8:$AW$65,23,0)</f>
        <v>21</v>
      </c>
      <c r="AB1513" s="90">
        <f>VLOOKUP($B1513,'[7]POB X MCR 2019'!$C$8:$AW$65,24,0)</f>
        <v>21</v>
      </c>
      <c r="AC1513" s="90">
        <f>VLOOKUP($B1513,'[7]POB X MCR 2019'!$C$8:$AW$65,25,0)</f>
        <v>21</v>
      </c>
      <c r="AD1513" s="90">
        <f>VLOOKUP($B1513,'[7]POB X MCR 2019'!$C$8:$AW$65,26,0)</f>
        <v>101</v>
      </c>
      <c r="AE1513" s="90">
        <f>VLOOKUP($B1513,'[7]POB X MCR 2019'!$C$8:$AW$65,27,0)</f>
        <v>90</v>
      </c>
      <c r="AF1513" s="90">
        <f>VLOOKUP($B1513,'[7]POB X MCR 2019'!$C$8:$AW$65,28,0)</f>
        <v>97</v>
      </c>
      <c r="AG1513" s="90">
        <f>VLOOKUP($B1513,'[7]POB X MCR 2019'!$C$8:$AW$65,29,0)</f>
        <v>82</v>
      </c>
      <c r="AH1513" s="90">
        <f>VLOOKUP($B1513,'[7]POB X MCR 2019'!$C$8:$AW$65,30,0)</f>
        <v>76</v>
      </c>
      <c r="AI1513" s="90">
        <f>VLOOKUP($B1513,'[7]POB X MCR 2019'!$C$8:$AW$65,31,0)</f>
        <v>67</v>
      </c>
      <c r="AJ1513" s="90">
        <f>VLOOKUP($B1513,'[7]POB X MCR 2019'!$C$8:$AW$65,32,0)</f>
        <v>53</v>
      </c>
      <c r="AK1513" s="90">
        <f>VLOOKUP($B1513,'[7]POB X MCR 2019'!$C$8:$AW$65,33,0)</f>
        <v>44</v>
      </c>
      <c r="AL1513" s="90">
        <f>VLOOKUP($B1513,'[7]POB X MCR 2019'!$C$8:$AW$65,34,0)</f>
        <v>37</v>
      </c>
      <c r="AM1513" s="90">
        <f>VLOOKUP($B1513,'[7]POB X MCR 2019'!$C$8:$AW$65,35,0)</f>
        <v>29</v>
      </c>
      <c r="AN1513" s="90">
        <f>VLOOKUP($B1513,'[7]POB X MCR 2019'!$C$8:$AW$65,36,0)</f>
        <v>22</v>
      </c>
      <c r="AO1513" s="90">
        <f>VLOOKUP($B1513,'[7]POB X MCR 2019'!$C$8:$AW$65,37,0)</f>
        <v>14</v>
      </c>
      <c r="AP1513" s="90">
        <f>VLOOKUP($B1513,'[7]POB X MCR 2019'!$C$8:$AW$65,38,0)</f>
        <v>11</v>
      </c>
      <c r="AQ1513" s="90">
        <f>VLOOKUP($B1513,'[7]POB X MCR 2019'!$C$8:$AW$65,43,0)</f>
        <v>5614</v>
      </c>
      <c r="AR1513" s="90">
        <f>VLOOKUP($B1513,'[7]POB X MCR 2019'!$C$8:$AW$65,44,0)</f>
        <v>62</v>
      </c>
      <c r="AS1513" s="90">
        <f>VLOOKUP($B1513,'[7]POB X MCR 2019'!$C$8:$AW$65,45,0)</f>
        <v>56</v>
      </c>
      <c r="AT1513" s="90">
        <f>VLOOKUP($B1513,'[7]POB X MCR 2019'!$C$8:$AW$65,46,0)</f>
        <v>287</v>
      </c>
      <c r="AU1513" s="90">
        <f>VLOOKUP($B1513,'[7]POB X MCR 2019'!$C$8:$AW$65,47,0)</f>
        <v>14</v>
      </c>
    </row>
    <row r="1514" spans="1:16380" ht="12">
      <c r="A1514" s="58">
        <v>1515</v>
      </c>
      <c r="B1514" s="58">
        <v>4786</v>
      </c>
      <c r="C1514" s="59" t="s">
        <v>1134</v>
      </c>
      <c r="D1514" s="59" t="s">
        <v>626</v>
      </c>
      <c r="E1514" s="59" t="s">
        <v>651</v>
      </c>
      <c r="F1514" s="59" t="s">
        <v>656</v>
      </c>
      <c r="G1514" s="12" t="s">
        <v>266</v>
      </c>
      <c r="H1514" s="14">
        <f t="shared" si="375"/>
        <v>4786</v>
      </c>
      <c r="I1514" s="14">
        <f t="shared" si="371"/>
        <v>709</v>
      </c>
      <c r="J1514" s="12">
        <f>VLOOKUP($B1514,'[1]METAS 2019'!$D$4:$Q$843,5,0)</f>
        <v>4</v>
      </c>
      <c r="K1514" s="12">
        <f>VLOOKUP($B1514,'[1]METAS 2019'!$D$4:$Q$843,4,0)</f>
        <v>6</v>
      </c>
      <c r="L1514" s="12">
        <f>VLOOKUP($B1514,'[1]METAS 2019'!$D$4:$Q$843,11,0)</f>
        <v>7</v>
      </c>
      <c r="M1514" s="12">
        <f>VLOOKUP($B1514,'[1]METAS 2019'!$D$4:$Q$843,12,0)</f>
        <v>8</v>
      </c>
      <c r="N1514" s="12">
        <f>VLOOKUP($B1514,'[1]METAS 2019'!$D$4:$Q$843,13,0)</f>
        <v>7</v>
      </c>
      <c r="O1514" s="12">
        <f>VLOOKUP($B1514,'[1]METAS 2019'!$D$4:$Q$843,14,0)</f>
        <v>9</v>
      </c>
      <c r="P1514" s="90">
        <f>VLOOKUP($B1514,'[7]POB X MCR 2019'!$C$8:$AW$65,12,0)</f>
        <v>13</v>
      </c>
      <c r="Q1514" s="90">
        <f>VLOOKUP($B1514,'[7]POB X MCR 2019'!$C$8:$AW$65,13,0)</f>
        <v>14</v>
      </c>
      <c r="R1514" s="90">
        <f>VLOOKUP($B1514,'[7]POB X MCR 2019'!$C$8:$AW$65,14,0)</f>
        <v>14</v>
      </c>
      <c r="S1514" s="90">
        <f>VLOOKUP($B1514,'[7]POB X MCR 2019'!$C$8:$AW$65,15,0)</f>
        <v>15</v>
      </c>
      <c r="T1514" s="90">
        <f>VLOOKUP($B1514,'[7]POB X MCR 2019'!$C$8:$AW$65,16,0)</f>
        <v>15</v>
      </c>
      <c r="U1514" s="90">
        <f>VLOOKUP($B1514,'[7]POB X MCR 2019'!$C$8:$AW$65,17,0)</f>
        <v>16</v>
      </c>
      <c r="V1514" s="90">
        <f>VLOOKUP($B1514,'[7]POB X MCR 2019'!$C$8:$AW$65,18,0)</f>
        <v>16</v>
      </c>
      <c r="W1514" s="90">
        <f>VLOOKUP($B1514,'[7]POB X MCR 2019'!$C$8:$AW$65,19,0)</f>
        <v>16</v>
      </c>
      <c r="X1514" s="90">
        <f>VLOOKUP($B1514,'[7]POB X MCR 2019'!$C$8:$AW$65,20,0)</f>
        <v>15</v>
      </c>
      <c r="Y1514" s="90">
        <f>VLOOKUP($B1514,'[7]POB X MCR 2019'!$C$8:$AW$65,21,0)</f>
        <v>15</v>
      </c>
      <c r="Z1514" s="90">
        <f>VLOOKUP($B1514,'[7]POB X MCR 2019'!$C$8:$AW$65,22,0)</f>
        <v>14</v>
      </c>
      <c r="AA1514" s="90">
        <f>VLOOKUP($B1514,'[7]POB X MCR 2019'!$C$8:$AW$65,23,0)</f>
        <v>14</v>
      </c>
      <c r="AB1514" s="90">
        <f>VLOOKUP($B1514,'[7]POB X MCR 2019'!$C$8:$AW$65,24,0)</f>
        <v>13</v>
      </c>
      <c r="AC1514" s="90">
        <f>VLOOKUP($B1514,'[7]POB X MCR 2019'!$C$8:$AW$65,25,0)</f>
        <v>13</v>
      </c>
      <c r="AD1514" s="90">
        <f>VLOOKUP($B1514,'[7]POB X MCR 2019'!$C$8:$AW$65,26,0)</f>
        <v>65</v>
      </c>
      <c r="AE1514" s="90">
        <f>VLOOKUP($B1514,'[7]POB X MCR 2019'!$C$8:$AW$65,27,0)</f>
        <v>58</v>
      </c>
      <c r="AF1514" s="90">
        <f>VLOOKUP($B1514,'[7]POB X MCR 2019'!$C$8:$AW$65,28,0)</f>
        <v>62</v>
      </c>
      <c r="AG1514" s="90">
        <f>VLOOKUP($B1514,'[7]POB X MCR 2019'!$C$8:$AW$65,29,0)</f>
        <v>53</v>
      </c>
      <c r="AH1514" s="90">
        <f>VLOOKUP($B1514,'[7]POB X MCR 2019'!$C$8:$AW$65,30,0)</f>
        <v>49</v>
      </c>
      <c r="AI1514" s="90">
        <f>VLOOKUP($B1514,'[7]POB X MCR 2019'!$C$8:$AW$65,31,0)</f>
        <v>43</v>
      </c>
      <c r="AJ1514" s="90">
        <f>VLOOKUP($B1514,'[7]POB X MCR 2019'!$C$8:$AW$65,32,0)</f>
        <v>34</v>
      </c>
      <c r="AK1514" s="90">
        <f>VLOOKUP($B1514,'[7]POB X MCR 2019'!$C$8:$AW$65,33,0)</f>
        <v>28</v>
      </c>
      <c r="AL1514" s="90">
        <f>VLOOKUP($B1514,'[7]POB X MCR 2019'!$C$8:$AW$65,34,0)</f>
        <v>24</v>
      </c>
      <c r="AM1514" s="90">
        <f>VLOOKUP($B1514,'[7]POB X MCR 2019'!$C$8:$AW$65,35,0)</f>
        <v>19</v>
      </c>
      <c r="AN1514" s="90">
        <f>VLOOKUP($B1514,'[7]POB X MCR 2019'!$C$8:$AW$65,36,0)</f>
        <v>14</v>
      </c>
      <c r="AO1514" s="90">
        <f>VLOOKUP($B1514,'[7]POB X MCR 2019'!$C$8:$AW$65,37,0)</f>
        <v>9</v>
      </c>
      <c r="AP1514" s="90">
        <f>VLOOKUP($B1514,'[7]POB X MCR 2019'!$C$8:$AW$65,38,0)</f>
        <v>7</v>
      </c>
      <c r="AQ1514" s="90">
        <f>VLOOKUP($B1514,'[7]POB X MCR 2019'!$C$8:$AW$65,43,0)</f>
        <v>5614</v>
      </c>
      <c r="AR1514" s="90">
        <f>VLOOKUP($B1514,'[7]POB X MCR 2019'!$C$8:$AW$65,44,0)</f>
        <v>40</v>
      </c>
      <c r="AS1514" s="90">
        <f>VLOOKUP($B1514,'[7]POB X MCR 2019'!$C$8:$AW$65,45,0)</f>
        <v>36</v>
      </c>
      <c r="AT1514" s="90">
        <f>VLOOKUP($B1514,'[7]POB X MCR 2019'!$C$8:$AW$65,46,0)</f>
        <v>184</v>
      </c>
      <c r="AU1514" s="90">
        <f>VLOOKUP($B1514,'[7]POB X MCR 2019'!$C$8:$AW$65,47,0)</f>
        <v>4</v>
      </c>
    </row>
    <row r="1515" spans="1:16380" ht="12">
      <c r="A1515" s="58">
        <v>1516</v>
      </c>
      <c r="B1515" s="58">
        <v>4787</v>
      </c>
      <c r="C1515" s="59" t="s">
        <v>1134</v>
      </c>
      <c r="D1515" s="59" t="s">
        <v>626</v>
      </c>
      <c r="E1515" s="59" t="s">
        <v>651</v>
      </c>
      <c r="F1515" s="59" t="s">
        <v>657</v>
      </c>
      <c r="G1515" s="12" t="s">
        <v>266</v>
      </c>
      <c r="H1515" s="14">
        <f t="shared" si="375"/>
        <v>4787</v>
      </c>
      <c r="I1515" s="14">
        <f t="shared" si="371"/>
        <v>903</v>
      </c>
      <c r="J1515" s="12">
        <f>VLOOKUP($B1515,'[1]METAS 2019'!$D$4:$Q$843,5,0)</f>
        <v>11</v>
      </c>
      <c r="K1515" s="12">
        <f>VLOOKUP($B1515,'[1]METAS 2019'!$D$4:$Q$843,4,0)</f>
        <v>13</v>
      </c>
      <c r="L1515" s="12">
        <f>VLOOKUP($B1515,'[1]METAS 2019'!$D$4:$Q$843,11,0)</f>
        <v>15</v>
      </c>
      <c r="M1515" s="12">
        <f>VLOOKUP($B1515,'[1]METAS 2019'!$D$4:$Q$843,12,0)</f>
        <v>14</v>
      </c>
      <c r="N1515" s="12">
        <f>VLOOKUP($B1515,'[1]METAS 2019'!$D$4:$Q$843,13,0)</f>
        <v>8</v>
      </c>
      <c r="O1515" s="12">
        <f>VLOOKUP($B1515,'[1]METAS 2019'!$D$4:$Q$843,14,0)</f>
        <v>17</v>
      </c>
      <c r="P1515" s="90">
        <f>VLOOKUP($B1515,'[7]POB X MCR 2019'!$C$8:$AW$65,12,0)</f>
        <v>16</v>
      </c>
      <c r="Q1515" s="90">
        <f>VLOOKUP($B1515,'[7]POB X MCR 2019'!$C$8:$AW$65,13,0)</f>
        <v>17</v>
      </c>
      <c r="R1515" s="90">
        <f>VLOOKUP($B1515,'[7]POB X MCR 2019'!$C$8:$AW$65,14,0)</f>
        <v>18</v>
      </c>
      <c r="S1515" s="90">
        <f>VLOOKUP($B1515,'[7]POB X MCR 2019'!$C$8:$AW$65,15,0)</f>
        <v>18</v>
      </c>
      <c r="T1515" s="90">
        <f>VLOOKUP($B1515,'[7]POB X MCR 2019'!$C$8:$AW$65,16,0)</f>
        <v>19</v>
      </c>
      <c r="U1515" s="90">
        <f>VLOOKUP($B1515,'[7]POB X MCR 2019'!$C$8:$AW$65,17,0)</f>
        <v>20</v>
      </c>
      <c r="V1515" s="90">
        <f>VLOOKUP($B1515,'[7]POB X MCR 2019'!$C$8:$AW$65,18,0)</f>
        <v>20</v>
      </c>
      <c r="W1515" s="90">
        <f>VLOOKUP($B1515,'[7]POB X MCR 2019'!$C$8:$AW$65,19,0)</f>
        <v>20</v>
      </c>
      <c r="X1515" s="90">
        <f>VLOOKUP($B1515,'[7]POB X MCR 2019'!$C$8:$AW$65,20,0)</f>
        <v>19</v>
      </c>
      <c r="Y1515" s="90">
        <f>VLOOKUP($B1515,'[7]POB X MCR 2019'!$C$8:$AW$65,21,0)</f>
        <v>18</v>
      </c>
      <c r="Z1515" s="90">
        <f>VLOOKUP($B1515,'[7]POB X MCR 2019'!$C$8:$AW$65,22,0)</f>
        <v>17</v>
      </c>
      <c r="AA1515" s="90">
        <f>VLOOKUP($B1515,'[7]POB X MCR 2019'!$C$8:$AW$65,23,0)</f>
        <v>17</v>
      </c>
      <c r="AB1515" s="90">
        <f>VLOOKUP($B1515,'[7]POB X MCR 2019'!$C$8:$AW$65,24,0)</f>
        <v>17</v>
      </c>
      <c r="AC1515" s="90">
        <f>VLOOKUP($B1515,'[7]POB X MCR 2019'!$C$8:$AW$65,25,0)</f>
        <v>17</v>
      </c>
      <c r="AD1515" s="90">
        <f>VLOOKUP($B1515,'[7]POB X MCR 2019'!$C$8:$AW$65,26,0)</f>
        <v>80</v>
      </c>
      <c r="AE1515" s="90">
        <f>VLOOKUP($B1515,'[7]POB X MCR 2019'!$C$8:$AW$65,27,0)</f>
        <v>72</v>
      </c>
      <c r="AF1515" s="90">
        <f>VLOOKUP($B1515,'[7]POB X MCR 2019'!$C$8:$AW$65,28,0)</f>
        <v>77</v>
      </c>
      <c r="AG1515" s="90">
        <f>VLOOKUP($B1515,'[7]POB X MCR 2019'!$C$8:$AW$65,29,0)</f>
        <v>65</v>
      </c>
      <c r="AH1515" s="90">
        <f>VLOOKUP($B1515,'[7]POB X MCR 2019'!$C$8:$AW$65,30,0)</f>
        <v>60</v>
      </c>
      <c r="AI1515" s="90">
        <f>VLOOKUP($B1515,'[7]POB X MCR 2019'!$C$8:$AW$65,31,0)</f>
        <v>53</v>
      </c>
      <c r="AJ1515" s="90">
        <f>VLOOKUP($B1515,'[7]POB X MCR 2019'!$C$8:$AW$65,32,0)</f>
        <v>42</v>
      </c>
      <c r="AK1515" s="90">
        <f>VLOOKUP($B1515,'[7]POB X MCR 2019'!$C$8:$AW$65,33,0)</f>
        <v>34</v>
      </c>
      <c r="AL1515" s="90">
        <f>VLOOKUP($B1515,'[7]POB X MCR 2019'!$C$8:$AW$65,34,0)</f>
        <v>29</v>
      </c>
      <c r="AM1515" s="90">
        <f>VLOOKUP($B1515,'[7]POB X MCR 2019'!$C$8:$AW$65,35,0)</f>
        <v>23</v>
      </c>
      <c r="AN1515" s="90">
        <f>VLOOKUP($B1515,'[7]POB X MCR 2019'!$C$8:$AW$65,36,0)</f>
        <v>17</v>
      </c>
      <c r="AO1515" s="90">
        <f>VLOOKUP($B1515,'[7]POB X MCR 2019'!$C$8:$AW$65,37,0)</f>
        <v>11</v>
      </c>
      <c r="AP1515" s="90">
        <f>VLOOKUP($B1515,'[7]POB X MCR 2019'!$C$8:$AW$65,38,0)</f>
        <v>9</v>
      </c>
      <c r="AQ1515" s="90">
        <f>VLOOKUP($B1515,'[7]POB X MCR 2019'!$C$8:$AW$65,43,0)</f>
        <v>5614</v>
      </c>
      <c r="AR1515" s="90">
        <f>VLOOKUP($B1515,'[7]POB X MCR 2019'!$C$8:$AW$65,44,0)</f>
        <v>49</v>
      </c>
      <c r="AS1515" s="90">
        <f>VLOOKUP($B1515,'[7]POB X MCR 2019'!$C$8:$AW$65,45,0)</f>
        <v>45</v>
      </c>
      <c r="AT1515" s="90">
        <f>VLOOKUP($B1515,'[7]POB X MCR 2019'!$C$8:$AW$65,46,0)</f>
        <v>227</v>
      </c>
      <c r="AU1515" s="90">
        <f>VLOOKUP($B1515,'[7]POB X MCR 2019'!$C$8:$AW$65,47,0)</f>
        <v>12</v>
      </c>
    </row>
    <row r="1516" spans="1:16380" ht="12">
      <c r="A1516" s="58">
        <v>1517</v>
      </c>
      <c r="B1516" s="58">
        <v>4788</v>
      </c>
      <c r="C1516" s="59" t="s">
        <v>1134</v>
      </c>
      <c r="D1516" s="59" t="s">
        <v>626</v>
      </c>
      <c r="E1516" s="59" t="s">
        <v>651</v>
      </c>
      <c r="F1516" s="59" t="s">
        <v>658</v>
      </c>
      <c r="G1516" s="12" t="s">
        <v>271</v>
      </c>
      <c r="H1516" s="14">
        <f t="shared" si="375"/>
        <v>4788</v>
      </c>
      <c r="I1516" s="14">
        <f t="shared" si="371"/>
        <v>2048</v>
      </c>
      <c r="J1516" s="12">
        <f>VLOOKUP($B1516,'[1]METAS 2019'!$D$4:$Q$843,5,0)</f>
        <v>20</v>
      </c>
      <c r="K1516" s="12">
        <f>VLOOKUP($B1516,'[1]METAS 2019'!$D$4:$Q$843,4,0)</f>
        <v>22</v>
      </c>
      <c r="L1516" s="12">
        <f>VLOOKUP($B1516,'[1]METAS 2019'!$D$4:$Q$843,11,0)</f>
        <v>19</v>
      </c>
      <c r="M1516" s="12">
        <f>VLOOKUP($B1516,'[1]METAS 2019'!$D$4:$Q$843,12,0)</f>
        <v>26</v>
      </c>
      <c r="N1516" s="12">
        <f>VLOOKUP($B1516,'[1]METAS 2019'!$D$4:$Q$843,13,0)</f>
        <v>27</v>
      </c>
      <c r="O1516" s="12">
        <f>VLOOKUP($B1516,'[1]METAS 2019'!$D$4:$Q$843,14,0)</f>
        <v>26</v>
      </c>
      <c r="P1516" s="90">
        <f>VLOOKUP($B1516,'[7]POB X MCR 2019'!$C$8:$AW$65,12,0)</f>
        <v>38</v>
      </c>
      <c r="Q1516" s="90">
        <f>VLOOKUP($B1516,'[7]POB X MCR 2019'!$C$8:$AW$65,13,0)</f>
        <v>39</v>
      </c>
      <c r="R1516" s="90">
        <f>VLOOKUP($B1516,'[7]POB X MCR 2019'!$C$8:$AW$65,14,0)</f>
        <v>41</v>
      </c>
      <c r="S1516" s="90">
        <f>VLOOKUP($B1516,'[7]POB X MCR 2019'!$C$8:$AW$65,15,0)</f>
        <v>42</v>
      </c>
      <c r="T1516" s="90">
        <f>VLOOKUP($B1516,'[7]POB X MCR 2019'!$C$8:$AW$65,16,0)</f>
        <v>44</v>
      </c>
      <c r="U1516" s="90">
        <f>VLOOKUP($B1516,'[7]POB X MCR 2019'!$C$8:$AW$65,17,0)</f>
        <v>46</v>
      </c>
      <c r="V1516" s="90">
        <f>VLOOKUP($B1516,'[7]POB X MCR 2019'!$C$8:$AW$65,18,0)</f>
        <v>47</v>
      </c>
      <c r="W1516" s="90">
        <f>VLOOKUP($B1516,'[7]POB X MCR 2019'!$C$8:$AW$65,19,0)</f>
        <v>46</v>
      </c>
      <c r="X1516" s="90">
        <f>VLOOKUP($B1516,'[7]POB X MCR 2019'!$C$8:$AW$65,20,0)</f>
        <v>44</v>
      </c>
      <c r="Y1516" s="90">
        <f>VLOOKUP($B1516,'[7]POB X MCR 2019'!$C$8:$AW$65,21,0)</f>
        <v>42</v>
      </c>
      <c r="Z1516" s="90">
        <f>VLOOKUP($B1516,'[7]POB X MCR 2019'!$C$8:$AW$65,22,0)</f>
        <v>40</v>
      </c>
      <c r="AA1516" s="90">
        <f>VLOOKUP($B1516,'[7]POB X MCR 2019'!$C$8:$AW$65,23,0)</f>
        <v>39</v>
      </c>
      <c r="AB1516" s="90">
        <f>VLOOKUP($B1516,'[7]POB X MCR 2019'!$C$8:$AW$65,24,0)</f>
        <v>38</v>
      </c>
      <c r="AC1516" s="90">
        <f>VLOOKUP($B1516,'[7]POB X MCR 2019'!$C$8:$AW$65,25,0)</f>
        <v>38</v>
      </c>
      <c r="AD1516" s="90">
        <f>VLOOKUP($B1516,'[7]POB X MCR 2019'!$C$8:$AW$65,26,0)</f>
        <v>184</v>
      </c>
      <c r="AE1516" s="90">
        <f>VLOOKUP($B1516,'[7]POB X MCR 2019'!$C$8:$AW$65,27,0)</f>
        <v>166</v>
      </c>
      <c r="AF1516" s="90">
        <f>VLOOKUP($B1516,'[7]POB X MCR 2019'!$C$8:$AW$65,28,0)</f>
        <v>178</v>
      </c>
      <c r="AG1516" s="90">
        <f>VLOOKUP($B1516,'[7]POB X MCR 2019'!$C$8:$AW$65,29,0)</f>
        <v>151</v>
      </c>
      <c r="AH1516" s="90">
        <f>VLOOKUP($B1516,'[7]POB X MCR 2019'!$C$8:$AW$65,30,0)</f>
        <v>139</v>
      </c>
      <c r="AI1516" s="90">
        <f>VLOOKUP($B1516,'[7]POB X MCR 2019'!$C$8:$AW$65,31,0)</f>
        <v>122</v>
      </c>
      <c r="AJ1516" s="90">
        <f>VLOOKUP($B1516,'[7]POB X MCR 2019'!$C$8:$AW$65,32,0)</f>
        <v>97</v>
      </c>
      <c r="AK1516" s="90">
        <f>VLOOKUP($B1516,'[7]POB X MCR 2019'!$C$8:$AW$65,33,0)</f>
        <v>80</v>
      </c>
      <c r="AL1516" s="90">
        <f>VLOOKUP($B1516,'[7]POB X MCR 2019'!$C$8:$AW$65,34,0)</f>
        <v>67</v>
      </c>
      <c r="AM1516" s="90">
        <f>VLOOKUP($B1516,'[7]POB X MCR 2019'!$C$8:$AW$65,35,0)</f>
        <v>53</v>
      </c>
      <c r="AN1516" s="90">
        <f>VLOOKUP($B1516,'[7]POB X MCR 2019'!$C$8:$AW$65,36,0)</f>
        <v>40</v>
      </c>
      <c r="AO1516" s="90">
        <f>VLOOKUP($B1516,'[7]POB X MCR 2019'!$C$8:$AW$65,37,0)</f>
        <v>26</v>
      </c>
      <c r="AP1516" s="90">
        <f>VLOOKUP($B1516,'[7]POB X MCR 2019'!$C$8:$AW$65,38,0)</f>
        <v>21</v>
      </c>
      <c r="AQ1516" s="90">
        <f>VLOOKUP($B1516,'[7]POB X MCR 2019'!$C$8:$AW$65,43,0)</f>
        <v>5614</v>
      </c>
      <c r="AR1516" s="90">
        <f>VLOOKUP($B1516,'[7]POB X MCR 2019'!$C$8:$AW$65,44,0)</f>
        <v>113</v>
      </c>
      <c r="AS1516" s="90">
        <f>VLOOKUP($B1516,'[7]POB X MCR 2019'!$C$8:$AW$65,45,0)</f>
        <v>103</v>
      </c>
      <c r="AT1516" s="90">
        <f>VLOOKUP($B1516,'[7]POB X MCR 2019'!$C$8:$AW$65,46,0)</f>
        <v>526</v>
      </c>
      <c r="AU1516" s="90">
        <f>VLOOKUP($B1516,'[7]POB X MCR 2019'!$C$8:$AW$65,47,0)</f>
        <v>24</v>
      </c>
    </row>
    <row r="1517" spans="1:16380" ht="12">
      <c r="A1517" s="58">
        <v>1518</v>
      </c>
      <c r="B1517" s="58">
        <v>6814</v>
      </c>
      <c r="C1517" s="59" t="s">
        <v>1134</v>
      </c>
      <c r="D1517" s="59" t="s">
        <v>626</v>
      </c>
      <c r="E1517" s="59" t="s">
        <v>651</v>
      </c>
      <c r="F1517" s="59" t="s">
        <v>659</v>
      </c>
      <c r="G1517" s="12" t="s">
        <v>266</v>
      </c>
      <c r="H1517" s="14">
        <f t="shared" si="375"/>
        <v>6814</v>
      </c>
      <c r="I1517" s="14">
        <f t="shared" si="371"/>
        <v>1415</v>
      </c>
      <c r="J1517" s="12">
        <f>VLOOKUP($B1517,'[1]METAS 2019'!$D$4:$Q$843,5,0)</f>
        <v>13</v>
      </c>
      <c r="K1517" s="12">
        <f>VLOOKUP($B1517,'[1]METAS 2019'!$D$4:$Q$843,4,0)</f>
        <v>11</v>
      </c>
      <c r="L1517" s="12">
        <f>VLOOKUP($B1517,'[1]METAS 2019'!$D$4:$Q$843,11,0)</f>
        <v>23</v>
      </c>
      <c r="M1517" s="12">
        <f>VLOOKUP($B1517,'[1]METAS 2019'!$D$4:$Q$843,12,0)</f>
        <v>18</v>
      </c>
      <c r="N1517" s="12">
        <f>VLOOKUP($B1517,'[1]METAS 2019'!$D$4:$Q$843,13,0)</f>
        <v>24</v>
      </c>
      <c r="O1517" s="12">
        <f>VLOOKUP($B1517,'[1]METAS 2019'!$D$4:$Q$843,14,0)</f>
        <v>28</v>
      </c>
      <c r="P1517" s="90">
        <f>VLOOKUP($B1517,'[7]POB X MCR 2019'!$C$8:$AW$65,12,0)</f>
        <v>26</v>
      </c>
      <c r="Q1517" s="90">
        <f>VLOOKUP($B1517,'[7]POB X MCR 2019'!$C$8:$AW$65,13,0)</f>
        <v>27</v>
      </c>
      <c r="R1517" s="90">
        <f>VLOOKUP($B1517,'[7]POB X MCR 2019'!$C$8:$AW$65,14,0)</f>
        <v>28</v>
      </c>
      <c r="S1517" s="90">
        <f>VLOOKUP($B1517,'[7]POB X MCR 2019'!$C$8:$AW$65,15,0)</f>
        <v>29</v>
      </c>
      <c r="T1517" s="90">
        <f>VLOOKUP($B1517,'[7]POB X MCR 2019'!$C$8:$AW$65,16,0)</f>
        <v>30</v>
      </c>
      <c r="U1517" s="90">
        <f>VLOOKUP($B1517,'[7]POB X MCR 2019'!$C$8:$AW$65,17,0)</f>
        <v>31</v>
      </c>
      <c r="V1517" s="90">
        <f>VLOOKUP($B1517,'[7]POB X MCR 2019'!$C$8:$AW$65,18,0)</f>
        <v>32</v>
      </c>
      <c r="W1517" s="90">
        <f>VLOOKUP($B1517,'[7]POB X MCR 2019'!$C$8:$AW$65,19,0)</f>
        <v>31</v>
      </c>
      <c r="X1517" s="90">
        <f>VLOOKUP($B1517,'[7]POB X MCR 2019'!$C$8:$AW$65,20,0)</f>
        <v>30</v>
      </c>
      <c r="Y1517" s="90">
        <f>VLOOKUP($B1517,'[7]POB X MCR 2019'!$C$8:$AW$65,21,0)</f>
        <v>29</v>
      </c>
      <c r="Z1517" s="90">
        <f>VLOOKUP($B1517,'[7]POB X MCR 2019'!$C$8:$AW$65,22,0)</f>
        <v>27</v>
      </c>
      <c r="AA1517" s="90">
        <f>VLOOKUP($B1517,'[7]POB X MCR 2019'!$C$8:$AW$65,23,0)</f>
        <v>27</v>
      </c>
      <c r="AB1517" s="90">
        <f>VLOOKUP($B1517,'[7]POB X MCR 2019'!$C$8:$AW$65,24,0)</f>
        <v>26</v>
      </c>
      <c r="AC1517" s="90">
        <f>VLOOKUP($B1517,'[7]POB X MCR 2019'!$C$8:$AW$65,25,0)</f>
        <v>26</v>
      </c>
      <c r="AD1517" s="90">
        <f>VLOOKUP($B1517,'[7]POB X MCR 2019'!$C$8:$AW$65,26,0)</f>
        <v>125</v>
      </c>
      <c r="AE1517" s="90">
        <f>VLOOKUP($B1517,'[7]POB X MCR 2019'!$C$8:$AW$65,27,0)</f>
        <v>112</v>
      </c>
      <c r="AF1517" s="90">
        <f>VLOOKUP($B1517,'[7]POB X MCR 2019'!$C$8:$AW$65,28,0)</f>
        <v>121</v>
      </c>
      <c r="AG1517" s="90">
        <f>VLOOKUP($B1517,'[7]POB X MCR 2019'!$C$8:$AW$65,29,0)</f>
        <v>102</v>
      </c>
      <c r="AH1517" s="90">
        <f>VLOOKUP($B1517,'[7]POB X MCR 2019'!$C$8:$AW$65,30,0)</f>
        <v>95</v>
      </c>
      <c r="AI1517" s="90">
        <f>VLOOKUP($B1517,'[7]POB X MCR 2019'!$C$8:$AW$65,31,0)</f>
        <v>83</v>
      </c>
      <c r="AJ1517" s="90">
        <f>VLOOKUP($B1517,'[7]POB X MCR 2019'!$C$8:$AW$65,32,0)</f>
        <v>66</v>
      </c>
      <c r="AK1517" s="90">
        <f>VLOOKUP($B1517,'[7]POB X MCR 2019'!$C$8:$AW$65,33,0)</f>
        <v>54</v>
      </c>
      <c r="AL1517" s="90">
        <f>VLOOKUP($B1517,'[7]POB X MCR 2019'!$C$8:$AW$65,34,0)</f>
        <v>46</v>
      </c>
      <c r="AM1517" s="90">
        <f>VLOOKUP($B1517,'[7]POB X MCR 2019'!$C$8:$AW$65,35,0)</f>
        <v>36</v>
      </c>
      <c r="AN1517" s="90">
        <f>VLOOKUP($B1517,'[7]POB X MCR 2019'!$C$8:$AW$65,36,0)</f>
        <v>27</v>
      </c>
      <c r="AO1517" s="90">
        <f>VLOOKUP($B1517,'[7]POB X MCR 2019'!$C$8:$AW$65,37,0)</f>
        <v>18</v>
      </c>
      <c r="AP1517" s="90">
        <f>VLOOKUP($B1517,'[7]POB X MCR 2019'!$C$8:$AW$65,38,0)</f>
        <v>14</v>
      </c>
      <c r="AQ1517" s="90">
        <f>VLOOKUP($B1517,'[7]POB X MCR 2019'!$C$8:$AW$65,43,0)</f>
        <v>5614</v>
      </c>
      <c r="AR1517" s="90">
        <f>VLOOKUP($B1517,'[7]POB X MCR 2019'!$C$8:$AW$65,44,0)</f>
        <v>77</v>
      </c>
      <c r="AS1517" s="90">
        <f>VLOOKUP($B1517,'[7]POB X MCR 2019'!$C$8:$AW$65,45,0)</f>
        <v>70</v>
      </c>
      <c r="AT1517" s="90">
        <f>VLOOKUP($B1517,'[7]POB X MCR 2019'!$C$8:$AW$65,46,0)</f>
        <v>357</v>
      </c>
      <c r="AU1517" s="90">
        <f>VLOOKUP($B1517,'[7]POB X MCR 2019'!$C$8:$AW$65,47,0)</f>
        <v>16</v>
      </c>
    </row>
    <row r="1518" spans="1:16380" ht="12">
      <c r="A1518" s="58">
        <v>1519</v>
      </c>
      <c r="B1518" s="58">
        <v>4792</v>
      </c>
      <c r="C1518" s="59" t="s">
        <v>1134</v>
      </c>
      <c r="D1518" s="59" t="s">
        <v>626</v>
      </c>
      <c r="E1518" s="59" t="s">
        <v>651</v>
      </c>
      <c r="F1518" s="59" t="s">
        <v>662</v>
      </c>
      <c r="G1518" s="12" t="s">
        <v>266</v>
      </c>
      <c r="H1518" s="14">
        <f t="shared" si="375"/>
        <v>4792</v>
      </c>
      <c r="I1518" s="14">
        <f t="shared" si="371"/>
        <v>1861</v>
      </c>
      <c r="J1518" s="12">
        <f>VLOOKUP($B1518,'[1]METAS 2019'!$D$4:$Q$843,5,0)</f>
        <v>26</v>
      </c>
      <c r="K1518" s="12">
        <f>VLOOKUP($B1518,'[1]METAS 2019'!$D$4:$Q$843,4,0)</f>
        <v>31</v>
      </c>
      <c r="L1518" s="12">
        <f>VLOOKUP($B1518,'[1]METAS 2019'!$D$4:$Q$843,11,0)</f>
        <v>37</v>
      </c>
      <c r="M1518" s="12">
        <f>VLOOKUP($B1518,'[1]METAS 2019'!$D$4:$Q$843,12,0)</f>
        <v>32</v>
      </c>
      <c r="N1518" s="12">
        <f>VLOOKUP($B1518,'[1]METAS 2019'!$D$4:$Q$843,13,0)</f>
        <v>35</v>
      </c>
      <c r="O1518" s="12">
        <f>VLOOKUP($B1518,'[1]METAS 2019'!$D$4:$Q$843,14,0)</f>
        <v>29</v>
      </c>
      <c r="P1518" s="90">
        <f>VLOOKUP($B1518,'[7]POB X MCR 2019'!$C$8:$AW$65,12,0)</f>
        <v>33</v>
      </c>
      <c r="Q1518" s="90">
        <f>VLOOKUP($B1518,'[7]POB X MCR 2019'!$C$8:$AW$65,13,0)</f>
        <v>34</v>
      </c>
      <c r="R1518" s="90">
        <f>VLOOKUP($B1518,'[7]POB X MCR 2019'!$C$8:$AW$65,14,0)</f>
        <v>36</v>
      </c>
      <c r="S1518" s="90">
        <f>VLOOKUP($B1518,'[7]POB X MCR 2019'!$C$8:$AW$65,15,0)</f>
        <v>37</v>
      </c>
      <c r="T1518" s="90">
        <f>VLOOKUP($B1518,'[7]POB X MCR 2019'!$C$8:$AW$65,16,0)</f>
        <v>38</v>
      </c>
      <c r="U1518" s="90">
        <f>VLOOKUP($B1518,'[7]POB X MCR 2019'!$C$8:$AW$65,17,0)</f>
        <v>40</v>
      </c>
      <c r="V1518" s="90">
        <f>VLOOKUP($B1518,'[7]POB X MCR 2019'!$C$8:$AW$65,18,0)</f>
        <v>41</v>
      </c>
      <c r="W1518" s="90">
        <f>VLOOKUP($B1518,'[7]POB X MCR 2019'!$C$8:$AW$65,19,0)</f>
        <v>40</v>
      </c>
      <c r="X1518" s="90">
        <f>VLOOKUP($B1518,'[7]POB X MCR 2019'!$C$8:$AW$65,20,0)</f>
        <v>39</v>
      </c>
      <c r="Y1518" s="90">
        <f>VLOOKUP($B1518,'[7]POB X MCR 2019'!$C$8:$AW$65,21,0)</f>
        <v>37</v>
      </c>
      <c r="Z1518" s="90">
        <f>VLOOKUP($B1518,'[7]POB X MCR 2019'!$C$8:$AW$65,22,0)</f>
        <v>35</v>
      </c>
      <c r="AA1518" s="90">
        <f>VLOOKUP($B1518,'[7]POB X MCR 2019'!$C$8:$AW$65,23,0)</f>
        <v>34</v>
      </c>
      <c r="AB1518" s="90">
        <f>VLOOKUP($B1518,'[7]POB X MCR 2019'!$C$8:$AW$65,24,0)</f>
        <v>34</v>
      </c>
      <c r="AC1518" s="90">
        <f>VLOOKUP($B1518,'[7]POB X MCR 2019'!$C$8:$AW$65,25,0)</f>
        <v>34</v>
      </c>
      <c r="AD1518" s="90">
        <f>VLOOKUP($B1518,'[7]POB X MCR 2019'!$C$8:$AW$65,26,0)</f>
        <v>161</v>
      </c>
      <c r="AE1518" s="90">
        <f>VLOOKUP($B1518,'[7]POB X MCR 2019'!$C$8:$AW$65,27,0)</f>
        <v>145</v>
      </c>
      <c r="AF1518" s="90">
        <f>VLOOKUP($B1518,'[7]POB X MCR 2019'!$C$8:$AW$65,28,0)</f>
        <v>156</v>
      </c>
      <c r="AG1518" s="90">
        <f>VLOOKUP($B1518,'[7]POB X MCR 2019'!$C$8:$AW$65,29,0)</f>
        <v>132</v>
      </c>
      <c r="AH1518" s="90">
        <f>VLOOKUP($B1518,'[7]POB X MCR 2019'!$C$8:$AW$65,30,0)</f>
        <v>122</v>
      </c>
      <c r="AI1518" s="90">
        <f>VLOOKUP($B1518,'[7]POB X MCR 2019'!$C$8:$AW$65,31,0)</f>
        <v>107</v>
      </c>
      <c r="AJ1518" s="90">
        <f>VLOOKUP($B1518,'[7]POB X MCR 2019'!$C$8:$AW$65,32,0)</f>
        <v>85</v>
      </c>
      <c r="AK1518" s="90">
        <f>VLOOKUP($B1518,'[7]POB X MCR 2019'!$C$8:$AW$65,33,0)</f>
        <v>70</v>
      </c>
      <c r="AL1518" s="90">
        <f>VLOOKUP($B1518,'[7]POB X MCR 2019'!$C$8:$AW$65,34,0)</f>
        <v>59</v>
      </c>
      <c r="AM1518" s="90">
        <f>VLOOKUP($B1518,'[7]POB X MCR 2019'!$C$8:$AW$65,35,0)</f>
        <v>46</v>
      </c>
      <c r="AN1518" s="90">
        <f>VLOOKUP($B1518,'[7]POB X MCR 2019'!$C$8:$AW$65,36,0)</f>
        <v>35</v>
      </c>
      <c r="AO1518" s="90">
        <f>VLOOKUP($B1518,'[7]POB X MCR 2019'!$C$8:$AW$65,37,0)</f>
        <v>23</v>
      </c>
      <c r="AP1518" s="90">
        <f>VLOOKUP($B1518,'[7]POB X MCR 2019'!$C$8:$AW$65,38,0)</f>
        <v>18</v>
      </c>
      <c r="AQ1518" s="90">
        <f>VLOOKUP($B1518,'[7]POB X MCR 2019'!$C$8:$AW$65,43,0)</f>
        <v>5614</v>
      </c>
      <c r="AR1518" s="90">
        <f>VLOOKUP($B1518,'[7]POB X MCR 2019'!$C$8:$AW$65,44,0)</f>
        <v>99</v>
      </c>
      <c r="AS1518" s="90">
        <f>VLOOKUP($B1518,'[7]POB X MCR 2019'!$C$8:$AW$65,45,0)</f>
        <v>90</v>
      </c>
      <c r="AT1518" s="90">
        <f>VLOOKUP($B1518,'[7]POB X MCR 2019'!$C$8:$AW$65,46,0)</f>
        <v>460</v>
      </c>
      <c r="AU1518" s="90">
        <f>VLOOKUP($B1518,'[7]POB X MCR 2019'!$C$8:$AW$65,47,0)</f>
        <v>30</v>
      </c>
    </row>
    <row r="1519" spans="1:16380" ht="12">
      <c r="A1519" s="58">
        <v>1520</v>
      </c>
      <c r="B1519" s="58">
        <v>9870</v>
      </c>
      <c r="C1519" s="59" t="s">
        <v>1134</v>
      </c>
      <c r="D1519" s="59" t="s">
        <v>626</v>
      </c>
      <c r="E1519" s="59" t="s">
        <v>651</v>
      </c>
      <c r="F1519" s="59" t="s">
        <v>665</v>
      </c>
      <c r="G1519" s="12" t="s">
        <v>266</v>
      </c>
      <c r="H1519" s="14">
        <f t="shared" si="375"/>
        <v>9870</v>
      </c>
      <c r="I1519" s="14">
        <f t="shared" si="371"/>
        <v>399</v>
      </c>
      <c r="J1519" s="12">
        <f>VLOOKUP($B1519,'[1]METAS 2019'!$D$4:$Q$843,5,0)</f>
        <v>3</v>
      </c>
      <c r="K1519" s="12">
        <f>VLOOKUP($B1519,'[1]METAS 2019'!$D$4:$Q$843,4,0)</f>
        <v>4</v>
      </c>
      <c r="L1519" s="12">
        <f>VLOOKUP($B1519,'[1]METAS 2019'!$D$4:$Q$843,11,0)</f>
        <v>2</v>
      </c>
      <c r="M1519" s="12">
        <f>VLOOKUP($B1519,'[1]METAS 2019'!$D$4:$Q$843,12,0)</f>
        <v>4</v>
      </c>
      <c r="N1519" s="12">
        <f>VLOOKUP($B1519,'[1]METAS 2019'!$D$4:$Q$843,13,0)</f>
        <v>3</v>
      </c>
      <c r="O1519" s="12">
        <f>VLOOKUP($B1519,'[1]METAS 2019'!$D$4:$Q$843,14,0)</f>
        <v>4</v>
      </c>
      <c r="P1519" s="90">
        <f>VLOOKUP($B1519,'[7]POB X MCR 2019'!$C$8:$AW$65,12,0)</f>
        <v>7</v>
      </c>
      <c r="Q1519" s="90">
        <f>VLOOKUP($B1519,'[7]POB X MCR 2019'!$C$8:$AW$65,13,0)</f>
        <v>8</v>
      </c>
      <c r="R1519" s="90">
        <f>VLOOKUP($B1519,'[7]POB X MCR 2019'!$C$8:$AW$65,14,0)</f>
        <v>8</v>
      </c>
      <c r="S1519" s="90">
        <f>VLOOKUP($B1519,'[7]POB X MCR 2019'!$C$8:$AW$65,15,0)</f>
        <v>8</v>
      </c>
      <c r="T1519" s="90">
        <f>VLOOKUP($B1519,'[7]POB X MCR 2019'!$C$8:$AW$65,16,0)</f>
        <v>9</v>
      </c>
      <c r="U1519" s="90">
        <f>VLOOKUP($B1519,'[7]POB X MCR 2019'!$C$8:$AW$65,17,0)</f>
        <v>9</v>
      </c>
      <c r="V1519" s="90">
        <f>VLOOKUP($B1519,'[7]POB X MCR 2019'!$C$8:$AW$65,18,0)</f>
        <v>9</v>
      </c>
      <c r="W1519" s="90">
        <f>VLOOKUP($B1519,'[7]POB X MCR 2019'!$C$8:$AW$65,19,0)</f>
        <v>9</v>
      </c>
      <c r="X1519" s="90">
        <f>VLOOKUP($B1519,'[7]POB X MCR 2019'!$C$8:$AW$65,20,0)</f>
        <v>9</v>
      </c>
      <c r="Y1519" s="90">
        <f>VLOOKUP($B1519,'[7]POB X MCR 2019'!$C$8:$AW$65,21,0)</f>
        <v>8</v>
      </c>
      <c r="Z1519" s="90">
        <f>VLOOKUP($B1519,'[7]POB X MCR 2019'!$C$8:$AW$65,22,0)</f>
        <v>8</v>
      </c>
      <c r="AA1519" s="90">
        <f>VLOOKUP($B1519,'[7]POB X MCR 2019'!$C$8:$AW$65,23,0)</f>
        <v>8</v>
      </c>
      <c r="AB1519" s="90">
        <f>VLOOKUP($B1519,'[7]POB X MCR 2019'!$C$8:$AW$65,24,0)</f>
        <v>8</v>
      </c>
      <c r="AC1519" s="90">
        <f>VLOOKUP($B1519,'[7]POB X MCR 2019'!$C$8:$AW$65,25,0)</f>
        <v>8</v>
      </c>
      <c r="AD1519" s="90">
        <f>VLOOKUP($B1519,'[7]POB X MCR 2019'!$C$8:$AW$65,26,0)</f>
        <v>37</v>
      </c>
      <c r="AE1519" s="90">
        <f>VLOOKUP($B1519,'[7]POB X MCR 2019'!$C$8:$AW$65,27,0)</f>
        <v>33</v>
      </c>
      <c r="AF1519" s="90">
        <f>VLOOKUP($B1519,'[7]POB X MCR 2019'!$C$8:$AW$65,28,0)</f>
        <v>35</v>
      </c>
      <c r="AG1519" s="90">
        <f>VLOOKUP($B1519,'[7]POB X MCR 2019'!$C$8:$AW$65,29,0)</f>
        <v>30</v>
      </c>
      <c r="AH1519" s="90">
        <f>VLOOKUP($B1519,'[7]POB X MCR 2019'!$C$8:$AW$65,30,0)</f>
        <v>28</v>
      </c>
      <c r="AI1519" s="90">
        <f>VLOOKUP($B1519,'[7]POB X MCR 2019'!$C$8:$AW$65,31,0)</f>
        <v>24</v>
      </c>
      <c r="AJ1519" s="90">
        <f>VLOOKUP($B1519,'[7]POB X MCR 2019'!$C$8:$AW$65,32,0)</f>
        <v>19</v>
      </c>
      <c r="AK1519" s="90">
        <f>VLOOKUP($B1519,'[7]POB X MCR 2019'!$C$8:$AW$65,33,0)</f>
        <v>16</v>
      </c>
      <c r="AL1519" s="90">
        <f>VLOOKUP($B1519,'[7]POB X MCR 2019'!$C$8:$AW$65,34,0)</f>
        <v>13</v>
      </c>
      <c r="AM1519" s="90">
        <f>VLOOKUP($B1519,'[7]POB X MCR 2019'!$C$8:$AW$65,35,0)</f>
        <v>11</v>
      </c>
      <c r="AN1519" s="90">
        <f>VLOOKUP($B1519,'[7]POB X MCR 2019'!$C$8:$AW$65,36,0)</f>
        <v>8</v>
      </c>
      <c r="AO1519" s="90">
        <f>VLOOKUP($B1519,'[7]POB X MCR 2019'!$C$8:$AW$65,37,0)</f>
        <v>5</v>
      </c>
      <c r="AP1519" s="90">
        <f>VLOOKUP($B1519,'[7]POB X MCR 2019'!$C$8:$AW$65,38,0)</f>
        <v>4</v>
      </c>
      <c r="AQ1519" s="90">
        <f>VLOOKUP($B1519,'[7]POB X MCR 2019'!$C$8:$AW$65,43,0)</f>
        <v>5614</v>
      </c>
      <c r="AR1519" s="90">
        <f>VLOOKUP($B1519,'[7]POB X MCR 2019'!$C$8:$AW$65,44,0)</f>
        <v>22</v>
      </c>
      <c r="AS1519" s="90">
        <f>VLOOKUP($B1519,'[7]POB X MCR 2019'!$C$8:$AW$65,45,0)</f>
        <v>20</v>
      </c>
      <c r="AT1519" s="90">
        <f>VLOOKUP($B1519,'[7]POB X MCR 2019'!$C$8:$AW$65,46,0)</f>
        <v>104</v>
      </c>
      <c r="AU1519" s="90">
        <f>VLOOKUP($B1519,'[7]POB X MCR 2019'!$C$8:$AW$65,47,0)</f>
        <v>3</v>
      </c>
    </row>
    <row r="1520" spans="1:16380" ht="12">
      <c r="A1520" s="58">
        <v>1521</v>
      </c>
      <c r="B1520" s="58">
        <v>6816</v>
      </c>
      <c r="C1520" s="59" t="s">
        <v>1134</v>
      </c>
      <c r="D1520" s="59" t="s">
        <v>626</v>
      </c>
      <c r="E1520" s="59" t="s">
        <v>651</v>
      </c>
      <c r="F1520" s="59" t="s">
        <v>660</v>
      </c>
      <c r="G1520" s="12" t="s">
        <v>266</v>
      </c>
      <c r="H1520" s="14">
        <f t="shared" si="375"/>
        <v>6816</v>
      </c>
      <c r="I1520" s="14">
        <f t="shared" si="371"/>
        <v>765</v>
      </c>
      <c r="J1520" s="12">
        <f>VLOOKUP($B1520,'[1]METAS 2019'!$D$4:$Q$843,5,0)</f>
        <v>12</v>
      </c>
      <c r="K1520" s="12">
        <f>VLOOKUP($B1520,'[1]METAS 2019'!$D$4:$Q$843,4,0)</f>
        <v>14</v>
      </c>
      <c r="L1520" s="12">
        <f>VLOOKUP($B1520,'[1]METAS 2019'!$D$4:$Q$843,11,0)</f>
        <v>13</v>
      </c>
      <c r="M1520" s="12">
        <f>VLOOKUP($B1520,'[1]METAS 2019'!$D$4:$Q$843,12,0)</f>
        <v>13</v>
      </c>
      <c r="N1520" s="12">
        <f>VLOOKUP($B1520,'[1]METAS 2019'!$D$4:$Q$843,13,0)</f>
        <v>8</v>
      </c>
      <c r="O1520" s="12">
        <f>VLOOKUP($B1520,'[1]METAS 2019'!$D$4:$Q$843,14,0)</f>
        <v>16</v>
      </c>
      <c r="P1520" s="90">
        <f>VLOOKUP($B1520,'[7]POB X MCR 2019'!$C$8:$AW$65,12,0)</f>
        <v>14</v>
      </c>
      <c r="Q1520" s="90">
        <f>VLOOKUP($B1520,'[7]POB X MCR 2019'!$C$8:$AW$65,13,0)</f>
        <v>14</v>
      </c>
      <c r="R1520" s="90">
        <f>VLOOKUP($B1520,'[7]POB X MCR 2019'!$C$8:$AW$65,14,0)</f>
        <v>15</v>
      </c>
      <c r="S1520" s="90">
        <f>VLOOKUP($B1520,'[7]POB X MCR 2019'!$C$8:$AW$65,15,0)</f>
        <v>15</v>
      </c>
      <c r="T1520" s="90">
        <f>VLOOKUP($B1520,'[7]POB X MCR 2019'!$C$8:$AW$65,16,0)</f>
        <v>16</v>
      </c>
      <c r="U1520" s="90">
        <f>VLOOKUP($B1520,'[7]POB X MCR 2019'!$C$8:$AW$65,17,0)</f>
        <v>16</v>
      </c>
      <c r="V1520" s="90">
        <f>VLOOKUP($B1520,'[7]POB X MCR 2019'!$C$8:$AW$65,18,0)</f>
        <v>17</v>
      </c>
      <c r="W1520" s="90">
        <f>VLOOKUP($B1520,'[7]POB X MCR 2019'!$C$8:$AW$65,19,0)</f>
        <v>17</v>
      </c>
      <c r="X1520" s="90">
        <f>VLOOKUP($B1520,'[7]POB X MCR 2019'!$C$8:$AW$65,20,0)</f>
        <v>16</v>
      </c>
      <c r="Y1520" s="90">
        <f>VLOOKUP($B1520,'[7]POB X MCR 2019'!$C$8:$AW$65,21,0)</f>
        <v>15</v>
      </c>
      <c r="Z1520" s="90">
        <f>VLOOKUP($B1520,'[7]POB X MCR 2019'!$C$8:$AW$65,22,0)</f>
        <v>15</v>
      </c>
      <c r="AA1520" s="90">
        <f>VLOOKUP($B1520,'[7]POB X MCR 2019'!$C$8:$AW$65,23,0)</f>
        <v>14</v>
      </c>
      <c r="AB1520" s="90">
        <f>VLOOKUP($B1520,'[7]POB X MCR 2019'!$C$8:$AW$65,24,0)</f>
        <v>14</v>
      </c>
      <c r="AC1520" s="90">
        <f>VLOOKUP($B1520,'[7]POB X MCR 2019'!$C$8:$AW$65,25,0)</f>
        <v>14</v>
      </c>
      <c r="AD1520" s="90">
        <f>VLOOKUP($B1520,'[7]POB X MCR 2019'!$C$8:$AW$65,26,0)</f>
        <v>66</v>
      </c>
      <c r="AE1520" s="90">
        <f>VLOOKUP($B1520,'[7]POB X MCR 2019'!$C$8:$AW$65,27,0)</f>
        <v>60</v>
      </c>
      <c r="AF1520" s="90">
        <f>VLOOKUP($B1520,'[7]POB X MCR 2019'!$C$8:$AW$65,28,0)</f>
        <v>64</v>
      </c>
      <c r="AG1520" s="90">
        <f>VLOOKUP($B1520,'[7]POB X MCR 2019'!$C$8:$AW$65,29,0)</f>
        <v>54</v>
      </c>
      <c r="AH1520" s="90">
        <f>VLOOKUP($B1520,'[7]POB X MCR 2019'!$C$8:$AW$65,30,0)</f>
        <v>50</v>
      </c>
      <c r="AI1520" s="90">
        <f>VLOOKUP($B1520,'[7]POB X MCR 2019'!$C$8:$AW$65,31,0)</f>
        <v>44</v>
      </c>
      <c r="AJ1520" s="90">
        <f>VLOOKUP($B1520,'[7]POB X MCR 2019'!$C$8:$AW$65,32,0)</f>
        <v>35</v>
      </c>
      <c r="AK1520" s="90">
        <f>VLOOKUP($B1520,'[7]POB X MCR 2019'!$C$8:$AW$65,33,0)</f>
        <v>29</v>
      </c>
      <c r="AL1520" s="90">
        <f>VLOOKUP($B1520,'[7]POB X MCR 2019'!$C$8:$AW$65,34,0)</f>
        <v>24</v>
      </c>
      <c r="AM1520" s="90">
        <f>VLOOKUP($B1520,'[7]POB X MCR 2019'!$C$8:$AW$65,35,0)</f>
        <v>19</v>
      </c>
      <c r="AN1520" s="90">
        <f>VLOOKUP($B1520,'[7]POB X MCR 2019'!$C$8:$AW$65,36,0)</f>
        <v>15</v>
      </c>
      <c r="AO1520" s="90">
        <f>VLOOKUP($B1520,'[7]POB X MCR 2019'!$C$8:$AW$65,37,0)</f>
        <v>9</v>
      </c>
      <c r="AP1520" s="90">
        <f>VLOOKUP($B1520,'[7]POB X MCR 2019'!$C$8:$AW$65,38,0)</f>
        <v>8</v>
      </c>
      <c r="AQ1520" s="90">
        <f>VLOOKUP($B1520,'[7]POB X MCR 2019'!$C$8:$AW$65,43,0)</f>
        <v>5614</v>
      </c>
      <c r="AR1520" s="90">
        <f>VLOOKUP($B1520,'[7]POB X MCR 2019'!$C$8:$AW$65,44,0)</f>
        <v>41</v>
      </c>
      <c r="AS1520" s="90">
        <f>VLOOKUP($B1520,'[7]POB X MCR 2019'!$C$8:$AW$65,45,0)</f>
        <v>37</v>
      </c>
      <c r="AT1520" s="90">
        <f>VLOOKUP($B1520,'[7]POB X MCR 2019'!$C$8:$AW$65,46,0)</f>
        <v>189</v>
      </c>
      <c r="AU1520" s="90">
        <f>VLOOKUP($B1520,'[7]POB X MCR 2019'!$C$8:$AW$65,47,0)</f>
        <v>10</v>
      </c>
    </row>
    <row r="1521" spans="1:47" ht="12">
      <c r="A1521" s="58">
        <v>1522</v>
      </c>
      <c r="B1521" s="58">
        <v>6844</v>
      </c>
      <c r="C1521" s="59" t="s">
        <v>1134</v>
      </c>
      <c r="D1521" s="59" t="s">
        <v>626</v>
      </c>
      <c r="E1521" s="59" t="s">
        <v>651</v>
      </c>
      <c r="F1521" s="59" t="s">
        <v>661</v>
      </c>
      <c r="G1521" s="12" t="s">
        <v>266</v>
      </c>
      <c r="H1521" s="14">
        <f t="shared" si="375"/>
        <v>6844</v>
      </c>
      <c r="I1521" s="14">
        <f t="shared" si="371"/>
        <v>654</v>
      </c>
      <c r="J1521" s="12">
        <f>VLOOKUP($B1521,'[1]METAS 2019'!$D$4:$Q$843,5,0)</f>
        <v>9</v>
      </c>
      <c r="K1521" s="12">
        <f>VLOOKUP($B1521,'[1]METAS 2019'!$D$4:$Q$843,4,0)</f>
        <v>10</v>
      </c>
      <c r="L1521" s="12">
        <f>VLOOKUP($B1521,'[1]METAS 2019'!$D$4:$Q$843,11,0)</f>
        <v>8</v>
      </c>
      <c r="M1521" s="12">
        <f>VLOOKUP($B1521,'[1]METAS 2019'!$D$4:$Q$843,12,0)</f>
        <v>11</v>
      </c>
      <c r="N1521" s="12">
        <f>VLOOKUP($B1521,'[1]METAS 2019'!$D$4:$Q$843,13,0)</f>
        <v>12</v>
      </c>
      <c r="O1521" s="12">
        <f>VLOOKUP($B1521,'[1]METAS 2019'!$D$4:$Q$843,14,0)</f>
        <v>12</v>
      </c>
      <c r="P1521" s="90">
        <f>VLOOKUP($B1521,'[7]POB X MCR 2019'!$C$8:$AW$65,12,0)</f>
        <v>12</v>
      </c>
      <c r="Q1521" s="90">
        <f>VLOOKUP($B1521,'[7]POB X MCR 2019'!$C$8:$AW$65,13,0)</f>
        <v>12</v>
      </c>
      <c r="R1521" s="90">
        <f>VLOOKUP($B1521,'[7]POB X MCR 2019'!$C$8:$AW$65,14,0)</f>
        <v>13</v>
      </c>
      <c r="S1521" s="90">
        <f>VLOOKUP($B1521,'[7]POB X MCR 2019'!$C$8:$AW$65,15,0)</f>
        <v>13</v>
      </c>
      <c r="T1521" s="90">
        <f>VLOOKUP($B1521,'[7]POB X MCR 2019'!$C$8:$AW$65,16,0)</f>
        <v>14</v>
      </c>
      <c r="U1521" s="90">
        <f>VLOOKUP($B1521,'[7]POB X MCR 2019'!$C$8:$AW$65,17,0)</f>
        <v>14</v>
      </c>
      <c r="V1521" s="90">
        <f>VLOOKUP($B1521,'[7]POB X MCR 2019'!$C$8:$AW$65,18,0)</f>
        <v>14</v>
      </c>
      <c r="W1521" s="90">
        <f>VLOOKUP($B1521,'[7]POB X MCR 2019'!$C$8:$AW$65,19,0)</f>
        <v>14</v>
      </c>
      <c r="X1521" s="90">
        <f>VLOOKUP($B1521,'[7]POB X MCR 2019'!$C$8:$AW$65,20,0)</f>
        <v>14</v>
      </c>
      <c r="Y1521" s="90">
        <f>VLOOKUP($B1521,'[7]POB X MCR 2019'!$C$8:$AW$65,21,0)</f>
        <v>13</v>
      </c>
      <c r="Z1521" s="90">
        <f>VLOOKUP($B1521,'[7]POB X MCR 2019'!$C$8:$AW$65,22,0)</f>
        <v>13</v>
      </c>
      <c r="AA1521" s="90">
        <f>VLOOKUP($B1521,'[7]POB X MCR 2019'!$C$8:$AW$65,23,0)</f>
        <v>12</v>
      </c>
      <c r="AB1521" s="90">
        <f>VLOOKUP($B1521,'[7]POB X MCR 2019'!$C$8:$AW$65,24,0)</f>
        <v>12</v>
      </c>
      <c r="AC1521" s="90">
        <f>VLOOKUP($B1521,'[7]POB X MCR 2019'!$C$8:$AW$65,25,0)</f>
        <v>12</v>
      </c>
      <c r="AD1521" s="90">
        <f>VLOOKUP($B1521,'[7]POB X MCR 2019'!$C$8:$AW$65,26,0)</f>
        <v>57</v>
      </c>
      <c r="AE1521" s="90">
        <f>VLOOKUP($B1521,'[7]POB X MCR 2019'!$C$8:$AW$65,27,0)</f>
        <v>51</v>
      </c>
      <c r="AF1521" s="90">
        <f>VLOOKUP($B1521,'[7]POB X MCR 2019'!$C$8:$AW$65,28,0)</f>
        <v>55</v>
      </c>
      <c r="AG1521" s="90">
        <f>VLOOKUP($B1521,'[7]POB X MCR 2019'!$C$8:$AW$65,29,0)</f>
        <v>47</v>
      </c>
      <c r="AH1521" s="90">
        <f>VLOOKUP($B1521,'[7]POB X MCR 2019'!$C$8:$AW$65,30,0)</f>
        <v>43</v>
      </c>
      <c r="AI1521" s="90">
        <f>VLOOKUP($B1521,'[7]POB X MCR 2019'!$C$8:$AW$65,31,0)</f>
        <v>38</v>
      </c>
      <c r="AJ1521" s="90">
        <f>VLOOKUP($B1521,'[7]POB X MCR 2019'!$C$8:$AW$65,32,0)</f>
        <v>30</v>
      </c>
      <c r="AK1521" s="90">
        <f>VLOOKUP($B1521,'[7]POB X MCR 2019'!$C$8:$AW$65,33,0)</f>
        <v>25</v>
      </c>
      <c r="AL1521" s="90">
        <f>VLOOKUP($B1521,'[7]POB X MCR 2019'!$C$8:$AW$65,34,0)</f>
        <v>21</v>
      </c>
      <c r="AM1521" s="90">
        <f>VLOOKUP($B1521,'[7]POB X MCR 2019'!$C$8:$AW$65,35,0)</f>
        <v>16</v>
      </c>
      <c r="AN1521" s="90">
        <f>VLOOKUP($B1521,'[7]POB X MCR 2019'!$C$8:$AW$65,36,0)</f>
        <v>13</v>
      </c>
      <c r="AO1521" s="90">
        <f>VLOOKUP($B1521,'[7]POB X MCR 2019'!$C$8:$AW$65,37,0)</f>
        <v>8</v>
      </c>
      <c r="AP1521" s="90">
        <f>VLOOKUP($B1521,'[7]POB X MCR 2019'!$C$8:$AW$65,38,0)</f>
        <v>6</v>
      </c>
      <c r="AQ1521" s="90">
        <f>VLOOKUP($B1521,'[7]POB X MCR 2019'!$C$8:$AW$65,43,0)</f>
        <v>5614</v>
      </c>
      <c r="AR1521" s="90">
        <f>VLOOKUP($B1521,'[7]POB X MCR 2019'!$C$8:$AW$65,44,0)</f>
        <v>35</v>
      </c>
      <c r="AS1521" s="90">
        <f>VLOOKUP($B1521,'[7]POB X MCR 2019'!$C$8:$AW$65,45,0)</f>
        <v>32</v>
      </c>
      <c r="AT1521" s="90">
        <f>VLOOKUP($B1521,'[7]POB X MCR 2019'!$C$8:$AW$65,46,0)</f>
        <v>163</v>
      </c>
      <c r="AU1521" s="90">
        <f>VLOOKUP($B1521,'[7]POB X MCR 2019'!$C$8:$AW$65,47,0)</f>
        <v>11</v>
      </c>
    </row>
    <row r="1522" spans="1:47" ht="12">
      <c r="A1522" s="58">
        <v>1523</v>
      </c>
      <c r="B1522" s="58">
        <v>4793</v>
      </c>
      <c r="C1522" s="59" t="s">
        <v>1134</v>
      </c>
      <c r="D1522" s="59" t="s">
        <v>626</v>
      </c>
      <c r="E1522" s="59" t="s">
        <v>651</v>
      </c>
      <c r="F1522" s="59" t="s">
        <v>655</v>
      </c>
      <c r="G1522" s="12" t="s">
        <v>266</v>
      </c>
      <c r="H1522" s="14">
        <f t="shared" si="375"/>
        <v>4793</v>
      </c>
      <c r="I1522" s="14">
        <f t="shared" si="371"/>
        <v>923</v>
      </c>
      <c r="J1522" s="12">
        <f>VLOOKUP($B1522,'[1]METAS 2019'!$D$4:$Q$843,5,0)</f>
        <v>12</v>
      </c>
      <c r="K1522" s="12">
        <f>VLOOKUP($B1522,'[1]METAS 2019'!$D$4:$Q$843,4,0)</f>
        <v>13</v>
      </c>
      <c r="L1522" s="12">
        <f>VLOOKUP($B1522,'[1]METAS 2019'!$D$4:$Q$843,11,0)</f>
        <v>9</v>
      </c>
      <c r="M1522" s="12">
        <f>VLOOKUP($B1522,'[1]METAS 2019'!$D$4:$Q$843,12,0)</f>
        <v>16</v>
      </c>
      <c r="N1522" s="12">
        <f>VLOOKUP($B1522,'[1]METAS 2019'!$D$4:$Q$843,13,0)</f>
        <v>12</v>
      </c>
      <c r="O1522" s="12">
        <f>VLOOKUP($B1522,'[1]METAS 2019'!$D$4:$Q$843,14,0)</f>
        <v>10</v>
      </c>
      <c r="P1522" s="90">
        <f>VLOOKUP($B1522,'[7]POB X MCR 2019'!$C$8:$AW$65,12,0)</f>
        <v>17</v>
      </c>
      <c r="Q1522" s="90">
        <f>VLOOKUP($B1522,'[7]POB X MCR 2019'!$C$8:$AW$65,13,0)</f>
        <v>17</v>
      </c>
      <c r="R1522" s="90">
        <f>VLOOKUP($B1522,'[7]POB X MCR 2019'!$C$8:$AW$65,14,0)</f>
        <v>18</v>
      </c>
      <c r="S1522" s="90">
        <f>VLOOKUP($B1522,'[7]POB X MCR 2019'!$C$8:$AW$65,15,0)</f>
        <v>19</v>
      </c>
      <c r="T1522" s="90">
        <f>VLOOKUP($B1522,'[7]POB X MCR 2019'!$C$8:$AW$65,16,0)</f>
        <v>20</v>
      </c>
      <c r="U1522" s="90">
        <f>VLOOKUP($B1522,'[7]POB X MCR 2019'!$C$8:$AW$65,17,0)</f>
        <v>20</v>
      </c>
      <c r="V1522" s="90">
        <f>VLOOKUP($B1522,'[7]POB X MCR 2019'!$C$8:$AW$65,18,0)</f>
        <v>21</v>
      </c>
      <c r="W1522" s="90">
        <f>VLOOKUP($B1522,'[7]POB X MCR 2019'!$C$8:$AW$65,19,0)</f>
        <v>20</v>
      </c>
      <c r="X1522" s="90">
        <f>VLOOKUP($B1522,'[7]POB X MCR 2019'!$C$8:$AW$65,20,0)</f>
        <v>20</v>
      </c>
      <c r="Y1522" s="90">
        <f>VLOOKUP($B1522,'[7]POB X MCR 2019'!$C$8:$AW$65,21,0)</f>
        <v>19</v>
      </c>
      <c r="Z1522" s="90">
        <f>VLOOKUP($B1522,'[7]POB X MCR 2019'!$C$8:$AW$65,22,0)</f>
        <v>18</v>
      </c>
      <c r="AA1522" s="90">
        <f>VLOOKUP($B1522,'[7]POB X MCR 2019'!$C$8:$AW$65,23,0)</f>
        <v>17</v>
      </c>
      <c r="AB1522" s="90">
        <f>VLOOKUP($B1522,'[7]POB X MCR 2019'!$C$8:$AW$65,24,0)</f>
        <v>17</v>
      </c>
      <c r="AC1522" s="90">
        <f>VLOOKUP($B1522,'[7]POB X MCR 2019'!$C$8:$AW$65,25,0)</f>
        <v>17</v>
      </c>
      <c r="AD1522" s="90">
        <f>VLOOKUP($B1522,'[7]POB X MCR 2019'!$C$8:$AW$65,26,0)</f>
        <v>82</v>
      </c>
      <c r="AE1522" s="90">
        <f>VLOOKUP($B1522,'[7]POB X MCR 2019'!$C$8:$AW$65,27,0)</f>
        <v>74</v>
      </c>
      <c r="AF1522" s="90">
        <f>VLOOKUP($B1522,'[7]POB X MCR 2019'!$C$8:$AW$65,28,0)</f>
        <v>79</v>
      </c>
      <c r="AG1522" s="90">
        <f>VLOOKUP($B1522,'[7]POB X MCR 2019'!$C$8:$AW$65,29,0)</f>
        <v>67</v>
      </c>
      <c r="AH1522" s="90">
        <f>VLOOKUP($B1522,'[7]POB X MCR 2019'!$C$8:$AW$65,30,0)</f>
        <v>62</v>
      </c>
      <c r="AI1522" s="90">
        <f>VLOOKUP($B1522,'[7]POB X MCR 2019'!$C$8:$AW$65,31,0)</f>
        <v>55</v>
      </c>
      <c r="AJ1522" s="90">
        <f>VLOOKUP($B1522,'[7]POB X MCR 2019'!$C$8:$AW$65,32,0)</f>
        <v>43</v>
      </c>
      <c r="AK1522" s="90">
        <f>VLOOKUP($B1522,'[7]POB X MCR 2019'!$C$8:$AW$65,33,0)</f>
        <v>36</v>
      </c>
      <c r="AL1522" s="90">
        <f>VLOOKUP($B1522,'[7]POB X MCR 2019'!$C$8:$AW$65,34,0)</f>
        <v>30</v>
      </c>
      <c r="AM1522" s="90">
        <f>VLOOKUP($B1522,'[7]POB X MCR 2019'!$C$8:$AW$65,35,0)</f>
        <v>24</v>
      </c>
      <c r="AN1522" s="90">
        <f>VLOOKUP($B1522,'[7]POB X MCR 2019'!$C$8:$AW$65,36,0)</f>
        <v>18</v>
      </c>
      <c r="AO1522" s="90">
        <f>VLOOKUP($B1522,'[7]POB X MCR 2019'!$C$8:$AW$65,37,0)</f>
        <v>12</v>
      </c>
      <c r="AP1522" s="90">
        <f>VLOOKUP($B1522,'[7]POB X MCR 2019'!$C$8:$AW$65,38,0)</f>
        <v>9</v>
      </c>
      <c r="AQ1522" s="90">
        <f>VLOOKUP($B1522,'[7]POB X MCR 2019'!$C$8:$AW$65,43,0)</f>
        <v>5614</v>
      </c>
      <c r="AR1522" s="90">
        <f>VLOOKUP($B1522,'[7]POB X MCR 2019'!$C$8:$AW$65,44,0)</f>
        <v>51</v>
      </c>
      <c r="AS1522" s="90">
        <f>VLOOKUP($B1522,'[7]POB X MCR 2019'!$C$8:$AW$65,45,0)</f>
        <v>46</v>
      </c>
      <c r="AT1522" s="90">
        <f>VLOOKUP($B1522,'[7]POB X MCR 2019'!$C$8:$AW$65,46,0)</f>
        <v>235</v>
      </c>
      <c r="AU1522" s="90">
        <f>VLOOKUP($B1522,'[7]POB X MCR 2019'!$C$8:$AW$65,47,0)</f>
        <v>14</v>
      </c>
    </row>
    <row r="1523" spans="1:47" ht="12">
      <c r="A1523" s="97">
        <v>1524</v>
      </c>
      <c r="B1523" s="97"/>
      <c r="C1523" s="98"/>
      <c r="D1523" s="98"/>
      <c r="E1523" s="98"/>
      <c r="F1523" s="98" t="s">
        <v>1172</v>
      </c>
      <c r="G1523" s="17" t="s">
        <v>1214</v>
      </c>
      <c r="H1523" s="81"/>
      <c r="I1523" s="81">
        <f t="shared" si="371"/>
        <v>3555</v>
      </c>
      <c r="J1523" s="17">
        <f>SUM(J1524:J1526)</f>
        <v>42</v>
      </c>
      <c r="K1523" s="17">
        <f t="shared" ref="K1523:AU1523" si="376">SUM(K1524:K1526)</f>
        <v>41</v>
      </c>
      <c r="L1523" s="17">
        <f t="shared" si="376"/>
        <v>48</v>
      </c>
      <c r="M1523" s="17">
        <f t="shared" si="376"/>
        <v>45</v>
      </c>
      <c r="N1523" s="17">
        <f t="shared" si="376"/>
        <v>53</v>
      </c>
      <c r="O1523" s="17">
        <f t="shared" si="376"/>
        <v>52</v>
      </c>
      <c r="P1523" s="17">
        <f t="shared" si="376"/>
        <v>64</v>
      </c>
      <c r="Q1523" s="17">
        <f t="shared" si="376"/>
        <v>67</v>
      </c>
      <c r="R1523" s="17">
        <f t="shared" si="376"/>
        <v>67</v>
      </c>
      <c r="S1523" s="17">
        <f t="shared" si="376"/>
        <v>70</v>
      </c>
      <c r="T1523" s="17">
        <f t="shared" si="376"/>
        <v>71</v>
      </c>
      <c r="U1523" s="17">
        <f t="shared" si="376"/>
        <v>72</v>
      </c>
      <c r="V1523" s="17">
        <f t="shared" si="376"/>
        <v>72</v>
      </c>
      <c r="W1523" s="17">
        <f t="shared" si="376"/>
        <v>69</v>
      </c>
      <c r="X1523" s="17">
        <f t="shared" si="376"/>
        <v>66</v>
      </c>
      <c r="Y1523" s="17">
        <f t="shared" si="376"/>
        <v>61</v>
      </c>
      <c r="Z1523" s="17">
        <f t="shared" si="376"/>
        <v>57</v>
      </c>
      <c r="AA1523" s="17">
        <f t="shared" si="376"/>
        <v>53</v>
      </c>
      <c r="AB1523" s="17">
        <f t="shared" si="376"/>
        <v>51</v>
      </c>
      <c r="AC1523" s="17">
        <f t="shared" si="376"/>
        <v>47</v>
      </c>
      <c r="AD1523" s="17">
        <f t="shared" si="376"/>
        <v>212</v>
      </c>
      <c r="AE1523" s="17">
        <f t="shared" si="376"/>
        <v>242</v>
      </c>
      <c r="AF1523" s="17">
        <f t="shared" si="376"/>
        <v>304</v>
      </c>
      <c r="AG1523" s="17">
        <f t="shared" si="376"/>
        <v>266</v>
      </c>
      <c r="AH1523" s="17">
        <f t="shared" si="376"/>
        <v>298</v>
      </c>
      <c r="AI1523" s="17">
        <f t="shared" si="376"/>
        <v>236</v>
      </c>
      <c r="AJ1523" s="17">
        <f t="shared" si="376"/>
        <v>204</v>
      </c>
      <c r="AK1523" s="17">
        <f t="shared" si="376"/>
        <v>147</v>
      </c>
      <c r="AL1523" s="17">
        <f t="shared" si="376"/>
        <v>160</v>
      </c>
      <c r="AM1523" s="17">
        <f t="shared" si="376"/>
        <v>127</v>
      </c>
      <c r="AN1523" s="17">
        <f t="shared" si="376"/>
        <v>86</v>
      </c>
      <c r="AO1523" s="17">
        <f t="shared" si="376"/>
        <v>54</v>
      </c>
      <c r="AP1523" s="17">
        <f t="shared" si="376"/>
        <v>51</v>
      </c>
      <c r="AQ1523" s="17">
        <f t="shared" si="376"/>
        <v>16842</v>
      </c>
      <c r="AR1523" s="17">
        <f t="shared" si="376"/>
        <v>172</v>
      </c>
      <c r="AS1523" s="17">
        <f t="shared" si="376"/>
        <v>135</v>
      </c>
      <c r="AT1523" s="17">
        <f t="shared" si="376"/>
        <v>829</v>
      </c>
      <c r="AU1523" s="17">
        <f t="shared" si="376"/>
        <v>45</v>
      </c>
    </row>
    <row r="1524" spans="1:47" ht="12">
      <c r="A1524" s="58">
        <v>1525</v>
      </c>
      <c r="B1524" s="58">
        <v>4802</v>
      </c>
      <c r="C1524" s="59" t="s">
        <v>1134</v>
      </c>
      <c r="D1524" s="59" t="s">
        <v>626</v>
      </c>
      <c r="E1524" s="59" t="s">
        <v>680</v>
      </c>
      <c r="F1524" s="59" t="s">
        <v>681</v>
      </c>
      <c r="G1524" s="12" t="s">
        <v>283</v>
      </c>
      <c r="H1524" s="14">
        <f>B1524</f>
        <v>4802</v>
      </c>
      <c r="I1524" s="14">
        <f t="shared" si="371"/>
        <v>1657</v>
      </c>
      <c r="J1524" s="12">
        <f>VLOOKUP($B1524,'[1]METAS 2019'!$D$4:$Q$843,5,0)</f>
        <v>22</v>
      </c>
      <c r="K1524" s="12">
        <f>VLOOKUP($B1524,'[1]METAS 2019'!$D$4:$Q$843,4,0)</f>
        <v>20</v>
      </c>
      <c r="L1524" s="12">
        <f>VLOOKUP($B1524,'[1]METAS 2019'!$D$4:$Q$843,11,0)</f>
        <v>31</v>
      </c>
      <c r="M1524" s="12">
        <f>VLOOKUP($B1524,'[1]METAS 2019'!$D$4:$Q$843,12,0)</f>
        <v>21</v>
      </c>
      <c r="N1524" s="12">
        <f>VLOOKUP($B1524,'[1]METAS 2019'!$D$4:$Q$843,13,0)</f>
        <v>22</v>
      </c>
      <c r="O1524" s="12">
        <f>VLOOKUP($B1524,'[1]METAS 2019'!$D$4:$Q$843,14,0)</f>
        <v>24</v>
      </c>
      <c r="P1524" s="90">
        <f>VLOOKUP($B1524,'[7]POB X MCR 2019'!$C$8:$AW$65,12,0)</f>
        <v>30</v>
      </c>
      <c r="Q1524" s="90">
        <f>VLOOKUP($B1524,'[7]POB X MCR 2019'!$C$8:$AW$65,13,0)</f>
        <v>31</v>
      </c>
      <c r="R1524" s="90">
        <f>VLOOKUP($B1524,'[7]POB X MCR 2019'!$C$8:$AW$65,14,0)</f>
        <v>31</v>
      </c>
      <c r="S1524" s="90">
        <f>VLOOKUP($B1524,'[7]POB X MCR 2019'!$C$8:$AW$65,15,0)</f>
        <v>32</v>
      </c>
      <c r="T1524" s="90">
        <f>VLOOKUP($B1524,'[7]POB X MCR 2019'!$C$8:$AW$65,16,0)</f>
        <v>33</v>
      </c>
      <c r="U1524" s="90">
        <f>VLOOKUP($B1524,'[7]POB X MCR 2019'!$C$8:$AW$65,17,0)</f>
        <v>34</v>
      </c>
      <c r="V1524" s="90">
        <f>VLOOKUP($B1524,'[7]POB X MCR 2019'!$C$8:$AW$65,18,0)</f>
        <v>34</v>
      </c>
      <c r="W1524" s="90">
        <f>VLOOKUP($B1524,'[7]POB X MCR 2019'!$C$8:$AW$65,19,0)</f>
        <v>31</v>
      </c>
      <c r="X1524" s="90">
        <f>VLOOKUP($B1524,'[7]POB X MCR 2019'!$C$8:$AW$65,20,0)</f>
        <v>30</v>
      </c>
      <c r="Y1524" s="90">
        <f>VLOOKUP($B1524,'[7]POB X MCR 2019'!$C$8:$AW$65,21,0)</f>
        <v>29</v>
      </c>
      <c r="Z1524" s="90">
        <f>VLOOKUP($B1524,'[7]POB X MCR 2019'!$C$8:$AW$65,22,0)</f>
        <v>27</v>
      </c>
      <c r="AA1524" s="90">
        <f>VLOOKUP($B1524,'[7]POB X MCR 2019'!$C$8:$AW$65,23,0)</f>
        <v>25</v>
      </c>
      <c r="AB1524" s="90">
        <f>VLOOKUP($B1524,'[7]POB X MCR 2019'!$C$8:$AW$65,24,0)</f>
        <v>23</v>
      </c>
      <c r="AC1524" s="90">
        <f>VLOOKUP($B1524,'[7]POB X MCR 2019'!$C$8:$AW$65,25,0)</f>
        <v>21</v>
      </c>
      <c r="AD1524" s="90">
        <f>VLOOKUP($B1524,'[7]POB X MCR 2019'!$C$8:$AW$65,26,0)</f>
        <v>98</v>
      </c>
      <c r="AE1524" s="90">
        <f>VLOOKUP($B1524,'[7]POB X MCR 2019'!$C$8:$AW$65,27,0)</f>
        <v>112</v>
      </c>
      <c r="AF1524" s="90">
        <f>VLOOKUP($B1524,'[7]POB X MCR 2019'!$C$8:$AW$65,28,0)</f>
        <v>140</v>
      </c>
      <c r="AG1524" s="90">
        <f>VLOOKUP($B1524,'[7]POB X MCR 2019'!$C$8:$AW$65,29,0)</f>
        <v>124</v>
      </c>
      <c r="AH1524" s="90">
        <f>VLOOKUP($B1524,'[7]POB X MCR 2019'!$C$8:$AW$65,30,0)</f>
        <v>138</v>
      </c>
      <c r="AI1524" s="90">
        <f>VLOOKUP($B1524,'[7]POB X MCR 2019'!$C$8:$AW$65,31,0)</f>
        <v>110</v>
      </c>
      <c r="AJ1524" s="90">
        <f>VLOOKUP($B1524,'[7]POB X MCR 2019'!$C$8:$AW$65,32,0)</f>
        <v>94</v>
      </c>
      <c r="AK1524" s="90">
        <f>VLOOKUP($B1524,'[7]POB X MCR 2019'!$C$8:$AW$65,33,0)</f>
        <v>69</v>
      </c>
      <c r="AL1524" s="90">
        <f>VLOOKUP($B1524,'[7]POB X MCR 2019'!$C$8:$AW$65,34,0)</f>
        <v>74</v>
      </c>
      <c r="AM1524" s="90">
        <f>VLOOKUP($B1524,'[7]POB X MCR 2019'!$C$8:$AW$65,35,0)</f>
        <v>59</v>
      </c>
      <c r="AN1524" s="90">
        <f>VLOOKUP($B1524,'[7]POB X MCR 2019'!$C$8:$AW$65,36,0)</f>
        <v>40</v>
      </c>
      <c r="AO1524" s="90">
        <f>VLOOKUP($B1524,'[7]POB X MCR 2019'!$C$8:$AW$65,37,0)</f>
        <v>25</v>
      </c>
      <c r="AP1524" s="90">
        <f>VLOOKUP($B1524,'[7]POB X MCR 2019'!$C$8:$AW$65,38,0)</f>
        <v>23</v>
      </c>
      <c r="AQ1524" s="90">
        <f>VLOOKUP($B1524,'[7]POB X MCR 2019'!$C$8:$AW$65,43,0)</f>
        <v>5614</v>
      </c>
      <c r="AR1524" s="90">
        <f>VLOOKUP($B1524,'[7]POB X MCR 2019'!$C$8:$AW$65,44,0)</f>
        <v>80</v>
      </c>
      <c r="AS1524" s="90">
        <f>VLOOKUP($B1524,'[7]POB X MCR 2019'!$C$8:$AW$65,45,0)</f>
        <v>63</v>
      </c>
      <c r="AT1524" s="90">
        <f>VLOOKUP($B1524,'[7]POB X MCR 2019'!$C$8:$AW$65,46,0)</f>
        <v>384</v>
      </c>
      <c r="AU1524" s="90">
        <f>VLOOKUP($B1524,'[7]POB X MCR 2019'!$C$8:$AW$65,47,0)</f>
        <v>27</v>
      </c>
    </row>
    <row r="1525" spans="1:47" ht="12">
      <c r="A1525" s="58">
        <v>1526</v>
      </c>
      <c r="B1525" s="58">
        <v>4803</v>
      </c>
      <c r="C1525" s="59" t="s">
        <v>1134</v>
      </c>
      <c r="D1525" s="59" t="s">
        <v>626</v>
      </c>
      <c r="E1525" s="59" t="s">
        <v>680</v>
      </c>
      <c r="F1525" s="59" t="s">
        <v>683</v>
      </c>
      <c r="G1525" s="12" t="s">
        <v>266</v>
      </c>
      <c r="H1525" s="14">
        <f>B1525</f>
        <v>4803</v>
      </c>
      <c r="I1525" s="14">
        <f t="shared" si="371"/>
        <v>943</v>
      </c>
      <c r="J1525" s="12">
        <f>VLOOKUP($B1525,'[1]METAS 2019'!$D$4:$Q$843,5,0)</f>
        <v>10</v>
      </c>
      <c r="K1525" s="12">
        <f>VLOOKUP($B1525,'[1]METAS 2019'!$D$4:$Q$843,4,0)</f>
        <v>11</v>
      </c>
      <c r="L1525" s="12">
        <f>VLOOKUP($B1525,'[1]METAS 2019'!$D$4:$Q$843,11,0)</f>
        <v>7</v>
      </c>
      <c r="M1525" s="12">
        <f>VLOOKUP($B1525,'[1]METAS 2019'!$D$4:$Q$843,12,0)</f>
        <v>12</v>
      </c>
      <c r="N1525" s="12">
        <f>VLOOKUP($B1525,'[1]METAS 2019'!$D$4:$Q$843,13,0)</f>
        <v>17</v>
      </c>
      <c r="O1525" s="12">
        <f>VLOOKUP($B1525,'[1]METAS 2019'!$D$4:$Q$843,14,0)</f>
        <v>8</v>
      </c>
      <c r="P1525" s="90">
        <f>VLOOKUP($B1525,'[7]POB X MCR 2019'!$C$8:$AW$65,12,0)</f>
        <v>17</v>
      </c>
      <c r="Q1525" s="90">
        <f>VLOOKUP($B1525,'[7]POB X MCR 2019'!$C$8:$AW$65,13,0)</f>
        <v>18</v>
      </c>
      <c r="R1525" s="90">
        <f>VLOOKUP($B1525,'[7]POB X MCR 2019'!$C$8:$AW$65,14,0)</f>
        <v>18</v>
      </c>
      <c r="S1525" s="90">
        <f>VLOOKUP($B1525,'[7]POB X MCR 2019'!$C$8:$AW$65,15,0)</f>
        <v>19</v>
      </c>
      <c r="T1525" s="90">
        <f>VLOOKUP($B1525,'[7]POB X MCR 2019'!$C$8:$AW$65,16,0)</f>
        <v>19</v>
      </c>
      <c r="U1525" s="90">
        <f>VLOOKUP($B1525,'[7]POB X MCR 2019'!$C$8:$AW$65,17,0)</f>
        <v>19</v>
      </c>
      <c r="V1525" s="90">
        <f>VLOOKUP($B1525,'[7]POB X MCR 2019'!$C$8:$AW$65,18,0)</f>
        <v>19</v>
      </c>
      <c r="W1525" s="90">
        <f>VLOOKUP($B1525,'[7]POB X MCR 2019'!$C$8:$AW$65,19,0)</f>
        <v>19</v>
      </c>
      <c r="X1525" s="90">
        <f>VLOOKUP($B1525,'[7]POB X MCR 2019'!$C$8:$AW$65,20,0)</f>
        <v>18</v>
      </c>
      <c r="Y1525" s="90">
        <f>VLOOKUP($B1525,'[7]POB X MCR 2019'!$C$8:$AW$65,21,0)</f>
        <v>16</v>
      </c>
      <c r="Z1525" s="90">
        <f>VLOOKUP($B1525,'[7]POB X MCR 2019'!$C$8:$AW$65,22,0)</f>
        <v>15</v>
      </c>
      <c r="AA1525" s="90">
        <f>VLOOKUP($B1525,'[7]POB X MCR 2019'!$C$8:$AW$65,23,0)</f>
        <v>14</v>
      </c>
      <c r="AB1525" s="90">
        <f>VLOOKUP($B1525,'[7]POB X MCR 2019'!$C$8:$AW$65,24,0)</f>
        <v>14</v>
      </c>
      <c r="AC1525" s="90">
        <f>VLOOKUP($B1525,'[7]POB X MCR 2019'!$C$8:$AW$65,25,0)</f>
        <v>13</v>
      </c>
      <c r="AD1525" s="90">
        <f>VLOOKUP($B1525,'[7]POB X MCR 2019'!$C$8:$AW$65,26,0)</f>
        <v>57</v>
      </c>
      <c r="AE1525" s="90">
        <f>VLOOKUP($B1525,'[7]POB X MCR 2019'!$C$8:$AW$65,27,0)</f>
        <v>65</v>
      </c>
      <c r="AF1525" s="90">
        <f>VLOOKUP($B1525,'[7]POB X MCR 2019'!$C$8:$AW$65,28,0)</f>
        <v>82</v>
      </c>
      <c r="AG1525" s="90">
        <f>VLOOKUP($B1525,'[7]POB X MCR 2019'!$C$8:$AW$65,29,0)</f>
        <v>71</v>
      </c>
      <c r="AH1525" s="90">
        <f>VLOOKUP($B1525,'[7]POB X MCR 2019'!$C$8:$AW$65,30,0)</f>
        <v>80</v>
      </c>
      <c r="AI1525" s="90">
        <f>VLOOKUP($B1525,'[7]POB X MCR 2019'!$C$8:$AW$65,31,0)</f>
        <v>63</v>
      </c>
      <c r="AJ1525" s="90">
        <f>VLOOKUP($B1525,'[7]POB X MCR 2019'!$C$8:$AW$65,32,0)</f>
        <v>55</v>
      </c>
      <c r="AK1525" s="90">
        <f>VLOOKUP($B1525,'[7]POB X MCR 2019'!$C$8:$AW$65,33,0)</f>
        <v>39</v>
      </c>
      <c r="AL1525" s="90">
        <f>VLOOKUP($B1525,'[7]POB X MCR 2019'!$C$8:$AW$65,34,0)</f>
        <v>43</v>
      </c>
      <c r="AM1525" s="90">
        <f>VLOOKUP($B1525,'[7]POB X MCR 2019'!$C$8:$AW$65,35,0)</f>
        <v>34</v>
      </c>
      <c r="AN1525" s="90">
        <f>VLOOKUP($B1525,'[7]POB X MCR 2019'!$C$8:$AW$65,36,0)</f>
        <v>23</v>
      </c>
      <c r="AO1525" s="90">
        <f>VLOOKUP($B1525,'[7]POB X MCR 2019'!$C$8:$AW$65,37,0)</f>
        <v>14</v>
      </c>
      <c r="AP1525" s="90">
        <f>VLOOKUP($B1525,'[7]POB X MCR 2019'!$C$8:$AW$65,38,0)</f>
        <v>14</v>
      </c>
      <c r="AQ1525" s="90">
        <f>VLOOKUP($B1525,'[7]POB X MCR 2019'!$C$8:$AW$65,43,0)</f>
        <v>5614</v>
      </c>
      <c r="AR1525" s="90">
        <f>VLOOKUP($B1525,'[7]POB X MCR 2019'!$C$8:$AW$65,44,0)</f>
        <v>46</v>
      </c>
      <c r="AS1525" s="90">
        <f>VLOOKUP($B1525,'[7]POB X MCR 2019'!$C$8:$AW$65,45,0)</f>
        <v>36</v>
      </c>
      <c r="AT1525" s="90">
        <f>VLOOKUP($B1525,'[7]POB X MCR 2019'!$C$8:$AW$65,46,0)</f>
        <v>222</v>
      </c>
      <c r="AU1525" s="90">
        <f>VLOOKUP($B1525,'[7]POB X MCR 2019'!$C$8:$AW$65,47,0)</f>
        <v>9</v>
      </c>
    </row>
    <row r="1526" spans="1:47" ht="16.149999999999999" customHeight="1">
      <c r="A1526" s="58">
        <v>1527</v>
      </c>
      <c r="B1526" s="58">
        <v>4804</v>
      </c>
      <c r="C1526" s="59" t="s">
        <v>1134</v>
      </c>
      <c r="D1526" s="59" t="s">
        <v>626</v>
      </c>
      <c r="E1526" s="59" t="s">
        <v>680</v>
      </c>
      <c r="F1526" s="59" t="s">
        <v>682</v>
      </c>
      <c r="G1526" s="12" t="s">
        <v>266</v>
      </c>
      <c r="H1526" s="14">
        <f>B1526</f>
        <v>4804</v>
      </c>
      <c r="I1526" s="14">
        <f t="shared" si="371"/>
        <v>955</v>
      </c>
      <c r="J1526" s="12">
        <f>VLOOKUP($B1526,'[1]METAS 2019'!$D$4:$Q$843,5,0)</f>
        <v>10</v>
      </c>
      <c r="K1526" s="12">
        <f>VLOOKUP($B1526,'[1]METAS 2019'!$D$4:$Q$843,4,0)</f>
        <v>10</v>
      </c>
      <c r="L1526" s="12">
        <f>VLOOKUP($B1526,'[1]METAS 2019'!$D$4:$Q$843,11,0)</f>
        <v>10</v>
      </c>
      <c r="M1526" s="12">
        <f>VLOOKUP($B1526,'[1]METAS 2019'!$D$4:$Q$843,12,0)</f>
        <v>12</v>
      </c>
      <c r="N1526" s="12">
        <f>VLOOKUP($B1526,'[1]METAS 2019'!$D$4:$Q$843,13,0)</f>
        <v>14</v>
      </c>
      <c r="O1526" s="12">
        <f>VLOOKUP($B1526,'[1]METAS 2019'!$D$4:$Q$843,14,0)</f>
        <v>20</v>
      </c>
      <c r="P1526" s="90">
        <f>VLOOKUP($B1526,'[7]POB X MCR 2019'!$C$8:$AW$65,12,0)</f>
        <v>17</v>
      </c>
      <c r="Q1526" s="90">
        <f>VLOOKUP($B1526,'[7]POB X MCR 2019'!$C$8:$AW$65,13,0)</f>
        <v>18</v>
      </c>
      <c r="R1526" s="90">
        <f>VLOOKUP($B1526,'[7]POB X MCR 2019'!$C$8:$AW$65,14,0)</f>
        <v>18</v>
      </c>
      <c r="S1526" s="90">
        <f>VLOOKUP($B1526,'[7]POB X MCR 2019'!$C$8:$AW$65,15,0)</f>
        <v>19</v>
      </c>
      <c r="T1526" s="90">
        <f>VLOOKUP($B1526,'[7]POB X MCR 2019'!$C$8:$AW$65,16,0)</f>
        <v>19</v>
      </c>
      <c r="U1526" s="90">
        <f>VLOOKUP($B1526,'[7]POB X MCR 2019'!$C$8:$AW$65,17,0)</f>
        <v>19</v>
      </c>
      <c r="V1526" s="90">
        <f>VLOOKUP($B1526,'[7]POB X MCR 2019'!$C$8:$AW$65,18,0)</f>
        <v>19</v>
      </c>
      <c r="W1526" s="90">
        <f>VLOOKUP($B1526,'[7]POB X MCR 2019'!$C$8:$AW$65,19,0)</f>
        <v>19</v>
      </c>
      <c r="X1526" s="90">
        <f>VLOOKUP($B1526,'[7]POB X MCR 2019'!$C$8:$AW$65,20,0)</f>
        <v>18</v>
      </c>
      <c r="Y1526" s="90">
        <f>VLOOKUP($B1526,'[7]POB X MCR 2019'!$C$8:$AW$65,21,0)</f>
        <v>16</v>
      </c>
      <c r="Z1526" s="90">
        <f>VLOOKUP($B1526,'[7]POB X MCR 2019'!$C$8:$AW$65,22,0)</f>
        <v>15</v>
      </c>
      <c r="AA1526" s="90">
        <f>VLOOKUP($B1526,'[7]POB X MCR 2019'!$C$8:$AW$65,23,0)</f>
        <v>14</v>
      </c>
      <c r="AB1526" s="90">
        <f>VLOOKUP($B1526,'[7]POB X MCR 2019'!$C$8:$AW$65,24,0)</f>
        <v>14</v>
      </c>
      <c r="AC1526" s="90">
        <f>VLOOKUP($B1526,'[7]POB X MCR 2019'!$C$8:$AW$65,25,0)</f>
        <v>13</v>
      </c>
      <c r="AD1526" s="90">
        <f>VLOOKUP($B1526,'[7]POB X MCR 2019'!$C$8:$AW$65,26,0)</f>
        <v>57</v>
      </c>
      <c r="AE1526" s="90">
        <f>VLOOKUP($B1526,'[7]POB X MCR 2019'!$C$8:$AW$65,27,0)</f>
        <v>65</v>
      </c>
      <c r="AF1526" s="90">
        <f>VLOOKUP($B1526,'[7]POB X MCR 2019'!$C$8:$AW$65,28,0)</f>
        <v>82</v>
      </c>
      <c r="AG1526" s="90">
        <f>VLOOKUP($B1526,'[7]POB X MCR 2019'!$C$8:$AW$65,29,0)</f>
        <v>71</v>
      </c>
      <c r="AH1526" s="90">
        <f>VLOOKUP($B1526,'[7]POB X MCR 2019'!$C$8:$AW$65,30,0)</f>
        <v>80</v>
      </c>
      <c r="AI1526" s="90">
        <f>VLOOKUP($B1526,'[7]POB X MCR 2019'!$C$8:$AW$65,31,0)</f>
        <v>63</v>
      </c>
      <c r="AJ1526" s="90">
        <f>VLOOKUP($B1526,'[7]POB X MCR 2019'!$C$8:$AW$65,32,0)</f>
        <v>55</v>
      </c>
      <c r="AK1526" s="90">
        <f>VLOOKUP($B1526,'[7]POB X MCR 2019'!$C$8:$AW$65,33,0)</f>
        <v>39</v>
      </c>
      <c r="AL1526" s="90">
        <f>VLOOKUP($B1526,'[7]POB X MCR 2019'!$C$8:$AW$65,34,0)</f>
        <v>43</v>
      </c>
      <c r="AM1526" s="90">
        <f>VLOOKUP($B1526,'[7]POB X MCR 2019'!$C$8:$AW$65,35,0)</f>
        <v>34</v>
      </c>
      <c r="AN1526" s="90">
        <f>VLOOKUP($B1526,'[7]POB X MCR 2019'!$C$8:$AW$65,36,0)</f>
        <v>23</v>
      </c>
      <c r="AO1526" s="90">
        <f>VLOOKUP($B1526,'[7]POB X MCR 2019'!$C$8:$AW$65,37,0)</f>
        <v>15</v>
      </c>
      <c r="AP1526" s="90">
        <f>VLOOKUP($B1526,'[7]POB X MCR 2019'!$C$8:$AW$65,38,0)</f>
        <v>14</v>
      </c>
      <c r="AQ1526" s="90">
        <f>VLOOKUP($B1526,'[7]POB X MCR 2019'!$C$8:$AW$65,43,0)</f>
        <v>5614</v>
      </c>
      <c r="AR1526" s="90">
        <f>VLOOKUP($B1526,'[7]POB X MCR 2019'!$C$8:$AW$65,44,0)</f>
        <v>46</v>
      </c>
      <c r="AS1526" s="90">
        <f>VLOOKUP($B1526,'[7]POB X MCR 2019'!$C$8:$AW$65,45,0)</f>
        <v>36</v>
      </c>
      <c r="AT1526" s="90">
        <f>VLOOKUP($B1526,'[7]POB X MCR 2019'!$C$8:$AW$65,46,0)</f>
        <v>223</v>
      </c>
      <c r="AU1526" s="90">
        <f>VLOOKUP($B1526,'[7]POB X MCR 2019'!$C$8:$AW$65,47,0)</f>
        <v>9</v>
      </c>
    </row>
    <row r="1527" spans="1:47" ht="12">
      <c r="A1527" s="97">
        <v>1528</v>
      </c>
      <c r="B1527" s="97"/>
      <c r="C1527" s="98"/>
      <c r="D1527" s="98"/>
      <c r="E1527" s="98"/>
      <c r="F1527" s="98" t="s">
        <v>1173</v>
      </c>
      <c r="G1527" s="17" t="s">
        <v>1214</v>
      </c>
      <c r="H1527" s="81"/>
      <c r="I1527" s="81">
        <f t="shared" si="371"/>
        <v>16547</v>
      </c>
      <c r="J1527" s="17">
        <f>SUM(J1528:J1539)</f>
        <v>157</v>
      </c>
      <c r="K1527" s="17">
        <f t="shared" ref="K1527:AU1527" si="377">SUM(K1528:K1539)</f>
        <v>176</v>
      </c>
      <c r="L1527" s="17">
        <f t="shared" si="377"/>
        <v>196</v>
      </c>
      <c r="M1527" s="17">
        <f t="shared" si="377"/>
        <v>181</v>
      </c>
      <c r="N1527" s="17">
        <f t="shared" si="377"/>
        <v>231</v>
      </c>
      <c r="O1527" s="17">
        <f t="shared" si="377"/>
        <v>173</v>
      </c>
      <c r="P1527" s="17">
        <f t="shared" si="377"/>
        <v>293</v>
      </c>
      <c r="Q1527" s="17">
        <f t="shared" si="377"/>
        <v>302</v>
      </c>
      <c r="R1527" s="17">
        <f t="shared" si="377"/>
        <v>311</v>
      </c>
      <c r="S1527" s="17">
        <f t="shared" si="377"/>
        <v>320</v>
      </c>
      <c r="T1527" s="17">
        <f t="shared" si="377"/>
        <v>328</v>
      </c>
      <c r="U1527" s="17">
        <f t="shared" si="377"/>
        <v>340</v>
      </c>
      <c r="V1527" s="17">
        <f t="shared" si="377"/>
        <v>344</v>
      </c>
      <c r="W1527" s="17">
        <f t="shared" si="377"/>
        <v>340</v>
      </c>
      <c r="X1527" s="17">
        <f t="shared" si="377"/>
        <v>330</v>
      </c>
      <c r="Y1527" s="17">
        <f t="shared" si="377"/>
        <v>322</v>
      </c>
      <c r="Z1527" s="17">
        <f t="shared" si="377"/>
        <v>313</v>
      </c>
      <c r="AA1527" s="17">
        <f t="shared" si="377"/>
        <v>305</v>
      </c>
      <c r="AB1527" s="17">
        <f t="shared" si="377"/>
        <v>299</v>
      </c>
      <c r="AC1527" s="17">
        <f t="shared" si="377"/>
        <v>295</v>
      </c>
      <c r="AD1527" s="17">
        <f t="shared" si="377"/>
        <v>1440</v>
      </c>
      <c r="AE1527" s="17">
        <f t="shared" si="377"/>
        <v>1550</v>
      </c>
      <c r="AF1527" s="17">
        <f t="shared" si="377"/>
        <v>1610</v>
      </c>
      <c r="AG1527" s="17">
        <f t="shared" si="377"/>
        <v>1305</v>
      </c>
      <c r="AH1527" s="17">
        <f t="shared" si="377"/>
        <v>1130</v>
      </c>
      <c r="AI1527" s="17">
        <f t="shared" si="377"/>
        <v>997</v>
      </c>
      <c r="AJ1527" s="17">
        <f t="shared" si="377"/>
        <v>751</v>
      </c>
      <c r="AK1527" s="17">
        <f t="shared" si="377"/>
        <v>668</v>
      </c>
      <c r="AL1527" s="17">
        <f t="shared" si="377"/>
        <v>509</v>
      </c>
      <c r="AM1527" s="17">
        <f t="shared" si="377"/>
        <v>410</v>
      </c>
      <c r="AN1527" s="17">
        <f t="shared" si="377"/>
        <v>280</v>
      </c>
      <c r="AO1527" s="17">
        <f t="shared" si="377"/>
        <v>187</v>
      </c>
      <c r="AP1527" s="17">
        <f t="shared" si="377"/>
        <v>154</v>
      </c>
      <c r="AQ1527" s="17">
        <f t="shared" si="377"/>
        <v>67368</v>
      </c>
      <c r="AR1527" s="17">
        <f t="shared" si="377"/>
        <v>829</v>
      </c>
      <c r="AS1527" s="17">
        <f t="shared" si="377"/>
        <v>743</v>
      </c>
      <c r="AT1527" s="17">
        <f t="shared" si="377"/>
        <v>3269</v>
      </c>
      <c r="AU1527" s="17">
        <f t="shared" si="377"/>
        <v>162</v>
      </c>
    </row>
    <row r="1528" spans="1:47" ht="12">
      <c r="A1528" s="58">
        <v>1529</v>
      </c>
      <c r="B1528" s="58">
        <v>4805</v>
      </c>
      <c r="C1528" s="59" t="s">
        <v>1134</v>
      </c>
      <c r="D1528" s="59" t="s">
        <v>626</v>
      </c>
      <c r="E1528" s="59" t="s">
        <v>667</v>
      </c>
      <c r="F1528" s="59" t="s">
        <v>668</v>
      </c>
      <c r="G1528" s="12" t="s">
        <v>283</v>
      </c>
      <c r="H1528" s="14">
        <f t="shared" ref="H1528:H1539" si="378">B1528</f>
        <v>4805</v>
      </c>
      <c r="I1528" s="14">
        <f t="shared" si="371"/>
        <v>3720</v>
      </c>
      <c r="J1528" s="12">
        <f>VLOOKUP($B1528,'[1]METAS 2019'!$D$4:$Q$843,5,0)</f>
        <v>45</v>
      </c>
      <c r="K1528" s="12">
        <f>VLOOKUP($B1528,'[1]METAS 2019'!$D$4:$Q$843,4,0)</f>
        <v>43</v>
      </c>
      <c r="L1528" s="12">
        <f>VLOOKUP($B1528,'[1]METAS 2019'!$D$4:$Q$843,11,0)</f>
        <v>40</v>
      </c>
      <c r="M1528" s="12">
        <f>VLOOKUP($B1528,'[1]METAS 2019'!$D$4:$Q$843,12,0)</f>
        <v>39</v>
      </c>
      <c r="N1528" s="12">
        <f>VLOOKUP($B1528,'[1]METAS 2019'!$D$4:$Q$843,13,0)</f>
        <v>45</v>
      </c>
      <c r="O1528" s="12">
        <f>VLOOKUP($B1528,'[1]METAS 2019'!$D$4:$Q$843,14,0)</f>
        <v>36</v>
      </c>
      <c r="P1528" s="90">
        <f>VLOOKUP($B1528,'[7]POB X MCR 2019'!$C$8:$AW$65,12,0)</f>
        <v>66</v>
      </c>
      <c r="Q1528" s="90">
        <f>VLOOKUP($B1528,'[7]POB X MCR 2019'!$C$8:$AW$65,13,0)</f>
        <v>67</v>
      </c>
      <c r="R1528" s="90">
        <f>VLOOKUP($B1528,'[7]POB X MCR 2019'!$C$8:$AW$65,14,0)</f>
        <v>69</v>
      </c>
      <c r="S1528" s="90">
        <f>VLOOKUP($B1528,'[7]POB X MCR 2019'!$C$8:$AW$65,15,0)</f>
        <v>73</v>
      </c>
      <c r="T1528" s="90">
        <f>VLOOKUP($B1528,'[7]POB X MCR 2019'!$C$8:$AW$65,16,0)</f>
        <v>73</v>
      </c>
      <c r="U1528" s="90">
        <f>VLOOKUP($B1528,'[7]POB X MCR 2019'!$C$8:$AW$65,17,0)</f>
        <v>77</v>
      </c>
      <c r="V1528" s="90">
        <f>VLOOKUP($B1528,'[7]POB X MCR 2019'!$C$8:$AW$65,18,0)</f>
        <v>76</v>
      </c>
      <c r="W1528" s="90">
        <f>VLOOKUP($B1528,'[7]POB X MCR 2019'!$C$8:$AW$65,19,0)</f>
        <v>77</v>
      </c>
      <c r="X1528" s="90">
        <f>VLOOKUP($B1528,'[7]POB X MCR 2019'!$C$8:$AW$65,20,0)</f>
        <v>73</v>
      </c>
      <c r="Y1528" s="90">
        <f>VLOOKUP($B1528,'[7]POB X MCR 2019'!$C$8:$AW$65,21,0)</f>
        <v>74</v>
      </c>
      <c r="Z1528" s="90">
        <f>VLOOKUP($B1528,'[7]POB X MCR 2019'!$C$8:$AW$65,22,0)</f>
        <v>70</v>
      </c>
      <c r="AA1528" s="90">
        <f>VLOOKUP($B1528,'[7]POB X MCR 2019'!$C$8:$AW$65,23,0)</f>
        <v>68</v>
      </c>
      <c r="AB1528" s="90">
        <f>VLOOKUP($B1528,'[7]POB X MCR 2019'!$C$8:$AW$65,24,0)</f>
        <v>68</v>
      </c>
      <c r="AC1528" s="90">
        <f>VLOOKUP($B1528,'[7]POB X MCR 2019'!$C$8:$AW$65,25,0)</f>
        <v>66</v>
      </c>
      <c r="AD1528" s="90">
        <f>VLOOKUP($B1528,'[7]POB X MCR 2019'!$C$8:$AW$65,26,0)</f>
        <v>323</v>
      </c>
      <c r="AE1528" s="90">
        <f>VLOOKUP($B1528,'[7]POB X MCR 2019'!$C$8:$AW$65,27,0)</f>
        <v>348</v>
      </c>
      <c r="AF1528" s="90">
        <f>VLOOKUP($B1528,'[7]POB X MCR 2019'!$C$8:$AW$65,28,0)</f>
        <v>362</v>
      </c>
      <c r="AG1528" s="90">
        <f>VLOOKUP($B1528,'[7]POB X MCR 2019'!$C$8:$AW$65,29,0)</f>
        <v>294</v>
      </c>
      <c r="AH1528" s="90">
        <f>VLOOKUP($B1528,'[7]POB X MCR 2019'!$C$8:$AW$65,30,0)</f>
        <v>255</v>
      </c>
      <c r="AI1528" s="90">
        <f>VLOOKUP($B1528,'[7]POB X MCR 2019'!$C$8:$AW$65,31,0)</f>
        <v>225</v>
      </c>
      <c r="AJ1528" s="90">
        <f>VLOOKUP($B1528,'[7]POB X MCR 2019'!$C$8:$AW$65,32,0)</f>
        <v>168</v>
      </c>
      <c r="AK1528" s="90">
        <f>VLOOKUP($B1528,'[7]POB X MCR 2019'!$C$8:$AW$65,33,0)</f>
        <v>150</v>
      </c>
      <c r="AL1528" s="90">
        <f>VLOOKUP($B1528,'[7]POB X MCR 2019'!$C$8:$AW$65,34,0)</f>
        <v>115</v>
      </c>
      <c r="AM1528" s="90">
        <f>VLOOKUP($B1528,'[7]POB X MCR 2019'!$C$8:$AW$65,35,0)</f>
        <v>94</v>
      </c>
      <c r="AN1528" s="90">
        <f>VLOOKUP($B1528,'[7]POB X MCR 2019'!$C$8:$AW$65,36,0)</f>
        <v>63</v>
      </c>
      <c r="AO1528" s="90">
        <f>VLOOKUP($B1528,'[7]POB X MCR 2019'!$C$8:$AW$65,37,0)</f>
        <v>43</v>
      </c>
      <c r="AP1528" s="90">
        <f>VLOOKUP($B1528,'[7]POB X MCR 2019'!$C$8:$AW$65,38,0)</f>
        <v>35</v>
      </c>
      <c r="AQ1528" s="90">
        <f>VLOOKUP($B1528,'[7]POB X MCR 2019'!$C$8:$AW$65,43,0)</f>
        <v>5614</v>
      </c>
      <c r="AR1528" s="90">
        <f>VLOOKUP($B1528,'[7]POB X MCR 2019'!$C$8:$AW$65,44,0)</f>
        <v>186</v>
      </c>
      <c r="AS1528" s="90">
        <f>VLOOKUP($B1528,'[7]POB X MCR 2019'!$C$8:$AW$65,45,0)</f>
        <v>167</v>
      </c>
      <c r="AT1528" s="90">
        <f>VLOOKUP($B1528,'[7]POB X MCR 2019'!$C$8:$AW$65,46,0)</f>
        <v>736</v>
      </c>
      <c r="AU1528" s="90">
        <f>VLOOKUP($B1528,'[7]POB X MCR 2019'!$C$8:$AW$65,47,0)</f>
        <v>43</v>
      </c>
    </row>
    <row r="1529" spans="1:47" ht="12">
      <c r="A1529" s="58">
        <v>1530</v>
      </c>
      <c r="B1529" s="58">
        <v>4806</v>
      </c>
      <c r="C1529" s="59" t="s">
        <v>1134</v>
      </c>
      <c r="D1529" s="59" t="s">
        <v>626</v>
      </c>
      <c r="E1529" s="59" t="s">
        <v>667</v>
      </c>
      <c r="F1529" s="59" t="s">
        <v>674</v>
      </c>
      <c r="G1529" s="12" t="s">
        <v>271</v>
      </c>
      <c r="H1529" s="14">
        <f t="shared" si="378"/>
        <v>4806</v>
      </c>
      <c r="I1529" s="14">
        <f t="shared" si="371"/>
        <v>1665</v>
      </c>
      <c r="J1529" s="12">
        <f>VLOOKUP($B1529,'[1]METAS 2019'!$D$4:$Q$843,5,0)</f>
        <v>19</v>
      </c>
      <c r="K1529" s="12">
        <f>VLOOKUP($B1529,'[1]METAS 2019'!$D$4:$Q$843,4,0)</f>
        <v>22</v>
      </c>
      <c r="L1529" s="12">
        <f>VLOOKUP($B1529,'[1]METAS 2019'!$D$4:$Q$843,11,0)</f>
        <v>30</v>
      </c>
      <c r="M1529" s="12">
        <f>VLOOKUP($B1529,'[1]METAS 2019'!$D$4:$Q$843,12,0)</f>
        <v>25</v>
      </c>
      <c r="N1529" s="12">
        <f>VLOOKUP($B1529,'[1]METAS 2019'!$D$4:$Q$843,13,0)</f>
        <v>25</v>
      </c>
      <c r="O1529" s="12">
        <f>VLOOKUP($B1529,'[1]METAS 2019'!$D$4:$Q$843,14,0)</f>
        <v>24</v>
      </c>
      <c r="P1529" s="90">
        <f>VLOOKUP($B1529,'[7]POB X MCR 2019'!$C$8:$AW$65,12,0)</f>
        <v>29</v>
      </c>
      <c r="Q1529" s="90">
        <f>VLOOKUP($B1529,'[7]POB X MCR 2019'!$C$8:$AW$65,13,0)</f>
        <v>30</v>
      </c>
      <c r="R1529" s="90">
        <f>VLOOKUP($B1529,'[7]POB X MCR 2019'!$C$8:$AW$65,14,0)</f>
        <v>31</v>
      </c>
      <c r="S1529" s="90">
        <f>VLOOKUP($B1529,'[7]POB X MCR 2019'!$C$8:$AW$65,15,0)</f>
        <v>32</v>
      </c>
      <c r="T1529" s="90">
        <f>VLOOKUP($B1529,'[7]POB X MCR 2019'!$C$8:$AW$65,16,0)</f>
        <v>32</v>
      </c>
      <c r="U1529" s="90">
        <f>VLOOKUP($B1529,'[7]POB X MCR 2019'!$C$8:$AW$65,17,0)</f>
        <v>33</v>
      </c>
      <c r="V1529" s="90">
        <f>VLOOKUP($B1529,'[7]POB X MCR 2019'!$C$8:$AW$65,18,0)</f>
        <v>34</v>
      </c>
      <c r="W1529" s="90">
        <f>VLOOKUP($B1529,'[7]POB X MCR 2019'!$C$8:$AW$65,19,0)</f>
        <v>33</v>
      </c>
      <c r="X1529" s="90">
        <f>VLOOKUP($B1529,'[7]POB X MCR 2019'!$C$8:$AW$65,20,0)</f>
        <v>32</v>
      </c>
      <c r="Y1529" s="90">
        <f>VLOOKUP($B1529,'[7]POB X MCR 2019'!$C$8:$AW$65,21,0)</f>
        <v>32</v>
      </c>
      <c r="Z1529" s="90">
        <f>VLOOKUP($B1529,'[7]POB X MCR 2019'!$C$8:$AW$65,22,0)</f>
        <v>31</v>
      </c>
      <c r="AA1529" s="90">
        <f>VLOOKUP($B1529,'[7]POB X MCR 2019'!$C$8:$AW$65,23,0)</f>
        <v>30</v>
      </c>
      <c r="AB1529" s="90">
        <f>VLOOKUP($B1529,'[7]POB X MCR 2019'!$C$8:$AW$65,24,0)</f>
        <v>29</v>
      </c>
      <c r="AC1529" s="90">
        <f>VLOOKUP($B1529,'[7]POB X MCR 2019'!$C$8:$AW$65,25,0)</f>
        <v>29</v>
      </c>
      <c r="AD1529" s="90">
        <f>VLOOKUP($B1529,'[7]POB X MCR 2019'!$C$8:$AW$65,26,0)</f>
        <v>142</v>
      </c>
      <c r="AE1529" s="90">
        <f>VLOOKUP($B1529,'[7]POB X MCR 2019'!$C$8:$AW$65,27,0)</f>
        <v>153</v>
      </c>
      <c r="AF1529" s="90">
        <f>VLOOKUP($B1529,'[7]POB X MCR 2019'!$C$8:$AW$65,28,0)</f>
        <v>159</v>
      </c>
      <c r="AG1529" s="90">
        <f>VLOOKUP($B1529,'[7]POB X MCR 2019'!$C$8:$AW$65,29,0)</f>
        <v>129</v>
      </c>
      <c r="AH1529" s="90">
        <f>VLOOKUP($B1529,'[7]POB X MCR 2019'!$C$8:$AW$65,30,0)</f>
        <v>111</v>
      </c>
      <c r="AI1529" s="90">
        <f>VLOOKUP($B1529,'[7]POB X MCR 2019'!$C$8:$AW$65,31,0)</f>
        <v>98</v>
      </c>
      <c r="AJ1529" s="90">
        <f>VLOOKUP($B1529,'[7]POB X MCR 2019'!$C$8:$AW$65,32,0)</f>
        <v>74</v>
      </c>
      <c r="AK1529" s="90">
        <f>VLOOKUP($B1529,'[7]POB X MCR 2019'!$C$8:$AW$65,33,0)</f>
        <v>66</v>
      </c>
      <c r="AL1529" s="90">
        <f>VLOOKUP($B1529,'[7]POB X MCR 2019'!$C$8:$AW$65,34,0)</f>
        <v>50</v>
      </c>
      <c r="AM1529" s="90">
        <f>VLOOKUP($B1529,'[7]POB X MCR 2019'!$C$8:$AW$65,35,0)</f>
        <v>40</v>
      </c>
      <c r="AN1529" s="90">
        <f>VLOOKUP($B1529,'[7]POB X MCR 2019'!$C$8:$AW$65,36,0)</f>
        <v>28</v>
      </c>
      <c r="AO1529" s="90">
        <f>VLOOKUP($B1529,'[7]POB X MCR 2019'!$C$8:$AW$65,37,0)</f>
        <v>18</v>
      </c>
      <c r="AP1529" s="90">
        <f>VLOOKUP($B1529,'[7]POB X MCR 2019'!$C$8:$AW$65,38,0)</f>
        <v>15</v>
      </c>
      <c r="AQ1529" s="90">
        <f>VLOOKUP($B1529,'[7]POB X MCR 2019'!$C$8:$AW$65,43,0)</f>
        <v>5614</v>
      </c>
      <c r="AR1529" s="90">
        <f>VLOOKUP($B1529,'[7]POB X MCR 2019'!$C$8:$AW$65,44,0)</f>
        <v>82</v>
      </c>
      <c r="AS1529" s="90">
        <f>VLOOKUP($B1529,'[7]POB X MCR 2019'!$C$8:$AW$65,45,0)</f>
        <v>73</v>
      </c>
      <c r="AT1529" s="90">
        <f>VLOOKUP($B1529,'[7]POB X MCR 2019'!$C$8:$AW$65,46,0)</f>
        <v>322</v>
      </c>
      <c r="AU1529" s="90">
        <f>VLOOKUP($B1529,'[7]POB X MCR 2019'!$C$8:$AW$65,47,0)</f>
        <v>23</v>
      </c>
    </row>
    <row r="1530" spans="1:47" ht="12">
      <c r="A1530" s="58">
        <v>1531</v>
      </c>
      <c r="B1530" s="58">
        <v>4807</v>
      </c>
      <c r="C1530" s="59" t="s">
        <v>1134</v>
      </c>
      <c r="D1530" s="59" t="s">
        <v>626</v>
      </c>
      <c r="E1530" s="59" t="s">
        <v>667</v>
      </c>
      <c r="F1530" s="59" t="s">
        <v>669</v>
      </c>
      <c r="G1530" s="12" t="s">
        <v>266</v>
      </c>
      <c r="H1530" s="14">
        <f t="shared" si="378"/>
        <v>4807</v>
      </c>
      <c r="I1530" s="14">
        <f t="shared" si="371"/>
        <v>535</v>
      </c>
      <c r="J1530" s="12">
        <f>VLOOKUP($B1530,'[1]METAS 2019'!$D$4:$Q$843,5,0)</f>
        <v>11</v>
      </c>
      <c r="K1530" s="12">
        <f>VLOOKUP($B1530,'[1]METAS 2019'!$D$4:$Q$843,4,0)</f>
        <v>13</v>
      </c>
      <c r="L1530" s="12">
        <f>VLOOKUP($B1530,'[1]METAS 2019'!$D$4:$Q$843,11,0)</f>
        <v>11</v>
      </c>
      <c r="M1530" s="12">
        <f>VLOOKUP($B1530,'[1]METAS 2019'!$D$4:$Q$843,12,0)</f>
        <v>13</v>
      </c>
      <c r="N1530" s="12">
        <f>VLOOKUP($B1530,'[1]METAS 2019'!$D$4:$Q$843,13,0)</f>
        <v>22</v>
      </c>
      <c r="O1530" s="12">
        <f>VLOOKUP($B1530,'[1]METAS 2019'!$D$4:$Q$843,14,0)</f>
        <v>15</v>
      </c>
      <c r="P1530" s="90">
        <f>VLOOKUP($B1530,'[7]POB X MCR 2019'!$C$8:$AW$65,12,0)</f>
        <v>9</v>
      </c>
      <c r="Q1530" s="90">
        <f>VLOOKUP($B1530,'[7]POB X MCR 2019'!$C$8:$AW$65,13,0)</f>
        <v>9</v>
      </c>
      <c r="R1530" s="90">
        <f>VLOOKUP($B1530,'[7]POB X MCR 2019'!$C$8:$AW$65,14,0)</f>
        <v>9</v>
      </c>
      <c r="S1530" s="90">
        <f>VLOOKUP($B1530,'[7]POB X MCR 2019'!$C$8:$AW$65,15,0)</f>
        <v>9</v>
      </c>
      <c r="T1530" s="90">
        <f>VLOOKUP($B1530,'[7]POB X MCR 2019'!$C$8:$AW$65,16,0)</f>
        <v>10</v>
      </c>
      <c r="U1530" s="90">
        <f>VLOOKUP($B1530,'[7]POB X MCR 2019'!$C$8:$AW$65,17,0)</f>
        <v>10</v>
      </c>
      <c r="V1530" s="90">
        <f>VLOOKUP($B1530,'[7]POB X MCR 2019'!$C$8:$AW$65,18,0)</f>
        <v>10</v>
      </c>
      <c r="W1530" s="90">
        <f>VLOOKUP($B1530,'[7]POB X MCR 2019'!$C$8:$AW$65,19,0)</f>
        <v>10</v>
      </c>
      <c r="X1530" s="90">
        <f>VLOOKUP($B1530,'[7]POB X MCR 2019'!$C$8:$AW$65,20,0)</f>
        <v>10</v>
      </c>
      <c r="Y1530" s="90">
        <f>VLOOKUP($B1530,'[7]POB X MCR 2019'!$C$8:$AW$65,21,0)</f>
        <v>9</v>
      </c>
      <c r="Z1530" s="90">
        <f>VLOOKUP($B1530,'[7]POB X MCR 2019'!$C$8:$AW$65,22,0)</f>
        <v>9</v>
      </c>
      <c r="AA1530" s="90">
        <f>VLOOKUP($B1530,'[7]POB X MCR 2019'!$C$8:$AW$65,23,0)</f>
        <v>9</v>
      </c>
      <c r="AB1530" s="90">
        <f>VLOOKUP($B1530,'[7]POB X MCR 2019'!$C$8:$AW$65,24,0)</f>
        <v>9</v>
      </c>
      <c r="AC1530" s="90">
        <f>VLOOKUP($B1530,'[7]POB X MCR 2019'!$C$8:$AW$65,25,0)</f>
        <v>9</v>
      </c>
      <c r="AD1530" s="90">
        <f>VLOOKUP($B1530,'[7]POB X MCR 2019'!$C$8:$AW$65,26,0)</f>
        <v>42</v>
      </c>
      <c r="AE1530" s="90">
        <f>VLOOKUP($B1530,'[7]POB X MCR 2019'!$C$8:$AW$65,27,0)</f>
        <v>45</v>
      </c>
      <c r="AF1530" s="90">
        <f>VLOOKUP($B1530,'[7]POB X MCR 2019'!$C$8:$AW$65,28,0)</f>
        <v>47</v>
      </c>
      <c r="AG1530" s="90">
        <f>VLOOKUP($B1530,'[7]POB X MCR 2019'!$C$8:$AW$65,29,0)</f>
        <v>38</v>
      </c>
      <c r="AH1530" s="90">
        <f>VLOOKUP($B1530,'[7]POB X MCR 2019'!$C$8:$AW$65,30,0)</f>
        <v>33</v>
      </c>
      <c r="AI1530" s="90">
        <f>VLOOKUP($B1530,'[7]POB X MCR 2019'!$C$8:$AW$65,31,0)</f>
        <v>29</v>
      </c>
      <c r="AJ1530" s="90">
        <f>VLOOKUP($B1530,'[7]POB X MCR 2019'!$C$8:$AW$65,32,0)</f>
        <v>22</v>
      </c>
      <c r="AK1530" s="90">
        <f>VLOOKUP($B1530,'[7]POB X MCR 2019'!$C$8:$AW$65,33,0)</f>
        <v>19</v>
      </c>
      <c r="AL1530" s="90">
        <f>VLOOKUP($B1530,'[7]POB X MCR 2019'!$C$8:$AW$65,34,0)</f>
        <v>15</v>
      </c>
      <c r="AM1530" s="90">
        <f>VLOOKUP($B1530,'[7]POB X MCR 2019'!$C$8:$AW$65,35,0)</f>
        <v>12</v>
      </c>
      <c r="AN1530" s="90">
        <f>VLOOKUP($B1530,'[7]POB X MCR 2019'!$C$8:$AW$65,36,0)</f>
        <v>8</v>
      </c>
      <c r="AO1530" s="90">
        <f>VLOOKUP($B1530,'[7]POB X MCR 2019'!$C$8:$AW$65,37,0)</f>
        <v>5</v>
      </c>
      <c r="AP1530" s="90">
        <f>VLOOKUP($B1530,'[7]POB X MCR 2019'!$C$8:$AW$65,38,0)</f>
        <v>4</v>
      </c>
      <c r="AQ1530" s="90">
        <f>VLOOKUP($B1530,'[7]POB X MCR 2019'!$C$8:$AW$65,43,0)</f>
        <v>5614</v>
      </c>
      <c r="AR1530" s="90">
        <f>VLOOKUP($B1530,'[7]POB X MCR 2019'!$C$8:$AW$65,44,0)</f>
        <v>24</v>
      </c>
      <c r="AS1530" s="90">
        <f>VLOOKUP($B1530,'[7]POB X MCR 2019'!$C$8:$AW$65,45,0)</f>
        <v>22</v>
      </c>
      <c r="AT1530" s="90">
        <f>VLOOKUP($B1530,'[7]POB X MCR 2019'!$C$8:$AW$65,46,0)</f>
        <v>95</v>
      </c>
      <c r="AU1530" s="90">
        <f>VLOOKUP($B1530,'[7]POB X MCR 2019'!$C$8:$AW$65,47,0)</f>
        <v>10</v>
      </c>
    </row>
    <row r="1531" spans="1:47" ht="12">
      <c r="A1531" s="58">
        <v>1532</v>
      </c>
      <c r="B1531" s="58">
        <v>4808</v>
      </c>
      <c r="C1531" s="59" t="s">
        <v>1134</v>
      </c>
      <c r="D1531" s="59" t="s">
        <v>626</v>
      </c>
      <c r="E1531" s="59" t="s">
        <v>667</v>
      </c>
      <c r="F1531" s="59" t="s">
        <v>673</v>
      </c>
      <c r="G1531" s="12" t="s">
        <v>283</v>
      </c>
      <c r="H1531" s="14">
        <f t="shared" si="378"/>
        <v>4808</v>
      </c>
      <c r="I1531" s="14">
        <f t="shared" si="371"/>
        <v>2631</v>
      </c>
      <c r="J1531" s="12">
        <f>VLOOKUP($B1531,'[1]METAS 2019'!$D$4:$Q$843,5,0)</f>
        <v>24</v>
      </c>
      <c r="K1531" s="12">
        <f>VLOOKUP($B1531,'[1]METAS 2019'!$D$4:$Q$843,4,0)</f>
        <v>29</v>
      </c>
      <c r="L1531" s="12">
        <f>VLOOKUP($B1531,'[1]METAS 2019'!$D$4:$Q$843,11,0)</f>
        <v>30</v>
      </c>
      <c r="M1531" s="12">
        <f>VLOOKUP($B1531,'[1]METAS 2019'!$D$4:$Q$843,12,0)</f>
        <v>25</v>
      </c>
      <c r="N1531" s="12">
        <f>VLOOKUP($B1531,'[1]METAS 2019'!$D$4:$Q$843,13,0)</f>
        <v>36</v>
      </c>
      <c r="O1531" s="12">
        <f>VLOOKUP($B1531,'[1]METAS 2019'!$D$4:$Q$843,14,0)</f>
        <v>27</v>
      </c>
      <c r="P1531" s="90">
        <f>VLOOKUP($B1531,'[7]POB X MCR 2019'!$C$8:$AW$65,12,0)</f>
        <v>47</v>
      </c>
      <c r="Q1531" s="90">
        <f>VLOOKUP($B1531,'[7]POB X MCR 2019'!$C$8:$AW$65,13,0)</f>
        <v>48</v>
      </c>
      <c r="R1531" s="90">
        <f>VLOOKUP($B1531,'[7]POB X MCR 2019'!$C$8:$AW$65,14,0)</f>
        <v>50</v>
      </c>
      <c r="S1531" s="90">
        <f>VLOOKUP($B1531,'[7]POB X MCR 2019'!$C$8:$AW$65,15,0)</f>
        <v>51</v>
      </c>
      <c r="T1531" s="90">
        <f>VLOOKUP($B1531,'[7]POB X MCR 2019'!$C$8:$AW$65,16,0)</f>
        <v>52</v>
      </c>
      <c r="U1531" s="90">
        <f>VLOOKUP($B1531,'[7]POB X MCR 2019'!$C$8:$AW$65,17,0)</f>
        <v>54</v>
      </c>
      <c r="V1531" s="90">
        <f>VLOOKUP($B1531,'[7]POB X MCR 2019'!$C$8:$AW$65,18,0)</f>
        <v>55</v>
      </c>
      <c r="W1531" s="90">
        <f>VLOOKUP($B1531,'[7]POB X MCR 2019'!$C$8:$AW$65,19,0)</f>
        <v>54</v>
      </c>
      <c r="X1531" s="90">
        <f>VLOOKUP($B1531,'[7]POB X MCR 2019'!$C$8:$AW$65,20,0)</f>
        <v>53</v>
      </c>
      <c r="Y1531" s="90">
        <f>VLOOKUP($B1531,'[7]POB X MCR 2019'!$C$8:$AW$65,21,0)</f>
        <v>51</v>
      </c>
      <c r="Z1531" s="90">
        <f>VLOOKUP($B1531,'[7]POB X MCR 2019'!$C$8:$AW$65,22,0)</f>
        <v>50</v>
      </c>
      <c r="AA1531" s="90">
        <f>VLOOKUP($B1531,'[7]POB X MCR 2019'!$C$8:$AW$65,23,0)</f>
        <v>49</v>
      </c>
      <c r="AB1531" s="90">
        <f>VLOOKUP($B1531,'[7]POB X MCR 2019'!$C$8:$AW$65,24,0)</f>
        <v>48</v>
      </c>
      <c r="AC1531" s="90">
        <f>VLOOKUP($B1531,'[7]POB X MCR 2019'!$C$8:$AW$65,25,0)</f>
        <v>47</v>
      </c>
      <c r="AD1531" s="90">
        <f>VLOOKUP($B1531,'[7]POB X MCR 2019'!$C$8:$AW$65,26,0)</f>
        <v>229</v>
      </c>
      <c r="AE1531" s="90">
        <f>VLOOKUP($B1531,'[7]POB X MCR 2019'!$C$8:$AW$65,27,0)</f>
        <v>247</v>
      </c>
      <c r="AF1531" s="90">
        <f>VLOOKUP($B1531,'[7]POB X MCR 2019'!$C$8:$AW$65,28,0)</f>
        <v>256</v>
      </c>
      <c r="AG1531" s="90">
        <f>VLOOKUP($B1531,'[7]POB X MCR 2019'!$C$8:$AW$65,29,0)</f>
        <v>208</v>
      </c>
      <c r="AH1531" s="90">
        <f>VLOOKUP($B1531,'[7]POB X MCR 2019'!$C$8:$AW$65,30,0)</f>
        <v>180</v>
      </c>
      <c r="AI1531" s="90">
        <f>VLOOKUP($B1531,'[7]POB X MCR 2019'!$C$8:$AW$65,31,0)</f>
        <v>159</v>
      </c>
      <c r="AJ1531" s="90">
        <f>VLOOKUP($B1531,'[7]POB X MCR 2019'!$C$8:$AW$65,32,0)</f>
        <v>120</v>
      </c>
      <c r="AK1531" s="90">
        <f>VLOOKUP($B1531,'[7]POB X MCR 2019'!$C$8:$AW$65,33,0)</f>
        <v>106</v>
      </c>
      <c r="AL1531" s="90">
        <f>VLOOKUP($B1531,'[7]POB X MCR 2019'!$C$8:$AW$65,34,0)</f>
        <v>81</v>
      </c>
      <c r="AM1531" s="90">
        <f>VLOOKUP($B1531,'[7]POB X MCR 2019'!$C$8:$AW$65,35,0)</f>
        <v>65</v>
      </c>
      <c r="AN1531" s="90">
        <f>VLOOKUP($B1531,'[7]POB X MCR 2019'!$C$8:$AW$65,36,0)</f>
        <v>45</v>
      </c>
      <c r="AO1531" s="90">
        <f>VLOOKUP($B1531,'[7]POB X MCR 2019'!$C$8:$AW$65,37,0)</f>
        <v>30</v>
      </c>
      <c r="AP1531" s="90">
        <f>VLOOKUP($B1531,'[7]POB X MCR 2019'!$C$8:$AW$65,38,0)</f>
        <v>25</v>
      </c>
      <c r="AQ1531" s="90">
        <f>VLOOKUP($B1531,'[7]POB X MCR 2019'!$C$8:$AW$65,43,0)</f>
        <v>5614</v>
      </c>
      <c r="AR1531" s="90">
        <f>VLOOKUP($B1531,'[7]POB X MCR 2019'!$C$8:$AW$65,44,0)</f>
        <v>132</v>
      </c>
      <c r="AS1531" s="90">
        <f>VLOOKUP($B1531,'[7]POB X MCR 2019'!$C$8:$AW$65,45,0)</f>
        <v>118</v>
      </c>
      <c r="AT1531" s="90">
        <f>VLOOKUP($B1531,'[7]POB X MCR 2019'!$C$8:$AW$65,46,0)</f>
        <v>520</v>
      </c>
      <c r="AU1531" s="90">
        <f>VLOOKUP($B1531,'[7]POB X MCR 2019'!$C$8:$AW$65,47,0)</f>
        <v>28</v>
      </c>
    </row>
    <row r="1532" spans="1:47" ht="12">
      <c r="A1532" s="58">
        <v>1533</v>
      </c>
      <c r="B1532" s="58">
        <v>4809</v>
      </c>
      <c r="C1532" s="59" t="s">
        <v>1134</v>
      </c>
      <c r="D1532" s="59" t="s">
        <v>626</v>
      </c>
      <c r="E1532" s="59" t="s">
        <v>667</v>
      </c>
      <c r="F1532" s="59" t="s">
        <v>676</v>
      </c>
      <c r="G1532" s="12" t="s">
        <v>266</v>
      </c>
      <c r="H1532" s="14">
        <f t="shared" si="378"/>
        <v>4809</v>
      </c>
      <c r="I1532" s="14">
        <f t="shared" si="371"/>
        <v>1298</v>
      </c>
      <c r="J1532" s="12">
        <f>VLOOKUP($B1532,'[1]METAS 2019'!$D$4:$Q$843,5,0)</f>
        <v>11</v>
      </c>
      <c r="K1532" s="12">
        <f>VLOOKUP($B1532,'[1]METAS 2019'!$D$4:$Q$843,4,0)</f>
        <v>13</v>
      </c>
      <c r="L1532" s="12">
        <f>VLOOKUP($B1532,'[1]METAS 2019'!$D$4:$Q$843,11,0)</f>
        <v>16</v>
      </c>
      <c r="M1532" s="12">
        <f>VLOOKUP($B1532,'[1]METAS 2019'!$D$4:$Q$843,12,0)</f>
        <v>10</v>
      </c>
      <c r="N1532" s="12">
        <f>VLOOKUP($B1532,'[1]METAS 2019'!$D$4:$Q$843,13,0)</f>
        <v>17</v>
      </c>
      <c r="O1532" s="12">
        <f>VLOOKUP($B1532,'[1]METAS 2019'!$D$4:$Q$843,14,0)</f>
        <v>14</v>
      </c>
      <c r="P1532" s="90">
        <f>VLOOKUP($B1532,'[7]POB X MCR 2019'!$C$8:$AW$65,12,0)</f>
        <v>23</v>
      </c>
      <c r="Q1532" s="90">
        <f>VLOOKUP($B1532,'[7]POB X MCR 2019'!$C$8:$AW$65,13,0)</f>
        <v>24</v>
      </c>
      <c r="R1532" s="90">
        <f>VLOOKUP($B1532,'[7]POB X MCR 2019'!$C$8:$AW$65,14,0)</f>
        <v>25</v>
      </c>
      <c r="S1532" s="90">
        <f>VLOOKUP($B1532,'[7]POB X MCR 2019'!$C$8:$AW$65,15,0)</f>
        <v>25</v>
      </c>
      <c r="T1532" s="90">
        <f>VLOOKUP($B1532,'[7]POB X MCR 2019'!$C$8:$AW$65,16,0)</f>
        <v>26</v>
      </c>
      <c r="U1532" s="90">
        <f>VLOOKUP($B1532,'[7]POB X MCR 2019'!$C$8:$AW$65,17,0)</f>
        <v>27</v>
      </c>
      <c r="V1532" s="90">
        <f>VLOOKUP($B1532,'[7]POB X MCR 2019'!$C$8:$AW$65,18,0)</f>
        <v>27</v>
      </c>
      <c r="W1532" s="90">
        <f>VLOOKUP($B1532,'[7]POB X MCR 2019'!$C$8:$AW$65,19,0)</f>
        <v>27</v>
      </c>
      <c r="X1532" s="90">
        <f>VLOOKUP($B1532,'[7]POB X MCR 2019'!$C$8:$AW$65,20,0)</f>
        <v>26</v>
      </c>
      <c r="Y1532" s="90">
        <f>VLOOKUP($B1532,'[7]POB X MCR 2019'!$C$8:$AW$65,21,0)</f>
        <v>25</v>
      </c>
      <c r="Z1532" s="90">
        <f>VLOOKUP($B1532,'[7]POB X MCR 2019'!$C$8:$AW$65,22,0)</f>
        <v>25</v>
      </c>
      <c r="AA1532" s="90">
        <f>VLOOKUP($B1532,'[7]POB X MCR 2019'!$C$8:$AW$65,23,0)</f>
        <v>24</v>
      </c>
      <c r="AB1532" s="90">
        <f>VLOOKUP($B1532,'[7]POB X MCR 2019'!$C$8:$AW$65,24,0)</f>
        <v>24</v>
      </c>
      <c r="AC1532" s="90">
        <f>VLOOKUP($B1532,'[7]POB X MCR 2019'!$C$8:$AW$65,25,0)</f>
        <v>23</v>
      </c>
      <c r="AD1532" s="90">
        <f>VLOOKUP($B1532,'[7]POB X MCR 2019'!$C$8:$AW$65,26,0)</f>
        <v>113</v>
      </c>
      <c r="AE1532" s="90">
        <f>VLOOKUP($B1532,'[7]POB X MCR 2019'!$C$8:$AW$65,27,0)</f>
        <v>122</v>
      </c>
      <c r="AF1532" s="90">
        <f>VLOOKUP($B1532,'[7]POB X MCR 2019'!$C$8:$AW$65,28,0)</f>
        <v>127</v>
      </c>
      <c r="AG1532" s="90">
        <f>VLOOKUP($B1532,'[7]POB X MCR 2019'!$C$8:$AW$65,29,0)</f>
        <v>103</v>
      </c>
      <c r="AH1532" s="90">
        <f>VLOOKUP($B1532,'[7]POB X MCR 2019'!$C$8:$AW$65,30,0)</f>
        <v>89</v>
      </c>
      <c r="AI1532" s="90">
        <f>VLOOKUP($B1532,'[7]POB X MCR 2019'!$C$8:$AW$65,31,0)</f>
        <v>79</v>
      </c>
      <c r="AJ1532" s="90">
        <f>VLOOKUP($B1532,'[7]POB X MCR 2019'!$C$8:$AW$65,32,0)</f>
        <v>59</v>
      </c>
      <c r="AK1532" s="90">
        <f>VLOOKUP($B1532,'[7]POB X MCR 2019'!$C$8:$AW$65,33,0)</f>
        <v>53</v>
      </c>
      <c r="AL1532" s="90">
        <f>VLOOKUP($B1532,'[7]POB X MCR 2019'!$C$8:$AW$65,34,0)</f>
        <v>40</v>
      </c>
      <c r="AM1532" s="90">
        <f>VLOOKUP($B1532,'[7]POB X MCR 2019'!$C$8:$AW$65,35,0)</f>
        <v>32</v>
      </c>
      <c r="AN1532" s="90">
        <f>VLOOKUP($B1532,'[7]POB X MCR 2019'!$C$8:$AW$65,36,0)</f>
        <v>22</v>
      </c>
      <c r="AO1532" s="90">
        <f>VLOOKUP($B1532,'[7]POB X MCR 2019'!$C$8:$AW$65,37,0)</f>
        <v>15</v>
      </c>
      <c r="AP1532" s="90">
        <f>VLOOKUP($B1532,'[7]POB X MCR 2019'!$C$8:$AW$65,38,0)</f>
        <v>12</v>
      </c>
      <c r="AQ1532" s="90">
        <f>VLOOKUP($B1532,'[7]POB X MCR 2019'!$C$8:$AW$65,43,0)</f>
        <v>5614</v>
      </c>
      <c r="AR1532" s="90">
        <f>VLOOKUP($B1532,'[7]POB X MCR 2019'!$C$8:$AW$65,44,0)</f>
        <v>65</v>
      </c>
      <c r="AS1532" s="90">
        <f>VLOOKUP($B1532,'[7]POB X MCR 2019'!$C$8:$AW$65,45,0)</f>
        <v>59</v>
      </c>
      <c r="AT1532" s="90">
        <f>VLOOKUP($B1532,'[7]POB X MCR 2019'!$C$8:$AW$65,46,0)</f>
        <v>258</v>
      </c>
      <c r="AU1532" s="90">
        <f>VLOOKUP($B1532,'[7]POB X MCR 2019'!$C$8:$AW$65,47,0)</f>
        <v>11</v>
      </c>
    </row>
    <row r="1533" spans="1:47" ht="12">
      <c r="A1533" s="58">
        <v>1534</v>
      </c>
      <c r="B1533" s="58">
        <v>10111</v>
      </c>
      <c r="C1533" s="59" t="s">
        <v>1134</v>
      </c>
      <c r="D1533" s="59" t="s">
        <v>626</v>
      </c>
      <c r="E1533" s="59" t="s">
        <v>667</v>
      </c>
      <c r="F1533" s="59" t="s">
        <v>677</v>
      </c>
      <c r="G1533" s="12" t="s">
        <v>266</v>
      </c>
      <c r="H1533" s="14">
        <f t="shared" si="378"/>
        <v>10111</v>
      </c>
      <c r="I1533" s="14">
        <f t="shared" si="371"/>
        <v>874</v>
      </c>
      <c r="J1533" s="12">
        <f>VLOOKUP($B1533,'[1]METAS 2019'!$D$4:$Q$843,5,0)</f>
        <v>5</v>
      </c>
      <c r="K1533" s="12">
        <f>VLOOKUP($B1533,'[1]METAS 2019'!$D$4:$Q$843,4,0)</f>
        <v>5</v>
      </c>
      <c r="L1533" s="12">
        <f>VLOOKUP($B1533,'[1]METAS 2019'!$D$4:$Q$843,11,0)</f>
        <v>5</v>
      </c>
      <c r="M1533" s="12">
        <f>VLOOKUP($B1533,'[1]METAS 2019'!$D$4:$Q$843,12,0)</f>
        <v>8</v>
      </c>
      <c r="N1533" s="12">
        <f>VLOOKUP($B1533,'[1]METAS 2019'!$D$4:$Q$843,13,0)</f>
        <v>6</v>
      </c>
      <c r="O1533" s="12">
        <f>VLOOKUP($B1533,'[1]METAS 2019'!$D$4:$Q$843,14,0)</f>
        <v>3</v>
      </c>
      <c r="P1533" s="90">
        <f>VLOOKUP($B1533,'[7]POB X MCR 2019'!$C$8:$AW$65,12,0)</f>
        <v>16</v>
      </c>
      <c r="Q1533" s="90">
        <f>VLOOKUP($B1533,'[7]POB X MCR 2019'!$C$8:$AW$65,13,0)</f>
        <v>16</v>
      </c>
      <c r="R1533" s="90">
        <f>VLOOKUP($B1533,'[7]POB X MCR 2019'!$C$8:$AW$65,14,0)</f>
        <v>17</v>
      </c>
      <c r="S1533" s="90">
        <f>VLOOKUP($B1533,'[7]POB X MCR 2019'!$C$8:$AW$65,15,0)</f>
        <v>17</v>
      </c>
      <c r="T1533" s="90">
        <f>VLOOKUP($B1533,'[7]POB X MCR 2019'!$C$8:$AW$65,16,0)</f>
        <v>18</v>
      </c>
      <c r="U1533" s="90">
        <f>VLOOKUP($B1533,'[7]POB X MCR 2019'!$C$8:$AW$65,17,0)</f>
        <v>19</v>
      </c>
      <c r="V1533" s="90">
        <f>VLOOKUP($B1533,'[7]POB X MCR 2019'!$C$8:$AW$65,18,0)</f>
        <v>19</v>
      </c>
      <c r="W1533" s="90">
        <f>VLOOKUP($B1533,'[7]POB X MCR 2019'!$C$8:$AW$65,19,0)</f>
        <v>19</v>
      </c>
      <c r="X1533" s="90">
        <f>VLOOKUP($B1533,'[7]POB X MCR 2019'!$C$8:$AW$65,20,0)</f>
        <v>18</v>
      </c>
      <c r="Y1533" s="90">
        <f>VLOOKUP($B1533,'[7]POB X MCR 2019'!$C$8:$AW$65,21,0)</f>
        <v>18</v>
      </c>
      <c r="Z1533" s="90">
        <f>VLOOKUP($B1533,'[7]POB X MCR 2019'!$C$8:$AW$65,22,0)</f>
        <v>17</v>
      </c>
      <c r="AA1533" s="90">
        <f>VLOOKUP($B1533,'[7]POB X MCR 2019'!$C$8:$AW$65,23,0)</f>
        <v>17</v>
      </c>
      <c r="AB1533" s="90">
        <f>VLOOKUP($B1533,'[7]POB X MCR 2019'!$C$8:$AW$65,24,0)</f>
        <v>16</v>
      </c>
      <c r="AC1533" s="90">
        <f>VLOOKUP($B1533,'[7]POB X MCR 2019'!$C$8:$AW$65,25,0)</f>
        <v>16</v>
      </c>
      <c r="AD1533" s="90">
        <f>VLOOKUP($B1533,'[7]POB X MCR 2019'!$C$8:$AW$65,26,0)</f>
        <v>79</v>
      </c>
      <c r="AE1533" s="90">
        <f>VLOOKUP($B1533,'[7]POB X MCR 2019'!$C$8:$AW$65,27,0)</f>
        <v>85</v>
      </c>
      <c r="AF1533" s="90">
        <f>VLOOKUP($B1533,'[7]POB X MCR 2019'!$C$8:$AW$65,28,0)</f>
        <v>88</v>
      </c>
      <c r="AG1533" s="90">
        <f>VLOOKUP($B1533,'[7]POB X MCR 2019'!$C$8:$AW$65,29,0)</f>
        <v>71</v>
      </c>
      <c r="AH1533" s="90">
        <f>VLOOKUP($B1533,'[7]POB X MCR 2019'!$C$8:$AW$65,30,0)</f>
        <v>62</v>
      </c>
      <c r="AI1533" s="90">
        <f>VLOOKUP($B1533,'[7]POB X MCR 2019'!$C$8:$AW$65,31,0)</f>
        <v>54</v>
      </c>
      <c r="AJ1533" s="90">
        <f>VLOOKUP($B1533,'[7]POB X MCR 2019'!$C$8:$AW$65,32,0)</f>
        <v>41</v>
      </c>
      <c r="AK1533" s="90">
        <f>VLOOKUP($B1533,'[7]POB X MCR 2019'!$C$8:$AW$65,33,0)</f>
        <v>36</v>
      </c>
      <c r="AL1533" s="90">
        <f>VLOOKUP($B1533,'[7]POB X MCR 2019'!$C$8:$AW$65,34,0)</f>
        <v>28</v>
      </c>
      <c r="AM1533" s="90">
        <f>VLOOKUP($B1533,'[7]POB X MCR 2019'!$C$8:$AW$65,35,0)</f>
        <v>22</v>
      </c>
      <c r="AN1533" s="90">
        <f>VLOOKUP($B1533,'[7]POB X MCR 2019'!$C$8:$AW$65,36,0)</f>
        <v>15</v>
      </c>
      <c r="AO1533" s="90">
        <f>VLOOKUP($B1533,'[7]POB X MCR 2019'!$C$8:$AW$65,37,0)</f>
        <v>10</v>
      </c>
      <c r="AP1533" s="90">
        <f>VLOOKUP($B1533,'[7]POB X MCR 2019'!$C$8:$AW$65,38,0)</f>
        <v>8</v>
      </c>
      <c r="AQ1533" s="90">
        <f>VLOOKUP($B1533,'[7]POB X MCR 2019'!$C$8:$AW$65,43,0)</f>
        <v>5614</v>
      </c>
      <c r="AR1533" s="90">
        <f>VLOOKUP($B1533,'[7]POB X MCR 2019'!$C$8:$AW$65,44,0)</f>
        <v>45</v>
      </c>
      <c r="AS1533" s="90">
        <f>VLOOKUP($B1533,'[7]POB X MCR 2019'!$C$8:$AW$65,45,0)</f>
        <v>41</v>
      </c>
      <c r="AT1533" s="90">
        <f>VLOOKUP($B1533,'[7]POB X MCR 2019'!$C$8:$AW$65,46,0)</f>
        <v>178</v>
      </c>
      <c r="AU1533" s="90">
        <f>VLOOKUP($B1533,'[7]POB X MCR 2019'!$C$8:$AW$65,47,0)</f>
        <v>5</v>
      </c>
    </row>
    <row r="1534" spans="1:47" ht="12">
      <c r="A1534" s="58">
        <v>1535</v>
      </c>
      <c r="B1534" s="58">
        <v>4810</v>
      </c>
      <c r="C1534" s="59" t="s">
        <v>1134</v>
      </c>
      <c r="D1534" s="59" t="s">
        <v>626</v>
      </c>
      <c r="E1534" s="59" t="s">
        <v>667</v>
      </c>
      <c r="F1534" s="59" t="s">
        <v>671</v>
      </c>
      <c r="G1534" s="12" t="s">
        <v>266</v>
      </c>
      <c r="H1534" s="14">
        <f t="shared" si="378"/>
        <v>4810</v>
      </c>
      <c r="I1534" s="14">
        <f t="shared" si="371"/>
        <v>869</v>
      </c>
      <c r="J1534" s="12">
        <f>VLOOKUP($B1534,'[1]METAS 2019'!$D$4:$Q$843,5,0)</f>
        <v>4</v>
      </c>
      <c r="K1534" s="12">
        <f>VLOOKUP($B1534,'[1]METAS 2019'!$D$4:$Q$843,4,0)</f>
        <v>6</v>
      </c>
      <c r="L1534" s="12">
        <f>VLOOKUP($B1534,'[1]METAS 2019'!$D$4:$Q$843,11,0)</f>
        <v>9</v>
      </c>
      <c r="M1534" s="12">
        <f>VLOOKUP($B1534,'[1]METAS 2019'!$D$4:$Q$843,12,0)</f>
        <v>6</v>
      </c>
      <c r="N1534" s="12">
        <f>VLOOKUP($B1534,'[1]METAS 2019'!$D$4:$Q$843,13,0)</f>
        <v>7</v>
      </c>
      <c r="O1534" s="12">
        <f>VLOOKUP($B1534,'[1]METAS 2019'!$D$4:$Q$843,14,0)</f>
        <v>5</v>
      </c>
      <c r="P1534" s="90">
        <f>VLOOKUP($B1534,'[7]POB X MCR 2019'!$C$8:$AW$65,12,0)</f>
        <v>16</v>
      </c>
      <c r="Q1534" s="90">
        <f>VLOOKUP($B1534,'[7]POB X MCR 2019'!$C$8:$AW$65,13,0)</f>
        <v>16</v>
      </c>
      <c r="R1534" s="90">
        <f>VLOOKUP($B1534,'[7]POB X MCR 2019'!$C$8:$AW$65,14,0)</f>
        <v>17</v>
      </c>
      <c r="S1534" s="90">
        <f>VLOOKUP($B1534,'[7]POB X MCR 2019'!$C$8:$AW$65,15,0)</f>
        <v>17</v>
      </c>
      <c r="T1534" s="90">
        <f>VLOOKUP($B1534,'[7]POB X MCR 2019'!$C$8:$AW$65,16,0)</f>
        <v>18</v>
      </c>
      <c r="U1534" s="90">
        <f>VLOOKUP($B1534,'[7]POB X MCR 2019'!$C$8:$AW$65,17,0)</f>
        <v>18</v>
      </c>
      <c r="V1534" s="90">
        <f>VLOOKUP($B1534,'[7]POB X MCR 2019'!$C$8:$AW$65,18,0)</f>
        <v>19</v>
      </c>
      <c r="W1534" s="90">
        <f>VLOOKUP($B1534,'[7]POB X MCR 2019'!$C$8:$AW$65,19,0)</f>
        <v>18</v>
      </c>
      <c r="X1534" s="90">
        <f>VLOOKUP($B1534,'[7]POB X MCR 2019'!$C$8:$AW$65,20,0)</f>
        <v>18</v>
      </c>
      <c r="Y1534" s="90">
        <f>VLOOKUP($B1534,'[7]POB X MCR 2019'!$C$8:$AW$65,21,0)</f>
        <v>17</v>
      </c>
      <c r="Z1534" s="90">
        <f>VLOOKUP($B1534,'[7]POB X MCR 2019'!$C$8:$AW$65,22,0)</f>
        <v>17</v>
      </c>
      <c r="AA1534" s="90">
        <f>VLOOKUP($B1534,'[7]POB X MCR 2019'!$C$8:$AW$65,23,0)</f>
        <v>16</v>
      </c>
      <c r="AB1534" s="90">
        <f>VLOOKUP($B1534,'[7]POB X MCR 2019'!$C$8:$AW$65,24,0)</f>
        <v>16</v>
      </c>
      <c r="AC1534" s="90">
        <f>VLOOKUP($B1534,'[7]POB X MCR 2019'!$C$8:$AW$65,25,0)</f>
        <v>16</v>
      </c>
      <c r="AD1534" s="90">
        <f>VLOOKUP($B1534,'[7]POB X MCR 2019'!$C$8:$AW$65,26,0)</f>
        <v>78</v>
      </c>
      <c r="AE1534" s="90">
        <f>VLOOKUP($B1534,'[7]POB X MCR 2019'!$C$8:$AW$65,27,0)</f>
        <v>84</v>
      </c>
      <c r="AF1534" s="90">
        <f>VLOOKUP($B1534,'[7]POB X MCR 2019'!$C$8:$AW$65,28,0)</f>
        <v>87</v>
      </c>
      <c r="AG1534" s="90">
        <f>VLOOKUP($B1534,'[7]POB X MCR 2019'!$C$8:$AW$65,29,0)</f>
        <v>70</v>
      </c>
      <c r="AH1534" s="90">
        <f>VLOOKUP($B1534,'[7]POB X MCR 2019'!$C$8:$AW$65,30,0)</f>
        <v>61</v>
      </c>
      <c r="AI1534" s="90">
        <f>VLOOKUP($B1534,'[7]POB X MCR 2019'!$C$8:$AW$65,31,0)</f>
        <v>54</v>
      </c>
      <c r="AJ1534" s="90">
        <f>VLOOKUP($B1534,'[7]POB X MCR 2019'!$C$8:$AW$65,32,0)</f>
        <v>41</v>
      </c>
      <c r="AK1534" s="90">
        <f>VLOOKUP($B1534,'[7]POB X MCR 2019'!$C$8:$AW$65,33,0)</f>
        <v>36</v>
      </c>
      <c r="AL1534" s="90">
        <f>VLOOKUP($B1534,'[7]POB X MCR 2019'!$C$8:$AW$65,34,0)</f>
        <v>27</v>
      </c>
      <c r="AM1534" s="90">
        <f>VLOOKUP($B1534,'[7]POB X MCR 2019'!$C$8:$AW$65,35,0)</f>
        <v>22</v>
      </c>
      <c r="AN1534" s="90">
        <f>VLOOKUP($B1534,'[7]POB X MCR 2019'!$C$8:$AW$65,36,0)</f>
        <v>15</v>
      </c>
      <c r="AO1534" s="90">
        <f>VLOOKUP($B1534,'[7]POB X MCR 2019'!$C$8:$AW$65,37,0)</f>
        <v>10</v>
      </c>
      <c r="AP1534" s="90">
        <f>VLOOKUP($B1534,'[7]POB X MCR 2019'!$C$8:$AW$65,38,0)</f>
        <v>8</v>
      </c>
      <c r="AQ1534" s="90">
        <f>VLOOKUP($B1534,'[7]POB X MCR 2019'!$C$8:$AW$65,43,0)</f>
        <v>5614</v>
      </c>
      <c r="AR1534" s="90">
        <f>VLOOKUP($B1534,'[7]POB X MCR 2019'!$C$8:$AW$65,44,0)</f>
        <v>45</v>
      </c>
      <c r="AS1534" s="90">
        <f>VLOOKUP($B1534,'[7]POB X MCR 2019'!$C$8:$AW$65,45,0)</f>
        <v>40</v>
      </c>
      <c r="AT1534" s="90">
        <f>VLOOKUP($B1534,'[7]POB X MCR 2019'!$C$8:$AW$65,46,0)</f>
        <v>176</v>
      </c>
      <c r="AU1534" s="90">
        <f>VLOOKUP($B1534,'[7]POB X MCR 2019'!$C$8:$AW$65,47,0)</f>
        <v>4</v>
      </c>
    </row>
    <row r="1535" spans="1:47" ht="12">
      <c r="A1535" s="58">
        <v>1536</v>
      </c>
      <c r="B1535" s="58">
        <v>4811</v>
      </c>
      <c r="C1535" s="59" t="s">
        <v>1134</v>
      </c>
      <c r="D1535" s="59" t="s">
        <v>626</v>
      </c>
      <c r="E1535" s="59" t="s">
        <v>667</v>
      </c>
      <c r="F1535" s="59" t="s">
        <v>675</v>
      </c>
      <c r="G1535" s="12" t="s">
        <v>266</v>
      </c>
      <c r="H1535" s="14">
        <f t="shared" si="378"/>
        <v>4811</v>
      </c>
      <c r="I1535" s="14">
        <f t="shared" si="371"/>
        <v>968</v>
      </c>
      <c r="J1535" s="12">
        <f>VLOOKUP($B1535,'[1]METAS 2019'!$D$4:$Q$843,5,0)</f>
        <v>4</v>
      </c>
      <c r="K1535" s="12">
        <f>VLOOKUP($B1535,'[1]METAS 2019'!$D$4:$Q$843,4,0)</f>
        <v>5</v>
      </c>
      <c r="L1535" s="12">
        <f>VLOOKUP($B1535,'[1]METAS 2019'!$D$4:$Q$843,11,0)</f>
        <v>10</v>
      </c>
      <c r="M1535" s="12">
        <f>VLOOKUP($B1535,'[1]METAS 2019'!$D$4:$Q$843,12,0)</f>
        <v>10</v>
      </c>
      <c r="N1535" s="12">
        <f>VLOOKUP($B1535,'[1]METAS 2019'!$D$4:$Q$843,13,0)</f>
        <v>13</v>
      </c>
      <c r="O1535" s="12">
        <f>VLOOKUP($B1535,'[1]METAS 2019'!$D$4:$Q$843,14,0)</f>
        <v>6</v>
      </c>
      <c r="P1535" s="90">
        <f>VLOOKUP($B1535,'[7]POB X MCR 2019'!$C$8:$AW$65,12,0)</f>
        <v>17</v>
      </c>
      <c r="Q1535" s="90">
        <f>VLOOKUP($B1535,'[7]POB X MCR 2019'!$C$8:$AW$65,13,0)</f>
        <v>18</v>
      </c>
      <c r="R1535" s="90">
        <f>VLOOKUP($B1535,'[7]POB X MCR 2019'!$C$8:$AW$65,14,0)</f>
        <v>19</v>
      </c>
      <c r="S1535" s="90">
        <f>VLOOKUP($B1535,'[7]POB X MCR 2019'!$C$8:$AW$65,15,0)</f>
        <v>19</v>
      </c>
      <c r="T1535" s="90">
        <f>VLOOKUP($B1535,'[7]POB X MCR 2019'!$C$8:$AW$65,16,0)</f>
        <v>20</v>
      </c>
      <c r="U1535" s="90">
        <f>VLOOKUP($B1535,'[7]POB X MCR 2019'!$C$8:$AW$65,17,0)</f>
        <v>20</v>
      </c>
      <c r="V1535" s="90">
        <f>VLOOKUP($B1535,'[7]POB X MCR 2019'!$C$8:$AW$65,18,0)</f>
        <v>21</v>
      </c>
      <c r="W1535" s="90">
        <f>VLOOKUP($B1535,'[7]POB X MCR 2019'!$C$8:$AW$65,19,0)</f>
        <v>20</v>
      </c>
      <c r="X1535" s="90">
        <f>VLOOKUP($B1535,'[7]POB X MCR 2019'!$C$8:$AW$65,20,0)</f>
        <v>20</v>
      </c>
      <c r="Y1535" s="90">
        <f>VLOOKUP($B1535,'[7]POB X MCR 2019'!$C$8:$AW$65,21,0)</f>
        <v>19</v>
      </c>
      <c r="Z1535" s="90">
        <f>VLOOKUP($B1535,'[7]POB X MCR 2019'!$C$8:$AW$65,22,0)</f>
        <v>19</v>
      </c>
      <c r="AA1535" s="90">
        <f>VLOOKUP($B1535,'[7]POB X MCR 2019'!$C$8:$AW$65,23,0)</f>
        <v>18</v>
      </c>
      <c r="AB1535" s="90">
        <f>VLOOKUP($B1535,'[7]POB X MCR 2019'!$C$8:$AW$65,24,0)</f>
        <v>18</v>
      </c>
      <c r="AC1535" s="90">
        <f>VLOOKUP($B1535,'[7]POB X MCR 2019'!$C$8:$AW$65,25,0)</f>
        <v>18</v>
      </c>
      <c r="AD1535" s="90">
        <f>VLOOKUP($B1535,'[7]POB X MCR 2019'!$C$8:$AW$65,26,0)</f>
        <v>86</v>
      </c>
      <c r="AE1535" s="90">
        <f>VLOOKUP($B1535,'[7]POB X MCR 2019'!$C$8:$AW$65,27,0)</f>
        <v>92</v>
      </c>
      <c r="AF1535" s="90">
        <f>VLOOKUP($B1535,'[7]POB X MCR 2019'!$C$8:$AW$65,28,0)</f>
        <v>96</v>
      </c>
      <c r="AG1535" s="90">
        <f>VLOOKUP($B1535,'[7]POB X MCR 2019'!$C$8:$AW$65,29,0)</f>
        <v>78</v>
      </c>
      <c r="AH1535" s="90">
        <f>VLOOKUP($B1535,'[7]POB X MCR 2019'!$C$8:$AW$65,30,0)</f>
        <v>67</v>
      </c>
      <c r="AI1535" s="90">
        <f>VLOOKUP($B1535,'[7]POB X MCR 2019'!$C$8:$AW$65,31,0)</f>
        <v>59</v>
      </c>
      <c r="AJ1535" s="90">
        <f>VLOOKUP($B1535,'[7]POB X MCR 2019'!$C$8:$AW$65,32,0)</f>
        <v>45</v>
      </c>
      <c r="AK1535" s="90">
        <f>VLOOKUP($B1535,'[7]POB X MCR 2019'!$C$8:$AW$65,33,0)</f>
        <v>40</v>
      </c>
      <c r="AL1535" s="90">
        <f>VLOOKUP($B1535,'[7]POB X MCR 2019'!$C$8:$AW$65,34,0)</f>
        <v>30</v>
      </c>
      <c r="AM1535" s="90">
        <f>VLOOKUP($B1535,'[7]POB X MCR 2019'!$C$8:$AW$65,35,0)</f>
        <v>24</v>
      </c>
      <c r="AN1535" s="90">
        <f>VLOOKUP($B1535,'[7]POB X MCR 2019'!$C$8:$AW$65,36,0)</f>
        <v>17</v>
      </c>
      <c r="AO1535" s="90">
        <f>VLOOKUP($B1535,'[7]POB X MCR 2019'!$C$8:$AW$65,37,0)</f>
        <v>11</v>
      </c>
      <c r="AP1535" s="90">
        <f>VLOOKUP($B1535,'[7]POB X MCR 2019'!$C$8:$AW$65,38,0)</f>
        <v>9</v>
      </c>
      <c r="AQ1535" s="90">
        <f>VLOOKUP($B1535,'[7]POB X MCR 2019'!$C$8:$AW$65,43,0)</f>
        <v>5614</v>
      </c>
      <c r="AR1535" s="90">
        <f>VLOOKUP($B1535,'[7]POB X MCR 2019'!$C$8:$AW$65,44,0)</f>
        <v>49</v>
      </c>
      <c r="AS1535" s="90">
        <f>VLOOKUP($B1535,'[7]POB X MCR 2019'!$C$8:$AW$65,45,0)</f>
        <v>44</v>
      </c>
      <c r="AT1535" s="90">
        <f>VLOOKUP($B1535,'[7]POB X MCR 2019'!$C$8:$AW$65,46,0)</f>
        <v>195</v>
      </c>
      <c r="AU1535" s="90">
        <f>VLOOKUP($B1535,'[7]POB X MCR 2019'!$C$8:$AW$65,47,0)</f>
        <v>4</v>
      </c>
    </row>
    <row r="1536" spans="1:47" ht="12">
      <c r="A1536" s="58">
        <v>1537</v>
      </c>
      <c r="B1536" s="58">
        <v>11560</v>
      </c>
      <c r="C1536" s="59" t="s">
        <v>1134</v>
      </c>
      <c r="D1536" s="59" t="s">
        <v>626</v>
      </c>
      <c r="E1536" s="59" t="s">
        <v>667</v>
      </c>
      <c r="F1536" s="59" t="s">
        <v>678</v>
      </c>
      <c r="G1536" s="12" t="s">
        <v>266</v>
      </c>
      <c r="H1536" s="14">
        <f t="shared" si="378"/>
        <v>11560</v>
      </c>
      <c r="I1536" s="14">
        <f t="shared" si="371"/>
        <v>1179</v>
      </c>
      <c r="J1536" s="12">
        <f>VLOOKUP($B1536,'[1]METAS 2019'!$D$4:$Q$843,5,0)</f>
        <v>16</v>
      </c>
      <c r="K1536" s="12">
        <f>VLOOKUP($B1536,'[1]METAS 2019'!$D$4:$Q$843,4,0)</f>
        <v>19</v>
      </c>
      <c r="L1536" s="12">
        <f>VLOOKUP($B1536,'[1]METAS 2019'!$D$4:$Q$843,11,0)</f>
        <v>25</v>
      </c>
      <c r="M1536" s="12">
        <f>VLOOKUP($B1536,'[1]METAS 2019'!$D$4:$Q$843,12,0)</f>
        <v>21</v>
      </c>
      <c r="N1536" s="12">
        <f>VLOOKUP($B1536,'[1]METAS 2019'!$D$4:$Q$843,13,0)</f>
        <v>24</v>
      </c>
      <c r="O1536" s="12">
        <f>VLOOKUP($B1536,'[1]METAS 2019'!$D$4:$Q$843,14,0)</f>
        <v>19</v>
      </c>
      <c r="P1536" s="90">
        <f>VLOOKUP($B1536,'[7]POB X MCR 2019'!$C$8:$AW$65,12,0)</f>
        <v>20</v>
      </c>
      <c r="Q1536" s="90">
        <f>VLOOKUP($B1536,'[7]POB X MCR 2019'!$C$8:$AW$65,13,0)</f>
        <v>21</v>
      </c>
      <c r="R1536" s="90">
        <f>VLOOKUP($B1536,'[7]POB X MCR 2019'!$C$8:$AW$65,14,0)</f>
        <v>21</v>
      </c>
      <c r="S1536" s="90">
        <f>VLOOKUP($B1536,'[7]POB X MCR 2019'!$C$8:$AW$65,15,0)</f>
        <v>22</v>
      </c>
      <c r="T1536" s="90">
        <f>VLOOKUP($B1536,'[7]POB X MCR 2019'!$C$8:$AW$65,16,0)</f>
        <v>22</v>
      </c>
      <c r="U1536" s="90">
        <f>VLOOKUP($B1536,'[7]POB X MCR 2019'!$C$8:$AW$65,17,0)</f>
        <v>23</v>
      </c>
      <c r="V1536" s="90">
        <f>VLOOKUP($B1536,'[7]POB X MCR 2019'!$C$8:$AW$65,18,0)</f>
        <v>24</v>
      </c>
      <c r="W1536" s="90">
        <f>VLOOKUP($B1536,'[7]POB X MCR 2019'!$C$8:$AW$65,19,0)</f>
        <v>23</v>
      </c>
      <c r="X1536" s="90">
        <f>VLOOKUP($B1536,'[7]POB X MCR 2019'!$C$8:$AW$65,20,0)</f>
        <v>23</v>
      </c>
      <c r="Y1536" s="90">
        <f>VLOOKUP($B1536,'[7]POB X MCR 2019'!$C$8:$AW$65,21,0)</f>
        <v>22</v>
      </c>
      <c r="Z1536" s="90">
        <f>VLOOKUP($B1536,'[7]POB X MCR 2019'!$C$8:$AW$65,22,0)</f>
        <v>21</v>
      </c>
      <c r="AA1536" s="90">
        <f>VLOOKUP($B1536,'[7]POB X MCR 2019'!$C$8:$AW$65,23,0)</f>
        <v>21</v>
      </c>
      <c r="AB1536" s="90">
        <f>VLOOKUP($B1536,'[7]POB X MCR 2019'!$C$8:$AW$65,24,0)</f>
        <v>20</v>
      </c>
      <c r="AC1536" s="90">
        <f>VLOOKUP($B1536,'[7]POB X MCR 2019'!$C$8:$AW$65,25,0)</f>
        <v>20</v>
      </c>
      <c r="AD1536" s="90">
        <f>VLOOKUP($B1536,'[7]POB X MCR 2019'!$C$8:$AW$65,26,0)</f>
        <v>99</v>
      </c>
      <c r="AE1536" s="90">
        <f>VLOOKUP($B1536,'[7]POB X MCR 2019'!$C$8:$AW$65,27,0)</f>
        <v>106</v>
      </c>
      <c r="AF1536" s="90">
        <f>VLOOKUP($B1536,'[7]POB X MCR 2019'!$C$8:$AW$65,28,0)</f>
        <v>110</v>
      </c>
      <c r="AG1536" s="90">
        <f>VLOOKUP($B1536,'[7]POB X MCR 2019'!$C$8:$AW$65,29,0)</f>
        <v>89</v>
      </c>
      <c r="AH1536" s="90">
        <f>VLOOKUP($B1536,'[7]POB X MCR 2019'!$C$8:$AW$65,30,0)</f>
        <v>77</v>
      </c>
      <c r="AI1536" s="90">
        <f>VLOOKUP($B1536,'[7]POB X MCR 2019'!$C$8:$AW$65,31,0)</f>
        <v>68</v>
      </c>
      <c r="AJ1536" s="90">
        <f>VLOOKUP($B1536,'[7]POB X MCR 2019'!$C$8:$AW$65,32,0)</f>
        <v>51</v>
      </c>
      <c r="AK1536" s="90">
        <f>VLOOKUP($B1536,'[7]POB X MCR 2019'!$C$8:$AW$65,33,0)</f>
        <v>46</v>
      </c>
      <c r="AL1536" s="90">
        <f>VLOOKUP($B1536,'[7]POB X MCR 2019'!$C$8:$AW$65,34,0)</f>
        <v>35</v>
      </c>
      <c r="AM1536" s="90">
        <f>VLOOKUP($B1536,'[7]POB X MCR 2019'!$C$8:$AW$65,35,0)</f>
        <v>28</v>
      </c>
      <c r="AN1536" s="90">
        <f>VLOOKUP($B1536,'[7]POB X MCR 2019'!$C$8:$AW$65,36,0)</f>
        <v>19</v>
      </c>
      <c r="AO1536" s="90">
        <f>VLOOKUP($B1536,'[7]POB X MCR 2019'!$C$8:$AW$65,37,0)</f>
        <v>13</v>
      </c>
      <c r="AP1536" s="90">
        <f>VLOOKUP($B1536,'[7]POB X MCR 2019'!$C$8:$AW$65,38,0)</f>
        <v>11</v>
      </c>
      <c r="AQ1536" s="90">
        <f>VLOOKUP($B1536,'[7]POB X MCR 2019'!$C$8:$AW$65,43,0)</f>
        <v>5614</v>
      </c>
      <c r="AR1536" s="90">
        <f>VLOOKUP($B1536,'[7]POB X MCR 2019'!$C$8:$AW$65,44,0)</f>
        <v>57</v>
      </c>
      <c r="AS1536" s="90">
        <f>VLOOKUP($B1536,'[7]POB X MCR 2019'!$C$8:$AW$65,45,0)</f>
        <v>51</v>
      </c>
      <c r="AT1536" s="90">
        <f>VLOOKUP($B1536,'[7]POB X MCR 2019'!$C$8:$AW$65,46,0)</f>
        <v>224</v>
      </c>
      <c r="AU1536" s="90">
        <f>VLOOKUP($B1536,'[7]POB X MCR 2019'!$C$8:$AW$65,47,0)</f>
        <v>14</v>
      </c>
    </row>
    <row r="1537" spans="1:47" ht="12">
      <c r="A1537" s="58">
        <v>1538</v>
      </c>
      <c r="B1537" s="58">
        <v>6817</v>
      </c>
      <c r="C1537" s="59" t="s">
        <v>1134</v>
      </c>
      <c r="D1537" s="59" t="s">
        <v>626</v>
      </c>
      <c r="E1537" s="59" t="s">
        <v>667</v>
      </c>
      <c r="F1537" s="59" t="s">
        <v>672</v>
      </c>
      <c r="G1537" s="12" t="s">
        <v>271</v>
      </c>
      <c r="H1537" s="14">
        <f t="shared" si="378"/>
        <v>6817</v>
      </c>
      <c r="I1537" s="14">
        <f t="shared" ref="I1537:I1600" si="379">SUM(J1537:AP1537)</f>
        <v>1347</v>
      </c>
      <c r="J1537" s="12">
        <f>VLOOKUP($B1537,'[1]METAS 2019'!$D$4:$Q$843,5,0)</f>
        <v>11</v>
      </c>
      <c r="K1537" s="12">
        <f>VLOOKUP($B1537,'[1]METAS 2019'!$D$4:$Q$843,4,0)</f>
        <v>12</v>
      </c>
      <c r="L1537" s="12">
        <f>VLOOKUP($B1537,'[1]METAS 2019'!$D$4:$Q$843,11,0)</f>
        <v>9</v>
      </c>
      <c r="M1537" s="12">
        <f>VLOOKUP($B1537,'[1]METAS 2019'!$D$4:$Q$843,12,0)</f>
        <v>15</v>
      </c>
      <c r="N1537" s="12">
        <f>VLOOKUP($B1537,'[1]METAS 2019'!$D$4:$Q$843,13,0)</f>
        <v>19</v>
      </c>
      <c r="O1537" s="12">
        <f>VLOOKUP($B1537,'[1]METAS 2019'!$D$4:$Q$843,14,0)</f>
        <v>15</v>
      </c>
      <c r="P1537" s="90">
        <f>VLOOKUP($B1537,'[7]POB X MCR 2019'!$C$8:$AW$65,12,0)</f>
        <v>24</v>
      </c>
      <c r="Q1537" s="90">
        <f>VLOOKUP($B1537,'[7]POB X MCR 2019'!$C$8:$AW$65,13,0)</f>
        <v>25</v>
      </c>
      <c r="R1537" s="90">
        <f>VLOOKUP($B1537,'[7]POB X MCR 2019'!$C$8:$AW$65,14,0)</f>
        <v>25</v>
      </c>
      <c r="S1537" s="90">
        <f>VLOOKUP($B1537,'[7]POB X MCR 2019'!$C$8:$AW$65,15,0)</f>
        <v>26</v>
      </c>
      <c r="T1537" s="90">
        <f>VLOOKUP($B1537,'[7]POB X MCR 2019'!$C$8:$AW$65,16,0)</f>
        <v>27</v>
      </c>
      <c r="U1537" s="90">
        <f>VLOOKUP($B1537,'[7]POB X MCR 2019'!$C$8:$AW$65,17,0)</f>
        <v>28</v>
      </c>
      <c r="V1537" s="90">
        <f>VLOOKUP($B1537,'[7]POB X MCR 2019'!$C$8:$AW$65,18,0)</f>
        <v>28</v>
      </c>
      <c r="W1537" s="90">
        <f>VLOOKUP($B1537,'[7]POB X MCR 2019'!$C$8:$AW$65,19,0)</f>
        <v>28</v>
      </c>
      <c r="X1537" s="90">
        <f>VLOOKUP($B1537,'[7]POB X MCR 2019'!$C$8:$AW$65,20,0)</f>
        <v>27</v>
      </c>
      <c r="Y1537" s="90">
        <f>VLOOKUP($B1537,'[7]POB X MCR 2019'!$C$8:$AW$65,21,0)</f>
        <v>26</v>
      </c>
      <c r="Z1537" s="90">
        <f>VLOOKUP($B1537,'[7]POB X MCR 2019'!$C$8:$AW$65,22,0)</f>
        <v>26</v>
      </c>
      <c r="AA1537" s="90">
        <f>VLOOKUP($B1537,'[7]POB X MCR 2019'!$C$8:$AW$65,23,0)</f>
        <v>25</v>
      </c>
      <c r="AB1537" s="90">
        <f>VLOOKUP($B1537,'[7]POB X MCR 2019'!$C$8:$AW$65,24,0)</f>
        <v>24</v>
      </c>
      <c r="AC1537" s="90">
        <f>VLOOKUP($B1537,'[7]POB X MCR 2019'!$C$8:$AW$65,25,0)</f>
        <v>24</v>
      </c>
      <c r="AD1537" s="90">
        <f>VLOOKUP($B1537,'[7]POB X MCR 2019'!$C$8:$AW$65,26,0)</f>
        <v>118</v>
      </c>
      <c r="AE1537" s="90">
        <f>VLOOKUP($B1537,'[7]POB X MCR 2019'!$C$8:$AW$65,27,0)</f>
        <v>127</v>
      </c>
      <c r="AF1537" s="90">
        <f>VLOOKUP($B1537,'[7]POB X MCR 2019'!$C$8:$AW$65,28,0)</f>
        <v>132</v>
      </c>
      <c r="AG1537" s="90">
        <f>VLOOKUP($B1537,'[7]POB X MCR 2019'!$C$8:$AW$65,29,0)</f>
        <v>107</v>
      </c>
      <c r="AH1537" s="90">
        <f>VLOOKUP($B1537,'[7]POB X MCR 2019'!$C$8:$AW$65,30,0)</f>
        <v>93</v>
      </c>
      <c r="AI1537" s="90">
        <f>VLOOKUP($B1537,'[7]POB X MCR 2019'!$C$8:$AW$65,31,0)</f>
        <v>82</v>
      </c>
      <c r="AJ1537" s="90">
        <f>VLOOKUP($B1537,'[7]POB X MCR 2019'!$C$8:$AW$65,32,0)</f>
        <v>62</v>
      </c>
      <c r="AK1537" s="90">
        <f>VLOOKUP($B1537,'[7]POB X MCR 2019'!$C$8:$AW$65,33,0)</f>
        <v>55</v>
      </c>
      <c r="AL1537" s="90">
        <f>VLOOKUP($B1537,'[7]POB X MCR 2019'!$C$8:$AW$65,34,0)</f>
        <v>42</v>
      </c>
      <c r="AM1537" s="90">
        <f>VLOOKUP($B1537,'[7]POB X MCR 2019'!$C$8:$AW$65,35,0)</f>
        <v>34</v>
      </c>
      <c r="AN1537" s="90">
        <f>VLOOKUP($B1537,'[7]POB X MCR 2019'!$C$8:$AW$65,36,0)</f>
        <v>23</v>
      </c>
      <c r="AO1537" s="90">
        <f>VLOOKUP($B1537,'[7]POB X MCR 2019'!$C$8:$AW$65,37,0)</f>
        <v>15</v>
      </c>
      <c r="AP1537" s="90">
        <f>VLOOKUP($B1537,'[7]POB X MCR 2019'!$C$8:$AW$65,38,0)</f>
        <v>13</v>
      </c>
      <c r="AQ1537" s="90">
        <f>VLOOKUP($B1537,'[7]POB X MCR 2019'!$C$8:$AW$65,43,0)</f>
        <v>5614</v>
      </c>
      <c r="AR1537" s="90">
        <f>VLOOKUP($B1537,'[7]POB X MCR 2019'!$C$8:$AW$65,44,0)</f>
        <v>68</v>
      </c>
      <c r="AS1537" s="90">
        <f>VLOOKUP($B1537,'[7]POB X MCR 2019'!$C$8:$AW$65,45,0)</f>
        <v>61</v>
      </c>
      <c r="AT1537" s="90">
        <f>VLOOKUP($B1537,'[7]POB X MCR 2019'!$C$8:$AW$65,46,0)</f>
        <v>268</v>
      </c>
      <c r="AU1537" s="90">
        <f>VLOOKUP($B1537,'[7]POB X MCR 2019'!$C$8:$AW$65,47,0)</f>
        <v>13</v>
      </c>
    </row>
    <row r="1538" spans="1:47" ht="12">
      <c r="A1538" s="58">
        <v>1539</v>
      </c>
      <c r="B1538" s="58">
        <v>4812</v>
      </c>
      <c r="C1538" s="59" t="s">
        <v>1134</v>
      </c>
      <c r="D1538" s="59" t="s">
        <v>626</v>
      </c>
      <c r="E1538" s="59" t="s">
        <v>667</v>
      </c>
      <c r="F1538" s="59" t="s">
        <v>670</v>
      </c>
      <c r="G1538" s="12" t="s">
        <v>266</v>
      </c>
      <c r="H1538" s="14">
        <f t="shared" si="378"/>
        <v>4812</v>
      </c>
      <c r="I1538" s="14">
        <f t="shared" si="379"/>
        <v>942</v>
      </c>
      <c r="J1538" s="12">
        <f>VLOOKUP($B1538,'[1]METAS 2019'!$D$4:$Q$843,5,0)</f>
        <v>4</v>
      </c>
      <c r="K1538" s="12">
        <f>VLOOKUP($B1538,'[1]METAS 2019'!$D$4:$Q$843,4,0)</f>
        <v>7</v>
      </c>
      <c r="L1538" s="12">
        <f>VLOOKUP($B1538,'[1]METAS 2019'!$D$4:$Q$843,11,0)</f>
        <v>6</v>
      </c>
      <c r="M1538" s="12">
        <f>VLOOKUP($B1538,'[1]METAS 2019'!$D$4:$Q$843,12,0)</f>
        <v>5</v>
      </c>
      <c r="N1538" s="12">
        <f>VLOOKUP($B1538,'[1]METAS 2019'!$D$4:$Q$843,13,0)</f>
        <v>12</v>
      </c>
      <c r="O1538" s="12">
        <f>VLOOKUP($B1538,'[1]METAS 2019'!$D$4:$Q$843,14,0)</f>
        <v>7</v>
      </c>
      <c r="P1538" s="90">
        <f>VLOOKUP($B1538,'[7]POB X MCR 2019'!$C$8:$AW$65,12,0)</f>
        <v>17</v>
      </c>
      <c r="Q1538" s="90">
        <f>VLOOKUP($B1538,'[7]POB X MCR 2019'!$C$8:$AW$65,13,0)</f>
        <v>18</v>
      </c>
      <c r="R1538" s="90">
        <f>VLOOKUP($B1538,'[7]POB X MCR 2019'!$C$8:$AW$65,14,0)</f>
        <v>18</v>
      </c>
      <c r="S1538" s="90">
        <f>VLOOKUP($B1538,'[7]POB X MCR 2019'!$C$8:$AW$65,15,0)</f>
        <v>19</v>
      </c>
      <c r="T1538" s="90">
        <f>VLOOKUP($B1538,'[7]POB X MCR 2019'!$C$8:$AW$65,16,0)</f>
        <v>19</v>
      </c>
      <c r="U1538" s="90">
        <f>VLOOKUP($B1538,'[7]POB X MCR 2019'!$C$8:$AW$65,17,0)</f>
        <v>20</v>
      </c>
      <c r="V1538" s="90">
        <f>VLOOKUP($B1538,'[7]POB X MCR 2019'!$C$8:$AW$65,18,0)</f>
        <v>20</v>
      </c>
      <c r="W1538" s="90">
        <f>VLOOKUP($B1538,'[7]POB X MCR 2019'!$C$8:$AW$65,19,0)</f>
        <v>20</v>
      </c>
      <c r="X1538" s="90">
        <f>VLOOKUP($B1538,'[7]POB X MCR 2019'!$C$8:$AW$65,20,0)</f>
        <v>19</v>
      </c>
      <c r="Y1538" s="90">
        <f>VLOOKUP($B1538,'[7]POB X MCR 2019'!$C$8:$AW$65,21,0)</f>
        <v>19</v>
      </c>
      <c r="Z1538" s="90">
        <f>VLOOKUP($B1538,'[7]POB X MCR 2019'!$C$8:$AW$65,22,0)</f>
        <v>18</v>
      </c>
      <c r="AA1538" s="90">
        <f>VLOOKUP($B1538,'[7]POB X MCR 2019'!$C$8:$AW$65,23,0)</f>
        <v>18</v>
      </c>
      <c r="AB1538" s="90">
        <f>VLOOKUP($B1538,'[7]POB X MCR 2019'!$C$8:$AW$65,24,0)</f>
        <v>17</v>
      </c>
      <c r="AC1538" s="90">
        <f>VLOOKUP($B1538,'[7]POB X MCR 2019'!$C$8:$AW$65,25,0)</f>
        <v>17</v>
      </c>
      <c r="AD1538" s="90">
        <f>VLOOKUP($B1538,'[7]POB X MCR 2019'!$C$8:$AW$65,26,0)</f>
        <v>84</v>
      </c>
      <c r="AE1538" s="90">
        <f>VLOOKUP($B1538,'[7]POB X MCR 2019'!$C$8:$AW$65,27,0)</f>
        <v>91</v>
      </c>
      <c r="AF1538" s="90">
        <f>VLOOKUP($B1538,'[7]POB X MCR 2019'!$C$8:$AW$65,28,0)</f>
        <v>94</v>
      </c>
      <c r="AG1538" s="90">
        <f>VLOOKUP($B1538,'[7]POB X MCR 2019'!$C$8:$AW$65,29,0)</f>
        <v>76</v>
      </c>
      <c r="AH1538" s="90">
        <f>VLOOKUP($B1538,'[7]POB X MCR 2019'!$C$8:$AW$65,30,0)</f>
        <v>66</v>
      </c>
      <c r="AI1538" s="90">
        <f>VLOOKUP($B1538,'[7]POB X MCR 2019'!$C$8:$AW$65,31,0)</f>
        <v>58</v>
      </c>
      <c r="AJ1538" s="90">
        <f>VLOOKUP($B1538,'[7]POB X MCR 2019'!$C$8:$AW$65,32,0)</f>
        <v>44</v>
      </c>
      <c r="AK1538" s="90">
        <f>VLOOKUP($B1538,'[7]POB X MCR 2019'!$C$8:$AW$65,33,0)</f>
        <v>39</v>
      </c>
      <c r="AL1538" s="90">
        <f>VLOOKUP($B1538,'[7]POB X MCR 2019'!$C$8:$AW$65,34,0)</f>
        <v>30</v>
      </c>
      <c r="AM1538" s="90">
        <f>VLOOKUP($B1538,'[7]POB X MCR 2019'!$C$8:$AW$65,35,0)</f>
        <v>24</v>
      </c>
      <c r="AN1538" s="90">
        <f>VLOOKUP($B1538,'[7]POB X MCR 2019'!$C$8:$AW$65,36,0)</f>
        <v>16</v>
      </c>
      <c r="AO1538" s="90">
        <f>VLOOKUP($B1538,'[7]POB X MCR 2019'!$C$8:$AW$65,37,0)</f>
        <v>11</v>
      </c>
      <c r="AP1538" s="90">
        <f>VLOOKUP($B1538,'[7]POB X MCR 2019'!$C$8:$AW$65,38,0)</f>
        <v>9</v>
      </c>
      <c r="AQ1538" s="90">
        <f>VLOOKUP($B1538,'[7]POB X MCR 2019'!$C$8:$AW$65,43,0)</f>
        <v>5614</v>
      </c>
      <c r="AR1538" s="90">
        <f>VLOOKUP($B1538,'[7]POB X MCR 2019'!$C$8:$AW$65,44,0)</f>
        <v>49</v>
      </c>
      <c r="AS1538" s="90">
        <f>VLOOKUP($B1538,'[7]POB X MCR 2019'!$C$8:$AW$65,45,0)</f>
        <v>43</v>
      </c>
      <c r="AT1538" s="90">
        <f>VLOOKUP($B1538,'[7]POB X MCR 2019'!$C$8:$AW$65,46,0)</f>
        <v>191</v>
      </c>
      <c r="AU1538" s="90">
        <f>VLOOKUP($B1538,'[7]POB X MCR 2019'!$C$8:$AW$65,47,0)</f>
        <v>4</v>
      </c>
    </row>
    <row r="1539" spans="1:47" ht="12">
      <c r="A1539" s="58">
        <v>1540</v>
      </c>
      <c r="B1539" s="58">
        <v>12165</v>
      </c>
      <c r="C1539" s="59" t="s">
        <v>1134</v>
      </c>
      <c r="D1539" s="59" t="s">
        <v>626</v>
      </c>
      <c r="E1539" s="59" t="s">
        <v>667</v>
      </c>
      <c r="F1539" s="59" t="s">
        <v>679</v>
      </c>
      <c r="G1539" s="12" t="s">
        <v>266</v>
      </c>
      <c r="H1539" s="14">
        <f t="shared" si="378"/>
        <v>12165</v>
      </c>
      <c r="I1539" s="14">
        <f t="shared" si="379"/>
        <v>519</v>
      </c>
      <c r="J1539" s="12">
        <f>VLOOKUP($B1539,'[1]METAS 2019'!$D$4:$Q$843,5,0)</f>
        <v>3</v>
      </c>
      <c r="K1539" s="12">
        <f>VLOOKUP($B1539,'[1]METAS 2019'!$D$4:$Q$843,4,0)</f>
        <v>2</v>
      </c>
      <c r="L1539" s="12">
        <f>VLOOKUP($B1539,'[1]METAS 2019'!$D$4:$Q$843,11,0)</f>
        <v>5</v>
      </c>
      <c r="M1539" s="12">
        <f>VLOOKUP($B1539,'[1]METAS 2019'!$D$4:$Q$843,12,0)</f>
        <v>4</v>
      </c>
      <c r="N1539" s="12">
        <f>VLOOKUP($B1539,'[1]METAS 2019'!$D$4:$Q$843,13,0)</f>
        <v>5</v>
      </c>
      <c r="O1539" s="12">
        <f>VLOOKUP($B1539,'[1]METAS 2019'!$D$4:$Q$843,14,0)</f>
        <v>2</v>
      </c>
      <c r="P1539" s="90">
        <f>VLOOKUP($B1539,'[7]POB X MCR 2019'!$C$8:$AW$65,12,0)</f>
        <v>9</v>
      </c>
      <c r="Q1539" s="90">
        <f>VLOOKUP($B1539,'[7]POB X MCR 2019'!$C$8:$AW$65,13,0)</f>
        <v>10</v>
      </c>
      <c r="R1539" s="90">
        <f>VLOOKUP($B1539,'[7]POB X MCR 2019'!$C$8:$AW$65,14,0)</f>
        <v>10</v>
      </c>
      <c r="S1539" s="90">
        <f>VLOOKUP($B1539,'[7]POB X MCR 2019'!$C$8:$AW$65,15,0)</f>
        <v>10</v>
      </c>
      <c r="T1539" s="90">
        <f>VLOOKUP($B1539,'[7]POB X MCR 2019'!$C$8:$AW$65,16,0)</f>
        <v>11</v>
      </c>
      <c r="U1539" s="90">
        <f>VLOOKUP($B1539,'[7]POB X MCR 2019'!$C$8:$AW$65,17,0)</f>
        <v>11</v>
      </c>
      <c r="V1539" s="90">
        <f>VLOOKUP($B1539,'[7]POB X MCR 2019'!$C$8:$AW$65,18,0)</f>
        <v>11</v>
      </c>
      <c r="W1539" s="90">
        <f>VLOOKUP($B1539,'[7]POB X MCR 2019'!$C$8:$AW$65,19,0)</f>
        <v>11</v>
      </c>
      <c r="X1539" s="90">
        <f>VLOOKUP($B1539,'[7]POB X MCR 2019'!$C$8:$AW$65,20,0)</f>
        <v>11</v>
      </c>
      <c r="Y1539" s="90">
        <f>VLOOKUP($B1539,'[7]POB X MCR 2019'!$C$8:$AW$65,21,0)</f>
        <v>10</v>
      </c>
      <c r="Z1539" s="90">
        <f>VLOOKUP($B1539,'[7]POB X MCR 2019'!$C$8:$AW$65,22,0)</f>
        <v>10</v>
      </c>
      <c r="AA1539" s="90">
        <f>VLOOKUP($B1539,'[7]POB X MCR 2019'!$C$8:$AW$65,23,0)</f>
        <v>10</v>
      </c>
      <c r="AB1539" s="90">
        <f>VLOOKUP($B1539,'[7]POB X MCR 2019'!$C$8:$AW$65,24,0)</f>
        <v>10</v>
      </c>
      <c r="AC1539" s="90">
        <f>VLOOKUP($B1539,'[7]POB X MCR 2019'!$C$8:$AW$65,25,0)</f>
        <v>10</v>
      </c>
      <c r="AD1539" s="90">
        <f>VLOOKUP($B1539,'[7]POB X MCR 2019'!$C$8:$AW$65,26,0)</f>
        <v>47</v>
      </c>
      <c r="AE1539" s="90">
        <f>VLOOKUP($B1539,'[7]POB X MCR 2019'!$C$8:$AW$65,27,0)</f>
        <v>50</v>
      </c>
      <c r="AF1539" s="90">
        <f>VLOOKUP($B1539,'[7]POB X MCR 2019'!$C$8:$AW$65,28,0)</f>
        <v>52</v>
      </c>
      <c r="AG1539" s="90">
        <f>VLOOKUP($B1539,'[7]POB X MCR 2019'!$C$8:$AW$65,29,0)</f>
        <v>42</v>
      </c>
      <c r="AH1539" s="90">
        <f>VLOOKUP($B1539,'[7]POB X MCR 2019'!$C$8:$AW$65,30,0)</f>
        <v>36</v>
      </c>
      <c r="AI1539" s="90">
        <f>VLOOKUP($B1539,'[7]POB X MCR 2019'!$C$8:$AW$65,31,0)</f>
        <v>32</v>
      </c>
      <c r="AJ1539" s="90">
        <f>VLOOKUP($B1539,'[7]POB X MCR 2019'!$C$8:$AW$65,32,0)</f>
        <v>24</v>
      </c>
      <c r="AK1539" s="90">
        <f>VLOOKUP($B1539,'[7]POB X MCR 2019'!$C$8:$AW$65,33,0)</f>
        <v>22</v>
      </c>
      <c r="AL1539" s="90">
        <f>VLOOKUP($B1539,'[7]POB X MCR 2019'!$C$8:$AW$65,34,0)</f>
        <v>16</v>
      </c>
      <c r="AM1539" s="90">
        <f>VLOOKUP($B1539,'[7]POB X MCR 2019'!$C$8:$AW$65,35,0)</f>
        <v>13</v>
      </c>
      <c r="AN1539" s="90">
        <f>VLOOKUP($B1539,'[7]POB X MCR 2019'!$C$8:$AW$65,36,0)</f>
        <v>9</v>
      </c>
      <c r="AO1539" s="90">
        <f>VLOOKUP($B1539,'[7]POB X MCR 2019'!$C$8:$AW$65,37,0)</f>
        <v>6</v>
      </c>
      <c r="AP1539" s="90">
        <f>VLOOKUP($B1539,'[7]POB X MCR 2019'!$C$8:$AW$65,38,0)</f>
        <v>5</v>
      </c>
      <c r="AQ1539" s="90">
        <f>VLOOKUP($B1539,'[7]POB X MCR 2019'!$C$8:$AW$65,43,0)</f>
        <v>5614</v>
      </c>
      <c r="AR1539" s="90">
        <f>VLOOKUP($B1539,'[7]POB X MCR 2019'!$C$8:$AW$65,44,0)</f>
        <v>27</v>
      </c>
      <c r="AS1539" s="90">
        <f>VLOOKUP($B1539,'[7]POB X MCR 2019'!$C$8:$AW$65,45,0)</f>
        <v>24</v>
      </c>
      <c r="AT1539" s="90">
        <f>VLOOKUP($B1539,'[7]POB X MCR 2019'!$C$8:$AW$65,46,0)</f>
        <v>106</v>
      </c>
      <c r="AU1539" s="90">
        <f>VLOOKUP($B1539,'[7]POB X MCR 2019'!$C$8:$AW$65,47,0)</f>
        <v>3</v>
      </c>
    </row>
    <row r="1540" spans="1:47" ht="12">
      <c r="A1540" s="34">
        <v>1541</v>
      </c>
      <c r="B1540" s="34"/>
      <c r="C1540" s="15"/>
      <c r="D1540" s="15"/>
      <c r="E1540" s="15"/>
      <c r="F1540" s="15" t="s">
        <v>1198</v>
      </c>
      <c r="G1540" s="38" t="s">
        <v>1214</v>
      </c>
      <c r="H1540" s="34"/>
      <c r="I1540" s="34">
        <f t="shared" si="379"/>
        <v>44680</v>
      </c>
      <c r="J1540" s="38">
        <f>J1541+J1543+J1551+J1558+J1562+J1566+J1571+J1578+J1581+J1583+J1587</f>
        <v>545</v>
      </c>
      <c r="K1540" s="38">
        <f t="shared" ref="K1540:AU1540" si="380">K1541+K1543+K1551+K1558+K1562+K1566+K1571+K1578+K1581+K1583+K1587</f>
        <v>541</v>
      </c>
      <c r="L1540" s="38">
        <f t="shared" si="380"/>
        <v>605</v>
      </c>
      <c r="M1540" s="38">
        <f t="shared" si="380"/>
        <v>586</v>
      </c>
      <c r="N1540" s="38">
        <f t="shared" si="380"/>
        <v>624</v>
      </c>
      <c r="O1540" s="38">
        <f t="shared" si="380"/>
        <v>634</v>
      </c>
      <c r="P1540" s="38">
        <f t="shared" si="380"/>
        <v>810</v>
      </c>
      <c r="Q1540" s="38">
        <f t="shared" si="380"/>
        <v>856</v>
      </c>
      <c r="R1540" s="38">
        <f t="shared" si="380"/>
        <v>900</v>
      </c>
      <c r="S1540" s="38">
        <f t="shared" si="380"/>
        <v>937</v>
      </c>
      <c r="T1540" s="38">
        <f t="shared" si="380"/>
        <v>979</v>
      </c>
      <c r="U1540" s="38">
        <f t="shared" si="380"/>
        <v>1033</v>
      </c>
      <c r="V1540" s="38">
        <f t="shared" si="380"/>
        <v>1044</v>
      </c>
      <c r="W1540" s="38">
        <f t="shared" si="380"/>
        <v>1016</v>
      </c>
      <c r="X1540" s="38">
        <f t="shared" si="380"/>
        <v>937</v>
      </c>
      <c r="Y1540" s="38">
        <f t="shared" si="380"/>
        <v>879</v>
      </c>
      <c r="Z1540" s="38">
        <f t="shared" si="380"/>
        <v>811</v>
      </c>
      <c r="AA1540" s="38">
        <f t="shared" si="380"/>
        <v>751</v>
      </c>
      <c r="AB1540" s="38">
        <f t="shared" si="380"/>
        <v>706</v>
      </c>
      <c r="AC1540" s="38">
        <f t="shared" si="380"/>
        <v>674</v>
      </c>
      <c r="AD1540" s="38">
        <f t="shared" si="380"/>
        <v>2920</v>
      </c>
      <c r="AE1540" s="38">
        <f t="shared" si="380"/>
        <v>2883</v>
      </c>
      <c r="AF1540" s="38">
        <f t="shared" si="380"/>
        <v>3462</v>
      </c>
      <c r="AG1540" s="38">
        <f t="shared" si="380"/>
        <v>3390</v>
      </c>
      <c r="AH1540" s="38">
        <f t="shared" si="380"/>
        <v>3179</v>
      </c>
      <c r="AI1540" s="38">
        <f t="shared" si="380"/>
        <v>2888</v>
      </c>
      <c r="AJ1540" s="38">
        <f t="shared" si="380"/>
        <v>2364</v>
      </c>
      <c r="AK1540" s="38">
        <f t="shared" si="380"/>
        <v>1953</v>
      </c>
      <c r="AL1540" s="38">
        <f t="shared" si="380"/>
        <v>1699</v>
      </c>
      <c r="AM1540" s="38">
        <f t="shared" si="380"/>
        <v>1443</v>
      </c>
      <c r="AN1540" s="38">
        <f t="shared" si="380"/>
        <v>1106</v>
      </c>
      <c r="AO1540" s="38">
        <f t="shared" si="380"/>
        <v>788</v>
      </c>
      <c r="AP1540" s="38">
        <f t="shared" si="380"/>
        <v>737</v>
      </c>
      <c r="AQ1540" s="38">
        <f t="shared" si="380"/>
        <v>224560</v>
      </c>
      <c r="AR1540" s="38">
        <f t="shared" si="380"/>
        <v>2471</v>
      </c>
      <c r="AS1540" s="38">
        <f t="shared" si="380"/>
        <v>1826</v>
      </c>
      <c r="AT1540" s="38">
        <f t="shared" si="380"/>
        <v>9284</v>
      </c>
      <c r="AU1540" s="38">
        <f t="shared" si="380"/>
        <v>523</v>
      </c>
    </row>
    <row r="1541" spans="1:47" ht="12">
      <c r="A1541" s="97">
        <v>1542</v>
      </c>
      <c r="B1541" s="97"/>
      <c r="C1541" s="98"/>
      <c r="D1541" s="98"/>
      <c r="E1541" s="98"/>
      <c r="F1541" s="98" t="s">
        <v>1199</v>
      </c>
      <c r="G1541" s="17" t="s">
        <v>1214</v>
      </c>
      <c r="H1541" s="81"/>
      <c r="I1541" s="81">
        <f t="shared" si="379"/>
        <v>1516</v>
      </c>
      <c r="J1541" s="17">
        <f>SUM(J1542)</f>
        <v>14</v>
      </c>
      <c r="K1541" s="17">
        <f t="shared" ref="K1541:AU1541" si="381">SUM(K1542)</f>
        <v>14</v>
      </c>
      <c r="L1541" s="17">
        <f t="shared" si="381"/>
        <v>19</v>
      </c>
      <c r="M1541" s="17">
        <f t="shared" si="381"/>
        <v>24</v>
      </c>
      <c r="N1541" s="17">
        <f t="shared" si="381"/>
        <v>12</v>
      </c>
      <c r="O1541" s="17">
        <f t="shared" si="381"/>
        <v>22</v>
      </c>
      <c r="P1541" s="17">
        <f t="shared" si="381"/>
        <v>27</v>
      </c>
      <c r="Q1541" s="17">
        <f t="shared" si="381"/>
        <v>29</v>
      </c>
      <c r="R1541" s="17">
        <f t="shared" si="381"/>
        <v>29</v>
      </c>
      <c r="S1541" s="17">
        <f t="shared" si="381"/>
        <v>31</v>
      </c>
      <c r="T1541" s="17">
        <f t="shared" si="381"/>
        <v>34</v>
      </c>
      <c r="U1541" s="17">
        <f t="shared" si="381"/>
        <v>36</v>
      </c>
      <c r="V1541" s="17">
        <f t="shared" si="381"/>
        <v>35</v>
      </c>
      <c r="W1541" s="17">
        <f t="shared" si="381"/>
        <v>35</v>
      </c>
      <c r="X1541" s="17">
        <f t="shared" si="381"/>
        <v>31</v>
      </c>
      <c r="Y1541" s="17">
        <f t="shared" si="381"/>
        <v>30</v>
      </c>
      <c r="Z1541" s="17">
        <f t="shared" si="381"/>
        <v>26</v>
      </c>
      <c r="AA1541" s="17">
        <f t="shared" si="381"/>
        <v>25</v>
      </c>
      <c r="AB1541" s="17">
        <f t="shared" si="381"/>
        <v>22</v>
      </c>
      <c r="AC1541" s="17">
        <f t="shared" si="381"/>
        <v>24</v>
      </c>
      <c r="AD1541" s="17">
        <f t="shared" si="381"/>
        <v>96</v>
      </c>
      <c r="AE1541" s="17">
        <f t="shared" si="381"/>
        <v>89</v>
      </c>
      <c r="AF1541" s="17">
        <f t="shared" si="381"/>
        <v>100</v>
      </c>
      <c r="AG1541" s="17">
        <f t="shared" si="381"/>
        <v>110</v>
      </c>
      <c r="AH1541" s="17">
        <f t="shared" si="381"/>
        <v>97</v>
      </c>
      <c r="AI1541" s="17">
        <f t="shared" si="381"/>
        <v>90</v>
      </c>
      <c r="AJ1541" s="17">
        <f t="shared" si="381"/>
        <v>73</v>
      </c>
      <c r="AK1541" s="17">
        <f t="shared" si="381"/>
        <v>83</v>
      </c>
      <c r="AL1541" s="17">
        <f t="shared" si="381"/>
        <v>73</v>
      </c>
      <c r="AM1541" s="17">
        <f t="shared" si="381"/>
        <v>62</v>
      </c>
      <c r="AN1541" s="17">
        <f t="shared" si="381"/>
        <v>48</v>
      </c>
      <c r="AO1541" s="17">
        <f t="shared" si="381"/>
        <v>38</v>
      </c>
      <c r="AP1541" s="17">
        <f t="shared" si="381"/>
        <v>38</v>
      </c>
      <c r="AQ1541" s="17">
        <f t="shared" si="381"/>
        <v>5614</v>
      </c>
      <c r="AR1541" s="17">
        <f t="shared" si="381"/>
        <v>74</v>
      </c>
      <c r="AS1541" s="17">
        <f t="shared" si="381"/>
        <v>63</v>
      </c>
      <c r="AT1541" s="17">
        <f t="shared" si="381"/>
        <v>317</v>
      </c>
      <c r="AU1541" s="17">
        <f t="shared" si="381"/>
        <v>12</v>
      </c>
    </row>
    <row r="1542" spans="1:47" ht="12">
      <c r="A1542" s="58">
        <v>1543</v>
      </c>
      <c r="B1542" s="58">
        <v>4818</v>
      </c>
      <c r="C1542" s="59" t="s">
        <v>1134</v>
      </c>
      <c r="D1542" s="59" t="s">
        <v>569</v>
      </c>
      <c r="E1542" s="59" t="s">
        <v>710</v>
      </c>
      <c r="F1542" s="59" t="s">
        <v>714</v>
      </c>
      <c r="G1542" s="12" t="s">
        <v>271</v>
      </c>
      <c r="H1542" s="14">
        <f>B1542</f>
        <v>4818</v>
      </c>
      <c r="I1542" s="14">
        <f t="shared" si="379"/>
        <v>1516</v>
      </c>
      <c r="J1542" s="12">
        <f>VLOOKUP($B1542,'[1]METAS 2019'!$D$4:$Q$843,5,0)</f>
        <v>14</v>
      </c>
      <c r="K1542" s="12">
        <f>VLOOKUP($B1542,'[1]METAS 2019'!$D$4:$Q$843,4,0)</f>
        <v>14</v>
      </c>
      <c r="L1542" s="12">
        <f>VLOOKUP($B1542,'[1]METAS 2019'!$D$4:$Q$843,11,0)</f>
        <v>19</v>
      </c>
      <c r="M1542" s="12">
        <f>VLOOKUP($B1542,'[1]METAS 2019'!$D$4:$Q$843,12,0)</f>
        <v>24</v>
      </c>
      <c r="N1542" s="12">
        <f>VLOOKUP($B1542,'[1]METAS 2019'!$D$4:$Q$843,13,0)</f>
        <v>12</v>
      </c>
      <c r="O1542" s="12">
        <f>VLOOKUP($B1542,'[1]METAS 2019'!$D$4:$Q$843,14,0)</f>
        <v>22</v>
      </c>
      <c r="P1542" s="90">
        <f>VLOOKUP($B1542,'[8]POB X MCR 2019'!$C$8:$AW$50,12,0)</f>
        <v>27</v>
      </c>
      <c r="Q1542" s="90">
        <f>VLOOKUP($B1542,'[8]POB X MCR 2019'!$C$8:$AW$50,13,0)</f>
        <v>29</v>
      </c>
      <c r="R1542" s="90">
        <f>VLOOKUP($B1542,'[8]POB X MCR 2019'!$C$8:$AW$50,14,0)</f>
        <v>29</v>
      </c>
      <c r="S1542" s="90">
        <f>VLOOKUP($B1542,'[8]POB X MCR 2019'!$C$8:$AW$50,15,0)</f>
        <v>31</v>
      </c>
      <c r="T1542" s="90">
        <f>VLOOKUP($B1542,'[8]POB X MCR 2019'!$C$8:$AW$50,16,0)</f>
        <v>34</v>
      </c>
      <c r="U1542" s="90">
        <f>VLOOKUP($B1542,'[8]POB X MCR 2019'!$C$8:$AW$50,17,0)</f>
        <v>36</v>
      </c>
      <c r="V1542" s="90">
        <f>VLOOKUP($B1542,'[8]POB X MCR 2019'!$C$8:$AW$50,18,0)</f>
        <v>35</v>
      </c>
      <c r="W1542" s="90">
        <f>VLOOKUP($B1542,'[8]POB X MCR 2019'!$C$8:$AW$50,19,0)</f>
        <v>35</v>
      </c>
      <c r="X1542" s="90">
        <f>VLOOKUP($B1542,'[8]POB X MCR 2019'!$C$8:$AW$50,20,0)</f>
        <v>31</v>
      </c>
      <c r="Y1542" s="90">
        <f>VLOOKUP($B1542,'[8]POB X MCR 2019'!$C$8:$AW$50,21,0)</f>
        <v>30</v>
      </c>
      <c r="Z1542" s="90">
        <f>VLOOKUP($B1542,'[8]POB X MCR 2019'!$C$8:$AW$50,22,0)</f>
        <v>26</v>
      </c>
      <c r="AA1542" s="90">
        <f>VLOOKUP($B1542,'[8]POB X MCR 2019'!$C$8:$AW$50,23,0)</f>
        <v>25</v>
      </c>
      <c r="AB1542" s="90">
        <f>VLOOKUP($B1542,'[8]POB X MCR 2019'!$C$8:$AW$50,24,0)</f>
        <v>22</v>
      </c>
      <c r="AC1542" s="90">
        <f>VLOOKUP($B1542,'[8]POB X MCR 2019'!$C$8:$AW$50,25,0)</f>
        <v>24</v>
      </c>
      <c r="AD1542" s="90">
        <f>VLOOKUP($B1542,'[8]POB X MCR 2019'!$C$8:$AW$50,26,0)</f>
        <v>96</v>
      </c>
      <c r="AE1542" s="90">
        <f>VLOOKUP($B1542,'[8]POB X MCR 2019'!$C$8:$AW$50,27,0)</f>
        <v>89</v>
      </c>
      <c r="AF1542" s="90">
        <f>VLOOKUP($B1542,'[8]POB X MCR 2019'!$C$8:$AW$50,28,0)</f>
        <v>100</v>
      </c>
      <c r="AG1542" s="90">
        <f>VLOOKUP($B1542,'[8]POB X MCR 2019'!$C$8:$AW$50,29,0)</f>
        <v>110</v>
      </c>
      <c r="AH1542" s="90">
        <f>VLOOKUP($B1542,'[8]POB X MCR 2019'!$C$8:$AW$50,30,0)</f>
        <v>97</v>
      </c>
      <c r="AI1542" s="90">
        <f>VLOOKUP($B1542,'[8]POB X MCR 2019'!$C$8:$AW$50,31,0)</f>
        <v>90</v>
      </c>
      <c r="AJ1542" s="90">
        <f>VLOOKUP($B1542,'[8]POB X MCR 2019'!$C$8:$AW$50,32,0)</f>
        <v>73</v>
      </c>
      <c r="AK1542" s="90">
        <f>VLOOKUP($B1542,'[8]POB X MCR 2019'!$C$8:$AW$50,33,0)</f>
        <v>83</v>
      </c>
      <c r="AL1542" s="90">
        <f>VLOOKUP($B1542,'[8]POB X MCR 2019'!$C$8:$AW$50,34,0)</f>
        <v>73</v>
      </c>
      <c r="AM1542" s="90">
        <f>VLOOKUP($B1542,'[8]POB X MCR 2019'!$C$8:$AW$50,35,0)</f>
        <v>62</v>
      </c>
      <c r="AN1542" s="90">
        <f>VLOOKUP($B1542,'[8]POB X MCR 2019'!$C$8:$AW$50,36,0)</f>
        <v>48</v>
      </c>
      <c r="AO1542" s="90">
        <f>VLOOKUP($B1542,'[8]POB X MCR 2019'!$C$8:$AW$50,37,0)</f>
        <v>38</v>
      </c>
      <c r="AP1542" s="90">
        <f>VLOOKUP($B1542,'[8]POB X MCR 2019'!$C$8:$AW$50,38,0)</f>
        <v>38</v>
      </c>
      <c r="AQ1542" s="90">
        <f>VLOOKUP($B1542,'[8]POB X MCR 2019'!$C$8:$AW$50,43,0)</f>
        <v>5614</v>
      </c>
      <c r="AR1542" s="90">
        <f>VLOOKUP($B1542,'[8]POB X MCR 2019'!$C$8:$AW$50,44,0)</f>
        <v>74</v>
      </c>
      <c r="AS1542" s="90">
        <f>VLOOKUP($B1542,'[8]POB X MCR 2019'!$C$8:$AW$50,45,0)</f>
        <v>63</v>
      </c>
      <c r="AT1542" s="90">
        <f>VLOOKUP($B1542,'[8]POB X MCR 2019'!$C$8:$AW$50,46,0)</f>
        <v>317</v>
      </c>
      <c r="AU1542" s="90">
        <f>VLOOKUP($B1542,'[6]RED SANTA CRUZ '!$C$7:$J$45,8,0)</f>
        <v>12</v>
      </c>
    </row>
    <row r="1543" spans="1:47" ht="12">
      <c r="A1543" s="97">
        <v>1544</v>
      </c>
      <c r="B1543" s="97"/>
      <c r="C1543" s="98"/>
      <c r="D1543" s="98"/>
      <c r="E1543" s="98"/>
      <c r="F1543" s="98" t="s">
        <v>1200</v>
      </c>
      <c r="G1543" s="17" t="s">
        <v>1214</v>
      </c>
      <c r="H1543" s="81"/>
      <c r="I1543" s="81">
        <f t="shared" si="379"/>
        <v>10016</v>
      </c>
      <c r="J1543" s="17">
        <f>SUM(J1544:J1550)</f>
        <v>152</v>
      </c>
      <c r="K1543" s="17">
        <f t="shared" ref="K1543:AU1543" si="382">SUM(K1544:K1550)</f>
        <v>150</v>
      </c>
      <c r="L1543" s="17">
        <f t="shared" si="382"/>
        <v>175</v>
      </c>
      <c r="M1543" s="17">
        <f t="shared" si="382"/>
        <v>175</v>
      </c>
      <c r="N1543" s="17">
        <f t="shared" si="382"/>
        <v>180</v>
      </c>
      <c r="O1543" s="17">
        <f t="shared" si="382"/>
        <v>162</v>
      </c>
      <c r="P1543" s="17">
        <f t="shared" si="382"/>
        <v>192</v>
      </c>
      <c r="Q1543" s="17">
        <f t="shared" si="382"/>
        <v>199</v>
      </c>
      <c r="R1543" s="17">
        <f t="shared" si="382"/>
        <v>207</v>
      </c>
      <c r="S1543" s="17">
        <f t="shared" si="382"/>
        <v>215</v>
      </c>
      <c r="T1543" s="17">
        <f t="shared" si="382"/>
        <v>221</v>
      </c>
      <c r="U1543" s="17">
        <f t="shared" si="382"/>
        <v>229</v>
      </c>
      <c r="V1543" s="17">
        <f t="shared" si="382"/>
        <v>230</v>
      </c>
      <c r="W1543" s="17">
        <f t="shared" si="382"/>
        <v>224</v>
      </c>
      <c r="X1543" s="17">
        <f t="shared" si="382"/>
        <v>211</v>
      </c>
      <c r="Y1543" s="17">
        <f t="shared" si="382"/>
        <v>202</v>
      </c>
      <c r="Z1543" s="17">
        <f t="shared" si="382"/>
        <v>190</v>
      </c>
      <c r="AA1543" s="17">
        <f t="shared" si="382"/>
        <v>179</v>
      </c>
      <c r="AB1543" s="17">
        <f t="shared" si="382"/>
        <v>172</v>
      </c>
      <c r="AC1543" s="17">
        <f t="shared" si="382"/>
        <v>164</v>
      </c>
      <c r="AD1543" s="17">
        <f t="shared" si="382"/>
        <v>736</v>
      </c>
      <c r="AE1543" s="17">
        <f t="shared" si="382"/>
        <v>689</v>
      </c>
      <c r="AF1543" s="17">
        <f t="shared" si="382"/>
        <v>822</v>
      </c>
      <c r="AG1543" s="17">
        <f t="shared" si="382"/>
        <v>736</v>
      </c>
      <c r="AH1543" s="17">
        <f t="shared" si="382"/>
        <v>664</v>
      </c>
      <c r="AI1543" s="17">
        <f t="shared" si="382"/>
        <v>647</v>
      </c>
      <c r="AJ1543" s="17">
        <f t="shared" si="382"/>
        <v>472</v>
      </c>
      <c r="AK1543" s="17">
        <f t="shared" si="382"/>
        <v>416</v>
      </c>
      <c r="AL1543" s="17">
        <f t="shared" si="382"/>
        <v>292</v>
      </c>
      <c r="AM1543" s="17">
        <f t="shared" si="382"/>
        <v>269</v>
      </c>
      <c r="AN1543" s="17">
        <f t="shared" si="382"/>
        <v>170</v>
      </c>
      <c r="AO1543" s="17">
        <f t="shared" si="382"/>
        <v>160</v>
      </c>
      <c r="AP1543" s="17">
        <f t="shared" si="382"/>
        <v>114</v>
      </c>
      <c r="AQ1543" s="17">
        <f t="shared" si="382"/>
        <v>39298</v>
      </c>
      <c r="AR1543" s="17">
        <f t="shared" si="382"/>
        <v>569</v>
      </c>
      <c r="AS1543" s="17">
        <f t="shared" si="382"/>
        <v>428</v>
      </c>
      <c r="AT1543" s="17">
        <f t="shared" si="382"/>
        <v>1734</v>
      </c>
      <c r="AU1543" s="17">
        <f t="shared" si="382"/>
        <v>145</v>
      </c>
    </row>
    <row r="1544" spans="1:47" ht="12">
      <c r="A1544" s="58">
        <v>1545</v>
      </c>
      <c r="B1544" s="58">
        <v>4819</v>
      </c>
      <c r="C1544" s="59" t="s">
        <v>1134</v>
      </c>
      <c r="D1544" s="59" t="s">
        <v>569</v>
      </c>
      <c r="E1544" s="59" t="s">
        <v>570</v>
      </c>
      <c r="F1544" s="59" t="s">
        <v>719</v>
      </c>
      <c r="G1544" s="12" t="s">
        <v>283</v>
      </c>
      <c r="H1544" s="14">
        <f t="shared" ref="H1544:H1550" si="383">B1544</f>
        <v>4819</v>
      </c>
      <c r="I1544" s="14">
        <f t="shared" si="379"/>
        <v>2114</v>
      </c>
      <c r="J1544" s="12">
        <f>VLOOKUP($B1544,'[1]METAS 2019'!$D$4:$Q$843,5,0)</f>
        <v>31</v>
      </c>
      <c r="K1544" s="12">
        <f>VLOOKUP($B1544,'[1]METAS 2019'!$D$4:$Q$843,4,0)</f>
        <v>27</v>
      </c>
      <c r="L1544" s="12">
        <f>VLOOKUP($B1544,'[1]METAS 2019'!$D$4:$Q$843,11,0)</f>
        <v>40</v>
      </c>
      <c r="M1544" s="12">
        <f>VLOOKUP($B1544,'[1]METAS 2019'!$D$4:$Q$843,12,0)</f>
        <v>32</v>
      </c>
      <c r="N1544" s="12">
        <f>VLOOKUP($B1544,'[1]METAS 2019'!$D$4:$Q$843,13,0)</f>
        <v>34</v>
      </c>
      <c r="O1544" s="12">
        <f>VLOOKUP($B1544,'[1]METAS 2019'!$D$4:$Q$843,14,0)</f>
        <v>32</v>
      </c>
      <c r="P1544" s="90">
        <f>VLOOKUP($B1544,'[8]POB X MCR 2019'!$C$8:$AW$50,12,0)</f>
        <v>41</v>
      </c>
      <c r="Q1544" s="90">
        <f>VLOOKUP($B1544,'[8]POB X MCR 2019'!$C$8:$AW$50,13,0)</f>
        <v>43</v>
      </c>
      <c r="R1544" s="90">
        <f>VLOOKUP($B1544,'[8]POB X MCR 2019'!$C$8:$AW$50,14,0)</f>
        <v>44</v>
      </c>
      <c r="S1544" s="90">
        <f>VLOOKUP($B1544,'[8]POB X MCR 2019'!$C$8:$AW$50,15,0)</f>
        <v>46</v>
      </c>
      <c r="T1544" s="90">
        <f>VLOOKUP($B1544,'[8]POB X MCR 2019'!$C$8:$AW$50,16,0)</f>
        <v>47</v>
      </c>
      <c r="U1544" s="90">
        <f>VLOOKUP($B1544,'[8]POB X MCR 2019'!$C$8:$AW$50,17,0)</f>
        <v>50</v>
      </c>
      <c r="V1544" s="90">
        <f>VLOOKUP($B1544,'[8]POB X MCR 2019'!$C$8:$AW$50,18,0)</f>
        <v>49</v>
      </c>
      <c r="W1544" s="90">
        <f>VLOOKUP($B1544,'[8]POB X MCR 2019'!$C$8:$AW$50,19,0)</f>
        <v>47</v>
      </c>
      <c r="X1544" s="90">
        <f>VLOOKUP($B1544,'[8]POB X MCR 2019'!$C$8:$AW$50,20,0)</f>
        <v>45</v>
      </c>
      <c r="Y1544" s="90">
        <f>VLOOKUP($B1544,'[8]POB X MCR 2019'!$C$8:$AW$50,21,0)</f>
        <v>43</v>
      </c>
      <c r="Z1544" s="90">
        <f>VLOOKUP($B1544,'[8]POB X MCR 2019'!$C$8:$AW$50,22,0)</f>
        <v>39</v>
      </c>
      <c r="AA1544" s="90">
        <f>VLOOKUP($B1544,'[8]POB X MCR 2019'!$C$8:$AW$50,23,0)</f>
        <v>38</v>
      </c>
      <c r="AB1544" s="90">
        <f>VLOOKUP($B1544,'[8]POB X MCR 2019'!$C$8:$AW$50,24,0)</f>
        <v>36</v>
      </c>
      <c r="AC1544" s="90">
        <f>VLOOKUP($B1544,'[8]POB X MCR 2019'!$C$8:$AW$50,25,0)</f>
        <v>35</v>
      </c>
      <c r="AD1544" s="90">
        <f>VLOOKUP($B1544,'[8]POB X MCR 2019'!$C$8:$AW$50,26,0)</f>
        <v>157</v>
      </c>
      <c r="AE1544" s="90">
        <f>VLOOKUP($B1544,'[8]POB X MCR 2019'!$C$8:$AW$50,27,0)</f>
        <v>147</v>
      </c>
      <c r="AF1544" s="90">
        <f>VLOOKUP($B1544,'[8]POB X MCR 2019'!$C$8:$AW$50,28,0)</f>
        <v>175</v>
      </c>
      <c r="AG1544" s="90">
        <f>VLOOKUP($B1544,'[8]POB X MCR 2019'!$C$8:$AW$50,29,0)</f>
        <v>157</v>
      </c>
      <c r="AH1544" s="90">
        <f>VLOOKUP($B1544,'[8]POB X MCR 2019'!$C$8:$AW$50,30,0)</f>
        <v>142</v>
      </c>
      <c r="AI1544" s="90">
        <f>VLOOKUP($B1544,'[8]POB X MCR 2019'!$C$8:$AW$50,31,0)</f>
        <v>137</v>
      </c>
      <c r="AJ1544" s="90">
        <f>VLOOKUP($B1544,'[8]POB X MCR 2019'!$C$8:$AW$50,32,0)</f>
        <v>99</v>
      </c>
      <c r="AK1544" s="90">
        <f>VLOOKUP($B1544,'[8]POB X MCR 2019'!$C$8:$AW$50,33,0)</f>
        <v>89</v>
      </c>
      <c r="AL1544" s="90">
        <f>VLOOKUP($B1544,'[8]POB X MCR 2019'!$C$8:$AW$50,34,0)</f>
        <v>61</v>
      </c>
      <c r="AM1544" s="90">
        <f>VLOOKUP($B1544,'[8]POB X MCR 2019'!$C$8:$AW$50,35,0)</f>
        <v>58</v>
      </c>
      <c r="AN1544" s="90">
        <f>VLOOKUP($B1544,'[8]POB X MCR 2019'!$C$8:$AW$50,36,0)</f>
        <v>36</v>
      </c>
      <c r="AO1544" s="90">
        <f>VLOOKUP($B1544,'[8]POB X MCR 2019'!$C$8:$AW$50,37,0)</f>
        <v>34</v>
      </c>
      <c r="AP1544" s="90">
        <f>VLOOKUP($B1544,'[8]POB X MCR 2019'!$C$8:$AW$50,38,0)</f>
        <v>23</v>
      </c>
      <c r="AQ1544" s="90">
        <f>VLOOKUP($B1544,'[8]POB X MCR 2019'!$C$8:$AW$50,43,0)</f>
        <v>5614</v>
      </c>
      <c r="AR1544" s="90">
        <f>VLOOKUP($B1544,'[8]POB X MCR 2019'!$C$8:$AW$50,44,0)</f>
        <v>121</v>
      </c>
      <c r="AS1544" s="90">
        <f>VLOOKUP($B1544,'[8]POB X MCR 2019'!$C$8:$AW$50,45,0)</f>
        <v>91</v>
      </c>
      <c r="AT1544" s="90">
        <f>VLOOKUP($B1544,'[8]POB X MCR 2019'!$C$8:$AW$50,46,0)</f>
        <v>370</v>
      </c>
      <c r="AU1544" s="90">
        <f>VLOOKUP($B1544,'[6]RED SANTA CRUZ '!$C$7:$J$45,8,0)</f>
        <v>26</v>
      </c>
    </row>
    <row r="1545" spans="1:47" ht="12">
      <c r="A1545" s="58">
        <v>1546</v>
      </c>
      <c r="B1545" s="58">
        <v>4820</v>
      </c>
      <c r="C1545" s="59" t="s">
        <v>1134</v>
      </c>
      <c r="D1545" s="59" t="s">
        <v>569</v>
      </c>
      <c r="E1545" s="59" t="s">
        <v>570</v>
      </c>
      <c r="F1545" s="59" t="s">
        <v>720</v>
      </c>
      <c r="G1545" s="12" t="s">
        <v>266</v>
      </c>
      <c r="H1545" s="14">
        <f t="shared" si="383"/>
        <v>4820</v>
      </c>
      <c r="I1545" s="14">
        <f t="shared" si="379"/>
        <v>851</v>
      </c>
      <c r="J1545" s="12">
        <f>VLOOKUP($B1545,'[1]METAS 2019'!$D$4:$Q$843,5,0)</f>
        <v>16</v>
      </c>
      <c r="K1545" s="12">
        <f>VLOOKUP($B1545,'[1]METAS 2019'!$D$4:$Q$843,4,0)</f>
        <v>19</v>
      </c>
      <c r="L1545" s="12">
        <f>VLOOKUP($B1545,'[1]METAS 2019'!$D$4:$Q$843,11,0)</f>
        <v>14</v>
      </c>
      <c r="M1545" s="12">
        <f>VLOOKUP($B1545,'[1]METAS 2019'!$D$4:$Q$843,12,0)</f>
        <v>17</v>
      </c>
      <c r="N1545" s="12">
        <f>VLOOKUP($B1545,'[1]METAS 2019'!$D$4:$Q$843,13,0)</f>
        <v>18</v>
      </c>
      <c r="O1545" s="12">
        <f>VLOOKUP($B1545,'[1]METAS 2019'!$D$4:$Q$843,14,0)</f>
        <v>6</v>
      </c>
      <c r="P1545" s="90">
        <f>VLOOKUP($B1545,'[8]POB X MCR 2019'!$C$8:$AW$50,12,0)</f>
        <v>16</v>
      </c>
      <c r="Q1545" s="90">
        <f>VLOOKUP($B1545,'[8]POB X MCR 2019'!$C$8:$AW$50,13,0)</f>
        <v>17</v>
      </c>
      <c r="R1545" s="90">
        <f>VLOOKUP($B1545,'[8]POB X MCR 2019'!$C$8:$AW$50,14,0)</f>
        <v>17</v>
      </c>
      <c r="S1545" s="90">
        <f>VLOOKUP($B1545,'[8]POB X MCR 2019'!$C$8:$AW$50,15,0)</f>
        <v>18</v>
      </c>
      <c r="T1545" s="90">
        <f>VLOOKUP($B1545,'[8]POB X MCR 2019'!$C$8:$AW$50,16,0)</f>
        <v>19</v>
      </c>
      <c r="U1545" s="90">
        <f>VLOOKUP($B1545,'[8]POB X MCR 2019'!$C$8:$AW$50,17,0)</f>
        <v>19</v>
      </c>
      <c r="V1545" s="90">
        <f>VLOOKUP($B1545,'[8]POB X MCR 2019'!$C$8:$AW$50,18,0)</f>
        <v>19</v>
      </c>
      <c r="W1545" s="90">
        <f>VLOOKUP($B1545,'[8]POB X MCR 2019'!$C$8:$AW$50,19,0)</f>
        <v>19</v>
      </c>
      <c r="X1545" s="90">
        <f>VLOOKUP($B1545,'[8]POB X MCR 2019'!$C$8:$AW$50,20,0)</f>
        <v>18</v>
      </c>
      <c r="Y1545" s="90">
        <f>VLOOKUP($B1545,'[8]POB X MCR 2019'!$C$8:$AW$50,21,0)</f>
        <v>17</v>
      </c>
      <c r="Z1545" s="90">
        <f>VLOOKUP($B1545,'[8]POB X MCR 2019'!$C$8:$AW$50,22,0)</f>
        <v>16</v>
      </c>
      <c r="AA1545" s="90">
        <f>VLOOKUP($B1545,'[8]POB X MCR 2019'!$C$8:$AW$50,23,0)</f>
        <v>15</v>
      </c>
      <c r="AB1545" s="90">
        <f>VLOOKUP($B1545,'[8]POB X MCR 2019'!$C$8:$AW$50,24,0)</f>
        <v>15</v>
      </c>
      <c r="AC1545" s="90">
        <f>VLOOKUP($B1545,'[8]POB X MCR 2019'!$C$8:$AW$50,25,0)</f>
        <v>14</v>
      </c>
      <c r="AD1545" s="90">
        <f>VLOOKUP($B1545,'[8]POB X MCR 2019'!$C$8:$AW$50,26,0)</f>
        <v>62</v>
      </c>
      <c r="AE1545" s="90">
        <f>VLOOKUP($B1545,'[8]POB X MCR 2019'!$C$8:$AW$50,27,0)</f>
        <v>58</v>
      </c>
      <c r="AF1545" s="90">
        <f>VLOOKUP($B1545,'[8]POB X MCR 2019'!$C$8:$AW$50,28,0)</f>
        <v>69</v>
      </c>
      <c r="AG1545" s="90">
        <f>VLOOKUP($B1545,'[8]POB X MCR 2019'!$C$8:$AW$50,29,0)</f>
        <v>62</v>
      </c>
      <c r="AH1545" s="90">
        <f>VLOOKUP($B1545,'[8]POB X MCR 2019'!$C$8:$AW$50,30,0)</f>
        <v>56</v>
      </c>
      <c r="AI1545" s="90">
        <f>VLOOKUP($B1545,'[8]POB X MCR 2019'!$C$8:$AW$50,31,0)</f>
        <v>55</v>
      </c>
      <c r="AJ1545" s="90">
        <f>VLOOKUP($B1545,'[8]POB X MCR 2019'!$C$8:$AW$50,32,0)</f>
        <v>40</v>
      </c>
      <c r="AK1545" s="90">
        <f>VLOOKUP($B1545,'[8]POB X MCR 2019'!$C$8:$AW$50,33,0)</f>
        <v>35</v>
      </c>
      <c r="AL1545" s="90">
        <f>VLOOKUP($B1545,'[8]POB X MCR 2019'!$C$8:$AW$50,34,0)</f>
        <v>25</v>
      </c>
      <c r="AM1545" s="90">
        <f>VLOOKUP($B1545,'[8]POB X MCR 2019'!$C$8:$AW$50,35,0)</f>
        <v>23</v>
      </c>
      <c r="AN1545" s="90">
        <f>VLOOKUP($B1545,'[8]POB X MCR 2019'!$C$8:$AW$50,36,0)</f>
        <v>14</v>
      </c>
      <c r="AO1545" s="90">
        <f>VLOOKUP($B1545,'[8]POB X MCR 2019'!$C$8:$AW$50,37,0)</f>
        <v>13</v>
      </c>
      <c r="AP1545" s="90">
        <f>VLOOKUP($B1545,'[8]POB X MCR 2019'!$C$8:$AW$50,38,0)</f>
        <v>10</v>
      </c>
      <c r="AQ1545" s="90">
        <f>VLOOKUP($B1545,'[8]POB X MCR 2019'!$C$8:$AW$50,43,0)</f>
        <v>5614</v>
      </c>
      <c r="AR1545" s="90">
        <f>VLOOKUP($B1545,'[8]POB X MCR 2019'!$C$8:$AW$50,44,0)</f>
        <v>48</v>
      </c>
      <c r="AS1545" s="90">
        <f>VLOOKUP($B1545,'[8]POB X MCR 2019'!$C$8:$AW$50,45,0)</f>
        <v>36</v>
      </c>
      <c r="AT1545" s="90">
        <f>VLOOKUP($B1545,'[8]POB X MCR 2019'!$C$8:$AW$50,46,0)</f>
        <v>146</v>
      </c>
      <c r="AU1545" s="90">
        <f>VLOOKUP($B1545,'[6]RED SANTA CRUZ '!$C$7:$J$45,8,0)</f>
        <v>18</v>
      </c>
    </row>
    <row r="1546" spans="1:47" ht="12">
      <c r="A1546" s="58">
        <v>1547</v>
      </c>
      <c r="B1546" s="58">
        <v>4821</v>
      </c>
      <c r="C1546" s="59" t="s">
        <v>1134</v>
      </c>
      <c r="D1546" s="59" t="s">
        <v>569</v>
      </c>
      <c r="E1546" s="59" t="s">
        <v>570</v>
      </c>
      <c r="F1546" s="59" t="s">
        <v>722</v>
      </c>
      <c r="G1546" s="12" t="s">
        <v>266</v>
      </c>
      <c r="H1546" s="14">
        <f t="shared" si="383"/>
        <v>4821</v>
      </c>
      <c r="I1546" s="14">
        <f t="shared" si="379"/>
        <v>1015</v>
      </c>
      <c r="J1546" s="12">
        <f>VLOOKUP($B1546,'[1]METAS 2019'!$D$4:$Q$843,5,0)</f>
        <v>21</v>
      </c>
      <c r="K1546" s="12">
        <f>VLOOKUP($B1546,'[1]METAS 2019'!$D$4:$Q$843,4,0)</f>
        <v>26</v>
      </c>
      <c r="L1546" s="12">
        <f>VLOOKUP($B1546,'[1]METAS 2019'!$D$4:$Q$843,11,0)</f>
        <v>22</v>
      </c>
      <c r="M1546" s="12">
        <f>VLOOKUP($B1546,'[1]METAS 2019'!$D$4:$Q$843,12,0)</f>
        <v>25</v>
      </c>
      <c r="N1546" s="12">
        <f>VLOOKUP($B1546,'[1]METAS 2019'!$D$4:$Q$843,13,0)</f>
        <v>15</v>
      </c>
      <c r="O1546" s="12">
        <f>VLOOKUP($B1546,'[1]METAS 2019'!$D$4:$Q$843,14,0)</f>
        <v>22</v>
      </c>
      <c r="P1546" s="90">
        <f>VLOOKUP($B1546,'[8]POB X MCR 2019'!$C$8:$AW$50,12,0)</f>
        <v>19</v>
      </c>
      <c r="Q1546" s="90">
        <f>VLOOKUP($B1546,'[8]POB X MCR 2019'!$C$8:$AW$50,13,0)</f>
        <v>19</v>
      </c>
      <c r="R1546" s="90">
        <f>VLOOKUP($B1546,'[8]POB X MCR 2019'!$C$8:$AW$50,14,0)</f>
        <v>20</v>
      </c>
      <c r="S1546" s="90">
        <f>VLOOKUP($B1546,'[8]POB X MCR 2019'!$C$8:$AW$50,15,0)</f>
        <v>21</v>
      </c>
      <c r="T1546" s="90">
        <f>VLOOKUP($B1546,'[8]POB X MCR 2019'!$C$8:$AW$50,16,0)</f>
        <v>22</v>
      </c>
      <c r="U1546" s="90">
        <f>VLOOKUP($B1546,'[8]POB X MCR 2019'!$C$8:$AW$50,17,0)</f>
        <v>22</v>
      </c>
      <c r="V1546" s="90">
        <f>VLOOKUP($B1546,'[8]POB X MCR 2019'!$C$8:$AW$50,18,0)</f>
        <v>23</v>
      </c>
      <c r="W1546" s="90">
        <f>VLOOKUP($B1546,'[8]POB X MCR 2019'!$C$8:$AW$50,19,0)</f>
        <v>22</v>
      </c>
      <c r="X1546" s="90">
        <f>VLOOKUP($B1546,'[8]POB X MCR 2019'!$C$8:$AW$50,20,0)</f>
        <v>21</v>
      </c>
      <c r="Y1546" s="90">
        <f>VLOOKUP($B1546,'[8]POB X MCR 2019'!$C$8:$AW$50,21,0)</f>
        <v>20</v>
      </c>
      <c r="Z1546" s="90">
        <f>VLOOKUP($B1546,'[8]POB X MCR 2019'!$C$8:$AW$50,22,0)</f>
        <v>19</v>
      </c>
      <c r="AA1546" s="90">
        <f>VLOOKUP($B1546,'[8]POB X MCR 2019'!$C$8:$AW$50,23,0)</f>
        <v>18</v>
      </c>
      <c r="AB1546" s="90">
        <f>VLOOKUP($B1546,'[8]POB X MCR 2019'!$C$8:$AW$50,24,0)</f>
        <v>17</v>
      </c>
      <c r="AC1546" s="90">
        <f>VLOOKUP($B1546,'[8]POB X MCR 2019'!$C$8:$AW$50,25,0)</f>
        <v>16</v>
      </c>
      <c r="AD1546" s="90">
        <f>VLOOKUP($B1546,'[8]POB X MCR 2019'!$C$8:$AW$50,26,0)</f>
        <v>72</v>
      </c>
      <c r="AE1546" s="90">
        <f>VLOOKUP($B1546,'[8]POB X MCR 2019'!$C$8:$AW$50,27,0)</f>
        <v>67</v>
      </c>
      <c r="AF1546" s="90">
        <f>VLOOKUP($B1546,'[8]POB X MCR 2019'!$C$8:$AW$50,28,0)</f>
        <v>80</v>
      </c>
      <c r="AG1546" s="90">
        <f>VLOOKUP($B1546,'[8]POB X MCR 2019'!$C$8:$AW$50,29,0)</f>
        <v>72</v>
      </c>
      <c r="AH1546" s="90">
        <f>VLOOKUP($B1546,'[8]POB X MCR 2019'!$C$8:$AW$50,30,0)</f>
        <v>65</v>
      </c>
      <c r="AI1546" s="90">
        <f>VLOOKUP($B1546,'[8]POB X MCR 2019'!$C$8:$AW$50,31,0)</f>
        <v>63</v>
      </c>
      <c r="AJ1546" s="90">
        <f>VLOOKUP($B1546,'[8]POB X MCR 2019'!$C$8:$AW$50,32,0)</f>
        <v>46</v>
      </c>
      <c r="AK1546" s="90">
        <f>VLOOKUP($B1546,'[8]POB X MCR 2019'!$C$8:$AW$50,33,0)</f>
        <v>41</v>
      </c>
      <c r="AL1546" s="90">
        <f>VLOOKUP($B1546,'[8]POB X MCR 2019'!$C$8:$AW$50,34,0)</f>
        <v>29</v>
      </c>
      <c r="AM1546" s="90">
        <f>VLOOKUP($B1546,'[8]POB X MCR 2019'!$C$8:$AW$50,35,0)</f>
        <v>26</v>
      </c>
      <c r="AN1546" s="90">
        <f>VLOOKUP($B1546,'[8]POB X MCR 2019'!$C$8:$AW$50,36,0)</f>
        <v>17</v>
      </c>
      <c r="AO1546" s="90">
        <f>VLOOKUP($B1546,'[8]POB X MCR 2019'!$C$8:$AW$50,37,0)</f>
        <v>16</v>
      </c>
      <c r="AP1546" s="90">
        <f>VLOOKUP($B1546,'[8]POB X MCR 2019'!$C$8:$AW$50,38,0)</f>
        <v>11</v>
      </c>
      <c r="AQ1546" s="90">
        <f>VLOOKUP($B1546,'[8]POB X MCR 2019'!$C$8:$AW$50,43,0)</f>
        <v>5614</v>
      </c>
      <c r="AR1546" s="90">
        <f>VLOOKUP($B1546,'[8]POB X MCR 2019'!$C$8:$AW$50,44,0)</f>
        <v>56</v>
      </c>
      <c r="AS1546" s="90">
        <f>VLOOKUP($B1546,'[8]POB X MCR 2019'!$C$8:$AW$50,45,0)</f>
        <v>42</v>
      </c>
      <c r="AT1546" s="90">
        <f>VLOOKUP($B1546,'[8]POB X MCR 2019'!$C$8:$AW$50,46,0)</f>
        <v>170</v>
      </c>
      <c r="AU1546" s="90">
        <f>VLOOKUP($B1546,'[6]RED SANTA CRUZ '!$C$7:$J$45,8,0)</f>
        <v>18</v>
      </c>
    </row>
    <row r="1547" spans="1:47" ht="12">
      <c r="A1547" s="58">
        <v>1548</v>
      </c>
      <c r="B1547" s="58">
        <v>4822</v>
      </c>
      <c r="C1547" s="59" t="s">
        <v>1134</v>
      </c>
      <c r="D1547" s="59" t="s">
        <v>569</v>
      </c>
      <c r="E1547" s="59" t="s">
        <v>570</v>
      </c>
      <c r="F1547" s="59" t="s">
        <v>721</v>
      </c>
      <c r="G1547" s="12" t="s">
        <v>266</v>
      </c>
      <c r="H1547" s="14">
        <f t="shared" si="383"/>
        <v>4822</v>
      </c>
      <c r="I1547" s="14">
        <f t="shared" si="379"/>
        <v>596</v>
      </c>
      <c r="J1547" s="12">
        <f>VLOOKUP($B1547,'[1]METAS 2019'!$D$4:$Q$843,5,0)</f>
        <v>8</v>
      </c>
      <c r="K1547" s="12">
        <f>VLOOKUP($B1547,'[1]METAS 2019'!$D$4:$Q$843,4,0)</f>
        <v>4</v>
      </c>
      <c r="L1547" s="12">
        <f>VLOOKUP($B1547,'[1]METAS 2019'!$D$4:$Q$843,11,0)</f>
        <v>11</v>
      </c>
      <c r="M1547" s="12">
        <f>VLOOKUP($B1547,'[1]METAS 2019'!$D$4:$Q$843,12,0)</f>
        <v>8</v>
      </c>
      <c r="N1547" s="12">
        <f>VLOOKUP($B1547,'[1]METAS 2019'!$D$4:$Q$843,13,0)</f>
        <v>8</v>
      </c>
      <c r="O1547" s="12">
        <f>VLOOKUP($B1547,'[1]METAS 2019'!$D$4:$Q$843,14,0)</f>
        <v>8</v>
      </c>
      <c r="P1547" s="90">
        <f>VLOOKUP($B1547,'[8]POB X MCR 2019'!$C$8:$AW$50,12,0)</f>
        <v>12</v>
      </c>
      <c r="Q1547" s="90">
        <f>VLOOKUP($B1547,'[8]POB X MCR 2019'!$C$8:$AW$50,13,0)</f>
        <v>12</v>
      </c>
      <c r="R1547" s="90">
        <f>VLOOKUP($B1547,'[8]POB X MCR 2019'!$C$8:$AW$50,14,0)</f>
        <v>13</v>
      </c>
      <c r="S1547" s="90">
        <f>VLOOKUP($B1547,'[8]POB X MCR 2019'!$C$8:$AW$50,15,0)</f>
        <v>13</v>
      </c>
      <c r="T1547" s="90">
        <f>VLOOKUP($B1547,'[8]POB X MCR 2019'!$C$8:$AW$50,16,0)</f>
        <v>13</v>
      </c>
      <c r="U1547" s="90">
        <f>VLOOKUP($B1547,'[8]POB X MCR 2019'!$C$8:$AW$50,17,0)</f>
        <v>14</v>
      </c>
      <c r="V1547" s="90">
        <f>VLOOKUP($B1547,'[8]POB X MCR 2019'!$C$8:$AW$50,18,0)</f>
        <v>14</v>
      </c>
      <c r="W1547" s="90">
        <f>VLOOKUP($B1547,'[8]POB X MCR 2019'!$C$8:$AW$50,19,0)</f>
        <v>14</v>
      </c>
      <c r="X1547" s="90">
        <f>VLOOKUP($B1547,'[8]POB X MCR 2019'!$C$8:$AW$50,20,0)</f>
        <v>13</v>
      </c>
      <c r="Y1547" s="90">
        <f>VLOOKUP($B1547,'[8]POB X MCR 2019'!$C$8:$AW$50,21,0)</f>
        <v>12</v>
      </c>
      <c r="Z1547" s="90">
        <f>VLOOKUP($B1547,'[8]POB X MCR 2019'!$C$8:$AW$50,22,0)</f>
        <v>12</v>
      </c>
      <c r="AA1547" s="90">
        <f>VLOOKUP($B1547,'[8]POB X MCR 2019'!$C$8:$AW$50,23,0)</f>
        <v>11</v>
      </c>
      <c r="AB1547" s="90">
        <f>VLOOKUP($B1547,'[8]POB X MCR 2019'!$C$8:$AW$50,24,0)</f>
        <v>10</v>
      </c>
      <c r="AC1547" s="90">
        <f>VLOOKUP($B1547,'[8]POB X MCR 2019'!$C$8:$AW$50,25,0)</f>
        <v>10</v>
      </c>
      <c r="AD1547" s="90">
        <f>VLOOKUP($B1547,'[8]POB X MCR 2019'!$C$8:$AW$50,26,0)</f>
        <v>45</v>
      </c>
      <c r="AE1547" s="90">
        <f>VLOOKUP($B1547,'[8]POB X MCR 2019'!$C$8:$AW$50,27,0)</f>
        <v>42</v>
      </c>
      <c r="AF1547" s="90">
        <f>VLOOKUP($B1547,'[8]POB X MCR 2019'!$C$8:$AW$50,28,0)</f>
        <v>50</v>
      </c>
      <c r="AG1547" s="90">
        <f>VLOOKUP($B1547,'[8]POB X MCR 2019'!$C$8:$AW$50,29,0)</f>
        <v>45</v>
      </c>
      <c r="AH1547" s="90">
        <f>VLOOKUP($B1547,'[8]POB X MCR 2019'!$C$8:$AW$50,30,0)</f>
        <v>40</v>
      </c>
      <c r="AI1547" s="90">
        <f>VLOOKUP($B1547,'[8]POB X MCR 2019'!$C$8:$AW$50,31,0)</f>
        <v>39</v>
      </c>
      <c r="AJ1547" s="90">
        <f>VLOOKUP($B1547,'[8]POB X MCR 2019'!$C$8:$AW$50,32,0)</f>
        <v>29</v>
      </c>
      <c r="AK1547" s="90">
        <f>VLOOKUP($B1547,'[8]POB X MCR 2019'!$C$8:$AW$50,33,0)</f>
        <v>25</v>
      </c>
      <c r="AL1547" s="90">
        <f>VLOOKUP($B1547,'[8]POB X MCR 2019'!$C$8:$AW$50,34,0)</f>
        <v>18</v>
      </c>
      <c r="AM1547" s="90">
        <f>VLOOKUP($B1547,'[8]POB X MCR 2019'!$C$8:$AW$50,35,0)</f>
        <v>16</v>
      </c>
      <c r="AN1547" s="90">
        <f>VLOOKUP($B1547,'[8]POB X MCR 2019'!$C$8:$AW$50,36,0)</f>
        <v>10</v>
      </c>
      <c r="AO1547" s="90">
        <f>VLOOKUP($B1547,'[8]POB X MCR 2019'!$C$8:$AW$50,37,0)</f>
        <v>10</v>
      </c>
      <c r="AP1547" s="90">
        <f>VLOOKUP($B1547,'[8]POB X MCR 2019'!$C$8:$AW$50,38,0)</f>
        <v>7</v>
      </c>
      <c r="AQ1547" s="90">
        <f>VLOOKUP($B1547,'[8]POB X MCR 2019'!$C$8:$AW$50,43,0)</f>
        <v>5614</v>
      </c>
      <c r="AR1547" s="90">
        <f>VLOOKUP($B1547,'[8]POB X MCR 2019'!$C$8:$AW$50,44,0)</f>
        <v>34</v>
      </c>
      <c r="AS1547" s="90">
        <f>VLOOKUP($B1547,'[8]POB X MCR 2019'!$C$8:$AW$50,45,0)</f>
        <v>26</v>
      </c>
      <c r="AT1547" s="90">
        <f>VLOOKUP($B1547,'[8]POB X MCR 2019'!$C$8:$AW$50,46,0)</f>
        <v>105</v>
      </c>
      <c r="AU1547" s="90">
        <f>VLOOKUP($B1547,'[6]RED SANTA CRUZ '!$C$7:$J$45,8,0)</f>
        <v>9</v>
      </c>
    </row>
    <row r="1548" spans="1:47" ht="12">
      <c r="A1548" s="58">
        <v>1549</v>
      </c>
      <c r="B1548" s="58">
        <v>4777</v>
      </c>
      <c r="C1548" s="59" t="s">
        <v>1134</v>
      </c>
      <c r="D1548" s="59" t="s">
        <v>569</v>
      </c>
      <c r="E1548" s="59" t="s">
        <v>570</v>
      </c>
      <c r="F1548" s="59" t="s">
        <v>573</v>
      </c>
      <c r="G1548" s="12" t="s">
        <v>271</v>
      </c>
      <c r="H1548" s="14">
        <f t="shared" si="383"/>
        <v>4777</v>
      </c>
      <c r="I1548" s="14">
        <f t="shared" si="379"/>
        <v>896</v>
      </c>
      <c r="J1548" s="12">
        <f>VLOOKUP($B1548,'[1]METAS 2019'!$D$4:$Q$843,5,0)</f>
        <v>9</v>
      </c>
      <c r="K1548" s="12">
        <f>VLOOKUP($B1548,'[1]METAS 2019'!$D$4:$Q$843,4,0)</f>
        <v>4</v>
      </c>
      <c r="L1548" s="12">
        <f>VLOOKUP($B1548,'[1]METAS 2019'!$D$4:$Q$843,11,0)</f>
        <v>8</v>
      </c>
      <c r="M1548" s="12">
        <f>VLOOKUP($B1548,'[1]METAS 2019'!$D$4:$Q$843,12,0)</f>
        <v>14</v>
      </c>
      <c r="N1548" s="12">
        <f>VLOOKUP($B1548,'[1]METAS 2019'!$D$4:$Q$843,13,0)</f>
        <v>17</v>
      </c>
      <c r="O1548" s="12">
        <f>VLOOKUP($B1548,'[1]METAS 2019'!$D$4:$Q$843,14,0)</f>
        <v>9</v>
      </c>
      <c r="P1548" s="90">
        <f>VLOOKUP($B1548,'[8]POB X MCR 2019'!$C$8:$AW$50,12,0)</f>
        <v>18</v>
      </c>
      <c r="Q1548" s="90">
        <f>VLOOKUP($B1548,'[8]POB X MCR 2019'!$C$8:$AW$50,13,0)</f>
        <v>18</v>
      </c>
      <c r="R1548" s="90">
        <f>VLOOKUP($B1548,'[8]POB X MCR 2019'!$C$8:$AW$50,14,0)</f>
        <v>19</v>
      </c>
      <c r="S1548" s="90">
        <f>VLOOKUP($B1548,'[8]POB X MCR 2019'!$C$8:$AW$50,15,0)</f>
        <v>20</v>
      </c>
      <c r="T1548" s="90">
        <f>VLOOKUP($B1548,'[8]POB X MCR 2019'!$C$8:$AW$50,16,0)</f>
        <v>20</v>
      </c>
      <c r="U1548" s="90">
        <f>VLOOKUP($B1548,'[8]POB X MCR 2019'!$C$8:$AW$50,17,0)</f>
        <v>21</v>
      </c>
      <c r="V1548" s="90">
        <f>VLOOKUP($B1548,'[8]POB X MCR 2019'!$C$8:$AW$50,18,0)</f>
        <v>21</v>
      </c>
      <c r="W1548" s="90">
        <f>VLOOKUP($B1548,'[8]POB X MCR 2019'!$C$8:$AW$50,19,0)</f>
        <v>21</v>
      </c>
      <c r="X1548" s="90">
        <f>VLOOKUP($B1548,'[8]POB X MCR 2019'!$C$8:$AW$50,20,0)</f>
        <v>19</v>
      </c>
      <c r="Y1548" s="90">
        <f>VLOOKUP($B1548,'[8]POB X MCR 2019'!$C$8:$AW$50,21,0)</f>
        <v>19</v>
      </c>
      <c r="Z1548" s="90">
        <f>VLOOKUP($B1548,'[8]POB X MCR 2019'!$C$8:$AW$50,22,0)</f>
        <v>18</v>
      </c>
      <c r="AA1548" s="90">
        <f>VLOOKUP($B1548,'[8]POB X MCR 2019'!$C$8:$AW$50,23,0)</f>
        <v>17</v>
      </c>
      <c r="AB1548" s="90">
        <f>VLOOKUP($B1548,'[8]POB X MCR 2019'!$C$8:$AW$50,24,0)</f>
        <v>16</v>
      </c>
      <c r="AC1548" s="90">
        <f>VLOOKUP($B1548,'[8]POB X MCR 2019'!$C$8:$AW$50,25,0)</f>
        <v>15</v>
      </c>
      <c r="AD1548" s="90">
        <f>VLOOKUP($B1548,'[8]POB X MCR 2019'!$C$8:$AW$50,26,0)</f>
        <v>68</v>
      </c>
      <c r="AE1548" s="90">
        <f>VLOOKUP($B1548,'[8]POB X MCR 2019'!$C$8:$AW$50,27,0)</f>
        <v>64</v>
      </c>
      <c r="AF1548" s="90">
        <f>VLOOKUP($B1548,'[8]POB X MCR 2019'!$C$8:$AW$50,28,0)</f>
        <v>76</v>
      </c>
      <c r="AG1548" s="90">
        <f>VLOOKUP($B1548,'[8]POB X MCR 2019'!$C$8:$AW$50,29,0)</f>
        <v>68</v>
      </c>
      <c r="AH1548" s="90">
        <f>VLOOKUP($B1548,'[8]POB X MCR 2019'!$C$8:$AW$50,30,0)</f>
        <v>61</v>
      </c>
      <c r="AI1548" s="90">
        <f>VLOOKUP($B1548,'[8]POB X MCR 2019'!$C$8:$AW$50,31,0)</f>
        <v>60</v>
      </c>
      <c r="AJ1548" s="90">
        <f>VLOOKUP($B1548,'[8]POB X MCR 2019'!$C$8:$AW$50,32,0)</f>
        <v>44</v>
      </c>
      <c r="AK1548" s="90">
        <f>VLOOKUP($B1548,'[8]POB X MCR 2019'!$C$8:$AW$50,33,0)</f>
        <v>38</v>
      </c>
      <c r="AL1548" s="90">
        <f>VLOOKUP($B1548,'[8]POB X MCR 2019'!$C$8:$AW$50,34,0)</f>
        <v>27</v>
      </c>
      <c r="AM1548" s="90">
        <f>VLOOKUP($B1548,'[8]POB X MCR 2019'!$C$8:$AW$50,35,0)</f>
        <v>25</v>
      </c>
      <c r="AN1548" s="90">
        <f>VLOOKUP($B1548,'[8]POB X MCR 2019'!$C$8:$AW$50,36,0)</f>
        <v>16</v>
      </c>
      <c r="AO1548" s="90">
        <f>VLOOKUP($B1548,'[8]POB X MCR 2019'!$C$8:$AW$50,37,0)</f>
        <v>15</v>
      </c>
      <c r="AP1548" s="90">
        <f>VLOOKUP($B1548,'[8]POB X MCR 2019'!$C$8:$AW$50,38,0)</f>
        <v>11</v>
      </c>
      <c r="AQ1548" s="90">
        <f>VLOOKUP($B1548,'[8]POB X MCR 2019'!$C$8:$AW$50,43,0)</f>
        <v>5614</v>
      </c>
      <c r="AR1548" s="90">
        <f>VLOOKUP($B1548,'[8]POB X MCR 2019'!$C$8:$AW$50,44,0)</f>
        <v>53</v>
      </c>
      <c r="AS1548" s="90">
        <f>VLOOKUP($B1548,'[8]POB X MCR 2019'!$C$8:$AW$50,45,0)</f>
        <v>40</v>
      </c>
      <c r="AT1548" s="90">
        <f>VLOOKUP($B1548,'[8]POB X MCR 2019'!$C$8:$AW$50,46,0)</f>
        <v>160</v>
      </c>
      <c r="AU1548" s="90">
        <f>VLOOKUP($B1548,'[6]RED SANTA CRUZ '!$C$7:$J$45,8,0)</f>
        <v>8</v>
      </c>
    </row>
    <row r="1549" spans="1:47" ht="12">
      <c r="A1549" s="58">
        <v>1550</v>
      </c>
      <c r="B1549" s="58">
        <v>4776</v>
      </c>
      <c r="C1549" s="59" t="s">
        <v>1134</v>
      </c>
      <c r="D1549" s="59" t="s">
        <v>569</v>
      </c>
      <c r="E1549" s="59" t="s">
        <v>570</v>
      </c>
      <c r="F1549" s="59" t="s">
        <v>572</v>
      </c>
      <c r="G1549" s="12" t="s">
        <v>266</v>
      </c>
      <c r="H1549" s="14">
        <f t="shared" si="383"/>
        <v>4776</v>
      </c>
      <c r="I1549" s="14">
        <f t="shared" si="379"/>
        <v>785</v>
      </c>
      <c r="J1549" s="12">
        <f>VLOOKUP($B1549,'[1]METAS 2019'!$D$4:$Q$843,5,0)</f>
        <v>14</v>
      </c>
      <c r="K1549" s="12">
        <f>VLOOKUP($B1549,'[1]METAS 2019'!$D$4:$Q$843,4,0)</f>
        <v>19</v>
      </c>
      <c r="L1549" s="12">
        <f>VLOOKUP($B1549,'[1]METAS 2019'!$D$4:$Q$843,11,0)</f>
        <v>16</v>
      </c>
      <c r="M1549" s="12">
        <f>VLOOKUP($B1549,'[1]METAS 2019'!$D$4:$Q$843,12,0)</f>
        <v>17</v>
      </c>
      <c r="N1549" s="12">
        <f>VLOOKUP($B1549,'[1]METAS 2019'!$D$4:$Q$843,13,0)</f>
        <v>19</v>
      </c>
      <c r="O1549" s="12">
        <f>VLOOKUP($B1549,'[1]METAS 2019'!$D$4:$Q$843,14,0)</f>
        <v>22</v>
      </c>
      <c r="P1549" s="90">
        <f>VLOOKUP($B1549,'[8]POB X MCR 2019'!$C$8:$AW$50,12,0)</f>
        <v>14</v>
      </c>
      <c r="Q1549" s="90">
        <f>VLOOKUP($B1549,'[8]POB X MCR 2019'!$C$8:$AW$50,13,0)</f>
        <v>15</v>
      </c>
      <c r="R1549" s="90">
        <f>VLOOKUP($B1549,'[8]POB X MCR 2019'!$C$8:$AW$50,14,0)</f>
        <v>16</v>
      </c>
      <c r="S1549" s="90">
        <f>VLOOKUP($B1549,'[8]POB X MCR 2019'!$C$8:$AW$50,15,0)</f>
        <v>16</v>
      </c>
      <c r="T1549" s="90">
        <f>VLOOKUP($B1549,'[8]POB X MCR 2019'!$C$8:$AW$50,16,0)</f>
        <v>17</v>
      </c>
      <c r="U1549" s="90">
        <f>VLOOKUP($B1549,'[8]POB X MCR 2019'!$C$8:$AW$50,17,0)</f>
        <v>17</v>
      </c>
      <c r="V1549" s="90">
        <f>VLOOKUP($B1549,'[8]POB X MCR 2019'!$C$8:$AW$50,18,0)</f>
        <v>17</v>
      </c>
      <c r="W1549" s="90">
        <f>VLOOKUP($B1549,'[8]POB X MCR 2019'!$C$8:$AW$50,19,0)</f>
        <v>17</v>
      </c>
      <c r="X1549" s="90">
        <f>VLOOKUP($B1549,'[8]POB X MCR 2019'!$C$8:$AW$50,20,0)</f>
        <v>16</v>
      </c>
      <c r="Y1549" s="90">
        <f>VLOOKUP($B1549,'[8]POB X MCR 2019'!$C$8:$AW$50,21,0)</f>
        <v>15</v>
      </c>
      <c r="Z1549" s="90">
        <f>VLOOKUP($B1549,'[8]POB X MCR 2019'!$C$8:$AW$50,22,0)</f>
        <v>14</v>
      </c>
      <c r="AA1549" s="90">
        <f>VLOOKUP($B1549,'[8]POB X MCR 2019'!$C$8:$AW$50,23,0)</f>
        <v>13</v>
      </c>
      <c r="AB1549" s="90">
        <f>VLOOKUP($B1549,'[8]POB X MCR 2019'!$C$8:$AW$50,24,0)</f>
        <v>13</v>
      </c>
      <c r="AC1549" s="90">
        <f>VLOOKUP($B1549,'[8]POB X MCR 2019'!$C$8:$AW$50,25,0)</f>
        <v>12</v>
      </c>
      <c r="AD1549" s="90">
        <f>VLOOKUP($B1549,'[8]POB X MCR 2019'!$C$8:$AW$50,26,0)</f>
        <v>55</v>
      </c>
      <c r="AE1549" s="90">
        <f>VLOOKUP($B1549,'[8]POB X MCR 2019'!$C$8:$AW$50,27,0)</f>
        <v>52</v>
      </c>
      <c r="AF1549" s="90">
        <f>VLOOKUP($B1549,'[8]POB X MCR 2019'!$C$8:$AW$50,28,0)</f>
        <v>62</v>
      </c>
      <c r="AG1549" s="90">
        <f>VLOOKUP($B1549,'[8]POB X MCR 2019'!$C$8:$AW$50,29,0)</f>
        <v>55</v>
      </c>
      <c r="AH1549" s="90">
        <f>VLOOKUP($B1549,'[8]POB X MCR 2019'!$C$8:$AW$50,30,0)</f>
        <v>50</v>
      </c>
      <c r="AI1549" s="90">
        <f>VLOOKUP($B1549,'[8]POB X MCR 2019'!$C$8:$AW$50,31,0)</f>
        <v>49</v>
      </c>
      <c r="AJ1549" s="90">
        <f>VLOOKUP($B1549,'[8]POB X MCR 2019'!$C$8:$AW$50,32,0)</f>
        <v>36</v>
      </c>
      <c r="AK1549" s="90">
        <f>VLOOKUP($B1549,'[8]POB X MCR 2019'!$C$8:$AW$50,33,0)</f>
        <v>31</v>
      </c>
      <c r="AL1549" s="90">
        <f>VLOOKUP($B1549,'[8]POB X MCR 2019'!$C$8:$AW$50,34,0)</f>
        <v>22</v>
      </c>
      <c r="AM1549" s="90">
        <f>VLOOKUP($B1549,'[8]POB X MCR 2019'!$C$8:$AW$50,35,0)</f>
        <v>20</v>
      </c>
      <c r="AN1549" s="90">
        <f>VLOOKUP($B1549,'[8]POB X MCR 2019'!$C$8:$AW$50,36,0)</f>
        <v>13</v>
      </c>
      <c r="AO1549" s="90">
        <f>VLOOKUP($B1549,'[8]POB X MCR 2019'!$C$8:$AW$50,37,0)</f>
        <v>12</v>
      </c>
      <c r="AP1549" s="90">
        <f>VLOOKUP($B1549,'[8]POB X MCR 2019'!$C$8:$AW$50,38,0)</f>
        <v>9</v>
      </c>
      <c r="AQ1549" s="90">
        <f>VLOOKUP($B1549,'[8]POB X MCR 2019'!$C$8:$AW$50,43,0)</f>
        <v>5614</v>
      </c>
      <c r="AR1549" s="90">
        <f>VLOOKUP($B1549,'[8]POB X MCR 2019'!$C$8:$AW$50,44,0)</f>
        <v>43</v>
      </c>
      <c r="AS1549" s="90">
        <f>VLOOKUP($B1549,'[8]POB X MCR 2019'!$C$8:$AW$50,45,0)</f>
        <v>32</v>
      </c>
      <c r="AT1549" s="90">
        <f>VLOOKUP($B1549,'[8]POB X MCR 2019'!$C$8:$AW$50,46,0)</f>
        <v>130</v>
      </c>
      <c r="AU1549" s="90">
        <f>VLOOKUP($B1549,'[6]RED SANTA CRUZ '!$C$7:$J$45,8,0)</f>
        <v>17</v>
      </c>
    </row>
    <row r="1550" spans="1:47" ht="12">
      <c r="A1550" s="58">
        <v>1551</v>
      </c>
      <c r="B1550" s="58">
        <v>4779</v>
      </c>
      <c r="C1550" s="59" t="s">
        <v>1134</v>
      </c>
      <c r="D1550" s="59" t="s">
        <v>569</v>
      </c>
      <c r="E1550" s="59" t="s">
        <v>570</v>
      </c>
      <c r="F1550" s="59" t="s">
        <v>571</v>
      </c>
      <c r="G1550" s="12" t="s">
        <v>283</v>
      </c>
      <c r="H1550" s="14">
        <f t="shared" si="383"/>
        <v>4779</v>
      </c>
      <c r="I1550" s="14">
        <f t="shared" si="379"/>
        <v>3759</v>
      </c>
      <c r="J1550" s="12">
        <f>VLOOKUP($B1550,'[1]METAS 2019'!$D$4:$Q$843,5,0)</f>
        <v>53</v>
      </c>
      <c r="K1550" s="12">
        <f>VLOOKUP($B1550,'[1]METAS 2019'!$D$4:$Q$843,4,0)</f>
        <v>51</v>
      </c>
      <c r="L1550" s="12">
        <f>VLOOKUP($B1550,'[1]METAS 2019'!$D$4:$Q$843,11,0)</f>
        <v>64</v>
      </c>
      <c r="M1550" s="12">
        <f>VLOOKUP($B1550,'[1]METAS 2019'!$D$4:$Q$843,12,0)</f>
        <v>62</v>
      </c>
      <c r="N1550" s="12">
        <f>VLOOKUP($B1550,'[1]METAS 2019'!$D$4:$Q$843,13,0)</f>
        <v>69</v>
      </c>
      <c r="O1550" s="12">
        <f>VLOOKUP($B1550,'[1]METAS 2019'!$D$4:$Q$843,14,0)</f>
        <v>63</v>
      </c>
      <c r="P1550" s="90">
        <f>VLOOKUP($B1550,'[8]POB X MCR 2019'!$C$8:$AW$50,12,0)</f>
        <v>72</v>
      </c>
      <c r="Q1550" s="90">
        <f>VLOOKUP($B1550,'[8]POB X MCR 2019'!$C$8:$AW$50,13,0)</f>
        <v>75</v>
      </c>
      <c r="R1550" s="90">
        <f>VLOOKUP($B1550,'[8]POB X MCR 2019'!$C$8:$AW$50,14,0)</f>
        <v>78</v>
      </c>
      <c r="S1550" s="90">
        <f>VLOOKUP($B1550,'[8]POB X MCR 2019'!$C$8:$AW$50,15,0)</f>
        <v>81</v>
      </c>
      <c r="T1550" s="90">
        <f>VLOOKUP($B1550,'[8]POB X MCR 2019'!$C$8:$AW$50,16,0)</f>
        <v>83</v>
      </c>
      <c r="U1550" s="90">
        <f>VLOOKUP($B1550,'[8]POB X MCR 2019'!$C$8:$AW$50,17,0)</f>
        <v>86</v>
      </c>
      <c r="V1550" s="90">
        <f>VLOOKUP($B1550,'[8]POB X MCR 2019'!$C$8:$AW$50,18,0)</f>
        <v>87</v>
      </c>
      <c r="W1550" s="90">
        <f>VLOOKUP($B1550,'[8]POB X MCR 2019'!$C$8:$AW$50,19,0)</f>
        <v>84</v>
      </c>
      <c r="X1550" s="90">
        <f>VLOOKUP($B1550,'[8]POB X MCR 2019'!$C$8:$AW$50,20,0)</f>
        <v>79</v>
      </c>
      <c r="Y1550" s="90">
        <f>VLOOKUP($B1550,'[8]POB X MCR 2019'!$C$8:$AW$50,21,0)</f>
        <v>76</v>
      </c>
      <c r="Z1550" s="90">
        <f>VLOOKUP($B1550,'[8]POB X MCR 2019'!$C$8:$AW$50,22,0)</f>
        <v>72</v>
      </c>
      <c r="AA1550" s="90">
        <f>VLOOKUP($B1550,'[8]POB X MCR 2019'!$C$8:$AW$50,23,0)</f>
        <v>67</v>
      </c>
      <c r="AB1550" s="90">
        <f>VLOOKUP($B1550,'[8]POB X MCR 2019'!$C$8:$AW$50,24,0)</f>
        <v>65</v>
      </c>
      <c r="AC1550" s="90">
        <f>VLOOKUP($B1550,'[8]POB X MCR 2019'!$C$8:$AW$50,25,0)</f>
        <v>62</v>
      </c>
      <c r="AD1550" s="90">
        <f>VLOOKUP($B1550,'[8]POB X MCR 2019'!$C$8:$AW$50,26,0)</f>
        <v>277</v>
      </c>
      <c r="AE1550" s="90">
        <f>VLOOKUP($B1550,'[8]POB X MCR 2019'!$C$8:$AW$50,27,0)</f>
        <v>259</v>
      </c>
      <c r="AF1550" s="90">
        <f>VLOOKUP($B1550,'[8]POB X MCR 2019'!$C$8:$AW$50,28,0)</f>
        <v>310</v>
      </c>
      <c r="AG1550" s="90">
        <f>VLOOKUP($B1550,'[8]POB X MCR 2019'!$C$8:$AW$50,29,0)</f>
        <v>277</v>
      </c>
      <c r="AH1550" s="90">
        <f>VLOOKUP($B1550,'[8]POB X MCR 2019'!$C$8:$AW$50,30,0)</f>
        <v>250</v>
      </c>
      <c r="AI1550" s="90">
        <f>VLOOKUP($B1550,'[8]POB X MCR 2019'!$C$8:$AW$50,31,0)</f>
        <v>244</v>
      </c>
      <c r="AJ1550" s="90">
        <f>VLOOKUP($B1550,'[8]POB X MCR 2019'!$C$8:$AW$50,32,0)</f>
        <v>178</v>
      </c>
      <c r="AK1550" s="90">
        <f>VLOOKUP($B1550,'[8]POB X MCR 2019'!$C$8:$AW$50,33,0)</f>
        <v>157</v>
      </c>
      <c r="AL1550" s="90">
        <f>VLOOKUP($B1550,'[8]POB X MCR 2019'!$C$8:$AW$50,34,0)</f>
        <v>110</v>
      </c>
      <c r="AM1550" s="90">
        <f>VLOOKUP($B1550,'[8]POB X MCR 2019'!$C$8:$AW$50,35,0)</f>
        <v>101</v>
      </c>
      <c r="AN1550" s="90">
        <f>VLOOKUP($B1550,'[8]POB X MCR 2019'!$C$8:$AW$50,36,0)</f>
        <v>64</v>
      </c>
      <c r="AO1550" s="90">
        <f>VLOOKUP($B1550,'[8]POB X MCR 2019'!$C$8:$AW$50,37,0)</f>
        <v>60</v>
      </c>
      <c r="AP1550" s="90">
        <f>VLOOKUP($B1550,'[8]POB X MCR 2019'!$C$8:$AW$50,38,0)</f>
        <v>43</v>
      </c>
      <c r="AQ1550" s="90">
        <f>VLOOKUP($B1550,'[8]POB X MCR 2019'!$C$8:$AW$50,43,0)</f>
        <v>5614</v>
      </c>
      <c r="AR1550" s="90">
        <f>VLOOKUP($B1550,'[8]POB X MCR 2019'!$C$8:$AW$50,44,0)</f>
        <v>214</v>
      </c>
      <c r="AS1550" s="90">
        <f>VLOOKUP($B1550,'[8]POB X MCR 2019'!$C$8:$AW$50,45,0)</f>
        <v>161</v>
      </c>
      <c r="AT1550" s="90">
        <f>VLOOKUP($B1550,'[8]POB X MCR 2019'!$C$8:$AW$50,46,0)</f>
        <v>653</v>
      </c>
      <c r="AU1550" s="90">
        <f>VLOOKUP($B1550,'[6]RED SANTA CRUZ '!$C$7:$J$45,8,0)</f>
        <v>49</v>
      </c>
    </row>
    <row r="1551" spans="1:47" ht="12">
      <c r="A1551" s="97">
        <v>1552</v>
      </c>
      <c r="B1551" s="97"/>
      <c r="C1551" s="98"/>
      <c r="D1551" s="98"/>
      <c r="E1551" s="98"/>
      <c r="F1551" s="98" t="s">
        <v>1201</v>
      </c>
      <c r="G1551" s="17" t="s">
        <v>1214</v>
      </c>
      <c r="H1551" s="81"/>
      <c r="I1551" s="81">
        <f t="shared" si="379"/>
        <v>3825</v>
      </c>
      <c r="J1551" s="17">
        <f>SUM(J1552:J1557)</f>
        <v>34</v>
      </c>
      <c r="K1551" s="17">
        <f t="shared" ref="K1551:AU1551" si="384">SUM(K1552:K1557)</f>
        <v>37</v>
      </c>
      <c r="L1551" s="17">
        <f t="shared" si="384"/>
        <v>61</v>
      </c>
      <c r="M1551" s="17">
        <f t="shared" si="384"/>
        <v>65</v>
      </c>
      <c r="N1551" s="17">
        <f t="shared" si="384"/>
        <v>55</v>
      </c>
      <c r="O1551" s="17">
        <f t="shared" si="384"/>
        <v>63</v>
      </c>
      <c r="P1551" s="17">
        <f t="shared" si="384"/>
        <v>77</v>
      </c>
      <c r="Q1551" s="17">
        <f t="shared" si="384"/>
        <v>79</v>
      </c>
      <c r="R1551" s="17">
        <f t="shared" si="384"/>
        <v>83</v>
      </c>
      <c r="S1551" s="17">
        <f t="shared" si="384"/>
        <v>83</v>
      </c>
      <c r="T1551" s="17">
        <f t="shared" si="384"/>
        <v>87</v>
      </c>
      <c r="U1551" s="17">
        <f t="shared" si="384"/>
        <v>89</v>
      </c>
      <c r="V1551" s="17">
        <f t="shared" si="384"/>
        <v>89</v>
      </c>
      <c r="W1551" s="17">
        <f t="shared" si="384"/>
        <v>87</v>
      </c>
      <c r="X1551" s="17">
        <f t="shared" si="384"/>
        <v>82</v>
      </c>
      <c r="Y1551" s="17">
        <f t="shared" si="384"/>
        <v>78</v>
      </c>
      <c r="Z1551" s="17">
        <f t="shared" si="384"/>
        <v>74</v>
      </c>
      <c r="AA1551" s="17">
        <f t="shared" si="384"/>
        <v>69</v>
      </c>
      <c r="AB1551" s="17">
        <f t="shared" si="384"/>
        <v>63</v>
      </c>
      <c r="AC1551" s="17">
        <f t="shared" si="384"/>
        <v>59</v>
      </c>
      <c r="AD1551" s="17">
        <f t="shared" si="384"/>
        <v>230</v>
      </c>
      <c r="AE1551" s="17">
        <f t="shared" si="384"/>
        <v>269</v>
      </c>
      <c r="AF1551" s="17">
        <f t="shared" si="384"/>
        <v>338</v>
      </c>
      <c r="AG1551" s="17">
        <f t="shared" si="384"/>
        <v>266</v>
      </c>
      <c r="AH1551" s="17">
        <f t="shared" si="384"/>
        <v>251</v>
      </c>
      <c r="AI1551" s="17">
        <f t="shared" si="384"/>
        <v>231</v>
      </c>
      <c r="AJ1551" s="17">
        <f t="shared" si="384"/>
        <v>202</v>
      </c>
      <c r="AK1551" s="17">
        <f t="shared" si="384"/>
        <v>171</v>
      </c>
      <c r="AL1551" s="17">
        <f t="shared" si="384"/>
        <v>158</v>
      </c>
      <c r="AM1551" s="17">
        <f t="shared" si="384"/>
        <v>110</v>
      </c>
      <c r="AN1551" s="17">
        <f t="shared" si="384"/>
        <v>74</v>
      </c>
      <c r="AO1551" s="17">
        <f t="shared" si="384"/>
        <v>56</v>
      </c>
      <c r="AP1551" s="17">
        <f t="shared" si="384"/>
        <v>55</v>
      </c>
      <c r="AQ1551" s="17">
        <f t="shared" si="384"/>
        <v>33684</v>
      </c>
      <c r="AR1551" s="17">
        <f t="shared" si="384"/>
        <v>212</v>
      </c>
      <c r="AS1551" s="17">
        <f t="shared" si="384"/>
        <v>148</v>
      </c>
      <c r="AT1551" s="17">
        <f t="shared" si="384"/>
        <v>835</v>
      </c>
      <c r="AU1551" s="17">
        <f t="shared" si="384"/>
        <v>36</v>
      </c>
    </row>
    <row r="1552" spans="1:47" ht="12">
      <c r="A1552" s="58">
        <v>1553</v>
      </c>
      <c r="B1552" s="58">
        <v>4823</v>
      </c>
      <c r="C1552" s="59" t="s">
        <v>1134</v>
      </c>
      <c r="D1552" s="59" t="s">
        <v>569</v>
      </c>
      <c r="E1552" s="59" t="s">
        <v>698</v>
      </c>
      <c r="F1552" s="59" t="s">
        <v>699</v>
      </c>
      <c r="G1552" s="12" t="s">
        <v>283</v>
      </c>
      <c r="H1552" s="14">
        <f t="shared" ref="H1552:H1557" si="385">B1552</f>
        <v>4823</v>
      </c>
      <c r="I1552" s="14">
        <f t="shared" si="379"/>
        <v>1430</v>
      </c>
      <c r="J1552" s="12">
        <f>VLOOKUP($B1552,'[1]METAS 2019'!$D$4:$Q$843,5,0)</f>
        <v>14</v>
      </c>
      <c r="K1552" s="12">
        <f>VLOOKUP($B1552,'[1]METAS 2019'!$D$4:$Q$843,4,0)</f>
        <v>15</v>
      </c>
      <c r="L1552" s="12">
        <f>VLOOKUP($B1552,'[1]METAS 2019'!$D$4:$Q$843,11,0)</f>
        <v>24</v>
      </c>
      <c r="M1552" s="12">
        <f>VLOOKUP($B1552,'[1]METAS 2019'!$D$4:$Q$843,12,0)</f>
        <v>23</v>
      </c>
      <c r="N1552" s="12">
        <f>VLOOKUP($B1552,'[1]METAS 2019'!$D$4:$Q$843,13,0)</f>
        <v>29</v>
      </c>
      <c r="O1552" s="12">
        <f>VLOOKUP($B1552,'[1]METAS 2019'!$D$4:$Q$843,14,0)</f>
        <v>23</v>
      </c>
      <c r="P1552" s="90">
        <f>VLOOKUP($B1552,'[8]POB X MCR 2019'!$C$8:$AW$50,12,0)</f>
        <v>28</v>
      </c>
      <c r="Q1552" s="90">
        <f>VLOOKUP($B1552,'[8]POB X MCR 2019'!$C$8:$AW$50,13,0)</f>
        <v>29</v>
      </c>
      <c r="R1552" s="90">
        <f>VLOOKUP($B1552,'[8]POB X MCR 2019'!$C$8:$AW$50,14,0)</f>
        <v>31</v>
      </c>
      <c r="S1552" s="90">
        <f>VLOOKUP($B1552,'[8]POB X MCR 2019'!$C$8:$AW$50,15,0)</f>
        <v>31</v>
      </c>
      <c r="T1552" s="90">
        <f>VLOOKUP($B1552,'[8]POB X MCR 2019'!$C$8:$AW$50,16,0)</f>
        <v>32</v>
      </c>
      <c r="U1552" s="90">
        <f>VLOOKUP($B1552,'[8]POB X MCR 2019'!$C$8:$AW$50,17,0)</f>
        <v>32</v>
      </c>
      <c r="V1552" s="90">
        <f>VLOOKUP($B1552,'[8]POB X MCR 2019'!$C$8:$AW$50,18,0)</f>
        <v>32</v>
      </c>
      <c r="W1552" s="90">
        <f>VLOOKUP($B1552,'[8]POB X MCR 2019'!$C$8:$AW$50,19,0)</f>
        <v>32</v>
      </c>
      <c r="X1552" s="90">
        <f>VLOOKUP($B1552,'[8]POB X MCR 2019'!$C$8:$AW$50,20,0)</f>
        <v>30</v>
      </c>
      <c r="Y1552" s="90">
        <f>VLOOKUP($B1552,'[8]POB X MCR 2019'!$C$8:$AW$50,21,0)</f>
        <v>28</v>
      </c>
      <c r="Z1552" s="90">
        <f>VLOOKUP($B1552,'[8]POB X MCR 2019'!$C$8:$AW$50,22,0)</f>
        <v>29</v>
      </c>
      <c r="AA1552" s="90">
        <f>VLOOKUP($B1552,'[8]POB X MCR 2019'!$C$8:$AW$50,23,0)</f>
        <v>26</v>
      </c>
      <c r="AB1552" s="90">
        <f>VLOOKUP($B1552,'[8]POB X MCR 2019'!$C$8:$AW$50,24,0)</f>
        <v>25</v>
      </c>
      <c r="AC1552" s="90">
        <f>VLOOKUP($B1552,'[8]POB X MCR 2019'!$C$8:$AW$50,25,0)</f>
        <v>22</v>
      </c>
      <c r="AD1552" s="90">
        <f>VLOOKUP($B1552,'[8]POB X MCR 2019'!$C$8:$AW$50,26,0)</f>
        <v>85</v>
      </c>
      <c r="AE1552" s="90">
        <f>VLOOKUP($B1552,'[8]POB X MCR 2019'!$C$8:$AW$50,27,0)</f>
        <v>100</v>
      </c>
      <c r="AF1552" s="90">
        <f>VLOOKUP($B1552,'[8]POB X MCR 2019'!$C$8:$AW$50,28,0)</f>
        <v>126</v>
      </c>
      <c r="AG1552" s="90">
        <f>VLOOKUP($B1552,'[8]POB X MCR 2019'!$C$8:$AW$50,29,0)</f>
        <v>99</v>
      </c>
      <c r="AH1552" s="90">
        <f>VLOOKUP($B1552,'[8]POB X MCR 2019'!$C$8:$AW$50,30,0)</f>
        <v>92</v>
      </c>
      <c r="AI1552" s="90">
        <f>VLOOKUP($B1552,'[8]POB X MCR 2019'!$C$8:$AW$50,31,0)</f>
        <v>86</v>
      </c>
      <c r="AJ1552" s="90">
        <f>VLOOKUP($B1552,'[8]POB X MCR 2019'!$C$8:$AW$50,32,0)</f>
        <v>75</v>
      </c>
      <c r="AK1552" s="90">
        <f>VLOOKUP($B1552,'[8]POB X MCR 2019'!$C$8:$AW$50,33,0)</f>
        <v>63</v>
      </c>
      <c r="AL1552" s="90">
        <f>VLOOKUP($B1552,'[8]POB X MCR 2019'!$C$8:$AW$50,34,0)</f>
        <v>58</v>
      </c>
      <c r="AM1552" s="90">
        <f>VLOOKUP($B1552,'[8]POB X MCR 2019'!$C$8:$AW$50,35,0)</f>
        <v>41</v>
      </c>
      <c r="AN1552" s="90">
        <f>VLOOKUP($B1552,'[8]POB X MCR 2019'!$C$8:$AW$50,36,0)</f>
        <v>29</v>
      </c>
      <c r="AO1552" s="90">
        <f>VLOOKUP($B1552,'[8]POB X MCR 2019'!$C$8:$AW$50,37,0)</f>
        <v>21</v>
      </c>
      <c r="AP1552" s="90">
        <f>VLOOKUP($B1552,'[8]POB X MCR 2019'!$C$8:$AW$50,38,0)</f>
        <v>20</v>
      </c>
      <c r="AQ1552" s="90">
        <f>VLOOKUP($B1552,'[8]POB X MCR 2019'!$C$8:$AW$50,43,0)</f>
        <v>5614</v>
      </c>
      <c r="AR1552" s="90">
        <f>VLOOKUP($B1552,'[8]POB X MCR 2019'!$C$8:$AW$50,44,0)</f>
        <v>80</v>
      </c>
      <c r="AS1552" s="90">
        <f>VLOOKUP($B1552,'[8]POB X MCR 2019'!$C$8:$AW$50,45,0)</f>
        <v>55</v>
      </c>
      <c r="AT1552" s="90">
        <f>VLOOKUP($B1552,'[8]POB X MCR 2019'!$C$8:$AW$50,46,0)</f>
        <v>309</v>
      </c>
      <c r="AU1552" s="90">
        <f>VLOOKUP($B1552,'[6]RED SANTA CRUZ '!$C$7:$J$45,8,0)</f>
        <v>17</v>
      </c>
    </row>
    <row r="1553" spans="1:47" ht="12">
      <c r="A1553" s="58">
        <v>1554</v>
      </c>
      <c r="B1553" s="58">
        <v>4824</v>
      </c>
      <c r="C1553" s="59" t="s">
        <v>1134</v>
      </c>
      <c r="D1553" s="59" t="s">
        <v>569</v>
      </c>
      <c r="E1553" s="59" t="s">
        <v>698</v>
      </c>
      <c r="F1553" s="59" t="s">
        <v>700</v>
      </c>
      <c r="G1553" s="12" t="s">
        <v>266</v>
      </c>
      <c r="H1553" s="14">
        <f t="shared" si="385"/>
        <v>4824</v>
      </c>
      <c r="I1553" s="14">
        <f t="shared" si="379"/>
        <v>634</v>
      </c>
      <c r="J1553" s="12">
        <f>VLOOKUP($B1553,'[1]METAS 2019'!$D$4:$Q$843,5,0)</f>
        <v>9</v>
      </c>
      <c r="K1553" s="12">
        <f>VLOOKUP($B1553,'[1]METAS 2019'!$D$4:$Q$843,4,0)</f>
        <v>6</v>
      </c>
      <c r="L1553" s="12">
        <f>VLOOKUP($B1553,'[1]METAS 2019'!$D$4:$Q$843,11,0)</f>
        <v>9</v>
      </c>
      <c r="M1553" s="12">
        <f>VLOOKUP($B1553,'[1]METAS 2019'!$D$4:$Q$843,12,0)</f>
        <v>13</v>
      </c>
      <c r="N1553" s="12">
        <f>VLOOKUP($B1553,'[1]METAS 2019'!$D$4:$Q$843,13,0)</f>
        <v>7</v>
      </c>
      <c r="O1553" s="12">
        <f>VLOOKUP($B1553,'[1]METAS 2019'!$D$4:$Q$843,14,0)</f>
        <v>10</v>
      </c>
      <c r="P1553" s="90">
        <f>VLOOKUP($B1553,'[8]POB X MCR 2019'!$C$8:$AW$50,12,0)</f>
        <v>13</v>
      </c>
      <c r="Q1553" s="90">
        <f>VLOOKUP($B1553,'[8]POB X MCR 2019'!$C$8:$AW$50,13,0)</f>
        <v>13</v>
      </c>
      <c r="R1553" s="90">
        <f>VLOOKUP($B1553,'[8]POB X MCR 2019'!$C$8:$AW$50,14,0)</f>
        <v>14</v>
      </c>
      <c r="S1553" s="90">
        <f>VLOOKUP($B1553,'[8]POB X MCR 2019'!$C$8:$AW$50,15,0)</f>
        <v>14</v>
      </c>
      <c r="T1553" s="90">
        <f>VLOOKUP($B1553,'[8]POB X MCR 2019'!$C$8:$AW$50,16,0)</f>
        <v>14</v>
      </c>
      <c r="U1553" s="90">
        <f>VLOOKUP($B1553,'[8]POB X MCR 2019'!$C$8:$AW$50,17,0)</f>
        <v>15</v>
      </c>
      <c r="V1553" s="90">
        <f>VLOOKUP($B1553,'[8]POB X MCR 2019'!$C$8:$AW$50,18,0)</f>
        <v>15</v>
      </c>
      <c r="W1553" s="90">
        <f>VLOOKUP($B1553,'[8]POB X MCR 2019'!$C$8:$AW$50,19,0)</f>
        <v>14</v>
      </c>
      <c r="X1553" s="90">
        <f>VLOOKUP($B1553,'[8]POB X MCR 2019'!$C$8:$AW$50,20,0)</f>
        <v>14</v>
      </c>
      <c r="Y1553" s="90">
        <f>VLOOKUP($B1553,'[8]POB X MCR 2019'!$C$8:$AW$50,21,0)</f>
        <v>13</v>
      </c>
      <c r="Z1553" s="90">
        <f>VLOOKUP($B1553,'[8]POB X MCR 2019'!$C$8:$AW$50,22,0)</f>
        <v>12</v>
      </c>
      <c r="AA1553" s="90">
        <f>VLOOKUP($B1553,'[8]POB X MCR 2019'!$C$8:$AW$50,23,0)</f>
        <v>11</v>
      </c>
      <c r="AB1553" s="90">
        <f>VLOOKUP($B1553,'[8]POB X MCR 2019'!$C$8:$AW$50,24,0)</f>
        <v>10</v>
      </c>
      <c r="AC1553" s="90">
        <f>VLOOKUP($B1553,'[8]POB X MCR 2019'!$C$8:$AW$50,25,0)</f>
        <v>10</v>
      </c>
      <c r="AD1553" s="90">
        <f>VLOOKUP($B1553,'[8]POB X MCR 2019'!$C$8:$AW$50,26,0)</f>
        <v>38</v>
      </c>
      <c r="AE1553" s="90">
        <f>VLOOKUP($B1553,'[8]POB X MCR 2019'!$C$8:$AW$50,27,0)</f>
        <v>45</v>
      </c>
      <c r="AF1553" s="90">
        <f>VLOOKUP($B1553,'[8]POB X MCR 2019'!$C$8:$AW$50,28,0)</f>
        <v>56</v>
      </c>
      <c r="AG1553" s="90">
        <f>VLOOKUP($B1553,'[8]POB X MCR 2019'!$C$8:$AW$50,29,0)</f>
        <v>44</v>
      </c>
      <c r="AH1553" s="90">
        <f>VLOOKUP($B1553,'[8]POB X MCR 2019'!$C$8:$AW$50,30,0)</f>
        <v>42</v>
      </c>
      <c r="AI1553" s="90">
        <f>VLOOKUP($B1553,'[8]POB X MCR 2019'!$C$8:$AW$50,31,0)</f>
        <v>38</v>
      </c>
      <c r="AJ1553" s="90">
        <f>VLOOKUP($B1553,'[8]POB X MCR 2019'!$C$8:$AW$50,32,0)</f>
        <v>33</v>
      </c>
      <c r="AK1553" s="90">
        <f>VLOOKUP($B1553,'[8]POB X MCR 2019'!$C$8:$AW$50,33,0)</f>
        <v>28</v>
      </c>
      <c r="AL1553" s="90">
        <f>VLOOKUP($B1553,'[8]POB X MCR 2019'!$C$8:$AW$50,34,0)</f>
        <v>26</v>
      </c>
      <c r="AM1553" s="90">
        <f>VLOOKUP($B1553,'[8]POB X MCR 2019'!$C$8:$AW$50,35,0)</f>
        <v>18</v>
      </c>
      <c r="AN1553" s="90">
        <f>VLOOKUP($B1553,'[8]POB X MCR 2019'!$C$8:$AW$50,36,0)</f>
        <v>12</v>
      </c>
      <c r="AO1553" s="90">
        <f>VLOOKUP($B1553,'[8]POB X MCR 2019'!$C$8:$AW$50,37,0)</f>
        <v>9</v>
      </c>
      <c r="AP1553" s="90">
        <f>VLOOKUP($B1553,'[8]POB X MCR 2019'!$C$8:$AW$50,38,0)</f>
        <v>9</v>
      </c>
      <c r="AQ1553" s="90">
        <f>VLOOKUP($B1553,'[8]POB X MCR 2019'!$C$8:$AW$50,43,0)</f>
        <v>5614</v>
      </c>
      <c r="AR1553" s="90">
        <f>VLOOKUP($B1553,'[8]POB X MCR 2019'!$C$8:$AW$50,44,0)</f>
        <v>35</v>
      </c>
      <c r="AS1553" s="90">
        <f>VLOOKUP($B1553,'[8]POB X MCR 2019'!$C$8:$AW$50,45,0)</f>
        <v>24</v>
      </c>
      <c r="AT1553" s="90">
        <f>VLOOKUP($B1553,'[8]POB X MCR 2019'!$C$8:$AW$50,46,0)</f>
        <v>138</v>
      </c>
      <c r="AU1553" s="90">
        <f>VLOOKUP($B1553,'[6]RED SANTA CRUZ '!$C$7:$J$45,8,0)</f>
        <v>8</v>
      </c>
    </row>
    <row r="1554" spans="1:47" ht="12">
      <c r="A1554" s="58">
        <v>1555</v>
      </c>
      <c r="B1554" s="58">
        <v>11559</v>
      </c>
      <c r="C1554" s="59" t="s">
        <v>1134</v>
      </c>
      <c r="D1554" s="59" t="s">
        <v>569</v>
      </c>
      <c r="E1554" s="59" t="s">
        <v>698</v>
      </c>
      <c r="F1554" s="59" t="s">
        <v>709</v>
      </c>
      <c r="G1554" s="12" t="s">
        <v>266</v>
      </c>
      <c r="H1554" s="14">
        <f t="shared" si="385"/>
        <v>11559</v>
      </c>
      <c r="I1554" s="14">
        <f t="shared" si="379"/>
        <v>413</v>
      </c>
      <c r="J1554" s="12">
        <f>VLOOKUP($B1554,'[1]METAS 2019'!$D$4:$Q$843,5,0)</f>
        <v>2</v>
      </c>
      <c r="K1554" s="12">
        <f>VLOOKUP($B1554,'[1]METAS 2019'!$D$4:$Q$843,4,0)</f>
        <v>1</v>
      </c>
      <c r="L1554" s="12">
        <f>VLOOKUP($B1554,'[1]METAS 2019'!$D$4:$Q$843,11,0)</f>
        <v>5</v>
      </c>
      <c r="M1554" s="12">
        <f>VLOOKUP($B1554,'[1]METAS 2019'!$D$4:$Q$843,12,0)</f>
        <v>8</v>
      </c>
      <c r="N1554" s="12">
        <f>VLOOKUP($B1554,'[1]METAS 2019'!$D$4:$Q$843,13,0)</f>
        <v>5</v>
      </c>
      <c r="O1554" s="12">
        <f>VLOOKUP($B1554,'[1]METAS 2019'!$D$4:$Q$843,14,0)</f>
        <v>7</v>
      </c>
      <c r="P1554" s="90">
        <f>VLOOKUP($B1554,'[8]POB X MCR 2019'!$C$8:$AW$50,12,0)</f>
        <v>8</v>
      </c>
      <c r="Q1554" s="90">
        <f>VLOOKUP($B1554,'[8]POB X MCR 2019'!$C$8:$AW$50,13,0)</f>
        <v>9</v>
      </c>
      <c r="R1554" s="90">
        <f>VLOOKUP($B1554,'[8]POB X MCR 2019'!$C$8:$AW$50,14,0)</f>
        <v>9</v>
      </c>
      <c r="S1554" s="90">
        <f>VLOOKUP($B1554,'[8]POB X MCR 2019'!$C$8:$AW$50,15,0)</f>
        <v>9</v>
      </c>
      <c r="T1554" s="90">
        <f>VLOOKUP($B1554,'[8]POB X MCR 2019'!$C$8:$AW$50,16,0)</f>
        <v>10</v>
      </c>
      <c r="U1554" s="90">
        <f>VLOOKUP($B1554,'[8]POB X MCR 2019'!$C$8:$AW$50,17,0)</f>
        <v>10</v>
      </c>
      <c r="V1554" s="90">
        <f>VLOOKUP($B1554,'[8]POB X MCR 2019'!$C$8:$AW$50,18,0)</f>
        <v>10</v>
      </c>
      <c r="W1554" s="90">
        <f>VLOOKUP($B1554,'[8]POB X MCR 2019'!$C$8:$AW$50,19,0)</f>
        <v>10</v>
      </c>
      <c r="X1554" s="90">
        <f>VLOOKUP($B1554,'[8]POB X MCR 2019'!$C$8:$AW$50,20,0)</f>
        <v>9</v>
      </c>
      <c r="Y1554" s="90">
        <f>VLOOKUP($B1554,'[8]POB X MCR 2019'!$C$8:$AW$50,21,0)</f>
        <v>9</v>
      </c>
      <c r="Z1554" s="90">
        <f>VLOOKUP($B1554,'[8]POB X MCR 2019'!$C$8:$AW$50,22,0)</f>
        <v>8</v>
      </c>
      <c r="AA1554" s="90">
        <f>VLOOKUP($B1554,'[8]POB X MCR 2019'!$C$8:$AW$50,23,0)</f>
        <v>8</v>
      </c>
      <c r="AB1554" s="90">
        <f>VLOOKUP($B1554,'[8]POB X MCR 2019'!$C$8:$AW$50,24,0)</f>
        <v>7</v>
      </c>
      <c r="AC1554" s="90">
        <f>VLOOKUP($B1554,'[8]POB X MCR 2019'!$C$8:$AW$50,25,0)</f>
        <v>6</v>
      </c>
      <c r="AD1554" s="90">
        <f>VLOOKUP($B1554,'[8]POB X MCR 2019'!$C$8:$AW$50,26,0)</f>
        <v>25</v>
      </c>
      <c r="AE1554" s="90">
        <f>VLOOKUP($B1554,'[8]POB X MCR 2019'!$C$8:$AW$50,27,0)</f>
        <v>29</v>
      </c>
      <c r="AF1554" s="90">
        <f>VLOOKUP($B1554,'[8]POB X MCR 2019'!$C$8:$AW$50,28,0)</f>
        <v>37</v>
      </c>
      <c r="AG1554" s="90">
        <f>VLOOKUP($B1554,'[8]POB X MCR 2019'!$C$8:$AW$50,29,0)</f>
        <v>29</v>
      </c>
      <c r="AH1554" s="90">
        <f>VLOOKUP($B1554,'[8]POB X MCR 2019'!$C$8:$AW$50,30,0)</f>
        <v>28</v>
      </c>
      <c r="AI1554" s="90">
        <f>VLOOKUP($B1554,'[8]POB X MCR 2019'!$C$8:$AW$50,31,0)</f>
        <v>25</v>
      </c>
      <c r="AJ1554" s="90">
        <f>VLOOKUP($B1554,'[8]POB X MCR 2019'!$C$8:$AW$50,32,0)</f>
        <v>22</v>
      </c>
      <c r="AK1554" s="90">
        <f>VLOOKUP($B1554,'[8]POB X MCR 2019'!$C$8:$AW$50,33,0)</f>
        <v>19</v>
      </c>
      <c r="AL1554" s="90">
        <f>VLOOKUP($B1554,'[8]POB X MCR 2019'!$C$8:$AW$50,34,0)</f>
        <v>17</v>
      </c>
      <c r="AM1554" s="90">
        <f>VLOOKUP($B1554,'[8]POB X MCR 2019'!$C$8:$AW$50,35,0)</f>
        <v>12</v>
      </c>
      <c r="AN1554" s="90">
        <f>VLOOKUP($B1554,'[8]POB X MCR 2019'!$C$8:$AW$50,36,0)</f>
        <v>8</v>
      </c>
      <c r="AO1554" s="90">
        <f>VLOOKUP($B1554,'[8]POB X MCR 2019'!$C$8:$AW$50,37,0)</f>
        <v>6</v>
      </c>
      <c r="AP1554" s="90">
        <f>VLOOKUP($B1554,'[8]POB X MCR 2019'!$C$8:$AW$50,38,0)</f>
        <v>6</v>
      </c>
      <c r="AQ1554" s="90">
        <f>VLOOKUP($B1554,'[8]POB X MCR 2019'!$C$8:$AW$50,43,0)</f>
        <v>5614</v>
      </c>
      <c r="AR1554" s="90">
        <f>VLOOKUP($B1554,'[8]POB X MCR 2019'!$C$8:$AW$50,44,0)</f>
        <v>23</v>
      </c>
      <c r="AS1554" s="90">
        <f>VLOOKUP($B1554,'[8]POB X MCR 2019'!$C$8:$AW$50,45,0)</f>
        <v>16</v>
      </c>
      <c r="AT1554" s="90">
        <f>VLOOKUP($B1554,'[8]POB X MCR 2019'!$C$8:$AW$50,46,0)</f>
        <v>92</v>
      </c>
      <c r="AU1554" s="90">
        <f>VLOOKUP($B1554,'[6]RED SANTA CRUZ '!$C$7:$J$45,8,0)</f>
        <v>2</v>
      </c>
    </row>
    <row r="1555" spans="1:47" ht="12">
      <c r="A1555" s="58">
        <v>1556</v>
      </c>
      <c r="B1555" s="58">
        <v>6929</v>
      </c>
      <c r="C1555" s="59" t="s">
        <v>1134</v>
      </c>
      <c r="D1555" s="59" t="s">
        <v>569</v>
      </c>
      <c r="E1555" s="59" t="s">
        <v>698</v>
      </c>
      <c r="F1555" s="59" t="s">
        <v>1212</v>
      </c>
      <c r="G1555" s="12" t="s">
        <v>266</v>
      </c>
      <c r="H1555" s="14">
        <f t="shared" si="385"/>
        <v>6929</v>
      </c>
      <c r="I1555" s="14">
        <f t="shared" si="379"/>
        <v>331</v>
      </c>
      <c r="J1555" s="12">
        <f>VLOOKUP($B1555,'[1]METAS 2019'!$D$4:$Q$843,5,0)</f>
        <v>2</v>
      </c>
      <c r="K1555" s="12">
        <f>VLOOKUP($B1555,'[1]METAS 2019'!$D$4:$Q$843,4,0)</f>
        <v>3</v>
      </c>
      <c r="L1555" s="12">
        <f>VLOOKUP($B1555,'[1]METAS 2019'!$D$4:$Q$843,11,0)</f>
        <v>7</v>
      </c>
      <c r="M1555" s="12">
        <f>VLOOKUP($B1555,'[1]METAS 2019'!$D$4:$Q$843,12,0)</f>
        <v>7</v>
      </c>
      <c r="N1555" s="12">
        <f>VLOOKUP($B1555,'[1]METAS 2019'!$D$4:$Q$843,13,0)</f>
        <v>2</v>
      </c>
      <c r="O1555" s="12">
        <f>VLOOKUP($B1555,'[1]METAS 2019'!$D$4:$Q$843,14,0)</f>
        <v>4</v>
      </c>
      <c r="P1555" s="90">
        <f>VLOOKUP($B1555,'[8]POB X MCR 2019'!$C$8:$AW$50,12,0)</f>
        <v>7</v>
      </c>
      <c r="Q1555" s="90">
        <f>VLOOKUP($B1555,'[8]POB X MCR 2019'!$C$8:$AW$50,13,0)</f>
        <v>7</v>
      </c>
      <c r="R1555" s="90">
        <f>VLOOKUP($B1555,'[8]POB X MCR 2019'!$C$8:$AW$50,14,0)</f>
        <v>7</v>
      </c>
      <c r="S1555" s="90">
        <f>VLOOKUP($B1555,'[8]POB X MCR 2019'!$C$8:$AW$50,15,0)</f>
        <v>7</v>
      </c>
      <c r="T1555" s="90">
        <f>VLOOKUP($B1555,'[8]POB X MCR 2019'!$C$8:$AW$50,16,0)</f>
        <v>8</v>
      </c>
      <c r="U1555" s="90">
        <f>VLOOKUP($B1555,'[8]POB X MCR 2019'!$C$8:$AW$50,17,0)</f>
        <v>8</v>
      </c>
      <c r="V1555" s="90">
        <f>VLOOKUP($B1555,'[8]POB X MCR 2019'!$C$8:$AW$50,18,0)</f>
        <v>8</v>
      </c>
      <c r="W1555" s="90">
        <f>VLOOKUP($B1555,'[8]POB X MCR 2019'!$C$8:$AW$50,19,0)</f>
        <v>8</v>
      </c>
      <c r="X1555" s="90">
        <f>VLOOKUP($B1555,'[8]POB X MCR 2019'!$C$8:$AW$50,20,0)</f>
        <v>7</v>
      </c>
      <c r="Y1555" s="90">
        <f>VLOOKUP($B1555,'[8]POB X MCR 2019'!$C$8:$AW$50,21,0)</f>
        <v>7</v>
      </c>
      <c r="Z1555" s="90">
        <f>VLOOKUP($B1555,'[8]POB X MCR 2019'!$C$8:$AW$50,22,0)</f>
        <v>6</v>
      </c>
      <c r="AA1555" s="90">
        <f>VLOOKUP($B1555,'[8]POB X MCR 2019'!$C$8:$AW$50,23,0)</f>
        <v>6</v>
      </c>
      <c r="AB1555" s="90">
        <f>VLOOKUP($B1555,'[8]POB X MCR 2019'!$C$8:$AW$50,24,0)</f>
        <v>5</v>
      </c>
      <c r="AC1555" s="90">
        <f>VLOOKUP($B1555,'[8]POB X MCR 2019'!$C$8:$AW$50,25,0)</f>
        <v>5</v>
      </c>
      <c r="AD1555" s="90">
        <f>VLOOKUP($B1555,'[8]POB X MCR 2019'!$C$8:$AW$50,26,0)</f>
        <v>20</v>
      </c>
      <c r="AE1555" s="90">
        <f>VLOOKUP($B1555,'[8]POB X MCR 2019'!$C$8:$AW$50,27,0)</f>
        <v>23</v>
      </c>
      <c r="AF1555" s="90">
        <f>VLOOKUP($B1555,'[8]POB X MCR 2019'!$C$8:$AW$50,28,0)</f>
        <v>29</v>
      </c>
      <c r="AG1555" s="90">
        <f>VLOOKUP($B1555,'[8]POB X MCR 2019'!$C$8:$AW$50,29,0)</f>
        <v>23</v>
      </c>
      <c r="AH1555" s="90">
        <f>VLOOKUP($B1555,'[8]POB X MCR 2019'!$C$8:$AW$50,30,0)</f>
        <v>22</v>
      </c>
      <c r="AI1555" s="90">
        <f>VLOOKUP($B1555,'[8]POB X MCR 2019'!$C$8:$AW$50,31,0)</f>
        <v>20</v>
      </c>
      <c r="AJ1555" s="90">
        <f>VLOOKUP($B1555,'[8]POB X MCR 2019'!$C$8:$AW$50,32,0)</f>
        <v>18</v>
      </c>
      <c r="AK1555" s="90">
        <f>VLOOKUP($B1555,'[8]POB X MCR 2019'!$C$8:$AW$50,33,0)</f>
        <v>15</v>
      </c>
      <c r="AL1555" s="90">
        <f>VLOOKUP($B1555,'[8]POB X MCR 2019'!$C$8:$AW$50,34,0)</f>
        <v>14</v>
      </c>
      <c r="AM1555" s="90">
        <f>VLOOKUP($B1555,'[8]POB X MCR 2019'!$C$8:$AW$50,35,0)</f>
        <v>10</v>
      </c>
      <c r="AN1555" s="90">
        <f>VLOOKUP($B1555,'[8]POB X MCR 2019'!$C$8:$AW$50,36,0)</f>
        <v>6</v>
      </c>
      <c r="AO1555" s="90">
        <f>VLOOKUP($B1555,'[8]POB X MCR 2019'!$C$8:$AW$50,37,0)</f>
        <v>5</v>
      </c>
      <c r="AP1555" s="90">
        <f>VLOOKUP($B1555,'[8]POB X MCR 2019'!$C$8:$AW$50,38,0)</f>
        <v>5</v>
      </c>
      <c r="AQ1555" s="90">
        <f>VLOOKUP($B1555,'[8]POB X MCR 2019'!$C$8:$AW$50,43,0)</f>
        <v>5614</v>
      </c>
      <c r="AR1555" s="90">
        <f>VLOOKUP($B1555,'[8]POB X MCR 2019'!$C$8:$AW$50,44,0)</f>
        <v>18</v>
      </c>
      <c r="AS1555" s="90">
        <f>VLOOKUP($B1555,'[8]POB X MCR 2019'!$C$8:$AW$50,45,0)</f>
        <v>13</v>
      </c>
      <c r="AT1555" s="90">
        <f>VLOOKUP($B1555,'[8]POB X MCR 2019'!$C$8:$AW$50,46,0)</f>
        <v>73</v>
      </c>
      <c r="AU1555" s="90">
        <f>VLOOKUP($B1555,'[6]RED SANTA CRUZ '!$C$7:$J$45,8,0)</f>
        <v>2</v>
      </c>
    </row>
    <row r="1556" spans="1:47" ht="12">
      <c r="A1556" s="58">
        <v>1557</v>
      </c>
      <c r="B1556" s="58">
        <v>6927</v>
      </c>
      <c r="C1556" s="59" t="s">
        <v>1134</v>
      </c>
      <c r="D1556" s="59" t="s">
        <v>569</v>
      </c>
      <c r="E1556" s="59" t="s">
        <v>698</v>
      </c>
      <c r="F1556" s="59" t="s">
        <v>702</v>
      </c>
      <c r="G1556" s="12" t="s">
        <v>266</v>
      </c>
      <c r="H1556" s="14">
        <f t="shared" si="385"/>
        <v>6927</v>
      </c>
      <c r="I1556" s="14">
        <f t="shared" si="379"/>
        <v>334</v>
      </c>
      <c r="J1556" s="12">
        <f>VLOOKUP($B1556,'[1]METAS 2019'!$D$4:$Q$843,5,0)</f>
        <v>4</v>
      </c>
      <c r="K1556" s="12">
        <f>VLOOKUP($B1556,'[1]METAS 2019'!$D$4:$Q$843,4,0)</f>
        <v>6</v>
      </c>
      <c r="L1556" s="12">
        <f>VLOOKUP($B1556,'[1]METAS 2019'!$D$4:$Q$843,11,0)</f>
        <v>8</v>
      </c>
      <c r="M1556" s="12">
        <f>VLOOKUP($B1556,'[1]METAS 2019'!$D$4:$Q$843,12,0)</f>
        <v>4</v>
      </c>
      <c r="N1556" s="12">
        <f>VLOOKUP($B1556,'[1]METAS 2019'!$D$4:$Q$843,13,0)</f>
        <v>3</v>
      </c>
      <c r="O1556" s="12">
        <f>VLOOKUP($B1556,'[1]METAS 2019'!$D$4:$Q$843,14,0)</f>
        <v>7</v>
      </c>
      <c r="P1556" s="90">
        <f>VLOOKUP($B1556,'[8]POB X MCR 2019'!$C$8:$AW$50,12,0)</f>
        <v>7</v>
      </c>
      <c r="Q1556" s="90">
        <f>VLOOKUP($B1556,'[8]POB X MCR 2019'!$C$8:$AW$50,13,0)</f>
        <v>7</v>
      </c>
      <c r="R1556" s="90">
        <f>VLOOKUP($B1556,'[8]POB X MCR 2019'!$C$8:$AW$50,14,0)</f>
        <v>7</v>
      </c>
      <c r="S1556" s="90">
        <f>VLOOKUP($B1556,'[8]POB X MCR 2019'!$C$8:$AW$50,15,0)</f>
        <v>7</v>
      </c>
      <c r="T1556" s="90">
        <f>VLOOKUP($B1556,'[8]POB X MCR 2019'!$C$8:$AW$50,16,0)</f>
        <v>7</v>
      </c>
      <c r="U1556" s="90">
        <f>VLOOKUP($B1556,'[8]POB X MCR 2019'!$C$8:$AW$50,17,0)</f>
        <v>8</v>
      </c>
      <c r="V1556" s="90">
        <f>VLOOKUP($B1556,'[8]POB X MCR 2019'!$C$8:$AW$50,18,0)</f>
        <v>8</v>
      </c>
      <c r="W1556" s="90">
        <f>VLOOKUP($B1556,'[8]POB X MCR 2019'!$C$8:$AW$50,19,0)</f>
        <v>7</v>
      </c>
      <c r="X1556" s="90">
        <f>VLOOKUP($B1556,'[8]POB X MCR 2019'!$C$8:$AW$50,20,0)</f>
        <v>7</v>
      </c>
      <c r="Y1556" s="90">
        <f>VLOOKUP($B1556,'[8]POB X MCR 2019'!$C$8:$AW$50,21,0)</f>
        <v>7</v>
      </c>
      <c r="Z1556" s="90">
        <f>VLOOKUP($B1556,'[8]POB X MCR 2019'!$C$8:$AW$50,22,0)</f>
        <v>6</v>
      </c>
      <c r="AA1556" s="90">
        <f>VLOOKUP($B1556,'[8]POB X MCR 2019'!$C$8:$AW$50,23,0)</f>
        <v>6</v>
      </c>
      <c r="AB1556" s="90">
        <f>VLOOKUP($B1556,'[8]POB X MCR 2019'!$C$8:$AW$50,24,0)</f>
        <v>5</v>
      </c>
      <c r="AC1556" s="90">
        <f>VLOOKUP($B1556,'[8]POB X MCR 2019'!$C$8:$AW$50,25,0)</f>
        <v>5</v>
      </c>
      <c r="AD1556" s="90">
        <f>VLOOKUP($B1556,'[8]POB X MCR 2019'!$C$8:$AW$50,26,0)</f>
        <v>20</v>
      </c>
      <c r="AE1556" s="90">
        <f>VLOOKUP($B1556,'[8]POB X MCR 2019'!$C$8:$AW$50,27,0)</f>
        <v>23</v>
      </c>
      <c r="AF1556" s="90">
        <f>VLOOKUP($B1556,'[8]POB X MCR 2019'!$C$8:$AW$50,28,0)</f>
        <v>29</v>
      </c>
      <c r="AG1556" s="90">
        <f>VLOOKUP($B1556,'[8]POB X MCR 2019'!$C$8:$AW$50,29,0)</f>
        <v>23</v>
      </c>
      <c r="AH1556" s="90">
        <f>VLOOKUP($B1556,'[8]POB X MCR 2019'!$C$8:$AW$50,30,0)</f>
        <v>22</v>
      </c>
      <c r="AI1556" s="90">
        <f>VLOOKUP($B1556,'[8]POB X MCR 2019'!$C$8:$AW$50,31,0)</f>
        <v>20</v>
      </c>
      <c r="AJ1556" s="90">
        <f>VLOOKUP($B1556,'[8]POB X MCR 2019'!$C$8:$AW$50,32,0)</f>
        <v>17</v>
      </c>
      <c r="AK1556" s="90">
        <f>VLOOKUP($B1556,'[8]POB X MCR 2019'!$C$8:$AW$50,33,0)</f>
        <v>15</v>
      </c>
      <c r="AL1556" s="90">
        <f>VLOOKUP($B1556,'[8]POB X MCR 2019'!$C$8:$AW$50,34,0)</f>
        <v>14</v>
      </c>
      <c r="AM1556" s="90">
        <f>VLOOKUP($B1556,'[8]POB X MCR 2019'!$C$8:$AW$50,35,0)</f>
        <v>9</v>
      </c>
      <c r="AN1556" s="90">
        <f>VLOOKUP($B1556,'[8]POB X MCR 2019'!$C$8:$AW$50,36,0)</f>
        <v>6</v>
      </c>
      <c r="AO1556" s="90">
        <f>VLOOKUP($B1556,'[8]POB X MCR 2019'!$C$8:$AW$50,37,0)</f>
        <v>5</v>
      </c>
      <c r="AP1556" s="90">
        <f>VLOOKUP($B1556,'[8]POB X MCR 2019'!$C$8:$AW$50,38,0)</f>
        <v>5</v>
      </c>
      <c r="AQ1556" s="90">
        <f>VLOOKUP($B1556,'[8]POB X MCR 2019'!$C$8:$AW$50,43,0)</f>
        <v>5614</v>
      </c>
      <c r="AR1556" s="90">
        <f>VLOOKUP($B1556,'[8]POB X MCR 2019'!$C$8:$AW$50,44,0)</f>
        <v>18</v>
      </c>
      <c r="AS1556" s="90">
        <f>VLOOKUP($B1556,'[8]POB X MCR 2019'!$C$8:$AW$50,45,0)</f>
        <v>13</v>
      </c>
      <c r="AT1556" s="90">
        <f>VLOOKUP($B1556,'[8]POB X MCR 2019'!$C$8:$AW$50,46,0)</f>
        <v>72</v>
      </c>
      <c r="AU1556" s="90">
        <f>VLOOKUP($B1556,'[6]RED SANTA CRUZ '!$C$7:$J$45,8,0)</f>
        <v>4</v>
      </c>
    </row>
    <row r="1557" spans="1:47" ht="12">
      <c r="A1557" s="58">
        <v>1558</v>
      </c>
      <c r="B1557" s="58">
        <v>4825</v>
      </c>
      <c r="C1557" s="59" t="s">
        <v>1134</v>
      </c>
      <c r="D1557" s="59" t="s">
        <v>569</v>
      </c>
      <c r="E1557" s="59" t="s">
        <v>698</v>
      </c>
      <c r="F1557" s="59" t="s">
        <v>701</v>
      </c>
      <c r="G1557" s="12" t="s">
        <v>266</v>
      </c>
      <c r="H1557" s="14">
        <f t="shared" si="385"/>
        <v>4825</v>
      </c>
      <c r="I1557" s="14">
        <f t="shared" si="379"/>
        <v>683</v>
      </c>
      <c r="J1557" s="12">
        <f>VLOOKUP($B1557,'[1]METAS 2019'!$D$4:$Q$843,5,0)</f>
        <v>3</v>
      </c>
      <c r="K1557" s="12">
        <f>VLOOKUP($B1557,'[1]METAS 2019'!$D$4:$Q$843,4,0)</f>
        <v>6</v>
      </c>
      <c r="L1557" s="12">
        <f>VLOOKUP($B1557,'[1]METAS 2019'!$D$4:$Q$843,11,0)</f>
        <v>8</v>
      </c>
      <c r="M1557" s="12">
        <f>VLOOKUP($B1557,'[1]METAS 2019'!$D$4:$Q$843,12,0)</f>
        <v>10</v>
      </c>
      <c r="N1557" s="12">
        <f>VLOOKUP($B1557,'[1]METAS 2019'!$D$4:$Q$843,13,0)</f>
        <v>9</v>
      </c>
      <c r="O1557" s="12">
        <f>VLOOKUP($B1557,'[1]METAS 2019'!$D$4:$Q$843,14,0)</f>
        <v>12</v>
      </c>
      <c r="P1557" s="90">
        <f>VLOOKUP($B1557,'[8]POB X MCR 2019'!$C$8:$AW$50,12,0)</f>
        <v>14</v>
      </c>
      <c r="Q1557" s="90">
        <f>VLOOKUP($B1557,'[8]POB X MCR 2019'!$C$8:$AW$50,13,0)</f>
        <v>14</v>
      </c>
      <c r="R1557" s="90">
        <f>VLOOKUP($B1557,'[8]POB X MCR 2019'!$C$8:$AW$50,14,0)</f>
        <v>15</v>
      </c>
      <c r="S1557" s="90">
        <f>VLOOKUP($B1557,'[8]POB X MCR 2019'!$C$8:$AW$50,15,0)</f>
        <v>15</v>
      </c>
      <c r="T1557" s="90">
        <f>VLOOKUP($B1557,'[8]POB X MCR 2019'!$C$8:$AW$50,16,0)</f>
        <v>16</v>
      </c>
      <c r="U1557" s="90">
        <f>VLOOKUP($B1557,'[8]POB X MCR 2019'!$C$8:$AW$50,17,0)</f>
        <v>16</v>
      </c>
      <c r="V1557" s="90">
        <f>VLOOKUP($B1557,'[8]POB X MCR 2019'!$C$8:$AW$50,18,0)</f>
        <v>16</v>
      </c>
      <c r="W1557" s="90">
        <f>VLOOKUP($B1557,'[8]POB X MCR 2019'!$C$8:$AW$50,19,0)</f>
        <v>16</v>
      </c>
      <c r="X1557" s="90">
        <f>VLOOKUP($B1557,'[8]POB X MCR 2019'!$C$8:$AW$50,20,0)</f>
        <v>15</v>
      </c>
      <c r="Y1557" s="90">
        <f>VLOOKUP($B1557,'[8]POB X MCR 2019'!$C$8:$AW$50,21,0)</f>
        <v>14</v>
      </c>
      <c r="Z1557" s="90">
        <f>VLOOKUP($B1557,'[8]POB X MCR 2019'!$C$8:$AW$50,22,0)</f>
        <v>13</v>
      </c>
      <c r="AA1557" s="90">
        <f>VLOOKUP($B1557,'[8]POB X MCR 2019'!$C$8:$AW$50,23,0)</f>
        <v>12</v>
      </c>
      <c r="AB1557" s="90">
        <f>VLOOKUP($B1557,'[8]POB X MCR 2019'!$C$8:$AW$50,24,0)</f>
        <v>11</v>
      </c>
      <c r="AC1557" s="90">
        <f>VLOOKUP($B1557,'[8]POB X MCR 2019'!$C$8:$AW$50,25,0)</f>
        <v>11</v>
      </c>
      <c r="AD1557" s="90">
        <f>VLOOKUP($B1557,'[8]POB X MCR 2019'!$C$8:$AW$50,26,0)</f>
        <v>42</v>
      </c>
      <c r="AE1557" s="90">
        <f>VLOOKUP($B1557,'[8]POB X MCR 2019'!$C$8:$AW$50,27,0)</f>
        <v>49</v>
      </c>
      <c r="AF1557" s="90">
        <f>VLOOKUP($B1557,'[8]POB X MCR 2019'!$C$8:$AW$50,28,0)</f>
        <v>61</v>
      </c>
      <c r="AG1557" s="90">
        <f>VLOOKUP($B1557,'[8]POB X MCR 2019'!$C$8:$AW$50,29,0)</f>
        <v>48</v>
      </c>
      <c r="AH1557" s="90">
        <f>VLOOKUP($B1557,'[8]POB X MCR 2019'!$C$8:$AW$50,30,0)</f>
        <v>45</v>
      </c>
      <c r="AI1557" s="90">
        <f>VLOOKUP($B1557,'[8]POB X MCR 2019'!$C$8:$AW$50,31,0)</f>
        <v>42</v>
      </c>
      <c r="AJ1557" s="90">
        <f>VLOOKUP($B1557,'[8]POB X MCR 2019'!$C$8:$AW$50,32,0)</f>
        <v>37</v>
      </c>
      <c r="AK1557" s="90">
        <f>VLOOKUP($B1557,'[8]POB X MCR 2019'!$C$8:$AW$50,33,0)</f>
        <v>31</v>
      </c>
      <c r="AL1557" s="90">
        <f>VLOOKUP($B1557,'[8]POB X MCR 2019'!$C$8:$AW$50,34,0)</f>
        <v>29</v>
      </c>
      <c r="AM1557" s="90">
        <f>VLOOKUP($B1557,'[8]POB X MCR 2019'!$C$8:$AW$50,35,0)</f>
        <v>20</v>
      </c>
      <c r="AN1557" s="90">
        <f>VLOOKUP($B1557,'[8]POB X MCR 2019'!$C$8:$AW$50,36,0)</f>
        <v>13</v>
      </c>
      <c r="AO1557" s="90">
        <f>VLOOKUP($B1557,'[8]POB X MCR 2019'!$C$8:$AW$50,37,0)</f>
        <v>10</v>
      </c>
      <c r="AP1557" s="90">
        <f>VLOOKUP($B1557,'[8]POB X MCR 2019'!$C$8:$AW$50,38,0)</f>
        <v>10</v>
      </c>
      <c r="AQ1557" s="90">
        <f>VLOOKUP($B1557,'[8]POB X MCR 2019'!$C$8:$AW$50,43,0)</f>
        <v>5614</v>
      </c>
      <c r="AR1557" s="90">
        <f>VLOOKUP($B1557,'[8]POB X MCR 2019'!$C$8:$AW$50,44,0)</f>
        <v>38</v>
      </c>
      <c r="AS1557" s="90">
        <f>VLOOKUP($B1557,'[8]POB X MCR 2019'!$C$8:$AW$50,45,0)</f>
        <v>27</v>
      </c>
      <c r="AT1557" s="90">
        <f>VLOOKUP($B1557,'[8]POB X MCR 2019'!$C$8:$AW$50,46,0)</f>
        <v>151</v>
      </c>
      <c r="AU1557" s="90">
        <f>VLOOKUP($B1557,'[6]RED SANTA CRUZ '!$C$7:$J$45,8,0)</f>
        <v>3</v>
      </c>
    </row>
    <row r="1558" spans="1:47" ht="12">
      <c r="A1558" s="97">
        <v>1559</v>
      </c>
      <c r="B1558" s="97"/>
      <c r="C1558" s="98"/>
      <c r="D1558" s="98"/>
      <c r="E1558" s="98"/>
      <c r="F1558" s="98" t="s">
        <v>1202</v>
      </c>
      <c r="G1558" s="17" t="s">
        <v>1214</v>
      </c>
      <c r="H1558" s="81"/>
      <c r="I1558" s="81">
        <f t="shared" si="379"/>
        <v>2584</v>
      </c>
      <c r="J1558" s="17">
        <f>SUM(J1559:J1561)</f>
        <v>33</v>
      </c>
      <c r="K1558" s="17">
        <f t="shared" ref="K1558:AU1558" si="386">SUM(K1559:K1561)</f>
        <v>30</v>
      </c>
      <c r="L1558" s="17">
        <f t="shared" si="386"/>
        <v>25</v>
      </c>
      <c r="M1558" s="17">
        <f t="shared" si="386"/>
        <v>29</v>
      </c>
      <c r="N1558" s="17">
        <f t="shared" si="386"/>
        <v>31</v>
      </c>
      <c r="O1558" s="17">
        <f t="shared" si="386"/>
        <v>31</v>
      </c>
      <c r="P1558" s="17">
        <f t="shared" si="386"/>
        <v>37</v>
      </c>
      <c r="Q1558" s="17">
        <f t="shared" si="386"/>
        <v>42</v>
      </c>
      <c r="R1558" s="17">
        <f t="shared" si="386"/>
        <v>45</v>
      </c>
      <c r="S1558" s="17">
        <f t="shared" si="386"/>
        <v>49</v>
      </c>
      <c r="T1558" s="17">
        <f t="shared" si="386"/>
        <v>53</v>
      </c>
      <c r="U1558" s="17">
        <f t="shared" si="386"/>
        <v>57</v>
      </c>
      <c r="V1558" s="17">
        <f t="shared" si="386"/>
        <v>60</v>
      </c>
      <c r="W1558" s="17">
        <f t="shared" si="386"/>
        <v>58</v>
      </c>
      <c r="X1558" s="17">
        <f t="shared" si="386"/>
        <v>50</v>
      </c>
      <c r="Y1558" s="17">
        <f t="shared" si="386"/>
        <v>48</v>
      </c>
      <c r="Z1558" s="17">
        <f t="shared" si="386"/>
        <v>44</v>
      </c>
      <c r="AA1558" s="17">
        <f t="shared" si="386"/>
        <v>41</v>
      </c>
      <c r="AB1558" s="17">
        <f t="shared" si="386"/>
        <v>36</v>
      </c>
      <c r="AC1558" s="17">
        <f t="shared" si="386"/>
        <v>34</v>
      </c>
      <c r="AD1558" s="17">
        <f t="shared" si="386"/>
        <v>133</v>
      </c>
      <c r="AE1558" s="17">
        <f t="shared" si="386"/>
        <v>146</v>
      </c>
      <c r="AF1558" s="17">
        <f t="shared" si="386"/>
        <v>198</v>
      </c>
      <c r="AG1558" s="17">
        <f t="shared" si="386"/>
        <v>187</v>
      </c>
      <c r="AH1558" s="17">
        <f t="shared" si="386"/>
        <v>197</v>
      </c>
      <c r="AI1558" s="17">
        <f t="shared" si="386"/>
        <v>175</v>
      </c>
      <c r="AJ1558" s="17">
        <f t="shared" si="386"/>
        <v>147</v>
      </c>
      <c r="AK1558" s="17">
        <f t="shared" si="386"/>
        <v>130</v>
      </c>
      <c r="AL1558" s="17">
        <f t="shared" si="386"/>
        <v>130</v>
      </c>
      <c r="AM1558" s="17">
        <f t="shared" si="386"/>
        <v>93</v>
      </c>
      <c r="AN1558" s="17">
        <f t="shared" si="386"/>
        <v>100</v>
      </c>
      <c r="AO1558" s="17">
        <f t="shared" si="386"/>
        <v>58</v>
      </c>
      <c r="AP1558" s="17">
        <f t="shared" si="386"/>
        <v>57</v>
      </c>
      <c r="AQ1558" s="17">
        <f t="shared" si="386"/>
        <v>16842</v>
      </c>
      <c r="AR1558" s="17">
        <f t="shared" si="386"/>
        <v>149</v>
      </c>
      <c r="AS1558" s="17">
        <f t="shared" si="386"/>
        <v>93</v>
      </c>
      <c r="AT1558" s="17">
        <f t="shared" si="386"/>
        <v>509</v>
      </c>
      <c r="AU1558" s="17">
        <f t="shared" si="386"/>
        <v>30</v>
      </c>
    </row>
    <row r="1559" spans="1:47" ht="12">
      <c r="A1559" s="58">
        <v>1560</v>
      </c>
      <c r="B1559" s="58">
        <v>4828</v>
      </c>
      <c r="C1559" s="59" t="s">
        <v>1134</v>
      </c>
      <c r="D1559" s="59" t="s">
        <v>569</v>
      </c>
      <c r="E1559" s="59" t="s">
        <v>698</v>
      </c>
      <c r="F1559" s="59" t="s">
        <v>705</v>
      </c>
      <c r="G1559" s="12" t="s">
        <v>266</v>
      </c>
      <c r="H1559" s="14">
        <f>B1559</f>
        <v>4828</v>
      </c>
      <c r="I1559" s="14">
        <f t="shared" si="379"/>
        <v>1130</v>
      </c>
      <c r="J1559" s="12">
        <f>VLOOKUP($B1559,'[1]METAS 2019'!$D$4:$Q$843,5,0)</f>
        <v>13</v>
      </c>
      <c r="K1559" s="12">
        <f>VLOOKUP($B1559,'[1]METAS 2019'!$D$4:$Q$843,4,0)</f>
        <v>16</v>
      </c>
      <c r="L1559" s="12">
        <f>VLOOKUP($B1559,'[1]METAS 2019'!$D$4:$Q$843,11,0)</f>
        <v>9</v>
      </c>
      <c r="M1559" s="12">
        <f>VLOOKUP($B1559,'[1]METAS 2019'!$D$4:$Q$843,12,0)</f>
        <v>7</v>
      </c>
      <c r="N1559" s="12">
        <f>VLOOKUP($B1559,'[1]METAS 2019'!$D$4:$Q$843,13,0)</f>
        <v>8</v>
      </c>
      <c r="O1559" s="12">
        <f>VLOOKUP($B1559,'[1]METAS 2019'!$D$4:$Q$843,14,0)</f>
        <v>11</v>
      </c>
      <c r="P1559" s="90">
        <f>VLOOKUP($B1559,'[8]POB X MCR 2019'!$C$8:$AW$50,12,0)</f>
        <v>16</v>
      </c>
      <c r="Q1559" s="90">
        <f>VLOOKUP($B1559,'[8]POB X MCR 2019'!$C$8:$AW$50,13,0)</f>
        <v>19</v>
      </c>
      <c r="R1559" s="90">
        <f>VLOOKUP($B1559,'[8]POB X MCR 2019'!$C$8:$AW$50,14,0)</f>
        <v>20</v>
      </c>
      <c r="S1559" s="90">
        <f>VLOOKUP($B1559,'[8]POB X MCR 2019'!$C$8:$AW$50,15,0)</f>
        <v>22</v>
      </c>
      <c r="T1559" s="90">
        <f>VLOOKUP($B1559,'[8]POB X MCR 2019'!$C$8:$AW$50,16,0)</f>
        <v>23</v>
      </c>
      <c r="U1559" s="90">
        <f>VLOOKUP($B1559,'[8]POB X MCR 2019'!$C$8:$AW$50,17,0)</f>
        <v>25</v>
      </c>
      <c r="V1559" s="90">
        <f>VLOOKUP($B1559,'[8]POB X MCR 2019'!$C$8:$AW$50,18,0)</f>
        <v>27</v>
      </c>
      <c r="W1559" s="90">
        <f>VLOOKUP($B1559,'[8]POB X MCR 2019'!$C$8:$AW$50,19,0)</f>
        <v>26</v>
      </c>
      <c r="X1559" s="90">
        <f>VLOOKUP($B1559,'[8]POB X MCR 2019'!$C$8:$AW$50,20,0)</f>
        <v>22</v>
      </c>
      <c r="Y1559" s="90">
        <f>VLOOKUP($B1559,'[8]POB X MCR 2019'!$C$8:$AW$50,21,0)</f>
        <v>21</v>
      </c>
      <c r="Z1559" s="90">
        <f>VLOOKUP($B1559,'[8]POB X MCR 2019'!$C$8:$AW$50,22,0)</f>
        <v>19</v>
      </c>
      <c r="AA1559" s="90">
        <f>VLOOKUP($B1559,'[8]POB X MCR 2019'!$C$8:$AW$50,23,0)</f>
        <v>18</v>
      </c>
      <c r="AB1559" s="90">
        <f>VLOOKUP($B1559,'[8]POB X MCR 2019'!$C$8:$AW$50,24,0)</f>
        <v>16</v>
      </c>
      <c r="AC1559" s="90">
        <f>VLOOKUP($B1559,'[8]POB X MCR 2019'!$C$8:$AW$50,25,0)</f>
        <v>15</v>
      </c>
      <c r="AD1559" s="90">
        <f>VLOOKUP($B1559,'[8]POB X MCR 2019'!$C$8:$AW$50,26,0)</f>
        <v>59</v>
      </c>
      <c r="AE1559" s="90">
        <f>VLOOKUP($B1559,'[8]POB X MCR 2019'!$C$8:$AW$50,27,0)</f>
        <v>65</v>
      </c>
      <c r="AF1559" s="90">
        <f>VLOOKUP($B1559,'[8]POB X MCR 2019'!$C$8:$AW$50,28,0)</f>
        <v>88</v>
      </c>
      <c r="AG1559" s="90">
        <f>VLOOKUP($B1559,'[8]POB X MCR 2019'!$C$8:$AW$50,29,0)</f>
        <v>83</v>
      </c>
      <c r="AH1559" s="90">
        <f>VLOOKUP($B1559,'[8]POB X MCR 2019'!$C$8:$AW$50,30,0)</f>
        <v>87</v>
      </c>
      <c r="AI1559" s="90">
        <f>VLOOKUP($B1559,'[8]POB X MCR 2019'!$C$8:$AW$50,31,0)</f>
        <v>78</v>
      </c>
      <c r="AJ1559" s="90">
        <f>VLOOKUP($B1559,'[8]POB X MCR 2019'!$C$8:$AW$50,32,0)</f>
        <v>65</v>
      </c>
      <c r="AK1559" s="90">
        <f>VLOOKUP($B1559,'[8]POB X MCR 2019'!$C$8:$AW$50,33,0)</f>
        <v>58</v>
      </c>
      <c r="AL1559" s="90">
        <f>VLOOKUP($B1559,'[8]POB X MCR 2019'!$C$8:$AW$50,34,0)</f>
        <v>58</v>
      </c>
      <c r="AM1559" s="90">
        <f>VLOOKUP($B1559,'[8]POB X MCR 2019'!$C$8:$AW$50,35,0)</f>
        <v>41</v>
      </c>
      <c r="AN1559" s="90">
        <f>VLOOKUP($B1559,'[8]POB X MCR 2019'!$C$8:$AW$50,36,0)</f>
        <v>44</v>
      </c>
      <c r="AO1559" s="90">
        <f>VLOOKUP($B1559,'[8]POB X MCR 2019'!$C$8:$AW$50,37,0)</f>
        <v>26</v>
      </c>
      <c r="AP1559" s="90">
        <f>VLOOKUP($B1559,'[8]POB X MCR 2019'!$C$8:$AW$50,38,0)</f>
        <v>25</v>
      </c>
      <c r="AQ1559" s="90">
        <f>VLOOKUP($B1559,'[8]POB X MCR 2019'!$C$8:$AW$50,43,0)</f>
        <v>5614</v>
      </c>
      <c r="AR1559" s="90">
        <f>VLOOKUP($B1559,'[8]POB X MCR 2019'!$C$8:$AW$50,44,0)</f>
        <v>66</v>
      </c>
      <c r="AS1559" s="90">
        <f>VLOOKUP($B1559,'[8]POB X MCR 2019'!$C$8:$AW$50,45,0)</f>
        <v>41</v>
      </c>
      <c r="AT1559" s="90">
        <f>VLOOKUP($B1559,'[8]POB X MCR 2019'!$C$8:$AW$50,46,0)</f>
        <v>225</v>
      </c>
      <c r="AU1559" s="90">
        <f>VLOOKUP($B1559,'[6]RED SANTA CRUZ '!$C$7:$J$45,8,0)</f>
        <v>11</v>
      </c>
    </row>
    <row r="1560" spans="1:47" ht="12">
      <c r="A1560" s="58">
        <v>1561</v>
      </c>
      <c r="B1560" s="58">
        <v>4826</v>
      </c>
      <c r="C1560" s="59" t="s">
        <v>1134</v>
      </c>
      <c r="D1560" s="59" t="s">
        <v>569</v>
      </c>
      <c r="E1560" s="59" t="s">
        <v>698</v>
      </c>
      <c r="F1560" s="59" t="s">
        <v>703</v>
      </c>
      <c r="G1560" s="12" t="s">
        <v>271</v>
      </c>
      <c r="H1560" s="14">
        <f>B1560</f>
        <v>4826</v>
      </c>
      <c r="I1560" s="14">
        <f t="shared" si="379"/>
        <v>716</v>
      </c>
      <c r="J1560" s="12">
        <f>VLOOKUP($B1560,'[1]METAS 2019'!$D$4:$Q$843,5,0)</f>
        <v>8</v>
      </c>
      <c r="K1560" s="12">
        <f>VLOOKUP($B1560,'[1]METAS 2019'!$D$4:$Q$843,4,0)</f>
        <v>9</v>
      </c>
      <c r="L1560" s="12">
        <f>VLOOKUP($B1560,'[1]METAS 2019'!$D$4:$Q$843,11,0)</f>
        <v>11</v>
      </c>
      <c r="M1560" s="12">
        <f>VLOOKUP($B1560,'[1]METAS 2019'!$D$4:$Q$843,12,0)</f>
        <v>10</v>
      </c>
      <c r="N1560" s="12">
        <f>VLOOKUP($B1560,'[1]METAS 2019'!$D$4:$Q$843,13,0)</f>
        <v>6</v>
      </c>
      <c r="O1560" s="12">
        <f>VLOOKUP($B1560,'[1]METAS 2019'!$D$4:$Q$843,14,0)</f>
        <v>10</v>
      </c>
      <c r="P1560" s="90">
        <f>VLOOKUP($B1560,'[8]POB X MCR 2019'!$C$8:$AW$50,12,0)</f>
        <v>11</v>
      </c>
      <c r="Q1560" s="90">
        <f>VLOOKUP($B1560,'[8]POB X MCR 2019'!$C$8:$AW$50,13,0)</f>
        <v>11</v>
      </c>
      <c r="R1560" s="90">
        <f>VLOOKUP($B1560,'[8]POB X MCR 2019'!$C$8:$AW$50,14,0)</f>
        <v>12</v>
      </c>
      <c r="S1560" s="90">
        <f>VLOOKUP($B1560,'[8]POB X MCR 2019'!$C$8:$AW$50,15,0)</f>
        <v>13</v>
      </c>
      <c r="T1560" s="90">
        <f>VLOOKUP($B1560,'[8]POB X MCR 2019'!$C$8:$AW$50,16,0)</f>
        <v>15</v>
      </c>
      <c r="U1560" s="90">
        <f>VLOOKUP($B1560,'[8]POB X MCR 2019'!$C$8:$AW$50,17,0)</f>
        <v>16</v>
      </c>
      <c r="V1560" s="90">
        <f>VLOOKUP($B1560,'[8]POB X MCR 2019'!$C$8:$AW$50,18,0)</f>
        <v>16</v>
      </c>
      <c r="W1560" s="90">
        <f>VLOOKUP($B1560,'[8]POB X MCR 2019'!$C$8:$AW$50,19,0)</f>
        <v>16</v>
      </c>
      <c r="X1560" s="90">
        <f>VLOOKUP($B1560,'[8]POB X MCR 2019'!$C$8:$AW$50,20,0)</f>
        <v>14</v>
      </c>
      <c r="Y1560" s="90">
        <f>VLOOKUP($B1560,'[8]POB X MCR 2019'!$C$8:$AW$50,21,0)</f>
        <v>13</v>
      </c>
      <c r="Z1560" s="90">
        <f>VLOOKUP($B1560,'[8]POB X MCR 2019'!$C$8:$AW$50,22,0)</f>
        <v>13</v>
      </c>
      <c r="AA1560" s="90">
        <f>VLOOKUP($B1560,'[8]POB X MCR 2019'!$C$8:$AW$50,23,0)</f>
        <v>11</v>
      </c>
      <c r="AB1560" s="90">
        <f>VLOOKUP($B1560,'[8]POB X MCR 2019'!$C$8:$AW$50,24,0)</f>
        <v>10</v>
      </c>
      <c r="AC1560" s="90">
        <f>VLOOKUP($B1560,'[8]POB X MCR 2019'!$C$8:$AW$50,25,0)</f>
        <v>9</v>
      </c>
      <c r="AD1560" s="90">
        <f>VLOOKUP($B1560,'[8]POB X MCR 2019'!$C$8:$AW$50,26,0)</f>
        <v>37</v>
      </c>
      <c r="AE1560" s="90">
        <f>VLOOKUP($B1560,'[8]POB X MCR 2019'!$C$8:$AW$50,27,0)</f>
        <v>40</v>
      </c>
      <c r="AF1560" s="90">
        <f>VLOOKUP($B1560,'[8]POB X MCR 2019'!$C$8:$AW$50,28,0)</f>
        <v>54</v>
      </c>
      <c r="AG1560" s="90">
        <f>VLOOKUP($B1560,'[8]POB X MCR 2019'!$C$8:$AW$50,29,0)</f>
        <v>51</v>
      </c>
      <c r="AH1560" s="90">
        <f>VLOOKUP($B1560,'[8]POB X MCR 2019'!$C$8:$AW$50,30,0)</f>
        <v>55</v>
      </c>
      <c r="AI1560" s="90">
        <f>VLOOKUP($B1560,'[8]POB X MCR 2019'!$C$8:$AW$50,31,0)</f>
        <v>48</v>
      </c>
      <c r="AJ1560" s="90">
        <f>VLOOKUP($B1560,'[8]POB X MCR 2019'!$C$8:$AW$50,32,0)</f>
        <v>41</v>
      </c>
      <c r="AK1560" s="90">
        <f>VLOOKUP($B1560,'[8]POB X MCR 2019'!$C$8:$AW$50,33,0)</f>
        <v>35</v>
      </c>
      <c r="AL1560" s="90">
        <f>VLOOKUP($B1560,'[8]POB X MCR 2019'!$C$8:$AW$50,34,0)</f>
        <v>35</v>
      </c>
      <c r="AM1560" s="90">
        <f>VLOOKUP($B1560,'[8]POB X MCR 2019'!$C$8:$AW$50,35,0)</f>
        <v>26</v>
      </c>
      <c r="AN1560" s="90">
        <f>VLOOKUP($B1560,'[8]POB X MCR 2019'!$C$8:$AW$50,36,0)</f>
        <v>28</v>
      </c>
      <c r="AO1560" s="90">
        <f>VLOOKUP($B1560,'[8]POB X MCR 2019'!$C$8:$AW$50,37,0)</f>
        <v>16</v>
      </c>
      <c r="AP1560" s="90">
        <f>VLOOKUP($B1560,'[8]POB X MCR 2019'!$C$8:$AW$50,38,0)</f>
        <v>16</v>
      </c>
      <c r="AQ1560" s="90">
        <f>VLOOKUP($B1560,'[8]POB X MCR 2019'!$C$8:$AW$50,43,0)</f>
        <v>5614</v>
      </c>
      <c r="AR1560" s="90">
        <f>VLOOKUP($B1560,'[8]POB X MCR 2019'!$C$8:$AW$50,44,0)</f>
        <v>41</v>
      </c>
      <c r="AS1560" s="90">
        <f>VLOOKUP($B1560,'[8]POB X MCR 2019'!$C$8:$AW$50,45,0)</f>
        <v>26</v>
      </c>
      <c r="AT1560" s="90">
        <f>VLOOKUP($B1560,'[8]POB X MCR 2019'!$C$8:$AW$50,46,0)</f>
        <v>141</v>
      </c>
      <c r="AU1560" s="90">
        <f>VLOOKUP($B1560,'[6]RED SANTA CRUZ '!$C$7:$J$45,8,0)</f>
        <v>7</v>
      </c>
    </row>
    <row r="1561" spans="1:47" ht="12">
      <c r="A1561" s="58">
        <v>1562</v>
      </c>
      <c r="B1561" s="58">
        <v>4827</v>
      </c>
      <c r="C1561" s="59" t="s">
        <v>1134</v>
      </c>
      <c r="D1561" s="59" t="s">
        <v>569</v>
      </c>
      <c r="E1561" s="59" t="s">
        <v>698</v>
      </c>
      <c r="F1561" s="59" t="s">
        <v>706</v>
      </c>
      <c r="G1561" s="12" t="s">
        <v>266</v>
      </c>
      <c r="H1561" s="14">
        <f>B1561</f>
        <v>4827</v>
      </c>
      <c r="I1561" s="14">
        <f t="shared" si="379"/>
        <v>738</v>
      </c>
      <c r="J1561" s="12">
        <f>VLOOKUP($B1561,'[1]METAS 2019'!$D$4:$Q$843,5,0)</f>
        <v>12</v>
      </c>
      <c r="K1561" s="12">
        <f>VLOOKUP($B1561,'[1]METAS 2019'!$D$4:$Q$843,4,0)</f>
        <v>5</v>
      </c>
      <c r="L1561" s="12">
        <f>VLOOKUP($B1561,'[1]METAS 2019'!$D$4:$Q$843,11,0)</f>
        <v>5</v>
      </c>
      <c r="M1561" s="12">
        <f>VLOOKUP($B1561,'[1]METAS 2019'!$D$4:$Q$843,12,0)</f>
        <v>12</v>
      </c>
      <c r="N1561" s="12">
        <f>VLOOKUP($B1561,'[1]METAS 2019'!$D$4:$Q$843,13,0)</f>
        <v>17</v>
      </c>
      <c r="O1561" s="12">
        <f>VLOOKUP($B1561,'[1]METAS 2019'!$D$4:$Q$843,14,0)</f>
        <v>10</v>
      </c>
      <c r="P1561" s="90">
        <f>VLOOKUP($B1561,'[8]POB X MCR 2019'!$C$8:$AW$50,12,0)</f>
        <v>10</v>
      </c>
      <c r="Q1561" s="90">
        <f>VLOOKUP($B1561,'[8]POB X MCR 2019'!$C$8:$AW$50,13,0)</f>
        <v>12</v>
      </c>
      <c r="R1561" s="90">
        <f>VLOOKUP($B1561,'[8]POB X MCR 2019'!$C$8:$AW$50,14,0)</f>
        <v>13</v>
      </c>
      <c r="S1561" s="90">
        <f>VLOOKUP($B1561,'[8]POB X MCR 2019'!$C$8:$AW$50,15,0)</f>
        <v>14</v>
      </c>
      <c r="T1561" s="90">
        <f>VLOOKUP($B1561,'[8]POB X MCR 2019'!$C$8:$AW$50,16,0)</f>
        <v>15</v>
      </c>
      <c r="U1561" s="90">
        <f>VLOOKUP($B1561,'[8]POB X MCR 2019'!$C$8:$AW$50,17,0)</f>
        <v>16</v>
      </c>
      <c r="V1561" s="90">
        <f>VLOOKUP($B1561,'[8]POB X MCR 2019'!$C$8:$AW$50,18,0)</f>
        <v>17</v>
      </c>
      <c r="W1561" s="90">
        <f>VLOOKUP($B1561,'[8]POB X MCR 2019'!$C$8:$AW$50,19,0)</f>
        <v>16</v>
      </c>
      <c r="X1561" s="90">
        <f>VLOOKUP($B1561,'[8]POB X MCR 2019'!$C$8:$AW$50,20,0)</f>
        <v>14</v>
      </c>
      <c r="Y1561" s="90">
        <f>VLOOKUP($B1561,'[8]POB X MCR 2019'!$C$8:$AW$50,21,0)</f>
        <v>14</v>
      </c>
      <c r="Z1561" s="90">
        <f>VLOOKUP($B1561,'[8]POB X MCR 2019'!$C$8:$AW$50,22,0)</f>
        <v>12</v>
      </c>
      <c r="AA1561" s="90">
        <f>VLOOKUP($B1561,'[8]POB X MCR 2019'!$C$8:$AW$50,23,0)</f>
        <v>12</v>
      </c>
      <c r="AB1561" s="90">
        <f>VLOOKUP($B1561,'[8]POB X MCR 2019'!$C$8:$AW$50,24,0)</f>
        <v>10</v>
      </c>
      <c r="AC1561" s="90">
        <f>VLOOKUP($B1561,'[8]POB X MCR 2019'!$C$8:$AW$50,25,0)</f>
        <v>10</v>
      </c>
      <c r="AD1561" s="90">
        <f>VLOOKUP($B1561,'[8]POB X MCR 2019'!$C$8:$AW$50,26,0)</f>
        <v>37</v>
      </c>
      <c r="AE1561" s="90">
        <f>VLOOKUP($B1561,'[8]POB X MCR 2019'!$C$8:$AW$50,27,0)</f>
        <v>41</v>
      </c>
      <c r="AF1561" s="90">
        <f>VLOOKUP($B1561,'[8]POB X MCR 2019'!$C$8:$AW$50,28,0)</f>
        <v>56</v>
      </c>
      <c r="AG1561" s="90">
        <f>VLOOKUP($B1561,'[8]POB X MCR 2019'!$C$8:$AW$50,29,0)</f>
        <v>53</v>
      </c>
      <c r="AH1561" s="90">
        <f>VLOOKUP($B1561,'[8]POB X MCR 2019'!$C$8:$AW$50,30,0)</f>
        <v>55</v>
      </c>
      <c r="AI1561" s="90">
        <f>VLOOKUP($B1561,'[8]POB X MCR 2019'!$C$8:$AW$50,31,0)</f>
        <v>49</v>
      </c>
      <c r="AJ1561" s="90">
        <f>VLOOKUP($B1561,'[8]POB X MCR 2019'!$C$8:$AW$50,32,0)</f>
        <v>41</v>
      </c>
      <c r="AK1561" s="90">
        <f>VLOOKUP($B1561,'[8]POB X MCR 2019'!$C$8:$AW$50,33,0)</f>
        <v>37</v>
      </c>
      <c r="AL1561" s="90">
        <f>VLOOKUP($B1561,'[8]POB X MCR 2019'!$C$8:$AW$50,34,0)</f>
        <v>37</v>
      </c>
      <c r="AM1561" s="90">
        <f>VLOOKUP($B1561,'[8]POB X MCR 2019'!$C$8:$AW$50,35,0)</f>
        <v>26</v>
      </c>
      <c r="AN1561" s="90">
        <f>VLOOKUP($B1561,'[8]POB X MCR 2019'!$C$8:$AW$50,36,0)</f>
        <v>28</v>
      </c>
      <c r="AO1561" s="90">
        <f>VLOOKUP($B1561,'[8]POB X MCR 2019'!$C$8:$AW$50,37,0)</f>
        <v>16</v>
      </c>
      <c r="AP1561" s="90">
        <f>VLOOKUP($B1561,'[8]POB X MCR 2019'!$C$8:$AW$50,38,0)</f>
        <v>16</v>
      </c>
      <c r="AQ1561" s="90">
        <f>VLOOKUP($B1561,'[8]POB X MCR 2019'!$C$8:$AW$50,43,0)</f>
        <v>5614</v>
      </c>
      <c r="AR1561" s="90">
        <f>VLOOKUP($B1561,'[8]POB X MCR 2019'!$C$8:$AW$50,44,0)</f>
        <v>42</v>
      </c>
      <c r="AS1561" s="90">
        <f>VLOOKUP($B1561,'[8]POB X MCR 2019'!$C$8:$AW$50,45,0)</f>
        <v>26</v>
      </c>
      <c r="AT1561" s="90">
        <f>VLOOKUP($B1561,'[8]POB X MCR 2019'!$C$8:$AW$50,46,0)</f>
        <v>143</v>
      </c>
      <c r="AU1561" s="90">
        <f>VLOOKUP($B1561,'[6]RED SANTA CRUZ '!$C$7:$J$45,8,0)</f>
        <v>12</v>
      </c>
    </row>
    <row r="1562" spans="1:47" ht="12">
      <c r="A1562" s="97">
        <v>1563</v>
      </c>
      <c r="B1562" s="97"/>
      <c r="C1562" s="98"/>
      <c r="D1562" s="98"/>
      <c r="E1562" s="98"/>
      <c r="F1562" s="98" t="s">
        <v>1203</v>
      </c>
      <c r="G1562" s="17" t="s">
        <v>1214</v>
      </c>
      <c r="H1562" s="81"/>
      <c r="I1562" s="81">
        <f t="shared" si="379"/>
        <v>2715</v>
      </c>
      <c r="J1562" s="17">
        <f>SUM(J1563:J1565)</f>
        <v>33</v>
      </c>
      <c r="K1562" s="17">
        <f t="shared" ref="K1562:AU1562" si="387">SUM(K1563:K1565)</f>
        <v>30</v>
      </c>
      <c r="L1562" s="17">
        <f t="shared" si="387"/>
        <v>25</v>
      </c>
      <c r="M1562" s="17">
        <f t="shared" si="387"/>
        <v>22</v>
      </c>
      <c r="N1562" s="17">
        <f t="shared" si="387"/>
        <v>37</v>
      </c>
      <c r="O1562" s="17">
        <f t="shared" si="387"/>
        <v>28</v>
      </c>
      <c r="P1562" s="17">
        <f t="shared" si="387"/>
        <v>52</v>
      </c>
      <c r="Q1562" s="17">
        <f t="shared" si="387"/>
        <v>56</v>
      </c>
      <c r="R1562" s="17">
        <f t="shared" si="387"/>
        <v>58</v>
      </c>
      <c r="S1562" s="17">
        <f t="shared" si="387"/>
        <v>58</v>
      </c>
      <c r="T1562" s="17">
        <f t="shared" si="387"/>
        <v>60</v>
      </c>
      <c r="U1562" s="17">
        <f t="shared" si="387"/>
        <v>63</v>
      </c>
      <c r="V1562" s="17">
        <f t="shared" si="387"/>
        <v>63</v>
      </c>
      <c r="W1562" s="17">
        <f t="shared" si="387"/>
        <v>63</v>
      </c>
      <c r="X1562" s="17">
        <f t="shared" si="387"/>
        <v>60</v>
      </c>
      <c r="Y1562" s="17">
        <f t="shared" si="387"/>
        <v>55</v>
      </c>
      <c r="Z1562" s="17">
        <f t="shared" si="387"/>
        <v>51</v>
      </c>
      <c r="AA1562" s="17">
        <f t="shared" si="387"/>
        <v>48</v>
      </c>
      <c r="AB1562" s="17">
        <f t="shared" si="387"/>
        <v>46</v>
      </c>
      <c r="AC1562" s="17">
        <f t="shared" si="387"/>
        <v>43</v>
      </c>
      <c r="AD1562" s="17">
        <f t="shared" si="387"/>
        <v>175</v>
      </c>
      <c r="AE1562" s="17">
        <f t="shared" si="387"/>
        <v>145</v>
      </c>
      <c r="AF1562" s="17">
        <f t="shared" si="387"/>
        <v>188</v>
      </c>
      <c r="AG1562" s="17">
        <f t="shared" si="387"/>
        <v>192</v>
      </c>
      <c r="AH1562" s="17">
        <f t="shared" si="387"/>
        <v>204</v>
      </c>
      <c r="AI1562" s="17">
        <f t="shared" si="387"/>
        <v>158</v>
      </c>
      <c r="AJ1562" s="17">
        <f t="shared" si="387"/>
        <v>154</v>
      </c>
      <c r="AK1562" s="17">
        <f t="shared" si="387"/>
        <v>108</v>
      </c>
      <c r="AL1562" s="17">
        <f t="shared" si="387"/>
        <v>114</v>
      </c>
      <c r="AM1562" s="17">
        <f t="shared" si="387"/>
        <v>121</v>
      </c>
      <c r="AN1562" s="17">
        <f t="shared" si="387"/>
        <v>86</v>
      </c>
      <c r="AO1562" s="17">
        <f t="shared" si="387"/>
        <v>53</v>
      </c>
      <c r="AP1562" s="17">
        <f t="shared" si="387"/>
        <v>66</v>
      </c>
      <c r="AQ1562" s="17">
        <f t="shared" si="387"/>
        <v>16842</v>
      </c>
      <c r="AR1562" s="17">
        <f t="shared" si="387"/>
        <v>143</v>
      </c>
      <c r="AS1562" s="17">
        <f t="shared" si="387"/>
        <v>100</v>
      </c>
      <c r="AT1562" s="17">
        <f t="shared" si="387"/>
        <v>567</v>
      </c>
      <c r="AU1562" s="17">
        <f t="shared" si="387"/>
        <v>29</v>
      </c>
    </row>
    <row r="1563" spans="1:47" ht="12">
      <c r="A1563" s="58">
        <v>1564</v>
      </c>
      <c r="B1563" s="58">
        <v>6841</v>
      </c>
      <c r="C1563" s="59" t="s">
        <v>1134</v>
      </c>
      <c r="D1563" s="59" t="s">
        <v>569</v>
      </c>
      <c r="E1563" s="59" t="s">
        <v>710</v>
      </c>
      <c r="F1563" s="59" t="s">
        <v>715</v>
      </c>
      <c r="G1563" s="12" t="s">
        <v>266</v>
      </c>
      <c r="H1563" s="14">
        <f>B1563</f>
        <v>6841</v>
      </c>
      <c r="I1563" s="14">
        <f t="shared" si="379"/>
        <v>1338</v>
      </c>
      <c r="J1563" s="12">
        <f>VLOOKUP($B1563,'[1]METAS 2019'!$D$4:$Q$843,5,0)</f>
        <v>15</v>
      </c>
      <c r="K1563" s="12">
        <f>VLOOKUP($B1563,'[1]METAS 2019'!$D$4:$Q$843,4,0)</f>
        <v>17</v>
      </c>
      <c r="L1563" s="12">
        <f>VLOOKUP($B1563,'[1]METAS 2019'!$D$4:$Q$843,11,0)</f>
        <v>14</v>
      </c>
      <c r="M1563" s="12">
        <f>VLOOKUP($B1563,'[1]METAS 2019'!$D$4:$Q$843,12,0)</f>
        <v>6</v>
      </c>
      <c r="N1563" s="12">
        <f>VLOOKUP($B1563,'[1]METAS 2019'!$D$4:$Q$843,13,0)</f>
        <v>13</v>
      </c>
      <c r="O1563" s="12">
        <f>VLOOKUP($B1563,'[1]METAS 2019'!$D$4:$Q$843,14,0)</f>
        <v>13</v>
      </c>
      <c r="P1563" s="90">
        <f>VLOOKUP($B1563,'[8]POB X MCR 2019'!$C$8:$AW$50,12,0)</f>
        <v>26</v>
      </c>
      <c r="Q1563" s="90">
        <f>VLOOKUP($B1563,'[8]POB X MCR 2019'!$C$8:$AW$50,13,0)</f>
        <v>28</v>
      </c>
      <c r="R1563" s="90">
        <f>VLOOKUP($B1563,'[8]POB X MCR 2019'!$C$8:$AW$50,14,0)</f>
        <v>29</v>
      </c>
      <c r="S1563" s="90">
        <f>VLOOKUP($B1563,'[8]POB X MCR 2019'!$C$8:$AW$50,15,0)</f>
        <v>29</v>
      </c>
      <c r="T1563" s="90">
        <f>VLOOKUP($B1563,'[8]POB X MCR 2019'!$C$8:$AW$50,16,0)</f>
        <v>30</v>
      </c>
      <c r="U1563" s="90">
        <f>VLOOKUP($B1563,'[8]POB X MCR 2019'!$C$8:$AW$50,17,0)</f>
        <v>31</v>
      </c>
      <c r="V1563" s="90">
        <f>VLOOKUP($B1563,'[8]POB X MCR 2019'!$C$8:$AW$50,18,0)</f>
        <v>31</v>
      </c>
      <c r="W1563" s="90">
        <f>VLOOKUP($B1563,'[8]POB X MCR 2019'!$C$8:$AW$50,19,0)</f>
        <v>31</v>
      </c>
      <c r="X1563" s="90">
        <f>VLOOKUP($B1563,'[8]POB X MCR 2019'!$C$8:$AW$50,20,0)</f>
        <v>30</v>
      </c>
      <c r="Y1563" s="90">
        <f>VLOOKUP($B1563,'[8]POB X MCR 2019'!$C$8:$AW$50,21,0)</f>
        <v>27</v>
      </c>
      <c r="Z1563" s="90">
        <f>VLOOKUP($B1563,'[8]POB X MCR 2019'!$C$8:$AW$50,22,0)</f>
        <v>25</v>
      </c>
      <c r="AA1563" s="90">
        <f>VLOOKUP($B1563,'[8]POB X MCR 2019'!$C$8:$AW$50,23,0)</f>
        <v>24</v>
      </c>
      <c r="AB1563" s="90">
        <f>VLOOKUP($B1563,'[8]POB X MCR 2019'!$C$8:$AW$50,24,0)</f>
        <v>23</v>
      </c>
      <c r="AC1563" s="90">
        <f>VLOOKUP($B1563,'[8]POB X MCR 2019'!$C$8:$AW$50,25,0)</f>
        <v>21</v>
      </c>
      <c r="AD1563" s="90">
        <f>VLOOKUP($B1563,'[8]POB X MCR 2019'!$C$8:$AW$50,26,0)</f>
        <v>87</v>
      </c>
      <c r="AE1563" s="90">
        <f>VLOOKUP($B1563,'[8]POB X MCR 2019'!$C$8:$AW$50,27,0)</f>
        <v>72</v>
      </c>
      <c r="AF1563" s="90">
        <f>VLOOKUP($B1563,'[8]POB X MCR 2019'!$C$8:$AW$50,28,0)</f>
        <v>93</v>
      </c>
      <c r="AG1563" s="90">
        <f>VLOOKUP($B1563,'[8]POB X MCR 2019'!$C$8:$AW$50,29,0)</f>
        <v>95</v>
      </c>
      <c r="AH1563" s="90">
        <f>VLOOKUP($B1563,'[8]POB X MCR 2019'!$C$8:$AW$50,30,0)</f>
        <v>101</v>
      </c>
      <c r="AI1563" s="90">
        <f>VLOOKUP($B1563,'[8]POB X MCR 2019'!$C$8:$AW$50,31,0)</f>
        <v>78</v>
      </c>
      <c r="AJ1563" s="90">
        <f>VLOOKUP($B1563,'[8]POB X MCR 2019'!$C$8:$AW$50,32,0)</f>
        <v>76</v>
      </c>
      <c r="AK1563" s="90">
        <f>VLOOKUP($B1563,'[8]POB X MCR 2019'!$C$8:$AW$50,33,0)</f>
        <v>54</v>
      </c>
      <c r="AL1563" s="90">
        <f>VLOOKUP($B1563,'[8]POB X MCR 2019'!$C$8:$AW$50,34,0)</f>
        <v>57</v>
      </c>
      <c r="AM1563" s="90">
        <f>VLOOKUP($B1563,'[8]POB X MCR 2019'!$C$8:$AW$50,35,0)</f>
        <v>60</v>
      </c>
      <c r="AN1563" s="90">
        <f>VLOOKUP($B1563,'[8]POB X MCR 2019'!$C$8:$AW$50,36,0)</f>
        <v>43</v>
      </c>
      <c r="AO1563" s="90">
        <f>VLOOKUP($B1563,'[8]POB X MCR 2019'!$C$8:$AW$50,37,0)</f>
        <v>26</v>
      </c>
      <c r="AP1563" s="90">
        <f>VLOOKUP($B1563,'[8]POB X MCR 2019'!$C$8:$AW$50,38,0)</f>
        <v>33</v>
      </c>
      <c r="AQ1563" s="90">
        <f>VLOOKUP($B1563,'[8]POB X MCR 2019'!$C$8:$AW$50,43,0)</f>
        <v>5614</v>
      </c>
      <c r="AR1563" s="90">
        <f>VLOOKUP($B1563,'[8]POB X MCR 2019'!$C$8:$AW$50,44,0)</f>
        <v>71</v>
      </c>
      <c r="AS1563" s="90">
        <f>VLOOKUP($B1563,'[8]POB X MCR 2019'!$C$8:$AW$50,45,0)</f>
        <v>50</v>
      </c>
      <c r="AT1563" s="90">
        <f>VLOOKUP($B1563,'[8]POB X MCR 2019'!$C$8:$AW$50,46,0)</f>
        <v>281</v>
      </c>
      <c r="AU1563" s="90">
        <f>VLOOKUP($B1563,'[6]RED SANTA CRUZ '!$C$7:$J$45,8,0)</f>
        <v>13</v>
      </c>
    </row>
    <row r="1564" spans="1:47" ht="12">
      <c r="A1564" s="58">
        <v>1565</v>
      </c>
      <c r="B1564" s="58">
        <v>4829</v>
      </c>
      <c r="C1564" s="59" t="s">
        <v>1134</v>
      </c>
      <c r="D1564" s="59" t="s">
        <v>569</v>
      </c>
      <c r="E1564" s="59" t="s">
        <v>710</v>
      </c>
      <c r="F1564" s="59" t="s">
        <v>716</v>
      </c>
      <c r="G1564" s="12" t="s">
        <v>283</v>
      </c>
      <c r="H1564" s="14">
        <f>B1564</f>
        <v>4829</v>
      </c>
      <c r="I1564" s="14">
        <f t="shared" si="379"/>
        <v>950</v>
      </c>
      <c r="J1564" s="12">
        <f>VLOOKUP($B1564,'[1]METAS 2019'!$D$4:$Q$843,5,0)</f>
        <v>14</v>
      </c>
      <c r="K1564" s="12">
        <f>VLOOKUP($B1564,'[1]METAS 2019'!$D$4:$Q$843,4,0)</f>
        <v>13</v>
      </c>
      <c r="L1564" s="12">
        <f>VLOOKUP($B1564,'[1]METAS 2019'!$D$4:$Q$843,11,0)</f>
        <v>8</v>
      </c>
      <c r="M1564" s="12">
        <f>VLOOKUP($B1564,'[1]METAS 2019'!$D$4:$Q$843,12,0)</f>
        <v>14</v>
      </c>
      <c r="N1564" s="12">
        <f>VLOOKUP($B1564,'[1]METAS 2019'!$D$4:$Q$843,13,0)</f>
        <v>15</v>
      </c>
      <c r="O1564" s="12">
        <f>VLOOKUP($B1564,'[1]METAS 2019'!$D$4:$Q$843,14,0)</f>
        <v>12</v>
      </c>
      <c r="P1564" s="90">
        <f>VLOOKUP($B1564,'[8]POB X MCR 2019'!$C$8:$AW$50,12,0)</f>
        <v>18</v>
      </c>
      <c r="Q1564" s="90">
        <f>VLOOKUP($B1564,'[8]POB X MCR 2019'!$C$8:$AW$50,13,0)</f>
        <v>19</v>
      </c>
      <c r="R1564" s="90">
        <f>VLOOKUP($B1564,'[8]POB X MCR 2019'!$C$8:$AW$50,14,0)</f>
        <v>20</v>
      </c>
      <c r="S1564" s="90">
        <f>VLOOKUP($B1564,'[8]POB X MCR 2019'!$C$8:$AW$50,15,0)</f>
        <v>20</v>
      </c>
      <c r="T1564" s="90">
        <f>VLOOKUP($B1564,'[8]POB X MCR 2019'!$C$8:$AW$50,16,0)</f>
        <v>20</v>
      </c>
      <c r="U1564" s="90">
        <f>VLOOKUP($B1564,'[8]POB X MCR 2019'!$C$8:$AW$50,17,0)</f>
        <v>22</v>
      </c>
      <c r="V1564" s="90">
        <f>VLOOKUP($B1564,'[8]POB X MCR 2019'!$C$8:$AW$50,18,0)</f>
        <v>22</v>
      </c>
      <c r="W1564" s="90">
        <f>VLOOKUP($B1564,'[8]POB X MCR 2019'!$C$8:$AW$50,19,0)</f>
        <v>22</v>
      </c>
      <c r="X1564" s="90">
        <f>VLOOKUP($B1564,'[8]POB X MCR 2019'!$C$8:$AW$50,20,0)</f>
        <v>20</v>
      </c>
      <c r="Y1564" s="90">
        <f>VLOOKUP($B1564,'[8]POB X MCR 2019'!$C$8:$AW$50,21,0)</f>
        <v>19</v>
      </c>
      <c r="Z1564" s="90">
        <f>VLOOKUP($B1564,'[8]POB X MCR 2019'!$C$8:$AW$50,22,0)</f>
        <v>18</v>
      </c>
      <c r="AA1564" s="90">
        <f>VLOOKUP($B1564,'[8]POB X MCR 2019'!$C$8:$AW$50,23,0)</f>
        <v>16</v>
      </c>
      <c r="AB1564" s="90">
        <f>VLOOKUP($B1564,'[8]POB X MCR 2019'!$C$8:$AW$50,24,0)</f>
        <v>16</v>
      </c>
      <c r="AC1564" s="90">
        <f>VLOOKUP($B1564,'[8]POB X MCR 2019'!$C$8:$AW$50,25,0)</f>
        <v>15</v>
      </c>
      <c r="AD1564" s="90">
        <f>VLOOKUP($B1564,'[8]POB X MCR 2019'!$C$8:$AW$50,26,0)</f>
        <v>60</v>
      </c>
      <c r="AE1564" s="90">
        <f>VLOOKUP($B1564,'[8]POB X MCR 2019'!$C$8:$AW$50,27,0)</f>
        <v>50</v>
      </c>
      <c r="AF1564" s="90">
        <f>VLOOKUP($B1564,'[8]POB X MCR 2019'!$C$8:$AW$50,28,0)</f>
        <v>65</v>
      </c>
      <c r="AG1564" s="90">
        <f>VLOOKUP($B1564,'[8]POB X MCR 2019'!$C$8:$AW$50,29,0)</f>
        <v>66</v>
      </c>
      <c r="AH1564" s="90">
        <f>VLOOKUP($B1564,'[8]POB X MCR 2019'!$C$8:$AW$50,30,0)</f>
        <v>70</v>
      </c>
      <c r="AI1564" s="90">
        <f>VLOOKUP($B1564,'[8]POB X MCR 2019'!$C$8:$AW$50,31,0)</f>
        <v>55</v>
      </c>
      <c r="AJ1564" s="90">
        <f>VLOOKUP($B1564,'[8]POB X MCR 2019'!$C$8:$AW$50,32,0)</f>
        <v>53</v>
      </c>
      <c r="AK1564" s="90">
        <f>VLOOKUP($B1564,'[8]POB X MCR 2019'!$C$8:$AW$50,33,0)</f>
        <v>37</v>
      </c>
      <c r="AL1564" s="90">
        <f>VLOOKUP($B1564,'[8]POB X MCR 2019'!$C$8:$AW$50,34,0)</f>
        <v>39</v>
      </c>
      <c r="AM1564" s="90">
        <f>VLOOKUP($B1564,'[8]POB X MCR 2019'!$C$8:$AW$50,35,0)</f>
        <v>42</v>
      </c>
      <c r="AN1564" s="90">
        <f>VLOOKUP($B1564,'[8]POB X MCR 2019'!$C$8:$AW$50,36,0)</f>
        <v>29</v>
      </c>
      <c r="AO1564" s="90">
        <f>VLOOKUP($B1564,'[8]POB X MCR 2019'!$C$8:$AW$50,37,0)</f>
        <v>19</v>
      </c>
      <c r="AP1564" s="90">
        <f>VLOOKUP($B1564,'[8]POB X MCR 2019'!$C$8:$AW$50,38,0)</f>
        <v>22</v>
      </c>
      <c r="AQ1564" s="90">
        <f>VLOOKUP($B1564,'[8]POB X MCR 2019'!$C$8:$AW$50,43,0)</f>
        <v>5614</v>
      </c>
      <c r="AR1564" s="90">
        <f>VLOOKUP($B1564,'[8]POB X MCR 2019'!$C$8:$AW$50,44,0)</f>
        <v>49</v>
      </c>
      <c r="AS1564" s="90">
        <f>VLOOKUP($B1564,'[8]POB X MCR 2019'!$C$8:$AW$50,45,0)</f>
        <v>34</v>
      </c>
      <c r="AT1564" s="90">
        <f>VLOOKUP($B1564,'[8]POB X MCR 2019'!$C$8:$AW$50,46,0)</f>
        <v>195</v>
      </c>
      <c r="AU1564" s="90">
        <f>VLOOKUP($B1564,'[6]RED SANTA CRUZ '!$C$7:$J$45,8,0)</f>
        <v>12</v>
      </c>
    </row>
    <row r="1565" spans="1:47" ht="12">
      <c r="A1565" s="58">
        <v>1566</v>
      </c>
      <c r="B1565" s="58">
        <v>12164</v>
      </c>
      <c r="C1565" s="59" t="s">
        <v>1134</v>
      </c>
      <c r="D1565" s="59" t="s">
        <v>569</v>
      </c>
      <c r="E1565" s="59" t="s">
        <v>710</v>
      </c>
      <c r="F1565" s="59" t="s">
        <v>718</v>
      </c>
      <c r="G1565" s="12" t="s">
        <v>266</v>
      </c>
      <c r="H1565" s="14">
        <f>B1565</f>
        <v>12164</v>
      </c>
      <c r="I1565" s="14">
        <f t="shared" si="379"/>
        <v>427</v>
      </c>
      <c r="J1565" s="12">
        <f>VLOOKUP($B1565,'[1]METAS 2019'!$D$4:$Q$843,5,0)</f>
        <v>4</v>
      </c>
      <c r="K1565" s="12">
        <f>VLOOKUP($B1565,'[1]METAS 2019'!$D$4:$Q$843,4,0)</f>
        <v>0</v>
      </c>
      <c r="L1565" s="12">
        <f>VLOOKUP($B1565,'[1]METAS 2019'!$D$4:$Q$843,11,0)</f>
        <v>3</v>
      </c>
      <c r="M1565" s="12">
        <f>VLOOKUP($B1565,'[1]METAS 2019'!$D$4:$Q$843,12,0)</f>
        <v>2</v>
      </c>
      <c r="N1565" s="12">
        <f>VLOOKUP($B1565,'[1]METAS 2019'!$D$4:$Q$843,13,0)</f>
        <v>9</v>
      </c>
      <c r="O1565" s="12">
        <f>VLOOKUP($B1565,'[1]METAS 2019'!$D$4:$Q$843,14,0)</f>
        <v>3</v>
      </c>
      <c r="P1565" s="90">
        <f>VLOOKUP($B1565,'[8]POB X MCR 2019'!$C$8:$AW$50,12,0)</f>
        <v>8</v>
      </c>
      <c r="Q1565" s="90">
        <f>VLOOKUP($B1565,'[8]POB X MCR 2019'!$C$8:$AW$50,13,0)</f>
        <v>9</v>
      </c>
      <c r="R1565" s="90">
        <f>VLOOKUP($B1565,'[8]POB X MCR 2019'!$C$8:$AW$50,14,0)</f>
        <v>9</v>
      </c>
      <c r="S1565" s="90">
        <f>VLOOKUP($B1565,'[8]POB X MCR 2019'!$C$8:$AW$50,15,0)</f>
        <v>9</v>
      </c>
      <c r="T1565" s="90">
        <f>VLOOKUP($B1565,'[8]POB X MCR 2019'!$C$8:$AW$50,16,0)</f>
        <v>10</v>
      </c>
      <c r="U1565" s="90">
        <f>VLOOKUP($B1565,'[8]POB X MCR 2019'!$C$8:$AW$50,17,0)</f>
        <v>10</v>
      </c>
      <c r="V1565" s="90">
        <f>VLOOKUP($B1565,'[8]POB X MCR 2019'!$C$8:$AW$50,18,0)</f>
        <v>10</v>
      </c>
      <c r="W1565" s="90">
        <f>VLOOKUP($B1565,'[8]POB X MCR 2019'!$C$8:$AW$50,19,0)</f>
        <v>10</v>
      </c>
      <c r="X1565" s="90">
        <f>VLOOKUP($B1565,'[8]POB X MCR 2019'!$C$8:$AW$50,20,0)</f>
        <v>10</v>
      </c>
      <c r="Y1565" s="90">
        <f>VLOOKUP($B1565,'[8]POB X MCR 2019'!$C$8:$AW$50,21,0)</f>
        <v>9</v>
      </c>
      <c r="Z1565" s="90">
        <f>VLOOKUP($B1565,'[8]POB X MCR 2019'!$C$8:$AW$50,22,0)</f>
        <v>8</v>
      </c>
      <c r="AA1565" s="90">
        <f>VLOOKUP($B1565,'[8]POB X MCR 2019'!$C$8:$AW$50,23,0)</f>
        <v>8</v>
      </c>
      <c r="AB1565" s="90">
        <f>VLOOKUP($B1565,'[8]POB X MCR 2019'!$C$8:$AW$50,24,0)</f>
        <v>7</v>
      </c>
      <c r="AC1565" s="90">
        <f>VLOOKUP($B1565,'[8]POB X MCR 2019'!$C$8:$AW$50,25,0)</f>
        <v>7</v>
      </c>
      <c r="AD1565" s="90">
        <f>VLOOKUP($B1565,'[8]POB X MCR 2019'!$C$8:$AW$50,26,0)</f>
        <v>28</v>
      </c>
      <c r="AE1565" s="90">
        <f>VLOOKUP($B1565,'[8]POB X MCR 2019'!$C$8:$AW$50,27,0)</f>
        <v>23</v>
      </c>
      <c r="AF1565" s="90">
        <f>VLOOKUP($B1565,'[8]POB X MCR 2019'!$C$8:$AW$50,28,0)</f>
        <v>30</v>
      </c>
      <c r="AG1565" s="90">
        <f>VLOOKUP($B1565,'[8]POB X MCR 2019'!$C$8:$AW$50,29,0)</f>
        <v>31</v>
      </c>
      <c r="AH1565" s="90">
        <f>VLOOKUP($B1565,'[8]POB X MCR 2019'!$C$8:$AW$50,30,0)</f>
        <v>33</v>
      </c>
      <c r="AI1565" s="90">
        <f>VLOOKUP($B1565,'[8]POB X MCR 2019'!$C$8:$AW$50,31,0)</f>
        <v>25</v>
      </c>
      <c r="AJ1565" s="90">
        <f>VLOOKUP($B1565,'[8]POB X MCR 2019'!$C$8:$AW$50,32,0)</f>
        <v>25</v>
      </c>
      <c r="AK1565" s="90">
        <f>VLOOKUP($B1565,'[8]POB X MCR 2019'!$C$8:$AW$50,33,0)</f>
        <v>17</v>
      </c>
      <c r="AL1565" s="90">
        <f>VLOOKUP($B1565,'[8]POB X MCR 2019'!$C$8:$AW$50,34,0)</f>
        <v>18</v>
      </c>
      <c r="AM1565" s="90">
        <f>VLOOKUP($B1565,'[8]POB X MCR 2019'!$C$8:$AW$50,35,0)</f>
        <v>19</v>
      </c>
      <c r="AN1565" s="90">
        <f>VLOOKUP($B1565,'[8]POB X MCR 2019'!$C$8:$AW$50,36,0)</f>
        <v>14</v>
      </c>
      <c r="AO1565" s="90">
        <f>VLOOKUP($B1565,'[8]POB X MCR 2019'!$C$8:$AW$50,37,0)</f>
        <v>8</v>
      </c>
      <c r="AP1565" s="90">
        <f>VLOOKUP($B1565,'[8]POB X MCR 2019'!$C$8:$AW$50,38,0)</f>
        <v>11</v>
      </c>
      <c r="AQ1565" s="90">
        <f>VLOOKUP($B1565,'[8]POB X MCR 2019'!$C$8:$AW$50,43,0)</f>
        <v>5614</v>
      </c>
      <c r="AR1565" s="90">
        <f>VLOOKUP($B1565,'[8]POB X MCR 2019'!$C$8:$AW$50,44,0)</f>
        <v>23</v>
      </c>
      <c r="AS1565" s="90">
        <f>VLOOKUP($B1565,'[8]POB X MCR 2019'!$C$8:$AW$50,45,0)</f>
        <v>16</v>
      </c>
      <c r="AT1565" s="90">
        <f>VLOOKUP($B1565,'[8]POB X MCR 2019'!$C$8:$AW$50,46,0)</f>
        <v>91</v>
      </c>
      <c r="AU1565" s="90">
        <f>VLOOKUP($B1565,'[6]RED SANTA CRUZ '!$C$7:$J$45,8,0)</f>
        <v>4</v>
      </c>
    </row>
    <row r="1566" spans="1:47" ht="12">
      <c r="A1566" s="97">
        <v>1567</v>
      </c>
      <c r="B1566" s="97"/>
      <c r="C1566" s="98"/>
      <c r="D1566" s="98"/>
      <c r="E1566" s="98"/>
      <c r="F1566" s="98" t="s">
        <v>1204</v>
      </c>
      <c r="G1566" s="17" t="s">
        <v>1214</v>
      </c>
      <c r="H1566" s="81"/>
      <c r="I1566" s="81">
        <f t="shared" si="379"/>
        <v>4404</v>
      </c>
      <c r="J1566" s="17">
        <f>SUM(J1567:J1570)</f>
        <v>50</v>
      </c>
      <c r="K1566" s="17">
        <f t="shared" ref="K1566:AU1566" si="388">SUM(K1567:K1570)</f>
        <v>45</v>
      </c>
      <c r="L1566" s="17">
        <f t="shared" si="388"/>
        <v>56</v>
      </c>
      <c r="M1566" s="17">
        <f t="shared" si="388"/>
        <v>48</v>
      </c>
      <c r="N1566" s="17">
        <f t="shared" si="388"/>
        <v>73</v>
      </c>
      <c r="O1566" s="17">
        <f t="shared" si="388"/>
        <v>70</v>
      </c>
      <c r="P1566" s="17">
        <f t="shared" si="388"/>
        <v>81</v>
      </c>
      <c r="Q1566" s="17">
        <f t="shared" si="388"/>
        <v>84</v>
      </c>
      <c r="R1566" s="17">
        <f t="shared" si="388"/>
        <v>89</v>
      </c>
      <c r="S1566" s="17">
        <f t="shared" si="388"/>
        <v>91</v>
      </c>
      <c r="T1566" s="17">
        <f t="shared" si="388"/>
        <v>94</v>
      </c>
      <c r="U1566" s="17">
        <f t="shared" si="388"/>
        <v>99</v>
      </c>
      <c r="V1566" s="17">
        <f t="shared" si="388"/>
        <v>100</v>
      </c>
      <c r="W1566" s="17">
        <f t="shared" si="388"/>
        <v>98</v>
      </c>
      <c r="X1566" s="17">
        <f t="shared" si="388"/>
        <v>93</v>
      </c>
      <c r="Y1566" s="17">
        <f t="shared" si="388"/>
        <v>88</v>
      </c>
      <c r="Z1566" s="17">
        <f t="shared" si="388"/>
        <v>84</v>
      </c>
      <c r="AA1566" s="17">
        <f t="shared" si="388"/>
        <v>78</v>
      </c>
      <c r="AB1566" s="17">
        <f t="shared" si="388"/>
        <v>71</v>
      </c>
      <c r="AC1566" s="17">
        <f t="shared" si="388"/>
        <v>65</v>
      </c>
      <c r="AD1566" s="17">
        <f t="shared" si="388"/>
        <v>245</v>
      </c>
      <c r="AE1566" s="17">
        <f t="shared" si="388"/>
        <v>263</v>
      </c>
      <c r="AF1566" s="17">
        <f t="shared" si="388"/>
        <v>308</v>
      </c>
      <c r="AG1566" s="17">
        <f t="shared" si="388"/>
        <v>309</v>
      </c>
      <c r="AH1566" s="17">
        <f t="shared" si="388"/>
        <v>333</v>
      </c>
      <c r="AI1566" s="17">
        <f t="shared" si="388"/>
        <v>283</v>
      </c>
      <c r="AJ1566" s="17">
        <f t="shared" si="388"/>
        <v>253</v>
      </c>
      <c r="AK1566" s="17">
        <f t="shared" si="388"/>
        <v>204</v>
      </c>
      <c r="AL1566" s="17">
        <f t="shared" si="388"/>
        <v>199</v>
      </c>
      <c r="AM1566" s="17">
        <f t="shared" si="388"/>
        <v>156</v>
      </c>
      <c r="AN1566" s="17">
        <f t="shared" si="388"/>
        <v>136</v>
      </c>
      <c r="AO1566" s="17">
        <f t="shared" si="388"/>
        <v>92</v>
      </c>
      <c r="AP1566" s="17">
        <f t="shared" si="388"/>
        <v>66</v>
      </c>
      <c r="AQ1566" s="17">
        <f t="shared" si="388"/>
        <v>22456</v>
      </c>
      <c r="AR1566" s="17">
        <f t="shared" si="388"/>
        <v>223</v>
      </c>
      <c r="AS1566" s="17">
        <f t="shared" si="388"/>
        <v>195</v>
      </c>
      <c r="AT1566" s="17">
        <f t="shared" si="388"/>
        <v>877</v>
      </c>
      <c r="AU1566" s="17">
        <f t="shared" si="388"/>
        <v>57</v>
      </c>
    </row>
    <row r="1567" spans="1:47" ht="13.9" customHeight="1">
      <c r="A1567" s="58">
        <v>1568</v>
      </c>
      <c r="B1567" s="58">
        <v>4830</v>
      </c>
      <c r="C1567" s="59" t="s">
        <v>1134</v>
      </c>
      <c r="D1567" s="59" t="s">
        <v>569</v>
      </c>
      <c r="E1567" s="59" t="s">
        <v>684</v>
      </c>
      <c r="F1567" s="59" t="s">
        <v>692</v>
      </c>
      <c r="G1567" s="12" t="s">
        <v>283</v>
      </c>
      <c r="H1567" s="14">
        <f>B1567</f>
        <v>4830</v>
      </c>
      <c r="I1567" s="14">
        <f t="shared" si="379"/>
        <v>2464</v>
      </c>
      <c r="J1567" s="12">
        <f>VLOOKUP($B1567,'[1]METAS 2019'!$D$4:$Q$843,5,0)</f>
        <v>28</v>
      </c>
      <c r="K1567" s="12">
        <f>VLOOKUP($B1567,'[1]METAS 2019'!$D$4:$Q$843,4,0)</f>
        <v>24</v>
      </c>
      <c r="L1567" s="12">
        <f>VLOOKUP($B1567,'[1]METAS 2019'!$D$4:$Q$843,11,0)</f>
        <v>29</v>
      </c>
      <c r="M1567" s="12">
        <f>VLOOKUP($B1567,'[1]METAS 2019'!$D$4:$Q$843,12,0)</f>
        <v>25</v>
      </c>
      <c r="N1567" s="12">
        <f>VLOOKUP($B1567,'[1]METAS 2019'!$D$4:$Q$843,13,0)</f>
        <v>37</v>
      </c>
      <c r="O1567" s="12">
        <f>VLOOKUP($B1567,'[1]METAS 2019'!$D$4:$Q$843,14,0)</f>
        <v>36</v>
      </c>
      <c r="P1567" s="90">
        <f>VLOOKUP($B1567,'[8]POB X MCR 2019'!$C$8:$AW$50,12,0)</f>
        <v>45</v>
      </c>
      <c r="Q1567" s="90">
        <f>VLOOKUP($B1567,'[8]POB X MCR 2019'!$C$8:$AW$50,13,0)</f>
        <v>48</v>
      </c>
      <c r="R1567" s="90">
        <f>VLOOKUP($B1567,'[8]POB X MCR 2019'!$C$8:$AW$50,14,0)</f>
        <v>50</v>
      </c>
      <c r="S1567" s="90">
        <f>VLOOKUP($B1567,'[8]POB X MCR 2019'!$C$8:$AW$50,15,0)</f>
        <v>51</v>
      </c>
      <c r="T1567" s="90">
        <f>VLOOKUP($B1567,'[8]POB X MCR 2019'!$C$8:$AW$50,16,0)</f>
        <v>52</v>
      </c>
      <c r="U1567" s="90">
        <f>VLOOKUP($B1567,'[8]POB X MCR 2019'!$C$8:$AW$50,17,0)</f>
        <v>55</v>
      </c>
      <c r="V1567" s="90">
        <f>VLOOKUP($B1567,'[8]POB X MCR 2019'!$C$8:$AW$50,18,0)</f>
        <v>56</v>
      </c>
      <c r="W1567" s="90">
        <f>VLOOKUP($B1567,'[8]POB X MCR 2019'!$C$8:$AW$50,19,0)</f>
        <v>56</v>
      </c>
      <c r="X1567" s="90">
        <f>VLOOKUP($B1567,'[8]POB X MCR 2019'!$C$8:$AW$50,20,0)</f>
        <v>53</v>
      </c>
      <c r="Y1567" s="90">
        <f>VLOOKUP($B1567,'[8]POB X MCR 2019'!$C$8:$AW$50,21,0)</f>
        <v>50</v>
      </c>
      <c r="Z1567" s="90">
        <f>VLOOKUP($B1567,'[8]POB X MCR 2019'!$C$8:$AW$50,22,0)</f>
        <v>48</v>
      </c>
      <c r="AA1567" s="90">
        <f>VLOOKUP($B1567,'[8]POB X MCR 2019'!$C$8:$AW$50,23,0)</f>
        <v>44</v>
      </c>
      <c r="AB1567" s="90">
        <f>VLOOKUP($B1567,'[8]POB X MCR 2019'!$C$8:$AW$50,24,0)</f>
        <v>39</v>
      </c>
      <c r="AC1567" s="90">
        <f>VLOOKUP($B1567,'[8]POB X MCR 2019'!$C$8:$AW$50,25,0)</f>
        <v>37</v>
      </c>
      <c r="AD1567" s="90">
        <f>VLOOKUP($B1567,'[8]POB X MCR 2019'!$C$8:$AW$50,26,0)</f>
        <v>137</v>
      </c>
      <c r="AE1567" s="90">
        <f>VLOOKUP($B1567,'[8]POB X MCR 2019'!$C$8:$AW$50,27,0)</f>
        <v>148</v>
      </c>
      <c r="AF1567" s="90">
        <f>VLOOKUP($B1567,'[8]POB X MCR 2019'!$C$8:$AW$50,28,0)</f>
        <v>173</v>
      </c>
      <c r="AG1567" s="90">
        <f>VLOOKUP($B1567,'[8]POB X MCR 2019'!$C$8:$AW$50,29,0)</f>
        <v>174</v>
      </c>
      <c r="AH1567" s="90">
        <f>VLOOKUP($B1567,'[8]POB X MCR 2019'!$C$8:$AW$50,30,0)</f>
        <v>187</v>
      </c>
      <c r="AI1567" s="90">
        <f>VLOOKUP($B1567,'[8]POB X MCR 2019'!$C$8:$AW$50,31,0)</f>
        <v>159</v>
      </c>
      <c r="AJ1567" s="90">
        <f>VLOOKUP($B1567,'[8]POB X MCR 2019'!$C$8:$AW$50,32,0)</f>
        <v>143</v>
      </c>
      <c r="AK1567" s="90">
        <f>VLOOKUP($B1567,'[8]POB X MCR 2019'!$C$8:$AW$50,33,0)</f>
        <v>114</v>
      </c>
      <c r="AL1567" s="90">
        <f>VLOOKUP($B1567,'[8]POB X MCR 2019'!$C$8:$AW$50,34,0)</f>
        <v>113</v>
      </c>
      <c r="AM1567" s="90">
        <f>VLOOKUP($B1567,'[8]POB X MCR 2019'!$C$8:$AW$50,35,0)</f>
        <v>87</v>
      </c>
      <c r="AN1567" s="90">
        <f>VLOOKUP($B1567,'[8]POB X MCR 2019'!$C$8:$AW$50,36,0)</f>
        <v>76</v>
      </c>
      <c r="AO1567" s="90">
        <f>VLOOKUP($B1567,'[8]POB X MCR 2019'!$C$8:$AW$50,37,0)</f>
        <v>52</v>
      </c>
      <c r="AP1567" s="90">
        <f>VLOOKUP($B1567,'[8]POB X MCR 2019'!$C$8:$AW$50,38,0)</f>
        <v>38</v>
      </c>
      <c r="AQ1567" s="90">
        <f>VLOOKUP($B1567,'[8]POB X MCR 2019'!$C$8:$AW$50,43,0)</f>
        <v>5614</v>
      </c>
      <c r="AR1567" s="90">
        <f>VLOOKUP($B1567,'[8]POB X MCR 2019'!$C$8:$AW$50,44,0)</f>
        <v>125</v>
      </c>
      <c r="AS1567" s="90">
        <f>VLOOKUP($B1567,'[8]POB X MCR 2019'!$C$8:$AW$50,45,0)</f>
        <v>109</v>
      </c>
      <c r="AT1567" s="90">
        <f>VLOOKUP($B1567,'[8]POB X MCR 2019'!$C$8:$AW$50,46,0)</f>
        <v>492</v>
      </c>
      <c r="AU1567" s="90">
        <f>VLOOKUP($B1567,'[6]RED SANTA CRUZ '!$C$7:$J$45,8,0)</f>
        <v>35</v>
      </c>
    </row>
    <row r="1568" spans="1:47" ht="12">
      <c r="A1568" s="58">
        <v>1569</v>
      </c>
      <c r="B1568" s="58">
        <v>4831</v>
      </c>
      <c r="C1568" s="59" t="s">
        <v>1134</v>
      </c>
      <c r="D1568" s="59" t="s">
        <v>569</v>
      </c>
      <c r="E1568" s="59" t="s">
        <v>684</v>
      </c>
      <c r="F1568" s="59" t="s">
        <v>693</v>
      </c>
      <c r="G1568" s="12" t="s">
        <v>266</v>
      </c>
      <c r="H1568" s="14">
        <f>B1568</f>
        <v>4831</v>
      </c>
      <c r="I1568" s="14">
        <f t="shared" si="379"/>
        <v>465</v>
      </c>
      <c r="J1568" s="12">
        <f>VLOOKUP($B1568,'[1]METAS 2019'!$D$4:$Q$843,5,0)</f>
        <v>4</v>
      </c>
      <c r="K1568" s="12">
        <f>VLOOKUP($B1568,'[1]METAS 2019'!$D$4:$Q$843,4,0)</f>
        <v>2</v>
      </c>
      <c r="L1568" s="12">
        <f>VLOOKUP($B1568,'[1]METAS 2019'!$D$4:$Q$843,11,0)</f>
        <v>4</v>
      </c>
      <c r="M1568" s="12">
        <f>VLOOKUP($B1568,'[1]METAS 2019'!$D$4:$Q$843,12,0)</f>
        <v>2</v>
      </c>
      <c r="N1568" s="12">
        <f>VLOOKUP($B1568,'[1]METAS 2019'!$D$4:$Q$843,13,0)</f>
        <v>10</v>
      </c>
      <c r="O1568" s="12">
        <f>VLOOKUP($B1568,'[1]METAS 2019'!$D$4:$Q$843,14,0)</f>
        <v>7</v>
      </c>
      <c r="P1568" s="90">
        <f>VLOOKUP($B1568,'[8]POB X MCR 2019'!$C$8:$AW$50,12,0)</f>
        <v>9</v>
      </c>
      <c r="Q1568" s="90">
        <f>VLOOKUP($B1568,'[8]POB X MCR 2019'!$C$8:$AW$50,13,0)</f>
        <v>9</v>
      </c>
      <c r="R1568" s="90">
        <f>VLOOKUP($B1568,'[8]POB X MCR 2019'!$C$8:$AW$50,14,0)</f>
        <v>10</v>
      </c>
      <c r="S1568" s="90">
        <f>VLOOKUP($B1568,'[8]POB X MCR 2019'!$C$8:$AW$50,15,0)</f>
        <v>10</v>
      </c>
      <c r="T1568" s="90">
        <f>VLOOKUP($B1568,'[8]POB X MCR 2019'!$C$8:$AW$50,16,0)</f>
        <v>10</v>
      </c>
      <c r="U1568" s="90">
        <f>VLOOKUP($B1568,'[8]POB X MCR 2019'!$C$8:$AW$50,17,0)</f>
        <v>11</v>
      </c>
      <c r="V1568" s="90">
        <f>VLOOKUP($B1568,'[8]POB X MCR 2019'!$C$8:$AW$50,18,0)</f>
        <v>11</v>
      </c>
      <c r="W1568" s="90">
        <f>VLOOKUP($B1568,'[8]POB X MCR 2019'!$C$8:$AW$50,19,0)</f>
        <v>10</v>
      </c>
      <c r="X1568" s="90">
        <f>VLOOKUP($B1568,'[8]POB X MCR 2019'!$C$8:$AW$50,20,0)</f>
        <v>10</v>
      </c>
      <c r="Y1568" s="90">
        <f>VLOOKUP($B1568,'[8]POB X MCR 2019'!$C$8:$AW$50,21,0)</f>
        <v>9</v>
      </c>
      <c r="Z1568" s="90">
        <f>VLOOKUP($B1568,'[8]POB X MCR 2019'!$C$8:$AW$50,22,0)</f>
        <v>9</v>
      </c>
      <c r="AA1568" s="90">
        <f>VLOOKUP($B1568,'[8]POB X MCR 2019'!$C$8:$AW$50,23,0)</f>
        <v>8</v>
      </c>
      <c r="AB1568" s="90">
        <f>VLOOKUP($B1568,'[8]POB X MCR 2019'!$C$8:$AW$50,24,0)</f>
        <v>8</v>
      </c>
      <c r="AC1568" s="90">
        <f>VLOOKUP($B1568,'[8]POB X MCR 2019'!$C$8:$AW$50,25,0)</f>
        <v>7</v>
      </c>
      <c r="AD1568" s="90">
        <f>VLOOKUP($B1568,'[8]POB X MCR 2019'!$C$8:$AW$50,26,0)</f>
        <v>26</v>
      </c>
      <c r="AE1568" s="90">
        <f>VLOOKUP($B1568,'[8]POB X MCR 2019'!$C$8:$AW$50,27,0)</f>
        <v>28</v>
      </c>
      <c r="AF1568" s="90">
        <f>VLOOKUP($B1568,'[8]POB X MCR 2019'!$C$8:$AW$50,28,0)</f>
        <v>33</v>
      </c>
      <c r="AG1568" s="90">
        <f>VLOOKUP($B1568,'[8]POB X MCR 2019'!$C$8:$AW$50,29,0)</f>
        <v>33</v>
      </c>
      <c r="AH1568" s="90">
        <f>VLOOKUP($B1568,'[8]POB X MCR 2019'!$C$8:$AW$50,30,0)</f>
        <v>36</v>
      </c>
      <c r="AI1568" s="90">
        <f>VLOOKUP($B1568,'[8]POB X MCR 2019'!$C$8:$AW$50,31,0)</f>
        <v>30</v>
      </c>
      <c r="AJ1568" s="90">
        <f>VLOOKUP($B1568,'[8]POB X MCR 2019'!$C$8:$AW$50,32,0)</f>
        <v>27</v>
      </c>
      <c r="AK1568" s="90">
        <f>VLOOKUP($B1568,'[8]POB X MCR 2019'!$C$8:$AW$50,33,0)</f>
        <v>22</v>
      </c>
      <c r="AL1568" s="90">
        <f>VLOOKUP($B1568,'[8]POB X MCR 2019'!$C$8:$AW$50,34,0)</f>
        <v>21</v>
      </c>
      <c r="AM1568" s="90">
        <f>VLOOKUP($B1568,'[8]POB X MCR 2019'!$C$8:$AW$50,35,0)</f>
        <v>17</v>
      </c>
      <c r="AN1568" s="90">
        <f>VLOOKUP($B1568,'[8]POB X MCR 2019'!$C$8:$AW$50,36,0)</f>
        <v>15</v>
      </c>
      <c r="AO1568" s="90">
        <f>VLOOKUP($B1568,'[8]POB X MCR 2019'!$C$8:$AW$50,37,0)</f>
        <v>10</v>
      </c>
      <c r="AP1568" s="90">
        <f>VLOOKUP($B1568,'[8]POB X MCR 2019'!$C$8:$AW$50,38,0)</f>
        <v>7</v>
      </c>
      <c r="AQ1568" s="90">
        <f>VLOOKUP($B1568,'[8]POB X MCR 2019'!$C$8:$AW$50,43,0)</f>
        <v>5614</v>
      </c>
      <c r="AR1568" s="90">
        <f>VLOOKUP($B1568,'[8]POB X MCR 2019'!$C$8:$AW$50,44,0)</f>
        <v>24</v>
      </c>
      <c r="AS1568" s="90">
        <f>VLOOKUP($B1568,'[8]POB X MCR 2019'!$C$8:$AW$50,45,0)</f>
        <v>21</v>
      </c>
      <c r="AT1568" s="90">
        <f>VLOOKUP($B1568,'[8]POB X MCR 2019'!$C$8:$AW$50,46,0)</f>
        <v>94</v>
      </c>
      <c r="AU1568" s="90">
        <f>VLOOKUP($B1568,'[6]RED SANTA CRUZ '!$C$7:$J$45,8,0)</f>
        <v>4</v>
      </c>
    </row>
    <row r="1569" spans="1:47" ht="12">
      <c r="A1569" s="58">
        <v>1570</v>
      </c>
      <c r="B1569" s="58">
        <v>4832</v>
      </c>
      <c r="C1569" s="59" t="s">
        <v>1134</v>
      </c>
      <c r="D1569" s="59" t="s">
        <v>569</v>
      </c>
      <c r="E1569" s="59" t="s">
        <v>684</v>
      </c>
      <c r="F1569" s="59" t="s">
        <v>694</v>
      </c>
      <c r="G1569" s="12" t="s">
        <v>266</v>
      </c>
      <c r="H1569" s="14">
        <f>B1569</f>
        <v>4832</v>
      </c>
      <c r="I1569" s="14">
        <f t="shared" si="379"/>
        <v>996</v>
      </c>
      <c r="J1569" s="12">
        <f>VLOOKUP($B1569,'[1]METAS 2019'!$D$4:$Q$843,5,0)</f>
        <v>13</v>
      </c>
      <c r="K1569" s="12">
        <f>VLOOKUP($B1569,'[1]METAS 2019'!$D$4:$Q$843,4,0)</f>
        <v>15</v>
      </c>
      <c r="L1569" s="12">
        <f>VLOOKUP($B1569,'[1]METAS 2019'!$D$4:$Q$843,11,0)</f>
        <v>23</v>
      </c>
      <c r="M1569" s="12">
        <f>VLOOKUP($B1569,'[1]METAS 2019'!$D$4:$Q$843,12,0)</f>
        <v>20</v>
      </c>
      <c r="N1569" s="12">
        <f>VLOOKUP($B1569,'[1]METAS 2019'!$D$4:$Q$843,13,0)</f>
        <v>18</v>
      </c>
      <c r="O1569" s="12">
        <f>VLOOKUP($B1569,'[1]METAS 2019'!$D$4:$Q$843,14,0)</f>
        <v>21</v>
      </c>
      <c r="P1569" s="90">
        <f>VLOOKUP($B1569,'[8]POB X MCR 2019'!$C$8:$AW$50,12,0)</f>
        <v>18</v>
      </c>
      <c r="Q1569" s="90">
        <f>VLOOKUP($B1569,'[8]POB X MCR 2019'!$C$8:$AW$50,13,0)</f>
        <v>18</v>
      </c>
      <c r="R1569" s="90">
        <f>VLOOKUP($B1569,'[8]POB X MCR 2019'!$C$8:$AW$50,14,0)</f>
        <v>19</v>
      </c>
      <c r="S1569" s="90">
        <f>VLOOKUP($B1569,'[8]POB X MCR 2019'!$C$8:$AW$50,15,0)</f>
        <v>20</v>
      </c>
      <c r="T1569" s="90">
        <f>VLOOKUP($B1569,'[8]POB X MCR 2019'!$C$8:$AW$50,16,0)</f>
        <v>21</v>
      </c>
      <c r="U1569" s="90">
        <f>VLOOKUP($B1569,'[8]POB X MCR 2019'!$C$8:$AW$50,17,0)</f>
        <v>22</v>
      </c>
      <c r="V1569" s="90">
        <f>VLOOKUP($B1569,'[8]POB X MCR 2019'!$C$8:$AW$50,18,0)</f>
        <v>22</v>
      </c>
      <c r="W1569" s="90">
        <f>VLOOKUP($B1569,'[8]POB X MCR 2019'!$C$8:$AW$50,19,0)</f>
        <v>21</v>
      </c>
      <c r="X1569" s="90">
        <f>VLOOKUP($B1569,'[8]POB X MCR 2019'!$C$8:$AW$50,20,0)</f>
        <v>20</v>
      </c>
      <c r="Y1569" s="90">
        <f>VLOOKUP($B1569,'[8]POB X MCR 2019'!$C$8:$AW$50,21,0)</f>
        <v>19</v>
      </c>
      <c r="Z1569" s="90">
        <f>VLOOKUP($B1569,'[8]POB X MCR 2019'!$C$8:$AW$50,22,0)</f>
        <v>18</v>
      </c>
      <c r="AA1569" s="90">
        <f>VLOOKUP($B1569,'[8]POB X MCR 2019'!$C$8:$AW$50,23,0)</f>
        <v>17</v>
      </c>
      <c r="AB1569" s="90">
        <f>VLOOKUP($B1569,'[8]POB X MCR 2019'!$C$8:$AW$50,24,0)</f>
        <v>16</v>
      </c>
      <c r="AC1569" s="90">
        <f>VLOOKUP($B1569,'[8]POB X MCR 2019'!$C$8:$AW$50,25,0)</f>
        <v>14</v>
      </c>
      <c r="AD1569" s="90">
        <f>VLOOKUP($B1569,'[8]POB X MCR 2019'!$C$8:$AW$50,26,0)</f>
        <v>54</v>
      </c>
      <c r="AE1569" s="90">
        <f>VLOOKUP($B1569,'[8]POB X MCR 2019'!$C$8:$AW$50,27,0)</f>
        <v>57</v>
      </c>
      <c r="AF1569" s="90">
        <f>VLOOKUP($B1569,'[8]POB X MCR 2019'!$C$8:$AW$50,28,0)</f>
        <v>67</v>
      </c>
      <c r="AG1569" s="90">
        <f>VLOOKUP($B1569,'[8]POB X MCR 2019'!$C$8:$AW$50,29,0)</f>
        <v>67</v>
      </c>
      <c r="AH1569" s="90">
        <f>VLOOKUP($B1569,'[8]POB X MCR 2019'!$C$8:$AW$50,30,0)</f>
        <v>73</v>
      </c>
      <c r="AI1569" s="90">
        <f>VLOOKUP($B1569,'[8]POB X MCR 2019'!$C$8:$AW$50,31,0)</f>
        <v>62</v>
      </c>
      <c r="AJ1569" s="90">
        <f>VLOOKUP($B1569,'[8]POB X MCR 2019'!$C$8:$AW$50,32,0)</f>
        <v>55</v>
      </c>
      <c r="AK1569" s="90">
        <f>VLOOKUP($B1569,'[8]POB X MCR 2019'!$C$8:$AW$50,33,0)</f>
        <v>45</v>
      </c>
      <c r="AL1569" s="90">
        <f>VLOOKUP($B1569,'[8]POB X MCR 2019'!$C$8:$AW$50,34,0)</f>
        <v>43</v>
      </c>
      <c r="AM1569" s="90">
        <f>VLOOKUP($B1569,'[8]POB X MCR 2019'!$C$8:$AW$50,35,0)</f>
        <v>34</v>
      </c>
      <c r="AN1569" s="90">
        <f>VLOOKUP($B1569,'[8]POB X MCR 2019'!$C$8:$AW$50,36,0)</f>
        <v>30</v>
      </c>
      <c r="AO1569" s="90">
        <f>VLOOKUP($B1569,'[8]POB X MCR 2019'!$C$8:$AW$50,37,0)</f>
        <v>20</v>
      </c>
      <c r="AP1569" s="90">
        <f>VLOOKUP($B1569,'[8]POB X MCR 2019'!$C$8:$AW$50,38,0)</f>
        <v>14</v>
      </c>
      <c r="AQ1569" s="90">
        <f>VLOOKUP($B1569,'[8]POB X MCR 2019'!$C$8:$AW$50,43,0)</f>
        <v>5614</v>
      </c>
      <c r="AR1569" s="90">
        <f>VLOOKUP($B1569,'[8]POB X MCR 2019'!$C$8:$AW$50,44,0)</f>
        <v>49</v>
      </c>
      <c r="AS1569" s="90">
        <f>VLOOKUP($B1569,'[8]POB X MCR 2019'!$C$8:$AW$50,45,0)</f>
        <v>43</v>
      </c>
      <c r="AT1569" s="90">
        <f>VLOOKUP($B1569,'[8]POB X MCR 2019'!$C$8:$AW$50,46,0)</f>
        <v>192</v>
      </c>
      <c r="AU1569" s="90">
        <f>VLOOKUP($B1569,'[6]RED SANTA CRUZ '!$C$7:$J$45,8,0)</f>
        <v>13</v>
      </c>
    </row>
    <row r="1570" spans="1:47" ht="12">
      <c r="A1570" s="58">
        <v>1571</v>
      </c>
      <c r="B1570" s="58">
        <v>11557</v>
      </c>
      <c r="C1570" s="59" t="s">
        <v>1134</v>
      </c>
      <c r="D1570" s="59" t="s">
        <v>569</v>
      </c>
      <c r="E1570" s="59" t="s">
        <v>684</v>
      </c>
      <c r="F1570" s="59" t="s">
        <v>695</v>
      </c>
      <c r="G1570" s="12" t="s">
        <v>266</v>
      </c>
      <c r="H1570" s="14">
        <f>B1570</f>
        <v>11557</v>
      </c>
      <c r="I1570" s="14">
        <f t="shared" si="379"/>
        <v>479</v>
      </c>
      <c r="J1570" s="12">
        <f>VLOOKUP($B1570,'[1]METAS 2019'!$D$4:$Q$843,5,0)</f>
        <v>5</v>
      </c>
      <c r="K1570" s="12">
        <f>VLOOKUP($B1570,'[1]METAS 2019'!$D$4:$Q$843,4,0)</f>
        <v>4</v>
      </c>
      <c r="L1570" s="12">
        <f>VLOOKUP($B1570,'[1]METAS 2019'!$D$4:$Q$843,11,0)</f>
        <v>0</v>
      </c>
      <c r="M1570" s="12">
        <f>VLOOKUP($B1570,'[1]METAS 2019'!$D$4:$Q$843,12,0)</f>
        <v>1</v>
      </c>
      <c r="N1570" s="12">
        <f>VLOOKUP($B1570,'[1]METAS 2019'!$D$4:$Q$843,13,0)</f>
        <v>8</v>
      </c>
      <c r="O1570" s="12">
        <f>VLOOKUP($B1570,'[1]METAS 2019'!$D$4:$Q$843,14,0)</f>
        <v>6</v>
      </c>
      <c r="P1570" s="90">
        <f>VLOOKUP($B1570,'[8]POB X MCR 2019'!$C$8:$AW$50,12,0)</f>
        <v>9</v>
      </c>
      <c r="Q1570" s="90">
        <f>VLOOKUP($B1570,'[8]POB X MCR 2019'!$C$8:$AW$50,13,0)</f>
        <v>9</v>
      </c>
      <c r="R1570" s="90">
        <f>VLOOKUP($B1570,'[8]POB X MCR 2019'!$C$8:$AW$50,14,0)</f>
        <v>10</v>
      </c>
      <c r="S1570" s="90">
        <f>VLOOKUP($B1570,'[8]POB X MCR 2019'!$C$8:$AW$50,15,0)</f>
        <v>10</v>
      </c>
      <c r="T1570" s="90">
        <f>VLOOKUP($B1570,'[8]POB X MCR 2019'!$C$8:$AW$50,16,0)</f>
        <v>11</v>
      </c>
      <c r="U1570" s="90">
        <f>VLOOKUP($B1570,'[8]POB X MCR 2019'!$C$8:$AW$50,17,0)</f>
        <v>11</v>
      </c>
      <c r="V1570" s="90">
        <f>VLOOKUP($B1570,'[8]POB X MCR 2019'!$C$8:$AW$50,18,0)</f>
        <v>11</v>
      </c>
      <c r="W1570" s="90">
        <f>VLOOKUP($B1570,'[8]POB X MCR 2019'!$C$8:$AW$50,19,0)</f>
        <v>11</v>
      </c>
      <c r="X1570" s="90">
        <f>VLOOKUP($B1570,'[8]POB X MCR 2019'!$C$8:$AW$50,20,0)</f>
        <v>10</v>
      </c>
      <c r="Y1570" s="90">
        <f>VLOOKUP($B1570,'[8]POB X MCR 2019'!$C$8:$AW$50,21,0)</f>
        <v>10</v>
      </c>
      <c r="Z1570" s="90">
        <f>VLOOKUP($B1570,'[8]POB X MCR 2019'!$C$8:$AW$50,22,0)</f>
        <v>9</v>
      </c>
      <c r="AA1570" s="90">
        <f>VLOOKUP($B1570,'[8]POB X MCR 2019'!$C$8:$AW$50,23,0)</f>
        <v>9</v>
      </c>
      <c r="AB1570" s="90">
        <f>VLOOKUP($B1570,'[8]POB X MCR 2019'!$C$8:$AW$50,24,0)</f>
        <v>8</v>
      </c>
      <c r="AC1570" s="90">
        <f>VLOOKUP($B1570,'[8]POB X MCR 2019'!$C$8:$AW$50,25,0)</f>
        <v>7</v>
      </c>
      <c r="AD1570" s="90">
        <f>VLOOKUP($B1570,'[8]POB X MCR 2019'!$C$8:$AW$50,26,0)</f>
        <v>28</v>
      </c>
      <c r="AE1570" s="90">
        <f>VLOOKUP($B1570,'[8]POB X MCR 2019'!$C$8:$AW$50,27,0)</f>
        <v>30</v>
      </c>
      <c r="AF1570" s="90">
        <f>VLOOKUP($B1570,'[8]POB X MCR 2019'!$C$8:$AW$50,28,0)</f>
        <v>35</v>
      </c>
      <c r="AG1570" s="90">
        <f>VLOOKUP($B1570,'[8]POB X MCR 2019'!$C$8:$AW$50,29,0)</f>
        <v>35</v>
      </c>
      <c r="AH1570" s="90">
        <f>VLOOKUP($B1570,'[8]POB X MCR 2019'!$C$8:$AW$50,30,0)</f>
        <v>37</v>
      </c>
      <c r="AI1570" s="90">
        <f>VLOOKUP($B1570,'[8]POB X MCR 2019'!$C$8:$AW$50,31,0)</f>
        <v>32</v>
      </c>
      <c r="AJ1570" s="90">
        <f>VLOOKUP($B1570,'[8]POB X MCR 2019'!$C$8:$AW$50,32,0)</f>
        <v>28</v>
      </c>
      <c r="AK1570" s="90">
        <f>VLOOKUP($B1570,'[8]POB X MCR 2019'!$C$8:$AW$50,33,0)</f>
        <v>23</v>
      </c>
      <c r="AL1570" s="90">
        <f>VLOOKUP($B1570,'[8]POB X MCR 2019'!$C$8:$AW$50,34,0)</f>
        <v>22</v>
      </c>
      <c r="AM1570" s="90">
        <f>VLOOKUP($B1570,'[8]POB X MCR 2019'!$C$8:$AW$50,35,0)</f>
        <v>18</v>
      </c>
      <c r="AN1570" s="90">
        <f>VLOOKUP($B1570,'[8]POB X MCR 2019'!$C$8:$AW$50,36,0)</f>
        <v>15</v>
      </c>
      <c r="AO1570" s="90">
        <f>VLOOKUP($B1570,'[8]POB X MCR 2019'!$C$8:$AW$50,37,0)</f>
        <v>10</v>
      </c>
      <c r="AP1570" s="90">
        <f>VLOOKUP($B1570,'[8]POB X MCR 2019'!$C$8:$AW$50,38,0)</f>
        <v>7</v>
      </c>
      <c r="AQ1570" s="90">
        <f>VLOOKUP($B1570,'[8]POB X MCR 2019'!$C$8:$AW$50,43,0)</f>
        <v>5614</v>
      </c>
      <c r="AR1570" s="90">
        <f>VLOOKUP($B1570,'[8]POB X MCR 2019'!$C$8:$AW$50,44,0)</f>
        <v>25</v>
      </c>
      <c r="AS1570" s="90">
        <f>VLOOKUP($B1570,'[8]POB X MCR 2019'!$C$8:$AW$50,45,0)</f>
        <v>22</v>
      </c>
      <c r="AT1570" s="90">
        <f>VLOOKUP($B1570,'[8]POB X MCR 2019'!$C$8:$AW$50,46,0)</f>
        <v>99</v>
      </c>
      <c r="AU1570" s="90">
        <f>VLOOKUP($B1570,'[6]RED SANTA CRUZ '!$C$7:$J$45,8,0)</f>
        <v>5</v>
      </c>
    </row>
    <row r="1571" spans="1:47" ht="12">
      <c r="A1571" s="97">
        <v>1572</v>
      </c>
      <c r="B1571" s="97"/>
      <c r="C1571" s="98"/>
      <c r="D1571" s="98"/>
      <c r="E1571" s="98"/>
      <c r="F1571" s="98" t="s">
        <v>1164</v>
      </c>
      <c r="G1571" s="17" t="s">
        <v>1214</v>
      </c>
      <c r="H1571" s="81"/>
      <c r="I1571" s="81">
        <f t="shared" si="379"/>
        <v>12167</v>
      </c>
      <c r="J1571" s="17">
        <f>SUM(J1572:J1577)</f>
        <v>150</v>
      </c>
      <c r="K1571" s="17">
        <f t="shared" ref="K1571:AU1571" si="389">SUM(K1572:K1577)</f>
        <v>158</v>
      </c>
      <c r="L1571" s="17">
        <f t="shared" si="389"/>
        <v>157</v>
      </c>
      <c r="M1571" s="17">
        <f t="shared" si="389"/>
        <v>145</v>
      </c>
      <c r="N1571" s="17">
        <f t="shared" si="389"/>
        <v>145</v>
      </c>
      <c r="O1571" s="17">
        <f t="shared" si="389"/>
        <v>172</v>
      </c>
      <c r="P1571" s="17">
        <f t="shared" si="389"/>
        <v>195</v>
      </c>
      <c r="Q1571" s="17">
        <f t="shared" si="389"/>
        <v>209</v>
      </c>
      <c r="R1571" s="17">
        <f t="shared" si="389"/>
        <v>222</v>
      </c>
      <c r="S1571" s="17">
        <f t="shared" si="389"/>
        <v>239</v>
      </c>
      <c r="T1571" s="17">
        <f t="shared" si="389"/>
        <v>251</v>
      </c>
      <c r="U1571" s="17">
        <f t="shared" si="389"/>
        <v>268</v>
      </c>
      <c r="V1571" s="17">
        <f t="shared" si="389"/>
        <v>276</v>
      </c>
      <c r="W1571" s="17">
        <f t="shared" si="389"/>
        <v>267</v>
      </c>
      <c r="X1571" s="17">
        <f t="shared" si="389"/>
        <v>245</v>
      </c>
      <c r="Y1571" s="17">
        <f t="shared" si="389"/>
        <v>227</v>
      </c>
      <c r="Z1571" s="17">
        <f t="shared" si="389"/>
        <v>205</v>
      </c>
      <c r="AA1571" s="17">
        <f t="shared" si="389"/>
        <v>190</v>
      </c>
      <c r="AB1571" s="17">
        <f t="shared" si="389"/>
        <v>183</v>
      </c>
      <c r="AC1571" s="17">
        <f t="shared" si="389"/>
        <v>178</v>
      </c>
      <c r="AD1571" s="17">
        <f t="shared" si="389"/>
        <v>844</v>
      </c>
      <c r="AE1571" s="17">
        <f t="shared" si="389"/>
        <v>820</v>
      </c>
      <c r="AF1571" s="17">
        <f t="shared" si="389"/>
        <v>924</v>
      </c>
      <c r="AG1571" s="17">
        <f t="shared" si="389"/>
        <v>1046</v>
      </c>
      <c r="AH1571" s="17">
        <f t="shared" si="389"/>
        <v>900</v>
      </c>
      <c r="AI1571" s="17">
        <f t="shared" si="389"/>
        <v>842</v>
      </c>
      <c r="AJ1571" s="17">
        <f t="shared" si="389"/>
        <v>663</v>
      </c>
      <c r="AK1571" s="17">
        <f t="shared" si="389"/>
        <v>507</v>
      </c>
      <c r="AL1571" s="17">
        <f t="shared" si="389"/>
        <v>450</v>
      </c>
      <c r="AM1571" s="17">
        <f t="shared" si="389"/>
        <v>376</v>
      </c>
      <c r="AN1571" s="17">
        <f t="shared" si="389"/>
        <v>272</v>
      </c>
      <c r="AO1571" s="17">
        <f t="shared" si="389"/>
        <v>203</v>
      </c>
      <c r="AP1571" s="17">
        <f t="shared" si="389"/>
        <v>238</v>
      </c>
      <c r="AQ1571" s="17">
        <f t="shared" si="389"/>
        <v>33684</v>
      </c>
      <c r="AR1571" s="17">
        <f t="shared" si="389"/>
        <v>660</v>
      </c>
      <c r="AS1571" s="17">
        <f t="shared" si="389"/>
        <v>495</v>
      </c>
      <c r="AT1571" s="17">
        <f t="shared" si="389"/>
        <v>2892</v>
      </c>
      <c r="AU1571" s="17">
        <f t="shared" si="389"/>
        <v>143</v>
      </c>
    </row>
    <row r="1572" spans="1:47" ht="15" customHeight="1">
      <c r="A1572" s="58">
        <v>1573</v>
      </c>
      <c r="B1572" s="58">
        <v>4813</v>
      </c>
      <c r="C1572" s="59" t="s">
        <v>1134</v>
      </c>
      <c r="D1572" s="59" t="s">
        <v>569</v>
      </c>
      <c r="E1572" s="59" t="s">
        <v>684</v>
      </c>
      <c r="F1572" s="59" t="s">
        <v>685</v>
      </c>
      <c r="G1572" s="12" t="s">
        <v>265</v>
      </c>
      <c r="H1572" s="14">
        <f t="shared" ref="H1572:H1577" si="390">B1572</f>
        <v>4813</v>
      </c>
      <c r="I1572" s="14">
        <f t="shared" si="379"/>
        <v>6997</v>
      </c>
      <c r="J1572" s="12">
        <f>VLOOKUP($B1572,'[1]METAS 2019'!$D$4:$Q$843,5,0)</f>
        <v>103</v>
      </c>
      <c r="K1572" s="12">
        <f>VLOOKUP($B1572,'[1]METAS 2019'!$D$4:$Q$843,4,0)</f>
        <v>103</v>
      </c>
      <c r="L1572" s="12">
        <f>VLOOKUP($B1572,'[1]METAS 2019'!$D$4:$Q$843,11,0)</f>
        <v>99</v>
      </c>
      <c r="M1572" s="12">
        <f>VLOOKUP($B1572,'[1]METAS 2019'!$D$4:$Q$843,12,0)</f>
        <v>92</v>
      </c>
      <c r="N1572" s="12">
        <f>VLOOKUP($B1572,'[1]METAS 2019'!$D$4:$Q$843,13,0)</f>
        <v>98</v>
      </c>
      <c r="O1572" s="12">
        <f>VLOOKUP($B1572,'[1]METAS 2019'!$D$4:$Q$843,14,0)</f>
        <v>106</v>
      </c>
      <c r="P1572" s="90">
        <f>VLOOKUP($B1572,'[8]POB X MCR 2019'!$C$8:$AW$50,12,0)</f>
        <v>111</v>
      </c>
      <c r="Q1572" s="90">
        <f>VLOOKUP($B1572,'[8]POB X MCR 2019'!$C$8:$AW$50,13,0)</f>
        <v>119</v>
      </c>
      <c r="R1572" s="90">
        <f>VLOOKUP($B1572,'[8]POB X MCR 2019'!$C$8:$AW$50,14,0)</f>
        <v>126</v>
      </c>
      <c r="S1572" s="90">
        <f>VLOOKUP($B1572,'[8]POB X MCR 2019'!$C$8:$AW$50,15,0)</f>
        <v>136</v>
      </c>
      <c r="T1572" s="90">
        <f>VLOOKUP($B1572,'[8]POB X MCR 2019'!$C$8:$AW$50,16,0)</f>
        <v>143</v>
      </c>
      <c r="U1572" s="90">
        <f>VLOOKUP($B1572,'[8]POB X MCR 2019'!$C$8:$AW$50,17,0)</f>
        <v>153</v>
      </c>
      <c r="V1572" s="90">
        <f>VLOOKUP($B1572,'[8]POB X MCR 2019'!$C$8:$AW$50,18,0)</f>
        <v>156</v>
      </c>
      <c r="W1572" s="90">
        <f>VLOOKUP($B1572,'[8]POB X MCR 2019'!$C$8:$AW$50,19,0)</f>
        <v>152</v>
      </c>
      <c r="X1572" s="90">
        <f>VLOOKUP($B1572,'[8]POB X MCR 2019'!$C$8:$AW$50,20,0)</f>
        <v>139</v>
      </c>
      <c r="Y1572" s="90">
        <f>VLOOKUP($B1572,'[8]POB X MCR 2019'!$C$8:$AW$50,21,0)</f>
        <v>130</v>
      </c>
      <c r="Z1572" s="90">
        <f>VLOOKUP($B1572,'[8]POB X MCR 2019'!$C$8:$AW$50,22,0)</f>
        <v>117</v>
      </c>
      <c r="AA1572" s="90">
        <f>VLOOKUP($B1572,'[8]POB X MCR 2019'!$C$8:$AW$50,23,0)</f>
        <v>108</v>
      </c>
      <c r="AB1572" s="90">
        <f>VLOOKUP($B1572,'[8]POB X MCR 2019'!$C$8:$AW$50,24,0)</f>
        <v>104</v>
      </c>
      <c r="AC1572" s="90">
        <f>VLOOKUP($B1572,'[8]POB X MCR 2019'!$C$8:$AW$50,25,0)</f>
        <v>102</v>
      </c>
      <c r="AD1572" s="90">
        <f>VLOOKUP($B1572,'[8]POB X MCR 2019'!$C$8:$AW$50,26,0)</f>
        <v>480</v>
      </c>
      <c r="AE1572" s="90">
        <f>VLOOKUP($B1572,'[8]POB X MCR 2019'!$C$8:$AW$50,27,0)</f>
        <v>467</v>
      </c>
      <c r="AF1572" s="90">
        <f>VLOOKUP($B1572,'[8]POB X MCR 2019'!$C$8:$AW$50,28,0)</f>
        <v>526</v>
      </c>
      <c r="AG1572" s="90">
        <f>VLOOKUP($B1572,'[8]POB X MCR 2019'!$C$8:$AW$50,29,0)</f>
        <v>596</v>
      </c>
      <c r="AH1572" s="90">
        <f>VLOOKUP($B1572,'[8]POB X MCR 2019'!$C$8:$AW$50,30,0)</f>
        <v>512</v>
      </c>
      <c r="AI1572" s="90">
        <f>VLOOKUP($B1572,'[8]POB X MCR 2019'!$C$8:$AW$50,31,0)</f>
        <v>479</v>
      </c>
      <c r="AJ1572" s="90">
        <f>VLOOKUP($B1572,'[8]POB X MCR 2019'!$C$8:$AW$50,32,0)</f>
        <v>378</v>
      </c>
      <c r="AK1572" s="90">
        <f>VLOOKUP($B1572,'[8]POB X MCR 2019'!$C$8:$AW$50,33,0)</f>
        <v>289</v>
      </c>
      <c r="AL1572" s="90">
        <f>VLOOKUP($B1572,'[8]POB X MCR 2019'!$C$8:$AW$50,34,0)</f>
        <v>255</v>
      </c>
      <c r="AM1572" s="90">
        <f>VLOOKUP($B1572,'[8]POB X MCR 2019'!$C$8:$AW$50,35,0)</f>
        <v>213</v>
      </c>
      <c r="AN1572" s="90">
        <f>VLOOKUP($B1572,'[8]POB X MCR 2019'!$C$8:$AW$50,36,0)</f>
        <v>155</v>
      </c>
      <c r="AO1572" s="90">
        <f>VLOOKUP($B1572,'[8]POB X MCR 2019'!$C$8:$AW$50,37,0)</f>
        <v>115</v>
      </c>
      <c r="AP1572" s="90">
        <f>VLOOKUP($B1572,'[8]POB X MCR 2019'!$C$8:$AW$50,38,0)</f>
        <v>135</v>
      </c>
      <c r="AQ1572" s="90">
        <f>VLOOKUP($B1572,'[8]POB X MCR 2019'!$C$8:$AW$50,43,0)</f>
        <v>5614</v>
      </c>
      <c r="AR1572" s="90">
        <f>VLOOKUP($B1572,'[8]POB X MCR 2019'!$C$8:$AW$50,44,0)</f>
        <v>376</v>
      </c>
      <c r="AS1572" s="90">
        <f>VLOOKUP($B1572,'[8]POB X MCR 2019'!$C$8:$AW$50,45,0)</f>
        <v>280</v>
      </c>
      <c r="AT1572" s="90">
        <f>VLOOKUP($B1572,'[8]POB X MCR 2019'!$C$8:$AW$50,46,0)</f>
        <v>1645</v>
      </c>
      <c r="AU1572" s="90">
        <f>VLOOKUP($B1572,'[6]RED SANTA CRUZ '!$C$7:$J$45,8,0)</f>
        <v>122</v>
      </c>
    </row>
    <row r="1573" spans="1:47" ht="12">
      <c r="A1573" s="58">
        <v>1574</v>
      </c>
      <c r="B1573" s="58">
        <v>16703</v>
      </c>
      <c r="C1573" s="59" t="s">
        <v>1134</v>
      </c>
      <c r="D1573" s="59" t="s">
        <v>569</v>
      </c>
      <c r="E1573" s="59" t="s">
        <v>684</v>
      </c>
      <c r="F1573" s="59" t="s">
        <v>697</v>
      </c>
      <c r="G1573" s="12" t="s">
        <v>271</v>
      </c>
      <c r="H1573" s="14">
        <f t="shared" si="390"/>
        <v>16703</v>
      </c>
      <c r="I1573" s="14">
        <f t="shared" si="379"/>
        <v>1632</v>
      </c>
      <c r="J1573" s="12">
        <v>25</v>
      </c>
      <c r="K1573" s="12">
        <v>30</v>
      </c>
      <c r="L1573" s="12">
        <v>28</v>
      </c>
      <c r="M1573" s="12">
        <v>15</v>
      </c>
      <c r="N1573" s="12">
        <v>20</v>
      </c>
      <c r="O1573" s="90">
        <f>VLOOKUP($B1573,'[8]POB X MCR 2019'!$C$8:$AW$50,12,0)</f>
        <v>26</v>
      </c>
      <c r="P1573" s="90">
        <f>VLOOKUP($B1573,'[8]POB X MCR 2019'!$C$8:$AW$50,12,0)</f>
        <v>26</v>
      </c>
      <c r="Q1573" s="90">
        <f>VLOOKUP($B1573,'[8]POB X MCR 2019'!$C$8:$AW$50,13,0)</f>
        <v>28</v>
      </c>
      <c r="R1573" s="90">
        <f>VLOOKUP($B1573,'[8]POB X MCR 2019'!$C$8:$AW$50,14,0)</f>
        <v>29</v>
      </c>
      <c r="S1573" s="90">
        <f>VLOOKUP($B1573,'[8]POB X MCR 2019'!$C$8:$AW$50,15,0)</f>
        <v>32</v>
      </c>
      <c r="T1573" s="90">
        <f>VLOOKUP($B1573,'[8]POB X MCR 2019'!$C$8:$AW$50,16,0)</f>
        <v>33</v>
      </c>
      <c r="U1573" s="90">
        <f>VLOOKUP($B1573,'[8]POB X MCR 2019'!$C$8:$AW$50,17,0)</f>
        <v>35</v>
      </c>
      <c r="V1573" s="90">
        <f>VLOOKUP($B1573,'[8]POB X MCR 2019'!$C$8:$AW$50,18,0)</f>
        <v>37</v>
      </c>
      <c r="W1573" s="90">
        <f>VLOOKUP($B1573,'[8]POB X MCR 2019'!$C$8:$AW$50,19,0)</f>
        <v>35</v>
      </c>
      <c r="X1573" s="90">
        <f>VLOOKUP($B1573,'[8]POB X MCR 2019'!$C$8:$AW$50,20,0)</f>
        <v>32</v>
      </c>
      <c r="Y1573" s="90">
        <f>VLOOKUP($B1573,'[8]POB X MCR 2019'!$C$8:$AW$50,21,0)</f>
        <v>30</v>
      </c>
      <c r="Z1573" s="90">
        <f>VLOOKUP($B1573,'[8]POB X MCR 2019'!$C$8:$AW$50,22,0)</f>
        <v>27</v>
      </c>
      <c r="AA1573" s="90">
        <f>VLOOKUP($B1573,'[8]POB X MCR 2019'!$C$8:$AW$50,23,0)</f>
        <v>25</v>
      </c>
      <c r="AB1573" s="90">
        <f>VLOOKUP($B1573,'[8]POB X MCR 2019'!$C$8:$AW$50,24,0)</f>
        <v>24</v>
      </c>
      <c r="AC1573" s="90">
        <f>VLOOKUP($B1573,'[8]POB X MCR 2019'!$C$8:$AW$50,25,0)</f>
        <v>24</v>
      </c>
      <c r="AD1573" s="90">
        <f>VLOOKUP($B1573,'[8]POB X MCR 2019'!$C$8:$AW$50,26,0)</f>
        <v>112</v>
      </c>
      <c r="AE1573" s="90">
        <f>VLOOKUP($B1573,'[8]POB X MCR 2019'!$C$8:$AW$50,27,0)</f>
        <v>109</v>
      </c>
      <c r="AF1573" s="90">
        <f>VLOOKUP($B1573,'[8]POB X MCR 2019'!$C$8:$AW$50,28,0)</f>
        <v>122</v>
      </c>
      <c r="AG1573" s="90">
        <f>VLOOKUP($B1573,'[8]POB X MCR 2019'!$C$8:$AW$50,29,0)</f>
        <v>138</v>
      </c>
      <c r="AH1573" s="90">
        <f>VLOOKUP($B1573,'[8]POB X MCR 2019'!$C$8:$AW$50,30,0)</f>
        <v>119</v>
      </c>
      <c r="AI1573" s="90">
        <f>VLOOKUP($B1573,'[8]POB X MCR 2019'!$C$8:$AW$50,31,0)</f>
        <v>111</v>
      </c>
      <c r="AJ1573" s="90">
        <f>VLOOKUP($B1573,'[8]POB X MCR 2019'!$C$8:$AW$50,32,0)</f>
        <v>88</v>
      </c>
      <c r="AK1573" s="90">
        <f>VLOOKUP($B1573,'[8]POB X MCR 2019'!$C$8:$AW$50,33,0)</f>
        <v>67</v>
      </c>
      <c r="AL1573" s="90">
        <f>VLOOKUP($B1573,'[8]POB X MCR 2019'!$C$8:$AW$50,34,0)</f>
        <v>60</v>
      </c>
      <c r="AM1573" s="90">
        <f>VLOOKUP($B1573,'[8]POB X MCR 2019'!$C$8:$AW$50,35,0)</f>
        <v>50</v>
      </c>
      <c r="AN1573" s="90">
        <f>VLOOKUP($B1573,'[8]POB X MCR 2019'!$C$8:$AW$50,36,0)</f>
        <v>36</v>
      </c>
      <c r="AO1573" s="90">
        <f>VLOOKUP($B1573,'[8]POB X MCR 2019'!$C$8:$AW$50,37,0)</f>
        <v>27</v>
      </c>
      <c r="AP1573" s="90">
        <f>VLOOKUP($B1573,'[8]POB X MCR 2019'!$C$8:$AW$50,38,0)</f>
        <v>32</v>
      </c>
      <c r="AQ1573" s="90">
        <f>VLOOKUP($B1573,'[8]POB X MCR 2019'!$C$8:$AW$50,43,0)</f>
        <v>5614</v>
      </c>
      <c r="AR1573" s="90">
        <f>VLOOKUP($B1573,'[8]POB X MCR 2019'!$C$8:$AW$50,44,0)</f>
        <v>87</v>
      </c>
      <c r="AS1573" s="90">
        <f>VLOOKUP($B1573,'[8]POB X MCR 2019'!$C$8:$AW$50,45,0)</f>
        <v>66</v>
      </c>
      <c r="AT1573" s="90">
        <f>VLOOKUP($B1573,'[8]POB X MCR 2019'!$C$8:$AW$50,46,0)</f>
        <v>383</v>
      </c>
      <c r="AU1573" s="90">
        <v>0</v>
      </c>
    </row>
    <row r="1574" spans="1:47" ht="12">
      <c r="A1574" s="58">
        <v>1575</v>
      </c>
      <c r="B1574" s="58">
        <v>4814</v>
      </c>
      <c r="C1574" s="59" t="s">
        <v>1134</v>
      </c>
      <c r="D1574" s="59" t="s">
        <v>569</v>
      </c>
      <c r="E1574" s="59" t="s">
        <v>684</v>
      </c>
      <c r="F1574" s="59" t="s">
        <v>686</v>
      </c>
      <c r="G1574" s="12" t="s">
        <v>266</v>
      </c>
      <c r="H1574" s="14">
        <f t="shared" si="390"/>
        <v>4814</v>
      </c>
      <c r="I1574" s="14">
        <f t="shared" si="379"/>
        <v>684</v>
      </c>
      <c r="J1574" s="12">
        <f>VLOOKUP($B1574,'[1]METAS 2019'!$D$4:$Q$843,5,0)</f>
        <v>6</v>
      </c>
      <c r="K1574" s="12">
        <f>VLOOKUP($B1574,'[1]METAS 2019'!$D$4:$Q$843,4,0)</f>
        <v>5</v>
      </c>
      <c r="L1574" s="12">
        <f>VLOOKUP($B1574,'[1]METAS 2019'!$D$4:$Q$843,11,0)</f>
        <v>3</v>
      </c>
      <c r="M1574" s="12">
        <f>VLOOKUP($B1574,'[1]METAS 2019'!$D$4:$Q$843,12,0)</f>
        <v>6</v>
      </c>
      <c r="N1574" s="12">
        <f>VLOOKUP($B1574,'[1]METAS 2019'!$D$4:$Q$843,13,0)</f>
        <v>5</v>
      </c>
      <c r="O1574" s="12">
        <f>VLOOKUP($B1574,'[1]METAS 2019'!$D$4:$Q$843,14,0)</f>
        <v>11</v>
      </c>
      <c r="P1574" s="90">
        <f>VLOOKUP($B1574,'[8]POB X MCR 2019'!$C$8:$AW$50,12,0)</f>
        <v>11</v>
      </c>
      <c r="Q1574" s="90">
        <f>VLOOKUP($B1574,'[8]POB X MCR 2019'!$C$8:$AW$50,13,0)</f>
        <v>12</v>
      </c>
      <c r="R1574" s="90">
        <f>VLOOKUP($B1574,'[8]POB X MCR 2019'!$C$8:$AW$50,14,0)</f>
        <v>13</v>
      </c>
      <c r="S1574" s="90">
        <f>VLOOKUP($B1574,'[8]POB X MCR 2019'!$C$8:$AW$50,15,0)</f>
        <v>14</v>
      </c>
      <c r="T1574" s="90">
        <f>VLOOKUP($B1574,'[8]POB X MCR 2019'!$C$8:$AW$50,16,0)</f>
        <v>14</v>
      </c>
      <c r="U1574" s="90">
        <f>VLOOKUP($B1574,'[8]POB X MCR 2019'!$C$8:$AW$50,17,0)</f>
        <v>15</v>
      </c>
      <c r="V1574" s="90">
        <f>VLOOKUP($B1574,'[8]POB X MCR 2019'!$C$8:$AW$50,18,0)</f>
        <v>16</v>
      </c>
      <c r="W1574" s="90">
        <f>VLOOKUP($B1574,'[8]POB X MCR 2019'!$C$8:$AW$50,19,0)</f>
        <v>15</v>
      </c>
      <c r="X1574" s="90">
        <f>VLOOKUP($B1574,'[8]POB X MCR 2019'!$C$8:$AW$50,20,0)</f>
        <v>14</v>
      </c>
      <c r="Y1574" s="90">
        <f>VLOOKUP($B1574,'[8]POB X MCR 2019'!$C$8:$AW$50,21,0)</f>
        <v>13</v>
      </c>
      <c r="Z1574" s="90">
        <f>VLOOKUP($B1574,'[8]POB X MCR 2019'!$C$8:$AW$50,22,0)</f>
        <v>12</v>
      </c>
      <c r="AA1574" s="90">
        <f>VLOOKUP($B1574,'[8]POB X MCR 2019'!$C$8:$AW$50,23,0)</f>
        <v>11</v>
      </c>
      <c r="AB1574" s="90">
        <f>VLOOKUP($B1574,'[8]POB X MCR 2019'!$C$8:$AW$50,24,0)</f>
        <v>11</v>
      </c>
      <c r="AC1574" s="90">
        <f>VLOOKUP($B1574,'[8]POB X MCR 2019'!$C$8:$AW$50,25,0)</f>
        <v>10</v>
      </c>
      <c r="AD1574" s="90">
        <f>VLOOKUP($B1574,'[8]POB X MCR 2019'!$C$8:$AW$50,26,0)</f>
        <v>49</v>
      </c>
      <c r="AE1574" s="90">
        <f>VLOOKUP($B1574,'[8]POB X MCR 2019'!$C$8:$AW$50,27,0)</f>
        <v>47</v>
      </c>
      <c r="AF1574" s="90">
        <f>VLOOKUP($B1574,'[8]POB X MCR 2019'!$C$8:$AW$50,28,0)</f>
        <v>53</v>
      </c>
      <c r="AG1574" s="90">
        <f>VLOOKUP($B1574,'[8]POB X MCR 2019'!$C$8:$AW$50,29,0)</f>
        <v>60</v>
      </c>
      <c r="AH1574" s="90">
        <f>VLOOKUP($B1574,'[8]POB X MCR 2019'!$C$8:$AW$50,30,0)</f>
        <v>52</v>
      </c>
      <c r="AI1574" s="90">
        <f>VLOOKUP($B1574,'[8]POB X MCR 2019'!$C$8:$AW$50,31,0)</f>
        <v>49</v>
      </c>
      <c r="AJ1574" s="90">
        <f>VLOOKUP($B1574,'[8]POB X MCR 2019'!$C$8:$AW$50,32,0)</f>
        <v>38</v>
      </c>
      <c r="AK1574" s="90">
        <f>VLOOKUP($B1574,'[8]POB X MCR 2019'!$C$8:$AW$50,33,0)</f>
        <v>29</v>
      </c>
      <c r="AL1574" s="90">
        <f>VLOOKUP($B1574,'[8]POB X MCR 2019'!$C$8:$AW$50,34,0)</f>
        <v>26</v>
      </c>
      <c r="AM1574" s="90">
        <f>VLOOKUP($B1574,'[8]POB X MCR 2019'!$C$8:$AW$50,35,0)</f>
        <v>22</v>
      </c>
      <c r="AN1574" s="90">
        <f>VLOOKUP($B1574,'[8]POB X MCR 2019'!$C$8:$AW$50,36,0)</f>
        <v>16</v>
      </c>
      <c r="AO1574" s="90">
        <f>VLOOKUP($B1574,'[8]POB X MCR 2019'!$C$8:$AW$50,37,0)</f>
        <v>12</v>
      </c>
      <c r="AP1574" s="90">
        <f>VLOOKUP($B1574,'[8]POB X MCR 2019'!$C$8:$AW$50,38,0)</f>
        <v>14</v>
      </c>
      <c r="AQ1574" s="90">
        <f>VLOOKUP($B1574,'[8]POB X MCR 2019'!$C$8:$AW$50,43,0)</f>
        <v>5614</v>
      </c>
      <c r="AR1574" s="90">
        <f>VLOOKUP($B1574,'[8]POB X MCR 2019'!$C$8:$AW$50,44,0)</f>
        <v>38</v>
      </c>
      <c r="AS1574" s="90">
        <f>VLOOKUP($B1574,'[8]POB X MCR 2019'!$C$8:$AW$50,45,0)</f>
        <v>29</v>
      </c>
      <c r="AT1574" s="90">
        <f>VLOOKUP($B1574,'[8]POB X MCR 2019'!$C$8:$AW$50,46,0)</f>
        <v>167</v>
      </c>
      <c r="AU1574" s="90">
        <f>VLOOKUP($B1574,'[6]RED SANTA CRUZ '!$C$7:$J$45,8,0)</f>
        <v>6</v>
      </c>
    </row>
    <row r="1575" spans="1:47" ht="12">
      <c r="A1575" s="58">
        <v>1576</v>
      </c>
      <c r="B1575" s="58">
        <v>4815</v>
      </c>
      <c r="C1575" s="59" t="s">
        <v>1134</v>
      </c>
      <c r="D1575" s="59" t="s">
        <v>569</v>
      </c>
      <c r="E1575" s="59" t="s">
        <v>684</v>
      </c>
      <c r="F1575" s="59" t="s">
        <v>688</v>
      </c>
      <c r="G1575" s="12" t="s">
        <v>266</v>
      </c>
      <c r="H1575" s="14">
        <f t="shared" si="390"/>
        <v>4815</v>
      </c>
      <c r="I1575" s="14">
        <f t="shared" si="379"/>
        <v>743</v>
      </c>
      <c r="J1575" s="12">
        <f>VLOOKUP($B1575,'[1]METAS 2019'!$D$4:$Q$843,5,0)</f>
        <v>3</v>
      </c>
      <c r="K1575" s="12">
        <f>VLOOKUP($B1575,'[1]METAS 2019'!$D$4:$Q$843,4,0)</f>
        <v>3</v>
      </c>
      <c r="L1575" s="12">
        <f>VLOOKUP($B1575,'[1]METAS 2019'!$D$4:$Q$843,11,0)</f>
        <v>5</v>
      </c>
      <c r="M1575" s="12">
        <f>VLOOKUP($B1575,'[1]METAS 2019'!$D$4:$Q$843,12,0)</f>
        <v>7</v>
      </c>
      <c r="N1575" s="12">
        <f>VLOOKUP($B1575,'[1]METAS 2019'!$D$4:$Q$843,13,0)</f>
        <v>5</v>
      </c>
      <c r="O1575" s="12">
        <f>VLOOKUP($B1575,'[1]METAS 2019'!$D$4:$Q$843,14,0)</f>
        <v>5</v>
      </c>
      <c r="P1575" s="90">
        <f>VLOOKUP($B1575,'[8]POB X MCR 2019'!$C$8:$AW$50,12,0)</f>
        <v>12</v>
      </c>
      <c r="Q1575" s="90">
        <f>VLOOKUP($B1575,'[8]POB X MCR 2019'!$C$8:$AW$50,13,0)</f>
        <v>13</v>
      </c>
      <c r="R1575" s="90">
        <f>VLOOKUP($B1575,'[8]POB X MCR 2019'!$C$8:$AW$50,14,0)</f>
        <v>14</v>
      </c>
      <c r="S1575" s="90">
        <f>VLOOKUP($B1575,'[8]POB X MCR 2019'!$C$8:$AW$50,15,0)</f>
        <v>15</v>
      </c>
      <c r="T1575" s="90">
        <f>VLOOKUP($B1575,'[8]POB X MCR 2019'!$C$8:$AW$50,16,0)</f>
        <v>16</v>
      </c>
      <c r="U1575" s="90">
        <f>VLOOKUP($B1575,'[8]POB X MCR 2019'!$C$8:$AW$50,17,0)</f>
        <v>17</v>
      </c>
      <c r="V1575" s="90">
        <f>VLOOKUP($B1575,'[8]POB X MCR 2019'!$C$8:$AW$50,18,0)</f>
        <v>18</v>
      </c>
      <c r="W1575" s="90">
        <f>VLOOKUP($B1575,'[8]POB X MCR 2019'!$C$8:$AW$50,19,0)</f>
        <v>17</v>
      </c>
      <c r="X1575" s="90">
        <f>VLOOKUP($B1575,'[8]POB X MCR 2019'!$C$8:$AW$50,20,0)</f>
        <v>16</v>
      </c>
      <c r="Y1575" s="90">
        <f>VLOOKUP($B1575,'[8]POB X MCR 2019'!$C$8:$AW$50,21,0)</f>
        <v>14</v>
      </c>
      <c r="Z1575" s="90">
        <f>VLOOKUP($B1575,'[8]POB X MCR 2019'!$C$8:$AW$50,22,0)</f>
        <v>13</v>
      </c>
      <c r="AA1575" s="90">
        <f>VLOOKUP($B1575,'[8]POB X MCR 2019'!$C$8:$AW$50,23,0)</f>
        <v>12</v>
      </c>
      <c r="AB1575" s="90">
        <f>VLOOKUP($B1575,'[8]POB X MCR 2019'!$C$8:$AW$50,24,0)</f>
        <v>12</v>
      </c>
      <c r="AC1575" s="90">
        <f>VLOOKUP($B1575,'[8]POB X MCR 2019'!$C$8:$AW$50,25,0)</f>
        <v>11</v>
      </c>
      <c r="AD1575" s="90">
        <f>VLOOKUP($B1575,'[8]POB X MCR 2019'!$C$8:$AW$50,26,0)</f>
        <v>54</v>
      </c>
      <c r="AE1575" s="90">
        <f>VLOOKUP($B1575,'[8]POB X MCR 2019'!$C$8:$AW$50,27,0)</f>
        <v>52</v>
      </c>
      <c r="AF1575" s="90">
        <f>VLOOKUP($B1575,'[8]POB X MCR 2019'!$C$8:$AW$50,28,0)</f>
        <v>59</v>
      </c>
      <c r="AG1575" s="90">
        <f>VLOOKUP($B1575,'[8]POB X MCR 2019'!$C$8:$AW$50,29,0)</f>
        <v>67</v>
      </c>
      <c r="AH1575" s="90">
        <f>VLOOKUP($B1575,'[8]POB X MCR 2019'!$C$8:$AW$50,30,0)</f>
        <v>57</v>
      </c>
      <c r="AI1575" s="90">
        <f>VLOOKUP($B1575,'[8]POB X MCR 2019'!$C$8:$AW$50,31,0)</f>
        <v>54</v>
      </c>
      <c r="AJ1575" s="90">
        <f>VLOOKUP($B1575,'[8]POB X MCR 2019'!$C$8:$AW$50,32,0)</f>
        <v>42</v>
      </c>
      <c r="AK1575" s="90">
        <f>VLOOKUP($B1575,'[8]POB X MCR 2019'!$C$8:$AW$50,33,0)</f>
        <v>32</v>
      </c>
      <c r="AL1575" s="90">
        <f>VLOOKUP($B1575,'[8]POB X MCR 2019'!$C$8:$AW$50,34,0)</f>
        <v>29</v>
      </c>
      <c r="AM1575" s="90">
        <f>VLOOKUP($B1575,'[8]POB X MCR 2019'!$C$8:$AW$50,35,0)</f>
        <v>24</v>
      </c>
      <c r="AN1575" s="90">
        <f>VLOOKUP($B1575,'[8]POB X MCR 2019'!$C$8:$AW$50,36,0)</f>
        <v>17</v>
      </c>
      <c r="AO1575" s="90">
        <f>VLOOKUP($B1575,'[8]POB X MCR 2019'!$C$8:$AW$50,37,0)</f>
        <v>13</v>
      </c>
      <c r="AP1575" s="90">
        <f>VLOOKUP($B1575,'[8]POB X MCR 2019'!$C$8:$AW$50,38,0)</f>
        <v>15</v>
      </c>
      <c r="AQ1575" s="90">
        <f>VLOOKUP($B1575,'[8]POB X MCR 2019'!$C$8:$AW$50,43,0)</f>
        <v>5614</v>
      </c>
      <c r="AR1575" s="90">
        <f>VLOOKUP($B1575,'[8]POB X MCR 2019'!$C$8:$AW$50,44,0)</f>
        <v>42</v>
      </c>
      <c r="AS1575" s="90">
        <f>VLOOKUP($B1575,'[8]POB X MCR 2019'!$C$8:$AW$50,45,0)</f>
        <v>32</v>
      </c>
      <c r="AT1575" s="90">
        <f>VLOOKUP($B1575,'[8]POB X MCR 2019'!$C$8:$AW$50,46,0)</f>
        <v>184</v>
      </c>
      <c r="AU1575" s="90">
        <f>VLOOKUP($B1575,'[6]RED SANTA CRUZ '!$C$7:$J$45,8,0)</f>
        <v>3</v>
      </c>
    </row>
    <row r="1576" spans="1:47" ht="12">
      <c r="A1576" s="58">
        <v>1577</v>
      </c>
      <c r="B1576" s="58">
        <v>4816</v>
      </c>
      <c r="C1576" s="59" t="s">
        <v>1134</v>
      </c>
      <c r="D1576" s="59" t="s">
        <v>569</v>
      </c>
      <c r="E1576" s="59" t="s">
        <v>684</v>
      </c>
      <c r="F1576" s="59" t="s">
        <v>687</v>
      </c>
      <c r="G1576" s="12" t="s">
        <v>266</v>
      </c>
      <c r="H1576" s="14">
        <f t="shared" si="390"/>
        <v>4816</v>
      </c>
      <c r="I1576" s="14">
        <f t="shared" si="379"/>
        <v>1645</v>
      </c>
      <c r="J1576" s="12">
        <f>VLOOKUP($B1576,'[1]METAS 2019'!$D$4:$Q$843,5,0)</f>
        <v>11</v>
      </c>
      <c r="K1576" s="12">
        <f>VLOOKUP($B1576,'[1]METAS 2019'!$D$4:$Q$843,4,0)</f>
        <v>13</v>
      </c>
      <c r="L1576" s="12">
        <f>VLOOKUP($B1576,'[1]METAS 2019'!$D$4:$Q$843,11,0)</f>
        <v>19</v>
      </c>
      <c r="M1576" s="12">
        <f>VLOOKUP($B1576,'[1]METAS 2019'!$D$4:$Q$843,12,0)</f>
        <v>22</v>
      </c>
      <c r="N1576" s="12">
        <f>VLOOKUP($B1576,'[1]METAS 2019'!$D$4:$Q$843,13,0)</f>
        <v>13</v>
      </c>
      <c r="O1576" s="12">
        <f>VLOOKUP($B1576,'[1]METAS 2019'!$D$4:$Q$843,14,0)</f>
        <v>19</v>
      </c>
      <c r="P1576" s="90">
        <f>VLOOKUP($B1576,'[8]POB X MCR 2019'!$C$8:$AW$50,12,0)</f>
        <v>27</v>
      </c>
      <c r="Q1576" s="90">
        <f>VLOOKUP($B1576,'[8]POB X MCR 2019'!$C$8:$AW$50,13,0)</f>
        <v>29</v>
      </c>
      <c r="R1576" s="90">
        <f>VLOOKUP($B1576,'[8]POB X MCR 2019'!$C$8:$AW$50,14,0)</f>
        <v>31</v>
      </c>
      <c r="S1576" s="90">
        <f>VLOOKUP($B1576,'[8]POB X MCR 2019'!$C$8:$AW$50,15,0)</f>
        <v>33</v>
      </c>
      <c r="T1576" s="90">
        <f>VLOOKUP($B1576,'[8]POB X MCR 2019'!$C$8:$AW$50,16,0)</f>
        <v>35</v>
      </c>
      <c r="U1576" s="90">
        <f>VLOOKUP($B1576,'[8]POB X MCR 2019'!$C$8:$AW$50,17,0)</f>
        <v>37</v>
      </c>
      <c r="V1576" s="90">
        <f>VLOOKUP($B1576,'[8]POB X MCR 2019'!$C$8:$AW$50,18,0)</f>
        <v>38</v>
      </c>
      <c r="W1576" s="90">
        <f>VLOOKUP($B1576,'[8]POB X MCR 2019'!$C$8:$AW$50,19,0)</f>
        <v>37</v>
      </c>
      <c r="X1576" s="90">
        <f>VLOOKUP($B1576,'[8]POB X MCR 2019'!$C$8:$AW$50,20,0)</f>
        <v>34</v>
      </c>
      <c r="Y1576" s="90">
        <f>VLOOKUP($B1576,'[8]POB X MCR 2019'!$C$8:$AW$50,21,0)</f>
        <v>31</v>
      </c>
      <c r="Z1576" s="90">
        <f>VLOOKUP($B1576,'[8]POB X MCR 2019'!$C$8:$AW$50,22,0)</f>
        <v>28</v>
      </c>
      <c r="AA1576" s="90">
        <f>VLOOKUP($B1576,'[8]POB X MCR 2019'!$C$8:$AW$50,23,0)</f>
        <v>26</v>
      </c>
      <c r="AB1576" s="90">
        <f>VLOOKUP($B1576,'[8]POB X MCR 2019'!$C$8:$AW$50,24,0)</f>
        <v>25</v>
      </c>
      <c r="AC1576" s="90">
        <f>VLOOKUP($B1576,'[8]POB X MCR 2019'!$C$8:$AW$50,25,0)</f>
        <v>24</v>
      </c>
      <c r="AD1576" s="90">
        <f>VLOOKUP($B1576,'[8]POB X MCR 2019'!$C$8:$AW$50,26,0)</f>
        <v>116</v>
      </c>
      <c r="AE1576" s="90">
        <f>VLOOKUP($B1576,'[8]POB X MCR 2019'!$C$8:$AW$50,27,0)</f>
        <v>113</v>
      </c>
      <c r="AF1576" s="90">
        <f>VLOOKUP($B1576,'[8]POB X MCR 2019'!$C$8:$AW$50,28,0)</f>
        <v>127</v>
      </c>
      <c r="AG1576" s="90">
        <f>VLOOKUP($B1576,'[8]POB X MCR 2019'!$C$8:$AW$50,29,0)</f>
        <v>144</v>
      </c>
      <c r="AH1576" s="90">
        <f>VLOOKUP($B1576,'[8]POB X MCR 2019'!$C$8:$AW$50,30,0)</f>
        <v>124</v>
      </c>
      <c r="AI1576" s="90">
        <f>VLOOKUP($B1576,'[8]POB X MCR 2019'!$C$8:$AW$50,31,0)</f>
        <v>116</v>
      </c>
      <c r="AJ1576" s="90">
        <f>VLOOKUP($B1576,'[8]POB X MCR 2019'!$C$8:$AW$50,32,0)</f>
        <v>91</v>
      </c>
      <c r="AK1576" s="90">
        <f>VLOOKUP($B1576,'[8]POB X MCR 2019'!$C$8:$AW$50,33,0)</f>
        <v>70</v>
      </c>
      <c r="AL1576" s="90">
        <f>VLOOKUP($B1576,'[8]POB X MCR 2019'!$C$8:$AW$50,34,0)</f>
        <v>62</v>
      </c>
      <c r="AM1576" s="90">
        <f>VLOOKUP($B1576,'[8]POB X MCR 2019'!$C$8:$AW$50,35,0)</f>
        <v>52</v>
      </c>
      <c r="AN1576" s="90">
        <f>VLOOKUP($B1576,'[8]POB X MCR 2019'!$C$8:$AW$50,36,0)</f>
        <v>37</v>
      </c>
      <c r="AO1576" s="90">
        <f>VLOOKUP($B1576,'[8]POB X MCR 2019'!$C$8:$AW$50,37,0)</f>
        <v>28</v>
      </c>
      <c r="AP1576" s="90">
        <f>VLOOKUP($B1576,'[8]POB X MCR 2019'!$C$8:$AW$50,38,0)</f>
        <v>33</v>
      </c>
      <c r="AQ1576" s="90">
        <f>VLOOKUP($B1576,'[8]POB X MCR 2019'!$C$8:$AW$50,43,0)</f>
        <v>5614</v>
      </c>
      <c r="AR1576" s="90">
        <f>VLOOKUP($B1576,'[8]POB X MCR 2019'!$C$8:$AW$50,44,0)</f>
        <v>91</v>
      </c>
      <c r="AS1576" s="90">
        <f>VLOOKUP($B1576,'[8]POB X MCR 2019'!$C$8:$AW$50,45,0)</f>
        <v>68</v>
      </c>
      <c r="AT1576" s="90">
        <f>VLOOKUP($B1576,'[8]POB X MCR 2019'!$C$8:$AW$50,46,0)</f>
        <v>398</v>
      </c>
      <c r="AU1576" s="90">
        <f>VLOOKUP($B1576,'[6]RED SANTA CRUZ '!$C$7:$J$45,8,0)</f>
        <v>10</v>
      </c>
    </row>
    <row r="1577" spans="1:47" ht="12">
      <c r="A1577" s="58">
        <v>1578</v>
      </c>
      <c r="B1577" s="58">
        <v>4817</v>
      </c>
      <c r="C1577" s="59" t="s">
        <v>1134</v>
      </c>
      <c r="D1577" s="59" t="s">
        <v>569</v>
      </c>
      <c r="E1577" s="59" t="s">
        <v>684</v>
      </c>
      <c r="F1577" s="59" t="s">
        <v>689</v>
      </c>
      <c r="G1577" s="12" t="s">
        <v>266</v>
      </c>
      <c r="H1577" s="14">
        <f t="shared" si="390"/>
        <v>4817</v>
      </c>
      <c r="I1577" s="14">
        <f t="shared" si="379"/>
        <v>466</v>
      </c>
      <c r="J1577" s="12">
        <f>VLOOKUP($B1577,'[1]METAS 2019'!$D$4:$Q$843,5,0)</f>
        <v>2</v>
      </c>
      <c r="K1577" s="12">
        <f>VLOOKUP($B1577,'[1]METAS 2019'!$D$4:$Q$843,4,0)</f>
        <v>4</v>
      </c>
      <c r="L1577" s="12">
        <f>VLOOKUP($B1577,'[1]METAS 2019'!$D$4:$Q$843,11,0)</f>
        <v>3</v>
      </c>
      <c r="M1577" s="12">
        <f>VLOOKUP($B1577,'[1]METAS 2019'!$D$4:$Q$843,12,0)</f>
        <v>3</v>
      </c>
      <c r="N1577" s="12">
        <f>VLOOKUP($B1577,'[1]METAS 2019'!$D$4:$Q$843,13,0)</f>
        <v>4</v>
      </c>
      <c r="O1577" s="12">
        <f>VLOOKUP($B1577,'[1]METAS 2019'!$D$4:$Q$843,14,0)</f>
        <v>5</v>
      </c>
      <c r="P1577" s="90">
        <f>VLOOKUP($B1577,'[8]POB X MCR 2019'!$C$8:$AW$50,12,0)</f>
        <v>8</v>
      </c>
      <c r="Q1577" s="90">
        <f>VLOOKUP($B1577,'[8]POB X MCR 2019'!$C$8:$AW$50,13,0)</f>
        <v>8</v>
      </c>
      <c r="R1577" s="90">
        <f>VLOOKUP($B1577,'[8]POB X MCR 2019'!$C$8:$AW$50,14,0)</f>
        <v>9</v>
      </c>
      <c r="S1577" s="90">
        <f>VLOOKUP($B1577,'[8]POB X MCR 2019'!$C$8:$AW$50,15,0)</f>
        <v>9</v>
      </c>
      <c r="T1577" s="90">
        <f>VLOOKUP($B1577,'[8]POB X MCR 2019'!$C$8:$AW$50,16,0)</f>
        <v>10</v>
      </c>
      <c r="U1577" s="90">
        <f>VLOOKUP($B1577,'[8]POB X MCR 2019'!$C$8:$AW$50,17,0)</f>
        <v>11</v>
      </c>
      <c r="V1577" s="90">
        <f>VLOOKUP($B1577,'[8]POB X MCR 2019'!$C$8:$AW$50,18,0)</f>
        <v>11</v>
      </c>
      <c r="W1577" s="90">
        <f>VLOOKUP($B1577,'[8]POB X MCR 2019'!$C$8:$AW$50,19,0)</f>
        <v>11</v>
      </c>
      <c r="X1577" s="90">
        <f>VLOOKUP($B1577,'[8]POB X MCR 2019'!$C$8:$AW$50,20,0)</f>
        <v>10</v>
      </c>
      <c r="Y1577" s="90">
        <f>VLOOKUP($B1577,'[8]POB X MCR 2019'!$C$8:$AW$50,21,0)</f>
        <v>9</v>
      </c>
      <c r="Z1577" s="90">
        <f>VLOOKUP($B1577,'[8]POB X MCR 2019'!$C$8:$AW$50,22,0)</f>
        <v>8</v>
      </c>
      <c r="AA1577" s="90">
        <f>VLOOKUP($B1577,'[8]POB X MCR 2019'!$C$8:$AW$50,23,0)</f>
        <v>8</v>
      </c>
      <c r="AB1577" s="90">
        <f>VLOOKUP($B1577,'[8]POB X MCR 2019'!$C$8:$AW$50,24,0)</f>
        <v>7</v>
      </c>
      <c r="AC1577" s="90">
        <f>VLOOKUP($B1577,'[8]POB X MCR 2019'!$C$8:$AW$50,25,0)</f>
        <v>7</v>
      </c>
      <c r="AD1577" s="90">
        <f>VLOOKUP($B1577,'[8]POB X MCR 2019'!$C$8:$AW$50,26,0)</f>
        <v>33</v>
      </c>
      <c r="AE1577" s="90">
        <f>VLOOKUP($B1577,'[8]POB X MCR 2019'!$C$8:$AW$50,27,0)</f>
        <v>32</v>
      </c>
      <c r="AF1577" s="90">
        <f>VLOOKUP($B1577,'[8]POB X MCR 2019'!$C$8:$AW$50,28,0)</f>
        <v>37</v>
      </c>
      <c r="AG1577" s="90">
        <f>VLOOKUP($B1577,'[8]POB X MCR 2019'!$C$8:$AW$50,29,0)</f>
        <v>41</v>
      </c>
      <c r="AH1577" s="90">
        <f>VLOOKUP($B1577,'[8]POB X MCR 2019'!$C$8:$AW$50,30,0)</f>
        <v>36</v>
      </c>
      <c r="AI1577" s="90">
        <f>VLOOKUP($B1577,'[8]POB X MCR 2019'!$C$8:$AW$50,31,0)</f>
        <v>33</v>
      </c>
      <c r="AJ1577" s="90">
        <f>VLOOKUP($B1577,'[8]POB X MCR 2019'!$C$8:$AW$50,32,0)</f>
        <v>26</v>
      </c>
      <c r="AK1577" s="90">
        <f>VLOOKUP($B1577,'[8]POB X MCR 2019'!$C$8:$AW$50,33,0)</f>
        <v>20</v>
      </c>
      <c r="AL1577" s="90">
        <f>VLOOKUP($B1577,'[8]POB X MCR 2019'!$C$8:$AW$50,34,0)</f>
        <v>18</v>
      </c>
      <c r="AM1577" s="90">
        <f>VLOOKUP($B1577,'[8]POB X MCR 2019'!$C$8:$AW$50,35,0)</f>
        <v>15</v>
      </c>
      <c r="AN1577" s="90">
        <f>VLOOKUP($B1577,'[8]POB X MCR 2019'!$C$8:$AW$50,36,0)</f>
        <v>11</v>
      </c>
      <c r="AO1577" s="90">
        <f>VLOOKUP($B1577,'[8]POB X MCR 2019'!$C$8:$AW$50,37,0)</f>
        <v>8</v>
      </c>
      <c r="AP1577" s="90">
        <f>VLOOKUP($B1577,'[8]POB X MCR 2019'!$C$8:$AW$50,38,0)</f>
        <v>9</v>
      </c>
      <c r="AQ1577" s="90">
        <f>VLOOKUP($B1577,'[8]POB X MCR 2019'!$C$8:$AW$50,43,0)</f>
        <v>5614</v>
      </c>
      <c r="AR1577" s="90">
        <f>VLOOKUP($B1577,'[8]POB X MCR 2019'!$C$8:$AW$50,44,0)</f>
        <v>26</v>
      </c>
      <c r="AS1577" s="90">
        <f>VLOOKUP($B1577,'[8]POB X MCR 2019'!$C$8:$AW$50,45,0)</f>
        <v>20</v>
      </c>
      <c r="AT1577" s="90">
        <f>VLOOKUP($B1577,'[8]POB X MCR 2019'!$C$8:$AW$50,46,0)</f>
        <v>115</v>
      </c>
      <c r="AU1577" s="90">
        <f>VLOOKUP($B1577,'[6]RED SANTA CRUZ '!$C$7:$J$45,8,0)</f>
        <v>2</v>
      </c>
    </row>
    <row r="1578" spans="1:47" ht="12">
      <c r="A1578" s="97">
        <v>1579</v>
      </c>
      <c r="B1578" s="97"/>
      <c r="C1578" s="98"/>
      <c r="D1578" s="98"/>
      <c r="E1578" s="98"/>
      <c r="F1578" s="98" t="s">
        <v>1205</v>
      </c>
      <c r="G1578" s="17" t="s">
        <v>1214</v>
      </c>
      <c r="H1578" s="81"/>
      <c r="I1578" s="81">
        <f t="shared" si="379"/>
        <v>1810</v>
      </c>
      <c r="J1578" s="17">
        <f>SUM(J1579:J1580)</f>
        <v>24</v>
      </c>
      <c r="K1578" s="17">
        <f t="shared" ref="K1578:AU1578" si="391">SUM(K1579:K1580)</f>
        <v>28</v>
      </c>
      <c r="L1578" s="17">
        <f t="shared" si="391"/>
        <v>16</v>
      </c>
      <c r="M1578" s="17">
        <f t="shared" si="391"/>
        <v>17</v>
      </c>
      <c r="N1578" s="17">
        <f t="shared" si="391"/>
        <v>16</v>
      </c>
      <c r="O1578" s="17">
        <f t="shared" si="391"/>
        <v>19</v>
      </c>
      <c r="P1578" s="17">
        <f t="shared" si="391"/>
        <v>38</v>
      </c>
      <c r="Q1578" s="17">
        <f t="shared" si="391"/>
        <v>39</v>
      </c>
      <c r="R1578" s="17">
        <f t="shared" si="391"/>
        <v>41</v>
      </c>
      <c r="S1578" s="17">
        <f t="shared" si="391"/>
        <v>42</v>
      </c>
      <c r="T1578" s="17">
        <f t="shared" si="391"/>
        <v>43</v>
      </c>
      <c r="U1578" s="17">
        <f t="shared" si="391"/>
        <v>46</v>
      </c>
      <c r="V1578" s="17">
        <f t="shared" si="391"/>
        <v>46</v>
      </c>
      <c r="W1578" s="17">
        <f t="shared" si="391"/>
        <v>44</v>
      </c>
      <c r="X1578" s="17">
        <f t="shared" si="391"/>
        <v>39</v>
      </c>
      <c r="Y1578" s="17">
        <f t="shared" si="391"/>
        <v>36</v>
      </c>
      <c r="Z1578" s="17">
        <f t="shared" si="391"/>
        <v>34</v>
      </c>
      <c r="AA1578" s="17">
        <f t="shared" si="391"/>
        <v>30</v>
      </c>
      <c r="AB1578" s="17">
        <f t="shared" si="391"/>
        <v>29</v>
      </c>
      <c r="AC1578" s="17">
        <f t="shared" si="391"/>
        <v>28</v>
      </c>
      <c r="AD1578" s="17">
        <f t="shared" si="391"/>
        <v>119</v>
      </c>
      <c r="AE1578" s="17">
        <f t="shared" si="391"/>
        <v>112</v>
      </c>
      <c r="AF1578" s="17">
        <f t="shared" si="391"/>
        <v>143</v>
      </c>
      <c r="AG1578" s="17">
        <f t="shared" si="391"/>
        <v>142</v>
      </c>
      <c r="AH1578" s="17">
        <f t="shared" si="391"/>
        <v>122</v>
      </c>
      <c r="AI1578" s="17">
        <f t="shared" si="391"/>
        <v>89</v>
      </c>
      <c r="AJ1578" s="17">
        <f t="shared" si="391"/>
        <v>81</v>
      </c>
      <c r="AK1578" s="17">
        <f t="shared" si="391"/>
        <v>97</v>
      </c>
      <c r="AL1578" s="17">
        <f t="shared" si="391"/>
        <v>65</v>
      </c>
      <c r="AM1578" s="17">
        <f t="shared" si="391"/>
        <v>71</v>
      </c>
      <c r="AN1578" s="17">
        <f t="shared" si="391"/>
        <v>51</v>
      </c>
      <c r="AO1578" s="17">
        <f t="shared" si="391"/>
        <v>33</v>
      </c>
      <c r="AP1578" s="17">
        <f t="shared" si="391"/>
        <v>30</v>
      </c>
      <c r="AQ1578" s="17">
        <f t="shared" si="391"/>
        <v>11228</v>
      </c>
      <c r="AR1578" s="17">
        <f t="shared" si="391"/>
        <v>115</v>
      </c>
      <c r="AS1578" s="17">
        <f t="shared" si="391"/>
        <v>83</v>
      </c>
      <c r="AT1578" s="17">
        <f t="shared" si="391"/>
        <v>395</v>
      </c>
      <c r="AU1578" s="17">
        <f t="shared" si="391"/>
        <v>20</v>
      </c>
    </row>
    <row r="1579" spans="1:47" ht="12">
      <c r="A1579" s="58">
        <v>1580</v>
      </c>
      <c r="B1579" s="58">
        <v>6795</v>
      </c>
      <c r="C1579" s="59" t="s">
        <v>1134</v>
      </c>
      <c r="D1579" s="59" t="s">
        <v>569</v>
      </c>
      <c r="E1579" s="59" t="s">
        <v>684</v>
      </c>
      <c r="F1579" s="59" t="s">
        <v>691</v>
      </c>
      <c r="G1579" s="12" t="s">
        <v>266</v>
      </c>
      <c r="H1579" s="14">
        <f>B1579</f>
        <v>6795</v>
      </c>
      <c r="I1579" s="14">
        <f t="shared" si="379"/>
        <v>739</v>
      </c>
      <c r="J1579" s="12">
        <f>VLOOKUP($B1579,'[1]METAS 2019'!$D$4:$Q$843,5,0)</f>
        <v>12</v>
      </c>
      <c r="K1579" s="12">
        <f>VLOOKUP($B1579,'[1]METAS 2019'!$D$4:$Q$843,4,0)</f>
        <v>13</v>
      </c>
      <c r="L1579" s="12">
        <f>VLOOKUP($B1579,'[1]METAS 2019'!$D$4:$Q$843,11,0)</f>
        <v>5</v>
      </c>
      <c r="M1579" s="12">
        <f>VLOOKUP($B1579,'[1]METAS 2019'!$D$4:$Q$843,12,0)</f>
        <v>7</v>
      </c>
      <c r="N1579" s="12">
        <f>VLOOKUP($B1579,'[1]METAS 2019'!$D$4:$Q$843,13,0)</f>
        <v>6</v>
      </c>
      <c r="O1579" s="12">
        <f>VLOOKUP($B1579,'[1]METAS 2019'!$D$4:$Q$843,14,0)</f>
        <v>12</v>
      </c>
      <c r="P1579" s="90">
        <f>VLOOKUP($B1579,'[8]POB X MCR 2019'!$C$8:$AW$50,12,0)</f>
        <v>15</v>
      </c>
      <c r="Q1579" s="90">
        <f>VLOOKUP($B1579,'[8]POB X MCR 2019'!$C$8:$AW$50,13,0)</f>
        <v>16</v>
      </c>
      <c r="R1579" s="90">
        <f>VLOOKUP($B1579,'[8]POB X MCR 2019'!$C$8:$AW$50,14,0)</f>
        <v>17</v>
      </c>
      <c r="S1579" s="90">
        <f>VLOOKUP($B1579,'[8]POB X MCR 2019'!$C$8:$AW$50,15,0)</f>
        <v>17</v>
      </c>
      <c r="T1579" s="90">
        <f>VLOOKUP($B1579,'[8]POB X MCR 2019'!$C$8:$AW$50,16,0)</f>
        <v>17</v>
      </c>
      <c r="U1579" s="90">
        <f>VLOOKUP($B1579,'[8]POB X MCR 2019'!$C$8:$AW$50,17,0)</f>
        <v>19</v>
      </c>
      <c r="V1579" s="90">
        <f>VLOOKUP($B1579,'[8]POB X MCR 2019'!$C$8:$AW$50,18,0)</f>
        <v>19</v>
      </c>
      <c r="W1579" s="90">
        <f>VLOOKUP($B1579,'[8]POB X MCR 2019'!$C$8:$AW$50,19,0)</f>
        <v>18</v>
      </c>
      <c r="X1579" s="90">
        <f>VLOOKUP($B1579,'[8]POB X MCR 2019'!$C$8:$AW$50,20,0)</f>
        <v>16</v>
      </c>
      <c r="Y1579" s="90">
        <f>VLOOKUP($B1579,'[8]POB X MCR 2019'!$C$8:$AW$50,21,0)</f>
        <v>15</v>
      </c>
      <c r="Z1579" s="90">
        <f>VLOOKUP($B1579,'[8]POB X MCR 2019'!$C$8:$AW$50,22,0)</f>
        <v>14</v>
      </c>
      <c r="AA1579" s="90">
        <f>VLOOKUP($B1579,'[8]POB X MCR 2019'!$C$8:$AW$50,23,0)</f>
        <v>12</v>
      </c>
      <c r="AB1579" s="90">
        <f>VLOOKUP($B1579,'[8]POB X MCR 2019'!$C$8:$AW$50,24,0)</f>
        <v>12</v>
      </c>
      <c r="AC1579" s="90">
        <f>VLOOKUP($B1579,'[8]POB X MCR 2019'!$C$8:$AW$50,25,0)</f>
        <v>11</v>
      </c>
      <c r="AD1579" s="90">
        <f>VLOOKUP($B1579,'[8]POB X MCR 2019'!$C$8:$AW$50,26,0)</f>
        <v>48</v>
      </c>
      <c r="AE1579" s="90">
        <f>VLOOKUP($B1579,'[8]POB X MCR 2019'!$C$8:$AW$50,27,0)</f>
        <v>45</v>
      </c>
      <c r="AF1579" s="90">
        <f>VLOOKUP($B1579,'[8]POB X MCR 2019'!$C$8:$AW$50,28,0)</f>
        <v>58</v>
      </c>
      <c r="AG1579" s="90">
        <f>VLOOKUP($B1579,'[8]POB X MCR 2019'!$C$8:$AW$50,29,0)</f>
        <v>57</v>
      </c>
      <c r="AH1579" s="90">
        <f>VLOOKUP($B1579,'[8]POB X MCR 2019'!$C$8:$AW$50,30,0)</f>
        <v>49</v>
      </c>
      <c r="AI1579" s="90">
        <f>VLOOKUP($B1579,'[8]POB X MCR 2019'!$C$8:$AW$50,31,0)</f>
        <v>36</v>
      </c>
      <c r="AJ1579" s="90">
        <f>VLOOKUP($B1579,'[8]POB X MCR 2019'!$C$8:$AW$50,32,0)</f>
        <v>33</v>
      </c>
      <c r="AK1579" s="90">
        <f>VLOOKUP($B1579,'[8]POB X MCR 2019'!$C$8:$AW$50,33,0)</f>
        <v>39</v>
      </c>
      <c r="AL1579" s="90">
        <f>VLOOKUP($B1579,'[8]POB X MCR 2019'!$C$8:$AW$50,34,0)</f>
        <v>26</v>
      </c>
      <c r="AM1579" s="90">
        <f>VLOOKUP($B1579,'[8]POB X MCR 2019'!$C$8:$AW$50,35,0)</f>
        <v>29</v>
      </c>
      <c r="AN1579" s="90">
        <f>VLOOKUP($B1579,'[8]POB X MCR 2019'!$C$8:$AW$50,36,0)</f>
        <v>21</v>
      </c>
      <c r="AO1579" s="90">
        <f>VLOOKUP($B1579,'[8]POB X MCR 2019'!$C$8:$AW$50,37,0)</f>
        <v>13</v>
      </c>
      <c r="AP1579" s="90">
        <f>VLOOKUP($B1579,'[8]POB X MCR 2019'!$C$8:$AW$50,38,0)</f>
        <v>12</v>
      </c>
      <c r="AQ1579" s="90">
        <f>VLOOKUP($B1579,'[8]POB X MCR 2019'!$C$8:$AW$50,43,0)</f>
        <v>5614</v>
      </c>
      <c r="AR1579" s="90">
        <f>VLOOKUP($B1579,'[8]POB X MCR 2019'!$C$8:$AW$50,44,0)</f>
        <v>46</v>
      </c>
      <c r="AS1579" s="90">
        <f>VLOOKUP($B1579,'[8]POB X MCR 2019'!$C$8:$AW$50,45,0)</f>
        <v>34</v>
      </c>
      <c r="AT1579" s="90">
        <f>VLOOKUP($B1579,'[8]POB X MCR 2019'!$C$8:$AW$50,46,0)</f>
        <v>160</v>
      </c>
      <c r="AU1579" s="90">
        <f>VLOOKUP($B1579,'[6]RED SANTA CRUZ '!$C$7:$J$45,8,0)</f>
        <v>10</v>
      </c>
    </row>
    <row r="1580" spans="1:47" ht="12">
      <c r="A1580" s="58">
        <v>1581</v>
      </c>
      <c r="B1580" s="58">
        <v>4833</v>
      </c>
      <c r="C1580" s="59" t="s">
        <v>1134</v>
      </c>
      <c r="D1580" s="59" t="s">
        <v>569</v>
      </c>
      <c r="E1580" s="59" t="s">
        <v>684</v>
      </c>
      <c r="F1580" s="59" t="s">
        <v>690</v>
      </c>
      <c r="G1580" s="12" t="s">
        <v>271</v>
      </c>
      <c r="H1580" s="14">
        <f>B1580</f>
        <v>4833</v>
      </c>
      <c r="I1580" s="14">
        <f t="shared" si="379"/>
        <v>1071</v>
      </c>
      <c r="J1580" s="12">
        <f>VLOOKUP($B1580,'[1]METAS 2019'!$D$4:$Q$843,5,0)</f>
        <v>12</v>
      </c>
      <c r="K1580" s="12">
        <f>VLOOKUP($B1580,'[1]METAS 2019'!$D$4:$Q$843,4,0)</f>
        <v>15</v>
      </c>
      <c r="L1580" s="12">
        <f>VLOOKUP($B1580,'[1]METAS 2019'!$D$4:$Q$843,11,0)</f>
        <v>11</v>
      </c>
      <c r="M1580" s="12">
        <f>VLOOKUP($B1580,'[1]METAS 2019'!$D$4:$Q$843,12,0)</f>
        <v>10</v>
      </c>
      <c r="N1580" s="12">
        <f>VLOOKUP($B1580,'[1]METAS 2019'!$D$4:$Q$843,13,0)</f>
        <v>10</v>
      </c>
      <c r="O1580" s="12">
        <f>VLOOKUP($B1580,'[1]METAS 2019'!$D$4:$Q$843,14,0)</f>
        <v>7</v>
      </c>
      <c r="P1580" s="90">
        <f>VLOOKUP($B1580,'[8]POB X MCR 2019'!$C$8:$AW$50,12,0)</f>
        <v>23</v>
      </c>
      <c r="Q1580" s="90">
        <f>VLOOKUP($B1580,'[8]POB X MCR 2019'!$C$8:$AW$50,13,0)</f>
        <v>23</v>
      </c>
      <c r="R1580" s="90">
        <f>VLOOKUP($B1580,'[8]POB X MCR 2019'!$C$8:$AW$50,14,0)</f>
        <v>24</v>
      </c>
      <c r="S1580" s="90">
        <f>VLOOKUP($B1580,'[8]POB X MCR 2019'!$C$8:$AW$50,15,0)</f>
        <v>25</v>
      </c>
      <c r="T1580" s="90">
        <f>VLOOKUP($B1580,'[8]POB X MCR 2019'!$C$8:$AW$50,16,0)</f>
        <v>26</v>
      </c>
      <c r="U1580" s="90">
        <f>VLOOKUP($B1580,'[8]POB X MCR 2019'!$C$8:$AW$50,17,0)</f>
        <v>27</v>
      </c>
      <c r="V1580" s="90">
        <f>VLOOKUP($B1580,'[8]POB X MCR 2019'!$C$8:$AW$50,18,0)</f>
        <v>27</v>
      </c>
      <c r="W1580" s="90">
        <f>VLOOKUP($B1580,'[8]POB X MCR 2019'!$C$8:$AW$50,19,0)</f>
        <v>26</v>
      </c>
      <c r="X1580" s="90">
        <f>VLOOKUP($B1580,'[8]POB X MCR 2019'!$C$8:$AW$50,20,0)</f>
        <v>23</v>
      </c>
      <c r="Y1580" s="90">
        <f>VLOOKUP($B1580,'[8]POB X MCR 2019'!$C$8:$AW$50,21,0)</f>
        <v>21</v>
      </c>
      <c r="Z1580" s="90">
        <f>VLOOKUP($B1580,'[8]POB X MCR 2019'!$C$8:$AW$50,22,0)</f>
        <v>20</v>
      </c>
      <c r="AA1580" s="90">
        <f>VLOOKUP($B1580,'[8]POB X MCR 2019'!$C$8:$AW$50,23,0)</f>
        <v>18</v>
      </c>
      <c r="AB1580" s="90">
        <f>VLOOKUP($B1580,'[8]POB X MCR 2019'!$C$8:$AW$50,24,0)</f>
        <v>17</v>
      </c>
      <c r="AC1580" s="90">
        <f>VLOOKUP($B1580,'[8]POB X MCR 2019'!$C$8:$AW$50,25,0)</f>
        <v>17</v>
      </c>
      <c r="AD1580" s="90">
        <f>VLOOKUP($B1580,'[8]POB X MCR 2019'!$C$8:$AW$50,26,0)</f>
        <v>71</v>
      </c>
      <c r="AE1580" s="90">
        <f>VLOOKUP($B1580,'[8]POB X MCR 2019'!$C$8:$AW$50,27,0)</f>
        <v>67</v>
      </c>
      <c r="AF1580" s="90">
        <f>VLOOKUP($B1580,'[8]POB X MCR 2019'!$C$8:$AW$50,28,0)</f>
        <v>85</v>
      </c>
      <c r="AG1580" s="90">
        <f>VLOOKUP($B1580,'[8]POB X MCR 2019'!$C$8:$AW$50,29,0)</f>
        <v>85</v>
      </c>
      <c r="AH1580" s="90">
        <f>VLOOKUP($B1580,'[8]POB X MCR 2019'!$C$8:$AW$50,30,0)</f>
        <v>73</v>
      </c>
      <c r="AI1580" s="90">
        <f>VLOOKUP($B1580,'[8]POB X MCR 2019'!$C$8:$AW$50,31,0)</f>
        <v>53</v>
      </c>
      <c r="AJ1580" s="90">
        <f>VLOOKUP($B1580,'[8]POB X MCR 2019'!$C$8:$AW$50,32,0)</f>
        <v>48</v>
      </c>
      <c r="AK1580" s="90">
        <f>VLOOKUP($B1580,'[8]POB X MCR 2019'!$C$8:$AW$50,33,0)</f>
        <v>58</v>
      </c>
      <c r="AL1580" s="90">
        <f>VLOOKUP($B1580,'[8]POB X MCR 2019'!$C$8:$AW$50,34,0)</f>
        <v>39</v>
      </c>
      <c r="AM1580" s="90">
        <f>VLOOKUP($B1580,'[8]POB X MCR 2019'!$C$8:$AW$50,35,0)</f>
        <v>42</v>
      </c>
      <c r="AN1580" s="90">
        <f>VLOOKUP($B1580,'[8]POB X MCR 2019'!$C$8:$AW$50,36,0)</f>
        <v>30</v>
      </c>
      <c r="AO1580" s="90">
        <f>VLOOKUP($B1580,'[8]POB X MCR 2019'!$C$8:$AW$50,37,0)</f>
        <v>20</v>
      </c>
      <c r="AP1580" s="90">
        <f>VLOOKUP($B1580,'[8]POB X MCR 2019'!$C$8:$AW$50,38,0)</f>
        <v>18</v>
      </c>
      <c r="AQ1580" s="90">
        <f>VLOOKUP($B1580,'[8]POB X MCR 2019'!$C$8:$AW$50,43,0)</f>
        <v>5614</v>
      </c>
      <c r="AR1580" s="90">
        <f>VLOOKUP($B1580,'[8]POB X MCR 2019'!$C$8:$AW$50,44,0)</f>
        <v>69</v>
      </c>
      <c r="AS1580" s="90">
        <f>VLOOKUP($B1580,'[8]POB X MCR 2019'!$C$8:$AW$50,45,0)</f>
        <v>49</v>
      </c>
      <c r="AT1580" s="90">
        <f>VLOOKUP($B1580,'[8]POB X MCR 2019'!$C$8:$AW$50,46,0)</f>
        <v>235</v>
      </c>
      <c r="AU1580" s="90">
        <f>VLOOKUP($B1580,'[6]RED SANTA CRUZ '!$C$7:$J$45,8,0)</f>
        <v>10</v>
      </c>
    </row>
    <row r="1581" spans="1:47" ht="12">
      <c r="A1581" s="97">
        <v>1582</v>
      </c>
      <c r="B1581" s="97"/>
      <c r="C1581" s="98"/>
      <c r="D1581" s="98"/>
      <c r="E1581" s="98"/>
      <c r="F1581" s="98" t="s">
        <v>1206</v>
      </c>
      <c r="G1581" s="17" t="s">
        <v>1214</v>
      </c>
      <c r="H1581" s="81"/>
      <c r="I1581" s="81">
        <f t="shared" si="379"/>
        <v>544</v>
      </c>
      <c r="J1581" s="17">
        <f>SUM(J1582)</f>
        <v>4</v>
      </c>
      <c r="K1581" s="17">
        <f t="shared" ref="K1581:AU1581" si="392">SUM(K1582)</f>
        <v>3</v>
      </c>
      <c r="L1581" s="17">
        <f t="shared" si="392"/>
        <v>3</v>
      </c>
      <c r="M1581" s="17">
        <f t="shared" si="392"/>
        <v>5</v>
      </c>
      <c r="N1581" s="17">
        <f t="shared" si="392"/>
        <v>3</v>
      </c>
      <c r="O1581" s="17">
        <f t="shared" si="392"/>
        <v>2</v>
      </c>
      <c r="P1581" s="17">
        <f t="shared" si="392"/>
        <v>10</v>
      </c>
      <c r="Q1581" s="17">
        <f t="shared" si="392"/>
        <v>10</v>
      </c>
      <c r="R1581" s="17">
        <f t="shared" si="392"/>
        <v>10</v>
      </c>
      <c r="S1581" s="17">
        <f t="shared" si="392"/>
        <v>8</v>
      </c>
      <c r="T1581" s="17">
        <f t="shared" si="392"/>
        <v>10</v>
      </c>
      <c r="U1581" s="17">
        <f t="shared" si="392"/>
        <v>10</v>
      </c>
      <c r="V1581" s="17">
        <f t="shared" si="392"/>
        <v>8</v>
      </c>
      <c r="W1581" s="17">
        <f t="shared" si="392"/>
        <v>9</v>
      </c>
      <c r="X1581" s="17">
        <f t="shared" si="392"/>
        <v>7</v>
      </c>
      <c r="Y1581" s="17">
        <f t="shared" si="392"/>
        <v>7</v>
      </c>
      <c r="Z1581" s="17">
        <f t="shared" si="392"/>
        <v>6</v>
      </c>
      <c r="AA1581" s="17">
        <f t="shared" si="392"/>
        <v>6</v>
      </c>
      <c r="AB1581" s="17">
        <f t="shared" si="392"/>
        <v>6</v>
      </c>
      <c r="AC1581" s="17">
        <f t="shared" si="392"/>
        <v>7</v>
      </c>
      <c r="AD1581" s="17">
        <f t="shared" si="392"/>
        <v>43</v>
      </c>
      <c r="AE1581" s="17">
        <f t="shared" si="392"/>
        <v>52</v>
      </c>
      <c r="AF1581" s="17">
        <f t="shared" si="392"/>
        <v>58</v>
      </c>
      <c r="AG1581" s="17">
        <f t="shared" si="392"/>
        <v>33</v>
      </c>
      <c r="AH1581" s="17">
        <f t="shared" si="392"/>
        <v>40</v>
      </c>
      <c r="AI1581" s="17">
        <f t="shared" si="392"/>
        <v>36</v>
      </c>
      <c r="AJ1581" s="17">
        <f t="shared" si="392"/>
        <v>43</v>
      </c>
      <c r="AK1581" s="17">
        <f t="shared" si="392"/>
        <v>19</v>
      </c>
      <c r="AL1581" s="17">
        <f t="shared" si="392"/>
        <v>24</v>
      </c>
      <c r="AM1581" s="17">
        <f t="shared" si="392"/>
        <v>23</v>
      </c>
      <c r="AN1581" s="17">
        <f t="shared" si="392"/>
        <v>21</v>
      </c>
      <c r="AO1581" s="17">
        <f t="shared" si="392"/>
        <v>10</v>
      </c>
      <c r="AP1581" s="17">
        <f t="shared" si="392"/>
        <v>8</v>
      </c>
      <c r="AQ1581" s="17">
        <f t="shared" si="392"/>
        <v>5614</v>
      </c>
      <c r="AR1581" s="17">
        <f t="shared" si="392"/>
        <v>21</v>
      </c>
      <c r="AS1581" s="17">
        <f t="shared" si="392"/>
        <v>7</v>
      </c>
      <c r="AT1581" s="17">
        <f t="shared" si="392"/>
        <v>77</v>
      </c>
      <c r="AU1581" s="17">
        <f t="shared" si="392"/>
        <v>5</v>
      </c>
    </row>
    <row r="1582" spans="1:47" ht="12">
      <c r="A1582" s="58">
        <v>1583</v>
      </c>
      <c r="B1582" s="58">
        <v>4710</v>
      </c>
      <c r="C1582" s="59" t="s">
        <v>1134</v>
      </c>
      <c r="D1582" s="59" t="s">
        <v>569</v>
      </c>
      <c r="E1582" s="59" t="s">
        <v>684</v>
      </c>
      <c r="F1582" s="59" t="s">
        <v>696</v>
      </c>
      <c r="G1582" s="12" t="s">
        <v>266</v>
      </c>
      <c r="H1582" s="14">
        <f>B1582</f>
        <v>4710</v>
      </c>
      <c r="I1582" s="14">
        <f t="shared" si="379"/>
        <v>544</v>
      </c>
      <c r="J1582" s="12">
        <f>VLOOKUP($B1582,'[1]METAS 2019'!$D$4:$Q$843,5,0)</f>
        <v>4</v>
      </c>
      <c r="K1582" s="12">
        <f>VLOOKUP($B1582,'[1]METAS 2019'!$D$4:$Q$843,4,0)</f>
        <v>3</v>
      </c>
      <c r="L1582" s="12">
        <f>VLOOKUP($B1582,'[1]METAS 2019'!$D$4:$Q$843,11,0)</f>
        <v>3</v>
      </c>
      <c r="M1582" s="12">
        <f>VLOOKUP($B1582,'[1]METAS 2019'!$D$4:$Q$843,12,0)</f>
        <v>5</v>
      </c>
      <c r="N1582" s="12">
        <f>VLOOKUP($B1582,'[1]METAS 2019'!$D$4:$Q$843,13,0)</f>
        <v>3</v>
      </c>
      <c r="O1582" s="12">
        <f>VLOOKUP($B1582,'[1]METAS 2019'!$D$4:$Q$843,14,0)</f>
        <v>2</v>
      </c>
      <c r="P1582" s="90">
        <f>VLOOKUP($B1582,'[8]POB X MCR 2019'!$C$8:$AW$50,12,0)</f>
        <v>10</v>
      </c>
      <c r="Q1582" s="90">
        <f>VLOOKUP($B1582,'[8]POB X MCR 2019'!$C$8:$AW$50,13,0)</f>
        <v>10</v>
      </c>
      <c r="R1582" s="90">
        <f>VLOOKUP($B1582,'[8]POB X MCR 2019'!$C$8:$AW$50,14,0)</f>
        <v>10</v>
      </c>
      <c r="S1582" s="90">
        <f>VLOOKUP($B1582,'[8]POB X MCR 2019'!$C$8:$AW$50,15,0)</f>
        <v>8</v>
      </c>
      <c r="T1582" s="90">
        <f>VLOOKUP($B1582,'[8]POB X MCR 2019'!$C$8:$AW$50,16,0)</f>
        <v>10</v>
      </c>
      <c r="U1582" s="90">
        <f>VLOOKUP($B1582,'[8]POB X MCR 2019'!$C$8:$AW$50,17,0)</f>
        <v>10</v>
      </c>
      <c r="V1582" s="90">
        <f>VLOOKUP($B1582,'[8]POB X MCR 2019'!$C$8:$AW$50,18,0)</f>
        <v>8</v>
      </c>
      <c r="W1582" s="90">
        <f>VLOOKUP($B1582,'[8]POB X MCR 2019'!$C$8:$AW$50,19,0)</f>
        <v>9</v>
      </c>
      <c r="X1582" s="90">
        <f>VLOOKUP($B1582,'[8]POB X MCR 2019'!$C$8:$AW$50,20,0)</f>
        <v>7</v>
      </c>
      <c r="Y1582" s="90">
        <f>VLOOKUP($B1582,'[8]POB X MCR 2019'!$C$8:$AW$50,21,0)</f>
        <v>7</v>
      </c>
      <c r="Z1582" s="90">
        <f>VLOOKUP($B1582,'[8]POB X MCR 2019'!$C$8:$AW$50,22,0)</f>
        <v>6</v>
      </c>
      <c r="AA1582" s="90">
        <f>VLOOKUP($B1582,'[8]POB X MCR 2019'!$C$8:$AW$50,23,0)</f>
        <v>6</v>
      </c>
      <c r="AB1582" s="90">
        <f>VLOOKUP($B1582,'[8]POB X MCR 2019'!$C$8:$AW$50,24,0)</f>
        <v>6</v>
      </c>
      <c r="AC1582" s="90">
        <f>VLOOKUP($B1582,'[8]POB X MCR 2019'!$C$8:$AW$50,25,0)</f>
        <v>7</v>
      </c>
      <c r="AD1582" s="90">
        <f>VLOOKUP($B1582,'[8]POB X MCR 2019'!$C$8:$AW$50,26,0)</f>
        <v>43</v>
      </c>
      <c r="AE1582" s="90">
        <f>VLOOKUP($B1582,'[8]POB X MCR 2019'!$C$8:$AW$50,27,0)</f>
        <v>52</v>
      </c>
      <c r="AF1582" s="90">
        <f>VLOOKUP($B1582,'[8]POB X MCR 2019'!$C$8:$AW$50,28,0)</f>
        <v>58</v>
      </c>
      <c r="AG1582" s="90">
        <f>VLOOKUP($B1582,'[8]POB X MCR 2019'!$C$8:$AW$50,29,0)</f>
        <v>33</v>
      </c>
      <c r="AH1582" s="90">
        <f>VLOOKUP($B1582,'[8]POB X MCR 2019'!$C$8:$AW$50,30,0)</f>
        <v>40</v>
      </c>
      <c r="AI1582" s="90">
        <f>VLOOKUP($B1582,'[8]POB X MCR 2019'!$C$8:$AW$50,31,0)</f>
        <v>36</v>
      </c>
      <c r="AJ1582" s="90">
        <f>VLOOKUP($B1582,'[8]POB X MCR 2019'!$C$8:$AW$50,32,0)</f>
        <v>43</v>
      </c>
      <c r="AK1582" s="90">
        <f>VLOOKUP($B1582,'[8]POB X MCR 2019'!$C$8:$AW$50,33,0)</f>
        <v>19</v>
      </c>
      <c r="AL1582" s="90">
        <f>VLOOKUP($B1582,'[8]POB X MCR 2019'!$C$8:$AW$50,34,0)</f>
        <v>24</v>
      </c>
      <c r="AM1582" s="90">
        <f>VLOOKUP($B1582,'[8]POB X MCR 2019'!$C$8:$AW$50,35,0)</f>
        <v>23</v>
      </c>
      <c r="AN1582" s="90">
        <f>VLOOKUP($B1582,'[8]POB X MCR 2019'!$C$8:$AW$50,36,0)</f>
        <v>21</v>
      </c>
      <c r="AO1582" s="90">
        <f>VLOOKUP($B1582,'[8]POB X MCR 2019'!$C$8:$AW$50,37,0)</f>
        <v>10</v>
      </c>
      <c r="AP1582" s="90">
        <f>VLOOKUP($B1582,'[8]POB X MCR 2019'!$C$8:$AW$50,38,0)</f>
        <v>8</v>
      </c>
      <c r="AQ1582" s="90">
        <f>VLOOKUP($B1582,'[8]POB X MCR 2019'!$C$8:$AW$50,43,0)</f>
        <v>5614</v>
      </c>
      <c r="AR1582" s="90">
        <f>VLOOKUP($B1582,'[8]POB X MCR 2019'!$C$8:$AW$50,44,0)</f>
        <v>21</v>
      </c>
      <c r="AS1582" s="90">
        <f>VLOOKUP($B1582,'[8]POB X MCR 2019'!$C$8:$AW$50,45,0)</f>
        <v>7</v>
      </c>
      <c r="AT1582" s="90">
        <f>VLOOKUP($B1582,'[8]POB X MCR 2019'!$C$8:$AW$50,46,0)</f>
        <v>77</v>
      </c>
      <c r="AU1582" s="90">
        <f>VLOOKUP($B1582,'[6]RED SANTA CRUZ '!$C$7:$J$45,8,0)</f>
        <v>5</v>
      </c>
    </row>
    <row r="1583" spans="1:47" ht="12">
      <c r="A1583" s="97">
        <v>1584</v>
      </c>
      <c r="B1583" s="97"/>
      <c r="C1583" s="98"/>
      <c r="D1583" s="98"/>
      <c r="E1583" s="98"/>
      <c r="F1583" s="98" t="s">
        <v>1207</v>
      </c>
      <c r="G1583" s="17" t="s">
        <v>1214</v>
      </c>
      <c r="H1583" s="81"/>
      <c r="I1583" s="81">
        <f t="shared" si="379"/>
        <v>1602</v>
      </c>
      <c r="J1583" s="17">
        <f>SUM(J1584:J1586)</f>
        <v>12</v>
      </c>
      <c r="K1583" s="17">
        <f t="shared" ref="K1583:AU1583" si="393">SUM(K1584:K1586)</f>
        <v>15</v>
      </c>
      <c r="L1583" s="17">
        <f t="shared" si="393"/>
        <v>22</v>
      </c>
      <c r="M1583" s="17">
        <f t="shared" si="393"/>
        <v>19</v>
      </c>
      <c r="N1583" s="17">
        <f t="shared" si="393"/>
        <v>23</v>
      </c>
      <c r="O1583" s="17">
        <f t="shared" si="393"/>
        <v>27</v>
      </c>
      <c r="P1583" s="17">
        <f t="shared" si="393"/>
        <v>23</v>
      </c>
      <c r="Q1583" s="17">
        <f t="shared" si="393"/>
        <v>26</v>
      </c>
      <c r="R1583" s="17">
        <f t="shared" si="393"/>
        <v>28</v>
      </c>
      <c r="S1583" s="17">
        <f t="shared" si="393"/>
        <v>28</v>
      </c>
      <c r="T1583" s="17">
        <f t="shared" si="393"/>
        <v>30</v>
      </c>
      <c r="U1583" s="17">
        <f t="shared" si="393"/>
        <v>34</v>
      </c>
      <c r="V1583" s="17">
        <f t="shared" si="393"/>
        <v>35</v>
      </c>
      <c r="W1583" s="17">
        <f t="shared" si="393"/>
        <v>34</v>
      </c>
      <c r="X1583" s="17">
        <f t="shared" si="393"/>
        <v>30</v>
      </c>
      <c r="Y1583" s="17">
        <f t="shared" si="393"/>
        <v>29</v>
      </c>
      <c r="Z1583" s="17">
        <f t="shared" si="393"/>
        <v>26</v>
      </c>
      <c r="AA1583" s="17">
        <f t="shared" si="393"/>
        <v>24</v>
      </c>
      <c r="AB1583" s="17">
        <f t="shared" si="393"/>
        <v>23</v>
      </c>
      <c r="AC1583" s="17">
        <f t="shared" si="393"/>
        <v>20</v>
      </c>
      <c r="AD1583" s="17">
        <f t="shared" si="393"/>
        <v>98</v>
      </c>
      <c r="AE1583" s="17">
        <f t="shared" si="393"/>
        <v>106</v>
      </c>
      <c r="AF1583" s="17">
        <f t="shared" si="393"/>
        <v>103</v>
      </c>
      <c r="AG1583" s="17">
        <f t="shared" si="393"/>
        <v>115</v>
      </c>
      <c r="AH1583" s="17">
        <f t="shared" si="393"/>
        <v>117</v>
      </c>
      <c r="AI1583" s="17">
        <f t="shared" si="393"/>
        <v>125</v>
      </c>
      <c r="AJ1583" s="17">
        <f t="shared" si="393"/>
        <v>92</v>
      </c>
      <c r="AK1583" s="17">
        <f t="shared" si="393"/>
        <v>74</v>
      </c>
      <c r="AL1583" s="17">
        <f t="shared" si="393"/>
        <v>89</v>
      </c>
      <c r="AM1583" s="17">
        <f t="shared" si="393"/>
        <v>61</v>
      </c>
      <c r="AN1583" s="17">
        <f t="shared" si="393"/>
        <v>57</v>
      </c>
      <c r="AO1583" s="17">
        <f t="shared" si="393"/>
        <v>30</v>
      </c>
      <c r="AP1583" s="17">
        <f t="shared" si="393"/>
        <v>27</v>
      </c>
      <c r="AQ1583" s="17">
        <f t="shared" si="393"/>
        <v>16842</v>
      </c>
      <c r="AR1583" s="17">
        <f t="shared" si="393"/>
        <v>70</v>
      </c>
      <c r="AS1583" s="17">
        <f t="shared" si="393"/>
        <v>50</v>
      </c>
      <c r="AT1583" s="17">
        <f t="shared" si="393"/>
        <v>338</v>
      </c>
      <c r="AU1583" s="17">
        <f t="shared" si="393"/>
        <v>11</v>
      </c>
    </row>
    <row r="1584" spans="1:47" ht="12">
      <c r="A1584" s="58">
        <v>1585</v>
      </c>
      <c r="B1584" s="58">
        <v>7030</v>
      </c>
      <c r="C1584" s="59" t="s">
        <v>1134</v>
      </c>
      <c r="D1584" s="59" t="s">
        <v>569</v>
      </c>
      <c r="E1584" s="59" t="s">
        <v>698</v>
      </c>
      <c r="F1584" s="59" t="s">
        <v>707</v>
      </c>
      <c r="G1584" s="12" t="s">
        <v>266</v>
      </c>
      <c r="H1584" s="14">
        <f>B1584</f>
        <v>7030</v>
      </c>
      <c r="I1584" s="14">
        <f t="shared" si="379"/>
        <v>463</v>
      </c>
      <c r="J1584" s="12">
        <f>VLOOKUP($B1584,'[1]METAS 2019'!$D$4:$Q$843,5,0)</f>
        <v>2</v>
      </c>
      <c r="K1584" s="12">
        <f>VLOOKUP($B1584,'[1]METAS 2019'!$D$4:$Q$843,4,0)</f>
        <v>4</v>
      </c>
      <c r="L1584" s="12">
        <f>VLOOKUP($B1584,'[1]METAS 2019'!$D$4:$Q$843,11,0)</f>
        <v>1</v>
      </c>
      <c r="M1584" s="12">
        <f>VLOOKUP($B1584,'[1]METAS 2019'!$D$4:$Q$843,12,0)</f>
        <v>2</v>
      </c>
      <c r="N1584" s="12">
        <f>VLOOKUP($B1584,'[1]METAS 2019'!$D$4:$Q$843,13,0)</f>
        <v>6</v>
      </c>
      <c r="O1584" s="12">
        <f>VLOOKUP($B1584,'[1]METAS 2019'!$D$4:$Q$843,14,0)</f>
        <v>6</v>
      </c>
      <c r="P1584" s="90">
        <f>VLOOKUP($B1584,'[8]POB X MCR 2019'!$C$8:$AW$50,12,0)</f>
        <v>7</v>
      </c>
      <c r="Q1584" s="90">
        <f>VLOOKUP($B1584,'[8]POB X MCR 2019'!$C$8:$AW$50,13,0)</f>
        <v>8</v>
      </c>
      <c r="R1584" s="90">
        <f>VLOOKUP($B1584,'[8]POB X MCR 2019'!$C$8:$AW$50,14,0)</f>
        <v>8</v>
      </c>
      <c r="S1584" s="90">
        <f>VLOOKUP($B1584,'[8]POB X MCR 2019'!$C$8:$AW$50,15,0)</f>
        <v>8</v>
      </c>
      <c r="T1584" s="90">
        <f>VLOOKUP($B1584,'[8]POB X MCR 2019'!$C$8:$AW$50,16,0)</f>
        <v>9</v>
      </c>
      <c r="U1584" s="90">
        <f>VLOOKUP($B1584,'[8]POB X MCR 2019'!$C$8:$AW$50,17,0)</f>
        <v>10</v>
      </c>
      <c r="V1584" s="90">
        <f>VLOOKUP($B1584,'[8]POB X MCR 2019'!$C$8:$AW$50,18,0)</f>
        <v>10</v>
      </c>
      <c r="W1584" s="90">
        <f>VLOOKUP($B1584,'[8]POB X MCR 2019'!$C$8:$AW$50,19,0)</f>
        <v>10</v>
      </c>
      <c r="X1584" s="90">
        <f>VLOOKUP($B1584,'[8]POB X MCR 2019'!$C$8:$AW$50,20,0)</f>
        <v>9</v>
      </c>
      <c r="Y1584" s="90">
        <f>VLOOKUP($B1584,'[8]POB X MCR 2019'!$C$8:$AW$50,21,0)</f>
        <v>9</v>
      </c>
      <c r="Z1584" s="90">
        <f>VLOOKUP($B1584,'[8]POB X MCR 2019'!$C$8:$AW$50,22,0)</f>
        <v>8</v>
      </c>
      <c r="AA1584" s="90">
        <f>VLOOKUP($B1584,'[8]POB X MCR 2019'!$C$8:$AW$50,23,0)</f>
        <v>7</v>
      </c>
      <c r="AB1584" s="90">
        <f>VLOOKUP($B1584,'[8]POB X MCR 2019'!$C$8:$AW$50,24,0)</f>
        <v>7</v>
      </c>
      <c r="AC1584" s="90">
        <f>VLOOKUP($B1584,'[8]POB X MCR 2019'!$C$8:$AW$50,25,0)</f>
        <v>6</v>
      </c>
      <c r="AD1584" s="90">
        <f>VLOOKUP($B1584,'[8]POB X MCR 2019'!$C$8:$AW$50,26,0)</f>
        <v>29</v>
      </c>
      <c r="AE1584" s="90">
        <f>VLOOKUP($B1584,'[8]POB X MCR 2019'!$C$8:$AW$50,27,0)</f>
        <v>32</v>
      </c>
      <c r="AF1584" s="90">
        <f>VLOOKUP($B1584,'[8]POB X MCR 2019'!$C$8:$AW$50,28,0)</f>
        <v>31</v>
      </c>
      <c r="AG1584" s="90">
        <f>VLOOKUP($B1584,'[8]POB X MCR 2019'!$C$8:$AW$50,29,0)</f>
        <v>34</v>
      </c>
      <c r="AH1584" s="90">
        <f>VLOOKUP($B1584,'[8]POB X MCR 2019'!$C$8:$AW$50,30,0)</f>
        <v>35</v>
      </c>
      <c r="AI1584" s="90">
        <f>VLOOKUP($B1584,'[8]POB X MCR 2019'!$C$8:$AW$50,31,0)</f>
        <v>37</v>
      </c>
      <c r="AJ1584" s="90">
        <f>VLOOKUP($B1584,'[8]POB X MCR 2019'!$C$8:$AW$50,32,0)</f>
        <v>27</v>
      </c>
      <c r="AK1584" s="90">
        <f>VLOOKUP($B1584,'[8]POB X MCR 2019'!$C$8:$AW$50,33,0)</f>
        <v>22</v>
      </c>
      <c r="AL1584" s="90">
        <f>VLOOKUP($B1584,'[8]POB X MCR 2019'!$C$8:$AW$50,34,0)</f>
        <v>27</v>
      </c>
      <c r="AM1584" s="90">
        <f>VLOOKUP($B1584,'[8]POB X MCR 2019'!$C$8:$AW$50,35,0)</f>
        <v>18</v>
      </c>
      <c r="AN1584" s="90">
        <f>VLOOKUP($B1584,'[8]POB X MCR 2019'!$C$8:$AW$50,36,0)</f>
        <v>17</v>
      </c>
      <c r="AO1584" s="90">
        <f>VLOOKUP($B1584,'[8]POB X MCR 2019'!$C$8:$AW$50,37,0)</f>
        <v>9</v>
      </c>
      <c r="AP1584" s="90">
        <f>VLOOKUP($B1584,'[8]POB X MCR 2019'!$C$8:$AW$50,38,0)</f>
        <v>8</v>
      </c>
      <c r="AQ1584" s="90">
        <f>VLOOKUP($B1584,'[8]POB X MCR 2019'!$C$8:$AW$50,43,0)</f>
        <v>5614</v>
      </c>
      <c r="AR1584" s="90">
        <f>VLOOKUP($B1584,'[8]POB X MCR 2019'!$C$8:$AW$50,44,0)</f>
        <v>21</v>
      </c>
      <c r="AS1584" s="90">
        <f>VLOOKUP($B1584,'[8]POB X MCR 2019'!$C$8:$AW$50,45,0)</f>
        <v>15</v>
      </c>
      <c r="AT1584" s="90">
        <f>VLOOKUP($B1584,'[8]POB X MCR 2019'!$C$8:$AW$50,46,0)</f>
        <v>101</v>
      </c>
      <c r="AU1584" s="90">
        <f>VLOOKUP($B1584,'[6]RED SANTA CRUZ '!$C$7:$J$45,8,0)</f>
        <v>2</v>
      </c>
    </row>
    <row r="1585" spans="1:47" ht="12">
      <c r="A1585" s="58">
        <v>1586</v>
      </c>
      <c r="B1585" s="58">
        <v>7029</v>
      </c>
      <c r="C1585" s="59" t="s">
        <v>1134</v>
      </c>
      <c r="D1585" s="59" t="s">
        <v>569</v>
      </c>
      <c r="E1585" s="59" t="s">
        <v>698</v>
      </c>
      <c r="F1585" s="59" t="s">
        <v>708</v>
      </c>
      <c r="G1585" s="12" t="s">
        <v>266</v>
      </c>
      <c r="H1585" s="14">
        <f>B1585</f>
        <v>7029</v>
      </c>
      <c r="I1585" s="14">
        <f t="shared" si="379"/>
        <v>432</v>
      </c>
      <c r="J1585" s="12">
        <f>VLOOKUP($B1585,'[1]METAS 2019'!$D$4:$Q$843,5,0)</f>
        <v>3</v>
      </c>
      <c r="K1585" s="12">
        <f>VLOOKUP($B1585,'[1]METAS 2019'!$D$4:$Q$843,4,0)</f>
        <v>4</v>
      </c>
      <c r="L1585" s="12">
        <f>VLOOKUP($B1585,'[1]METAS 2019'!$D$4:$Q$843,11,0)</f>
        <v>4</v>
      </c>
      <c r="M1585" s="12">
        <f>VLOOKUP($B1585,'[1]METAS 2019'!$D$4:$Q$843,12,0)</f>
        <v>2</v>
      </c>
      <c r="N1585" s="12">
        <f>VLOOKUP($B1585,'[1]METAS 2019'!$D$4:$Q$843,13,0)</f>
        <v>9</v>
      </c>
      <c r="O1585" s="12">
        <f>VLOOKUP($B1585,'[1]METAS 2019'!$D$4:$Q$843,14,0)</f>
        <v>5</v>
      </c>
      <c r="P1585" s="90">
        <f>VLOOKUP($B1585,'[8]POB X MCR 2019'!$C$8:$AW$50,12,0)</f>
        <v>6</v>
      </c>
      <c r="Q1585" s="90">
        <f>VLOOKUP($B1585,'[8]POB X MCR 2019'!$C$8:$AW$50,13,0)</f>
        <v>7</v>
      </c>
      <c r="R1585" s="90">
        <f>VLOOKUP($B1585,'[8]POB X MCR 2019'!$C$8:$AW$50,14,0)</f>
        <v>8</v>
      </c>
      <c r="S1585" s="90">
        <f>VLOOKUP($B1585,'[8]POB X MCR 2019'!$C$8:$AW$50,15,0)</f>
        <v>8</v>
      </c>
      <c r="T1585" s="90">
        <f>VLOOKUP($B1585,'[8]POB X MCR 2019'!$C$8:$AW$50,16,0)</f>
        <v>8</v>
      </c>
      <c r="U1585" s="90">
        <f>VLOOKUP($B1585,'[8]POB X MCR 2019'!$C$8:$AW$50,17,0)</f>
        <v>9</v>
      </c>
      <c r="V1585" s="90">
        <f>VLOOKUP($B1585,'[8]POB X MCR 2019'!$C$8:$AW$50,18,0)</f>
        <v>10</v>
      </c>
      <c r="W1585" s="90">
        <f>VLOOKUP($B1585,'[8]POB X MCR 2019'!$C$8:$AW$50,19,0)</f>
        <v>9</v>
      </c>
      <c r="X1585" s="90">
        <f>VLOOKUP($B1585,'[8]POB X MCR 2019'!$C$8:$AW$50,20,0)</f>
        <v>8</v>
      </c>
      <c r="Y1585" s="90">
        <f>VLOOKUP($B1585,'[8]POB X MCR 2019'!$C$8:$AW$50,21,0)</f>
        <v>8</v>
      </c>
      <c r="Z1585" s="90">
        <f>VLOOKUP($B1585,'[8]POB X MCR 2019'!$C$8:$AW$50,22,0)</f>
        <v>7</v>
      </c>
      <c r="AA1585" s="90">
        <f>VLOOKUP($B1585,'[8]POB X MCR 2019'!$C$8:$AW$50,23,0)</f>
        <v>7</v>
      </c>
      <c r="AB1585" s="90">
        <f>VLOOKUP($B1585,'[8]POB X MCR 2019'!$C$8:$AW$50,24,0)</f>
        <v>6</v>
      </c>
      <c r="AC1585" s="90">
        <f>VLOOKUP($B1585,'[8]POB X MCR 2019'!$C$8:$AW$50,25,0)</f>
        <v>5</v>
      </c>
      <c r="AD1585" s="90">
        <f>VLOOKUP($B1585,'[8]POB X MCR 2019'!$C$8:$AW$50,26,0)</f>
        <v>27</v>
      </c>
      <c r="AE1585" s="90">
        <f>VLOOKUP($B1585,'[8]POB X MCR 2019'!$C$8:$AW$50,27,0)</f>
        <v>29</v>
      </c>
      <c r="AF1585" s="90">
        <f>VLOOKUP($B1585,'[8]POB X MCR 2019'!$C$8:$AW$50,28,0)</f>
        <v>28</v>
      </c>
      <c r="AG1585" s="90">
        <f>VLOOKUP($B1585,'[8]POB X MCR 2019'!$C$8:$AW$50,29,0)</f>
        <v>32</v>
      </c>
      <c r="AH1585" s="90">
        <f>VLOOKUP($B1585,'[8]POB X MCR 2019'!$C$8:$AW$50,30,0)</f>
        <v>32</v>
      </c>
      <c r="AI1585" s="90">
        <f>VLOOKUP($B1585,'[8]POB X MCR 2019'!$C$8:$AW$50,31,0)</f>
        <v>34</v>
      </c>
      <c r="AJ1585" s="90">
        <f>VLOOKUP($B1585,'[8]POB X MCR 2019'!$C$8:$AW$50,32,0)</f>
        <v>25</v>
      </c>
      <c r="AK1585" s="90">
        <f>VLOOKUP($B1585,'[8]POB X MCR 2019'!$C$8:$AW$50,33,0)</f>
        <v>20</v>
      </c>
      <c r="AL1585" s="90">
        <f>VLOOKUP($B1585,'[8]POB X MCR 2019'!$C$8:$AW$50,34,0)</f>
        <v>24</v>
      </c>
      <c r="AM1585" s="90">
        <f>VLOOKUP($B1585,'[8]POB X MCR 2019'!$C$8:$AW$50,35,0)</f>
        <v>17</v>
      </c>
      <c r="AN1585" s="90">
        <f>VLOOKUP($B1585,'[8]POB X MCR 2019'!$C$8:$AW$50,36,0)</f>
        <v>16</v>
      </c>
      <c r="AO1585" s="90">
        <f>VLOOKUP($B1585,'[8]POB X MCR 2019'!$C$8:$AW$50,37,0)</f>
        <v>8</v>
      </c>
      <c r="AP1585" s="90">
        <f>VLOOKUP($B1585,'[8]POB X MCR 2019'!$C$8:$AW$50,38,0)</f>
        <v>7</v>
      </c>
      <c r="AQ1585" s="90">
        <f>VLOOKUP($B1585,'[8]POB X MCR 2019'!$C$8:$AW$50,43,0)</f>
        <v>5614</v>
      </c>
      <c r="AR1585" s="90">
        <f>VLOOKUP($B1585,'[8]POB X MCR 2019'!$C$8:$AW$50,44,0)</f>
        <v>19</v>
      </c>
      <c r="AS1585" s="90">
        <f>VLOOKUP($B1585,'[8]POB X MCR 2019'!$C$8:$AW$50,45,0)</f>
        <v>14</v>
      </c>
      <c r="AT1585" s="90">
        <f>VLOOKUP($B1585,'[8]POB X MCR 2019'!$C$8:$AW$50,46,0)</f>
        <v>93</v>
      </c>
      <c r="AU1585" s="90">
        <f>VLOOKUP($B1585,'[6]RED SANTA CRUZ '!$C$7:$J$45,8,0)</f>
        <v>3</v>
      </c>
    </row>
    <row r="1586" spans="1:47" ht="12">
      <c r="A1586" s="58">
        <v>1587</v>
      </c>
      <c r="B1586" s="58">
        <v>4834</v>
      </c>
      <c r="C1586" s="59" t="s">
        <v>1134</v>
      </c>
      <c r="D1586" s="59" t="s">
        <v>569</v>
      </c>
      <c r="E1586" s="59" t="s">
        <v>698</v>
      </c>
      <c r="F1586" s="59" t="s">
        <v>704</v>
      </c>
      <c r="G1586" s="12" t="s">
        <v>271</v>
      </c>
      <c r="H1586" s="14">
        <f>B1586</f>
        <v>4834</v>
      </c>
      <c r="I1586" s="14">
        <f t="shared" si="379"/>
        <v>707</v>
      </c>
      <c r="J1586" s="12">
        <f>VLOOKUP($B1586,'[1]METAS 2019'!$D$4:$Q$843,5,0)</f>
        <v>7</v>
      </c>
      <c r="K1586" s="12">
        <f>VLOOKUP($B1586,'[1]METAS 2019'!$D$4:$Q$843,4,0)</f>
        <v>7</v>
      </c>
      <c r="L1586" s="12">
        <f>VLOOKUP($B1586,'[1]METAS 2019'!$D$4:$Q$843,11,0)</f>
        <v>17</v>
      </c>
      <c r="M1586" s="12">
        <f>VLOOKUP($B1586,'[1]METAS 2019'!$D$4:$Q$843,12,0)</f>
        <v>15</v>
      </c>
      <c r="N1586" s="12">
        <f>VLOOKUP($B1586,'[1]METAS 2019'!$D$4:$Q$843,13,0)</f>
        <v>8</v>
      </c>
      <c r="O1586" s="12">
        <f>VLOOKUP($B1586,'[1]METAS 2019'!$D$4:$Q$843,14,0)</f>
        <v>16</v>
      </c>
      <c r="P1586" s="90">
        <f>VLOOKUP($B1586,'[8]POB X MCR 2019'!$C$8:$AW$50,12,0)</f>
        <v>10</v>
      </c>
      <c r="Q1586" s="90">
        <f>VLOOKUP($B1586,'[8]POB X MCR 2019'!$C$8:$AW$50,13,0)</f>
        <v>11</v>
      </c>
      <c r="R1586" s="90">
        <f>VLOOKUP($B1586,'[8]POB X MCR 2019'!$C$8:$AW$50,14,0)</f>
        <v>12</v>
      </c>
      <c r="S1586" s="90">
        <f>VLOOKUP($B1586,'[8]POB X MCR 2019'!$C$8:$AW$50,15,0)</f>
        <v>12</v>
      </c>
      <c r="T1586" s="90">
        <f>VLOOKUP($B1586,'[8]POB X MCR 2019'!$C$8:$AW$50,16,0)</f>
        <v>13</v>
      </c>
      <c r="U1586" s="90">
        <f>VLOOKUP($B1586,'[8]POB X MCR 2019'!$C$8:$AW$50,17,0)</f>
        <v>15</v>
      </c>
      <c r="V1586" s="90">
        <f>VLOOKUP($B1586,'[8]POB X MCR 2019'!$C$8:$AW$50,18,0)</f>
        <v>15</v>
      </c>
      <c r="W1586" s="90">
        <f>VLOOKUP($B1586,'[8]POB X MCR 2019'!$C$8:$AW$50,19,0)</f>
        <v>15</v>
      </c>
      <c r="X1586" s="90">
        <f>VLOOKUP($B1586,'[8]POB X MCR 2019'!$C$8:$AW$50,20,0)</f>
        <v>13</v>
      </c>
      <c r="Y1586" s="90">
        <f>VLOOKUP($B1586,'[8]POB X MCR 2019'!$C$8:$AW$50,21,0)</f>
        <v>12</v>
      </c>
      <c r="Z1586" s="90">
        <f>VLOOKUP($B1586,'[8]POB X MCR 2019'!$C$8:$AW$50,22,0)</f>
        <v>11</v>
      </c>
      <c r="AA1586" s="90">
        <f>VLOOKUP($B1586,'[8]POB X MCR 2019'!$C$8:$AW$50,23,0)</f>
        <v>10</v>
      </c>
      <c r="AB1586" s="90">
        <f>VLOOKUP($B1586,'[8]POB X MCR 2019'!$C$8:$AW$50,24,0)</f>
        <v>10</v>
      </c>
      <c r="AC1586" s="90">
        <f>VLOOKUP($B1586,'[8]POB X MCR 2019'!$C$8:$AW$50,25,0)</f>
        <v>9</v>
      </c>
      <c r="AD1586" s="90">
        <f>VLOOKUP($B1586,'[8]POB X MCR 2019'!$C$8:$AW$50,26,0)</f>
        <v>42</v>
      </c>
      <c r="AE1586" s="90">
        <f>VLOOKUP($B1586,'[8]POB X MCR 2019'!$C$8:$AW$50,27,0)</f>
        <v>45</v>
      </c>
      <c r="AF1586" s="90">
        <f>VLOOKUP($B1586,'[8]POB X MCR 2019'!$C$8:$AW$50,28,0)</f>
        <v>44</v>
      </c>
      <c r="AG1586" s="90">
        <f>VLOOKUP($B1586,'[8]POB X MCR 2019'!$C$8:$AW$50,29,0)</f>
        <v>49</v>
      </c>
      <c r="AH1586" s="90">
        <f>VLOOKUP($B1586,'[8]POB X MCR 2019'!$C$8:$AW$50,30,0)</f>
        <v>50</v>
      </c>
      <c r="AI1586" s="90">
        <f>VLOOKUP($B1586,'[8]POB X MCR 2019'!$C$8:$AW$50,31,0)</f>
        <v>54</v>
      </c>
      <c r="AJ1586" s="90">
        <f>VLOOKUP($B1586,'[8]POB X MCR 2019'!$C$8:$AW$50,32,0)</f>
        <v>40</v>
      </c>
      <c r="AK1586" s="90">
        <f>VLOOKUP($B1586,'[8]POB X MCR 2019'!$C$8:$AW$50,33,0)</f>
        <v>32</v>
      </c>
      <c r="AL1586" s="90">
        <f>VLOOKUP($B1586,'[8]POB X MCR 2019'!$C$8:$AW$50,34,0)</f>
        <v>38</v>
      </c>
      <c r="AM1586" s="90">
        <f>VLOOKUP($B1586,'[8]POB X MCR 2019'!$C$8:$AW$50,35,0)</f>
        <v>26</v>
      </c>
      <c r="AN1586" s="90">
        <f>VLOOKUP($B1586,'[8]POB X MCR 2019'!$C$8:$AW$50,36,0)</f>
        <v>24</v>
      </c>
      <c r="AO1586" s="90">
        <f>VLOOKUP($B1586,'[8]POB X MCR 2019'!$C$8:$AW$50,37,0)</f>
        <v>13</v>
      </c>
      <c r="AP1586" s="90">
        <f>VLOOKUP($B1586,'[8]POB X MCR 2019'!$C$8:$AW$50,38,0)</f>
        <v>12</v>
      </c>
      <c r="AQ1586" s="90">
        <f>VLOOKUP($B1586,'[8]POB X MCR 2019'!$C$8:$AW$50,43,0)</f>
        <v>5614</v>
      </c>
      <c r="AR1586" s="90">
        <f>VLOOKUP($B1586,'[8]POB X MCR 2019'!$C$8:$AW$50,44,0)</f>
        <v>30</v>
      </c>
      <c r="AS1586" s="90">
        <f>VLOOKUP($B1586,'[8]POB X MCR 2019'!$C$8:$AW$50,45,0)</f>
        <v>21</v>
      </c>
      <c r="AT1586" s="90">
        <f>VLOOKUP($B1586,'[8]POB X MCR 2019'!$C$8:$AW$50,46,0)</f>
        <v>144</v>
      </c>
      <c r="AU1586" s="90">
        <f>VLOOKUP($B1586,'[6]RED SANTA CRUZ '!$C$7:$J$45,8,0)</f>
        <v>6</v>
      </c>
    </row>
    <row r="1587" spans="1:47" ht="12">
      <c r="A1587" s="97">
        <v>1588</v>
      </c>
      <c r="B1587" s="97"/>
      <c r="C1587" s="98"/>
      <c r="D1587" s="98"/>
      <c r="E1587" s="98"/>
      <c r="F1587" s="98" t="s">
        <v>1208</v>
      </c>
      <c r="G1587" s="17" t="s">
        <v>1214</v>
      </c>
      <c r="H1587" s="81"/>
      <c r="I1587" s="81">
        <f t="shared" si="379"/>
        <v>3497</v>
      </c>
      <c r="J1587" s="17">
        <f>SUM(J1588:J1591)</f>
        <v>39</v>
      </c>
      <c r="K1587" s="17">
        <f t="shared" ref="K1587:AU1587" si="394">SUM(K1588:K1591)</f>
        <v>31</v>
      </c>
      <c r="L1587" s="17">
        <f t="shared" si="394"/>
        <v>46</v>
      </c>
      <c r="M1587" s="17">
        <f t="shared" si="394"/>
        <v>37</v>
      </c>
      <c r="N1587" s="17">
        <f t="shared" si="394"/>
        <v>49</v>
      </c>
      <c r="O1587" s="17">
        <f t="shared" si="394"/>
        <v>38</v>
      </c>
      <c r="P1587" s="17">
        <f t="shared" si="394"/>
        <v>78</v>
      </c>
      <c r="Q1587" s="17">
        <f t="shared" si="394"/>
        <v>83</v>
      </c>
      <c r="R1587" s="17">
        <f t="shared" si="394"/>
        <v>88</v>
      </c>
      <c r="S1587" s="17">
        <f t="shared" si="394"/>
        <v>93</v>
      </c>
      <c r="T1587" s="17">
        <f t="shared" si="394"/>
        <v>96</v>
      </c>
      <c r="U1587" s="17">
        <f t="shared" si="394"/>
        <v>102</v>
      </c>
      <c r="V1587" s="17">
        <f t="shared" si="394"/>
        <v>102</v>
      </c>
      <c r="W1587" s="17">
        <f t="shared" si="394"/>
        <v>97</v>
      </c>
      <c r="X1587" s="17">
        <f t="shared" si="394"/>
        <v>89</v>
      </c>
      <c r="Y1587" s="17">
        <f t="shared" si="394"/>
        <v>79</v>
      </c>
      <c r="Z1587" s="17">
        <f t="shared" si="394"/>
        <v>71</v>
      </c>
      <c r="AA1587" s="17">
        <f t="shared" si="394"/>
        <v>61</v>
      </c>
      <c r="AB1587" s="17">
        <f t="shared" si="394"/>
        <v>55</v>
      </c>
      <c r="AC1587" s="17">
        <f t="shared" si="394"/>
        <v>52</v>
      </c>
      <c r="AD1587" s="17">
        <f t="shared" si="394"/>
        <v>201</v>
      </c>
      <c r="AE1587" s="17">
        <f t="shared" si="394"/>
        <v>192</v>
      </c>
      <c r="AF1587" s="17">
        <f t="shared" si="394"/>
        <v>280</v>
      </c>
      <c r="AG1587" s="17">
        <f t="shared" si="394"/>
        <v>254</v>
      </c>
      <c r="AH1587" s="17">
        <f t="shared" si="394"/>
        <v>254</v>
      </c>
      <c r="AI1587" s="17">
        <f t="shared" si="394"/>
        <v>212</v>
      </c>
      <c r="AJ1587" s="17">
        <f t="shared" si="394"/>
        <v>184</v>
      </c>
      <c r="AK1587" s="17">
        <f t="shared" si="394"/>
        <v>144</v>
      </c>
      <c r="AL1587" s="17">
        <f t="shared" si="394"/>
        <v>105</v>
      </c>
      <c r="AM1587" s="17">
        <f t="shared" si="394"/>
        <v>101</v>
      </c>
      <c r="AN1587" s="17">
        <f t="shared" si="394"/>
        <v>91</v>
      </c>
      <c r="AO1587" s="17">
        <f t="shared" si="394"/>
        <v>55</v>
      </c>
      <c r="AP1587" s="17">
        <f t="shared" si="394"/>
        <v>38</v>
      </c>
      <c r="AQ1587" s="17">
        <f t="shared" si="394"/>
        <v>22456</v>
      </c>
      <c r="AR1587" s="17">
        <f t="shared" si="394"/>
        <v>235</v>
      </c>
      <c r="AS1587" s="17">
        <f t="shared" si="394"/>
        <v>164</v>
      </c>
      <c r="AT1587" s="17">
        <f t="shared" si="394"/>
        <v>743</v>
      </c>
      <c r="AU1587" s="17">
        <f t="shared" si="394"/>
        <v>35</v>
      </c>
    </row>
    <row r="1588" spans="1:47" ht="12">
      <c r="A1588" s="58">
        <v>1589</v>
      </c>
      <c r="B1588" s="58">
        <v>4835</v>
      </c>
      <c r="C1588" s="59" t="s">
        <v>1134</v>
      </c>
      <c r="D1588" s="59" t="s">
        <v>569</v>
      </c>
      <c r="E1588" s="59" t="s">
        <v>710</v>
      </c>
      <c r="F1588" s="59" t="s">
        <v>711</v>
      </c>
      <c r="G1588" s="12" t="s">
        <v>283</v>
      </c>
      <c r="H1588" s="14">
        <f>B1588</f>
        <v>4835</v>
      </c>
      <c r="I1588" s="14">
        <f t="shared" si="379"/>
        <v>1822</v>
      </c>
      <c r="J1588" s="12">
        <f>VLOOKUP($B1588,'[1]METAS 2019'!$D$4:$Q$843,5,0)</f>
        <v>21</v>
      </c>
      <c r="K1588" s="12">
        <f>VLOOKUP($B1588,'[1]METAS 2019'!$D$4:$Q$843,4,0)</f>
        <v>21</v>
      </c>
      <c r="L1588" s="12">
        <f>VLOOKUP($B1588,'[1]METAS 2019'!$D$4:$Q$843,11,0)</f>
        <v>28</v>
      </c>
      <c r="M1588" s="12">
        <f>VLOOKUP($B1588,'[1]METAS 2019'!$D$4:$Q$843,12,0)</f>
        <v>18</v>
      </c>
      <c r="N1588" s="12">
        <f>VLOOKUP($B1588,'[1]METAS 2019'!$D$4:$Q$843,13,0)</f>
        <v>33</v>
      </c>
      <c r="O1588" s="12">
        <f>VLOOKUP($B1588,'[1]METAS 2019'!$D$4:$Q$843,14,0)</f>
        <v>20</v>
      </c>
      <c r="P1588" s="90">
        <f>VLOOKUP($B1588,'[8]POB X MCR 2019'!$C$8:$AW$50,12,0)</f>
        <v>40</v>
      </c>
      <c r="Q1588" s="90">
        <f>VLOOKUP($B1588,'[8]POB X MCR 2019'!$C$8:$AW$50,13,0)</f>
        <v>43</v>
      </c>
      <c r="R1588" s="90">
        <f>VLOOKUP($B1588,'[8]POB X MCR 2019'!$C$8:$AW$50,14,0)</f>
        <v>45</v>
      </c>
      <c r="S1588" s="90">
        <f>VLOOKUP($B1588,'[8]POB X MCR 2019'!$C$8:$AW$50,15,0)</f>
        <v>48</v>
      </c>
      <c r="T1588" s="90">
        <f>VLOOKUP($B1588,'[8]POB X MCR 2019'!$C$8:$AW$50,16,0)</f>
        <v>50</v>
      </c>
      <c r="U1588" s="90">
        <f>VLOOKUP($B1588,'[8]POB X MCR 2019'!$C$8:$AW$50,17,0)</f>
        <v>52</v>
      </c>
      <c r="V1588" s="90">
        <f>VLOOKUP($B1588,'[8]POB X MCR 2019'!$C$8:$AW$50,18,0)</f>
        <v>52</v>
      </c>
      <c r="W1588" s="90">
        <f>VLOOKUP($B1588,'[8]POB X MCR 2019'!$C$8:$AW$50,19,0)</f>
        <v>50</v>
      </c>
      <c r="X1588" s="90">
        <f>VLOOKUP($B1588,'[8]POB X MCR 2019'!$C$8:$AW$50,20,0)</f>
        <v>45</v>
      </c>
      <c r="Y1588" s="90">
        <f>VLOOKUP($B1588,'[8]POB X MCR 2019'!$C$8:$AW$50,21,0)</f>
        <v>41</v>
      </c>
      <c r="Z1588" s="90">
        <f>VLOOKUP($B1588,'[8]POB X MCR 2019'!$C$8:$AW$50,22,0)</f>
        <v>37</v>
      </c>
      <c r="AA1588" s="90">
        <f>VLOOKUP($B1588,'[8]POB X MCR 2019'!$C$8:$AW$50,23,0)</f>
        <v>32</v>
      </c>
      <c r="AB1588" s="90">
        <f>VLOOKUP($B1588,'[8]POB X MCR 2019'!$C$8:$AW$50,24,0)</f>
        <v>29</v>
      </c>
      <c r="AC1588" s="90">
        <f>VLOOKUP($B1588,'[8]POB X MCR 2019'!$C$8:$AW$50,25,0)</f>
        <v>26</v>
      </c>
      <c r="AD1588" s="90">
        <f>VLOOKUP($B1588,'[8]POB X MCR 2019'!$C$8:$AW$50,26,0)</f>
        <v>103</v>
      </c>
      <c r="AE1588" s="90">
        <f>VLOOKUP($B1588,'[8]POB X MCR 2019'!$C$8:$AW$50,27,0)</f>
        <v>100</v>
      </c>
      <c r="AF1588" s="90">
        <f>VLOOKUP($B1588,'[8]POB X MCR 2019'!$C$8:$AW$50,28,0)</f>
        <v>144</v>
      </c>
      <c r="AG1588" s="90">
        <f>VLOOKUP($B1588,'[8]POB X MCR 2019'!$C$8:$AW$50,29,0)</f>
        <v>131</v>
      </c>
      <c r="AH1588" s="90">
        <f>VLOOKUP($B1588,'[8]POB X MCR 2019'!$C$8:$AW$50,30,0)</f>
        <v>131</v>
      </c>
      <c r="AI1588" s="90">
        <f>VLOOKUP($B1588,'[8]POB X MCR 2019'!$C$8:$AW$50,31,0)</f>
        <v>109</v>
      </c>
      <c r="AJ1588" s="90">
        <f>VLOOKUP($B1588,'[8]POB X MCR 2019'!$C$8:$AW$50,32,0)</f>
        <v>95</v>
      </c>
      <c r="AK1588" s="90">
        <f>VLOOKUP($B1588,'[8]POB X MCR 2019'!$C$8:$AW$50,33,0)</f>
        <v>74</v>
      </c>
      <c r="AL1588" s="90">
        <f>VLOOKUP($B1588,'[8]POB X MCR 2019'!$C$8:$AW$50,34,0)</f>
        <v>55</v>
      </c>
      <c r="AM1588" s="90">
        <f>VLOOKUP($B1588,'[8]POB X MCR 2019'!$C$8:$AW$50,35,0)</f>
        <v>53</v>
      </c>
      <c r="AN1588" s="90">
        <f>VLOOKUP($B1588,'[8]POB X MCR 2019'!$C$8:$AW$50,36,0)</f>
        <v>47</v>
      </c>
      <c r="AO1588" s="90">
        <f>VLOOKUP($B1588,'[8]POB X MCR 2019'!$C$8:$AW$50,37,0)</f>
        <v>29</v>
      </c>
      <c r="AP1588" s="90">
        <f>VLOOKUP($B1588,'[8]POB X MCR 2019'!$C$8:$AW$50,38,0)</f>
        <v>20</v>
      </c>
      <c r="AQ1588" s="90">
        <f>VLOOKUP($B1588,'[8]POB X MCR 2019'!$C$8:$AW$50,43,0)</f>
        <v>5614</v>
      </c>
      <c r="AR1588" s="90">
        <f>VLOOKUP($B1588,'[8]POB X MCR 2019'!$C$8:$AW$50,44,0)</f>
        <v>121</v>
      </c>
      <c r="AS1588" s="90">
        <f>VLOOKUP($B1588,'[8]POB X MCR 2019'!$C$8:$AW$50,45,0)</f>
        <v>84</v>
      </c>
      <c r="AT1588" s="90">
        <f>VLOOKUP($B1588,'[8]POB X MCR 2019'!$C$8:$AW$50,46,0)</f>
        <v>383</v>
      </c>
      <c r="AU1588" s="90">
        <f>VLOOKUP($B1588,'[6]RED SANTA CRUZ '!$C$7:$J$45,8,0)</f>
        <v>18</v>
      </c>
    </row>
    <row r="1589" spans="1:47" ht="12">
      <c r="A1589" s="58">
        <v>1590</v>
      </c>
      <c r="B1589" s="58">
        <v>11561</v>
      </c>
      <c r="C1589" s="59" t="s">
        <v>1134</v>
      </c>
      <c r="D1589" s="59" t="s">
        <v>569</v>
      </c>
      <c r="E1589" s="59" t="s">
        <v>710</v>
      </c>
      <c r="F1589" s="59" t="s">
        <v>717</v>
      </c>
      <c r="G1589" s="12" t="s">
        <v>266</v>
      </c>
      <c r="H1589" s="14">
        <f>B1589</f>
        <v>11561</v>
      </c>
      <c r="I1589" s="14">
        <f t="shared" si="379"/>
        <v>301</v>
      </c>
      <c r="J1589" s="12">
        <f>VLOOKUP($B1589,'[1]METAS 2019'!$D$4:$Q$843,5,0)</f>
        <v>1</v>
      </c>
      <c r="K1589" s="12">
        <f>VLOOKUP($B1589,'[1]METAS 2019'!$D$4:$Q$843,4,0)</f>
        <v>0</v>
      </c>
      <c r="L1589" s="12">
        <f>VLOOKUP($B1589,'[1]METAS 2019'!$D$4:$Q$843,11,0)</f>
        <v>4</v>
      </c>
      <c r="M1589" s="12">
        <f>VLOOKUP($B1589,'[1]METAS 2019'!$D$4:$Q$843,12,0)</f>
        <v>5</v>
      </c>
      <c r="N1589" s="12">
        <f>VLOOKUP($B1589,'[1]METAS 2019'!$D$4:$Q$843,13,0)</f>
        <v>3</v>
      </c>
      <c r="O1589" s="12">
        <f>VLOOKUP($B1589,'[1]METAS 2019'!$D$4:$Q$843,14,0)</f>
        <v>1</v>
      </c>
      <c r="P1589" s="90">
        <f>VLOOKUP($B1589,'[8]POB X MCR 2019'!$C$8:$AW$50,12,0)</f>
        <v>7</v>
      </c>
      <c r="Q1589" s="90">
        <f>VLOOKUP($B1589,'[8]POB X MCR 2019'!$C$8:$AW$50,13,0)</f>
        <v>7</v>
      </c>
      <c r="R1589" s="90">
        <f>VLOOKUP($B1589,'[8]POB X MCR 2019'!$C$8:$AW$50,14,0)</f>
        <v>8</v>
      </c>
      <c r="S1589" s="90">
        <f>VLOOKUP($B1589,'[8]POB X MCR 2019'!$C$8:$AW$50,15,0)</f>
        <v>8</v>
      </c>
      <c r="T1589" s="90">
        <f>VLOOKUP($B1589,'[8]POB X MCR 2019'!$C$8:$AW$50,16,0)</f>
        <v>8</v>
      </c>
      <c r="U1589" s="90">
        <f>VLOOKUP($B1589,'[8]POB X MCR 2019'!$C$8:$AW$50,17,0)</f>
        <v>9</v>
      </c>
      <c r="V1589" s="90">
        <f>VLOOKUP($B1589,'[8]POB X MCR 2019'!$C$8:$AW$50,18,0)</f>
        <v>9</v>
      </c>
      <c r="W1589" s="90">
        <f>VLOOKUP($B1589,'[8]POB X MCR 2019'!$C$8:$AW$50,19,0)</f>
        <v>9</v>
      </c>
      <c r="X1589" s="90">
        <f>VLOOKUP($B1589,'[8]POB X MCR 2019'!$C$8:$AW$50,20,0)</f>
        <v>8</v>
      </c>
      <c r="Y1589" s="90">
        <f>VLOOKUP($B1589,'[8]POB X MCR 2019'!$C$8:$AW$50,21,0)</f>
        <v>7</v>
      </c>
      <c r="Z1589" s="90">
        <f>VLOOKUP($B1589,'[8]POB X MCR 2019'!$C$8:$AW$50,22,0)</f>
        <v>6</v>
      </c>
      <c r="AA1589" s="90">
        <f>VLOOKUP($B1589,'[8]POB X MCR 2019'!$C$8:$AW$50,23,0)</f>
        <v>5</v>
      </c>
      <c r="AB1589" s="90">
        <f>VLOOKUP($B1589,'[8]POB X MCR 2019'!$C$8:$AW$50,24,0)</f>
        <v>5</v>
      </c>
      <c r="AC1589" s="90">
        <f>VLOOKUP($B1589,'[8]POB X MCR 2019'!$C$8:$AW$50,25,0)</f>
        <v>5</v>
      </c>
      <c r="AD1589" s="90">
        <f>VLOOKUP($B1589,'[8]POB X MCR 2019'!$C$8:$AW$50,26,0)</f>
        <v>18</v>
      </c>
      <c r="AE1589" s="90">
        <f>VLOOKUP($B1589,'[8]POB X MCR 2019'!$C$8:$AW$50,27,0)</f>
        <v>17</v>
      </c>
      <c r="AF1589" s="90">
        <f>VLOOKUP($B1589,'[8]POB X MCR 2019'!$C$8:$AW$50,28,0)</f>
        <v>25</v>
      </c>
      <c r="AG1589" s="90">
        <f>VLOOKUP($B1589,'[8]POB X MCR 2019'!$C$8:$AW$50,29,0)</f>
        <v>22</v>
      </c>
      <c r="AH1589" s="90">
        <f>VLOOKUP($B1589,'[8]POB X MCR 2019'!$C$8:$AW$50,30,0)</f>
        <v>22</v>
      </c>
      <c r="AI1589" s="90">
        <f>VLOOKUP($B1589,'[8]POB X MCR 2019'!$C$8:$AW$50,31,0)</f>
        <v>19</v>
      </c>
      <c r="AJ1589" s="90">
        <f>VLOOKUP($B1589,'[8]POB X MCR 2019'!$C$8:$AW$50,32,0)</f>
        <v>16</v>
      </c>
      <c r="AK1589" s="90">
        <f>VLOOKUP($B1589,'[8]POB X MCR 2019'!$C$8:$AW$50,33,0)</f>
        <v>13</v>
      </c>
      <c r="AL1589" s="90">
        <f>VLOOKUP($B1589,'[8]POB X MCR 2019'!$C$8:$AW$50,34,0)</f>
        <v>9</v>
      </c>
      <c r="AM1589" s="90">
        <f>VLOOKUP($B1589,'[8]POB X MCR 2019'!$C$8:$AW$50,35,0)</f>
        <v>9</v>
      </c>
      <c r="AN1589" s="90">
        <f>VLOOKUP($B1589,'[8]POB X MCR 2019'!$C$8:$AW$50,36,0)</f>
        <v>8</v>
      </c>
      <c r="AO1589" s="90">
        <f>VLOOKUP($B1589,'[8]POB X MCR 2019'!$C$8:$AW$50,37,0)</f>
        <v>5</v>
      </c>
      <c r="AP1589" s="90">
        <f>VLOOKUP($B1589,'[8]POB X MCR 2019'!$C$8:$AW$50,38,0)</f>
        <v>3</v>
      </c>
      <c r="AQ1589" s="90">
        <f>VLOOKUP($B1589,'[8]POB X MCR 2019'!$C$8:$AW$50,43,0)</f>
        <v>5614</v>
      </c>
      <c r="AR1589" s="90">
        <f>VLOOKUP($B1589,'[8]POB X MCR 2019'!$C$8:$AW$50,44,0)</f>
        <v>21</v>
      </c>
      <c r="AS1589" s="90">
        <f>VLOOKUP($B1589,'[8]POB X MCR 2019'!$C$8:$AW$50,45,0)</f>
        <v>15</v>
      </c>
      <c r="AT1589" s="90">
        <f>VLOOKUP($B1589,'[8]POB X MCR 2019'!$C$8:$AW$50,46,0)</f>
        <v>66</v>
      </c>
      <c r="AU1589" s="90">
        <f>VLOOKUP($B1589,'[6]RED SANTA CRUZ '!$C$7:$J$45,8,0)</f>
        <v>1</v>
      </c>
    </row>
    <row r="1590" spans="1:47" ht="12">
      <c r="A1590" s="58">
        <v>1591</v>
      </c>
      <c r="B1590" s="58">
        <v>4836</v>
      </c>
      <c r="C1590" s="59" t="s">
        <v>1134</v>
      </c>
      <c r="D1590" s="59" t="s">
        <v>569</v>
      </c>
      <c r="E1590" s="59" t="s">
        <v>710</v>
      </c>
      <c r="F1590" s="59" t="s">
        <v>712</v>
      </c>
      <c r="G1590" s="12" t="s">
        <v>266</v>
      </c>
      <c r="H1590" s="14">
        <f>B1590</f>
        <v>4836</v>
      </c>
      <c r="I1590" s="14">
        <f t="shared" si="379"/>
        <v>840</v>
      </c>
      <c r="J1590" s="12">
        <f>VLOOKUP($B1590,'[1]METAS 2019'!$D$4:$Q$843,5,0)</f>
        <v>11</v>
      </c>
      <c r="K1590" s="12">
        <f>VLOOKUP($B1590,'[1]METAS 2019'!$D$4:$Q$843,4,0)</f>
        <v>6</v>
      </c>
      <c r="L1590" s="12">
        <f>VLOOKUP($B1590,'[1]METAS 2019'!$D$4:$Q$843,11,0)</f>
        <v>8</v>
      </c>
      <c r="M1590" s="12">
        <f>VLOOKUP($B1590,'[1]METAS 2019'!$D$4:$Q$843,12,0)</f>
        <v>8</v>
      </c>
      <c r="N1590" s="12">
        <f>VLOOKUP($B1590,'[1]METAS 2019'!$D$4:$Q$843,13,0)</f>
        <v>10</v>
      </c>
      <c r="O1590" s="12">
        <f>VLOOKUP($B1590,'[1]METAS 2019'!$D$4:$Q$843,14,0)</f>
        <v>8</v>
      </c>
      <c r="P1590" s="90">
        <f>VLOOKUP($B1590,'[8]POB X MCR 2019'!$C$8:$AW$50,12,0)</f>
        <v>19</v>
      </c>
      <c r="Q1590" s="90">
        <f>VLOOKUP($B1590,'[8]POB X MCR 2019'!$C$8:$AW$50,13,0)</f>
        <v>20</v>
      </c>
      <c r="R1590" s="90">
        <f>VLOOKUP($B1590,'[8]POB X MCR 2019'!$C$8:$AW$50,14,0)</f>
        <v>21</v>
      </c>
      <c r="S1590" s="90">
        <f>VLOOKUP($B1590,'[8]POB X MCR 2019'!$C$8:$AW$50,15,0)</f>
        <v>23</v>
      </c>
      <c r="T1590" s="90">
        <f>VLOOKUP($B1590,'[8]POB X MCR 2019'!$C$8:$AW$50,16,0)</f>
        <v>23</v>
      </c>
      <c r="U1590" s="90">
        <f>VLOOKUP($B1590,'[8]POB X MCR 2019'!$C$8:$AW$50,17,0)</f>
        <v>25</v>
      </c>
      <c r="V1590" s="90">
        <f>VLOOKUP($B1590,'[8]POB X MCR 2019'!$C$8:$AW$50,18,0)</f>
        <v>25</v>
      </c>
      <c r="W1590" s="90">
        <f>VLOOKUP($B1590,'[8]POB X MCR 2019'!$C$8:$AW$50,19,0)</f>
        <v>23</v>
      </c>
      <c r="X1590" s="90">
        <f>VLOOKUP($B1590,'[8]POB X MCR 2019'!$C$8:$AW$50,20,0)</f>
        <v>22</v>
      </c>
      <c r="Y1590" s="90">
        <f>VLOOKUP($B1590,'[8]POB X MCR 2019'!$C$8:$AW$50,21,0)</f>
        <v>19</v>
      </c>
      <c r="Z1590" s="90">
        <f>VLOOKUP($B1590,'[8]POB X MCR 2019'!$C$8:$AW$50,22,0)</f>
        <v>17</v>
      </c>
      <c r="AA1590" s="90">
        <f>VLOOKUP($B1590,'[8]POB X MCR 2019'!$C$8:$AW$50,23,0)</f>
        <v>15</v>
      </c>
      <c r="AB1590" s="90">
        <f>VLOOKUP($B1590,'[8]POB X MCR 2019'!$C$8:$AW$50,24,0)</f>
        <v>13</v>
      </c>
      <c r="AC1590" s="90">
        <f>VLOOKUP($B1590,'[8]POB X MCR 2019'!$C$8:$AW$50,25,0)</f>
        <v>13</v>
      </c>
      <c r="AD1590" s="90">
        <f>VLOOKUP($B1590,'[8]POB X MCR 2019'!$C$8:$AW$50,26,0)</f>
        <v>49</v>
      </c>
      <c r="AE1590" s="90">
        <f>VLOOKUP($B1590,'[8]POB X MCR 2019'!$C$8:$AW$50,27,0)</f>
        <v>46</v>
      </c>
      <c r="AF1590" s="90">
        <f>VLOOKUP($B1590,'[8]POB X MCR 2019'!$C$8:$AW$50,28,0)</f>
        <v>68</v>
      </c>
      <c r="AG1590" s="90">
        <f>VLOOKUP($B1590,'[8]POB X MCR 2019'!$C$8:$AW$50,29,0)</f>
        <v>62</v>
      </c>
      <c r="AH1590" s="90">
        <f>VLOOKUP($B1590,'[8]POB X MCR 2019'!$C$8:$AW$50,30,0)</f>
        <v>62</v>
      </c>
      <c r="AI1590" s="90">
        <f>VLOOKUP($B1590,'[8]POB X MCR 2019'!$C$8:$AW$50,31,0)</f>
        <v>51</v>
      </c>
      <c r="AJ1590" s="90">
        <f>VLOOKUP($B1590,'[8]POB X MCR 2019'!$C$8:$AW$50,32,0)</f>
        <v>45</v>
      </c>
      <c r="AK1590" s="90">
        <f>VLOOKUP($B1590,'[8]POB X MCR 2019'!$C$8:$AW$50,33,0)</f>
        <v>35</v>
      </c>
      <c r="AL1590" s="90">
        <f>VLOOKUP($B1590,'[8]POB X MCR 2019'!$C$8:$AW$50,34,0)</f>
        <v>25</v>
      </c>
      <c r="AM1590" s="90">
        <f>VLOOKUP($B1590,'[8]POB X MCR 2019'!$C$8:$AW$50,35,0)</f>
        <v>24</v>
      </c>
      <c r="AN1590" s="90">
        <f>VLOOKUP($B1590,'[8]POB X MCR 2019'!$C$8:$AW$50,36,0)</f>
        <v>22</v>
      </c>
      <c r="AO1590" s="90">
        <f>VLOOKUP($B1590,'[8]POB X MCR 2019'!$C$8:$AW$50,37,0)</f>
        <v>13</v>
      </c>
      <c r="AP1590" s="90">
        <f>VLOOKUP($B1590,'[8]POB X MCR 2019'!$C$8:$AW$50,38,0)</f>
        <v>9</v>
      </c>
      <c r="AQ1590" s="90">
        <f>VLOOKUP($B1590,'[8]POB X MCR 2019'!$C$8:$AW$50,43,0)</f>
        <v>5614</v>
      </c>
      <c r="AR1590" s="90">
        <f>VLOOKUP($B1590,'[8]POB X MCR 2019'!$C$8:$AW$50,44,0)</f>
        <v>57</v>
      </c>
      <c r="AS1590" s="90">
        <f>VLOOKUP($B1590,'[8]POB X MCR 2019'!$C$8:$AW$50,45,0)</f>
        <v>40</v>
      </c>
      <c r="AT1590" s="90">
        <f>VLOOKUP($B1590,'[8]POB X MCR 2019'!$C$8:$AW$50,46,0)</f>
        <v>180</v>
      </c>
      <c r="AU1590" s="90">
        <f>VLOOKUP($B1590,'[6]RED SANTA CRUZ '!$C$7:$J$45,8,0)</f>
        <v>10</v>
      </c>
    </row>
    <row r="1591" spans="1:47" ht="12">
      <c r="A1591" s="58">
        <v>1592</v>
      </c>
      <c r="B1591" s="58">
        <v>4837</v>
      </c>
      <c r="C1591" s="59" t="s">
        <v>1134</v>
      </c>
      <c r="D1591" s="59" t="s">
        <v>569</v>
      </c>
      <c r="E1591" s="59" t="s">
        <v>710</v>
      </c>
      <c r="F1591" s="59" t="s">
        <v>713</v>
      </c>
      <c r="G1591" s="12" t="s">
        <v>266</v>
      </c>
      <c r="H1591" s="14">
        <f>B1591</f>
        <v>4837</v>
      </c>
      <c r="I1591" s="14">
        <f t="shared" si="379"/>
        <v>534</v>
      </c>
      <c r="J1591" s="12">
        <f>VLOOKUP($B1591,'[1]METAS 2019'!$D$4:$Q$843,5,0)</f>
        <v>6</v>
      </c>
      <c r="K1591" s="12">
        <f>VLOOKUP($B1591,'[1]METAS 2019'!$D$4:$Q$843,4,0)</f>
        <v>4</v>
      </c>
      <c r="L1591" s="12">
        <f>VLOOKUP($B1591,'[1]METAS 2019'!$D$4:$Q$843,11,0)</f>
        <v>6</v>
      </c>
      <c r="M1591" s="12">
        <f>VLOOKUP($B1591,'[1]METAS 2019'!$D$4:$Q$843,12,0)</f>
        <v>6</v>
      </c>
      <c r="N1591" s="12">
        <f>VLOOKUP($B1591,'[1]METAS 2019'!$D$4:$Q$843,13,0)</f>
        <v>3</v>
      </c>
      <c r="O1591" s="12">
        <f>VLOOKUP($B1591,'[1]METAS 2019'!$D$4:$Q$843,14,0)</f>
        <v>9</v>
      </c>
      <c r="P1591" s="90">
        <f>VLOOKUP($B1591,'[8]POB X MCR 2019'!$C$8:$AW$50,12,0)</f>
        <v>12</v>
      </c>
      <c r="Q1591" s="90">
        <f>VLOOKUP($B1591,'[8]POB X MCR 2019'!$C$8:$AW$50,13,0)</f>
        <v>13</v>
      </c>
      <c r="R1591" s="90">
        <f>VLOOKUP($B1591,'[8]POB X MCR 2019'!$C$8:$AW$50,14,0)</f>
        <v>14</v>
      </c>
      <c r="S1591" s="90">
        <f>VLOOKUP($B1591,'[8]POB X MCR 2019'!$C$8:$AW$50,15,0)</f>
        <v>14</v>
      </c>
      <c r="T1591" s="90">
        <f>VLOOKUP($B1591,'[8]POB X MCR 2019'!$C$8:$AW$50,16,0)</f>
        <v>15</v>
      </c>
      <c r="U1591" s="90">
        <f>VLOOKUP($B1591,'[8]POB X MCR 2019'!$C$8:$AW$50,17,0)</f>
        <v>16</v>
      </c>
      <c r="V1591" s="90">
        <f>VLOOKUP($B1591,'[8]POB X MCR 2019'!$C$8:$AW$50,18,0)</f>
        <v>16</v>
      </c>
      <c r="W1591" s="90">
        <f>VLOOKUP($B1591,'[8]POB X MCR 2019'!$C$8:$AW$50,19,0)</f>
        <v>15</v>
      </c>
      <c r="X1591" s="90">
        <f>VLOOKUP($B1591,'[8]POB X MCR 2019'!$C$8:$AW$50,20,0)</f>
        <v>14</v>
      </c>
      <c r="Y1591" s="90">
        <f>VLOOKUP($B1591,'[8]POB X MCR 2019'!$C$8:$AW$50,21,0)</f>
        <v>12</v>
      </c>
      <c r="Z1591" s="90">
        <f>VLOOKUP($B1591,'[8]POB X MCR 2019'!$C$8:$AW$50,22,0)</f>
        <v>11</v>
      </c>
      <c r="AA1591" s="90">
        <f>VLOOKUP($B1591,'[8]POB X MCR 2019'!$C$8:$AW$50,23,0)</f>
        <v>9</v>
      </c>
      <c r="AB1591" s="90">
        <f>VLOOKUP($B1591,'[8]POB X MCR 2019'!$C$8:$AW$50,24,0)</f>
        <v>8</v>
      </c>
      <c r="AC1591" s="90">
        <f>VLOOKUP($B1591,'[8]POB X MCR 2019'!$C$8:$AW$50,25,0)</f>
        <v>8</v>
      </c>
      <c r="AD1591" s="90">
        <f>VLOOKUP($B1591,'[8]POB X MCR 2019'!$C$8:$AW$50,26,0)</f>
        <v>31</v>
      </c>
      <c r="AE1591" s="90">
        <f>VLOOKUP($B1591,'[8]POB X MCR 2019'!$C$8:$AW$50,27,0)</f>
        <v>29</v>
      </c>
      <c r="AF1591" s="90">
        <f>VLOOKUP($B1591,'[8]POB X MCR 2019'!$C$8:$AW$50,28,0)</f>
        <v>43</v>
      </c>
      <c r="AG1591" s="90">
        <f>VLOOKUP($B1591,'[8]POB X MCR 2019'!$C$8:$AW$50,29,0)</f>
        <v>39</v>
      </c>
      <c r="AH1591" s="90">
        <f>VLOOKUP($B1591,'[8]POB X MCR 2019'!$C$8:$AW$50,30,0)</f>
        <v>39</v>
      </c>
      <c r="AI1591" s="90">
        <f>VLOOKUP($B1591,'[8]POB X MCR 2019'!$C$8:$AW$50,31,0)</f>
        <v>33</v>
      </c>
      <c r="AJ1591" s="90">
        <f>VLOOKUP($B1591,'[8]POB X MCR 2019'!$C$8:$AW$50,32,0)</f>
        <v>28</v>
      </c>
      <c r="AK1591" s="90">
        <f>VLOOKUP($B1591,'[8]POB X MCR 2019'!$C$8:$AW$50,33,0)</f>
        <v>22</v>
      </c>
      <c r="AL1591" s="90">
        <f>VLOOKUP($B1591,'[8]POB X MCR 2019'!$C$8:$AW$50,34,0)</f>
        <v>16</v>
      </c>
      <c r="AM1591" s="90">
        <f>VLOOKUP($B1591,'[8]POB X MCR 2019'!$C$8:$AW$50,35,0)</f>
        <v>15</v>
      </c>
      <c r="AN1591" s="90">
        <f>VLOOKUP($B1591,'[8]POB X MCR 2019'!$C$8:$AW$50,36,0)</f>
        <v>14</v>
      </c>
      <c r="AO1591" s="90">
        <f>VLOOKUP($B1591,'[8]POB X MCR 2019'!$C$8:$AW$50,37,0)</f>
        <v>8</v>
      </c>
      <c r="AP1591" s="90">
        <f>VLOOKUP($B1591,'[8]POB X MCR 2019'!$C$8:$AW$50,38,0)</f>
        <v>6</v>
      </c>
      <c r="AQ1591" s="90">
        <f>VLOOKUP($B1591,'[8]POB X MCR 2019'!$C$8:$AW$50,43,0)</f>
        <v>5614</v>
      </c>
      <c r="AR1591" s="90">
        <f>VLOOKUP($B1591,'[8]POB X MCR 2019'!$C$8:$AW$50,44,0)</f>
        <v>36</v>
      </c>
      <c r="AS1591" s="90">
        <f>VLOOKUP($B1591,'[8]POB X MCR 2019'!$C$8:$AW$50,45,0)</f>
        <v>25</v>
      </c>
      <c r="AT1591" s="90">
        <f>VLOOKUP($B1591,'[8]POB X MCR 2019'!$C$8:$AW$50,46,0)</f>
        <v>114</v>
      </c>
      <c r="AU1591" s="90">
        <f>VLOOKUP($B1591,'[6]RED SANTA CRUZ '!$C$7:$J$45,8,0)</f>
        <v>6</v>
      </c>
    </row>
    <row r="1592" spans="1:47" ht="12">
      <c r="A1592" s="99">
        <v>1593</v>
      </c>
      <c r="B1592" s="99"/>
      <c r="C1592" s="100"/>
      <c r="D1592" s="100"/>
      <c r="E1592" s="100"/>
      <c r="F1592" s="100" t="s">
        <v>1130</v>
      </c>
      <c r="G1592" s="83" t="s">
        <v>1214</v>
      </c>
      <c r="H1592" s="82"/>
      <c r="I1592" s="82">
        <f t="shared" si="379"/>
        <v>141012</v>
      </c>
      <c r="J1592" s="83">
        <f>SUM(J1593)</f>
        <v>2002</v>
      </c>
      <c r="K1592" s="83">
        <f t="shared" ref="K1592:AU1592" si="395">SUM(K1593)</f>
        <v>2105</v>
      </c>
      <c r="L1592" s="83">
        <f t="shared" si="395"/>
        <v>2007</v>
      </c>
      <c r="M1592" s="83">
        <f t="shared" si="395"/>
        <v>2134</v>
      </c>
      <c r="N1592" s="83">
        <f t="shared" si="395"/>
        <v>2237</v>
      </c>
      <c r="O1592" s="83">
        <f t="shared" si="395"/>
        <v>2375</v>
      </c>
      <c r="P1592" s="83">
        <f t="shared" si="395"/>
        <v>2426</v>
      </c>
      <c r="Q1592" s="83">
        <f t="shared" si="395"/>
        <v>2653</v>
      </c>
      <c r="R1592" s="83">
        <f t="shared" si="395"/>
        <v>2615</v>
      </c>
      <c r="S1592" s="83">
        <f t="shared" si="395"/>
        <v>2654</v>
      </c>
      <c r="T1592" s="83">
        <f t="shared" si="395"/>
        <v>2780</v>
      </c>
      <c r="U1592" s="83">
        <f t="shared" si="395"/>
        <v>2646</v>
      </c>
      <c r="V1592" s="83">
        <f t="shared" si="395"/>
        <v>3047</v>
      </c>
      <c r="W1592" s="83">
        <f t="shared" si="395"/>
        <v>3171</v>
      </c>
      <c r="X1592" s="83">
        <f t="shared" si="395"/>
        <v>3007</v>
      </c>
      <c r="Y1592" s="83">
        <f t="shared" si="395"/>
        <v>3006</v>
      </c>
      <c r="Z1592" s="83">
        <f t="shared" si="395"/>
        <v>2921</v>
      </c>
      <c r="AA1592" s="83">
        <f t="shared" si="395"/>
        <v>2841</v>
      </c>
      <c r="AB1592" s="83">
        <f t="shared" si="395"/>
        <v>2843</v>
      </c>
      <c r="AC1592" s="83">
        <f t="shared" si="395"/>
        <v>2755</v>
      </c>
      <c r="AD1592" s="83">
        <f t="shared" si="395"/>
        <v>12731</v>
      </c>
      <c r="AE1592" s="83">
        <f t="shared" si="395"/>
        <v>10295</v>
      </c>
      <c r="AF1592" s="83">
        <f t="shared" si="395"/>
        <v>9799</v>
      </c>
      <c r="AG1592" s="83">
        <f t="shared" si="395"/>
        <v>9527</v>
      </c>
      <c r="AH1592" s="83">
        <f t="shared" si="395"/>
        <v>8898</v>
      </c>
      <c r="AI1592" s="83">
        <f t="shared" si="395"/>
        <v>7800</v>
      </c>
      <c r="AJ1592" s="83">
        <f t="shared" si="395"/>
        <v>6978</v>
      </c>
      <c r="AK1592" s="83">
        <f t="shared" si="395"/>
        <v>5638</v>
      </c>
      <c r="AL1592" s="83">
        <f t="shared" si="395"/>
        <v>4607</v>
      </c>
      <c r="AM1592" s="83">
        <f t="shared" si="395"/>
        <v>3735</v>
      </c>
      <c r="AN1592" s="83">
        <f t="shared" si="395"/>
        <v>3072</v>
      </c>
      <c r="AO1592" s="83">
        <f t="shared" si="395"/>
        <v>2400</v>
      </c>
      <c r="AP1592" s="83">
        <f t="shared" si="395"/>
        <v>3307</v>
      </c>
      <c r="AQ1592" s="83">
        <f t="shared" si="395"/>
        <v>71912</v>
      </c>
      <c r="AR1592" s="83">
        <f t="shared" si="395"/>
        <v>7471</v>
      </c>
      <c r="AS1592" s="83">
        <f t="shared" si="395"/>
        <v>7323</v>
      </c>
      <c r="AT1592" s="83">
        <f t="shared" si="395"/>
        <v>30120</v>
      </c>
      <c r="AU1592" s="83">
        <f t="shared" si="395"/>
        <v>2022</v>
      </c>
    </row>
    <row r="1593" spans="1:47" ht="12">
      <c r="A1593" s="34">
        <v>1594</v>
      </c>
      <c r="B1593" s="34"/>
      <c r="C1593" s="15"/>
      <c r="D1593" s="15"/>
      <c r="E1593" s="15"/>
      <c r="F1593" s="15" t="s">
        <v>1153</v>
      </c>
      <c r="G1593" s="38" t="s">
        <v>1214</v>
      </c>
      <c r="H1593" s="34"/>
      <c r="I1593" s="34">
        <f t="shared" si="379"/>
        <v>141012</v>
      </c>
      <c r="J1593" s="38">
        <f>J1594+J1613+J1618+J1623+J1680+J1689+J1698+J1722+J1728+J1733+J1739+J1747+J1760+J1773+J1791</f>
        <v>2002</v>
      </c>
      <c r="K1593" s="38">
        <f t="shared" ref="K1593:AU1593" si="396">K1594+K1613+K1618+K1623+K1680+K1689+K1698+K1722+K1728+K1733+K1739+K1747+K1760+K1773+K1791</f>
        <v>2105</v>
      </c>
      <c r="L1593" s="38">
        <f t="shared" si="396"/>
        <v>2007</v>
      </c>
      <c r="M1593" s="38">
        <f t="shared" si="396"/>
        <v>2134</v>
      </c>
      <c r="N1593" s="38">
        <f t="shared" si="396"/>
        <v>2237</v>
      </c>
      <c r="O1593" s="38">
        <f t="shared" si="396"/>
        <v>2375</v>
      </c>
      <c r="P1593" s="38">
        <f t="shared" si="396"/>
        <v>2426</v>
      </c>
      <c r="Q1593" s="38">
        <f t="shared" si="396"/>
        <v>2653</v>
      </c>
      <c r="R1593" s="38">
        <f t="shared" si="396"/>
        <v>2615</v>
      </c>
      <c r="S1593" s="38">
        <f t="shared" si="396"/>
        <v>2654</v>
      </c>
      <c r="T1593" s="38">
        <f t="shared" si="396"/>
        <v>2780</v>
      </c>
      <c r="U1593" s="38">
        <f t="shared" si="396"/>
        <v>2646</v>
      </c>
      <c r="V1593" s="38">
        <f t="shared" si="396"/>
        <v>3047</v>
      </c>
      <c r="W1593" s="38">
        <f t="shared" si="396"/>
        <v>3171</v>
      </c>
      <c r="X1593" s="38">
        <f t="shared" si="396"/>
        <v>3007</v>
      </c>
      <c r="Y1593" s="38">
        <f t="shared" si="396"/>
        <v>3006</v>
      </c>
      <c r="Z1593" s="38">
        <f t="shared" si="396"/>
        <v>2921</v>
      </c>
      <c r="AA1593" s="38">
        <f t="shared" si="396"/>
        <v>2841</v>
      </c>
      <c r="AB1593" s="38">
        <f t="shared" si="396"/>
        <v>2843</v>
      </c>
      <c r="AC1593" s="38">
        <f t="shared" si="396"/>
        <v>2755</v>
      </c>
      <c r="AD1593" s="38">
        <f t="shared" si="396"/>
        <v>12731</v>
      </c>
      <c r="AE1593" s="38">
        <f t="shared" si="396"/>
        <v>10295</v>
      </c>
      <c r="AF1593" s="38">
        <f t="shared" si="396"/>
        <v>9799</v>
      </c>
      <c r="AG1593" s="38">
        <f t="shared" si="396"/>
        <v>9527</v>
      </c>
      <c r="AH1593" s="38">
        <f t="shared" si="396"/>
        <v>8898</v>
      </c>
      <c r="AI1593" s="38">
        <f t="shared" si="396"/>
        <v>7800</v>
      </c>
      <c r="AJ1593" s="38">
        <f t="shared" si="396"/>
        <v>6978</v>
      </c>
      <c r="AK1593" s="38">
        <f t="shared" si="396"/>
        <v>5638</v>
      </c>
      <c r="AL1593" s="38">
        <f t="shared" si="396"/>
        <v>4607</v>
      </c>
      <c r="AM1593" s="38">
        <f t="shared" si="396"/>
        <v>3735</v>
      </c>
      <c r="AN1593" s="38">
        <f t="shared" si="396"/>
        <v>3072</v>
      </c>
      <c r="AO1593" s="38">
        <f t="shared" si="396"/>
        <v>2400</v>
      </c>
      <c r="AP1593" s="38">
        <f t="shared" si="396"/>
        <v>3307</v>
      </c>
      <c r="AQ1593" s="38">
        <f t="shared" si="396"/>
        <v>71912</v>
      </c>
      <c r="AR1593" s="38">
        <f t="shared" si="396"/>
        <v>7471</v>
      </c>
      <c r="AS1593" s="38">
        <f t="shared" si="396"/>
        <v>7323</v>
      </c>
      <c r="AT1593" s="38">
        <f t="shared" si="396"/>
        <v>30120</v>
      </c>
      <c r="AU1593" s="38">
        <f t="shared" si="396"/>
        <v>2022</v>
      </c>
    </row>
    <row r="1594" spans="1:47" ht="12">
      <c r="A1594" s="97">
        <v>1595</v>
      </c>
      <c r="B1594" s="97"/>
      <c r="C1594" s="98"/>
      <c r="D1594" s="98"/>
      <c r="E1594" s="98"/>
      <c r="F1594" s="98" t="s">
        <v>1154</v>
      </c>
      <c r="G1594" s="17" t="s">
        <v>1214</v>
      </c>
      <c r="H1594" s="81"/>
      <c r="I1594" s="81">
        <f t="shared" si="379"/>
        <v>9260</v>
      </c>
      <c r="J1594" s="17">
        <f>SUM(J1595:J1612)</f>
        <v>159</v>
      </c>
      <c r="K1594" s="17">
        <f t="shared" ref="K1594:AU1594" si="397">SUM(K1595:K1612)</f>
        <v>169</v>
      </c>
      <c r="L1594" s="17">
        <f t="shared" si="397"/>
        <v>180</v>
      </c>
      <c r="M1594" s="17">
        <f t="shared" si="397"/>
        <v>159</v>
      </c>
      <c r="N1594" s="17">
        <f t="shared" si="397"/>
        <v>190</v>
      </c>
      <c r="O1594" s="17">
        <f t="shared" si="397"/>
        <v>186</v>
      </c>
      <c r="P1594" s="17">
        <f t="shared" si="397"/>
        <v>182</v>
      </c>
      <c r="Q1594" s="17">
        <f t="shared" si="397"/>
        <v>188</v>
      </c>
      <c r="R1594" s="17">
        <f t="shared" si="397"/>
        <v>189</v>
      </c>
      <c r="S1594" s="17">
        <f t="shared" si="397"/>
        <v>172</v>
      </c>
      <c r="T1594" s="17">
        <f t="shared" si="397"/>
        <v>212</v>
      </c>
      <c r="U1594" s="17">
        <f t="shared" si="397"/>
        <v>181</v>
      </c>
      <c r="V1594" s="17">
        <f t="shared" si="397"/>
        <v>215</v>
      </c>
      <c r="W1594" s="17">
        <f t="shared" si="397"/>
        <v>250</v>
      </c>
      <c r="X1594" s="17">
        <f t="shared" si="397"/>
        <v>243</v>
      </c>
      <c r="Y1594" s="17">
        <f t="shared" si="397"/>
        <v>211</v>
      </c>
      <c r="Z1594" s="17">
        <f t="shared" si="397"/>
        <v>216</v>
      </c>
      <c r="AA1594" s="17">
        <f t="shared" si="397"/>
        <v>206</v>
      </c>
      <c r="AB1594" s="17">
        <f t="shared" si="397"/>
        <v>173</v>
      </c>
      <c r="AC1594" s="17">
        <f t="shared" si="397"/>
        <v>162</v>
      </c>
      <c r="AD1594" s="17">
        <f t="shared" si="397"/>
        <v>879</v>
      </c>
      <c r="AE1594" s="17">
        <f t="shared" si="397"/>
        <v>669</v>
      </c>
      <c r="AF1594" s="17">
        <f t="shared" si="397"/>
        <v>623</v>
      </c>
      <c r="AG1594" s="17">
        <f t="shared" si="397"/>
        <v>561</v>
      </c>
      <c r="AH1594" s="17">
        <f t="shared" si="397"/>
        <v>528</v>
      </c>
      <c r="AI1594" s="17">
        <f t="shared" si="397"/>
        <v>423</v>
      </c>
      <c r="AJ1594" s="17">
        <f t="shared" si="397"/>
        <v>430</v>
      </c>
      <c r="AK1594" s="17">
        <f t="shared" si="397"/>
        <v>328</v>
      </c>
      <c r="AL1594" s="17">
        <f t="shared" si="397"/>
        <v>258</v>
      </c>
      <c r="AM1594" s="17">
        <f t="shared" si="397"/>
        <v>197</v>
      </c>
      <c r="AN1594" s="17">
        <f t="shared" si="397"/>
        <v>168</v>
      </c>
      <c r="AO1594" s="17">
        <f t="shared" si="397"/>
        <v>170</v>
      </c>
      <c r="AP1594" s="17">
        <f t="shared" si="397"/>
        <v>183</v>
      </c>
      <c r="AQ1594" s="17">
        <f t="shared" si="397"/>
        <v>4724</v>
      </c>
      <c r="AR1594" s="17">
        <f t="shared" si="397"/>
        <v>561</v>
      </c>
      <c r="AS1594" s="17">
        <f t="shared" si="397"/>
        <v>492</v>
      </c>
      <c r="AT1594" s="17">
        <f t="shared" si="397"/>
        <v>1879</v>
      </c>
      <c r="AU1594" s="17">
        <f t="shared" si="397"/>
        <v>166</v>
      </c>
    </row>
    <row r="1595" spans="1:47" ht="12">
      <c r="A1595" s="58">
        <v>1596</v>
      </c>
      <c r="B1595" s="58">
        <v>4959</v>
      </c>
      <c r="C1595" s="59" t="s">
        <v>1130</v>
      </c>
      <c r="D1595" s="59" t="s">
        <v>723</v>
      </c>
      <c r="E1595" s="59" t="s">
        <v>726</v>
      </c>
      <c r="F1595" s="59" t="s">
        <v>727</v>
      </c>
      <c r="G1595" s="12" t="s">
        <v>283</v>
      </c>
      <c r="H1595" s="14">
        <f t="shared" ref="H1595:H1612" si="398">B1595</f>
        <v>4959</v>
      </c>
      <c r="I1595" s="14">
        <f t="shared" si="379"/>
        <v>1264</v>
      </c>
      <c r="J1595" s="12">
        <f>VLOOKUP($B1595,'[3]POBLAC SIN ESSALUD CUADRO MANDO'!$G$3:$DY$188,2,0)</f>
        <v>31</v>
      </c>
      <c r="K1595" s="12">
        <f>VLOOKUP($B1595,'[3]POBLAC SIN ESSALUD CUADRO MANDO'!$G$3:$DY$188,3,0)</f>
        <v>26</v>
      </c>
      <c r="L1595" s="12">
        <f>VLOOKUP($B1595,'[3]POBLAC SIN ESSALUD CUADRO MANDO'!$G$3:$DY$188,4,0)</f>
        <v>33</v>
      </c>
      <c r="M1595" s="12">
        <f>VLOOKUP($B1595,'[3]POBLAC SIN ESSALUD CUADRO MANDO'!$G$3:$DY$188,5,0)</f>
        <v>23</v>
      </c>
      <c r="N1595" s="12">
        <f>VLOOKUP($B1595,'[3]POBLAC SIN ESSALUD CUADRO MANDO'!$G$3:$DY$188,6,0)</f>
        <v>33</v>
      </c>
      <c r="O1595" s="12">
        <f>VLOOKUP($B1595,'[3]POBLAC SIN ESSALUD CUADRO MANDO'!$G$3:$DY$188,7,0)</f>
        <v>29</v>
      </c>
      <c r="P1595" s="12">
        <f>VLOOKUP($B1595,'[3]POBLAC SIN ESSALUD CUADRO MANDO'!$G$3:$DY$188,8,0)</f>
        <v>28</v>
      </c>
      <c r="Q1595" s="12">
        <f>VLOOKUP($B1595,'[3]POBLAC SIN ESSALUD CUADRO MANDO'!$G$3:$DY$188,9,0)</f>
        <v>29</v>
      </c>
      <c r="R1595" s="12">
        <f>VLOOKUP($B1595,'[3]POBLAC SIN ESSALUD CUADRO MANDO'!$G$3:$DY$188,10,0)</f>
        <v>30</v>
      </c>
      <c r="S1595" s="12">
        <f>VLOOKUP($B1595,'[3]POBLAC SIN ESSALUD CUADRO MANDO'!$G$3:$DY$188,11,0)</f>
        <v>27</v>
      </c>
      <c r="T1595" s="12">
        <f>VLOOKUP($B1595,'[3]POBLAC SIN ESSALUD CUADRO MANDO'!$G$3:$DY$188,12,0)</f>
        <v>33</v>
      </c>
      <c r="U1595" s="12">
        <f>VLOOKUP($B1595,'[3]POBLAC SIN ESSALUD CUADRO MANDO'!$G$3:$DY$188,13,0)</f>
        <v>28</v>
      </c>
      <c r="V1595" s="12">
        <f>VLOOKUP($B1595,'[3]POBLAC SIN ESSALUD CUADRO MANDO'!$G$3:$DY$188,14,0)</f>
        <v>34</v>
      </c>
      <c r="W1595" s="12">
        <f>VLOOKUP($B1595,'[3]POBLAC SIN ESSALUD CUADRO MANDO'!$G$3:$DY$188,15,0)</f>
        <v>39</v>
      </c>
      <c r="X1595" s="12">
        <f>VLOOKUP($B1595,'[3]POBLAC SIN ESSALUD CUADRO MANDO'!$G$3:$DY$188,16,0)</f>
        <v>38</v>
      </c>
      <c r="Y1595" s="12">
        <f>VLOOKUP($B1595,'[3]POBLAC SIN ESSALUD CUADRO MANDO'!$G$3:$DY$188,17,0)</f>
        <v>32</v>
      </c>
      <c r="Z1595" s="12">
        <f>VLOOKUP($B1595,'[3]POBLAC SIN ESSALUD CUADRO MANDO'!$G$3:$DY$188,18,0)</f>
        <v>33</v>
      </c>
      <c r="AA1595" s="12">
        <f>VLOOKUP($B1595,'[3]POBLAC SIN ESSALUD CUADRO MANDO'!$G$3:$DY$188,19,0)</f>
        <v>31</v>
      </c>
      <c r="AB1595" s="12">
        <f>VLOOKUP($B1595,'[3]POBLAC SIN ESSALUD CUADRO MANDO'!$G$3:$DY$188,20,0)</f>
        <v>24</v>
      </c>
      <c r="AC1595" s="12">
        <f>VLOOKUP($B1595,'[3]POBLAC SIN ESSALUD CUADRO MANDO'!$G$3:$DY$188,21,0)</f>
        <v>22</v>
      </c>
      <c r="AD1595" s="12">
        <f>VLOOKUP($B1595,'[3]POBLAC SIN ESSALUD CUADRO MANDO'!$G$3:$DY$188,110,0)</f>
        <v>74</v>
      </c>
      <c r="AE1595" s="12">
        <f>VLOOKUP($B1595,'[3]POBLAC SIN ESSALUD CUADRO MANDO'!$G$3:$DY$188,111,0)</f>
        <v>42</v>
      </c>
      <c r="AF1595" s="12">
        <f>VLOOKUP($B1595,'[3]POBLAC SIN ESSALUD CUADRO MANDO'!$G$3:$DY$188,112,0)</f>
        <v>80</v>
      </c>
      <c r="AG1595" s="12">
        <f>VLOOKUP($B1595,'[3]POBLAC SIN ESSALUD CUADRO MANDO'!$G$3:$DY$188,113,0)</f>
        <v>71</v>
      </c>
      <c r="AH1595" s="12">
        <f>VLOOKUP($B1595,'[3]POBLAC SIN ESSALUD CUADRO MANDO'!$G$3:$DY$188,114,0)</f>
        <v>68</v>
      </c>
      <c r="AI1595" s="12">
        <f>VLOOKUP($B1595,'[3]POBLAC SIN ESSALUD CUADRO MANDO'!$G$3:$DY$188,115,0)</f>
        <v>50</v>
      </c>
      <c r="AJ1595" s="12">
        <f>VLOOKUP($B1595,'[3]POBLAC SIN ESSALUD CUADRO MANDO'!$G$3:$DY$188,116,0)</f>
        <v>63</v>
      </c>
      <c r="AK1595" s="12">
        <f>VLOOKUP($B1595,'[3]POBLAC SIN ESSALUD CUADRO MANDO'!$G$3:$DY$188,117,0)</f>
        <v>47</v>
      </c>
      <c r="AL1595" s="12">
        <f>VLOOKUP($B1595,'[3]POBLAC SIN ESSALUD CUADRO MANDO'!$G$3:$DY$188,118,0)</f>
        <v>41</v>
      </c>
      <c r="AM1595" s="12">
        <f>VLOOKUP($B1595,'[3]POBLAC SIN ESSALUD CUADRO MANDO'!$G$3:$DY$188,119,0)</f>
        <v>34</v>
      </c>
      <c r="AN1595" s="12">
        <f>VLOOKUP($B1595,'[3]POBLAC SIN ESSALUD CUADRO MANDO'!$G$3:$DY$188,120,0)</f>
        <v>27</v>
      </c>
      <c r="AO1595" s="12">
        <f>VLOOKUP($B1595,'[3]POBLAC SIN ESSALUD CUADRO MANDO'!$G$3:$DY$188,121,0)</f>
        <v>27</v>
      </c>
      <c r="AP1595" s="12">
        <f>VLOOKUP($B1595,'[3]POBLAC SIN ESSALUD CUADRO MANDO'!$G$3:$DY$188,122,0)</f>
        <v>37</v>
      </c>
      <c r="AQ1595" s="74">
        <f>VLOOKUP($B1595,'[4]POB-2019'!$K$6:$BD$190,42,0)</f>
        <v>645</v>
      </c>
      <c r="AR1595" s="74">
        <f>VLOOKUP($B1595,'[4]POB-2019'!$K$6:$BD$190,43,0)</f>
        <v>88</v>
      </c>
      <c r="AS1595" s="74">
        <f>VLOOKUP($B1595,'[4]POB-2019'!$K$6:$BD$190,44,0)</f>
        <v>72</v>
      </c>
      <c r="AT1595" s="74">
        <f>VLOOKUP($B1595,'[4]POB-2019'!$K$6:$BD$190,45,0)</f>
        <v>196</v>
      </c>
      <c r="AU1595" s="12">
        <f>VLOOKUP($B1595,'[3]POBLAC SIN ESSALUD CUADRO MANDO'!$G$3:$DY$188,123,0)</f>
        <v>35</v>
      </c>
    </row>
    <row r="1596" spans="1:47" ht="12">
      <c r="A1596" s="58">
        <v>1597</v>
      </c>
      <c r="B1596" s="58">
        <v>7369</v>
      </c>
      <c r="C1596" s="59" t="s">
        <v>1130</v>
      </c>
      <c r="D1596" s="59" t="s">
        <v>723</v>
      </c>
      <c r="E1596" s="59" t="s">
        <v>726</v>
      </c>
      <c r="F1596" s="59" t="s">
        <v>728</v>
      </c>
      <c r="G1596" s="12" t="s">
        <v>266</v>
      </c>
      <c r="H1596" s="14">
        <f t="shared" si="398"/>
        <v>7369</v>
      </c>
      <c r="I1596" s="14">
        <f t="shared" si="379"/>
        <v>244</v>
      </c>
      <c r="J1596" s="12">
        <f>VLOOKUP($B1596,'[3]POBLAC SIN ESSALUD CUADRO MANDO'!$G$3:$DY$188,2,0)</f>
        <v>10</v>
      </c>
      <c r="K1596" s="12">
        <f>VLOOKUP($B1596,'[3]POBLAC SIN ESSALUD CUADRO MANDO'!$G$3:$DY$188,3,0)</f>
        <v>7</v>
      </c>
      <c r="L1596" s="12">
        <f>VLOOKUP($B1596,'[3]POBLAC SIN ESSALUD CUADRO MANDO'!$G$3:$DY$188,4,0)</f>
        <v>8</v>
      </c>
      <c r="M1596" s="12">
        <f>VLOOKUP($B1596,'[3]POBLAC SIN ESSALUD CUADRO MANDO'!$G$3:$DY$188,5,0)</f>
        <v>4</v>
      </c>
      <c r="N1596" s="12">
        <f>VLOOKUP($B1596,'[3]POBLAC SIN ESSALUD CUADRO MANDO'!$G$3:$DY$188,6,0)</f>
        <v>4</v>
      </c>
      <c r="O1596" s="12">
        <f>VLOOKUP($B1596,'[3]POBLAC SIN ESSALUD CUADRO MANDO'!$G$3:$DY$188,7,0)</f>
        <v>4</v>
      </c>
      <c r="P1596" s="12">
        <f>VLOOKUP($B1596,'[3]POBLAC SIN ESSALUD CUADRO MANDO'!$G$3:$DY$188,8,0)</f>
        <v>4</v>
      </c>
      <c r="Q1596" s="12">
        <f>VLOOKUP($B1596,'[3]POBLAC SIN ESSALUD CUADRO MANDO'!$G$3:$DY$188,9,0)</f>
        <v>5</v>
      </c>
      <c r="R1596" s="12">
        <f>VLOOKUP($B1596,'[3]POBLAC SIN ESSALUD CUADRO MANDO'!$G$3:$DY$188,10,0)</f>
        <v>5</v>
      </c>
      <c r="S1596" s="12">
        <f>VLOOKUP($B1596,'[3]POBLAC SIN ESSALUD CUADRO MANDO'!$G$3:$DY$188,11,0)</f>
        <v>4</v>
      </c>
      <c r="T1596" s="12">
        <f>VLOOKUP($B1596,'[3]POBLAC SIN ESSALUD CUADRO MANDO'!$G$3:$DY$188,12,0)</f>
        <v>5</v>
      </c>
      <c r="U1596" s="12">
        <f>VLOOKUP($B1596,'[3]POBLAC SIN ESSALUD CUADRO MANDO'!$G$3:$DY$188,13,0)</f>
        <v>4</v>
      </c>
      <c r="V1596" s="12">
        <f>VLOOKUP($B1596,'[3]POBLAC SIN ESSALUD CUADRO MANDO'!$G$3:$DY$188,14,0)</f>
        <v>5</v>
      </c>
      <c r="W1596" s="12">
        <f>VLOOKUP($B1596,'[3]POBLAC SIN ESSALUD CUADRO MANDO'!$G$3:$DY$188,15,0)</f>
        <v>6</v>
      </c>
      <c r="X1596" s="12">
        <f>VLOOKUP($B1596,'[3]POBLAC SIN ESSALUD CUADRO MANDO'!$G$3:$DY$188,16,0)</f>
        <v>6</v>
      </c>
      <c r="Y1596" s="12">
        <f>VLOOKUP($B1596,'[3]POBLAC SIN ESSALUD CUADRO MANDO'!$G$3:$DY$188,17,0)</f>
        <v>5</v>
      </c>
      <c r="Z1596" s="12">
        <f>VLOOKUP($B1596,'[3]POBLAC SIN ESSALUD CUADRO MANDO'!$G$3:$DY$188,18,0)</f>
        <v>5</v>
      </c>
      <c r="AA1596" s="12">
        <f>VLOOKUP($B1596,'[3]POBLAC SIN ESSALUD CUADRO MANDO'!$G$3:$DY$188,19,0)</f>
        <v>5</v>
      </c>
      <c r="AB1596" s="12">
        <f>VLOOKUP($B1596,'[3]POBLAC SIN ESSALUD CUADRO MANDO'!$G$3:$DY$188,20,0)</f>
        <v>4</v>
      </c>
      <c r="AC1596" s="12">
        <f>VLOOKUP($B1596,'[3]POBLAC SIN ESSALUD CUADRO MANDO'!$G$3:$DY$188,21,0)</f>
        <v>4</v>
      </c>
      <c r="AD1596" s="12">
        <f>VLOOKUP($B1596,'[3]POBLAC SIN ESSALUD CUADRO MANDO'!$G$3:$DY$188,110,0)</f>
        <v>23</v>
      </c>
      <c r="AE1596" s="12">
        <f>VLOOKUP($B1596,'[3]POBLAC SIN ESSALUD CUADRO MANDO'!$G$3:$DY$188,111,0)</f>
        <v>19</v>
      </c>
      <c r="AF1596" s="12">
        <f>VLOOKUP($B1596,'[3]POBLAC SIN ESSALUD CUADRO MANDO'!$G$3:$DY$188,112,0)</f>
        <v>16</v>
      </c>
      <c r="AG1596" s="12">
        <f>VLOOKUP($B1596,'[3]POBLAC SIN ESSALUD CUADRO MANDO'!$G$3:$DY$188,113,0)</f>
        <v>15</v>
      </c>
      <c r="AH1596" s="12">
        <f>VLOOKUP($B1596,'[3]POBLAC SIN ESSALUD CUADRO MANDO'!$G$3:$DY$188,114,0)</f>
        <v>14</v>
      </c>
      <c r="AI1596" s="12">
        <f>VLOOKUP($B1596,'[3]POBLAC SIN ESSALUD CUADRO MANDO'!$G$3:$DY$188,115,0)</f>
        <v>10</v>
      </c>
      <c r="AJ1596" s="12">
        <f>VLOOKUP($B1596,'[3]POBLAC SIN ESSALUD CUADRO MANDO'!$G$3:$DY$188,116,0)</f>
        <v>10</v>
      </c>
      <c r="AK1596" s="12">
        <f>VLOOKUP($B1596,'[3]POBLAC SIN ESSALUD CUADRO MANDO'!$G$3:$DY$188,117,0)</f>
        <v>8</v>
      </c>
      <c r="AL1596" s="12">
        <f>VLOOKUP($B1596,'[3]POBLAC SIN ESSALUD CUADRO MANDO'!$G$3:$DY$188,118,0)</f>
        <v>5</v>
      </c>
      <c r="AM1596" s="12">
        <f>VLOOKUP($B1596,'[3]POBLAC SIN ESSALUD CUADRO MANDO'!$G$3:$DY$188,119,0)</f>
        <v>5</v>
      </c>
      <c r="AN1596" s="12">
        <f>VLOOKUP($B1596,'[3]POBLAC SIN ESSALUD CUADRO MANDO'!$G$3:$DY$188,120,0)</f>
        <v>5</v>
      </c>
      <c r="AO1596" s="12">
        <f>VLOOKUP($B1596,'[3]POBLAC SIN ESSALUD CUADRO MANDO'!$G$3:$DY$188,121,0)</f>
        <v>5</v>
      </c>
      <c r="AP1596" s="12">
        <f>VLOOKUP($B1596,'[3]POBLAC SIN ESSALUD CUADRO MANDO'!$G$3:$DY$188,122,0)</f>
        <v>5</v>
      </c>
      <c r="AQ1596" s="74">
        <f>VLOOKUP($B1596,'[4]POB-2019'!$K$6:$BD$190,42,0)</f>
        <v>124</v>
      </c>
      <c r="AR1596" s="74">
        <f>VLOOKUP($B1596,'[4]POB-2019'!$K$6:$BD$190,43,0)</f>
        <v>13</v>
      </c>
      <c r="AS1596" s="74">
        <f>VLOOKUP($B1596,'[4]POB-2019'!$K$6:$BD$190,44,0)</f>
        <v>12</v>
      </c>
      <c r="AT1596" s="74">
        <f>VLOOKUP($B1596,'[4]POB-2019'!$K$6:$BD$190,45,0)</f>
        <v>49</v>
      </c>
      <c r="AU1596" s="12">
        <f>VLOOKUP($B1596,'[3]POBLAC SIN ESSALUD CUADRO MANDO'!$G$3:$DY$188,123,0)</f>
        <v>9</v>
      </c>
    </row>
    <row r="1597" spans="1:47" ht="12">
      <c r="A1597" s="58">
        <v>1598</v>
      </c>
      <c r="B1597" s="58">
        <v>6835</v>
      </c>
      <c r="C1597" s="59" t="s">
        <v>1130</v>
      </c>
      <c r="D1597" s="59" t="s">
        <v>723</v>
      </c>
      <c r="E1597" s="59" t="s">
        <v>726</v>
      </c>
      <c r="F1597" s="59" t="s">
        <v>729</v>
      </c>
      <c r="G1597" s="12" t="s">
        <v>266</v>
      </c>
      <c r="H1597" s="14">
        <f t="shared" si="398"/>
        <v>6835</v>
      </c>
      <c r="I1597" s="14">
        <f t="shared" si="379"/>
        <v>266</v>
      </c>
      <c r="J1597" s="12">
        <f>VLOOKUP($B1597,'[3]POBLAC SIN ESSALUD CUADRO MANDO'!$G$3:$DY$188,2,0)</f>
        <v>5</v>
      </c>
      <c r="K1597" s="12">
        <f>VLOOKUP($B1597,'[3]POBLAC SIN ESSALUD CUADRO MANDO'!$G$3:$DY$188,3,0)</f>
        <v>6</v>
      </c>
      <c r="L1597" s="12">
        <f>VLOOKUP($B1597,'[3]POBLAC SIN ESSALUD CUADRO MANDO'!$G$3:$DY$188,4,0)</f>
        <v>7</v>
      </c>
      <c r="M1597" s="12">
        <f>VLOOKUP($B1597,'[3]POBLAC SIN ESSALUD CUADRO MANDO'!$G$3:$DY$188,5,0)</f>
        <v>5</v>
      </c>
      <c r="N1597" s="12">
        <f>VLOOKUP($B1597,'[3]POBLAC SIN ESSALUD CUADRO MANDO'!$G$3:$DY$188,6,0)</f>
        <v>4</v>
      </c>
      <c r="O1597" s="12">
        <f>VLOOKUP($B1597,'[3]POBLAC SIN ESSALUD CUADRO MANDO'!$G$3:$DY$188,7,0)</f>
        <v>5</v>
      </c>
      <c r="P1597" s="12">
        <f>VLOOKUP($B1597,'[3]POBLAC SIN ESSALUD CUADRO MANDO'!$G$3:$DY$188,8,0)</f>
        <v>5</v>
      </c>
      <c r="Q1597" s="12">
        <f>VLOOKUP($B1597,'[3]POBLAC SIN ESSALUD CUADRO MANDO'!$G$3:$DY$188,9,0)</f>
        <v>5</v>
      </c>
      <c r="R1597" s="12">
        <f>VLOOKUP($B1597,'[3]POBLAC SIN ESSALUD CUADRO MANDO'!$G$3:$DY$188,10,0)</f>
        <v>5</v>
      </c>
      <c r="S1597" s="12">
        <f>VLOOKUP($B1597,'[3]POBLAC SIN ESSALUD CUADRO MANDO'!$G$3:$DY$188,11,0)</f>
        <v>5</v>
      </c>
      <c r="T1597" s="12">
        <f>VLOOKUP($B1597,'[3]POBLAC SIN ESSALUD CUADRO MANDO'!$G$3:$DY$188,12,0)</f>
        <v>6</v>
      </c>
      <c r="U1597" s="12">
        <f>VLOOKUP($B1597,'[3]POBLAC SIN ESSALUD CUADRO MANDO'!$G$3:$DY$188,13,0)</f>
        <v>5</v>
      </c>
      <c r="V1597" s="12">
        <f>VLOOKUP($B1597,'[3]POBLAC SIN ESSALUD CUADRO MANDO'!$G$3:$DY$188,14,0)</f>
        <v>6</v>
      </c>
      <c r="W1597" s="12">
        <f>VLOOKUP($B1597,'[3]POBLAC SIN ESSALUD CUADRO MANDO'!$G$3:$DY$188,15,0)</f>
        <v>7</v>
      </c>
      <c r="X1597" s="12">
        <f>VLOOKUP($B1597,'[3]POBLAC SIN ESSALUD CUADRO MANDO'!$G$3:$DY$188,16,0)</f>
        <v>7</v>
      </c>
      <c r="Y1597" s="12">
        <f>VLOOKUP($B1597,'[3]POBLAC SIN ESSALUD CUADRO MANDO'!$G$3:$DY$188,17,0)</f>
        <v>6</v>
      </c>
      <c r="Z1597" s="12">
        <f>VLOOKUP($B1597,'[3]POBLAC SIN ESSALUD CUADRO MANDO'!$G$3:$DY$188,18,0)</f>
        <v>6</v>
      </c>
      <c r="AA1597" s="12">
        <f>VLOOKUP($B1597,'[3]POBLAC SIN ESSALUD CUADRO MANDO'!$G$3:$DY$188,19,0)</f>
        <v>6</v>
      </c>
      <c r="AB1597" s="12">
        <f>VLOOKUP($B1597,'[3]POBLAC SIN ESSALUD CUADRO MANDO'!$G$3:$DY$188,20,0)</f>
        <v>5</v>
      </c>
      <c r="AC1597" s="12">
        <f>VLOOKUP($B1597,'[3]POBLAC SIN ESSALUD CUADRO MANDO'!$G$3:$DY$188,21,0)</f>
        <v>5</v>
      </c>
      <c r="AD1597" s="12">
        <f>VLOOKUP($B1597,'[3]POBLAC SIN ESSALUD CUADRO MANDO'!$G$3:$DY$188,110,0)</f>
        <v>26</v>
      </c>
      <c r="AE1597" s="12">
        <f>VLOOKUP($B1597,'[3]POBLAC SIN ESSALUD CUADRO MANDO'!$G$3:$DY$188,111,0)</f>
        <v>19</v>
      </c>
      <c r="AF1597" s="12">
        <f>VLOOKUP($B1597,'[3]POBLAC SIN ESSALUD CUADRO MANDO'!$G$3:$DY$188,112,0)</f>
        <v>18</v>
      </c>
      <c r="AG1597" s="12">
        <f>VLOOKUP($B1597,'[3]POBLAC SIN ESSALUD CUADRO MANDO'!$G$3:$DY$188,113,0)</f>
        <v>16</v>
      </c>
      <c r="AH1597" s="12">
        <f>VLOOKUP($B1597,'[3]POBLAC SIN ESSALUD CUADRO MANDO'!$G$3:$DY$188,114,0)</f>
        <v>15</v>
      </c>
      <c r="AI1597" s="12">
        <f>VLOOKUP($B1597,'[3]POBLAC SIN ESSALUD CUADRO MANDO'!$G$3:$DY$188,115,0)</f>
        <v>14</v>
      </c>
      <c r="AJ1597" s="12">
        <f>VLOOKUP($B1597,'[3]POBLAC SIN ESSALUD CUADRO MANDO'!$G$3:$DY$188,116,0)</f>
        <v>12</v>
      </c>
      <c r="AK1597" s="12">
        <f>VLOOKUP($B1597,'[3]POBLAC SIN ESSALUD CUADRO MANDO'!$G$3:$DY$188,117,0)</f>
        <v>9</v>
      </c>
      <c r="AL1597" s="12">
        <f>VLOOKUP($B1597,'[3]POBLAC SIN ESSALUD CUADRO MANDO'!$G$3:$DY$188,118,0)</f>
        <v>6</v>
      </c>
      <c r="AM1597" s="12">
        <f>VLOOKUP($B1597,'[3]POBLAC SIN ESSALUD CUADRO MANDO'!$G$3:$DY$188,119,0)</f>
        <v>5</v>
      </c>
      <c r="AN1597" s="12">
        <f>VLOOKUP($B1597,'[3]POBLAC SIN ESSALUD CUADRO MANDO'!$G$3:$DY$188,120,0)</f>
        <v>5</v>
      </c>
      <c r="AO1597" s="12">
        <f>VLOOKUP($B1597,'[3]POBLAC SIN ESSALUD CUADRO MANDO'!$G$3:$DY$188,121,0)</f>
        <v>5</v>
      </c>
      <c r="AP1597" s="12">
        <f>VLOOKUP($B1597,'[3]POBLAC SIN ESSALUD CUADRO MANDO'!$G$3:$DY$188,122,0)</f>
        <v>5</v>
      </c>
      <c r="AQ1597" s="74">
        <f>VLOOKUP($B1597,'[4]POB-2019'!$K$6:$BD$190,42,0)</f>
        <v>136</v>
      </c>
      <c r="AR1597" s="74">
        <f>VLOOKUP($B1597,'[4]POB-2019'!$K$6:$BD$190,43,0)</f>
        <v>16</v>
      </c>
      <c r="AS1597" s="74">
        <f>VLOOKUP($B1597,'[4]POB-2019'!$K$6:$BD$190,44,0)</f>
        <v>14</v>
      </c>
      <c r="AT1597" s="74">
        <f>VLOOKUP($B1597,'[4]POB-2019'!$K$6:$BD$190,45,0)</f>
        <v>55</v>
      </c>
      <c r="AU1597" s="12">
        <f>VLOOKUP($B1597,'[3]POBLAC SIN ESSALUD CUADRO MANDO'!$G$3:$DY$188,123,0)</f>
        <v>5</v>
      </c>
    </row>
    <row r="1598" spans="1:47" ht="12">
      <c r="A1598" s="58">
        <v>1599</v>
      </c>
      <c r="B1598" s="58">
        <v>7368</v>
      </c>
      <c r="C1598" s="59" t="s">
        <v>1130</v>
      </c>
      <c r="D1598" s="59" t="s">
        <v>723</v>
      </c>
      <c r="E1598" s="59" t="s">
        <v>726</v>
      </c>
      <c r="F1598" s="59" t="s">
        <v>730</v>
      </c>
      <c r="G1598" s="12" t="s">
        <v>266</v>
      </c>
      <c r="H1598" s="14">
        <f t="shared" si="398"/>
        <v>7368</v>
      </c>
      <c r="I1598" s="14">
        <f t="shared" si="379"/>
        <v>201</v>
      </c>
      <c r="J1598" s="12">
        <f>VLOOKUP($B1598,'[3]POBLAC SIN ESSALUD CUADRO MANDO'!$G$3:$DY$188,2,0)</f>
        <v>3</v>
      </c>
      <c r="K1598" s="12">
        <f>VLOOKUP($B1598,'[3]POBLAC SIN ESSALUD CUADRO MANDO'!$G$3:$DY$188,3,0)</f>
        <v>3</v>
      </c>
      <c r="L1598" s="12">
        <f>VLOOKUP($B1598,'[3]POBLAC SIN ESSALUD CUADRO MANDO'!$G$3:$DY$188,4,0)</f>
        <v>3</v>
      </c>
      <c r="M1598" s="12">
        <f>VLOOKUP($B1598,'[3]POBLAC SIN ESSALUD CUADRO MANDO'!$G$3:$DY$188,5,0)</f>
        <v>3</v>
      </c>
      <c r="N1598" s="12">
        <f>VLOOKUP($B1598,'[3]POBLAC SIN ESSALUD CUADRO MANDO'!$G$3:$DY$188,6,0)</f>
        <v>3</v>
      </c>
      <c r="O1598" s="12">
        <f>VLOOKUP($B1598,'[3]POBLAC SIN ESSALUD CUADRO MANDO'!$G$3:$DY$188,7,0)</f>
        <v>4</v>
      </c>
      <c r="P1598" s="12">
        <f>VLOOKUP($B1598,'[3]POBLAC SIN ESSALUD CUADRO MANDO'!$G$3:$DY$188,8,0)</f>
        <v>4</v>
      </c>
      <c r="Q1598" s="12">
        <f>VLOOKUP($B1598,'[3]POBLAC SIN ESSALUD CUADRO MANDO'!$G$3:$DY$188,9,0)</f>
        <v>4</v>
      </c>
      <c r="R1598" s="12">
        <f>VLOOKUP($B1598,'[3]POBLAC SIN ESSALUD CUADRO MANDO'!$G$3:$DY$188,10,0)</f>
        <v>4</v>
      </c>
      <c r="S1598" s="12">
        <f>VLOOKUP($B1598,'[3]POBLAC SIN ESSALUD CUADRO MANDO'!$G$3:$DY$188,11,0)</f>
        <v>4</v>
      </c>
      <c r="T1598" s="12">
        <f>VLOOKUP($B1598,'[3]POBLAC SIN ESSALUD CUADRO MANDO'!$G$3:$DY$188,12,0)</f>
        <v>4</v>
      </c>
      <c r="U1598" s="12">
        <f>VLOOKUP($B1598,'[3]POBLAC SIN ESSALUD CUADRO MANDO'!$G$3:$DY$188,13,0)</f>
        <v>4</v>
      </c>
      <c r="V1598" s="12">
        <f>VLOOKUP($B1598,'[3]POBLAC SIN ESSALUD CUADRO MANDO'!$G$3:$DY$188,14,0)</f>
        <v>5</v>
      </c>
      <c r="W1598" s="12">
        <f>VLOOKUP($B1598,'[3]POBLAC SIN ESSALUD CUADRO MANDO'!$G$3:$DY$188,15,0)</f>
        <v>5</v>
      </c>
      <c r="X1598" s="12">
        <f>VLOOKUP($B1598,'[3]POBLAC SIN ESSALUD CUADRO MANDO'!$G$3:$DY$188,16,0)</f>
        <v>5</v>
      </c>
      <c r="Y1598" s="12">
        <f>VLOOKUP($B1598,'[3]POBLAC SIN ESSALUD CUADRO MANDO'!$G$3:$DY$188,17,0)</f>
        <v>4</v>
      </c>
      <c r="Z1598" s="12">
        <f>VLOOKUP($B1598,'[3]POBLAC SIN ESSALUD CUADRO MANDO'!$G$3:$DY$188,18,0)</f>
        <v>5</v>
      </c>
      <c r="AA1598" s="12">
        <f>VLOOKUP($B1598,'[3]POBLAC SIN ESSALUD CUADRO MANDO'!$G$3:$DY$188,19,0)</f>
        <v>4</v>
      </c>
      <c r="AB1598" s="12">
        <f>VLOOKUP($B1598,'[3]POBLAC SIN ESSALUD CUADRO MANDO'!$G$3:$DY$188,20,0)</f>
        <v>4</v>
      </c>
      <c r="AC1598" s="12">
        <f>VLOOKUP($B1598,'[3]POBLAC SIN ESSALUD CUADRO MANDO'!$G$3:$DY$188,21,0)</f>
        <v>4</v>
      </c>
      <c r="AD1598" s="12">
        <f>VLOOKUP($B1598,'[3]POBLAC SIN ESSALUD CUADRO MANDO'!$G$3:$DY$188,110,0)</f>
        <v>21</v>
      </c>
      <c r="AE1598" s="12">
        <f>VLOOKUP($B1598,'[3]POBLAC SIN ESSALUD CUADRO MANDO'!$G$3:$DY$188,111,0)</f>
        <v>15</v>
      </c>
      <c r="AF1598" s="12">
        <f>VLOOKUP($B1598,'[3]POBLAC SIN ESSALUD CUADRO MANDO'!$G$3:$DY$188,112,0)</f>
        <v>14</v>
      </c>
      <c r="AG1598" s="12">
        <f>VLOOKUP($B1598,'[3]POBLAC SIN ESSALUD CUADRO MANDO'!$G$3:$DY$188,113,0)</f>
        <v>12</v>
      </c>
      <c r="AH1598" s="12">
        <f>VLOOKUP($B1598,'[3]POBLAC SIN ESSALUD CUADRO MANDO'!$G$3:$DY$188,114,0)</f>
        <v>11</v>
      </c>
      <c r="AI1598" s="12">
        <f>VLOOKUP($B1598,'[3]POBLAC SIN ESSALUD CUADRO MANDO'!$G$3:$DY$188,115,0)</f>
        <v>9</v>
      </c>
      <c r="AJ1598" s="12">
        <f>VLOOKUP($B1598,'[3]POBLAC SIN ESSALUD CUADRO MANDO'!$G$3:$DY$188,116,0)</f>
        <v>10</v>
      </c>
      <c r="AK1598" s="12">
        <f>VLOOKUP($B1598,'[3]POBLAC SIN ESSALUD CUADRO MANDO'!$G$3:$DY$188,117,0)</f>
        <v>7</v>
      </c>
      <c r="AL1598" s="12">
        <f>VLOOKUP($B1598,'[3]POBLAC SIN ESSALUD CUADRO MANDO'!$G$3:$DY$188,118,0)</f>
        <v>5</v>
      </c>
      <c r="AM1598" s="12">
        <f>VLOOKUP($B1598,'[3]POBLAC SIN ESSALUD CUADRO MANDO'!$G$3:$DY$188,119,0)</f>
        <v>5</v>
      </c>
      <c r="AN1598" s="12">
        <f>VLOOKUP($B1598,'[3]POBLAC SIN ESSALUD CUADRO MANDO'!$G$3:$DY$188,120,0)</f>
        <v>5</v>
      </c>
      <c r="AO1598" s="12">
        <f>VLOOKUP($B1598,'[3]POBLAC SIN ESSALUD CUADRO MANDO'!$G$3:$DY$188,121,0)</f>
        <v>5</v>
      </c>
      <c r="AP1598" s="12">
        <f>VLOOKUP($B1598,'[3]POBLAC SIN ESSALUD CUADRO MANDO'!$G$3:$DY$188,122,0)</f>
        <v>3</v>
      </c>
      <c r="AQ1598" s="74">
        <f>VLOOKUP($B1598,'[4]POB-2019'!$K$6:$BD$190,42,0)</f>
        <v>103</v>
      </c>
      <c r="AR1598" s="74">
        <f>VLOOKUP($B1598,'[4]POB-2019'!$K$6:$BD$190,43,0)</f>
        <v>12</v>
      </c>
      <c r="AS1598" s="74">
        <f>VLOOKUP($B1598,'[4]POB-2019'!$K$6:$BD$190,44,0)</f>
        <v>11</v>
      </c>
      <c r="AT1598" s="74">
        <f>VLOOKUP($B1598,'[4]POB-2019'!$K$6:$BD$190,45,0)</f>
        <v>42</v>
      </c>
      <c r="AU1598" s="12">
        <f>VLOOKUP($B1598,'[3]POBLAC SIN ESSALUD CUADRO MANDO'!$G$3:$DY$188,123,0)</f>
        <v>3</v>
      </c>
    </row>
    <row r="1599" spans="1:47" ht="12">
      <c r="A1599" s="58">
        <v>1600</v>
      </c>
      <c r="B1599" s="58">
        <v>4960</v>
      </c>
      <c r="C1599" s="59" t="s">
        <v>1130</v>
      </c>
      <c r="D1599" s="59" t="s">
        <v>723</v>
      </c>
      <c r="E1599" s="59" t="s">
        <v>726</v>
      </c>
      <c r="F1599" s="59" t="s">
        <v>731</v>
      </c>
      <c r="G1599" s="12" t="s">
        <v>271</v>
      </c>
      <c r="H1599" s="14">
        <f t="shared" si="398"/>
        <v>4960</v>
      </c>
      <c r="I1599" s="14">
        <f t="shared" si="379"/>
        <v>961</v>
      </c>
      <c r="J1599" s="12">
        <f>VLOOKUP($B1599,'[3]POBLAC SIN ESSALUD CUADRO MANDO'!$G$3:$DY$188,2,0)</f>
        <v>13</v>
      </c>
      <c r="K1599" s="12">
        <f>VLOOKUP($B1599,'[3]POBLAC SIN ESSALUD CUADRO MANDO'!$G$3:$DY$188,3,0)</f>
        <v>11</v>
      </c>
      <c r="L1599" s="12">
        <f>VLOOKUP($B1599,'[3]POBLAC SIN ESSALUD CUADRO MANDO'!$G$3:$DY$188,4,0)</f>
        <v>13</v>
      </c>
      <c r="M1599" s="12">
        <f>VLOOKUP($B1599,'[3]POBLAC SIN ESSALUD CUADRO MANDO'!$G$3:$DY$188,5,0)</f>
        <v>17</v>
      </c>
      <c r="N1599" s="12">
        <f>VLOOKUP($B1599,'[3]POBLAC SIN ESSALUD CUADRO MANDO'!$G$3:$DY$188,6,0)</f>
        <v>12</v>
      </c>
      <c r="O1599" s="12">
        <f>VLOOKUP($B1599,'[3]POBLAC SIN ESSALUD CUADRO MANDO'!$G$3:$DY$188,7,0)</f>
        <v>19</v>
      </c>
      <c r="P1599" s="12">
        <f>VLOOKUP($B1599,'[3]POBLAC SIN ESSALUD CUADRO MANDO'!$G$3:$DY$188,8,0)</f>
        <v>19</v>
      </c>
      <c r="Q1599" s="12">
        <f>VLOOKUP($B1599,'[3]POBLAC SIN ESSALUD CUADRO MANDO'!$G$3:$DY$188,9,0)</f>
        <v>20</v>
      </c>
      <c r="R1599" s="12">
        <f>VLOOKUP($B1599,'[3]POBLAC SIN ESSALUD CUADRO MANDO'!$G$3:$DY$188,10,0)</f>
        <v>20</v>
      </c>
      <c r="S1599" s="12">
        <f>VLOOKUP($B1599,'[3]POBLAC SIN ESSALUD CUADRO MANDO'!$G$3:$DY$188,11,0)</f>
        <v>18</v>
      </c>
      <c r="T1599" s="12">
        <f>VLOOKUP($B1599,'[3]POBLAC SIN ESSALUD CUADRO MANDO'!$G$3:$DY$188,12,0)</f>
        <v>22</v>
      </c>
      <c r="U1599" s="12">
        <f>VLOOKUP($B1599,'[3]POBLAC SIN ESSALUD CUADRO MANDO'!$G$3:$DY$188,13,0)</f>
        <v>19</v>
      </c>
      <c r="V1599" s="12">
        <f>VLOOKUP($B1599,'[3]POBLAC SIN ESSALUD CUADRO MANDO'!$G$3:$DY$188,14,0)</f>
        <v>22</v>
      </c>
      <c r="W1599" s="12">
        <f>VLOOKUP($B1599,'[3]POBLAC SIN ESSALUD CUADRO MANDO'!$G$3:$DY$188,15,0)</f>
        <v>26</v>
      </c>
      <c r="X1599" s="12">
        <f>VLOOKUP($B1599,'[3]POBLAC SIN ESSALUD CUADRO MANDO'!$G$3:$DY$188,16,0)</f>
        <v>25</v>
      </c>
      <c r="Y1599" s="12">
        <f>VLOOKUP($B1599,'[3]POBLAC SIN ESSALUD CUADRO MANDO'!$G$3:$DY$188,17,0)</f>
        <v>22</v>
      </c>
      <c r="Z1599" s="12">
        <f>VLOOKUP($B1599,'[3]POBLAC SIN ESSALUD CUADRO MANDO'!$G$3:$DY$188,18,0)</f>
        <v>22</v>
      </c>
      <c r="AA1599" s="12">
        <f>VLOOKUP($B1599,'[3]POBLAC SIN ESSALUD CUADRO MANDO'!$G$3:$DY$188,19,0)</f>
        <v>22</v>
      </c>
      <c r="AB1599" s="12">
        <f>VLOOKUP($B1599,'[3]POBLAC SIN ESSALUD CUADRO MANDO'!$G$3:$DY$188,20,0)</f>
        <v>18</v>
      </c>
      <c r="AC1599" s="12">
        <f>VLOOKUP($B1599,'[3]POBLAC SIN ESSALUD CUADRO MANDO'!$G$3:$DY$188,21,0)</f>
        <v>17</v>
      </c>
      <c r="AD1599" s="12">
        <f>VLOOKUP($B1599,'[3]POBLAC SIN ESSALUD CUADRO MANDO'!$G$3:$DY$188,110,0)</f>
        <v>99</v>
      </c>
      <c r="AE1599" s="12">
        <f>VLOOKUP($B1599,'[3]POBLAC SIN ESSALUD CUADRO MANDO'!$G$3:$DY$188,111,0)</f>
        <v>78</v>
      </c>
      <c r="AF1599" s="12">
        <f>VLOOKUP($B1599,'[3]POBLAC SIN ESSALUD CUADRO MANDO'!$G$3:$DY$188,112,0)</f>
        <v>67</v>
      </c>
      <c r="AG1599" s="12">
        <f>VLOOKUP($B1599,'[3]POBLAC SIN ESSALUD CUADRO MANDO'!$G$3:$DY$188,113,0)</f>
        <v>60</v>
      </c>
      <c r="AH1599" s="12">
        <f>VLOOKUP($B1599,'[3]POBLAC SIN ESSALUD CUADRO MANDO'!$G$3:$DY$188,114,0)</f>
        <v>57</v>
      </c>
      <c r="AI1599" s="12">
        <f>VLOOKUP($B1599,'[3]POBLAC SIN ESSALUD CUADRO MANDO'!$G$3:$DY$188,115,0)</f>
        <v>45</v>
      </c>
      <c r="AJ1599" s="12">
        <f>VLOOKUP($B1599,'[3]POBLAC SIN ESSALUD CUADRO MANDO'!$G$3:$DY$188,116,0)</f>
        <v>45</v>
      </c>
      <c r="AK1599" s="12">
        <f>VLOOKUP($B1599,'[3]POBLAC SIN ESSALUD CUADRO MANDO'!$G$3:$DY$188,117,0)</f>
        <v>35</v>
      </c>
      <c r="AL1599" s="12">
        <f>VLOOKUP($B1599,'[3]POBLAC SIN ESSALUD CUADRO MANDO'!$G$3:$DY$188,118,0)</f>
        <v>26</v>
      </c>
      <c r="AM1599" s="12">
        <f>VLOOKUP($B1599,'[3]POBLAC SIN ESSALUD CUADRO MANDO'!$G$3:$DY$188,119,0)</f>
        <v>20</v>
      </c>
      <c r="AN1599" s="12">
        <f>VLOOKUP($B1599,'[3]POBLAC SIN ESSALUD CUADRO MANDO'!$G$3:$DY$188,120,0)</f>
        <v>17</v>
      </c>
      <c r="AO1599" s="12">
        <f>VLOOKUP($B1599,'[3]POBLAC SIN ESSALUD CUADRO MANDO'!$G$3:$DY$188,121,0)</f>
        <v>17</v>
      </c>
      <c r="AP1599" s="12">
        <f>VLOOKUP($B1599,'[3]POBLAC SIN ESSALUD CUADRO MANDO'!$G$3:$DY$188,122,0)</f>
        <v>18</v>
      </c>
      <c r="AQ1599" s="74">
        <f>VLOOKUP($B1599,'[4]POB-2019'!$K$6:$BD$190,42,0)</f>
        <v>490</v>
      </c>
      <c r="AR1599" s="74">
        <f>VLOOKUP($B1599,'[4]POB-2019'!$K$6:$BD$190,43,0)</f>
        <v>58</v>
      </c>
      <c r="AS1599" s="74">
        <f>VLOOKUP($B1599,'[4]POB-2019'!$K$6:$BD$190,44,0)</f>
        <v>52</v>
      </c>
      <c r="AT1599" s="74">
        <f>VLOOKUP($B1599,'[4]POB-2019'!$K$6:$BD$190,45,0)</f>
        <v>207</v>
      </c>
      <c r="AU1599" s="12">
        <f>VLOOKUP($B1599,'[3]POBLAC SIN ESSALUD CUADRO MANDO'!$G$3:$DY$188,123,0)</f>
        <v>15</v>
      </c>
    </row>
    <row r="1600" spans="1:47" ht="12">
      <c r="A1600" s="58">
        <v>1601</v>
      </c>
      <c r="B1600" s="58">
        <v>6830</v>
      </c>
      <c r="C1600" s="59" t="s">
        <v>1130</v>
      </c>
      <c r="D1600" s="59" t="s">
        <v>723</v>
      </c>
      <c r="E1600" s="59" t="s">
        <v>726</v>
      </c>
      <c r="F1600" s="59" t="s">
        <v>732</v>
      </c>
      <c r="G1600" s="12" t="s">
        <v>266</v>
      </c>
      <c r="H1600" s="14">
        <f t="shared" si="398"/>
        <v>6830</v>
      </c>
      <c r="I1600" s="14">
        <f t="shared" si="379"/>
        <v>301</v>
      </c>
      <c r="J1600" s="12">
        <f>VLOOKUP($B1600,'[3]POBLAC SIN ESSALUD CUADRO MANDO'!$G$3:$DY$188,2,0)</f>
        <v>3</v>
      </c>
      <c r="K1600" s="12">
        <f>VLOOKUP($B1600,'[3]POBLAC SIN ESSALUD CUADRO MANDO'!$G$3:$DY$188,3,0)</f>
        <v>4</v>
      </c>
      <c r="L1600" s="12">
        <f>VLOOKUP($B1600,'[3]POBLAC SIN ESSALUD CUADRO MANDO'!$G$3:$DY$188,4,0)</f>
        <v>3</v>
      </c>
      <c r="M1600" s="12">
        <f>VLOOKUP($B1600,'[3]POBLAC SIN ESSALUD CUADRO MANDO'!$G$3:$DY$188,5,0)</f>
        <v>5</v>
      </c>
      <c r="N1600" s="12">
        <f>VLOOKUP($B1600,'[3]POBLAC SIN ESSALUD CUADRO MANDO'!$G$3:$DY$188,6,0)</f>
        <v>6</v>
      </c>
      <c r="O1600" s="12">
        <f>VLOOKUP($B1600,'[3]POBLAC SIN ESSALUD CUADRO MANDO'!$G$3:$DY$188,7,0)</f>
        <v>6</v>
      </c>
      <c r="P1600" s="12">
        <f>VLOOKUP($B1600,'[3]POBLAC SIN ESSALUD CUADRO MANDO'!$G$3:$DY$188,8,0)</f>
        <v>6</v>
      </c>
      <c r="Q1600" s="12">
        <f>VLOOKUP($B1600,'[3]POBLAC SIN ESSALUD CUADRO MANDO'!$G$3:$DY$188,9,0)</f>
        <v>6</v>
      </c>
      <c r="R1600" s="12">
        <f>VLOOKUP($B1600,'[3]POBLAC SIN ESSALUD CUADRO MANDO'!$G$3:$DY$188,10,0)</f>
        <v>6</v>
      </c>
      <c r="S1600" s="12">
        <f>VLOOKUP($B1600,'[3]POBLAC SIN ESSALUD CUADRO MANDO'!$G$3:$DY$188,11,0)</f>
        <v>6</v>
      </c>
      <c r="T1600" s="12">
        <f>VLOOKUP($B1600,'[3]POBLAC SIN ESSALUD CUADRO MANDO'!$G$3:$DY$188,12,0)</f>
        <v>7</v>
      </c>
      <c r="U1600" s="12">
        <f>VLOOKUP($B1600,'[3]POBLAC SIN ESSALUD CUADRO MANDO'!$G$3:$DY$188,13,0)</f>
        <v>6</v>
      </c>
      <c r="V1600" s="12">
        <f>VLOOKUP($B1600,'[3]POBLAC SIN ESSALUD CUADRO MANDO'!$G$3:$DY$188,14,0)</f>
        <v>7</v>
      </c>
      <c r="W1600" s="12">
        <f>VLOOKUP($B1600,'[3]POBLAC SIN ESSALUD CUADRO MANDO'!$G$3:$DY$188,15,0)</f>
        <v>8</v>
      </c>
      <c r="X1600" s="12">
        <f>VLOOKUP($B1600,'[3]POBLAC SIN ESSALUD CUADRO MANDO'!$G$3:$DY$188,16,0)</f>
        <v>8</v>
      </c>
      <c r="Y1600" s="12">
        <f>VLOOKUP($B1600,'[3]POBLAC SIN ESSALUD CUADRO MANDO'!$G$3:$DY$188,17,0)</f>
        <v>7</v>
      </c>
      <c r="Z1600" s="12">
        <f>VLOOKUP($B1600,'[3]POBLAC SIN ESSALUD CUADRO MANDO'!$G$3:$DY$188,18,0)</f>
        <v>7</v>
      </c>
      <c r="AA1600" s="12">
        <f>VLOOKUP($B1600,'[3]POBLAC SIN ESSALUD CUADRO MANDO'!$G$3:$DY$188,19,0)</f>
        <v>7</v>
      </c>
      <c r="AB1600" s="12">
        <f>VLOOKUP($B1600,'[3]POBLAC SIN ESSALUD CUADRO MANDO'!$G$3:$DY$188,20,0)</f>
        <v>6</v>
      </c>
      <c r="AC1600" s="12">
        <f>VLOOKUP($B1600,'[3]POBLAC SIN ESSALUD CUADRO MANDO'!$G$3:$DY$188,21,0)</f>
        <v>5</v>
      </c>
      <c r="AD1600" s="12">
        <f>VLOOKUP($B1600,'[3]POBLAC SIN ESSALUD CUADRO MANDO'!$G$3:$DY$188,110,0)</f>
        <v>30</v>
      </c>
      <c r="AE1600" s="12">
        <f>VLOOKUP($B1600,'[3]POBLAC SIN ESSALUD CUADRO MANDO'!$G$3:$DY$188,111,0)</f>
        <v>24</v>
      </c>
      <c r="AF1600" s="12">
        <f>VLOOKUP($B1600,'[3]POBLAC SIN ESSALUD CUADRO MANDO'!$G$3:$DY$188,112,0)</f>
        <v>20</v>
      </c>
      <c r="AG1600" s="12">
        <f>VLOOKUP($B1600,'[3]POBLAC SIN ESSALUD CUADRO MANDO'!$G$3:$DY$188,113,0)</f>
        <v>20</v>
      </c>
      <c r="AH1600" s="12">
        <f>VLOOKUP($B1600,'[3]POBLAC SIN ESSALUD CUADRO MANDO'!$G$3:$DY$188,114,0)</f>
        <v>19</v>
      </c>
      <c r="AI1600" s="12">
        <f>VLOOKUP($B1600,'[3]POBLAC SIN ESSALUD CUADRO MANDO'!$G$3:$DY$188,115,0)</f>
        <v>14</v>
      </c>
      <c r="AJ1600" s="12">
        <f>VLOOKUP($B1600,'[3]POBLAC SIN ESSALUD CUADRO MANDO'!$G$3:$DY$188,116,0)</f>
        <v>14</v>
      </c>
      <c r="AK1600" s="12">
        <f>VLOOKUP($B1600,'[3]POBLAC SIN ESSALUD CUADRO MANDO'!$G$3:$DY$188,117,0)</f>
        <v>11</v>
      </c>
      <c r="AL1600" s="12">
        <f>VLOOKUP($B1600,'[3]POBLAC SIN ESSALUD CUADRO MANDO'!$G$3:$DY$188,118,0)</f>
        <v>10</v>
      </c>
      <c r="AM1600" s="12">
        <f>VLOOKUP($B1600,'[3]POBLAC SIN ESSALUD CUADRO MANDO'!$G$3:$DY$188,119,0)</f>
        <v>5</v>
      </c>
      <c r="AN1600" s="12">
        <f>VLOOKUP($B1600,'[3]POBLAC SIN ESSALUD CUADRO MANDO'!$G$3:$DY$188,120,0)</f>
        <v>5</v>
      </c>
      <c r="AO1600" s="12">
        <f>VLOOKUP($B1600,'[3]POBLAC SIN ESSALUD CUADRO MANDO'!$G$3:$DY$188,121,0)</f>
        <v>5</v>
      </c>
      <c r="AP1600" s="12">
        <f>VLOOKUP($B1600,'[3]POBLAC SIN ESSALUD CUADRO MANDO'!$G$3:$DY$188,122,0)</f>
        <v>5</v>
      </c>
      <c r="AQ1600" s="74">
        <f>VLOOKUP($B1600,'[4]POB-2019'!$K$6:$BD$190,42,0)</f>
        <v>154</v>
      </c>
      <c r="AR1600" s="74">
        <f>VLOOKUP($B1600,'[4]POB-2019'!$K$6:$BD$190,43,0)</f>
        <v>18</v>
      </c>
      <c r="AS1600" s="74">
        <f>VLOOKUP($B1600,'[4]POB-2019'!$K$6:$BD$190,44,0)</f>
        <v>16</v>
      </c>
      <c r="AT1600" s="74">
        <f>VLOOKUP($B1600,'[4]POB-2019'!$K$6:$BD$190,45,0)</f>
        <v>65</v>
      </c>
      <c r="AU1600" s="12">
        <f>VLOOKUP($B1600,'[3]POBLAC SIN ESSALUD CUADRO MANDO'!$G$3:$DY$188,123,0)</f>
        <v>3</v>
      </c>
    </row>
    <row r="1601" spans="1:47" ht="12">
      <c r="A1601" s="58">
        <v>1602</v>
      </c>
      <c r="B1601" s="58">
        <v>6829</v>
      </c>
      <c r="C1601" s="59" t="s">
        <v>1130</v>
      </c>
      <c r="D1601" s="59" t="s">
        <v>723</v>
      </c>
      <c r="E1601" s="59" t="s">
        <v>726</v>
      </c>
      <c r="F1601" s="59" t="s">
        <v>733</v>
      </c>
      <c r="G1601" s="12" t="s">
        <v>266</v>
      </c>
      <c r="H1601" s="14">
        <f t="shared" si="398"/>
        <v>6829</v>
      </c>
      <c r="I1601" s="14">
        <f t="shared" ref="I1601:I1612" si="399">SUM(J1601:AP1601)</f>
        <v>251</v>
      </c>
      <c r="J1601" s="12">
        <f>VLOOKUP($B1601,'[3]POBLAC SIN ESSALUD CUADRO MANDO'!$G$3:$DY$188,2,0)</f>
        <v>3</v>
      </c>
      <c r="K1601" s="12">
        <f>VLOOKUP($B1601,'[3]POBLAC SIN ESSALUD CUADRO MANDO'!$G$3:$DY$188,3,0)</f>
        <v>4</v>
      </c>
      <c r="L1601" s="12">
        <f>VLOOKUP($B1601,'[3]POBLAC SIN ESSALUD CUADRO MANDO'!$G$3:$DY$188,4,0)</f>
        <v>7</v>
      </c>
      <c r="M1601" s="12">
        <f>VLOOKUP($B1601,'[3]POBLAC SIN ESSALUD CUADRO MANDO'!$G$3:$DY$188,5,0)</f>
        <v>4</v>
      </c>
      <c r="N1601" s="12">
        <f>VLOOKUP($B1601,'[3]POBLAC SIN ESSALUD CUADRO MANDO'!$G$3:$DY$188,6,0)</f>
        <v>4</v>
      </c>
      <c r="O1601" s="12">
        <f>VLOOKUP($B1601,'[3]POBLAC SIN ESSALUD CUADRO MANDO'!$G$3:$DY$188,7,0)</f>
        <v>5</v>
      </c>
      <c r="P1601" s="12">
        <f>VLOOKUP($B1601,'[3]POBLAC SIN ESSALUD CUADRO MANDO'!$G$3:$DY$188,8,0)</f>
        <v>5</v>
      </c>
      <c r="Q1601" s="12">
        <f>VLOOKUP($B1601,'[3]POBLAC SIN ESSALUD CUADRO MANDO'!$G$3:$DY$188,9,0)</f>
        <v>5</v>
      </c>
      <c r="R1601" s="12">
        <f>VLOOKUP($B1601,'[3]POBLAC SIN ESSALUD CUADRO MANDO'!$G$3:$DY$188,10,0)</f>
        <v>5</v>
      </c>
      <c r="S1601" s="12">
        <f>VLOOKUP($B1601,'[3]POBLAC SIN ESSALUD CUADRO MANDO'!$G$3:$DY$188,11,0)</f>
        <v>5</v>
      </c>
      <c r="T1601" s="12">
        <f>VLOOKUP($B1601,'[3]POBLAC SIN ESSALUD CUADRO MANDO'!$G$3:$DY$188,12,0)</f>
        <v>6</v>
      </c>
      <c r="U1601" s="12">
        <f>VLOOKUP($B1601,'[3]POBLAC SIN ESSALUD CUADRO MANDO'!$G$3:$DY$188,13,0)</f>
        <v>5</v>
      </c>
      <c r="V1601" s="12">
        <f>VLOOKUP($B1601,'[3]POBLAC SIN ESSALUD CUADRO MANDO'!$G$3:$DY$188,14,0)</f>
        <v>6</v>
      </c>
      <c r="W1601" s="12">
        <f>VLOOKUP($B1601,'[3]POBLAC SIN ESSALUD CUADRO MANDO'!$G$3:$DY$188,15,0)</f>
        <v>7</v>
      </c>
      <c r="X1601" s="12">
        <f>VLOOKUP($B1601,'[3]POBLAC SIN ESSALUD CUADRO MANDO'!$G$3:$DY$188,16,0)</f>
        <v>6</v>
      </c>
      <c r="Y1601" s="12">
        <f>VLOOKUP($B1601,'[3]POBLAC SIN ESSALUD CUADRO MANDO'!$G$3:$DY$188,17,0)</f>
        <v>6</v>
      </c>
      <c r="Z1601" s="12">
        <f>VLOOKUP($B1601,'[3]POBLAC SIN ESSALUD CUADRO MANDO'!$G$3:$DY$188,18,0)</f>
        <v>6</v>
      </c>
      <c r="AA1601" s="12">
        <f>VLOOKUP($B1601,'[3]POBLAC SIN ESSALUD CUADRO MANDO'!$G$3:$DY$188,19,0)</f>
        <v>5</v>
      </c>
      <c r="AB1601" s="12">
        <f>VLOOKUP($B1601,'[3]POBLAC SIN ESSALUD CUADRO MANDO'!$G$3:$DY$188,20,0)</f>
        <v>5</v>
      </c>
      <c r="AC1601" s="12">
        <f>VLOOKUP($B1601,'[3]POBLAC SIN ESSALUD CUADRO MANDO'!$G$3:$DY$188,21,0)</f>
        <v>4</v>
      </c>
      <c r="AD1601" s="12">
        <f>VLOOKUP($B1601,'[3]POBLAC SIN ESSALUD CUADRO MANDO'!$G$3:$DY$188,110,0)</f>
        <v>25</v>
      </c>
      <c r="AE1601" s="12">
        <f>VLOOKUP($B1601,'[3]POBLAC SIN ESSALUD CUADRO MANDO'!$G$3:$DY$188,111,0)</f>
        <v>19</v>
      </c>
      <c r="AF1601" s="12">
        <f>VLOOKUP($B1601,'[3]POBLAC SIN ESSALUD CUADRO MANDO'!$G$3:$DY$188,112,0)</f>
        <v>18</v>
      </c>
      <c r="AG1601" s="12">
        <f>VLOOKUP($B1601,'[3]POBLAC SIN ESSALUD CUADRO MANDO'!$G$3:$DY$188,113,0)</f>
        <v>15</v>
      </c>
      <c r="AH1601" s="12">
        <f>VLOOKUP($B1601,'[3]POBLAC SIN ESSALUD CUADRO MANDO'!$G$3:$DY$188,114,0)</f>
        <v>14</v>
      </c>
      <c r="AI1601" s="12">
        <f>VLOOKUP($B1601,'[3]POBLAC SIN ESSALUD CUADRO MANDO'!$G$3:$DY$188,115,0)</f>
        <v>11</v>
      </c>
      <c r="AJ1601" s="12">
        <f>VLOOKUP($B1601,'[3]POBLAC SIN ESSALUD CUADRO MANDO'!$G$3:$DY$188,116,0)</f>
        <v>11</v>
      </c>
      <c r="AK1601" s="12">
        <f>VLOOKUP($B1601,'[3]POBLAC SIN ESSALUD CUADRO MANDO'!$G$3:$DY$188,117,0)</f>
        <v>9</v>
      </c>
      <c r="AL1601" s="12">
        <f>VLOOKUP($B1601,'[3]POBLAC SIN ESSALUD CUADRO MANDO'!$G$3:$DY$188,118,0)</f>
        <v>6</v>
      </c>
      <c r="AM1601" s="12">
        <f>VLOOKUP($B1601,'[3]POBLAC SIN ESSALUD CUADRO MANDO'!$G$3:$DY$188,119,0)</f>
        <v>5</v>
      </c>
      <c r="AN1601" s="12">
        <f>VLOOKUP($B1601,'[3]POBLAC SIN ESSALUD CUADRO MANDO'!$G$3:$DY$188,120,0)</f>
        <v>5</v>
      </c>
      <c r="AO1601" s="12">
        <f>VLOOKUP($B1601,'[3]POBLAC SIN ESSALUD CUADRO MANDO'!$G$3:$DY$188,121,0)</f>
        <v>5</v>
      </c>
      <c r="AP1601" s="12">
        <f>VLOOKUP($B1601,'[3]POBLAC SIN ESSALUD CUADRO MANDO'!$G$3:$DY$188,122,0)</f>
        <v>5</v>
      </c>
      <c r="AQ1601" s="74">
        <f>VLOOKUP($B1601,'[4]POB-2019'!$K$6:$BD$190,42,0)</f>
        <v>128</v>
      </c>
      <c r="AR1601" s="74">
        <f>VLOOKUP($B1601,'[4]POB-2019'!$K$6:$BD$190,43,0)</f>
        <v>15</v>
      </c>
      <c r="AS1601" s="74">
        <f>VLOOKUP($B1601,'[4]POB-2019'!$K$6:$BD$190,44,0)</f>
        <v>13</v>
      </c>
      <c r="AT1601" s="74">
        <f>VLOOKUP($B1601,'[4]POB-2019'!$K$6:$BD$190,45,0)</f>
        <v>52</v>
      </c>
      <c r="AU1601" s="12">
        <f>VLOOKUP($B1601,'[3]POBLAC SIN ESSALUD CUADRO MANDO'!$G$3:$DY$188,123,0)</f>
        <v>3</v>
      </c>
    </row>
    <row r="1602" spans="1:47" ht="12">
      <c r="A1602" s="58">
        <v>1603</v>
      </c>
      <c r="B1602" s="58">
        <v>4961</v>
      </c>
      <c r="C1602" s="59" t="s">
        <v>1130</v>
      </c>
      <c r="D1602" s="59" t="s">
        <v>723</v>
      </c>
      <c r="E1602" s="59" t="s">
        <v>726</v>
      </c>
      <c r="F1602" s="59" t="s">
        <v>734</v>
      </c>
      <c r="G1602" s="12" t="s">
        <v>266</v>
      </c>
      <c r="H1602" s="14">
        <f t="shared" si="398"/>
        <v>4961</v>
      </c>
      <c r="I1602" s="14">
        <f t="shared" si="399"/>
        <v>710</v>
      </c>
      <c r="J1602" s="12">
        <f>VLOOKUP($B1602,'[3]POBLAC SIN ESSALUD CUADRO MANDO'!$G$3:$DY$188,2,0)</f>
        <v>12</v>
      </c>
      <c r="K1602" s="12">
        <f>VLOOKUP($B1602,'[3]POBLAC SIN ESSALUD CUADRO MANDO'!$G$3:$DY$188,3,0)</f>
        <v>13</v>
      </c>
      <c r="L1602" s="12">
        <f>VLOOKUP($B1602,'[3]POBLAC SIN ESSALUD CUADRO MANDO'!$G$3:$DY$188,4,0)</f>
        <v>11</v>
      </c>
      <c r="M1602" s="12">
        <f>VLOOKUP($B1602,'[3]POBLAC SIN ESSALUD CUADRO MANDO'!$G$3:$DY$188,5,0)</f>
        <v>12</v>
      </c>
      <c r="N1602" s="12">
        <f>VLOOKUP($B1602,'[3]POBLAC SIN ESSALUD CUADRO MANDO'!$G$3:$DY$188,6,0)</f>
        <v>15</v>
      </c>
      <c r="O1602" s="12">
        <f>VLOOKUP($B1602,'[3]POBLAC SIN ESSALUD CUADRO MANDO'!$G$3:$DY$188,7,0)</f>
        <v>14</v>
      </c>
      <c r="P1602" s="12">
        <f>VLOOKUP($B1602,'[3]POBLAC SIN ESSALUD CUADRO MANDO'!$G$3:$DY$188,8,0)</f>
        <v>14</v>
      </c>
      <c r="Q1602" s="12">
        <f>VLOOKUP($B1602,'[3]POBLAC SIN ESSALUD CUADRO MANDO'!$G$3:$DY$188,9,0)</f>
        <v>14</v>
      </c>
      <c r="R1602" s="12">
        <f>VLOOKUP($B1602,'[3]POBLAC SIN ESSALUD CUADRO MANDO'!$G$3:$DY$188,10,0)</f>
        <v>14</v>
      </c>
      <c r="S1602" s="12">
        <f>VLOOKUP($B1602,'[3]POBLAC SIN ESSALUD CUADRO MANDO'!$G$3:$DY$188,11,0)</f>
        <v>13</v>
      </c>
      <c r="T1602" s="12">
        <f>VLOOKUP($B1602,'[3]POBLAC SIN ESSALUD CUADRO MANDO'!$G$3:$DY$188,12,0)</f>
        <v>16</v>
      </c>
      <c r="U1602" s="12">
        <f>VLOOKUP($B1602,'[3]POBLAC SIN ESSALUD CUADRO MANDO'!$G$3:$DY$188,13,0)</f>
        <v>13</v>
      </c>
      <c r="V1602" s="12">
        <f>VLOOKUP($B1602,'[3]POBLAC SIN ESSALUD CUADRO MANDO'!$G$3:$DY$188,14,0)</f>
        <v>16</v>
      </c>
      <c r="W1602" s="12">
        <f>VLOOKUP($B1602,'[3]POBLAC SIN ESSALUD CUADRO MANDO'!$G$3:$DY$188,15,0)</f>
        <v>19</v>
      </c>
      <c r="X1602" s="12">
        <f>VLOOKUP($B1602,'[3]POBLAC SIN ESSALUD CUADRO MANDO'!$G$3:$DY$188,16,0)</f>
        <v>18</v>
      </c>
      <c r="Y1602" s="12">
        <f>VLOOKUP($B1602,'[3]POBLAC SIN ESSALUD CUADRO MANDO'!$G$3:$DY$188,17,0)</f>
        <v>16</v>
      </c>
      <c r="Z1602" s="12">
        <f>VLOOKUP($B1602,'[3]POBLAC SIN ESSALUD CUADRO MANDO'!$G$3:$DY$188,18,0)</f>
        <v>16</v>
      </c>
      <c r="AA1602" s="12">
        <f>VLOOKUP($B1602,'[3]POBLAC SIN ESSALUD CUADRO MANDO'!$G$3:$DY$188,19,0)</f>
        <v>16</v>
      </c>
      <c r="AB1602" s="12">
        <f>VLOOKUP($B1602,'[3]POBLAC SIN ESSALUD CUADRO MANDO'!$G$3:$DY$188,20,0)</f>
        <v>13</v>
      </c>
      <c r="AC1602" s="12">
        <f>VLOOKUP($B1602,'[3]POBLAC SIN ESSALUD CUADRO MANDO'!$G$3:$DY$188,21,0)</f>
        <v>12</v>
      </c>
      <c r="AD1602" s="12">
        <f>VLOOKUP($B1602,'[3]POBLAC SIN ESSALUD CUADRO MANDO'!$G$3:$DY$188,110,0)</f>
        <v>73</v>
      </c>
      <c r="AE1602" s="12">
        <f>VLOOKUP($B1602,'[3]POBLAC SIN ESSALUD CUADRO MANDO'!$G$3:$DY$188,111,0)</f>
        <v>55</v>
      </c>
      <c r="AF1602" s="12">
        <f>VLOOKUP($B1602,'[3]POBLAC SIN ESSALUD CUADRO MANDO'!$G$3:$DY$188,112,0)</f>
        <v>48</v>
      </c>
      <c r="AG1602" s="12">
        <f>VLOOKUP($B1602,'[3]POBLAC SIN ESSALUD CUADRO MANDO'!$G$3:$DY$188,113,0)</f>
        <v>43</v>
      </c>
      <c r="AH1602" s="12">
        <f>VLOOKUP($B1602,'[3]POBLAC SIN ESSALUD CUADRO MANDO'!$G$3:$DY$188,114,0)</f>
        <v>40</v>
      </c>
      <c r="AI1602" s="12">
        <f>VLOOKUP($B1602,'[3]POBLAC SIN ESSALUD CUADRO MANDO'!$G$3:$DY$188,115,0)</f>
        <v>33</v>
      </c>
      <c r="AJ1602" s="12">
        <f>VLOOKUP($B1602,'[3]POBLAC SIN ESSALUD CUADRO MANDO'!$G$3:$DY$188,116,0)</f>
        <v>33</v>
      </c>
      <c r="AK1602" s="12">
        <f>VLOOKUP($B1602,'[3]POBLAC SIN ESSALUD CUADRO MANDO'!$G$3:$DY$188,117,0)</f>
        <v>25</v>
      </c>
      <c r="AL1602" s="12">
        <f>VLOOKUP($B1602,'[3]POBLAC SIN ESSALUD CUADRO MANDO'!$G$3:$DY$188,118,0)</f>
        <v>20</v>
      </c>
      <c r="AM1602" s="12">
        <f>VLOOKUP($B1602,'[3]POBLAC SIN ESSALUD CUADRO MANDO'!$G$3:$DY$188,119,0)</f>
        <v>14</v>
      </c>
      <c r="AN1602" s="12">
        <f>VLOOKUP($B1602,'[3]POBLAC SIN ESSALUD CUADRO MANDO'!$G$3:$DY$188,120,0)</f>
        <v>12</v>
      </c>
      <c r="AO1602" s="12">
        <f>VLOOKUP($B1602,'[3]POBLAC SIN ESSALUD CUADRO MANDO'!$G$3:$DY$188,121,0)</f>
        <v>12</v>
      </c>
      <c r="AP1602" s="12">
        <f>VLOOKUP($B1602,'[3]POBLAC SIN ESSALUD CUADRO MANDO'!$G$3:$DY$188,122,0)</f>
        <v>15</v>
      </c>
      <c r="AQ1602" s="74">
        <f>VLOOKUP($B1602,'[4]POB-2019'!$K$6:$BD$190,42,0)</f>
        <v>362</v>
      </c>
      <c r="AR1602" s="74">
        <f>VLOOKUP($B1602,'[4]POB-2019'!$K$6:$BD$190,43,0)</f>
        <v>42</v>
      </c>
      <c r="AS1602" s="74">
        <f>VLOOKUP($B1602,'[4]POB-2019'!$K$6:$BD$190,44,0)</f>
        <v>37</v>
      </c>
      <c r="AT1602" s="74">
        <f>VLOOKUP($B1602,'[4]POB-2019'!$K$6:$BD$190,45,0)</f>
        <v>149</v>
      </c>
      <c r="AU1602" s="12">
        <f>VLOOKUP($B1602,'[3]POBLAC SIN ESSALUD CUADRO MANDO'!$G$3:$DY$188,123,0)</f>
        <v>12</v>
      </c>
    </row>
    <row r="1603" spans="1:47" ht="12">
      <c r="A1603" s="58">
        <v>1604</v>
      </c>
      <c r="B1603" s="58">
        <v>7100</v>
      </c>
      <c r="C1603" s="59" t="s">
        <v>1130</v>
      </c>
      <c r="D1603" s="59" t="s">
        <v>723</v>
      </c>
      <c r="E1603" s="59" t="s">
        <v>726</v>
      </c>
      <c r="F1603" s="59" t="s">
        <v>735</v>
      </c>
      <c r="G1603" s="12" t="s">
        <v>266</v>
      </c>
      <c r="H1603" s="14">
        <f t="shared" si="398"/>
        <v>7100</v>
      </c>
      <c r="I1603" s="14">
        <f t="shared" si="399"/>
        <v>218</v>
      </c>
      <c r="J1603" s="12">
        <f>VLOOKUP($B1603,'[3]POBLAC SIN ESSALUD CUADRO MANDO'!$G$3:$DY$188,2,0)</f>
        <v>4</v>
      </c>
      <c r="K1603" s="12">
        <f>VLOOKUP($B1603,'[3]POBLAC SIN ESSALUD CUADRO MANDO'!$G$3:$DY$188,3,0)</f>
        <v>5</v>
      </c>
      <c r="L1603" s="12">
        <f>VLOOKUP($B1603,'[3]POBLAC SIN ESSALUD CUADRO MANDO'!$G$3:$DY$188,4,0)</f>
        <v>4</v>
      </c>
      <c r="M1603" s="12">
        <f>VLOOKUP($B1603,'[3]POBLAC SIN ESSALUD CUADRO MANDO'!$G$3:$DY$188,5,0)</f>
        <v>4</v>
      </c>
      <c r="N1603" s="12">
        <f>VLOOKUP($B1603,'[3]POBLAC SIN ESSALUD CUADRO MANDO'!$G$3:$DY$188,6,0)</f>
        <v>5</v>
      </c>
      <c r="O1603" s="12">
        <f>VLOOKUP($B1603,'[3]POBLAC SIN ESSALUD CUADRO MANDO'!$G$3:$DY$188,7,0)</f>
        <v>4</v>
      </c>
      <c r="P1603" s="12">
        <f>VLOOKUP($B1603,'[3]POBLAC SIN ESSALUD CUADRO MANDO'!$G$3:$DY$188,8,0)</f>
        <v>4</v>
      </c>
      <c r="Q1603" s="12">
        <f>VLOOKUP($B1603,'[3]POBLAC SIN ESSALUD CUADRO MANDO'!$G$3:$DY$188,9,0)</f>
        <v>4</v>
      </c>
      <c r="R1603" s="12">
        <f>VLOOKUP($B1603,'[3]POBLAC SIN ESSALUD CUADRO MANDO'!$G$3:$DY$188,10,0)</f>
        <v>4</v>
      </c>
      <c r="S1603" s="12">
        <f>VLOOKUP($B1603,'[3]POBLAC SIN ESSALUD CUADRO MANDO'!$G$3:$DY$188,11,0)</f>
        <v>4</v>
      </c>
      <c r="T1603" s="12">
        <f>VLOOKUP($B1603,'[3]POBLAC SIN ESSALUD CUADRO MANDO'!$G$3:$DY$188,12,0)</f>
        <v>5</v>
      </c>
      <c r="U1603" s="12">
        <f>VLOOKUP($B1603,'[3]POBLAC SIN ESSALUD CUADRO MANDO'!$G$3:$DY$188,13,0)</f>
        <v>4</v>
      </c>
      <c r="V1603" s="12">
        <f>VLOOKUP($B1603,'[3]POBLAC SIN ESSALUD CUADRO MANDO'!$G$3:$DY$188,14,0)</f>
        <v>5</v>
      </c>
      <c r="W1603" s="12">
        <f>VLOOKUP($B1603,'[3]POBLAC SIN ESSALUD CUADRO MANDO'!$G$3:$DY$188,15,0)</f>
        <v>6</v>
      </c>
      <c r="X1603" s="12">
        <f>VLOOKUP($B1603,'[3]POBLAC SIN ESSALUD CUADRO MANDO'!$G$3:$DY$188,16,0)</f>
        <v>5</v>
      </c>
      <c r="Y1603" s="12">
        <f>VLOOKUP($B1603,'[3]POBLAC SIN ESSALUD CUADRO MANDO'!$G$3:$DY$188,17,0)</f>
        <v>5</v>
      </c>
      <c r="Z1603" s="12">
        <f>VLOOKUP($B1603,'[3]POBLAC SIN ESSALUD CUADRO MANDO'!$G$3:$DY$188,18,0)</f>
        <v>5</v>
      </c>
      <c r="AA1603" s="12">
        <f>VLOOKUP($B1603,'[3]POBLAC SIN ESSALUD CUADRO MANDO'!$G$3:$DY$188,19,0)</f>
        <v>5</v>
      </c>
      <c r="AB1603" s="12">
        <f>VLOOKUP($B1603,'[3]POBLAC SIN ESSALUD CUADRO MANDO'!$G$3:$DY$188,20,0)</f>
        <v>4</v>
      </c>
      <c r="AC1603" s="12">
        <f>VLOOKUP($B1603,'[3]POBLAC SIN ESSALUD CUADRO MANDO'!$G$3:$DY$188,21,0)</f>
        <v>4</v>
      </c>
      <c r="AD1603" s="12">
        <f>VLOOKUP($B1603,'[3]POBLAC SIN ESSALUD CUADRO MANDO'!$G$3:$DY$188,110,0)</f>
        <v>21</v>
      </c>
      <c r="AE1603" s="12">
        <f>VLOOKUP($B1603,'[3]POBLAC SIN ESSALUD CUADRO MANDO'!$G$3:$DY$188,111,0)</f>
        <v>17</v>
      </c>
      <c r="AF1603" s="12">
        <f>VLOOKUP($B1603,'[3]POBLAC SIN ESSALUD CUADRO MANDO'!$G$3:$DY$188,112,0)</f>
        <v>14</v>
      </c>
      <c r="AG1603" s="12">
        <f>VLOOKUP($B1603,'[3]POBLAC SIN ESSALUD CUADRO MANDO'!$G$3:$DY$188,113,0)</f>
        <v>13</v>
      </c>
      <c r="AH1603" s="12">
        <f>VLOOKUP($B1603,'[3]POBLAC SIN ESSALUD CUADRO MANDO'!$G$3:$DY$188,114,0)</f>
        <v>13</v>
      </c>
      <c r="AI1603" s="12">
        <f>VLOOKUP($B1603,'[3]POBLAC SIN ESSALUD CUADRO MANDO'!$G$3:$DY$188,115,0)</f>
        <v>10</v>
      </c>
      <c r="AJ1603" s="12">
        <f>VLOOKUP($B1603,'[3]POBLAC SIN ESSALUD CUADRO MANDO'!$G$3:$DY$188,116,0)</f>
        <v>10</v>
      </c>
      <c r="AK1603" s="12">
        <f>VLOOKUP($B1603,'[3]POBLAC SIN ESSALUD CUADRO MANDO'!$G$3:$DY$188,117,0)</f>
        <v>7</v>
      </c>
      <c r="AL1603" s="12">
        <f>VLOOKUP($B1603,'[3]POBLAC SIN ESSALUD CUADRO MANDO'!$G$3:$DY$188,118,0)</f>
        <v>5</v>
      </c>
      <c r="AM1603" s="12">
        <f>VLOOKUP($B1603,'[3]POBLAC SIN ESSALUD CUADRO MANDO'!$G$3:$DY$188,119,0)</f>
        <v>5</v>
      </c>
      <c r="AN1603" s="12">
        <f>VLOOKUP($B1603,'[3]POBLAC SIN ESSALUD CUADRO MANDO'!$G$3:$DY$188,120,0)</f>
        <v>5</v>
      </c>
      <c r="AO1603" s="12">
        <f>VLOOKUP($B1603,'[3]POBLAC SIN ESSALUD CUADRO MANDO'!$G$3:$DY$188,121,0)</f>
        <v>5</v>
      </c>
      <c r="AP1603" s="12">
        <f>VLOOKUP($B1603,'[3]POBLAC SIN ESSALUD CUADRO MANDO'!$G$3:$DY$188,122,0)</f>
        <v>3</v>
      </c>
      <c r="AQ1603" s="74">
        <f>VLOOKUP($B1603,'[4]POB-2019'!$K$6:$BD$190,42,0)</f>
        <v>111</v>
      </c>
      <c r="AR1603" s="74">
        <f>VLOOKUP($B1603,'[4]POB-2019'!$K$6:$BD$190,43,0)</f>
        <v>13</v>
      </c>
      <c r="AS1603" s="74">
        <f>VLOOKUP($B1603,'[4]POB-2019'!$K$6:$BD$190,44,0)</f>
        <v>12</v>
      </c>
      <c r="AT1603" s="74">
        <f>VLOOKUP($B1603,'[4]POB-2019'!$K$6:$BD$190,45,0)</f>
        <v>45</v>
      </c>
      <c r="AU1603" s="12">
        <f>VLOOKUP($B1603,'[3]POBLAC SIN ESSALUD CUADRO MANDO'!$G$3:$DY$188,123,0)</f>
        <v>4</v>
      </c>
    </row>
    <row r="1604" spans="1:47" ht="12">
      <c r="A1604" s="58">
        <v>1605</v>
      </c>
      <c r="B1604" s="58">
        <v>6944</v>
      </c>
      <c r="C1604" s="59" t="s">
        <v>1130</v>
      </c>
      <c r="D1604" s="59" t="s">
        <v>723</v>
      </c>
      <c r="E1604" s="59" t="s">
        <v>726</v>
      </c>
      <c r="F1604" s="59" t="s">
        <v>736</v>
      </c>
      <c r="G1604" s="12" t="s">
        <v>266</v>
      </c>
      <c r="H1604" s="14">
        <f t="shared" si="398"/>
        <v>6944</v>
      </c>
      <c r="I1604" s="14">
        <f t="shared" si="399"/>
        <v>247</v>
      </c>
      <c r="J1604" s="12">
        <f>VLOOKUP($B1604,'[3]POBLAC SIN ESSALUD CUADRO MANDO'!$G$3:$DY$188,2,0)</f>
        <v>5</v>
      </c>
      <c r="K1604" s="12">
        <f>VLOOKUP($B1604,'[3]POBLAC SIN ESSALUD CUADRO MANDO'!$G$3:$DY$188,3,0)</f>
        <v>8</v>
      </c>
      <c r="L1604" s="12">
        <f>VLOOKUP($B1604,'[3]POBLAC SIN ESSALUD CUADRO MANDO'!$G$3:$DY$188,4,0)</f>
        <v>2</v>
      </c>
      <c r="M1604" s="12">
        <f>VLOOKUP($B1604,'[3]POBLAC SIN ESSALUD CUADRO MANDO'!$G$3:$DY$188,5,0)</f>
        <v>4</v>
      </c>
      <c r="N1604" s="12">
        <f>VLOOKUP($B1604,'[3]POBLAC SIN ESSALUD CUADRO MANDO'!$G$3:$DY$188,6,0)</f>
        <v>4</v>
      </c>
      <c r="O1604" s="12">
        <f>VLOOKUP($B1604,'[3]POBLAC SIN ESSALUD CUADRO MANDO'!$G$3:$DY$188,7,0)</f>
        <v>5</v>
      </c>
      <c r="P1604" s="12">
        <f>VLOOKUP($B1604,'[3]POBLAC SIN ESSALUD CUADRO MANDO'!$G$3:$DY$188,8,0)</f>
        <v>5</v>
      </c>
      <c r="Q1604" s="12">
        <f>VLOOKUP($B1604,'[3]POBLAC SIN ESSALUD CUADRO MANDO'!$G$3:$DY$188,9,0)</f>
        <v>5</v>
      </c>
      <c r="R1604" s="12">
        <f>VLOOKUP($B1604,'[3]POBLAC SIN ESSALUD CUADRO MANDO'!$G$3:$DY$188,10,0)</f>
        <v>5</v>
      </c>
      <c r="S1604" s="12">
        <f>VLOOKUP($B1604,'[3]POBLAC SIN ESSALUD CUADRO MANDO'!$G$3:$DY$188,11,0)</f>
        <v>4</v>
      </c>
      <c r="T1604" s="12">
        <f>VLOOKUP($B1604,'[3]POBLAC SIN ESSALUD CUADRO MANDO'!$G$3:$DY$188,12,0)</f>
        <v>5</v>
      </c>
      <c r="U1604" s="12">
        <f>VLOOKUP($B1604,'[3]POBLAC SIN ESSALUD CUADRO MANDO'!$G$3:$DY$188,13,0)</f>
        <v>5</v>
      </c>
      <c r="V1604" s="12">
        <f>VLOOKUP($B1604,'[3]POBLAC SIN ESSALUD CUADRO MANDO'!$G$3:$DY$188,14,0)</f>
        <v>6</v>
      </c>
      <c r="W1604" s="12">
        <f>VLOOKUP($B1604,'[3]POBLAC SIN ESSALUD CUADRO MANDO'!$G$3:$DY$188,15,0)</f>
        <v>6</v>
      </c>
      <c r="X1604" s="12">
        <f>VLOOKUP($B1604,'[3]POBLAC SIN ESSALUD CUADRO MANDO'!$G$3:$DY$188,16,0)</f>
        <v>6</v>
      </c>
      <c r="Y1604" s="12">
        <f>VLOOKUP($B1604,'[3]POBLAC SIN ESSALUD CUADRO MANDO'!$G$3:$DY$188,17,0)</f>
        <v>5</v>
      </c>
      <c r="Z1604" s="12">
        <f>VLOOKUP($B1604,'[3]POBLAC SIN ESSALUD CUADRO MANDO'!$G$3:$DY$188,18,0)</f>
        <v>6</v>
      </c>
      <c r="AA1604" s="12">
        <f>VLOOKUP($B1604,'[3]POBLAC SIN ESSALUD CUADRO MANDO'!$G$3:$DY$188,19,0)</f>
        <v>5</v>
      </c>
      <c r="AB1604" s="12">
        <f>VLOOKUP($B1604,'[3]POBLAC SIN ESSALUD CUADRO MANDO'!$G$3:$DY$188,20,0)</f>
        <v>5</v>
      </c>
      <c r="AC1604" s="12">
        <f>VLOOKUP($B1604,'[3]POBLAC SIN ESSALUD CUADRO MANDO'!$G$3:$DY$188,21,0)</f>
        <v>4</v>
      </c>
      <c r="AD1604" s="12">
        <f>VLOOKUP($B1604,'[3]POBLAC SIN ESSALUD CUADRO MANDO'!$G$3:$DY$188,110,0)</f>
        <v>25</v>
      </c>
      <c r="AE1604" s="12">
        <f>VLOOKUP($B1604,'[3]POBLAC SIN ESSALUD CUADRO MANDO'!$G$3:$DY$188,111,0)</f>
        <v>19</v>
      </c>
      <c r="AF1604" s="12">
        <f>VLOOKUP($B1604,'[3]POBLAC SIN ESSALUD CUADRO MANDO'!$G$3:$DY$188,112,0)</f>
        <v>17</v>
      </c>
      <c r="AG1604" s="12">
        <f>VLOOKUP($B1604,'[3]POBLAC SIN ESSALUD CUADRO MANDO'!$G$3:$DY$188,113,0)</f>
        <v>15</v>
      </c>
      <c r="AH1604" s="12">
        <f>VLOOKUP($B1604,'[3]POBLAC SIN ESSALUD CUADRO MANDO'!$G$3:$DY$188,114,0)</f>
        <v>14</v>
      </c>
      <c r="AI1604" s="12">
        <f>VLOOKUP($B1604,'[3]POBLAC SIN ESSALUD CUADRO MANDO'!$G$3:$DY$188,115,0)</f>
        <v>11</v>
      </c>
      <c r="AJ1604" s="12">
        <f>VLOOKUP($B1604,'[3]POBLAC SIN ESSALUD CUADRO MANDO'!$G$3:$DY$188,116,0)</f>
        <v>11</v>
      </c>
      <c r="AK1604" s="12">
        <f>VLOOKUP($B1604,'[3]POBLAC SIN ESSALUD CUADRO MANDO'!$G$3:$DY$188,117,0)</f>
        <v>9</v>
      </c>
      <c r="AL1604" s="12">
        <f>VLOOKUP($B1604,'[3]POBLAC SIN ESSALUD CUADRO MANDO'!$G$3:$DY$188,118,0)</f>
        <v>6</v>
      </c>
      <c r="AM1604" s="12">
        <f>VLOOKUP($B1604,'[3]POBLAC SIN ESSALUD CUADRO MANDO'!$G$3:$DY$188,119,0)</f>
        <v>5</v>
      </c>
      <c r="AN1604" s="12">
        <f>VLOOKUP($B1604,'[3]POBLAC SIN ESSALUD CUADRO MANDO'!$G$3:$DY$188,120,0)</f>
        <v>5</v>
      </c>
      <c r="AO1604" s="12">
        <f>VLOOKUP($B1604,'[3]POBLAC SIN ESSALUD CUADRO MANDO'!$G$3:$DY$188,121,0)</f>
        <v>5</v>
      </c>
      <c r="AP1604" s="12">
        <f>VLOOKUP($B1604,'[3]POBLAC SIN ESSALUD CUADRO MANDO'!$G$3:$DY$188,122,0)</f>
        <v>5</v>
      </c>
      <c r="AQ1604" s="74">
        <f>VLOOKUP($B1604,'[4]POB-2019'!$K$6:$BD$190,42,0)</f>
        <v>126</v>
      </c>
      <c r="AR1604" s="74">
        <f>VLOOKUP($B1604,'[4]POB-2019'!$K$6:$BD$190,43,0)</f>
        <v>14</v>
      </c>
      <c r="AS1604" s="74">
        <f>VLOOKUP($B1604,'[4]POB-2019'!$K$6:$BD$190,44,0)</f>
        <v>13</v>
      </c>
      <c r="AT1604" s="74">
        <f>VLOOKUP($B1604,'[4]POB-2019'!$K$6:$BD$190,45,0)</f>
        <v>52</v>
      </c>
      <c r="AU1604" s="12">
        <f>VLOOKUP($B1604,'[3]POBLAC SIN ESSALUD CUADRO MANDO'!$G$3:$DY$188,123,0)</f>
        <v>5</v>
      </c>
    </row>
    <row r="1605" spans="1:47" ht="12">
      <c r="A1605" s="58">
        <v>1606</v>
      </c>
      <c r="B1605" s="58">
        <v>4964</v>
      </c>
      <c r="C1605" s="59" t="s">
        <v>1130</v>
      </c>
      <c r="D1605" s="59" t="s">
        <v>723</v>
      </c>
      <c r="E1605" s="59" t="s">
        <v>737</v>
      </c>
      <c r="F1605" s="59" t="s">
        <v>738</v>
      </c>
      <c r="G1605" s="12" t="s">
        <v>283</v>
      </c>
      <c r="H1605" s="14">
        <f t="shared" si="398"/>
        <v>4964</v>
      </c>
      <c r="I1605" s="14">
        <f t="shared" si="399"/>
        <v>1180</v>
      </c>
      <c r="J1605" s="12">
        <f>VLOOKUP($B1605,'[3]POBLAC SIN ESSALUD CUADRO MANDO'!$G$3:$DY$188,2,0)</f>
        <v>17</v>
      </c>
      <c r="K1605" s="12">
        <f>VLOOKUP($B1605,'[3]POBLAC SIN ESSALUD CUADRO MANDO'!$G$3:$DY$188,3,0)</f>
        <v>24</v>
      </c>
      <c r="L1605" s="12">
        <f>VLOOKUP($B1605,'[3]POBLAC SIN ESSALUD CUADRO MANDO'!$G$3:$DY$188,4,0)</f>
        <v>26</v>
      </c>
      <c r="M1605" s="12">
        <f>VLOOKUP($B1605,'[3]POBLAC SIN ESSALUD CUADRO MANDO'!$G$3:$DY$188,5,0)</f>
        <v>20</v>
      </c>
      <c r="N1605" s="12">
        <f>VLOOKUP($B1605,'[3]POBLAC SIN ESSALUD CUADRO MANDO'!$G$3:$DY$188,6,0)</f>
        <v>30</v>
      </c>
      <c r="O1605" s="12">
        <f>VLOOKUP($B1605,'[3]POBLAC SIN ESSALUD CUADRO MANDO'!$G$3:$DY$188,7,0)</f>
        <v>23</v>
      </c>
      <c r="P1605" s="12">
        <f>VLOOKUP($B1605,'[3]POBLAC SIN ESSALUD CUADRO MANDO'!$G$3:$DY$188,8,0)</f>
        <v>22</v>
      </c>
      <c r="Q1605" s="12">
        <f>VLOOKUP($B1605,'[3]POBLAC SIN ESSALUD CUADRO MANDO'!$G$3:$DY$188,9,0)</f>
        <v>23</v>
      </c>
      <c r="R1605" s="12">
        <f>VLOOKUP($B1605,'[3]POBLAC SIN ESSALUD CUADRO MANDO'!$G$3:$DY$188,10,0)</f>
        <v>23</v>
      </c>
      <c r="S1605" s="12">
        <f>VLOOKUP($B1605,'[3]POBLAC SIN ESSALUD CUADRO MANDO'!$G$3:$DY$188,11,0)</f>
        <v>21</v>
      </c>
      <c r="T1605" s="12">
        <f>VLOOKUP($B1605,'[3]POBLAC SIN ESSALUD CUADRO MANDO'!$G$3:$DY$188,12,0)</f>
        <v>26</v>
      </c>
      <c r="U1605" s="12">
        <f>VLOOKUP($B1605,'[3]POBLAC SIN ESSALUD CUADRO MANDO'!$G$3:$DY$188,13,0)</f>
        <v>22</v>
      </c>
      <c r="V1605" s="12">
        <f>VLOOKUP($B1605,'[3]POBLAC SIN ESSALUD CUADRO MANDO'!$G$3:$DY$188,14,0)</f>
        <v>26</v>
      </c>
      <c r="W1605" s="12">
        <f>VLOOKUP($B1605,'[3]POBLAC SIN ESSALUD CUADRO MANDO'!$G$3:$DY$188,15,0)</f>
        <v>31</v>
      </c>
      <c r="X1605" s="12">
        <f>VLOOKUP($B1605,'[3]POBLAC SIN ESSALUD CUADRO MANDO'!$G$3:$DY$188,16,0)</f>
        <v>30</v>
      </c>
      <c r="Y1605" s="12">
        <f>VLOOKUP($B1605,'[3]POBLAC SIN ESSALUD CUADRO MANDO'!$G$3:$DY$188,17,0)</f>
        <v>26</v>
      </c>
      <c r="Z1605" s="12">
        <f>VLOOKUP($B1605,'[3]POBLAC SIN ESSALUD CUADRO MANDO'!$G$3:$DY$188,18,0)</f>
        <v>27</v>
      </c>
      <c r="AA1605" s="12">
        <f>VLOOKUP($B1605,'[3]POBLAC SIN ESSALUD CUADRO MANDO'!$G$3:$DY$188,19,0)</f>
        <v>26</v>
      </c>
      <c r="AB1605" s="12">
        <f>VLOOKUP($B1605,'[3]POBLAC SIN ESSALUD CUADRO MANDO'!$G$3:$DY$188,20,0)</f>
        <v>22</v>
      </c>
      <c r="AC1605" s="12">
        <f>VLOOKUP($B1605,'[3]POBLAC SIN ESSALUD CUADRO MANDO'!$G$3:$DY$188,21,0)</f>
        <v>21</v>
      </c>
      <c r="AD1605" s="12">
        <f>VLOOKUP($B1605,'[3]POBLAC SIN ESSALUD CUADRO MANDO'!$G$3:$DY$188,110,0)</f>
        <v>117</v>
      </c>
      <c r="AE1605" s="12">
        <f>VLOOKUP($B1605,'[3]POBLAC SIN ESSALUD CUADRO MANDO'!$G$3:$DY$188,111,0)</f>
        <v>92</v>
      </c>
      <c r="AF1605" s="12">
        <f>VLOOKUP($B1605,'[3]POBLAC SIN ESSALUD CUADRO MANDO'!$G$3:$DY$188,112,0)</f>
        <v>79</v>
      </c>
      <c r="AG1605" s="12">
        <f>VLOOKUP($B1605,'[3]POBLAC SIN ESSALUD CUADRO MANDO'!$G$3:$DY$188,113,0)</f>
        <v>72</v>
      </c>
      <c r="AH1605" s="12">
        <f>VLOOKUP($B1605,'[3]POBLAC SIN ESSALUD CUADRO MANDO'!$G$3:$DY$188,114,0)</f>
        <v>68</v>
      </c>
      <c r="AI1605" s="12">
        <f>VLOOKUP($B1605,'[3]POBLAC SIN ESSALUD CUADRO MANDO'!$G$3:$DY$188,115,0)</f>
        <v>55</v>
      </c>
      <c r="AJ1605" s="12">
        <f>VLOOKUP($B1605,'[3]POBLAC SIN ESSALUD CUADRO MANDO'!$G$3:$DY$188,116,0)</f>
        <v>52</v>
      </c>
      <c r="AK1605" s="12">
        <f>VLOOKUP($B1605,'[3]POBLAC SIN ESSALUD CUADRO MANDO'!$G$3:$DY$188,117,0)</f>
        <v>41</v>
      </c>
      <c r="AL1605" s="12">
        <f>VLOOKUP($B1605,'[3]POBLAC SIN ESSALUD CUADRO MANDO'!$G$3:$DY$188,118,0)</f>
        <v>31</v>
      </c>
      <c r="AM1605" s="12">
        <f>VLOOKUP($B1605,'[3]POBLAC SIN ESSALUD CUADRO MANDO'!$G$3:$DY$188,119,0)</f>
        <v>24</v>
      </c>
      <c r="AN1605" s="12">
        <f>VLOOKUP($B1605,'[3]POBLAC SIN ESSALUD CUADRO MANDO'!$G$3:$DY$188,120,0)</f>
        <v>21</v>
      </c>
      <c r="AO1605" s="12">
        <f>VLOOKUP($B1605,'[3]POBLAC SIN ESSALUD CUADRO MANDO'!$G$3:$DY$188,121,0)</f>
        <v>19</v>
      </c>
      <c r="AP1605" s="12">
        <f>VLOOKUP($B1605,'[3]POBLAC SIN ESSALUD CUADRO MANDO'!$G$3:$DY$188,122,0)</f>
        <v>23</v>
      </c>
      <c r="AQ1605" s="74">
        <f>VLOOKUP($B1605,'[4]POB-2019'!$K$6:$BD$190,42,0)</f>
        <v>602</v>
      </c>
      <c r="AR1605" s="74">
        <f>VLOOKUP($B1605,'[4]POB-2019'!$K$6:$BD$190,43,0)</f>
        <v>69</v>
      </c>
      <c r="AS1605" s="74">
        <f>VLOOKUP($B1605,'[4]POB-2019'!$K$6:$BD$190,44,0)</f>
        <v>62</v>
      </c>
      <c r="AT1605" s="74">
        <f>VLOOKUP($B1605,'[4]POB-2019'!$K$6:$BD$190,45,0)</f>
        <v>246</v>
      </c>
      <c r="AU1605" s="12">
        <f>VLOOKUP($B1605,'[3]POBLAC SIN ESSALUD CUADRO MANDO'!$G$3:$DY$188,123,0)</f>
        <v>17</v>
      </c>
    </row>
    <row r="1606" spans="1:47" ht="12">
      <c r="A1606" s="58">
        <v>1607</v>
      </c>
      <c r="B1606" s="58">
        <v>4962</v>
      </c>
      <c r="C1606" s="59" t="s">
        <v>1130</v>
      </c>
      <c r="D1606" s="59" t="s">
        <v>723</v>
      </c>
      <c r="E1606" s="59" t="s">
        <v>737</v>
      </c>
      <c r="F1606" s="59" t="s">
        <v>749</v>
      </c>
      <c r="G1606" s="12" t="s">
        <v>266</v>
      </c>
      <c r="H1606" s="14">
        <f t="shared" si="398"/>
        <v>4962</v>
      </c>
      <c r="I1606" s="14">
        <f t="shared" si="399"/>
        <v>303</v>
      </c>
      <c r="J1606" s="12">
        <f>VLOOKUP($B1606,'[3]POBLAC SIN ESSALUD CUADRO MANDO'!$G$3:$DY$188,2,0)</f>
        <v>4</v>
      </c>
      <c r="K1606" s="12">
        <f>VLOOKUP($B1606,'[3]POBLAC SIN ESSALUD CUADRO MANDO'!$G$3:$DY$188,3,0)</f>
        <v>5</v>
      </c>
      <c r="L1606" s="12">
        <f>VLOOKUP($B1606,'[3]POBLAC SIN ESSALUD CUADRO MANDO'!$G$3:$DY$188,4,0)</f>
        <v>9</v>
      </c>
      <c r="M1606" s="12">
        <f>VLOOKUP($B1606,'[3]POBLAC SIN ESSALUD CUADRO MANDO'!$G$3:$DY$188,5,0)</f>
        <v>5</v>
      </c>
      <c r="N1606" s="12">
        <f>VLOOKUP($B1606,'[3]POBLAC SIN ESSALUD CUADRO MANDO'!$G$3:$DY$188,6,0)</f>
        <v>8</v>
      </c>
      <c r="O1606" s="12">
        <f>VLOOKUP($B1606,'[3]POBLAC SIN ESSALUD CUADRO MANDO'!$G$3:$DY$188,7,0)</f>
        <v>6</v>
      </c>
      <c r="P1606" s="12">
        <f>VLOOKUP($B1606,'[3]POBLAC SIN ESSALUD CUADRO MANDO'!$G$3:$DY$188,8,0)</f>
        <v>6</v>
      </c>
      <c r="Q1606" s="12">
        <f>VLOOKUP($B1606,'[3]POBLAC SIN ESSALUD CUADRO MANDO'!$G$3:$DY$188,9,0)</f>
        <v>6</v>
      </c>
      <c r="R1606" s="12">
        <f>VLOOKUP($B1606,'[3]POBLAC SIN ESSALUD CUADRO MANDO'!$G$3:$DY$188,10,0)</f>
        <v>6</v>
      </c>
      <c r="S1606" s="12">
        <f>VLOOKUP($B1606,'[3]POBLAC SIN ESSALUD CUADRO MANDO'!$G$3:$DY$188,11,0)</f>
        <v>5</v>
      </c>
      <c r="T1606" s="12">
        <f>VLOOKUP($B1606,'[3]POBLAC SIN ESSALUD CUADRO MANDO'!$G$3:$DY$188,12,0)</f>
        <v>7</v>
      </c>
      <c r="U1606" s="12">
        <f>VLOOKUP($B1606,'[3]POBLAC SIN ESSALUD CUADRO MANDO'!$G$3:$DY$188,13,0)</f>
        <v>6</v>
      </c>
      <c r="V1606" s="12">
        <f>VLOOKUP($B1606,'[3]POBLAC SIN ESSALUD CUADRO MANDO'!$G$3:$DY$188,14,0)</f>
        <v>7</v>
      </c>
      <c r="W1606" s="12">
        <f>VLOOKUP($B1606,'[3]POBLAC SIN ESSALUD CUADRO MANDO'!$G$3:$DY$188,15,0)</f>
        <v>8</v>
      </c>
      <c r="X1606" s="12">
        <f>VLOOKUP($B1606,'[3]POBLAC SIN ESSALUD CUADRO MANDO'!$G$3:$DY$188,16,0)</f>
        <v>8</v>
      </c>
      <c r="Y1606" s="12">
        <f>VLOOKUP($B1606,'[3]POBLAC SIN ESSALUD CUADRO MANDO'!$G$3:$DY$188,17,0)</f>
        <v>7</v>
      </c>
      <c r="Z1606" s="12">
        <f>VLOOKUP($B1606,'[3]POBLAC SIN ESSALUD CUADRO MANDO'!$G$3:$DY$188,18,0)</f>
        <v>7</v>
      </c>
      <c r="AA1606" s="12">
        <f>VLOOKUP($B1606,'[3]POBLAC SIN ESSALUD CUADRO MANDO'!$G$3:$DY$188,19,0)</f>
        <v>6</v>
      </c>
      <c r="AB1606" s="12">
        <f>VLOOKUP($B1606,'[3]POBLAC SIN ESSALUD CUADRO MANDO'!$G$3:$DY$188,20,0)</f>
        <v>5</v>
      </c>
      <c r="AC1606" s="12">
        <f>VLOOKUP($B1606,'[3]POBLAC SIN ESSALUD CUADRO MANDO'!$G$3:$DY$188,21,0)</f>
        <v>5</v>
      </c>
      <c r="AD1606" s="12">
        <f>VLOOKUP($B1606,'[3]POBLAC SIN ESSALUD CUADRO MANDO'!$G$3:$DY$188,110,0)</f>
        <v>30</v>
      </c>
      <c r="AE1606" s="12">
        <f>VLOOKUP($B1606,'[3]POBLAC SIN ESSALUD CUADRO MANDO'!$G$3:$DY$188,111,0)</f>
        <v>24</v>
      </c>
      <c r="AF1606" s="12">
        <f>VLOOKUP($B1606,'[3]POBLAC SIN ESSALUD CUADRO MANDO'!$G$3:$DY$188,112,0)</f>
        <v>20</v>
      </c>
      <c r="AG1606" s="12">
        <f>VLOOKUP($B1606,'[3]POBLAC SIN ESSALUD CUADRO MANDO'!$G$3:$DY$188,113,0)</f>
        <v>18</v>
      </c>
      <c r="AH1606" s="12">
        <f>VLOOKUP($B1606,'[3]POBLAC SIN ESSALUD CUADRO MANDO'!$G$3:$DY$188,114,0)</f>
        <v>17</v>
      </c>
      <c r="AI1606" s="12">
        <f>VLOOKUP($B1606,'[3]POBLAC SIN ESSALUD CUADRO MANDO'!$G$3:$DY$188,115,0)</f>
        <v>14</v>
      </c>
      <c r="AJ1606" s="12">
        <f>VLOOKUP($B1606,'[3]POBLAC SIN ESSALUD CUADRO MANDO'!$G$3:$DY$188,116,0)</f>
        <v>14</v>
      </c>
      <c r="AK1606" s="12">
        <f>VLOOKUP($B1606,'[3]POBLAC SIN ESSALUD CUADRO MANDO'!$G$3:$DY$188,117,0)</f>
        <v>10</v>
      </c>
      <c r="AL1606" s="12">
        <f>VLOOKUP($B1606,'[3]POBLAC SIN ESSALUD CUADRO MANDO'!$G$3:$DY$188,118,0)</f>
        <v>10</v>
      </c>
      <c r="AM1606" s="12">
        <f>VLOOKUP($B1606,'[3]POBLAC SIN ESSALUD CUADRO MANDO'!$G$3:$DY$188,119,0)</f>
        <v>5</v>
      </c>
      <c r="AN1606" s="12">
        <f>VLOOKUP($B1606,'[3]POBLAC SIN ESSALUD CUADRO MANDO'!$G$3:$DY$188,120,0)</f>
        <v>5</v>
      </c>
      <c r="AO1606" s="12">
        <f>VLOOKUP($B1606,'[3]POBLAC SIN ESSALUD CUADRO MANDO'!$G$3:$DY$188,121,0)</f>
        <v>5</v>
      </c>
      <c r="AP1606" s="12">
        <f>VLOOKUP($B1606,'[3]POBLAC SIN ESSALUD CUADRO MANDO'!$G$3:$DY$188,122,0)</f>
        <v>5</v>
      </c>
      <c r="AQ1606" s="74">
        <f>VLOOKUP($B1606,'[4]POB-2019'!$K$6:$BD$190,42,0)</f>
        <v>155</v>
      </c>
      <c r="AR1606" s="74">
        <f>VLOOKUP($B1606,'[4]POB-2019'!$K$6:$BD$190,43,0)</f>
        <v>18</v>
      </c>
      <c r="AS1606" s="74">
        <f>VLOOKUP($B1606,'[4]POB-2019'!$K$6:$BD$190,44,0)</f>
        <v>15</v>
      </c>
      <c r="AT1606" s="74">
        <f>VLOOKUP($B1606,'[4]POB-2019'!$K$6:$BD$190,45,0)</f>
        <v>63</v>
      </c>
      <c r="AU1606" s="12">
        <f>VLOOKUP($B1606,'[3]POBLAC SIN ESSALUD CUADRO MANDO'!$G$3:$DY$188,123,0)</f>
        <v>5</v>
      </c>
    </row>
    <row r="1607" spans="1:47" ht="12">
      <c r="A1607" s="58">
        <v>1608</v>
      </c>
      <c r="B1607" s="58">
        <v>7367</v>
      </c>
      <c r="C1607" s="59" t="s">
        <v>1130</v>
      </c>
      <c r="D1607" s="59" t="s">
        <v>723</v>
      </c>
      <c r="E1607" s="59" t="s">
        <v>737</v>
      </c>
      <c r="F1607" s="59" t="s">
        <v>745</v>
      </c>
      <c r="G1607" s="12" t="s">
        <v>266</v>
      </c>
      <c r="H1607" s="14">
        <f t="shared" si="398"/>
        <v>7367</v>
      </c>
      <c r="I1607" s="14">
        <f t="shared" si="399"/>
        <v>276</v>
      </c>
      <c r="J1607" s="12">
        <f>VLOOKUP($B1607,'[3]POBLAC SIN ESSALUD CUADRO MANDO'!$G$3:$DY$188,2,0)</f>
        <v>4</v>
      </c>
      <c r="K1607" s="12">
        <f>VLOOKUP($B1607,'[3]POBLAC SIN ESSALUD CUADRO MANDO'!$G$3:$DY$188,3,0)</f>
        <v>7</v>
      </c>
      <c r="L1607" s="12">
        <f>VLOOKUP($B1607,'[3]POBLAC SIN ESSALUD CUADRO MANDO'!$G$3:$DY$188,4,0)</f>
        <v>6</v>
      </c>
      <c r="M1607" s="12">
        <f>VLOOKUP($B1607,'[3]POBLAC SIN ESSALUD CUADRO MANDO'!$G$3:$DY$188,5,0)</f>
        <v>5</v>
      </c>
      <c r="N1607" s="12">
        <f>VLOOKUP($B1607,'[3]POBLAC SIN ESSALUD CUADRO MANDO'!$G$3:$DY$188,6,0)</f>
        <v>8</v>
      </c>
      <c r="O1607" s="12">
        <f>VLOOKUP($B1607,'[3]POBLAC SIN ESSALUD CUADRO MANDO'!$G$3:$DY$188,7,0)</f>
        <v>5</v>
      </c>
      <c r="P1607" s="12">
        <f>VLOOKUP($B1607,'[3]POBLAC SIN ESSALUD CUADRO MANDO'!$G$3:$DY$188,8,0)</f>
        <v>5</v>
      </c>
      <c r="Q1607" s="12">
        <f>VLOOKUP($B1607,'[3]POBLAC SIN ESSALUD CUADRO MANDO'!$G$3:$DY$188,9,0)</f>
        <v>5</v>
      </c>
      <c r="R1607" s="12">
        <f>VLOOKUP($B1607,'[3]POBLAC SIN ESSALUD CUADRO MANDO'!$G$3:$DY$188,10,0)</f>
        <v>5</v>
      </c>
      <c r="S1607" s="12">
        <f>VLOOKUP($B1607,'[3]POBLAC SIN ESSALUD CUADRO MANDO'!$G$3:$DY$188,11,0)</f>
        <v>5</v>
      </c>
      <c r="T1607" s="12">
        <f>VLOOKUP($B1607,'[3]POBLAC SIN ESSALUD CUADRO MANDO'!$G$3:$DY$188,12,0)</f>
        <v>6</v>
      </c>
      <c r="U1607" s="12">
        <f>VLOOKUP($B1607,'[3]POBLAC SIN ESSALUD CUADRO MANDO'!$G$3:$DY$188,13,0)</f>
        <v>5</v>
      </c>
      <c r="V1607" s="12">
        <f>VLOOKUP($B1607,'[3]POBLAC SIN ESSALUD CUADRO MANDO'!$G$3:$DY$188,14,0)</f>
        <v>6</v>
      </c>
      <c r="W1607" s="12">
        <f>VLOOKUP($B1607,'[3]POBLAC SIN ESSALUD CUADRO MANDO'!$G$3:$DY$188,15,0)</f>
        <v>7</v>
      </c>
      <c r="X1607" s="12">
        <f>VLOOKUP($B1607,'[3]POBLAC SIN ESSALUD CUADRO MANDO'!$G$3:$DY$188,16,0)</f>
        <v>7</v>
      </c>
      <c r="Y1607" s="12">
        <f>VLOOKUP($B1607,'[3]POBLAC SIN ESSALUD CUADRO MANDO'!$G$3:$DY$188,17,0)</f>
        <v>6</v>
      </c>
      <c r="Z1607" s="12">
        <f>VLOOKUP($B1607,'[3]POBLAC SIN ESSALUD CUADRO MANDO'!$G$3:$DY$188,18,0)</f>
        <v>6</v>
      </c>
      <c r="AA1607" s="12">
        <f>VLOOKUP($B1607,'[3]POBLAC SIN ESSALUD CUADRO MANDO'!$G$3:$DY$188,19,0)</f>
        <v>6</v>
      </c>
      <c r="AB1607" s="12">
        <f>VLOOKUP($B1607,'[3]POBLAC SIN ESSALUD CUADRO MANDO'!$G$3:$DY$188,20,0)</f>
        <v>5</v>
      </c>
      <c r="AC1607" s="12">
        <f>VLOOKUP($B1607,'[3]POBLAC SIN ESSALUD CUADRO MANDO'!$G$3:$DY$188,21,0)</f>
        <v>5</v>
      </c>
      <c r="AD1607" s="12">
        <f>VLOOKUP($B1607,'[3]POBLAC SIN ESSALUD CUADRO MANDO'!$G$3:$DY$188,110,0)</f>
        <v>27</v>
      </c>
      <c r="AE1607" s="12">
        <f>VLOOKUP($B1607,'[3]POBLAC SIN ESSALUD CUADRO MANDO'!$G$3:$DY$188,111,0)</f>
        <v>22</v>
      </c>
      <c r="AF1607" s="12">
        <f>VLOOKUP($B1607,'[3]POBLAC SIN ESSALUD CUADRO MANDO'!$G$3:$DY$188,112,0)</f>
        <v>18</v>
      </c>
      <c r="AG1607" s="12">
        <f>VLOOKUP($B1607,'[3]POBLAC SIN ESSALUD CUADRO MANDO'!$G$3:$DY$188,113,0)</f>
        <v>17</v>
      </c>
      <c r="AH1607" s="12">
        <f>VLOOKUP($B1607,'[3]POBLAC SIN ESSALUD CUADRO MANDO'!$G$3:$DY$188,114,0)</f>
        <v>15</v>
      </c>
      <c r="AI1607" s="12">
        <f>VLOOKUP($B1607,'[3]POBLAC SIN ESSALUD CUADRO MANDO'!$G$3:$DY$188,115,0)</f>
        <v>14</v>
      </c>
      <c r="AJ1607" s="12">
        <f>VLOOKUP($B1607,'[3]POBLAC SIN ESSALUD CUADRO MANDO'!$G$3:$DY$188,116,0)</f>
        <v>12</v>
      </c>
      <c r="AK1607" s="12">
        <f>VLOOKUP($B1607,'[3]POBLAC SIN ESSALUD CUADRO MANDO'!$G$3:$DY$188,117,0)</f>
        <v>9</v>
      </c>
      <c r="AL1607" s="12">
        <f>VLOOKUP($B1607,'[3]POBLAC SIN ESSALUD CUADRO MANDO'!$G$3:$DY$188,118,0)</f>
        <v>8</v>
      </c>
      <c r="AM1607" s="12">
        <f>VLOOKUP($B1607,'[3]POBLAC SIN ESSALUD CUADRO MANDO'!$G$3:$DY$188,119,0)</f>
        <v>5</v>
      </c>
      <c r="AN1607" s="12">
        <f>VLOOKUP($B1607,'[3]POBLAC SIN ESSALUD CUADRO MANDO'!$G$3:$DY$188,120,0)</f>
        <v>5</v>
      </c>
      <c r="AO1607" s="12">
        <f>VLOOKUP($B1607,'[3]POBLAC SIN ESSALUD CUADRO MANDO'!$G$3:$DY$188,121,0)</f>
        <v>5</v>
      </c>
      <c r="AP1607" s="12">
        <f>VLOOKUP($B1607,'[3]POBLAC SIN ESSALUD CUADRO MANDO'!$G$3:$DY$188,122,0)</f>
        <v>5</v>
      </c>
      <c r="AQ1607" s="74">
        <f>VLOOKUP($B1607,'[4]POB-2019'!$K$6:$BD$190,42,0)</f>
        <v>141</v>
      </c>
      <c r="AR1607" s="74">
        <f>VLOOKUP($B1607,'[4]POB-2019'!$K$6:$BD$190,43,0)</f>
        <v>16</v>
      </c>
      <c r="AS1607" s="74">
        <f>VLOOKUP($B1607,'[4]POB-2019'!$K$6:$BD$190,44,0)</f>
        <v>14</v>
      </c>
      <c r="AT1607" s="74">
        <f>VLOOKUP($B1607,'[4]POB-2019'!$K$6:$BD$190,45,0)</f>
        <v>58</v>
      </c>
      <c r="AU1607" s="12">
        <f>VLOOKUP($B1607,'[3]POBLAC SIN ESSALUD CUADRO MANDO'!$G$3:$DY$188,123,0)</f>
        <v>4</v>
      </c>
    </row>
    <row r="1608" spans="1:47" ht="12">
      <c r="A1608" s="58">
        <v>1609</v>
      </c>
      <c r="B1608" s="58">
        <v>4965</v>
      </c>
      <c r="C1608" s="59" t="s">
        <v>1130</v>
      </c>
      <c r="D1608" s="59" t="s">
        <v>723</v>
      </c>
      <c r="E1608" s="59" t="s">
        <v>737</v>
      </c>
      <c r="F1608" s="59" t="s">
        <v>752</v>
      </c>
      <c r="G1608" s="12" t="s">
        <v>266</v>
      </c>
      <c r="H1608" s="14">
        <f t="shared" si="398"/>
        <v>4965</v>
      </c>
      <c r="I1608" s="14">
        <f t="shared" si="399"/>
        <v>408</v>
      </c>
      <c r="J1608" s="12">
        <f>VLOOKUP($B1608,'[3]POBLAC SIN ESSALUD CUADRO MANDO'!$G$3:$DY$188,2,0)</f>
        <v>8</v>
      </c>
      <c r="K1608" s="12">
        <f>VLOOKUP($B1608,'[3]POBLAC SIN ESSALUD CUADRO MANDO'!$G$3:$DY$188,3,0)</f>
        <v>7</v>
      </c>
      <c r="L1608" s="12">
        <f>VLOOKUP($B1608,'[3]POBLAC SIN ESSALUD CUADRO MANDO'!$G$3:$DY$188,4,0)</f>
        <v>6</v>
      </c>
      <c r="M1608" s="12">
        <f>VLOOKUP($B1608,'[3]POBLAC SIN ESSALUD CUADRO MANDO'!$G$3:$DY$188,5,0)</f>
        <v>7</v>
      </c>
      <c r="N1608" s="12">
        <f>VLOOKUP($B1608,'[3]POBLAC SIN ESSALUD CUADRO MANDO'!$G$3:$DY$188,6,0)</f>
        <v>8</v>
      </c>
      <c r="O1608" s="12">
        <f>VLOOKUP($B1608,'[3]POBLAC SIN ESSALUD CUADRO MANDO'!$G$3:$DY$188,7,0)</f>
        <v>8</v>
      </c>
      <c r="P1608" s="12">
        <f>VLOOKUP($B1608,'[3]POBLAC SIN ESSALUD CUADRO MANDO'!$G$3:$DY$188,8,0)</f>
        <v>8</v>
      </c>
      <c r="Q1608" s="12">
        <f>VLOOKUP($B1608,'[3]POBLAC SIN ESSALUD CUADRO MANDO'!$G$3:$DY$188,9,0)</f>
        <v>8</v>
      </c>
      <c r="R1608" s="12">
        <f>VLOOKUP($B1608,'[3]POBLAC SIN ESSALUD CUADRO MANDO'!$G$3:$DY$188,10,0)</f>
        <v>8</v>
      </c>
      <c r="S1608" s="12">
        <f>VLOOKUP($B1608,'[3]POBLAC SIN ESSALUD CUADRO MANDO'!$G$3:$DY$188,11,0)</f>
        <v>7</v>
      </c>
      <c r="T1608" s="12">
        <f>VLOOKUP($B1608,'[3]POBLAC SIN ESSALUD CUADRO MANDO'!$G$3:$DY$188,12,0)</f>
        <v>9</v>
      </c>
      <c r="U1608" s="12">
        <f>VLOOKUP($B1608,'[3]POBLAC SIN ESSALUD CUADRO MANDO'!$G$3:$DY$188,13,0)</f>
        <v>8</v>
      </c>
      <c r="V1608" s="12">
        <f>VLOOKUP($B1608,'[3]POBLAC SIN ESSALUD CUADRO MANDO'!$G$3:$DY$188,14,0)</f>
        <v>9</v>
      </c>
      <c r="W1608" s="12">
        <f>VLOOKUP($B1608,'[3]POBLAC SIN ESSALUD CUADRO MANDO'!$G$3:$DY$188,15,0)</f>
        <v>11</v>
      </c>
      <c r="X1608" s="12">
        <f>VLOOKUP($B1608,'[3]POBLAC SIN ESSALUD CUADRO MANDO'!$G$3:$DY$188,16,0)</f>
        <v>11</v>
      </c>
      <c r="Y1608" s="12">
        <f>VLOOKUP($B1608,'[3]POBLAC SIN ESSALUD CUADRO MANDO'!$G$3:$DY$188,17,0)</f>
        <v>9</v>
      </c>
      <c r="Z1608" s="12">
        <f>VLOOKUP($B1608,'[3]POBLAC SIN ESSALUD CUADRO MANDO'!$G$3:$DY$188,18,0)</f>
        <v>9</v>
      </c>
      <c r="AA1608" s="12">
        <f>VLOOKUP($B1608,'[3]POBLAC SIN ESSALUD CUADRO MANDO'!$G$3:$DY$188,19,0)</f>
        <v>9</v>
      </c>
      <c r="AB1608" s="12">
        <f>VLOOKUP($B1608,'[3]POBLAC SIN ESSALUD CUADRO MANDO'!$G$3:$DY$188,20,0)</f>
        <v>8</v>
      </c>
      <c r="AC1608" s="12">
        <f>VLOOKUP($B1608,'[3]POBLAC SIN ESSALUD CUADRO MANDO'!$G$3:$DY$188,21,0)</f>
        <v>7</v>
      </c>
      <c r="AD1608" s="12">
        <f>VLOOKUP($B1608,'[3]POBLAC SIN ESSALUD CUADRO MANDO'!$G$3:$DY$188,110,0)</f>
        <v>42</v>
      </c>
      <c r="AE1608" s="12">
        <f>VLOOKUP($B1608,'[3]POBLAC SIN ESSALUD CUADRO MANDO'!$G$3:$DY$188,111,0)</f>
        <v>33</v>
      </c>
      <c r="AF1608" s="12">
        <f>VLOOKUP($B1608,'[3]POBLAC SIN ESSALUD CUADRO MANDO'!$G$3:$DY$188,112,0)</f>
        <v>28</v>
      </c>
      <c r="AG1608" s="12">
        <f>VLOOKUP($B1608,'[3]POBLAC SIN ESSALUD CUADRO MANDO'!$G$3:$DY$188,113,0)</f>
        <v>25</v>
      </c>
      <c r="AH1608" s="12">
        <f>VLOOKUP($B1608,'[3]POBLAC SIN ESSALUD CUADRO MANDO'!$G$3:$DY$188,114,0)</f>
        <v>24</v>
      </c>
      <c r="AI1608" s="12">
        <f>VLOOKUP($B1608,'[3]POBLAC SIN ESSALUD CUADRO MANDO'!$G$3:$DY$188,115,0)</f>
        <v>19</v>
      </c>
      <c r="AJ1608" s="12">
        <f>VLOOKUP($B1608,'[3]POBLAC SIN ESSALUD CUADRO MANDO'!$G$3:$DY$188,116,0)</f>
        <v>19</v>
      </c>
      <c r="AK1608" s="12">
        <f>VLOOKUP($B1608,'[3]POBLAC SIN ESSALUD CUADRO MANDO'!$G$3:$DY$188,117,0)</f>
        <v>15</v>
      </c>
      <c r="AL1608" s="12">
        <f>VLOOKUP($B1608,'[3]POBLAC SIN ESSALUD CUADRO MANDO'!$G$3:$DY$188,118,0)</f>
        <v>11</v>
      </c>
      <c r="AM1608" s="12">
        <f>VLOOKUP($B1608,'[3]POBLAC SIN ESSALUD CUADRO MANDO'!$G$3:$DY$188,119,0)</f>
        <v>9</v>
      </c>
      <c r="AN1608" s="12">
        <f>VLOOKUP($B1608,'[3]POBLAC SIN ESSALUD CUADRO MANDO'!$G$3:$DY$188,120,0)</f>
        <v>6</v>
      </c>
      <c r="AO1608" s="12">
        <f>VLOOKUP($B1608,'[3]POBLAC SIN ESSALUD CUADRO MANDO'!$G$3:$DY$188,121,0)</f>
        <v>7</v>
      </c>
      <c r="AP1608" s="12">
        <f>VLOOKUP($B1608,'[3]POBLAC SIN ESSALUD CUADRO MANDO'!$G$3:$DY$188,122,0)</f>
        <v>5</v>
      </c>
      <c r="AQ1608" s="74">
        <f>VLOOKUP($B1608,'[4]POB-2019'!$K$6:$BD$190,42,0)</f>
        <v>208</v>
      </c>
      <c r="AR1608" s="74">
        <f>VLOOKUP($B1608,'[4]POB-2019'!$K$6:$BD$190,43,0)</f>
        <v>24</v>
      </c>
      <c r="AS1608" s="74">
        <f>VLOOKUP($B1608,'[4]POB-2019'!$K$6:$BD$190,44,0)</f>
        <v>21</v>
      </c>
      <c r="AT1608" s="74">
        <f>VLOOKUP($B1608,'[4]POB-2019'!$K$6:$BD$190,45,0)</f>
        <v>87</v>
      </c>
      <c r="AU1608" s="12">
        <f>VLOOKUP($B1608,'[3]POBLAC SIN ESSALUD CUADRO MANDO'!$G$3:$DY$188,123,0)</f>
        <v>8</v>
      </c>
    </row>
    <row r="1609" spans="1:47" ht="12">
      <c r="A1609" s="58">
        <v>1610</v>
      </c>
      <c r="B1609" s="58">
        <v>6828</v>
      </c>
      <c r="C1609" s="59" t="s">
        <v>1130</v>
      </c>
      <c r="D1609" s="59" t="s">
        <v>723</v>
      </c>
      <c r="E1609" s="59" t="s">
        <v>737</v>
      </c>
      <c r="F1609" s="59" t="s">
        <v>754</v>
      </c>
      <c r="G1609" s="12" t="s">
        <v>266</v>
      </c>
      <c r="H1609" s="14">
        <f t="shared" si="398"/>
        <v>6828</v>
      </c>
      <c r="I1609" s="14">
        <f t="shared" si="399"/>
        <v>347</v>
      </c>
      <c r="J1609" s="12">
        <f>VLOOKUP($B1609,'[3]POBLAC SIN ESSALUD CUADRO MANDO'!$G$3:$DY$188,2,0)</f>
        <v>4</v>
      </c>
      <c r="K1609" s="12">
        <f>VLOOKUP($B1609,'[3]POBLAC SIN ESSALUD CUADRO MANDO'!$G$3:$DY$188,3,0)</f>
        <v>10</v>
      </c>
      <c r="L1609" s="12">
        <f>VLOOKUP($B1609,'[3]POBLAC SIN ESSALUD CUADRO MANDO'!$G$3:$DY$188,4,0)</f>
        <v>6</v>
      </c>
      <c r="M1609" s="12">
        <f>VLOOKUP($B1609,'[3]POBLAC SIN ESSALUD CUADRO MANDO'!$G$3:$DY$188,5,0)</f>
        <v>6</v>
      </c>
      <c r="N1609" s="12">
        <f>VLOOKUP($B1609,'[3]POBLAC SIN ESSALUD CUADRO MANDO'!$G$3:$DY$188,6,0)</f>
        <v>8</v>
      </c>
      <c r="O1609" s="12">
        <f>VLOOKUP($B1609,'[3]POBLAC SIN ESSALUD CUADRO MANDO'!$G$3:$DY$188,7,0)</f>
        <v>7</v>
      </c>
      <c r="P1609" s="12">
        <f>VLOOKUP($B1609,'[3]POBLAC SIN ESSALUD CUADRO MANDO'!$G$3:$DY$188,8,0)</f>
        <v>7</v>
      </c>
      <c r="Q1609" s="12">
        <f>VLOOKUP($B1609,'[3]POBLAC SIN ESSALUD CUADRO MANDO'!$G$3:$DY$188,9,0)</f>
        <v>7</v>
      </c>
      <c r="R1609" s="12">
        <f>VLOOKUP($B1609,'[3]POBLAC SIN ESSALUD CUADRO MANDO'!$G$3:$DY$188,10,0)</f>
        <v>7</v>
      </c>
      <c r="S1609" s="12">
        <f>VLOOKUP($B1609,'[3]POBLAC SIN ESSALUD CUADRO MANDO'!$G$3:$DY$188,11,0)</f>
        <v>6</v>
      </c>
      <c r="T1609" s="12">
        <f>VLOOKUP($B1609,'[3]POBLAC SIN ESSALUD CUADRO MANDO'!$G$3:$DY$188,12,0)</f>
        <v>8</v>
      </c>
      <c r="U1609" s="12">
        <f>VLOOKUP($B1609,'[3]POBLAC SIN ESSALUD CUADRO MANDO'!$G$3:$DY$188,13,0)</f>
        <v>7</v>
      </c>
      <c r="V1609" s="12">
        <f>VLOOKUP($B1609,'[3]POBLAC SIN ESSALUD CUADRO MANDO'!$G$3:$DY$188,14,0)</f>
        <v>8</v>
      </c>
      <c r="W1609" s="12">
        <f>VLOOKUP($B1609,'[3]POBLAC SIN ESSALUD CUADRO MANDO'!$G$3:$DY$188,15,0)</f>
        <v>9</v>
      </c>
      <c r="X1609" s="12">
        <f>VLOOKUP($B1609,'[3]POBLAC SIN ESSALUD CUADRO MANDO'!$G$3:$DY$188,16,0)</f>
        <v>9</v>
      </c>
      <c r="Y1609" s="12">
        <f>VLOOKUP($B1609,'[3]POBLAC SIN ESSALUD CUADRO MANDO'!$G$3:$DY$188,17,0)</f>
        <v>8</v>
      </c>
      <c r="Z1609" s="12">
        <f>VLOOKUP($B1609,'[3]POBLAC SIN ESSALUD CUADRO MANDO'!$G$3:$DY$188,18,0)</f>
        <v>8</v>
      </c>
      <c r="AA1609" s="12">
        <f>VLOOKUP($B1609,'[3]POBLAC SIN ESSALUD CUADRO MANDO'!$G$3:$DY$188,19,0)</f>
        <v>8</v>
      </c>
      <c r="AB1609" s="12">
        <f>VLOOKUP($B1609,'[3]POBLAC SIN ESSALUD CUADRO MANDO'!$G$3:$DY$188,20,0)</f>
        <v>6</v>
      </c>
      <c r="AC1609" s="12">
        <f>VLOOKUP($B1609,'[3]POBLAC SIN ESSALUD CUADRO MANDO'!$G$3:$DY$188,21,0)</f>
        <v>6</v>
      </c>
      <c r="AD1609" s="12">
        <f>VLOOKUP($B1609,'[3]POBLAC SIN ESSALUD CUADRO MANDO'!$G$3:$DY$188,110,0)</f>
        <v>35</v>
      </c>
      <c r="AE1609" s="12">
        <f>VLOOKUP($B1609,'[3]POBLAC SIN ESSALUD CUADRO MANDO'!$G$3:$DY$188,111,0)</f>
        <v>28</v>
      </c>
      <c r="AF1609" s="12">
        <f>VLOOKUP($B1609,'[3]POBLAC SIN ESSALUD CUADRO MANDO'!$G$3:$DY$188,112,0)</f>
        <v>23</v>
      </c>
      <c r="AG1609" s="12">
        <f>VLOOKUP($B1609,'[3]POBLAC SIN ESSALUD CUADRO MANDO'!$G$3:$DY$188,113,0)</f>
        <v>21</v>
      </c>
      <c r="AH1609" s="12">
        <f>VLOOKUP($B1609,'[3]POBLAC SIN ESSALUD CUADRO MANDO'!$G$3:$DY$188,114,0)</f>
        <v>19</v>
      </c>
      <c r="AI1609" s="12">
        <f>VLOOKUP($B1609,'[3]POBLAC SIN ESSALUD CUADRO MANDO'!$G$3:$DY$188,115,0)</f>
        <v>16</v>
      </c>
      <c r="AJ1609" s="12">
        <f>VLOOKUP($B1609,'[3]POBLAC SIN ESSALUD CUADRO MANDO'!$G$3:$DY$188,116,0)</f>
        <v>16</v>
      </c>
      <c r="AK1609" s="12">
        <f>VLOOKUP($B1609,'[3]POBLAC SIN ESSALUD CUADRO MANDO'!$G$3:$DY$188,117,0)</f>
        <v>12</v>
      </c>
      <c r="AL1609" s="12">
        <f>VLOOKUP($B1609,'[3]POBLAC SIN ESSALUD CUADRO MANDO'!$G$3:$DY$188,118,0)</f>
        <v>10</v>
      </c>
      <c r="AM1609" s="12">
        <f>VLOOKUP($B1609,'[3]POBLAC SIN ESSALUD CUADRO MANDO'!$G$3:$DY$188,119,0)</f>
        <v>7</v>
      </c>
      <c r="AN1609" s="12">
        <f>VLOOKUP($B1609,'[3]POBLAC SIN ESSALUD CUADRO MANDO'!$G$3:$DY$188,120,0)</f>
        <v>5</v>
      </c>
      <c r="AO1609" s="12">
        <f>VLOOKUP($B1609,'[3]POBLAC SIN ESSALUD CUADRO MANDO'!$G$3:$DY$188,121,0)</f>
        <v>5</v>
      </c>
      <c r="AP1609" s="12">
        <f>VLOOKUP($B1609,'[3]POBLAC SIN ESSALUD CUADRO MANDO'!$G$3:$DY$188,122,0)</f>
        <v>5</v>
      </c>
      <c r="AQ1609" s="74">
        <f>VLOOKUP($B1609,'[4]POB-2019'!$K$6:$BD$190,42,0)</f>
        <v>177</v>
      </c>
      <c r="AR1609" s="74">
        <f>VLOOKUP($B1609,'[4]POB-2019'!$K$6:$BD$190,43,0)</f>
        <v>21</v>
      </c>
      <c r="AS1609" s="74">
        <f>VLOOKUP($B1609,'[4]POB-2019'!$K$6:$BD$190,44,0)</f>
        <v>18</v>
      </c>
      <c r="AT1609" s="74">
        <f>VLOOKUP($B1609,'[4]POB-2019'!$K$6:$BD$190,45,0)</f>
        <v>72</v>
      </c>
      <c r="AU1609" s="12">
        <f>VLOOKUP($B1609,'[3]POBLAC SIN ESSALUD CUADRO MANDO'!$G$3:$DY$188,123,0)</f>
        <v>4</v>
      </c>
    </row>
    <row r="1610" spans="1:47" ht="12">
      <c r="A1610" s="58">
        <v>1611</v>
      </c>
      <c r="B1610" s="58">
        <v>4967</v>
      </c>
      <c r="C1610" s="59" t="s">
        <v>1130</v>
      </c>
      <c r="D1610" s="59" t="s">
        <v>723</v>
      </c>
      <c r="E1610" s="59" t="s">
        <v>737</v>
      </c>
      <c r="F1610" s="59" t="s">
        <v>757</v>
      </c>
      <c r="G1610" s="12" t="s">
        <v>271</v>
      </c>
      <c r="H1610" s="14">
        <f t="shared" si="398"/>
        <v>4967</v>
      </c>
      <c r="I1610" s="14">
        <f t="shared" si="399"/>
        <v>610</v>
      </c>
      <c r="J1610" s="12">
        <f>VLOOKUP($B1610,'[3]POBLAC SIN ESSALUD CUADRO MANDO'!$G$3:$DY$188,2,0)</f>
        <v>9</v>
      </c>
      <c r="K1610" s="12">
        <f>VLOOKUP($B1610,'[3]POBLAC SIN ESSALUD CUADRO MANDO'!$G$3:$DY$188,3,0)</f>
        <v>9</v>
      </c>
      <c r="L1610" s="12">
        <f>VLOOKUP($B1610,'[3]POBLAC SIN ESSALUD CUADRO MANDO'!$G$3:$DY$188,4,0)</f>
        <v>10</v>
      </c>
      <c r="M1610" s="12">
        <f>VLOOKUP($B1610,'[3]POBLAC SIN ESSALUD CUADRO MANDO'!$G$3:$DY$188,5,0)</f>
        <v>10</v>
      </c>
      <c r="N1610" s="12">
        <f>VLOOKUP($B1610,'[3]POBLAC SIN ESSALUD CUADRO MANDO'!$G$3:$DY$188,6,0)</f>
        <v>11</v>
      </c>
      <c r="O1610" s="12">
        <f>VLOOKUP($B1610,'[3]POBLAC SIN ESSALUD CUADRO MANDO'!$G$3:$DY$188,7,0)</f>
        <v>12</v>
      </c>
      <c r="P1610" s="12">
        <f>VLOOKUP($B1610,'[3]POBLAC SIN ESSALUD CUADRO MANDO'!$G$3:$DY$188,8,0)</f>
        <v>12</v>
      </c>
      <c r="Q1610" s="12">
        <f>VLOOKUP($B1610,'[3]POBLAC SIN ESSALUD CUADRO MANDO'!$G$3:$DY$188,9,0)</f>
        <v>12</v>
      </c>
      <c r="R1610" s="12">
        <f>VLOOKUP($B1610,'[3]POBLAC SIN ESSALUD CUADRO MANDO'!$G$3:$DY$188,10,0)</f>
        <v>12</v>
      </c>
      <c r="S1610" s="12">
        <f>VLOOKUP($B1610,'[3]POBLAC SIN ESSALUD CUADRO MANDO'!$G$3:$DY$188,11,0)</f>
        <v>11</v>
      </c>
      <c r="T1610" s="12">
        <f>VLOOKUP($B1610,'[3]POBLAC SIN ESSALUD CUADRO MANDO'!$G$3:$DY$188,12,0)</f>
        <v>14</v>
      </c>
      <c r="U1610" s="12">
        <f>VLOOKUP($B1610,'[3]POBLAC SIN ESSALUD CUADRO MANDO'!$G$3:$DY$188,13,0)</f>
        <v>12</v>
      </c>
      <c r="V1610" s="12">
        <f>VLOOKUP($B1610,'[3]POBLAC SIN ESSALUD CUADRO MANDO'!$G$3:$DY$188,14,0)</f>
        <v>14</v>
      </c>
      <c r="W1610" s="12">
        <f>VLOOKUP($B1610,'[3]POBLAC SIN ESSALUD CUADRO MANDO'!$G$3:$DY$188,15,0)</f>
        <v>16</v>
      </c>
      <c r="X1610" s="12">
        <f>VLOOKUP($B1610,'[3]POBLAC SIN ESSALUD CUADRO MANDO'!$G$3:$DY$188,16,0)</f>
        <v>16</v>
      </c>
      <c r="Y1610" s="12">
        <f>VLOOKUP($B1610,'[3]POBLAC SIN ESSALUD CUADRO MANDO'!$G$3:$DY$188,17,0)</f>
        <v>14</v>
      </c>
      <c r="Z1610" s="12">
        <f>VLOOKUP($B1610,'[3]POBLAC SIN ESSALUD CUADRO MANDO'!$G$3:$DY$188,18,0)</f>
        <v>14</v>
      </c>
      <c r="AA1610" s="12">
        <f>VLOOKUP($B1610,'[3]POBLAC SIN ESSALUD CUADRO MANDO'!$G$3:$DY$188,19,0)</f>
        <v>13</v>
      </c>
      <c r="AB1610" s="12">
        <f>VLOOKUP($B1610,'[3]POBLAC SIN ESSALUD CUADRO MANDO'!$G$3:$DY$188,20,0)</f>
        <v>11</v>
      </c>
      <c r="AC1610" s="12">
        <f>VLOOKUP($B1610,'[3]POBLAC SIN ESSALUD CUADRO MANDO'!$G$3:$DY$188,21,0)</f>
        <v>11</v>
      </c>
      <c r="AD1610" s="12">
        <f>VLOOKUP($B1610,'[3]POBLAC SIN ESSALUD CUADRO MANDO'!$G$3:$DY$188,110,0)</f>
        <v>62</v>
      </c>
      <c r="AE1610" s="12">
        <f>VLOOKUP($B1610,'[3]POBLAC SIN ESSALUD CUADRO MANDO'!$G$3:$DY$188,111,0)</f>
        <v>48</v>
      </c>
      <c r="AF1610" s="12">
        <f>VLOOKUP($B1610,'[3]POBLAC SIN ESSALUD CUADRO MANDO'!$G$3:$DY$188,112,0)</f>
        <v>43</v>
      </c>
      <c r="AG1610" s="12">
        <f>VLOOKUP($B1610,'[3]POBLAC SIN ESSALUD CUADRO MANDO'!$G$3:$DY$188,113,0)</f>
        <v>37</v>
      </c>
      <c r="AH1610" s="12">
        <f>VLOOKUP($B1610,'[3]POBLAC SIN ESSALUD CUADRO MANDO'!$G$3:$DY$188,114,0)</f>
        <v>35</v>
      </c>
      <c r="AI1610" s="12">
        <f>VLOOKUP($B1610,'[3]POBLAC SIN ESSALUD CUADRO MANDO'!$G$3:$DY$188,115,0)</f>
        <v>29</v>
      </c>
      <c r="AJ1610" s="12">
        <f>VLOOKUP($B1610,'[3]POBLAC SIN ESSALUD CUADRO MANDO'!$G$3:$DY$188,116,0)</f>
        <v>28</v>
      </c>
      <c r="AK1610" s="12">
        <f>VLOOKUP($B1610,'[3]POBLAC SIN ESSALUD CUADRO MANDO'!$G$3:$DY$188,117,0)</f>
        <v>22</v>
      </c>
      <c r="AL1610" s="12">
        <f>VLOOKUP($B1610,'[3]POBLAC SIN ESSALUD CUADRO MANDO'!$G$3:$DY$188,118,0)</f>
        <v>16</v>
      </c>
      <c r="AM1610" s="12">
        <f>VLOOKUP($B1610,'[3]POBLAC SIN ESSALUD CUADRO MANDO'!$G$3:$DY$188,119,0)</f>
        <v>14</v>
      </c>
      <c r="AN1610" s="12">
        <f>VLOOKUP($B1610,'[3]POBLAC SIN ESSALUD CUADRO MANDO'!$G$3:$DY$188,120,0)</f>
        <v>10</v>
      </c>
      <c r="AO1610" s="12">
        <f>VLOOKUP($B1610,'[3]POBLAC SIN ESSALUD CUADRO MANDO'!$G$3:$DY$188,121,0)</f>
        <v>12</v>
      </c>
      <c r="AP1610" s="12">
        <f>VLOOKUP($B1610,'[3]POBLAC SIN ESSALUD CUADRO MANDO'!$G$3:$DY$188,122,0)</f>
        <v>11</v>
      </c>
      <c r="AQ1610" s="74">
        <f>VLOOKUP($B1610,'[4]POB-2019'!$K$6:$BD$190,42,0)</f>
        <v>311</v>
      </c>
      <c r="AR1610" s="74">
        <f>VLOOKUP($B1610,'[4]POB-2019'!$K$6:$BD$190,43,0)</f>
        <v>37</v>
      </c>
      <c r="AS1610" s="74">
        <f>VLOOKUP($B1610,'[4]POB-2019'!$K$6:$BD$190,44,0)</f>
        <v>32</v>
      </c>
      <c r="AT1610" s="74">
        <f>VLOOKUP($B1610,'[4]POB-2019'!$K$6:$BD$190,45,0)</f>
        <v>130</v>
      </c>
      <c r="AU1610" s="12">
        <f>VLOOKUP($B1610,'[3]POBLAC SIN ESSALUD CUADRO MANDO'!$G$3:$DY$188,123,0)</f>
        <v>10</v>
      </c>
    </row>
    <row r="1611" spans="1:47" ht="12">
      <c r="A1611" s="58">
        <v>1612</v>
      </c>
      <c r="B1611" s="58">
        <v>4966</v>
      </c>
      <c r="C1611" s="59" t="s">
        <v>1130</v>
      </c>
      <c r="D1611" s="59" t="s">
        <v>723</v>
      </c>
      <c r="E1611" s="59" t="s">
        <v>737</v>
      </c>
      <c r="F1611" s="59" t="s">
        <v>755</v>
      </c>
      <c r="G1611" s="12" t="s">
        <v>271</v>
      </c>
      <c r="H1611" s="14">
        <f t="shared" si="398"/>
        <v>4966</v>
      </c>
      <c r="I1611" s="14">
        <f t="shared" si="399"/>
        <v>838</v>
      </c>
      <c r="J1611" s="12">
        <f>VLOOKUP($B1611,'[3]POBLAC SIN ESSALUD CUADRO MANDO'!$G$3:$DY$188,2,0)</f>
        <v>12</v>
      </c>
      <c r="K1611" s="12">
        <f>VLOOKUP($B1611,'[3]POBLAC SIN ESSALUD CUADRO MANDO'!$G$3:$DY$188,3,0)</f>
        <v>12</v>
      </c>
      <c r="L1611" s="12">
        <f>VLOOKUP($B1611,'[3]POBLAC SIN ESSALUD CUADRO MANDO'!$G$3:$DY$188,4,0)</f>
        <v>15</v>
      </c>
      <c r="M1611" s="12">
        <f>VLOOKUP($B1611,'[3]POBLAC SIN ESSALUD CUADRO MANDO'!$G$3:$DY$188,5,0)</f>
        <v>14</v>
      </c>
      <c r="N1611" s="12">
        <f>VLOOKUP($B1611,'[3]POBLAC SIN ESSALUD CUADRO MANDO'!$G$3:$DY$188,6,0)</f>
        <v>15</v>
      </c>
      <c r="O1611" s="12">
        <f>VLOOKUP($B1611,'[3]POBLAC SIN ESSALUD CUADRO MANDO'!$G$3:$DY$188,7,0)</f>
        <v>17</v>
      </c>
      <c r="P1611" s="12">
        <f>VLOOKUP($B1611,'[3]POBLAC SIN ESSALUD CUADRO MANDO'!$G$3:$DY$188,8,0)</f>
        <v>16</v>
      </c>
      <c r="Q1611" s="12">
        <f>VLOOKUP($B1611,'[3]POBLAC SIN ESSALUD CUADRO MANDO'!$G$3:$DY$188,9,0)</f>
        <v>17</v>
      </c>
      <c r="R1611" s="12">
        <f>VLOOKUP($B1611,'[3]POBLAC SIN ESSALUD CUADRO MANDO'!$G$3:$DY$188,10,0)</f>
        <v>17</v>
      </c>
      <c r="S1611" s="12">
        <f>VLOOKUP($B1611,'[3]POBLAC SIN ESSALUD CUADRO MANDO'!$G$3:$DY$188,11,0)</f>
        <v>15</v>
      </c>
      <c r="T1611" s="12">
        <f>VLOOKUP($B1611,'[3]POBLAC SIN ESSALUD CUADRO MANDO'!$G$3:$DY$188,12,0)</f>
        <v>19</v>
      </c>
      <c r="U1611" s="12">
        <f>VLOOKUP($B1611,'[3]POBLAC SIN ESSALUD CUADRO MANDO'!$G$3:$DY$188,13,0)</f>
        <v>16</v>
      </c>
      <c r="V1611" s="12">
        <f>VLOOKUP($B1611,'[3]POBLAC SIN ESSALUD CUADRO MANDO'!$G$3:$DY$188,14,0)</f>
        <v>19</v>
      </c>
      <c r="W1611" s="12">
        <f>VLOOKUP($B1611,'[3]POBLAC SIN ESSALUD CUADRO MANDO'!$G$3:$DY$188,15,0)</f>
        <v>22</v>
      </c>
      <c r="X1611" s="12">
        <f>VLOOKUP($B1611,'[3]POBLAC SIN ESSALUD CUADRO MANDO'!$G$3:$DY$188,16,0)</f>
        <v>22</v>
      </c>
      <c r="Y1611" s="12">
        <f>VLOOKUP($B1611,'[3]POBLAC SIN ESSALUD CUADRO MANDO'!$G$3:$DY$188,17,0)</f>
        <v>19</v>
      </c>
      <c r="Z1611" s="12">
        <f>VLOOKUP($B1611,'[3]POBLAC SIN ESSALUD CUADRO MANDO'!$G$3:$DY$188,18,0)</f>
        <v>19</v>
      </c>
      <c r="AA1611" s="12">
        <f>VLOOKUP($B1611,'[3]POBLAC SIN ESSALUD CUADRO MANDO'!$G$3:$DY$188,19,0)</f>
        <v>18</v>
      </c>
      <c r="AB1611" s="12">
        <f>VLOOKUP($B1611,'[3]POBLAC SIN ESSALUD CUADRO MANDO'!$G$3:$DY$188,20,0)</f>
        <v>16</v>
      </c>
      <c r="AC1611" s="12">
        <f>VLOOKUP($B1611,'[3]POBLAC SIN ESSALUD CUADRO MANDO'!$G$3:$DY$188,21,0)</f>
        <v>15</v>
      </c>
      <c r="AD1611" s="12">
        <f>VLOOKUP($B1611,'[3]POBLAC SIN ESSALUD CUADRO MANDO'!$G$3:$DY$188,110,0)</f>
        <v>85</v>
      </c>
      <c r="AE1611" s="12">
        <f>VLOOKUP($B1611,'[3]POBLAC SIN ESSALUD CUADRO MANDO'!$G$3:$DY$188,111,0)</f>
        <v>65</v>
      </c>
      <c r="AF1611" s="12">
        <f>VLOOKUP($B1611,'[3]POBLAC SIN ESSALUD CUADRO MANDO'!$G$3:$DY$188,112,0)</f>
        <v>57</v>
      </c>
      <c r="AG1611" s="12">
        <f>VLOOKUP($B1611,'[3]POBLAC SIN ESSALUD CUADRO MANDO'!$G$3:$DY$188,113,0)</f>
        <v>52</v>
      </c>
      <c r="AH1611" s="12">
        <f>VLOOKUP($B1611,'[3]POBLAC SIN ESSALUD CUADRO MANDO'!$G$3:$DY$188,114,0)</f>
        <v>49</v>
      </c>
      <c r="AI1611" s="12">
        <f>VLOOKUP($B1611,'[3]POBLAC SIN ESSALUD CUADRO MANDO'!$G$3:$DY$188,115,0)</f>
        <v>39</v>
      </c>
      <c r="AJ1611" s="12">
        <f>VLOOKUP($B1611,'[3]POBLAC SIN ESSALUD CUADRO MANDO'!$G$3:$DY$188,116,0)</f>
        <v>40</v>
      </c>
      <c r="AK1611" s="12">
        <f>VLOOKUP($B1611,'[3]POBLAC SIN ESSALUD CUADRO MANDO'!$G$3:$DY$188,117,0)</f>
        <v>30</v>
      </c>
      <c r="AL1611" s="12">
        <f>VLOOKUP($B1611,'[3]POBLAC SIN ESSALUD CUADRO MANDO'!$G$3:$DY$188,118,0)</f>
        <v>24</v>
      </c>
      <c r="AM1611" s="12">
        <f>VLOOKUP($B1611,'[3]POBLAC SIN ESSALUD CUADRO MANDO'!$G$3:$DY$188,119,0)</f>
        <v>16</v>
      </c>
      <c r="AN1611" s="12">
        <f>VLOOKUP($B1611,'[3]POBLAC SIN ESSALUD CUADRO MANDO'!$G$3:$DY$188,120,0)</f>
        <v>15</v>
      </c>
      <c r="AO1611" s="12">
        <f>VLOOKUP($B1611,'[3]POBLAC SIN ESSALUD CUADRO MANDO'!$G$3:$DY$188,121,0)</f>
        <v>14</v>
      </c>
      <c r="AP1611" s="12">
        <f>VLOOKUP($B1611,'[3]POBLAC SIN ESSALUD CUADRO MANDO'!$G$3:$DY$188,122,0)</f>
        <v>17</v>
      </c>
      <c r="AQ1611" s="74">
        <f>VLOOKUP($B1611,'[4]POB-2019'!$K$6:$BD$190,42,0)</f>
        <v>427</v>
      </c>
      <c r="AR1611" s="74">
        <f>VLOOKUP($B1611,'[4]POB-2019'!$K$6:$BD$190,43,0)</f>
        <v>50</v>
      </c>
      <c r="AS1611" s="74">
        <f>VLOOKUP($B1611,'[4]POB-2019'!$K$6:$BD$190,44,0)</f>
        <v>44</v>
      </c>
      <c r="AT1611" s="74">
        <f>VLOOKUP($B1611,'[4]POB-2019'!$K$6:$BD$190,45,0)</f>
        <v>177</v>
      </c>
      <c r="AU1611" s="12">
        <f>VLOOKUP($B1611,'[3]POBLAC SIN ESSALUD CUADRO MANDO'!$G$3:$DY$188,123,0)</f>
        <v>12</v>
      </c>
    </row>
    <row r="1612" spans="1:47" ht="12">
      <c r="A1612" s="58">
        <v>1613</v>
      </c>
      <c r="B1612" s="58">
        <v>4963</v>
      </c>
      <c r="C1612" s="59" t="s">
        <v>1130</v>
      </c>
      <c r="D1612" s="59" t="s">
        <v>723</v>
      </c>
      <c r="E1612" s="59" t="s">
        <v>869</v>
      </c>
      <c r="F1612" s="59" t="s">
        <v>881</v>
      </c>
      <c r="G1612" s="12" t="s">
        <v>266</v>
      </c>
      <c r="H1612" s="14">
        <f t="shared" si="398"/>
        <v>4963</v>
      </c>
      <c r="I1612" s="14">
        <f t="shared" si="399"/>
        <v>635</v>
      </c>
      <c r="J1612" s="12">
        <f>VLOOKUP($B1612,'[3]POBLAC SIN ESSALUD CUADRO MANDO'!$G$3:$DY$188,2,0)</f>
        <v>12</v>
      </c>
      <c r="K1612" s="12">
        <f>VLOOKUP($B1612,'[3]POBLAC SIN ESSALUD CUADRO MANDO'!$G$3:$DY$188,3,0)</f>
        <v>8</v>
      </c>
      <c r="L1612" s="12">
        <f>VLOOKUP($B1612,'[3]POBLAC SIN ESSALUD CUADRO MANDO'!$G$3:$DY$188,4,0)</f>
        <v>11</v>
      </c>
      <c r="M1612" s="12">
        <f>VLOOKUP($B1612,'[3]POBLAC SIN ESSALUD CUADRO MANDO'!$G$3:$DY$188,5,0)</f>
        <v>11</v>
      </c>
      <c r="N1612" s="12">
        <f>VLOOKUP($B1612,'[3]POBLAC SIN ESSALUD CUADRO MANDO'!$G$3:$DY$188,6,0)</f>
        <v>12</v>
      </c>
      <c r="O1612" s="12">
        <f>VLOOKUP($B1612,'[3]POBLAC SIN ESSALUD CUADRO MANDO'!$G$3:$DY$188,7,0)</f>
        <v>13</v>
      </c>
      <c r="P1612" s="12">
        <f>VLOOKUP($B1612,'[3]POBLAC SIN ESSALUD CUADRO MANDO'!$G$3:$DY$188,8,0)</f>
        <v>12</v>
      </c>
      <c r="Q1612" s="12">
        <f>VLOOKUP($B1612,'[3]POBLAC SIN ESSALUD CUADRO MANDO'!$G$3:$DY$188,9,0)</f>
        <v>13</v>
      </c>
      <c r="R1612" s="12">
        <f>VLOOKUP($B1612,'[3]POBLAC SIN ESSALUD CUADRO MANDO'!$G$3:$DY$188,10,0)</f>
        <v>13</v>
      </c>
      <c r="S1612" s="12">
        <f>VLOOKUP($B1612,'[3]POBLAC SIN ESSALUD CUADRO MANDO'!$G$3:$DY$188,11,0)</f>
        <v>12</v>
      </c>
      <c r="T1612" s="12">
        <f>VLOOKUP($B1612,'[3]POBLAC SIN ESSALUD CUADRO MANDO'!$G$3:$DY$188,12,0)</f>
        <v>14</v>
      </c>
      <c r="U1612" s="12">
        <f>VLOOKUP($B1612,'[3]POBLAC SIN ESSALUD CUADRO MANDO'!$G$3:$DY$188,13,0)</f>
        <v>12</v>
      </c>
      <c r="V1612" s="12">
        <f>VLOOKUP($B1612,'[3]POBLAC SIN ESSALUD CUADRO MANDO'!$G$3:$DY$188,14,0)</f>
        <v>14</v>
      </c>
      <c r="W1612" s="12">
        <f>VLOOKUP($B1612,'[3]POBLAC SIN ESSALUD CUADRO MANDO'!$G$3:$DY$188,15,0)</f>
        <v>17</v>
      </c>
      <c r="X1612" s="12">
        <f>VLOOKUP($B1612,'[3]POBLAC SIN ESSALUD CUADRO MANDO'!$G$3:$DY$188,16,0)</f>
        <v>16</v>
      </c>
      <c r="Y1612" s="12">
        <f>VLOOKUP($B1612,'[3]POBLAC SIN ESSALUD CUADRO MANDO'!$G$3:$DY$188,17,0)</f>
        <v>14</v>
      </c>
      <c r="Z1612" s="12">
        <f>VLOOKUP($B1612,'[3]POBLAC SIN ESSALUD CUADRO MANDO'!$G$3:$DY$188,18,0)</f>
        <v>15</v>
      </c>
      <c r="AA1612" s="12">
        <f>VLOOKUP($B1612,'[3]POBLAC SIN ESSALUD CUADRO MANDO'!$G$3:$DY$188,19,0)</f>
        <v>14</v>
      </c>
      <c r="AB1612" s="12">
        <f>VLOOKUP($B1612,'[3]POBLAC SIN ESSALUD CUADRO MANDO'!$G$3:$DY$188,20,0)</f>
        <v>12</v>
      </c>
      <c r="AC1612" s="12">
        <f>VLOOKUP($B1612,'[3]POBLAC SIN ESSALUD CUADRO MANDO'!$G$3:$DY$188,21,0)</f>
        <v>11</v>
      </c>
      <c r="AD1612" s="12">
        <f>VLOOKUP($B1612,'[3]POBLAC SIN ESSALUD CUADRO MANDO'!$G$3:$DY$188,110,0)</f>
        <v>64</v>
      </c>
      <c r="AE1612" s="12">
        <f>VLOOKUP($B1612,'[3]POBLAC SIN ESSALUD CUADRO MANDO'!$G$3:$DY$188,111,0)</f>
        <v>50</v>
      </c>
      <c r="AF1612" s="12">
        <f>VLOOKUP($B1612,'[3]POBLAC SIN ESSALUD CUADRO MANDO'!$G$3:$DY$188,112,0)</f>
        <v>43</v>
      </c>
      <c r="AG1612" s="12">
        <f>VLOOKUP($B1612,'[3]POBLAC SIN ESSALUD CUADRO MANDO'!$G$3:$DY$188,113,0)</f>
        <v>39</v>
      </c>
      <c r="AH1612" s="12">
        <f>VLOOKUP($B1612,'[3]POBLAC SIN ESSALUD CUADRO MANDO'!$G$3:$DY$188,114,0)</f>
        <v>36</v>
      </c>
      <c r="AI1612" s="12">
        <f>VLOOKUP($B1612,'[3]POBLAC SIN ESSALUD CUADRO MANDO'!$G$3:$DY$188,115,0)</f>
        <v>30</v>
      </c>
      <c r="AJ1612" s="12">
        <f>VLOOKUP($B1612,'[3]POBLAC SIN ESSALUD CUADRO MANDO'!$G$3:$DY$188,116,0)</f>
        <v>30</v>
      </c>
      <c r="AK1612" s="12">
        <f>VLOOKUP($B1612,'[3]POBLAC SIN ESSALUD CUADRO MANDO'!$G$3:$DY$188,117,0)</f>
        <v>22</v>
      </c>
      <c r="AL1612" s="12">
        <f>VLOOKUP($B1612,'[3]POBLAC SIN ESSALUD CUADRO MANDO'!$G$3:$DY$188,118,0)</f>
        <v>18</v>
      </c>
      <c r="AM1612" s="12">
        <f>VLOOKUP($B1612,'[3]POBLAC SIN ESSALUD CUADRO MANDO'!$G$3:$DY$188,119,0)</f>
        <v>14</v>
      </c>
      <c r="AN1612" s="12">
        <f>VLOOKUP($B1612,'[3]POBLAC SIN ESSALUD CUADRO MANDO'!$G$3:$DY$188,120,0)</f>
        <v>10</v>
      </c>
      <c r="AO1612" s="12">
        <f>VLOOKUP($B1612,'[3]POBLAC SIN ESSALUD CUADRO MANDO'!$G$3:$DY$188,121,0)</f>
        <v>12</v>
      </c>
      <c r="AP1612" s="12">
        <f>VLOOKUP($B1612,'[3]POBLAC SIN ESSALUD CUADRO MANDO'!$G$3:$DY$188,122,0)</f>
        <v>11</v>
      </c>
      <c r="AQ1612" s="74">
        <f>VLOOKUP($B1612,'[4]POB-2019'!$K$6:$BD$190,42,0)</f>
        <v>324</v>
      </c>
      <c r="AR1612" s="74">
        <f>VLOOKUP($B1612,'[4]POB-2019'!$K$6:$BD$190,43,0)</f>
        <v>37</v>
      </c>
      <c r="AS1612" s="74">
        <f>VLOOKUP($B1612,'[4]POB-2019'!$K$6:$BD$190,44,0)</f>
        <v>34</v>
      </c>
      <c r="AT1612" s="74">
        <f>VLOOKUP($B1612,'[4]POB-2019'!$K$6:$BD$190,45,0)</f>
        <v>134</v>
      </c>
      <c r="AU1612" s="12">
        <f>VLOOKUP($B1612,'[3]POBLAC SIN ESSALUD CUADRO MANDO'!$G$3:$DY$188,123,0)</f>
        <v>12</v>
      </c>
    </row>
    <row r="1613" spans="1:47" ht="12">
      <c r="A1613" s="97">
        <v>1614</v>
      </c>
      <c r="B1613" s="97"/>
      <c r="C1613" s="98"/>
      <c r="D1613" s="98"/>
      <c r="E1613" s="98"/>
      <c r="F1613" s="98" t="s">
        <v>1155</v>
      </c>
      <c r="G1613" s="17" t="s">
        <v>1214</v>
      </c>
      <c r="H1613" s="81"/>
      <c r="I1613" s="81">
        <f t="shared" ref="I1613:I1664" si="400">SUM(J1613:AP1613)</f>
        <v>3077</v>
      </c>
      <c r="J1613" s="17">
        <f>SUM(J1614:J1617)</f>
        <v>41</v>
      </c>
      <c r="K1613" s="17">
        <f t="shared" ref="K1613:AU1613" si="401">SUM(K1614:K1617)</f>
        <v>39</v>
      </c>
      <c r="L1613" s="17">
        <f t="shared" si="401"/>
        <v>66</v>
      </c>
      <c r="M1613" s="17">
        <f t="shared" si="401"/>
        <v>45</v>
      </c>
      <c r="N1613" s="17">
        <f t="shared" si="401"/>
        <v>49</v>
      </c>
      <c r="O1613" s="17">
        <f t="shared" si="401"/>
        <v>48</v>
      </c>
      <c r="P1613" s="17">
        <f t="shared" si="401"/>
        <v>42</v>
      </c>
      <c r="Q1613" s="17">
        <f t="shared" si="401"/>
        <v>44</v>
      </c>
      <c r="R1613" s="17">
        <f t="shared" si="401"/>
        <v>52</v>
      </c>
      <c r="S1613" s="17">
        <f t="shared" si="401"/>
        <v>54</v>
      </c>
      <c r="T1613" s="17">
        <f t="shared" si="401"/>
        <v>52</v>
      </c>
      <c r="U1613" s="17">
        <f t="shared" si="401"/>
        <v>49</v>
      </c>
      <c r="V1613" s="17">
        <f t="shared" si="401"/>
        <v>50</v>
      </c>
      <c r="W1613" s="17">
        <f t="shared" si="401"/>
        <v>68</v>
      </c>
      <c r="X1613" s="17">
        <f t="shared" si="401"/>
        <v>80</v>
      </c>
      <c r="Y1613" s="17">
        <f t="shared" si="401"/>
        <v>57</v>
      </c>
      <c r="Z1613" s="17">
        <f t="shared" si="401"/>
        <v>55</v>
      </c>
      <c r="AA1613" s="17">
        <f t="shared" si="401"/>
        <v>61</v>
      </c>
      <c r="AB1613" s="17">
        <f t="shared" si="401"/>
        <v>52</v>
      </c>
      <c r="AC1613" s="17">
        <f t="shared" si="401"/>
        <v>62</v>
      </c>
      <c r="AD1613" s="17">
        <f t="shared" si="401"/>
        <v>255</v>
      </c>
      <c r="AE1613" s="17">
        <f t="shared" si="401"/>
        <v>191</v>
      </c>
      <c r="AF1613" s="17">
        <f t="shared" si="401"/>
        <v>201</v>
      </c>
      <c r="AG1613" s="17">
        <f t="shared" si="401"/>
        <v>210</v>
      </c>
      <c r="AH1613" s="17">
        <f t="shared" si="401"/>
        <v>230</v>
      </c>
      <c r="AI1613" s="17">
        <f t="shared" si="401"/>
        <v>213</v>
      </c>
      <c r="AJ1613" s="17">
        <f t="shared" si="401"/>
        <v>164</v>
      </c>
      <c r="AK1613" s="17">
        <f t="shared" si="401"/>
        <v>128</v>
      </c>
      <c r="AL1613" s="17">
        <f t="shared" si="401"/>
        <v>91</v>
      </c>
      <c r="AM1613" s="17">
        <f t="shared" si="401"/>
        <v>91</v>
      </c>
      <c r="AN1613" s="17">
        <f t="shared" si="401"/>
        <v>90</v>
      </c>
      <c r="AO1613" s="17">
        <f t="shared" si="401"/>
        <v>70</v>
      </c>
      <c r="AP1613" s="17">
        <f t="shared" si="401"/>
        <v>77</v>
      </c>
      <c r="AQ1613" s="17">
        <f t="shared" si="401"/>
        <v>1569</v>
      </c>
      <c r="AR1613" s="17">
        <f t="shared" si="401"/>
        <v>152</v>
      </c>
      <c r="AS1613" s="17">
        <f t="shared" si="401"/>
        <v>147</v>
      </c>
      <c r="AT1613" s="17">
        <f t="shared" si="401"/>
        <v>663</v>
      </c>
      <c r="AU1613" s="17">
        <f t="shared" si="401"/>
        <v>42</v>
      </c>
    </row>
    <row r="1614" spans="1:47" ht="12">
      <c r="A1614" s="58">
        <v>1615</v>
      </c>
      <c r="B1614" s="58">
        <v>4973</v>
      </c>
      <c r="C1614" s="59" t="s">
        <v>1130</v>
      </c>
      <c r="D1614" s="59" t="s">
        <v>723</v>
      </c>
      <c r="E1614" s="59" t="s">
        <v>737</v>
      </c>
      <c r="F1614" s="59" t="s">
        <v>747</v>
      </c>
      <c r="G1614" s="12" t="s">
        <v>266</v>
      </c>
      <c r="H1614" s="14">
        <f>B1614</f>
        <v>4973</v>
      </c>
      <c r="I1614" s="14">
        <f t="shared" si="400"/>
        <v>631</v>
      </c>
      <c r="J1614" s="12">
        <f>VLOOKUP($B1614,'[3]POBLAC SIN ESSALUD CUADRO MANDO'!$G$3:$DY$188,2,0)</f>
        <v>6</v>
      </c>
      <c r="K1614" s="12">
        <f>VLOOKUP($B1614,'[3]POBLAC SIN ESSALUD CUADRO MANDO'!$G$3:$DY$188,3,0)</f>
        <v>5</v>
      </c>
      <c r="L1614" s="12">
        <f>VLOOKUP($B1614,'[3]POBLAC SIN ESSALUD CUADRO MANDO'!$G$3:$DY$188,4,0)</f>
        <v>7</v>
      </c>
      <c r="M1614" s="12">
        <f>VLOOKUP($B1614,'[3]POBLAC SIN ESSALUD CUADRO MANDO'!$G$3:$DY$188,5,0)</f>
        <v>10</v>
      </c>
      <c r="N1614" s="12">
        <f>VLOOKUP($B1614,'[3]POBLAC SIN ESSALUD CUADRO MANDO'!$G$3:$DY$188,6,0)</f>
        <v>8</v>
      </c>
      <c r="O1614" s="12">
        <f>VLOOKUP($B1614,'[3]POBLAC SIN ESSALUD CUADRO MANDO'!$G$3:$DY$188,7,0)</f>
        <v>10</v>
      </c>
      <c r="P1614" s="12">
        <f>VLOOKUP($B1614,'[3]POBLAC SIN ESSALUD CUADRO MANDO'!$G$3:$DY$188,8,0)</f>
        <v>9</v>
      </c>
      <c r="Q1614" s="12">
        <f>VLOOKUP($B1614,'[3]POBLAC SIN ESSALUD CUADRO MANDO'!$G$3:$DY$188,9,0)</f>
        <v>9</v>
      </c>
      <c r="R1614" s="12">
        <f>VLOOKUP($B1614,'[3]POBLAC SIN ESSALUD CUADRO MANDO'!$G$3:$DY$188,10,0)</f>
        <v>11</v>
      </c>
      <c r="S1614" s="12">
        <f>VLOOKUP($B1614,'[3]POBLAC SIN ESSALUD CUADRO MANDO'!$G$3:$DY$188,11,0)</f>
        <v>11</v>
      </c>
      <c r="T1614" s="12">
        <f>VLOOKUP($B1614,'[3]POBLAC SIN ESSALUD CUADRO MANDO'!$G$3:$DY$188,12,0)</f>
        <v>11</v>
      </c>
      <c r="U1614" s="12">
        <f>VLOOKUP($B1614,'[3]POBLAC SIN ESSALUD CUADRO MANDO'!$G$3:$DY$188,13,0)</f>
        <v>10</v>
      </c>
      <c r="V1614" s="12">
        <f>VLOOKUP($B1614,'[3]POBLAC SIN ESSALUD CUADRO MANDO'!$G$3:$DY$188,14,0)</f>
        <v>10</v>
      </c>
      <c r="W1614" s="12">
        <f>VLOOKUP($B1614,'[3]POBLAC SIN ESSALUD CUADRO MANDO'!$G$3:$DY$188,15,0)</f>
        <v>14</v>
      </c>
      <c r="X1614" s="12">
        <f>VLOOKUP($B1614,'[3]POBLAC SIN ESSALUD CUADRO MANDO'!$G$3:$DY$188,16,0)</f>
        <v>16</v>
      </c>
      <c r="Y1614" s="12">
        <f>VLOOKUP($B1614,'[3]POBLAC SIN ESSALUD CUADRO MANDO'!$G$3:$DY$188,17,0)</f>
        <v>11</v>
      </c>
      <c r="Z1614" s="12">
        <f>VLOOKUP($B1614,'[3]POBLAC SIN ESSALUD CUADRO MANDO'!$G$3:$DY$188,18,0)</f>
        <v>11</v>
      </c>
      <c r="AA1614" s="12">
        <f>VLOOKUP($B1614,'[3]POBLAC SIN ESSALUD CUADRO MANDO'!$G$3:$DY$188,19,0)</f>
        <v>12</v>
      </c>
      <c r="AB1614" s="12">
        <f>VLOOKUP($B1614,'[3]POBLAC SIN ESSALUD CUADRO MANDO'!$G$3:$DY$188,20,0)</f>
        <v>11</v>
      </c>
      <c r="AC1614" s="12">
        <f>VLOOKUP($B1614,'[3]POBLAC SIN ESSALUD CUADRO MANDO'!$G$3:$DY$188,21,0)</f>
        <v>13</v>
      </c>
      <c r="AD1614" s="12">
        <f>VLOOKUP($B1614,'[3]POBLAC SIN ESSALUD CUADRO MANDO'!$G$3:$DY$188,110,0)</f>
        <v>58</v>
      </c>
      <c r="AE1614" s="12">
        <f>VLOOKUP($B1614,'[3]POBLAC SIN ESSALUD CUADRO MANDO'!$G$3:$DY$188,111,0)</f>
        <v>44</v>
      </c>
      <c r="AF1614" s="12">
        <f>VLOOKUP($B1614,'[3]POBLAC SIN ESSALUD CUADRO MANDO'!$G$3:$DY$188,112,0)</f>
        <v>43</v>
      </c>
      <c r="AG1614" s="12">
        <f>VLOOKUP($B1614,'[3]POBLAC SIN ESSALUD CUADRO MANDO'!$G$3:$DY$188,113,0)</f>
        <v>45</v>
      </c>
      <c r="AH1614" s="12">
        <f>VLOOKUP($B1614,'[3]POBLAC SIN ESSALUD CUADRO MANDO'!$G$3:$DY$188,114,0)</f>
        <v>47</v>
      </c>
      <c r="AI1614" s="12">
        <f>VLOOKUP($B1614,'[3]POBLAC SIN ESSALUD CUADRO MANDO'!$G$3:$DY$188,115,0)</f>
        <v>43</v>
      </c>
      <c r="AJ1614" s="12">
        <f>VLOOKUP($B1614,'[3]POBLAC SIN ESSALUD CUADRO MANDO'!$G$3:$DY$188,116,0)</f>
        <v>34</v>
      </c>
      <c r="AK1614" s="12">
        <f>VLOOKUP($B1614,'[3]POBLAC SIN ESSALUD CUADRO MANDO'!$G$3:$DY$188,117,0)</f>
        <v>26</v>
      </c>
      <c r="AL1614" s="12">
        <f>VLOOKUP($B1614,'[3]POBLAC SIN ESSALUD CUADRO MANDO'!$G$3:$DY$188,118,0)</f>
        <v>18</v>
      </c>
      <c r="AM1614" s="12">
        <f>VLOOKUP($B1614,'[3]POBLAC SIN ESSALUD CUADRO MANDO'!$G$3:$DY$188,119,0)</f>
        <v>19</v>
      </c>
      <c r="AN1614" s="12">
        <f>VLOOKUP($B1614,'[3]POBLAC SIN ESSALUD CUADRO MANDO'!$G$3:$DY$188,120,0)</f>
        <v>18</v>
      </c>
      <c r="AO1614" s="12">
        <f>VLOOKUP($B1614,'[3]POBLAC SIN ESSALUD CUADRO MANDO'!$G$3:$DY$188,121,0)</f>
        <v>15</v>
      </c>
      <c r="AP1614" s="12">
        <f>VLOOKUP($B1614,'[3]POBLAC SIN ESSALUD CUADRO MANDO'!$G$3:$DY$188,122,0)</f>
        <v>16</v>
      </c>
      <c r="AQ1614" s="74">
        <f>VLOOKUP($B1614,'[4]POB-2019'!$K$6:$BD$190,42,0)</f>
        <v>322</v>
      </c>
      <c r="AR1614" s="74">
        <f>VLOOKUP($B1614,'[4]POB-2019'!$K$6:$BD$190,43,0)</f>
        <v>31</v>
      </c>
      <c r="AS1614" s="74">
        <f>VLOOKUP($B1614,'[4]POB-2019'!$K$6:$BD$190,44,0)</f>
        <v>30</v>
      </c>
      <c r="AT1614" s="74">
        <f>VLOOKUP($B1614,'[4]POB-2019'!$K$6:$BD$190,45,0)</f>
        <v>143</v>
      </c>
      <c r="AU1614" s="12">
        <f>VLOOKUP($B1614,'[3]POBLAC SIN ESSALUD CUADRO MANDO'!$G$3:$DY$188,123,0)</f>
        <v>6</v>
      </c>
    </row>
    <row r="1615" spans="1:47" ht="12">
      <c r="A1615" s="58">
        <v>1616</v>
      </c>
      <c r="B1615" s="58">
        <v>4971</v>
      </c>
      <c r="C1615" s="59" t="s">
        <v>1130</v>
      </c>
      <c r="D1615" s="59" t="s">
        <v>723</v>
      </c>
      <c r="E1615" s="59" t="s">
        <v>759</v>
      </c>
      <c r="F1615" s="59" t="s">
        <v>760</v>
      </c>
      <c r="G1615" s="12" t="s">
        <v>283</v>
      </c>
      <c r="H1615" s="14">
        <f>B1615</f>
        <v>4971</v>
      </c>
      <c r="I1615" s="14">
        <f t="shared" si="400"/>
        <v>814</v>
      </c>
      <c r="J1615" s="12">
        <f>VLOOKUP($B1615,'[3]POBLAC SIN ESSALUD CUADRO MANDO'!$G$3:$DY$188,2,0)</f>
        <v>14</v>
      </c>
      <c r="K1615" s="12">
        <f>VLOOKUP($B1615,'[3]POBLAC SIN ESSALUD CUADRO MANDO'!$G$3:$DY$188,3,0)</f>
        <v>12</v>
      </c>
      <c r="L1615" s="12">
        <f>VLOOKUP($B1615,'[3]POBLAC SIN ESSALUD CUADRO MANDO'!$G$3:$DY$188,4,0)</f>
        <v>36</v>
      </c>
      <c r="M1615" s="12">
        <f>VLOOKUP($B1615,'[3]POBLAC SIN ESSALUD CUADRO MANDO'!$G$3:$DY$188,5,0)</f>
        <v>11</v>
      </c>
      <c r="N1615" s="12">
        <f>VLOOKUP($B1615,'[3]POBLAC SIN ESSALUD CUADRO MANDO'!$G$3:$DY$188,6,0)</f>
        <v>15</v>
      </c>
      <c r="O1615" s="12">
        <f>VLOOKUP($B1615,'[3]POBLAC SIN ESSALUD CUADRO MANDO'!$G$3:$DY$188,7,0)</f>
        <v>12</v>
      </c>
      <c r="P1615" s="12">
        <f>VLOOKUP($B1615,'[3]POBLAC SIN ESSALUD CUADRO MANDO'!$G$3:$DY$188,8,0)</f>
        <v>10</v>
      </c>
      <c r="Q1615" s="12">
        <f>VLOOKUP($B1615,'[3]POBLAC SIN ESSALUD CUADRO MANDO'!$G$3:$DY$188,9,0)</f>
        <v>11</v>
      </c>
      <c r="R1615" s="12">
        <f>VLOOKUP($B1615,'[3]POBLAC SIN ESSALUD CUADRO MANDO'!$G$3:$DY$188,10,0)</f>
        <v>13</v>
      </c>
      <c r="S1615" s="12">
        <f>VLOOKUP($B1615,'[3]POBLAC SIN ESSALUD CUADRO MANDO'!$G$3:$DY$188,11,0)</f>
        <v>15</v>
      </c>
      <c r="T1615" s="12">
        <f>VLOOKUP($B1615,'[3]POBLAC SIN ESSALUD CUADRO MANDO'!$G$3:$DY$188,12,0)</f>
        <v>13</v>
      </c>
      <c r="U1615" s="12">
        <f>VLOOKUP($B1615,'[3]POBLAC SIN ESSALUD CUADRO MANDO'!$G$3:$DY$188,13,0)</f>
        <v>14</v>
      </c>
      <c r="V1615" s="12">
        <f>VLOOKUP($B1615,'[3]POBLAC SIN ESSALUD CUADRO MANDO'!$G$3:$DY$188,14,0)</f>
        <v>14</v>
      </c>
      <c r="W1615" s="12">
        <f>VLOOKUP($B1615,'[3]POBLAC SIN ESSALUD CUADRO MANDO'!$G$3:$DY$188,15,0)</f>
        <v>19</v>
      </c>
      <c r="X1615" s="12">
        <f>VLOOKUP($B1615,'[3]POBLAC SIN ESSALUD CUADRO MANDO'!$G$3:$DY$188,16,0)</f>
        <v>23</v>
      </c>
      <c r="Y1615" s="12">
        <f>VLOOKUP($B1615,'[3]POBLAC SIN ESSALUD CUADRO MANDO'!$G$3:$DY$188,17,0)</f>
        <v>16</v>
      </c>
      <c r="Z1615" s="12">
        <f>VLOOKUP($B1615,'[3]POBLAC SIN ESSALUD CUADRO MANDO'!$G$3:$DY$188,18,0)</f>
        <v>16</v>
      </c>
      <c r="AA1615" s="12">
        <f>VLOOKUP($B1615,'[3]POBLAC SIN ESSALUD CUADRO MANDO'!$G$3:$DY$188,19,0)</f>
        <v>17</v>
      </c>
      <c r="AB1615" s="12">
        <f>VLOOKUP($B1615,'[3]POBLAC SIN ESSALUD CUADRO MANDO'!$G$3:$DY$188,20,0)</f>
        <v>13</v>
      </c>
      <c r="AC1615" s="12">
        <f>VLOOKUP($B1615,'[3]POBLAC SIN ESSALUD CUADRO MANDO'!$G$3:$DY$188,21,0)</f>
        <v>16</v>
      </c>
      <c r="AD1615" s="12">
        <f>VLOOKUP($B1615,'[3]POBLAC SIN ESSALUD CUADRO MANDO'!$G$3:$DY$188,110,0)</f>
        <v>49</v>
      </c>
      <c r="AE1615" s="12">
        <f>VLOOKUP($B1615,'[3]POBLAC SIN ESSALUD CUADRO MANDO'!$G$3:$DY$188,111,0)</f>
        <v>33</v>
      </c>
      <c r="AF1615" s="12">
        <f>VLOOKUP($B1615,'[3]POBLAC SIN ESSALUD CUADRO MANDO'!$G$3:$DY$188,112,0)</f>
        <v>49</v>
      </c>
      <c r="AG1615" s="12">
        <f>VLOOKUP($B1615,'[3]POBLAC SIN ESSALUD CUADRO MANDO'!$G$3:$DY$188,113,0)</f>
        <v>51</v>
      </c>
      <c r="AH1615" s="12">
        <f>VLOOKUP($B1615,'[3]POBLAC SIN ESSALUD CUADRO MANDO'!$G$3:$DY$188,114,0)</f>
        <v>62</v>
      </c>
      <c r="AI1615" s="12">
        <f>VLOOKUP($B1615,'[3]POBLAC SIN ESSALUD CUADRO MANDO'!$G$3:$DY$188,115,0)</f>
        <v>57</v>
      </c>
      <c r="AJ1615" s="12">
        <f>VLOOKUP($B1615,'[3]POBLAC SIN ESSALUD CUADRO MANDO'!$G$3:$DY$188,116,0)</f>
        <v>44</v>
      </c>
      <c r="AK1615" s="12">
        <f>VLOOKUP($B1615,'[3]POBLAC SIN ESSALUD CUADRO MANDO'!$G$3:$DY$188,117,0)</f>
        <v>35</v>
      </c>
      <c r="AL1615" s="12">
        <f>VLOOKUP($B1615,'[3]POBLAC SIN ESSALUD CUADRO MANDO'!$G$3:$DY$188,118,0)</f>
        <v>28</v>
      </c>
      <c r="AM1615" s="12">
        <f>VLOOKUP($B1615,'[3]POBLAC SIN ESSALUD CUADRO MANDO'!$G$3:$DY$188,119,0)</f>
        <v>26</v>
      </c>
      <c r="AN1615" s="12">
        <f>VLOOKUP($B1615,'[3]POBLAC SIN ESSALUD CUADRO MANDO'!$G$3:$DY$188,120,0)</f>
        <v>26</v>
      </c>
      <c r="AO1615" s="12">
        <f>VLOOKUP($B1615,'[3]POBLAC SIN ESSALUD CUADRO MANDO'!$G$3:$DY$188,121,0)</f>
        <v>21</v>
      </c>
      <c r="AP1615" s="12">
        <f>VLOOKUP($B1615,'[3]POBLAC SIN ESSALUD CUADRO MANDO'!$G$3:$DY$188,122,0)</f>
        <v>23</v>
      </c>
      <c r="AQ1615" s="74">
        <f>VLOOKUP($B1615,'[4]POB-2019'!$K$6:$BD$190,42,0)</f>
        <v>415</v>
      </c>
      <c r="AR1615" s="74">
        <f>VLOOKUP($B1615,'[4]POB-2019'!$K$6:$BD$190,43,0)</f>
        <v>42</v>
      </c>
      <c r="AS1615" s="74">
        <f>VLOOKUP($B1615,'[4]POB-2019'!$K$6:$BD$190,44,0)</f>
        <v>40</v>
      </c>
      <c r="AT1615" s="74">
        <f>VLOOKUP($B1615,'[4]POB-2019'!$K$6:$BD$190,45,0)</f>
        <v>154</v>
      </c>
      <c r="AU1615" s="12">
        <f>VLOOKUP($B1615,'[3]POBLAC SIN ESSALUD CUADRO MANDO'!$G$3:$DY$188,123,0)</f>
        <v>15</v>
      </c>
    </row>
    <row r="1616" spans="1:47" ht="12">
      <c r="A1616" s="58">
        <v>1617</v>
      </c>
      <c r="B1616" s="58">
        <v>4972</v>
      </c>
      <c r="C1616" s="59" t="s">
        <v>1130</v>
      </c>
      <c r="D1616" s="59" t="s">
        <v>723</v>
      </c>
      <c r="E1616" s="59" t="s">
        <v>759</v>
      </c>
      <c r="F1616" s="59" t="s">
        <v>765</v>
      </c>
      <c r="G1616" s="12" t="s">
        <v>266</v>
      </c>
      <c r="H1616" s="14">
        <f>B1616</f>
        <v>4972</v>
      </c>
      <c r="I1616" s="14">
        <f t="shared" si="400"/>
        <v>871</v>
      </c>
      <c r="J1616" s="12">
        <f>VLOOKUP($B1616,'[3]POBLAC SIN ESSALUD CUADRO MANDO'!$G$3:$DY$188,2,0)</f>
        <v>8</v>
      </c>
      <c r="K1616" s="12">
        <f>VLOOKUP($B1616,'[3]POBLAC SIN ESSALUD CUADRO MANDO'!$G$3:$DY$188,3,0)</f>
        <v>10</v>
      </c>
      <c r="L1616" s="12">
        <f>VLOOKUP($B1616,'[3]POBLAC SIN ESSALUD CUADRO MANDO'!$G$3:$DY$188,4,0)</f>
        <v>13</v>
      </c>
      <c r="M1616" s="12">
        <f>VLOOKUP($B1616,'[3]POBLAC SIN ESSALUD CUADRO MANDO'!$G$3:$DY$188,5,0)</f>
        <v>13</v>
      </c>
      <c r="N1616" s="12">
        <f>VLOOKUP($B1616,'[3]POBLAC SIN ESSALUD CUADRO MANDO'!$G$3:$DY$188,6,0)</f>
        <v>14</v>
      </c>
      <c r="O1616" s="12">
        <f>VLOOKUP($B1616,'[3]POBLAC SIN ESSALUD CUADRO MANDO'!$G$3:$DY$188,7,0)</f>
        <v>14</v>
      </c>
      <c r="P1616" s="12">
        <f>VLOOKUP($B1616,'[3]POBLAC SIN ESSALUD CUADRO MANDO'!$G$3:$DY$188,8,0)</f>
        <v>12</v>
      </c>
      <c r="Q1616" s="12">
        <f>VLOOKUP($B1616,'[3]POBLAC SIN ESSALUD CUADRO MANDO'!$G$3:$DY$188,9,0)</f>
        <v>13</v>
      </c>
      <c r="R1616" s="12">
        <f>VLOOKUP($B1616,'[3]POBLAC SIN ESSALUD CUADRO MANDO'!$G$3:$DY$188,10,0)</f>
        <v>15</v>
      </c>
      <c r="S1616" s="12">
        <f>VLOOKUP($B1616,'[3]POBLAC SIN ESSALUD CUADRO MANDO'!$G$3:$DY$188,11,0)</f>
        <v>15</v>
      </c>
      <c r="T1616" s="12">
        <f>VLOOKUP($B1616,'[3]POBLAC SIN ESSALUD CUADRO MANDO'!$G$3:$DY$188,12,0)</f>
        <v>15</v>
      </c>
      <c r="U1616" s="12">
        <f>VLOOKUP($B1616,'[3]POBLAC SIN ESSALUD CUADRO MANDO'!$G$3:$DY$188,13,0)</f>
        <v>13</v>
      </c>
      <c r="V1616" s="12">
        <f>VLOOKUP($B1616,'[3]POBLAC SIN ESSALUD CUADRO MANDO'!$G$3:$DY$188,14,0)</f>
        <v>14</v>
      </c>
      <c r="W1616" s="12">
        <f>VLOOKUP($B1616,'[3]POBLAC SIN ESSALUD CUADRO MANDO'!$G$3:$DY$188,15,0)</f>
        <v>19</v>
      </c>
      <c r="X1616" s="12">
        <f>VLOOKUP($B1616,'[3]POBLAC SIN ESSALUD CUADRO MANDO'!$G$3:$DY$188,16,0)</f>
        <v>22</v>
      </c>
      <c r="Y1616" s="12">
        <f>VLOOKUP($B1616,'[3]POBLAC SIN ESSALUD CUADRO MANDO'!$G$3:$DY$188,17,0)</f>
        <v>16</v>
      </c>
      <c r="Z1616" s="12">
        <f>VLOOKUP($B1616,'[3]POBLAC SIN ESSALUD CUADRO MANDO'!$G$3:$DY$188,18,0)</f>
        <v>15</v>
      </c>
      <c r="AA1616" s="12">
        <f>VLOOKUP($B1616,'[3]POBLAC SIN ESSALUD CUADRO MANDO'!$G$3:$DY$188,19,0)</f>
        <v>17</v>
      </c>
      <c r="AB1616" s="12">
        <f>VLOOKUP($B1616,'[3]POBLAC SIN ESSALUD CUADRO MANDO'!$G$3:$DY$188,20,0)</f>
        <v>15</v>
      </c>
      <c r="AC1616" s="12">
        <f>VLOOKUP($B1616,'[3]POBLAC SIN ESSALUD CUADRO MANDO'!$G$3:$DY$188,21,0)</f>
        <v>18</v>
      </c>
      <c r="AD1616" s="12">
        <f>VLOOKUP($B1616,'[3]POBLAC SIN ESSALUD CUADRO MANDO'!$G$3:$DY$188,110,0)</f>
        <v>79</v>
      </c>
      <c r="AE1616" s="12">
        <f>VLOOKUP($B1616,'[3]POBLAC SIN ESSALUD CUADRO MANDO'!$G$3:$DY$188,111,0)</f>
        <v>61</v>
      </c>
      <c r="AF1616" s="12">
        <f>VLOOKUP($B1616,'[3]POBLAC SIN ESSALUD CUADRO MANDO'!$G$3:$DY$188,112,0)</f>
        <v>59</v>
      </c>
      <c r="AG1616" s="12">
        <f>VLOOKUP($B1616,'[3]POBLAC SIN ESSALUD CUADRO MANDO'!$G$3:$DY$188,113,0)</f>
        <v>61</v>
      </c>
      <c r="AH1616" s="12">
        <f>VLOOKUP($B1616,'[3]POBLAC SIN ESSALUD CUADRO MANDO'!$G$3:$DY$188,114,0)</f>
        <v>65</v>
      </c>
      <c r="AI1616" s="12">
        <f>VLOOKUP($B1616,'[3]POBLAC SIN ESSALUD CUADRO MANDO'!$G$3:$DY$188,115,0)</f>
        <v>60</v>
      </c>
      <c r="AJ1616" s="12">
        <f>VLOOKUP($B1616,'[3]POBLAC SIN ESSALUD CUADRO MANDO'!$G$3:$DY$188,116,0)</f>
        <v>46</v>
      </c>
      <c r="AK1616" s="12">
        <f>VLOOKUP($B1616,'[3]POBLAC SIN ESSALUD CUADRO MANDO'!$G$3:$DY$188,117,0)</f>
        <v>36</v>
      </c>
      <c r="AL1616" s="12">
        <f>VLOOKUP($B1616,'[3]POBLAC SIN ESSALUD CUADRO MANDO'!$G$3:$DY$188,118,0)</f>
        <v>24</v>
      </c>
      <c r="AM1616" s="12">
        <f>VLOOKUP($B1616,'[3]POBLAC SIN ESSALUD CUADRO MANDO'!$G$3:$DY$188,119,0)</f>
        <v>25</v>
      </c>
      <c r="AN1616" s="12">
        <f>VLOOKUP($B1616,'[3]POBLAC SIN ESSALUD CUADRO MANDO'!$G$3:$DY$188,120,0)</f>
        <v>25</v>
      </c>
      <c r="AO1616" s="12">
        <f>VLOOKUP($B1616,'[3]POBLAC SIN ESSALUD CUADRO MANDO'!$G$3:$DY$188,121,0)</f>
        <v>19</v>
      </c>
      <c r="AP1616" s="12">
        <f>VLOOKUP($B1616,'[3]POBLAC SIN ESSALUD CUADRO MANDO'!$G$3:$DY$188,122,0)</f>
        <v>20</v>
      </c>
      <c r="AQ1616" s="74">
        <f>VLOOKUP($B1616,'[4]POB-2019'!$K$6:$BD$190,42,0)</f>
        <v>444</v>
      </c>
      <c r="AR1616" s="74">
        <f>VLOOKUP($B1616,'[4]POB-2019'!$K$6:$BD$190,43,0)</f>
        <v>42</v>
      </c>
      <c r="AS1616" s="74">
        <f>VLOOKUP($B1616,'[4]POB-2019'!$K$6:$BD$190,44,0)</f>
        <v>41</v>
      </c>
      <c r="AT1616" s="74">
        <f>VLOOKUP($B1616,'[4]POB-2019'!$K$6:$BD$190,45,0)</f>
        <v>196</v>
      </c>
      <c r="AU1616" s="12">
        <f>VLOOKUP($B1616,'[3]POBLAC SIN ESSALUD CUADRO MANDO'!$G$3:$DY$188,123,0)</f>
        <v>8</v>
      </c>
    </row>
    <row r="1617" spans="1:47" ht="12">
      <c r="A1617" s="58">
        <v>1618</v>
      </c>
      <c r="B1617" s="58">
        <v>7698</v>
      </c>
      <c r="C1617" s="59" t="s">
        <v>1130</v>
      </c>
      <c r="D1617" s="59" t="s">
        <v>723</v>
      </c>
      <c r="E1617" s="59" t="s">
        <v>759</v>
      </c>
      <c r="F1617" s="59" t="s">
        <v>767</v>
      </c>
      <c r="G1617" s="12" t="s">
        <v>266</v>
      </c>
      <c r="H1617" s="14">
        <f>B1617</f>
        <v>7698</v>
      </c>
      <c r="I1617" s="14">
        <f t="shared" si="400"/>
        <v>761</v>
      </c>
      <c r="J1617" s="12">
        <f>VLOOKUP($B1617,'[3]POBLAC SIN ESSALUD CUADRO MANDO'!$G$3:$DY$188,2,0)</f>
        <v>13</v>
      </c>
      <c r="K1617" s="12">
        <f>VLOOKUP($B1617,'[3]POBLAC SIN ESSALUD CUADRO MANDO'!$G$3:$DY$188,3,0)</f>
        <v>12</v>
      </c>
      <c r="L1617" s="12">
        <f>VLOOKUP($B1617,'[3]POBLAC SIN ESSALUD CUADRO MANDO'!$G$3:$DY$188,4,0)</f>
        <v>10</v>
      </c>
      <c r="M1617" s="12">
        <f>VLOOKUP($B1617,'[3]POBLAC SIN ESSALUD CUADRO MANDO'!$G$3:$DY$188,5,0)</f>
        <v>11</v>
      </c>
      <c r="N1617" s="12">
        <f>VLOOKUP($B1617,'[3]POBLAC SIN ESSALUD CUADRO MANDO'!$G$3:$DY$188,6,0)</f>
        <v>12</v>
      </c>
      <c r="O1617" s="12">
        <f>VLOOKUP($B1617,'[3]POBLAC SIN ESSALUD CUADRO MANDO'!$G$3:$DY$188,7,0)</f>
        <v>12</v>
      </c>
      <c r="P1617" s="12">
        <f>VLOOKUP($B1617,'[3]POBLAC SIN ESSALUD CUADRO MANDO'!$G$3:$DY$188,8,0)</f>
        <v>11</v>
      </c>
      <c r="Q1617" s="12">
        <f>VLOOKUP($B1617,'[3]POBLAC SIN ESSALUD CUADRO MANDO'!$G$3:$DY$188,9,0)</f>
        <v>11</v>
      </c>
      <c r="R1617" s="12">
        <f>VLOOKUP($B1617,'[3]POBLAC SIN ESSALUD CUADRO MANDO'!$G$3:$DY$188,10,0)</f>
        <v>13</v>
      </c>
      <c r="S1617" s="12">
        <f>VLOOKUP($B1617,'[3]POBLAC SIN ESSALUD CUADRO MANDO'!$G$3:$DY$188,11,0)</f>
        <v>13</v>
      </c>
      <c r="T1617" s="12">
        <f>VLOOKUP($B1617,'[3]POBLAC SIN ESSALUD CUADRO MANDO'!$G$3:$DY$188,12,0)</f>
        <v>13</v>
      </c>
      <c r="U1617" s="12">
        <f>VLOOKUP($B1617,'[3]POBLAC SIN ESSALUD CUADRO MANDO'!$G$3:$DY$188,13,0)</f>
        <v>12</v>
      </c>
      <c r="V1617" s="12">
        <f>VLOOKUP($B1617,'[3]POBLAC SIN ESSALUD CUADRO MANDO'!$G$3:$DY$188,14,0)</f>
        <v>12</v>
      </c>
      <c r="W1617" s="12">
        <f>VLOOKUP($B1617,'[3]POBLAC SIN ESSALUD CUADRO MANDO'!$G$3:$DY$188,15,0)</f>
        <v>16</v>
      </c>
      <c r="X1617" s="12">
        <f>VLOOKUP($B1617,'[3]POBLAC SIN ESSALUD CUADRO MANDO'!$G$3:$DY$188,16,0)</f>
        <v>19</v>
      </c>
      <c r="Y1617" s="12">
        <f>VLOOKUP($B1617,'[3]POBLAC SIN ESSALUD CUADRO MANDO'!$G$3:$DY$188,17,0)</f>
        <v>14</v>
      </c>
      <c r="Z1617" s="12">
        <f>VLOOKUP($B1617,'[3]POBLAC SIN ESSALUD CUADRO MANDO'!$G$3:$DY$188,18,0)</f>
        <v>13</v>
      </c>
      <c r="AA1617" s="12">
        <f>VLOOKUP($B1617,'[3]POBLAC SIN ESSALUD CUADRO MANDO'!$G$3:$DY$188,19,0)</f>
        <v>15</v>
      </c>
      <c r="AB1617" s="12">
        <f>VLOOKUP($B1617,'[3]POBLAC SIN ESSALUD CUADRO MANDO'!$G$3:$DY$188,20,0)</f>
        <v>13</v>
      </c>
      <c r="AC1617" s="12">
        <f>VLOOKUP($B1617,'[3]POBLAC SIN ESSALUD CUADRO MANDO'!$G$3:$DY$188,21,0)</f>
        <v>15</v>
      </c>
      <c r="AD1617" s="12">
        <f>VLOOKUP($B1617,'[3]POBLAC SIN ESSALUD CUADRO MANDO'!$G$3:$DY$188,110,0)</f>
        <v>69</v>
      </c>
      <c r="AE1617" s="12">
        <f>VLOOKUP($B1617,'[3]POBLAC SIN ESSALUD CUADRO MANDO'!$G$3:$DY$188,111,0)</f>
        <v>53</v>
      </c>
      <c r="AF1617" s="12">
        <f>VLOOKUP($B1617,'[3]POBLAC SIN ESSALUD CUADRO MANDO'!$G$3:$DY$188,112,0)</f>
        <v>50</v>
      </c>
      <c r="AG1617" s="12">
        <f>VLOOKUP($B1617,'[3]POBLAC SIN ESSALUD CUADRO MANDO'!$G$3:$DY$188,113,0)</f>
        <v>53</v>
      </c>
      <c r="AH1617" s="12">
        <f>VLOOKUP($B1617,'[3]POBLAC SIN ESSALUD CUADRO MANDO'!$G$3:$DY$188,114,0)</f>
        <v>56</v>
      </c>
      <c r="AI1617" s="12">
        <f>VLOOKUP($B1617,'[3]POBLAC SIN ESSALUD CUADRO MANDO'!$G$3:$DY$188,115,0)</f>
        <v>53</v>
      </c>
      <c r="AJ1617" s="12">
        <f>VLOOKUP($B1617,'[3]POBLAC SIN ESSALUD CUADRO MANDO'!$G$3:$DY$188,116,0)</f>
        <v>40</v>
      </c>
      <c r="AK1617" s="12">
        <f>VLOOKUP($B1617,'[3]POBLAC SIN ESSALUD CUADRO MANDO'!$G$3:$DY$188,117,0)</f>
        <v>31</v>
      </c>
      <c r="AL1617" s="12">
        <f>VLOOKUP($B1617,'[3]POBLAC SIN ESSALUD CUADRO MANDO'!$G$3:$DY$188,118,0)</f>
        <v>21</v>
      </c>
      <c r="AM1617" s="12">
        <f>VLOOKUP($B1617,'[3]POBLAC SIN ESSALUD CUADRO MANDO'!$G$3:$DY$188,119,0)</f>
        <v>21</v>
      </c>
      <c r="AN1617" s="12">
        <f>VLOOKUP($B1617,'[3]POBLAC SIN ESSALUD CUADRO MANDO'!$G$3:$DY$188,120,0)</f>
        <v>21</v>
      </c>
      <c r="AO1617" s="12">
        <f>VLOOKUP($B1617,'[3]POBLAC SIN ESSALUD CUADRO MANDO'!$G$3:$DY$188,121,0)</f>
        <v>15</v>
      </c>
      <c r="AP1617" s="12">
        <f>VLOOKUP($B1617,'[3]POBLAC SIN ESSALUD CUADRO MANDO'!$G$3:$DY$188,122,0)</f>
        <v>18</v>
      </c>
      <c r="AQ1617" s="74">
        <f>VLOOKUP($B1617,'[4]POB-2019'!$K$6:$BD$190,42,0)</f>
        <v>388</v>
      </c>
      <c r="AR1617" s="74">
        <f>VLOOKUP($B1617,'[4]POB-2019'!$K$6:$BD$190,43,0)</f>
        <v>37</v>
      </c>
      <c r="AS1617" s="74">
        <f>VLOOKUP($B1617,'[4]POB-2019'!$K$6:$BD$190,44,0)</f>
        <v>36</v>
      </c>
      <c r="AT1617" s="74">
        <f>VLOOKUP($B1617,'[4]POB-2019'!$K$6:$BD$190,45,0)</f>
        <v>170</v>
      </c>
      <c r="AU1617" s="12">
        <f>VLOOKUP($B1617,'[3]POBLAC SIN ESSALUD CUADRO MANDO'!$G$3:$DY$188,123,0)</f>
        <v>13</v>
      </c>
    </row>
    <row r="1618" spans="1:47" ht="12">
      <c r="A1618" s="97">
        <v>1619</v>
      </c>
      <c r="B1618" s="97"/>
      <c r="C1618" s="98"/>
      <c r="D1618" s="98"/>
      <c r="E1618" s="98"/>
      <c r="F1618" s="98" t="s">
        <v>1156</v>
      </c>
      <c r="G1618" s="17" t="s">
        <v>1214</v>
      </c>
      <c r="H1618" s="81"/>
      <c r="I1618" s="81">
        <f t="shared" si="400"/>
        <v>2673</v>
      </c>
      <c r="J1618" s="17">
        <f>SUM(J1619:J1622)</f>
        <v>45</v>
      </c>
      <c r="K1618" s="17">
        <f t="shared" ref="K1618:AU1618" si="402">SUM(K1619:K1622)</f>
        <v>45</v>
      </c>
      <c r="L1618" s="17">
        <f t="shared" si="402"/>
        <v>36</v>
      </c>
      <c r="M1618" s="17">
        <f t="shared" si="402"/>
        <v>36</v>
      </c>
      <c r="N1618" s="17">
        <f t="shared" si="402"/>
        <v>40</v>
      </c>
      <c r="O1618" s="17">
        <f t="shared" si="402"/>
        <v>36</v>
      </c>
      <c r="P1618" s="17">
        <f t="shared" si="402"/>
        <v>51</v>
      </c>
      <c r="Q1618" s="17">
        <f t="shared" si="402"/>
        <v>55</v>
      </c>
      <c r="R1618" s="17">
        <f t="shared" si="402"/>
        <v>44</v>
      </c>
      <c r="S1618" s="17">
        <f t="shared" si="402"/>
        <v>47</v>
      </c>
      <c r="T1618" s="17">
        <f t="shared" si="402"/>
        <v>57</v>
      </c>
      <c r="U1618" s="17">
        <f t="shared" si="402"/>
        <v>42</v>
      </c>
      <c r="V1618" s="17">
        <f t="shared" si="402"/>
        <v>56</v>
      </c>
      <c r="W1618" s="17">
        <f t="shared" si="402"/>
        <v>56</v>
      </c>
      <c r="X1618" s="17">
        <f t="shared" si="402"/>
        <v>63</v>
      </c>
      <c r="Y1618" s="17">
        <f t="shared" si="402"/>
        <v>53</v>
      </c>
      <c r="Z1618" s="17">
        <f t="shared" si="402"/>
        <v>53</v>
      </c>
      <c r="AA1618" s="17">
        <f t="shared" si="402"/>
        <v>44</v>
      </c>
      <c r="AB1618" s="17">
        <f t="shared" si="402"/>
        <v>57</v>
      </c>
      <c r="AC1618" s="17">
        <f t="shared" si="402"/>
        <v>56</v>
      </c>
      <c r="AD1618" s="17">
        <f t="shared" si="402"/>
        <v>266</v>
      </c>
      <c r="AE1618" s="17">
        <f t="shared" si="402"/>
        <v>206</v>
      </c>
      <c r="AF1618" s="17">
        <f t="shared" si="402"/>
        <v>206</v>
      </c>
      <c r="AG1618" s="17">
        <f t="shared" si="402"/>
        <v>175</v>
      </c>
      <c r="AH1618" s="17">
        <f t="shared" si="402"/>
        <v>173</v>
      </c>
      <c r="AI1618" s="17">
        <f t="shared" si="402"/>
        <v>139</v>
      </c>
      <c r="AJ1618" s="17">
        <f t="shared" si="402"/>
        <v>126</v>
      </c>
      <c r="AK1618" s="17">
        <f t="shared" si="402"/>
        <v>112</v>
      </c>
      <c r="AL1618" s="17">
        <f t="shared" si="402"/>
        <v>90</v>
      </c>
      <c r="AM1618" s="17">
        <f t="shared" si="402"/>
        <v>73</v>
      </c>
      <c r="AN1618" s="17">
        <f t="shared" si="402"/>
        <v>44</v>
      </c>
      <c r="AO1618" s="17">
        <f t="shared" si="402"/>
        <v>37</v>
      </c>
      <c r="AP1618" s="17">
        <f t="shared" si="402"/>
        <v>54</v>
      </c>
      <c r="AQ1618" s="17">
        <f t="shared" si="402"/>
        <v>1362</v>
      </c>
      <c r="AR1618" s="17">
        <f t="shared" si="402"/>
        <v>140</v>
      </c>
      <c r="AS1618" s="17">
        <f t="shared" si="402"/>
        <v>134</v>
      </c>
      <c r="AT1618" s="17">
        <f t="shared" si="402"/>
        <v>594</v>
      </c>
      <c r="AU1618" s="17">
        <f t="shared" si="402"/>
        <v>44</v>
      </c>
    </row>
    <row r="1619" spans="1:47" ht="12">
      <c r="A1619" s="58">
        <v>1620</v>
      </c>
      <c r="B1619" s="58">
        <v>4974</v>
      </c>
      <c r="C1619" s="59" t="s">
        <v>1130</v>
      </c>
      <c r="D1619" s="59" t="s">
        <v>723</v>
      </c>
      <c r="E1619" s="59" t="s">
        <v>759</v>
      </c>
      <c r="F1619" s="59" t="s">
        <v>761</v>
      </c>
      <c r="G1619" s="12" t="s">
        <v>283</v>
      </c>
      <c r="H1619" s="14">
        <f>B1619</f>
        <v>4974</v>
      </c>
      <c r="I1619" s="14">
        <f t="shared" si="400"/>
        <v>640</v>
      </c>
      <c r="J1619" s="12">
        <f>VLOOKUP($B1619,'[3]POBLAC SIN ESSALUD CUADRO MANDO'!$G$3:$DY$188,2,0)</f>
        <v>10</v>
      </c>
      <c r="K1619" s="12">
        <f>VLOOKUP($B1619,'[3]POBLAC SIN ESSALUD CUADRO MANDO'!$G$3:$DY$188,3,0)</f>
        <v>10</v>
      </c>
      <c r="L1619" s="12">
        <f>VLOOKUP($B1619,'[3]POBLAC SIN ESSALUD CUADRO MANDO'!$G$3:$DY$188,4,0)</f>
        <v>8</v>
      </c>
      <c r="M1619" s="12">
        <f>VLOOKUP($B1619,'[3]POBLAC SIN ESSALUD CUADRO MANDO'!$G$3:$DY$188,5,0)</f>
        <v>8</v>
      </c>
      <c r="N1619" s="12">
        <f>VLOOKUP($B1619,'[3]POBLAC SIN ESSALUD CUADRO MANDO'!$G$3:$DY$188,6,0)</f>
        <v>12</v>
      </c>
      <c r="O1619" s="12">
        <f>VLOOKUP($B1619,'[3]POBLAC SIN ESSALUD CUADRO MANDO'!$G$3:$DY$188,7,0)</f>
        <v>8</v>
      </c>
      <c r="P1619" s="12">
        <f>VLOOKUP($B1619,'[3]POBLAC SIN ESSALUD CUADRO MANDO'!$G$3:$DY$188,8,0)</f>
        <v>14</v>
      </c>
      <c r="Q1619" s="12">
        <f>VLOOKUP($B1619,'[3]POBLAC SIN ESSALUD CUADRO MANDO'!$G$3:$DY$188,9,0)</f>
        <v>15</v>
      </c>
      <c r="R1619" s="12">
        <f>VLOOKUP($B1619,'[3]POBLAC SIN ESSALUD CUADRO MANDO'!$G$3:$DY$188,10,0)</f>
        <v>11</v>
      </c>
      <c r="S1619" s="12">
        <f>VLOOKUP($B1619,'[3]POBLAC SIN ESSALUD CUADRO MANDO'!$G$3:$DY$188,11,0)</f>
        <v>12</v>
      </c>
      <c r="T1619" s="12">
        <f>VLOOKUP($B1619,'[3]POBLAC SIN ESSALUD CUADRO MANDO'!$G$3:$DY$188,12,0)</f>
        <v>16</v>
      </c>
      <c r="U1619" s="12">
        <f>VLOOKUP($B1619,'[3]POBLAC SIN ESSALUD CUADRO MANDO'!$G$3:$DY$188,13,0)</f>
        <v>10</v>
      </c>
      <c r="V1619" s="12">
        <f>VLOOKUP($B1619,'[3]POBLAC SIN ESSALUD CUADRO MANDO'!$G$3:$DY$188,14,0)</f>
        <v>15</v>
      </c>
      <c r="W1619" s="12">
        <f>VLOOKUP($B1619,'[3]POBLAC SIN ESSALUD CUADRO MANDO'!$G$3:$DY$188,15,0)</f>
        <v>14</v>
      </c>
      <c r="X1619" s="12">
        <f>VLOOKUP($B1619,'[3]POBLAC SIN ESSALUD CUADRO MANDO'!$G$3:$DY$188,16,0)</f>
        <v>16</v>
      </c>
      <c r="Y1619" s="12">
        <f>VLOOKUP($B1619,'[3]POBLAC SIN ESSALUD CUADRO MANDO'!$G$3:$DY$188,17,0)</f>
        <v>15</v>
      </c>
      <c r="Z1619" s="12">
        <f>VLOOKUP($B1619,'[3]POBLAC SIN ESSALUD CUADRO MANDO'!$G$3:$DY$188,18,0)</f>
        <v>15</v>
      </c>
      <c r="AA1619" s="12">
        <f>VLOOKUP($B1619,'[3]POBLAC SIN ESSALUD CUADRO MANDO'!$G$3:$DY$188,19,0)</f>
        <v>12</v>
      </c>
      <c r="AB1619" s="12">
        <f>VLOOKUP($B1619,'[3]POBLAC SIN ESSALUD CUADRO MANDO'!$G$3:$DY$188,20,0)</f>
        <v>14</v>
      </c>
      <c r="AC1619" s="12">
        <f>VLOOKUP($B1619,'[3]POBLAC SIN ESSALUD CUADRO MANDO'!$G$3:$DY$188,21,0)</f>
        <v>13</v>
      </c>
      <c r="AD1619" s="12">
        <f>VLOOKUP($B1619,'[3]POBLAC SIN ESSALUD CUADRO MANDO'!$G$3:$DY$188,110,0)</f>
        <v>52</v>
      </c>
      <c r="AE1619" s="12">
        <f>VLOOKUP($B1619,'[3]POBLAC SIN ESSALUD CUADRO MANDO'!$G$3:$DY$188,111,0)</f>
        <v>38</v>
      </c>
      <c r="AF1619" s="12">
        <f>VLOOKUP($B1619,'[3]POBLAC SIN ESSALUD CUADRO MANDO'!$G$3:$DY$188,112,0)</f>
        <v>49</v>
      </c>
      <c r="AG1619" s="12">
        <f>VLOOKUP($B1619,'[3]POBLAC SIN ESSALUD CUADRO MANDO'!$G$3:$DY$188,113,0)</f>
        <v>38</v>
      </c>
      <c r="AH1619" s="12">
        <f>VLOOKUP($B1619,'[3]POBLAC SIN ESSALUD CUADRO MANDO'!$G$3:$DY$188,114,0)</f>
        <v>43</v>
      </c>
      <c r="AI1619" s="12">
        <f>VLOOKUP($B1619,'[3]POBLAC SIN ESSALUD CUADRO MANDO'!$G$3:$DY$188,115,0)</f>
        <v>32</v>
      </c>
      <c r="AJ1619" s="12">
        <f>VLOOKUP($B1619,'[3]POBLAC SIN ESSALUD CUADRO MANDO'!$G$3:$DY$188,116,0)</f>
        <v>30</v>
      </c>
      <c r="AK1619" s="12">
        <f>VLOOKUP($B1619,'[3]POBLAC SIN ESSALUD CUADRO MANDO'!$G$3:$DY$188,117,0)</f>
        <v>28</v>
      </c>
      <c r="AL1619" s="12">
        <f>VLOOKUP($B1619,'[3]POBLAC SIN ESSALUD CUADRO MANDO'!$G$3:$DY$188,118,0)</f>
        <v>26</v>
      </c>
      <c r="AM1619" s="12">
        <f>VLOOKUP($B1619,'[3]POBLAC SIN ESSALUD CUADRO MANDO'!$G$3:$DY$188,119,0)</f>
        <v>20</v>
      </c>
      <c r="AN1619" s="12">
        <f>VLOOKUP($B1619,'[3]POBLAC SIN ESSALUD CUADRO MANDO'!$G$3:$DY$188,120,0)</f>
        <v>11</v>
      </c>
      <c r="AO1619" s="12">
        <f>VLOOKUP($B1619,'[3]POBLAC SIN ESSALUD CUADRO MANDO'!$G$3:$DY$188,121,0)</f>
        <v>9</v>
      </c>
      <c r="AP1619" s="12">
        <f>VLOOKUP($B1619,'[3]POBLAC SIN ESSALUD CUADRO MANDO'!$G$3:$DY$188,122,0)</f>
        <v>16</v>
      </c>
      <c r="AQ1619" s="74">
        <f>VLOOKUP($B1619,'[4]POB-2019'!$K$6:$BD$190,42,0)</f>
        <v>326</v>
      </c>
      <c r="AR1619" s="74">
        <f>VLOOKUP($B1619,'[4]POB-2019'!$K$6:$BD$190,43,0)</f>
        <v>36</v>
      </c>
      <c r="AS1619" s="74">
        <f>VLOOKUP($B1619,'[4]POB-2019'!$K$6:$BD$190,44,0)</f>
        <v>35</v>
      </c>
      <c r="AT1619" s="74">
        <f>VLOOKUP($B1619,'[4]POB-2019'!$K$6:$BD$190,45,0)</f>
        <v>129</v>
      </c>
      <c r="AU1619" s="12">
        <f>VLOOKUP($B1619,'[3]POBLAC SIN ESSALUD CUADRO MANDO'!$G$3:$DY$188,123,0)</f>
        <v>9</v>
      </c>
    </row>
    <row r="1620" spans="1:47" ht="12">
      <c r="A1620" s="58">
        <v>1621</v>
      </c>
      <c r="B1620" s="58">
        <v>6959</v>
      </c>
      <c r="C1620" s="59" t="s">
        <v>1130</v>
      </c>
      <c r="D1620" s="59" t="s">
        <v>723</v>
      </c>
      <c r="E1620" s="59" t="s">
        <v>759</v>
      </c>
      <c r="F1620" s="59" t="s">
        <v>763</v>
      </c>
      <c r="G1620" s="12" t="s">
        <v>266</v>
      </c>
      <c r="H1620" s="14">
        <f>B1620</f>
        <v>6959</v>
      </c>
      <c r="I1620" s="14">
        <f t="shared" si="400"/>
        <v>504</v>
      </c>
      <c r="J1620" s="12">
        <f>VLOOKUP($B1620,'[3]POBLAC SIN ESSALUD CUADRO MANDO'!$G$3:$DY$188,2,0)</f>
        <v>8</v>
      </c>
      <c r="K1620" s="12">
        <f>VLOOKUP($B1620,'[3]POBLAC SIN ESSALUD CUADRO MANDO'!$G$3:$DY$188,3,0)</f>
        <v>8</v>
      </c>
      <c r="L1620" s="12">
        <f>VLOOKUP($B1620,'[3]POBLAC SIN ESSALUD CUADRO MANDO'!$G$3:$DY$188,4,0)</f>
        <v>7</v>
      </c>
      <c r="M1620" s="12">
        <f>VLOOKUP($B1620,'[3]POBLAC SIN ESSALUD CUADRO MANDO'!$G$3:$DY$188,5,0)</f>
        <v>8</v>
      </c>
      <c r="N1620" s="12">
        <f>VLOOKUP($B1620,'[3]POBLAC SIN ESSALUD CUADRO MANDO'!$G$3:$DY$188,6,0)</f>
        <v>7</v>
      </c>
      <c r="O1620" s="12">
        <f>VLOOKUP($B1620,'[3]POBLAC SIN ESSALUD CUADRO MANDO'!$G$3:$DY$188,7,0)</f>
        <v>8</v>
      </c>
      <c r="P1620" s="12">
        <f>VLOOKUP($B1620,'[3]POBLAC SIN ESSALUD CUADRO MANDO'!$G$3:$DY$188,8,0)</f>
        <v>7</v>
      </c>
      <c r="Q1620" s="12">
        <f>VLOOKUP($B1620,'[3]POBLAC SIN ESSALUD CUADRO MANDO'!$G$3:$DY$188,9,0)</f>
        <v>7</v>
      </c>
      <c r="R1620" s="12">
        <f>VLOOKUP($B1620,'[3]POBLAC SIN ESSALUD CUADRO MANDO'!$G$3:$DY$188,10,0)</f>
        <v>8</v>
      </c>
      <c r="S1620" s="12">
        <f>VLOOKUP($B1620,'[3]POBLAC SIN ESSALUD CUADRO MANDO'!$G$3:$DY$188,11,0)</f>
        <v>9</v>
      </c>
      <c r="T1620" s="12">
        <f>VLOOKUP($B1620,'[3]POBLAC SIN ESSALUD CUADRO MANDO'!$G$3:$DY$188,12,0)</f>
        <v>9</v>
      </c>
      <c r="U1620" s="12">
        <f>VLOOKUP($B1620,'[3]POBLAC SIN ESSALUD CUADRO MANDO'!$G$3:$DY$188,13,0)</f>
        <v>8</v>
      </c>
      <c r="V1620" s="12">
        <f>VLOOKUP($B1620,'[3]POBLAC SIN ESSALUD CUADRO MANDO'!$G$3:$DY$188,14,0)</f>
        <v>8</v>
      </c>
      <c r="W1620" s="12">
        <f>VLOOKUP($B1620,'[3]POBLAC SIN ESSALUD CUADRO MANDO'!$G$3:$DY$188,15,0)</f>
        <v>11</v>
      </c>
      <c r="X1620" s="12">
        <f>VLOOKUP($B1620,'[3]POBLAC SIN ESSALUD CUADRO MANDO'!$G$3:$DY$188,16,0)</f>
        <v>13</v>
      </c>
      <c r="Y1620" s="12">
        <f>VLOOKUP($B1620,'[3]POBLAC SIN ESSALUD CUADRO MANDO'!$G$3:$DY$188,17,0)</f>
        <v>9</v>
      </c>
      <c r="Z1620" s="12">
        <f>VLOOKUP($B1620,'[3]POBLAC SIN ESSALUD CUADRO MANDO'!$G$3:$DY$188,18,0)</f>
        <v>9</v>
      </c>
      <c r="AA1620" s="12">
        <f>VLOOKUP($B1620,'[3]POBLAC SIN ESSALUD CUADRO MANDO'!$G$3:$DY$188,19,0)</f>
        <v>10</v>
      </c>
      <c r="AB1620" s="12">
        <f>VLOOKUP($B1620,'[3]POBLAC SIN ESSALUD CUADRO MANDO'!$G$3:$DY$188,20,0)</f>
        <v>8</v>
      </c>
      <c r="AC1620" s="12">
        <f>VLOOKUP($B1620,'[3]POBLAC SIN ESSALUD CUADRO MANDO'!$G$3:$DY$188,21,0)</f>
        <v>10</v>
      </c>
      <c r="AD1620" s="12">
        <f>VLOOKUP($B1620,'[3]POBLAC SIN ESSALUD CUADRO MANDO'!$G$3:$DY$188,110,0)</f>
        <v>45</v>
      </c>
      <c r="AE1620" s="12">
        <f>VLOOKUP($B1620,'[3]POBLAC SIN ESSALUD CUADRO MANDO'!$G$3:$DY$188,111,0)</f>
        <v>35</v>
      </c>
      <c r="AF1620" s="12">
        <f>VLOOKUP($B1620,'[3]POBLAC SIN ESSALUD CUADRO MANDO'!$G$3:$DY$188,112,0)</f>
        <v>33</v>
      </c>
      <c r="AG1620" s="12">
        <f>VLOOKUP($B1620,'[3]POBLAC SIN ESSALUD CUADRO MANDO'!$G$3:$DY$188,113,0)</f>
        <v>36</v>
      </c>
      <c r="AH1620" s="12">
        <f>VLOOKUP($B1620,'[3]POBLAC SIN ESSALUD CUADRO MANDO'!$G$3:$DY$188,114,0)</f>
        <v>38</v>
      </c>
      <c r="AI1620" s="12">
        <f>VLOOKUP($B1620,'[3]POBLAC SIN ESSALUD CUADRO MANDO'!$G$3:$DY$188,115,0)</f>
        <v>35</v>
      </c>
      <c r="AJ1620" s="12">
        <f>VLOOKUP($B1620,'[3]POBLAC SIN ESSALUD CUADRO MANDO'!$G$3:$DY$188,116,0)</f>
        <v>26</v>
      </c>
      <c r="AK1620" s="12">
        <f>VLOOKUP($B1620,'[3]POBLAC SIN ESSALUD CUADRO MANDO'!$G$3:$DY$188,117,0)</f>
        <v>22</v>
      </c>
      <c r="AL1620" s="12">
        <f>VLOOKUP($B1620,'[3]POBLAC SIN ESSALUD CUADRO MANDO'!$G$3:$DY$188,118,0)</f>
        <v>14</v>
      </c>
      <c r="AM1620" s="12">
        <f>VLOOKUP($B1620,'[3]POBLAC SIN ESSALUD CUADRO MANDO'!$G$3:$DY$188,119,0)</f>
        <v>14</v>
      </c>
      <c r="AN1620" s="12">
        <f>VLOOKUP($B1620,'[3]POBLAC SIN ESSALUD CUADRO MANDO'!$G$3:$DY$188,120,0)</f>
        <v>13</v>
      </c>
      <c r="AO1620" s="12">
        <f>VLOOKUP($B1620,'[3]POBLAC SIN ESSALUD CUADRO MANDO'!$G$3:$DY$188,121,0)</f>
        <v>10</v>
      </c>
      <c r="AP1620" s="12">
        <f>VLOOKUP($B1620,'[3]POBLAC SIN ESSALUD CUADRO MANDO'!$G$3:$DY$188,122,0)</f>
        <v>11</v>
      </c>
      <c r="AQ1620" s="74">
        <f>VLOOKUP($B1620,'[4]POB-2019'!$K$6:$BD$190,42,0)</f>
        <v>257</v>
      </c>
      <c r="AR1620" s="74">
        <f>VLOOKUP($B1620,'[4]POB-2019'!$K$6:$BD$190,43,0)</f>
        <v>25</v>
      </c>
      <c r="AS1620" s="74">
        <f>VLOOKUP($B1620,'[4]POB-2019'!$K$6:$BD$190,44,0)</f>
        <v>23</v>
      </c>
      <c r="AT1620" s="74">
        <f>VLOOKUP($B1620,'[4]POB-2019'!$K$6:$BD$190,45,0)</f>
        <v>113</v>
      </c>
      <c r="AU1620" s="12">
        <f>VLOOKUP($B1620,'[3]POBLAC SIN ESSALUD CUADRO MANDO'!$G$3:$DY$188,123,0)</f>
        <v>8</v>
      </c>
    </row>
    <row r="1621" spans="1:47" ht="12">
      <c r="A1621" s="58">
        <v>1622</v>
      </c>
      <c r="B1621" s="58">
        <v>4975</v>
      </c>
      <c r="C1621" s="59" t="s">
        <v>1130</v>
      </c>
      <c r="D1621" s="59" t="s">
        <v>723</v>
      </c>
      <c r="E1621" s="59" t="s">
        <v>759</v>
      </c>
      <c r="F1621" s="59" t="s">
        <v>768</v>
      </c>
      <c r="G1621" s="12" t="s">
        <v>266</v>
      </c>
      <c r="H1621" s="14">
        <f>B1621</f>
        <v>4975</v>
      </c>
      <c r="I1621" s="14">
        <f t="shared" si="400"/>
        <v>746</v>
      </c>
      <c r="J1621" s="12">
        <f>VLOOKUP($B1621,'[3]POBLAC SIN ESSALUD CUADRO MANDO'!$G$3:$DY$188,2,0)</f>
        <v>12</v>
      </c>
      <c r="K1621" s="12">
        <f>VLOOKUP($B1621,'[3]POBLAC SIN ESSALUD CUADRO MANDO'!$G$3:$DY$188,3,0)</f>
        <v>12</v>
      </c>
      <c r="L1621" s="12">
        <f>VLOOKUP($B1621,'[3]POBLAC SIN ESSALUD CUADRO MANDO'!$G$3:$DY$188,4,0)</f>
        <v>11</v>
      </c>
      <c r="M1621" s="12">
        <f>VLOOKUP($B1621,'[3]POBLAC SIN ESSALUD CUADRO MANDO'!$G$3:$DY$188,5,0)</f>
        <v>10</v>
      </c>
      <c r="N1621" s="12">
        <f>VLOOKUP($B1621,'[3]POBLAC SIN ESSALUD CUADRO MANDO'!$G$3:$DY$188,6,0)</f>
        <v>10</v>
      </c>
      <c r="O1621" s="12">
        <f>VLOOKUP($B1621,'[3]POBLAC SIN ESSALUD CUADRO MANDO'!$G$3:$DY$188,7,0)</f>
        <v>10</v>
      </c>
      <c r="P1621" s="12">
        <f>VLOOKUP($B1621,'[3]POBLAC SIN ESSALUD CUADRO MANDO'!$G$3:$DY$188,8,0)</f>
        <v>15</v>
      </c>
      <c r="Q1621" s="12">
        <f>VLOOKUP($B1621,'[3]POBLAC SIN ESSALUD CUADRO MANDO'!$G$3:$DY$188,9,0)</f>
        <v>16</v>
      </c>
      <c r="R1621" s="12">
        <f>VLOOKUP($B1621,'[3]POBLAC SIN ESSALUD CUADRO MANDO'!$G$3:$DY$188,10,0)</f>
        <v>12</v>
      </c>
      <c r="S1621" s="12">
        <f>VLOOKUP($B1621,'[3]POBLAC SIN ESSALUD CUADRO MANDO'!$G$3:$DY$188,11,0)</f>
        <v>13</v>
      </c>
      <c r="T1621" s="12">
        <f>VLOOKUP($B1621,'[3]POBLAC SIN ESSALUD CUADRO MANDO'!$G$3:$DY$188,12,0)</f>
        <v>16</v>
      </c>
      <c r="U1621" s="12">
        <f>VLOOKUP($B1621,'[3]POBLAC SIN ESSALUD CUADRO MANDO'!$G$3:$DY$188,13,0)</f>
        <v>12</v>
      </c>
      <c r="V1621" s="12">
        <f>VLOOKUP($B1621,'[3]POBLAC SIN ESSALUD CUADRO MANDO'!$G$3:$DY$188,14,0)</f>
        <v>16</v>
      </c>
      <c r="W1621" s="12">
        <f>VLOOKUP($B1621,'[3]POBLAC SIN ESSALUD CUADRO MANDO'!$G$3:$DY$188,15,0)</f>
        <v>15</v>
      </c>
      <c r="X1621" s="12">
        <f>VLOOKUP($B1621,'[3]POBLAC SIN ESSALUD CUADRO MANDO'!$G$3:$DY$188,16,0)</f>
        <v>17</v>
      </c>
      <c r="Y1621" s="12">
        <f>VLOOKUP($B1621,'[3]POBLAC SIN ESSALUD CUADRO MANDO'!$G$3:$DY$188,17,0)</f>
        <v>14</v>
      </c>
      <c r="Z1621" s="12">
        <f>VLOOKUP($B1621,'[3]POBLAC SIN ESSALUD CUADRO MANDO'!$G$3:$DY$188,18,0)</f>
        <v>14</v>
      </c>
      <c r="AA1621" s="12">
        <f>VLOOKUP($B1621,'[3]POBLAC SIN ESSALUD CUADRO MANDO'!$G$3:$DY$188,19,0)</f>
        <v>11</v>
      </c>
      <c r="AB1621" s="12">
        <f>VLOOKUP($B1621,'[3]POBLAC SIN ESSALUD CUADRO MANDO'!$G$3:$DY$188,20,0)</f>
        <v>17</v>
      </c>
      <c r="AC1621" s="12">
        <f>VLOOKUP($B1621,'[3]POBLAC SIN ESSALUD CUADRO MANDO'!$G$3:$DY$188,21,0)</f>
        <v>16</v>
      </c>
      <c r="AD1621" s="12">
        <f>VLOOKUP($B1621,'[3]POBLAC SIN ESSALUD CUADRO MANDO'!$G$3:$DY$188,110,0)</f>
        <v>83</v>
      </c>
      <c r="AE1621" s="12">
        <f>VLOOKUP($B1621,'[3]POBLAC SIN ESSALUD CUADRO MANDO'!$G$3:$DY$188,111,0)</f>
        <v>66</v>
      </c>
      <c r="AF1621" s="12">
        <f>VLOOKUP($B1621,'[3]POBLAC SIN ESSALUD CUADRO MANDO'!$G$3:$DY$188,112,0)</f>
        <v>62</v>
      </c>
      <c r="AG1621" s="12">
        <f>VLOOKUP($B1621,'[3]POBLAC SIN ESSALUD CUADRO MANDO'!$G$3:$DY$188,113,0)</f>
        <v>49</v>
      </c>
      <c r="AH1621" s="12">
        <f>VLOOKUP($B1621,'[3]POBLAC SIN ESSALUD CUADRO MANDO'!$G$3:$DY$188,114,0)</f>
        <v>45</v>
      </c>
      <c r="AI1621" s="12">
        <f>VLOOKUP($B1621,'[3]POBLAC SIN ESSALUD CUADRO MANDO'!$G$3:$DY$188,115,0)</f>
        <v>35</v>
      </c>
      <c r="AJ1621" s="12">
        <f>VLOOKUP($B1621,'[3]POBLAC SIN ESSALUD CUADRO MANDO'!$G$3:$DY$188,116,0)</f>
        <v>35</v>
      </c>
      <c r="AK1621" s="12">
        <f>VLOOKUP($B1621,'[3]POBLAC SIN ESSALUD CUADRO MANDO'!$G$3:$DY$188,117,0)</f>
        <v>31</v>
      </c>
      <c r="AL1621" s="12">
        <f>VLOOKUP($B1621,'[3]POBLAC SIN ESSALUD CUADRO MANDO'!$G$3:$DY$188,118,0)</f>
        <v>24</v>
      </c>
      <c r="AM1621" s="12">
        <f>VLOOKUP($B1621,'[3]POBLAC SIN ESSALUD CUADRO MANDO'!$G$3:$DY$188,119,0)</f>
        <v>19</v>
      </c>
      <c r="AN1621" s="12">
        <f>VLOOKUP($B1621,'[3]POBLAC SIN ESSALUD CUADRO MANDO'!$G$3:$DY$188,120,0)</f>
        <v>9</v>
      </c>
      <c r="AO1621" s="12">
        <f>VLOOKUP($B1621,'[3]POBLAC SIN ESSALUD CUADRO MANDO'!$G$3:$DY$188,121,0)</f>
        <v>8</v>
      </c>
      <c r="AP1621" s="12">
        <f>VLOOKUP($B1621,'[3]POBLAC SIN ESSALUD CUADRO MANDO'!$G$3:$DY$188,122,0)</f>
        <v>11</v>
      </c>
      <c r="AQ1621" s="74">
        <f>VLOOKUP($B1621,'[4]POB-2019'!$K$6:$BD$190,42,0)</f>
        <v>380</v>
      </c>
      <c r="AR1621" s="74">
        <f>VLOOKUP($B1621,'[4]POB-2019'!$K$6:$BD$190,43,0)</f>
        <v>39</v>
      </c>
      <c r="AS1621" s="74">
        <f>VLOOKUP($B1621,'[4]POB-2019'!$K$6:$BD$190,44,0)</f>
        <v>37</v>
      </c>
      <c r="AT1621" s="74">
        <f>VLOOKUP($B1621,'[4]POB-2019'!$K$6:$BD$190,45,0)</f>
        <v>173</v>
      </c>
      <c r="AU1621" s="12">
        <f>VLOOKUP($B1621,'[3]POBLAC SIN ESSALUD CUADRO MANDO'!$G$3:$DY$188,123,0)</f>
        <v>12</v>
      </c>
    </row>
    <row r="1622" spans="1:47" ht="12">
      <c r="A1622" s="58">
        <v>1623</v>
      </c>
      <c r="B1622" s="58">
        <v>5026</v>
      </c>
      <c r="C1622" s="59" t="s">
        <v>1130</v>
      </c>
      <c r="D1622" s="59" t="s">
        <v>723</v>
      </c>
      <c r="E1622" s="59" t="s">
        <v>769</v>
      </c>
      <c r="F1622" s="59" t="s">
        <v>775</v>
      </c>
      <c r="G1622" s="12" t="s">
        <v>266</v>
      </c>
      <c r="H1622" s="14">
        <f>B1622</f>
        <v>5026</v>
      </c>
      <c r="I1622" s="14">
        <f t="shared" si="400"/>
        <v>783</v>
      </c>
      <c r="J1622" s="12">
        <f>VLOOKUP($B1622,'[3]POBLAC SIN ESSALUD CUADRO MANDO'!$G$3:$DY$188,2,0)</f>
        <v>15</v>
      </c>
      <c r="K1622" s="12">
        <f>VLOOKUP($B1622,'[3]POBLAC SIN ESSALUD CUADRO MANDO'!$G$3:$DY$188,3,0)</f>
        <v>15</v>
      </c>
      <c r="L1622" s="12">
        <f>VLOOKUP($B1622,'[3]POBLAC SIN ESSALUD CUADRO MANDO'!$G$3:$DY$188,4,0)</f>
        <v>10</v>
      </c>
      <c r="M1622" s="12">
        <f>VLOOKUP($B1622,'[3]POBLAC SIN ESSALUD CUADRO MANDO'!$G$3:$DY$188,5,0)</f>
        <v>10</v>
      </c>
      <c r="N1622" s="12">
        <f>VLOOKUP($B1622,'[3]POBLAC SIN ESSALUD CUADRO MANDO'!$G$3:$DY$188,6,0)</f>
        <v>11</v>
      </c>
      <c r="O1622" s="12">
        <f>VLOOKUP($B1622,'[3]POBLAC SIN ESSALUD CUADRO MANDO'!$G$3:$DY$188,7,0)</f>
        <v>10</v>
      </c>
      <c r="P1622" s="12">
        <f>VLOOKUP($B1622,'[3]POBLAC SIN ESSALUD CUADRO MANDO'!$G$3:$DY$188,8,0)</f>
        <v>15</v>
      </c>
      <c r="Q1622" s="12">
        <f>VLOOKUP($B1622,'[3]POBLAC SIN ESSALUD CUADRO MANDO'!$G$3:$DY$188,9,0)</f>
        <v>17</v>
      </c>
      <c r="R1622" s="12">
        <f>VLOOKUP($B1622,'[3]POBLAC SIN ESSALUD CUADRO MANDO'!$G$3:$DY$188,10,0)</f>
        <v>13</v>
      </c>
      <c r="S1622" s="12">
        <f>VLOOKUP($B1622,'[3]POBLAC SIN ESSALUD CUADRO MANDO'!$G$3:$DY$188,11,0)</f>
        <v>13</v>
      </c>
      <c r="T1622" s="12">
        <f>VLOOKUP($B1622,'[3]POBLAC SIN ESSALUD CUADRO MANDO'!$G$3:$DY$188,12,0)</f>
        <v>16</v>
      </c>
      <c r="U1622" s="12">
        <f>VLOOKUP($B1622,'[3]POBLAC SIN ESSALUD CUADRO MANDO'!$G$3:$DY$188,13,0)</f>
        <v>12</v>
      </c>
      <c r="V1622" s="12">
        <f>VLOOKUP($B1622,'[3]POBLAC SIN ESSALUD CUADRO MANDO'!$G$3:$DY$188,14,0)</f>
        <v>17</v>
      </c>
      <c r="W1622" s="12">
        <f>VLOOKUP($B1622,'[3]POBLAC SIN ESSALUD CUADRO MANDO'!$G$3:$DY$188,15,0)</f>
        <v>16</v>
      </c>
      <c r="X1622" s="12">
        <f>VLOOKUP($B1622,'[3]POBLAC SIN ESSALUD CUADRO MANDO'!$G$3:$DY$188,16,0)</f>
        <v>17</v>
      </c>
      <c r="Y1622" s="12">
        <f>VLOOKUP($B1622,'[3]POBLAC SIN ESSALUD CUADRO MANDO'!$G$3:$DY$188,17,0)</f>
        <v>15</v>
      </c>
      <c r="Z1622" s="12">
        <f>VLOOKUP($B1622,'[3]POBLAC SIN ESSALUD CUADRO MANDO'!$G$3:$DY$188,18,0)</f>
        <v>15</v>
      </c>
      <c r="AA1622" s="12">
        <f>VLOOKUP($B1622,'[3]POBLAC SIN ESSALUD CUADRO MANDO'!$G$3:$DY$188,19,0)</f>
        <v>11</v>
      </c>
      <c r="AB1622" s="12">
        <f>VLOOKUP($B1622,'[3]POBLAC SIN ESSALUD CUADRO MANDO'!$G$3:$DY$188,20,0)</f>
        <v>18</v>
      </c>
      <c r="AC1622" s="12">
        <f>VLOOKUP($B1622,'[3]POBLAC SIN ESSALUD CUADRO MANDO'!$G$3:$DY$188,21,0)</f>
        <v>17</v>
      </c>
      <c r="AD1622" s="12">
        <f>VLOOKUP($B1622,'[3]POBLAC SIN ESSALUD CUADRO MANDO'!$G$3:$DY$188,110,0)</f>
        <v>86</v>
      </c>
      <c r="AE1622" s="12">
        <f>VLOOKUP($B1622,'[3]POBLAC SIN ESSALUD CUADRO MANDO'!$G$3:$DY$188,111,0)</f>
        <v>67</v>
      </c>
      <c r="AF1622" s="12">
        <f>VLOOKUP($B1622,'[3]POBLAC SIN ESSALUD CUADRO MANDO'!$G$3:$DY$188,112,0)</f>
        <v>62</v>
      </c>
      <c r="AG1622" s="12">
        <f>VLOOKUP($B1622,'[3]POBLAC SIN ESSALUD CUADRO MANDO'!$G$3:$DY$188,113,0)</f>
        <v>52</v>
      </c>
      <c r="AH1622" s="12">
        <f>VLOOKUP($B1622,'[3]POBLAC SIN ESSALUD CUADRO MANDO'!$G$3:$DY$188,114,0)</f>
        <v>47</v>
      </c>
      <c r="AI1622" s="12">
        <f>VLOOKUP($B1622,'[3]POBLAC SIN ESSALUD CUADRO MANDO'!$G$3:$DY$188,115,0)</f>
        <v>37</v>
      </c>
      <c r="AJ1622" s="12">
        <f>VLOOKUP($B1622,'[3]POBLAC SIN ESSALUD CUADRO MANDO'!$G$3:$DY$188,116,0)</f>
        <v>35</v>
      </c>
      <c r="AK1622" s="12">
        <f>VLOOKUP($B1622,'[3]POBLAC SIN ESSALUD CUADRO MANDO'!$G$3:$DY$188,117,0)</f>
        <v>31</v>
      </c>
      <c r="AL1622" s="12">
        <f>VLOOKUP($B1622,'[3]POBLAC SIN ESSALUD CUADRO MANDO'!$G$3:$DY$188,118,0)</f>
        <v>26</v>
      </c>
      <c r="AM1622" s="12">
        <f>VLOOKUP($B1622,'[3]POBLAC SIN ESSALUD CUADRO MANDO'!$G$3:$DY$188,119,0)</f>
        <v>20</v>
      </c>
      <c r="AN1622" s="12">
        <f>VLOOKUP($B1622,'[3]POBLAC SIN ESSALUD CUADRO MANDO'!$G$3:$DY$188,120,0)</f>
        <v>11</v>
      </c>
      <c r="AO1622" s="12">
        <f>VLOOKUP($B1622,'[3]POBLAC SIN ESSALUD CUADRO MANDO'!$G$3:$DY$188,121,0)</f>
        <v>10</v>
      </c>
      <c r="AP1622" s="12">
        <f>VLOOKUP($B1622,'[3]POBLAC SIN ESSALUD CUADRO MANDO'!$G$3:$DY$188,122,0)</f>
        <v>16</v>
      </c>
      <c r="AQ1622" s="74">
        <f>VLOOKUP($B1622,'[4]POB-2019'!$K$6:$BD$190,42,0)</f>
        <v>399</v>
      </c>
      <c r="AR1622" s="74">
        <f>VLOOKUP($B1622,'[4]POB-2019'!$K$6:$BD$190,43,0)</f>
        <v>40</v>
      </c>
      <c r="AS1622" s="74">
        <f>VLOOKUP($B1622,'[4]POB-2019'!$K$6:$BD$190,44,0)</f>
        <v>39</v>
      </c>
      <c r="AT1622" s="74">
        <f>VLOOKUP($B1622,'[4]POB-2019'!$K$6:$BD$190,45,0)</f>
        <v>179</v>
      </c>
      <c r="AU1622" s="12">
        <f>VLOOKUP($B1622,'[3]POBLAC SIN ESSALUD CUADRO MANDO'!$G$3:$DY$188,123,0)</f>
        <v>15</v>
      </c>
    </row>
    <row r="1623" spans="1:47" ht="12">
      <c r="A1623" s="97">
        <v>1624</v>
      </c>
      <c r="B1623" s="97"/>
      <c r="C1623" s="98"/>
      <c r="D1623" s="98"/>
      <c r="E1623" s="98"/>
      <c r="F1623" s="98" t="s">
        <v>1157</v>
      </c>
      <c r="G1623" s="17" t="s">
        <v>1214</v>
      </c>
      <c r="H1623" s="81"/>
      <c r="I1623" s="81">
        <f t="shared" si="400"/>
        <v>59898</v>
      </c>
      <c r="J1623" s="17">
        <f>SUM(J1624:J1679)</f>
        <v>884</v>
      </c>
      <c r="K1623" s="17">
        <f t="shared" ref="K1623:AU1623" si="403">SUM(K1624:K1679)</f>
        <v>906</v>
      </c>
      <c r="L1623" s="17">
        <f t="shared" si="403"/>
        <v>803</v>
      </c>
      <c r="M1623" s="17">
        <f t="shared" si="403"/>
        <v>924</v>
      </c>
      <c r="N1623" s="17">
        <f t="shared" si="403"/>
        <v>898</v>
      </c>
      <c r="O1623" s="17">
        <f t="shared" si="403"/>
        <v>1025</v>
      </c>
      <c r="P1623" s="17">
        <f t="shared" si="403"/>
        <v>1050</v>
      </c>
      <c r="Q1623" s="17">
        <f t="shared" si="403"/>
        <v>1107</v>
      </c>
      <c r="R1623" s="17">
        <f t="shared" si="403"/>
        <v>1043</v>
      </c>
      <c r="S1623" s="17">
        <f t="shared" si="403"/>
        <v>1078</v>
      </c>
      <c r="T1623" s="17">
        <f t="shared" si="403"/>
        <v>1062</v>
      </c>
      <c r="U1623" s="17">
        <f t="shared" si="403"/>
        <v>1034</v>
      </c>
      <c r="V1623" s="17">
        <f t="shared" si="403"/>
        <v>1181</v>
      </c>
      <c r="W1623" s="17">
        <f t="shared" si="403"/>
        <v>1222</v>
      </c>
      <c r="X1623" s="17">
        <f t="shared" si="403"/>
        <v>1116</v>
      </c>
      <c r="Y1623" s="17">
        <f t="shared" si="403"/>
        <v>1108</v>
      </c>
      <c r="Z1623" s="17">
        <f t="shared" si="403"/>
        <v>1115</v>
      </c>
      <c r="AA1623" s="17">
        <f t="shared" si="403"/>
        <v>1101</v>
      </c>
      <c r="AB1623" s="17">
        <f t="shared" si="403"/>
        <v>1209</v>
      </c>
      <c r="AC1623" s="17">
        <f t="shared" si="403"/>
        <v>1149</v>
      </c>
      <c r="AD1623" s="17">
        <f t="shared" si="403"/>
        <v>5661</v>
      </c>
      <c r="AE1623" s="17">
        <f t="shared" si="403"/>
        <v>5182</v>
      </c>
      <c r="AF1623" s="17">
        <f t="shared" si="403"/>
        <v>4557</v>
      </c>
      <c r="AG1623" s="17">
        <f t="shared" si="403"/>
        <v>4450</v>
      </c>
      <c r="AH1623" s="17">
        <f t="shared" si="403"/>
        <v>3819</v>
      </c>
      <c r="AI1623" s="17">
        <f t="shared" si="403"/>
        <v>3357</v>
      </c>
      <c r="AJ1623" s="17">
        <f t="shared" si="403"/>
        <v>2819</v>
      </c>
      <c r="AK1623" s="17">
        <f t="shared" si="403"/>
        <v>2330</v>
      </c>
      <c r="AL1623" s="17">
        <f t="shared" si="403"/>
        <v>1841</v>
      </c>
      <c r="AM1623" s="17">
        <f t="shared" si="403"/>
        <v>1431</v>
      </c>
      <c r="AN1623" s="17">
        <f t="shared" si="403"/>
        <v>1201</v>
      </c>
      <c r="AO1623" s="17">
        <f t="shared" si="403"/>
        <v>903</v>
      </c>
      <c r="AP1623" s="17">
        <f t="shared" si="403"/>
        <v>1332</v>
      </c>
      <c r="AQ1623" s="17">
        <f t="shared" si="403"/>
        <v>30548</v>
      </c>
      <c r="AR1623" s="17">
        <f t="shared" si="403"/>
        <v>2864</v>
      </c>
      <c r="AS1623" s="17">
        <f t="shared" si="403"/>
        <v>2896</v>
      </c>
      <c r="AT1623" s="17">
        <f t="shared" si="403"/>
        <v>13783</v>
      </c>
      <c r="AU1623" s="17">
        <f t="shared" si="403"/>
        <v>855</v>
      </c>
    </row>
    <row r="1624" spans="1:47" ht="12">
      <c r="A1624" s="58">
        <v>1625</v>
      </c>
      <c r="B1624" s="58">
        <v>15233</v>
      </c>
      <c r="C1624" s="59" t="s">
        <v>1130</v>
      </c>
      <c r="D1624" s="59" t="s">
        <v>723</v>
      </c>
      <c r="E1624" s="59" t="s">
        <v>436</v>
      </c>
      <c r="F1624" s="59" t="s">
        <v>724</v>
      </c>
      <c r="G1624" s="12" t="s">
        <v>283</v>
      </c>
      <c r="H1624" s="14">
        <f t="shared" ref="H1624:H1655" si="404">B1624</f>
        <v>15233</v>
      </c>
      <c r="I1624" s="14">
        <f t="shared" si="400"/>
        <v>14735</v>
      </c>
      <c r="J1624" s="12">
        <f>VLOOKUP($B1624,'[3]POBLAC SIN ESSALUD CUADRO MANDO'!$G$3:$DY$188,2,0)</f>
        <v>143</v>
      </c>
      <c r="K1624" s="12">
        <f>VLOOKUP($B1624,'[3]POBLAC SIN ESSALUD CUADRO MANDO'!$G$3:$DY$188,3,0)</f>
        <v>169</v>
      </c>
      <c r="L1624" s="12">
        <f>VLOOKUP($B1624,'[3]POBLAC SIN ESSALUD CUADRO MANDO'!$G$3:$DY$188,4,0)</f>
        <v>173</v>
      </c>
      <c r="M1624" s="12">
        <f>VLOOKUP($B1624,'[3]POBLAC SIN ESSALUD CUADRO MANDO'!$G$3:$DY$188,5,0)</f>
        <v>197</v>
      </c>
      <c r="N1624" s="12">
        <f>VLOOKUP($B1624,'[3]POBLAC SIN ESSALUD CUADRO MANDO'!$G$3:$DY$188,6,0)</f>
        <v>188</v>
      </c>
      <c r="O1624" s="12">
        <f>VLOOKUP($B1624,'[3]POBLAC SIN ESSALUD CUADRO MANDO'!$G$3:$DY$188,7,0)</f>
        <v>216</v>
      </c>
      <c r="P1624" s="12">
        <f>VLOOKUP($B1624,'[3]POBLAC SIN ESSALUD CUADRO MANDO'!$G$3:$DY$188,8,0)</f>
        <v>215</v>
      </c>
      <c r="Q1624" s="12">
        <f>VLOOKUP($B1624,'[3]POBLAC SIN ESSALUD CUADRO MANDO'!$G$3:$DY$188,9,0)</f>
        <v>215</v>
      </c>
      <c r="R1624" s="12">
        <f>VLOOKUP($B1624,'[3]POBLAC SIN ESSALUD CUADRO MANDO'!$G$3:$DY$188,10,0)</f>
        <v>211</v>
      </c>
      <c r="S1624" s="12">
        <f>VLOOKUP($B1624,'[3]POBLAC SIN ESSALUD CUADRO MANDO'!$G$3:$DY$188,11,0)</f>
        <v>207</v>
      </c>
      <c r="T1624" s="12">
        <f>VLOOKUP($B1624,'[3]POBLAC SIN ESSALUD CUADRO MANDO'!$G$3:$DY$188,12,0)</f>
        <v>198</v>
      </c>
      <c r="U1624" s="12">
        <f>VLOOKUP($B1624,'[3]POBLAC SIN ESSALUD CUADRO MANDO'!$G$3:$DY$188,13,0)</f>
        <v>152</v>
      </c>
      <c r="V1624" s="12">
        <f>VLOOKUP($B1624,'[3]POBLAC SIN ESSALUD CUADRO MANDO'!$G$3:$DY$188,14,0)</f>
        <v>152</v>
      </c>
      <c r="W1624" s="12">
        <f>VLOOKUP($B1624,'[3]POBLAC SIN ESSALUD CUADRO MANDO'!$G$3:$DY$188,15,0)</f>
        <v>152</v>
      </c>
      <c r="X1624" s="12">
        <f>VLOOKUP($B1624,'[3]POBLAC SIN ESSALUD CUADRO MANDO'!$G$3:$DY$188,16,0)</f>
        <v>152</v>
      </c>
      <c r="Y1624" s="12">
        <f>VLOOKUP($B1624,'[3]POBLAC SIN ESSALUD CUADRO MANDO'!$G$3:$DY$188,17,0)</f>
        <v>203</v>
      </c>
      <c r="Z1624" s="12">
        <f>VLOOKUP($B1624,'[3]POBLAC SIN ESSALUD CUADRO MANDO'!$G$3:$DY$188,18,0)</f>
        <v>203</v>
      </c>
      <c r="AA1624" s="12">
        <f>VLOOKUP($B1624,'[3]POBLAC SIN ESSALUD CUADRO MANDO'!$G$3:$DY$188,19,0)</f>
        <v>203</v>
      </c>
      <c r="AB1624" s="12">
        <f>VLOOKUP($B1624,'[3]POBLAC SIN ESSALUD CUADRO MANDO'!$G$3:$DY$188,20,0)</f>
        <v>244</v>
      </c>
      <c r="AC1624" s="12">
        <f>VLOOKUP($B1624,'[3]POBLAC SIN ESSALUD CUADRO MANDO'!$G$3:$DY$188,21,0)</f>
        <v>241</v>
      </c>
      <c r="AD1624" s="12">
        <f>VLOOKUP($B1624,'[3]POBLAC SIN ESSALUD CUADRO MANDO'!$G$3:$DY$188,110,0)</f>
        <v>1653</v>
      </c>
      <c r="AE1624" s="12">
        <f>VLOOKUP($B1624,'[3]POBLAC SIN ESSALUD CUADRO MANDO'!$G$3:$DY$188,111,0)</f>
        <v>1658</v>
      </c>
      <c r="AF1624" s="12">
        <f>VLOOKUP($B1624,'[3]POBLAC SIN ESSALUD CUADRO MANDO'!$G$3:$DY$188,112,0)</f>
        <v>1495</v>
      </c>
      <c r="AG1624" s="12">
        <f>VLOOKUP($B1624,'[3]POBLAC SIN ESSALUD CUADRO MANDO'!$G$3:$DY$188,113,0)</f>
        <v>1495</v>
      </c>
      <c r="AH1624" s="12">
        <f>VLOOKUP($B1624,'[3]POBLAC SIN ESSALUD CUADRO MANDO'!$G$3:$DY$188,114,0)</f>
        <v>1160</v>
      </c>
      <c r="AI1624" s="12">
        <f>VLOOKUP($B1624,'[3]POBLAC SIN ESSALUD CUADRO MANDO'!$G$3:$DY$188,115,0)</f>
        <v>1160</v>
      </c>
      <c r="AJ1624" s="12">
        <f>VLOOKUP($B1624,'[3]POBLAC SIN ESSALUD CUADRO MANDO'!$G$3:$DY$188,116,0)</f>
        <v>710</v>
      </c>
      <c r="AK1624" s="12">
        <f>VLOOKUP($B1624,'[3]POBLAC SIN ESSALUD CUADRO MANDO'!$G$3:$DY$188,117,0)</f>
        <v>710</v>
      </c>
      <c r="AL1624" s="12">
        <f>VLOOKUP($B1624,'[3]POBLAC SIN ESSALUD CUADRO MANDO'!$G$3:$DY$188,118,0)</f>
        <v>320</v>
      </c>
      <c r="AM1624" s="12">
        <f>VLOOKUP($B1624,'[3]POBLAC SIN ESSALUD CUADRO MANDO'!$G$3:$DY$188,119,0)</f>
        <v>184</v>
      </c>
      <c r="AN1624" s="12">
        <f>VLOOKUP($B1624,'[3]POBLAC SIN ESSALUD CUADRO MANDO'!$G$3:$DY$188,120,0)</f>
        <v>160</v>
      </c>
      <c r="AO1624" s="12">
        <f>VLOOKUP($B1624,'[3]POBLAC SIN ESSALUD CUADRO MANDO'!$G$3:$DY$188,121,0)</f>
        <v>70</v>
      </c>
      <c r="AP1624" s="12">
        <f>VLOOKUP($B1624,'[3]POBLAC SIN ESSALUD CUADRO MANDO'!$G$3:$DY$188,122,0)</f>
        <v>126</v>
      </c>
      <c r="AQ1624" s="74">
        <f>VLOOKUP($B1624,'[4]POB-2019'!$K$6:$BD$190,42,0)</f>
        <v>7515</v>
      </c>
      <c r="AR1624" s="74">
        <f>VLOOKUP($B1624,'[4]POB-2019'!$K$6:$BD$190,43,0)</f>
        <v>411</v>
      </c>
      <c r="AS1624" s="74">
        <f>VLOOKUP($B1624,'[4]POB-2019'!$K$6:$BD$190,44,0)</f>
        <v>558</v>
      </c>
      <c r="AT1624" s="74">
        <f>VLOOKUP($B1624,'[4]POB-2019'!$K$6:$BD$190,45,0)</f>
        <v>4397</v>
      </c>
      <c r="AU1624" s="12">
        <f>VLOOKUP($B1624,'[3]POBLAC SIN ESSALUD CUADRO MANDO'!$G$3:$DY$188,123,0)</f>
        <v>0</v>
      </c>
    </row>
    <row r="1625" spans="1:47" ht="12">
      <c r="A1625" s="58">
        <v>1626</v>
      </c>
      <c r="B1625" s="58">
        <v>4981</v>
      </c>
      <c r="C1625" s="59" t="s">
        <v>1130</v>
      </c>
      <c r="D1625" s="59" t="s">
        <v>723</v>
      </c>
      <c r="E1625" s="59" t="s">
        <v>436</v>
      </c>
      <c r="F1625" s="59" t="s">
        <v>725</v>
      </c>
      <c r="G1625" s="12" t="s">
        <v>310</v>
      </c>
      <c r="H1625" s="14">
        <f t="shared" si="404"/>
        <v>4981</v>
      </c>
      <c r="I1625" s="14">
        <f t="shared" si="400"/>
        <v>6512</v>
      </c>
      <c r="J1625" s="12">
        <f>VLOOKUP($B1625,'[3]POBLAC SIN ESSALUD CUADRO MANDO'!$G$3:$DY$188,2,0)</f>
        <v>226</v>
      </c>
      <c r="K1625" s="12">
        <f>VLOOKUP($B1625,'[3]POBLAC SIN ESSALUD CUADRO MANDO'!$G$3:$DY$188,3,0)</f>
        <v>192</v>
      </c>
      <c r="L1625" s="12">
        <f>VLOOKUP($B1625,'[3]POBLAC SIN ESSALUD CUADRO MANDO'!$G$3:$DY$188,4,0)</f>
        <v>94</v>
      </c>
      <c r="M1625" s="12">
        <f>VLOOKUP($B1625,'[3]POBLAC SIN ESSALUD CUADRO MANDO'!$G$3:$DY$188,5,0)</f>
        <v>113</v>
      </c>
      <c r="N1625" s="12">
        <f>VLOOKUP($B1625,'[3]POBLAC SIN ESSALUD CUADRO MANDO'!$G$3:$DY$188,6,0)</f>
        <v>102</v>
      </c>
      <c r="O1625" s="12">
        <f>VLOOKUP($B1625,'[3]POBLAC SIN ESSALUD CUADRO MANDO'!$G$3:$DY$188,7,0)</f>
        <v>123</v>
      </c>
      <c r="P1625" s="12">
        <f>VLOOKUP($B1625,'[3]POBLAC SIN ESSALUD CUADRO MANDO'!$G$3:$DY$188,8,0)</f>
        <v>130</v>
      </c>
      <c r="Q1625" s="12">
        <f>VLOOKUP($B1625,'[3]POBLAC SIN ESSALUD CUADRO MANDO'!$G$3:$DY$188,9,0)</f>
        <v>147</v>
      </c>
      <c r="R1625" s="12">
        <f>VLOOKUP($B1625,'[3]POBLAC SIN ESSALUD CUADRO MANDO'!$G$3:$DY$188,10,0)</f>
        <v>130</v>
      </c>
      <c r="S1625" s="12">
        <f>VLOOKUP($B1625,'[3]POBLAC SIN ESSALUD CUADRO MANDO'!$G$3:$DY$188,11,0)</f>
        <v>140</v>
      </c>
      <c r="T1625" s="12">
        <f>VLOOKUP($B1625,'[3]POBLAC SIN ESSALUD CUADRO MANDO'!$G$3:$DY$188,12,0)</f>
        <v>150</v>
      </c>
      <c r="U1625" s="12">
        <f>VLOOKUP($B1625,'[3]POBLAC SIN ESSALUD CUADRO MANDO'!$G$3:$DY$188,13,0)</f>
        <v>177</v>
      </c>
      <c r="V1625" s="12">
        <f>VLOOKUP($B1625,'[3]POBLAC SIN ESSALUD CUADRO MANDO'!$G$3:$DY$188,14,0)</f>
        <v>220</v>
      </c>
      <c r="W1625" s="12">
        <f>VLOOKUP($B1625,'[3]POBLAC SIN ESSALUD CUADRO MANDO'!$G$3:$DY$188,15,0)</f>
        <v>232</v>
      </c>
      <c r="X1625" s="12">
        <f>VLOOKUP($B1625,'[3]POBLAC SIN ESSALUD CUADRO MANDO'!$G$3:$DY$188,16,0)</f>
        <v>202</v>
      </c>
      <c r="Y1625" s="12">
        <f>VLOOKUP($B1625,'[3]POBLAC SIN ESSALUD CUADRO MANDO'!$G$3:$DY$188,17,0)</f>
        <v>160</v>
      </c>
      <c r="Z1625" s="12">
        <f>VLOOKUP($B1625,'[3]POBLAC SIN ESSALUD CUADRO MANDO'!$G$3:$DY$188,18,0)</f>
        <v>162</v>
      </c>
      <c r="AA1625" s="12">
        <f>VLOOKUP($B1625,'[3]POBLAC SIN ESSALUD CUADRO MANDO'!$G$3:$DY$188,19,0)</f>
        <v>158</v>
      </c>
      <c r="AB1625" s="12">
        <f>VLOOKUP($B1625,'[3]POBLAC SIN ESSALUD CUADRO MANDO'!$G$3:$DY$188,20,0)</f>
        <v>193</v>
      </c>
      <c r="AC1625" s="12">
        <f>VLOOKUP($B1625,'[3]POBLAC SIN ESSALUD CUADRO MANDO'!$G$3:$DY$188,21,0)</f>
        <v>175</v>
      </c>
      <c r="AD1625" s="12">
        <f>VLOOKUP($B1625,'[3]POBLAC SIN ESSALUD CUADRO MANDO'!$G$3:$DY$188,110,0)</f>
        <v>609</v>
      </c>
      <c r="AE1625" s="12">
        <f>VLOOKUP($B1625,'[3]POBLAC SIN ESSALUD CUADRO MANDO'!$G$3:$DY$188,111,0)</f>
        <v>471</v>
      </c>
      <c r="AF1625" s="12">
        <f>VLOOKUP($B1625,'[3]POBLAC SIN ESSALUD CUADRO MANDO'!$G$3:$DY$188,112,0)</f>
        <v>180</v>
      </c>
      <c r="AG1625" s="12">
        <f>VLOOKUP($B1625,'[3]POBLAC SIN ESSALUD CUADRO MANDO'!$G$3:$DY$188,113,0)</f>
        <v>147</v>
      </c>
      <c r="AH1625" s="12">
        <f>VLOOKUP($B1625,'[3]POBLAC SIN ESSALUD CUADRO MANDO'!$G$3:$DY$188,114,0)</f>
        <v>184</v>
      </c>
      <c r="AI1625" s="12">
        <f>VLOOKUP($B1625,'[3]POBLAC SIN ESSALUD CUADRO MANDO'!$G$3:$DY$188,115,0)</f>
        <v>52</v>
      </c>
      <c r="AJ1625" s="12">
        <f>VLOOKUP($B1625,'[3]POBLAC SIN ESSALUD CUADRO MANDO'!$G$3:$DY$188,116,0)</f>
        <v>278</v>
      </c>
      <c r="AK1625" s="12">
        <f>VLOOKUP($B1625,'[3]POBLAC SIN ESSALUD CUADRO MANDO'!$G$3:$DY$188,117,0)</f>
        <v>139</v>
      </c>
      <c r="AL1625" s="12">
        <f>VLOOKUP($B1625,'[3]POBLAC SIN ESSALUD CUADRO MANDO'!$G$3:$DY$188,118,0)</f>
        <v>267</v>
      </c>
      <c r="AM1625" s="12">
        <f>VLOOKUP($B1625,'[3]POBLAC SIN ESSALUD CUADRO MANDO'!$G$3:$DY$188,119,0)</f>
        <v>258</v>
      </c>
      <c r="AN1625" s="12">
        <f>VLOOKUP($B1625,'[3]POBLAC SIN ESSALUD CUADRO MANDO'!$G$3:$DY$188,120,0)</f>
        <v>209</v>
      </c>
      <c r="AO1625" s="12">
        <f>VLOOKUP($B1625,'[3]POBLAC SIN ESSALUD CUADRO MANDO'!$G$3:$DY$188,121,0)</f>
        <v>126</v>
      </c>
      <c r="AP1625" s="12">
        <f>VLOOKUP($B1625,'[3]POBLAC SIN ESSALUD CUADRO MANDO'!$G$3:$DY$188,122,0)</f>
        <v>366</v>
      </c>
      <c r="AQ1625" s="74">
        <f>VLOOKUP($B1625,'[4]POB-2019'!$K$6:$BD$190,42,0)</f>
        <v>3321</v>
      </c>
      <c r="AR1625" s="74">
        <f>VLOOKUP($B1625,'[4]POB-2019'!$K$6:$BD$190,43,0)</f>
        <v>500</v>
      </c>
      <c r="AS1625" s="74">
        <f>VLOOKUP($B1625,'[4]POB-2019'!$K$6:$BD$190,44,0)</f>
        <v>432</v>
      </c>
      <c r="AT1625" s="74">
        <f>VLOOKUP($B1625,'[4]POB-2019'!$K$6:$BD$190,45,0)</f>
        <v>838</v>
      </c>
      <c r="AU1625" s="12">
        <f>VLOOKUP($B1625,'[3]POBLAC SIN ESSALUD CUADRO MANDO'!$G$3:$DY$188,123,0)</f>
        <v>335</v>
      </c>
    </row>
    <row r="1626" spans="1:47" ht="12">
      <c r="A1626" s="58">
        <v>1627</v>
      </c>
      <c r="B1626" s="58">
        <v>4993</v>
      </c>
      <c r="C1626" s="59" t="s">
        <v>1130</v>
      </c>
      <c r="D1626" s="59" t="s">
        <v>723</v>
      </c>
      <c r="E1626" s="59" t="s">
        <v>787</v>
      </c>
      <c r="F1626" s="59" t="s">
        <v>788</v>
      </c>
      <c r="G1626" s="12" t="s">
        <v>283</v>
      </c>
      <c r="H1626" s="14">
        <f t="shared" si="404"/>
        <v>4993</v>
      </c>
      <c r="I1626" s="14">
        <f t="shared" si="400"/>
        <v>1584</v>
      </c>
      <c r="J1626" s="12">
        <f>VLOOKUP($B1626,'[3]POBLAC SIN ESSALUD CUADRO MANDO'!$G$3:$DY$188,2,0)</f>
        <v>20</v>
      </c>
      <c r="K1626" s="12">
        <f>VLOOKUP($B1626,'[3]POBLAC SIN ESSALUD CUADRO MANDO'!$G$3:$DY$188,3,0)</f>
        <v>27</v>
      </c>
      <c r="L1626" s="12">
        <f>VLOOKUP($B1626,'[3]POBLAC SIN ESSALUD CUADRO MANDO'!$G$3:$DY$188,4,0)</f>
        <v>24</v>
      </c>
      <c r="M1626" s="12">
        <f>VLOOKUP($B1626,'[3]POBLAC SIN ESSALUD CUADRO MANDO'!$G$3:$DY$188,5,0)</f>
        <v>25</v>
      </c>
      <c r="N1626" s="12">
        <f>VLOOKUP($B1626,'[3]POBLAC SIN ESSALUD CUADRO MANDO'!$G$3:$DY$188,6,0)</f>
        <v>23</v>
      </c>
      <c r="O1626" s="12">
        <f>VLOOKUP($B1626,'[3]POBLAC SIN ESSALUD CUADRO MANDO'!$G$3:$DY$188,7,0)</f>
        <v>28</v>
      </c>
      <c r="P1626" s="12">
        <f>VLOOKUP($B1626,'[3]POBLAC SIN ESSALUD CUADRO MANDO'!$G$3:$DY$188,8,0)</f>
        <v>29</v>
      </c>
      <c r="Q1626" s="12">
        <f>VLOOKUP($B1626,'[3]POBLAC SIN ESSALUD CUADRO MANDO'!$G$3:$DY$188,9,0)</f>
        <v>30</v>
      </c>
      <c r="R1626" s="12">
        <f>VLOOKUP($B1626,'[3]POBLAC SIN ESSALUD CUADRO MANDO'!$G$3:$DY$188,10,0)</f>
        <v>29</v>
      </c>
      <c r="S1626" s="12">
        <f>VLOOKUP($B1626,'[3]POBLAC SIN ESSALUD CUADRO MANDO'!$G$3:$DY$188,11,0)</f>
        <v>30</v>
      </c>
      <c r="T1626" s="12">
        <f>VLOOKUP($B1626,'[3]POBLAC SIN ESSALUD CUADRO MANDO'!$G$3:$DY$188,12,0)</f>
        <v>29</v>
      </c>
      <c r="U1626" s="12">
        <f>VLOOKUP($B1626,'[3]POBLAC SIN ESSALUD CUADRO MANDO'!$G$3:$DY$188,13,0)</f>
        <v>29</v>
      </c>
      <c r="V1626" s="12">
        <f>VLOOKUP($B1626,'[3]POBLAC SIN ESSALUD CUADRO MANDO'!$G$3:$DY$188,14,0)</f>
        <v>33</v>
      </c>
      <c r="W1626" s="12">
        <f>VLOOKUP($B1626,'[3]POBLAC SIN ESSALUD CUADRO MANDO'!$G$3:$DY$188,15,0)</f>
        <v>34</v>
      </c>
      <c r="X1626" s="12">
        <f>VLOOKUP($B1626,'[3]POBLAC SIN ESSALUD CUADRO MANDO'!$G$3:$DY$188,16,0)</f>
        <v>31</v>
      </c>
      <c r="Y1626" s="12">
        <f>VLOOKUP($B1626,'[3]POBLAC SIN ESSALUD CUADRO MANDO'!$G$3:$DY$188,17,0)</f>
        <v>30</v>
      </c>
      <c r="Z1626" s="12">
        <f>VLOOKUP($B1626,'[3]POBLAC SIN ESSALUD CUADRO MANDO'!$G$3:$DY$188,18,0)</f>
        <v>31</v>
      </c>
      <c r="AA1626" s="12">
        <f>VLOOKUP($B1626,'[3]POBLAC SIN ESSALUD CUADRO MANDO'!$G$3:$DY$188,19,0)</f>
        <v>30</v>
      </c>
      <c r="AB1626" s="12">
        <f>VLOOKUP($B1626,'[3]POBLAC SIN ESSALUD CUADRO MANDO'!$G$3:$DY$188,20,0)</f>
        <v>32</v>
      </c>
      <c r="AC1626" s="12">
        <f>VLOOKUP($B1626,'[3]POBLAC SIN ESSALUD CUADRO MANDO'!$G$3:$DY$188,21,0)</f>
        <v>30</v>
      </c>
      <c r="AD1626" s="12">
        <f>VLOOKUP($B1626,'[3]POBLAC SIN ESSALUD CUADRO MANDO'!$G$3:$DY$188,110,0)</f>
        <v>140</v>
      </c>
      <c r="AE1626" s="12">
        <f>VLOOKUP($B1626,'[3]POBLAC SIN ESSALUD CUADRO MANDO'!$G$3:$DY$188,111,0)</f>
        <v>124</v>
      </c>
      <c r="AF1626" s="12">
        <f>VLOOKUP($B1626,'[3]POBLAC SIN ESSALUD CUADRO MANDO'!$G$3:$DY$188,112,0)</f>
        <v>119</v>
      </c>
      <c r="AG1626" s="12">
        <f>VLOOKUP($B1626,'[3]POBLAC SIN ESSALUD CUADRO MANDO'!$G$3:$DY$188,113,0)</f>
        <v>114</v>
      </c>
      <c r="AH1626" s="12">
        <f>VLOOKUP($B1626,'[3]POBLAC SIN ESSALUD CUADRO MANDO'!$G$3:$DY$188,114,0)</f>
        <v>101</v>
      </c>
      <c r="AI1626" s="12">
        <f>VLOOKUP($B1626,'[3]POBLAC SIN ESSALUD CUADRO MANDO'!$G$3:$DY$188,115,0)</f>
        <v>88</v>
      </c>
      <c r="AJ1626" s="12">
        <f>VLOOKUP($B1626,'[3]POBLAC SIN ESSALUD CUADRO MANDO'!$G$3:$DY$188,116,0)</f>
        <v>76</v>
      </c>
      <c r="AK1626" s="12">
        <f>VLOOKUP($B1626,'[3]POBLAC SIN ESSALUD CUADRO MANDO'!$G$3:$DY$188,117,0)</f>
        <v>60</v>
      </c>
      <c r="AL1626" s="12">
        <f>VLOOKUP($B1626,'[3]POBLAC SIN ESSALUD CUADRO MANDO'!$G$3:$DY$188,118,0)</f>
        <v>51</v>
      </c>
      <c r="AM1626" s="12">
        <f>VLOOKUP($B1626,'[3]POBLAC SIN ESSALUD CUADRO MANDO'!$G$3:$DY$188,119,0)</f>
        <v>40</v>
      </c>
      <c r="AN1626" s="12">
        <f>VLOOKUP($B1626,'[3]POBLAC SIN ESSALUD CUADRO MANDO'!$G$3:$DY$188,120,0)</f>
        <v>34</v>
      </c>
      <c r="AO1626" s="12">
        <f>VLOOKUP($B1626,'[3]POBLAC SIN ESSALUD CUADRO MANDO'!$G$3:$DY$188,121,0)</f>
        <v>29</v>
      </c>
      <c r="AP1626" s="12">
        <f>VLOOKUP($B1626,'[3]POBLAC SIN ESSALUD CUADRO MANDO'!$G$3:$DY$188,122,0)</f>
        <v>34</v>
      </c>
      <c r="AQ1626" s="74">
        <f>VLOOKUP($B1626,'[4]POB-2019'!$K$6:$BD$190,42,0)</f>
        <v>808</v>
      </c>
      <c r="AR1626" s="74">
        <f>VLOOKUP($B1626,'[4]POB-2019'!$K$6:$BD$190,43,0)</f>
        <v>80</v>
      </c>
      <c r="AS1626" s="74">
        <f>VLOOKUP($B1626,'[4]POB-2019'!$K$6:$BD$190,44,0)</f>
        <v>78</v>
      </c>
      <c r="AT1626" s="74">
        <f>VLOOKUP($B1626,'[4]POB-2019'!$K$6:$BD$190,45,0)</f>
        <v>350</v>
      </c>
      <c r="AU1626" s="12">
        <f>VLOOKUP($B1626,'[3]POBLAC SIN ESSALUD CUADRO MANDO'!$G$3:$DY$188,123,0)</f>
        <v>20</v>
      </c>
    </row>
    <row r="1627" spans="1:47" ht="12">
      <c r="A1627" s="58">
        <v>1628</v>
      </c>
      <c r="B1627" s="58">
        <v>4992</v>
      </c>
      <c r="C1627" s="59" t="s">
        <v>1130</v>
      </c>
      <c r="D1627" s="59" t="s">
        <v>723</v>
      </c>
      <c r="E1627" s="59" t="s">
        <v>787</v>
      </c>
      <c r="F1627" s="59" t="s">
        <v>789</v>
      </c>
      <c r="G1627" s="12" t="s">
        <v>283</v>
      </c>
      <c r="H1627" s="14">
        <f t="shared" si="404"/>
        <v>4992</v>
      </c>
      <c r="I1627" s="14">
        <f t="shared" si="400"/>
        <v>1526</v>
      </c>
      <c r="J1627" s="12">
        <f>VLOOKUP($B1627,'[3]POBLAC SIN ESSALUD CUADRO MANDO'!$G$3:$DY$188,2,0)</f>
        <v>18</v>
      </c>
      <c r="K1627" s="12">
        <f>VLOOKUP($B1627,'[3]POBLAC SIN ESSALUD CUADRO MANDO'!$G$3:$DY$188,3,0)</f>
        <v>20</v>
      </c>
      <c r="L1627" s="12">
        <f>VLOOKUP($B1627,'[3]POBLAC SIN ESSALUD CUADRO MANDO'!$G$3:$DY$188,4,0)</f>
        <v>19</v>
      </c>
      <c r="M1627" s="12">
        <f>VLOOKUP($B1627,'[3]POBLAC SIN ESSALUD CUADRO MANDO'!$G$3:$DY$188,5,0)</f>
        <v>24</v>
      </c>
      <c r="N1627" s="12">
        <f>VLOOKUP($B1627,'[3]POBLAC SIN ESSALUD CUADRO MANDO'!$G$3:$DY$188,6,0)</f>
        <v>25</v>
      </c>
      <c r="O1627" s="12">
        <f>VLOOKUP($B1627,'[3]POBLAC SIN ESSALUD CUADRO MANDO'!$G$3:$DY$188,7,0)</f>
        <v>27</v>
      </c>
      <c r="P1627" s="12">
        <f>VLOOKUP($B1627,'[3]POBLAC SIN ESSALUD CUADRO MANDO'!$G$3:$DY$188,8,0)</f>
        <v>28</v>
      </c>
      <c r="Q1627" s="12">
        <f>VLOOKUP($B1627,'[3]POBLAC SIN ESSALUD CUADRO MANDO'!$G$3:$DY$188,9,0)</f>
        <v>29</v>
      </c>
      <c r="R1627" s="12">
        <f>VLOOKUP($B1627,'[3]POBLAC SIN ESSALUD CUADRO MANDO'!$G$3:$DY$188,10,0)</f>
        <v>28</v>
      </c>
      <c r="S1627" s="12">
        <f>VLOOKUP($B1627,'[3]POBLAC SIN ESSALUD CUADRO MANDO'!$G$3:$DY$188,11,0)</f>
        <v>29</v>
      </c>
      <c r="T1627" s="12">
        <f>VLOOKUP($B1627,'[3]POBLAC SIN ESSALUD CUADRO MANDO'!$G$3:$DY$188,12,0)</f>
        <v>28</v>
      </c>
      <c r="U1627" s="12">
        <f>VLOOKUP($B1627,'[3]POBLAC SIN ESSALUD CUADRO MANDO'!$G$3:$DY$188,13,0)</f>
        <v>28</v>
      </c>
      <c r="V1627" s="12">
        <f>VLOOKUP($B1627,'[3]POBLAC SIN ESSALUD CUADRO MANDO'!$G$3:$DY$188,14,0)</f>
        <v>32</v>
      </c>
      <c r="W1627" s="12">
        <f>VLOOKUP($B1627,'[3]POBLAC SIN ESSALUD CUADRO MANDO'!$G$3:$DY$188,15,0)</f>
        <v>33</v>
      </c>
      <c r="X1627" s="12">
        <f>VLOOKUP($B1627,'[3]POBLAC SIN ESSALUD CUADRO MANDO'!$G$3:$DY$188,16,0)</f>
        <v>30</v>
      </c>
      <c r="Y1627" s="12">
        <f>VLOOKUP($B1627,'[3]POBLAC SIN ESSALUD CUADRO MANDO'!$G$3:$DY$188,17,0)</f>
        <v>29</v>
      </c>
      <c r="Z1627" s="12">
        <f>VLOOKUP($B1627,'[3]POBLAC SIN ESSALUD CUADRO MANDO'!$G$3:$DY$188,18,0)</f>
        <v>30</v>
      </c>
      <c r="AA1627" s="12">
        <f>VLOOKUP($B1627,'[3]POBLAC SIN ESSALUD CUADRO MANDO'!$G$3:$DY$188,19,0)</f>
        <v>29</v>
      </c>
      <c r="AB1627" s="12">
        <f>VLOOKUP($B1627,'[3]POBLAC SIN ESSALUD CUADRO MANDO'!$G$3:$DY$188,20,0)</f>
        <v>31</v>
      </c>
      <c r="AC1627" s="12">
        <f>VLOOKUP($B1627,'[3]POBLAC SIN ESSALUD CUADRO MANDO'!$G$3:$DY$188,21,0)</f>
        <v>29</v>
      </c>
      <c r="AD1627" s="12">
        <f>VLOOKUP($B1627,'[3]POBLAC SIN ESSALUD CUADRO MANDO'!$G$3:$DY$188,110,0)</f>
        <v>135</v>
      </c>
      <c r="AE1627" s="12">
        <f>VLOOKUP($B1627,'[3]POBLAC SIN ESSALUD CUADRO MANDO'!$G$3:$DY$188,111,0)</f>
        <v>121</v>
      </c>
      <c r="AF1627" s="12">
        <f>VLOOKUP($B1627,'[3]POBLAC SIN ESSALUD CUADRO MANDO'!$G$3:$DY$188,112,0)</f>
        <v>114</v>
      </c>
      <c r="AG1627" s="12">
        <f>VLOOKUP($B1627,'[3]POBLAC SIN ESSALUD CUADRO MANDO'!$G$3:$DY$188,113,0)</f>
        <v>111</v>
      </c>
      <c r="AH1627" s="12">
        <f>VLOOKUP($B1627,'[3]POBLAC SIN ESSALUD CUADRO MANDO'!$G$3:$DY$188,114,0)</f>
        <v>98</v>
      </c>
      <c r="AI1627" s="12">
        <f>VLOOKUP($B1627,'[3]POBLAC SIN ESSALUD CUADRO MANDO'!$G$3:$DY$188,115,0)</f>
        <v>85</v>
      </c>
      <c r="AJ1627" s="12">
        <f>VLOOKUP($B1627,'[3]POBLAC SIN ESSALUD CUADRO MANDO'!$G$3:$DY$188,116,0)</f>
        <v>72</v>
      </c>
      <c r="AK1627" s="12">
        <f>VLOOKUP($B1627,'[3]POBLAC SIN ESSALUD CUADRO MANDO'!$G$3:$DY$188,117,0)</f>
        <v>59</v>
      </c>
      <c r="AL1627" s="12">
        <f>VLOOKUP($B1627,'[3]POBLAC SIN ESSALUD CUADRO MANDO'!$G$3:$DY$188,118,0)</f>
        <v>50</v>
      </c>
      <c r="AM1627" s="12">
        <f>VLOOKUP($B1627,'[3]POBLAC SIN ESSALUD CUADRO MANDO'!$G$3:$DY$188,119,0)</f>
        <v>40</v>
      </c>
      <c r="AN1627" s="12">
        <f>VLOOKUP($B1627,'[3]POBLAC SIN ESSALUD CUADRO MANDO'!$G$3:$DY$188,120,0)</f>
        <v>34</v>
      </c>
      <c r="AO1627" s="12">
        <f>VLOOKUP($B1627,'[3]POBLAC SIN ESSALUD CUADRO MANDO'!$G$3:$DY$188,121,0)</f>
        <v>28</v>
      </c>
      <c r="AP1627" s="12">
        <f>VLOOKUP($B1627,'[3]POBLAC SIN ESSALUD CUADRO MANDO'!$G$3:$DY$188,122,0)</f>
        <v>33</v>
      </c>
      <c r="AQ1627" s="74">
        <f>VLOOKUP($B1627,'[4]POB-2019'!$K$6:$BD$190,42,0)</f>
        <v>778</v>
      </c>
      <c r="AR1627" s="74">
        <f>VLOOKUP($B1627,'[4]POB-2019'!$K$6:$BD$190,43,0)</f>
        <v>77</v>
      </c>
      <c r="AS1627" s="74">
        <f>VLOOKUP($B1627,'[4]POB-2019'!$K$6:$BD$190,44,0)</f>
        <v>75</v>
      </c>
      <c r="AT1627" s="74">
        <f>VLOOKUP($B1627,'[4]POB-2019'!$K$6:$BD$190,45,0)</f>
        <v>339</v>
      </c>
      <c r="AU1627" s="12">
        <f>VLOOKUP($B1627,'[3]POBLAC SIN ESSALUD CUADRO MANDO'!$G$3:$DY$188,123,0)</f>
        <v>18</v>
      </c>
    </row>
    <row r="1628" spans="1:47" ht="12">
      <c r="A1628" s="58">
        <v>1629</v>
      </c>
      <c r="B1628" s="58">
        <v>6851</v>
      </c>
      <c r="C1628" s="59" t="s">
        <v>1130</v>
      </c>
      <c r="D1628" s="59" t="s">
        <v>723</v>
      </c>
      <c r="E1628" s="59" t="s">
        <v>787</v>
      </c>
      <c r="F1628" s="59" t="s">
        <v>791</v>
      </c>
      <c r="G1628" s="12" t="s">
        <v>266</v>
      </c>
      <c r="H1628" s="14">
        <f t="shared" si="404"/>
        <v>6851</v>
      </c>
      <c r="I1628" s="14">
        <f t="shared" si="400"/>
        <v>434</v>
      </c>
      <c r="J1628" s="12">
        <f>VLOOKUP($B1628,'[3]POBLAC SIN ESSALUD CUADRO MANDO'!$G$3:$DY$188,2,0)</f>
        <v>9</v>
      </c>
      <c r="K1628" s="12">
        <f>VLOOKUP($B1628,'[3]POBLAC SIN ESSALUD CUADRO MANDO'!$G$3:$DY$188,3,0)</f>
        <v>5</v>
      </c>
      <c r="L1628" s="12">
        <f>VLOOKUP($B1628,'[3]POBLAC SIN ESSALUD CUADRO MANDO'!$G$3:$DY$188,4,0)</f>
        <v>4</v>
      </c>
      <c r="M1628" s="12">
        <f>VLOOKUP($B1628,'[3]POBLAC SIN ESSALUD CUADRO MANDO'!$G$3:$DY$188,5,0)</f>
        <v>7</v>
      </c>
      <c r="N1628" s="12">
        <f>VLOOKUP($B1628,'[3]POBLAC SIN ESSALUD CUADRO MANDO'!$G$3:$DY$188,6,0)</f>
        <v>5</v>
      </c>
      <c r="O1628" s="12">
        <f>VLOOKUP($B1628,'[3]POBLAC SIN ESSALUD CUADRO MANDO'!$G$3:$DY$188,7,0)</f>
        <v>8</v>
      </c>
      <c r="P1628" s="12">
        <f>VLOOKUP($B1628,'[3]POBLAC SIN ESSALUD CUADRO MANDO'!$G$3:$DY$188,8,0)</f>
        <v>8</v>
      </c>
      <c r="Q1628" s="12">
        <f>VLOOKUP($B1628,'[3]POBLAC SIN ESSALUD CUADRO MANDO'!$G$3:$DY$188,9,0)</f>
        <v>8</v>
      </c>
      <c r="R1628" s="12">
        <f>VLOOKUP($B1628,'[3]POBLAC SIN ESSALUD CUADRO MANDO'!$G$3:$DY$188,10,0)</f>
        <v>8</v>
      </c>
      <c r="S1628" s="12">
        <f>VLOOKUP($B1628,'[3]POBLAC SIN ESSALUD CUADRO MANDO'!$G$3:$DY$188,11,0)</f>
        <v>8</v>
      </c>
      <c r="T1628" s="12">
        <f>VLOOKUP($B1628,'[3]POBLAC SIN ESSALUD CUADRO MANDO'!$G$3:$DY$188,12,0)</f>
        <v>8</v>
      </c>
      <c r="U1628" s="12">
        <f>VLOOKUP($B1628,'[3]POBLAC SIN ESSALUD CUADRO MANDO'!$G$3:$DY$188,13,0)</f>
        <v>8</v>
      </c>
      <c r="V1628" s="12">
        <f>VLOOKUP($B1628,'[3]POBLAC SIN ESSALUD CUADRO MANDO'!$G$3:$DY$188,14,0)</f>
        <v>9</v>
      </c>
      <c r="W1628" s="12">
        <f>VLOOKUP($B1628,'[3]POBLAC SIN ESSALUD CUADRO MANDO'!$G$3:$DY$188,15,0)</f>
        <v>9</v>
      </c>
      <c r="X1628" s="12">
        <f>VLOOKUP($B1628,'[3]POBLAC SIN ESSALUD CUADRO MANDO'!$G$3:$DY$188,16,0)</f>
        <v>9</v>
      </c>
      <c r="Y1628" s="12">
        <f>VLOOKUP($B1628,'[3]POBLAC SIN ESSALUD CUADRO MANDO'!$G$3:$DY$188,17,0)</f>
        <v>8</v>
      </c>
      <c r="Z1628" s="12">
        <f>VLOOKUP($B1628,'[3]POBLAC SIN ESSALUD CUADRO MANDO'!$G$3:$DY$188,18,0)</f>
        <v>8</v>
      </c>
      <c r="AA1628" s="12">
        <f>VLOOKUP($B1628,'[3]POBLAC SIN ESSALUD CUADRO MANDO'!$G$3:$DY$188,19,0)</f>
        <v>8</v>
      </c>
      <c r="AB1628" s="12">
        <f>VLOOKUP($B1628,'[3]POBLAC SIN ESSALUD CUADRO MANDO'!$G$3:$DY$188,20,0)</f>
        <v>9</v>
      </c>
      <c r="AC1628" s="12">
        <f>VLOOKUP($B1628,'[3]POBLAC SIN ESSALUD CUADRO MANDO'!$G$3:$DY$188,21,0)</f>
        <v>8</v>
      </c>
      <c r="AD1628" s="12">
        <f>VLOOKUP($B1628,'[3]POBLAC SIN ESSALUD CUADRO MANDO'!$G$3:$DY$188,110,0)</f>
        <v>39</v>
      </c>
      <c r="AE1628" s="12">
        <f>VLOOKUP($B1628,'[3]POBLAC SIN ESSALUD CUADRO MANDO'!$G$3:$DY$188,111,0)</f>
        <v>34</v>
      </c>
      <c r="AF1628" s="12">
        <f>VLOOKUP($B1628,'[3]POBLAC SIN ESSALUD CUADRO MANDO'!$G$3:$DY$188,112,0)</f>
        <v>32</v>
      </c>
      <c r="AG1628" s="12">
        <f>VLOOKUP($B1628,'[3]POBLAC SIN ESSALUD CUADRO MANDO'!$G$3:$DY$188,113,0)</f>
        <v>31</v>
      </c>
      <c r="AH1628" s="12">
        <f>VLOOKUP($B1628,'[3]POBLAC SIN ESSALUD CUADRO MANDO'!$G$3:$DY$188,114,0)</f>
        <v>28</v>
      </c>
      <c r="AI1628" s="12">
        <f>VLOOKUP($B1628,'[3]POBLAC SIN ESSALUD CUADRO MANDO'!$G$3:$DY$188,115,0)</f>
        <v>25</v>
      </c>
      <c r="AJ1628" s="12">
        <f>VLOOKUP($B1628,'[3]POBLAC SIN ESSALUD CUADRO MANDO'!$G$3:$DY$188,116,0)</f>
        <v>21</v>
      </c>
      <c r="AK1628" s="12">
        <f>VLOOKUP($B1628,'[3]POBLAC SIN ESSALUD CUADRO MANDO'!$G$3:$DY$188,117,0)</f>
        <v>16</v>
      </c>
      <c r="AL1628" s="12">
        <f>VLOOKUP($B1628,'[3]POBLAC SIN ESSALUD CUADRO MANDO'!$G$3:$DY$188,118,0)</f>
        <v>15</v>
      </c>
      <c r="AM1628" s="12">
        <f>VLOOKUP($B1628,'[3]POBLAC SIN ESSALUD CUADRO MANDO'!$G$3:$DY$188,119,0)</f>
        <v>11</v>
      </c>
      <c r="AN1628" s="12">
        <f>VLOOKUP($B1628,'[3]POBLAC SIN ESSALUD CUADRO MANDO'!$G$3:$DY$188,120,0)</f>
        <v>10</v>
      </c>
      <c r="AO1628" s="12">
        <f>VLOOKUP($B1628,'[3]POBLAC SIN ESSALUD CUADRO MANDO'!$G$3:$DY$188,121,0)</f>
        <v>9</v>
      </c>
      <c r="AP1628" s="12">
        <f>VLOOKUP($B1628,'[3]POBLAC SIN ESSALUD CUADRO MANDO'!$G$3:$DY$188,122,0)</f>
        <v>9</v>
      </c>
      <c r="AQ1628" s="74">
        <f>VLOOKUP($B1628,'[4]POB-2019'!$K$6:$BD$190,42,0)</f>
        <v>221</v>
      </c>
      <c r="AR1628" s="74">
        <f>VLOOKUP($B1628,'[4]POB-2019'!$K$6:$BD$190,43,0)</f>
        <v>22</v>
      </c>
      <c r="AS1628" s="74">
        <f>VLOOKUP($B1628,'[4]POB-2019'!$K$6:$BD$190,44,0)</f>
        <v>21</v>
      </c>
      <c r="AT1628" s="74">
        <f>VLOOKUP($B1628,'[4]POB-2019'!$K$6:$BD$190,45,0)</f>
        <v>96</v>
      </c>
      <c r="AU1628" s="12">
        <f>VLOOKUP($B1628,'[3]POBLAC SIN ESSALUD CUADRO MANDO'!$G$3:$DY$188,123,0)</f>
        <v>8</v>
      </c>
    </row>
    <row r="1629" spans="1:47" ht="12">
      <c r="A1629" s="58">
        <v>1630</v>
      </c>
      <c r="B1629" s="58">
        <v>8922</v>
      </c>
      <c r="C1629" s="59" t="s">
        <v>1130</v>
      </c>
      <c r="D1629" s="59" t="s">
        <v>723</v>
      </c>
      <c r="E1629" s="59" t="s">
        <v>787</v>
      </c>
      <c r="F1629" s="59" t="s">
        <v>792</v>
      </c>
      <c r="G1629" s="12" t="s">
        <v>266</v>
      </c>
      <c r="H1629" s="14">
        <f t="shared" si="404"/>
        <v>8922</v>
      </c>
      <c r="I1629" s="14">
        <f t="shared" si="400"/>
        <v>401</v>
      </c>
      <c r="J1629" s="12">
        <f>VLOOKUP($B1629,'[3]POBLAC SIN ESSALUD CUADRO MANDO'!$G$3:$DY$188,2,0)</f>
        <v>3</v>
      </c>
      <c r="K1629" s="12">
        <f>VLOOKUP($B1629,'[3]POBLAC SIN ESSALUD CUADRO MANDO'!$G$3:$DY$188,3,0)</f>
        <v>3</v>
      </c>
      <c r="L1629" s="12">
        <f>VLOOKUP($B1629,'[3]POBLAC SIN ESSALUD CUADRO MANDO'!$G$3:$DY$188,4,0)</f>
        <v>8</v>
      </c>
      <c r="M1629" s="12">
        <f>VLOOKUP($B1629,'[3]POBLAC SIN ESSALUD CUADRO MANDO'!$G$3:$DY$188,5,0)</f>
        <v>6</v>
      </c>
      <c r="N1629" s="12">
        <f>VLOOKUP($B1629,'[3]POBLAC SIN ESSALUD CUADRO MANDO'!$G$3:$DY$188,6,0)</f>
        <v>6</v>
      </c>
      <c r="O1629" s="12">
        <f>VLOOKUP($B1629,'[3]POBLAC SIN ESSALUD CUADRO MANDO'!$G$3:$DY$188,7,0)</f>
        <v>7</v>
      </c>
      <c r="P1629" s="12">
        <f>VLOOKUP($B1629,'[3]POBLAC SIN ESSALUD CUADRO MANDO'!$G$3:$DY$188,8,0)</f>
        <v>7</v>
      </c>
      <c r="Q1629" s="12">
        <f>VLOOKUP($B1629,'[3]POBLAC SIN ESSALUD CUADRO MANDO'!$G$3:$DY$188,9,0)</f>
        <v>8</v>
      </c>
      <c r="R1629" s="12">
        <f>VLOOKUP($B1629,'[3]POBLAC SIN ESSALUD CUADRO MANDO'!$G$3:$DY$188,10,0)</f>
        <v>7</v>
      </c>
      <c r="S1629" s="12">
        <f>VLOOKUP($B1629,'[3]POBLAC SIN ESSALUD CUADRO MANDO'!$G$3:$DY$188,11,0)</f>
        <v>8</v>
      </c>
      <c r="T1629" s="12">
        <f>VLOOKUP($B1629,'[3]POBLAC SIN ESSALUD CUADRO MANDO'!$G$3:$DY$188,12,0)</f>
        <v>7</v>
      </c>
      <c r="U1629" s="12">
        <f>VLOOKUP($B1629,'[3]POBLAC SIN ESSALUD CUADRO MANDO'!$G$3:$DY$188,13,0)</f>
        <v>7</v>
      </c>
      <c r="V1629" s="12">
        <f>VLOOKUP($B1629,'[3]POBLAC SIN ESSALUD CUADRO MANDO'!$G$3:$DY$188,14,0)</f>
        <v>8</v>
      </c>
      <c r="W1629" s="12">
        <f>VLOOKUP($B1629,'[3]POBLAC SIN ESSALUD CUADRO MANDO'!$G$3:$DY$188,15,0)</f>
        <v>9</v>
      </c>
      <c r="X1629" s="12">
        <f>VLOOKUP($B1629,'[3]POBLAC SIN ESSALUD CUADRO MANDO'!$G$3:$DY$188,16,0)</f>
        <v>8</v>
      </c>
      <c r="Y1629" s="12">
        <f>VLOOKUP($B1629,'[3]POBLAC SIN ESSALUD CUADRO MANDO'!$G$3:$DY$188,17,0)</f>
        <v>8</v>
      </c>
      <c r="Z1629" s="12">
        <f>VLOOKUP($B1629,'[3]POBLAC SIN ESSALUD CUADRO MANDO'!$G$3:$DY$188,18,0)</f>
        <v>8</v>
      </c>
      <c r="AA1629" s="12">
        <f>VLOOKUP($B1629,'[3]POBLAC SIN ESSALUD CUADRO MANDO'!$G$3:$DY$188,19,0)</f>
        <v>8</v>
      </c>
      <c r="AB1629" s="12">
        <f>VLOOKUP($B1629,'[3]POBLAC SIN ESSALUD CUADRO MANDO'!$G$3:$DY$188,20,0)</f>
        <v>8</v>
      </c>
      <c r="AC1629" s="12">
        <f>VLOOKUP($B1629,'[3]POBLAC SIN ESSALUD CUADRO MANDO'!$G$3:$DY$188,21,0)</f>
        <v>8</v>
      </c>
      <c r="AD1629" s="12">
        <f>VLOOKUP($B1629,'[3]POBLAC SIN ESSALUD CUADRO MANDO'!$G$3:$DY$188,110,0)</f>
        <v>35</v>
      </c>
      <c r="AE1629" s="12">
        <f>VLOOKUP($B1629,'[3]POBLAC SIN ESSALUD CUADRO MANDO'!$G$3:$DY$188,111,0)</f>
        <v>32</v>
      </c>
      <c r="AF1629" s="12">
        <f>VLOOKUP($B1629,'[3]POBLAC SIN ESSALUD CUADRO MANDO'!$G$3:$DY$188,112,0)</f>
        <v>30</v>
      </c>
      <c r="AG1629" s="12">
        <f>VLOOKUP($B1629,'[3]POBLAC SIN ESSALUD CUADRO MANDO'!$G$3:$DY$188,113,0)</f>
        <v>29</v>
      </c>
      <c r="AH1629" s="12">
        <f>VLOOKUP($B1629,'[3]POBLAC SIN ESSALUD CUADRO MANDO'!$G$3:$DY$188,114,0)</f>
        <v>25</v>
      </c>
      <c r="AI1629" s="12">
        <f>VLOOKUP($B1629,'[3]POBLAC SIN ESSALUD CUADRO MANDO'!$G$3:$DY$188,115,0)</f>
        <v>23</v>
      </c>
      <c r="AJ1629" s="12">
        <f>VLOOKUP($B1629,'[3]POBLAC SIN ESSALUD CUADRO MANDO'!$G$3:$DY$188,116,0)</f>
        <v>19</v>
      </c>
      <c r="AK1629" s="12">
        <f>VLOOKUP($B1629,'[3]POBLAC SIN ESSALUD CUADRO MANDO'!$G$3:$DY$188,117,0)</f>
        <v>16</v>
      </c>
      <c r="AL1629" s="12">
        <f>VLOOKUP($B1629,'[3]POBLAC SIN ESSALUD CUADRO MANDO'!$G$3:$DY$188,118,0)</f>
        <v>14</v>
      </c>
      <c r="AM1629" s="12">
        <f>VLOOKUP($B1629,'[3]POBLAC SIN ESSALUD CUADRO MANDO'!$G$3:$DY$188,119,0)</f>
        <v>10</v>
      </c>
      <c r="AN1629" s="12">
        <f>VLOOKUP($B1629,'[3]POBLAC SIN ESSALUD CUADRO MANDO'!$G$3:$DY$188,120,0)</f>
        <v>10</v>
      </c>
      <c r="AO1629" s="12">
        <f>VLOOKUP($B1629,'[3]POBLAC SIN ESSALUD CUADRO MANDO'!$G$3:$DY$188,121,0)</f>
        <v>7</v>
      </c>
      <c r="AP1629" s="12">
        <f>VLOOKUP($B1629,'[3]POBLAC SIN ESSALUD CUADRO MANDO'!$G$3:$DY$188,122,0)</f>
        <v>9</v>
      </c>
      <c r="AQ1629" s="74">
        <f>VLOOKUP($B1629,'[4]POB-2019'!$K$6:$BD$190,42,0)</f>
        <v>205</v>
      </c>
      <c r="AR1629" s="74">
        <f>VLOOKUP($B1629,'[4]POB-2019'!$K$6:$BD$190,43,0)</f>
        <v>20</v>
      </c>
      <c r="AS1629" s="74">
        <f>VLOOKUP($B1629,'[4]POB-2019'!$K$6:$BD$190,44,0)</f>
        <v>20</v>
      </c>
      <c r="AT1629" s="74">
        <f>VLOOKUP($B1629,'[4]POB-2019'!$K$6:$BD$190,45,0)</f>
        <v>89</v>
      </c>
      <c r="AU1629" s="12">
        <f>VLOOKUP($B1629,'[3]POBLAC SIN ESSALUD CUADRO MANDO'!$G$3:$DY$188,123,0)</f>
        <v>3</v>
      </c>
    </row>
    <row r="1630" spans="1:47" ht="12">
      <c r="A1630" s="58">
        <v>1631</v>
      </c>
      <c r="B1630" s="58">
        <v>7696</v>
      </c>
      <c r="C1630" s="59" t="s">
        <v>1130</v>
      </c>
      <c r="D1630" s="59" t="s">
        <v>723</v>
      </c>
      <c r="E1630" s="59" t="s">
        <v>787</v>
      </c>
      <c r="F1630" s="59" t="s">
        <v>794</v>
      </c>
      <c r="G1630" s="12" t="s">
        <v>271</v>
      </c>
      <c r="H1630" s="14">
        <f t="shared" si="404"/>
        <v>7696</v>
      </c>
      <c r="I1630" s="14">
        <f t="shared" si="400"/>
        <v>1682</v>
      </c>
      <c r="J1630" s="12">
        <f>VLOOKUP($B1630,'[3]POBLAC SIN ESSALUD CUADRO MANDO'!$G$3:$DY$188,2,0)</f>
        <v>20</v>
      </c>
      <c r="K1630" s="12">
        <f>VLOOKUP($B1630,'[3]POBLAC SIN ESSALUD CUADRO MANDO'!$G$3:$DY$188,3,0)</f>
        <v>20</v>
      </c>
      <c r="L1630" s="12">
        <f>VLOOKUP($B1630,'[3]POBLAC SIN ESSALUD CUADRO MANDO'!$G$3:$DY$188,4,0)</f>
        <v>22</v>
      </c>
      <c r="M1630" s="12">
        <f>VLOOKUP($B1630,'[3]POBLAC SIN ESSALUD CUADRO MANDO'!$G$3:$DY$188,5,0)</f>
        <v>27</v>
      </c>
      <c r="N1630" s="12">
        <f>VLOOKUP($B1630,'[3]POBLAC SIN ESSALUD CUADRO MANDO'!$G$3:$DY$188,6,0)</f>
        <v>28</v>
      </c>
      <c r="O1630" s="12">
        <f>VLOOKUP($B1630,'[3]POBLAC SIN ESSALUD CUADRO MANDO'!$G$3:$DY$188,7,0)</f>
        <v>30</v>
      </c>
      <c r="P1630" s="12">
        <f>VLOOKUP($B1630,'[3]POBLAC SIN ESSALUD CUADRO MANDO'!$G$3:$DY$188,8,0)</f>
        <v>31</v>
      </c>
      <c r="Q1630" s="12">
        <f>VLOOKUP($B1630,'[3]POBLAC SIN ESSALUD CUADRO MANDO'!$G$3:$DY$188,9,0)</f>
        <v>32</v>
      </c>
      <c r="R1630" s="12">
        <f>VLOOKUP($B1630,'[3]POBLAC SIN ESSALUD CUADRO MANDO'!$G$3:$DY$188,10,0)</f>
        <v>31</v>
      </c>
      <c r="S1630" s="12">
        <f>VLOOKUP($B1630,'[3]POBLAC SIN ESSALUD CUADRO MANDO'!$G$3:$DY$188,11,0)</f>
        <v>32</v>
      </c>
      <c r="T1630" s="12">
        <f>VLOOKUP($B1630,'[3]POBLAC SIN ESSALUD CUADRO MANDO'!$G$3:$DY$188,12,0)</f>
        <v>31</v>
      </c>
      <c r="U1630" s="12">
        <f>VLOOKUP($B1630,'[3]POBLAC SIN ESSALUD CUADRO MANDO'!$G$3:$DY$188,13,0)</f>
        <v>31</v>
      </c>
      <c r="V1630" s="12">
        <f>VLOOKUP($B1630,'[3]POBLAC SIN ESSALUD CUADRO MANDO'!$G$3:$DY$188,14,0)</f>
        <v>35</v>
      </c>
      <c r="W1630" s="12">
        <f>VLOOKUP($B1630,'[3]POBLAC SIN ESSALUD CUADRO MANDO'!$G$3:$DY$188,15,0)</f>
        <v>37</v>
      </c>
      <c r="X1630" s="12">
        <f>VLOOKUP($B1630,'[3]POBLAC SIN ESSALUD CUADRO MANDO'!$G$3:$DY$188,16,0)</f>
        <v>33</v>
      </c>
      <c r="Y1630" s="12">
        <f>VLOOKUP($B1630,'[3]POBLAC SIN ESSALUD CUADRO MANDO'!$G$3:$DY$188,17,0)</f>
        <v>32</v>
      </c>
      <c r="Z1630" s="12">
        <f>VLOOKUP($B1630,'[3]POBLAC SIN ESSALUD CUADRO MANDO'!$G$3:$DY$188,18,0)</f>
        <v>33</v>
      </c>
      <c r="AA1630" s="12">
        <f>VLOOKUP($B1630,'[3]POBLAC SIN ESSALUD CUADRO MANDO'!$G$3:$DY$188,19,0)</f>
        <v>32</v>
      </c>
      <c r="AB1630" s="12">
        <f>VLOOKUP($B1630,'[3]POBLAC SIN ESSALUD CUADRO MANDO'!$G$3:$DY$188,20,0)</f>
        <v>34</v>
      </c>
      <c r="AC1630" s="12">
        <f>VLOOKUP($B1630,'[3]POBLAC SIN ESSALUD CUADRO MANDO'!$G$3:$DY$188,21,0)</f>
        <v>32</v>
      </c>
      <c r="AD1630" s="12">
        <f>VLOOKUP($B1630,'[3]POBLAC SIN ESSALUD CUADRO MANDO'!$G$3:$DY$188,110,0)</f>
        <v>149</v>
      </c>
      <c r="AE1630" s="12">
        <f>VLOOKUP($B1630,'[3]POBLAC SIN ESSALUD CUADRO MANDO'!$G$3:$DY$188,111,0)</f>
        <v>133</v>
      </c>
      <c r="AF1630" s="12">
        <f>VLOOKUP($B1630,'[3]POBLAC SIN ESSALUD CUADRO MANDO'!$G$3:$DY$188,112,0)</f>
        <v>125</v>
      </c>
      <c r="AG1630" s="12">
        <f>VLOOKUP($B1630,'[3]POBLAC SIN ESSALUD CUADRO MANDO'!$G$3:$DY$188,113,0)</f>
        <v>123</v>
      </c>
      <c r="AH1630" s="12">
        <f>VLOOKUP($B1630,'[3]POBLAC SIN ESSALUD CUADRO MANDO'!$G$3:$DY$188,114,0)</f>
        <v>108</v>
      </c>
      <c r="AI1630" s="12">
        <f>VLOOKUP($B1630,'[3]POBLAC SIN ESSALUD CUADRO MANDO'!$G$3:$DY$188,115,0)</f>
        <v>93</v>
      </c>
      <c r="AJ1630" s="12">
        <f>VLOOKUP($B1630,'[3]POBLAC SIN ESSALUD CUADRO MANDO'!$G$3:$DY$188,116,0)</f>
        <v>81</v>
      </c>
      <c r="AK1630" s="12">
        <f>VLOOKUP($B1630,'[3]POBLAC SIN ESSALUD CUADRO MANDO'!$G$3:$DY$188,117,0)</f>
        <v>65</v>
      </c>
      <c r="AL1630" s="12">
        <f>VLOOKUP($B1630,'[3]POBLAC SIN ESSALUD CUADRO MANDO'!$G$3:$DY$188,118,0)</f>
        <v>55</v>
      </c>
      <c r="AM1630" s="12">
        <f>VLOOKUP($B1630,'[3]POBLAC SIN ESSALUD CUADRO MANDO'!$G$3:$DY$188,119,0)</f>
        <v>44</v>
      </c>
      <c r="AN1630" s="12">
        <f>VLOOKUP($B1630,'[3]POBLAC SIN ESSALUD CUADRO MANDO'!$G$3:$DY$188,120,0)</f>
        <v>36</v>
      </c>
      <c r="AO1630" s="12">
        <f>VLOOKUP($B1630,'[3]POBLAC SIN ESSALUD CUADRO MANDO'!$G$3:$DY$188,121,0)</f>
        <v>31</v>
      </c>
      <c r="AP1630" s="12">
        <f>VLOOKUP($B1630,'[3]POBLAC SIN ESSALUD CUADRO MANDO'!$G$3:$DY$188,122,0)</f>
        <v>36</v>
      </c>
      <c r="AQ1630" s="74">
        <f>VLOOKUP($B1630,'[4]POB-2019'!$K$6:$BD$190,42,0)</f>
        <v>858</v>
      </c>
      <c r="AR1630" s="74">
        <f>VLOOKUP($B1630,'[4]POB-2019'!$K$6:$BD$190,43,0)</f>
        <v>85</v>
      </c>
      <c r="AS1630" s="74">
        <f>VLOOKUP($B1630,'[4]POB-2019'!$K$6:$BD$190,44,0)</f>
        <v>83</v>
      </c>
      <c r="AT1630" s="74">
        <f>VLOOKUP($B1630,'[4]POB-2019'!$K$6:$BD$190,45,0)</f>
        <v>373</v>
      </c>
      <c r="AU1630" s="12">
        <f>VLOOKUP($B1630,'[3]POBLAC SIN ESSALUD CUADRO MANDO'!$G$3:$DY$188,123,0)</f>
        <v>20</v>
      </c>
    </row>
    <row r="1631" spans="1:47" ht="12">
      <c r="A1631" s="58">
        <v>1632</v>
      </c>
      <c r="B1631" s="58">
        <v>4995</v>
      </c>
      <c r="C1631" s="59" t="s">
        <v>1130</v>
      </c>
      <c r="D1631" s="59" t="s">
        <v>723</v>
      </c>
      <c r="E1631" s="59" t="s">
        <v>787</v>
      </c>
      <c r="F1631" s="59" t="s">
        <v>796</v>
      </c>
      <c r="G1631" s="12" t="s">
        <v>266</v>
      </c>
      <c r="H1631" s="14">
        <f t="shared" si="404"/>
        <v>4995</v>
      </c>
      <c r="I1631" s="14">
        <f t="shared" si="400"/>
        <v>447</v>
      </c>
      <c r="J1631" s="12">
        <f>VLOOKUP($B1631,'[3]POBLAC SIN ESSALUD CUADRO MANDO'!$G$3:$DY$188,2,0)</f>
        <v>6</v>
      </c>
      <c r="K1631" s="12">
        <f>VLOOKUP($B1631,'[3]POBLAC SIN ESSALUD CUADRO MANDO'!$G$3:$DY$188,3,0)</f>
        <v>6</v>
      </c>
      <c r="L1631" s="12">
        <f>VLOOKUP($B1631,'[3]POBLAC SIN ESSALUD CUADRO MANDO'!$G$3:$DY$188,4,0)</f>
        <v>5</v>
      </c>
      <c r="M1631" s="12">
        <f>VLOOKUP($B1631,'[3]POBLAC SIN ESSALUD CUADRO MANDO'!$G$3:$DY$188,5,0)</f>
        <v>7</v>
      </c>
      <c r="N1631" s="12">
        <f>VLOOKUP($B1631,'[3]POBLAC SIN ESSALUD CUADRO MANDO'!$G$3:$DY$188,6,0)</f>
        <v>8</v>
      </c>
      <c r="O1631" s="12">
        <f>VLOOKUP($B1631,'[3]POBLAC SIN ESSALUD CUADRO MANDO'!$G$3:$DY$188,7,0)</f>
        <v>8</v>
      </c>
      <c r="P1631" s="12">
        <f>VLOOKUP($B1631,'[3]POBLAC SIN ESSALUD CUADRO MANDO'!$G$3:$DY$188,8,0)</f>
        <v>8</v>
      </c>
      <c r="Q1631" s="12">
        <f>VLOOKUP($B1631,'[3]POBLAC SIN ESSALUD CUADRO MANDO'!$G$3:$DY$188,9,0)</f>
        <v>9</v>
      </c>
      <c r="R1631" s="12">
        <f>VLOOKUP($B1631,'[3]POBLAC SIN ESSALUD CUADRO MANDO'!$G$3:$DY$188,10,0)</f>
        <v>8</v>
      </c>
      <c r="S1631" s="12">
        <f>VLOOKUP($B1631,'[3]POBLAC SIN ESSALUD CUADRO MANDO'!$G$3:$DY$188,11,0)</f>
        <v>8</v>
      </c>
      <c r="T1631" s="12">
        <f>VLOOKUP($B1631,'[3]POBLAC SIN ESSALUD CUADRO MANDO'!$G$3:$DY$188,12,0)</f>
        <v>8</v>
      </c>
      <c r="U1631" s="12">
        <f>VLOOKUP($B1631,'[3]POBLAC SIN ESSALUD CUADRO MANDO'!$G$3:$DY$188,13,0)</f>
        <v>8</v>
      </c>
      <c r="V1631" s="12">
        <f>VLOOKUP($B1631,'[3]POBLAC SIN ESSALUD CUADRO MANDO'!$G$3:$DY$188,14,0)</f>
        <v>9</v>
      </c>
      <c r="W1631" s="12">
        <f>VLOOKUP($B1631,'[3]POBLAC SIN ESSALUD CUADRO MANDO'!$G$3:$DY$188,15,0)</f>
        <v>10</v>
      </c>
      <c r="X1631" s="12">
        <f>VLOOKUP($B1631,'[3]POBLAC SIN ESSALUD CUADRO MANDO'!$G$3:$DY$188,16,0)</f>
        <v>9</v>
      </c>
      <c r="Y1631" s="12">
        <f>VLOOKUP($B1631,'[3]POBLAC SIN ESSALUD CUADRO MANDO'!$G$3:$DY$188,17,0)</f>
        <v>9</v>
      </c>
      <c r="Z1631" s="12">
        <f>VLOOKUP($B1631,'[3]POBLAC SIN ESSALUD CUADRO MANDO'!$G$3:$DY$188,18,0)</f>
        <v>9</v>
      </c>
      <c r="AA1631" s="12">
        <f>VLOOKUP($B1631,'[3]POBLAC SIN ESSALUD CUADRO MANDO'!$G$3:$DY$188,19,0)</f>
        <v>9</v>
      </c>
      <c r="AB1631" s="12">
        <f>VLOOKUP($B1631,'[3]POBLAC SIN ESSALUD CUADRO MANDO'!$G$3:$DY$188,20,0)</f>
        <v>9</v>
      </c>
      <c r="AC1631" s="12">
        <f>VLOOKUP($B1631,'[3]POBLAC SIN ESSALUD CUADRO MANDO'!$G$3:$DY$188,21,0)</f>
        <v>8</v>
      </c>
      <c r="AD1631" s="12">
        <f>VLOOKUP($B1631,'[3]POBLAC SIN ESSALUD CUADRO MANDO'!$G$3:$DY$188,110,0)</f>
        <v>39</v>
      </c>
      <c r="AE1631" s="12">
        <f>VLOOKUP($B1631,'[3]POBLAC SIN ESSALUD CUADRO MANDO'!$G$3:$DY$188,111,0)</f>
        <v>35</v>
      </c>
      <c r="AF1631" s="12">
        <f>VLOOKUP($B1631,'[3]POBLAC SIN ESSALUD CUADRO MANDO'!$G$3:$DY$188,112,0)</f>
        <v>33</v>
      </c>
      <c r="AG1631" s="12">
        <f>VLOOKUP($B1631,'[3]POBLAC SIN ESSALUD CUADRO MANDO'!$G$3:$DY$188,113,0)</f>
        <v>33</v>
      </c>
      <c r="AH1631" s="12">
        <f>VLOOKUP($B1631,'[3]POBLAC SIN ESSALUD CUADRO MANDO'!$G$3:$DY$188,114,0)</f>
        <v>28</v>
      </c>
      <c r="AI1631" s="12">
        <f>VLOOKUP($B1631,'[3]POBLAC SIN ESSALUD CUADRO MANDO'!$G$3:$DY$188,115,0)</f>
        <v>25</v>
      </c>
      <c r="AJ1631" s="12">
        <f>VLOOKUP($B1631,'[3]POBLAC SIN ESSALUD CUADRO MANDO'!$G$3:$DY$188,116,0)</f>
        <v>21</v>
      </c>
      <c r="AK1631" s="12">
        <f>VLOOKUP($B1631,'[3]POBLAC SIN ESSALUD CUADRO MANDO'!$G$3:$DY$188,117,0)</f>
        <v>17</v>
      </c>
      <c r="AL1631" s="12">
        <f>VLOOKUP($B1631,'[3]POBLAC SIN ESSALUD CUADRO MANDO'!$G$3:$DY$188,118,0)</f>
        <v>15</v>
      </c>
      <c r="AM1631" s="12">
        <f>VLOOKUP($B1631,'[3]POBLAC SIN ESSALUD CUADRO MANDO'!$G$3:$DY$188,119,0)</f>
        <v>12</v>
      </c>
      <c r="AN1631" s="12">
        <f>VLOOKUP($B1631,'[3]POBLAC SIN ESSALUD CUADRO MANDO'!$G$3:$DY$188,120,0)</f>
        <v>10</v>
      </c>
      <c r="AO1631" s="12">
        <f>VLOOKUP($B1631,'[3]POBLAC SIN ESSALUD CUADRO MANDO'!$G$3:$DY$188,121,0)</f>
        <v>9</v>
      </c>
      <c r="AP1631" s="12">
        <f>VLOOKUP($B1631,'[3]POBLAC SIN ESSALUD CUADRO MANDO'!$G$3:$DY$188,122,0)</f>
        <v>9</v>
      </c>
      <c r="AQ1631" s="74">
        <f>VLOOKUP($B1631,'[4]POB-2019'!$K$6:$BD$190,42,0)</f>
        <v>228</v>
      </c>
      <c r="AR1631" s="74">
        <f>VLOOKUP($B1631,'[4]POB-2019'!$K$6:$BD$190,43,0)</f>
        <v>22</v>
      </c>
      <c r="AS1631" s="74">
        <f>VLOOKUP($B1631,'[4]POB-2019'!$K$6:$BD$190,44,0)</f>
        <v>22</v>
      </c>
      <c r="AT1631" s="74">
        <f>VLOOKUP($B1631,'[4]POB-2019'!$K$6:$BD$190,45,0)</f>
        <v>98</v>
      </c>
      <c r="AU1631" s="12">
        <f>VLOOKUP($B1631,'[3]POBLAC SIN ESSALUD CUADRO MANDO'!$G$3:$DY$188,123,0)</f>
        <v>6</v>
      </c>
    </row>
    <row r="1632" spans="1:47" ht="12">
      <c r="A1632" s="58">
        <v>1633</v>
      </c>
      <c r="B1632" s="58">
        <v>4994</v>
      </c>
      <c r="C1632" s="59" t="s">
        <v>1130</v>
      </c>
      <c r="D1632" s="59" t="s">
        <v>723</v>
      </c>
      <c r="E1632" s="59" t="s">
        <v>787</v>
      </c>
      <c r="F1632" s="59" t="s">
        <v>797</v>
      </c>
      <c r="G1632" s="12" t="s">
        <v>271</v>
      </c>
      <c r="H1632" s="14">
        <f t="shared" si="404"/>
        <v>4994</v>
      </c>
      <c r="I1632" s="14">
        <f t="shared" si="400"/>
        <v>740</v>
      </c>
      <c r="J1632" s="12">
        <f>VLOOKUP($B1632,'[3]POBLAC SIN ESSALUD CUADRO MANDO'!$G$3:$DY$188,2,0)</f>
        <v>10</v>
      </c>
      <c r="K1632" s="12">
        <f>VLOOKUP($B1632,'[3]POBLAC SIN ESSALUD CUADRO MANDO'!$G$3:$DY$188,3,0)</f>
        <v>10</v>
      </c>
      <c r="L1632" s="12">
        <f>VLOOKUP($B1632,'[3]POBLAC SIN ESSALUD CUADRO MANDO'!$G$3:$DY$188,4,0)</f>
        <v>11</v>
      </c>
      <c r="M1632" s="12">
        <f>VLOOKUP($B1632,'[3]POBLAC SIN ESSALUD CUADRO MANDO'!$G$3:$DY$188,5,0)</f>
        <v>12</v>
      </c>
      <c r="N1632" s="12">
        <f>VLOOKUP($B1632,'[3]POBLAC SIN ESSALUD CUADRO MANDO'!$G$3:$DY$188,6,0)</f>
        <v>9</v>
      </c>
      <c r="O1632" s="12">
        <f>VLOOKUP($B1632,'[3]POBLAC SIN ESSALUD CUADRO MANDO'!$G$3:$DY$188,7,0)</f>
        <v>13</v>
      </c>
      <c r="P1632" s="12">
        <f>VLOOKUP($B1632,'[3]POBLAC SIN ESSALUD CUADRO MANDO'!$G$3:$DY$188,8,0)</f>
        <v>13</v>
      </c>
      <c r="Q1632" s="12">
        <f>VLOOKUP($B1632,'[3]POBLAC SIN ESSALUD CUADRO MANDO'!$G$3:$DY$188,9,0)</f>
        <v>14</v>
      </c>
      <c r="R1632" s="12">
        <f>VLOOKUP($B1632,'[3]POBLAC SIN ESSALUD CUADRO MANDO'!$G$3:$DY$188,10,0)</f>
        <v>13</v>
      </c>
      <c r="S1632" s="12">
        <f>VLOOKUP($B1632,'[3]POBLAC SIN ESSALUD CUADRO MANDO'!$G$3:$DY$188,11,0)</f>
        <v>14</v>
      </c>
      <c r="T1632" s="12">
        <f>VLOOKUP($B1632,'[3]POBLAC SIN ESSALUD CUADRO MANDO'!$G$3:$DY$188,12,0)</f>
        <v>14</v>
      </c>
      <c r="U1632" s="12">
        <f>VLOOKUP($B1632,'[3]POBLAC SIN ESSALUD CUADRO MANDO'!$G$3:$DY$188,13,0)</f>
        <v>13</v>
      </c>
      <c r="V1632" s="12">
        <f>VLOOKUP($B1632,'[3]POBLAC SIN ESSALUD CUADRO MANDO'!$G$3:$DY$188,14,0)</f>
        <v>15</v>
      </c>
      <c r="W1632" s="12">
        <f>VLOOKUP($B1632,'[3]POBLAC SIN ESSALUD CUADRO MANDO'!$G$3:$DY$188,15,0)</f>
        <v>16</v>
      </c>
      <c r="X1632" s="12">
        <f>VLOOKUP($B1632,'[3]POBLAC SIN ESSALUD CUADRO MANDO'!$G$3:$DY$188,16,0)</f>
        <v>15</v>
      </c>
      <c r="Y1632" s="12">
        <f>VLOOKUP($B1632,'[3]POBLAC SIN ESSALUD CUADRO MANDO'!$G$3:$DY$188,17,0)</f>
        <v>14</v>
      </c>
      <c r="Z1632" s="12">
        <f>VLOOKUP($B1632,'[3]POBLAC SIN ESSALUD CUADRO MANDO'!$G$3:$DY$188,18,0)</f>
        <v>14</v>
      </c>
      <c r="AA1632" s="12">
        <f>VLOOKUP($B1632,'[3]POBLAC SIN ESSALUD CUADRO MANDO'!$G$3:$DY$188,19,0)</f>
        <v>14</v>
      </c>
      <c r="AB1632" s="12">
        <f>VLOOKUP($B1632,'[3]POBLAC SIN ESSALUD CUADRO MANDO'!$G$3:$DY$188,20,0)</f>
        <v>15</v>
      </c>
      <c r="AC1632" s="12">
        <f>VLOOKUP($B1632,'[3]POBLAC SIN ESSALUD CUADRO MANDO'!$G$3:$DY$188,21,0)</f>
        <v>14</v>
      </c>
      <c r="AD1632" s="12">
        <f>VLOOKUP($B1632,'[3]POBLAC SIN ESSALUD CUADRO MANDO'!$G$3:$DY$188,110,0)</f>
        <v>65</v>
      </c>
      <c r="AE1632" s="12">
        <f>VLOOKUP($B1632,'[3]POBLAC SIN ESSALUD CUADRO MANDO'!$G$3:$DY$188,111,0)</f>
        <v>58</v>
      </c>
      <c r="AF1632" s="12">
        <f>VLOOKUP($B1632,'[3]POBLAC SIN ESSALUD CUADRO MANDO'!$G$3:$DY$188,112,0)</f>
        <v>56</v>
      </c>
      <c r="AG1632" s="12">
        <f>VLOOKUP($B1632,'[3]POBLAC SIN ESSALUD CUADRO MANDO'!$G$3:$DY$188,113,0)</f>
        <v>54</v>
      </c>
      <c r="AH1632" s="12">
        <f>VLOOKUP($B1632,'[3]POBLAC SIN ESSALUD CUADRO MANDO'!$G$3:$DY$188,114,0)</f>
        <v>48</v>
      </c>
      <c r="AI1632" s="12">
        <f>VLOOKUP($B1632,'[3]POBLAC SIN ESSALUD CUADRO MANDO'!$G$3:$DY$188,115,0)</f>
        <v>41</v>
      </c>
      <c r="AJ1632" s="12">
        <f>VLOOKUP($B1632,'[3]POBLAC SIN ESSALUD CUADRO MANDO'!$G$3:$DY$188,116,0)</f>
        <v>34</v>
      </c>
      <c r="AK1632" s="12">
        <f>VLOOKUP($B1632,'[3]POBLAC SIN ESSALUD CUADRO MANDO'!$G$3:$DY$188,117,0)</f>
        <v>30</v>
      </c>
      <c r="AL1632" s="12">
        <f>VLOOKUP($B1632,'[3]POBLAC SIN ESSALUD CUADRO MANDO'!$G$3:$DY$188,118,0)</f>
        <v>25</v>
      </c>
      <c r="AM1632" s="12">
        <f>VLOOKUP($B1632,'[3]POBLAC SIN ESSALUD CUADRO MANDO'!$G$3:$DY$188,119,0)</f>
        <v>19</v>
      </c>
      <c r="AN1632" s="12">
        <f>VLOOKUP($B1632,'[3]POBLAC SIN ESSALUD CUADRO MANDO'!$G$3:$DY$188,120,0)</f>
        <v>16</v>
      </c>
      <c r="AO1632" s="12">
        <f>VLOOKUP($B1632,'[3]POBLAC SIN ESSALUD CUADRO MANDO'!$G$3:$DY$188,121,0)</f>
        <v>14</v>
      </c>
      <c r="AP1632" s="12">
        <f>VLOOKUP($B1632,'[3]POBLAC SIN ESSALUD CUADRO MANDO'!$G$3:$DY$188,122,0)</f>
        <v>17</v>
      </c>
      <c r="AQ1632" s="74">
        <f>VLOOKUP($B1632,'[4]POB-2019'!$K$6:$BD$190,42,0)</f>
        <v>377</v>
      </c>
      <c r="AR1632" s="74">
        <f>VLOOKUP($B1632,'[4]POB-2019'!$K$6:$BD$190,43,0)</f>
        <v>37</v>
      </c>
      <c r="AS1632" s="74">
        <f>VLOOKUP($B1632,'[4]POB-2019'!$K$6:$BD$190,44,0)</f>
        <v>36</v>
      </c>
      <c r="AT1632" s="74">
        <f>VLOOKUP($B1632,'[4]POB-2019'!$K$6:$BD$190,45,0)</f>
        <v>164</v>
      </c>
      <c r="AU1632" s="12">
        <f>VLOOKUP($B1632,'[3]POBLAC SIN ESSALUD CUADRO MANDO'!$G$3:$DY$188,123,0)</f>
        <v>9</v>
      </c>
    </row>
    <row r="1633" spans="1:47" ht="12">
      <c r="A1633" s="58">
        <v>1634</v>
      </c>
      <c r="B1633" s="58">
        <v>7102</v>
      </c>
      <c r="C1633" s="59" t="s">
        <v>1130</v>
      </c>
      <c r="D1633" s="59" t="s">
        <v>723</v>
      </c>
      <c r="E1633" s="59" t="s">
        <v>787</v>
      </c>
      <c r="F1633" s="59" t="s">
        <v>798</v>
      </c>
      <c r="G1633" s="12" t="s">
        <v>266</v>
      </c>
      <c r="H1633" s="14">
        <f t="shared" si="404"/>
        <v>7102</v>
      </c>
      <c r="I1633" s="14">
        <f t="shared" si="400"/>
        <v>317</v>
      </c>
      <c r="J1633" s="12">
        <f>VLOOKUP($B1633,'[3]POBLAC SIN ESSALUD CUADRO MANDO'!$G$3:$DY$188,2,0)</f>
        <v>4</v>
      </c>
      <c r="K1633" s="12">
        <f>VLOOKUP($B1633,'[3]POBLAC SIN ESSALUD CUADRO MANDO'!$G$3:$DY$188,3,0)</f>
        <v>5</v>
      </c>
      <c r="L1633" s="12">
        <f>VLOOKUP($B1633,'[3]POBLAC SIN ESSALUD CUADRO MANDO'!$G$3:$DY$188,4,0)</f>
        <v>3</v>
      </c>
      <c r="M1633" s="12">
        <f>VLOOKUP($B1633,'[3]POBLAC SIN ESSALUD CUADRO MANDO'!$G$3:$DY$188,5,0)</f>
        <v>5</v>
      </c>
      <c r="N1633" s="12">
        <f>VLOOKUP($B1633,'[3]POBLAC SIN ESSALUD CUADRO MANDO'!$G$3:$DY$188,6,0)</f>
        <v>5</v>
      </c>
      <c r="O1633" s="12">
        <f>VLOOKUP($B1633,'[3]POBLAC SIN ESSALUD CUADRO MANDO'!$G$3:$DY$188,7,0)</f>
        <v>6</v>
      </c>
      <c r="P1633" s="12">
        <f>VLOOKUP($B1633,'[3]POBLAC SIN ESSALUD CUADRO MANDO'!$G$3:$DY$188,8,0)</f>
        <v>6</v>
      </c>
      <c r="Q1633" s="12">
        <f>VLOOKUP($B1633,'[3]POBLAC SIN ESSALUD CUADRO MANDO'!$G$3:$DY$188,9,0)</f>
        <v>6</v>
      </c>
      <c r="R1633" s="12">
        <f>VLOOKUP($B1633,'[3]POBLAC SIN ESSALUD CUADRO MANDO'!$G$3:$DY$188,10,0)</f>
        <v>6</v>
      </c>
      <c r="S1633" s="12">
        <f>VLOOKUP($B1633,'[3]POBLAC SIN ESSALUD CUADRO MANDO'!$G$3:$DY$188,11,0)</f>
        <v>6</v>
      </c>
      <c r="T1633" s="12">
        <f>VLOOKUP($B1633,'[3]POBLAC SIN ESSALUD CUADRO MANDO'!$G$3:$DY$188,12,0)</f>
        <v>6</v>
      </c>
      <c r="U1633" s="12">
        <f>VLOOKUP($B1633,'[3]POBLAC SIN ESSALUD CUADRO MANDO'!$G$3:$DY$188,13,0)</f>
        <v>6</v>
      </c>
      <c r="V1633" s="12">
        <f>VLOOKUP($B1633,'[3]POBLAC SIN ESSALUD CUADRO MANDO'!$G$3:$DY$188,14,0)</f>
        <v>7</v>
      </c>
      <c r="W1633" s="12">
        <f>VLOOKUP($B1633,'[3]POBLAC SIN ESSALUD CUADRO MANDO'!$G$3:$DY$188,15,0)</f>
        <v>7</v>
      </c>
      <c r="X1633" s="12">
        <f>VLOOKUP($B1633,'[3]POBLAC SIN ESSALUD CUADRO MANDO'!$G$3:$DY$188,16,0)</f>
        <v>6</v>
      </c>
      <c r="Y1633" s="12">
        <f>VLOOKUP($B1633,'[3]POBLAC SIN ESSALUD CUADRO MANDO'!$G$3:$DY$188,17,0)</f>
        <v>6</v>
      </c>
      <c r="Z1633" s="12">
        <f>VLOOKUP($B1633,'[3]POBLAC SIN ESSALUD CUADRO MANDO'!$G$3:$DY$188,18,0)</f>
        <v>6</v>
      </c>
      <c r="AA1633" s="12">
        <f>VLOOKUP($B1633,'[3]POBLAC SIN ESSALUD CUADRO MANDO'!$G$3:$DY$188,19,0)</f>
        <v>6</v>
      </c>
      <c r="AB1633" s="12">
        <f>VLOOKUP($B1633,'[3]POBLAC SIN ESSALUD CUADRO MANDO'!$G$3:$DY$188,20,0)</f>
        <v>6</v>
      </c>
      <c r="AC1633" s="12">
        <f>VLOOKUP($B1633,'[3]POBLAC SIN ESSALUD CUADRO MANDO'!$G$3:$DY$188,21,0)</f>
        <v>6</v>
      </c>
      <c r="AD1633" s="12">
        <f>VLOOKUP($B1633,'[3]POBLAC SIN ESSALUD CUADRO MANDO'!$G$3:$DY$188,110,0)</f>
        <v>29</v>
      </c>
      <c r="AE1633" s="12">
        <f>VLOOKUP($B1633,'[3]POBLAC SIN ESSALUD CUADRO MANDO'!$G$3:$DY$188,111,0)</f>
        <v>25</v>
      </c>
      <c r="AF1633" s="12">
        <f>VLOOKUP($B1633,'[3]POBLAC SIN ESSALUD CUADRO MANDO'!$G$3:$DY$188,112,0)</f>
        <v>25</v>
      </c>
      <c r="AG1633" s="12">
        <f>VLOOKUP($B1633,'[3]POBLAC SIN ESSALUD CUADRO MANDO'!$G$3:$DY$188,113,0)</f>
        <v>23</v>
      </c>
      <c r="AH1633" s="12">
        <f>VLOOKUP($B1633,'[3]POBLAC SIN ESSALUD CUADRO MANDO'!$G$3:$DY$188,114,0)</f>
        <v>20</v>
      </c>
      <c r="AI1633" s="12">
        <f>VLOOKUP($B1633,'[3]POBLAC SIN ESSALUD CUADRO MANDO'!$G$3:$DY$188,115,0)</f>
        <v>18</v>
      </c>
      <c r="AJ1633" s="12">
        <f>VLOOKUP($B1633,'[3]POBLAC SIN ESSALUD CUADRO MANDO'!$G$3:$DY$188,116,0)</f>
        <v>15</v>
      </c>
      <c r="AK1633" s="12">
        <f>VLOOKUP($B1633,'[3]POBLAC SIN ESSALUD CUADRO MANDO'!$G$3:$DY$188,117,0)</f>
        <v>12</v>
      </c>
      <c r="AL1633" s="12">
        <f>VLOOKUP($B1633,'[3]POBLAC SIN ESSALUD CUADRO MANDO'!$G$3:$DY$188,118,0)</f>
        <v>10</v>
      </c>
      <c r="AM1633" s="12">
        <f>VLOOKUP($B1633,'[3]POBLAC SIN ESSALUD CUADRO MANDO'!$G$3:$DY$188,119,0)</f>
        <v>9</v>
      </c>
      <c r="AN1633" s="12">
        <f>VLOOKUP($B1633,'[3]POBLAC SIN ESSALUD CUADRO MANDO'!$G$3:$DY$188,120,0)</f>
        <v>6</v>
      </c>
      <c r="AO1633" s="12">
        <f>VLOOKUP($B1633,'[3]POBLAC SIN ESSALUD CUADRO MANDO'!$G$3:$DY$188,121,0)</f>
        <v>5</v>
      </c>
      <c r="AP1633" s="12">
        <f>VLOOKUP($B1633,'[3]POBLAC SIN ESSALUD CUADRO MANDO'!$G$3:$DY$188,122,0)</f>
        <v>6</v>
      </c>
      <c r="AQ1633" s="74">
        <f>VLOOKUP($B1633,'[4]POB-2019'!$K$6:$BD$190,42,0)</f>
        <v>162</v>
      </c>
      <c r="AR1633" s="74">
        <f>VLOOKUP($B1633,'[4]POB-2019'!$K$6:$BD$190,43,0)</f>
        <v>16</v>
      </c>
      <c r="AS1633" s="74">
        <f>VLOOKUP($B1633,'[4]POB-2019'!$K$6:$BD$190,44,0)</f>
        <v>15</v>
      </c>
      <c r="AT1633" s="74">
        <f>VLOOKUP($B1633,'[4]POB-2019'!$K$6:$BD$190,45,0)</f>
        <v>71</v>
      </c>
      <c r="AU1633" s="12">
        <f>VLOOKUP($B1633,'[3]POBLAC SIN ESSALUD CUADRO MANDO'!$G$3:$DY$188,123,0)</f>
        <v>4</v>
      </c>
    </row>
    <row r="1634" spans="1:47" ht="12">
      <c r="A1634" s="58">
        <v>1635</v>
      </c>
      <c r="B1634" s="58">
        <v>7752</v>
      </c>
      <c r="C1634" s="59" t="s">
        <v>1130</v>
      </c>
      <c r="D1634" s="59" t="s">
        <v>723</v>
      </c>
      <c r="E1634" s="59" t="s">
        <v>787</v>
      </c>
      <c r="F1634" s="59" t="s">
        <v>799</v>
      </c>
      <c r="G1634" s="12" t="s">
        <v>266</v>
      </c>
      <c r="H1634" s="14">
        <f t="shared" si="404"/>
        <v>7752</v>
      </c>
      <c r="I1634" s="14">
        <f t="shared" si="400"/>
        <v>684</v>
      </c>
      <c r="J1634" s="12">
        <f>VLOOKUP($B1634,'[3]POBLAC SIN ESSALUD CUADRO MANDO'!$G$3:$DY$188,2,0)</f>
        <v>9</v>
      </c>
      <c r="K1634" s="12">
        <f>VLOOKUP($B1634,'[3]POBLAC SIN ESSALUD CUADRO MANDO'!$G$3:$DY$188,3,0)</f>
        <v>7</v>
      </c>
      <c r="L1634" s="12">
        <f>VLOOKUP($B1634,'[3]POBLAC SIN ESSALUD CUADRO MANDO'!$G$3:$DY$188,4,0)</f>
        <v>9</v>
      </c>
      <c r="M1634" s="12">
        <f>VLOOKUP($B1634,'[3]POBLAC SIN ESSALUD CUADRO MANDO'!$G$3:$DY$188,5,0)</f>
        <v>11</v>
      </c>
      <c r="N1634" s="12">
        <f>VLOOKUP($B1634,'[3]POBLAC SIN ESSALUD CUADRO MANDO'!$G$3:$DY$188,6,0)</f>
        <v>10</v>
      </c>
      <c r="O1634" s="12">
        <f>VLOOKUP($B1634,'[3]POBLAC SIN ESSALUD CUADRO MANDO'!$G$3:$DY$188,7,0)</f>
        <v>12</v>
      </c>
      <c r="P1634" s="12">
        <f>VLOOKUP($B1634,'[3]POBLAC SIN ESSALUD CUADRO MANDO'!$G$3:$DY$188,8,0)</f>
        <v>13</v>
      </c>
      <c r="Q1634" s="12">
        <f>VLOOKUP($B1634,'[3]POBLAC SIN ESSALUD CUADRO MANDO'!$G$3:$DY$188,9,0)</f>
        <v>13</v>
      </c>
      <c r="R1634" s="12">
        <f>VLOOKUP($B1634,'[3]POBLAC SIN ESSALUD CUADRO MANDO'!$G$3:$DY$188,10,0)</f>
        <v>13</v>
      </c>
      <c r="S1634" s="12">
        <f>VLOOKUP($B1634,'[3]POBLAC SIN ESSALUD CUADRO MANDO'!$G$3:$DY$188,11,0)</f>
        <v>13</v>
      </c>
      <c r="T1634" s="12">
        <f>VLOOKUP($B1634,'[3]POBLAC SIN ESSALUD CUADRO MANDO'!$G$3:$DY$188,12,0)</f>
        <v>13</v>
      </c>
      <c r="U1634" s="12">
        <f>VLOOKUP($B1634,'[3]POBLAC SIN ESSALUD CUADRO MANDO'!$G$3:$DY$188,13,0)</f>
        <v>13</v>
      </c>
      <c r="V1634" s="12">
        <f>VLOOKUP($B1634,'[3]POBLAC SIN ESSALUD CUADRO MANDO'!$G$3:$DY$188,14,0)</f>
        <v>14</v>
      </c>
      <c r="W1634" s="12">
        <f>VLOOKUP($B1634,'[3]POBLAC SIN ESSALUD CUADRO MANDO'!$G$3:$DY$188,15,0)</f>
        <v>15</v>
      </c>
      <c r="X1634" s="12">
        <f>VLOOKUP($B1634,'[3]POBLAC SIN ESSALUD CUADRO MANDO'!$G$3:$DY$188,16,0)</f>
        <v>14</v>
      </c>
      <c r="Y1634" s="12">
        <f>VLOOKUP($B1634,'[3]POBLAC SIN ESSALUD CUADRO MANDO'!$G$3:$DY$188,17,0)</f>
        <v>13</v>
      </c>
      <c r="Z1634" s="12">
        <f>VLOOKUP($B1634,'[3]POBLAC SIN ESSALUD CUADRO MANDO'!$G$3:$DY$188,18,0)</f>
        <v>13</v>
      </c>
      <c r="AA1634" s="12">
        <f>VLOOKUP($B1634,'[3]POBLAC SIN ESSALUD CUADRO MANDO'!$G$3:$DY$188,19,0)</f>
        <v>13</v>
      </c>
      <c r="AB1634" s="12">
        <f>VLOOKUP($B1634,'[3]POBLAC SIN ESSALUD CUADRO MANDO'!$G$3:$DY$188,20,0)</f>
        <v>14</v>
      </c>
      <c r="AC1634" s="12">
        <f>VLOOKUP($B1634,'[3]POBLAC SIN ESSALUD CUADRO MANDO'!$G$3:$DY$188,21,0)</f>
        <v>13</v>
      </c>
      <c r="AD1634" s="12">
        <f>VLOOKUP($B1634,'[3]POBLAC SIN ESSALUD CUADRO MANDO'!$G$3:$DY$188,110,0)</f>
        <v>61</v>
      </c>
      <c r="AE1634" s="12">
        <f>VLOOKUP($B1634,'[3]POBLAC SIN ESSALUD CUADRO MANDO'!$G$3:$DY$188,111,0)</f>
        <v>54</v>
      </c>
      <c r="AF1634" s="12">
        <f>VLOOKUP($B1634,'[3]POBLAC SIN ESSALUD CUADRO MANDO'!$G$3:$DY$188,112,0)</f>
        <v>51</v>
      </c>
      <c r="AG1634" s="12">
        <f>VLOOKUP($B1634,'[3]POBLAC SIN ESSALUD CUADRO MANDO'!$G$3:$DY$188,113,0)</f>
        <v>49</v>
      </c>
      <c r="AH1634" s="12">
        <f>VLOOKUP($B1634,'[3]POBLAC SIN ESSALUD CUADRO MANDO'!$G$3:$DY$188,114,0)</f>
        <v>43</v>
      </c>
      <c r="AI1634" s="12">
        <f>VLOOKUP($B1634,'[3]POBLAC SIN ESSALUD CUADRO MANDO'!$G$3:$DY$188,115,0)</f>
        <v>38</v>
      </c>
      <c r="AJ1634" s="12">
        <f>VLOOKUP($B1634,'[3]POBLAC SIN ESSALUD CUADRO MANDO'!$G$3:$DY$188,116,0)</f>
        <v>33</v>
      </c>
      <c r="AK1634" s="12">
        <f>VLOOKUP($B1634,'[3]POBLAC SIN ESSALUD CUADRO MANDO'!$G$3:$DY$188,117,0)</f>
        <v>26</v>
      </c>
      <c r="AL1634" s="12">
        <f>VLOOKUP($B1634,'[3]POBLAC SIN ESSALUD CUADRO MANDO'!$G$3:$DY$188,118,0)</f>
        <v>22</v>
      </c>
      <c r="AM1634" s="12">
        <f>VLOOKUP($B1634,'[3]POBLAC SIN ESSALUD CUADRO MANDO'!$G$3:$DY$188,119,0)</f>
        <v>18</v>
      </c>
      <c r="AN1634" s="12">
        <f>VLOOKUP($B1634,'[3]POBLAC SIN ESSALUD CUADRO MANDO'!$G$3:$DY$188,120,0)</f>
        <v>16</v>
      </c>
      <c r="AO1634" s="12">
        <f>VLOOKUP($B1634,'[3]POBLAC SIN ESSALUD CUADRO MANDO'!$G$3:$DY$188,121,0)</f>
        <v>12</v>
      </c>
      <c r="AP1634" s="12">
        <f>VLOOKUP($B1634,'[3]POBLAC SIN ESSALUD CUADRO MANDO'!$G$3:$DY$188,122,0)</f>
        <v>16</v>
      </c>
      <c r="AQ1634" s="74">
        <f>VLOOKUP($B1634,'[4]POB-2019'!$K$6:$BD$190,42,0)</f>
        <v>349</v>
      </c>
      <c r="AR1634" s="74">
        <f>VLOOKUP($B1634,'[4]POB-2019'!$K$6:$BD$190,43,0)</f>
        <v>35</v>
      </c>
      <c r="AS1634" s="74">
        <f>VLOOKUP($B1634,'[4]POB-2019'!$K$6:$BD$190,44,0)</f>
        <v>34</v>
      </c>
      <c r="AT1634" s="74">
        <f>VLOOKUP($B1634,'[4]POB-2019'!$K$6:$BD$190,45,0)</f>
        <v>151</v>
      </c>
      <c r="AU1634" s="12">
        <f>VLOOKUP($B1634,'[3]POBLAC SIN ESSALUD CUADRO MANDO'!$G$3:$DY$188,123,0)</f>
        <v>8</v>
      </c>
    </row>
    <row r="1635" spans="1:47" ht="12">
      <c r="A1635" s="58">
        <v>1636</v>
      </c>
      <c r="B1635" s="58">
        <v>6857</v>
      </c>
      <c r="C1635" s="59" t="s">
        <v>1130</v>
      </c>
      <c r="D1635" s="59" t="s">
        <v>723</v>
      </c>
      <c r="E1635" s="59" t="s">
        <v>800</v>
      </c>
      <c r="F1635" s="59" t="s">
        <v>801</v>
      </c>
      <c r="G1635" s="12" t="s">
        <v>283</v>
      </c>
      <c r="H1635" s="14">
        <f t="shared" si="404"/>
        <v>6857</v>
      </c>
      <c r="I1635" s="14">
        <f t="shared" si="400"/>
        <v>2541</v>
      </c>
      <c r="J1635" s="12">
        <f>VLOOKUP($B1635,'[3]POBLAC SIN ESSALUD CUADRO MANDO'!$G$3:$DY$188,2,0)</f>
        <v>54</v>
      </c>
      <c r="K1635" s="12">
        <f>VLOOKUP($B1635,'[3]POBLAC SIN ESSALUD CUADRO MANDO'!$G$3:$DY$188,3,0)</f>
        <v>54</v>
      </c>
      <c r="L1635" s="12">
        <f>VLOOKUP($B1635,'[3]POBLAC SIN ESSALUD CUADRO MANDO'!$G$3:$DY$188,4,0)</f>
        <v>41</v>
      </c>
      <c r="M1635" s="12">
        <f>VLOOKUP($B1635,'[3]POBLAC SIN ESSALUD CUADRO MANDO'!$G$3:$DY$188,5,0)</f>
        <v>39</v>
      </c>
      <c r="N1635" s="12">
        <f>VLOOKUP($B1635,'[3]POBLAC SIN ESSALUD CUADRO MANDO'!$G$3:$DY$188,6,0)</f>
        <v>42</v>
      </c>
      <c r="O1635" s="12">
        <f>VLOOKUP($B1635,'[3]POBLAC SIN ESSALUD CUADRO MANDO'!$G$3:$DY$188,7,0)</f>
        <v>44</v>
      </c>
      <c r="P1635" s="12">
        <f>VLOOKUP($B1635,'[3]POBLAC SIN ESSALUD CUADRO MANDO'!$G$3:$DY$188,8,0)</f>
        <v>45</v>
      </c>
      <c r="Q1635" s="12">
        <f>VLOOKUP($B1635,'[3]POBLAC SIN ESSALUD CUADRO MANDO'!$G$3:$DY$188,9,0)</f>
        <v>48</v>
      </c>
      <c r="R1635" s="12">
        <f>VLOOKUP($B1635,'[3]POBLAC SIN ESSALUD CUADRO MANDO'!$G$3:$DY$188,10,0)</f>
        <v>45</v>
      </c>
      <c r="S1635" s="12">
        <f>VLOOKUP($B1635,'[3]POBLAC SIN ESSALUD CUADRO MANDO'!$G$3:$DY$188,11,0)</f>
        <v>47</v>
      </c>
      <c r="T1635" s="12">
        <f>VLOOKUP($B1635,'[3]POBLAC SIN ESSALUD CUADRO MANDO'!$G$3:$DY$188,12,0)</f>
        <v>46</v>
      </c>
      <c r="U1635" s="12">
        <f>VLOOKUP($B1635,'[3]POBLAC SIN ESSALUD CUADRO MANDO'!$G$3:$DY$188,13,0)</f>
        <v>45</v>
      </c>
      <c r="V1635" s="12">
        <f>VLOOKUP($B1635,'[3]POBLAC SIN ESSALUD CUADRO MANDO'!$G$3:$DY$188,14,0)</f>
        <v>52</v>
      </c>
      <c r="W1635" s="12">
        <f>VLOOKUP($B1635,'[3]POBLAC SIN ESSALUD CUADRO MANDO'!$G$3:$DY$188,15,0)</f>
        <v>54</v>
      </c>
      <c r="X1635" s="12">
        <f>VLOOKUP($B1635,'[3]POBLAC SIN ESSALUD CUADRO MANDO'!$G$3:$DY$188,16,0)</f>
        <v>49</v>
      </c>
      <c r="Y1635" s="12">
        <f>VLOOKUP($B1635,'[3]POBLAC SIN ESSALUD CUADRO MANDO'!$G$3:$DY$188,17,0)</f>
        <v>48</v>
      </c>
      <c r="Z1635" s="12">
        <f>VLOOKUP($B1635,'[3]POBLAC SIN ESSALUD CUADRO MANDO'!$G$3:$DY$188,18,0)</f>
        <v>48</v>
      </c>
      <c r="AA1635" s="12">
        <f>VLOOKUP($B1635,'[3]POBLAC SIN ESSALUD CUADRO MANDO'!$G$3:$DY$188,19,0)</f>
        <v>48</v>
      </c>
      <c r="AB1635" s="12">
        <f>VLOOKUP($B1635,'[3]POBLAC SIN ESSALUD CUADRO MANDO'!$G$3:$DY$188,20,0)</f>
        <v>50</v>
      </c>
      <c r="AC1635" s="12">
        <f>VLOOKUP($B1635,'[3]POBLAC SIN ESSALUD CUADRO MANDO'!$G$3:$DY$188,21,0)</f>
        <v>47</v>
      </c>
      <c r="AD1635" s="12">
        <f>VLOOKUP($B1635,'[3]POBLAC SIN ESSALUD CUADRO MANDO'!$G$3:$DY$188,110,0)</f>
        <v>220</v>
      </c>
      <c r="AE1635" s="12">
        <f>VLOOKUP($B1635,'[3]POBLAC SIN ESSALUD CUADRO MANDO'!$G$3:$DY$188,111,0)</f>
        <v>197</v>
      </c>
      <c r="AF1635" s="12">
        <f>VLOOKUP($B1635,'[3]POBLAC SIN ESSALUD CUADRO MANDO'!$G$3:$DY$188,112,0)</f>
        <v>185</v>
      </c>
      <c r="AG1635" s="12">
        <f>VLOOKUP($B1635,'[3]POBLAC SIN ESSALUD CUADRO MANDO'!$G$3:$DY$188,113,0)</f>
        <v>181</v>
      </c>
      <c r="AH1635" s="12">
        <f>VLOOKUP($B1635,'[3]POBLAC SIN ESSALUD CUADRO MANDO'!$G$3:$DY$188,114,0)</f>
        <v>159</v>
      </c>
      <c r="AI1635" s="12">
        <f>VLOOKUP($B1635,'[3]POBLAC SIN ESSALUD CUADRO MANDO'!$G$3:$DY$188,115,0)</f>
        <v>139</v>
      </c>
      <c r="AJ1635" s="12">
        <f>VLOOKUP($B1635,'[3]POBLAC SIN ESSALUD CUADRO MANDO'!$G$3:$DY$188,116,0)</f>
        <v>117</v>
      </c>
      <c r="AK1635" s="12">
        <f>VLOOKUP($B1635,'[3]POBLAC SIN ESSALUD CUADRO MANDO'!$G$3:$DY$188,117,0)</f>
        <v>96</v>
      </c>
      <c r="AL1635" s="12">
        <f>VLOOKUP($B1635,'[3]POBLAC SIN ESSALUD CUADRO MANDO'!$G$3:$DY$188,118,0)</f>
        <v>80</v>
      </c>
      <c r="AM1635" s="12">
        <f>VLOOKUP($B1635,'[3]POBLAC SIN ESSALUD CUADRO MANDO'!$G$3:$DY$188,119,0)</f>
        <v>64</v>
      </c>
      <c r="AN1635" s="12">
        <f>VLOOKUP($B1635,'[3]POBLAC SIN ESSALUD CUADRO MANDO'!$G$3:$DY$188,120,0)</f>
        <v>54</v>
      </c>
      <c r="AO1635" s="12">
        <f>VLOOKUP($B1635,'[3]POBLAC SIN ESSALUD CUADRO MANDO'!$G$3:$DY$188,121,0)</f>
        <v>46</v>
      </c>
      <c r="AP1635" s="12">
        <f>VLOOKUP($B1635,'[3]POBLAC SIN ESSALUD CUADRO MANDO'!$G$3:$DY$188,122,0)</f>
        <v>57</v>
      </c>
      <c r="AQ1635" s="74">
        <f>VLOOKUP($B1635,'[4]POB-2019'!$K$6:$BD$190,42,0)</f>
        <v>1296</v>
      </c>
      <c r="AR1635" s="74">
        <f>VLOOKUP($B1635,'[4]POB-2019'!$K$6:$BD$190,43,0)</f>
        <v>125</v>
      </c>
      <c r="AS1635" s="74">
        <f>VLOOKUP($B1635,'[4]POB-2019'!$K$6:$BD$190,44,0)</f>
        <v>123</v>
      </c>
      <c r="AT1635" s="74">
        <f>VLOOKUP($B1635,'[4]POB-2019'!$K$6:$BD$190,45,0)</f>
        <v>551</v>
      </c>
      <c r="AU1635" s="12">
        <f>VLOOKUP($B1635,'[3]POBLAC SIN ESSALUD CUADRO MANDO'!$G$3:$DY$188,123,0)</f>
        <v>55</v>
      </c>
    </row>
    <row r="1636" spans="1:47" ht="12">
      <c r="A1636" s="58">
        <v>1637</v>
      </c>
      <c r="B1636" s="58">
        <v>4987</v>
      </c>
      <c r="C1636" s="59" t="s">
        <v>1130</v>
      </c>
      <c r="D1636" s="59" t="s">
        <v>723</v>
      </c>
      <c r="E1636" s="59" t="s">
        <v>800</v>
      </c>
      <c r="F1636" s="59" t="s">
        <v>802</v>
      </c>
      <c r="G1636" s="12" t="s">
        <v>283</v>
      </c>
      <c r="H1636" s="14">
        <f t="shared" si="404"/>
        <v>4987</v>
      </c>
      <c r="I1636" s="14">
        <f t="shared" si="400"/>
        <v>1218</v>
      </c>
      <c r="J1636" s="12">
        <f>VLOOKUP($B1636,'[3]POBLAC SIN ESSALUD CUADRO MANDO'!$G$3:$DY$188,2,0)</f>
        <v>16</v>
      </c>
      <c r="K1636" s="12">
        <f>VLOOKUP($B1636,'[3]POBLAC SIN ESSALUD CUADRO MANDO'!$G$3:$DY$188,3,0)</f>
        <v>16</v>
      </c>
      <c r="L1636" s="12">
        <f>VLOOKUP($B1636,'[3]POBLAC SIN ESSALUD CUADRO MANDO'!$G$3:$DY$188,4,0)</f>
        <v>18</v>
      </c>
      <c r="M1636" s="12">
        <f>VLOOKUP($B1636,'[3]POBLAC SIN ESSALUD CUADRO MANDO'!$G$3:$DY$188,5,0)</f>
        <v>19</v>
      </c>
      <c r="N1636" s="12">
        <f>VLOOKUP($B1636,'[3]POBLAC SIN ESSALUD CUADRO MANDO'!$G$3:$DY$188,6,0)</f>
        <v>21</v>
      </c>
      <c r="O1636" s="12">
        <f>VLOOKUP($B1636,'[3]POBLAC SIN ESSALUD CUADRO MANDO'!$G$3:$DY$188,7,0)</f>
        <v>22</v>
      </c>
      <c r="P1636" s="12">
        <f>VLOOKUP($B1636,'[3]POBLAC SIN ESSALUD CUADRO MANDO'!$G$3:$DY$188,8,0)</f>
        <v>22</v>
      </c>
      <c r="Q1636" s="12">
        <f>VLOOKUP($B1636,'[3]POBLAC SIN ESSALUD CUADRO MANDO'!$G$3:$DY$188,9,0)</f>
        <v>23</v>
      </c>
      <c r="R1636" s="12">
        <f>VLOOKUP($B1636,'[3]POBLAC SIN ESSALUD CUADRO MANDO'!$G$3:$DY$188,10,0)</f>
        <v>22</v>
      </c>
      <c r="S1636" s="12">
        <f>VLOOKUP($B1636,'[3]POBLAC SIN ESSALUD CUADRO MANDO'!$G$3:$DY$188,11,0)</f>
        <v>23</v>
      </c>
      <c r="T1636" s="12">
        <f>VLOOKUP($B1636,'[3]POBLAC SIN ESSALUD CUADRO MANDO'!$G$3:$DY$188,12,0)</f>
        <v>22</v>
      </c>
      <c r="U1636" s="12">
        <f>VLOOKUP($B1636,'[3]POBLAC SIN ESSALUD CUADRO MANDO'!$G$3:$DY$188,13,0)</f>
        <v>22</v>
      </c>
      <c r="V1636" s="12">
        <f>VLOOKUP($B1636,'[3]POBLAC SIN ESSALUD CUADRO MANDO'!$G$3:$DY$188,14,0)</f>
        <v>25</v>
      </c>
      <c r="W1636" s="12">
        <f>VLOOKUP($B1636,'[3]POBLAC SIN ESSALUD CUADRO MANDO'!$G$3:$DY$188,15,0)</f>
        <v>26</v>
      </c>
      <c r="X1636" s="12">
        <f>VLOOKUP($B1636,'[3]POBLAC SIN ESSALUD CUADRO MANDO'!$G$3:$DY$188,16,0)</f>
        <v>24</v>
      </c>
      <c r="Y1636" s="12">
        <f>VLOOKUP($B1636,'[3]POBLAC SIN ESSALUD CUADRO MANDO'!$G$3:$DY$188,17,0)</f>
        <v>23</v>
      </c>
      <c r="Z1636" s="12">
        <f>VLOOKUP($B1636,'[3]POBLAC SIN ESSALUD CUADRO MANDO'!$G$3:$DY$188,18,0)</f>
        <v>24</v>
      </c>
      <c r="AA1636" s="12">
        <f>VLOOKUP($B1636,'[3]POBLAC SIN ESSALUD CUADRO MANDO'!$G$3:$DY$188,19,0)</f>
        <v>23</v>
      </c>
      <c r="AB1636" s="12">
        <f>VLOOKUP($B1636,'[3]POBLAC SIN ESSALUD CUADRO MANDO'!$G$3:$DY$188,20,0)</f>
        <v>24</v>
      </c>
      <c r="AC1636" s="12">
        <f>VLOOKUP($B1636,'[3]POBLAC SIN ESSALUD CUADRO MANDO'!$G$3:$DY$188,21,0)</f>
        <v>23</v>
      </c>
      <c r="AD1636" s="12">
        <f>VLOOKUP($B1636,'[3]POBLAC SIN ESSALUD CUADRO MANDO'!$G$3:$DY$188,110,0)</f>
        <v>106</v>
      </c>
      <c r="AE1636" s="12">
        <f>VLOOKUP($B1636,'[3]POBLAC SIN ESSALUD CUADRO MANDO'!$G$3:$DY$188,111,0)</f>
        <v>97</v>
      </c>
      <c r="AF1636" s="12">
        <f>VLOOKUP($B1636,'[3]POBLAC SIN ESSALUD CUADRO MANDO'!$G$3:$DY$188,112,0)</f>
        <v>91</v>
      </c>
      <c r="AG1636" s="12">
        <f>VLOOKUP($B1636,'[3]POBLAC SIN ESSALUD CUADRO MANDO'!$G$3:$DY$188,113,0)</f>
        <v>88</v>
      </c>
      <c r="AH1636" s="12">
        <f>VLOOKUP($B1636,'[3]POBLAC SIN ESSALUD CUADRO MANDO'!$G$3:$DY$188,114,0)</f>
        <v>77</v>
      </c>
      <c r="AI1636" s="12">
        <f>VLOOKUP($B1636,'[3]POBLAC SIN ESSALUD CUADRO MANDO'!$G$3:$DY$188,115,0)</f>
        <v>68</v>
      </c>
      <c r="AJ1636" s="12">
        <f>VLOOKUP($B1636,'[3]POBLAC SIN ESSALUD CUADRO MANDO'!$G$3:$DY$188,116,0)</f>
        <v>59</v>
      </c>
      <c r="AK1636" s="12">
        <f>VLOOKUP($B1636,'[3]POBLAC SIN ESSALUD CUADRO MANDO'!$G$3:$DY$188,117,0)</f>
        <v>47</v>
      </c>
      <c r="AL1636" s="12">
        <f>VLOOKUP($B1636,'[3]POBLAC SIN ESSALUD CUADRO MANDO'!$G$3:$DY$188,118,0)</f>
        <v>40</v>
      </c>
      <c r="AM1636" s="12">
        <f>VLOOKUP($B1636,'[3]POBLAC SIN ESSALUD CUADRO MANDO'!$G$3:$DY$188,119,0)</f>
        <v>31</v>
      </c>
      <c r="AN1636" s="12">
        <f>VLOOKUP($B1636,'[3]POBLAC SIN ESSALUD CUADRO MANDO'!$G$3:$DY$188,120,0)</f>
        <v>26</v>
      </c>
      <c r="AO1636" s="12">
        <f>VLOOKUP($B1636,'[3]POBLAC SIN ESSALUD CUADRO MANDO'!$G$3:$DY$188,121,0)</f>
        <v>22</v>
      </c>
      <c r="AP1636" s="12">
        <f>VLOOKUP($B1636,'[3]POBLAC SIN ESSALUD CUADRO MANDO'!$G$3:$DY$188,122,0)</f>
        <v>28</v>
      </c>
      <c r="AQ1636" s="74">
        <f>VLOOKUP($B1636,'[4]POB-2019'!$K$6:$BD$190,42,0)</f>
        <v>621</v>
      </c>
      <c r="AR1636" s="74">
        <f>VLOOKUP($B1636,'[4]POB-2019'!$K$6:$BD$190,43,0)</f>
        <v>61</v>
      </c>
      <c r="AS1636" s="74">
        <f>VLOOKUP($B1636,'[4]POB-2019'!$K$6:$BD$190,44,0)</f>
        <v>60</v>
      </c>
      <c r="AT1636" s="74">
        <f>VLOOKUP($B1636,'[4]POB-2019'!$K$6:$BD$190,45,0)</f>
        <v>269</v>
      </c>
      <c r="AU1636" s="12">
        <f>VLOOKUP($B1636,'[3]POBLAC SIN ESSALUD CUADRO MANDO'!$G$3:$DY$188,123,0)</f>
        <v>16</v>
      </c>
    </row>
    <row r="1637" spans="1:47" ht="12">
      <c r="A1637" s="58">
        <v>1638</v>
      </c>
      <c r="B1637" s="58">
        <v>4989</v>
      </c>
      <c r="C1637" s="59" t="s">
        <v>1130</v>
      </c>
      <c r="D1637" s="59" t="s">
        <v>723</v>
      </c>
      <c r="E1637" s="59" t="s">
        <v>800</v>
      </c>
      <c r="F1637" s="59" t="s">
        <v>803</v>
      </c>
      <c r="G1637" s="12" t="s">
        <v>271</v>
      </c>
      <c r="H1637" s="14">
        <f t="shared" si="404"/>
        <v>4989</v>
      </c>
      <c r="I1637" s="14">
        <f t="shared" si="400"/>
        <v>1192</v>
      </c>
      <c r="J1637" s="12">
        <f>VLOOKUP($B1637,'[3]POBLAC SIN ESSALUD CUADRO MANDO'!$G$3:$DY$188,2,0)</f>
        <v>16</v>
      </c>
      <c r="K1637" s="12">
        <f>VLOOKUP($B1637,'[3]POBLAC SIN ESSALUD CUADRO MANDO'!$G$3:$DY$188,3,0)</f>
        <v>15</v>
      </c>
      <c r="L1637" s="12">
        <f>VLOOKUP($B1637,'[3]POBLAC SIN ESSALUD CUADRO MANDO'!$G$3:$DY$188,4,0)</f>
        <v>13</v>
      </c>
      <c r="M1637" s="12">
        <f>VLOOKUP($B1637,'[3]POBLAC SIN ESSALUD CUADRO MANDO'!$G$3:$DY$188,5,0)</f>
        <v>19</v>
      </c>
      <c r="N1637" s="12">
        <f>VLOOKUP($B1637,'[3]POBLAC SIN ESSALUD CUADRO MANDO'!$G$3:$DY$188,6,0)</f>
        <v>16</v>
      </c>
      <c r="O1637" s="12">
        <f>VLOOKUP($B1637,'[3]POBLAC SIN ESSALUD CUADRO MANDO'!$G$3:$DY$188,7,0)</f>
        <v>21</v>
      </c>
      <c r="P1637" s="12">
        <f>VLOOKUP($B1637,'[3]POBLAC SIN ESSALUD CUADRO MANDO'!$G$3:$DY$188,8,0)</f>
        <v>22</v>
      </c>
      <c r="Q1637" s="12">
        <f>VLOOKUP($B1637,'[3]POBLAC SIN ESSALUD CUADRO MANDO'!$G$3:$DY$188,9,0)</f>
        <v>23</v>
      </c>
      <c r="R1637" s="12">
        <f>VLOOKUP($B1637,'[3]POBLAC SIN ESSALUD CUADRO MANDO'!$G$3:$DY$188,10,0)</f>
        <v>22</v>
      </c>
      <c r="S1637" s="12">
        <f>VLOOKUP($B1637,'[3]POBLAC SIN ESSALUD CUADRO MANDO'!$G$3:$DY$188,11,0)</f>
        <v>22</v>
      </c>
      <c r="T1637" s="12">
        <f>VLOOKUP($B1637,'[3]POBLAC SIN ESSALUD CUADRO MANDO'!$G$3:$DY$188,12,0)</f>
        <v>22</v>
      </c>
      <c r="U1637" s="12">
        <f>VLOOKUP($B1637,'[3]POBLAC SIN ESSALUD CUADRO MANDO'!$G$3:$DY$188,13,0)</f>
        <v>22</v>
      </c>
      <c r="V1637" s="12">
        <f>VLOOKUP($B1637,'[3]POBLAC SIN ESSALUD CUADRO MANDO'!$G$3:$DY$188,14,0)</f>
        <v>25</v>
      </c>
      <c r="W1637" s="12">
        <f>VLOOKUP($B1637,'[3]POBLAC SIN ESSALUD CUADRO MANDO'!$G$3:$DY$188,15,0)</f>
        <v>26</v>
      </c>
      <c r="X1637" s="12">
        <f>VLOOKUP($B1637,'[3]POBLAC SIN ESSALUD CUADRO MANDO'!$G$3:$DY$188,16,0)</f>
        <v>24</v>
      </c>
      <c r="Y1637" s="12">
        <f>VLOOKUP($B1637,'[3]POBLAC SIN ESSALUD CUADRO MANDO'!$G$3:$DY$188,17,0)</f>
        <v>23</v>
      </c>
      <c r="Z1637" s="12">
        <f>VLOOKUP($B1637,'[3]POBLAC SIN ESSALUD CUADRO MANDO'!$G$3:$DY$188,18,0)</f>
        <v>23</v>
      </c>
      <c r="AA1637" s="12">
        <f>VLOOKUP($B1637,'[3]POBLAC SIN ESSALUD CUADRO MANDO'!$G$3:$DY$188,19,0)</f>
        <v>23</v>
      </c>
      <c r="AB1637" s="12">
        <f>VLOOKUP($B1637,'[3]POBLAC SIN ESSALUD CUADRO MANDO'!$G$3:$DY$188,20,0)</f>
        <v>24</v>
      </c>
      <c r="AC1637" s="12">
        <f>VLOOKUP($B1637,'[3]POBLAC SIN ESSALUD CUADRO MANDO'!$G$3:$DY$188,21,0)</f>
        <v>23</v>
      </c>
      <c r="AD1637" s="12">
        <f>VLOOKUP($B1637,'[3]POBLAC SIN ESSALUD CUADRO MANDO'!$G$3:$DY$188,110,0)</f>
        <v>106</v>
      </c>
      <c r="AE1637" s="12">
        <f>VLOOKUP($B1637,'[3]POBLAC SIN ESSALUD CUADRO MANDO'!$G$3:$DY$188,111,0)</f>
        <v>95</v>
      </c>
      <c r="AF1637" s="12">
        <f>VLOOKUP($B1637,'[3]POBLAC SIN ESSALUD CUADRO MANDO'!$G$3:$DY$188,112,0)</f>
        <v>89</v>
      </c>
      <c r="AG1637" s="12">
        <f>VLOOKUP($B1637,'[3]POBLAC SIN ESSALUD CUADRO MANDO'!$G$3:$DY$188,113,0)</f>
        <v>87</v>
      </c>
      <c r="AH1637" s="12">
        <f>VLOOKUP($B1637,'[3]POBLAC SIN ESSALUD CUADRO MANDO'!$G$3:$DY$188,114,0)</f>
        <v>77</v>
      </c>
      <c r="AI1637" s="12">
        <f>VLOOKUP($B1637,'[3]POBLAC SIN ESSALUD CUADRO MANDO'!$G$3:$DY$188,115,0)</f>
        <v>66</v>
      </c>
      <c r="AJ1637" s="12">
        <f>VLOOKUP($B1637,'[3]POBLAC SIN ESSALUD CUADRO MANDO'!$G$3:$DY$188,116,0)</f>
        <v>56</v>
      </c>
      <c r="AK1637" s="12">
        <f>VLOOKUP($B1637,'[3]POBLAC SIN ESSALUD CUADRO MANDO'!$G$3:$DY$188,117,0)</f>
        <v>46</v>
      </c>
      <c r="AL1637" s="12">
        <f>VLOOKUP($B1637,'[3]POBLAC SIN ESSALUD CUADRO MANDO'!$G$3:$DY$188,118,0)</f>
        <v>39</v>
      </c>
      <c r="AM1637" s="12">
        <f>VLOOKUP($B1637,'[3]POBLAC SIN ESSALUD CUADRO MANDO'!$G$3:$DY$188,119,0)</f>
        <v>31</v>
      </c>
      <c r="AN1637" s="12">
        <f>VLOOKUP($B1637,'[3]POBLAC SIN ESSALUD CUADRO MANDO'!$G$3:$DY$188,120,0)</f>
        <v>26</v>
      </c>
      <c r="AO1637" s="12">
        <f>VLOOKUP($B1637,'[3]POBLAC SIN ESSALUD CUADRO MANDO'!$G$3:$DY$188,121,0)</f>
        <v>22</v>
      </c>
      <c r="AP1637" s="12">
        <f>VLOOKUP($B1637,'[3]POBLAC SIN ESSALUD CUADRO MANDO'!$G$3:$DY$188,122,0)</f>
        <v>28</v>
      </c>
      <c r="AQ1637" s="74">
        <f>VLOOKUP($B1637,'[4]POB-2019'!$K$6:$BD$190,42,0)</f>
        <v>608</v>
      </c>
      <c r="AR1637" s="74">
        <f>VLOOKUP($B1637,'[4]POB-2019'!$K$6:$BD$190,43,0)</f>
        <v>61</v>
      </c>
      <c r="AS1637" s="74">
        <f>VLOOKUP($B1637,'[4]POB-2019'!$K$6:$BD$190,44,0)</f>
        <v>59</v>
      </c>
      <c r="AT1637" s="74">
        <f>VLOOKUP($B1637,'[4]POB-2019'!$K$6:$BD$190,45,0)</f>
        <v>265</v>
      </c>
      <c r="AU1637" s="12">
        <f>VLOOKUP($B1637,'[3]POBLAC SIN ESSALUD CUADRO MANDO'!$G$3:$DY$188,123,0)</f>
        <v>17</v>
      </c>
    </row>
    <row r="1638" spans="1:47" ht="12">
      <c r="A1638" s="58">
        <v>1639</v>
      </c>
      <c r="B1638" s="58">
        <v>6854</v>
      </c>
      <c r="C1638" s="59" t="s">
        <v>1130</v>
      </c>
      <c r="D1638" s="59" t="s">
        <v>723</v>
      </c>
      <c r="E1638" s="59" t="s">
        <v>800</v>
      </c>
      <c r="F1638" s="59" t="s">
        <v>804</v>
      </c>
      <c r="G1638" s="12" t="s">
        <v>266</v>
      </c>
      <c r="H1638" s="14">
        <f t="shared" si="404"/>
        <v>6854</v>
      </c>
      <c r="I1638" s="14">
        <f t="shared" si="400"/>
        <v>377</v>
      </c>
      <c r="J1638" s="12">
        <f>VLOOKUP($B1638,'[3]POBLAC SIN ESSALUD CUADRO MANDO'!$G$3:$DY$188,2,0)</f>
        <v>7</v>
      </c>
      <c r="K1638" s="12">
        <f>VLOOKUP($B1638,'[3]POBLAC SIN ESSALUD CUADRO MANDO'!$G$3:$DY$188,3,0)</f>
        <v>7</v>
      </c>
      <c r="L1638" s="12">
        <f>VLOOKUP($B1638,'[3]POBLAC SIN ESSALUD CUADRO MANDO'!$G$3:$DY$188,4,0)</f>
        <v>4</v>
      </c>
      <c r="M1638" s="12">
        <f>VLOOKUP($B1638,'[3]POBLAC SIN ESSALUD CUADRO MANDO'!$G$3:$DY$188,5,0)</f>
        <v>6</v>
      </c>
      <c r="N1638" s="12">
        <f>VLOOKUP($B1638,'[3]POBLAC SIN ESSALUD CUADRO MANDO'!$G$3:$DY$188,6,0)</f>
        <v>9</v>
      </c>
      <c r="O1638" s="12">
        <f>VLOOKUP($B1638,'[3]POBLAC SIN ESSALUD CUADRO MANDO'!$G$3:$DY$188,7,0)</f>
        <v>7</v>
      </c>
      <c r="P1638" s="12">
        <f>VLOOKUP($B1638,'[3]POBLAC SIN ESSALUD CUADRO MANDO'!$G$3:$DY$188,8,0)</f>
        <v>7</v>
      </c>
      <c r="Q1638" s="12">
        <f>VLOOKUP($B1638,'[3]POBLAC SIN ESSALUD CUADRO MANDO'!$G$3:$DY$188,9,0)</f>
        <v>7</v>
      </c>
      <c r="R1638" s="12">
        <f>VLOOKUP($B1638,'[3]POBLAC SIN ESSALUD CUADRO MANDO'!$G$3:$DY$188,10,0)</f>
        <v>7</v>
      </c>
      <c r="S1638" s="12">
        <f>VLOOKUP($B1638,'[3]POBLAC SIN ESSALUD CUADRO MANDO'!$G$3:$DY$188,11,0)</f>
        <v>7</v>
      </c>
      <c r="T1638" s="12">
        <f>VLOOKUP($B1638,'[3]POBLAC SIN ESSALUD CUADRO MANDO'!$G$3:$DY$188,12,0)</f>
        <v>7</v>
      </c>
      <c r="U1638" s="12">
        <f>VLOOKUP($B1638,'[3]POBLAC SIN ESSALUD CUADRO MANDO'!$G$3:$DY$188,13,0)</f>
        <v>7</v>
      </c>
      <c r="V1638" s="12">
        <f>VLOOKUP($B1638,'[3]POBLAC SIN ESSALUD CUADRO MANDO'!$G$3:$DY$188,14,0)</f>
        <v>8</v>
      </c>
      <c r="W1638" s="12">
        <f>VLOOKUP($B1638,'[3]POBLAC SIN ESSALUD CUADRO MANDO'!$G$3:$DY$188,15,0)</f>
        <v>8</v>
      </c>
      <c r="X1638" s="12">
        <f>VLOOKUP($B1638,'[3]POBLAC SIN ESSALUD CUADRO MANDO'!$G$3:$DY$188,16,0)</f>
        <v>7</v>
      </c>
      <c r="Y1638" s="12">
        <f>VLOOKUP($B1638,'[3]POBLAC SIN ESSALUD CUADRO MANDO'!$G$3:$DY$188,17,0)</f>
        <v>7</v>
      </c>
      <c r="Z1638" s="12">
        <f>VLOOKUP($B1638,'[3]POBLAC SIN ESSALUD CUADRO MANDO'!$G$3:$DY$188,18,0)</f>
        <v>7</v>
      </c>
      <c r="AA1638" s="12">
        <f>VLOOKUP($B1638,'[3]POBLAC SIN ESSALUD CUADRO MANDO'!$G$3:$DY$188,19,0)</f>
        <v>7</v>
      </c>
      <c r="AB1638" s="12">
        <f>VLOOKUP($B1638,'[3]POBLAC SIN ESSALUD CUADRO MANDO'!$G$3:$DY$188,20,0)</f>
        <v>7</v>
      </c>
      <c r="AC1638" s="12">
        <f>VLOOKUP($B1638,'[3]POBLAC SIN ESSALUD CUADRO MANDO'!$G$3:$DY$188,21,0)</f>
        <v>7</v>
      </c>
      <c r="AD1638" s="12">
        <f>VLOOKUP($B1638,'[3]POBLAC SIN ESSALUD CUADRO MANDO'!$G$3:$DY$188,110,0)</f>
        <v>34</v>
      </c>
      <c r="AE1638" s="12">
        <f>VLOOKUP($B1638,'[3]POBLAC SIN ESSALUD CUADRO MANDO'!$G$3:$DY$188,111,0)</f>
        <v>30</v>
      </c>
      <c r="AF1638" s="12">
        <f>VLOOKUP($B1638,'[3]POBLAC SIN ESSALUD CUADRO MANDO'!$G$3:$DY$188,112,0)</f>
        <v>27</v>
      </c>
      <c r="AG1638" s="12">
        <f>VLOOKUP($B1638,'[3]POBLAC SIN ESSALUD CUADRO MANDO'!$G$3:$DY$188,113,0)</f>
        <v>27</v>
      </c>
      <c r="AH1638" s="12">
        <f>VLOOKUP($B1638,'[3]POBLAC SIN ESSALUD CUADRO MANDO'!$G$3:$DY$188,114,0)</f>
        <v>24</v>
      </c>
      <c r="AI1638" s="12">
        <f>VLOOKUP($B1638,'[3]POBLAC SIN ESSALUD CUADRO MANDO'!$G$3:$DY$188,115,0)</f>
        <v>20</v>
      </c>
      <c r="AJ1638" s="12">
        <f>VLOOKUP($B1638,'[3]POBLAC SIN ESSALUD CUADRO MANDO'!$G$3:$DY$188,116,0)</f>
        <v>18</v>
      </c>
      <c r="AK1638" s="12">
        <f>VLOOKUP($B1638,'[3]POBLAC SIN ESSALUD CUADRO MANDO'!$G$3:$DY$188,117,0)</f>
        <v>14</v>
      </c>
      <c r="AL1638" s="12">
        <f>VLOOKUP($B1638,'[3]POBLAC SIN ESSALUD CUADRO MANDO'!$G$3:$DY$188,118,0)</f>
        <v>11</v>
      </c>
      <c r="AM1638" s="12">
        <f>VLOOKUP($B1638,'[3]POBLAC SIN ESSALUD CUADRO MANDO'!$G$3:$DY$188,119,0)</f>
        <v>9</v>
      </c>
      <c r="AN1638" s="12">
        <f>VLOOKUP($B1638,'[3]POBLAC SIN ESSALUD CUADRO MANDO'!$G$3:$DY$188,120,0)</f>
        <v>8</v>
      </c>
      <c r="AO1638" s="12">
        <f>VLOOKUP($B1638,'[3]POBLAC SIN ESSALUD CUADRO MANDO'!$G$3:$DY$188,121,0)</f>
        <v>7</v>
      </c>
      <c r="AP1638" s="12">
        <f>VLOOKUP($B1638,'[3]POBLAC SIN ESSALUD CUADRO MANDO'!$G$3:$DY$188,122,0)</f>
        <v>8</v>
      </c>
      <c r="AQ1638" s="74">
        <f>VLOOKUP($B1638,'[4]POB-2019'!$K$6:$BD$190,42,0)</f>
        <v>192</v>
      </c>
      <c r="AR1638" s="74">
        <f>VLOOKUP($B1638,'[4]POB-2019'!$K$6:$BD$190,43,0)</f>
        <v>19</v>
      </c>
      <c r="AS1638" s="74">
        <f>VLOOKUP($B1638,'[4]POB-2019'!$K$6:$BD$190,44,0)</f>
        <v>18</v>
      </c>
      <c r="AT1638" s="74">
        <f>VLOOKUP($B1638,'[4]POB-2019'!$K$6:$BD$190,45,0)</f>
        <v>83</v>
      </c>
      <c r="AU1638" s="12">
        <f>VLOOKUP($B1638,'[3]POBLAC SIN ESSALUD CUADRO MANDO'!$G$3:$DY$188,123,0)</f>
        <v>7</v>
      </c>
    </row>
    <row r="1639" spans="1:47" ht="12">
      <c r="A1639" s="58">
        <v>1640</v>
      </c>
      <c r="B1639" s="58">
        <v>7109</v>
      </c>
      <c r="C1639" s="59" t="s">
        <v>1130</v>
      </c>
      <c r="D1639" s="59" t="s">
        <v>723</v>
      </c>
      <c r="E1639" s="59" t="s">
        <v>800</v>
      </c>
      <c r="F1639" s="59" t="s">
        <v>805</v>
      </c>
      <c r="G1639" s="12" t="s">
        <v>266</v>
      </c>
      <c r="H1639" s="14">
        <f t="shared" si="404"/>
        <v>7109</v>
      </c>
      <c r="I1639" s="14">
        <f t="shared" si="400"/>
        <v>512</v>
      </c>
      <c r="J1639" s="12">
        <f>VLOOKUP($B1639,'[3]POBLAC SIN ESSALUD CUADRO MANDO'!$G$3:$DY$188,2,0)</f>
        <v>5</v>
      </c>
      <c r="K1639" s="12">
        <f>VLOOKUP($B1639,'[3]POBLAC SIN ESSALUD CUADRO MANDO'!$G$3:$DY$188,3,0)</f>
        <v>7</v>
      </c>
      <c r="L1639" s="12">
        <f>VLOOKUP($B1639,'[3]POBLAC SIN ESSALUD CUADRO MANDO'!$G$3:$DY$188,4,0)</f>
        <v>7</v>
      </c>
      <c r="M1639" s="12">
        <f>VLOOKUP($B1639,'[3]POBLAC SIN ESSALUD CUADRO MANDO'!$G$3:$DY$188,5,0)</f>
        <v>8</v>
      </c>
      <c r="N1639" s="12">
        <f>VLOOKUP($B1639,'[3]POBLAC SIN ESSALUD CUADRO MANDO'!$G$3:$DY$188,6,0)</f>
        <v>7</v>
      </c>
      <c r="O1639" s="12">
        <f>VLOOKUP($B1639,'[3]POBLAC SIN ESSALUD CUADRO MANDO'!$G$3:$DY$188,7,0)</f>
        <v>9</v>
      </c>
      <c r="P1639" s="12">
        <f>VLOOKUP($B1639,'[3]POBLAC SIN ESSALUD CUADRO MANDO'!$G$3:$DY$188,8,0)</f>
        <v>9</v>
      </c>
      <c r="Q1639" s="12">
        <f>VLOOKUP($B1639,'[3]POBLAC SIN ESSALUD CUADRO MANDO'!$G$3:$DY$188,9,0)</f>
        <v>10</v>
      </c>
      <c r="R1639" s="12">
        <f>VLOOKUP($B1639,'[3]POBLAC SIN ESSALUD CUADRO MANDO'!$G$3:$DY$188,10,0)</f>
        <v>9</v>
      </c>
      <c r="S1639" s="12">
        <f>VLOOKUP($B1639,'[3]POBLAC SIN ESSALUD CUADRO MANDO'!$G$3:$DY$188,11,0)</f>
        <v>10</v>
      </c>
      <c r="T1639" s="12">
        <f>VLOOKUP($B1639,'[3]POBLAC SIN ESSALUD CUADRO MANDO'!$G$3:$DY$188,12,0)</f>
        <v>10</v>
      </c>
      <c r="U1639" s="12">
        <f>VLOOKUP($B1639,'[3]POBLAC SIN ESSALUD CUADRO MANDO'!$G$3:$DY$188,13,0)</f>
        <v>9</v>
      </c>
      <c r="V1639" s="12">
        <f>VLOOKUP($B1639,'[3]POBLAC SIN ESSALUD CUADRO MANDO'!$G$3:$DY$188,14,0)</f>
        <v>11</v>
      </c>
      <c r="W1639" s="12">
        <f>VLOOKUP($B1639,'[3]POBLAC SIN ESSALUD CUADRO MANDO'!$G$3:$DY$188,15,0)</f>
        <v>11</v>
      </c>
      <c r="X1639" s="12">
        <f>VLOOKUP($B1639,'[3]POBLAC SIN ESSALUD CUADRO MANDO'!$G$3:$DY$188,16,0)</f>
        <v>10</v>
      </c>
      <c r="Y1639" s="12">
        <f>VLOOKUP($B1639,'[3]POBLAC SIN ESSALUD CUADRO MANDO'!$G$3:$DY$188,17,0)</f>
        <v>10</v>
      </c>
      <c r="Z1639" s="12">
        <f>VLOOKUP($B1639,'[3]POBLAC SIN ESSALUD CUADRO MANDO'!$G$3:$DY$188,18,0)</f>
        <v>10</v>
      </c>
      <c r="AA1639" s="12">
        <f>VLOOKUP($B1639,'[3]POBLAC SIN ESSALUD CUADRO MANDO'!$G$3:$DY$188,19,0)</f>
        <v>10</v>
      </c>
      <c r="AB1639" s="12">
        <f>VLOOKUP($B1639,'[3]POBLAC SIN ESSALUD CUADRO MANDO'!$G$3:$DY$188,20,0)</f>
        <v>10</v>
      </c>
      <c r="AC1639" s="12">
        <f>VLOOKUP($B1639,'[3]POBLAC SIN ESSALUD CUADRO MANDO'!$G$3:$DY$188,21,0)</f>
        <v>10</v>
      </c>
      <c r="AD1639" s="12">
        <f>VLOOKUP($B1639,'[3]POBLAC SIN ESSALUD CUADRO MANDO'!$G$3:$DY$188,110,0)</f>
        <v>46</v>
      </c>
      <c r="AE1639" s="12">
        <f>VLOOKUP($B1639,'[3]POBLAC SIN ESSALUD CUADRO MANDO'!$G$3:$DY$188,111,0)</f>
        <v>41</v>
      </c>
      <c r="AF1639" s="12">
        <f>VLOOKUP($B1639,'[3]POBLAC SIN ESSALUD CUADRO MANDO'!$G$3:$DY$188,112,0)</f>
        <v>38</v>
      </c>
      <c r="AG1639" s="12">
        <f>VLOOKUP($B1639,'[3]POBLAC SIN ESSALUD CUADRO MANDO'!$G$3:$DY$188,113,0)</f>
        <v>38</v>
      </c>
      <c r="AH1639" s="12">
        <f>VLOOKUP($B1639,'[3]POBLAC SIN ESSALUD CUADRO MANDO'!$G$3:$DY$188,114,0)</f>
        <v>33</v>
      </c>
      <c r="AI1639" s="12">
        <f>VLOOKUP($B1639,'[3]POBLAC SIN ESSALUD CUADRO MANDO'!$G$3:$DY$188,115,0)</f>
        <v>29</v>
      </c>
      <c r="AJ1639" s="12">
        <f>VLOOKUP($B1639,'[3]POBLAC SIN ESSALUD CUADRO MANDO'!$G$3:$DY$188,116,0)</f>
        <v>24</v>
      </c>
      <c r="AK1639" s="12">
        <f>VLOOKUP($B1639,'[3]POBLAC SIN ESSALUD CUADRO MANDO'!$G$3:$DY$188,117,0)</f>
        <v>20</v>
      </c>
      <c r="AL1639" s="12">
        <f>VLOOKUP($B1639,'[3]POBLAC SIN ESSALUD CUADRO MANDO'!$G$3:$DY$188,118,0)</f>
        <v>16</v>
      </c>
      <c r="AM1639" s="12">
        <f>VLOOKUP($B1639,'[3]POBLAC SIN ESSALUD CUADRO MANDO'!$G$3:$DY$188,119,0)</f>
        <v>14</v>
      </c>
      <c r="AN1639" s="12">
        <f>VLOOKUP($B1639,'[3]POBLAC SIN ESSALUD CUADRO MANDO'!$G$3:$DY$188,120,0)</f>
        <v>11</v>
      </c>
      <c r="AO1639" s="12">
        <f>VLOOKUP($B1639,'[3]POBLAC SIN ESSALUD CUADRO MANDO'!$G$3:$DY$188,121,0)</f>
        <v>10</v>
      </c>
      <c r="AP1639" s="12">
        <f>VLOOKUP($B1639,'[3]POBLAC SIN ESSALUD CUADRO MANDO'!$G$3:$DY$188,122,0)</f>
        <v>10</v>
      </c>
      <c r="AQ1639" s="74">
        <f>VLOOKUP($B1639,'[4]POB-2019'!$K$6:$BD$190,42,0)</f>
        <v>261</v>
      </c>
      <c r="AR1639" s="74">
        <f>VLOOKUP($B1639,'[4]POB-2019'!$K$6:$BD$190,43,0)</f>
        <v>26</v>
      </c>
      <c r="AS1639" s="74">
        <f>VLOOKUP($B1639,'[4]POB-2019'!$K$6:$BD$190,44,0)</f>
        <v>26</v>
      </c>
      <c r="AT1639" s="74">
        <f>VLOOKUP($B1639,'[4]POB-2019'!$K$6:$BD$190,45,0)</f>
        <v>115</v>
      </c>
      <c r="AU1639" s="12">
        <f>VLOOKUP($B1639,'[3]POBLAC SIN ESSALUD CUADRO MANDO'!$G$3:$DY$188,123,0)</f>
        <v>5</v>
      </c>
    </row>
    <row r="1640" spans="1:47" ht="12">
      <c r="A1640" s="58">
        <v>1641</v>
      </c>
      <c r="B1640" s="58">
        <v>7697</v>
      </c>
      <c r="C1640" s="59" t="s">
        <v>1130</v>
      </c>
      <c r="D1640" s="59" t="s">
        <v>723</v>
      </c>
      <c r="E1640" s="59" t="s">
        <v>800</v>
      </c>
      <c r="F1640" s="59" t="s">
        <v>806</v>
      </c>
      <c r="G1640" s="12" t="s">
        <v>266</v>
      </c>
      <c r="H1640" s="14">
        <f t="shared" si="404"/>
        <v>7697</v>
      </c>
      <c r="I1640" s="14">
        <f t="shared" si="400"/>
        <v>787</v>
      </c>
      <c r="J1640" s="12">
        <f>VLOOKUP($B1640,'[3]POBLAC SIN ESSALUD CUADRO MANDO'!$G$3:$DY$188,2,0)</f>
        <v>12</v>
      </c>
      <c r="K1640" s="12">
        <f>VLOOKUP($B1640,'[3]POBLAC SIN ESSALUD CUADRO MANDO'!$G$3:$DY$188,3,0)</f>
        <v>11</v>
      </c>
      <c r="L1640" s="12">
        <f>VLOOKUP($B1640,'[3]POBLAC SIN ESSALUD CUADRO MANDO'!$G$3:$DY$188,4,0)</f>
        <v>9</v>
      </c>
      <c r="M1640" s="12">
        <f>VLOOKUP($B1640,'[3]POBLAC SIN ESSALUD CUADRO MANDO'!$G$3:$DY$188,5,0)</f>
        <v>12</v>
      </c>
      <c r="N1640" s="12">
        <f>VLOOKUP($B1640,'[3]POBLAC SIN ESSALUD CUADRO MANDO'!$G$3:$DY$188,6,0)</f>
        <v>12</v>
      </c>
      <c r="O1640" s="12">
        <f>VLOOKUP($B1640,'[3]POBLAC SIN ESSALUD CUADRO MANDO'!$G$3:$DY$188,7,0)</f>
        <v>14</v>
      </c>
      <c r="P1640" s="12">
        <f>VLOOKUP($B1640,'[3]POBLAC SIN ESSALUD CUADRO MANDO'!$G$3:$DY$188,8,0)</f>
        <v>14</v>
      </c>
      <c r="Q1640" s="12">
        <f>VLOOKUP($B1640,'[3]POBLAC SIN ESSALUD CUADRO MANDO'!$G$3:$DY$188,9,0)</f>
        <v>15</v>
      </c>
      <c r="R1640" s="12">
        <f>VLOOKUP($B1640,'[3]POBLAC SIN ESSALUD CUADRO MANDO'!$G$3:$DY$188,10,0)</f>
        <v>14</v>
      </c>
      <c r="S1640" s="12">
        <f>VLOOKUP($B1640,'[3]POBLAC SIN ESSALUD CUADRO MANDO'!$G$3:$DY$188,11,0)</f>
        <v>15</v>
      </c>
      <c r="T1640" s="12">
        <f>VLOOKUP($B1640,'[3]POBLAC SIN ESSALUD CUADRO MANDO'!$G$3:$DY$188,12,0)</f>
        <v>15</v>
      </c>
      <c r="U1640" s="12">
        <f>VLOOKUP($B1640,'[3]POBLAC SIN ESSALUD CUADRO MANDO'!$G$3:$DY$188,13,0)</f>
        <v>14</v>
      </c>
      <c r="V1640" s="12">
        <f>VLOOKUP($B1640,'[3]POBLAC SIN ESSALUD CUADRO MANDO'!$G$3:$DY$188,14,0)</f>
        <v>16</v>
      </c>
      <c r="W1640" s="12">
        <f>VLOOKUP($B1640,'[3]POBLAC SIN ESSALUD CUADRO MANDO'!$G$3:$DY$188,15,0)</f>
        <v>17</v>
      </c>
      <c r="X1640" s="12">
        <f>VLOOKUP($B1640,'[3]POBLAC SIN ESSALUD CUADRO MANDO'!$G$3:$DY$188,16,0)</f>
        <v>16</v>
      </c>
      <c r="Y1640" s="12">
        <f>VLOOKUP($B1640,'[3]POBLAC SIN ESSALUD CUADRO MANDO'!$G$3:$DY$188,17,0)</f>
        <v>15</v>
      </c>
      <c r="Z1640" s="12">
        <f>VLOOKUP($B1640,'[3]POBLAC SIN ESSALUD CUADRO MANDO'!$G$3:$DY$188,18,0)</f>
        <v>15</v>
      </c>
      <c r="AA1640" s="12">
        <f>VLOOKUP($B1640,'[3]POBLAC SIN ESSALUD CUADRO MANDO'!$G$3:$DY$188,19,0)</f>
        <v>15</v>
      </c>
      <c r="AB1640" s="12">
        <f>VLOOKUP($B1640,'[3]POBLAC SIN ESSALUD CUADRO MANDO'!$G$3:$DY$188,20,0)</f>
        <v>16</v>
      </c>
      <c r="AC1640" s="12">
        <f>VLOOKUP($B1640,'[3]POBLAC SIN ESSALUD CUADRO MANDO'!$G$3:$DY$188,21,0)</f>
        <v>15</v>
      </c>
      <c r="AD1640" s="12">
        <f>VLOOKUP($B1640,'[3]POBLAC SIN ESSALUD CUADRO MANDO'!$G$3:$DY$188,110,0)</f>
        <v>69</v>
      </c>
      <c r="AE1640" s="12">
        <f>VLOOKUP($B1640,'[3]POBLAC SIN ESSALUD CUADRO MANDO'!$G$3:$DY$188,111,0)</f>
        <v>63</v>
      </c>
      <c r="AF1640" s="12">
        <f>VLOOKUP($B1640,'[3]POBLAC SIN ESSALUD CUADRO MANDO'!$G$3:$DY$188,112,0)</f>
        <v>59</v>
      </c>
      <c r="AG1640" s="12">
        <f>VLOOKUP($B1640,'[3]POBLAC SIN ESSALUD CUADRO MANDO'!$G$3:$DY$188,113,0)</f>
        <v>58</v>
      </c>
      <c r="AH1640" s="12">
        <f>VLOOKUP($B1640,'[3]POBLAC SIN ESSALUD CUADRO MANDO'!$G$3:$DY$188,114,0)</f>
        <v>51</v>
      </c>
      <c r="AI1640" s="12">
        <f>VLOOKUP($B1640,'[3]POBLAC SIN ESSALUD CUADRO MANDO'!$G$3:$DY$188,115,0)</f>
        <v>43</v>
      </c>
      <c r="AJ1640" s="12">
        <f>VLOOKUP($B1640,'[3]POBLAC SIN ESSALUD CUADRO MANDO'!$G$3:$DY$188,116,0)</f>
        <v>38</v>
      </c>
      <c r="AK1640" s="12">
        <f>VLOOKUP($B1640,'[3]POBLAC SIN ESSALUD CUADRO MANDO'!$G$3:$DY$188,117,0)</f>
        <v>30</v>
      </c>
      <c r="AL1640" s="12">
        <f>VLOOKUP($B1640,'[3]POBLAC SIN ESSALUD CUADRO MANDO'!$G$3:$DY$188,118,0)</f>
        <v>25</v>
      </c>
      <c r="AM1640" s="12">
        <f>VLOOKUP($B1640,'[3]POBLAC SIN ESSALUD CUADRO MANDO'!$G$3:$DY$188,119,0)</f>
        <v>20</v>
      </c>
      <c r="AN1640" s="12">
        <f>VLOOKUP($B1640,'[3]POBLAC SIN ESSALUD CUADRO MANDO'!$G$3:$DY$188,120,0)</f>
        <v>17</v>
      </c>
      <c r="AO1640" s="12">
        <f>VLOOKUP($B1640,'[3]POBLAC SIN ESSALUD CUADRO MANDO'!$G$3:$DY$188,121,0)</f>
        <v>14</v>
      </c>
      <c r="AP1640" s="12">
        <f>VLOOKUP($B1640,'[3]POBLAC SIN ESSALUD CUADRO MANDO'!$G$3:$DY$188,122,0)</f>
        <v>18</v>
      </c>
      <c r="AQ1640" s="74">
        <f>VLOOKUP($B1640,'[4]POB-2019'!$K$6:$BD$190,42,0)</f>
        <v>401</v>
      </c>
      <c r="AR1640" s="74">
        <f>VLOOKUP($B1640,'[4]POB-2019'!$K$6:$BD$190,43,0)</f>
        <v>40</v>
      </c>
      <c r="AS1640" s="74">
        <f>VLOOKUP($B1640,'[4]POB-2019'!$K$6:$BD$190,44,0)</f>
        <v>39</v>
      </c>
      <c r="AT1640" s="74">
        <f>VLOOKUP($B1640,'[4]POB-2019'!$K$6:$BD$190,45,0)</f>
        <v>175</v>
      </c>
      <c r="AU1640" s="12">
        <f>VLOOKUP($B1640,'[3]POBLAC SIN ESSALUD CUADRO MANDO'!$G$3:$DY$188,123,0)</f>
        <v>12</v>
      </c>
    </row>
    <row r="1641" spans="1:47" ht="12">
      <c r="A1641" s="58">
        <v>1642</v>
      </c>
      <c r="B1641" s="58">
        <v>6936</v>
      </c>
      <c r="C1641" s="59" t="s">
        <v>1130</v>
      </c>
      <c r="D1641" s="59" t="s">
        <v>723</v>
      </c>
      <c r="E1641" s="59" t="s">
        <v>800</v>
      </c>
      <c r="F1641" s="59" t="s">
        <v>807</v>
      </c>
      <c r="G1641" s="12" t="s">
        <v>266</v>
      </c>
      <c r="H1641" s="14">
        <f t="shared" si="404"/>
        <v>6936</v>
      </c>
      <c r="I1641" s="14">
        <f t="shared" si="400"/>
        <v>299</v>
      </c>
      <c r="J1641" s="12">
        <f>VLOOKUP($B1641,'[3]POBLAC SIN ESSALUD CUADRO MANDO'!$G$3:$DY$188,2,0)</f>
        <v>3</v>
      </c>
      <c r="K1641" s="12">
        <f>VLOOKUP($B1641,'[3]POBLAC SIN ESSALUD CUADRO MANDO'!$G$3:$DY$188,3,0)</f>
        <v>5</v>
      </c>
      <c r="L1641" s="12">
        <f>VLOOKUP($B1641,'[3]POBLAC SIN ESSALUD CUADRO MANDO'!$G$3:$DY$188,4,0)</f>
        <v>5</v>
      </c>
      <c r="M1641" s="12">
        <f>VLOOKUP($B1641,'[3]POBLAC SIN ESSALUD CUADRO MANDO'!$G$3:$DY$188,5,0)</f>
        <v>5</v>
      </c>
      <c r="N1641" s="12">
        <f>VLOOKUP($B1641,'[3]POBLAC SIN ESSALUD CUADRO MANDO'!$G$3:$DY$188,6,0)</f>
        <v>5</v>
      </c>
      <c r="O1641" s="12">
        <f>VLOOKUP($B1641,'[3]POBLAC SIN ESSALUD CUADRO MANDO'!$G$3:$DY$188,7,0)</f>
        <v>5</v>
      </c>
      <c r="P1641" s="12">
        <f>VLOOKUP($B1641,'[3]POBLAC SIN ESSALUD CUADRO MANDO'!$G$3:$DY$188,8,0)</f>
        <v>5</v>
      </c>
      <c r="Q1641" s="12">
        <f>VLOOKUP($B1641,'[3]POBLAC SIN ESSALUD CUADRO MANDO'!$G$3:$DY$188,9,0)</f>
        <v>6</v>
      </c>
      <c r="R1641" s="12">
        <f>VLOOKUP($B1641,'[3]POBLAC SIN ESSALUD CUADRO MANDO'!$G$3:$DY$188,10,0)</f>
        <v>5</v>
      </c>
      <c r="S1641" s="12">
        <f>VLOOKUP($B1641,'[3]POBLAC SIN ESSALUD CUADRO MANDO'!$G$3:$DY$188,11,0)</f>
        <v>6</v>
      </c>
      <c r="T1641" s="12">
        <f>VLOOKUP($B1641,'[3]POBLAC SIN ESSALUD CUADRO MANDO'!$G$3:$DY$188,12,0)</f>
        <v>6</v>
      </c>
      <c r="U1641" s="12">
        <f>VLOOKUP($B1641,'[3]POBLAC SIN ESSALUD CUADRO MANDO'!$G$3:$DY$188,13,0)</f>
        <v>5</v>
      </c>
      <c r="V1641" s="12">
        <f>VLOOKUP($B1641,'[3]POBLAC SIN ESSALUD CUADRO MANDO'!$G$3:$DY$188,14,0)</f>
        <v>6</v>
      </c>
      <c r="W1641" s="12">
        <f>VLOOKUP($B1641,'[3]POBLAC SIN ESSALUD CUADRO MANDO'!$G$3:$DY$188,15,0)</f>
        <v>7</v>
      </c>
      <c r="X1641" s="12">
        <f>VLOOKUP($B1641,'[3]POBLAC SIN ESSALUD CUADRO MANDO'!$G$3:$DY$188,16,0)</f>
        <v>6</v>
      </c>
      <c r="Y1641" s="12">
        <f>VLOOKUP($B1641,'[3]POBLAC SIN ESSALUD CUADRO MANDO'!$G$3:$DY$188,17,0)</f>
        <v>6</v>
      </c>
      <c r="Z1641" s="12">
        <f>VLOOKUP($B1641,'[3]POBLAC SIN ESSALUD CUADRO MANDO'!$G$3:$DY$188,18,0)</f>
        <v>6</v>
      </c>
      <c r="AA1641" s="12">
        <f>VLOOKUP($B1641,'[3]POBLAC SIN ESSALUD CUADRO MANDO'!$G$3:$DY$188,19,0)</f>
        <v>6</v>
      </c>
      <c r="AB1641" s="12">
        <f>VLOOKUP($B1641,'[3]POBLAC SIN ESSALUD CUADRO MANDO'!$G$3:$DY$188,20,0)</f>
        <v>6</v>
      </c>
      <c r="AC1641" s="12">
        <f>VLOOKUP($B1641,'[3]POBLAC SIN ESSALUD CUADRO MANDO'!$G$3:$DY$188,21,0)</f>
        <v>6</v>
      </c>
      <c r="AD1641" s="12">
        <f>VLOOKUP($B1641,'[3]POBLAC SIN ESSALUD CUADRO MANDO'!$G$3:$DY$188,110,0)</f>
        <v>26</v>
      </c>
      <c r="AE1641" s="12">
        <f>VLOOKUP($B1641,'[3]POBLAC SIN ESSALUD CUADRO MANDO'!$G$3:$DY$188,111,0)</f>
        <v>23</v>
      </c>
      <c r="AF1641" s="12">
        <f>VLOOKUP($B1641,'[3]POBLAC SIN ESSALUD CUADRO MANDO'!$G$3:$DY$188,112,0)</f>
        <v>22</v>
      </c>
      <c r="AG1641" s="12">
        <f>VLOOKUP($B1641,'[3]POBLAC SIN ESSALUD CUADRO MANDO'!$G$3:$DY$188,113,0)</f>
        <v>21</v>
      </c>
      <c r="AH1641" s="12">
        <f>VLOOKUP($B1641,'[3]POBLAC SIN ESSALUD CUADRO MANDO'!$G$3:$DY$188,114,0)</f>
        <v>20</v>
      </c>
      <c r="AI1641" s="12">
        <f>VLOOKUP($B1641,'[3]POBLAC SIN ESSALUD CUADRO MANDO'!$G$3:$DY$188,115,0)</f>
        <v>16</v>
      </c>
      <c r="AJ1641" s="12">
        <f>VLOOKUP($B1641,'[3]POBLAC SIN ESSALUD CUADRO MANDO'!$G$3:$DY$188,116,0)</f>
        <v>15</v>
      </c>
      <c r="AK1641" s="12">
        <f>VLOOKUP($B1641,'[3]POBLAC SIN ESSALUD CUADRO MANDO'!$G$3:$DY$188,117,0)</f>
        <v>11</v>
      </c>
      <c r="AL1641" s="12">
        <f>VLOOKUP($B1641,'[3]POBLAC SIN ESSALUD CUADRO MANDO'!$G$3:$DY$188,118,0)</f>
        <v>10</v>
      </c>
      <c r="AM1641" s="12">
        <f>VLOOKUP($B1641,'[3]POBLAC SIN ESSALUD CUADRO MANDO'!$G$3:$DY$188,119,0)</f>
        <v>8</v>
      </c>
      <c r="AN1641" s="12">
        <f>VLOOKUP($B1641,'[3]POBLAC SIN ESSALUD CUADRO MANDO'!$G$3:$DY$188,120,0)</f>
        <v>6</v>
      </c>
      <c r="AO1641" s="12">
        <f>VLOOKUP($B1641,'[3]POBLAC SIN ESSALUD CUADRO MANDO'!$G$3:$DY$188,121,0)</f>
        <v>5</v>
      </c>
      <c r="AP1641" s="12">
        <f>VLOOKUP($B1641,'[3]POBLAC SIN ESSALUD CUADRO MANDO'!$G$3:$DY$188,122,0)</f>
        <v>6</v>
      </c>
      <c r="AQ1641" s="74">
        <f>VLOOKUP($B1641,'[4]POB-2019'!$K$6:$BD$190,42,0)</f>
        <v>152</v>
      </c>
      <c r="AR1641" s="74">
        <f>VLOOKUP($B1641,'[4]POB-2019'!$K$6:$BD$190,43,0)</f>
        <v>15</v>
      </c>
      <c r="AS1641" s="74">
        <f>VLOOKUP($B1641,'[4]POB-2019'!$K$6:$BD$190,44,0)</f>
        <v>15</v>
      </c>
      <c r="AT1641" s="74">
        <f>VLOOKUP($B1641,'[4]POB-2019'!$K$6:$BD$190,45,0)</f>
        <v>65</v>
      </c>
      <c r="AU1641" s="12">
        <f>VLOOKUP($B1641,'[3]POBLAC SIN ESSALUD CUADRO MANDO'!$G$3:$DY$188,123,0)</f>
        <v>3</v>
      </c>
    </row>
    <row r="1642" spans="1:47" ht="12">
      <c r="A1642" s="58">
        <v>1643</v>
      </c>
      <c r="B1642" s="58">
        <v>7748</v>
      </c>
      <c r="C1642" s="59" t="s">
        <v>1130</v>
      </c>
      <c r="D1642" s="59" t="s">
        <v>723</v>
      </c>
      <c r="E1642" s="59" t="s">
        <v>800</v>
      </c>
      <c r="F1642" s="59" t="s">
        <v>808</v>
      </c>
      <c r="G1642" s="12" t="s">
        <v>266</v>
      </c>
      <c r="H1642" s="14">
        <f t="shared" si="404"/>
        <v>7748</v>
      </c>
      <c r="I1642" s="14">
        <f t="shared" si="400"/>
        <v>867</v>
      </c>
      <c r="J1642" s="12">
        <f>VLOOKUP($B1642,'[3]POBLAC SIN ESSALUD CUADRO MANDO'!$G$3:$DY$188,2,0)</f>
        <v>12</v>
      </c>
      <c r="K1642" s="12">
        <f>VLOOKUP($B1642,'[3]POBLAC SIN ESSALUD CUADRO MANDO'!$G$3:$DY$188,3,0)</f>
        <v>14</v>
      </c>
      <c r="L1642" s="12">
        <f>VLOOKUP($B1642,'[3]POBLAC SIN ESSALUD CUADRO MANDO'!$G$3:$DY$188,4,0)</f>
        <v>12</v>
      </c>
      <c r="M1642" s="12">
        <f>VLOOKUP($B1642,'[3]POBLAC SIN ESSALUD CUADRO MANDO'!$G$3:$DY$188,5,0)</f>
        <v>14</v>
      </c>
      <c r="N1642" s="12">
        <f>VLOOKUP($B1642,'[3]POBLAC SIN ESSALUD CUADRO MANDO'!$G$3:$DY$188,6,0)</f>
        <v>17</v>
      </c>
      <c r="O1642" s="12">
        <f>VLOOKUP($B1642,'[3]POBLAC SIN ESSALUD CUADRO MANDO'!$G$3:$DY$188,7,0)</f>
        <v>15</v>
      </c>
      <c r="P1642" s="12">
        <f>VLOOKUP($B1642,'[3]POBLAC SIN ESSALUD CUADRO MANDO'!$G$3:$DY$188,8,0)</f>
        <v>16</v>
      </c>
      <c r="Q1642" s="12">
        <f>VLOOKUP($B1642,'[3]POBLAC SIN ESSALUD CUADRO MANDO'!$G$3:$DY$188,9,0)</f>
        <v>17</v>
      </c>
      <c r="R1642" s="12">
        <f>VLOOKUP($B1642,'[3]POBLAC SIN ESSALUD CUADRO MANDO'!$G$3:$DY$188,10,0)</f>
        <v>16</v>
      </c>
      <c r="S1642" s="12">
        <f>VLOOKUP($B1642,'[3]POBLAC SIN ESSALUD CUADRO MANDO'!$G$3:$DY$188,11,0)</f>
        <v>16</v>
      </c>
      <c r="T1642" s="12">
        <f>VLOOKUP($B1642,'[3]POBLAC SIN ESSALUD CUADRO MANDO'!$G$3:$DY$188,12,0)</f>
        <v>16</v>
      </c>
      <c r="U1642" s="12">
        <f>VLOOKUP($B1642,'[3]POBLAC SIN ESSALUD CUADRO MANDO'!$G$3:$DY$188,13,0)</f>
        <v>16</v>
      </c>
      <c r="V1642" s="12">
        <f>VLOOKUP($B1642,'[3]POBLAC SIN ESSALUD CUADRO MANDO'!$G$3:$DY$188,14,0)</f>
        <v>18</v>
      </c>
      <c r="W1642" s="12">
        <f>VLOOKUP($B1642,'[3]POBLAC SIN ESSALUD CUADRO MANDO'!$G$3:$DY$188,15,0)</f>
        <v>19</v>
      </c>
      <c r="X1642" s="12">
        <f>VLOOKUP($B1642,'[3]POBLAC SIN ESSALUD CUADRO MANDO'!$G$3:$DY$188,16,0)</f>
        <v>17</v>
      </c>
      <c r="Y1642" s="12">
        <f>VLOOKUP($B1642,'[3]POBLAC SIN ESSALUD CUADRO MANDO'!$G$3:$DY$188,17,0)</f>
        <v>17</v>
      </c>
      <c r="Z1642" s="12">
        <f>VLOOKUP($B1642,'[3]POBLAC SIN ESSALUD CUADRO MANDO'!$G$3:$DY$188,18,0)</f>
        <v>17</v>
      </c>
      <c r="AA1642" s="12">
        <f>VLOOKUP($B1642,'[3]POBLAC SIN ESSALUD CUADRO MANDO'!$G$3:$DY$188,19,0)</f>
        <v>16</v>
      </c>
      <c r="AB1642" s="12">
        <f>VLOOKUP($B1642,'[3]POBLAC SIN ESSALUD CUADRO MANDO'!$G$3:$DY$188,20,0)</f>
        <v>17</v>
      </c>
      <c r="AC1642" s="12">
        <f>VLOOKUP($B1642,'[3]POBLAC SIN ESSALUD CUADRO MANDO'!$G$3:$DY$188,21,0)</f>
        <v>16</v>
      </c>
      <c r="AD1642" s="12">
        <f>VLOOKUP($B1642,'[3]POBLAC SIN ESSALUD CUADRO MANDO'!$G$3:$DY$188,110,0)</f>
        <v>76</v>
      </c>
      <c r="AE1642" s="12">
        <f>VLOOKUP($B1642,'[3]POBLAC SIN ESSALUD CUADRO MANDO'!$G$3:$DY$188,111,0)</f>
        <v>68</v>
      </c>
      <c r="AF1642" s="12">
        <f>VLOOKUP($B1642,'[3]POBLAC SIN ESSALUD CUADRO MANDO'!$G$3:$DY$188,112,0)</f>
        <v>64</v>
      </c>
      <c r="AG1642" s="12">
        <f>VLOOKUP($B1642,'[3]POBLAC SIN ESSALUD CUADRO MANDO'!$G$3:$DY$188,113,0)</f>
        <v>64</v>
      </c>
      <c r="AH1642" s="12">
        <f>VLOOKUP($B1642,'[3]POBLAC SIN ESSALUD CUADRO MANDO'!$G$3:$DY$188,114,0)</f>
        <v>54</v>
      </c>
      <c r="AI1642" s="12">
        <f>VLOOKUP($B1642,'[3]POBLAC SIN ESSALUD CUADRO MANDO'!$G$3:$DY$188,115,0)</f>
        <v>48</v>
      </c>
      <c r="AJ1642" s="12">
        <f>VLOOKUP($B1642,'[3]POBLAC SIN ESSALUD CUADRO MANDO'!$G$3:$DY$188,116,0)</f>
        <v>40</v>
      </c>
      <c r="AK1642" s="12">
        <f>VLOOKUP($B1642,'[3]POBLAC SIN ESSALUD CUADRO MANDO'!$G$3:$DY$188,117,0)</f>
        <v>34</v>
      </c>
      <c r="AL1642" s="12">
        <f>VLOOKUP($B1642,'[3]POBLAC SIN ESSALUD CUADRO MANDO'!$G$3:$DY$188,118,0)</f>
        <v>27</v>
      </c>
      <c r="AM1642" s="12">
        <f>VLOOKUP($B1642,'[3]POBLAC SIN ESSALUD CUADRO MANDO'!$G$3:$DY$188,119,0)</f>
        <v>21</v>
      </c>
      <c r="AN1642" s="12">
        <f>VLOOKUP($B1642,'[3]POBLAC SIN ESSALUD CUADRO MANDO'!$G$3:$DY$188,120,0)</f>
        <v>18</v>
      </c>
      <c r="AO1642" s="12">
        <f>VLOOKUP($B1642,'[3]POBLAC SIN ESSALUD CUADRO MANDO'!$G$3:$DY$188,121,0)</f>
        <v>15</v>
      </c>
      <c r="AP1642" s="12">
        <f>VLOOKUP($B1642,'[3]POBLAC SIN ESSALUD CUADRO MANDO'!$G$3:$DY$188,122,0)</f>
        <v>20</v>
      </c>
      <c r="AQ1642" s="74">
        <f>VLOOKUP($B1642,'[4]POB-2019'!$K$6:$BD$190,42,0)</f>
        <v>442</v>
      </c>
      <c r="AR1642" s="74">
        <f>VLOOKUP($B1642,'[4]POB-2019'!$K$6:$BD$190,43,0)</f>
        <v>44</v>
      </c>
      <c r="AS1642" s="74">
        <f>VLOOKUP($B1642,'[4]POB-2019'!$K$6:$BD$190,44,0)</f>
        <v>42</v>
      </c>
      <c r="AT1642" s="74">
        <f>VLOOKUP($B1642,'[4]POB-2019'!$K$6:$BD$190,45,0)</f>
        <v>191</v>
      </c>
      <c r="AU1642" s="12">
        <f>VLOOKUP($B1642,'[3]POBLAC SIN ESSALUD CUADRO MANDO'!$G$3:$DY$188,123,0)</f>
        <v>13</v>
      </c>
    </row>
    <row r="1643" spans="1:47" ht="12">
      <c r="A1643" s="58">
        <v>1644</v>
      </c>
      <c r="B1643" s="58">
        <v>4986</v>
      </c>
      <c r="C1643" s="59" t="s">
        <v>1130</v>
      </c>
      <c r="D1643" s="59" t="s">
        <v>723</v>
      </c>
      <c r="E1643" s="59" t="s">
        <v>800</v>
      </c>
      <c r="F1643" s="59" t="s">
        <v>809</v>
      </c>
      <c r="G1643" s="12" t="s">
        <v>266</v>
      </c>
      <c r="H1643" s="14">
        <f t="shared" si="404"/>
        <v>4986</v>
      </c>
      <c r="I1643" s="14">
        <f t="shared" si="400"/>
        <v>316</v>
      </c>
      <c r="J1643" s="12">
        <f>VLOOKUP($B1643,'[3]POBLAC SIN ESSALUD CUADRO MANDO'!$G$3:$DY$188,2,0)</f>
        <v>5</v>
      </c>
      <c r="K1643" s="12">
        <f>VLOOKUP($B1643,'[3]POBLAC SIN ESSALUD CUADRO MANDO'!$G$3:$DY$188,3,0)</f>
        <v>7</v>
      </c>
      <c r="L1643" s="12">
        <f>VLOOKUP($B1643,'[3]POBLAC SIN ESSALUD CUADRO MANDO'!$G$3:$DY$188,4,0)</f>
        <v>6</v>
      </c>
      <c r="M1643" s="12">
        <f>VLOOKUP($B1643,'[3]POBLAC SIN ESSALUD CUADRO MANDO'!$G$3:$DY$188,5,0)</f>
        <v>5</v>
      </c>
      <c r="N1643" s="12">
        <f>VLOOKUP($B1643,'[3]POBLAC SIN ESSALUD CUADRO MANDO'!$G$3:$DY$188,6,0)</f>
        <v>3</v>
      </c>
      <c r="O1643" s="12">
        <f>VLOOKUP($B1643,'[3]POBLAC SIN ESSALUD CUADRO MANDO'!$G$3:$DY$188,7,0)</f>
        <v>6</v>
      </c>
      <c r="P1643" s="12">
        <f>VLOOKUP($B1643,'[3]POBLAC SIN ESSALUD CUADRO MANDO'!$G$3:$DY$188,8,0)</f>
        <v>6</v>
      </c>
      <c r="Q1643" s="12">
        <f>VLOOKUP($B1643,'[3]POBLAC SIN ESSALUD CUADRO MANDO'!$G$3:$DY$188,9,0)</f>
        <v>6</v>
      </c>
      <c r="R1643" s="12">
        <f>VLOOKUP($B1643,'[3]POBLAC SIN ESSALUD CUADRO MANDO'!$G$3:$DY$188,10,0)</f>
        <v>6</v>
      </c>
      <c r="S1643" s="12">
        <f>VLOOKUP($B1643,'[3]POBLAC SIN ESSALUD CUADRO MANDO'!$G$3:$DY$188,11,0)</f>
        <v>6</v>
      </c>
      <c r="T1643" s="12">
        <f>VLOOKUP($B1643,'[3]POBLAC SIN ESSALUD CUADRO MANDO'!$G$3:$DY$188,12,0)</f>
        <v>6</v>
      </c>
      <c r="U1643" s="12">
        <f>VLOOKUP($B1643,'[3]POBLAC SIN ESSALUD CUADRO MANDO'!$G$3:$DY$188,13,0)</f>
        <v>6</v>
      </c>
      <c r="V1643" s="12">
        <f>VLOOKUP($B1643,'[3]POBLAC SIN ESSALUD CUADRO MANDO'!$G$3:$DY$188,14,0)</f>
        <v>7</v>
      </c>
      <c r="W1643" s="12">
        <f>VLOOKUP($B1643,'[3]POBLAC SIN ESSALUD CUADRO MANDO'!$G$3:$DY$188,15,0)</f>
        <v>7</v>
      </c>
      <c r="X1643" s="12">
        <f>VLOOKUP($B1643,'[3]POBLAC SIN ESSALUD CUADRO MANDO'!$G$3:$DY$188,16,0)</f>
        <v>6</v>
      </c>
      <c r="Y1643" s="12">
        <f>VLOOKUP($B1643,'[3]POBLAC SIN ESSALUD CUADRO MANDO'!$G$3:$DY$188,17,0)</f>
        <v>6</v>
      </c>
      <c r="Z1643" s="12">
        <f>VLOOKUP($B1643,'[3]POBLAC SIN ESSALUD CUADRO MANDO'!$G$3:$DY$188,18,0)</f>
        <v>6</v>
      </c>
      <c r="AA1643" s="12">
        <f>VLOOKUP($B1643,'[3]POBLAC SIN ESSALUD CUADRO MANDO'!$G$3:$DY$188,19,0)</f>
        <v>6</v>
      </c>
      <c r="AB1643" s="12">
        <f>VLOOKUP($B1643,'[3]POBLAC SIN ESSALUD CUADRO MANDO'!$G$3:$DY$188,20,0)</f>
        <v>6</v>
      </c>
      <c r="AC1643" s="12">
        <f>VLOOKUP($B1643,'[3]POBLAC SIN ESSALUD CUADRO MANDO'!$G$3:$DY$188,21,0)</f>
        <v>6</v>
      </c>
      <c r="AD1643" s="12">
        <f>VLOOKUP($B1643,'[3]POBLAC SIN ESSALUD CUADRO MANDO'!$G$3:$DY$188,110,0)</f>
        <v>27</v>
      </c>
      <c r="AE1643" s="12">
        <f>VLOOKUP($B1643,'[3]POBLAC SIN ESSALUD CUADRO MANDO'!$G$3:$DY$188,111,0)</f>
        <v>25</v>
      </c>
      <c r="AF1643" s="12">
        <f>VLOOKUP($B1643,'[3]POBLAC SIN ESSALUD CUADRO MANDO'!$G$3:$DY$188,112,0)</f>
        <v>23</v>
      </c>
      <c r="AG1643" s="12">
        <f>VLOOKUP($B1643,'[3]POBLAC SIN ESSALUD CUADRO MANDO'!$G$3:$DY$188,113,0)</f>
        <v>23</v>
      </c>
      <c r="AH1643" s="12">
        <f>VLOOKUP($B1643,'[3]POBLAC SIN ESSALUD CUADRO MANDO'!$G$3:$DY$188,114,0)</f>
        <v>20</v>
      </c>
      <c r="AI1643" s="12">
        <f>VLOOKUP($B1643,'[3]POBLAC SIN ESSALUD CUADRO MANDO'!$G$3:$DY$188,115,0)</f>
        <v>18</v>
      </c>
      <c r="AJ1643" s="12">
        <f>VLOOKUP($B1643,'[3]POBLAC SIN ESSALUD CUADRO MANDO'!$G$3:$DY$188,116,0)</f>
        <v>15</v>
      </c>
      <c r="AK1643" s="12">
        <f>VLOOKUP($B1643,'[3]POBLAC SIN ESSALUD CUADRO MANDO'!$G$3:$DY$188,117,0)</f>
        <v>11</v>
      </c>
      <c r="AL1643" s="12">
        <f>VLOOKUP($B1643,'[3]POBLAC SIN ESSALUD CUADRO MANDO'!$G$3:$DY$188,118,0)</f>
        <v>10</v>
      </c>
      <c r="AM1643" s="12">
        <f>VLOOKUP($B1643,'[3]POBLAC SIN ESSALUD CUADRO MANDO'!$G$3:$DY$188,119,0)</f>
        <v>9</v>
      </c>
      <c r="AN1643" s="12">
        <f>VLOOKUP($B1643,'[3]POBLAC SIN ESSALUD CUADRO MANDO'!$G$3:$DY$188,120,0)</f>
        <v>6</v>
      </c>
      <c r="AO1643" s="12">
        <f>VLOOKUP($B1643,'[3]POBLAC SIN ESSALUD CUADRO MANDO'!$G$3:$DY$188,121,0)</f>
        <v>5</v>
      </c>
      <c r="AP1643" s="12">
        <f>VLOOKUP($B1643,'[3]POBLAC SIN ESSALUD CUADRO MANDO'!$G$3:$DY$188,122,0)</f>
        <v>6</v>
      </c>
      <c r="AQ1643" s="74">
        <f>VLOOKUP($B1643,'[4]POB-2019'!$K$6:$BD$190,42,0)</f>
        <v>161</v>
      </c>
      <c r="AR1643" s="74">
        <f>VLOOKUP($B1643,'[4]POB-2019'!$K$6:$BD$190,43,0)</f>
        <v>16</v>
      </c>
      <c r="AS1643" s="74">
        <f>VLOOKUP($B1643,'[4]POB-2019'!$K$6:$BD$190,44,0)</f>
        <v>15</v>
      </c>
      <c r="AT1643" s="74">
        <f>VLOOKUP($B1643,'[4]POB-2019'!$K$6:$BD$190,45,0)</f>
        <v>69</v>
      </c>
      <c r="AU1643" s="12">
        <f>VLOOKUP($B1643,'[3]POBLAC SIN ESSALUD CUADRO MANDO'!$G$3:$DY$188,123,0)</f>
        <v>5</v>
      </c>
    </row>
    <row r="1644" spans="1:47" ht="12">
      <c r="A1644" s="58">
        <v>1645</v>
      </c>
      <c r="B1644" s="58">
        <v>7701</v>
      </c>
      <c r="C1644" s="59" t="s">
        <v>1130</v>
      </c>
      <c r="D1644" s="59" t="s">
        <v>723</v>
      </c>
      <c r="E1644" s="59" t="s">
        <v>800</v>
      </c>
      <c r="F1644" s="59" t="s">
        <v>810</v>
      </c>
      <c r="G1644" s="12" t="s">
        <v>266</v>
      </c>
      <c r="H1644" s="14">
        <f t="shared" si="404"/>
        <v>7701</v>
      </c>
      <c r="I1644" s="14">
        <f t="shared" si="400"/>
        <v>531</v>
      </c>
      <c r="J1644" s="12">
        <f>VLOOKUP($B1644,'[3]POBLAC SIN ESSALUD CUADRO MANDO'!$G$3:$DY$188,2,0)</f>
        <v>6</v>
      </c>
      <c r="K1644" s="12">
        <f>VLOOKUP($B1644,'[3]POBLAC SIN ESSALUD CUADRO MANDO'!$G$3:$DY$188,3,0)</f>
        <v>6</v>
      </c>
      <c r="L1644" s="12">
        <f>VLOOKUP($B1644,'[3]POBLAC SIN ESSALUD CUADRO MANDO'!$G$3:$DY$188,4,0)</f>
        <v>13</v>
      </c>
      <c r="M1644" s="12">
        <f>VLOOKUP($B1644,'[3]POBLAC SIN ESSALUD CUADRO MANDO'!$G$3:$DY$188,5,0)</f>
        <v>8</v>
      </c>
      <c r="N1644" s="12">
        <f>VLOOKUP($B1644,'[3]POBLAC SIN ESSALUD CUADRO MANDO'!$G$3:$DY$188,6,0)</f>
        <v>9</v>
      </c>
      <c r="O1644" s="12">
        <f>VLOOKUP($B1644,'[3]POBLAC SIN ESSALUD CUADRO MANDO'!$G$3:$DY$188,7,0)</f>
        <v>9</v>
      </c>
      <c r="P1644" s="12">
        <f>VLOOKUP($B1644,'[3]POBLAC SIN ESSALUD CUADRO MANDO'!$G$3:$DY$188,8,0)</f>
        <v>10</v>
      </c>
      <c r="Q1644" s="12">
        <f>VLOOKUP($B1644,'[3]POBLAC SIN ESSALUD CUADRO MANDO'!$G$3:$DY$188,9,0)</f>
        <v>10</v>
      </c>
      <c r="R1644" s="12">
        <f>VLOOKUP($B1644,'[3]POBLAC SIN ESSALUD CUADRO MANDO'!$G$3:$DY$188,10,0)</f>
        <v>10</v>
      </c>
      <c r="S1644" s="12">
        <f>VLOOKUP($B1644,'[3]POBLAC SIN ESSALUD CUADRO MANDO'!$G$3:$DY$188,11,0)</f>
        <v>10</v>
      </c>
      <c r="T1644" s="12">
        <f>VLOOKUP($B1644,'[3]POBLAC SIN ESSALUD CUADRO MANDO'!$G$3:$DY$188,12,0)</f>
        <v>10</v>
      </c>
      <c r="U1644" s="12">
        <f>VLOOKUP($B1644,'[3]POBLAC SIN ESSALUD CUADRO MANDO'!$G$3:$DY$188,13,0)</f>
        <v>10</v>
      </c>
      <c r="V1644" s="12">
        <f>VLOOKUP($B1644,'[3]POBLAC SIN ESSALUD CUADRO MANDO'!$G$3:$DY$188,14,0)</f>
        <v>11</v>
      </c>
      <c r="W1644" s="12">
        <f>VLOOKUP($B1644,'[3]POBLAC SIN ESSALUD CUADRO MANDO'!$G$3:$DY$188,15,0)</f>
        <v>11</v>
      </c>
      <c r="X1644" s="12">
        <f>VLOOKUP($B1644,'[3]POBLAC SIN ESSALUD CUADRO MANDO'!$G$3:$DY$188,16,0)</f>
        <v>10</v>
      </c>
      <c r="Y1644" s="12">
        <f>VLOOKUP($B1644,'[3]POBLAC SIN ESSALUD CUADRO MANDO'!$G$3:$DY$188,17,0)</f>
        <v>10</v>
      </c>
      <c r="Z1644" s="12">
        <f>VLOOKUP($B1644,'[3]POBLAC SIN ESSALUD CUADRO MANDO'!$G$3:$DY$188,18,0)</f>
        <v>10</v>
      </c>
      <c r="AA1644" s="12">
        <f>VLOOKUP($B1644,'[3]POBLAC SIN ESSALUD CUADRO MANDO'!$G$3:$DY$188,19,0)</f>
        <v>10</v>
      </c>
      <c r="AB1644" s="12">
        <f>VLOOKUP($B1644,'[3]POBLAC SIN ESSALUD CUADRO MANDO'!$G$3:$DY$188,20,0)</f>
        <v>11</v>
      </c>
      <c r="AC1644" s="12">
        <f>VLOOKUP($B1644,'[3]POBLAC SIN ESSALUD CUADRO MANDO'!$G$3:$DY$188,21,0)</f>
        <v>10</v>
      </c>
      <c r="AD1644" s="12">
        <f>VLOOKUP($B1644,'[3]POBLAC SIN ESSALUD CUADRO MANDO'!$G$3:$DY$188,110,0)</f>
        <v>47</v>
      </c>
      <c r="AE1644" s="12">
        <f>VLOOKUP($B1644,'[3]POBLAC SIN ESSALUD CUADRO MANDO'!$G$3:$DY$188,111,0)</f>
        <v>42</v>
      </c>
      <c r="AF1644" s="12">
        <f>VLOOKUP($B1644,'[3]POBLAC SIN ESSALUD CUADRO MANDO'!$G$3:$DY$188,112,0)</f>
        <v>41</v>
      </c>
      <c r="AG1644" s="12">
        <f>VLOOKUP($B1644,'[3]POBLAC SIN ESSALUD CUADRO MANDO'!$G$3:$DY$188,113,0)</f>
        <v>38</v>
      </c>
      <c r="AH1644" s="12">
        <f>VLOOKUP($B1644,'[3]POBLAC SIN ESSALUD CUADRO MANDO'!$G$3:$DY$188,114,0)</f>
        <v>33</v>
      </c>
      <c r="AI1644" s="12">
        <f>VLOOKUP($B1644,'[3]POBLAC SIN ESSALUD CUADRO MANDO'!$G$3:$DY$188,115,0)</f>
        <v>29</v>
      </c>
      <c r="AJ1644" s="12">
        <f>VLOOKUP($B1644,'[3]POBLAC SIN ESSALUD CUADRO MANDO'!$G$3:$DY$188,116,0)</f>
        <v>26</v>
      </c>
      <c r="AK1644" s="12">
        <f>VLOOKUP($B1644,'[3]POBLAC SIN ESSALUD CUADRO MANDO'!$G$3:$DY$188,117,0)</f>
        <v>20</v>
      </c>
      <c r="AL1644" s="12">
        <f>VLOOKUP($B1644,'[3]POBLAC SIN ESSALUD CUADRO MANDO'!$G$3:$DY$188,118,0)</f>
        <v>16</v>
      </c>
      <c r="AM1644" s="12">
        <f>VLOOKUP($B1644,'[3]POBLAC SIN ESSALUD CUADRO MANDO'!$G$3:$DY$188,119,0)</f>
        <v>14</v>
      </c>
      <c r="AN1644" s="12">
        <f>VLOOKUP($B1644,'[3]POBLAC SIN ESSALUD CUADRO MANDO'!$G$3:$DY$188,120,0)</f>
        <v>11</v>
      </c>
      <c r="AO1644" s="12">
        <f>VLOOKUP($B1644,'[3]POBLAC SIN ESSALUD CUADRO MANDO'!$G$3:$DY$188,121,0)</f>
        <v>10</v>
      </c>
      <c r="AP1644" s="12">
        <f>VLOOKUP($B1644,'[3]POBLAC SIN ESSALUD CUADRO MANDO'!$G$3:$DY$188,122,0)</f>
        <v>10</v>
      </c>
      <c r="AQ1644" s="74">
        <f>VLOOKUP($B1644,'[4]POB-2019'!$K$6:$BD$190,42,0)</f>
        <v>271</v>
      </c>
      <c r="AR1644" s="74">
        <f>VLOOKUP($B1644,'[4]POB-2019'!$K$6:$BD$190,43,0)</f>
        <v>27</v>
      </c>
      <c r="AS1644" s="74">
        <f>VLOOKUP($B1644,'[4]POB-2019'!$K$6:$BD$190,44,0)</f>
        <v>26</v>
      </c>
      <c r="AT1644" s="74">
        <f>VLOOKUP($B1644,'[4]POB-2019'!$K$6:$BD$190,45,0)</f>
        <v>117</v>
      </c>
      <c r="AU1644" s="12">
        <f>VLOOKUP($B1644,'[3]POBLAC SIN ESSALUD CUADRO MANDO'!$G$3:$DY$188,123,0)</f>
        <v>6</v>
      </c>
    </row>
    <row r="1645" spans="1:47" ht="12">
      <c r="A1645" s="58">
        <v>1646</v>
      </c>
      <c r="B1645" s="58">
        <v>4988</v>
      </c>
      <c r="C1645" s="59" t="s">
        <v>1130</v>
      </c>
      <c r="D1645" s="59" t="s">
        <v>723</v>
      </c>
      <c r="E1645" s="59" t="s">
        <v>800</v>
      </c>
      <c r="F1645" s="59" t="s">
        <v>811</v>
      </c>
      <c r="G1645" s="12" t="s">
        <v>266</v>
      </c>
      <c r="H1645" s="14">
        <f t="shared" si="404"/>
        <v>4988</v>
      </c>
      <c r="I1645" s="14">
        <f t="shared" si="400"/>
        <v>860</v>
      </c>
      <c r="J1645" s="12">
        <f>VLOOKUP($B1645,'[3]POBLAC SIN ESSALUD CUADRO MANDO'!$G$3:$DY$188,2,0)</f>
        <v>10</v>
      </c>
      <c r="K1645" s="12">
        <f>VLOOKUP($B1645,'[3]POBLAC SIN ESSALUD CUADRO MANDO'!$G$3:$DY$188,3,0)</f>
        <v>8</v>
      </c>
      <c r="L1645" s="12">
        <f>VLOOKUP($B1645,'[3]POBLAC SIN ESSALUD CUADRO MANDO'!$G$3:$DY$188,4,0)</f>
        <v>13</v>
      </c>
      <c r="M1645" s="12">
        <f>VLOOKUP($B1645,'[3]POBLAC SIN ESSALUD CUADRO MANDO'!$G$3:$DY$188,5,0)</f>
        <v>14</v>
      </c>
      <c r="N1645" s="12">
        <f>VLOOKUP($B1645,'[3]POBLAC SIN ESSALUD CUADRO MANDO'!$G$3:$DY$188,6,0)</f>
        <v>10</v>
      </c>
      <c r="O1645" s="12">
        <f>VLOOKUP($B1645,'[3]POBLAC SIN ESSALUD CUADRO MANDO'!$G$3:$DY$188,7,0)</f>
        <v>15</v>
      </c>
      <c r="P1645" s="12">
        <f>VLOOKUP($B1645,'[3]POBLAC SIN ESSALUD CUADRO MANDO'!$G$3:$DY$188,8,0)</f>
        <v>16</v>
      </c>
      <c r="Q1645" s="12">
        <f>VLOOKUP($B1645,'[3]POBLAC SIN ESSALUD CUADRO MANDO'!$G$3:$DY$188,9,0)</f>
        <v>17</v>
      </c>
      <c r="R1645" s="12">
        <f>VLOOKUP($B1645,'[3]POBLAC SIN ESSALUD CUADRO MANDO'!$G$3:$DY$188,10,0)</f>
        <v>16</v>
      </c>
      <c r="S1645" s="12">
        <f>VLOOKUP($B1645,'[3]POBLAC SIN ESSALUD CUADRO MANDO'!$G$3:$DY$188,11,0)</f>
        <v>16</v>
      </c>
      <c r="T1645" s="12">
        <f>VLOOKUP($B1645,'[3]POBLAC SIN ESSALUD CUADRO MANDO'!$G$3:$DY$188,12,0)</f>
        <v>16</v>
      </c>
      <c r="U1645" s="12">
        <f>VLOOKUP($B1645,'[3]POBLAC SIN ESSALUD CUADRO MANDO'!$G$3:$DY$188,13,0)</f>
        <v>16</v>
      </c>
      <c r="V1645" s="12">
        <f>VLOOKUP($B1645,'[3]POBLAC SIN ESSALUD CUADRO MANDO'!$G$3:$DY$188,14,0)</f>
        <v>18</v>
      </c>
      <c r="W1645" s="12">
        <f>VLOOKUP($B1645,'[3]POBLAC SIN ESSALUD CUADRO MANDO'!$G$3:$DY$188,15,0)</f>
        <v>19</v>
      </c>
      <c r="X1645" s="12">
        <f>VLOOKUP($B1645,'[3]POBLAC SIN ESSALUD CUADRO MANDO'!$G$3:$DY$188,16,0)</f>
        <v>17</v>
      </c>
      <c r="Y1645" s="12">
        <f>VLOOKUP($B1645,'[3]POBLAC SIN ESSALUD CUADRO MANDO'!$G$3:$DY$188,17,0)</f>
        <v>17</v>
      </c>
      <c r="Z1645" s="12">
        <f>VLOOKUP($B1645,'[3]POBLAC SIN ESSALUD CUADRO MANDO'!$G$3:$DY$188,18,0)</f>
        <v>17</v>
      </c>
      <c r="AA1645" s="12">
        <f>VLOOKUP($B1645,'[3]POBLAC SIN ESSALUD CUADRO MANDO'!$G$3:$DY$188,19,0)</f>
        <v>17</v>
      </c>
      <c r="AB1645" s="12">
        <f>VLOOKUP($B1645,'[3]POBLAC SIN ESSALUD CUADRO MANDO'!$G$3:$DY$188,20,0)</f>
        <v>17</v>
      </c>
      <c r="AC1645" s="12">
        <f>VLOOKUP($B1645,'[3]POBLAC SIN ESSALUD CUADRO MANDO'!$G$3:$DY$188,21,0)</f>
        <v>16</v>
      </c>
      <c r="AD1645" s="12">
        <f>VLOOKUP($B1645,'[3]POBLAC SIN ESSALUD CUADRO MANDO'!$G$3:$DY$188,110,0)</f>
        <v>76</v>
      </c>
      <c r="AE1645" s="12">
        <f>VLOOKUP($B1645,'[3]POBLAC SIN ESSALUD CUADRO MANDO'!$G$3:$DY$188,111,0)</f>
        <v>68</v>
      </c>
      <c r="AF1645" s="12">
        <f>VLOOKUP($B1645,'[3]POBLAC SIN ESSALUD CUADRO MANDO'!$G$3:$DY$188,112,0)</f>
        <v>64</v>
      </c>
      <c r="AG1645" s="12">
        <f>VLOOKUP($B1645,'[3]POBLAC SIN ESSALUD CUADRO MANDO'!$G$3:$DY$188,113,0)</f>
        <v>64</v>
      </c>
      <c r="AH1645" s="12">
        <f>VLOOKUP($B1645,'[3]POBLAC SIN ESSALUD CUADRO MANDO'!$G$3:$DY$188,114,0)</f>
        <v>56</v>
      </c>
      <c r="AI1645" s="12">
        <f>VLOOKUP($B1645,'[3]POBLAC SIN ESSALUD CUADRO MANDO'!$G$3:$DY$188,115,0)</f>
        <v>48</v>
      </c>
      <c r="AJ1645" s="12">
        <f>VLOOKUP($B1645,'[3]POBLAC SIN ESSALUD CUADRO MANDO'!$G$3:$DY$188,116,0)</f>
        <v>41</v>
      </c>
      <c r="AK1645" s="12">
        <f>VLOOKUP($B1645,'[3]POBLAC SIN ESSALUD CUADRO MANDO'!$G$3:$DY$188,117,0)</f>
        <v>34</v>
      </c>
      <c r="AL1645" s="12">
        <f>VLOOKUP($B1645,'[3]POBLAC SIN ESSALUD CUADRO MANDO'!$G$3:$DY$188,118,0)</f>
        <v>28</v>
      </c>
      <c r="AM1645" s="12">
        <f>VLOOKUP($B1645,'[3]POBLAC SIN ESSALUD CUADRO MANDO'!$G$3:$DY$188,119,0)</f>
        <v>21</v>
      </c>
      <c r="AN1645" s="12">
        <f>VLOOKUP($B1645,'[3]POBLAC SIN ESSALUD CUADRO MANDO'!$G$3:$DY$188,120,0)</f>
        <v>18</v>
      </c>
      <c r="AO1645" s="12">
        <f>VLOOKUP($B1645,'[3]POBLAC SIN ESSALUD CUADRO MANDO'!$G$3:$DY$188,121,0)</f>
        <v>17</v>
      </c>
      <c r="AP1645" s="12">
        <f>VLOOKUP($B1645,'[3]POBLAC SIN ESSALUD CUADRO MANDO'!$G$3:$DY$188,122,0)</f>
        <v>20</v>
      </c>
      <c r="AQ1645" s="74">
        <f>VLOOKUP($B1645,'[4]POB-2019'!$K$6:$BD$190,42,0)</f>
        <v>439</v>
      </c>
      <c r="AR1645" s="74">
        <f>VLOOKUP($B1645,'[4]POB-2019'!$K$6:$BD$190,43,0)</f>
        <v>44</v>
      </c>
      <c r="AS1645" s="74">
        <f>VLOOKUP($B1645,'[4]POB-2019'!$K$6:$BD$190,44,0)</f>
        <v>43</v>
      </c>
      <c r="AT1645" s="74">
        <f>VLOOKUP($B1645,'[4]POB-2019'!$K$6:$BD$190,45,0)</f>
        <v>192</v>
      </c>
      <c r="AU1645" s="12">
        <f>VLOOKUP($B1645,'[3]POBLAC SIN ESSALUD CUADRO MANDO'!$G$3:$DY$188,123,0)</f>
        <v>10</v>
      </c>
    </row>
    <row r="1646" spans="1:47" ht="12">
      <c r="A1646" s="58">
        <v>1647</v>
      </c>
      <c r="B1646" s="58">
        <v>6831</v>
      </c>
      <c r="C1646" s="59" t="s">
        <v>1130</v>
      </c>
      <c r="D1646" s="59" t="s">
        <v>723</v>
      </c>
      <c r="E1646" s="59" t="s">
        <v>800</v>
      </c>
      <c r="F1646" s="59" t="s">
        <v>812</v>
      </c>
      <c r="G1646" s="12" t="s">
        <v>266</v>
      </c>
      <c r="H1646" s="14">
        <f t="shared" si="404"/>
        <v>6831</v>
      </c>
      <c r="I1646" s="14">
        <f t="shared" si="400"/>
        <v>368</v>
      </c>
      <c r="J1646" s="12">
        <f>VLOOKUP($B1646,'[3]POBLAC SIN ESSALUD CUADRO MANDO'!$G$3:$DY$188,2,0)</f>
        <v>2</v>
      </c>
      <c r="K1646" s="12">
        <f>VLOOKUP($B1646,'[3]POBLAC SIN ESSALUD CUADRO MANDO'!$G$3:$DY$188,3,0)</f>
        <v>3</v>
      </c>
      <c r="L1646" s="12">
        <f>VLOOKUP($B1646,'[3]POBLAC SIN ESSALUD CUADRO MANDO'!$G$3:$DY$188,4,0)</f>
        <v>7</v>
      </c>
      <c r="M1646" s="12">
        <f>VLOOKUP($B1646,'[3]POBLAC SIN ESSALUD CUADRO MANDO'!$G$3:$DY$188,5,0)</f>
        <v>6</v>
      </c>
      <c r="N1646" s="12">
        <f>VLOOKUP($B1646,'[3]POBLAC SIN ESSALUD CUADRO MANDO'!$G$3:$DY$188,6,0)</f>
        <v>6</v>
      </c>
      <c r="O1646" s="12">
        <f>VLOOKUP($B1646,'[3]POBLAC SIN ESSALUD CUADRO MANDO'!$G$3:$DY$188,7,0)</f>
        <v>7</v>
      </c>
      <c r="P1646" s="12">
        <f>VLOOKUP($B1646,'[3]POBLAC SIN ESSALUD CUADRO MANDO'!$G$3:$DY$188,8,0)</f>
        <v>7</v>
      </c>
      <c r="Q1646" s="12">
        <f>VLOOKUP($B1646,'[3]POBLAC SIN ESSALUD CUADRO MANDO'!$G$3:$DY$188,9,0)</f>
        <v>7</v>
      </c>
      <c r="R1646" s="12">
        <f>VLOOKUP($B1646,'[3]POBLAC SIN ESSALUD CUADRO MANDO'!$G$3:$DY$188,10,0)</f>
        <v>7</v>
      </c>
      <c r="S1646" s="12">
        <f>VLOOKUP($B1646,'[3]POBLAC SIN ESSALUD CUADRO MANDO'!$G$3:$DY$188,11,0)</f>
        <v>7</v>
      </c>
      <c r="T1646" s="12">
        <f>VLOOKUP($B1646,'[3]POBLAC SIN ESSALUD CUADRO MANDO'!$G$3:$DY$188,12,0)</f>
        <v>7</v>
      </c>
      <c r="U1646" s="12">
        <f>VLOOKUP($B1646,'[3]POBLAC SIN ESSALUD CUADRO MANDO'!$G$3:$DY$188,13,0)</f>
        <v>7</v>
      </c>
      <c r="V1646" s="12">
        <f>VLOOKUP($B1646,'[3]POBLAC SIN ESSALUD CUADRO MANDO'!$G$3:$DY$188,14,0)</f>
        <v>8</v>
      </c>
      <c r="W1646" s="12">
        <f>VLOOKUP($B1646,'[3]POBLAC SIN ESSALUD CUADRO MANDO'!$G$3:$DY$188,15,0)</f>
        <v>8</v>
      </c>
      <c r="X1646" s="12">
        <f>VLOOKUP($B1646,'[3]POBLAC SIN ESSALUD CUADRO MANDO'!$G$3:$DY$188,16,0)</f>
        <v>7</v>
      </c>
      <c r="Y1646" s="12">
        <f>VLOOKUP($B1646,'[3]POBLAC SIN ESSALUD CUADRO MANDO'!$G$3:$DY$188,17,0)</f>
        <v>7</v>
      </c>
      <c r="Z1646" s="12">
        <f>VLOOKUP($B1646,'[3]POBLAC SIN ESSALUD CUADRO MANDO'!$G$3:$DY$188,18,0)</f>
        <v>7</v>
      </c>
      <c r="AA1646" s="12">
        <f>VLOOKUP($B1646,'[3]POBLAC SIN ESSALUD CUADRO MANDO'!$G$3:$DY$188,19,0)</f>
        <v>7</v>
      </c>
      <c r="AB1646" s="12">
        <f>VLOOKUP($B1646,'[3]POBLAC SIN ESSALUD CUADRO MANDO'!$G$3:$DY$188,20,0)</f>
        <v>7</v>
      </c>
      <c r="AC1646" s="12">
        <f>VLOOKUP($B1646,'[3]POBLAC SIN ESSALUD CUADRO MANDO'!$G$3:$DY$188,21,0)</f>
        <v>7</v>
      </c>
      <c r="AD1646" s="12">
        <f>VLOOKUP($B1646,'[3]POBLAC SIN ESSALUD CUADRO MANDO'!$G$3:$DY$188,110,0)</f>
        <v>34</v>
      </c>
      <c r="AE1646" s="12">
        <f>VLOOKUP($B1646,'[3]POBLAC SIN ESSALUD CUADRO MANDO'!$G$3:$DY$188,111,0)</f>
        <v>30</v>
      </c>
      <c r="AF1646" s="12">
        <f>VLOOKUP($B1646,'[3]POBLAC SIN ESSALUD CUADRO MANDO'!$G$3:$DY$188,112,0)</f>
        <v>27</v>
      </c>
      <c r="AG1646" s="12">
        <f>VLOOKUP($B1646,'[3]POBLAC SIN ESSALUD CUADRO MANDO'!$G$3:$DY$188,113,0)</f>
        <v>27</v>
      </c>
      <c r="AH1646" s="12">
        <f>VLOOKUP($B1646,'[3]POBLAC SIN ESSALUD CUADRO MANDO'!$G$3:$DY$188,114,0)</f>
        <v>24</v>
      </c>
      <c r="AI1646" s="12">
        <f>VLOOKUP($B1646,'[3]POBLAC SIN ESSALUD CUADRO MANDO'!$G$3:$DY$188,115,0)</f>
        <v>20</v>
      </c>
      <c r="AJ1646" s="12">
        <f>VLOOKUP($B1646,'[3]POBLAC SIN ESSALUD CUADRO MANDO'!$G$3:$DY$188,116,0)</f>
        <v>18</v>
      </c>
      <c r="AK1646" s="12">
        <f>VLOOKUP($B1646,'[3]POBLAC SIN ESSALUD CUADRO MANDO'!$G$3:$DY$188,117,0)</f>
        <v>14</v>
      </c>
      <c r="AL1646" s="12">
        <f>VLOOKUP($B1646,'[3]POBLAC SIN ESSALUD CUADRO MANDO'!$G$3:$DY$188,118,0)</f>
        <v>11</v>
      </c>
      <c r="AM1646" s="12">
        <f>VLOOKUP($B1646,'[3]POBLAC SIN ESSALUD CUADRO MANDO'!$G$3:$DY$188,119,0)</f>
        <v>9</v>
      </c>
      <c r="AN1646" s="12">
        <f>VLOOKUP($B1646,'[3]POBLAC SIN ESSALUD CUADRO MANDO'!$G$3:$DY$188,120,0)</f>
        <v>8</v>
      </c>
      <c r="AO1646" s="12">
        <f>VLOOKUP($B1646,'[3]POBLAC SIN ESSALUD CUADRO MANDO'!$G$3:$DY$188,121,0)</f>
        <v>7</v>
      </c>
      <c r="AP1646" s="12">
        <f>VLOOKUP($B1646,'[3]POBLAC SIN ESSALUD CUADRO MANDO'!$G$3:$DY$188,122,0)</f>
        <v>8</v>
      </c>
      <c r="AQ1646" s="74">
        <f>VLOOKUP($B1646,'[4]POB-2019'!$K$6:$BD$190,42,0)</f>
        <v>188</v>
      </c>
      <c r="AR1646" s="74">
        <f>VLOOKUP($B1646,'[4]POB-2019'!$K$6:$BD$190,43,0)</f>
        <v>19</v>
      </c>
      <c r="AS1646" s="74">
        <f>VLOOKUP($B1646,'[4]POB-2019'!$K$6:$BD$190,44,0)</f>
        <v>18</v>
      </c>
      <c r="AT1646" s="74">
        <f>VLOOKUP($B1646,'[4]POB-2019'!$K$6:$BD$190,45,0)</f>
        <v>83</v>
      </c>
      <c r="AU1646" s="12">
        <f>VLOOKUP($B1646,'[3]POBLAC SIN ESSALUD CUADRO MANDO'!$G$3:$DY$188,123,0)</f>
        <v>2</v>
      </c>
    </row>
    <row r="1647" spans="1:47" ht="12">
      <c r="A1647" s="58">
        <v>1648</v>
      </c>
      <c r="B1647" s="58">
        <v>6852</v>
      </c>
      <c r="C1647" s="59" t="s">
        <v>1130</v>
      </c>
      <c r="D1647" s="59" t="s">
        <v>723</v>
      </c>
      <c r="E1647" s="59" t="s">
        <v>800</v>
      </c>
      <c r="F1647" s="59" t="s">
        <v>813</v>
      </c>
      <c r="G1647" s="12" t="s">
        <v>266</v>
      </c>
      <c r="H1647" s="14">
        <f t="shared" si="404"/>
        <v>6852</v>
      </c>
      <c r="I1647" s="14">
        <f t="shared" si="400"/>
        <v>292</v>
      </c>
      <c r="J1647" s="12">
        <f>VLOOKUP($B1647,'[3]POBLAC SIN ESSALUD CUADRO MANDO'!$G$3:$DY$188,2,0)</f>
        <v>4</v>
      </c>
      <c r="K1647" s="12">
        <f>VLOOKUP($B1647,'[3]POBLAC SIN ESSALUD CUADRO MANDO'!$G$3:$DY$188,3,0)</f>
        <v>5</v>
      </c>
      <c r="L1647" s="12">
        <f>VLOOKUP($B1647,'[3]POBLAC SIN ESSALUD CUADRO MANDO'!$G$3:$DY$188,4,0)</f>
        <v>4</v>
      </c>
      <c r="M1647" s="12">
        <f>VLOOKUP($B1647,'[3]POBLAC SIN ESSALUD CUADRO MANDO'!$G$3:$DY$188,5,0)</f>
        <v>5</v>
      </c>
      <c r="N1647" s="12">
        <f>VLOOKUP($B1647,'[3]POBLAC SIN ESSALUD CUADRO MANDO'!$G$3:$DY$188,6,0)</f>
        <v>4</v>
      </c>
      <c r="O1647" s="12">
        <f>VLOOKUP($B1647,'[3]POBLAC SIN ESSALUD CUADRO MANDO'!$G$3:$DY$188,7,0)</f>
        <v>5</v>
      </c>
      <c r="P1647" s="12">
        <f>VLOOKUP($B1647,'[3]POBLAC SIN ESSALUD CUADRO MANDO'!$G$3:$DY$188,8,0)</f>
        <v>5</v>
      </c>
      <c r="Q1647" s="12">
        <f>VLOOKUP($B1647,'[3]POBLAC SIN ESSALUD CUADRO MANDO'!$G$3:$DY$188,9,0)</f>
        <v>6</v>
      </c>
      <c r="R1647" s="12">
        <f>VLOOKUP($B1647,'[3]POBLAC SIN ESSALUD CUADRO MANDO'!$G$3:$DY$188,10,0)</f>
        <v>5</v>
      </c>
      <c r="S1647" s="12">
        <f>VLOOKUP($B1647,'[3]POBLAC SIN ESSALUD CUADRO MANDO'!$G$3:$DY$188,11,0)</f>
        <v>6</v>
      </c>
      <c r="T1647" s="12">
        <f>VLOOKUP($B1647,'[3]POBLAC SIN ESSALUD CUADRO MANDO'!$G$3:$DY$188,12,0)</f>
        <v>5</v>
      </c>
      <c r="U1647" s="12">
        <f>VLOOKUP($B1647,'[3]POBLAC SIN ESSALUD CUADRO MANDO'!$G$3:$DY$188,13,0)</f>
        <v>5</v>
      </c>
      <c r="V1647" s="12">
        <f>VLOOKUP($B1647,'[3]POBLAC SIN ESSALUD CUADRO MANDO'!$G$3:$DY$188,14,0)</f>
        <v>6</v>
      </c>
      <c r="W1647" s="12">
        <f>VLOOKUP($B1647,'[3]POBLAC SIN ESSALUD CUADRO MANDO'!$G$3:$DY$188,15,0)</f>
        <v>6</v>
      </c>
      <c r="X1647" s="12">
        <f>VLOOKUP($B1647,'[3]POBLAC SIN ESSALUD CUADRO MANDO'!$G$3:$DY$188,16,0)</f>
        <v>6</v>
      </c>
      <c r="Y1647" s="12">
        <f>VLOOKUP($B1647,'[3]POBLAC SIN ESSALUD CUADRO MANDO'!$G$3:$DY$188,17,0)</f>
        <v>6</v>
      </c>
      <c r="Z1647" s="12">
        <f>VLOOKUP($B1647,'[3]POBLAC SIN ESSALUD CUADRO MANDO'!$G$3:$DY$188,18,0)</f>
        <v>6</v>
      </c>
      <c r="AA1647" s="12">
        <f>VLOOKUP($B1647,'[3]POBLAC SIN ESSALUD CUADRO MANDO'!$G$3:$DY$188,19,0)</f>
        <v>6</v>
      </c>
      <c r="AB1647" s="12">
        <f>VLOOKUP($B1647,'[3]POBLAC SIN ESSALUD CUADRO MANDO'!$G$3:$DY$188,20,0)</f>
        <v>6</v>
      </c>
      <c r="AC1647" s="12">
        <f>VLOOKUP($B1647,'[3]POBLAC SIN ESSALUD CUADRO MANDO'!$G$3:$DY$188,21,0)</f>
        <v>6</v>
      </c>
      <c r="AD1647" s="12">
        <f>VLOOKUP($B1647,'[3]POBLAC SIN ESSALUD CUADRO MANDO'!$G$3:$DY$188,110,0)</f>
        <v>25</v>
      </c>
      <c r="AE1647" s="12">
        <f>VLOOKUP($B1647,'[3]POBLAC SIN ESSALUD CUADRO MANDO'!$G$3:$DY$188,111,0)</f>
        <v>23</v>
      </c>
      <c r="AF1647" s="12">
        <f>VLOOKUP($B1647,'[3]POBLAC SIN ESSALUD CUADRO MANDO'!$G$3:$DY$188,112,0)</f>
        <v>21</v>
      </c>
      <c r="AG1647" s="12">
        <f>VLOOKUP($B1647,'[3]POBLAC SIN ESSALUD CUADRO MANDO'!$G$3:$DY$188,113,0)</f>
        <v>21</v>
      </c>
      <c r="AH1647" s="12">
        <f>VLOOKUP($B1647,'[3]POBLAC SIN ESSALUD CUADRO MANDO'!$G$3:$DY$188,114,0)</f>
        <v>19</v>
      </c>
      <c r="AI1647" s="12">
        <f>VLOOKUP($B1647,'[3]POBLAC SIN ESSALUD CUADRO MANDO'!$G$3:$DY$188,115,0)</f>
        <v>16</v>
      </c>
      <c r="AJ1647" s="12">
        <f>VLOOKUP($B1647,'[3]POBLAC SIN ESSALUD CUADRO MANDO'!$G$3:$DY$188,116,0)</f>
        <v>15</v>
      </c>
      <c r="AK1647" s="12">
        <f>VLOOKUP($B1647,'[3]POBLAC SIN ESSALUD CUADRO MANDO'!$G$3:$DY$188,117,0)</f>
        <v>11</v>
      </c>
      <c r="AL1647" s="12">
        <f>VLOOKUP($B1647,'[3]POBLAC SIN ESSALUD CUADRO MANDO'!$G$3:$DY$188,118,0)</f>
        <v>10</v>
      </c>
      <c r="AM1647" s="12">
        <f>VLOOKUP($B1647,'[3]POBLAC SIN ESSALUD CUADRO MANDO'!$G$3:$DY$188,119,0)</f>
        <v>8</v>
      </c>
      <c r="AN1647" s="12">
        <f>VLOOKUP($B1647,'[3]POBLAC SIN ESSALUD CUADRO MANDO'!$G$3:$DY$188,120,0)</f>
        <v>6</v>
      </c>
      <c r="AO1647" s="12">
        <f>VLOOKUP($B1647,'[3]POBLAC SIN ESSALUD CUADRO MANDO'!$G$3:$DY$188,121,0)</f>
        <v>5</v>
      </c>
      <c r="AP1647" s="12">
        <f>VLOOKUP($B1647,'[3]POBLAC SIN ESSALUD CUADRO MANDO'!$G$3:$DY$188,122,0)</f>
        <v>5</v>
      </c>
      <c r="AQ1647" s="74">
        <f>VLOOKUP($B1647,'[4]POB-2019'!$K$6:$BD$190,42,0)</f>
        <v>149</v>
      </c>
      <c r="AR1647" s="74">
        <f>VLOOKUP($B1647,'[4]POB-2019'!$K$6:$BD$190,43,0)</f>
        <v>14</v>
      </c>
      <c r="AS1647" s="74">
        <f>VLOOKUP($B1647,'[4]POB-2019'!$K$6:$BD$190,44,0)</f>
        <v>15</v>
      </c>
      <c r="AT1647" s="74">
        <f>VLOOKUP($B1647,'[4]POB-2019'!$K$6:$BD$190,45,0)</f>
        <v>64</v>
      </c>
      <c r="AU1647" s="12">
        <f>VLOOKUP($B1647,'[3]POBLAC SIN ESSALUD CUADRO MANDO'!$G$3:$DY$188,123,0)</f>
        <v>4</v>
      </c>
    </row>
    <row r="1648" spans="1:47" ht="12">
      <c r="A1648" s="58">
        <v>1649</v>
      </c>
      <c r="B1648" s="58">
        <v>4985</v>
      </c>
      <c r="C1648" s="59" t="s">
        <v>1130</v>
      </c>
      <c r="D1648" s="59" t="s">
        <v>723</v>
      </c>
      <c r="E1648" s="59" t="s">
        <v>800</v>
      </c>
      <c r="F1648" s="59" t="s">
        <v>814</v>
      </c>
      <c r="G1648" s="12" t="s">
        <v>266</v>
      </c>
      <c r="H1648" s="14">
        <f t="shared" si="404"/>
        <v>4985</v>
      </c>
      <c r="I1648" s="14">
        <f t="shared" si="400"/>
        <v>615</v>
      </c>
      <c r="J1648" s="12">
        <f>VLOOKUP($B1648,'[3]POBLAC SIN ESSALUD CUADRO MANDO'!$G$3:$DY$188,2,0)</f>
        <v>9</v>
      </c>
      <c r="K1648" s="12">
        <f>VLOOKUP($B1648,'[3]POBLAC SIN ESSALUD CUADRO MANDO'!$G$3:$DY$188,3,0)</f>
        <v>9</v>
      </c>
      <c r="L1648" s="12">
        <f>VLOOKUP($B1648,'[3]POBLAC SIN ESSALUD CUADRO MANDO'!$G$3:$DY$188,4,0)</f>
        <v>9</v>
      </c>
      <c r="M1648" s="12">
        <f>VLOOKUP($B1648,'[3]POBLAC SIN ESSALUD CUADRO MANDO'!$G$3:$DY$188,5,0)</f>
        <v>10</v>
      </c>
      <c r="N1648" s="12">
        <f>VLOOKUP($B1648,'[3]POBLAC SIN ESSALUD CUADRO MANDO'!$G$3:$DY$188,6,0)</f>
        <v>9</v>
      </c>
      <c r="O1648" s="12">
        <f>VLOOKUP($B1648,'[3]POBLAC SIN ESSALUD CUADRO MANDO'!$G$3:$DY$188,7,0)</f>
        <v>11</v>
      </c>
      <c r="P1648" s="12">
        <f>VLOOKUP($B1648,'[3]POBLAC SIN ESSALUD CUADRO MANDO'!$G$3:$DY$188,8,0)</f>
        <v>11</v>
      </c>
      <c r="Q1648" s="12">
        <f>VLOOKUP($B1648,'[3]POBLAC SIN ESSALUD CUADRO MANDO'!$G$3:$DY$188,9,0)</f>
        <v>12</v>
      </c>
      <c r="R1648" s="12">
        <f>VLOOKUP($B1648,'[3]POBLAC SIN ESSALUD CUADRO MANDO'!$G$3:$DY$188,10,0)</f>
        <v>11</v>
      </c>
      <c r="S1648" s="12">
        <f>VLOOKUP($B1648,'[3]POBLAC SIN ESSALUD CUADRO MANDO'!$G$3:$DY$188,11,0)</f>
        <v>12</v>
      </c>
      <c r="T1648" s="12">
        <f>VLOOKUP($B1648,'[3]POBLAC SIN ESSALUD CUADRO MANDO'!$G$3:$DY$188,12,0)</f>
        <v>11</v>
      </c>
      <c r="U1648" s="12">
        <f>VLOOKUP($B1648,'[3]POBLAC SIN ESSALUD CUADRO MANDO'!$G$3:$DY$188,13,0)</f>
        <v>11</v>
      </c>
      <c r="V1648" s="12">
        <f>VLOOKUP($B1648,'[3]POBLAC SIN ESSALUD CUADRO MANDO'!$G$3:$DY$188,14,0)</f>
        <v>13</v>
      </c>
      <c r="W1648" s="12">
        <f>VLOOKUP($B1648,'[3]POBLAC SIN ESSALUD CUADRO MANDO'!$G$3:$DY$188,15,0)</f>
        <v>13</v>
      </c>
      <c r="X1648" s="12">
        <f>VLOOKUP($B1648,'[3]POBLAC SIN ESSALUD CUADRO MANDO'!$G$3:$DY$188,16,0)</f>
        <v>12</v>
      </c>
      <c r="Y1648" s="12">
        <f>VLOOKUP($B1648,'[3]POBLAC SIN ESSALUD CUADRO MANDO'!$G$3:$DY$188,17,0)</f>
        <v>12</v>
      </c>
      <c r="Z1648" s="12">
        <f>VLOOKUP($B1648,'[3]POBLAC SIN ESSALUD CUADRO MANDO'!$G$3:$DY$188,18,0)</f>
        <v>12</v>
      </c>
      <c r="AA1648" s="12">
        <f>VLOOKUP($B1648,'[3]POBLAC SIN ESSALUD CUADRO MANDO'!$G$3:$DY$188,19,0)</f>
        <v>12</v>
      </c>
      <c r="AB1648" s="12">
        <f>VLOOKUP($B1648,'[3]POBLAC SIN ESSALUD CUADRO MANDO'!$G$3:$DY$188,20,0)</f>
        <v>12</v>
      </c>
      <c r="AC1648" s="12">
        <f>VLOOKUP($B1648,'[3]POBLAC SIN ESSALUD CUADRO MANDO'!$G$3:$DY$188,21,0)</f>
        <v>12</v>
      </c>
      <c r="AD1648" s="12">
        <f>VLOOKUP($B1648,'[3]POBLAC SIN ESSALUD CUADRO MANDO'!$G$3:$DY$188,110,0)</f>
        <v>54</v>
      </c>
      <c r="AE1648" s="12">
        <f>VLOOKUP($B1648,'[3]POBLAC SIN ESSALUD CUADRO MANDO'!$G$3:$DY$188,111,0)</f>
        <v>49</v>
      </c>
      <c r="AF1648" s="12">
        <f>VLOOKUP($B1648,'[3]POBLAC SIN ESSALUD CUADRO MANDO'!$G$3:$DY$188,112,0)</f>
        <v>46</v>
      </c>
      <c r="AG1648" s="12">
        <f>VLOOKUP($B1648,'[3]POBLAC SIN ESSALUD CUADRO MANDO'!$G$3:$DY$188,113,0)</f>
        <v>44</v>
      </c>
      <c r="AH1648" s="12">
        <f>VLOOKUP($B1648,'[3]POBLAC SIN ESSALUD CUADRO MANDO'!$G$3:$DY$188,114,0)</f>
        <v>39</v>
      </c>
      <c r="AI1648" s="12">
        <f>VLOOKUP($B1648,'[3]POBLAC SIN ESSALUD CUADRO MANDO'!$G$3:$DY$188,115,0)</f>
        <v>34</v>
      </c>
      <c r="AJ1648" s="12">
        <f>VLOOKUP($B1648,'[3]POBLAC SIN ESSALUD CUADRO MANDO'!$G$3:$DY$188,116,0)</f>
        <v>28</v>
      </c>
      <c r="AK1648" s="12">
        <f>VLOOKUP($B1648,'[3]POBLAC SIN ESSALUD CUADRO MANDO'!$G$3:$DY$188,117,0)</f>
        <v>24</v>
      </c>
      <c r="AL1648" s="12">
        <f>VLOOKUP($B1648,'[3]POBLAC SIN ESSALUD CUADRO MANDO'!$G$3:$DY$188,118,0)</f>
        <v>20</v>
      </c>
      <c r="AM1648" s="12">
        <f>VLOOKUP($B1648,'[3]POBLAC SIN ESSALUD CUADRO MANDO'!$G$3:$DY$188,119,0)</f>
        <v>16</v>
      </c>
      <c r="AN1648" s="12">
        <f>VLOOKUP($B1648,'[3]POBLAC SIN ESSALUD CUADRO MANDO'!$G$3:$DY$188,120,0)</f>
        <v>13</v>
      </c>
      <c r="AO1648" s="12">
        <f>VLOOKUP($B1648,'[3]POBLAC SIN ESSALUD CUADRO MANDO'!$G$3:$DY$188,121,0)</f>
        <v>12</v>
      </c>
      <c r="AP1648" s="12">
        <f>VLOOKUP($B1648,'[3]POBLAC SIN ESSALUD CUADRO MANDO'!$G$3:$DY$188,122,0)</f>
        <v>13</v>
      </c>
      <c r="AQ1648" s="74">
        <f>VLOOKUP($B1648,'[4]POB-2019'!$K$6:$BD$190,42,0)</f>
        <v>314</v>
      </c>
      <c r="AR1648" s="74">
        <f>VLOOKUP($B1648,'[4]POB-2019'!$K$6:$BD$190,43,0)</f>
        <v>31</v>
      </c>
      <c r="AS1648" s="74">
        <f>VLOOKUP($B1648,'[4]POB-2019'!$K$6:$BD$190,44,0)</f>
        <v>31</v>
      </c>
      <c r="AT1648" s="74">
        <f>VLOOKUP($B1648,'[4]POB-2019'!$K$6:$BD$190,45,0)</f>
        <v>136</v>
      </c>
      <c r="AU1648" s="12">
        <f>VLOOKUP($B1648,'[3]POBLAC SIN ESSALUD CUADRO MANDO'!$G$3:$DY$188,123,0)</f>
        <v>9</v>
      </c>
    </row>
    <row r="1649" spans="1:47" ht="12">
      <c r="A1649" s="58">
        <v>1650</v>
      </c>
      <c r="B1649" s="58">
        <v>6837</v>
      </c>
      <c r="C1649" s="59" t="s">
        <v>1130</v>
      </c>
      <c r="D1649" s="59" t="s">
        <v>723</v>
      </c>
      <c r="E1649" s="59" t="s">
        <v>800</v>
      </c>
      <c r="F1649" s="59" t="s">
        <v>815</v>
      </c>
      <c r="G1649" s="12" t="s">
        <v>266</v>
      </c>
      <c r="H1649" s="14">
        <f t="shared" si="404"/>
        <v>6837</v>
      </c>
      <c r="I1649" s="14">
        <f t="shared" si="400"/>
        <v>415</v>
      </c>
      <c r="J1649" s="12">
        <f>VLOOKUP($B1649,'[3]POBLAC SIN ESSALUD CUADRO MANDO'!$G$3:$DY$188,2,0)</f>
        <v>5</v>
      </c>
      <c r="K1649" s="12">
        <f>VLOOKUP($B1649,'[3]POBLAC SIN ESSALUD CUADRO MANDO'!$G$3:$DY$188,3,0)</f>
        <v>4</v>
      </c>
      <c r="L1649" s="12">
        <f>VLOOKUP($B1649,'[3]POBLAC SIN ESSALUD CUADRO MANDO'!$G$3:$DY$188,4,0)</f>
        <v>6</v>
      </c>
      <c r="M1649" s="12">
        <f>VLOOKUP($B1649,'[3]POBLAC SIN ESSALUD CUADRO MANDO'!$G$3:$DY$188,5,0)</f>
        <v>7</v>
      </c>
      <c r="N1649" s="12">
        <f>VLOOKUP($B1649,'[3]POBLAC SIN ESSALUD CUADRO MANDO'!$G$3:$DY$188,6,0)</f>
        <v>5</v>
      </c>
      <c r="O1649" s="12">
        <f>VLOOKUP($B1649,'[3]POBLAC SIN ESSALUD CUADRO MANDO'!$G$3:$DY$188,7,0)</f>
        <v>7</v>
      </c>
      <c r="P1649" s="12">
        <f>VLOOKUP($B1649,'[3]POBLAC SIN ESSALUD CUADRO MANDO'!$G$3:$DY$188,8,0)</f>
        <v>8</v>
      </c>
      <c r="Q1649" s="12">
        <f>VLOOKUP($B1649,'[3]POBLAC SIN ESSALUD CUADRO MANDO'!$G$3:$DY$188,9,0)</f>
        <v>8</v>
      </c>
      <c r="R1649" s="12">
        <f>VLOOKUP($B1649,'[3]POBLAC SIN ESSALUD CUADRO MANDO'!$G$3:$DY$188,10,0)</f>
        <v>7</v>
      </c>
      <c r="S1649" s="12">
        <f>VLOOKUP($B1649,'[3]POBLAC SIN ESSALUD CUADRO MANDO'!$G$3:$DY$188,11,0)</f>
        <v>8</v>
      </c>
      <c r="T1649" s="12">
        <f>VLOOKUP($B1649,'[3]POBLAC SIN ESSALUD CUADRO MANDO'!$G$3:$DY$188,12,0)</f>
        <v>8</v>
      </c>
      <c r="U1649" s="12">
        <f>VLOOKUP($B1649,'[3]POBLAC SIN ESSALUD CUADRO MANDO'!$G$3:$DY$188,13,0)</f>
        <v>8</v>
      </c>
      <c r="V1649" s="12">
        <f>VLOOKUP($B1649,'[3]POBLAC SIN ESSALUD CUADRO MANDO'!$G$3:$DY$188,14,0)</f>
        <v>9</v>
      </c>
      <c r="W1649" s="12">
        <f>VLOOKUP($B1649,'[3]POBLAC SIN ESSALUD CUADRO MANDO'!$G$3:$DY$188,15,0)</f>
        <v>9</v>
      </c>
      <c r="X1649" s="12">
        <f>VLOOKUP($B1649,'[3]POBLAC SIN ESSALUD CUADRO MANDO'!$G$3:$DY$188,16,0)</f>
        <v>8</v>
      </c>
      <c r="Y1649" s="12">
        <f>VLOOKUP($B1649,'[3]POBLAC SIN ESSALUD CUADRO MANDO'!$G$3:$DY$188,17,0)</f>
        <v>8</v>
      </c>
      <c r="Z1649" s="12">
        <f>VLOOKUP($B1649,'[3]POBLAC SIN ESSALUD CUADRO MANDO'!$G$3:$DY$188,18,0)</f>
        <v>8</v>
      </c>
      <c r="AA1649" s="12">
        <f>VLOOKUP($B1649,'[3]POBLAC SIN ESSALUD CUADRO MANDO'!$G$3:$DY$188,19,0)</f>
        <v>8</v>
      </c>
      <c r="AB1649" s="12">
        <f>VLOOKUP($B1649,'[3]POBLAC SIN ESSALUD CUADRO MANDO'!$G$3:$DY$188,20,0)</f>
        <v>8</v>
      </c>
      <c r="AC1649" s="12">
        <f>VLOOKUP($B1649,'[3]POBLAC SIN ESSALUD CUADRO MANDO'!$G$3:$DY$188,21,0)</f>
        <v>8</v>
      </c>
      <c r="AD1649" s="12">
        <f>VLOOKUP($B1649,'[3]POBLAC SIN ESSALUD CUADRO MANDO'!$G$3:$DY$188,110,0)</f>
        <v>36</v>
      </c>
      <c r="AE1649" s="12">
        <f>VLOOKUP($B1649,'[3]POBLAC SIN ESSALUD CUADRO MANDO'!$G$3:$DY$188,111,0)</f>
        <v>33</v>
      </c>
      <c r="AF1649" s="12">
        <f>VLOOKUP($B1649,'[3]POBLAC SIN ESSALUD CUADRO MANDO'!$G$3:$DY$188,112,0)</f>
        <v>31</v>
      </c>
      <c r="AG1649" s="12">
        <f>VLOOKUP($B1649,'[3]POBLAC SIN ESSALUD CUADRO MANDO'!$G$3:$DY$188,113,0)</f>
        <v>31</v>
      </c>
      <c r="AH1649" s="12">
        <f>VLOOKUP($B1649,'[3]POBLAC SIN ESSALUD CUADRO MANDO'!$G$3:$DY$188,114,0)</f>
        <v>27</v>
      </c>
      <c r="AI1649" s="12">
        <f>VLOOKUP($B1649,'[3]POBLAC SIN ESSALUD CUADRO MANDO'!$G$3:$DY$188,115,0)</f>
        <v>23</v>
      </c>
      <c r="AJ1649" s="12">
        <f>VLOOKUP($B1649,'[3]POBLAC SIN ESSALUD CUADRO MANDO'!$G$3:$DY$188,116,0)</f>
        <v>20</v>
      </c>
      <c r="AK1649" s="12">
        <f>VLOOKUP($B1649,'[3]POBLAC SIN ESSALUD CUADRO MANDO'!$G$3:$DY$188,117,0)</f>
        <v>16</v>
      </c>
      <c r="AL1649" s="12">
        <f>VLOOKUP($B1649,'[3]POBLAC SIN ESSALUD CUADRO MANDO'!$G$3:$DY$188,118,0)</f>
        <v>15</v>
      </c>
      <c r="AM1649" s="12">
        <f>VLOOKUP($B1649,'[3]POBLAC SIN ESSALUD CUADRO MANDO'!$G$3:$DY$188,119,0)</f>
        <v>10</v>
      </c>
      <c r="AN1649" s="12">
        <f>VLOOKUP($B1649,'[3]POBLAC SIN ESSALUD CUADRO MANDO'!$G$3:$DY$188,120,0)</f>
        <v>10</v>
      </c>
      <c r="AO1649" s="12">
        <f>VLOOKUP($B1649,'[3]POBLAC SIN ESSALUD CUADRO MANDO'!$G$3:$DY$188,121,0)</f>
        <v>7</v>
      </c>
      <c r="AP1649" s="12">
        <f>VLOOKUP($B1649,'[3]POBLAC SIN ESSALUD CUADRO MANDO'!$G$3:$DY$188,122,0)</f>
        <v>9</v>
      </c>
      <c r="AQ1649" s="74">
        <f>VLOOKUP($B1649,'[4]POB-2019'!$K$6:$BD$190,42,0)</f>
        <v>212</v>
      </c>
      <c r="AR1649" s="74">
        <f>VLOOKUP($B1649,'[4]POB-2019'!$K$6:$BD$190,43,0)</f>
        <v>21</v>
      </c>
      <c r="AS1649" s="74">
        <f>VLOOKUP($B1649,'[4]POB-2019'!$K$6:$BD$190,44,0)</f>
        <v>20</v>
      </c>
      <c r="AT1649" s="74">
        <f>VLOOKUP($B1649,'[4]POB-2019'!$K$6:$BD$190,45,0)</f>
        <v>92</v>
      </c>
      <c r="AU1649" s="12">
        <f>VLOOKUP($B1649,'[3]POBLAC SIN ESSALUD CUADRO MANDO'!$G$3:$DY$188,123,0)</f>
        <v>5</v>
      </c>
    </row>
    <row r="1650" spans="1:47" ht="12">
      <c r="A1650" s="58">
        <v>1651</v>
      </c>
      <c r="B1650" s="58">
        <v>11064</v>
      </c>
      <c r="C1650" s="59" t="s">
        <v>1130</v>
      </c>
      <c r="D1650" s="59" t="s">
        <v>723</v>
      </c>
      <c r="E1650" s="59" t="s">
        <v>800</v>
      </c>
      <c r="F1650" s="59" t="s">
        <v>816</v>
      </c>
      <c r="G1650" s="12" t="s">
        <v>266</v>
      </c>
      <c r="H1650" s="14">
        <f t="shared" si="404"/>
        <v>11064</v>
      </c>
      <c r="I1650" s="14">
        <f t="shared" si="400"/>
        <v>265</v>
      </c>
      <c r="J1650" s="12">
        <f>VLOOKUP($B1650,'[3]POBLAC SIN ESSALUD CUADRO MANDO'!$G$3:$DY$188,2,0)</f>
        <v>3</v>
      </c>
      <c r="K1650" s="12">
        <f>VLOOKUP($B1650,'[3]POBLAC SIN ESSALUD CUADRO MANDO'!$G$3:$DY$188,3,0)</f>
        <v>2</v>
      </c>
      <c r="L1650" s="12">
        <f>VLOOKUP($B1650,'[3]POBLAC SIN ESSALUD CUADRO MANDO'!$G$3:$DY$188,4,0)</f>
        <v>3</v>
      </c>
      <c r="M1650" s="12">
        <f>VLOOKUP($B1650,'[3]POBLAC SIN ESSALUD CUADRO MANDO'!$G$3:$DY$188,5,0)</f>
        <v>4</v>
      </c>
      <c r="N1650" s="12">
        <f>VLOOKUP($B1650,'[3]POBLAC SIN ESSALUD CUADRO MANDO'!$G$3:$DY$188,6,0)</f>
        <v>3</v>
      </c>
      <c r="O1650" s="12">
        <f>VLOOKUP($B1650,'[3]POBLAC SIN ESSALUD CUADRO MANDO'!$G$3:$DY$188,7,0)</f>
        <v>5</v>
      </c>
      <c r="P1650" s="12">
        <f>VLOOKUP($B1650,'[3]POBLAC SIN ESSALUD CUADRO MANDO'!$G$3:$DY$188,8,0)</f>
        <v>5</v>
      </c>
      <c r="Q1650" s="12">
        <f>VLOOKUP($B1650,'[3]POBLAC SIN ESSALUD CUADRO MANDO'!$G$3:$DY$188,9,0)</f>
        <v>5</v>
      </c>
      <c r="R1650" s="12">
        <f>VLOOKUP($B1650,'[3]POBLAC SIN ESSALUD CUADRO MANDO'!$G$3:$DY$188,10,0)</f>
        <v>5</v>
      </c>
      <c r="S1650" s="12">
        <f>VLOOKUP($B1650,'[3]POBLAC SIN ESSALUD CUADRO MANDO'!$G$3:$DY$188,11,0)</f>
        <v>5</v>
      </c>
      <c r="T1650" s="12">
        <f>VLOOKUP($B1650,'[3]POBLAC SIN ESSALUD CUADRO MANDO'!$G$3:$DY$188,12,0)</f>
        <v>5</v>
      </c>
      <c r="U1650" s="12">
        <f>VLOOKUP($B1650,'[3]POBLAC SIN ESSALUD CUADRO MANDO'!$G$3:$DY$188,13,0)</f>
        <v>5</v>
      </c>
      <c r="V1650" s="12">
        <f>VLOOKUP($B1650,'[3]POBLAC SIN ESSALUD CUADRO MANDO'!$G$3:$DY$188,14,0)</f>
        <v>6</v>
      </c>
      <c r="W1650" s="12">
        <f>VLOOKUP($B1650,'[3]POBLAC SIN ESSALUD CUADRO MANDO'!$G$3:$DY$188,15,0)</f>
        <v>6</v>
      </c>
      <c r="X1650" s="12">
        <f>VLOOKUP($B1650,'[3]POBLAC SIN ESSALUD CUADRO MANDO'!$G$3:$DY$188,16,0)</f>
        <v>5</v>
      </c>
      <c r="Y1650" s="12">
        <f>VLOOKUP($B1650,'[3]POBLAC SIN ESSALUD CUADRO MANDO'!$G$3:$DY$188,17,0)</f>
        <v>5</v>
      </c>
      <c r="Z1650" s="12">
        <f>VLOOKUP($B1650,'[3]POBLAC SIN ESSALUD CUADRO MANDO'!$G$3:$DY$188,18,0)</f>
        <v>5</v>
      </c>
      <c r="AA1650" s="12">
        <f>VLOOKUP($B1650,'[3]POBLAC SIN ESSALUD CUADRO MANDO'!$G$3:$DY$188,19,0)</f>
        <v>5</v>
      </c>
      <c r="AB1650" s="12">
        <f>VLOOKUP($B1650,'[3]POBLAC SIN ESSALUD CUADRO MANDO'!$G$3:$DY$188,20,0)</f>
        <v>5</v>
      </c>
      <c r="AC1650" s="12">
        <f>VLOOKUP($B1650,'[3]POBLAC SIN ESSALUD CUADRO MANDO'!$G$3:$DY$188,21,0)</f>
        <v>5</v>
      </c>
      <c r="AD1650" s="12">
        <f>VLOOKUP($B1650,'[3]POBLAC SIN ESSALUD CUADRO MANDO'!$G$3:$DY$188,110,0)</f>
        <v>24</v>
      </c>
      <c r="AE1650" s="12">
        <f>VLOOKUP($B1650,'[3]POBLAC SIN ESSALUD CUADRO MANDO'!$G$3:$DY$188,111,0)</f>
        <v>21</v>
      </c>
      <c r="AF1650" s="12">
        <f>VLOOKUP($B1650,'[3]POBLAC SIN ESSALUD CUADRO MANDO'!$G$3:$DY$188,112,0)</f>
        <v>20</v>
      </c>
      <c r="AG1650" s="12">
        <f>VLOOKUP($B1650,'[3]POBLAC SIN ESSALUD CUADRO MANDO'!$G$3:$DY$188,113,0)</f>
        <v>20</v>
      </c>
      <c r="AH1650" s="12">
        <f>VLOOKUP($B1650,'[3]POBLAC SIN ESSALUD CUADRO MANDO'!$G$3:$DY$188,114,0)</f>
        <v>18</v>
      </c>
      <c r="AI1650" s="12">
        <f>VLOOKUP($B1650,'[3]POBLAC SIN ESSALUD CUADRO MANDO'!$G$3:$DY$188,115,0)</f>
        <v>15</v>
      </c>
      <c r="AJ1650" s="12">
        <f>VLOOKUP($B1650,'[3]POBLAC SIN ESSALUD CUADRO MANDO'!$G$3:$DY$188,116,0)</f>
        <v>13</v>
      </c>
      <c r="AK1650" s="12">
        <f>VLOOKUP($B1650,'[3]POBLAC SIN ESSALUD CUADRO MANDO'!$G$3:$DY$188,117,0)</f>
        <v>10</v>
      </c>
      <c r="AL1650" s="12">
        <f>VLOOKUP($B1650,'[3]POBLAC SIN ESSALUD CUADRO MANDO'!$G$3:$DY$188,118,0)</f>
        <v>10</v>
      </c>
      <c r="AM1650" s="12">
        <f>VLOOKUP($B1650,'[3]POBLAC SIN ESSALUD CUADRO MANDO'!$G$3:$DY$188,119,0)</f>
        <v>7</v>
      </c>
      <c r="AN1650" s="12">
        <f>VLOOKUP($B1650,'[3]POBLAC SIN ESSALUD CUADRO MANDO'!$G$3:$DY$188,120,0)</f>
        <v>5</v>
      </c>
      <c r="AO1650" s="12">
        <f>VLOOKUP($B1650,'[3]POBLAC SIN ESSALUD CUADRO MANDO'!$G$3:$DY$188,121,0)</f>
        <v>5</v>
      </c>
      <c r="AP1650" s="12">
        <f>VLOOKUP($B1650,'[3]POBLAC SIN ESSALUD CUADRO MANDO'!$G$3:$DY$188,122,0)</f>
        <v>5</v>
      </c>
      <c r="AQ1650" s="74">
        <f>VLOOKUP($B1650,'[4]POB-2019'!$K$6:$BD$190,42,0)</f>
        <v>135</v>
      </c>
      <c r="AR1650" s="74">
        <f>VLOOKUP($B1650,'[4]POB-2019'!$K$6:$BD$190,43,0)</f>
        <v>14</v>
      </c>
      <c r="AS1650" s="74">
        <f>VLOOKUP($B1650,'[4]POB-2019'!$K$6:$BD$190,44,0)</f>
        <v>13</v>
      </c>
      <c r="AT1650" s="74">
        <f>VLOOKUP($B1650,'[4]POB-2019'!$K$6:$BD$190,45,0)</f>
        <v>60</v>
      </c>
      <c r="AU1650" s="12">
        <f>VLOOKUP($B1650,'[3]POBLAC SIN ESSALUD CUADRO MANDO'!$G$3:$DY$188,123,0)</f>
        <v>3</v>
      </c>
    </row>
    <row r="1651" spans="1:47" ht="12">
      <c r="A1651" s="58">
        <v>1652</v>
      </c>
      <c r="B1651" s="58">
        <v>6787</v>
      </c>
      <c r="C1651" s="59" t="s">
        <v>1130</v>
      </c>
      <c r="D1651" s="59" t="s">
        <v>723</v>
      </c>
      <c r="E1651" s="59" t="s">
        <v>800</v>
      </c>
      <c r="F1651" s="59" t="s">
        <v>817</v>
      </c>
      <c r="G1651" s="12" t="s">
        <v>266</v>
      </c>
      <c r="H1651" s="14">
        <f t="shared" si="404"/>
        <v>6787</v>
      </c>
      <c r="I1651" s="14">
        <f t="shared" si="400"/>
        <v>616</v>
      </c>
      <c r="J1651" s="12">
        <f>VLOOKUP($B1651,'[3]POBLAC SIN ESSALUD CUADRO MANDO'!$G$3:$DY$188,2,0)</f>
        <v>2</v>
      </c>
      <c r="K1651" s="12">
        <f>VLOOKUP($B1651,'[3]POBLAC SIN ESSALUD CUADRO MANDO'!$G$3:$DY$188,3,0)</f>
        <v>4</v>
      </c>
      <c r="L1651" s="12">
        <f>VLOOKUP($B1651,'[3]POBLAC SIN ESSALUD CUADRO MANDO'!$G$3:$DY$188,4,0)</f>
        <v>6</v>
      </c>
      <c r="M1651" s="12">
        <f>VLOOKUP($B1651,'[3]POBLAC SIN ESSALUD CUADRO MANDO'!$G$3:$DY$188,5,0)</f>
        <v>10</v>
      </c>
      <c r="N1651" s="12">
        <f>VLOOKUP($B1651,'[3]POBLAC SIN ESSALUD CUADRO MANDO'!$G$3:$DY$188,6,0)</f>
        <v>7</v>
      </c>
      <c r="O1651" s="12">
        <f>VLOOKUP($B1651,'[3]POBLAC SIN ESSALUD CUADRO MANDO'!$G$3:$DY$188,7,0)</f>
        <v>11</v>
      </c>
      <c r="P1651" s="12">
        <f>VLOOKUP($B1651,'[3]POBLAC SIN ESSALUD CUADRO MANDO'!$G$3:$DY$188,8,0)</f>
        <v>12</v>
      </c>
      <c r="Q1651" s="12">
        <f>VLOOKUP($B1651,'[3]POBLAC SIN ESSALUD CUADRO MANDO'!$G$3:$DY$188,9,0)</f>
        <v>12</v>
      </c>
      <c r="R1651" s="12">
        <f>VLOOKUP($B1651,'[3]POBLAC SIN ESSALUD CUADRO MANDO'!$G$3:$DY$188,10,0)</f>
        <v>12</v>
      </c>
      <c r="S1651" s="12">
        <f>VLOOKUP($B1651,'[3]POBLAC SIN ESSALUD CUADRO MANDO'!$G$3:$DY$188,11,0)</f>
        <v>12</v>
      </c>
      <c r="T1651" s="12">
        <f>VLOOKUP($B1651,'[3]POBLAC SIN ESSALUD CUADRO MANDO'!$G$3:$DY$188,12,0)</f>
        <v>12</v>
      </c>
      <c r="U1651" s="12">
        <f>VLOOKUP($B1651,'[3]POBLAC SIN ESSALUD CUADRO MANDO'!$G$3:$DY$188,13,0)</f>
        <v>12</v>
      </c>
      <c r="V1651" s="12">
        <f>VLOOKUP($B1651,'[3]POBLAC SIN ESSALUD CUADRO MANDO'!$G$3:$DY$188,14,0)</f>
        <v>13</v>
      </c>
      <c r="W1651" s="12">
        <f>VLOOKUP($B1651,'[3]POBLAC SIN ESSALUD CUADRO MANDO'!$G$3:$DY$188,15,0)</f>
        <v>14</v>
      </c>
      <c r="X1651" s="12">
        <f>VLOOKUP($B1651,'[3]POBLAC SIN ESSALUD CUADRO MANDO'!$G$3:$DY$188,16,0)</f>
        <v>13</v>
      </c>
      <c r="Y1651" s="12">
        <f>VLOOKUP($B1651,'[3]POBLAC SIN ESSALUD CUADRO MANDO'!$G$3:$DY$188,17,0)</f>
        <v>12</v>
      </c>
      <c r="Z1651" s="12">
        <f>VLOOKUP($B1651,'[3]POBLAC SIN ESSALUD CUADRO MANDO'!$G$3:$DY$188,18,0)</f>
        <v>12</v>
      </c>
      <c r="AA1651" s="12">
        <f>VLOOKUP($B1651,'[3]POBLAC SIN ESSALUD CUADRO MANDO'!$G$3:$DY$188,19,0)</f>
        <v>12</v>
      </c>
      <c r="AB1651" s="12">
        <f>VLOOKUP($B1651,'[3]POBLAC SIN ESSALUD CUADRO MANDO'!$G$3:$DY$188,20,0)</f>
        <v>13</v>
      </c>
      <c r="AC1651" s="12">
        <f>VLOOKUP($B1651,'[3]POBLAC SIN ESSALUD CUADRO MANDO'!$G$3:$DY$188,21,0)</f>
        <v>12</v>
      </c>
      <c r="AD1651" s="12">
        <f>VLOOKUP($B1651,'[3]POBLAC SIN ESSALUD CUADRO MANDO'!$G$3:$DY$188,110,0)</f>
        <v>56</v>
      </c>
      <c r="AE1651" s="12">
        <f>VLOOKUP($B1651,'[3]POBLAC SIN ESSALUD CUADRO MANDO'!$G$3:$DY$188,111,0)</f>
        <v>49</v>
      </c>
      <c r="AF1651" s="12">
        <f>VLOOKUP($B1651,'[3]POBLAC SIN ESSALUD CUADRO MANDO'!$G$3:$DY$188,112,0)</f>
        <v>47</v>
      </c>
      <c r="AG1651" s="12">
        <f>VLOOKUP($B1651,'[3]POBLAC SIN ESSALUD CUADRO MANDO'!$G$3:$DY$188,113,0)</f>
        <v>46</v>
      </c>
      <c r="AH1651" s="12">
        <f>VLOOKUP($B1651,'[3]POBLAC SIN ESSALUD CUADRO MANDO'!$G$3:$DY$188,114,0)</f>
        <v>40</v>
      </c>
      <c r="AI1651" s="12">
        <f>VLOOKUP($B1651,'[3]POBLAC SIN ESSALUD CUADRO MANDO'!$G$3:$DY$188,115,0)</f>
        <v>36</v>
      </c>
      <c r="AJ1651" s="12">
        <f>VLOOKUP($B1651,'[3]POBLAC SIN ESSALUD CUADRO MANDO'!$G$3:$DY$188,116,0)</f>
        <v>30</v>
      </c>
      <c r="AK1651" s="12">
        <f>VLOOKUP($B1651,'[3]POBLAC SIN ESSALUD CUADRO MANDO'!$G$3:$DY$188,117,0)</f>
        <v>25</v>
      </c>
      <c r="AL1651" s="12">
        <f>VLOOKUP($B1651,'[3]POBLAC SIN ESSALUD CUADRO MANDO'!$G$3:$DY$188,118,0)</f>
        <v>20</v>
      </c>
      <c r="AM1651" s="12">
        <f>VLOOKUP($B1651,'[3]POBLAC SIN ESSALUD CUADRO MANDO'!$G$3:$DY$188,119,0)</f>
        <v>16</v>
      </c>
      <c r="AN1651" s="12">
        <f>VLOOKUP($B1651,'[3]POBLAC SIN ESSALUD CUADRO MANDO'!$G$3:$DY$188,120,0)</f>
        <v>13</v>
      </c>
      <c r="AO1651" s="12">
        <f>VLOOKUP($B1651,'[3]POBLAC SIN ESSALUD CUADRO MANDO'!$G$3:$DY$188,121,0)</f>
        <v>12</v>
      </c>
      <c r="AP1651" s="12">
        <f>VLOOKUP($B1651,'[3]POBLAC SIN ESSALUD CUADRO MANDO'!$G$3:$DY$188,122,0)</f>
        <v>13</v>
      </c>
      <c r="AQ1651" s="74">
        <f>VLOOKUP($B1651,'[4]POB-2019'!$K$6:$BD$190,42,0)</f>
        <v>314</v>
      </c>
      <c r="AR1651" s="74">
        <f>VLOOKUP($B1651,'[4]POB-2019'!$K$6:$BD$190,43,0)</f>
        <v>33</v>
      </c>
      <c r="AS1651" s="74">
        <f>VLOOKUP($B1651,'[4]POB-2019'!$K$6:$BD$190,44,0)</f>
        <v>31</v>
      </c>
      <c r="AT1651" s="74">
        <f>VLOOKUP($B1651,'[4]POB-2019'!$K$6:$BD$190,45,0)</f>
        <v>140</v>
      </c>
      <c r="AU1651" s="12">
        <f>VLOOKUP($B1651,'[3]POBLAC SIN ESSALUD CUADRO MANDO'!$G$3:$DY$188,123,0)</f>
        <v>2</v>
      </c>
    </row>
    <row r="1652" spans="1:47" ht="12">
      <c r="A1652" s="58">
        <v>1653</v>
      </c>
      <c r="B1652" s="58">
        <v>11066</v>
      </c>
      <c r="C1652" s="59" t="s">
        <v>1130</v>
      </c>
      <c r="D1652" s="59" t="s">
        <v>723</v>
      </c>
      <c r="E1652" s="59" t="s">
        <v>800</v>
      </c>
      <c r="F1652" s="59" t="s">
        <v>818</v>
      </c>
      <c r="G1652" s="12" t="s">
        <v>266</v>
      </c>
      <c r="H1652" s="14">
        <f t="shared" si="404"/>
        <v>11066</v>
      </c>
      <c r="I1652" s="14">
        <f t="shared" si="400"/>
        <v>269</v>
      </c>
      <c r="J1652" s="12">
        <f>VLOOKUP($B1652,'[3]POBLAC SIN ESSALUD CUADRO MANDO'!$G$3:$DY$188,2,0)</f>
        <v>2</v>
      </c>
      <c r="K1652" s="12">
        <f>VLOOKUP($B1652,'[3]POBLAC SIN ESSALUD CUADRO MANDO'!$G$3:$DY$188,3,0)</f>
        <v>2</v>
      </c>
      <c r="L1652" s="12">
        <f>VLOOKUP($B1652,'[3]POBLAC SIN ESSALUD CUADRO MANDO'!$G$3:$DY$188,4,0)</f>
        <v>2</v>
      </c>
      <c r="M1652" s="12">
        <f>VLOOKUP($B1652,'[3]POBLAC SIN ESSALUD CUADRO MANDO'!$G$3:$DY$188,5,0)</f>
        <v>4</v>
      </c>
      <c r="N1652" s="12">
        <f>VLOOKUP($B1652,'[3]POBLAC SIN ESSALUD CUADRO MANDO'!$G$3:$DY$188,6,0)</f>
        <v>4</v>
      </c>
      <c r="O1652" s="12">
        <f>VLOOKUP($B1652,'[3]POBLAC SIN ESSALUD CUADRO MANDO'!$G$3:$DY$188,7,0)</f>
        <v>5</v>
      </c>
      <c r="P1652" s="12">
        <f>VLOOKUP($B1652,'[3]POBLAC SIN ESSALUD CUADRO MANDO'!$G$3:$DY$188,8,0)</f>
        <v>5</v>
      </c>
      <c r="Q1652" s="12">
        <f>VLOOKUP($B1652,'[3]POBLAC SIN ESSALUD CUADRO MANDO'!$G$3:$DY$188,9,0)</f>
        <v>5</v>
      </c>
      <c r="R1652" s="12">
        <f>VLOOKUP($B1652,'[3]POBLAC SIN ESSALUD CUADRO MANDO'!$G$3:$DY$188,10,0)</f>
        <v>5</v>
      </c>
      <c r="S1652" s="12">
        <f>VLOOKUP($B1652,'[3]POBLAC SIN ESSALUD CUADRO MANDO'!$G$3:$DY$188,11,0)</f>
        <v>5</v>
      </c>
      <c r="T1652" s="12">
        <f>VLOOKUP($B1652,'[3]POBLAC SIN ESSALUD CUADRO MANDO'!$G$3:$DY$188,12,0)</f>
        <v>5</v>
      </c>
      <c r="U1652" s="12">
        <f>VLOOKUP($B1652,'[3]POBLAC SIN ESSALUD CUADRO MANDO'!$G$3:$DY$188,13,0)</f>
        <v>5</v>
      </c>
      <c r="V1652" s="12">
        <f>VLOOKUP($B1652,'[3]POBLAC SIN ESSALUD CUADRO MANDO'!$G$3:$DY$188,14,0)</f>
        <v>6</v>
      </c>
      <c r="W1652" s="12">
        <f>VLOOKUP($B1652,'[3]POBLAC SIN ESSALUD CUADRO MANDO'!$G$3:$DY$188,15,0)</f>
        <v>6</v>
      </c>
      <c r="X1652" s="12">
        <f>VLOOKUP($B1652,'[3]POBLAC SIN ESSALUD CUADRO MANDO'!$G$3:$DY$188,16,0)</f>
        <v>6</v>
      </c>
      <c r="Y1652" s="12">
        <f>VLOOKUP($B1652,'[3]POBLAC SIN ESSALUD CUADRO MANDO'!$G$3:$DY$188,17,0)</f>
        <v>5</v>
      </c>
      <c r="Z1652" s="12">
        <f>VLOOKUP($B1652,'[3]POBLAC SIN ESSALUD CUADRO MANDO'!$G$3:$DY$188,18,0)</f>
        <v>5</v>
      </c>
      <c r="AA1652" s="12">
        <f>VLOOKUP($B1652,'[3]POBLAC SIN ESSALUD CUADRO MANDO'!$G$3:$DY$188,19,0)</f>
        <v>5</v>
      </c>
      <c r="AB1652" s="12">
        <f>VLOOKUP($B1652,'[3]POBLAC SIN ESSALUD CUADRO MANDO'!$G$3:$DY$188,20,0)</f>
        <v>6</v>
      </c>
      <c r="AC1652" s="12">
        <f>VLOOKUP($B1652,'[3]POBLAC SIN ESSALUD CUADRO MANDO'!$G$3:$DY$188,21,0)</f>
        <v>5</v>
      </c>
      <c r="AD1652" s="12">
        <f>VLOOKUP($B1652,'[3]POBLAC SIN ESSALUD CUADRO MANDO'!$G$3:$DY$188,110,0)</f>
        <v>25</v>
      </c>
      <c r="AE1652" s="12">
        <f>VLOOKUP($B1652,'[3]POBLAC SIN ESSALUD CUADRO MANDO'!$G$3:$DY$188,111,0)</f>
        <v>22</v>
      </c>
      <c r="AF1652" s="12">
        <f>VLOOKUP($B1652,'[3]POBLAC SIN ESSALUD CUADRO MANDO'!$G$3:$DY$188,112,0)</f>
        <v>21</v>
      </c>
      <c r="AG1652" s="12">
        <f>VLOOKUP($B1652,'[3]POBLAC SIN ESSALUD CUADRO MANDO'!$G$3:$DY$188,113,0)</f>
        <v>20</v>
      </c>
      <c r="AH1652" s="12">
        <f>VLOOKUP($B1652,'[3]POBLAC SIN ESSALUD CUADRO MANDO'!$G$3:$DY$188,114,0)</f>
        <v>18</v>
      </c>
      <c r="AI1652" s="12">
        <f>VLOOKUP($B1652,'[3]POBLAC SIN ESSALUD CUADRO MANDO'!$G$3:$DY$188,115,0)</f>
        <v>15</v>
      </c>
      <c r="AJ1652" s="12">
        <f>VLOOKUP($B1652,'[3]POBLAC SIN ESSALUD CUADRO MANDO'!$G$3:$DY$188,116,0)</f>
        <v>13</v>
      </c>
      <c r="AK1652" s="12">
        <f>VLOOKUP($B1652,'[3]POBLAC SIN ESSALUD CUADRO MANDO'!$G$3:$DY$188,117,0)</f>
        <v>10</v>
      </c>
      <c r="AL1652" s="12">
        <f>VLOOKUP($B1652,'[3]POBLAC SIN ESSALUD CUADRO MANDO'!$G$3:$DY$188,118,0)</f>
        <v>10</v>
      </c>
      <c r="AM1652" s="12">
        <f>VLOOKUP($B1652,'[3]POBLAC SIN ESSALUD CUADRO MANDO'!$G$3:$DY$188,119,0)</f>
        <v>7</v>
      </c>
      <c r="AN1652" s="12">
        <f>VLOOKUP($B1652,'[3]POBLAC SIN ESSALUD CUADRO MANDO'!$G$3:$DY$188,120,0)</f>
        <v>5</v>
      </c>
      <c r="AO1652" s="12">
        <f>VLOOKUP($B1652,'[3]POBLAC SIN ESSALUD CUADRO MANDO'!$G$3:$DY$188,121,0)</f>
        <v>5</v>
      </c>
      <c r="AP1652" s="12">
        <f>VLOOKUP($B1652,'[3]POBLAC SIN ESSALUD CUADRO MANDO'!$G$3:$DY$188,122,0)</f>
        <v>5</v>
      </c>
      <c r="AQ1652" s="74">
        <f>VLOOKUP($B1652,'[4]POB-2019'!$K$6:$BD$190,42,0)</f>
        <v>137</v>
      </c>
      <c r="AR1652" s="74">
        <f>VLOOKUP($B1652,'[4]POB-2019'!$K$6:$BD$190,43,0)</f>
        <v>14</v>
      </c>
      <c r="AS1652" s="74">
        <f>VLOOKUP($B1652,'[4]POB-2019'!$K$6:$BD$190,44,0)</f>
        <v>13</v>
      </c>
      <c r="AT1652" s="74">
        <f>VLOOKUP($B1652,'[4]POB-2019'!$K$6:$BD$190,45,0)</f>
        <v>62</v>
      </c>
      <c r="AU1652" s="12">
        <f>VLOOKUP($B1652,'[3]POBLAC SIN ESSALUD CUADRO MANDO'!$G$3:$DY$188,123,0)</f>
        <v>2</v>
      </c>
    </row>
    <row r="1653" spans="1:47" ht="12">
      <c r="A1653" s="58">
        <v>1654</v>
      </c>
      <c r="B1653" s="58">
        <v>6788</v>
      </c>
      <c r="C1653" s="59" t="s">
        <v>1130</v>
      </c>
      <c r="D1653" s="59" t="s">
        <v>723</v>
      </c>
      <c r="E1653" s="59" t="s">
        <v>800</v>
      </c>
      <c r="F1653" s="59" t="s">
        <v>819</v>
      </c>
      <c r="G1653" s="12" t="s">
        <v>266</v>
      </c>
      <c r="H1653" s="14">
        <f t="shared" si="404"/>
        <v>6788</v>
      </c>
      <c r="I1653" s="14">
        <f t="shared" si="400"/>
        <v>299</v>
      </c>
      <c r="J1653" s="12">
        <f>VLOOKUP($B1653,'[3]POBLAC SIN ESSALUD CUADRO MANDO'!$G$3:$DY$188,2,0)</f>
        <v>4</v>
      </c>
      <c r="K1653" s="12">
        <f>VLOOKUP($B1653,'[3]POBLAC SIN ESSALUD CUADRO MANDO'!$G$3:$DY$188,3,0)</f>
        <v>5</v>
      </c>
      <c r="L1653" s="12">
        <f>VLOOKUP($B1653,'[3]POBLAC SIN ESSALUD CUADRO MANDO'!$G$3:$DY$188,4,0)</f>
        <v>5</v>
      </c>
      <c r="M1653" s="12">
        <f>VLOOKUP($B1653,'[3]POBLAC SIN ESSALUD CUADRO MANDO'!$G$3:$DY$188,5,0)</f>
        <v>5</v>
      </c>
      <c r="N1653" s="12">
        <f>VLOOKUP($B1653,'[3]POBLAC SIN ESSALUD CUADRO MANDO'!$G$3:$DY$188,6,0)</f>
        <v>4</v>
      </c>
      <c r="O1653" s="12">
        <f>VLOOKUP($B1653,'[3]POBLAC SIN ESSALUD CUADRO MANDO'!$G$3:$DY$188,7,0)</f>
        <v>5</v>
      </c>
      <c r="P1653" s="12">
        <f>VLOOKUP($B1653,'[3]POBLAC SIN ESSALUD CUADRO MANDO'!$G$3:$DY$188,8,0)</f>
        <v>5</v>
      </c>
      <c r="Q1653" s="12">
        <f>VLOOKUP($B1653,'[3]POBLAC SIN ESSALUD CUADRO MANDO'!$G$3:$DY$188,9,0)</f>
        <v>6</v>
      </c>
      <c r="R1653" s="12">
        <f>VLOOKUP($B1653,'[3]POBLAC SIN ESSALUD CUADRO MANDO'!$G$3:$DY$188,10,0)</f>
        <v>5</v>
      </c>
      <c r="S1653" s="12">
        <f>VLOOKUP($B1653,'[3]POBLAC SIN ESSALUD CUADRO MANDO'!$G$3:$DY$188,11,0)</f>
        <v>6</v>
      </c>
      <c r="T1653" s="12">
        <f>VLOOKUP($B1653,'[3]POBLAC SIN ESSALUD CUADRO MANDO'!$G$3:$DY$188,12,0)</f>
        <v>6</v>
      </c>
      <c r="U1653" s="12">
        <f>VLOOKUP($B1653,'[3]POBLAC SIN ESSALUD CUADRO MANDO'!$G$3:$DY$188,13,0)</f>
        <v>5</v>
      </c>
      <c r="V1653" s="12">
        <f>VLOOKUP($B1653,'[3]POBLAC SIN ESSALUD CUADRO MANDO'!$G$3:$DY$188,14,0)</f>
        <v>6</v>
      </c>
      <c r="W1653" s="12">
        <f>VLOOKUP($B1653,'[3]POBLAC SIN ESSALUD CUADRO MANDO'!$G$3:$DY$188,15,0)</f>
        <v>7</v>
      </c>
      <c r="X1653" s="12">
        <f>VLOOKUP($B1653,'[3]POBLAC SIN ESSALUD CUADRO MANDO'!$G$3:$DY$188,16,0)</f>
        <v>6</v>
      </c>
      <c r="Y1653" s="12">
        <f>VLOOKUP($B1653,'[3]POBLAC SIN ESSALUD CUADRO MANDO'!$G$3:$DY$188,17,0)</f>
        <v>6</v>
      </c>
      <c r="Z1653" s="12">
        <f>VLOOKUP($B1653,'[3]POBLAC SIN ESSALUD CUADRO MANDO'!$G$3:$DY$188,18,0)</f>
        <v>6</v>
      </c>
      <c r="AA1653" s="12">
        <f>VLOOKUP($B1653,'[3]POBLAC SIN ESSALUD CUADRO MANDO'!$G$3:$DY$188,19,0)</f>
        <v>6</v>
      </c>
      <c r="AB1653" s="12">
        <f>VLOOKUP($B1653,'[3]POBLAC SIN ESSALUD CUADRO MANDO'!$G$3:$DY$188,20,0)</f>
        <v>6</v>
      </c>
      <c r="AC1653" s="12">
        <f>VLOOKUP($B1653,'[3]POBLAC SIN ESSALUD CUADRO MANDO'!$G$3:$DY$188,21,0)</f>
        <v>6</v>
      </c>
      <c r="AD1653" s="12">
        <f>VLOOKUP($B1653,'[3]POBLAC SIN ESSALUD CUADRO MANDO'!$G$3:$DY$188,110,0)</f>
        <v>26</v>
      </c>
      <c r="AE1653" s="12">
        <f>VLOOKUP($B1653,'[3]POBLAC SIN ESSALUD CUADRO MANDO'!$G$3:$DY$188,111,0)</f>
        <v>23</v>
      </c>
      <c r="AF1653" s="12">
        <f>VLOOKUP($B1653,'[3]POBLAC SIN ESSALUD CUADRO MANDO'!$G$3:$DY$188,112,0)</f>
        <v>22</v>
      </c>
      <c r="AG1653" s="12">
        <f>VLOOKUP($B1653,'[3]POBLAC SIN ESSALUD CUADRO MANDO'!$G$3:$DY$188,113,0)</f>
        <v>21</v>
      </c>
      <c r="AH1653" s="12">
        <f>VLOOKUP($B1653,'[3]POBLAC SIN ESSALUD CUADRO MANDO'!$G$3:$DY$188,114,0)</f>
        <v>20</v>
      </c>
      <c r="AI1653" s="12">
        <f>VLOOKUP($B1653,'[3]POBLAC SIN ESSALUD CUADRO MANDO'!$G$3:$DY$188,115,0)</f>
        <v>16</v>
      </c>
      <c r="AJ1653" s="12">
        <f>VLOOKUP($B1653,'[3]POBLAC SIN ESSALUD CUADRO MANDO'!$G$3:$DY$188,116,0)</f>
        <v>15</v>
      </c>
      <c r="AK1653" s="12">
        <f>VLOOKUP($B1653,'[3]POBLAC SIN ESSALUD CUADRO MANDO'!$G$3:$DY$188,117,0)</f>
        <v>11</v>
      </c>
      <c r="AL1653" s="12">
        <f>VLOOKUP($B1653,'[3]POBLAC SIN ESSALUD CUADRO MANDO'!$G$3:$DY$188,118,0)</f>
        <v>10</v>
      </c>
      <c r="AM1653" s="12">
        <f>VLOOKUP($B1653,'[3]POBLAC SIN ESSALUD CUADRO MANDO'!$G$3:$DY$188,119,0)</f>
        <v>8</v>
      </c>
      <c r="AN1653" s="12">
        <f>VLOOKUP($B1653,'[3]POBLAC SIN ESSALUD CUADRO MANDO'!$G$3:$DY$188,120,0)</f>
        <v>6</v>
      </c>
      <c r="AO1653" s="12">
        <f>VLOOKUP($B1653,'[3]POBLAC SIN ESSALUD CUADRO MANDO'!$G$3:$DY$188,121,0)</f>
        <v>5</v>
      </c>
      <c r="AP1653" s="12">
        <f>VLOOKUP($B1653,'[3]POBLAC SIN ESSALUD CUADRO MANDO'!$G$3:$DY$188,122,0)</f>
        <v>6</v>
      </c>
      <c r="AQ1653" s="74">
        <f>VLOOKUP($B1653,'[4]POB-2019'!$K$6:$BD$190,42,0)</f>
        <v>152</v>
      </c>
      <c r="AR1653" s="74">
        <f>VLOOKUP($B1653,'[4]POB-2019'!$K$6:$BD$190,43,0)</f>
        <v>15</v>
      </c>
      <c r="AS1653" s="74">
        <f>VLOOKUP($B1653,'[4]POB-2019'!$K$6:$BD$190,44,0)</f>
        <v>15</v>
      </c>
      <c r="AT1653" s="74">
        <f>VLOOKUP($B1653,'[4]POB-2019'!$K$6:$BD$190,45,0)</f>
        <v>65</v>
      </c>
      <c r="AU1653" s="12">
        <f>VLOOKUP($B1653,'[3]POBLAC SIN ESSALUD CUADRO MANDO'!$G$3:$DY$188,123,0)</f>
        <v>4</v>
      </c>
    </row>
    <row r="1654" spans="1:47" ht="12">
      <c r="A1654" s="58">
        <v>1655</v>
      </c>
      <c r="B1654" s="58">
        <v>4990</v>
      </c>
      <c r="C1654" s="59" t="s">
        <v>1130</v>
      </c>
      <c r="D1654" s="59" t="s">
        <v>723</v>
      </c>
      <c r="E1654" s="59" t="s">
        <v>800</v>
      </c>
      <c r="F1654" s="59" t="s">
        <v>820</v>
      </c>
      <c r="G1654" s="12" t="s">
        <v>266</v>
      </c>
      <c r="H1654" s="14">
        <f t="shared" si="404"/>
        <v>4990</v>
      </c>
      <c r="I1654" s="14">
        <f t="shared" si="400"/>
        <v>721</v>
      </c>
      <c r="J1654" s="12">
        <f>VLOOKUP($B1654,'[3]POBLAC SIN ESSALUD CUADRO MANDO'!$G$3:$DY$188,2,0)</f>
        <v>8</v>
      </c>
      <c r="K1654" s="12">
        <f>VLOOKUP($B1654,'[3]POBLAC SIN ESSALUD CUADRO MANDO'!$G$3:$DY$188,3,0)</f>
        <v>9</v>
      </c>
      <c r="L1654" s="12">
        <f>VLOOKUP($B1654,'[3]POBLAC SIN ESSALUD CUADRO MANDO'!$G$3:$DY$188,4,0)</f>
        <v>9</v>
      </c>
      <c r="M1654" s="12">
        <f>VLOOKUP($B1654,'[3]POBLAC SIN ESSALUD CUADRO MANDO'!$G$3:$DY$188,5,0)</f>
        <v>11</v>
      </c>
      <c r="N1654" s="12">
        <f>VLOOKUP($B1654,'[3]POBLAC SIN ESSALUD CUADRO MANDO'!$G$3:$DY$188,6,0)</f>
        <v>10</v>
      </c>
      <c r="O1654" s="12">
        <f>VLOOKUP($B1654,'[3]POBLAC SIN ESSALUD CUADRO MANDO'!$G$3:$DY$188,7,0)</f>
        <v>13</v>
      </c>
      <c r="P1654" s="12">
        <f>VLOOKUP($B1654,'[3]POBLAC SIN ESSALUD CUADRO MANDO'!$G$3:$DY$188,8,0)</f>
        <v>13</v>
      </c>
      <c r="Q1654" s="12">
        <f>VLOOKUP($B1654,'[3]POBLAC SIN ESSALUD CUADRO MANDO'!$G$3:$DY$188,9,0)</f>
        <v>14</v>
      </c>
      <c r="R1654" s="12">
        <f>VLOOKUP($B1654,'[3]POBLAC SIN ESSALUD CUADRO MANDO'!$G$3:$DY$188,10,0)</f>
        <v>13</v>
      </c>
      <c r="S1654" s="12">
        <f>VLOOKUP($B1654,'[3]POBLAC SIN ESSALUD CUADRO MANDO'!$G$3:$DY$188,11,0)</f>
        <v>14</v>
      </c>
      <c r="T1654" s="12">
        <f>VLOOKUP($B1654,'[3]POBLAC SIN ESSALUD CUADRO MANDO'!$G$3:$DY$188,12,0)</f>
        <v>13</v>
      </c>
      <c r="U1654" s="12">
        <f>VLOOKUP($B1654,'[3]POBLAC SIN ESSALUD CUADRO MANDO'!$G$3:$DY$188,13,0)</f>
        <v>13</v>
      </c>
      <c r="V1654" s="12">
        <f>VLOOKUP($B1654,'[3]POBLAC SIN ESSALUD CUADRO MANDO'!$G$3:$DY$188,14,0)</f>
        <v>15</v>
      </c>
      <c r="W1654" s="12">
        <f>VLOOKUP($B1654,'[3]POBLAC SIN ESSALUD CUADRO MANDO'!$G$3:$DY$188,15,0)</f>
        <v>16</v>
      </c>
      <c r="X1654" s="12">
        <f>VLOOKUP($B1654,'[3]POBLAC SIN ESSALUD CUADRO MANDO'!$G$3:$DY$188,16,0)</f>
        <v>14</v>
      </c>
      <c r="Y1654" s="12">
        <f>VLOOKUP($B1654,'[3]POBLAC SIN ESSALUD CUADRO MANDO'!$G$3:$DY$188,17,0)</f>
        <v>14</v>
      </c>
      <c r="Z1654" s="12">
        <f>VLOOKUP($B1654,'[3]POBLAC SIN ESSALUD CUADRO MANDO'!$G$3:$DY$188,18,0)</f>
        <v>14</v>
      </c>
      <c r="AA1654" s="12">
        <f>VLOOKUP($B1654,'[3]POBLAC SIN ESSALUD CUADRO MANDO'!$G$3:$DY$188,19,0)</f>
        <v>14</v>
      </c>
      <c r="AB1654" s="12">
        <f>VLOOKUP($B1654,'[3]POBLAC SIN ESSALUD CUADRO MANDO'!$G$3:$DY$188,20,0)</f>
        <v>14</v>
      </c>
      <c r="AC1654" s="12">
        <f>VLOOKUP($B1654,'[3]POBLAC SIN ESSALUD CUADRO MANDO'!$G$3:$DY$188,21,0)</f>
        <v>14</v>
      </c>
      <c r="AD1654" s="12">
        <f>VLOOKUP($B1654,'[3]POBLAC SIN ESSALUD CUADRO MANDO'!$G$3:$DY$188,110,0)</f>
        <v>64</v>
      </c>
      <c r="AE1654" s="12">
        <f>VLOOKUP($B1654,'[3]POBLAC SIN ESSALUD CUADRO MANDO'!$G$3:$DY$188,111,0)</f>
        <v>58</v>
      </c>
      <c r="AF1654" s="12">
        <f>VLOOKUP($B1654,'[3]POBLAC SIN ESSALUD CUADRO MANDO'!$G$3:$DY$188,112,0)</f>
        <v>54</v>
      </c>
      <c r="AG1654" s="12">
        <f>VLOOKUP($B1654,'[3]POBLAC SIN ESSALUD CUADRO MANDO'!$G$3:$DY$188,113,0)</f>
        <v>53</v>
      </c>
      <c r="AH1654" s="12">
        <f>VLOOKUP($B1654,'[3]POBLAC SIN ESSALUD CUADRO MANDO'!$G$3:$DY$188,114,0)</f>
        <v>46</v>
      </c>
      <c r="AI1654" s="12">
        <f>VLOOKUP($B1654,'[3]POBLAC SIN ESSALUD CUADRO MANDO'!$G$3:$DY$188,115,0)</f>
        <v>40</v>
      </c>
      <c r="AJ1654" s="12">
        <f>VLOOKUP($B1654,'[3]POBLAC SIN ESSALUD CUADRO MANDO'!$G$3:$DY$188,116,0)</f>
        <v>34</v>
      </c>
      <c r="AK1654" s="12">
        <f>VLOOKUP($B1654,'[3]POBLAC SIN ESSALUD CUADRO MANDO'!$G$3:$DY$188,117,0)</f>
        <v>27</v>
      </c>
      <c r="AL1654" s="12">
        <f>VLOOKUP($B1654,'[3]POBLAC SIN ESSALUD CUADRO MANDO'!$G$3:$DY$188,118,0)</f>
        <v>24</v>
      </c>
      <c r="AM1654" s="12">
        <f>VLOOKUP($B1654,'[3]POBLAC SIN ESSALUD CUADRO MANDO'!$G$3:$DY$188,119,0)</f>
        <v>19</v>
      </c>
      <c r="AN1654" s="12">
        <f>VLOOKUP($B1654,'[3]POBLAC SIN ESSALUD CUADRO MANDO'!$G$3:$DY$188,120,0)</f>
        <v>16</v>
      </c>
      <c r="AO1654" s="12">
        <f>VLOOKUP($B1654,'[3]POBLAC SIN ESSALUD CUADRO MANDO'!$G$3:$DY$188,121,0)</f>
        <v>14</v>
      </c>
      <c r="AP1654" s="12">
        <f>VLOOKUP($B1654,'[3]POBLAC SIN ESSALUD CUADRO MANDO'!$G$3:$DY$188,122,0)</f>
        <v>17</v>
      </c>
      <c r="AQ1654" s="74">
        <f>VLOOKUP($B1654,'[4]POB-2019'!$K$6:$BD$190,42,0)</f>
        <v>368</v>
      </c>
      <c r="AR1654" s="74">
        <f>VLOOKUP($B1654,'[4]POB-2019'!$K$6:$BD$190,43,0)</f>
        <v>36</v>
      </c>
      <c r="AS1654" s="74">
        <f>VLOOKUP($B1654,'[4]POB-2019'!$K$6:$BD$190,44,0)</f>
        <v>36</v>
      </c>
      <c r="AT1654" s="74">
        <f>VLOOKUP($B1654,'[4]POB-2019'!$K$6:$BD$190,45,0)</f>
        <v>161</v>
      </c>
      <c r="AU1654" s="12">
        <f>VLOOKUP($B1654,'[3]POBLAC SIN ESSALUD CUADRO MANDO'!$G$3:$DY$188,123,0)</f>
        <v>8</v>
      </c>
    </row>
    <row r="1655" spans="1:47" ht="12">
      <c r="A1655" s="58">
        <v>1656</v>
      </c>
      <c r="B1655" s="58">
        <v>6865</v>
      </c>
      <c r="C1655" s="59" t="s">
        <v>1130</v>
      </c>
      <c r="D1655" s="59" t="s">
        <v>723</v>
      </c>
      <c r="E1655" s="59" t="s">
        <v>837</v>
      </c>
      <c r="F1655" s="59" t="s">
        <v>838</v>
      </c>
      <c r="G1655" s="12" t="s">
        <v>266</v>
      </c>
      <c r="H1655" s="14">
        <f t="shared" si="404"/>
        <v>6865</v>
      </c>
      <c r="I1655" s="14">
        <f t="shared" si="400"/>
        <v>558</v>
      </c>
      <c r="J1655" s="12">
        <f>VLOOKUP($B1655,'[3]POBLAC SIN ESSALUD CUADRO MANDO'!$G$3:$DY$188,2,0)</f>
        <v>7</v>
      </c>
      <c r="K1655" s="12">
        <f>VLOOKUP($B1655,'[3]POBLAC SIN ESSALUD CUADRO MANDO'!$G$3:$DY$188,3,0)</f>
        <v>9</v>
      </c>
      <c r="L1655" s="12">
        <f>VLOOKUP($B1655,'[3]POBLAC SIN ESSALUD CUADRO MANDO'!$G$3:$DY$188,4,0)</f>
        <v>7</v>
      </c>
      <c r="M1655" s="12">
        <f>VLOOKUP($B1655,'[3]POBLAC SIN ESSALUD CUADRO MANDO'!$G$3:$DY$188,5,0)</f>
        <v>9</v>
      </c>
      <c r="N1655" s="12">
        <f>VLOOKUP($B1655,'[3]POBLAC SIN ESSALUD CUADRO MANDO'!$G$3:$DY$188,6,0)</f>
        <v>10</v>
      </c>
      <c r="O1655" s="12">
        <f>VLOOKUP($B1655,'[3]POBLAC SIN ESSALUD CUADRO MANDO'!$G$3:$DY$188,7,0)</f>
        <v>10</v>
      </c>
      <c r="P1655" s="12">
        <f>VLOOKUP($B1655,'[3]POBLAC SIN ESSALUD CUADRO MANDO'!$G$3:$DY$188,8,0)</f>
        <v>10</v>
      </c>
      <c r="Q1655" s="12">
        <f>VLOOKUP($B1655,'[3]POBLAC SIN ESSALUD CUADRO MANDO'!$G$3:$DY$188,9,0)</f>
        <v>11</v>
      </c>
      <c r="R1655" s="12">
        <f>VLOOKUP($B1655,'[3]POBLAC SIN ESSALUD CUADRO MANDO'!$G$3:$DY$188,10,0)</f>
        <v>10</v>
      </c>
      <c r="S1655" s="12">
        <f>VLOOKUP($B1655,'[3]POBLAC SIN ESSALUD CUADRO MANDO'!$G$3:$DY$188,11,0)</f>
        <v>10</v>
      </c>
      <c r="T1655" s="12">
        <f>VLOOKUP($B1655,'[3]POBLAC SIN ESSALUD CUADRO MANDO'!$G$3:$DY$188,12,0)</f>
        <v>10</v>
      </c>
      <c r="U1655" s="12">
        <f>VLOOKUP($B1655,'[3]POBLAC SIN ESSALUD CUADRO MANDO'!$G$3:$DY$188,13,0)</f>
        <v>10</v>
      </c>
      <c r="V1655" s="12">
        <f>VLOOKUP($B1655,'[3]POBLAC SIN ESSALUD CUADRO MANDO'!$G$3:$DY$188,14,0)</f>
        <v>12</v>
      </c>
      <c r="W1655" s="12">
        <f>VLOOKUP($B1655,'[3]POBLAC SIN ESSALUD CUADRO MANDO'!$G$3:$DY$188,15,0)</f>
        <v>12</v>
      </c>
      <c r="X1655" s="12">
        <f>VLOOKUP($B1655,'[3]POBLAC SIN ESSALUD CUADRO MANDO'!$G$3:$DY$188,16,0)</f>
        <v>11</v>
      </c>
      <c r="Y1655" s="12">
        <f>VLOOKUP($B1655,'[3]POBLAC SIN ESSALUD CUADRO MANDO'!$G$3:$DY$188,17,0)</f>
        <v>11</v>
      </c>
      <c r="Z1655" s="12">
        <f>VLOOKUP($B1655,'[3]POBLAC SIN ESSALUD CUADRO MANDO'!$G$3:$DY$188,18,0)</f>
        <v>11</v>
      </c>
      <c r="AA1655" s="12">
        <f>VLOOKUP($B1655,'[3]POBLAC SIN ESSALUD CUADRO MANDO'!$G$3:$DY$188,19,0)</f>
        <v>11</v>
      </c>
      <c r="AB1655" s="12">
        <f>VLOOKUP($B1655,'[3]POBLAC SIN ESSALUD CUADRO MANDO'!$G$3:$DY$188,20,0)</f>
        <v>11</v>
      </c>
      <c r="AC1655" s="12">
        <f>VLOOKUP($B1655,'[3]POBLAC SIN ESSALUD CUADRO MANDO'!$G$3:$DY$188,21,0)</f>
        <v>11</v>
      </c>
      <c r="AD1655" s="12">
        <f>VLOOKUP($B1655,'[3]POBLAC SIN ESSALUD CUADRO MANDO'!$G$3:$DY$188,110,0)</f>
        <v>49</v>
      </c>
      <c r="AE1655" s="12">
        <f>VLOOKUP($B1655,'[3]POBLAC SIN ESSALUD CUADRO MANDO'!$G$3:$DY$188,111,0)</f>
        <v>44</v>
      </c>
      <c r="AF1655" s="12">
        <f>VLOOKUP($B1655,'[3]POBLAC SIN ESSALUD CUADRO MANDO'!$G$3:$DY$188,112,0)</f>
        <v>41</v>
      </c>
      <c r="AG1655" s="12">
        <f>VLOOKUP($B1655,'[3]POBLAC SIN ESSALUD CUADRO MANDO'!$G$3:$DY$188,113,0)</f>
        <v>41</v>
      </c>
      <c r="AH1655" s="12">
        <f>VLOOKUP($B1655,'[3]POBLAC SIN ESSALUD CUADRO MANDO'!$G$3:$DY$188,114,0)</f>
        <v>36</v>
      </c>
      <c r="AI1655" s="12">
        <f>VLOOKUP($B1655,'[3]POBLAC SIN ESSALUD CUADRO MANDO'!$G$3:$DY$188,115,0)</f>
        <v>31</v>
      </c>
      <c r="AJ1655" s="12">
        <f>VLOOKUP($B1655,'[3]POBLAC SIN ESSALUD CUADRO MANDO'!$G$3:$DY$188,116,0)</f>
        <v>26</v>
      </c>
      <c r="AK1655" s="12">
        <f>VLOOKUP($B1655,'[3]POBLAC SIN ESSALUD CUADRO MANDO'!$G$3:$DY$188,117,0)</f>
        <v>21</v>
      </c>
      <c r="AL1655" s="12">
        <f>VLOOKUP($B1655,'[3]POBLAC SIN ESSALUD CUADRO MANDO'!$G$3:$DY$188,118,0)</f>
        <v>19</v>
      </c>
      <c r="AM1655" s="12">
        <f>VLOOKUP($B1655,'[3]POBLAC SIN ESSALUD CUADRO MANDO'!$G$3:$DY$188,119,0)</f>
        <v>14</v>
      </c>
      <c r="AN1655" s="12">
        <f>VLOOKUP($B1655,'[3]POBLAC SIN ESSALUD CUADRO MANDO'!$G$3:$DY$188,120,0)</f>
        <v>12</v>
      </c>
      <c r="AO1655" s="12">
        <f>VLOOKUP($B1655,'[3]POBLAC SIN ESSALUD CUADRO MANDO'!$G$3:$DY$188,121,0)</f>
        <v>10</v>
      </c>
      <c r="AP1655" s="12">
        <f>VLOOKUP($B1655,'[3]POBLAC SIN ESSALUD CUADRO MANDO'!$G$3:$DY$188,122,0)</f>
        <v>11</v>
      </c>
      <c r="AQ1655" s="74">
        <f>VLOOKUP($B1655,'[4]POB-2019'!$K$6:$BD$190,42,0)</f>
        <v>285</v>
      </c>
      <c r="AR1655" s="74">
        <f>VLOOKUP($B1655,'[4]POB-2019'!$K$6:$BD$190,43,0)</f>
        <v>28</v>
      </c>
      <c r="AS1655" s="74">
        <f>VLOOKUP($B1655,'[4]POB-2019'!$K$6:$BD$190,44,0)</f>
        <v>28</v>
      </c>
      <c r="AT1655" s="74">
        <f>VLOOKUP($B1655,'[4]POB-2019'!$K$6:$BD$190,45,0)</f>
        <v>123</v>
      </c>
      <c r="AU1655" s="12">
        <f>VLOOKUP($B1655,'[3]POBLAC SIN ESSALUD CUADRO MANDO'!$G$3:$DY$188,123,0)</f>
        <v>8</v>
      </c>
    </row>
    <row r="1656" spans="1:47" ht="12">
      <c r="A1656" s="58">
        <v>1657</v>
      </c>
      <c r="B1656" s="58">
        <v>7097</v>
      </c>
      <c r="C1656" s="59" t="s">
        <v>1130</v>
      </c>
      <c r="D1656" s="59" t="s">
        <v>723</v>
      </c>
      <c r="E1656" s="59" t="s">
        <v>837</v>
      </c>
      <c r="F1656" s="59" t="s">
        <v>839</v>
      </c>
      <c r="G1656" s="12" t="s">
        <v>266</v>
      </c>
      <c r="H1656" s="14">
        <f t="shared" ref="H1656:H1679" si="405">B1656</f>
        <v>7097</v>
      </c>
      <c r="I1656" s="14">
        <f t="shared" si="400"/>
        <v>474</v>
      </c>
      <c r="J1656" s="12">
        <f>VLOOKUP($B1656,'[3]POBLAC SIN ESSALUD CUADRO MANDO'!$G$3:$DY$188,2,0)</f>
        <v>6</v>
      </c>
      <c r="K1656" s="12">
        <f>VLOOKUP($B1656,'[3]POBLAC SIN ESSALUD CUADRO MANDO'!$G$3:$DY$188,3,0)</f>
        <v>9</v>
      </c>
      <c r="L1656" s="12">
        <f>VLOOKUP($B1656,'[3]POBLAC SIN ESSALUD CUADRO MANDO'!$G$3:$DY$188,4,0)</f>
        <v>8</v>
      </c>
      <c r="M1656" s="12">
        <f>VLOOKUP($B1656,'[3]POBLAC SIN ESSALUD CUADRO MANDO'!$G$3:$DY$188,5,0)</f>
        <v>7</v>
      </c>
      <c r="N1656" s="12">
        <f>VLOOKUP($B1656,'[3]POBLAC SIN ESSALUD CUADRO MANDO'!$G$3:$DY$188,6,0)</f>
        <v>7</v>
      </c>
      <c r="O1656" s="12">
        <f>VLOOKUP($B1656,'[3]POBLAC SIN ESSALUD CUADRO MANDO'!$G$3:$DY$188,7,0)</f>
        <v>8</v>
      </c>
      <c r="P1656" s="12">
        <f>VLOOKUP($B1656,'[3]POBLAC SIN ESSALUD CUADRO MANDO'!$G$3:$DY$188,8,0)</f>
        <v>9</v>
      </c>
      <c r="Q1656" s="12">
        <f>VLOOKUP($B1656,'[3]POBLAC SIN ESSALUD CUADRO MANDO'!$G$3:$DY$188,9,0)</f>
        <v>9</v>
      </c>
      <c r="R1656" s="12">
        <f>VLOOKUP($B1656,'[3]POBLAC SIN ESSALUD CUADRO MANDO'!$G$3:$DY$188,10,0)</f>
        <v>9</v>
      </c>
      <c r="S1656" s="12">
        <f>VLOOKUP($B1656,'[3]POBLAC SIN ESSALUD CUADRO MANDO'!$G$3:$DY$188,11,0)</f>
        <v>9</v>
      </c>
      <c r="T1656" s="12">
        <f>VLOOKUP($B1656,'[3]POBLAC SIN ESSALUD CUADRO MANDO'!$G$3:$DY$188,12,0)</f>
        <v>9</v>
      </c>
      <c r="U1656" s="12">
        <f>VLOOKUP($B1656,'[3]POBLAC SIN ESSALUD CUADRO MANDO'!$G$3:$DY$188,13,0)</f>
        <v>9</v>
      </c>
      <c r="V1656" s="12">
        <f>VLOOKUP($B1656,'[3]POBLAC SIN ESSALUD CUADRO MANDO'!$G$3:$DY$188,14,0)</f>
        <v>10</v>
      </c>
      <c r="W1656" s="12">
        <f>VLOOKUP($B1656,'[3]POBLAC SIN ESSALUD CUADRO MANDO'!$G$3:$DY$188,15,0)</f>
        <v>10</v>
      </c>
      <c r="X1656" s="12">
        <f>VLOOKUP($B1656,'[3]POBLAC SIN ESSALUD CUADRO MANDO'!$G$3:$DY$188,16,0)</f>
        <v>9</v>
      </c>
      <c r="Y1656" s="12">
        <f>VLOOKUP($B1656,'[3]POBLAC SIN ESSALUD CUADRO MANDO'!$G$3:$DY$188,17,0)</f>
        <v>9</v>
      </c>
      <c r="Z1656" s="12">
        <f>VLOOKUP($B1656,'[3]POBLAC SIN ESSALUD CUADRO MANDO'!$G$3:$DY$188,18,0)</f>
        <v>9</v>
      </c>
      <c r="AA1656" s="12">
        <f>VLOOKUP($B1656,'[3]POBLAC SIN ESSALUD CUADRO MANDO'!$G$3:$DY$188,19,0)</f>
        <v>9</v>
      </c>
      <c r="AB1656" s="12">
        <f>VLOOKUP($B1656,'[3]POBLAC SIN ESSALUD CUADRO MANDO'!$G$3:$DY$188,20,0)</f>
        <v>9</v>
      </c>
      <c r="AC1656" s="12">
        <f>VLOOKUP($B1656,'[3]POBLAC SIN ESSALUD CUADRO MANDO'!$G$3:$DY$188,21,0)</f>
        <v>9</v>
      </c>
      <c r="AD1656" s="12">
        <f>VLOOKUP($B1656,'[3]POBLAC SIN ESSALUD CUADRO MANDO'!$G$3:$DY$188,110,0)</f>
        <v>41</v>
      </c>
      <c r="AE1656" s="12">
        <f>VLOOKUP($B1656,'[3]POBLAC SIN ESSALUD CUADRO MANDO'!$G$3:$DY$188,111,0)</f>
        <v>38</v>
      </c>
      <c r="AF1656" s="12">
        <f>VLOOKUP($B1656,'[3]POBLAC SIN ESSALUD CUADRO MANDO'!$G$3:$DY$188,112,0)</f>
        <v>36</v>
      </c>
      <c r="AG1656" s="12">
        <f>VLOOKUP($B1656,'[3]POBLAC SIN ESSALUD CUADRO MANDO'!$G$3:$DY$188,113,0)</f>
        <v>33</v>
      </c>
      <c r="AH1656" s="12">
        <f>VLOOKUP($B1656,'[3]POBLAC SIN ESSALUD CUADRO MANDO'!$G$3:$DY$188,114,0)</f>
        <v>30</v>
      </c>
      <c r="AI1656" s="12">
        <f>VLOOKUP($B1656,'[3]POBLAC SIN ESSALUD CUADRO MANDO'!$G$3:$DY$188,115,0)</f>
        <v>26</v>
      </c>
      <c r="AJ1656" s="12">
        <f>VLOOKUP($B1656,'[3]POBLAC SIN ESSALUD CUADRO MANDO'!$G$3:$DY$188,116,0)</f>
        <v>23</v>
      </c>
      <c r="AK1656" s="12">
        <f>VLOOKUP($B1656,'[3]POBLAC SIN ESSALUD CUADRO MANDO'!$G$3:$DY$188,117,0)</f>
        <v>19</v>
      </c>
      <c r="AL1656" s="12">
        <f>VLOOKUP($B1656,'[3]POBLAC SIN ESSALUD CUADRO MANDO'!$G$3:$DY$188,118,0)</f>
        <v>15</v>
      </c>
      <c r="AM1656" s="12">
        <f>VLOOKUP($B1656,'[3]POBLAC SIN ESSALUD CUADRO MANDO'!$G$3:$DY$188,119,0)</f>
        <v>12</v>
      </c>
      <c r="AN1656" s="12">
        <f>VLOOKUP($B1656,'[3]POBLAC SIN ESSALUD CUADRO MANDO'!$G$3:$DY$188,120,0)</f>
        <v>10</v>
      </c>
      <c r="AO1656" s="12">
        <f>VLOOKUP($B1656,'[3]POBLAC SIN ESSALUD CUADRO MANDO'!$G$3:$DY$188,121,0)</f>
        <v>9</v>
      </c>
      <c r="AP1656" s="12">
        <f>VLOOKUP($B1656,'[3]POBLAC SIN ESSALUD CUADRO MANDO'!$G$3:$DY$188,122,0)</f>
        <v>9</v>
      </c>
      <c r="AQ1656" s="74">
        <f>VLOOKUP($B1656,'[4]POB-2019'!$K$6:$BD$190,42,0)</f>
        <v>242</v>
      </c>
      <c r="AR1656" s="74">
        <f>VLOOKUP($B1656,'[4]POB-2019'!$K$6:$BD$190,43,0)</f>
        <v>24</v>
      </c>
      <c r="AS1656" s="74">
        <f>VLOOKUP($B1656,'[4]POB-2019'!$K$6:$BD$190,44,0)</f>
        <v>23</v>
      </c>
      <c r="AT1656" s="74">
        <f>VLOOKUP($B1656,'[4]POB-2019'!$K$6:$BD$190,45,0)</f>
        <v>104</v>
      </c>
      <c r="AU1656" s="12">
        <f>VLOOKUP($B1656,'[3]POBLAC SIN ESSALUD CUADRO MANDO'!$G$3:$DY$188,123,0)</f>
        <v>6</v>
      </c>
    </row>
    <row r="1657" spans="1:47" ht="12">
      <c r="A1657" s="58">
        <v>1658</v>
      </c>
      <c r="B1657" s="58">
        <v>6855</v>
      </c>
      <c r="C1657" s="59" t="s">
        <v>1130</v>
      </c>
      <c r="D1657" s="59" t="s">
        <v>723</v>
      </c>
      <c r="E1657" s="59" t="s">
        <v>837</v>
      </c>
      <c r="F1657" s="59" t="s">
        <v>840</v>
      </c>
      <c r="G1657" s="12" t="s">
        <v>266</v>
      </c>
      <c r="H1657" s="14">
        <f t="shared" si="405"/>
        <v>6855</v>
      </c>
      <c r="I1657" s="14">
        <f t="shared" si="400"/>
        <v>502</v>
      </c>
      <c r="J1657" s="12">
        <f>VLOOKUP($B1657,'[3]POBLAC SIN ESSALUD CUADRO MANDO'!$G$3:$DY$188,2,0)</f>
        <v>7</v>
      </c>
      <c r="K1657" s="12">
        <f>VLOOKUP($B1657,'[3]POBLAC SIN ESSALUD CUADRO MANDO'!$G$3:$DY$188,3,0)</f>
        <v>4</v>
      </c>
      <c r="L1657" s="12">
        <f>VLOOKUP($B1657,'[3]POBLAC SIN ESSALUD CUADRO MANDO'!$G$3:$DY$188,4,0)</f>
        <v>8</v>
      </c>
      <c r="M1657" s="12">
        <f>VLOOKUP($B1657,'[3]POBLAC SIN ESSALUD CUADRO MANDO'!$G$3:$DY$188,5,0)</f>
        <v>8</v>
      </c>
      <c r="N1657" s="12">
        <f>VLOOKUP($B1657,'[3]POBLAC SIN ESSALUD CUADRO MANDO'!$G$3:$DY$188,6,0)</f>
        <v>6</v>
      </c>
      <c r="O1657" s="12">
        <f>VLOOKUP($B1657,'[3]POBLAC SIN ESSALUD CUADRO MANDO'!$G$3:$DY$188,7,0)</f>
        <v>9</v>
      </c>
      <c r="P1657" s="12">
        <f>VLOOKUP($B1657,'[3]POBLAC SIN ESSALUD CUADRO MANDO'!$G$3:$DY$188,8,0)</f>
        <v>9</v>
      </c>
      <c r="Q1657" s="12">
        <f>VLOOKUP($B1657,'[3]POBLAC SIN ESSALUD CUADRO MANDO'!$G$3:$DY$188,9,0)</f>
        <v>10</v>
      </c>
      <c r="R1657" s="12">
        <f>VLOOKUP($B1657,'[3]POBLAC SIN ESSALUD CUADRO MANDO'!$G$3:$DY$188,10,0)</f>
        <v>9</v>
      </c>
      <c r="S1657" s="12">
        <f>VLOOKUP($B1657,'[3]POBLAC SIN ESSALUD CUADRO MANDO'!$G$3:$DY$188,11,0)</f>
        <v>10</v>
      </c>
      <c r="T1657" s="12">
        <f>VLOOKUP($B1657,'[3]POBLAC SIN ESSALUD CUADRO MANDO'!$G$3:$DY$188,12,0)</f>
        <v>9</v>
      </c>
      <c r="U1657" s="12">
        <f>VLOOKUP($B1657,'[3]POBLAC SIN ESSALUD CUADRO MANDO'!$G$3:$DY$188,13,0)</f>
        <v>9</v>
      </c>
      <c r="V1657" s="12">
        <f>VLOOKUP($B1657,'[3]POBLAC SIN ESSALUD CUADRO MANDO'!$G$3:$DY$188,14,0)</f>
        <v>11</v>
      </c>
      <c r="W1657" s="12">
        <f>VLOOKUP($B1657,'[3]POBLAC SIN ESSALUD CUADRO MANDO'!$G$3:$DY$188,15,0)</f>
        <v>11</v>
      </c>
      <c r="X1657" s="12">
        <f>VLOOKUP($B1657,'[3]POBLAC SIN ESSALUD CUADRO MANDO'!$G$3:$DY$188,16,0)</f>
        <v>10</v>
      </c>
      <c r="Y1657" s="12">
        <f>VLOOKUP($B1657,'[3]POBLAC SIN ESSALUD CUADRO MANDO'!$G$3:$DY$188,17,0)</f>
        <v>10</v>
      </c>
      <c r="Z1657" s="12">
        <f>VLOOKUP($B1657,'[3]POBLAC SIN ESSALUD CUADRO MANDO'!$G$3:$DY$188,18,0)</f>
        <v>10</v>
      </c>
      <c r="AA1657" s="12">
        <f>VLOOKUP($B1657,'[3]POBLAC SIN ESSALUD CUADRO MANDO'!$G$3:$DY$188,19,0)</f>
        <v>10</v>
      </c>
      <c r="AB1657" s="12">
        <f>VLOOKUP($B1657,'[3]POBLAC SIN ESSALUD CUADRO MANDO'!$G$3:$DY$188,20,0)</f>
        <v>10</v>
      </c>
      <c r="AC1657" s="12">
        <f>VLOOKUP($B1657,'[3]POBLAC SIN ESSALUD CUADRO MANDO'!$G$3:$DY$188,21,0)</f>
        <v>10</v>
      </c>
      <c r="AD1657" s="12">
        <f>VLOOKUP($B1657,'[3]POBLAC SIN ESSALUD CUADRO MANDO'!$G$3:$DY$188,110,0)</f>
        <v>44</v>
      </c>
      <c r="AE1657" s="12">
        <f>VLOOKUP($B1657,'[3]POBLAC SIN ESSALUD CUADRO MANDO'!$G$3:$DY$188,111,0)</f>
        <v>40</v>
      </c>
      <c r="AF1657" s="12">
        <f>VLOOKUP($B1657,'[3]POBLAC SIN ESSALUD CUADRO MANDO'!$G$3:$DY$188,112,0)</f>
        <v>37</v>
      </c>
      <c r="AG1657" s="12">
        <f>VLOOKUP($B1657,'[3]POBLAC SIN ESSALUD CUADRO MANDO'!$G$3:$DY$188,113,0)</f>
        <v>37</v>
      </c>
      <c r="AH1657" s="12">
        <f>VLOOKUP($B1657,'[3]POBLAC SIN ESSALUD CUADRO MANDO'!$G$3:$DY$188,114,0)</f>
        <v>33</v>
      </c>
      <c r="AI1657" s="12">
        <f>VLOOKUP($B1657,'[3]POBLAC SIN ESSALUD CUADRO MANDO'!$G$3:$DY$188,115,0)</f>
        <v>28</v>
      </c>
      <c r="AJ1657" s="12">
        <f>VLOOKUP($B1657,'[3]POBLAC SIN ESSALUD CUADRO MANDO'!$G$3:$DY$188,116,0)</f>
        <v>23</v>
      </c>
      <c r="AK1657" s="12">
        <f>VLOOKUP($B1657,'[3]POBLAC SIN ESSALUD CUADRO MANDO'!$G$3:$DY$188,117,0)</f>
        <v>19</v>
      </c>
      <c r="AL1657" s="12">
        <f>VLOOKUP($B1657,'[3]POBLAC SIN ESSALUD CUADRO MANDO'!$G$3:$DY$188,118,0)</f>
        <v>16</v>
      </c>
      <c r="AM1657" s="12">
        <f>VLOOKUP($B1657,'[3]POBLAC SIN ESSALUD CUADRO MANDO'!$G$3:$DY$188,119,0)</f>
        <v>14</v>
      </c>
      <c r="AN1657" s="12">
        <f>VLOOKUP($B1657,'[3]POBLAC SIN ESSALUD CUADRO MANDO'!$G$3:$DY$188,120,0)</f>
        <v>11</v>
      </c>
      <c r="AO1657" s="12">
        <f>VLOOKUP($B1657,'[3]POBLAC SIN ESSALUD CUADRO MANDO'!$G$3:$DY$188,121,0)</f>
        <v>10</v>
      </c>
      <c r="AP1657" s="12">
        <f>VLOOKUP($B1657,'[3]POBLAC SIN ESSALUD CUADRO MANDO'!$G$3:$DY$188,122,0)</f>
        <v>10</v>
      </c>
      <c r="AQ1657" s="74">
        <f>VLOOKUP($B1657,'[4]POB-2019'!$K$6:$BD$190,42,0)</f>
        <v>256</v>
      </c>
      <c r="AR1657" s="74">
        <f>VLOOKUP($B1657,'[4]POB-2019'!$K$6:$BD$190,43,0)</f>
        <v>26</v>
      </c>
      <c r="AS1657" s="74">
        <f>VLOOKUP($B1657,'[4]POB-2019'!$K$6:$BD$190,44,0)</f>
        <v>26</v>
      </c>
      <c r="AT1657" s="74">
        <f>VLOOKUP($B1657,'[4]POB-2019'!$K$6:$BD$190,45,0)</f>
        <v>112</v>
      </c>
      <c r="AU1657" s="12">
        <f>VLOOKUP($B1657,'[3]POBLAC SIN ESSALUD CUADRO MANDO'!$G$3:$DY$188,123,0)</f>
        <v>6</v>
      </c>
    </row>
    <row r="1658" spans="1:47" ht="12">
      <c r="A1658" s="58">
        <v>1659</v>
      </c>
      <c r="B1658" s="58">
        <v>6938</v>
      </c>
      <c r="C1658" s="59" t="s">
        <v>1130</v>
      </c>
      <c r="D1658" s="59" t="s">
        <v>723</v>
      </c>
      <c r="E1658" s="59" t="s">
        <v>837</v>
      </c>
      <c r="F1658" s="59" t="s">
        <v>841</v>
      </c>
      <c r="G1658" s="12" t="s">
        <v>271</v>
      </c>
      <c r="H1658" s="14">
        <f t="shared" si="405"/>
        <v>6938</v>
      </c>
      <c r="I1658" s="14">
        <f t="shared" si="400"/>
        <v>855</v>
      </c>
      <c r="J1658" s="12">
        <f>VLOOKUP($B1658,'[3]POBLAC SIN ESSALUD CUADRO MANDO'!$G$3:$DY$188,2,0)</f>
        <v>13</v>
      </c>
      <c r="K1658" s="12">
        <f>VLOOKUP($B1658,'[3]POBLAC SIN ESSALUD CUADRO MANDO'!$G$3:$DY$188,3,0)</f>
        <v>12</v>
      </c>
      <c r="L1658" s="12">
        <f>VLOOKUP($B1658,'[3]POBLAC SIN ESSALUD CUADRO MANDO'!$G$3:$DY$188,4,0)</f>
        <v>11</v>
      </c>
      <c r="M1658" s="12">
        <f>VLOOKUP($B1658,'[3]POBLAC SIN ESSALUD CUADRO MANDO'!$G$3:$DY$188,5,0)</f>
        <v>14</v>
      </c>
      <c r="N1658" s="12">
        <f>VLOOKUP($B1658,'[3]POBLAC SIN ESSALUD CUADRO MANDO'!$G$3:$DY$188,6,0)</f>
        <v>13</v>
      </c>
      <c r="O1658" s="12">
        <f>VLOOKUP($B1658,'[3]POBLAC SIN ESSALUD CUADRO MANDO'!$G$3:$DY$188,7,0)</f>
        <v>15</v>
      </c>
      <c r="P1658" s="12">
        <f>VLOOKUP($B1658,'[3]POBLAC SIN ESSALUD CUADRO MANDO'!$G$3:$DY$188,8,0)</f>
        <v>16</v>
      </c>
      <c r="Q1658" s="12">
        <f>VLOOKUP($B1658,'[3]POBLAC SIN ESSALUD CUADRO MANDO'!$G$3:$DY$188,9,0)</f>
        <v>16</v>
      </c>
      <c r="R1658" s="12">
        <f>VLOOKUP($B1658,'[3]POBLAC SIN ESSALUD CUADRO MANDO'!$G$3:$DY$188,10,0)</f>
        <v>15</v>
      </c>
      <c r="S1658" s="12">
        <f>VLOOKUP($B1658,'[3]POBLAC SIN ESSALUD CUADRO MANDO'!$G$3:$DY$188,11,0)</f>
        <v>16</v>
      </c>
      <c r="T1658" s="12">
        <f>VLOOKUP($B1658,'[3]POBLAC SIN ESSALUD CUADRO MANDO'!$G$3:$DY$188,12,0)</f>
        <v>16</v>
      </c>
      <c r="U1658" s="12">
        <f>VLOOKUP($B1658,'[3]POBLAC SIN ESSALUD CUADRO MANDO'!$G$3:$DY$188,13,0)</f>
        <v>16</v>
      </c>
      <c r="V1658" s="12">
        <f>VLOOKUP($B1658,'[3]POBLAC SIN ESSALUD CUADRO MANDO'!$G$3:$DY$188,14,0)</f>
        <v>18</v>
      </c>
      <c r="W1658" s="12">
        <f>VLOOKUP($B1658,'[3]POBLAC SIN ESSALUD CUADRO MANDO'!$G$3:$DY$188,15,0)</f>
        <v>19</v>
      </c>
      <c r="X1658" s="12">
        <f>VLOOKUP($B1658,'[3]POBLAC SIN ESSALUD CUADRO MANDO'!$G$3:$DY$188,16,0)</f>
        <v>17</v>
      </c>
      <c r="Y1658" s="12">
        <f>VLOOKUP($B1658,'[3]POBLAC SIN ESSALUD CUADRO MANDO'!$G$3:$DY$188,17,0)</f>
        <v>16</v>
      </c>
      <c r="Z1658" s="12">
        <f>VLOOKUP($B1658,'[3]POBLAC SIN ESSALUD CUADRO MANDO'!$G$3:$DY$188,18,0)</f>
        <v>17</v>
      </c>
      <c r="AA1658" s="12">
        <f>VLOOKUP($B1658,'[3]POBLAC SIN ESSALUD CUADRO MANDO'!$G$3:$DY$188,19,0)</f>
        <v>16</v>
      </c>
      <c r="AB1658" s="12">
        <f>VLOOKUP($B1658,'[3]POBLAC SIN ESSALUD CUADRO MANDO'!$G$3:$DY$188,20,0)</f>
        <v>17</v>
      </c>
      <c r="AC1658" s="12">
        <f>VLOOKUP($B1658,'[3]POBLAC SIN ESSALUD CUADRO MANDO'!$G$3:$DY$188,21,0)</f>
        <v>16</v>
      </c>
      <c r="AD1658" s="12">
        <f>VLOOKUP($B1658,'[3]POBLAC SIN ESSALUD CUADRO MANDO'!$G$3:$DY$188,110,0)</f>
        <v>75</v>
      </c>
      <c r="AE1658" s="12">
        <f>VLOOKUP($B1658,'[3]POBLAC SIN ESSALUD CUADRO MANDO'!$G$3:$DY$188,111,0)</f>
        <v>68</v>
      </c>
      <c r="AF1658" s="12">
        <f>VLOOKUP($B1658,'[3]POBLAC SIN ESSALUD CUADRO MANDO'!$G$3:$DY$188,112,0)</f>
        <v>64</v>
      </c>
      <c r="AG1658" s="12">
        <f>VLOOKUP($B1658,'[3]POBLAC SIN ESSALUD CUADRO MANDO'!$G$3:$DY$188,113,0)</f>
        <v>63</v>
      </c>
      <c r="AH1658" s="12">
        <f>VLOOKUP($B1658,'[3]POBLAC SIN ESSALUD CUADRO MANDO'!$G$3:$DY$188,114,0)</f>
        <v>54</v>
      </c>
      <c r="AI1658" s="12">
        <f>VLOOKUP($B1658,'[3]POBLAC SIN ESSALUD CUADRO MANDO'!$G$3:$DY$188,115,0)</f>
        <v>48</v>
      </c>
      <c r="AJ1658" s="12">
        <f>VLOOKUP($B1658,'[3]POBLAC SIN ESSALUD CUADRO MANDO'!$G$3:$DY$188,116,0)</f>
        <v>39</v>
      </c>
      <c r="AK1658" s="12">
        <f>VLOOKUP($B1658,'[3]POBLAC SIN ESSALUD CUADRO MANDO'!$G$3:$DY$188,117,0)</f>
        <v>34</v>
      </c>
      <c r="AL1658" s="12">
        <f>VLOOKUP($B1658,'[3]POBLAC SIN ESSALUD CUADRO MANDO'!$G$3:$DY$188,118,0)</f>
        <v>27</v>
      </c>
      <c r="AM1658" s="12">
        <f>VLOOKUP($B1658,'[3]POBLAC SIN ESSALUD CUADRO MANDO'!$G$3:$DY$188,119,0)</f>
        <v>21</v>
      </c>
      <c r="AN1658" s="12">
        <f>VLOOKUP($B1658,'[3]POBLAC SIN ESSALUD CUADRO MANDO'!$G$3:$DY$188,120,0)</f>
        <v>18</v>
      </c>
      <c r="AO1658" s="12">
        <f>VLOOKUP($B1658,'[3]POBLAC SIN ESSALUD CUADRO MANDO'!$G$3:$DY$188,121,0)</f>
        <v>15</v>
      </c>
      <c r="AP1658" s="12">
        <f>VLOOKUP($B1658,'[3]POBLAC SIN ESSALUD CUADRO MANDO'!$G$3:$DY$188,122,0)</f>
        <v>20</v>
      </c>
      <c r="AQ1658" s="74">
        <f>VLOOKUP($B1658,'[4]POB-2019'!$K$6:$BD$190,42,0)</f>
        <v>436</v>
      </c>
      <c r="AR1658" s="74">
        <f>VLOOKUP($B1658,'[4]POB-2019'!$K$6:$BD$190,43,0)</f>
        <v>44</v>
      </c>
      <c r="AS1658" s="74">
        <f>VLOOKUP($B1658,'[4]POB-2019'!$K$6:$BD$190,44,0)</f>
        <v>42</v>
      </c>
      <c r="AT1658" s="74">
        <f>VLOOKUP($B1658,'[4]POB-2019'!$K$6:$BD$190,45,0)</f>
        <v>190</v>
      </c>
      <c r="AU1658" s="12">
        <f>VLOOKUP($B1658,'[3]POBLAC SIN ESSALUD CUADRO MANDO'!$G$3:$DY$188,123,0)</f>
        <v>13</v>
      </c>
    </row>
    <row r="1659" spans="1:47" ht="12">
      <c r="A1659" s="58">
        <v>1660</v>
      </c>
      <c r="B1659" s="58">
        <v>6856</v>
      </c>
      <c r="C1659" s="59" t="s">
        <v>1130</v>
      </c>
      <c r="D1659" s="59" t="s">
        <v>723</v>
      </c>
      <c r="E1659" s="59" t="s">
        <v>837</v>
      </c>
      <c r="F1659" s="59" t="s">
        <v>842</v>
      </c>
      <c r="G1659" s="12" t="s">
        <v>266</v>
      </c>
      <c r="H1659" s="14">
        <f t="shared" si="405"/>
        <v>6856</v>
      </c>
      <c r="I1659" s="14">
        <f t="shared" si="400"/>
        <v>1060</v>
      </c>
      <c r="J1659" s="12">
        <f>VLOOKUP($B1659,'[3]POBLAC SIN ESSALUD CUADRO MANDO'!$G$3:$DY$188,2,0)</f>
        <v>15</v>
      </c>
      <c r="K1659" s="12">
        <f>VLOOKUP($B1659,'[3]POBLAC SIN ESSALUD CUADRO MANDO'!$G$3:$DY$188,3,0)</f>
        <v>14</v>
      </c>
      <c r="L1659" s="12">
        <f>VLOOKUP($B1659,'[3]POBLAC SIN ESSALUD CUADRO MANDO'!$G$3:$DY$188,4,0)</f>
        <v>15</v>
      </c>
      <c r="M1659" s="12">
        <f>VLOOKUP($B1659,'[3]POBLAC SIN ESSALUD CUADRO MANDO'!$G$3:$DY$188,5,0)</f>
        <v>17</v>
      </c>
      <c r="N1659" s="12">
        <f>VLOOKUP($B1659,'[3]POBLAC SIN ESSALUD CUADRO MANDO'!$G$3:$DY$188,6,0)</f>
        <v>28</v>
      </c>
      <c r="O1659" s="12">
        <f>VLOOKUP($B1659,'[3]POBLAC SIN ESSALUD CUADRO MANDO'!$G$3:$DY$188,7,0)</f>
        <v>19</v>
      </c>
      <c r="P1659" s="12">
        <f>VLOOKUP($B1659,'[3]POBLAC SIN ESSALUD CUADRO MANDO'!$G$3:$DY$188,8,0)</f>
        <v>19</v>
      </c>
      <c r="Q1659" s="12">
        <f>VLOOKUP($B1659,'[3]POBLAC SIN ESSALUD CUADRO MANDO'!$G$3:$DY$188,9,0)</f>
        <v>20</v>
      </c>
      <c r="R1659" s="12">
        <f>VLOOKUP($B1659,'[3]POBLAC SIN ESSALUD CUADRO MANDO'!$G$3:$DY$188,10,0)</f>
        <v>19</v>
      </c>
      <c r="S1659" s="12">
        <f>VLOOKUP($B1659,'[3]POBLAC SIN ESSALUD CUADRO MANDO'!$G$3:$DY$188,11,0)</f>
        <v>20</v>
      </c>
      <c r="T1659" s="12">
        <f>VLOOKUP($B1659,'[3]POBLAC SIN ESSALUD CUADRO MANDO'!$G$3:$DY$188,12,0)</f>
        <v>19</v>
      </c>
      <c r="U1659" s="12">
        <f>VLOOKUP($B1659,'[3]POBLAC SIN ESSALUD CUADRO MANDO'!$G$3:$DY$188,13,0)</f>
        <v>19</v>
      </c>
      <c r="V1659" s="12">
        <f>VLOOKUP($B1659,'[3]POBLAC SIN ESSALUD CUADRO MANDO'!$G$3:$DY$188,14,0)</f>
        <v>22</v>
      </c>
      <c r="W1659" s="12">
        <f>VLOOKUP($B1659,'[3]POBLAC SIN ESSALUD CUADRO MANDO'!$G$3:$DY$188,15,0)</f>
        <v>23</v>
      </c>
      <c r="X1659" s="12">
        <f>VLOOKUP($B1659,'[3]POBLAC SIN ESSALUD CUADRO MANDO'!$G$3:$DY$188,16,0)</f>
        <v>21</v>
      </c>
      <c r="Y1659" s="12">
        <f>VLOOKUP($B1659,'[3]POBLAC SIN ESSALUD CUADRO MANDO'!$G$3:$DY$188,17,0)</f>
        <v>20</v>
      </c>
      <c r="Z1659" s="12">
        <f>VLOOKUP($B1659,'[3]POBLAC SIN ESSALUD CUADRO MANDO'!$G$3:$DY$188,18,0)</f>
        <v>20</v>
      </c>
      <c r="AA1659" s="12">
        <f>VLOOKUP($B1659,'[3]POBLAC SIN ESSALUD CUADRO MANDO'!$G$3:$DY$188,19,0)</f>
        <v>20</v>
      </c>
      <c r="AB1659" s="12">
        <f>VLOOKUP($B1659,'[3]POBLAC SIN ESSALUD CUADRO MANDO'!$G$3:$DY$188,20,0)</f>
        <v>21</v>
      </c>
      <c r="AC1659" s="12">
        <f>VLOOKUP($B1659,'[3]POBLAC SIN ESSALUD CUADRO MANDO'!$G$3:$DY$188,21,0)</f>
        <v>20</v>
      </c>
      <c r="AD1659" s="12">
        <f>VLOOKUP($B1659,'[3]POBLAC SIN ESSALUD CUADRO MANDO'!$G$3:$DY$188,110,0)</f>
        <v>91</v>
      </c>
      <c r="AE1659" s="12">
        <f>VLOOKUP($B1659,'[3]POBLAC SIN ESSALUD CUADRO MANDO'!$G$3:$DY$188,111,0)</f>
        <v>84</v>
      </c>
      <c r="AF1659" s="12">
        <f>VLOOKUP($B1659,'[3]POBLAC SIN ESSALUD CUADRO MANDO'!$G$3:$DY$188,112,0)</f>
        <v>78</v>
      </c>
      <c r="AG1659" s="12">
        <f>VLOOKUP($B1659,'[3]POBLAC SIN ESSALUD CUADRO MANDO'!$G$3:$DY$188,113,0)</f>
        <v>76</v>
      </c>
      <c r="AH1659" s="12">
        <f>VLOOKUP($B1659,'[3]POBLAC SIN ESSALUD CUADRO MANDO'!$G$3:$DY$188,114,0)</f>
        <v>67</v>
      </c>
      <c r="AI1659" s="12">
        <f>VLOOKUP($B1659,'[3]POBLAC SIN ESSALUD CUADRO MANDO'!$G$3:$DY$188,115,0)</f>
        <v>58</v>
      </c>
      <c r="AJ1659" s="12">
        <f>VLOOKUP($B1659,'[3]POBLAC SIN ESSALUD CUADRO MANDO'!$G$3:$DY$188,116,0)</f>
        <v>49</v>
      </c>
      <c r="AK1659" s="12">
        <f>VLOOKUP($B1659,'[3]POBLAC SIN ESSALUD CUADRO MANDO'!$G$3:$DY$188,117,0)</f>
        <v>40</v>
      </c>
      <c r="AL1659" s="12">
        <f>VLOOKUP($B1659,'[3]POBLAC SIN ESSALUD CUADRO MANDO'!$G$3:$DY$188,118,0)</f>
        <v>34</v>
      </c>
      <c r="AM1659" s="12">
        <f>VLOOKUP($B1659,'[3]POBLAC SIN ESSALUD CUADRO MANDO'!$G$3:$DY$188,119,0)</f>
        <v>26</v>
      </c>
      <c r="AN1659" s="12">
        <f>VLOOKUP($B1659,'[3]POBLAC SIN ESSALUD CUADRO MANDO'!$G$3:$DY$188,120,0)</f>
        <v>23</v>
      </c>
      <c r="AO1659" s="12">
        <f>VLOOKUP($B1659,'[3]POBLAC SIN ESSALUD CUADRO MANDO'!$G$3:$DY$188,121,0)</f>
        <v>19</v>
      </c>
      <c r="AP1659" s="12">
        <f>VLOOKUP($B1659,'[3]POBLAC SIN ESSALUD CUADRO MANDO'!$G$3:$DY$188,122,0)</f>
        <v>24</v>
      </c>
      <c r="AQ1659" s="74">
        <f>VLOOKUP($B1659,'[4]POB-2019'!$K$6:$BD$190,42,0)</f>
        <v>541</v>
      </c>
      <c r="AR1659" s="74">
        <f>VLOOKUP($B1659,'[4]POB-2019'!$K$6:$BD$190,43,0)</f>
        <v>53</v>
      </c>
      <c r="AS1659" s="74">
        <f>VLOOKUP($B1659,'[4]POB-2019'!$K$6:$BD$190,44,0)</f>
        <v>52</v>
      </c>
      <c r="AT1659" s="74">
        <f>VLOOKUP($B1659,'[4]POB-2019'!$K$6:$BD$190,45,0)</f>
        <v>232</v>
      </c>
      <c r="AU1659" s="12">
        <f>VLOOKUP($B1659,'[3]POBLAC SIN ESSALUD CUADRO MANDO'!$G$3:$DY$188,123,0)</f>
        <v>15</v>
      </c>
    </row>
    <row r="1660" spans="1:47" ht="12">
      <c r="A1660" s="58">
        <v>1661</v>
      </c>
      <c r="B1660" s="58">
        <v>6850</v>
      </c>
      <c r="C1660" s="59" t="s">
        <v>1130</v>
      </c>
      <c r="D1660" s="59" t="s">
        <v>723</v>
      </c>
      <c r="E1660" s="59" t="s">
        <v>837</v>
      </c>
      <c r="F1660" s="59" t="s">
        <v>843</v>
      </c>
      <c r="G1660" s="12" t="s">
        <v>266</v>
      </c>
      <c r="H1660" s="14">
        <f t="shared" si="405"/>
        <v>6850</v>
      </c>
      <c r="I1660" s="14">
        <f t="shared" si="400"/>
        <v>713</v>
      </c>
      <c r="J1660" s="12">
        <f>VLOOKUP($B1660,'[3]POBLAC SIN ESSALUD CUADRO MANDO'!$G$3:$DY$188,2,0)</f>
        <v>10</v>
      </c>
      <c r="K1660" s="12">
        <f>VLOOKUP($B1660,'[3]POBLAC SIN ESSALUD CUADRO MANDO'!$G$3:$DY$188,3,0)</f>
        <v>12</v>
      </c>
      <c r="L1660" s="12">
        <f>VLOOKUP($B1660,'[3]POBLAC SIN ESSALUD CUADRO MANDO'!$G$3:$DY$188,4,0)</f>
        <v>9</v>
      </c>
      <c r="M1660" s="12">
        <f>VLOOKUP($B1660,'[3]POBLAC SIN ESSALUD CUADRO MANDO'!$G$3:$DY$188,5,0)</f>
        <v>11</v>
      </c>
      <c r="N1660" s="12">
        <f>VLOOKUP($B1660,'[3]POBLAC SIN ESSALUD CUADRO MANDO'!$G$3:$DY$188,6,0)</f>
        <v>11</v>
      </c>
      <c r="O1660" s="12">
        <f>VLOOKUP($B1660,'[3]POBLAC SIN ESSALUD CUADRO MANDO'!$G$3:$DY$188,7,0)</f>
        <v>13</v>
      </c>
      <c r="P1660" s="12">
        <f>VLOOKUP($B1660,'[3]POBLAC SIN ESSALUD CUADRO MANDO'!$G$3:$DY$188,8,0)</f>
        <v>13</v>
      </c>
      <c r="Q1660" s="12">
        <f>VLOOKUP($B1660,'[3]POBLAC SIN ESSALUD CUADRO MANDO'!$G$3:$DY$188,9,0)</f>
        <v>14</v>
      </c>
      <c r="R1660" s="12">
        <f>VLOOKUP($B1660,'[3]POBLAC SIN ESSALUD CUADRO MANDO'!$G$3:$DY$188,10,0)</f>
        <v>13</v>
      </c>
      <c r="S1660" s="12">
        <f>VLOOKUP($B1660,'[3]POBLAC SIN ESSALUD CUADRO MANDO'!$G$3:$DY$188,11,0)</f>
        <v>13</v>
      </c>
      <c r="T1660" s="12">
        <f>VLOOKUP($B1660,'[3]POBLAC SIN ESSALUD CUADRO MANDO'!$G$3:$DY$188,12,0)</f>
        <v>13</v>
      </c>
      <c r="U1660" s="12">
        <f>VLOOKUP($B1660,'[3]POBLAC SIN ESSALUD CUADRO MANDO'!$G$3:$DY$188,13,0)</f>
        <v>13</v>
      </c>
      <c r="V1660" s="12">
        <f>VLOOKUP($B1660,'[3]POBLAC SIN ESSALUD CUADRO MANDO'!$G$3:$DY$188,14,0)</f>
        <v>15</v>
      </c>
      <c r="W1660" s="12">
        <f>VLOOKUP($B1660,'[3]POBLAC SIN ESSALUD CUADRO MANDO'!$G$3:$DY$188,15,0)</f>
        <v>15</v>
      </c>
      <c r="X1660" s="12">
        <f>VLOOKUP($B1660,'[3]POBLAC SIN ESSALUD CUADRO MANDO'!$G$3:$DY$188,16,0)</f>
        <v>14</v>
      </c>
      <c r="Y1660" s="12">
        <f>VLOOKUP($B1660,'[3]POBLAC SIN ESSALUD CUADRO MANDO'!$G$3:$DY$188,17,0)</f>
        <v>14</v>
      </c>
      <c r="Z1660" s="12">
        <f>VLOOKUP($B1660,'[3]POBLAC SIN ESSALUD CUADRO MANDO'!$G$3:$DY$188,18,0)</f>
        <v>14</v>
      </c>
      <c r="AA1660" s="12">
        <f>VLOOKUP($B1660,'[3]POBLAC SIN ESSALUD CUADRO MANDO'!$G$3:$DY$188,19,0)</f>
        <v>14</v>
      </c>
      <c r="AB1660" s="12">
        <f>VLOOKUP($B1660,'[3]POBLAC SIN ESSALUD CUADRO MANDO'!$G$3:$DY$188,20,0)</f>
        <v>14</v>
      </c>
      <c r="AC1660" s="12">
        <f>VLOOKUP($B1660,'[3]POBLAC SIN ESSALUD CUADRO MANDO'!$G$3:$DY$188,21,0)</f>
        <v>13</v>
      </c>
      <c r="AD1660" s="12">
        <f>VLOOKUP($B1660,'[3]POBLAC SIN ESSALUD CUADRO MANDO'!$G$3:$DY$188,110,0)</f>
        <v>62</v>
      </c>
      <c r="AE1660" s="12">
        <f>VLOOKUP($B1660,'[3]POBLAC SIN ESSALUD CUADRO MANDO'!$G$3:$DY$188,111,0)</f>
        <v>57</v>
      </c>
      <c r="AF1660" s="12">
        <f>VLOOKUP($B1660,'[3]POBLAC SIN ESSALUD CUADRO MANDO'!$G$3:$DY$188,112,0)</f>
        <v>52</v>
      </c>
      <c r="AG1660" s="12">
        <f>VLOOKUP($B1660,'[3]POBLAC SIN ESSALUD CUADRO MANDO'!$G$3:$DY$188,113,0)</f>
        <v>52</v>
      </c>
      <c r="AH1660" s="12">
        <f>VLOOKUP($B1660,'[3]POBLAC SIN ESSALUD CUADRO MANDO'!$G$3:$DY$188,114,0)</f>
        <v>45</v>
      </c>
      <c r="AI1660" s="12">
        <f>VLOOKUP($B1660,'[3]POBLAC SIN ESSALUD CUADRO MANDO'!$G$3:$DY$188,115,0)</f>
        <v>39</v>
      </c>
      <c r="AJ1660" s="12">
        <f>VLOOKUP($B1660,'[3]POBLAC SIN ESSALUD CUADRO MANDO'!$G$3:$DY$188,116,0)</f>
        <v>33</v>
      </c>
      <c r="AK1660" s="12">
        <f>VLOOKUP($B1660,'[3]POBLAC SIN ESSALUD CUADRO MANDO'!$G$3:$DY$188,117,0)</f>
        <v>27</v>
      </c>
      <c r="AL1660" s="12">
        <f>VLOOKUP($B1660,'[3]POBLAC SIN ESSALUD CUADRO MANDO'!$G$3:$DY$188,118,0)</f>
        <v>23</v>
      </c>
      <c r="AM1660" s="12">
        <f>VLOOKUP($B1660,'[3]POBLAC SIN ESSALUD CUADRO MANDO'!$G$3:$DY$188,119,0)</f>
        <v>18</v>
      </c>
      <c r="AN1660" s="12">
        <f>VLOOKUP($B1660,'[3]POBLAC SIN ESSALUD CUADRO MANDO'!$G$3:$DY$188,120,0)</f>
        <v>16</v>
      </c>
      <c r="AO1660" s="12">
        <f>VLOOKUP($B1660,'[3]POBLAC SIN ESSALUD CUADRO MANDO'!$G$3:$DY$188,121,0)</f>
        <v>14</v>
      </c>
      <c r="AP1660" s="12">
        <f>VLOOKUP($B1660,'[3]POBLAC SIN ESSALUD CUADRO MANDO'!$G$3:$DY$188,122,0)</f>
        <v>17</v>
      </c>
      <c r="AQ1660" s="74">
        <f>VLOOKUP($B1660,'[4]POB-2019'!$K$6:$BD$190,42,0)</f>
        <v>364</v>
      </c>
      <c r="AR1660" s="74">
        <f>VLOOKUP($B1660,'[4]POB-2019'!$K$6:$BD$190,43,0)</f>
        <v>36</v>
      </c>
      <c r="AS1660" s="74">
        <f>VLOOKUP($B1660,'[4]POB-2019'!$K$6:$BD$190,44,0)</f>
        <v>35</v>
      </c>
      <c r="AT1660" s="74">
        <f>VLOOKUP($B1660,'[4]POB-2019'!$K$6:$BD$190,45,0)</f>
        <v>157</v>
      </c>
      <c r="AU1660" s="12">
        <f>VLOOKUP($B1660,'[3]POBLAC SIN ESSALUD CUADRO MANDO'!$G$3:$DY$188,123,0)</f>
        <v>10</v>
      </c>
    </row>
    <row r="1661" spans="1:47" ht="12">
      <c r="A1661" s="58">
        <v>1662</v>
      </c>
      <c r="B1661" s="58">
        <v>7431</v>
      </c>
      <c r="C1661" s="59" t="s">
        <v>1130</v>
      </c>
      <c r="D1661" s="59" t="s">
        <v>723</v>
      </c>
      <c r="E1661" s="59" t="s">
        <v>837</v>
      </c>
      <c r="F1661" s="59" t="s">
        <v>844</v>
      </c>
      <c r="G1661" s="12" t="s">
        <v>266</v>
      </c>
      <c r="H1661" s="14">
        <f t="shared" si="405"/>
        <v>7431</v>
      </c>
      <c r="I1661" s="14">
        <f t="shared" si="400"/>
        <v>520</v>
      </c>
      <c r="J1661" s="12">
        <f>VLOOKUP($B1661,'[3]POBLAC SIN ESSALUD CUADRO MANDO'!$G$3:$DY$188,2,0)</f>
        <v>4</v>
      </c>
      <c r="K1661" s="12">
        <f>VLOOKUP($B1661,'[3]POBLAC SIN ESSALUD CUADRO MANDO'!$G$3:$DY$188,3,0)</f>
        <v>5</v>
      </c>
      <c r="L1661" s="12">
        <f>VLOOKUP($B1661,'[3]POBLAC SIN ESSALUD CUADRO MANDO'!$G$3:$DY$188,4,0)</f>
        <v>8</v>
      </c>
      <c r="M1661" s="12">
        <f>VLOOKUP($B1661,'[3]POBLAC SIN ESSALUD CUADRO MANDO'!$G$3:$DY$188,5,0)</f>
        <v>8</v>
      </c>
      <c r="N1661" s="12">
        <f>VLOOKUP($B1661,'[3]POBLAC SIN ESSALUD CUADRO MANDO'!$G$3:$DY$188,6,0)</f>
        <v>6</v>
      </c>
      <c r="O1661" s="12">
        <f>VLOOKUP($B1661,'[3]POBLAC SIN ESSALUD CUADRO MANDO'!$G$3:$DY$188,7,0)</f>
        <v>9</v>
      </c>
      <c r="P1661" s="12">
        <f>VLOOKUP($B1661,'[3]POBLAC SIN ESSALUD CUADRO MANDO'!$G$3:$DY$188,8,0)</f>
        <v>10</v>
      </c>
      <c r="Q1661" s="12">
        <f>VLOOKUP($B1661,'[3]POBLAC SIN ESSALUD CUADRO MANDO'!$G$3:$DY$188,9,0)</f>
        <v>10</v>
      </c>
      <c r="R1661" s="12">
        <f>VLOOKUP($B1661,'[3]POBLAC SIN ESSALUD CUADRO MANDO'!$G$3:$DY$188,10,0)</f>
        <v>10</v>
      </c>
      <c r="S1661" s="12">
        <f>VLOOKUP($B1661,'[3]POBLAC SIN ESSALUD CUADRO MANDO'!$G$3:$DY$188,11,0)</f>
        <v>10</v>
      </c>
      <c r="T1661" s="12">
        <f>VLOOKUP($B1661,'[3]POBLAC SIN ESSALUD CUADRO MANDO'!$G$3:$DY$188,12,0)</f>
        <v>10</v>
      </c>
      <c r="U1661" s="12">
        <f>VLOOKUP($B1661,'[3]POBLAC SIN ESSALUD CUADRO MANDO'!$G$3:$DY$188,13,0)</f>
        <v>10</v>
      </c>
      <c r="V1661" s="12">
        <f>VLOOKUP($B1661,'[3]POBLAC SIN ESSALUD CUADRO MANDO'!$G$3:$DY$188,14,0)</f>
        <v>11</v>
      </c>
      <c r="W1661" s="12">
        <f>VLOOKUP($B1661,'[3]POBLAC SIN ESSALUD CUADRO MANDO'!$G$3:$DY$188,15,0)</f>
        <v>11</v>
      </c>
      <c r="X1661" s="12">
        <f>VLOOKUP($B1661,'[3]POBLAC SIN ESSALUD CUADRO MANDO'!$G$3:$DY$188,16,0)</f>
        <v>10</v>
      </c>
      <c r="Y1661" s="12">
        <f>VLOOKUP($B1661,'[3]POBLAC SIN ESSALUD CUADRO MANDO'!$G$3:$DY$188,17,0)</f>
        <v>10</v>
      </c>
      <c r="Z1661" s="12">
        <f>VLOOKUP($B1661,'[3]POBLAC SIN ESSALUD CUADRO MANDO'!$G$3:$DY$188,18,0)</f>
        <v>10</v>
      </c>
      <c r="AA1661" s="12">
        <f>VLOOKUP($B1661,'[3]POBLAC SIN ESSALUD CUADRO MANDO'!$G$3:$DY$188,19,0)</f>
        <v>10</v>
      </c>
      <c r="AB1661" s="12">
        <f>VLOOKUP($B1661,'[3]POBLAC SIN ESSALUD CUADRO MANDO'!$G$3:$DY$188,20,0)</f>
        <v>11</v>
      </c>
      <c r="AC1661" s="12">
        <f>VLOOKUP($B1661,'[3]POBLAC SIN ESSALUD CUADRO MANDO'!$G$3:$DY$188,21,0)</f>
        <v>10</v>
      </c>
      <c r="AD1661" s="12">
        <f>VLOOKUP($B1661,'[3]POBLAC SIN ESSALUD CUADRO MANDO'!$G$3:$DY$188,110,0)</f>
        <v>47</v>
      </c>
      <c r="AE1661" s="12">
        <f>VLOOKUP($B1661,'[3]POBLAC SIN ESSALUD CUADRO MANDO'!$G$3:$DY$188,111,0)</f>
        <v>42</v>
      </c>
      <c r="AF1661" s="12">
        <f>VLOOKUP($B1661,'[3]POBLAC SIN ESSALUD CUADRO MANDO'!$G$3:$DY$188,112,0)</f>
        <v>41</v>
      </c>
      <c r="AG1661" s="12">
        <f>VLOOKUP($B1661,'[3]POBLAC SIN ESSALUD CUADRO MANDO'!$G$3:$DY$188,113,0)</f>
        <v>38</v>
      </c>
      <c r="AH1661" s="12">
        <f>VLOOKUP($B1661,'[3]POBLAC SIN ESSALUD CUADRO MANDO'!$G$3:$DY$188,114,0)</f>
        <v>33</v>
      </c>
      <c r="AI1661" s="12">
        <f>VLOOKUP($B1661,'[3]POBLAC SIN ESSALUD CUADRO MANDO'!$G$3:$DY$188,115,0)</f>
        <v>29</v>
      </c>
      <c r="AJ1661" s="12">
        <f>VLOOKUP($B1661,'[3]POBLAC SIN ESSALUD CUADRO MANDO'!$G$3:$DY$188,116,0)</f>
        <v>26</v>
      </c>
      <c r="AK1661" s="12">
        <f>VLOOKUP($B1661,'[3]POBLAC SIN ESSALUD CUADRO MANDO'!$G$3:$DY$188,117,0)</f>
        <v>20</v>
      </c>
      <c r="AL1661" s="12">
        <f>VLOOKUP($B1661,'[3]POBLAC SIN ESSALUD CUADRO MANDO'!$G$3:$DY$188,118,0)</f>
        <v>16</v>
      </c>
      <c r="AM1661" s="12">
        <f>VLOOKUP($B1661,'[3]POBLAC SIN ESSALUD CUADRO MANDO'!$G$3:$DY$188,119,0)</f>
        <v>14</v>
      </c>
      <c r="AN1661" s="12">
        <f>VLOOKUP($B1661,'[3]POBLAC SIN ESSALUD CUADRO MANDO'!$G$3:$DY$188,120,0)</f>
        <v>11</v>
      </c>
      <c r="AO1661" s="12">
        <f>VLOOKUP($B1661,'[3]POBLAC SIN ESSALUD CUADRO MANDO'!$G$3:$DY$188,121,0)</f>
        <v>10</v>
      </c>
      <c r="AP1661" s="12">
        <f>VLOOKUP($B1661,'[3]POBLAC SIN ESSALUD CUADRO MANDO'!$G$3:$DY$188,122,0)</f>
        <v>10</v>
      </c>
      <c r="AQ1661" s="74">
        <f>VLOOKUP($B1661,'[4]POB-2019'!$K$6:$BD$190,42,0)</f>
        <v>265</v>
      </c>
      <c r="AR1661" s="74">
        <f>VLOOKUP($B1661,'[4]POB-2019'!$K$6:$BD$190,43,0)</f>
        <v>27</v>
      </c>
      <c r="AS1661" s="74">
        <f>VLOOKUP($B1661,'[4]POB-2019'!$K$6:$BD$190,44,0)</f>
        <v>26</v>
      </c>
      <c r="AT1661" s="74">
        <f>VLOOKUP($B1661,'[4]POB-2019'!$K$6:$BD$190,45,0)</f>
        <v>117</v>
      </c>
      <c r="AU1661" s="12">
        <f>VLOOKUP($B1661,'[3]POBLAC SIN ESSALUD CUADRO MANDO'!$G$3:$DY$188,123,0)</f>
        <v>4</v>
      </c>
    </row>
    <row r="1662" spans="1:47" ht="12">
      <c r="A1662" s="58">
        <v>1663</v>
      </c>
      <c r="B1662" s="58">
        <v>4983</v>
      </c>
      <c r="C1662" s="59" t="s">
        <v>1130</v>
      </c>
      <c r="D1662" s="59" t="s">
        <v>723</v>
      </c>
      <c r="E1662" s="59" t="s">
        <v>837</v>
      </c>
      <c r="F1662" s="59" t="s">
        <v>845</v>
      </c>
      <c r="G1662" s="12" t="s">
        <v>271</v>
      </c>
      <c r="H1662" s="14">
        <f t="shared" si="405"/>
        <v>4983</v>
      </c>
      <c r="I1662" s="14">
        <f t="shared" si="400"/>
        <v>814</v>
      </c>
      <c r="J1662" s="12">
        <f>VLOOKUP($B1662,'[3]POBLAC SIN ESSALUD CUADRO MANDO'!$G$3:$DY$188,2,0)</f>
        <v>10</v>
      </c>
      <c r="K1662" s="12">
        <f>VLOOKUP($B1662,'[3]POBLAC SIN ESSALUD CUADRO MANDO'!$G$3:$DY$188,3,0)</f>
        <v>12</v>
      </c>
      <c r="L1662" s="12">
        <f>VLOOKUP($B1662,'[3]POBLAC SIN ESSALUD CUADRO MANDO'!$G$3:$DY$188,4,0)</f>
        <v>10</v>
      </c>
      <c r="M1662" s="12">
        <f>VLOOKUP($B1662,'[3]POBLAC SIN ESSALUD CUADRO MANDO'!$G$3:$DY$188,5,0)</f>
        <v>13</v>
      </c>
      <c r="N1662" s="12">
        <f>VLOOKUP($B1662,'[3]POBLAC SIN ESSALUD CUADRO MANDO'!$G$3:$DY$188,6,0)</f>
        <v>17</v>
      </c>
      <c r="O1662" s="12">
        <f>VLOOKUP($B1662,'[3]POBLAC SIN ESSALUD CUADRO MANDO'!$G$3:$DY$188,7,0)</f>
        <v>14</v>
      </c>
      <c r="P1662" s="12">
        <f>VLOOKUP($B1662,'[3]POBLAC SIN ESSALUD CUADRO MANDO'!$G$3:$DY$188,8,0)</f>
        <v>15</v>
      </c>
      <c r="Q1662" s="12">
        <f>VLOOKUP($B1662,'[3]POBLAC SIN ESSALUD CUADRO MANDO'!$G$3:$DY$188,9,0)</f>
        <v>16</v>
      </c>
      <c r="R1662" s="12">
        <f>VLOOKUP($B1662,'[3]POBLAC SIN ESSALUD CUADRO MANDO'!$G$3:$DY$188,10,0)</f>
        <v>15</v>
      </c>
      <c r="S1662" s="12">
        <f>VLOOKUP($B1662,'[3]POBLAC SIN ESSALUD CUADRO MANDO'!$G$3:$DY$188,11,0)</f>
        <v>15</v>
      </c>
      <c r="T1662" s="12">
        <f>VLOOKUP($B1662,'[3]POBLAC SIN ESSALUD CUADRO MANDO'!$G$3:$DY$188,12,0)</f>
        <v>15</v>
      </c>
      <c r="U1662" s="12">
        <f>VLOOKUP($B1662,'[3]POBLAC SIN ESSALUD CUADRO MANDO'!$G$3:$DY$188,13,0)</f>
        <v>15</v>
      </c>
      <c r="V1662" s="12">
        <f>VLOOKUP($B1662,'[3]POBLAC SIN ESSALUD CUADRO MANDO'!$G$3:$DY$188,14,0)</f>
        <v>17</v>
      </c>
      <c r="W1662" s="12">
        <f>VLOOKUP($B1662,'[3]POBLAC SIN ESSALUD CUADRO MANDO'!$G$3:$DY$188,15,0)</f>
        <v>18</v>
      </c>
      <c r="X1662" s="12">
        <f>VLOOKUP($B1662,'[3]POBLAC SIN ESSALUD CUADRO MANDO'!$G$3:$DY$188,16,0)</f>
        <v>16</v>
      </c>
      <c r="Y1662" s="12">
        <f>VLOOKUP($B1662,'[3]POBLAC SIN ESSALUD CUADRO MANDO'!$G$3:$DY$188,17,0)</f>
        <v>16</v>
      </c>
      <c r="Z1662" s="12">
        <f>VLOOKUP($B1662,'[3]POBLAC SIN ESSALUD CUADRO MANDO'!$G$3:$DY$188,18,0)</f>
        <v>16</v>
      </c>
      <c r="AA1662" s="12">
        <f>VLOOKUP($B1662,'[3]POBLAC SIN ESSALUD CUADRO MANDO'!$G$3:$DY$188,19,0)</f>
        <v>15</v>
      </c>
      <c r="AB1662" s="12">
        <f>VLOOKUP($B1662,'[3]POBLAC SIN ESSALUD CUADRO MANDO'!$G$3:$DY$188,20,0)</f>
        <v>16</v>
      </c>
      <c r="AC1662" s="12">
        <f>VLOOKUP($B1662,'[3]POBLAC SIN ESSALUD CUADRO MANDO'!$G$3:$DY$188,21,0)</f>
        <v>15</v>
      </c>
      <c r="AD1662" s="12">
        <f>VLOOKUP($B1662,'[3]POBLAC SIN ESSALUD CUADRO MANDO'!$G$3:$DY$188,110,0)</f>
        <v>71</v>
      </c>
      <c r="AE1662" s="12">
        <f>VLOOKUP($B1662,'[3]POBLAC SIN ESSALUD CUADRO MANDO'!$G$3:$DY$188,111,0)</f>
        <v>63</v>
      </c>
      <c r="AF1662" s="12">
        <f>VLOOKUP($B1662,'[3]POBLAC SIN ESSALUD CUADRO MANDO'!$G$3:$DY$188,112,0)</f>
        <v>61</v>
      </c>
      <c r="AG1662" s="12">
        <f>VLOOKUP($B1662,'[3]POBLAC SIN ESSALUD CUADRO MANDO'!$G$3:$DY$188,113,0)</f>
        <v>59</v>
      </c>
      <c r="AH1662" s="12">
        <f>VLOOKUP($B1662,'[3]POBLAC SIN ESSALUD CUADRO MANDO'!$G$3:$DY$188,114,0)</f>
        <v>53</v>
      </c>
      <c r="AI1662" s="12">
        <f>VLOOKUP($B1662,'[3]POBLAC SIN ESSALUD CUADRO MANDO'!$G$3:$DY$188,115,0)</f>
        <v>45</v>
      </c>
      <c r="AJ1662" s="12">
        <f>VLOOKUP($B1662,'[3]POBLAC SIN ESSALUD CUADRO MANDO'!$G$3:$DY$188,116,0)</f>
        <v>38</v>
      </c>
      <c r="AK1662" s="12">
        <f>VLOOKUP($B1662,'[3]POBLAC SIN ESSALUD CUADRO MANDO'!$G$3:$DY$188,117,0)</f>
        <v>30</v>
      </c>
      <c r="AL1662" s="12">
        <f>VLOOKUP($B1662,'[3]POBLAC SIN ESSALUD CUADRO MANDO'!$G$3:$DY$188,118,0)</f>
        <v>26</v>
      </c>
      <c r="AM1662" s="12">
        <f>VLOOKUP($B1662,'[3]POBLAC SIN ESSALUD CUADRO MANDO'!$G$3:$DY$188,119,0)</f>
        <v>21</v>
      </c>
      <c r="AN1662" s="12">
        <f>VLOOKUP($B1662,'[3]POBLAC SIN ESSALUD CUADRO MANDO'!$G$3:$DY$188,120,0)</f>
        <v>18</v>
      </c>
      <c r="AO1662" s="12">
        <f>VLOOKUP($B1662,'[3]POBLAC SIN ESSALUD CUADRO MANDO'!$G$3:$DY$188,121,0)</f>
        <v>14</v>
      </c>
      <c r="AP1662" s="12">
        <f>VLOOKUP($B1662,'[3]POBLAC SIN ESSALUD CUADRO MANDO'!$G$3:$DY$188,122,0)</f>
        <v>19</v>
      </c>
      <c r="AQ1662" s="74">
        <f>VLOOKUP($B1662,'[4]POB-2019'!$K$6:$BD$190,42,0)</f>
        <v>415</v>
      </c>
      <c r="AR1662" s="74">
        <f>VLOOKUP($B1662,'[4]POB-2019'!$K$6:$BD$190,43,0)</f>
        <v>41</v>
      </c>
      <c r="AS1662" s="74">
        <f>VLOOKUP($B1662,'[4]POB-2019'!$K$6:$BD$190,44,0)</f>
        <v>40</v>
      </c>
      <c r="AT1662" s="74">
        <f>VLOOKUP($B1662,'[4]POB-2019'!$K$6:$BD$190,45,0)</f>
        <v>180</v>
      </c>
      <c r="AU1662" s="12">
        <f>VLOOKUP($B1662,'[3]POBLAC SIN ESSALUD CUADRO MANDO'!$G$3:$DY$188,123,0)</f>
        <v>10</v>
      </c>
    </row>
    <row r="1663" spans="1:47" ht="12">
      <c r="A1663" s="58">
        <v>1664</v>
      </c>
      <c r="B1663" s="58">
        <v>4998</v>
      </c>
      <c r="C1663" s="59" t="s">
        <v>1130</v>
      </c>
      <c r="D1663" s="59" t="s">
        <v>723</v>
      </c>
      <c r="E1663" s="59" t="s">
        <v>837</v>
      </c>
      <c r="F1663" s="59" t="s">
        <v>846</v>
      </c>
      <c r="G1663" s="12" t="s">
        <v>266</v>
      </c>
      <c r="H1663" s="14">
        <f t="shared" si="405"/>
        <v>4998</v>
      </c>
      <c r="I1663" s="14">
        <f t="shared" si="400"/>
        <v>656</v>
      </c>
      <c r="J1663" s="12">
        <f>VLOOKUP($B1663,'[3]POBLAC SIN ESSALUD CUADRO MANDO'!$G$3:$DY$188,2,0)</f>
        <v>10</v>
      </c>
      <c r="K1663" s="12">
        <f>VLOOKUP($B1663,'[3]POBLAC SIN ESSALUD CUADRO MANDO'!$G$3:$DY$188,3,0)</f>
        <v>10</v>
      </c>
      <c r="L1663" s="12">
        <f>VLOOKUP($B1663,'[3]POBLAC SIN ESSALUD CUADRO MANDO'!$G$3:$DY$188,4,0)</f>
        <v>8</v>
      </c>
      <c r="M1663" s="12">
        <f>VLOOKUP($B1663,'[3]POBLAC SIN ESSALUD CUADRO MANDO'!$G$3:$DY$188,5,0)</f>
        <v>10</v>
      </c>
      <c r="N1663" s="12">
        <f>VLOOKUP($B1663,'[3]POBLAC SIN ESSALUD CUADRO MANDO'!$G$3:$DY$188,6,0)</f>
        <v>10</v>
      </c>
      <c r="O1663" s="12">
        <f>VLOOKUP($B1663,'[3]POBLAC SIN ESSALUD CUADRO MANDO'!$G$3:$DY$188,7,0)</f>
        <v>12</v>
      </c>
      <c r="P1663" s="12">
        <f>VLOOKUP($B1663,'[3]POBLAC SIN ESSALUD CUADRO MANDO'!$G$3:$DY$188,8,0)</f>
        <v>12</v>
      </c>
      <c r="Q1663" s="12">
        <f>VLOOKUP($B1663,'[3]POBLAC SIN ESSALUD CUADRO MANDO'!$G$3:$DY$188,9,0)</f>
        <v>13</v>
      </c>
      <c r="R1663" s="12">
        <f>VLOOKUP($B1663,'[3]POBLAC SIN ESSALUD CUADRO MANDO'!$G$3:$DY$188,10,0)</f>
        <v>12</v>
      </c>
      <c r="S1663" s="12">
        <f>VLOOKUP($B1663,'[3]POBLAC SIN ESSALUD CUADRO MANDO'!$G$3:$DY$188,11,0)</f>
        <v>12</v>
      </c>
      <c r="T1663" s="12">
        <f>VLOOKUP($B1663,'[3]POBLAC SIN ESSALUD CUADRO MANDO'!$G$3:$DY$188,12,0)</f>
        <v>12</v>
      </c>
      <c r="U1663" s="12">
        <f>VLOOKUP($B1663,'[3]POBLAC SIN ESSALUD CUADRO MANDO'!$G$3:$DY$188,13,0)</f>
        <v>12</v>
      </c>
      <c r="V1663" s="12">
        <f>VLOOKUP($B1663,'[3]POBLAC SIN ESSALUD CUADRO MANDO'!$G$3:$DY$188,14,0)</f>
        <v>14</v>
      </c>
      <c r="W1663" s="12">
        <f>VLOOKUP($B1663,'[3]POBLAC SIN ESSALUD CUADRO MANDO'!$G$3:$DY$188,15,0)</f>
        <v>14</v>
      </c>
      <c r="X1663" s="12">
        <f>VLOOKUP($B1663,'[3]POBLAC SIN ESSALUD CUADRO MANDO'!$G$3:$DY$188,16,0)</f>
        <v>13</v>
      </c>
      <c r="Y1663" s="12">
        <f>VLOOKUP($B1663,'[3]POBLAC SIN ESSALUD CUADRO MANDO'!$G$3:$DY$188,17,0)</f>
        <v>13</v>
      </c>
      <c r="Z1663" s="12">
        <f>VLOOKUP($B1663,'[3]POBLAC SIN ESSALUD CUADRO MANDO'!$G$3:$DY$188,18,0)</f>
        <v>13</v>
      </c>
      <c r="AA1663" s="12">
        <f>VLOOKUP($B1663,'[3]POBLAC SIN ESSALUD CUADRO MANDO'!$G$3:$DY$188,19,0)</f>
        <v>12</v>
      </c>
      <c r="AB1663" s="12">
        <f>VLOOKUP($B1663,'[3]POBLAC SIN ESSALUD CUADRO MANDO'!$G$3:$DY$188,20,0)</f>
        <v>13</v>
      </c>
      <c r="AC1663" s="12">
        <f>VLOOKUP($B1663,'[3]POBLAC SIN ESSALUD CUADRO MANDO'!$G$3:$DY$188,21,0)</f>
        <v>12</v>
      </c>
      <c r="AD1663" s="12">
        <f>VLOOKUP($B1663,'[3]POBLAC SIN ESSALUD CUADRO MANDO'!$G$3:$DY$188,110,0)</f>
        <v>57</v>
      </c>
      <c r="AE1663" s="12">
        <f>VLOOKUP($B1663,'[3]POBLAC SIN ESSALUD CUADRO MANDO'!$G$3:$DY$188,111,0)</f>
        <v>52</v>
      </c>
      <c r="AF1663" s="12">
        <f>VLOOKUP($B1663,'[3]POBLAC SIN ESSALUD CUADRO MANDO'!$G$3:$DY$188,112,0)</f>
        <v>49</v>
      </c>
      <c r="AG1663" s="12">
        <f>VLOOKUP($B1663,'[3]POBLAC SIN ESSALUD CUADRO MANDO'!$G$3:$DY$188,113,0)</f>
        <v>48</v>
      </c>
      <c r="AH1663" s="12">
        <f>VLOOKUP($B1663,'[3]POBLAC SIN ESSALUD CUADRO MANDO'!$G$3:$DY$188,114,0)</f>
        <v>43</v>
      </c>
      <c r="AI1663" s="12">
        <f>VLOOKUP($B1663,'[3]POBLAC SIN ESSALUD CUADRO MANDO'!$G$3:$DY$188,115,0)</f>
        <v>36</v>
      </c>
      <c r="AJ1663" s="12">
        <f>VLOOKUP($B1663,'[3]POBLAC SIN ESSALUD CUADRO MANDO'!$G$3:$DY$188,116,0)</f>
        <v>31</v>
      </c>
      <c r="AK1663" s="12">
        <f>VLOOKUP($B1663,'[3]POBLAC SIN ESSALUD CUADRO MANDO'!$G$3:$DY$188,117,0)</f>
        <v>25</v>
      </c>
      <c r="AL1663" s="12">
        <f>VLOOKUP($B1663,'[3]POBLAC SIN ESSALUD CUADRO MANDO'!$G$3:$DY$188,118,0)</f>
        <v>21</v>
      </c>
      <c r="AM1663" s="12">
        <f>VLOOKUP($B1663,'[3]POBLAC SIN ESSALUD CUADRO MANDO'!$G$3:$DY$188,119,0)</f>
        <v>17</v>
      </c>
      <c r="AN1663" s="12">
        <f>VLOOKUP($B1663,'[3]POBLAC SIN ESSALUD CUADRO MANDO'!$G$3:$DY$188,120,0)</f>
        <v>14</v>
      </c>
      <c r="AO1663" s="12">
        <f>VLOOKUP($B1663,'[3]POBLAC SIN ESSALUD CUADRO MANDO'!$G$3:$DY$188,121,0)</f>
        <v>12</v>
      </c>
      <c r="AP1663" s="12">
        <f>VLOOKUP($B1663,'[3]POBLAC SIN ESSALUD CUADRO MANDO'!$G$3:$DY$188,122,0)</f>
        <v>14</v>
      </c>
      <c r="AQ1663" s="74">
        <f>VLOOKUP($B1663,'[4]POB-2019'!$K$6:$BD$190,42,0)</f>
        <v>335</v>
      </c>
      <c r="AR1663" s="74">
        <f>VLOOKUP($B1663,'[4]POB-2019'!$K$6:$BD$190,43,0)</f>
        <v>33</v>
      </c>
      <c r="AS1663" s="74">
        <f>VLOOKUP($B1663,'[4]POB-2019'!$K$6:$BD$190,44,0)</f>
        <v>32</v>
      </c>
      <c r="AT1663" s="74">
        <f>VLOOKUP($B1663,'[4]POB-2019'!$K$6:$BD$190,45,0)</f>
        <v>145</v>
      </c>
      <c r="AU1663" s="12">
        <f>VLOOKUP($B1663,'[3]POBLAC SIN ESSALUD CUADRO MANDO'!$G$3:$DY$188,123,0)</f>
        <v>10</v>
      </c>
    </row>
    <row r="1664" spans="1:47" ht="12">
      <c r="A1664" s="58">
        <v>1665</v>
      </c>
      <c r="B1664" s="58">
        <v>6832</v>
      </c>
      <c r="C1664" s="59" t="s">
        <v>1130</v>
      </c>
      <c r="D1664" s="59" t="s">
        <v>723</v>
      </c>
      <c r="E1664" s="59" t="s">
        <v>837</v>
      </c>
      <c r="F1664" s="59" t="s">
        <v>847</v>
      </c>
      <c r="G1664" s="12" t="s">
        <v>266</v>
      </c>
      <c r="H1664" s="14">
        <f t="shared" si="405"/>
        <v>6832</v>
      </c>
      <c r="I1664" s="14">
        <f t="shared" si="400"/>
        <v>321</v>
      </c>
      <c r="J1664" s="12">
        <f>VLOOKUP($B1664,'[3]POBLAC SIN ESSALUD CUADRO MANDO'!$G$3:$DY$188,2,0)</f>
        <v>4</v>
      </c>
      <c r="K1664" s="12">
        <f>VLOOKUP($B1664,'[3]POBLAC SIN ESSALUD CUADRO MANDO'!$G$3:$DY$188,3,0)</f>
        <v>5</v>
      </c>
      <c r="L1664" s="12">
        <f>VLOOKUP($B1664,'[3]POBLAC SIN ESSALUD CUADRO MANDO'!$G$3:$DY$188,4,0)</f>
        <v>4</v>
      </c>
      <c r="M1664" s="12">
        <f>VLOOKUP($B1664,'[3]POBLAC SIN ESSALUD CUADRO MANDO'!$G$3:$DY$188,5,0)</f>
        <v>5</v>
      </c>
      <c r="N1664" s="12">
        <f>VLOOKUP($B1664,'[3]POBLAC SIN ESSALUD CUADRO MANDO'!$G$3:$DY$188,6,0)</f>
        <v>8</v>
      </c>
      <c r="O1664" s="12">
        <f>VLOOKUP($B1664,'[3]POBLAC SIN ESSALUD CUADRO MANDO'!$G$3:$DY$188,7,0)</f>
        <v>6</v>
      </c>
      <c r="P1664" s="12">
        <f>VLOOKUP($B1664,'[3]POBLAC SIN ESSALUD CUADRO MANDO'!$G$3:$DY$188,8,0)</f>
        <v>6</v>
      </c>
      <c r="Q1664" s="12">
        <f>VLOOKUP($B1664,'[3]POBLAC SIN ESSALUD CUADRO MANDO'!$G$3:$DY$188,9,0)</f>
        <v>6</v>
      </c>
      <c r="R1664" s="12">
        <f>VLOOKUP($B1664,'[3]POBLAC SIN ESSALUD CUADRO MANDO'!$G$3:$DY$188,10,0)</f>
        <v>6</v>
      </c>
      <c r="S1664" s="12">
        <f>VLOOKUP($B1664,'[3]POBLAC SIN ESSALUD CUADRO MANDO'!$G$3:$DY$188,11,0)</f>
        <v>6</v>
      </c>
      <c r="T1664" s="12">
        <f>VLOOKUP($B1664,'[3]POBLAC SIN ESSALUD CUADRO MANDO'!$G$3:$DY$188,12,0)</f>
        <v>6</v>
      </c>
      <c r="U1664" s="12">
        <f>VLOOKUP($B1664,'[3]POBLAC SIN ESSALUD CUADRO MANDO'!$G$3:$DY$188,13,0)</f>
        <v>6</v>
      </c>
      <c r="V1664" s="12">
        <f>VLOOKUP($B1664,'[3]POBLAC SIN ESSALUD CUADRO MANDO'!$G$3:$DY$188,14,0)</f>
        <v>7</v>
      </c>
      <c r="W1664" s="12">
        <f>VLOOKUP($B1664,'[3]POBLAC SIN ESSALUD CUADRO MANDO'!$G$3:$DY$188,15,0)</f>
        <v>7</v>
      </c>
      <c r="X1664" s="12">
        <f>VLOOKUP($B1664,'[3]POBLAC SIN ESSALUD CUADRO MANDO'!$G$3:$DY$188,16,0)</f>
        <v>6</v>
      </c>
      <c r="Y1664" s="12">
        <f>VLOOKUP($B1664,'[3]POBLAC SIN ESSALUD CUADRO MANDO'!$G$3:$DY$188,17,0)</f>
        <v>6</v>
      </c>
      <c r="Z1664" s="12">
        <f>VLOOKUP($B1664,'[3]POBLAC SIN ESSALUD CUADRO MANDO'!$G$3:$DY$188,18,0)</f>
        <v>6</v>
      </c>
      <c r="AA1664" s="12">
        <f>VLOOKUP($B1664,'[3]POBLAC SIN ESSALUD CUADRO MANDO'!$G$3:$DY$188,19,0)</f>
        <v>6</v>
      </c>
      <c r="AB1664" s="12">
        <f>VLOOKUP($B1664,'[3]POBLAC SIN ESSALUD CUADRO MANDO'!$G$3:$DY$188,20,0)</f>
        <v>6</v>
      </c>
      <c r="AC1664" s="12">
        <f>VLOOKUP($B1664,'[3]POBLAC SIN ESSALUD CUADRO MANDO'!$G$3:$DY$188,21,0)</f>
        <v>6</v>
      </c>
      <c r="AD1664" s="12">
        <f>VLOOKUP($B1664,'[3]POBLAC SIN ESSALUD CUADRO MANDO'!$G$3:$DY$188,110,0)</f>
        <v>29</v>
      </c>
      <c r="AE1664" s="12">
        <f>VLOOKUP($B1664,'[3]POBLAC SIN ESSALUD CUADRO MANDO'!$G$3:$DY$188,111,0)</f>
        <v>25</v>
      </c>
      <c r="AF1664" s="12">
        <f>VLOOKUP($B1664,'[3]POBLAC SIN ESSALUD CUADRO MANDO'!$G$3:$DY$188,112,0)</f>
        <v>25</v>
      </c>
      <c r="AG1664" s="12">
        <f>VLOOKUP($B1664,'[3]POBLAC SIN ESSALUD CUADRO MANDO'!$G$3:$DY$188,113,0)</f>
        <v>23</v>
      </c>
      <c r="AH1664" s="12">
        <f>VLOOKUP($B1664,'[3]POBLAC SIN ESSALUD CUADRO MANDO'!$G$3:$DY$188,114,0)</f>
        <v>20</v>
      </c>
      <c r="AI1664" s="12">
        <f>VLOOKUP($B1664,'[3]POBLAC SIN ESSALUD CUADRO MANDO'!$G$3:$DY$188,115,0)</f>
        <v>18</v>
      </c>
      <c r="AJ1664" s="12">
        <f>VLOOKUP($B1664,'[3]POBLAC SIN ESSALUD CUADRO MANDO'!$G$3:$DY$188,116,0)</f>
        <v>15</v>
      </c>
      <c r="AK1664" s="12">
        <f>VLOOKUP($B1664,'[3]POBLAC SIN ESSALUD CUADRO MANDO'!$G$3:$DY$188,117,0)</f>
        <v>12</v>
      </c>
      <c r="AL1664" s="12">
        <f>VLOOKUP($B1664,'[3]POBLAC SIN ESSALUD CUADRO MANDO'!$G$3:$DY$188,118,0)</f>
        <v>10</v>
      </c>
      <c r="AM1664" s="12">
        <f>VLOOKUP($B1664,'[3]POBLAC SIN ESSALUD CUADRO MANDO'!$G$3:$DY$188,119,0)</f>
        <v>9</v>
      </c>
      <c r="AN1664" s="12">
        <f>VLOOKUP($B1664,'[3]POBLAC SIN ESSALUD CUADRO MANDO'!$G$3:$DY$188,120,0)</f>
        <v>6</v>
      </c>
      <c r="AO1664" s="12">
        <f>VLOOKUP($B1664,'[3]POBLAC SIN ESSALUD CUADRO MANDO'!$G$3:$DY$188,121,0)</f>
        <v>5</v>
      </c>
      <c r="AP1664" s="12">
        <f>VLOOKUP($B1664,'[3]POBLAC SIN ESSALUD CUADRO MANDO'!$G$3:$DY$188,122,0)</f>
        <v>6</v>
      </c>
      <c r="AQ1664" s="74">
        <f>VLOOKUP($B1664,'[4]POB-2019'!$K$6:$BD$190,42,0)</f>
        <v>164</v>
      </c>
      <c r="AR1664" s="74">
        <f>VLOOKUP($B1664,'[4]POB-2019'!$K$6:$BD$190,43,0)</f>
        <v>16</v>
      </c>
      <c r="AS1664" s="74">
        <f>VLOOKUP($B1664,'[4]POB-2019'!$K$6:$BD$190,44,0)</f>
        <v>15</v>
      </c>
      <c r="AT1664" s="74">
        <f>VLOOKUP($B1664,'[4]POB-2019'!$K$6:$BD$190,45,0)</f>
        <v>71</v>
      </c>
      <c r="AU1664" s="12">
        <f>VLOOKUP($B1664,'[3]POBLAC SIN ESSALUD CUADRO MANDO'!$G$3:$DY$188,123,0)</f>
        <v>4</v>
      </c>
    </row>
    <row r="1665" spans="1:47" ht="12">
      <c r="A1665" s="58">
        <v>1666</v>
      </c>
      <c r="B1665" s="58">
        <v>6833</v>
      </c>
      <c r="C1665" s="59" t="s">
        <v>1130</v>
      </c>
      <c r="D1665" s="59" t="s">
        <v>723</v>
      </c>
      <c r="E1665" s="59" t="s">
        <v>837</v>
      </c>
      <c r="F1665" s="59" t="s">
        <v>848</v>
      </c>
      <c r="G1665" s="12" t="s">
        <v>266</v>
      </c>
      <c r="H1665" s="14">
        <f t="shared" si="405"/>
        <v>6833</v>
      </c>
      <c r="I1665" s="14">
        <f t="shared" ref="I1665:I1679" si="406">SUM(J1665:AP1665)</f>
        <v>293</v>
      </c>
      <c r="J1665" s="12">
        <f>VLOOKUP($B1665,'[3]POBLAC SIN ESSALUD CUADRO MANDO'!$G$3:$DY$188,2,0)</f>
        <v>2</v>
      </c>
      <c r="K1665" s="12">
        <f>VLOOKUP($B1665,'[3]POBLAC SIN ESSALUD CUADRO MANDO'!$G$3:$DY$188,3,0)</f>
        <v>2</v>
      </c>
      <c r="L1665" s="12">
        <f>VLOOKUP($B1665,'[3]POBLAC SIN ESSALUD CUADRO MANDO'!$G$3:$DY$188,4,0)</f>
        <v>4</v>
      </c>
      <c r="M1665" s="12">
        <f>VLOOKUP($B1665,'[3]POBLAC SIN ESSALUD CUADRO MANDO'!$G$3:$DY$188,5,0)</f>
        <v>5</v>
      </c>
      <c r="N1665" s="12">
        <f>VLOOKUP($B1665,'[3]POBLAC SIN ESSALUD CUADRO MANDO'!$G$3:$DY$188,6,0)</f>
        <v>4</v>
      </c>
      <c r="O1665" s="12">
        <f>VLOOKUP($B1665,'[3]POBLAC SIN ESSALUD CUADRO MANDO'!$G$3:$DY$188,7,0)</f>
        <v>5</v>
      </c>
      <c r="P1665" s="12">
        <f>VLOOKUP($B1665,'[3]POBLAC SIN ESSALUD CUADRO MANDO'!$G$3:$DY$188,8,0)</f>
        <v>5</v>
      </c>
      <c r="Q1665" s="12">
        <f>VLOOKUP($B1665,'[3]POBLAC SIN ESSALUD CUADRO MANDO'!$G$3:$DY$188,9,0)</f>
        <v>6</v>
      </c>
      <c r="R1665" s="12">
        <f>VLOOKUP($B1665,'[3]POBLAC SIN ESSALUD CUADRO MANDO'!$G$3:$DY$188,10,0)</f>
        <v>5</v>
      </c>
      <c r="S1665" s="12">
        <f>VLOOKUP($B1665,'[3]POBLAC SIN ESSALUD CUADRO MANDO'!$G$3:$DY$188,11,0)</f>
        <v>6</v>
      </c>
      <c r="T1665" s="12">
        <f>VLOOKUP($B1665,'[3]POBLAC SIN ESSALUD CUADRO MANDO'!$G$3:$DY$188,12,0)</f>
        <v>6</v>
      </c>
      <c r="U1665" s="12">
        <f>VLOOKUP($B1665,'[3]POBLAC SIN ESSALUD CUADRO MANDO'!$G$3:$DY$188,13,0)</f>
        <v>5</v>
      </c>
      <c r="V1665" s="12">
        <f>VLOOKUP($B1665,'[3]POBLAC SIN ESSALUD CUADRO MANDO'!$G$3:$DY$188,14,0)</f>
        <v>6</v>
      </c>
      <c r="W1665" s="12">
        <f>VLOOKUP($B1665,'[3]POBLAC SIN ESSALUD CUADRO MANDO'!$G$3:$DY$188,15,0)</f>
        <v>7</v>
      </c>
      <c r="X1665" s="12">
        <f>VLOOKUP($B1665,'[3]POBLAC SIN ESSALUD CUADRO MANDO'!$G$3:$DY$188,16,0)</f>
        <v>6</v>
      </c>
      <c r="Y1665" s="12">
        <f>VLOOKUP($B1665,'[3]POBLAC SIN ESSALUD CUADRO MANDO'!$G$3:$DY$188,17,0)</f>
        <v>6</v>
      </c>
      <c r="Z1665" s="12">
        <f>VLOOKUP($B1665,'[3]POBLAC SIN ESSALUD CUADRO MANDO'!$G$3:$DY$188,18,0)</f>
        <v>6</v>
      </c>
      <c r="AA1665" s="12">
        <f>VLOOKUP($B1665,'[3]POBLAC SIN ESSALUD CUADRO MANDO'!$G$3:$DY$188,19,0)</f>
        <v>6</v>
      </c>
      <c r="AB1665" s="12">
        <f>VLOOKUP($B1665,'[3]POBLAC SIN ESSALUD CUADRO MANDO'!$G$3:$DY$188,20,0)</f>
        <v>6</v>
      </c>
      <c r="AC1665" s="12">
        <f>VLOOKUP($B1665,'[3]POBLAC SIN ESSALUD CUADRO MANDO'!$G$3:$DY$188,21,0)</f>
        <v>6</v>
      </c>
      <c r="AD1665" s="12">
        <f>VLOOKUP($B1665,'[3]POBLAC SIN ESSALUD CUADRO MANDO'!$G$3:$DY$188,110,0)</f>
        <v>26</v>
      </c>
      <c r="AE1665" s="12">
        <f>VLOOKUP($B1665,'[3]POBLAC SIN ESSALUD CUADRO MANDO'!$G$3:$DY$188,111,0)</f>
        <v>23</v>
      </c>
      <c r="AF1665" s="12">
        <f>VLOOKUP($B1665,'[3]POBLAC SIN ESSALUD CUADRO MANDO'!$G$3:$DY$188,112,0)</f>
        <v>22</v>
      </c>
      <c r="AG1665" s="12">
        <f>VLOOKUP($B1665,'[3]POBLAC SIN ESSALUD CUADRO MANDO'!$G$3:$DY$188,113,0)</f>
        <v>21</v>
      </c>
      <c r="AH1665" s="12">
        <f>VLOOKUP($B1665,'[3]POBLAC SIN ESSALUD CUADRO MANDO'!$G$3:$DY$188,114,0)</f>
        <v>20</v>
      </c>
      <c r="AI1665" s="12">
        <f>VLOOKUP($B1665,'[3]POBLAC SIN ESSALUD CUADRO MANDO'!$G$3:$DY$188,115,0)</f>
        <v>16</v>
      </c>
      <c r="AJ1665" s="12">
        <f>VLOOKUP($B1665,'[3]POBLAC SIN ESSALUD CUADRO MANDO'!$G$3:$DY$188,116,0)</f>
        <v>15</v>
      </c>
      <c r="AK1665" s="12">
        <f>VLOOKUP($B1665,'[3]POBLAC SIN ESSALUD CUADRO MANDO'!$G$3:$DY$188,117,0)</f>
        <v>11</v>
      </c>
      <c r="AL1665" s="12">
        <f>VLOOKUP($B1665,'[3]POBLAC SIN ESSALUD CUADRO MANDO'!$G$3:$DY$188,118,0)</f>
        <v>10</v>
      </c>
      <c r="AM1665" s="12">
        <f>VLOOKUP($B1665,'[3]POBLAC SIN ESSALUD CUADRO MANDO'!$G$3:$DY$188,119,0)</f>
        <v>8</v>
      </c>
      <c r="AN1665" s="12">
        <f>VLOOKUP($B1665,'[3]POBLAC SIN ESSALUD CUADRO MANDO'!$G$3:$DY$188,120,0)</f>
        <v>6</v>
      </c>
      <c r="AO1665" s="12">
        <f>VLOOKUP($B1665,'[3]POBLAC SIN ESSALUD CUADRO MANDO'!$G$3:$DY$188,121,0)</f>
        <v>5</v>
      </c>
      <c r="AP1665" s="12">
        <f>VLOOKUP($B1665,'[3]POBLAC SIN ESSALUD CUADRO MANDO'!$G$3:$DY$188,122,0)</f>
        <v>6</v>
      </c>
      <c r="AQ1665" s="74">
        <f>VLOOKUP($B1665,'[4]POB-2019'!$K$6:$BD$190,42,0)</f>
        <v>149</v>
      </c>
      <c r="AR1665" s="74">
        <f>VLOOKUP($B1665,'[4]POB-2019'!$K$6:$BD$190,43,0)</f>
        <v>15</v>
      </c>
      <c r="AS1665" s="74">
        <f>VLOOKUP($B1665,'[4]POB-2019'!$K$6:$BD$190,44,0)</f>
        <v>15</v>
      </c>
      <c r="AT1665" s="74">
        <f>VLOOKUP($B1665,'[4]POB-2019'!$K$6:$BD$190,45,0)</f>
        <v>65</v>
      </c>
      <c r="AU1665" s="12">
        <f>VLOOKUP($B1665,'[3]POBLAC SIN ESSALUD CUADRO MANDO'!$G$3:$DY$188,123,0)</f>
        <v>2</v>
      </c>
    </row>
    <row r="1666" spans="1:47" ht="12">
      <c r="A1666" s="58">
        <v>1667</v>
      </c>
      <c r="B1666" s="58">
        <v>8925</v>
      </c>
      <c r="C1666" s="59" t="s">
        <v>1130</v>
      </c>
      <c r="D1666" s="59" t="s">
        <v>723</v>
      </c>
      <c r="E1666" s="59" t="s">
        <v>837</v>
      </c>
      <c r="F1666" s="59" t="s">
        <v>849</v>
      </c>
      <c r="G1666" s="12" t="s">
        <v>266</v>
      </c>
      <c r="H1666" s="14">
        <f t="shared" si="405"/>
        <v>8925</v>
      </c>
      <c r="I1666" s="14">
        <f t="shared" si="406"/>
        <v>244</v>
      </c>
      <c r="J1666" s="12">
        <f>VLOOKUP($B1666,'[3]POBLAC SIN ESSALUD CUADRO MANDO'!$G$3:$DY$188,2,0)</f>
        <v>3</v>
      </c>
      <c r="K1666" s="12">
        <f>VLOOKUP($B1666,'[3]POBLAC SIN ESSALUD CUADRO MANDO'!$G$3:$DY$188,3,0)</f>
        <v>3</v>
      </c>
      <c r="L1666" s="12">
        <f>VLOOKUP($B1666,'[3]POBLAC SIN ESSALUD CUADRO MANDO'!$G$3:$DY$188,4,0)</f>
        <v>7</v>
      </c>
      <c r="M1666" s="12">
        <f>VLOOKUP($B1666,'[3]POBLAC SIN ESSALUD CUADRO MANDO'!$G$3:$DY$188,5,0)</f>
        <v>4</v>
      </c>
      <c r="N1666" s="12">
        <f>VLOOKUP($B1666,'[3]POBLAC SIN ESSALUD CUADRO MANDO'!$G$3:$DY$188,6,0)</f>
        <v>4</v>
      </c>
      <c r="O1666" s="12">
        <f>VLOOKUP($B1666,'[3]POBLAC SIN ESSALUD CUADRO MANDO'!$G$3:$DY$188,7,0)</f>
        <v>4</v>
      </c>
      <c r="P1666" s="12">
        <f>VLOOKUP($B1666,'[3]POBLAC SIN ESSALUD CUADRO MANDO'!$G$3:$DY$188,8,0)</f>
        <v>4</v>
      </c>
      <c r="Q1666" s="12">
        <f>VLOOKUP($B1666,'[3]POBLAC SIN ESSALUD CUADRO MANDO'!$G$3:$DY$188,9,0)</f>
        <v>5</v>
      </c>
      <c r="R1666" s="12">
        <f>VLOOKUP($B1666,'[3]POBLAC SIN ESSALUD CUADRO MANDO'!$G$3:$DY$188,10,0)</f>
        <v>4</v>
      </c>
      <c r="S1666" s="12">
        <f>VLOOKUP($B1666,'[3]POBLAC SIN ESSALUD CUADRO MANDO'!$G$3:$DY$188,11,0)</f>
        <v>5</v>
      </c>
      <c r="T1666" s="12">
        <f>VLOOKUP($B1666,'[3]POBLAC SIN ESSALUD CUADRO MANDO'!$G$3:$DY$188,12,0)</f>
        <v>4</v>
      </c>
      <c r="U1666" s="12">
        <f>VLOOKUP($B1666,'[3]POBLAC SIN ESSALUD CUADRO MANDO'!$G$3:$DY$188,13,0)</f>
        <v>4</v>
      </c>
      <c r="V1666" s="12">
        <f>VLOOKUP($B1666,'[3]POBLAC SIN ESSALUD CUADRO MANDO'!$G$3:$DY$188,14,0)</f>
        <v>5</v>
      </c>
      <c r="W1666" s="12">
        <f>VLOOKUP($B1666,'[3]POBLAC SIN ESSALUD CUADRO MANDO'!$G$3:$DY$188,15,0)</f>
        <v>5</v>
      </c>
      <c r="X1666" s="12">
        <f>VLOOKUP($B1666,'[3]POBLAC SIN ESSALUD CUADRO MANDO'!$G$3:$DY$188,16,0)</f>
        <v>5</v>
      </c>
      <c r="Y1666" s="12">
        <f>VLOOKUP($B1666,'[3]POBLAC SIN ESSALUD CUADRO MANDO'!$G$3:$DY$188,17,0)</f>
        <v>5</v>
      </c>
      <c r="Z1666" s="12">
        <f>VLOOKUP($B1666,'[3]POBLAC SIN ESSALUD CUADRO MANDO'!$G$3:$DY$188,18,0)</f>
        <v>5</v>
      </c>
      <c r="AA1666" s="12">
        <f>VLOOKUP($B1666,'[3]POBLAC SIN ESSALUD CUADRO MANDO'!$G$3:$DY$188,19,0)</f>
        <v>5</v>
      </c>
      <c r="AB1666" s="12">
        <f>VLOOKUP($B1666,'[3]POBLAC SIN ESSALUD CUADRO MANDO'!$G$3:$DY$188,20,0)</f>
        <v>5</v>
      </c>
      <c r="AC1666" s="12">
        <f>VLOOKUP($B1666,'[3]POBLAC SIN ESSALUD CUADRO MANDO'!$G$3:$DY$188,21,0)</f>
        <v>5</v>
      </c>
      <c r="AD1666" s="12">
        <f>VLOOKUP($B1666,'[3]POBLAC SIN ESSALUD CUADRO MANDO'!$G$3:$DY$188,110,0)</f>
        <v>20</v>
      </c>
      <c r="AE1666" s="12">
        <f>VLOOKUP($B1666,'[3]POBLAC SIN ESSALUD CUADRO MANDO'!$G$3:$DY$188,111,0)</f>
        <v>19</v>
      </c>
      <c r="AF1666" s="12">
        <f>VLOOKUP($B1666,'[3]POBLAC SIN ESSALUD CUADRO MANDO'!$G$3:$DY$188,112,0)</f>
        <v>18</v>
      </c>
      <c r="AG1666" s="12">
        <f>VLOOKUP($B1666,'[3]POBLAC SIN ESSALUD CUADRO MANDO'!$G$3:$DY$188,113,0)</f>
        <v>18</v>
      </c>
      <c r="AH1666" s="12">
        <f>VLOOKUP($B1666,'[3]POBLAC SIN ESSALUD CUADRO MANDO'!$G$3:$DY$188,114,0)</f>
        <v>15</v>
      </c>
      <c r="AI1666" s="12">
        <f>VLOOKUP($B1666,'[3]POBLAC SIN ESSALUD CUADRO MANDO'!$G$3:$DY$188,115,0)</f>
        <v>14</v>
      </c>
      <c r="AJ1666" s="12">
        <f>VLOOKUP($B1666,'[3]POBLAC SIN ESSALUD CUADRO MANDO'!$G$3:$DY$188,116,0)</f>
        <v>11</v>
      </c>
      <c r="AK1666" s="12">
        <f>VLOOKUP($B1666,'[3]POBLAC SIN ESSALUD CUADRO MANDO'!$G$3:$DY$188,117,0)</f>
        <v>10</v>
      </c>
      <c r="AL1666" s="12">
        <f>VLOOKUP($B1666,'[3]POBLAC SIN ESSALUD CUADRO MANDO'!$G$3:$DY$188,118,0)</f>
        <v>9</v>
      </c>
      <c r="AM1666" s="12">
        <f>VLOOKUP($B1666,'[3]POBLAC SIN ESSALUD CUADRO MANDO'!$G$3:$DY$188,119,0)</f>
        <v>5</v>
      </c>
      <c r="AN1666" s="12">
        <f>VLOOKUP($B1666,'[3]POBLAC SIN ESSALUD CUADRO MANDO'!$G$3:$DY$188,120,0)</f>
        <v>5</v>
      </c>
      <c r="AO1666" s="12">
        <f>VLOOKUP($B1666,'[3]POBLAC SIN ESSALUD CUADRO MANDO'!$G$3:$DY$188,121,0)</f>
        <v>5</v>
      </c>
      <c r="AP1666" s="12">
        <f>VLOOKUP($B1666,'[3]POBLAC SIN ESSALUD CUADRO MANDO'!$G$3:$DY$188,122,0)</f>
        <v>4</v>
      </c>
      <c r="AQ1666" s="74">
        <f>VLOOKUP($B1666,'[4]POB-2019'!$K$6:$BD$190,42,0)</f>
        <v>124</v>
      </c>
      <c r="AR1666" s="74">
        <f>VLOOKUP($B1666,'[4]POB-2019'!$K$6:$BD$190,43,0)</f>
        <v>12</v>
      </c>
      <c r="AS1666" s="74">
        <f>VLOOKUP($B1666,'[4]POB-2019'!$K$6:$BD$190,44,0)</f>
        <v>13</v>
      </c>
      <c r="AT1666" s="74">
        <f>VLOOKUP($B1666,'[4]POB-2019'!$K$6:$BD$190,45,0)</f>
        <v>53</v>
      </c>
      <c r="AU1666" s="12">
        <f>VLOOKUP($B1666,'[3]POBLAC SIN ESSALUD CUADRO MANDO'!$G$3:$DY$188,123,0)</f>
        <v>3</v>
      </c>
    </row>
    <row r="1667" spans="1:47" ht="12">
      <c r="A1667" s="58">
        <v>1668</v>
      </c>
      <c r="B1667" s="58">
        <v>4991</v>
      </c>
      <c r="C1667" s="59" t="s">
        <v>1130</v>
      </c>
      <c r="D1667" s="59" t="s">
        <v>723</v>
      </c>
      <c r="E1667" s="59" t="s">
        <v>837</v>
      </c>
      <c r="F1667" s="59" t="s">
        <v>850</v>
      </c>
      <c r="G1667" s="12" t="s">
        <v>271</v>
      </c>
      <c r="H1667" s="14">
        <f t="shared" si="405"/>
        <v>4991</v>
      </c>
      <c r="I1667" s="14">
        <f t="shared" si="406"/>
        <v>1068</v>
      </c>
      <c r="J1667" s="12">
        <f>VLOOKUP($B1667,'[3]POBLAC SIN ESSALUD CUADRO MANDO'!$G$3:$DY$188,2,0)</f>
        <v>8</v>
      </c>
      <c r="K1667" s="12">
        <f>VLOOKUP($B1667,'[3]POBLAC SIN ESSALUD CUADRO MANDO'!$G$3:$DY$188,3,0)</f>
        <v>10</v>
      </c>
      <c r="L1667" s="12">
        <f>VLOOKUP($B1667,'[3]POBLAC SIN ESSALUD CUADRO MANDO'!$G$3:$DY$188,4,0)</f>
        <v>14</v>
      </c>
      <c r="M1667" s="12">
        <f>VLOOKUP($B1667,'[3]POBLAC SIN ESSALUD CUADRO MANDO'!$G$3:$DY$188,5,0)</f>
        <v>17</v>
      </c>
      <c r="N1667" s="12">
        <f>VLOOKUP($B1667,'[3]POBLAC SIN ESSALUD CUADRO MANDO'!$G$3:$DY$188,6,0)</f>
        <v>15</v>
      </c>
      <c r="O1667" s="12">
        <f>VLOOKUP($B1667,'[3]POBLAC SIN ESSALUD CUADRO MANDO'!$G$3:$DY$188,7,0)</f>
        <v>19</v>
      </c>
      <c r="P1667" s="12">
        <f>VLOOKUP($B1667,'[3]POBLAC SIN ESSALUD CUADRO MANDO'!$G$3:$DY$188,8,0)</f>
        <v>20</v>
      </c>
      <c r="Q1667" s="12">
        <f>VLOOKUP($B1667,'[3]POBLAC SIN ESSALUD CUADRO MANDO'!$G$3:$DY$188,9,0)</f>
        <v>21</v>
      </c>
      <c r="R1667" s="12">
        <f>VLOOKUP($B1667,'[3]POBLAC SIN ESSALUD CUADRO MANDO'!$G$3:$DY$188,10,0)</f>
        <v>20</v>
      </c>
      <c r="S1667" s="12">
        <f>VLOOKUP($B1667,'[3]POBLAC SIN ESSALUD CUADRO MANDO'!$G$3:$DY$188,11,0)</f>
        <v>20</v>
      </c>
      <c r="T1667" s="12">
        <f>VLOOKUP($B1667,'[3]POBLAC SIN ESSALUD CUADRO MANDO'!$G$3:$DY$188,12,0)</f>
        <v>20</v>
      </c>
      <c r="U1667" s="12">
        <f>VLOOKUP($B1667,'[3]POBLAC SIN ESSALUD CUADRO MANDO'!$G$3:$DY$188,13,0)</f>
        <v>20</v>
      </c>
      <c r="V1667" s="12">
        <f>VLOOKUP($B1667,'[3]POBLAC SIN ESSALUD CUADRO MANDO'!$G$3:$DY$188,14,0)</f>
        <v>23</v>
      </c>
      <c r="W1667" s="12">
        <f>VLOOKUP($B1667,'[3]POBLAC SIN ESSALUD CUADRO MANDO'!$G$3:$DY$188,15,0)</f>
        <v>23</v>
      </c>
      <c r="X1667" s="12">
        <f>VLOOKUP($B1667,'[3]POBLAC SIN ESSALUD CUADRO MANDO'!$G$3:$DY$188,16,0)</f>
        <v>21</v>
      </c>
      <c r="Y1667" s="12">
        <f>VLOOKUP($B1667,'[3]POBLAC SIN ESSALUD CUADRO MANDO'!$G$3:$DY$188,17,0)</f>
        <v>21</v>
      </c>
      <c r="Z1667" s="12">
        <f>VLOOKUP($B1667,'[3]POBLAC SIN ESSALUD CUADRO MANDO'!$G$3:$DY$188,18,0)</f>
        <v>21</v>
      </c>
      <c r="AA1667" s="12">
        <f>VLOOKUP($B1667,'[3]POBLAC SIN ESSALUD CUADRO MANDO'!$G$3:$DY$188,19,0)</f>
        <v>21</v>
      </c>
      <c r="AB1667" s="12">
        <f>VLOOKUP($B1667,'[3]POBLAC SIN ESSALUD CUADRO MANDO'!$G$3:$DY$188,20,0)</f>
        <v>22</v>
      </c>
      <c r="AC1667" s="12">
        <f>VLOOKUP($B1667,'[3]POBLAC SIN ESSALUD CUADRO MANDO'!$G$3:$DY$188,21,0)</f>
        <v>20</v>
      </c>
      <c r="AD1667" s="12">
        <f>VLOOKUP($B1667,'[3]POBLAC SIN ESSALUD CUADRO MANDO'!$G$3:$DY$188,110,0)</f>
        <v>96</v>
      </c>
      <c r="AE1667" s="12">
        <f>VLOOKUP($B1667,'[3]POBLAC SIN ESSALUD CUADRO MANDO'!$G$3:$DY$188,111,0)</f>
        <v>85</v>
      </c>
      <c r="AF1667" s="12">
        <f>VLOOKUP($B1667,'[3]POBLAC SIN ESSALUD CUADRO MANDO'!$G$3:$DY$188,112,0)</f>
        <v>81</v>
      </c>
      <c r="AG1667" s="12">
        <f>VLOOKUP($B1667,'[3]POBLAC SIN ESSALUD CUADRO MANDO'!$G$3:$DY$188,113,0)</f>
        <v>79</v>
      </c>
      <c r="AH1667" s="12">
        <f>VLOOKUP($B1667,'[3]POBLAC SIN ESSALUD CUADRO MANDO'!$G$3:$DY$188,114,0)</f>
        <v>69</v>
      </c>
      <c r="AI1667" s="12">
        <f>VLOOKUP($B1667,'[3]POBLAC SIN ESSALUD CUADRO MANDO'!$G$3:$DY$188,115,0)</f>
        <v>59</v>
      </c>
      <c r="AJ1667" s="12">
        <f>VLOOKUP($B1667,'[3]POBLAC SIN ESSALUD CUADRO MANDO'!$G$3:$DY$188,116,0)</f>
        <v>51</v>
      </c>
      <c r="AK1667" s="12">
        <f>VLOOKUP($B1667,'[3]POBLAC SIN ESSALUD CUADRO MANDO'!$G$3:$DY$188,117,0)</f>
        <v>42</v>
      </c>
      <c r="AL1667" s="12">
        <f>VLOOKUP($B1667,'[3]POBLAC SIN ESSALUD CUADRO MANDO'!$G$3:$DY$188,118,0)</f>
        <v>36</v>
      </c>
      <c r="AM1667" s="12">
        <f>VLOOKUP($B1667,'[3]POBLAC SIN ESSALUD CUADRO MANDO'!$G$3:$DY$188,119,0)</f>
        <v>27</v>
      </c>
      <c r="AN1667" s="12">
        <f>VLOOKUP($B1667,'[3]POBLAC SIN ESSALUD CUADRO MANDO'!$G$3:$DY$188,120,0)</f>
        <v>24</v>
      </c>
      <c r="AO1667" s="12">
        <f>VLOOKUP($B1667,'[3]POBLAC SIN ESSALUD CUADRO MANDO'!$G$3:$DY$188,121,0)</f>
        <v>19</v>
      </c>
      <c r="AP1667" s="12">
        <f>VLOOKUP($B1667,'[3]POBLAC SIN ESSALUD CUADRO MANDO'!$G$3:$DY$188,122,0)</f>
        <v>24</v>
      </c>
      <c r="AQ1667" s="74">
        <f>VLOOKUP($B1667,'[4]POB-2019'!$K$6:$BD$190,42,0)</f>
        <v>545</v>
      </c>
      <c r="AR1667" s="74">
        <f>VLOOKUP($B1667,'[4]POB-2019'!$K$6:$BD$190,43,0)</f>
        <v>55</v>
      </c>
      <c r="AS1667" s="74">
        <f>VLOOKUP($B1667,'[4]POB-2019'!$K$6:$BD$190,44,0)</f>
        <v>54</v>
      </c>
      <c r="AT1667" s="74">
        <f>VLOOKUP($B1667,'[4]POB-2019'!$K$6:$BD$190,45,0)</f>
        <v>239</v>
      </c>
      <c r="AU1667" s="12">
        <f>VLOOKUP($B1667,'[3]POBLAC SIN ESSALUD CUADRO MANDO'!$G$3:$DY$188,123,0)</f>
        <v>8</v>
      </c>
    </row>
    <row r="1668" spans="1:47" ht="12">
      <c r="A1668" s="58">
        <v>1669</v>
      </c>
      <c r="B1668" s="58">
        <v>4999</v>
      </c>
      <c r="C1668" s="59" t="s">
        <v>1130</v>
      </c>
      <c r="D1668" s="59" t="s">
        <v>723</v>
      </c>
      <c r="E1668" s="59" t="s">
        <v>837</v>
      </c>
      <c r="F1668" s="59" t="s">
        <v>851</v>
      </c>
      <c r="G1668" s="12" t="s">
        <v>266</v>
      </c>
      <c r="H1668" s="14">
        <f t="shared" si="405"/>
        <v>4999</v>
      </c>
      <c r="I1668" s="14">
        <f t="shared" si="406"/>
        <v>372</v>
      </c>
      <c r="J1668" s="12">
        <f>VLOOKUP($B1668,'[3]POBLAC SIN ESSALUD CUADRO MANDO'!$G$3:$DY$188,2,0)</f>
        <v>3</v>
      </c>
      <c r="K1668" s="12">
        <f>VLOOKUP($B1668,'[3]POBLAC SIN ESSALUD CUADRO MANDO'!$G$3:$DY$188,3,0)</f>
        <v>5</v>
      </c>
      <c r="L1668" s="12">
        <f>VLOOKUP($B1668,'[3]POBLAC SIN ESSALUD CUADRO MANDO'!$G$3:$DY$188,4,0)</f>
        <v>5</v>
      </c>
      <c r="M1668" s="12">
        <f>VLOOKUP($B1668,'[3]POBLAC SIN ESSALUD CUADRO MANDO'!$G$3:$DY$188,5,0)</f>
        <v>6</v>
      </c>
      <c r="N1668" s="12">
        <f>VLOOKUP($B1668,'[3]POBLAC SIN ESSALUD CUADRO MANDO'!$G$3:$DY$188,6,0)</f>
        <v>5</v>
      </c>
      <c r="O1668" s="12">
        <f>VLOOKUP($B1668,'[3]POBLAC SIN ESSALUD CUADRO MANDO'!$G$3:$DY$188,7,0)</f>
        <v>7</v>
      </c>
      <c r="P1668" s="12">
        <f>VLOOKUP($B1668,'[3]POBLAC SIN ESSALUD CUADRO MANDO'!$G$3:$DY$188,8,0)</f>
        <v>7</v>
      </c>
      <c r="Q1668" s="12">
        <f>VLOOKUP($B1668,'[3]POBLAC SIN ESSALUD CUADRO MANDO'!$G$3:$DY$188,9,0)</f>
        <v>7</v>
      </c>
      <c r="R1668" s="12">
        <f>VLOOKUP($B1668,'[3]POBLAC SIN ESSALUD CUADRO MANDO'!$G$3:$DY$188,10,0)</f>
        <v>7</v>
      </c>
      <c r="S1668" s="12">
        <f>VLOOKUP($B1668,'[3]POBLAC SIN ESSALUD CUADRO MANDO'!$G$3:$DY$188,11,0)</f>
        <v>7</v>
      </c>
      <c r="T1668" s="12">
        <f>VLOOKUP($B1668,'[3]POBLAC SIN ESSALUD CUADRO MANDO'!$G$3:$DY$188,12,0)</f>
        <v>7</v>
      </c>
      <c r="U1668" s="12">
        <f>VLOOKUP($B1668,'[3]POBLAC SIN ESSALUD CUADRO MANDO'!$G$3:$DY$188,13,0)</f>
        <v>7</v>
      </c>
      <c r="V1668" s="12">
        <f>VLOOKUP($B1668,'[3]POBLAC SIN ESSALUD CUADRO MANDO'!$G$3:$DY$188,14,0)</f>
        <v>8</v>
      </c>
      <c r="W1668" s="12">
        <f>VLOOKUP($B1668,'[3]POBLAC SIN ESSALUD CUADRO MANDO'!$G$3:$DY$188,15,0)</f>
        <v>8</v>
      </c>
      <c r="X1668" s="12">
        <f>VLOOKUP($B1668,'[3]POBLAC SIN ESSALUD CUADRO MANDO'!$G$3:$DY$188,16,0)</f>
        <v>7</v>
      </c>
      <c r="Y1668" s="12">
        <f>VLOOKUP($B1668,'[3]POBLAC SIN ESSALUD CUADRO MANDO'!$G$3:$DY$188,17,0)</f>
        <v>7</v>
      </c>
      <c r="Z1668" s="12">
        <f>VLOOKUP($B1668,'[3]POBLAC SIN ESSALUD CUADRO MANDO'!$G$3:$DY$188,18,0)</f>
        <v>7</v>
      </c>
      <c r="AA1668" s="12">
        <f>VLOOKUP($B1668,'[3]POBLAC SIN ESSALUD CUADRO MANDO'!$G$3:$DY$188,19,0)</f>
        <v>7</v>
      </c>
      <c r="AB1668" s="12">
        <f>VLOOKUP($B1668,'[3]POBLAC SIN ESSALUD CUADRO MANDO'!$G$3:$DY$188,20,0)</f>
        <v>8</v>
      </c>
      <c r="AC1668" s="12">
        <f>VLOOKUP($B1668,'[3]POBLAC SIN ESSALUD CUADRO MANDO'!$G$3:$DY$188,21,0)</f>
        <v>7</v>
      </c>
      <c r="AD1668" s="12">
        <f>VLOOKUP($B1668,'[3]POBLAC SIN ESSALUD CUADRO MANDO'!$G$3:$DY$188,110,0)</f>
        <v>34</v>
      </c>
      <c r="AE1668" s="12">
        <f>VLOOKUP($B1668,'[3]POBLAC SIN ESSALUD CUADRO MANDO'!$G$3:$DY$188,111,0)</f>
        <v>30</v>
      </c>
      <c r="AF1668" s="12">
        <f>VLOOKUP($B1668,'[3]POBLAC SIN ESSALUD CUADRO MANDO'!$G$3:$DY$188,112,0)</f>
        <v>28</v>
      </c>
      <c r="AG1668" s="12">
        <f>VLOOKUP($B1668,'[3]POBLAC SIN ESSALUD CUADRO MANDO'!$G$3:$DY$188,113,0)</f>
        <v>28</v>
      </c>
      <c r="AH1668" s="12">
        <f>VLOOKUP($B1668,'[3]POBLAC SIN ESSALUD CUADRO MANDO'!$G$3:$DY$188,114,0)</f>
        <v>24</v>
      </c>
      <c r="AI1668" s="12">
        <f>VLOOKUP($B1668,'[3]POBLAC SIN ESSALUD CUADRO MANDO'!$G$3:$DY$188,115,0)</f>
        <v>21</v>
      </c>
      <c r="AJ1668" s="12">
        <f>VLOOKUP($B1668,'[3]POBLAC SIN ESSALUD CUADRO MANDO'!$G$3:$DY$188,116,0)</f>
        <v>18</v>
      </c>
      <c r="AK1668" s="12">
        <f>VLOOKUP($B1668,'[3]POBLAC SIN ESSALUD CUADRO MANDO'!$G$3:$DY$188,117,0)</f>
        <v>14</v>
      </c>
      <c r="AL1668" s="12">
        <f>VLOOKUP($B1668,'[3]POBLAC SIN ESSALUD CUADRO MANDO'!$G$3:$DY$188,118,0)</f>
        <v>11</v>
      </c>
      <c r="AM1668" s="12">
        <f>VLOOKUP($B1668,'[3]POBLAC SIN ESSALUD CUADRO MANDO'!$G$3:$DY$188,119,0)</f>
        <v>9</v>
      </c>
      <c r="AN1668" s="12">
        <f>VLOOKUP($B1668,'[3]POBLAC SIN ESSALUD CUADRO MANDO'!$G$3:$DY$188,120,0)</f>
        <v>8</v>
      </c>
      <c r="AO1668" s="12">
        <f>VLOOKUP($B1668,'[3]POBLAC SIN ESSALUD CUADRO MANDO'!$G$3:$DY$188,121,0)</f>
        <v>7</v>
      </c>
      <c r="AP1668" s="12">
        <f>VLOOKUP($B1668,'[3]POBLAC SIN ESSALUD CUADRO MANDO'!$G$3:$DY$188,122,0)</f>
        <v>8</v>
      </c>
      <c r="AQ1668" s="74">
        <f>VLOOKUP($B1668,'[4]POB-2019'!$K$6:$BD$190,42,0)</f>
        <v>190</v>
      </c>
      <c r="AR1668" s="74">
        <f>VLOOKUP($B1668,'[4]POB-2019'!$K$6:$BD$190,43,0)</f>
        <v>19</v>
      </c>
      <c r="AS1668" s="74">
        <f>VLOOKUP($B1668,'[4]POB-2019'!$K$6:$BD$190,44,0)</f>
        <v>18</v>
      </c>
      <c r="AT1668" s="74">
        <f>VLOOKUP($B1668,'[4]POB-2019'!$K$6:$BD$190,45,0)</f>
        <v>84</v>
      </c>
      <c r="AU1668" s="12">
        <f>VLOOKUP($B1668,'[3]POBLAC SIN ESSALUD CUADRO MANDO'!$G$3:$DY$188,123,0)</f>
        <v>3</v>
      </c>
    </row>
    <row r="1669" spans="1:47" ht="12">
      <c r="A1669" s="58">
        <v>1670</v>
      </c>
      <c r="B1669" s="58">
        <v>6834</v>
      </c>
      <c r="C1669" s="59" t="s">
        <v>1130</v>
      </c>
      <c r="D1669" s="59" t="s">
        <v>723</v>
      </c>
      <c r="E1669" s="59" t="s">
        <v>837</v>
      </c>
      <c r="F1669" s="59" t="s">
        <v>852</v>
      </c>
      <c r="G1669" s="12" t="s">
        <v>266</v>
      </c>
      <c r="H1669" s="14">
        <f t="shared" si="405"/>
        <v>6834</v>
      </c>
      <c r="I1669" s="14">
        <f t="shared" si="406"/>
        <v>508</v>
      </c>
      <c r="J1669" s="12">
        <f>VLOOKUP($B1669,'[3]POBLAC SIN ESSALUD CUADRO MANDO'!$G$3:$DY$188,2,0)</f>
        <v>4</v>
      </c>
      <c r="K1669" s="12">
        <f>VLOOKUP($B1669,'[3]POBLAC SIN ESSALUD CUADRO MANDO'!$G$3:$DY$188,3,0)</f>
        <v>7</v>
      </c>
      <c r="L1669" s="12">
        <f>VLOOKUP($B1669,'[3]POBLAC SIN ESSALUD CUADRO MANDO'!$G$3:$DY$188,4,0)</f>
        <v>7</v>
      </c>
      <c r="M1669" s="12">
        <f>VLOOKUP($B1669,'[3]POBLAC SIN ESSALUD CUADRO MANDO'!$G$3:$DY$188,5,0)</f>
        <v>8</v>
      </c>
      <c r="N1669" s="12">
        <f>VLOOKUP($B1669,'[3]POBLAC SIN ESSALUD CUADRO MANDO'!$G$3:$DY$188,6,0)</f>
        <v>10</v>
      </c>
      <c r="O1669" s="12">
        <f>VLOOKUP($B1669,'[3]POBLAC SIN ESSALUD CUADRO MANDO'!$G$3:$DY$188,7,0)</f>
        <v>9</v>
      </c>
      <c r="P1669" s="12">
        <f>VLOOKUP($B1669,'[3]POBLAC SIN ESSALUD CUADRO MANDO'!$G$3:$DY$188,8,0)</f>
        <v>9</v>
      </c>
      <c r="Q1669" s="12">
        <f>VLOOKUP($B1669,'[3]POBLAC SIN ESSALUD CUADRO MANDO'!$G$3:$DY$188,9,0)</f>
        <v>10</v>
      </c>
      <c r="R1669" s="12">
        <f>VLOOKUP($B1669,'[3]POBLAC SIN ESSALUD CUADRO MANDO'!$G$3:$DY$188,10,0)</f>
        <v>9</v>
      </c>
      <c r="S1669" s="12">
        <f>VLOOKUP($B1669,'[3]POBLAC SIN ESSALUD CUADRO MANDO'!$G$3:$DY$188,11,0)</f>
        <v>10</v>
      </c>
      <c r="T1669" s="12">
        <f>VLOOKUP($B1669,'[3]POBLAC SIN ESSALUD CUADRO MANDO'!$G$3:$DY$188,12,0)</f>
        <v>9</v>
      </c>
      <c r="U1669" s="12">
        <f>VLOOKUP($B1669,'[3]POBLAC SIN ESSALUD CUADRO MANDO'!$G$3:$DY$188,13,0)</f>
        <v>9</v>
      </c>
      <c r="V1669" s="12">
        <f>VLOOKUP($B1669,'[3]POBLAC SIN ESSALUD CUADRO MANDO'!$G$3:$DY$188,14,0)</f>
        <v>11</v>
      </c>
      <c r="W1669" s="12">
        <f>VLOOKUP($B1669,'[3]POBLAC SIN ESSALUD CUADRO MANDO'!$G$3:$DY$188,15,0)</f>
        <v>11</v>
      </c>
      <c r="X1669" s="12">
        <f>VLOOKUP($B1669,'[3]POBLAC SIN ESSALUD CUADRO MANDO'!$G$3:$DY$188,16,0)</f>
        <v>10</v>
      </c>
      <c r="Y1669" s="12">
        <f>VLOOKUP($B1669,'[3]POBLAC SIN ESSALUD CUADRO MANDO'!$G$3:$DY$188,17,0)</f>
        <v>10</v>
      </c>
      <c r="Z1669" s="12">
        <f>VLOOKUP($B1669,'[3]POBLAC SIN ESSALUD CUADRO MANDO'!$G$3:$DY$188,18,0)</f>
        <v>10</v>
      </c>
      <c r="AA1669" s="12">
        <f>VLOOKUP($B1669,'[3]POBLAC SIN ESSALUD CUADRO MANDO'!$G$3:$DY$188,19,0)</f>
        <v>10</v>
      </c>
      <c r="AB1669" s="12">
        <f>VLOOKUP($B1669,'[3]POBLAC SIN ESSALUD CUADRO MANDO'!$G$3:$DY$188,20,0)</f>
        <v>10</v>
      </c>
      <c r="AC1669" s="12">
        <f>VLOOKUP($B1669,'[3]POBLAC SIN ESSALUD CUADRO MANDO'!$G$3:$DY$188,21,0)</f>
        <v>10</v>
      </c>
      <c r="AD1669" s="12">
        <f>VLOOKUP($B1669,'[3]POBLAC SIN ESSALUD CUADRO MANDO'!$G$3:$DY$188,110,0)</f>
        <v>44</v>
      </c>
      <c r="AE1669" s="12">
        <f>VLOOKUP($B1669,'[3]POBLAC SIN ESSALUD CUADRO MANDO'!$G$3:$DY$188,111,0)</f>
        <v>40</v>
      </c>
      <c r="AF1669" s="12">
        <f>VLOOKUP($B1669,'[3]POBLAC SIN ESSALUD CUADRO MANDO'!$G$3:$DY$188,112,0)</f>
        <v>38</v>
      </c>
      <c r="AG1669" s="12">
        <f>VLOOKUP($B1669,'[3]POBLAC SIN ESSALUD CUADRO MANDO'!$G$3:$DY$188,113,0)</f>
        <v>38</v>
      </c>
      <c r="AH1669" s="12">
        <f>VLOOKUP($B1669,'[3]POBLAC SIN ESSALUD CUADRO MANDO'!$G$3:$DY$188,114,0)</f>
        <v>33</v>
      </c>
      <c r="AI1669" s="12">
        <f>VLOOKUP($B1669,'[3]POBLAC SIN ESSALUD CUADRO MANDO'!$G$3:$DY$188,115,0)</f>
        <v>28</v>
      </c>
      <c r="AJ1669" s="12">
        <f>VLOOKUP($B1669,'[3]POBLAC SIN ESSALUD CUADRO MANDO'!$G$3:$DY$188,116,0)</f>
        <v>23</v>
      </c>
      <c r="AK1669" s="12">
        <f>VLOOKUP($B1669,'[3]POBLAC SIN ESSALUD CUADRO MANDO'!$G$3:$DY$188,117,0)</f>
        <v>20</v>
      </c>
      <c r="AL1669" s="12">
        <f>VLOOKUP($B1669,'[3]POBLAC SIN ESSALUD CUADRO MANDO'!$G$3:$DY$188,118,0)</f>
        <v>16</v>
      </c>
      <c r="AM1669" s="12">
        <f>VLOOKUP($B1669,'[3]POBLAC SIN ESSALUD CUADRO MANDO'!$G$3:$DY$188,119,0)</f>
        <v>14</v>
      </c>
      <c r="AN1669" s="12">
        <f>VLOOKUP($B1669,'[3]POBLAC SIN ESSALUD CUADRO MANDO'!$G$3:$DY$188,120,0)</f>
        <v>11</v>
      </c>
      <c r="AO1669" s="12">
        <f>VLOOKUP($B1669,'[3]POBLAC SIN ESSALUD CUADRO MANDO'!$G$3:$DY$188,121,0)</f>
        <v>10</v>
      </c>
      <c r="AP1669" s="12">
        <f>VLOOKUP($B1669,'[3]POBLAC SIN ESSALUD CUADRO MANDO'!$G$3:$DY$188,122,0)</f>
        <v>10</v>
      </c>
      <c r="AQ1669" s="74">
        <f>VLOOKUP($B1669,'[4]POB-2019'!$K$6:$BD$190,42,0)</f>
        <v>259</v>
      </c>
      <c r="AR1669" s="74">
        <f>VLOOKUP($B1669,'[4]POB-2019'!$K$6:$BD$190,43,0)</f>
        <v>26</v>
      </c>
      <c r="AS1669" s="74">
        <f>VLOOKUP($B1669,'[4]POB-2019'!$K$6:$BD$190,44,0)</f>
        <v>26</v>
      </c>
      <c r="AT1669" s="74">
        <f>VLOOKUP($B1669,'[4]POB-2019'!$K$6:$BD$190,45,0)</f>
        <v>113</v>
      </c>
      <c r="AU1669" s="12">
        <f>VLOOKUP($B1669,'[3]POBLAC SIN ESSALUD CUADRO MANDO'!$G$3:$DY$188,123,0)</f>
        <v>4</v>
      </c>
    </row>
    <row r="1670" spans="1:47" ht="12">
      <c r="A1670" s="58">
        <v>1671</v>
      </c>
      <c r="B1670" s="58">
        <v>5000</v>
      </c>
      <c r="C1670" s="59" t="s">
        <v>1130</v>
      </c>
      <c r="D1670" s="59" t="s">
        <v>723</v>
      </c>
      <c r="E1670" s="59" t="s">
        <v>837</v>
      </c>
      <c r="F1670" s="59" t="s">
        <v>853</v>
      </c>
      <c r="G1670" s="12" t="s">
        <v>266</v>
      </c>
      <c r="H1670" s="14">
        <f t="shared" si="405"/>
        <v>5000</v>
      </c>
      <c r="I1670" s="14">
        <f t="shared" si="406"/>
        <v>291</v>
      </c>
      <c r="J1670" s="12">
        <f>VLOOKUP($B1670,'[3]POBLAC SIN ESSALUD CUADRO MANDO'!$G$3:$DY$188,2,0)</f>
        <v>1</v>
      </c>
      <c r="K1670" s="12">
        <f>VLOOKUP($B1670,'[3]POBLAC SIN ESSALUD CUADRO MANDO'!$G$3:$DY$188,3,0)</f>
        <v>3</v>
      </c>
      <c r="L1670" s="12">
        <f>VLOOKUP($B1670,'[3]POBLAC SIN ESSALUD CUADRO MANDO'!$G$3:$DY$188,4,0)</f>
        <v>3</v>
      </c>
      <c r="M1670" s="12">
        <f>VLOOKUP($B1670,'[3]POBLAC SIN ESSALUD CUADRO MANDO'!$G$3:$DY$188,5,0)</f>
        <v>5</v>
      </c>
      <c r="N1670" s="12">
        <f>VLOOKUP($B1670,'[3]POBLAC SIN ESSALUD CUADRO MANDO'!$G$3:$DY$188,6,0)</f>
        <v>3</v>
      </c>
      <c r="O1670" s="12">
        <f>VLOOKUP($B1670,'[3]POBLAC SIN ESSALUD CUADRO MANDO'!$G$3:$DY$188,7,0)</f>
        <v>5</v>
      </c>
      <c r="P1670" s="12">
        <f>VLOOKUP($B1670,'[3]POBLAC SIN ESSALUD CUADRO MANDO'!$G$3:$DY$188,8,0)</f>
        <v>5</v>
      </c>
      <c r="Q1670" s="12">
        <f>VLOOKUP($B1670,'[3]POBLAC SIN ESSALUD CUADRO MANDO'!$G$3:$DY$188,9,0)</f>
        <v>6</v>
      </c>
      <c r="R1670" s="12">
        <f>VLOOKUP($B1670,'[3]POBLAC SIN ESSALUD CUADRO MANDO'!$G$3:$DY$188,10,0)</f>
        <v>5</v>
      </c>
      <c r="S1670" s="12">
        <f>VLOOKUP($B1670,'[3]POBLAC SIN ESSALUD CUADRO MANDO'!$G$3:$DY$188,11,0)</f>
        <v>6</v>
      </c>
      <c r="T1670" s="12">
        <f>VLOOKUP($B1670,'[3]POBLAC SIN ESSALUD CUADRO MANDO'!$G$3:$DY$188,12,0)</f>
        <v>6</v>
      </c>
      <c r="U1670" s="12">
        <f>VLOOKUP($B1670,'[3]POBLAC SIN ESSALUD CUADRO MANDO'!$G$3:$DY$188,13,0)</f>
        <v>5</v>
      </c>
      <c r="V1670" s="12">
        <f>VLOOKUP($B1670,'[3]POBLAC SIN ESSALUD CUADRO MANDO'!$G$3:$DY$188,14,0)</f>
        <v>6</v>
      </c>
      <c r="W1670" s="12">
        <f>VLOOKUP($B1670,'[3]POBLAC SIN ESSALUD CUADRO MANDO'!$G$3:$DY$188,15,0)</f>
        <v>7</v>
      </c>
      <c r="X1670" s="12">
        <f>VLOOKUP($B1670,'[3]POBLAC SIN ESSALUD CUADRO MANDO'!$G$3:$DY$188,16,0)</f>
        <v>6</v>
      </c>
      <c r="Y1670" s="12">
        <f>VLOOKUP($B1670,'[3]POBLAC SIN ESSALUD CUADRO MANDO'!$G$3:$DY$188,17,0)</f>
        <v>6</v>
      </c>
      <c r="Z1670" s="12">
        <f>VLOOKUP($B1670,'[3]POBLAC SIN ESSALUD CUADRO MANDO'!$G$3:$DY$188,18,0)</f>
        <v>6</v>
      </c>
      <c r="AA1670" s="12">
        <f>VLOOKUP($B1670,'[3]POBLAC SIN ESSALUD CUADRO MANDO'!$G$3:$DY$188,19,0)</f>
        <v>6</v>
      </c>
      <c r="AB1670" s="12">
        <f>VLOOKUP($B1670,'[3]POBLAC SIN ESSALUD CUADRO MANDO'!$G$3:$DY$188,20,0)</f>
        <v>6</v>
      </c>
      <c r="AC1670" s="12">
        <f>VLOOKUP($B1670,'[3]POBLAC SIN ESSALUD CUADRO MANDO'!$G$3:$DY$188,21,0)</f>
        <v>6</v>
      </c>
      <c r="AD1670" s="12">
        <f>VLOOKUP($B1670,'[3]POBLAC SIN ESSALUD CUADRO MANDO'!$G$3:$DY$188,110,0)</f>
        <v>26</v>
      </c>
      <c r="AE1670" s="12">
        <f>VLOOKUP($B1670,'[3]POBLAC SIN ESSALUD CUADRO MANDO'!$G$3:$DY$188,111,0)</f>
        <v>23</v>
      </c>
      <c r="AF1670" s="12">
        <f>VLOOKUP($B1670,'[3]POBLAC SIN ESSALUD CUADRO MANDO'!$G$3:$DY$188,112,0)</f>
        <v>22</v>
      </c>
      <c r="AG1670" s="12">
        <f>VLOOKUP($B1670,'[3]POBLAC SIN ESSALUD CUADRO MANDO'!$G$3:$DY$188,113,0)</f>
        <v>21</v>
      </c>
      <c r="AH1670" s="12">
        <f>VLOOKUP($B1670,'[3]POBLAC SIN ESSALUD CUADRO MANDO'!$G$3:$DY$188,114,0)</f>
        <v>20</v>
      </c>
      <c r="AI1670" s="12">
        <f>VLOOKUP($B1670,'[3]POBLAC SIN ESSALUD CUADRO MANDO'!$G$3:$DY$188,115,0)</f>
        <v>16</v>
      </c>
      <c r="AJ1670" s="12">
        <f>VLOOKUP($B1670,'[3]POBLAC SIN ESSALUD CUADRO MANDO'!$G$3:$DY$188,116,0)</f>
        <v>15</v>
      </c>
      <c r="AK1670" s="12">
        <f>VLOOKUP($B1670,'[3]POBLAC SIN ESSALUD CUADRO MANDO'!$G$3:$DY$188,117,0)</f>
        <v>11</v>
      </c>
      <c r="AL1670" s="12">
        <f>VLOOKUP($B1670,'[3]POBLAC SIN ESSALUD CUADRO MANDO'!$G$3:$DY$188,118,0)</f>
        <v>10</v>
      </c>
      <c r="AM1670" s="12">
        <f>VLOOKUP($B1670,'[3]POBLAC SIN ESSALUD CUADRO MANDO'!$G$3:$DY$188,119,0)</f>
        <v>8</v>
      </c>
      <c r="AN1670" s="12">
        <f>VLOOKUP($B1670,'[3]POBLAC SIN ESSALUD CUADRO MANDO'!$G$3:$DY$188,120,0)</f>
        <v>6</v>
      </c>
      <c r="AO1670" s="12">
        <f>VLOOKUP($B1670,'[3]POBLAC SIN ESSALUD CUADRO MANDO'!$G$3:$DY$188,121,0)</f>
        <v>5</v>
      </c>
      <c r="AP1670" s="12">
        <f>VLOOKUP($B1670,'[3]POBLAC SIN ESSALUD CUADRO MANDO'!$G$3:$DY$188,122,0)</f>
        <v>6</v>
      </c>
      <c r="AQ1670" s="74">
        <f>VLOOKUP($B1670,'[4]POB-2019'!$K$6:$BD$190,42,0)</f>
        <v>148</v>
      </c>
      <c r="AR1670" s="74">
        <f>VLOOKUP($B1670,'[4]POB-2019'!$K$6:$BD$190,43,0)</f>
        <v>15</v>
      </c>
      <c r="AS1670" s="74">
        <f>VLOOKUP($B1670,'[4]POB-2019'!$K$6:$BD$190,44,0)</f>
        <v>15</v>
      </c>
      <c r="AT1670" s="74">
        <f>VLOOKUP($B1670,'[4]POB-2019'!$K$6:$BD$190,45,0)</f>
        <v>65</v>
      </c>
      <c r="AU1670" s="12">
        <f>VLOOKUP($B1670,'[3]POBLAC SIN ESSALUD CUADRO MANDO'!$G$3:$DY$188,123,0)</f>
        <v>1</v>
      </c>
    </row>
    <row r="1671" spans="1:47" ht="12">
      <c r="A1671" s="58">
        <v>1672</v>
      </c>
      <c r="B1671" s="58">
        <v>5001</v>
      </c>
      <c r="C1671" s="59" t="s">
        <v>1130</v>
      </c>
      <c r="D1671" s="59" t="s">
        <v>723</v>
      </c>
      <c r="E1671" s="59" t="s">
        <v>837</v>
      </c>
      <c r="F1671" s="59" t="s">
        <v>854</v>
      </c>
      <c r="G1671" s="12" t="s">
        <v>266</v>
      </c>
      <c r="H1671" s="14">
        <f t="shared" si="405"/>
        <v>5001</v>
      </c>
      <c r="I1671" s="14">
        <f t="shared" si="406"/>
        <v>603</v>
      </c>
      <c r="J1671" s="12">
        <f>VLOOKUP($B1671,'[3]POBLAC SIN ESSALUD CUADRO MANDO'!$G$3:$DY$188,2,0)</f>
        <v>8</v>
      </c>
      <c r="K1671" s="12">
        <f>VLOOKUP($B1671,'[3]POBLAC SIN ESSALUD CUADRO MANDO'!$G$3:$DY$188,3,0)</f>
        <v>5</v>
      </c>
      <c r="L1671" s="12">
        <f>VLOOKUP($B1671,'[3]POBLAC SIN ESSALUD CUADRO MANDO'!$G$3:$DY$188,4,0)</f>
        <v>7</v>
      </c>
      <c r="M1671" s="12">
        <f>VLOOKUP($B1671,'[3]POBLAC SIN ESSALUD CUADRO MANDO'!$G$3:$DY$188,5,0)</f>
        <v>10</v>
      </c>
      <c r="N1671" s="12">
        <f>VLOOKUP($B1671,'[3]POBLAC SIN ESSALUD CUADRO MANDO'!$G$3:$DY$188,6,0)</f>
        <v>8</v>
      </c>
      <c r="O1671" s="12">
        <f>VLOOKUP($B1671,'[3]POBLAC SIN ESSALUD CUADRO MANDO'!$G$3:$DY$188,7,0)</f>
        <v>11</v>
      </c>
      <c r="P1671" s="12">
        <f>VLOOKUP($B1671,'[3]POBLAC SIN ESSALUD CUADRO MANDO'!$G$3:$DY$188,8,0)</f>
        <v>11</v>
      </c>
      <c r="Q1671" s="12">
        <f>VLOOKUP($B1671,'[3]POBLAC SIN ESSALUD CUADRO MANDO'!$G$3:$DY$188,9,0)</f>
        <v>12</v>
      </c>
      <c r="R1671" s="12">
        <f>VLOOKUP($B1671,'[3]POBLAC SIN ESSALUD CUADRO MANDO'!$G$3:$DY$188,10,0)</f>
        <v>11</v>
      </c>
      <c r="S1671" s="12">
        <f>VLOOKUP($B1671,'[3]POBLAC SIN ESSALUD CUADRO MANDO'!$G$3:$DY$188,11,0)</f>
        <v>12</v>
      </c>
      <c r="T1671" s="12">
        <f>VLOOKUP($B1671,'[3]POBLAC SIN ESSALUD CUADRO MANDO'!$G$3:$DY$188,12,0)</f>
        <v>11</v>
      </c>
      <c r="U1671" s="12">
        <f>VLOOKUP($B1671,'[3]POBLAC SIN ESSALUD CUADRO MANDO'!$G$3:$DY$188,13,0)</f>
        <v>11</v>
      </c>
      <c r="V1671" s="12">
        <f>VLOOKUP($B1671,'[3]POBLAC SIN ESSALUD CUADRO MANDO'!$G$3:$DY$188,14,0)</f>
        <v>13</v>
      </c>
      <c r="W1671" s="12">
        <f>VLOOKUP($B1671,'[3]POBLAC SIN ESSALUD CUADRO MANDO'!$G$3:$DY$188,15,0)</f>
        <v>13</v>
      </c>
      <c r="X1671" s="12">
        <f>VLOOKUP($B1671,'[3]POBLAC SIN ESSALUD CUADRO MANDO'!$G$3:$DY$188,16,0)</f>
        <v>12</v>
      </c>
      <c r="Y1671" s="12">
        <f>VLOOKUP($B1671,'[3]POBLAC SIN ESSALUD CUADRO MANDO'!$G$3:$DY$188,17,0)</f>
        <v>12</v>
      </c>
      <c r="Z1671" s="12">
        <f>VLOOKUP($B1671,'[3]POBLAC SIN ESSALUD CUADRO MANDO'!$G$3:$DY$188,18,0)</f>
        <v>12</v>
      </c>
      <c r="AA1671" s="12">
        <f>VLOOKUP($B1671,'[3]POBLAC SIN ESSALUD CUADRO MANDO'!$G$3:$DY$188,19,0)</f>
        <v>12</v>
      </c>
      <c r="AB1671" s="12">
        <f>VLOOKUP($B1671,'[3]POBLAC SIN ESSALUD CUADRO MANDO'!$G$3:$DY$188,20,0)</f>
        <v>12</v>
      </c>
      <c r="AC1671" s="12">
        <f>VLOOKUP($B1671,'[3]POBLAC SIN ESSALUD CUADRO MANDO'!$G$3:$DY$188,21,0)</f>
        <v>12</v>
      </c>
      <c r="AD1671" s="12">
        <f>VLOOKUP($B1671,'[3]POBLAC SIN ESSALUD CUADRO MANDO'!$G$3:$DY$188,110,0)</f>
        <v>54</v>
      </c>
      <c r="AE1671" s="12">
        <f>VLOOKUP($B1671,'[3]POBLAC SIN ESSALUD CUADRO MANDO'!$G$3:$DY$188,111,0)</f>
        <v>49</v>
      </c>
      <c r="AF1671" s="12">
        <f>VLOOKUP($B1671,'[3]POBLAC SIN ESSALUD CUADRO MANDO'!$G$3:$DY$188,112,0)</f>
        <v>46</v>
      </c>
      <c r="AG1671" s="12">
        <f>VLOOKUP($B1671,'[3]POBLAC SIN ESSALUD CUADRO MANDO'!$G$3:$DY$188,113,0)</f>
        <v>44</v>
      </c>
      <c r="AH1671" s="12">
        <f>VLOOKUP($B1671,'[3]POBLAC SIN ESSALUD CUADRO MANDO'!$G$3:$DY$188,114,0)</f>
        <v>38</v>
      </c>
      <c r="AI1671" s="12">
        <f>VLOOKUP($B1671,'[3]POBLAC SIN ESSALUD CUADRO MANDO'!$G$3:$DY$188,115,0)</f>
        <v>34</v>
      </c>
      <c r="AJ1671" s="12">
        <f>VLOOKUP($B1671,'[3]POBLAC SIN ESSALUD CUADRO MANDO'!$G$3:$DY$188,116,0)</f>
        <v>28</v>
      </c>
      <c r="AK1671" s="12">
        <f>VLOOKUP($B1671,'[3]POBLAC SIN ESSALUD CUADRO MANDO'!$G$3:$DY$188,117,0)</f>
        <v>24</v>
      </c>
      <c r="AL1671" s="12">
        <f>VLOOKUP($B1671,'[3]POBLAC SIN ESSALUD CUADRO MANDO'!$G$3:$DY$188,118,0)</f>
        <v>20</v>
      </c>
      <c r="AM1671" s="12">
        <f>VLOOKUP($B1671,'[3]POBLAC SIN ESSALUD CUADRO MANDO'!$G$3:$DY$188,119,0)</f>
        <v>15</v>
      </c>
      <c r="AN1671" s="12">
        <f>VLOOKUP($B1671,'[3]POBLAC SIN ESSALUD CUADRO MANDO'!$G$3:$DY$188,120,0)</f>
        <v>13</v>
      </c>
      <c r="AO1671" s="12">
        <f>VLOOKUP($B1671,'[3]POBLAC SIN ESSALUD CUADRO MANDO'!$G$3:$DY$188,121,0)</f>
        <v>10</v>
      </c>
      <c r="AP1671" s="12">
        <f>VLOOKUP($B1671,'[3]POBLAC SIN ESSALUD CUADRO MANDO'!$G$3:$DY$188,122,0)</f>
        <v>13</v>
      </c>
      <c r="AQ1671" s="74">
        <f>VLOOKUP($B1671,'[4]POB-2019'!$K$6:$BD$190,42,0)</f>
        <v>308</v>
      </c>
      <c r="AR1671" s="74">
        <f>VLOOKUP($B1671,'[4]POB-2019'!$K$6:$BD$190,43,0)</f>
        <v>31</v>
      </c>
      <c r="AS1671" s="74">
        <f>VLOOKUP($B1671,'[4]POB-2019'!$K$6:$BD$190,44,0)</f>
        <v>31</v>
      </c>
      <c r="AT1671" s="74">
        <f>VLOOKUP($B1671,'[4]POB-2019'!$K$6:$BD$190,45,0)</f>
        <v>135</v>
      </c>
      <c r="AU1671" s="12">
        <f>VLOOKUP($B1671,'[3]POBLAC SIN ESSALUD CUADRO MANDO'!$G$3:$DY$188,123,0)</f>
        <v>8</v>
      </c>
    </row>
    <row r="1672" spans="1:47" ht="12">
      <c r="A1672" s="58">
        <v>1673</v>
      </c>
      <c r="B1672" s="58">
        <v>4996</v>
      </c>
      <c r="C1672" s="59" t="s">
        <v>1130</v>
      </c>
      <c r="D1672" s="59" t="s">
        <v>723</v>
      </c>
      <c r="E1672" s="59" t="s">
        <v>837</v>
      </c>
      <c r="F1672" s="59" t="s">
        <v>855</v>
      </c>
      <c r="G1672" s="12" t="s">
        <v>266</v>
      </c>
      <c r="H1672" s="14">
        <f t="shared" si="405"/>
        <v>4996</v>
      </c>
      <c r="I1672" s="14">
        <f t="shared" si="406"/>
        <v>322</v>
      </c>
      <c r="J1672" s="12">
        <f>VLOOKUP($B1672,'[3]POBLAC SIN ESSALUD CUADRO MANDO'!$G$3:$DY$188,2,0)</f>
        <v>6</v>
      </c>
      <c r="K1672" s="12">
        <f>VLOOKUP($B1672,'[3]POBLAC SIN ESSALUD CUADRO MANDO'!$G$3:$DY$188,3,0)</f>
        <v>8</v>
      </c>
      <c r="L1672" s="12">
        <f>VLOOKUP($B1672,'[3]POBLAC SIN ESSALUD CUADRO MANDO'!$G$3:$DY$188,4,0)</f>
        <v>7</v>
      </c>
      <c r="M1672" s="12">
        <f>VLOOKUP($B1672,'[3]POBLAC SIN ESSALUD CUADRO MANDO'!$G$3:$DY$188,5,0)</f>
        <v>5</v>
      </c>
      <c r="N1672" s="12">
        <f>VLOOKUP($B1672,'[3]POBLAC SIN ESSALUD CUADRO MANDO'!$G$3:$DY$188,6,0)</f>
        <v>6</v>
      </c>
      <c r="O1672" s="12">
        <f>VLOOKUP($B1672,'[3]POBLAC SIN ESSALUD CUADRO MANDO'!$G$3:$DY$188,7,0)</f>
        <v>6</v>
      </c>
      <c r="P1672" s="12">
        <f>VLOOKUP($B1672,'[3]POBLAC SIN ESSALUD CUADRO MANDO'!$G$3:$DY$188,8,0)</f>
        <v>6</v>
      </c>
      <c r="Q1672" s="12">
        <f>VLOOKUP($B1672,'[3]POBLAC SIN ESSALUD CUADRO MANDO'!$G$3:$DY$188,9,0)</f>
        <v>6</v>
      </c>
      <c r="R1672" s="12">
        <f>VLOOKUP($B1672,'[3]POBLAC SIN ESSALUD CUADRO MANDO'!$G$3:$DY$188,10,0)</f>
        <v>6</v>
      </c>
      <c r="S1672" s="12">
        <f>VLOOKUP($B1672,'[3]POBLAC SIN ESSALUD CUADRO MANDO'!$G$3:$DY$188,11,0)</f>
        <v>6</v>
      </c>
      <c r="T1672" s="12">
        <f>VLOOKUP($B1672,'[3]POBLAC SIN ESSALUD CUADRO MANDO'!$G$3:$DY$188,12,0)</f>
        <v>6</v>
      </c>
      <c r="U1672" s="12">
        <f>VLOOKUP($B1672,'[3]POBLAC SIN ESSALUD CUADRO MANDO'!$G$3:$DY$188,13,0)</f>
        <v>6</v>
      </c>
      <c r="V1672" s="12">
        <f>VLOOKUP($B1672,'[3]POBLAC SIN ESSALUD CUADRO MANDO'!$G$3:$DY$188,14,0)</f>
        <v>7</v>
      </c>
      <c r="W1672" s="12">
        <f>VLOOKUP($B1672,'[3]POBLAC SIN ESSALUD CUADRO MANDO'!$G$3:$DY$188,15,0)</f>
        <v>7</v>
      </c>
      <c r="X1672" s="12">
        <f>VLOOKUP($B1672,'[3]POBLAC SIN ESSALUD CUADRO MANDO'!$G$3:$DY$188,16,0)</f>
        <v>6</v>
      </c>
      <c r="Y1672" s="12">
        <f>VLOOKUP($B1672,'[3]POBLAC SIN ESSALUD CUADRO MANDO'!$G$3:$DY$188,17,0)</f>
        <v>6</v>
      </c>
      <c r="Z1672" s="12">
        <f>VLOOKUP($B1672,'[3]POBLAC SIN ESSALUD CUADRO MANDO'!$G$3:$DY$188,18,0)</f>
        <v>6</v>
      </c>
      <c r="AA1672" s="12">
        <f>VLOOKUP($B1672,'[3]POBLAC SIN ESSALUD CUADRO MANDO'!$G$3:$DY$188,19,0)</f>
        <v>6</v>
      </c>
      <c r="AB1672" s="12">
        <f>VLOOKUP($B1672,'[3]POBLAC SIN ESSALUD CUADRO MANDO'!$G$3:$DY$188,20,0)</f>
        <v>6</v>
      </c>
      <c r="AC1672" s="12">
        <f>VLOOKUP($B1672,'[3]POBLAC SIN ESSALUD CUADRO MANDO'!$G$3:$DY$188,21,0)</f>
        <v>6</v>
      </c>
      <c r="AD1672" s="12">
        <f>VLOOKUP($B1672,'[3]POBLAC SIN ESSALUD CUADRO MANDO'!$G$3:$DY$188,110,0)</f>
        <v>27</v>
      </c>
      <c r="AE1672" s="12">
        <f>VLOOKUP($B1672,'[3]POBLAC SIN ESSALUD CUADRO MANDO'!$G$3:$DY$188,111,0)</f>
        <v>25</v>
      </c>
      <c r="AF1672" s="12">
        <f>VLOOKUP($B1672,'[3]POBLAC SIN ESSALUD CUADRO MANDO'!$G$3:$DY$188,112,0)</f>
        <v>23</v>
      </c>
      <c r="AG1672" s="12">
        <f>VLOOKUP($B1672,'[3]POBLAC SIN ESSALUD CUADRO MANDO'!$G$3:$DY$188,113,0)</f>
        <v>23</v>
      </c>
      <c r="AH1672" s="12">
        <f>VLOOKUP($B1672,'[3]POBLAC SIN ESSALUD CUADRO MANDO'!$G$3:$DY$188,114,0)</f>
        <v>20</v>
      </c>
      <c r="AI1672" s="12">
        <f>VLOOKUP($B1672,'[3]POBLAC SIN ESSALUD CUADRO MANDO'!$G$3:$DY$188,115,0)</f>
        <v>18</v>
      </c>
      <c r="AJ1672" s="12">
        <f>VLOOKUP($B1672,'[3]POBLAC SIN ESSALUD CUADRO MANDO'!$G$3:$DY$188,116,0)</f>
        <v>15</v>
      </c>
      <c r="AK1672" s="12">
        <f>VLOOKUP($B1672,'[3]POBLAC SIN ESSALUD CUADRO MANDO'!$G$3:$DY$188,117,0)</f>
        <v>11</v>
      </c>
      <c r="AL1672" s="12">
        <f>VLOOKUP($B1672,'[3]POBLAC SIN ESSALUD CUADRO MANDO'!$G$3:$DY$188,118,0)</f>
        <v>10</v>
      </c>
      <c r="AM1672" s="12">
        <f>VLOOKUP($B1672,'[3]POBLAC SIN ESSALUD CUADRO MANDO'!$G$3:$DY$188,119,0)</f>
        <v>9</v>
      </c>
      <c r="AN1672" s="12">
        <f>VLOOKUP($B1672,'[3]POBLAC SIN ESSALUD CUADRO MANDO'!$G$3:$DY$188,120,0)</f>
        <v>6</v>
      </c>
      <c r="AO1672" s="12">
        <f>VLOOKUP($B1672,'[3]POBLAC SIN ESSALUD CUADRO MANDO'!$G$3:$DY$188,121,0)</f>
        <v>5</v>
      </c>
      <c r="AP1672" s="12">
        <f>VLOOKUP($B1672,'[3]POBLAC SIN ESSALUD CUADRO MANDO'!$G$3:$DY$188,122,0)</f>
        <v>6</v>
      </c>
      <c r="AQ1672" s="74">
        <f>VLOOKUP($B1672,'[4]POB-2019'!$K$6:$BD$190,42,0)</f>
        <v>164</v>
      </c>
      <c r="AR1672" s="74">
        <f>VLOOKUP($B1672,'[4]POB-2019'!$K$6:$BD$190,43,0)</f>
        <v>16</v>
      </c>
      <c r="AS1672" s="74">
        <f>VLOOKUP($B1672,'[4]POB-2019'!$K$6:$BD$190,44,0)</f>
        <v>15</v>
      </c>
      <c r="AT1672" s="74">
        <f>VLOOKUP($B1672,'[4]POB-2019'!$K$6:$BD$190,45,0)</f>
        <v>69</v>
      </c>
      <c r="AU1672" s="12">
        <f>VLOOKUP($B1672,'[3]POBLAC SIN ESSALUD CUADRO MANDO'!$G$3:$DY$188,123,0)</f>
        <v>5</v>
      </c>
    </row>
    <row r="1673" spans="1:47" ht="12">
      <c r="A1673" s="58">
        <v>1674</v>
      </c>
      <c r="B1673" s="58">
        <v>7178</v>
      </c>
      <c r="C1673" s="59" t="s">
        <v>1130</v>
      </c>
      <c r="D1673" s="59" t="s">
        <v>723</v>
      </c>
      <c r="E1673" s="59" t="s">
        <v>837</v>
      </c>
      <c r="F1673" s="59" t="s">
        <v>856</v>
      </c>
      <c r="G1673" s="12" t="s">
        <v>266</v>
      </c>
      <c r="H1673" s="14">
        <f t="shared" si="405"/>
        <v>7178</v>
      </c>
      <c r="I1673" s="14">
        <f t="shared" si="406"/>
        <v>504</v>
      </c>
      <c r="J1673" s="12">
        <f>VLOOKUP($B1673,'[3]POBLAC SIN ESSALUD CUADRO MANDO'!$G$3:$DY$188,2,0)</f>
        <v>10</v>
      </c>
      <c r="K1673" s="12">
        <f>VLOOKUP($B1673,'[3]POBLAC SIN ESSALUD CUADRO MANDO'!$G$3:$DY$188,3,0)</f>
        <v>10</v>
      </c>
      <c r="L1673" s="12">
        <f>VLOOKUP($B1673,'[3]POBLAC SIN ESSALUD CUADRO MANDO'!$G$3:$DY$188,4,0)</f>
        <v>8</v>
      </c>
      <c r="M1673" s="12">
        <f>VLOOKUP($B1673,'[3]POBLAC SIN ESSALUD CUADRO MANDO'!$G$3:$DY$188,5,0)</f>
        <v>8</v>
      </c>
      <c r="N1673" s="12">
        <f>VLOOKUP($B1673,'[3]POBLAC SIN ESSALUD CUADRO MANDO'!$G$3:$DY$188,6,0)</f>
        <v>8</v>
      </c>
      <c r="O1673" s="12">
        <f>VLOOKUP($B1673,'[3]POBLAC SIN ESSALUD CUADRO MANDO'!$G$3:$DY$188,7,0)</f>
        <v>9</v>
      </c>
      <c r="P1673" s="12">
        <f>VLOOKUP($B1673,'[3]POBLAC SIN ESSALUD CUADRO MANDO'!$G$3:$DY$188,8,0)</f>
        <v>9</v>
      </c>
      <c r="Q1673" s="12">
        <f>VLOOKUP($B1673,'[3]POBLAC SIN ESSALUD CUADRO MANDO'!$G$3:$DY$188,9,0)</f>
        <v>10</v>
      </c>
      <c r="R1673" s="12">
        <f>VLOOKUP($B1673,'[3]POBLAC SIN ESSALUD CUADRO MANDO'!$G$3:$DY$188,10,0)</f>
        <v>9</v>
      </c>
      <c r="S1673" s="12">
        <f>VLOOKUP($B1673,'[3]POBLAC SIN ESSALUD CUADRO MANDO'!$G$3:$DY$188,11,0)</f>
        <v>9</v>
      </c>
      <c r="T1673" s="12">
        <f>VLOOKUP($B1673,'[3]POBLAC SIN ESSALUD CUADRO MANDO'!$G$3:$DY$188,12,0)</f>
        <v>9</v>
      </c>
      <c r="U1673" s="12">
        <f>VLOOKUP($B1673,'[3]POBLAC SIN ESSALUD CUADRO MANDO'!$G$3:$DY$188,13,0)</f>
        <v>9</v>
      </c>
      <c r="V1673" s="12">
        <f>VLOOKUP($B1673,'[3]POBLAC SIN ESSALUD CUADRO MANDO'!$G$3:$DY$188,14,0)</f>
        <v>10</v>
      </c>
      <c r="W1673" s="12">
        <f>VLOOKUP($B1673,'[3]POBLAC SIN ESSALUD CUADRO MANDO'!$G$3:$DY$188,15,0)</f>
        <v>11</v>
      </c>
      <c r="X1673" s="12">
        <f>VLOOKUP($B1673,'[3]POBLAC SIN ESSALUD CUADRO MANDO'!$G$3:$DY$188,16,0)</f>
        <v>10</v>
      </c>
      <c r="Y1673" s="12">
        <f>VLOOKUP($B1673,'[3]POBLAC SIN ESSALUD CUADRO MANDO'!$G$3:$DY$188,17,0)</f>
        <v>10</v>
      </c>
      <c r="Z1673" s="12">
        <f>VLOOKUP($B1673,'[3]POBLAC SIN ESSALUD CUADRO MANDO'!$G$3:$DY$188,18,0)</f>
        <v>10</v>
      </c>
      <c r="AA1673" s="12">
        <f>VLOOKUP($B1673,'[3]POBLAC SIN ESSALUD CUADRO MANDO'!$G$3:$DY$188,19,0)</f>
        <v>10</v>
      </c>
      <c r="AB1673" s="12">
        <f>VLOOKUP($B1673,'[3]POBLAC SIN ESSALUD CUADRO MANDO'!$G$3:$DY$188,20,0)</f>
        <v>10</v>
      </c>
      <c r="AC1673" s="12">
        <f>VLOOKUP($B1673,'[3]POBLAC SIN ESSALUD CUADRO MANDO'!$G$3:$DY$188,21,0)</f>
        <v>9</v>
      </c>
      <c r="AD1673" s="12">
        <f>VLOOKUP($B1673,'[3]POBLAC SIN ESSALUD CUADRO MANDO'!$G$3:$DY$188,110,0)</f>
        <v>44</v>
      </c>
      <c r="AE1673" s="12">
        <f>VLOOKUP($B1673,'[3]POBLAC SIN ESSALUD CUADRO MANDO'!$G$3:$DY$188,111,0)</f>
        <v>39</v>
      </c>
      <c r="AF1673" s="12">
        <f>VLOOKUP($B1673,'[3]POBLAC SIN ESSALUD CUADRO MANDO'!$G$3:$DY$188,112,0)</f>
        <v>36</v>
      </c>
      <c r="AG1673" s="12">
        <f>VLOOKUP($B1673,'[3]POBLAC SIN ESSALUD CUADRO MANDO'!$G$3:$DY$188,113,0)</f>
        <v>36</v>
      </c>
      <c r="AH1673" s="12">
        <f>VLOOKUP($B1673,'[3]POBLAC SIN ESSALUD CUADRO MANDO'!$G$3:$DY$188,114,0)</f>
        <v>33</v>
      </c>
      <c r="AI1673" s="12">
        <f>VLOOKUP($B1673,'[3]POBLAC SIN ESSALUD CUADRO MANDO'!$G$3:$DY$188,115,0)</f>
        <v>28</v>
      </c>
      <c r="AJ1673" s="12">
        <f>VLOOKUP($B1673,'[3]POBLAC SIN ESSALUD CUADRO MANDO'!$G$3:$DY$188,116,0)</f>
        <v>23</v>
      </c>
      <c r="AK1673" s="12">
        <f>VLOOKUP($B1673,'[3]POBLAC SIN ESSALUD CUADRO MANDO'!$G$3:$DY$188,117,0)</f>
        <v>19</v>
      </c>
      <c r="AL1673" s="12">
        <f>VLOOKUP($B1673,'[3]POBLAC SIN ESSALUD CUADRO MANDO'!$G$3:$DY$188,118,0)</f>
        <v>15</v>
      </c>
      <c r="AM1673" s="12">
        <f>VLOOKUP($B1673,'[3]POBLAC SIN ESSALUD CUADRO MANDO'!$G$3:$DY$188,119,0)</f>
        <v>13</v>
      </c>
      <c r="AN1673" s="12">
        <f>VLOOKUP($B1673,'[3]POBLAC SIN ESSALUD CUADRO MANDO'!$G$3:$DY$188,120,0)</f>
        <v>11</v>
      </c>
      <c r="AO1673" s="12">
        <f>VLOOKUP($B1673,'[3]POBLAC SIN ESSALUD CUADRO MANDO'!$G$3:$DY$188,121,0)</f>
        <v>10</v>
      </c>
      <c r="AP1673" s="12">
        <f>VLOOKUP($B1673,'[3]POBLAC SIN ESSALUD CUADRO MANDO'!$G$3:$DY$188,122,0)</f>
        <v>9</v>
      </c>
      <c r="AQ1673" s="74">
        <f>VLOOKUP($B1673,'[4]POB-2019'!$K$6:$BD$190,42,0)</f>
        <v>257</v>
      </c>
      <c r="AR1673" s="74">
        <f>VLOOKUP($B1673,'[4]POB-2019'!$K$6:$BD$190,43,0)</f>
        <v>25</v>
      </c>
      <c r="AS1673" s="74">
        <f>VLOOKUP($B1673,'[4]POB-2019'!$K$6:$BD$190,44,0)</f>
        <v>25</v>
      </c>
      <c r="AT1673" s="74">
        <f>VLOOKUP($B1673,'[4]POB-2019'!$K$6:$BD$190,45,0)</f>
        <v>110</v>
      </c>
      <c r="AU1673" s="12">
        <f>VLOOKUP($B1673,'[3]POBLAC SIN ESSALUD CUADRO MANDO'!$G$3:$DY$188,123,0)</f>
        <v>11</v>
      </c>
    </row>
    <row r="1674" spans="1:47" ht="12">
      <c r="A1674" s="58">
        <v>1675</v>
      </c>
      <c r="B1674" s="58">
        <v>4982</v>
      </c>
      <c r="C1674" s="59" t="s">
        <v>1130</v>
      </c>
      <c r="D1674" s="59" t="s">
        <v>723</v>
      </c>
      <c r="E1674" s="59" t="s">
        <v>837</v>
      </c>
      <c r="F1674" s="59" t="s">
        <v>857</v>
      </c>
      <c r="G1674" s="12" t="s">
        <v>271</v>
      </c>
      <c r="H1674" s="14">
        <f t="shared" si="405"/>
        <v>4982</v>
      </c>
      <c r="I1674" s="14">
        <f t="shared" si="406"/>
        <v>1098</v>
      </c>
      <c r="J1674" s="12">
        <f>VLOOKUP($B1674,'[3]POBLAC SIN ESSALUD CUADRO MANDO'!$G$3:$DY$188,2,0)</f>
        <v>13</v>
      </c>
      <c r="K1674" s="12">
        <f>VLOOKUP($B1674,'[3]POBLAC SIN ESSALUD CUADRO MANDO'!$G$3:$DY$188,3,0)</f>
        <v>15</v>
      </c>
      <c r="L1674" s="12">
        <f>VLOOKUP($B1674,'[3]POBLAC SIN ESSALUD CUADRO MANDO'!$G$3:$DY$188,4,0)</f>
        <v>13</v>
      </c>
      <c r="M1674" s="12">
        <f>VLOOKUP($B1674,'[3]POBLAC SIN ESSALUD CUADRO MANDO'!$G$3:$DY$188,5,0)</f>
        <v>18</v>
      </c>
      <c r="N1674" s="12">
        <f>VLOOKUP($B1674,'[3]POBLAC SIN ESSALUD CUADRO MANDO'!$G$3:$DY$188,6,0)</f>
        <v>18</v>
      </c>
      <c r="O1674" s="12">
        <f>VLOOKUP($B1674,'[3]POBLAC SIN ESSALUD CUADRO MANDO'!$G$3:$DY$188,7,0)</f>
        <v>20</v>
      </c>
      <c r="P1674" s="12">
        <f>VLOOKUP($B1674,'[3]POBLAC SIN ESSALUD CUADRO MANDO'!$G$3:$DY$188,8,0)</f>
        <v>20</v>
      </c>
      <c r="Q1674" s="12">
        <f>VLOOKUP($B1674,'[3]POBLAC SIN ESSALUD CUADRO MANDO'!$G$3:$DY$188,9,0)</f>
        <v>21</v>
      </c>
      <c r="R1674" s="12">
        <f>VLOOKUP($B1674,'[3]POBLAC SIN ESSALUD CUADRO MANDO'!$G$3:$DY$188,10,0)</f>
        <v>20</v>
      </c>
      <c r="S1674" s="12">
        <f>VLOOKUP($B1674,'[3]POBLAC SIN ESSALUD CUADRO MANDO'!$G$3:$DY$188,11,0)</f>
        <v>21</v>
      </c>
      <c r="T1674" s="12">
        <f>VLOOKUP($B1674,'[3]POBLAC SIN ESSALUD CUADRO MANDO'!$G$3:$DY$188,12,0)</f>
        <v>20</v>
      </c>
      <c r="U1674" s="12">
        <f>VLOOKUP($B1674,'[3]POBLAC SIN ESSALUD CUADRO MANDO'!$G$3:$DY$188,13,0)</f>
        <v>20</v>
      </c>
      <c r="V1674" s="12">
        <f>VLOOKUP($B1674,'[3]POBLAC SIN ESSALUD CUADRO MANDO'!$G$3:$DY$188,14,0)</f>
        <v>23</v>
      </c>
      <c r="W1674" s="12">
        <f>VLOOKUP($B1674,'[3]POBLAC SIN ESSALUD CUADRO MANDO'!$G$3:$DY$188,15,0)</f>
        <v>24</v>
      </c>
      <c r="X1674" s="12">
        <f>VLOOKUP($B1674,'[3]POBLAC SIN ESSALUD CUADRO MANDO'!$G$3:$DY$188,16,0)</f>
        <v>22</v>
      </c>
      <c r="Y1674" s="12">
        <f>VLOOKUP($B1674,'[3]POBLAC SIN ESSALUD CUADRO MANDO'!$G$3:$DY$188,17,0)</f>
        <v>21</v>
      </c>
      <c r="Z1674" s="12">
        <f>VLOOKUP($B1674,'[3]POBLAC SIN ESSALUD CUADRO MANDO'!$G$3:$DY$188,18,0)</f>
        <v>21</v>
      </c>
      <c r="AA1674" s="12">
        <f>VLOOKUP($B1674,'[3]POBLAC SIN ESSALUD CUADRO MANDO'!$G$3:$DY$188,19,0)</f>
        <v>21</v>
      </c>
      <c r="AB1674" s="12">
        <f>VLOOKUP($B1674,'[3]POBLAC SIN ESSALUD CUADRO MANDO'!$G$3:$DY$188,20,0)</f>
        <v>22</v>
      </c>
      <c r="AC1674" s="12">
        <f>VLOOKUP($B1674,'[3]POBLAC SIN ESSALUD CUADRO MANDO'!$G$3:$DY$188,21,0)</f>
        <v>21</v>
      </c>
      <c r="AD1674" s="12">
        <f>VLOOKUP($B1674,'[3]POBLAC SIN ESSALUD CUADRO MANDO'!$G$3:$DY$188,110,0)</f>
        <v>96</v>
      </c>
      <c r="AE1674" s="12">
        <f>VLOOKUP($B1674,'[3]POBLAC SIN ESSALUD CUADRO MANDO'!$G$3:$DY$188,111,0)</f>
        <v>87</v>
      </c>
      <c r="AF1674" s="12">
        <f>VLOOKUP($B1674,'[3]POBLAC SIN ESSALUD CUADRO MANDO'!$G$3:$DY$188,112,0)</f>
        <v>83</v>
      </c>
      <c r="AG1674" s="12">
        <f>VLOOKUP($B1674,'[3]POBLAC SIN ESSALUD CUADRO MANDO'!$G$3:$DY$188,113,0)</f>
        <v>79</v>
      </c>
      <c r="AH1674" s="12">
        <f>VLOOKUP($B1674,'[3]POBLAC SIN ESSALUD CUADRO MANDO'!$G$3:$DY$188,114,0)</f>
        <v>71</v>
      </c>
      <c r="AI1674" s="12">
        <f>VLOOKUP($B1674,'[3]POBLAC SIN ESSALUD CUADRO MANDO'!$G$3:$DY$188,115,0)</f>
        <v>61</v>
      </c>
      <c r="AJ1674" s="12">
        <f>VLOOKUP($B1674,'[3]POBLAC SIN ESSALUD CUADRO MANDO'!$G$3:$DY$188,116,0)</f>
        <v>54</v>
      </c>
      <c r="AK1674" s="12">
        <f>VLOOKUP($B1674,'[3]POBLAC SIN ESSALUD CUADRO MANDO'!$G$3:$DY$188,117,0)</f>
        <v>42</v>
      </c>
      <c r="AL1674" s="12">
        <f>VLOOKUP($B1674,'[3]POBLAC SIN ESSALUD CUADRO MANDO'!$G$3:$DY$188,118,0)</f>
        <v>36</v>
      </c>
      <c r="AM1674" s="12">
        <f>VLOOKUP($B1674,'[3]POBLAC SIN ESSALUD CUADRO MANDO'!$G$3:$DY$188,119,0)</f>
        <v>27</v>
      </c>
      <c r="AN1674" s="12">
        <f>VLOOKUP($B1674,'[3]POBLAC SIN ESSALUD CUADRO MANDO'!$G$3:$DY$188,120,0)</f>
        <v>24</v>
      </c>
      <c r="AO1674" s="12">
        <f>VLOOKUP($B1674,'[3]POBLAC SIN ESSALUD CUADRO MANDO'!$G$3:$DY$188,121,0)</f>
        <v>19</v>
      </c>
      <c r="AP1674" s="12">
        <f>VLOOKUP($B1674,'[3]POBLAC SIN ESSALUD CUADRO MANDO'!$G$3:$DY$188,122,0)</f>
        <v>25</v>
      </c>
      <c r="AQ1674" s="74">
        <f>VLOOKUP($B1674,'[4]POB-2019'!$K$6:$BD$190,42,0)</f>
        <v>560</v>
      </c>
      <c r="AR1674" s="74">
        <f>VLOOKUP($B1674,'[4]POB-2019'!$K$6:$BD$190,43,0)</f>
        <v>56</v>
      </c>
      <c r="AS1674" s="74">
        <f>VLOOKUP($B1674,'[4]POB-2019'!$K$6:$BD$190,44,0)</f>
        <v>54</v>
      </c>
      <c r="AT1674" s="74">
        <f>VLOOKUP($B1674,'[4]POB-2019'!$K$6:$BD$190,45,0)</f>
        <v>243</v>
      </c>
      <c r="AU1674" s="12">
        <f>VLOOKUP($B1674,'[3]POBLAC SIN ESSALUD CUADRO MANDO'!$G$3:$DY$188,123,0)</f>
        <v>15</v>
      </c>
    </row>
    <row r="1675" spans="1:47" ht="12">
      <c r="A1675" s="58">
        <v>1676</v>
      </c>
      <c r="B1675" s="58">
        <v>6858</v>
      </c>
      <c r="C1675" s="59" t="s">
        <v>1130</v>
      </c>
      <c r="D1675" s="59" t="s">
        <v>723</v>
      </c>
      <c r="E1675" s="59" t="s">
        <v>837</v>
      </c>
      <c r="F1675" s="59" t="s">
        <v>858</v>
      </c>
      <c r="G1675" s="12" t="s">
        <v>271</v>
      </c>
      <c r="H1675" s="14">
        <f t="shared" si="405"/>
        <v>6858</v>
      </c>
      <c r="I1675" s="14">
        <f t="shared" si="406"/>
        <v>2204</v>
      </c>
      <c r="J1675" s="12">
        <f>VLOOKUP($B1675,'[3]POBLAC SIN ESSALUD CUADRO MANDO'!$G$3:$DY$188,2,0)</f>
        <v>39</v>
      </c>
      <c r="K1675" s="12">
        <f>VLOOKUP($B1675,'[3]POBLAC SIN ESSALUD CUADRO MANDO'!$G$3:$DY$188,3,0)</f>
        <v>40</v>
      </c>
      <c r="L1675" s="12">
        <f>VLOOKUP($B1675,'[3]POBLAC SIN ESSALUD CUADRO MANDO'!$G$3:$DY$188,4,0)</f>
        <v>30</v>
      </c>
      <c r="M1675" s="12">
        <f>VLOOKUP($B1675,'[3]POBLAC SIN ESSALUD CUADRO MANDO'!$G$3:$DY$188,5,0)</f>
        <v>35</v>
      </c>
      <c r="N1675" s="12">
        <f>VLOOKUP($B1675,'[3]POBLAC SIN ESSALUD CUADRO MANDO'!$G$3:$DY$188,6,0)</f>
        <v>36</v>
      </c>
      <c r="O1675" s="12">
        <f>VLOOKUP($B1675,'[3]POBLAC SIN ESSALUD CUADRO MANDO'!$G$3:$DY$188,7,0)</f>
        <v>39</v>
      </c>
      <c r="P1675" s="12">
        <f>VLOOKUP($B1675,'[3]POBLAC SIN ESSALUD CUADRO MANDO'!$G$3:$DY$188,8,0)</f>
        <v>40</v>
      </c>
      <c r="Q1675" s="12">
        <f>VLOOKUP($B1675,'[3]POBLAC SIN ESSALUD CUADRO MANDO'!$G$3:$DY$188,9,0)</f>
        <v>42</v>
      </c>
      <c r="R1675" s="12">
        <f>VLOOKUP($B1675,'[3]POBLAC SIN ESSALUD CUADRO MANDO'!$G$3:$DY$188,10,0)</f>
        <v>40</v>
      </c>
      <c r="S1675" s="12">
        <f>VLOOKUP($B1675,'[3]POBLAC SIN ESSALUD CUADRO MANDO'!$G$3:$DY$188,11,0)</f>
        <v>41</v>
      </c>
      <c r="T1675" s="12">
        <f>VLOOKUP($B1675,'[3]POBLAC SIN ESSALUD CUADRO MANDO'!$G$3:$DY$188,12,0)</f>
        <v>40</v>
      </c>
      <c r="U1675" s="12">
        <f>VLOOKUP($B1675,'[3]POBLAC SIN ESSALUD CUADRO MANDO'!$G$3:$DY$188,13,0)</f>
        <v>40</v>
      </c>
      <c r="V1675" s="12">
        <f>VLOOKUP($B1675,'[3]POBLAC SIN ESSALUD CUADRO MANDO'!$G$3:$DY$188,14,0)</f>
        <v>46</v>
      </c>
      <c r="W1675" s="12">
        <f>VLOOKUP($B1675,'[3]POBLAC SIN ESSALUD CUADRO MANDO'!$G$3:$DY$188,15,0)</f>
        <v>47</v>
      </c>
      <c r="X1675" s="12">
        <f>VLOOKUP($B1675,'[3]POBLAC SIN ESSALUD CUADRO MANDO'!$G$3:$DY$188,16,0)</f>
        <v>43</v>
      </c>
      <c r="Y1675" s="12">
        <f>VLOOKUP($B1675,'[3]POBLAC SIN ESSALUD CUADRO MANDO'!$G$3:$DY$188,17,0)</f>
        <v>42</v>
      </c>
      <c r="Z1675" s="12">
        <f>VLOOKUP($B1675,'[3]POBLAC SIN ESSALUD CUADRO MANDO'!$G$3:$DY$188,18,0)</f>
        <v>42</v>
      </c>
      <c r="AA1675" s="12">
        <f>VLOOKUP($B1675,'[3]POBLAC SIN ESSALUD CUADRO MANDO'!$G$3:$DY$188,19,0)</f>
        <v>42</v>
      </c>
      <c r="AB1675" s="12">
        <f>VLOOKUP($B1675,'[3]POBLAC SIN ESSALUD CUADRO MANDO'!$G$3:$DY$188,20,0)</f>
        <v>44</v>
      </c>
      <c r="AC1675" s="12">
        <f>VLOOKUP($B1675,'[3]POBLAC SIN ESSALUD CUADRO MANDO'!$G$3:$DY$188,21,0)</f>
        <v>41</v>
      </c>
      <c r="AD1675" s="12">
        <f>VLOOKUP($B1675,'[3]POBLAC SIN ESSALUD CUADRO MANDO'!$G$3:$DY$188,110,0)</f>
        <v>191</v>
      </c>
      <c r="AE1675" s="12">
        <f>VLOOKUP($B1675,'[3]POBLAC SIN ESSALUD CUADRO MANDO'!$G$3:$DY$188,111,0)</f>
        <v>172</v>
      </c>
      <c r="AF1675" s="12">
        <f>VLOOKUP($B1675,'[3]POBLAC SIN ESSALUD CUADRO MANDO'!$G$3:$DY$188,112,0)</f>
        <v>162</v>
      </c>
      <c r="AG1675" s="12">
        <f>VLOOKUP($B1675,'[3]POBLAC SIN ESSALUD CUADRO MANDO'!$G$3:$DY$188,113,0)</f>
        <v>157</v>
      </c>
      <c r="AH1675" s="12">
        <f>VLOOKUP($B1675,'[3]POBLAC SIN ESSALUD CUADRO MANDO'!$G$3:$DY$188,114,0)</f>
        <v>141</v>
      </c>
      <c r="AI1675" s="12">
        <f>VLOOKUP($B1675,'[3]POBLAC SIN ESSALUD CUADRO MANDO'!$G$3:$DY$188,115,0)</f>
        <v>122</v>
      </c>
      <c r="AJ1675" s="12">
        <f>VLOOKUP($B1675,'[3]POBLAC SIN ESSALUD CUADRO MANDO'!$G$3:$DY$188,116,0)</f>
        <v>103</v>
      </c>
      <c r="AK1675" s="12">
        <f>VLOOKUP($B1675,'[3]POBLAC SIN ESSALUD CUADRO MANDO'!$G$3:$DY$188,117,0)</f>
        <v>83</v>
      </c>
      <c r="AL1675" s="12">
        <f>VLOOKUP($B1675,'[3]POBLAC SIN ESSALUD CUADRO MANDO'!$G$3:$DY$188,118,0)</f>
        <v>70</v>
      </c>
      <c r="AM1675" s="12">
        <f>VLOOKUP($B1675,'[3]POBLAC SIN ESSALUD CUADRO MANDO'!$G$3:$DY$188,119,0)</f>
        <v>55</v>
      </c>
      <c r="AN1675" s="12">
        <f>VLOOKUP($B1675,'[3]POBLAC SIN ESSALUD CUADRO MANDO'!$G$3:$DY$188,120,0)</f>
        <v>47</v>
      </c>
      <c r="AO1675" s="12">
        <f>VLOOKUP($B1675,'[3]POBLAC SIN ESSALUD CUADRO MANDO'!$G$3:$DY$188,121,0)</f>
        <v>41</v>
      </c>
      <c r="AP1675" s="12">
        <f>VLOOKUP($B1675,'[3]POBLAC SIN ESSALUD CUADRO MANDO'!$G$3:$DY$188,122,0)</f>
        <v>51</v>
      </c>
      <c r="AQ1675" s="74">
        <f>VLOOKUP($B1675,'[4]POB-2019'!$K$6:$BD$190,42,0)</f>
        <v>1124</v>
      </c>
      <c r="AR1675" s="74">
        <f>VLOOKUP($B1675,'[4]POB-2019'!$K$6:$BD$190,43,0)</f>
        <v>110</v>
      </c>
      <c r="AS1675" s="74">
        <f>VLOOKUP($B1675,'[4]POB-2019'!$K$6:$BD$190,44,0)</f>
        <v>108</v>
      </c>
      <c r="AT1675" s="74">
        <f>VLOOKUP($B1675,'[4]POB-2019'!$K$6:$BD$190,45,0)</f>
        <v>482</v>
      </c>
      <c r="AU1675" s="12">
        <f>VLOOKUP($B1675,'[3]POBLAC SIN ESSALUD CUADRO MANDO'!$G$3:$DY$188,123,0)</f>
        <v>44</v>
      </c>
    </row>
    <row r="1676" spans="1:47" ht="12">
      <c r="A1676" s="58">
        <v>1677</v>
      </c>
      <c r="B1676" s="58">
        <v>4997</v>
      </c>
      <c r="C1676" s="59" t="s">
        <v>1130</v>
      </c>
      <c r="D1676" s="59" t="s">
        <v>723</v>
      </c>
      <c r="E1676" s="59" t="s">
        <v>837</v>
      </c>
      <c r="F1676" s="59" t="s">
        <v>859</v>
      </c>
      <c r="G1676" s="12" t="s">
        <v>266</v>
      </c>
      <c r="H1676" s="14">
        <f t="shared" si="405"/>
        <v>4997</v>
      </c>
      <c r="I1676" s="14">
        <f t="shared" si="406"/>
        <v>391</v>
      </c>
      <c r="J1676" s="12">
        <f>VLOOKUP($B1676,'[3]POBLAC SIN ESSALUD CUADRO MANDO'!$G$3:$DY$188,2,0)</f>
        <v>6</v>
      </c>
      <c r="K1676" s="12">
        <f>VLOOKUP($B1676,'[3]POBLAC SIN ESSALUD CUADRO MANDO'!$G$3:$DY$188,3,0)</f>
        <v>6</v>
      </c>
      <c r="L1676" s="12">
        <f>VLOOKUP($B1676,'[3]POBLAC SIN ESSALUD CUADRO MANDO'!$G$3:$DY$188,4,0)</f>
        <v>7</v>
      </c>
      <c r="M1676" s="12">
        <f>VLOOKUP($B1676,'[3]POBLAC SIN ESSALUD CUADRO MANDO'!$G$3:$DY$188,5,0)</f>
        <v>6</v>
      </c>
      <c r="N1676" s="12">
        <f>VLOOKUP($B1676,'[3]POBLAC SIN ESSALUD CUADRO MANDO'!$G$3:$DY$188,6,0)</f>
        <v>6</v>
      </c>
      <c r="O1676" s="12">
        <f>VLOOKUP($B1676,'[3]POBLAC SIN ESSALUD CUADRO MANDO'!$G$3:$DY$188,7,0)</f>
        <v>7</v>
      </c>
      <c r="P1676" s="12">
        <f>VLOOKUP($B1676,'[3]POBLAC SIN ESSALUD CUADRO MANDO'!$G$3:$DY$188,8,0)</f>
        <v>7</v>
      </c>
      <c r="Q1676" s="12">
        <f>VLOOKUP($B1676,'[3]POBLAC SIN ESSALUD CUADRO MANDO'!$G$3:$DY$188,9,0)</f>
        <v>8</v>
      </c>
      <c r="R1676" s="12">
        <f>VLOOKUP($B1676,'[3]POBLAC SIN ESSALUD CUADRO MANDO'!$G$3:$DY$188,10,0)</f>
        <v>7</v>
      </c>
      <c r="S1676" s="12">
        <f>VLOOKUP($B1676,'[3]POBLAC SIN ESSALUD CUADRO MANDO'!$G$3:$DY$188,11,0)</f>
        <v>7</v>
      </c>
      <c r="T1676" s="12">
        <f>VLOOKUP($B1676,'[3]POBLAC SIN ESSALUD CUADRO MANDO'!$G$3:$DY$188,12,0)</f>
        <v>7</v>
      </c>
      <c r="U1676" s="12">
        <f>VLOOKUP($B1676,'[3]POBLAC SIN ESSALUD CUADRO MANDO'!$G$3:$DY$188,13,0)</f>
        <v>7</v>
      </c>
      <c r="V1676" s="12">
        <f>VLOOKUP($B1676,'[3]POBLAC SIN ESSALUD CUADRO MANDO'!$G$3:$DY$188,14,0)</f>
        <v>8</v>
      </c>
      <c r="W1676" s="12">
        <f>VLOOKUP($B1676,'[3]POBLAC SIN ESSALUD CUADRO MANDO'!$G$3:$DY$188,15,0)</f>
        <v>8</v>
      </c>
      <c r="X1676" s="12">
        <f>VLOOKUP($B1676,'[3]POBLAC SIN ESSALUD CUADRO MANDO'!$G$3:$DY$188,16,0)</f>
        <v>8</v>
      </c>
      <c r="Y1676" s="12">
        <f>VLOOKUP($B1676,'[3]POBLAC SIN ESSALUD CUADRO MANDO'!$G$3:$DY$188,17,0)</f>
        <v>8</v>
      </c>
      <c r="Z1676" s="12">
        <f>VLOOKUP($B1676,'[3]POBLAC SIN ESSALUD CUADRO MANDO'!$G$3:$DY$188,18,0)</f>
        <v>8</v>
      </c>
      <c r="AA1676" s="12">
        <f>VLOOKUP($B1676,'[3]POBLAC SIN ESSALUD CUADRO MANDO'!$G$3:$DY$188,19,0)</f>
        <v>7</v>
      </c>
      <c r="AB1676" s="12">
        <f>VLOOKUP($B1676,'[3]POBLAC SIN ESSALUD CUADRO MANDO'!$G$3:$DY$188,20,0)</f>
        <v>8</v>
      </c>
      <c r="AC1676" s="12">
        <f>VLOOKUP($B1676,'[3]POBLAC SIN ESSALUD CUADRO MANDO'!$G$3:$DY$188,21,0)</f>
        <v>7</v>
      </c>
      <c r="AD1676" s="12">
        <f>VLOOKUP($B1676,'[3]POBLAC SIN ESSALUD CUADRO MANDO'!$G$3:$DY$188,110,0)</f>
        <v>34</v>
      </c>
      <c r="AE1676" s="12">
        <f>VLOOKUP($B1676,'[3]POBLAC SIN ESSALUD CUADRO MANDO'!$G$3:$DY$188,111,0)</f>
        <v>30</v>
      </c>
      <c r="AF1676" s="12">
        <f>VLOOKUP($B1676,'[3]POBLAC SIN ESSALUD CUADRO MANDO'!$G$3:$DY$188,112,0)</f>
        <v>30</v>
      </c>
      <c r="AG1676" s="12">
        <f>VLOOKUP($B1676,'[3]POBLAC SIN ESSALUD CUADRO MANDO'!$G$3:$DY$188,113,0)</f>
        <v>28</v>
      </c>
      <c r="AH1676" s="12">
        <f>VLOOKUP($B1676,'[3]POBLAC SIN ESSALUD CUADRO MANDO'!$G$3:$DY$188,114,0)</f>
        <v>25</v>
      </c>
      <c r="AI1676" s="12">
        <f>VLOOKUP($B1676,'[3]POBLAC SIN ESSALUD CUADRO MANDO'!$G$3:$DY$188,115,0)</f>
        <v>21</v>
      </c>
      <c r="AJ1676" s="12">
        <f>VLOOKUP($B1676,'[3]POBLAC SIN ESSALUD CUADRO MANDO'!$G$3:$DY$188,116,0)</f>
        <v>18</v>
      </c>
      <c r="AK1676" s="12">
        <f>VLOOKUP($B1676,'[3]POBLAC SIN ESSALUD CUADRO MANDO'!$G$3:$DY$188,117,0)</f>
        <v>15</v>
      </c>
      <c r="AL1676" s="12">
        <f>VLOOKUP($B1676,'[3]POBLAC SIN ESSALUD CUADRO MANDO'!$G$3:$DY$188,118,0)</f>
        <v>12</v>
      </c>
      <c r="AM1676" s="12">
        <f>VLOOKUP($B1676,'[3]POBLAC SIN ESSALUD CUADRO MANDO'!$G$3:$DY$188,119,0)</f>
        <v>10</v>
      </c>
      <c r="AN1676" s="12">
        <f>VLOOKUP($B1676,'[3]POBLAC SIN ESSALUD CUADRO MANDO'!$G$3:$DY$188,120,0)</f>
        <v>9</v>
      </c>
      <c r="AO1676" s="12">
        <f>VLOOKUP($B1676,'[3]POBLAC SIN ESSALUD CUADRO MANDO'!$G$3:$DY$188,121,0)</f>
        <v>7</v>
      </c>
      <c r="AP1676" s="12">
        <f>VLOOKUP($B1676,'[3]POBLAC SIN ESSALUD CUADRO MANDO'!$G$3:$DY$188,122,0)</f>
        <v>9</v>
      </c>
      <c r="AQ1676" s="74">
        <f>VLOOKUP($B1676,'[4]POB-2019'!$K$6:$BD$190,42,0)</f>
        <v>199</v>
      </c>
      <c r="AR1676" s="74">
        <f>VLOOKUP($B1676,'[4]POB-2019'!$K$6:$BD$190,43,0)</f>
        <v>19</v>
      </c>
      <c r="AS1676" s="74">
        <f>VLOOKUP($B1676,'[4]POB-2019'!$K$6:$BD$190,44,0)</f>
        <v>19</v>
      </c>
      <c r="AT1676" s="74">
        <f>VLOOKUP($B1676,'[4]POB-2019'!$K$6:$BD$190,45,0)</f>
        <v>86</v>
      </c>
      <c r="AU1676" s="12">
        <f>VLOOKUP($B1676,'[3]POBLAC SIN ESSALUD CUADRO MANDO'!$G$3:$DY$188,123,0)</f>
        <v>6</v>
      </c>
    </row>
    <row r="1677" spans="1:47" ht="12">
      <c r="A1677" s="58">
        <v>1678</v>
      </c>
      <c r="B1677" s="58">
        <v>7745</v>
      </c>
      <c r="C1677" s="59" t="s">
        <v>1130</v>
      </c>
      <c r="D1677" s="59" t="s">
        <v>723</v>
      </c>
      <c r="E1677" s="59" t="s">
        <v>837</v>
      </c>
      <c r="F1677" s="59" t="s">
        <v>860</v>
      </c>
      <c r="G1677" s="12" t="s">
        <v>271</v>
      </c>
      <c r="H1677" s="14">
        <f t="shared" si="405"/>
        <v>7745</v>
      </c>
      <c r="I1677" s="14">
        <f t="shared" si="406"/>
        <v>1385</v>
      </c>
      <c r="J1677" s="12">
        <f>VLOOKUP($B1677,'[3]POBLAC SIN ESSALUD CUADRO MANDO'!$G$3:$DY$188,2,0)</f>
        <v>21</v>
      </c>
      <c r="K1677" s="12">
        <f>VLOOKUP($B1677,'[3]POBLAC SIN ESSALUD CUADRO MANDO'!$G$3:$DY$188,3,0)</f>
        <v>20</v>
      </c>
      <c r="L1677" s="12">
        <f>VLOOKUP($B1677,'[3]POBLAC SIN ESSALUD CUADRO MANDO'!$G$3:$DY$188,4,0)</f>
        <v>18</v>
      </c>
      <c r="M1677" s="12">
        <f>VLOOKUP($B1677,'[3]POBLAC SIN ESSALUD CUADRO MANDO'!$G$3:$DY$188,5,0)</f>
        <v>22</v>
      </c>
      <c r="N1677" s="12">
        <f>VLOOKUP($B1677,'[3]POBLAC SIN ESSALUD CUADRO MANDO'!$G$3:$DY$188,6,0)</f>
        <v>21</v>
      </c>
      <c r="O1677" s="12">
        <f>VLOOKUP($B1677,'[3]POBLAC SIN ESSALUD CUADRO MANDO'!$G$3:$DY$188,7,0)</f>
        <v>25</v>
      </c>
      <c r="P1677" s="12">
        <f>VLOOKUP($B1677,'[3]POBLAC SIN ESSALUD CUADRO MANDO'!$G$3:$DY$188,8,0)</f>
        <v>25</v>
      </c>
      <c r="Q1677" s="12">
        <f>VLOOKUP($B1677,'[3]POBLAC SIN ESSALUD CUADRO MANDO'!$G$3:$DY$188,9,0)</f>
        <v>27</v>
      </c>
      <c r="R1677" s="12">
        <f>VLOOKUP($B1677,'[3]POBLAC SIN ESSALUD CUADRO MANDO'!$G$3:$DY$188,10,0)</f>
        <v>25</v>
      </c>
      <c r="S1677" s="12">
        <f>VLOOKUP($B1677,'[3]POBLAC SIN ESSALUD CUADRO MANDO'!$G$3:$DY$188,11,0)</f>
        <v>26</v>
      </c>
      <c r="T1677" s="12">
        <f>VLOOKUP($B1677,'[3]POBLAC SIN ESSALUD CUADRO MANDO'!$G$3:$DY$188,12,0)</f>
        <v>26</v>
      </c>
      <c r="U1677" s="12">
        <f>VLOOKUP($B1677,'[3]POBLAC SIN ESSALUD CUADRO MANDO'!$G$3:$DY$188,13,0)</f>
        <v>25</v>
      </c>
      <c r="V1677" s="12">
        <f>VLOOKUP($B1677,'[3]POBLAC SIN ESSALUD CUADRO MANDO'!$G$3:$DY$188,14,0)</f>
        <v>29</v>
      </c>
      <c r="W1677" s="12">
        <f>VLOOKUP($B1677,'[3]POBLAC SIN ESSALUD CUADRO MANDO'!$G$3:$DY$188,15,0)</f>
        <v>30</v>
      </c>
      <c r="X1677" s="12">
        <f>VLOOKUP($B1677,'[3]POBLAC SIN ESSALUD CUADRO MANDO'!$G$3:$DY$188,16,0)</f>
        <v>27</v>
      </c>
      <c r="Y1677" s="12">
        <f>VLOOKUP($B1677,'[3]POBLAC SIN ESSALUD CUADRO MANDO'!$G$3:$DY$188,17,0)</f>
        <v>27</v>
      </c>
      <c r="Z1677" s="12">
        <f>VLOOKUP($B1677,'[3]POBLAC SIN ESSALUD CUADRO MANDO'!$G$3:$DY$188,18,0)</f>
        <v>27</v>
      </c>
      <c r="AA1677" s="12">
        <f>VLOOKUP($B1677,'[3]POBLAC SIN ESSALUD CUADRO MANDO'!$G$3:$DY$188,19,0)</f>
        <v>26</v>
      </c>
      <c r="AB1677" s="12">
        <f>VLOOKUP($B1677,'[3]POBLAC SIN ESSALUD CUADRO MANDO'!$G$3:$DY$188,20,0)</f>
        <v>28</v>
      </c>
      <c r="AC1677" s="12">
        <f>VLOOKUP($B1677,'[3]POBLAC SIN ESSALUD CUADRO MANDO'!$G$3:$DY$188,21,0)</f>
        <v>26</v>
      </c>
      <c r="AD1677" s="12">
        <f>VLOOKUP($B1677,'[3]POBLAC SIN ESSALUD CUADRO MANDO'!$G$3:$DY$188,110,0)</f>
        <v>121</v>
      </c>
      <c r="AE1677" s="12">
        <f>VLOOKUP($B1677,'[3]POBLAC SIN ESSALUD CUADRO MANDO'!$G$3:$DY$188,111,0)</f>
        <v>110</v>
      </c>
      <c r="AF1677" s="12">
        <f>VLOOKUP($B1677,'[3]POBLAC SIN ESSALUD CUADRO MANDO'!$G$3:$DY$188,112,0)</f>
        <v>103</v>
      </c>
      <c r="AG1677" s="12">
        <f>VLOOKUP($B1677,'[3]POBLAC SIN ESSALUD CUADRO MANDO'!$G$3:$DY$188,113,0)</f>
        <v>101</v>
      </c>
      <c r="AH1677" s="12">
        <f>VLOOKUP($B1677,'[3]POBLAC SIN ESSALUD CUADRO MANDO'!$G$3:$DY$188,114,0)</f>
        <v>88</v>
      </c>
      <c r="AI1677" s="12">
        <f>VLOOKUP($B1677,'[3]POBLAC SIN ESSALUD CUADRO MANDO'!$G$3:$DY$188,115,0)</f>
        <v>77</v>
      </c>
      <c r="AJ1677" s="12">
        <f>VLOOKUP($B1677,'[3]POBLAC SIN ESSALUD CUADRO MANDO'!$G$3:$DY$188,116,0)</f>
        <v>65</v>
      </c>
      <c r="AK1677" s="12">
        <f>VLOOKUP($B1677,'[3]POBLAC SIN ESSALUD CUADRO MANDO'!$G$3:$DY$188,117,0)</f>
        <v>53</v>
      </c>
      <c r="AL1677" s="12">
        <f>VLOOKUP($B1677,'[3]POBLAC SIN ESSALUD CUADRO MANDO'!$G$3:$DY$188,118,0)</f>
        <v>46</v>
      </c>
      <c r="AM1677" s="12">
        <f>VLOOKUP($B1677,'[3]POBLAC SIN ESSALUD CUADRO MANDO'!$G$3:$DY$188,119,0)</f>
        <v>35</v>
      </c>
      <c r="AN1677" s="12">
        <f>VLOOKUP($B1677,'[3]POBLAC SIN ESSALUD CUADRO MANDO'!$G$3:$DY$188,120,0)</f>
        <v>29</v>
      </c>
      <c r="AO1677" s="12">
        <f>VLOOKUP($B1677,'[3]POBLAC SIN ESSALUD CUADRO MANDO'!$G$3:$DY$188,121,0)</f>
        <v>26</v>
      </c>
      <c r="AP1677" s="12">
        <f>VLOOKUP($B1677,'[3]POBLAC SIN ESSALUD CUADRO MANDO'!$G$3:$DY$188,122,0)</f>
        <v>30</v>
      </c>
      <c r="AQ1677" s="74">
        <f>VLOOKUP($B1677,'[4]POB-2019'!$K$6:$BD$190,42,0)</f>
        <v>706</v>
      </c>
      <c r="AR1677" s="74">
        <f>VLOOKUP($B1677,'[4]POB-2019'!$K$6:$BD$190,43,0)</f>
        <v>70</v>
      </c>
      <c r="AS1677" s="74">
        <f>VLOOKUP($B1677,'[4]POB-2019'!$K$6:$BD$190,44,0)</f>
        <v>68</v>
      </c>
      <c r="AT1677" s="74">
        <f>VLOOKUP($B1677,'[4]POB-2019'!$K$6:$BD$190,45,0)</f>
        <v>306</v>
      </c>
      <c r="AU1677" s="12">
        <f>VLOOKUP($B1677,'[3]POBLAC SIN ESSALUD CUADRO MANDO'!$G$3:$DY$188,123,0)</f>
        <v>20</v>
      </c>
    </row>
    <row r="1678" spans="1:47" ht="12">
      <c r="A1678" s="58">
        <v>1679</v>
      </c>
      <c r="B1678" s="58">
        <v>4984</v>
      </c>
      <c r="C1678" s="59" t="s">
        <v>1130</v>
      </c>
      <c r="D1678" s="59" t="s">
        <v>723</v>
      </c>
      <c r="E1678" s="59" t="s">
        <v>837</v>
      </c>
      <c r="F1678" s="59" t="s">
        <v>861</v>
      </c>
      <c r="G1678" s="12" t="s">
        <v>271</v>
      </c>
      <c r="H1678" s="14">
        <f t="shared" si="405"/>
        <v>4984</v>
      </c>
      <c r="I1678" s="14">
        <f t="shared" si="406"/>
        <v>1308</v>
      </c>
      <c r="J1678" s="12">
        <f>VLOOKUP($B1678,'[3]POBLAC SIN ESSALUD CUADRO MANDO'!$G$3:$DY$188,2,0)</f>
        <v>19</v>
      </c>
      <c r="K1678" s="12">
        <f>VLOOKUP($B1678,'[3]POBLAC SIN ESSALUD CUADRO MANDO'!$G$3:$DY$188,3,0)</f>
        <v>20</v>
      </c>
      <c r="L1678" s="12">
        <f>VLOOKUP($B1678,'[3]POBLAC SIN ESSALUD CUADRO MANDO'!$G$3:$DY$188,4,0)</f>
        <v>15</v>
      </c>
      <c r="M1678" s="12">
        <f>VLOOKUP($B1678,'[3]POBLAC SIN ESSALUD CUADRO MANDO'!$G$3:$DY$188,5,0)</f>
        <v>21</v>
      </c>
      <c r="N1678" s="12">
        <f>VLOOKUP($B1678,'[3]POBLAC SIN ESSALUD CUADRO MANDO'!$G$3:$DY$188,6,0)</f>
        <v>20</v>
      </c>
      <c r="O1678" s="12">
        <f>VLOOKUP($B1678,'[3]POBLAC SIN ESSALUD CUADRO MANDO'!$G$3:$DY$188,7,0)</f>
        <v>23</v>
      </c>
      <c r="P1678" s="12">
        <f>VLOOKUP($B1678,'[3]POBLAC SIN ESSALUD CUADRO MANDO'!$G$3:$DY$188,8,0)</f>
        <v>24</v>
      </c>
      <c r="Q1678" s="12">
        <f>VLOOKUP($B1678,'[3]POBLAC SIN ESSALUD CUADRO MANDO'!$G$3:$DY$188,9,0)</f>
        <v>25</v>
      </c>
      <c r="R1678" s="12">
        <f>VLOOKUP($B1678,'[3]POBLAC SIN ESSALUD CUADRO MANDO'!$G$3:$DY$188,10,0)</f>
        <v>24</v>
      </c>
      <c r="S1678" s="12">
        <f>VLOOKUP($B1678,'[3]POBLAC SIN ESSALUD CUADRO MANDO'!$G$3:$DY$188,11,0)</f>
        <v>25</v>
      </c>
      <c r="T1678" s="12">
        <f>VLOOKUP($B1678,'[3]POBLAC SIN ESSALUD CUADRO MANDO'!$G$3:$DY$188,12,0)</f>
        <v>24</v>
      </c>
      <c r="U1678" s="12">
        <f>VLOOKUP($B1678,'[3]POBLAC SIN ESSALUD CUADRO MANDO'!$G$3:$DY$188,13,0)</f>
        <v>24</v>
      </c>
      <c r="V1678" s="12">
        <f>VLOOKUP($B1678,'[3]POBLAC SIN ESSALUD CUADRO MANDO'!$G$3:$DY$188,14,0)</f>
        <v>27</v>
      </c>
      <c r="W1678" s="12">
        <f>VLOOKUP($B1678,'[3]POBLAC SIN ESSALUD CUADRO MANDO'!$G$3:$DY$188,15,0)</f>
        <v>28</v>
      </c>
      <c r="X1678" s="12">
        <f>VLOOKUP($B1678,'[3]POBLAC SIN ESSALUD CUADRO MANDO'!$G$3:$DY$188,16,0)</f>
        <v>26</v>
      </c>
      <c r="Y1678" s="12">
        <f>VLOOKUP($B1678,'[3]POBLAC SIN ESSALUD CUADRO MANDO'!$G$3:$DY$188,17,0)</f>
        <v>25</v>
      </c>
      <c r="Z1678" s="12">
        <f>VLOOKUP($B1678,'[3]POBLAC SIN ESSALUD CUADRO MANDO'!$G$3:$DY$188,18,0)</f>
        <v>25</v>
      </c>
      <c r="AA1678" s="12">
        <f>VLOOKUP($B1678,'[3]POBLAC SIN ESSALUD CUADRO MANDO'!$G$3:$DY$188,19,0)</f>
        <v>25</v>
      </c>
      <c r="AB1678" s="12">
        <f>VLOOKUP($B1678,'[3]POBLAC SIN ESSALUD CUADRO MANDO'!$G$3:$DY$188,20,0)</f>
        <v>26</v>
      </c>
      <c r="AC1678" s="12">
        <f>VLOOKUP($B1678,'[3]POBLAC SIN ESSALUD CUADRO MANDO'!$G$3:$DY$188,21,0)</f>
        <v>25</v>
      </c>
      <c r="AD1678" s="12">
        <f>VLOOKUP($B1678,'[3]POBLAC SIN ESSALUD CUADRO MANDO'!$G$3:$DY$188,110,0)</f>
        <v>115</v>
      </c>
      <c r="AE1678" s="12">
        <f>VLOOKUP($B1678,'[3]POBLAC SIN ESSALUD CUADRO MANDO'!$G$3:$DY$188,111,0)</f>
        <v>102</v>
      </c>
      <c r="AF1678" s="12">
        <f>VLOOKUP($B1678,'[3]POBLAC SIN ESSALUD CUADRO MANDO'!$G$3:$DY$188,112,0)</f>
        <v>98</v>
      </c>
      <c r="AG1678" s="12">
        <f>VLOOKUP($B1678,'[3]POBLAC SIN ESSALUD CUADRO MANDO'!$G$3:$DY$188,113,0)</f>
        <v>95</v>
      </c>
      <c r="AH1678" s="12">
        <f>VLOOKUP($B1678,'[3]POBLAC SIN ESSALUD CUADRO MANDO'!$G$3:$DY$188,114,0)</f>
        <v>83</v>
      </c>
      <c r="AI1678" s="12">
        <f>VLOOKUP($B1678,'[3]POBLAC SIN ESSALUD CUADRO MANDO'!$G$3:$DY$188,115,0)</f>
        <v>74</v>
      </c>
      <c r="AJ1678" s="12">
        <f>VLOOKUP($B1678,'[3]POBLAC SIN ESSALUD CUADRO MANDO'!$G$3:$DY$188,116,0)</f>
        <v>62</v>
      </c>
      <c r="AK1678" s="12">
        <f>VLOOKUP($B1678,'[3]POBLAC SIN ESSALUD CUADRO MANDO'!$G$3:$DY$188,117,0)</f>
        <v>51</v>
      </c>
      <c r="AL1678" s="12">
        <f>VLOOKUP($B1678,'[3]POBLAC SIN ESSALUD CUADRO MANDO'!$G$3:$DY$188,118,0)</f>
        <v>42</v>
      </c>
      <c r="AM1678" s="12">
        <f>VLOOKUP($B1678,'[3]POBLAC SIN ESSALUD CUADRO MANDO'!$G$3:$DY$188,119,0)</f>
        <v>33</v>
      </c>
      <c r="AN1678" s="12">
        <f>VLOOKUP($B1678,'[3]POBLAC SIN ESSALUD CUADRO MANDO'!$G$3:$DY$188,120,0)</f>
        <v>29</v>
      </c>
      <c r="AO1678" s="12">
        <f>VLOOKUP($B1678,'[3]POBLAC SIN ESSALUD CUADRO MANDO'!$G$3:$DY$188,121,0)</f>
        <v>24</v>
      </c>
      <c r="AP1678" s="12">
        <f>VLOOKUP($B1678,'[3]POBLAC SIN ESSALUD CUADRO MANDO'!$G$3:$DY$188,122,0)</f>
        <v>29</v>
      </c>
      <c r="AQ1678" s="74">
        <f>VLOOKUP($B1678,'[4]POB-2019'!$K$6:$BD$190,42,0)</f>
        <v>667</v>
      </c>
      <c r="AR1678" s="74">
        <f>VLOOKUP($B1678,'[4]POB-2019'!$K$6:$BD$190,43,0)</f>
        <v>66</v>
      </c>
      <c r="AS1678" s="74">
        <f>VLOOKUP($B1678,'[4]POB-2019'!$K$6:$BD$190,44,0)</f>
        <v>64</v>
      </c>
      <c r="AT1678" s="74">
        <f>VLOOKUP($B1678,'[4]POB-2019'!$K$6:$BD$190,45,0)</f>
        <v>289</v>
      </c>
      <c r="AU1678" s="12">
        <f>VLOOKUP($B1678,'[3]POBLAC SIN ESSALUD CUADRO MANDO'!$G$3:$DY$188,123,0)</f>
        <v>18</v>
      </c>
    </row>
    <row r="1679" spans="1:47" ht="12">
      <c r="A1679" s="58">
        <v>1680</v>
      </c>
      <c r="B1679" s="58">
        <v>7098</v>
      </c>
      <c r="C1679" s="59" t="s">
        <v>1130</v>
      </c>
      <c r="D1679" s="59" t="s">
        <v>723</v>
      </c>
      <c r="E1679" s="59" t="s">
        <v>837</v>
      </c>
      <c r="F1679" s="59" t="s">
        <v>862</v>
      </c>
      <c r="G1679" s="12" t="s">
        <v>266</v>
      </c>
      <c r="H1679" s="14">
        <f t="shared" si="405"/>
        <v>7098</v>
      </c>
      <c r="I1679" s="14">
        <f t="shared" si="406"/>
        <v>412</v>
      </c>
      <c r="J1679" s="12">
        <f>VLOOKUP($B1679,'[3]POBLAC SIN ESSALUD CUADRO MANDO'!$G$3:$DY$188,2,0)</f>
        <v>2</v>
      </c>
      <c r="K1679" s="12">
        <f>VLOOKUP($B1679,'[3]POBLAC SIN ESSALUD CUADRO MANDO'!$G$3:$DY$188,3,0)</f>
        <v>3</v>
      </c>
      <c r="L1679" s="12">
        <f>VLOOKUP($B1679,'[3]POBLAC SIN ESSALUD CUADRO MANDO'!$G$3:$DY$188,4,0)</f>
        <v>6</v>
      </c>
      <c r="M1679" s="12">
        <f>VLOOKUP($B1679,'[3]POBLAC SIN ESSALUD CUADRO MANDO'!$G$3:$DY$188,5,0)</f>
        <v>7</v>
      </c>
      <c r="N1679" s="12">
        <f>VLOOKUP($B1679,'[3]POBLAC SIN ESSALUD CUADRO MANDO'!$G$3:$DY$188,6,0)</f>
        <v>6</v>
      </c>
      <c r="O1679" s="12">
        <f>VLOOKUP($B1679,'[3]POBLAC SIN ESSALUD CUADRO MANDO'!$G$3:$DY$188,7,0)</f>
        <v>7</v>
      </c>
      <c r="P1679" s="12">
        <f>VLOOKUP($B1679,'[3]POBLAC SIN ESSALUD CUADRO MANDO'!$G$3:$DY$188,8,0)</f>
        <v>8</v>
      </c>
      <c r="Q1679" s="12">
        <f>VLOOKUP($B1679,'[3]POBLAC SIN ESSALUD CUADRO MANDO'!$G$3:$DY$188,9,0)</f>
        <v>8</v>
      </c>
      <c r="R1679" s="12">
        <f>VLOOKUP($B1679,'[3]POBLAC SIN ESSALUD CUADRO MANDO'!$G$3:$DY$188,10,0)</f>
        <v>7</v>
      </c>
      <c r="S1679" s="12">
        <f>VLOOKUP($B1679,'[3]POBLAC SIN ESSALUD CUADRO MANDO'!$G$3:$DY$188,11,0)</f>
        <v>8</v>
      </c>
      <c r="T1679" s="12">
        <f>VLOOKUP($B1679,'[3]POBLAC SIN ESSALUD CUADRO MANDO'!$G$3:$DY$188,12,0)</f>
        <v>8</v>
      </c>
      <c r="U1679" s="12">
        <f>VLOOKUP($B1679,'[3]POBLAC SIN ESSALUD CUADRO MANDO'!$G$3:$DY$188,13,0)</f>
        <v>8</v>
      </c>
      <c r="V1679" s="12">
        <f>VLOOKUP($B1679,'[3]POBLAC SIN ESSALUD CUADRO MANDO'!$G$3:$DY$188,14,0)</f>
        <v>9</v>
      </c>
      <c r="W1679" s="12">
        <f>VLOOKUP($B1679,'[3]POBLAC SIN ESSALUD CUADRO MANDO'!$G$3:$DY$188,15,0)</f>
        <v>9</v>
      </c>
      <c r="X1679" s="12">
        <f>VLOOKUP($B1679,'[3]POBLAC SIN ESSALUD CUADRO MANDO'!$G$3:$DY$188,16,0)</f>
        <v>8</v>
      </c>
      <c r="Y1679" s="12">
        <f>VLOOKUP($B1679,'[3]POBLAC SIN ESSALUD CUADRO MANDO'!$G$3:$DY$188,17,0)</f>
        <v>8</v>
      </c>
      <c r="Z1679" s="12">
        <f>VLOOKUP($B1679,'[3]POBLAC SIN ESSALUD CUADRO MANDO'!$G$3:$DY$188,18,0)</f>
        <v>8</v>
      </c>
      <c r="AA1679" s="12">
        <f>VLOOKUP($B1679,'[3]POBLAC SIN ESSALUD CUADRO MANDO'!$G$3:$DY$188,19,0)</f>
        <v>8</v>
      </c>
      <c r="AB1679" s="12">
        <f>VLOOKUP($B1679,'[3]POBLAC SIN ESSALUD CUADRO MANDO'!$G$3:$DY$188,20,0)</f>
        <v>8</v>
      </c>
      <c r="AC1679" s="12">
        <f>VLOOKUP($B1679,'[3]POBLAC SIN ESSALUD CUADRO MANDO'!$G$3:$DY$188,21,0)</f>
        <v>8</v>
      </c>
      <c r="AD1679" s="12">
        <f>VLOOKUP($B1679,'[3]POBLAC SIN ESSALUD CUADRO MANDO'!$G$3:$DY$188,110,0)</f>
        <v>36</v>
      </c>
      <c r="AE1679" s="12">
        <f>VLOOKUP($B1679,'[3]POBLAC SIN ESSALUD CUADRO MANDO'!$G$3:$DY$188,111,0)</f>
        <v>33</v>
      </c>
      <c r="AF1679" s="12">
        <f>VLOOKUP($B1679,'[3]POBLAC SIN ESSALUD CUADRO MANDO'!$G$3:$DY$188,112,0)</f>
        <v>31</v>
      </c>
      <c r="AG1679" s="12">
        <f>VLOOKUP($B1679,'[3]POBLAC SIN ESSALUD CUADRO MANDO'!$G$3:$DY$188,113,0)</f>
        <v>31</v>
      </c>
      <c r="AH1679" s="12">
        <f>VLOOKUP($B1679,'[3]POBLAC SIN ESSALUD CUADRO MANDO'!$G$3:$DY$188,114,0)</f>
        <v>27</v>
      </c>
      <c r="AI1679" s="12">
        <f>VLOOKUP($B1679,'[3]POBLAC SIN ESSALUD CUADRO MANDO'!$G$3:$DY$188,115,0)</f>
        <v>23</v>
      </c>
      <c r="AJ1679" s="12">
        <f>VLOOKUP($B1679,'[3]POBLAC SIN ESSALUD CUADRO MANDO'!$G$3:$DY$188,116,0)</f>
        <v>20</v>
      </c>
      <c r="AK1679" s="12">
        <f>VLOOKUP($B1679,'[3]POBLAC SIN ESSALUD CUADRO MANDO'!$G$3:$DY$188,117,0)</f>
        <v>16</v>
      </c>
      <c r="AL1679" s="12">
        <f>VLOOKUP($B1679,'[3]POBLAC SIN ESSALUD CUADRO MANDO'!$G$3:$DY$188,118,0)</f>
        <v>15</v>
      </c>
      <c r="AM1679" s="12">
        <f>VLOOKUP($B1679,'[3]POBLAC SIN ESSALUD CUADRO MANDO'!$G$3:$DY$188,119,0)</f>
        <v>10</v>
      </c>
      <c r="AN1679" s="12">
        <f>VLOOKUP($B1679,'[3]POBLAC SIN ESSALUD CUADRO MANDO'!$G$3:$DY$188,120,0)</f>
        <v>10</v>
      </c>
      <c r="AO1679" s="12">
        <f>VLOOKUP($B1679,'[3]POBLAC SIN ESSALUD CUADRO MANDO'!$G$3:$DY$188,121,0)</f>
        <v>7</v>
      </c>
      <c r="AP1679" s="12">
        <f>VLOOKUP($B1679,'[3]POBLAC SIN ESSALUD CUADRO MANDO'!$G$3:$DY$188,122,0)</f>
        <v>9</v>
      </c>
      <c r="AQ1679" s="74">
        <f>VLOOKUP($B1679,'[4]POB-2019'!$K$6:$BD$190,42,0)</f>
        <v>210</v>
      </c>
      <c r="AR1679" s="74">
        <f>VLOOKUP($B1679,'[4]POB-2019'!$K$6:$BD$190,43,0)</f>
        <v>21</v>
      </c>
      <c r="AS1679" s="74">
        <f>VLOOKUP($B1679,'[4]POB-2019'!$K$6:$BD$190,44,0)</f>
        <v>20</v>
      </c>
      <c r="AT1679" s="74">
        <f>VLOOKUP($B1679,'[4]POB-2019'!$K$6:$BD$190,45,0)</f>
        <v>92</v>
      </c>
      <c r="AU1679" s="12">
        <f>VLOOKUP($B1679,'[3]POBLAC SIN ESSALUD CUADRO MANDO'!$G$3:$DY$188,123,0)</f>
        <v>2</v>
      </c>
    </row>
    <row r="1680" spans="1:47" ht="12">
      <c r="A1680" s="97">
        <v>1681</v>
      </c>
      <c r="B1680" s="97"/>
      <c r="C1680" s="98"/>
      <c r="D1680" s="98"/>
      <c r="E1680" s="98"/>
      <c r="F1680" s="98" t="s">
        <v>1158</v>
      </c>
      <c r="G1680" s="17" t="s">
        <v>1214</v>
      </c>
      <c r="H1680" s="81"/>
      <c r="I1680" s="81">
        <f t="shared" ref="I1680:I1728" si="407">SUM(J1680:AP1680)</f>
        <v>4238</v>
      </c>
      <c r="J1680" s="17">
        <f>SUM(J1681:J1688)</f>
        <v>53</v>
      </c>
      <c r="K1680" s="17">
        <f t="shared" ref="K1680:AU1680" si="408">SUM(K1681:K1688)</f>
        <v>57</v>
      </c>
      <c r="L1680" s="17">
        <f t="shared" si="408"/>
        <v>52</v>
      </c>
      <c r="M1680" s="17">
        <f t="shared" si="408"/>
        <v>63</v>
      </c>
      <c r="N1680" s="17">
        <f t="shared" si="408"/>
        <v>73</v>
      </c>
      <c r="O1680" s="17">
        <f t="shared" si="408"/>
        <v>73</v>
      </c>
      <c r="P1680" s="17">
        <f t="shared" si="408"/>
        <v>80</v>
      </c>
      <c r="Q1680" s="17">
        <f t="shared" si="408"/>
        <v>89</v>
      </c>
      <c r="R1680" s="17">
        <f t="shared" si="408"/>
        <v>90</v>
      </c>
      <c r="S1680" s="17">
        <f t="shared" si="408"/>
        <v>102</v>
      </c>
      <c r="T1680" s="17">
        <f t="shared" si="408"/>
        <v>96</v>
      </c>
      <c r="U1680" s="17">
        <f t="shared" si="408"/>
        <v>81</v>
      </c>
      <c r="V1680" s="17">
        <f t="shared" si="408"/>
        <v>109</v>
      </c>
      <c r="W1680" s="17">
        <f t="shared" si="408"/>
        <v>98</v>
      </c>
      <c r="X1680" s="17">
        <f t="shared" si="408"/>
        <v>98</v>
      </c>
      <c r="Y1680" s="17">
        <f t="shared" si="408"/>
        <v>115</v>
      </c>
      <c r="Z1680" s="17">
        <f t="shared" si="408"/>
        <v>107</v>
      </c>
      <c r="AA1680" s="17">
        <f t="shared" si="408"/>
        <v>91</v>
      </c>
      <c r="AB1680" s="17">
        <f t="shared" si="408"/>
        <v>99</v>
      </c>
      <c r="AC1680" s="17">
        <f t="shared" si="408"/>
        <v>87</v>
      </c>
      <c r="AD1680" s="17">
        <f t="shared" si="408"/>
        <v>403</v>
      </c>
      <c r="AE1680" s="17">
        <f t="shared" si="408"/>
        <v>262</v>
      </c>
      <c r="AF1680" s="17">
        <f t="shared" si="408"/>
        <v>262</v>
      </c>
      <c r="AG1680" s="17">
        <f t="shared" si="408"/>
        <v>280</v>
      </c>
      <c r="AH1680" s="17">
        <f t="shared" si="408"/>
        <v>241</v>
      </c>
      <c r="AI1680" s="17">
        <f t="shared" si="408"/>
        <v>230</v>
      </c>
      <c r="AJ1680" s="17">
        <f t="shared" si="408"/>
        <v>194</v>
      </c>
      <c r="AK1680" s="17">
        <f t="shared" si="408"/>
        <v>171</v>
      </c>
      <c r="AL1680" s="17">
        <f t="shared" si="408"/>
        <v>145</v>
      </c>
      <c r="AM1680" s="17">
        <f t="shared" si="408"/>
        <v>93</v>
      </c>
      <c r="AN1680" s="17">
        <f t="shared" si="408"/>
        <v>84</v>
      </c>
      <c r="AO1680" s="17">
        <f t="shared" si="408"/>
        <v>70</v>
      </c>
      <c r="AP1680" s="17">
        <f t="shared" si="408"/>
        <v>90</v>
      </c>
      <c r="AQ1680" s="17">
        <f t="shared" si="408"/>
        <v>2161</v>
      </c>
      <c r="AR1680" s="17">
        <f t="shared" si="408"/>
        <v>245</v>
      </c>
      <c r="AS1680" s="17">
        <f t="shared" si="408"/>
        <v>255</v>
      </c>
      <c r="AT1680" s="17">
        <f t="shared" si="408"/>
        <v>857</v>
      </c>
      <c r="AU1680" s="17">
        <f t="shared" si="408"/>
        <v>54</v>
      </c>
    </row>
    <row r="1681" spans="1:47" ht="12">
      <c r="A1681" s="58">
        <v>1682</v>
      </c>
      <c r="B1681" s="58">
        <v>5027</v>
      </c>
      <c r="C1681" s="59" t="s">
        <v>1130</v>
      </c>
      <c r="D1681" s="59" t="s">
        <v>723</v>
      </c>
      <c r="E1681" s="59" t="s">
        <v>769</v>
      </c>
      <c r="F1681" s="59" t="s">
        <v>770</v>
      </c>
      <c r="G1681" s="12" t="s">
        <v>283</v>
      </c>
      <c r="H1681" s="14">
        <f t="shared" ref="H1681:H1688" si="409">B1681</f>
        <v>5027</v>
      </c>
      <c r="I1681" s="14">
        <f t="shared" si="407"/>
        <v>1625</v>
      </c>
      <c r="J1681" s="12">
        <f>VLOOKUP($B1681,'[3]POBLAC SIN ESSALUD CUADRO MANDO'!$G$3:$DY$188,2,0)</f>
        <v>20</v>
      </c>
      <c r="K1681" s="12">
        <f>VLOOKUP($B1681,'[3]POBLAC SIN ESSALUD CUADRO MANDO'!$G$3:$DY$188,3,0)</f>
        <v>15</v>
      </c>
      <c r="L1681" s="12">
        <f>VLOOKUP($B1681,'[3]POBLAC SIN ESSALUD CUADRO MANDO'!$G$3:$DY$188,4,0)</f>
        <v>21</v>
      </c>
      <c r="M1681" s="12">
        <f>VLOOKUP($B1681,'[3]POBLAC SIN ESSALUD CUADRO MANDO'!$G$3:$DY$188,5,0)</f>
        <v>26</v>
      </c>
      <c r="N1681" s="12">
        <f>VLOOKUP($B1681,'[3]POBLAC SIN ESSALUD CUADRO MANDO'!$G$3:$DY$188,6,0)</f>
        <v>33</v>
      </c>
      <c r="O1681" s="12">
        <f>VLOOKUP($B1681,'[3]POBLAC SIN ESSALUD CUADRO MANDO'!$G$3:$DY$188,7,0)</f>
        <v>30</v>
      </c>
      <c r="P1681" s="12">
        <f>VLOOKUP($B1681,'[3]POBLAC SIN ESSALUD CUADRO MANDO'!$G$3:$DY$188,8,0)</f>
        <v>32</v>
      </c>
      <c r="Q1681" s="12">
        <f>VLOOKUP($B1681,'[3]POBLAC SIN ESSALUD CUADRO MANDO'!$G$3:$DY$188,9,0)</f>
        <v>36</v>
      </c>
      <c r="R1681" s="12">
        <f>VLOOKUP($B1681,'[3]POBLAC SIN ESSALUD CUADRO MANDO'!$G$3:$DY$188,10,0)</f>
        <v>37</v>
      </c>
      <c r="S1681" s="12">
        <f>VLOOKUP($B1681,'[3]POBLAC SIN ESSALUD CUADRO MANDO'!$G$3:$DY$188,11,0)</f>
        <v>42</v>
      </c>
      <c r="T1681" s="12">
        <f>VLOOKUP($B1681,'[3]POBLAC SIN ESSALUD CUADRO MANDO'!$G$3:$DY$188,12,0)</f>
        <v>41</v>
      </c>
      <c r="U1681" s="12">
        <f>VLOOKUP($B1681,'[3]POBLAC SIN ESSALUD CUADRO MANDO'!$G$3:$DY$188,13,0)</f>
        <v>33</v>
      </c>
      <c r="V1681" s="12">
        <f>VLOOKUP($B1681,'[3]POBLAC SIN ESSALUD CUADRO MANDO'!$G$3:$DY$188,14,0)</f>
        <v>46</v>
      </c>
      <c r="W1681" s="12">
        <f>VLOOKUP($B1681,'[3]POBLAC SIN ESSALUD CUADRO MANDO'!$G$3:$DY$188,15,0)</f>
        <v>41</v>
      </c>
      <c r="X1681" s="12">
        <f>VLOOKUP($B1681,'[3]POBLAC SIN ESSALUD CUADRO MANDO'!$G$3:$DY$188,16,0)</f>
        <v>41</v>
      </c>
      <c r="Y1681" s="12">
        <f>VLOOKUP($B1681,'[3]POBLAC SIN ESSALUD CUADRO MANDO'!$G$3:$DY$188,17,0)</f>
        <v>47</v>
      </c>
      <c r="Z1681" s="12">
        <f>VLOOKUP($B1681,'[3]POBLAC SIN ESSALUD CUADRO MANDO'!$G$3:$DY$188,18,0)</f>
        <v>44</v>
      </c>
      <c r="AA1681" s="12">
        <f>VLOOKUP($B1681,'[3]POBLAC SIN ESSALUD CUADRO MANDO'!$G$3:$DY$188,19,0)</f>
        <v>37</v>
      </c>
      <c r="AB1681" s="12">
        <f>VLOOKUP($B1681,'[3]POBLAC SIN ESSALUD CUADRO MANDO'!$G$3:$DY$188,20,0)</f>
        <v>38</v>
      </c>
      <c r="AC1681" s="12">
        <f>VLOOKUP($B1681,'[3]POBLAC SIN ESSALUD CUADRO MANDO'!$G$3:$DY$188,21,0)</f>
        <v>33</v>
      </c>
      <c r="AD1681" s="12">
        <f>VLOOKUP($B1681,'[3]POBLAC SIN ESSALUD CUADRO MANDO'!$G$3:$DY$188,110,0)</f>
        <v>137</v>
      </c>
      <c r="AE1681" s="12">
        <f>VLOOKUP($B1681,'[3]POBLAC SIN ESSALUD CUADRO MANDO'!$G$3:$DY$188,111,0)</f>
        <v>76</v>
      </c>
      <c r="AF1681" s="12">
        <f>VLOOKUP($B1681,'[3]POBLAC SIN ESSALUD CUADRO MANDO'!$G$3:$DY$188,112,0)</f>
        <v>94</v>
      </c>
      <c r="AG1681" s="12">
        <f>VLOOKUP($B1681,'[3]POBLAC SIN ESSALUD CUADRO MANDO'!$G$3:$DY$188,113,0)</f>
        <v>100</v>
      </c>
      <c r="AH1681" s="12">
        <f>VLOOKUP($B1681,'[3]POBLAC SIN ESSALUD CUADRO MANDO'!$G$3:$DY$188,114,0)</f>
        <v>90</v>
      </c>
      <c r="AI1681" s="12">
        <f>VLOOKUP($B1681,'[3]POBLAC SIN ESSALUD CUADRO MANDO'!$G$3:$DY$188,115,0)</f>
        <v>85</v>
      </c>
      <c r="AJ1681" s="12">
        <f>VLOOKUP($B1681,'[3]POBLAC SIN ESSALUD CUADRO MANDO'!$G$3:$DY$188,116,0)</f>
        <v>78</v>
      </c>
      <c r="AK1681" s="12">
        <f>VLOOKUP($B1681,'[3]POBLAC SIN ESSALUD CUADRO MANDO'!$G$3:$DY$188,117,0)</f>
        <v>66</v>
      </c>
      <c r="AL1681" s="12">
        <f>VLOOKUP($B1681,'[3]POBLAC SIN ESSALUD CUADRO MANDO'!$G$3:$DY$188,118,0)</f>
        <v>60</v>
      </c>
      <c r="AM1681" s="12">
        <f>VLOOKUP($B1681,'[3]POBLAC SIN ESSALUD CUADRO MANDO'!$G$3:$DY$188,119,0)</f>
        <v>41</v>
      </c>
      <c r="AN1681" s="12">
        <f>VLOOKUP($B1681,'[3]POBLAC SIN ESSALUD CUADRO MANDO'!$G$3:$DY$188,120,0)</f>
        <v>36</v>
      </c>
      <c r="AO1681" s="12">
        <f>VLOOKUP($B1681,'[3]POBLAC SIN ESSALUD CUADRO MANDO'!$G$3:$DY$188,121,0)</f>
        <v>29</v>
      </c>
      <c r="AP1681" s="12">
        <f>VLOOKUP($B1681,'[3]POBLAC SIN ESSALUD CUADRO MANDO'!$G$3:$DY$188,122,0)</f>
        <v>40</v>
      </c>
      <c r="AQ1681" s="74">
        <f>VLOOKUP($B1681,'[4]POB-2019'!$K$6:$BD$190,42,0)</f>
        <v>829</v>
      </c>
      <c r="AR1681" s="74">
        <f>VLOOKUP($B1681,'[4]POB-2019'!$K$6:$BD$190,43,0)</f>
        <v>103</v>
      </c>
      <c r="AS1681" s="74">
        <f>VLOOKUP($B1681,'[4]POB-2019'!$K$6:$BD$190,44,0)</f>
        <v>101</v>
      </c>
      <c r="AT1681" s="74">
        <f>VLOOKUP($B1681,'[4]POB-2019'!$K$6:$BD$190,45,0)</f>
        <v>297</v>
      </c>
      <c r="AU1681" s="12">
        <f>VLOOKUP($B1681,'[3]POBLAC SIN ESSALUD CUADRO MANDO'!$G$3:$DY$188,123,0)</f>
        <v>22</v>
      </c>
    </row>
    <row r="1682" spans="1:47" ht="12">
      <c r="A1682" s="58">
        <v>1683</v>
      </c>
      <c r="B1682" s="58">
        <v>8923</v>
      </c>
      <c r="C1682" s="59" t="s">
        <v>1130</v>
      </c>
      <c r="D1682" s="59" t="s">
        <v>723</v>
      </c>
      <c r="E1682" s="59" t="s">
        <v>769</v>
      </c>
      <c r="F1682" s="59" t="s">
        <v>772</v>
      </c>
      <c r="G1682" s="12" t="s">
        <v>266</v>
      </c>
      <c r="H1682" s="14">
        <f t="shared" si="409"/>
        <v>8923</v>
      </c>
      <c r="I1682" s="14">
        <f t="shared" si="407"/>
        <v>256</v>
      </c>
      <c r="J1682" s="12">
        <f>VLOOKUP($B1682,'[3]POBLAC SIN ESSALUD CUADRO MANDO'!$G$3:$DY$188,2,0)</f>
        <v>3</v>
      </c>
      <c r="K1682" s="12">
        <f>VLOOKUP($B1682,'[3]POBLAC SIN ESSALUD CUADRO MANDO'!$G$3:$DY$188,3,0)</f>
        <v>3</v>
      </c>
      <c r="L1682" s="12">
        <f>VLOOKUP($B1682,'[3]POBLAC SIN ESSALUD CUADRO MANDO'!$G$3:$DY$188,4,0)</f>
        <v>4</v>
      </c>
      <c r="M1682" s="12">
        <f>VLOOKUP($B1682,'[3]POBLAC SIN ESSALUD CUADRO MANDO'!$G$3:$DY$188,5,0)</f>
        <v>4</v>
      </c>
      <c r="N1682" s="12">
        <f>VLOOKUP($B1682,'[3]POBLAC SIN ESSALUD CUADRO MANDO'!$G$3:$DY$188,6,0)</f>
        <v>4</v>
      </c>
      <c r="O1682" s="12">
        <f>VLOOKUP($B1682,'[3]POBLAC SIN ESSALUD CUADRO MANDO'!$G$3:$DY$188,7,0)</f>
        <v>4</v>
      </c>
      <c r="P1682" s="12">
        <f>VLOOKUP($B1682,'[3]POBLAC SIN ESSALUD CUADRO MANDO'!$G$3:$DY$188,8,0)</f>
        <v>5</v>
      </c>
      <c r="Q1682" s="12">
        <f>VLOOKUP($B1682,'[3]POBLAC SIN ESSALUD CUADRO MANDO'!$G$3:$DY$188,9,0)</f>
        <v>5</v>
      </c>
      <c r="R1682" s="12">
        <f>VLOOKUP($B1682,'[3]POBLAC SIN ESSALUD CUADRO MANDO'!$G$3:$DY$188,10,0)</f>
        <v>5</v>
      </c>
      <c r="S1682" s="12">
        <f>VLOOKUP($B1682,'[3]POBLAC SIN ESSALUD CUADRO MANDO'!$G$3:$DY$188,11,0)</f>
        <v>6</v>
      </c>
      <c r="T1682" s="12">
        <f>VLOOKUP($B1682,'[3]POBLAC SIN ESSALUD CUADRO MANDO'!$G$3:$DY$188,12,0)</f>
        <v>6</v>
      </c>
      <c r="U1682" s="12">
        <f>VLOOKUP($B1682,'[3]POBLAC SIN ESSALUD CUADRO MANDO'!$G$3:$DY$188,13,0)</f>
        <v>5</v>
      </c>
      <c r="V1682" s="12">
        <f>VLOOKUP($B1682,'[3]POBLAC SIN ESSALUD CUADRO MANDO'!$G$3:$DY$188,14,0)</f>
        <v>6</v>
      </c>
      <c r="W1682" s="12">
        <f>VLOOKUP($B1682,'[3]POBLAC SIN ESSALUD CUADRO MANDO'!$G$3:$DY$188,15,0)</f>
        <v>6</v>
      </c>
      <c r="X1682" s="12">
        <f>VLOOKUP($B1682,'[3]POBLAC SIN ESSALUD CUADRO MANDO'!$G$3:$DY$188,16,0)</f>
        <v>6</v>
      </c>
      <c r="Y1682" s="12">
        <f>VLOOKUP($B1682,'[3]POBLAC SIN ESSALUD CUADRO MANDO'!$G$3:$DY$188,17,0)</f>
        <v>7</v>
      </c>
      <c r="Z1682" s="12">
        <f>VLOOKUP($B1682,'[3]POBLAC SIN ESSALUD CUADRO MANDO'!$G$3:$DY$188,18,0)</f>
        <v>6</v>
      </c>
      <c r="AA1682" s="12">
        <f>VLOOKUP($B1682,'[3]POBLAC SIN ESSALUD CUADRO MANDO'!$G$3:$DY$188,19,0)</f>
        <v>5</v>
      </c>
      <c r="AB1682" s="12">
        <f>VLOOKUP($B1682,'[3]POBLAC SIN ESSALUD CUADRO MANDO'!$G$3:$DY$188,20,0)</f>
        <v>6</v>
      </c>
      <c r="AC1682" s="12">
        <f>VLOOKUP($B1682,'[3]POBLAC SIN ESSALUD CUADRO MANDO'!$G$3:$DY$188,21,0)</f>
        <v>5</v>
      </c>
      <c r="AD1682" s="12">
        <f>VLOOKUP($B1682,'[3]POBLAC SIN ESSALUD CUADRO MANDO'!$G$3:$DY$188,110,0)</f>
        <v>26</v>
      </c>
      <c r="AE1682" s="12">
        <f>VLOOKUP($B1682,'[3]POBLAC SIN ESSALUD CUADRO MANDO'!$G$3:$DY$188,111,0)</f>
        <v>18</v>
      </c>
      <c r="AF1682" s="12">
        <f>VLOOKUP($B1682,'[3]POBLAC SIN ESSALUD CUADRO MANDO'!$G$3:$DY$188,112,0)</f>
        <v>16</v>
      </c>
      <c r="AG1682" s="12">
        <f>VLOOKUP($B1682,'[3]POBLAC SIN ESSALUD CUADRO MANDO'!$G$3:$DY$188,113,0)</f>
        <v>18</v>
      </c>
      <c r="AH1682" s="12">
        <f>VLOOKUP($B1682,'[3]POBLAC SIN ESSALUD CUADRO MANDO'!$G$3:$DY$188,114,0)</f>
        <v>15</v>
      </c>
      <c r="AI1682" s="12">
        <f>VLOOKUP($B1682,'[3]POBLAC SIN ESSALUD CUADRO MANDO'!$G$3:$DY$188,115,0)</f>
        <v>14</v>
      </c>
      <c r="AJ1682" s="12">
        <f>VLOOKUP($B1682,'[3]POBLAC SIN ESSALUD CUADRO MANDO'!$G$3:$DY$188,116,0)</f>
        <v>11</v>
      </c>
      <c r="AK1682" s="12">
        <f>VLOOKUP($B1682,'[3]POBLAC SIN ESSALUD CUADRO MANDO'!$G$3:$DY$188,117,0)</f>
        <v>10</v>
      </c>
      <c r="AL1682" s="12">
        <f>VLOOKUP($B1682,'[3]POBLAC SIN ESSALUD CUADRO MANDO'!$G$3:$DY$188,118,0)</f>
        <v>8</v>
      </c>
      <c r="AM1682" s="12">
        <f>VLOOKUP($B1682,'[3]POBLAC SIN ESSALUD CUADRO MANDO'!$G$3:$DY$188,119,0)</f>
        <v>5</v>
      </c>
      <c r="AN1682" s="12">
        <f>VLOOKUP($B1682,'[3]POBLAC SIN ESSALUD CUADRO MANDO'!$G$3:$DY$188,120,0)</f>
        <v>5</v>
      </c>
      <c r="AO1682" s="12">
        <f>VLOOKUP($B1682,'[3]POBLAC SIN ESSALUD CUADRO MANDO'!$G$3:$DY$188,121,0)</f>
        <v>5</v>
      </c>
      <c r="AP1682" s="12">
        <f>VLOOKUP($B1682,'[3]POBLAC SIN ESSALUD CUADRO MANDO'!$G$3:$DY$188,122,0)</f>
        <v>4</v>
      </c>
      <c r="AQ1682" s="74">
        <f>VLOOKUP($B1682,'[4]POB-2019'!$K$6:$BD$190,42,0)</f>
        <v>131</v>
      </c>
      <c r="AR1682" s="74">
        <f>VLOOKUP($B1682,'[4]POB-2019'!$K$6:$BD$190,43,0)</f>
        <v>15</v>
      </c>
      <c r="AS1682" s="74">
        <f>VLOOKUP($B1682,'[4]POB-2019'!$K$6:$BD$190,44,0)</f>
        <v>15</v>
      </c>
      <c r="AT1682" s="74">
        <f>VLOOKUP($B1682,'[4]POB-2019'!$K$6:$BD$190,45,0)</f>
        <v>55</v>
      </c>
      <c r="AU1682" s="12">
        <f>VLOOKUP($B1682,'[3]POBLAC SIN ESSALUD CUADRO MANDO'!$G$3:$DY$188,123,0)</f>
        <v>3</v>
      </c>
    </row>
    <row r="1683" spans="1:47" ht="12">
      <c r="A1683" s="58">
        <v>1684</v>
      </c>
      <c r="B1683" s="58">
        <v>7179</v>
      </c>
      <c r="C1683" s="59" t="s">
        <v>1130</v>
      </c>
      <c r="D1683" s="59" t="s">
        <v>723</v>
      </c>
      <c r="E1683" s="59" t="s">
        <v>769</v>
      </c>
      <c r="F1683" s="59" t="s">
        <v>773</v>
      </c>
      <c r="G1683" s="12" t="s">
        <v>266</v>
      </c>
      <c r="H1683" s="14">
        <f t="shared" si="409"/>
        <v>7179</v>
      </c>
      <c r="I1683" s="14">
        <f t="shared" si="407"/>
        <v>257</v>
      </c>
      <c r="J1683" s="12">
        <f>VLOOKUP($B1683,'[3]POBLAC SIN ESSALUD CUADRO MANDO'!$G$3:$DY$188,2,0)</f>
        <v>4</v>
      </c>
      <c r="K1683" s="12">
        <f>VLOOKUP($B1683,'[3]POBLAC SIN ESSALUD CUADRO MANDO'!$G$3:$DY$188,3,0)</f>
        <v>5</v>
      </c>
      <c r="L1683" s="12">
        <f>VLOOKUP($B1683,'[3]POBLAC SIN ESSALUD CUADRO MANDO'!$G$3:$DY$188,4,0)</f>
        <v>4</v>
      </c>
      <c r="M1683" s="12">
        <f>VLOOKUP($B1683,'[3]POBLAC SIN ESSALUD CUADRO MANDO'!$G$3:$DY$188,5,0)</f>
        <v>4</v>
      </c>
      <c r="N1683" s="12">
        <f>VLOOKUP($B1683,'[3]POBLAC SIN ESSALUD CUADRO MANDO'!$G$3:$DY$188,6,0)</f>
        <v>3</v>
      </c>
      <c r="O1683" s="12">
        <f>VLOOKUP($B1683,'[3]POBLAC SIN ESSALUD CUADRO MANDO'!$G$3:$DY$188,7,0)</f>
        <v>4</v>
      </c>
      <c r="P1683" s="12">
        <f>VLOOKUP($B1683,'[3]POBLAC SIN ESSALUD CUADRO MANDO'!$G$3:$DY$188,8,0)</f>
        <v>5</v>
      </c>
      <c r="Q1683" s="12">
        <f>VLOOKUP($B1683,'[3]POBLAC SIN ESSALUD CUADRO MANDO'!$G$3:$DY$188,9,0)</f>
        <v>5</v>
      </c>
      <c r="R1683" s="12">
        <f>VLOOKUP($B1683,'[3]POBLAC SIN ESSALUD CUADRO MANDO'!$G$3:$DY$188,10,0)</f>
        <v>5</v>
      </c>
      <c r="S1683" s="12">
        <f>VLOOKUP($B1683,'[3]POBLAC SIN ESSALUD CUADRO MANDO'!$G$3:$DY$188,11,0)</f>
        <v>6</v>
      </c>
      <c r="T1683" s="12">
        <f>VLOOKUP($B1683,'[3]POBLAC SIN ESSALUD CUADRO MANDO'!$G$3:$DY$188,12,0)</f>
        <v>5</v>
      </c>
      <c r="U1683" s="12">
        <f>VLOOKUP($B1683,'[3]POBLAC SIN ESSALUD CUADRO MANDO'!$G$3:$DY$188,13,0)</f>
        <v>5</v>
      </c>
      <c r="V1683" s="12">
        <f>VLOOKUP($B1683,'[3]POBLAC SIN ESSALUD CUADRO MANDO'!$G$3:$DY$188,14,0)</f>
        <v>6</v>
      </c>
      <c r="W1683" s="12">
        <f>VLOOKUP($B1683,'[3]POBLAC SIN ESSALUD CUADRO MANDO'!$G$3:$DY$188,15,0)</f>
        <v>6</v>
      </c>
      <c r="X1683" s="12">
        <f>VLOOKUP($B1683,'[3]POBLAC SIN ESSALUD CUADRO MANDO'!$G$3:$DY$188,16,0)</f>
        <v>6</v>
      </c>
      <c r="Y1683" s="12">
        <f>VLOOKUP($B1683,'[3]POBLAC SIN ESSALUD CUADRO MANDO'!$G$3:$DY$188,17,0)</f>
        <v>7</v>
      </c>
      <c r="Z1683" s="12">
        <f>VLOOKUP($B1683,'[3]POBLAC SIN ESSALUD CUADRO MANDO'!$G$3:$DY$188,18,0)</f>
        <v>6</v>
      </c>
      <c r="AA1683" s="12">
        <f>VLOOKUP($B1683,'[3]POBLAC SIN ESSALUD CUADRO MANDO'!$G$3:$DY$188,19,0)</f>
        <v>5</v>
      </c>
      <c r="AB1683" s="12">
        <f>VLOOKUP($B1683,'[3]POBLAC SIN ESSALUD CUADRO MANDO'!$G$3:$DY$188,20,0)</f>
        <v>6</v>
      </c>
      <c r="AC1683" s="12">
        <f>VLOOKUP($B1683,'[3]POBLAC SIN ESSALUD CUADRO MANDO'!$G$3:$DY$188,21,0)</f>
        <v>5</v>
      </c>
      <c r="AD1683" s="12">
        <f>VLOOKUP($B1683,'[3]POBLAC SIN ESSALUD CUADRO MANDO'!$G$3:$DY$188,110,0)</f>
        <v>26</v>
      </c>
      <c r="AE1683" s="12">
        <f>VLOOKUP($B1683,'[3]POBLAC SIN ESSALUD CUADRO MANDO'!$G$3:$DY$188,111,0)</f>
        <v>18</v>
      </c>
      <c r="AF1683" s="12">
        <f>VLOOKUP($B1683,'[3]POBLAC SIN ESSALUD CUADRO MANDO'!$G$3:$DY$188,112,0)</f>
        <v>16</v>
      </c>
      <c r="AG1683" s="12">
        <f>VLOOKUP($B1683,'[3]POBLAC SIN ESSALUD CUADRO MANDO'!$G$3:$DY$188,113,0)</f>
        <v>18</v>
      </c>
      <c r="AH1683" s="12">
        <f>VLOOKUP($B1683,'[3]POBLAC SIN ESSALUD CUADRO MANDO'!$G$3:$DY$188,114,0)</f>
        <v>15</v>
      </c>
      <c r="AI1683" s="12">
        <f>VLOOKUP($B1683,'[3]POBLAC SIN ESSALUD CUADRO MANDO'!$G$3:$DY$188,115,0)</f>
        <v>14</v>
      </c>
      <c r="AJ1683" s="12">
        <f>VLOOKUP($B1683,'[3]POBLAC SIN ESSALUD CUADRO MANDO'!$G$3:$DY$188,116,0)</f>
        <v>11</v>
      </c>
      <c r="AK1683" s="12">
        <f>VLOOKUP($B1683,'[3]POBLAC SIN ESSALUD CUADRO MANDO'!$G$3:$DY$188,117,0)</f>
        <v>10</v>
      </c>
      <c r="AL1683" s="12">
        <f>VLOOKUP($B1683,'[3]POBLAC SIN ESSALUD CUADRO MANDO'!$G$3:$DY$188,118,0)</f>
        <v>8</v>
      </c>
      <c r="AM1683" s="12">
        <f>VLOOKUP($B1683,'[3]POBLAC SIN ESSALUD CUADRO MANDO'!$G$3:$DY$188,119,0)</f>
        <v>5</v>
      </c>
      <c r="AN1683" s="12">
        <f>VLOOKUP($B1683,'[3]POBLAC SIN ESSALUD CUADRO MANDO'!$G$3:$DY$188,120,0)</f>
        <v>5</v>
      </c>
      <c r="AO1683" s="12">
        <f>VLOOKUP($B1683,'[3]POBLAC SIN ESSALUD CUADRO MANDO'!$G$3:$DY$188,121,0)</f>
        <v>5</v>
      </c>
      <c r="AP1683" s="12">
        <f>VLOOKUP($B1683,'[3]POBLAC SIN ESSALUD CUADRO MANDO'!$G$3:$DY$188,122,0)</f>
        <v>4</v>
      </c>
      <c r="AQ1683" s="74">
        <f>VLOOKUP($B1683,'[4]POB-2019'!$K$6:$BD$190,42,0)</f>
        <v>131</v>
      </c>
      <c r="AR1683" s="74">
        <f>VLOOKUP($B1683,'[4]POB-2019'!$K$6:$BD$190,43,0)</f>
        <v>14</v>
      </c>
      <c r="AS1683" s="74">
        <f>VLOOKUP($B1683,'[4]POB-2019'!$K$6:$BD$190,44,0)</f>
        <v>15</v>
      </c>
      <c r="AT1683" s="74">
        <f>VLOOKUP($B1683,'[4]POB-2019'!$K$6:$BD$190,45,0)</f>
        <v>55</v>
      </c>
      <c r="AU1683" s="12">
        <f>VLOOKUP($B1683,'[3]POBLAC SIN ESSALUD CUADRO MANDO'!$G$3:$DY$188,123,0)</f>
        <v>4</v>
      </c>
    </row>
    <row r="1684" spans="1:47" ht="12">
      <c r="A1684" s="58">
        <v>1685</v>
      </c>
      <c r="B1684" s="58">
        <v>6947</v>
      </c>
      <c r="C1684" s="59" t="s">
        <v>1130</v>
      </c>
      <c r="D1684" s="59" t="s">
        <v>723</v>
      </c>
      <c r="E1684" s="59" t="s">
        <v>769</v>
      </c>
      <c r="F1684" s="59" t="s">
        <v>777</v>
      </c>
      <c r="G1684" s="12" t="s">
        <v>266</v>
      </c>
      <c r="H1684" s="14">
        <f t="shared" si="409"/>
        <v>6947</v>
      </c>
      <c r="I1684" s="14">
        <f t="shared" si="407"/>
        <v>440</v>
      </c>
      <c r="J1684" s="12">
        <f>VLOOKUP($B1684,'[3]POBLAC SIN ESSALUD CUADRO MANDO'!$G$3:$DY$188,2,0)</f>
        <v>7</v>
      </c>
      <c r="K1684" s="12">
        <f>VLOOKUP($B1684,'[3]POBLAC SIN ESSALUD CUADRO MANDO'!$G$3:$DY$188,3,0)</f>
        <v>10</v>
      </c>
      <c r="L1684" s="12">
        <f>VLOOKUP($B1684,'[3]POBLAC SIN ESSALUD CUADRO MANDO'!$G$3:$DY$188,4,0)</f>
        <v>4</v>
      </c>
      <c r="M1684" s="12">
        <f>VLOOKUP($B1684,'[3]POBLAC SIN ESSALUD CUADRO MANDO'!$G$3:$DY$188,5,0)</f>
        <v>6</v>
      </c>
      <c r="N1684" s="12">
        <f>VLOOKUP($B1684,'[3]POBLAC SIN ESSALUD CUADRO MANDO'!$G$3:$DY$188,6,0)</f>
        <v>8</v>
      </c>
      <c r="O1684" s="12">
        <f>VLOOKUP($B1684,'[3]POBLAC SIN ESSALUD CUADRO MANDO'!$G$3:$DY$188,7,0)</f>
        <v>7</v>
      </c>
      <c r="P1684" s="12">
        <f>VLOOKUP($B1684,'[3]POBLAC SIN ESSALUD CUADRO MANDO'!$G$3:$DY$188,8,0)</f>
        <v>8</v>
      </c>
      <c r="Q1684" s="12">
        <f>VLOOKUP($B1684,'[3]POBLAC SIN ESSALUD CUADRO MANDO'!$G$3:$DY$188,9,0)</f>
        <v>9</v>
      </c>
      <c r="R1684" s="12">
        <f>VLOOKUP($B1684,'[3]POBLAC SIN ESSALUD CUADRO MANDO'!$G$3:$DY$188,10,0)</f>
        <v>9</v>
      </c>
      <c r="S1684" s="12">
        <f>VLOOKUP($B1684,'[3]POBLAC SIN ESSALUD CUADRO MANDO'!$G$3:$DY$188,11,0)</f>
        <v>10</v>
      </c>
      <c r="T1684" s="12">
        <f>VLOOKUP($B1684,'[3]POBLAC SIN ESSALUD CUADRO MANDO'!$G$3:$DY$188,12,0)</f>
        <v>9</v>
      </c>
      <c r="U1684" s="12">
        <f>VLOOKUP($B1684,'[3]POBLAC SIN ESSALUD CUADRO MANDO'!$G$3:$DY$188,13,0)</f>
        <v>8</v>
      </c>
      <c r="V1684" s="12">
        <f>VLOOKUP($B1684,'[3]POBLAC SIN ESSALUD CUADRO MANDO'!$G$3:$DY$188,14,0)</f>
        <v>11</v>
      </c>
      <c r="W1684" s="12">
        <f>VLOOKUP($B1684,'[3]POBLAC SIN ESSALUD CUADRO MANDO'!$G$3:$DY$188,15,0)</f>
        <v>9</v>
      </c>
      <c r="X1684" s="12">
        <f>VLOOKUP($B1684,'[3]POBLAC SIN ESSALUD CUADRO MANDO'!$G$3:$DY$188,16,0)</f>
        <v>9</v>
      </c>
      <c r="Y1684" s="12">
        <f>VLOOKUP($B1684,'[3]POBLAC SIN ESSALUD CUADRO MANDO'!$G$3:$DY$188,17,0)</f>
        <v>11</v>
      </c>
      <c r="Z1684" s="12">
        <f>VLOOKUP($B1684,'[3]POBLAC SIN ESSALUD CUADRO MANDO'!$G$3:$DY$188,18,0)</f>
        <v>11</v>
      </c>
      <c r="AA1684" s="12">
        <f>VLOOKUP($B1684,'[3]POBLAC SIN ESSALUD CUADRO MANDO'!$G$3:$DY$188,19,0)</f>
        <v>9</v>
      </c>
      <c r="AB1684" s="12">
        <f>VLOOKUP($B1684,'[3]POBLAC SIN ESSALUD CUADRO MANDO'!$G$3:$DY$188,20,0)</f>
        <v>10</v>
      </c>
      <c r="AC1684" s="12">
        <f>VLOOKUP($B1684,'[3]POBLAC SIN ESSALUD CUADRO MANDO'!$G$3:$DY$188,21,0)</f>
        <v>9</v>
      </c>
      <c r="AD1684" s="12">
        <f>VLOOKUP($B1684,'[3]POBLAC SIN ESSALUD CUADRO MANDO'!$G$3:$DY$188,110,0)</f>
        <v>45</v>
      </c>
      <c r="AE1684" s="12">
        <f>VLOOKUP($B1684,'[3]POBLAC SIN ESSALUD CUADRO MANDO'!$G$3:$DY$188,111,0)</f>
        <v>31</v>
      </c>
      <c r="AF1684" s="12">
        <f>VLOOKUP($B1684,'[3]POBLAC SIN ESSALUD CUADRO MANDO'!$G$3:$DY$188,112,0)</f>
        <v>28</v>
      </c>
      <c r="AG1684" s="12">
        <f>VLOOKUP($B1684,'[3]POBLAC SIN ESSALUD CUADRO MANDO'!$G$3:$DY$188,113,0)</f>
        <v>30</v>
      </c>
      <c r="AH1684" s="12">
        <f>VLOOKUP($B1684,'[3]POBLAC SIN ESSALUD CUADRO MANDO'!$G$3:$DY$188,114,0)</f>
        <v>24</v>
      </c>
      <c r="AI1684" s="12">
        <f>VLOOKUP($B1684,'[3]POBLAC SIN ESSALUD CUADRO MANDO'!$G$3:$DY$188,115,0)</f>
        <v>24</v>
      </c>
      <c r="AJ1684" s="12">
        <f>VLOOKUP($B1684,'[3]POBLAC SIN ESSALUD CUADRO MANDO'!$G$3:$DY$188,116,0)</f>
        <v>20</v>
      </c>
      <c r="AK1684" s="12">
        <f>VLOOKUP($B1684,'[3]POBLAC SIN ESSALUD CUADRO MANDO'!$G$3:$DY$188,117,0)</f>
        <v>18</v>
      </c>
      <c r="AL1684" s="12">
        <f>VLOOKUP($B1684,'[3]POBLAC SIN ESSALUD CUADRO MANDO'!$G$3:$DY$188,118,0)</f>
        <v>14</v>
      </c>
      <c r="AM1684" s="12">
        <f>VLOOKUP($B1684,'[3]POBLAC SIN ESSALUD CUADRO MANDO'!$G$3:$DY$188,119,0)</f>
        <v>9</v>
      </c>
      <c r="AN1684" s="12">
        <f>VLOOKUP($B1684,'[3]POBLAC SIN ESSALUD CUADRO MANDO'!$G$3:$DY$188,120,0)</f>
        <v>8</v>
      </c>
      <c r="AO1684" s="12">
        <f>VLOOKUP($B1684,'[3]POBLAC SIN ESSALUD CUADRO MANDO'!$G$3:$DY$188,121,0)</f>
        <v>6</v>
      </c>
      <c r="AP1684" s="12">
        <f>VLOOKUP($B1684,'[3]POBLAC SIN ESSALUD CUADRO MANDO'!$G$3:$DY$188,122,0)</f>
        <v>9</v>
      </c>
      <c r="AQ1684" s="74">
        <f>VLOOKUP($B1684,'[4]POB-2019'!$K$6:$BD$190,42,0)</f>
        <v>224</v>
      </c>
      <c r="AR1684" s="74">
        <f>VLOOKUP($B1684,'[4]POB-2019'!$K$6:$BD$190,43,0)</f>
        <v>23</v>
      </c>
      <c r="AS1684" s="74">
        <f>VLOOKUP($B1684,'[4]POB-2019'!$K$6:$BD$190,44,0)</f>
        <v>26</v>
      </c>
      <c r="AT1684" s="74">
        <f>VLOOKUP($B1684,'[4]POB-2019'!$K$6:$BD$190,45,0)</f>
        <v>93</v>
      </c>
      <c r="AU1684" s="12">
        <f>VLOOKUP($B1684,'[3]POBLAC SIN ESSALUD CUADRO MANDO'!$G$3:$DY$188,123,0)</f>
        <v>7</v>
      </c>
    </row>
    <row r="1685" spans="1:47" ht="12">
      <c r="A1685" s="58">
        <v>1686</v>
      </c>
      <c r="B1685" s="58">
        <v>5028</v>
      </c>
      <c r="C1685" s="59" t="s">
        <v>1130</v>
      </c>
      <c r="D1685" s="59" t="s">
        <v>723</v>
      </c>
      <c r="E1685" s="59" t="s">
        <v>769</v>
      </c>
      <c r="F1685" s="59" t="s">
        <v>778</v>
      </c>
      <c r="G1685" s="12" t="s">
        <v>266</v>
      </c>
      <c r="H1685" s="14">
        <f t="shared" si="409"/>
        <v>5028</v>
      </c>
      <c r="I1685" s="14">
        <f t="shared" si="407"/>
        <v>657</v>
      </c>
      <c r="J1685" s="12">
        <f>VLOOKUP($B1685,'[3]POBLAC SIN ESSALUD CUADRO MANDO'!$G$3:$DY$188,2,0)</f>
        <v>7</v>
      </c>
      <c r="K1685" s="12">
        <f>VLOOKUP($B1685,'[3]POBLAC SIN ESSALUD CUADRO MANDO'!$G$3:$DY$188,3,0)</f>
        <v>11</v>
      </c>
      <c r="L1685" s="12">
        <f>VLOOKUP($B1685,'[3]POBLAC SIN ESSALUD CUADRO MANDO'!$G$3:$DY$188,4,0)</f>
        <v>7</v>
      </c>
      <c r="M1685" s="12">
        <f>VLOOKUP($B1685,'[3]POBLAC SIN ESSALUD CUADRO MANDO'!$G$3:$DY$188,5,0)</f>
        <v>9</v>
      </c>
      <c r="N1685" s="12">
        <f>VLOOKUP($B1685,'[3]POBLAC SIN ESSALUD CUADRO MANDO'!$G$3:$DY$188,6,0)</f>
        <v>12</v>
      </c>
      <c r="O1685" s="12">
        <f>VLOOKUP($B1685,'[3]POBLAC SIN ESSALUD CUADRO MANDO'!$G$3:$DY$188,7,0)</f>
        <v>11</v>
      </c>
      <c r="P1685" s="12">
        <f>VLOOKUP($B1685,'[3]POBLAC SIN ESSALUD CUADRO MANDO'!$G$3:$DY$188,8,0)</f>
        <v>12</v>
      </c>
      <c r="Q1685" s="12">
        <f>VLOOKUP($B1685,'[3]POBLAC SIN ESSALUD CUADRO MANDO'!$G$3:$DY$188,9,0)</f>
        <v>13</v>
      </c>
      <c r="R1685" s="12">
        <f>VLOOKUP($B1685,'[3]POBLAC SIN ESSALUD CUADRO MANDO'!$G$3:$DY$188,10,0)</f>
        <v>13</v>
      </c>
      <c r="S1685" s="12">
        <f>VLOOKUP($B1685,'[3]POBLAC SIN ESSALUD CUADRO MANDO'!$G$3:$DY$188,11,0)</f>
        <v>15</v>
      </c>
      <c r="T1685" s="12">
        <f>VLOOKUP($B1685,'[3]POBLAC SIN ESSALUD CUADRO MANDO'!$G$3:$DY$188,12,0)</f>
        <v>14</v>
      </c>
      <c r="U1685" s="12">
        <f>VLOOKUP($B1685,'[3]POBLAC SIN ESSALUD CUADRO MANDO'!$G$3:$DY$188,13,0)</f>
        <v>12</v>
      </c>
      <c r="V1685" s="12">
        <f>VLOOKUP($B1685,'[3]POBLAC SIN ESSALUD CUADRO MANDO'!$G$3:$DY$188,14,0)</f>
        <v>16</v>
      </c>
      <c r="W1685" s="12">
        <f>VLOOKUP($B1685,'[3]POBLAC SIN ESSALUD CUADRO MANDO'!$G$3:$DY$188,15,0)</f>
        <v>14</v>
      </c>
      <c r="X1685" s="12">
        <f>VLOOKUP($B1685,'[3]POBLAC SIN ESSALUD CUADRO MANDO'!$G$3:$DY$188,16,0)</f>
        <v>14</v>
      </c>
      <c r="Y1685" s="12">
        <f>VLOOKUP($B1685,'[3]POBLAC SIN ESSALUD CUADRO MANDO'!$G$3:$DY$188,17,0)</f>
        <v>17</v>
      </c>
      <c r="Z1685" s="12">
        <f>VLOOKUP($B1685,'[3]POBLAC SIN ESSALUD CUADRO MANDO'!$G$3:$DY$188,18,0)</f>
        <v>16</v>
      </c>
      <c r="AA1685" s="12">
        <f>VLOOKUP($B1685,'[3]POBLAC SIN ESSALUD CUADRO MANDO'!$G$3:$DY$188,19,0)</f>
        <v>14</v>
      </c>
      <c r="AB1685" s="12">
        <f>VLOOKUP($B1685,'[3]POBLAC SIN ESSALUD CUADRO MANDO'!$G$3:$DY$188,20,0)</f>
        <v>15</v>
      </c>
      <c r="AC1685" s="12">
        <f>VLOOKUP($B1685,'[3]POBLAC SIN ESSALUD CUADRO MANDO'!$G$3:$DY$188,21,0)</f>
        <v>14</v>
      </c>
      <c r="AD1685" s="12">
        <f>VLOOKUP($B1685,'[3]POBLAC SIN ESSALUD CUADRO MANDO'!$G$3:$DY$188,110,0)</f>
        <v>66</v>
      </c>
      <c r="AE1685" s="12">
        <f>VLOOKUP($B1685,'[3]POBLAC SIN ESSALUD CUADRO MANDO'!$G$3:$DY$188,111,0)</f>
        <v>47</v>
      </c>
      <c r="AF1685" s="12">
        <f>VLOOKUP($B1685,'[3]POBLAC SIN ESSALUD CUADRO MANDO'!$G$3:$DY$188,112,0)</f>
        <v>43</v>
      </c>
      <c r="AG1685" s="12">
        <f>VLOOKUP($B1685,'[3]POBLAC SIN ESSALUD CUADRO MANDO'!$G$3:$DY$188,113,0)</f>
        <v>45</v>
      </c>
      <c r="AH1685" s="12">
        <f>VLOOKUP($B1685,'[3]POBLAC SIN ESSALUD CUADRO MANDO'!$G$3:$DY$188,114,0)</f>
        <v>38</v>
      </c>
      <c r="AI1685" s="12">
        <f>VLOOKUP($B1685,'[3]POBLAC SIN ESSALUD CUADRO MANDO'!$G$3:$DY$188,115,0)</f>
        <v>37</v>
      </c>
      <c r="AJ1685" s="12">
        <f>VLOOKUP($B1685,'[3]POBLAC SIN ESSALUD CUADRO MANDO'!$G$3:$DY$188,116,0)</f>
        <v>28</v>
      </c>
      <c r="AK1685" s="12">
        <f>VLOOKUP($B1685,'[3]POBLAC SIN ESSALUD CUADRO MANDO'!$G$3:$DY$188,117,0)</f>
        <v>26</v>
      </c>
      <c r="AL1685" s="12">
        <f>VLOOKUP($B1685,'[3]POBLAC SIN ESSALUD CUADRO MANDO'!$G$3:$DY$188,118,0)</f>
        <v>22</v>
      </c>
      <c r="AM1685" s="12">
        <f>VLOOKUP($B1685,'[3]POBLAC SIN ESSALUD CUADRO MANDO'!$G$3:$DY$188,119,0)</f>
        <v>14</v>
      </c>
      <c r="AN1685" s="12">
        <f>VLOOKUP($B1685,'[3]POBLAC SIN ESSALUD CUADRO MANDO'!$G$3:$DY$188,120,0)</f>
        <v>12</v>
      </c>
      <c r="AO1685" s="12">
        <f>VLOOKUP($B1685,'[3]POBLAC SIN ESSALUD CUADRO MANDO'!$G$3:$DY$188,121,0)</f>
        <v>9</v>
      </c>
      <c r="AP1685" s="12">
        <f>VLOOKUP($B1685,'[3]POBLAC SIN ESSALUD CUADRO MANDO'!$G$3:$DY$188,122,0)</f>
        <v>14</v>
      </c>
      <c r="AQ1685" s="74">
        <f>VLOOKUP($B1685,'[4]POB-2019'!$K$6:$BD$190,42,0)</f>
        <v>335</v>
      </c>
      <c r="AR1685" s="74">
        <f>VLOOKUP($B1685,'[4]POB-2019'!$K$6:$BD$190,43,0)</f>
        <v>36</v>
      </c>
      <c r="AS1685" s="74">
        <f>VLOOKUP($B1685,'[4]POB-2019'!$K$6:$BD$190,44,0)</f>
        <v>39</v>
      </c>
      <c r="AT1685" s="74">
        <f>VLOOKUP($B1685,'[4]POB-2019'!$K$6:$BD$190,45,0)</f>
        <v>141</v>
      </c>
      <c r="AU1685" s="12">
        <f>VLOOKUP($B1685,'[3]POBLAC SIN ESSALUD CUADRO MANDO'!$G$3:$DY$188,123,0)</f>
        <v>6</v>
      </c>
    </row>
    <row r="1686" spans="1:47" ht="12">
      <c r="A1686" s="58">
        <v>1687</v>
      </c>
      <c r="B1686" s="58">
        <v>6949</v>
      </c>
      <c r="C1686" s="59" t="s">
        <v>1130</v>
      </c>
      <c r="D1686" s="59" t="s">
        <v>723</v>
      </c>
      <c r="E1686" s="59" t="s">
        <v>769</v>
      </c>
      <c r="F1686" s="59" t="s">
        <v>779</v>
      </c>
      <c r="G1686" s="12" t="s">
        <v>266</v>
      </c>
      <c r="H1686" s="14">
        <f t="shared" si="409"/>
        <v>6949</v>
      </c>
      <c r="I1686" s="14">
        <f t="shared" si="407"/>
        <v>279</v>
      </c>
      <c r="J1686" s="12">
        <f>VLOOKUP($B1686,'[3]POBLAC SIN ESSALUD CUADRO MANDO'!$G$3:$DY$188,2,0)</f>
        <v>4</v>
      </c>
      <c r="K1686" s="12">
        <f>VLOOKUP($B1686,'[3]POBLAC SIN ESSALUD CUADRO MANDO'!$G$3:$DY$188,3,0)</f>
        <v>5</v>
      </c>
      <c r="L1686" s="12">
        <f>VLOOKUP($B1686,'[3]POBLAC SIN ESSALUD CUADRO MANDO'!$G$3:$DY$188,4,0)</f>
        <v>3</v>
      </c>
      <c r="M1686" s="12">
        <f>VLOOKUP($B1686,'[3]POBLAC SIN ESSALUD CUADRO MANDO'!$G$3:$DY$188,5,0)</f>
        <v>4</v>
      </c>
      <c r="N1686" s="12">
        <f>VLOOKUP($B1686,'[3]POBLAC SIN ESSALUD CUADRO MANDO'!$G$3:$DY$188,6,0)</f>
        <v>3</v>
      </c>
      <c r="O1686" s="12">
        <f>VLOOKUP($B1686,'[3]POBLAC SIN ESSALUD CUADRO MANDO'!$G$3:$DY$188,7,0)</f>
        <v>5</v>
      </c>
      <c r="P1686" s="12">
        <f>VLOOKUP($B1686,'[3]POBLAC SIN ESSALUD CUADRO MANDO'!$G$3:$DY$188,8,0)</f>
        <v>5</v>
      </c>
      <c r="Q1686" s="12">
        <f>VLOOKUP($B1686,'[3]POBLAC SIN ESSALUD CUADRO MANDO'!$G$3:$DY$188,9,0)</f>
        <v>6</v>
      </c>
      <c r="R1686" s="12">
        <f>VLOOKUP($B1686,'[3]POBLAC SIN ESSALUD CUADRO MANDO'!$G$3:$DY$188,10,0)</f>
        <v>6</v>
      </c>
      <c r="S1686" s="12">
        <f>VLOOKUP($B1686,'[3]POBLAC SIN ESSALUD CUADRO MANDO'!$G$3:$DY$188,11,0)</f>
        <v>6</v>
      </c>
      <c r="T1686" s="12">
        <f>VLOOKUP($B1686,'[3]POBLAC SIN ESSALUD CUADRO MANDO'!$G$3:$DY$188,12,0)</f>
        <v>6</v>
      </c>
      <c r="U1686" s="12">
        <f>VLOOKUP($B1686,'[3]POBLAC SIN ESSALUD CUADRO MANDO'!$G$3:$DY$188,13,0)</f>
        <v>5</v>
      </c>
      <c r="V1686" s="12">
        <f>VLOOKUP($B1686,'[3]POBLAC SIN ESSALUD CUADRO MANDO'!$G$3:$DY$188,14,0)</f>
        <v>7</v>
      </c>
      <c r="W1686" s="12">
        <f>VLOOKUP($B1686,'[3]POBLAC SIN ESSALUD CUADRO MANDO'!$G$3:$DY$188,15,0)</f>
        <v>6</v>
      </c>
      <c r="X1686" s="12">
        <f>VLOOKUP($B1686,'[3]POBLAC SIN ESSALUD CUADRO MANDO'!$G$3:$DY$188,16,0)</f>
        <v>6</v>
      </c>
      <c r="Y1686" s="12">
        <f>VLOOKUP($B1686,'[3]POBLAC SIN ESSALUD CUADRO MANDO'!$G$3:$DY$188,17,0)</f>
        <v>7</v>
      </c>
      <c r="Z1686" s="12">
        <f>VLOOKUP($B1686,'[3]POBLAC SIN ESSALUD CUADRO MANDO'!$G$3:$DY$188,18,0)</f>
        <v>7</v>
      </c>
      <c r="AA1686" s="12">
        <f>VLOOKUP($B1686,'[3]POBLAC SIN ESSALUD CUADRO MANDO'!$G$3:$DY$188,19,0)</f>
        <v>6</v>
      </c>
      <c r="AB1686" s="12">
        <f>VLOOKUP($B1686,'[3]POBLAC SIN ESSALUD CUADRO MANDO'!$G$3:$DY$188,20,0)</f>
        <v>7</v>
      </c>
      <c r="AC1686" s="12">
        <f>VLOOKUP($B1686,'[3]POBLAC SIN ESSALUD CUADRO MANDO'!$G$3:$DY$188,21,0)</f>
        <v>6</v>
      </c>
      <c r="AD1686" s="12">
        <f>VLOOKUP($B1686,'[3]POBLAC SIN ESSALUD CUADRO MANDO'!$G$3:$DY$188,110,0)</f>
        <v>29</v>
      </c>
      <c r="AE1686" s="12">
        <f>VLOOKUP($B1686,'[3]POBLAC SIN ESSALUD CUADRO MANDO'!$G$3:$DY$188,111,0)</f>
        <v>20</v>
      </c>
      <c r="AF1686" s="12">
        <f>VLOOKUP($B1686,'[3]POBLAC SIN ESSALUD CUADRO MANDO'!$G$3:$DY$188,112,0)</f>
        <v>17</v>
      </c>
      <c r="AG1686" s="12">
        <f>VLOOKUP($B1686,'[3]POBLAC SIN ESSALUD CUADRO MANDO'!$G$3:$DY$188,113,0)</f>
        <v>20</v>
      </c>
      <c r="AH1686" s="12">
        <f>VLOOKUP($B1686,'[3]POBLAC SIN ESSALUD CUADRO MANDO'!$G$3:$DY$188,114,0)</f>
        <v>17</v>
      </c>
      <c r="AI1686" s="12">
        <f>VLOOKUP($B1686,'[3]POBLAC SIN ESSALUD CUADRO MANDO'!$G$3:$DY$188,115,0)</f>
        <v>15</v>
      </c>
      <c r="AJ1686" s="12">
        <f>VLOOKUP($B1686,'[3]POBLAC SIN ESSALUD CUADRO MANDO'!$G$3:$DY$188,116,0)</f>
        <v>13</v>
      </c>
      <c r="AK1686" s="12">
        <f>VLOOKUP($B1686,'[3]POBLAC SIN ESSALUD CUADRO MANDO'!$G$3:$DY$188,117,0)</f>
        <v>10</v>
      </c>
      <c r="AL1686" s="12">
        <f>VLOOKUP($B1686,'[3]POBLAC SIN ESSALUD CUADRO MANDO'!$G$3:$DY$188,118,0)</f>
        <v>9</v>
      </c>
      <c r="AM1686" s="12">
        <f>VLOOKUP($B1686,'[3]POBLAC SIN ESSALUD CUADRO MANDO'!$G$3:$DY$188,119,0)</f>
        <v>5</v>
      </c>
      <c r="AN1686" s="12">
        <f>VLOOKUP($B1686,'[3]POBLAC SIN ESSALUD CUADRO MANDO'!$G$3:$DY$188,120,0)</f>
        <v>5</v>
      </c>
      <c r="AO1686" s="12">
        <f>VLOOKUP($B1686,'[3]POBLAC SIN ESSALUD CUADRO MANDO'!$G$3:$DY$188,121,0)</f>
        <v>5</v>
      </c>
      <c r="AP1686" s="12">
        <f>VLOOKUP($B1686,'[3]POBLAC SIN ESSALUD CUADRO MANDO'!$G$3:$DY$188,122,0)</f>
        <v>4</v>
      </c>
      <c r="AQ1686" s="74">
        <f>VLOOKUP($B1686,'[4]POB-2019'!$K$6:$BD$190,42,0)</f>
        <v>142</v>
      </c>
      <c r="AR1686" s="74">
        <f>VLOOKUP($B1686,'[4]POB-2019'!$K$6:$BD$190,43,0)</f>
        <v>15</v>
      </c>
      <c r="AS1686" s="74">
        <f>VLOOKUP($B1686,'[4]POB-2019'!$K$6:$BD$190,44,0)</f>
        <v>17</v>
      </c>
      <c r="AT1686" s="74">
        <f>VLOOKUP($B1686,'[4]POB-2019'!$K$6:$BD$190,45,0)</f>
        <v>60</v>
      </c>
      <c r="AU1686" s="12">
        <f>VLOOKUP($B1686,'[3]POBLAC SIN ESSALUD CUADRO MANDO'!$G$3:$DY$188,123,0)</f>
        <v>4</v>
      </c>
    </row>
    <row r="1687" spans="1:47" ht="12">
      <c r="A1687" s="58">
        <v>1688</v>
      </c>
      <c r="B1687" s="58">
        <v>7049</v>
      </c>
      <c r="C1687" s="59" t="s">
        <v>1130</v>
      </c>
      <c r="D1687" s="59" t="s">
        <v>723</v>
      </c>
      <c r="E1687" s="59" t="s">
        <v>769</v>
      </c>
      <c r="F1687" s="59" t="s">
        <v>785</v>
      </c>
      <c r="G1687" s="12" t="s">
        <v>266</v>
      </c>
      <c r="H1687" s="14">
        <f t="shared" si="409"/>
        <v>7049</v>
      </c>
      <c r="I1687" s="14">
        <f t="shared" si="407"/>
        <v>298</v>
      </c>
      <c r="J1687" s="12">
        <f>VLOOKUP($B1687,'[3]POBLAC SIN ESSALUD CUADRO MANDO'!$G$3:$DY$188,2,0)</f>
        <v>2</v>
      </c>
      <c r="K1687" s="12">
        <f>VLOOKUP($B1687,'[3]POBLAC SIN ESSALUD CUADRO MANDO'!$G$3:$DY$188,3,0)</f>
        <v>3</v>
      </c>
      <c r="L1687" s="12">
        <f>VLOOKUP($B1687,'[3]POBLAC SIN ESSALUD CUADRO MANDO'!$G$3:$DY$188,4,0)</f>
        <v>4</v>
      </c>
      <c r="M1687" s="12">
        <f>VLOOKUP($B1687,'[3]POBLAC SIN ESSALUD CUADRO MANDO'!$G$3:$DY$188,5,0)</f>
        <v>4</v>
      </c>
      <c r="N1687" s="12">
        <f>VLOOKUP($B1687,'[3]POBLAC SIN ESSALUD CUADRO MANDO'!$G$3:$DY$188,6,0)</f>
        <v>5</v>
      </c>
      <c r="O1687" s="12">
        <f>VLOOKUP($B1687,'[3]POBLAC SIN ESSALUD CUADRO MANDO'!$G$3:$DY$188,7,0)</f>
        <v>5</v>
      </c>
      <c r="P1687" s="12">
        <f>VLOOKUP($B1687,'[3]POBLAC SIN ESSALUD CUADRO MANDO'!$G$3:$DY$188,8,0)</f>
        <v>5</v>
      </c>
      <c r="Q1687" s="12">
        <f>VLOOKUP($B1687,'[3]POBLAC SIN ESSALUD CUADRO MANDO'!$G$3:$DY$188,9,0)</f>
        <v>6</v>
      </c>
      <c r="R1687" s="12">
        <f>VLOOKUP($B1687,'[3]POBLAC SIN ESSALUD CUADRO MANDO'!$G$3:$DY$188,10,0)</f>
        <v>6</v>
      </c>
      <c r="S1687" s="12">
        <f>VLOOKUP($B1687,'[3]POBLAC SIN ESSALUD CUADRO MANDO'!$G$3:$DY$188,11,0)</f>
        <v>7</v>
      </c>
      <c r="T1687" s="12">
        <f>VLOOKUP($B1687,'[3]POBLAC SIN ESSALUD CUADRO MANDO'!$G$3:$DY$188,12,0)</f>
        <v>6</v>
      </c>
      <c r="U1687" s="12">
        <f>VLOOKUP($B1687,'[3]POBLAC SIN ESSALUD CUADRO MANDO'!$G$3:$DY$188,13,0)</f>
        <v>5</v>
      </c>
      <c r="V1687" s="12">
        <f>VLOOKUP($B1687,'[3]POBLAC SIN ESSALUD CUADRO MANDO'!$G$3:$DY$188,14,0)</f>
        <v>7</v>
      </c>
      <c r="W1687" s="12">
        <f>VLOOKUP($B1687,'[3]POBLAC SIN ESSALUD CUADRO MANDO'!$G$3:$DY$188,15,0)</f>
        <v>7</v>
      </c>
      <c r="X1687" s="12">
        <f>VLOOKUP($B1687,'[3]POBLAC SIN ESSALUD CUADRO MANDO'!$G$3:$DY$188,16,0)</f>
        <v>7</v>
      </c>
      <c r="Y1687" s="12">
        <f>VLOOKUP($B1687,'[3]POBLAC SIN ESSALUD CUADRO MANDO'!$G$3:$DY$188,17,0)</f>
        <v>8</v>
      </c>
      <c r="Z1687" s="12">
        <f>VLOOKUP($B1687,'[3]POBLAC SIN ESSALUD CUADRO MANDO'!$G$3:$DY$188,18,0)</f>
        <v>7</v>
      </c>
      <c r="AA1687" s="12">
        <f>VLOOKUP($B1687,'[3]POBLAC SIN ESSALUD CUADRO MANDO'!$G$3:$DY$188,19,0)</f>
        <v>6</v>
      </c>
      <c r="AB1687" s="12">
        <f>VLOOKUP($B1687,'[3]POBLAC SIN ESSALUD CUADRO MANDO'!$G$3:$DY$188,20,0)</f>
        <v>7</v>
      </c>
      <c r="AC1687" s="12">
        <f>VLOOKUP($B1687,'[3]POBLAC SIN ESSALUD CUADRO MANDO'!$G$3:$DY$188,21,0)</f>
        <v>6</v>
      </c>
      <c r="AD1687" s="12">
        <f>VLOOKUP($B1687,'[3]POBLAC SIN ESSALUD CUADRO MANDO'!$G$3:$DY$188,110,0)</f>
        <v>30</v>
      </c>
      <c r="AE1687" s="12">
        <f>VLOOKUP($B1687,'[3]POBLAC SIN ESSALUD CUADRO MANDO'!$G$3:$DY$188,111,0)</f>
        <v>22</v>
      </c>
      <c r="AF1687" s="12">
        <f>VLOOKUP($B1687,'[3]POBLAC SIN ESSALUD CUADRO MANDO'!$G$3:$DY$188,112,0)</f>
        <v>21</v>
      </c>
      <c r="AG1687" s="12">
        <f>VLOOKUP($B1687,'[3]POBLAC SIN ESSALUD CUADRO MANDO'!$G$3:$DY$188,113,0)</f>
        <v>20</v>
      </c>
      <c r="AH1687" s="12">
        <f>VLOOKUP($B1687,'[3]POBLAC SIN ESSALUD CUADRO MANDO'!$G$3:$DY$188,114,0)</f>
        <v>18</v>
      </c>
      <c r="AI1687" s="12">
        <f>VLOOKUP($B1687,'[3]POBLAC SIN ESSALUD CUADRO MANDO'!$G$3:$DY$188,115,0)</f>
        <v>17</v>
      </c>
      <c r="AJ1687" s="12">
        <f>VLOOKUP($B1687,'[3]POBLAC SIN ESSALUD CUADRO MANDO'!$G$3:$DY$188,116,0)</f>
        <v>13</v>
      </c>
      <c r="AK1687" s="12">
        <f>VLOOKUP($B1687,'[3]POBLAC SIN ESSALUD CUADRO MANDO'!$G$3:$DY$188,117,0)</f>
        <v>13</v>
      </c>
      <c r="AL1687" s="12">
        <f>VLOOKUP($B1687,'[3]POBLAC SIN ESSALUD CUADRO MANDO'!$G$3:$DY$188,118,0)</f>
        <v>10</v>
      </c>
      <c r="AM1687" s="12">
        <f>VLOOKUP($B1687,'[3]POBLAC SIN ESSALUD CUADRO MANDO'!$G$3:$DY$188,119,0)</f>
        <v>5</v>
      </c>
      <c r="AN1687" s="12">
        <f>VLOOKUP($B1687,'[3]POBLAC SIN ESSALUD CUADRO MANDO'!$G$3:$DY$188,120,0)</f>
        <v>5</v>
      </c>
      <c r="AO1687" s="12">
        <f>VLOOKUP($B1687,'[3]POBLAC SIN ESSALUD CUADRO MANDO'!$G$3:$DY$188,121,0)</f>
        <v>5</v>
      </c>
      <c r="AP1687" s="12">
        <f>VLOOKUP($B1687,'[3]POBLAC SIN ESSALUD CUADRO MANDO'!$G$3:$DY$188,122,0)</f>
        <v>6</v>
      </c>
      <c r="AQ1687" s="74">
        <f>VLOOKUP($B1687,'[4]POB-2019'!$K$6:$BD$190,42,0)</f>
        <v>152</v>
      </c>
      <c r="AR1687" s="74">
        <f>VLOOKUP($B1687,'[4]POB-2019'!$K$6:$BD$190,43,0)</f>
        <v>16</v>
      </c>
      <c r="AS1687" s="74">
        <f>VLOOKUP($B1687,'[4]POB-2019'!$K$6:$BD$190,44,0)</f>
        <v>17</v>
      </c>
      <c r="AT1687" s="74">
        <f>VLOOKUP($B1687,'[4]POB-2019'!$K$6:$BD$190,45,0)</f>
        <v>65</v>
      </c>
      <c r="AU1687" s="12">
        <f>VLOOKUP($B1687,'[3]POBLAC SIN ESSALUD CUADRO MANDO'!$G$3:$DY$188,123,0)</f>
        <v>2</v>
      </c>
    </row>
    <row r="1688" spans="1:47" ht="12">
      <c r="A1688" s="58">
        <v>1689</v>
      </c>
      <c r="B1688" s="58">
        <v>7180</v>
      </c>
      <c r="C1688" s="59" t="s">
        <v>1130</v>
      </c>
      <c r="D1688" s="59" t="s">
        <v>723</v>
      </c>
      <c r="E1688" s="59" t="s">
        <v>769</v>
      </c>
      <c r="F1688" s="59" t="s">
        <v>786</v>
      </c>
      <c r="G1688" s="12" t="s">
        <v>266</v>
      </c>
      <c r="H1688" s="14">
        <f t="shared" si="409"/>
        <v>7180</v>
      </c>
      <c r="I1688" s="14">
        <f t="shared" si="407"/>
        <v>426</v>
      </c>
      <c r="J1688" s="12">
        <f>VLOOKUP($B1688,'[3]POBLAC SIN ESSALUD CUADRO MANDO'!$G$3:$DY$188,2,0)</f>
        <v>6</v>
      </c>
      <c r="K1688" s="12">
        <f>VLOOKUP($B1688,'[3]POBLAC SIN ESSALUD CUADRO MANDO'!$G$3:$DY$188,3,0)</f>
        <v>5</v>
      </c>
      <c r="L1688" s="12">
        <f>VLOOKUP($B1688,'[3]POBLAC SIN ESSALUD CUADRO MANDO'!$G$3:$DY$188,4,0)</f>
        <v>5</v>
      </c>
      <c r="M1688" s="12">
        <f>VLOOKUP($B1688,'[3]POBLAC SIN ESSALUD CUADRO MANDO'!$G$3:$DY$188,5,0)</f>
        <v>6</v>
      </c>
      <c r="N1688" s="12">
        <f>VLOOKUP($B1688,'[3]POBLAC SIN ESSALUD CUADRO MANDO'!$G$3:$DY$188,6,0)</f>
        <v>5</v>
      </c>
      <c r="O1688" s="12">
        <f>VLOOKUP($B1688,'[3]POBLAC SIN ESSALUD CUADRO MANDO'!$G$3:$DY$188,7,0)</f>
        <v>7</v>
      </c>
      <c r="P1688" s="12">
        <f>VLOOKUP($B1688,'[3]POBLAC SIN ESSALUD CUADRO MANDO'!$G$3:$DY$188,8,0)</f>
        <v>8</v>
      </c>
      <c r="Q1688" s="12">
        <f>VLOOKUP($B1688,'[3]POBLAC SIN ESSALUD CUADRO MANDO'!$G$3:$DY$188,9,0)</f>
        <v>9</v>
      </c>
      <c r="R1688" s="12">
        <f>VLOOKUP($B1688,'[3]POBLAC SIN ESSALUD CUADRO MANDO'!$G$3:$DY$188,10,0)</f>
        <v>9</v>
      </c>
      <c r="S1688" s="12">
        <f>VLOOKUP($B1688,'[3]POBLAC SIN ESSALUD CUADRO MANDO'!$G$3:$DY$188,11,0)</f>
        <v>10</v>
      </c>
      <c r="T1688" s="12">
        <f>VLOOKUP($B1688,'[3]POBLAC SIN ESSALUD CUADRO MANDO'!$G$3:$DY$188,12,0)</f>
        <v>9</v>
      </c>
      <c r="U1688" s="12">
        <f>VLOOKUP($B1688,'[3]POBLAC SIN ESSALUD CUADRO MANDO'!$G$3:$DY$188,13,0)</f>
        <v>8</v>
      </c>
      <c r="V1688" s="12">
        <f>VLOOKUP($B1688,'[3]POBLAC SIN ESSALUD CUADRO MANDO'!$G$3:$DY$188,14,0)</f>
        <v>10</v>
      </c>
      <c r="W1688" s="12">
        <f>VLOOKUP($B1688,'[3]POBLAC SIN ESSALUD CUADRO MANDO'!$G$3:$DY$188,15,0)</f>
        <v>9</v>
      </c>
      <c r="X1688" s="12">
        <f>VLOOKUP($B1688,'[3]POBLAC SIN ESSALUD CUADRO MANDO'!$G$3:$DY$188,16,0)</f>
        <v>9</v>
      </c>
      <c r="Y1688" s="12">
        <f>VLOOKUP($B1688,'[3]POBLAC SIN ESSALUD CUADRO MANDO'!$G$3:$DY$188,17,0)</f>
        <v>11</v>
      </c>
      <c r="Z1688" s="12">
        <f>VLOOKUP($B1688,'[3]POBLAC SIN ESSALUD CUADRO MANDO'!$G$3:$DY$188,18,0)</f>
        <v>10</v>
      </c>
      <c r="AA1688" s="12">
        <f>VLOOKUP($B1688,'[3]POBLAC SIN ESSALUD CUADRO MANDO'!$G$3:$DY$188,19,0)</f>
        <v>9</v>
      </c>
      <c r="AB1688" s="12">
        <f>VLOOKUP($B1688,'[3]POBLAC SIN ESSALUD CUADRO MANDO'!$G$3:$DY$188,20,0)</f>
        <v>10</v>
      </c>
      <c r="AC1688" s="12">
        <f>VLOOKUP($B1688,'[3]POBLAC SIN ESSALUD CUADRO MANDO'!$G$3:$DY$188,21,0)</f>
        <v>9</v>
      </c>
      <c r="AD1688" s="12">
        <f>VLOOKUP($B1688,'[3]POBLAC SIN ESSALUD CUADRO MANDO'!$G$3:$DY$188,110,0)</f>
        <v>44</v>
      </c>
      <c r="AE1688" s="12">
        <f>VLOOKUP($B1688,'[3]POBLAC SIN ESSALUD CUADRO MANDO'!$G$3:$DY$188,111,0)</f>
        <v>30</v>
      </c>
      <c r="AF1688" s="12">
        <f>VLOOKUP($B1688,'[3]POBLAC SIN ESSALUD CUADRO MANDO'!$G$3:$DY$188,112,0)</f>
        <v>27</v>
      </c>
      <c r="AG1688" s="12">
        <f>VLOOKUP($B1688,'[3]POBLAC SIN ESSALUD CUADRO MANDO'!$G$3:$DY$188,113,0)</f>
        <v>29</v>
      </c>
      <c r="AH1688" s="12">
        <f>VLOOKUP($B1688,'[3]POBLAC SIN ESSALUD CUADRO MANDO'!$G$3:$DY$188,114,0)</f>
        <v>24</v>
      </c>
      <c r="AI1688" s="12">
        <f>VLOOKUP($B1688,'[3]POBLAC SIN ESSALUD CUADRO MANDO'!$G$3:$DY$188,115,0)</f>
        <v>24</v>
      </c>
      <c r="AJ1688" s="12">
        <f>VLOOKUP($B1688,'[3]POBLAC SIN ESSALUD CUADRO MANDO'!$G$3:$DY$188,116,0)</f>
        <v>20</v>
      </c>
      <c r="AK1688" s="12">
        <f>VLOOKUP($B1688,'[3]POBLAC SIN ESSALUD CUADRO MANDO'!$G$3:$DY$188,117,0)</f>
        <v>18</v>
      </c>
      <c r="AL1688" s="12">
        <f>VLOOKUP($B1688,'[3]POBLAC SIN ESSALUD CUADRO MANDO'!$G$3:$DY$188,118,0)</f>
        <v>14</v>
      </c>
      <c r="AM1688" s="12">
        <f>VLOOKUP($B1688,'[3]POBLAC SIN ESSALUD CUADRO MANDO'!$G$3:$DY$188,119,0)</f>
        <v>9</v>
      </c>
      <c r="AN1688" s="12">
        <f>VLOOKUP($B1688,'[3]POBLAC SIN ESSALUD CUADRO MANDO'!$G$3:$DY$188,120,0)</f>
        <v>8</v>
      </c>
      <c r="AO1688" s="12">
        <f>VLOOKUP($B1688,'[3]POBLAC SIN ESSALUD CUADRO MANDO'!$G$3:$DY$188,121,0)</f>
        <v>6</v>
      </c>
      <c r="AP1688" s="12">
        <f>VLOOKUP($B1688,'[3]POBLAC SIN ESSALUD CUADRO MANDO'!$G$3:$DY$188,122,0)</f>
        <v>9</v>
      </c>
      <c r="AQ1688" s="74">
        <f>VLOOKUP($B1688,'[4]POB-2019'!$K$6:$BD$190,42,0)</f>
        <v>217</v>
      </c>
      <c r="AR1688" s="74">
        <f>VLOOKUP($B1688,'[4]POB-2019'!$K$6:$BD$190,43,0)</f>
        <v>23</v>
      </c>
      <c r="AS1688" s="74">
        <f>VLOOKUP($B1688,'[4]POB-2019'!$K$6:$BD$190,44,0)</f>
        <v>25</v>
      </c>
      <c r="AT1688" s="74">
        <f>VLOOKUP($B1688,'[4]POB-2019'!$K$6:$BD$190,45,0)</f>
        <v>91</v>
      </c>
      <c r="AU1688" s="12">
        <f>VLOOKUP($B1688,'[3]POBLAC SIN ESSALUD CUADRO MANDO'!$G$3:$DY$188,123,0)</f>
        <v>6</v>
      </c>
    </row>
    <row r="1689" spans="1:47" ht="12">
      <c r="A1689" s="97">
        <v>1690</v>
      </c>
      <c r="B1689" s="97"/>
      <c r="C1689" s="98"/>
      <c r="D1689" s="98"/>
      <c r="E1689" s="98"/>
      <c r="F1689" s="98" t="s">
        <v>1159</v>
      </c>
      <c r="G1689" s="17" t="s">
        <v>1214</v>
      </c>
      <c r="H1689" s="81"/>
      <c r="I1689" s="81">
        <f t="shared" si="407"/>
        <v>6048</v>
      </c>
      <c r="J1689" s="17">
        <f>SUM(J1690:J1697)</f>
        <v>72</v>
      </c>
      <c r="K1689" s="17">
        <f t="shared" ref="K1689:AU1689" si="410">SUM(K1690:K1697)</f>
        <v>89</v>
      </c>
      <c r="L1689" s="17">
        <f t="shared" si="410"/>
        <v>106</v>
      </c>
      <c r="M1689" s="17">
        <f t="shared" si="410"/>
        <v>102</v>
      </c>
      <c r="N1689" s="17">
        <f t="shared" si="410"/>
        <v>110</v>
      </c>
      <c r="O1689" s="17">
        <f t="shared" si="410"/>
        <v>99</v>
      </c>
      <c r="P1689" s="17">
        <f t="shared" si="410"/>
        <v>121</v>
      </c>
      <c r="Q1689" s="17">
        <f t="shared" si="410"/>
        <v>135</v>
      </c>
      <c r="R1689" s="17">
        <f t="shared" si="410"/>
        <v>101</v>
      </c>
      <c r="S1689" s="17">
        <f t="shared" si="410"/>
        <v>119</v>
      </c>
      <c r="T1689" s="17">
        <f t="shared" si="410"/>
        <v>129</v>
      </c>
      <c r="U1689" s="17">
        <f t="shared" si="410"/>
        <v>116</v>
      </c>
      <c r="V1689" s="17">
        <f t="shared" si="410"/>
        <v>127</v>
      </c>
      <c r="W1689" s="17">
        <f t="shared" si="410"/>
        <v>141</v>
      </c>
      <c r="X1689" s="17">
        <f t="shared" si="410"/>
        <v>142</v>
      </c>
      <c r="Y1689" s="17">
        <f t="shared" si="410"/>
        <v>145</v>
      </c>
      <c r="Z1689" s="17">
        <f t="shared" si="410"/>
        <v>138</v>
      </c>
      <c r="AA1689" s="17">
        <f t="shared" si="410"/>
        <v>126</v>
      </c>
      <c r="AB1689" s="17">
        <f t="shared" si="410"/>
        <v>134</v>
      </c>
      <c r="AC1689" s="17">
        <f t="shared" si="410"/>
        <v>120</v>
      </c>
      <c r="AD1689" s="17">
        <f t="shared" si="410"/>
        <v>500</v>
      </c>
      <c r="AE1689" s="17">
        <f t="shared" si="410"/>
        <v>361</v>
      </c>
      <c r="AF1689" s="17">
        <f t="shared" si="410"/>
        <v>369</v>
      </c>
      <c r="AG1689" s="17">
        <f t="shared" si="410"/>
        <v>361</v>
      </c>
      <c r="AH1689" s="17">
        <f t="shared" si="410"/>
        <v>334</v>
      </c>
      <c r="AI1689" s="17">
        <f t="shared" si="410"/>
        <v>363</v>
      </c>
      <c r="AJ1689" s="17">
        <f t="shared" si="410"/>
        <v>331</v>
      </c>
      <c r="AK1689" s="17">
        <f t="shared" si="410"/>
        <v>261</v>
      </c>
      <c r="AL1689" s="17">
        <f t="shared" si="410"/>
        <v>214</v>
      </c>
      <c r="AM1689" s="17">
        <f t="shared" si="410"/>
        <v>178</v>
      </c>
      <c r="AN1689" s="17">
        <f t="shared" si="410"/>
        <v>129</v>
      </c>
      <c r="AO1689" s="17">
        <f t="shared" si="410"/>
        <v>109</v>
      </c>
      <c r="AP1689" s="17">
        <f t="shared" si="410"/>
        <v>166</v>
      </c>
      <c r="AQ1689" s="17">
        <f t="shared" si="410"/>
        <v>3084</v>
      </c>
      <c r="AR1689" s="17">
        <f t="shared" si="410"/>
        <v>334</v>
      </c>
      <c r="AS1689" s="17">
        <f t="shared" si="410"/>
        <v>339</v>
      </c>
      <c r="AT1689" s="17">
        <f t="shared" si="410"/>
        <v>1168</v>
      </c>
      <c r="AU1689" s="17">
        <f t="shared" si="410"/>
        <v>74</v>
      </c>
    </row>
    <row r="1690" spans="1:47" ht="12">
      <c r="A1690" s="58">
        <v>1691</v>
      </c>
      <c r="B1690" s="58">
        <v>5013</v>
      </c>
      <c r="C1690" s="59" t="s">
        <v>1130</v>
      </c>
      <c r="D1690" s="59" t="s">
        <v>723</v>
      </c>
      <c r="E1690" s="59" t="s">
        <v>737</v>
      </c>
      <c r="F1690" s="59" t="s">
        <v>742</v>
      </c>
      <c r="G1690" s="12" t="s">
        <v>271</v>
      </c>
      <c r="H1690" s="14">
        <f t="shared" ref="H1690:H1697" si="411">B1690</f>
        <v>5013</v>
      </c>
      <c r="I1690" s="14">
        <f t="shared" si="407"/>
        <v>1193</v>
      </c>
      <c r="J1690" s="12">
        <f>VLOOKUP($B1690,'[3]POBLAC SIN ESSALUD CUADRO MANDO'!$G$3:$DY$188,2,0)</f>
        <v>19</v>
      </c>
      <c r="K1690" s="12">
        <f>VLOOKUP($B1690,'[3]POBLAC SIN ESSALUD CUADRO MANDO'!$G$3:$DY$188,3,0)</f>
        <v>21</v>
      </c>
      <c r="L1690" s="12">
        <f>VLOOKUP($B1690,'[3]POBLAC SIN ESSALUD CUADRO MANDO'!$G$3:$DY$188,4,0)</f>
        <v>19</v>
      </c>
      <c r="M1690" s="12">
        <f>VLOOKUP($B1690,'[3]POBLAC SIN ESSALUD CUADRO MANDO'!$G$3:$DY$188,5,0)</f>
        <v>20</v>
      </c>
      <c r="N1690" s="12">
        <f>VLOOKUP($B1690,'[3]POBLAC SIN ESSALUD CUADRO MANDO'!$G$3:$DY$188,6,0)</f>
        <v>19</v>
      </c>
      <c r="O1690" s="12">
        <f>VLOOKUP($B1690,'[3]POBLAC SIN ESSALUD CUADRO MANDO'!$G$3:$DY$188,7,0)</f>
        <v>19</v>
      </c>
      <c r="P1690" s="12">
        <f>VLOOKUP($B1690,'[3]POBLAC SIN ESSALUD CUADRO MANDO'!$G$3:$DY$188,8,0)</f>
        <v>24</v>
      </c>
      <c r="Q1690" s="12">
        <f>VLOOKUP($B1690,'[3]POBLAC SIN ESSALUD CUADRO MANDO'!$G$3:$DY$188,9,0)</f>
        <v>26</v>
      </c>
      <c r="R1690" s="12">
        <f>VLOOKUP($B1690,'[3]POBLAC SIN ESSALUD CUADRO MANDO'!$G$3:$DY$188,10,0)</f>
        <v>20</v>
      </c>
      <c r="S1690" s="12">
        <f>VLOOKUP($B1690,'[3]POBLAC SIN ESSALUD CUADRO MANDO'!$G$3:$DY$188,11,0)</f>
        <v>23</v>
      </c>
      <c r="T1690" s="12">
        <f>VLOOKUP($B1690,'[3]POBLAC SIN ESSALUD CUADRO MANDO'!$G$3:$DY$188,12,0)</f>
        <v>24</v>
      </c>
      <c r="U1690" s="12">
        <f>VLOOKUP($B1690,'[3]POBLAC SIN ESSALUD CUADRO MANDO'!$G$3:$DY$188,13,0)</f>
        <v>22</v>
      </c>
      <c r="V1690" s="12">
        <f>VLOOKUP($B1690,'[3]POBLAC SIN ESSALUD CUADRO MANDO'!$G$3:$DY$188,14,0)</f>
        <v>24</v>
      </c>
      <c r="W1690" s="12">
        <f>VLOOKUP($B1690,'[3]POBLAC SIN ESSALUD CUADRO MANDO'!$G$3:$DY$188,15,0)</f>
        <v>27</v>
      </c>
      <c r="X1690" s="12">
        <f>VLOOKUP($B1690,'[3]POBLAC SIN ESSALUD CUADRO MANDO'!$G$3:$DY$188,16,0)</f>
        <v>27</v>
      </c>
      <c r="Y1690" s="12">
        <f>VLOOKUP($B1690,'[3]POBLAC SIN ESSALUD CUADRO MANDO'!$G$3:$DY$188,17,0)</f>
        <v>28</v>
      </c>
      <c r="Z1690" s="12">
        <f>VLOOKUP($B1690,'[3]POBLAC SIN ESSALUD CUADRO MANDO'!$G$3:$DY$188,18,0)</f>
        <v>27</v>
      </c>
      <c r="AA1690" s="12">
        <f>VLOOKUP($B1690,'[3]POBLAC SIN ESSALUD CUADRO MANDO'!$G$3:$DY$188,19,0)</f>
        <v>24</v>
      </c>
      <c r="AB1690" s="12">
        <f>VLOOKUP($B1690,'[3]POBLAC SIN ESSALUD CUADRO MANDO'!$G$3:$DY$188,20,0)</f>
        <v>26</v>
      </c>
      <c r="AC1690" s="12">
        <f>VLOOKUP($B1690,'[3]POBLAC SIN ESSALUD CUADRO MANDO'!$G$3:$DY$188,21,0)</f>
        <v>24</v>
      </c>
      <c r="AD1690" s="12">
        <f>VLOOKUP($B1690,'[3]POBLAC SIN ESSALUD CUADRO MANDO'!$G$3:$DY$188,110,0)</f>
        <v>104</v>
      </c>
      <c r="AE1690" s="12">
        <f>VLOOKUP($B1690,'[3]POBLAC SIN ESSALUD CUADRO MANDO'!$G$3:$DY$188,111,0)</f>
        <v>77</v>
      </c>
      <c r="AF1690" s="12">
        <f>VLOOKUP($B1690,'[3]POBLAC SIN ESSALUD CUADRO MANDO'!$G$3:$DY$188,112,0)</f>
        <v>75</v>
      </c>
      <c r="AG1690" s="12">
        <f>VLOOKUP($B1690,'[3]POBLAC SIN ESSALUD CUADRO MANDO'!$G$3:$DY$188,113,0)</f>
        <v>73</v>
      </c>
      <c r="AH1690" s="12">
        <f>VLOOKUP($B1690,'[3]POBLAC SIN ESSALUD CUADRO MANDO'!$G$3:$DY$188,114,0)</f>
        <v>66</v>
      </c>
      <c r="AI1690" s="12">
        <f>VLOOKUP($B1690,'[3]POBLAC SIN ESSALUD CUADRO MANDO'!$G$3:$DY$188,115,0)</f>
        <v>71</v>
      </c>
      <c r="AJ1690" s="12">
        <f>VLOOKUP($B1690,'[3]POBLAC SIN ESSALUD CUADRO MANDO'!$G$3:$DY$188,116,0)</f>
        <v>64</v>
      </c>
      <c r="AK1690" s="12">
        <f>VLOOKUP($B1690,'[3]POBLAC SIN ESSALUD CUADRO MANDO'!$G$3:$DY$188,117,0)</f>
        <v>52</v>
      </c>
      <c r="AL1690" s="12">
        <f>VLOOKUP($B1690,'[3]POBLAC SIN ESSALUD CUADRO MANDO'!$G$3:$DY$188,118,0)</f>
        <v>40</v>
      </c>
      <c r="AM1690" s="12">
        <f>VLOOKUP($B1690,'[3]POBLAC SIN ESSALUD CUADRO MANDO'!$G$3:$DY$188,119,0)</f>
        <v>33</v>
      </c>
      <c r="AN1690" s="12">
        <f>VLOOKUP($B1690,'[3]POBLAC SIN ESSALUD CUADRO MANDO'!$G$3:$DY$188,120,0)</f>
        <v>25</v>
      </c>
      <c r="AO1690" s="12">
        <f>VLOOKUP($B1690,'[3]POBLAC SIN ESSALUD CUADRO MANDO'!$G$3:$DY$188,121,0)</f>
        <v>20</v>
      </c>
      <c r="AP1690" s="12">
        <f>VLOOKUP($B1690,'[3]POBLAC SIN ESSALUD CUADRO MANDO'!$G$3:$DY$188,122,0)</f>
        <v>30</v>
      </c>
      <c r="AQ1690" s="74">
        <f>VLOOKUP($B1690,'[4]POB-2019'!$K$6:$BD$190,42,0)</f>
        <v>608</v>
      </c>
      <c r="AR1690" s="74">
        <f>VLOOKUP($B1690,'[4]POB-2019'!$K$6:$BD$190,43,0)</f>
        <v>63</v>
      </c>
      <c r="AS1690" s="74">
        <f>VLOOKUP($B1690,'[4]POB-2019'!$K$6:$BD$190,44,0)</f>
        <v>66</v>
      </c>
      <c r="AT1690" s="74">
        <f>VLOOKUP($B1690,'[4]POB-2019'!$K$6:$BD$190,45,0)</f>
        <v>238</v>
      </c>
      <c r="AU1690" s="12">
        <f>VLOOKUP($B1690,'[3]POBLAC SIN ESSALUD CUADRO MANDO'!$G$3:$DY$188,123,0)</f>
        <v>19</v>
      </c>
    </row>
    <row r="1691" spans="1:47" ht="12">
      <c r="A1691" s="58">
        <v>1692</v>
      </c>
      <c r="B1691" s="58">
        <v>5012</v>
      </c>
      <c r="C1691" s="59" t="s">
        <v>1130</v>
      </c>
      <c r="D1691" s="59" t="s">
        <v>723</v>
      </c>
      <c r="E1691" s="59" t="s">
        <v>883</v>
      </c>
      <c r="F1691" s="59" t="s">
        <v>884</v>
      </c>
      <c r="G1691" s="12" t="s">
        <v>283</v>
      </c>
      <c r="H1691" s="14">
        <f t="shared" si="411"/>
        <v>5012</v>
      </c>
      <c r="I1691" s="14">
        <f t="shared" si="407"/>
        <v>1396</v>
      </c>
      <c r="J1691" s="12">
        <f>VLOOKUP($B1691,'[3]POBLAC SIN ESSALUD CUADRO MANDO'!$G$3:$DY$188,2,0)</f>
        <v>18</v>
      </c>
      <c r="K1691" s="12">
        <f>VLOOKUP($B1691,'[3]POBLAC SIN ESSALUD CUADRO MANDO'!$G$3:$DY$188,3,0)</f>
        <v>21</v>
      </c>
      <c r="L1691" s="12">
        <f>VLOOKUP($B1691,'[3]POBLAC SIN ESSALUD CUADRO MANDO'!$G$3:$DY$188,4,0)</f>
        <v>28</v>
      </c>
      <c r="M1691" s="12">
        <f>VLOOKUP($B1691,'[3]POBLAC SIN ESSALUD CUADRO MANDO'!$G$3:$DY$188,5,0)</f>
        <v>25</v>
      </c>
      <c r="N1691" s="12">
        <f>VLOOKUP($B1691,'[3]POBLAC SIN ESSALUD CUADRO MANDO'!$G$3:$DY$188,6,0)</f>
        <v>21</v>
      </c>
      <c r="O1691" s="12">
        <f>VLOOKUP($B1691,'[3]POBLAC SIN ESSALUD CUADRO MANDO'!$G$3:$DY$188,7,0)</f>
        <v>23</v>
      </c>
      <c r="P1691" s="12">
        <f>VLOOKUP($B1691,'[3]POBLAC SIN ESSALUD CUADRO MANDO'!$G$3:$DY$188,8,0)</f>
        <v>29</v>
      </c>
      <c r="Q1691" s="12">
        <f>VLOOKUP($B1691,'[3]POBLAC SIN ESSALUD CUADRO MANDO'!$G$3:$DY$188,9,0)</f>
        <v>33</v>
      </c>
      <c r="R1691" s="12">
        <f>VLOOKUP($B1691,'[3]POBLAC SIN ESSALUD CUADRO MANDO'!$G$3:$DY$188,10,0)</f>
        <v>24</v>
      </c>
      <c r="S1691" s="12">
        <f>VLOOKUP($B1691,'[3]POBLAC SIN ESSALUD CUADRO MANDO'!$G$3:$DY$188,11,0)</f>
        <v>29</v>
      </c>
      <c r="T1691" s="12">
        <f>VLOOKUP($B1691,'[3]POBLAC SIN ESSALUD CUADRO MANDO'!$G$3:$DY$188,12,0)</f>
        <v>34</v>
      </c>
      <c r="U1691" s="12">
        <f>VLOOKUP($B1691,'[3]POBLAC SIN ESSALUD CUADRO MANDO'!$G$3:$DY$188,13,0)</f>
        <v>29</v>
      </c>
      <c r="V1691" s="12">
        <f>VLOOKUP($B1691,'[3]POBLAC SIN ESSALUD CUADRO MANDO'!$G$3:$DY$188,14,0)</f>
        <v>32</v>
      </c>
      <c r="W1691" s="12">
        <f>VLOOKUP($B1691,'[3]POBLAC SIN ESSALUD CUADRO MANDO'!$G$3:$DY$188,15,0)</f>
        <v>36</v>
      </c>
      <c r="X1691" s="12">
        <f>VLOOKUP($B1691,'[3]POBLAC SIN ESSALUD CUADRO MANDO'!$G$3:$DY$188,16,0)</f>
        <v>36</v>
      </c>
      <c r="Y1691" s="12">
        <f>VLOOKUP($B1691,'[3]POBLAC SIN ESSALUD CUADRO MANDO'!$G$3:$DY$188,17,0)</f>
        <v>36</v>
      </c>
      <c r="Z1691" s="12">
        <f>VLOOKUP($B1691,'[3]POBLAC SIN ESSALUD CUADRO MANDO'!$G$3:$DY$188,18,0)</f>
        <v>34</v>
      </c>
      <c r="AA1691" s="12">
        <f>VLOOKUP($B1691,'[3]POBLAC SIN ESSALUD CUADRO MANDO'!$G$3:$DY$188,19,0)</f>
        <v>31</v>
      </c>
      <c r="AB1691" s="12">
        <f>VLOOKUP($B1691,'[3]POBLAC SIN ESSALUD CUADRO MANDO'!$G$3:$DY$188,20,0)</f>
        <v>32</v>
      </c>
      <c r="AC1691" s="12">
        <f>VLOOKUP($B1691,'[3]POBLAC SIN ESSALUD CUADRO MANDO'!$G$3:$DY$188,21,0)</f>
        <v>28</v>
      </c>
      <c r="AD1691" s="12">
        <f>VLOOKUP($B1691,'[3]POBLAC SIN ESSALUD CUADRO MANDO'!$G$3:$DY$188,110,0)</f>
        <v>94</v>
      </c>
      <c r="AE1691" s="12">
        <f>VLOOKUP($B1691,'[3]POBLAC SIN ESSALUD CUADRO MANDO'!$G$3:$DY$188,111,0)</f>
        <v>57</v>
      </c>
      <c r="AF1691" s="12">
        <f>VLOOKUP($B1691,'[3]POBLAC SIN ESSALUD CUADRO MANDO'!$G$3:$DY$188,112,0)</f>
        <v>77</v>
      </c>
      <c r="AG1691" s="12">
        <f>VLOOKUP($B1691,'[3]POBLAC SIN ESSALUD CUADRO MANDO'!$G$3:$DY$188,113,0)</f>
        <v>74</v>
      </c>
      <c r="AH1691" s="12">
        <f>VLOOKUP($B1691,'[3]POBLAC SIN ESSALUD CUADRO MANDO'!$G$3:$DY$188,114,0)</f>
        <v>77</v>
      </c>
      <c r="AI1691" s="12">
        <f>VLOOKUP($B1691,'[3]POBLAC SIN ESSALUD CUADRO MANDO'!$G$3:$DY$188,115,0)</f>
        <v>84</v>
      </c>
      <c r="AJ1691" s="12">
        <f>VLOOKUP($B1691,'[3]POBLAC SIN ESSALUD CUADRO MANDO'!$G$3:$DY$188,116,0)</f>
        <v>79</v>
      </c>
      <c r="AK1691" s="12">
        <f>VLOOKUP($B1691,'[3]POBLAC SIN ESSALUD CUADRO MANDO'!$G$3:$DY$188,117,0)</f>
        <v>61</v>
      </c>
      <c r="AL1691" s="12">
        <f>VLOOKUP($B1691,'[3]POBLAC SIN ESSALUD CUADRO MANDO'!$G$3:$DY$188,118,0)</f>
        <v>59</v>
      </c>
      <c r="AM1691" s="12">
        <f>VLOOKUP($B1691,'[3]POBLAC SIN ESSALUD CUADRO MANDO'!$G$3:$DY$188,119,0)</f>
        <v>48</v>
      </c>
      <c r="AN1691" s="12">
        <f>VLOOKUP($B1691,'[3]POBLAC SIN ESSALUD CUADRO MANDO'!$G$3:$DY$188,120,0)</f>
        <v>33</v>
      </c>
      <c r="AO1691" s="12">
        <f>VLOOKUP($B1691,'[3]POBLAC SIN ESSALUD CUADRO MANDO'!$G$3:$DY$188,121,0)</f>
        <v>28</v>
      </c>
      <c r="AP1691" s="12">
        <f>VLOOKUP($B1691,'[3]POBLAC SIN ESSALUD CUADRO MANDO'!$G$3:$DY$188,122,0)</f>
        <v>46</v>
      </c>
      <c r="AQ1691" s="74">
        <f>VLOOKUP($B1691,'[4]POB-2019'!$K$6:$BD$190,42,0)</f>
        <v>712</v>
      </c>
      <c r="AR1691" s="74">
        <f>VLOOKUP($B1691,'[4]POB-2019'!$K$6:$BD$190,43,0)</f>
        <v>85</v>
      </c>
      <c r="AS1691" s="74">
        <f>VLOOKUP($B1691,'[4]POB-2019'!$K$6:$BD$190,44,0)</f>
        <v>82</v>
      </c>
      <c r="AT1691" s="74">
        <f>VLOOKUP($B1691,'[4]POB-2019'!$K$6:$BD$190,45,0)</f>
        <v>236</v>
      </c>
      <c r="AU1691" s="12">
        <f>VLOOKUP($B1691,'[3]POBLAC SIN ESSALUD CUADRO MANDO'!$G$3:$DY$188,123,0)</f>
        <v>20</v>
      </c>
    </row>
    <row r="1692" spans="1:47" ht="12">
      <c r="A1692" s="58">
        <v>1693</v>
      </c>
      <c r="B1692" s="58">
        <v>5014</v>
      </c>
      <c r="C1692" s="59" t="s">
        <v>1130</v>
      </c>
      <c r="D1692" s="59" t="s">
        <v>723</v>
      </c>
      <c r="E1692" s="59" t="s">
        <v>883</v>
      </c>
      <c r="F1692" s="59" t="s">
        <v>887</v>
      </c>
      <c r="G1692" s="12" t="s">
        <v>266</v>
      </c>
      <c r="H1692" s="14">
        <f t="shared" si="411"/>
        <v>5014</v>
      </c>
      <c r="I1692" s="14">
        <f t="shared" si="407"/>
        <v>658</v>
      </c>
      <c r="J1692" s="12">
        <f>VLOOKUP($B1692,'[3]POBLAC SIN ESSALUD CUADRO MANDO'!$G$3:$DY$188,2,0)</f>
        <v>5</v>
      </c>
      <c r="K1692" s="12">
        <f>VLOOKUP($B1692,'[3]POBLAC SIN ESSALUD CUADRO MANDO'!$G$3:$DY$188,3,0)</f>
        <v>7</v>
      </c>
      <c r="L1692" s="12">
        <f>VLOOKUP($B1692,'[3]POBLAC SIN ESSALUD CUADRO MANDO'!$G$3:$DY$188,4,0)</f>
        <v>8</v>
      </c>
      <c r="M1692" s="12">
        <f>VLOOKUP($B1692,'[3]POBLAC SIN ESSALUD CUADRO MANDO'!$G$3:$DY$188,5,0)</f>
        <v>11</v>
      </c>
      <c r="N1692" s="12">
        <f>VLOOKUP($B1692,'[3]POBLAC SIN ESSALUD CUADRO MANDO'!$G$3:$DY$188,6,0)</f>
        <v>12</v>
      </c>
      <c r="O1692" s="12">
        <f>VLOOKUP($B1692,'[3]POBLAC SIN ESSALUD CUADRO MANDO'!$G$3:$DY$188,7,0)</f>
        <v>11</v>
      </c>
      <c r="P1692" s="12">
        <f>VLOOKUP($B1692,'[3]POBLAC SIN ESSALUD CUADRO MANDO'!$G$3:$DY$188,8,0)</f>
        <v>13</v>
      </c>
      <c r="Q1692" s="12">
        <f>VLOOKUP($B1692,'[3]POBLAC SIN ESSALUD CUADRO MANDO'!$G$3:$DY$188,9,0)</f>
        <v>15</v>
      </c>
      <c r="R1692" s="12">
        <f>VLOOKUP($B1692,'[3]POBLAC SIN ESSALUD CUADRO MANDO'!$G$3:$DY$188,10,0)</f>
        <v>11</v>
      </c>
      <c r="S1692" s="12">
        <f>VLOOKUP($B1692,'[3]POBLAC SIN ESSALUD CUADRO MANDO'!$G$3:$DY$188,11,0)</f>
        <v>13</v>
      </c>
      <c r="T1692" s="12">
        <f>VLOOKUP($B1692,'[3]POBLAC SIN ESSALUD CUADRO MANDO'!$G$3:$DY$188,12,0)</f>
        <v>14</v>
      </c>
      <c r="U1692" s="12">
        <f>VLOOKUP($B1692,'[3]POBLAC SIN ESSALUD CUADRO MANDO'!$G$3:$DY$188,13,0)</f>
        <v>13</v>
      </c>
      <c r="V1692" s="12">
        <f>VLOOKUP($B1692,'[3]POBLAC SIN ESSALUD CUADRO MANDO'!$G$3:$DY$188,14,0)</f>
        <v>14</v>
      </c>
      <c r="W1692" s="12">
        <f>VLOOKUP($B1692,'[3]POBLAC SIN ESSALUD CUADRO MANDO'!$G$3:$DY$188,15,0)</f>
        <v>15</v>
      </c>
      <c r="X1692" s="12">
        <f>VLOOKUP($B1692,'[3]POBLAC SIN ESSALUD CUADRO MANDO'!$G$3:$DY$188,16,0)</f>
        <v>15</v>
      </c>
      <c r="Y1692" s="12">
        <f>VLOOKUP($B1692,'[3]POBLAC SIN ESSALUD CUADRO MANDO'!$G$3:$DY$188,17,0)</f>
        <v>16</v>
      </c>
      <c r="Z1692" s="12">
        <f>VLOOKUP($B1692,'[3]POBLAC SIN ESSALUD CUADRO MANDO'!$G$3:$DY$188,18,0)</f>
        <v>15</v>
      </c>
      <c r="AA1692" s="12">
        <f>VLOOKUP($B1692,'[3]POBLAC SIN ESSALUD CUADRO MANDO'!$G$3:$DY$188,19,0)</f>
        <v>14</v>
      </c>
      <c r="AB1692" s="12">
        <f>VLOOKUP($B1692,'[3]POBLAC SIN ESSALUD CUADRO MANDO'!$G$3:$DY$188,20,0)</f>
        <v>15</v>
      </c>
      <c r="AC1692" s="12">
        <f>VLOOKUP($B1692,'[3]POBLAC SIN ESSALUD CUADRO MANDO'!$G$3:$DY$188,21,0)</f>
        <v>13</v>
      </c>
      <c r="AD1692" s="12">
        <f>VLOOKUP($B1692,'[3]POBLAC SIN ESSALUD CUADRO MANDO'!$G$3:$DY$188,110,0)</f>
        <v>59</v>
      </c>
      <c r="AE1692" s="12">
        <f>VLOOKUP($B1692,'[3]POBLAC SIN ESSALUD CUADRO MANDO'!$G$3:$DY$188,111,0)</f>
        <v>44</v>
      </c>
      <c r="AF1692" s="12">
        <f>VLOOKUP($B1692,'[3]POBLAC SIN ESSALUD CUADRO MANDO'!$G$3:$DY$188,112,0)</f>
        <v>42</v>
      </c>
      <c r="AG1692" s="12">
        <f>VLOOKUP($B1692,'[3]POBLAC SIN ESSALUD CUADRO MANDO'!$G$3:$DY$188,113,0)</f>
        <v>42</v>
      </c>
      <c r="AH1692" s="12">
        <f>VLOOKUP($B1692,'[3]POBLAC SIN ESSALUD CUADRO MANDO'!$G$3:$DY$188,114,0)</f>
        <v>36</v>
      </c>
      <c r="AI1692" s="12">
        <f>VLOOKUP($B1692,'[3]POBLAC SIN ESSALUD CUADRO MANDO'!$G$3:$DY$188,115,0)</f>
        <v>39</v>
      </c>
      <c r="AJ1692" s="12">
        <f>VLOOKUP($B1692,'[3]POBLAC SIN ESSALUD CUADRO MANDO'!$G$3:$DY$188,116,0)</f>
        <v>34</v>
      </c>
      <c r="AK1692" s="12">
        <f>VLOOKUP($B1692,'[3]POBLAC SIN ESSALUD CUADRO MANDO'!$G$3:$DY$188,117,0)</f>
        <v>28</v>
      </c>
      <c r="AL1692" s="12">
        <f>VLOOKUP($B1692,'[3]POBLAC SIN ESSALUD CUADRO MANDO'!$G$3:$DY$188,118,0)</f>
        <v>21</v>
      </c>
      <c r="AM1692" s="12">
        <f>VLOOKUP($B1692,'[3]POBLAC SIN ESSALUD CUADRO MANDO'!$G$3:$DY$188,119,0)</f>
        <v>19</v>
      </c>
      <c r="AN1692" s="12">
        <f>VLOOKUP($B1692,'[3]POBLAC SIN ESSALUD CUADRO MANDO'!$G$3:$DY$188,120,0)</f>
        <v>14</v>
      </c>
      <c r="AO1692" s="12">
        <f>VLOOKUP($B1692,'[3]POBLAC SIN ESSALUD CUADRO MANDO'!$G$3:$DY$188,121,0)</f>
        <v>12</v>
      </c>
      <c r="AP1692" s="12">
        <f>VLOOKUP($B1692,'[3]POBLAC SIN ESSALUD CUADRO MANDO'!$G$3:$DY$188,122,0)</f>
        <v>18</v>
      </c>
      <c r="AQ1692" s="74">
        <f>VLOOKUP($B1692,'[4]POB-2019'!$K$6:$BD$190,42,0)</f>
        <v>336</v>
      </c>
      <c r="AR1692" s="74">
        <f>VLOOKUP($B1692,'[4]POB-2019'!$K$6:$BD$190,43,0)</f>
        <v>36</v>
      </c>
      <c r="AS1692" s="74">
        <f>VLOOKUP($B1692,'[4]POB-2019'!$K$6:$BD$190,44,0)</f>
        <v>37</v>
      </c>
      <c r="AT1692" s="74">
        <f>VLOOKUP($B1692,'[4]POB-2019'!$K$6:$BD$190,45,0)</f>
        <v>134</v>
      </c>
      <c r="AU1692" s="12">
        <f>VLOOKUP($B1692,'[3]POBLAC SIN ESSALUD CUADRO MANDO'!$G$3:$DY$188,123,0)</f>
        <v>5</v>
      </c>
    </row>
    <row r="1693" spans="1:47" ht="12">
      <c r="A1693" s="58">
        <v>1694</v>
      </c>
      <c r="B1693" s="58">
        <v>5018</v>
      </c>
      <c r="C1693" s="59" t="s">
        <v>1130</v>
      </c>
      <c r="D1693" s="59" t="s">
        <v>723</v>
      </c>
      <c r="E1693" s="59" t="s">
        <v>883</v>
      </c>
      <c r="F1693" s="59" t="s">
        <v>889</v>
      </c>
      <c r="G1693" s="12" t="s">
        <v>266</v>
      </c>
      <c r="H1693" s="14">
        <f t="shared" si="411"/>
        <v>5018</v>
      </c>
      <c r="I1693" s="14">
        <f t="shared" si="407"/>
        <v>504</v>
      </c>
      <c r="J1693" s="12">
        <f>VLOOKUP($B1693,'[3]POBLAC SIN ESSALUD CUADRO MANDO'!$G$3:$DY$188,2,0)</f>
        <v>6</v>
      </c>
      <c r="K1693" s="12">
        <f>VLOOKUP($B1693,'[3]POBLAC SIN ESSALUD CUADRO MANDO'!$G$3:$DY$188,3,0)</f>
        <v>7</v>
      </c>
      <c r="L1693" s="12">
        <f>VLOOKUP($B1693,'[3]POBLAC SIN ESSALUD CUADRO MANDO'!$G$3:$DY$188,4,0)</f>
        <v>6</v>
      </c>
      <c r="M1693" s="12">
        <f>VLOOKUP($B1693,'[3]POBLAC SIN ESSALUD CUADRO MANDO'!$G$3:$DY$188,5,0)</f>
        <v>8</v>
      </c>
      <c r="N1693" s="12">
        <f>VLOOKUP($B1693,'[3]POBLAC SIN ESSALUD CUADRO MANDO'!$G$3:$DY$188,6,0)</f>
        <v>17</v>
      </c>
      <c r="O1693" s="12">
        <f>VLOOKUP($B1693,'[3]POBLAC SIN ESSALUD CUADRO MANDO'!$G$3:$DY$188,7,0)</f>
        <v>8</v>
      </c>
      <c r="P1693" s="12">
        <f>VLOOKUP($B1693,'[3]POBLAC SIN ESSALUD CUADRO MANDO'!$G$3:$DY$188,8,0)</f>
        <v>10</v>
      </c>
      <c r="Q1693" s="12">
        <f>VLOOKUP($B1693,'[3]POBLAC SIN ESSALUD CUADRO MANDO'!$G$3:$DY$188,9,0)</f>
        <v>11</v>
      </c>
      <c r="R1693" s="12">
        <f>VLOOKUP($B1693,'[3]POBLAC SIN ESSALUD CUADRO MANDO'!$G$3:$DY$188,10,0)</f>
        <v>8</v>
      </c>
      <c r="S1693" s="12">
        <f>VLOOKUP($B1693,'[3]POBLAC SIN ESSALUD CUADRO MANDO'!$G$3:$DY$188,11,0)</f>
        <v>10</v>
      </c>
      <c r="T1693" s="12">
        <f>VLOOKUP($B1693,'[3]POBLAC SIN ESSALUD CUADRO MANDO'!$G$3:$DY$188,12,0)</f>
        <v>10</v>
      </c>
      <c r="U1693" s="12">
        <f>VLOOKUP($B1693,'[3]POBLAC SIN ESSALUD CUADRO MANDO'!$G$3:$DY$188,13,0)</f>
        <v>9</v>
      </c>
      <c r="V1693" s="12">
        <f>VLOOKUP($B1693,'[3]POBLAC SIN ESSALUD CUADRO MANDO'!$G$3:$DY$188,14,0)</f>
        <v>10</v>
      </c>
      <c r="W1693" s="12">
        <f>VLOOKUP($B1693,'[3]POBLAC SIN ESSALUD CUADRO MANDO'!$G$3:$DY$188,15,0)</f>
        <v>11</v>
      </c>
      <c r="X1693" s="12">
        <f>VLOOKUP($B1693,'[3]POBLAC SIN ESSALUD CUADRO MANDO'!$G$3:$DY$188,16,0)</f>
        <v>11</v>
      </c>
      <c r="Y1693" s="12">
        <f>VLOOKUP($B1693,'[3]POBLAC SIN ESSALUD CUADRO MANDO'!$G$3:$DY$188,17,0)</f>
        <v>12</v>
      </c>
      <c r="Z1693" s="12">
        <f>VLOOKUP($B1693,'[3]POBLAC SIN ESSALUD CUADRO MANDO'!$G$3:$DY$188,18,0)</f>
        <v>11</v>
      </c>
      <c r="AA1693" s="12">
        <f>VLOOKUP($B1693,'[3]POBLAC SIN ESSALUD CUADRO MANDO'!$G$3:$DY$188,19,0)</f>
        <v>10</v>
      </c>
      <c r="AB1693" s="12">
        <f>VLOOKUP($B1693,'[3]POBLAC SIN ESSALUD CUADRO MANDO'!$G$3:$DY$188,20,0)</f>
        <v>11</v>
      </c>
      <c r="AC1693" s="12">
        <f>VLOOKUP($B1693,'[3]POBLAC SIN ESSALUD CUADRO MANDO'!$G$3:$DY$188,21,0)</f>
        <v>10</v>
      </c>
      <c r="AD1693" s="12">
        <f>VLOOKUP($B1693,'[3]POBLAC SIN ESSALUD CUADRO MANDO'!$G$3:$DY$188,110,0)</f>
        <v>44</v>
      </c>
      <c r="AE1693" s="12">
        <f>VLOOKUP($B1693,'[3]POBLAC SIN ESSALUD CUADRO MANDO'!$G$3:$DY$188,111,0)</f>
        <v>33</v>
      </c>
      <c r="AF1693" s="12">
        <f>VLOOKUP($B1693,'[3]POBLAC SIN ESSALUD CUADRO MANDO'!$G$3:$DY$188,112,0)</f>
        <v>31</v>
      </c>
      <c r="AG1693" s="12">
        <f>VLOOKUP($B1693,'[3]POBLAC SIN ESSALUD CUADRO MANDO'!$G$3:$DY$188,113,0)</f>
        <v>30</v>
      </c>
      <c r="AH1693" s="12">
        <f>VLOOKUP($B1693,'[3]POBLAC SIN ESSALUD CUADRO MANDO'!$G$3:$DY$188,114,0)</f>
        <v>28</v>
      </c>
      <c r="AI1693" s="12">
        <f>VLOOKUP($B1693,'[3]POBLAC SIN ESSALUD CUADRO MANDO'!$G$3:$DY$188,115,0)</f>
        <v>31</v>
      </c>
      <c r="AJ1693" s="12">
        <f>VLOOKUP($B1693,'[3]POBLAC SIN ESSALUD CUADRO MANDO'!$G$3:$DY$188,116,0)</f>
        <v>28</v>
      </c>
      <c r="AK1693" s="12">
        <f>VLOOKUP($B1693,'[3]POBLAC SIN ESSALUD CUADRO MANDO'!$G$3:$DY$188,117,0)</f>
        <v>21</v>
      </c>
      <c r="AL1693" s="12">
        <f>VLOOKUP($B1693,'[3]POBLAC SIN ESSALUD CUADRO MANDO'!$G$3:$DY$188,118,0)</f>
        <v>17</v>
      </c>
      <c r="AM1693" s="12">
        <f>VLOOKUP($B1693,'[3]POBLAC SIN ESSALUD CUADRO MANDO'!$G$3:$DY$188,119,0)</f>
        <v>14</v>
      </c>
      <c r="AN1693" s="12">
        <f>VLOOKUP($B1693,'[3]POBLAC SIN ESSALUD CUADRO MANDO'!$G$3:$DY$188,120,0)</f>
        <v>10</v>
      </c>
      <c r="AO1693" s="12">
        <f>VLOOKUP($B1693,'[3]POBLAC SIN ESSALUD CUADRO MANDO'!$G$3:$DY$188,121,0)</f>
        <v>9</v>
      </c>
      <c r="AP1693" s="12">
        <f>VLOOKUP($B1693,'[3]POBLAC SIN ESSALUD CUADRO MANDO'!$G$3:$DY$188,122,0)</f>
        <v>12</v>
      </c>
      <c r="AQ1693" s="74">
        <f>VLOOKUP($B1693,'[4]POB-2019'!$K$6:$BD$190,42,0)</f>
        <v>257</v>
      </c>
      <c r="AR1693" s="74">
        <f>VLOOKUP($B1693,'[4]POB-2019'!$K$6:$BD$190,43,0)</f>
        <v>26</v>
      </c>
      <c r="AS1693" s="74">
        <f>VLOOKUP($B1693,'[4]POB-2019'!$K$6:$BD$190,44,0)</f>
        <v>28</v>
      </c>
      <c r="AT1693" s="74">
        <f>VLOOKUP($B1693,'[4]POB-2019'!$K$6:$BD$190,45,0)</f>
        <v>100</v>
      </c>
      <c r="AU1693" s="12">
        <f>VLOOKUP($B1693,'[3]POBLAC SIN ESSALUD CUADRO MANDO'!$G$3:$DY$188,123,0)</f>
        <v>6</v>
      </c>
    </row>
    <row r="1694" spans="1:47" ht="12">
      <c r="A1694" s="58">
        <v>1695</v>
      </c>
      <c r="B1694" s="58">
        <v>6867</v>
      </c>
      <c r="C1694" s="59" t="s">
        <v>1130</v>
      </c>
      <c r="D1694" s="59" t="s">
        <v>723</v>
      </c>
      <c r="E1694" s="59" t="s">
        <v>883</v>
      </c>
      <c r="F1694" s="59" t="s">
        <v>891</v>
      </c>
      <c r="G1694" s="12" t="s">
        <v>266</v>
      </c>
      <c r="H1694" s="14">
        <f t="shared" si="411"/>
        <v>6867</v>
      </c>
      <c r="I1694" s="14">
        <f t="shared" si="407"/>
        <v>265</v>
      </c>
      <c r="J1694" s="12">
        <f>VLOOKUP($B1694,'[3]POBLAC SIN ESSALUD CUADRO MANDO'!$G$3:$DY$188,2,0)</f>
        <v>2</v>
      </c>
      <c r="K1694" s="12">
        <f>VLOOKUP($B1694,'[3]POBLAC SIN ESSALUD CUADRO MANDO'!$G$3:$DY$188,3,0)</f>
        <v>2</v>
      </c>
      <c r="L1694" s="12">
        <f>VLOOKUP($B1694,'[3]POBLAC SIN ESSALUD CUADRO MANDO'!$G$3:$DY$188,4,0)</f>
        <v>6</v>
      </c>
      <c r="M1694" s="12">
        <f>VLOOKUP($B1694,'[3]POBLAC SIN ESSALUD CUADRO MANDO'!$G$3:$DY$188,5,0)</f>
        <v>4</v>
      </c>
      <c r="N1694" s="12">
        <f>VLOOKUP($B1694,'[3]POBLAC SIN ESSALUD CUADRO MANDO'!$G$3:$DY$188,6,0)</f>
        <v>5</v>
      </c>
      <c r="O1694" s="12">
        <f>VLOOKUP($B1694,'[3]POBLAC SIN ESSALUD CUADRO MANDO'!$G$3:$DY$188,7,0)</f>
        <v>4</v>
      </c>
      <c r="P1694" s="12">
        <f>VLOOKUP($B1694,'[3]POBLAC SIN ESSALUD CUADRO MANDO'!$G$3:$DY$188,8,0)</f>
        <v>5</v>
      </c>
      <c r="Q1694" s="12">
        <f>VLOOKUP($B1694,'[3]POBLAC SIN ESSALUD CUADRO MANDO'!$G$3:$DY$188,9,0)</f>
        <v>6</v>
      </c>
      <c r="R1694" s="12">
        <f>VLOOKUP($B1694,'[3]POBLAC SIN ESSALUD CUADRO MANDO'!$G$3:$DY$188,10,0)</f>
        <v>4</v>
      </c>
      <c r="S1694" s="12">
        <f>VLOOKUP($B1694,'[3]POBLAC SIN ESSALUD CUADRO MANDO'!$G$3:$DY$188,11,0)</f>
        <v>5</v>
      </c>
      <c r="T1694" s="12">
        <f>VLOOKUP($B1694,'[3]POBLAC SIN ESSALUD CUADRO MANDO'!$G$3:$DY$188,12,0)</f>
        <v>5</v>
      </c>
      <c r="U1694" s="12">
        <f>VLOOKUP($B1694,'[3]POBLAC SIN ESSALUD CUADRO MANDO'!$G$3:$DY$188,13,0)</f>
        <v>5</v>
      </c>
      <c r="V1694" s="12">
        <f>VLOOKUP($B1694,'[3]POBLAC SIN ESSALUD CUADRO MANDO'!$G$3:$DY$188,14,0)</f>
        <v>5</v>
      </c>
      <c r="W1694" s="12">
        <f>VLOOKUP($B1694,'[3]POBLAC SIN ESSALUD CUADRO MANDO'!$G$3:$DY$188,15,0)</f>
        <v>6</v>
      </c>
      <c r="X1694" s="12">
        <f>VLOOKUP($B1694,'[3]POBLAC SIN ESSALUD CUADRO MANDO'!$G$3:$DY$188,16,0)</f>
        <v>6</v>
      </c>
      <c r="Y1694" s="12">
        <f>VLOOKUP($B1694,'[3]POBLAC SIN ESSALUD CUADRO MANDO'!$G$3:$DY$188,17,0)</f>
        <v>6</v>
      </c>
      <c r="Z1694" s="12">
        <f>VLOOKUP($B1694,'[3]POBLAC SIN ESSALUD CUADRO MANDO'!$G$3:$DY$188,18,0)</f>
        <v>6</v>
      </c>
      <c r="AA1694" s="12">
        <f>VLOOKUP($B1694,'[3]POBLAC SIN ESSALUD CUADRO MANDO'!$G$3:$DY$188,19,0)</f>
        <v>5</v>
      </c>
      <c r="AB1694" s="12">
        <f>VLOOKUP($B1694,'[3]POBLAC SIN ESSALUD CUADRO MANDO'!$G$3:$DY$188,20,0)</f>
        <v>6</v>
      </c>
      <c r="AC1694" s="12">
        <f>VLOOKUP($B1694,'[3]POBLAC SIN ESSALUD CUADRO MANDO'!$G$3:$DY$188,21,0)</f>
        <v>5</v>
      </c>
      <c r="AD1694" s="12">
        <f>VLOOKUP($B1694,'[3]POBLAC SIN ESSALUD CUADRO MANDO'!$G$3:$DY$188,110,0)</f>
        <v>23</v>
      </c>
      <c r="AE1694" s="12">
        <f>VLOOKUP($B1694,'[3]POBLAC SIN ESSALUD CUADRO MANDO'!$G$3:$DY$188,111,0)</f>
        <v>18</v>
      </c>
      <c r="AF1694" s="12">
        <f>VLOOKUP($B1694,'[3]POBLAC SIN ESSALUD CUADRO MANDO'!$G$3:$DY$188,112,0)</f>
        <v>17</v>
      </c>
      <c r="AG1694" s="12">
        <f>VLOOKUP($B1694,'[3]POBLAC SIN ESSALUD CUADRO MANDO'!$G$3:$DY$188,113,0)</f>
        <v>15</v>
      </c>
      <c r="AH1694" s="12">
        <f>VLOOKUP($B1694,'[3]POBLAC SIN ESSALUD CUADRO MANDO'!$G$3:$DY$188,114,0)</f>
        <v>15</v>
      </c>
      <c r="AI1694" s="12">
        <f>VLOOKUP($B1694,'[3]POBLAC SIN ESSALUD CUADRO MANDO'!$G$3:$DY$188,115,0)</f>
        <v>17</v>
      </c>
      <c r="AJ1694" s="12">
        <f>VLOOKUP($B1694,'[3]POBLAC SIN ESSALUD CUADRO MANDO'!$G$3:$DY$188,116,0)</f>
        <v>16</v>
      </c>
      <c r="AK1694" s="12">
        <f>VLOOKUP($B1694,'[3]POBLAC SIN ESSALUD CUADRO MANDO'!$G$3:$DY$188,117,0)</f>
        <v>12</v>
      </c>
      <c r="AL1694" s="12">
        <f>VLOOKUP($B1694,'[3]POBLAC SIN ESSALUD CUADRO MANDO'!$G$3:$DY$188,118,0)</f>
        <v>9</v>
      </c>
      <c r="AM1694" s="12">
        <f>VLOOKUP($B1694,'[3]POBLAC SIN ESSALUD CUADRO MANDO'!$G$3:$DY$188,119,0)</f>
        <v>8</v>
      </c>
      <c r="AN1694" s="12">
        <f>VLOOKUP($B1694,'[3]POBLAC SIN ESSALUD CUADRO MANDO'!$G$3:$DY$188,120,0)</f>
        <v>5</v>
      </c>
      <c r="AO1694" s="12">
        <f>VLOOKUP($B1694,'[3]POBLAC SIN ESSALUD CUADRO MANDO'!$G$3:$DY$188,121,0)</f>
        <v>5</v>
      </c>
      <c r="AP1694" s="12">
        <f>VLOOKUP($B1694,'[3]POBLAC SIN ESSALUD CUADRO MANDO'!$G$3:$DY$188,122,0)</f>
        <v>7</v>
      </c>
      <c r="AQ1694" s="74">
        <f>VLOOKUP($B1694,'[4]POB-2019'!$K$6:$BD$190,42,0)</f>
        <v>135</v>
      </c>
      <c r="AR1694" s="74">
        <f>VLOOKUP($B1694,'[4]POB-2019'!$K$6:$BD$190,43,0)</f>
        <v>14</v>
      </c>
      <c r="AS1694" s="74">
        <f>VLOOKUP($B1694,'[4]POB-2019'!$K$6:$BD$190,44,0)</f>
        <v>14</v>
      </c>
      <c r="AT1694" s="74">
        <f>VLOOKUP($B1694,'[4]POB-2019'!$K$6:$BD$190,45,0)</f>
        <v>54</v>
      </c>
      <c r="AU1694" s="12">
        <f>VLOOKUP($B1694,'[3]POBLAC SIN ESSALUD CUADRO MANDO'!$G$3:$DY$188,123,0)</f>
        <v>2</v>
      </c>
    </row>
    <row r="1695" spans="1:47" ht="12">
      <c r="A1695" s="58">
        <v>1696</v>
      </c>
      <c r="B1695" s="58">
        <v>5015</v>
      </c>
      <c r="C1695" s="59" t="s">
        <v>1130</v>
      </c>
      <c r="D1695" s="59" t="s">
        <v>723</v>
      </c>
      <c r="E1695" s="59" t="s">
        <v>883</v>
      </c>
      <c r="F1695" s="59" t="s">
        <v>893</v>
      </c>
      <c r="G1695" s="12" t="s">
        <v>266</v>
      </c>
      <c r="H1695" s="14">
        <f t="shared" si="411"/>
        <v>5015</v>
      </c>
      <c r="I1695" s="14">
        <f t="shared" si="407"/>
        <v>921</v>
      </c>
      <c r="J1695" s="12">
        <f>VLOOKUP($B1695,'[3]POBLAC SIN ESSALUD CUADRO MANDO'!$G$3:$DY$188,2,0)</f>
        <v>10</v>
      </c>
      <c r="K1695" s="12">
        <f>VLOOKUP($B1695,'[3]POBLAC SIN ESSALUD CUADRO MANDO'!$G$3:$DY$188,3,0)</f>
        <v>13</v>
      </c>
      <c r="L1695" s="12">
        <f>VLOOKUP($B1695,'[3]POBLAC SIN ESSALUD CUADRO MANDO'!$G$3:$DY$188,4,0)</f>
        <v>18</v>
      </c>
      <c r="M1695" s="12">
        <f>VLOOKUP($B1695,'[3]POBLAC SIN ESSALUD CUADRO MANDO'!$G$3:$DY$188,5,0)</f>
        <v>15</v>
      </c>
      <c r="N1695" s="12">
        <f>VLOOKUP($B1695,'[3]POBLAC SIN ESSALUD CUADRO MANDO'!$G$3:$DY$188,6,0)</f>
        <v>21</v>
      </c>
      <c r="O1695" s="12">
        <f>VLOOKUP($B1695,'[3]POBLAC SIN ESSALUD CUADRO MANDO'!$G$3:$DY$188,7,0)</f>
        <v>15</v>
      </c>
      <c r="P1695" s="12">
        <f>VLOOKUP($B1695,'[3]POBLAC SIN ESSALUD CUADRO MANDO'!$G$3:$DY$188,8,0)</f>
        <v>18</v>
      </c>
      <c r="Q1695" s="12">
        <f>VLOOKUP($B1695,'[3]POBLAC SIN ESSALUD CUADRO MANDO'!$G$3:$DY$188,9,0)</f>
        <v>20</v>
      </c>
      <c r="R1695" s="12">
        <f>VLOOKUP($B1695,'[3]POBLAC SIN ESSALUD CUADRO MANDO'!$G$3:$DY$188,10,0)</f>
        <v>15</v>
      </c>
      <c r="S1695" s="12">
        <f>VLOOKUP($B1695,'[3]POBLAC SIN ESSALUD CUADRO MANDO'!$G$3:$DY$188,11,0)</f>
        <v>18</v>
      </c>
      <c r="T1695" s="12">
        <f>VLOOKUP($B1695,'[3]POBLAC SIN ESSALUD CUADRO MANDO'!$G$3:$DY$188,12,0)</f>
        <v>19</v>
      </c>
      <c r="U1695" s="12">
        <f>VLOOKUP($B1695,'[3]POBLAC SIN ESSALUD CUADRO MANDO'!$G$3:$DY$188,13,0)</f>
        <v>17</v>
      </c>
      <c r="V1695" s="12">
        <f>VLOOKUP($B1695,'[3]POBLAC SIN ESSALUD CUADRO MANDO'!$G$3:$DY$188,14,0)</f>
        <v>19</v>
      </c>
      <c r="W1695" s="12">
        <f>VLOOKUP($B1695,'[3]POBLAC SIN ESSALUD CUADRO MANDO'!$G$3:$DY$188,15,0)</f>
        <v>21</v>
      </c>
      <c r="X1695" s="12">
        <f>VLOOKUP($B1695,'[3]POBLAC SIN ESSALUD CUADRO MANDO'!$G$3:$DY$188,16,0)</f>
        <v>21</v>
      </c>
      <c r="Y1695" s="12">
        <f>VLOOKUP($B1695,'[3]POBLAC SIN ESSALUD CUADRO MANDO'!$G$3:$DY$188,17,0)</f>
        <v>21</v>
      </c>
      <c r="Z1695" s="12">
        <f>VLOOKUP($B1695,'[3]POBLAC SIN ESSALUD CUADRO MANDO'!$G$3:$DY$188,18,0)</f>
        <v>20</v>
      </c>
      <c r="AA1695" s="12">
        <f>VLOOKUP($B1695,'[3]POBLAC SIN ESSALUD CUADRO MANDO'!$G$3:$DY$188,19,0)</f>
        <v>19</v>
      </c>
      <c r="AB1695" s="12">
        <f>VLOOKUP($B1695,'[3]POBLAC SIN ESSALUD CUADRO MANDO'!$G$3:$DY$188,20,0)</f>
        <v>20</v>
      </c>
      <c r="AC1695" s="12">
        <f>VLOOKUP($B1695,'[3]POBLAC SIN ESSALUD CUADRO MANDO'!$G$3:$DY$188,21,0)</f>
        <v>18</v>
      </c>
      <c r="AD1695" s="12">
        <f>VLOOKUP($B1695,'[3]POBLAC SIN ESSALUD CUADRO MANDO'!$G$3:$DY$188,110,0)</f>
        <v>80</v>
      </c>
      <c r="AE1695" s="12">
        <f>VLOOKUP($B1695,'[3]POBLAC SIN ESSALUD CUADRO MANDO'!$G$3:$DY$188,111,0)</f>
        <v>60</v>
      </c>
      <c r="AF1695" s="12">
        <f>VLOOKUP($B1695,'[3]POBLAC SIN ESSALUD CUADRO MANDO'!$G$3:$DY$188,112,0)</f>
        <v>58</v>
      </c>
      <c r="AG1695" s="12">
        <f>VLOOKUP($B1695,'[3]POBLAC SIN ESSALUD CUADRO MANDO'!$G$3:$DY$188,113,0)</f>
        <v>57</v>
      </c>
      <c r="AH1695" s="12">
        <f>VLOOKUP($B1695,'[3]POBLAC SIN ESSALUD CUADRO MANDO'!$G$3:$DY$188,114,0)</f>
        <v>50</v>
      </c>
      <c r="AI1695" s="12">
        <f>VLOOKUP($B1695,'[3]POBLAC SIN ESSALUD CUADRO MANDO'!$G$3:$DY$188,115,0)</f>
        <v>54</v>
      </c>
      <c r="AJ1695" s="12">
        <f>VLOOKUP($B1695,'[3]POBLAC SIN ESSALUD CUADRO MANDO'!$G$3:$DY$188,116,0)</f>
        <v>49</v>
      </c>
      <c r="AK1695" s="12">
        <f>VLOOKUP($B1695,'[3]POBLAC SIN ESSALUD CUADRO MANDO'!$G$3:$DY$188,117,0)</f>
        <v>40</v>
      </c>
      <c r="AL1695" s="12">
        <f>VLOOKUP($B1695,'[3]POBLAC SIN ESSALUD CUADRO MANDO'!$G$3:$DY$188,118,0)</f>
        <v>30</v>
      </c>
      <c r="AM1695" s="12">
        <f>VLOOKUP($B1695,'[3]POBLAC SIN ESSALUD CUADRO MANDO'!$G$3:$DY$188,119,0)</f>
        <v>25</v>
      </c>
      <c r="AN1695" s="12">
        <f>VLOOKUP($B1695,'[3]POBLAC SIN ESSALUD CUADRO MANDO'!$G$3:$DY$188,120,0)</f>
        <v>18</v>
      </c>
      <c r="AO1695" s="12">
        <f>VLOOKUP($B1695,'[3]POBLAC SIN ESSALUD CUADRO MANDO'!$G$3:$DY$188,121,0)</f>
        <v>16</v>
      </c>
      <c r="AP1695" s="12">
        <f>VLOOKUP($B1695,'[3]POBLAC SIN ESSALUD CUADRO MANDO'!$G$3:$DY$188,122,0)</f>
        <v>26</v>
      </c>
      <c r="AQ1695" s="74">
        <f>VLOOKUP($B1695,'[4]POB-2019'!$K$6:$BD$190,42,0)</f>
        <v>470</v>
      </c>
      <c r="AR1695" s="74">
        <f>VLOOKUP($B1695,'[4]POB-2019'!$K$6:$BD$190,43,0)</f>
        <v>49</v>
      </c>
      <c r="AS1695" s="74">
        <f>VLOOKUP($B1695,'[4]POB-2019'!$K$6:$BD$190,44,0)</f>
        <v>50</v>
      </c>
      <c r="AT1695" s="74">
        <f>VLOOKUP($B1695,'[4]POB-2019'!$K$6:$BD$190,45,0)</f>
        <v>183</v>
      </c>
      <c r="AU1695" s="12">
        <f>VLOOKUP($B1695,'[3]POBLAC SIN ESSALUD CUADRO MANDO'!$G$3:$DY$188,123,0)</f>
        <v>10</v>
      </c>
    </row>
    <row r="1696" spans="1:47" ht="12">
      <c r="A1696" s="58">
        <v>1697</v>
      </c>
      <c r="B1696" s="58">
        <v>5016</v>
      </c>
      <c r="C1696" s="59" t="s">
        <v>1130</v>
      </c>
      <c r="D1696" s="59" t="s">
        <v>723</v>
      </c>
      <c r="E1696" s="59" t="s">
        <v>883</v>
      </c>
      <c r="F1696" s="59" t="s">
        <v>894</v>
      </c>
      <c r="G1696" s="12" t="s">
        <v>266</v>
      </c>
      <c r="H1696" s="14">
        <f t="shared" si="411"/>
        <v>5016</v>
      </c>
      <c r="I1696" s="14">
        <f t="shared" si="407"/>
        <v>516</v>
      </c>
      <c r="J1696" s="12">
        <f>VLOOKUP($B1696,'[3]POBLAC SIN ESSALUD CUADRO MANDO'!$G$3:$DY$188,2,0)</f>
        <v>6</v>
      </c>
      <c r="K1696" s="12">
        <f>VLOOKUP($B1696,'[3]POBLAC SIN ESSALUD CUADRO MANDO'!$G$3:$DY$188,3,0)</f>
        <v>9</v>
      </c>
      <c r="L1696" s="12">
        <f>VLOOKUP($B1696,'[3]POBLAC SIN ESSALUD CUADRO MANDO'!$G$3:$DY$188,4,0)</f>
        <v>5</v>
      </c>
      <c r="M1696" s="12">
        <f>VLOOKUP($B1696,'[3]POBLAC SIN ESSALUD CUADRO MANDO'!$G$3:$DY$188,5,0)</f>
        <v>9</v>
      </c>
      <c r="N1696" s="12">
        <f>VLOOKUP($B1696,'[3]POBLAC SIN ESSALUD CUADRO MANDO'!$G$3:$DY$188,6,0)</f>
        <v>7</v>
      </c>
      <c r="O1696" s="12">
        <f>VLOOKUP($B1696,'[3]POBLAC SIN ESSALUD CUADRO MANDO'!$G$3:$DY$188,7,0)</f>
        <v>9</v>
      </c>
      <c r="P1696" s="12">
        <f>VLOOKUP($B1696,'[3]POBLAC SIN ESSALUD CUADRO MANDO'!$G$3:$DY$188,8,0)</f>
        <v>10</v>
      </c>
      <c r="Q1696" s="12">
        <f>VLOOKUP($B1696,'[3]POBLAC SIN ESSALUD CUADRO MANDO'!$G$3:$DY$188,9,0)</f>
        <v>11</v>
      </c>
      <c r="R1696" s="12">
        <f>VLOOKUP($B1696,'[3]POBLAC SIN ESSALUD CUADRO MANDO'!$G$3:$DY$188,10,0)</f>
        <v>9</v>
      </c>
      <c r="S1696" s="12">
        <f>VLOOKUP($B1696,'[3]POBLAC SIN ESSALUD CUADRO MANDO'!$G$3:$DY$188,11,0)</f>
        <v>10</v>
      </c>
      <c r="T1696" s="12">
        <f>VLOOKUP($B1696,'[3]POBLAC SIN ESSALUD CUADRO MANDO'!$G$3:$DY$188,12,0)</f>
        <v>11</v>
      </c>
      <c r="U1696" s="12">
        <f>VLOOKUP($B1696,'[3]POBLAC SIN ESSALUD CUADRO MANDO'!$G$3:$DY$188,13,0)</f>
        <v>10</v>
      </c>
      <c r="V1696" s="12">
        <f>VLOOKUP($B1696,'[3]POBLAC SIN ESSALUD CUADRO MANDO'!$G$3:$DY$188,14,0)</f>
        <v>11</v>
      </c>
      <c r="W1696" s="12">
        <f>VLOOKUP($B1696,'[3]POBLAC SIN ESSALUD CUADRO MANDO'!$G$3:$DY$188,15,0)</f>
        <v>12</v>
      </c>
      <c r="X1696" s="12">
        <f>VLOOKUP($B1696,'[3]POBLAC SIN ESSALUD CUADRO MANDO'!$G$3:$DY$188,16,0)</f>
        <v>12</v>
      </c>
      <c r="Y1696" s="12">
        <f>VLOOKUP($B1696,'[3]POBLAC SIN ESSALUD CUADRO MANDO'!$G$3:$DY$188,17,0)</f>
        <v>12</v>
      </c>
      <c r="Z1696" s="12">
        <f>VLOOKUP($B1696,'[3]POBLAC SIN ESSALUD CUADRO MANDO'!$G$3:$DY$188,18,0)</f>
        <v>12</v>
      </c>
      <c r="AA1696" s="12">
        <f>VLOOKUP($B1696,'[3]POBLAC SIN ESSALUD CUADRO MANDO'!$G$3:$DY$188,19,0)</f>
        <v>11</v>
      </c>
      <c r="AB1696" s="12">
        <f>VLOOKUP($B1696,'[3]POBLAC SIN ESSALUD CUADRO MANDO'!$G$3:$DY$188,20,0)</f>
        <v>11</v>
      </c>
      <c r="AC1696" s="12">
        <f>VLOOKUP($B1696,'[3]POBLAC SIN ESSALUD CUADRO MANDO'!$G$3:$DY$188,21,0)</f>
        <v>10</v>
      </c>
      <c r="AD1696" s="12">
        <f>VLOOKUP($B1696,'[3]POBLAC SIN ESSALUD CUADRO MANDO'!$G$3:$DY$188,110,0)</f>
        <v>45</v>
      </c>
      <c r="AE1696" s="12">
        <f>VLOOKUP($B1696,'[3]POBLAC SIN ESSALUD CUADRO MANDO'!$G$3:$DY$188,111,0)</f>
        <v>33</v>
      </c>
      <c r="AF1696" s="12">
        <f>VLOOKUP($B1696,'[3]POBLAC SIN ESSALUD CUADRO MANDO'!$G$3:$DY$188,112,0)</f>
        <v>32</v>
      </c>
      <c r="AG1696" s="12">
        <f>VLOOKUP($B1696,'[3]POBLAC SIN ESSALUD CUADRO MANDO'!$G$3:$DY$188,113,0)</f>
        <v>33</v>
      </c>
      <c r="AH1696" s="12">
        <f>VLOOKUP($B1696,'[3]POBLAC SIN ESSALUD CUADRO MANDO'!$G$3:$DY$188,114,0)</f>
        <v>29</v>
      </c>
      <c r="AI1696" s="12">
        <f>VLOOKUP($B1696,'[3]POBLAC SIN ESSALUD CUADRO MANDO'!$G$3:$DY$188,115,0)</f>
        <v>31</v>
      </c>
      <c r="AJ1696" s="12">
        <f>VLOOKUP($B1696,'[3]POBLAC SIN ESSALUD CUADRO MANDO'!$G$3:$DY$188,116,0)</f>
        <v>28</v>
      </c>
      <c r="AK1696" s="12">
        <f>VLOOKUP($B1696,'[3]POBLAC SIN ESSALUD CUADRO MANDO'!$G$3:$DY$188,117,0)</f>
        <v>23</v>
      </c>
      <c r="AL1696" s="12">
        <f>VLOOKUP($B1696,'[3]POBLAC SIN ESSALUD CUADRO MANDO'!$G$3:$DY$188,118,0)</f>
        <v>17</v>
      </c>
      <c r="AM1696" s="12">
        <f>VLOOKUP($B1696,'[3]POBLAC SIN ESSALUD CUADRO MANDO'!$G$3:$DY$188,119,0)</f>
        <v>15</v>
      </c>
      <c r="AN1696" s="12">
        <f>VLOOKUP($B1696,'[3]POBLAC SIN ESSALUD CUADRO MANDO'!$G$3:$DY$188,120,0)</f>
        <v>11</v>
      </c>
      <c r="AO1696" s="12">
        <f>VLOOKUP($B1696,'[3]POBLAC SIN ESSALUD CUADRO MANDO'!$G$3:$DY$188,121,0)</f>
        <v>9</v>
      </c>
      <c r="AP1696" s="12">
        <f>VLOOKUP($B1696,'[3]POBLAC SIN ESSALUD CUADRO MANDO'!$G$3:$DY$188,122,0)</f>
        <v>13</v>
      </c>
      <c r="AQ1696" s="74">
        <f>VLOOKUP($B1696,'[4]POB-2019'!$K$6:$BD$190,42,0)</f>
        <v>263</v>
      </c>
      <c r="AR1696" s="74">
        <f>VLOOKUP($B1696,'[4]POB-2019'!$K$6:$BD$190,43,0)</f>
        <v>29</v>
      </c>
      <c r="AS1696" s="74">
        <f>VLOOKUP($B1696,'[4]POB-2019'!$K$6:$BD$190,44,0)</f>
        <v>29</v>
      </c>
      <c r="AT1696" s="74">
        <f>VLOOKUP($B1696,'[4]POB-2019'!$K$6:$BD$190,45,0)</f>
        <v>104</v>
      </c>
      <c r="AU1696" s="12">
        <f>VLOOKUP($B1696,'[3]POBLAC SIN ESSALUD CUADRO MANDO'!$G$3:$DY$188,123,0)</f>
        <v>6</v>
      </c>
    </row>
    <row r="1697" spans="1:47" ht="12">
      <c r="A1697" s="58">
        <v>1698</v>
      </c>
      <c r="B1697" s="58">
        <v>11068</v>
      </c>
      <c r="C1697" s="59" t="s">
        <v>1130</v>
      </c>
      <c r="D1697" s="59" t="s">
        <v>723</v>
      </c>
      <c r="E1697" s="59" t="s">
        <v>883</v>
      </c>
      <c r="F1697" s="59" t="s">
        <v>896</v>
      </c>
      <c r="G1697" s="12" t="s">
        <v>266</v>
      </c>
      <c r="H1697" s="14">
        <f t="shared" si="411"/>
        <v>11068</v>
      </c>
      <c r="I1697" s="14">
        <f t="shared" si="407"/>
        <v>595</v>
      </c>
      <c r="J1697" s="12">
        <f>VLOOKUP($B1697,'[3]POBLAC SIN ESSALUD CUADRO MANDO'!$G$3:$DY$188,2,0)</f>
        <v>6</v>
      </c>
      <c r="K1697" s="12">
        <f>VLOOKUP($B1697,'[3]POBLAC SIN ESSALUD CUADRO MANDO'!$G$3:$DY$188,3,0)</f>
        <v>9</v>
      </c>
      <c r="L1697" s="12">
        <f>VLOOKUP($B1697,'[3]POBLAC SIN ESSALUD CUADRO MANDO'!$G$3:$DY$188,4,0)</f>
        <v>16</v>
      </c>
      <c r="M1697" s="12">
        <f>VLOOKUP($B1697,'[3]POBLAC SIN ESSALUD CUADRO MANDO'!$G$3:$DY$188,5,0)</f>
        <v>10</v>
      </c>
      <c r="N1697" s="12">
        <f>VLOOKUP($B1697,'[3]POBLAC SIN ESSALUD CUADRO MANDO'!$G$3:$DY$188,6,0)</f>
        <v>8</v>
      </c>
      <c r="O1697" s="12">
        <f>VLOOKUP($B1697,'[3]POBLAC SIN ESSALUD CUADRO MANDO'!$G$3:$DY$188,7,0)</f>
        <v>10</v>
      </c>
      <c r="P1697" s="12">
        <f>VLOOKUP($B1697,'[3]POBLAC SIN ESSALUD CUADRO MANDO'!$G$3:$DY$188,8,0)</f>
        <v>12</v>
      </c>
      <c r="Q1697" s="12">
        <f>VLOOKUP($B1697,'[3]POBLAC SIN ESSALUD CUADRO MANDO'!$G$3:$DY$188,9,0)</f>
        <v>13</v>
      </c>
      <c r="R1697" s="12">
        <f>VLOOKUP($B1697,'[3]POBLAC SIN ESSALUD CUADRO MANDO'!$G$3:$DY$188,10,0)</f>
        <v>10</v>
      </c>
      <c r="S1697" s="12">
        <f>VLOOKUP($B1697,'[3]POBLAC SIN ESSALUD CUADRO MANDO'!$G$3:$DY$188,11,0)</f>
        <v>11</v>
      </c>
      <c r="T1697" s="12">
        <f>VLOOKUP($B1697,'[3]POBLAC SIN ESSALUD CUADRO MANDO'!$G$3:$DY$188,12,0)</f>
        <v>12</v>
      </c>
      <c r="U1697" s="12">
        <f>VLOOKUP($B1697,'[3]POBLAC SIN ESSALUD CUADRO MANDO'!$G$3:$DY$188,13,0)</f>
        <v>11</v>
      </c>
      <c r="V1697" s="12">
        <f>VLOOKUP($B1697,'[3]POBLAC SIN ESSALUD CUADRO MANDO'!$G$3:$DY$188,14,0)</f>
        <v>12</v>
      </c>
      <c r="W1697" s="12">
        <f>VLOOKUP($B1697,'[3]POBLAC SIN ESSALUD CUADRO MANDO'!$G$3:$DY$188,15,0)</f>
        <v>13</v>
      </c>
      <c r="X1697" s="12">
        <f>VLOOKUP($B1697,'[3]POBLAC SIN ESSALUD CUADRO MANDO'!$G$3:$DY$188,16,0)</f>
        <v>14</v>
      </c>
      <c r="Y1697" s="12">
        <f>VLOOKUP($B1697,'[3]POBLAC SIN ESSALUD CUADRO MANDO'!$G$3:$DY$188,17,0)</f>
        <v>14</v>
      </c>
      <c r="Z1697" s="12">
        <f>VLOOKUP($B1697,'[3]POBLAC SIN ESSALUD CUADRO MANDO'!$G$3:$DY$188,18,0)</f>
        <v>13</v>
      </c>
      <c r="AA1697" s="12">
        <f>VLOOKUP($B1697,'[3]POBLAC SIN ESSALUD CUADRO MANDO'!$G$3:$DY$188,19,0)</f>
        <v>12</v>
      </c>
      <c r="AB1697" s="12">
        <f>VLOOKUP($B1697,'[3]POBLAC SIN ESSALUD CUADRO MANDO'!$G$3:$DY$188,20,0)</f>
        <v>13</v>
      </c>
      <c r="AC1697" s="12">
        <f>VLOOKUP($B1697,'[3]POBLAC SIN ESSALUD CUADRO MANDO'!$G$3:$DY$188,21,0)</f>
        <v>12</v>
      </c>
      <c r="AD1697" s="12">
        <f>VLOOKUP($B1697,'[3]POBLAC SIN ESSALUD CUADRO MANDO'!$G$3:$DY$188,110,0)</f>
        <v>51</v>
      </c>
      <c r="AE1697" s="12">
        <f>VLOOKUP($B1697,'[3]POBLAC SIN ESSALUD CUADRO MANDO'!$G$3:$DY$188,111,0)</f>
        <v>39</v>
      </c>
      <c r="AF1697" s="12">
        <f>VLOOKUP($B1697,'[3]POBLAC SIN ESSALUD CUADRO MANDO'!$G$3:$DY$188,112,0)</f>
        <v>37</v>
      </c>
      <c r="AG1697" s="12">
        <f>VLOOKUP($B1697,'[3]POBLAC SIN ESSALUD CUADRO MANDO'!$G$3:$DY$188,113,0)</f>
        <v>37</v>
      </c>
      <c r="AH1697" s="12">
        <f>VLOOKUP($B1697,'[3]POBLAC SIN ESSALUD CUADRO MANDO'!$G$3:$DY$188,114,0)</f>
        <v>33</v>
      </c>
      <c r="AI1697" s="12">
        <f>VLOOKUP($B1697,'[3]POBLAC SIN ESSALUD CUADRO MANDO'!$G$3:$DY$188,115,0)</f>
        <v>36</v>
      </c>
      <c r="AJ1697" s="12">
        <f>VLOOKUP($B1697,'[3]POBLAC SIN ESSALUD CUADRO MANDO'!$G$3:$DY$188,116,0)</f>
        <v>33</v>
      </c>
      <c r="AK1697" s="12">
        <f>VLOOKUP($B1697,'[3]POBLAC SIN ESSALUD CUADRO MANDO'!$G$3:$DY$188,117,0)</f>
        <v>24</v>
      </c>
      <c r="AL1697" s="12">
        <f>VLOOKUP($B1697,'[3]POBLAC SIN ESSALUD CUADRO MANDO'!$G$3:$DY$188,118,0)</f>
        <v>21</v>
      </c>
      <c r="AM1697" s="12">
        <f>VLOOKUP($B1697,'[3]POBLAC SIN ESSALUD CUADRO MANDO'!$G$3:$DY$188,119,0)</f>
        <v>16</v>
      </c>
      <c r="AN1697" s="12">
        <f>VLOOKUP($B1697,'[3]POBLAC SIN ESSALUD CUADRO MANDO'!$G$3:$DY$188,120,0)</f>
        <v>13</v>
      </c>
      <c r="AO1697" s="12">
        <f>VLOOKUP($B1697,'[3]POBLAC SIN ESSALUD CUADRO MANDO'!$G$3:$DY$188,121,0)</f>
        <v>10</v>
      </c>
      <c r="AP1697" s="12">
        <f>VLOOKUP($B1697,'[3]POBLAC SIN ESSALUD CUADRO MANDO'!$G$3:$DY$188,122,0)</f>
        <v>14</v>
      </c>
      <c r="AQ1697" s="74">
        <f>VLOOKUP($B1697,'[4]POB-2019'!$K$6:$BD$190,42,0)</f>
        <v>303</v>
      </c>
      <c r="AR1697" s="74">
        <f>VLOOKUP($B1697,'[4]POB-2019'!$K$6:$BD$190,43,0)</f>
        <v>32</v>
      </c>
      <c r="AS1697" s="74">
        <f>VLOOKUP($B1697,'[4]POB-2019'!$K$6:$BD$190,44,0)</f>
        <v>33</v>
      </c>
      <c r="AT1697" s="74">
        <f>VLOOKUP($B1697,'[4]POB-2019'!$K$6:$BD$190,45,0)</f>
        <v>119</v>
      </c>
      <c r="AU1697" s="12">
        <f>VLOOKUP($B1697,'[3]POBLAC SIN ESSALUD CUADRO MANDO'!$G$3:$DY$188,123,0)</f>
        <v>6</v>
      </c>
    </row>
    <row r="1698" spans="1:47" ht="12">
      <c r="A1698" s="97">
        <v>1699</v>
      </c>
      <c r="B1698" s="97"/>
      <c r="C1698" s="98"/>
      <c r="D1698" s="98"/>
      <c r="E1698" s="98"/>
      <c r="F1698" s="98" t="s">
        <v>1160</v>
      </c>
      <c r="G1698" s="17" t="s">
        <v>1214</v>
      </c>
      <c r="H1698" s="81"/>
      <c r="I1698" s="81">
        <f t="shared" si="407"/>
        <v>16877</v>
      </c>
      <c r="J1698" s="17">
        <f>SUM(J1699:J1721)</f>
        <v>209</v>
      </c>
      <c r="K1698" s="17">
        <f t="shared" ref="K1698:AU1698" si="412">SUM(K1699:K1721)</f>
        <v>244</v>
      </c>
      <c r="L1698" s="17">
        <f t="shared" si="412"/>
        <v>256</v>
      </c>
      <c r="M1698" s="17">
        <f t="shared" si="412"/>
        <v>276</v>
      </c>
      <c r="N1698" s="17">
        <f t="shared" si="412"/>
        <v>283</v>
      </c>
      <c r="O1698" s="17">
        <f t="shared" si="412"/>
        <v>317</v>
      </c>
      <c r="P1698" s="17">
        <f t="shared" si="412"/>
        <v>360</v>
      </c>
      <c r="Q1698" s="17">
        <f t="shared" si="412"/>
        <v>323</v>
      </c>
      <c r="R1698" s="17">
        <f t="shared" si="412"/>
        <v>371</v>
      </c>
      <c r="S1698" s="17">
        <f t="shared" si="412"/>
        <v>343</v>
      </c>
      <c r="T1698" s="17">
        <f t="shared" si="412"/>
        <v>375</v>
      </c>
      <c r="U1698" s="17">
        <f t="shared" si="412"/>
        <v>372</v>
      </c>
      <c r="V1698" s="17">
        <f t="shared" si="412"/>
        <v>437</v>
      </c>
      <c r="W1698" s="17">
        <f t="shared" si="412"/>
        <v>413</v>
      </c>
      <c r="X1698" s="17">
        <f t="shared" si="412"/>
        <v>409</v>
      </c>
      <c r="Y1698" s="17">
        <f t="shared" si="412"/>
        <v>413</v>
      </c>
      <c r="Z1698" s="17">
        <f t="shared" si="412"/>
        <v>413</v>
      </c>
      <c r="AA1698" s="17">
        <f t="shared" si="412"/>
        <v>391</v>
      </c>
      <c r="AB1698" s="17">
        <f t="shared" si="412"/>
        <v>348</v>
      </c>
      <c r="AC1698" s="17">
        <f t="shared" si="412"/>
        <v>329</v>
      </c>
      <c r="AD1698" s="17">
        <f t="shared" si="412"/>
        <v>1420</v>
      </c>
      <c r="AE1698" s="17">
        <f t="shared" si="412"/>
        <v>931</v>
      </c>
      <c r="AF1698" s="17">
        <f t="shared" si="412"/>
        <v>1002</v>
      </c>
      <c r="AG1698" s="17">
        <f t="shared" si="412"/>
        <v>991</v>
      </c>
      <c r="AH1698" s="17">
        <f t="shared" si="412"/>
        <v>1082</v>
      </c>
      <c r="AI1698" s="17">
        <f t="shared" si="412"/>
        <v>848</v>
      </c>
      <c r="AJ1698" s="17">
        <f t="shared" si="412"/>
        <v>852</v>
      </c>
      <c r="AK1698" s="17">
        <f t="shared" si="412"/>
        <v>660</v>
      </c>
      <c r="AL1698" s="17">
        <f t="shared" si="412"/>
        <v>524</v>
      </c>
      <c r="AM1698" s="17">
        <f t="shared" si="412"/>
        <v>529</v>
      </c>
      <c r="AN1698" s="17">
        <f t="shared" si="412"/>
        <v>416</v>
      </c>
      <c r="AO1698" s="17">
        <f t="shared" si="412"/>
        <v>325</v>
      </c>
      <c r="AP1698" s="17">
        <f t="shared" si="412"/>
        <v>415</v>
      </c>
      <c r="AQ1698" s="17">
        <f t="shared" si="412"/>
        <v>8607</v>
      </c>
      <c r="AR1698" s="17">
        <f t="shared" si="412"/>
        <v>1024</v>
      </c>
      <c r="AS1698" s="17">
        <f t="shared" si="412"/>
        <v>967</v>
      </c>
      <c r="AT1698" s="17">
        <f t="shared" si="412"/>
        <v>3199</v>
      </c>
      <c r="AU1698" s="17">
        <f t="shared" si="412"/>
        <v>219</v>
      </c>
    </row>
    <row r="1699" spans="1:47" ht="12">
      <c r="A1699" s="58">
        <v>1700</v>
      </c>
      <c r="B1699" s="58">
        <v>5008</v>
      </c>
      <c r="C1699" s="59" t="s">
        <v>1130</v>
      </c>
      <c r="D1699" s="59" t="s">
        <v>723</v>
      </c>
      <c r="E1699" s="59" t="s">
        <v>737</v>
      </c>
      <c r="F1699" s="59" t="s">
        <v>744</v>
      </c>
      <c r="G1699" s="12" t="s">
        <v>266</v>
      </c>
      <c r="H1699" s="14">
        <f t="shared" ref="H1699:H1721" si="413">B1699</f>
        <v>5008</v>
      </c>
      <c r="I1699" s="14">
        <f t="shared" si="407"/>
        <v>723</v>
      </c>
      <c r="J1699" s="12">
        <f>VLOOKUP($B1699,'[3]POBLAC SIN ESSALUD CUADRO MANDO'!$G$3:$DY$188,2,0)</f>
        <v>9</v>
      </c>
      <c r="K1699" s="12">
        <f>VLOOKUP($B1699,'[3]POBLAC SIN ESSALUD CUADRO MANDO'!$G$3:$DY$188,3,0)</f>
        <v>10</v>
      </c>
      <c r="L1699" s="12">
        <f>VLOOKUP($B1699,'[3]POBLAC SIN ESSALUD CUADRO MANDO'!$G$3:$DY$188,4,0)</f>
        <v>16</v>
      </c>
      <c r="M1699" s="12">
        <f>VLOOKUP($B1699,'[3]POBLAC SIN ESSALUD CUADRO MANDO'!$G$3:$DY$188,5,0)</f>
        <v>9</v>
      </c>
      <c r="N1699" s="12">
        <f>VLOOKUP($B1699,'[3]POBLAC SIN ESSALUD CUADRO MANDO'!$G$3:$DY$188,6,0)</f>
        <v>18</v>
      </c>
      <c r="O1699" s="12">
        <f>VLOOKUP($B1699,'[3]POBLAC SIN ESSALUD CUADRO MANDO'!$G$3:$DY$188,7,0)</f>
        <v>9</v>
      </c>
      <c r="P1699" s="12">
        <f>VLOOKUP($B1699,'[3]POBLAC SIN ESSALUD CUADRO MANDO'!$G$3:$DY$188,8,0)</f>
        <v>14</v>
      </c>
      <c r="Q1699" s="12">
        <f>VLOOKUP($B1699,'[3]POBLAC SIN ESSALUD CUADRO MANDO'!$G$3:$DY$188,9,0)</f>
        <v>15</v>
      </c>
      <c r="R1699" s="12">
        <f>VLOOKUP($B1699,'[3]POBLAC SIN ESSALUD CUADRO MANDO'!$G$3:$DY$188,10,0)</f>
        <v>12</v>
      </c>
      <c r="S1699" s="12">
        <f>VLOOKUP($B1699,'[3]POBLAC SIN ESSALUD CUADRO MANDO'!$G$3:$DY$188,11,0)</f>
        <v>12</v>
      </c>
      <c r="T1699" s="12">
        <f>VLOOKUP($B1699,'[3]POBLAC SIN ESSALUD CUADRO MANDO'!$G$3:$DY$188,12,0)</f>
        <v>15</v>
      </c>
      <c r="U1699" s="12">
        <f>VLOOKUP($B1699,'[3]POBLAC SIN ESSALUD CUADRO MANDO'!$G$3:$DY$188,13,0)</f>
        <v>11</v>
      </c>
      <c r="V1699" s="12">
        <f>VLOOKUP($B1699,'[3]POBLAC SIN ESSALUD CUADRO MANDO'!$G$3:$DY$188,14,0)</f>
        <v>16</v>
      </c>
      <c r="W1699" s="12">
        <f>VLOOKUP($B1699,'[3]POBLAC SIN ESSALUD CUADRO MANDO'!$G$3:$DY$188,15,0)</f>
        <v>15</v>
      </c>
      <c r="X1699" s="12">
        <f>VLOOKUP($B1699,'[3]POBLAC SIN ESSALUD CUADRO MANDO'!$G$3:$DY$188,16,0)</f>
        <v>16</v>
      </c>
      <c r="Y1699" s="12">
        <f>VLOOKUP($B1699,'[3]POBLAC SIN ESSALUD CUADRO MANDO'!$G$3:$DY$188,17,0)</f>
        <v>14</v>
      </c>
      <c r="Z1699" s="12">
        <f>VLOOKUP($B1699,'[3]POBLAC SIN ESSALUD CUADRO MANDO'!$G$3:$DY$188,18,0)</f>
        <v>14</v>
      </c>
      <c r="AA1699" s="12">
        <f>VLOOKUP($B1699,'[3]POBLAC SIN ESSALUD CUADRO MANDO'!$G$3:$DY$188,19,0)</f>
        <v>11</v>
      </c>
      <c r="AB1699" s="12">
        <f>VLOOKUP($B1699,'[3]POBLAC SIN ESSALUD CUADRO MANDO'!$G$3:$DY$188,20,0)</f>
        <v>16</v>
      </c>
      <c r="AC1699" s="12">
        <f>VLOOKUP($B1699,'[3]POBLAC SIN ESSALUD CUADRO MANDO'!$G$3:$DY$188,21,0)</f>
        <v>15</v>
      </c>
      <c r="AD1699" s="12">
        <f>VLOOKUP($B1699,'[3]POBLAC SIN ESSALUD CUADRO MANDO'!$G$3:$DY$188,110,0)</f>
        <v>79</v>
      </c>
      <c r="AE1699" s="12">
        <f>VLOOKUP($B1699,'[3]POBLAC SIN ESSALUD CUADRO MANDO'!$G$3:$DY$188,111,0)</f>
        <v>61</v>
      </c>
      <c r="AF1699" s="12">
        <f>VLOOKUP($B1699,'[3]POBLAC SIN ESSALUD CUADRO MANDO'!$G$3:$DY$188,112,0)</f>
        <v>57</v>
      </c>
      <c r="AG1699" s="12">
        <f>VLOOKUP($B1699,'[3]POBLAC SIN ESSALUD CUADRO MANDO'!$G$3:$DY$188,113,0)</f>
        <v>48</v>
      </c>
      <c r="AH1699" s="12">
        <f>VLOOKUP($B1699,'[3]POBLAC SIN ESSALUD CUADRO MANDO'!$G$3:$DY$188,114,0)</f>
        <v>43</v>
      </c>
      <c r="AI1699" s="12">
        <f>VLOOKUP($B1699,'[3]POBLAC SIN ESSALUD CUADRO MANDO'!$G$3:$DY$188,115,0)</f>
        <v>33</v>
      </c>
      <c r="AJ1699" s="12">
        <f>VLOOKUP($B1699,'[3]POBLAC SIN ESSALUD CUADRO MANDO'!$G$3:$DY$188,116,0)</f>
        <v>33</v>
      </c>
      <c r="AK1699" s="12">
        <f>VLOOKUP($B1699,'[3]POBLAC SIN ESSALUD CUADRO MANDO'!$G$3:$DY$188,117,0)</f>
        <v>31</v>
      </c>
      <c r="AL1699" s="12">
        <f>VLOOKUP($B1699,'[3]POBLAC SIN ESSALUD CUADRO MANDO'!$G$3:$DY$188,118,0)</f>
        <v>24</v>
      </c>
      <c r="AM1699" s="12">
        <f>VLOOKUP($B1699,'[3]POBLAC SIN ESSALUD CUADRO MANDO'!$G$3:$DY$188,119,0)</f>
        <v>19</v>
      </c>
      <c r="AN1699" s="12">
        <f>VLOOKUP($B1699,'[3]POBLAC SIN ESSALUD CUADRO MANDO'!$G$3:$DY$188,120,0)</f>
        <v>9</v>
      </c>
      <c r="AO1699" s="12">
        <f>VLOOKUP($B1699,'[3]POBLAC SIN ESSALUD CUADRO MANDO'!$G$3:$DY$188,121,0)</f>
        <v>8</v>
      </c>
      <c r="AP1699" s="12">
        <f>VLOOKUP($B1699,'[3]POBLAC SIN ESSALUD CUADRO MANDO'!$G$3:$DY$188,122,0)</f>
        <v>11</v>
      </c>
      <c r="AQ1699" s="74">
        <f>VLOOKUP($B1699,'[4]POB-2019'!$K$6:$BD$190,42,0)</f>
        <v>369</v>
      </c>
      <c r="AR1699" s="74">
        <f>VLOOKUP($B1699,'[4]POB-2019'!$K$6:$BD$190,43,0)</f>
        <v>37</v>
      </c>
      <c r="AS1699" s="74">
        <f>VLOOKUP($B1699,'[4]POB-2019'!$K$6:$BD$190,44,0)</f>
        <v>36</v>
      </c>
      <c r="AT1699" s="74">
        <f>VLOOKUP($B1699,'[4]POB-2019'!$K$6:$BD$190,45,0)</f>
        <v>164</v>
      </c>
      <c r="AU1699" s="12">
        <f>VLOOKUP($B1699,'[3]POBLAC SIN ESSALUD CUADRO MANDO'!$G$3:$DY$188,123,0)</f>
        <v>9</v>
      </c>
    </row>
    <row r="1700" spans="1:47" ht="12">
      <c r="A1700" s="58">
        <v>1701</v>
      </c>
      <c r="B1700" s="58">
        <v>4969</v>
      </c>
      <c r="C1700" s="59" t="s">
        <v>1130</v>
      </c>
      <c r="D1700" s="59" t="s">
        <v>723</v>
      </c>
      <c r="E1700" s="59" t="s">
        <v>737</v>
      </c>
      <c r="F1700" s="59" t="s">
        <v>746</v>
      </c>
      <c r="G1700" s="12" t="s">
        <v>266</v>
      </c>
      <c r="H1700" s="14">
        <f t="shared" si="413"/>
        <v>4969</v>
      </c>
      <c r="I1700" s="14">
        <f t="shared" si="407"/>
        <v>775</v>
      </c>
      <c r="J1700" s="12">
        <f>VLOOKUP($B1700,'[3]POBLAC SIN ESSALUD CUADRO MANDO'!$G$3:$DY$188,2,0)</f>
        <v>9</v>
      </c>
      <c r="K1700" s="12">
        <f>VLOOKUP($B1700,'[3]POBLAC SIN ESSALUD CUADRO MANDO'!$G$3:$DY$188,3,0)</f>
        <v>9</v>
      </c>
      <c r="L1700" s="12">
        <f>VLOOKUP($B1700,'[3]POBLAC SIN ESSALUD CUADRO MANDO'!$G$3:$DY$188,4,0)</f>
        <v>12</v>
      </c>
      <c r="M1700" s="12">
        <f>VLOOKUP($B1700,'[3]POBLAC SIN ESSALUD CUADRO MANDO'!$G$3:$DY$188,5,0)</f>
        <v>13</v>
      </c>
      <c r="N1700" s="12">
        <f>VLOOKUP($B1700,'[3]POBLAC SIN ESSALUD CUADRO MANDO'!$G$3:$DY$188,6,0)</f>
        <v>12</v>
      </c>
      <c r="O1700" s="12">
        <f>VLOOKUP($B1700,'[3]POBLAC SIN ESSALUD CUADRO MANDO'!$G$3:$DY$188,7,0)</f>
        <v>14</v>
      </c>
      <c r="P1700" s="12">
        <f>VLOOKUP($B1700,'[3]POBLAC SIN ESSALUD CUADRO MANDO'!$G$3:$DY$188,8,0)</f>
        <v>16</v>
      </c>
      <c r="Q1700" s="12">
        <f>VLOOKUP($B1700,'[3]POBLAC SIN ESSALUD CUADRO MANDO'!$G$3:$DY$188,9,0)</f>
        <v>14</v>
      </c>
      <c r="R1700" s="12">
        <f>VLOOKUP($B1700,'[3]POBLAC SIN ESSALUD CUADRO MANDO'!$G$3:$DY$188,10,0)</f>
        <v>17</v>
      </c>
      <c r="S1700" s="12">
        <f>VLOOKUP($B1700,'[3]POBLAC SIN ESSALUD CUADRO MANDO'!$G$3:$DY$188,11,0)</f>
        <v>16</v>
      </c>
      <c r="T1700" s="12">
        <f>VLOOKUP($B1700,'[3]POBLAC SIN ESSALUD CUADRO MANDO'!$G$3:$DY$188,12,0)</f>
        <v>17</v>
      </c>
      <c r="U1700" s="12">
        <f>VLOOKUP($B1700,'[3]POBLAC SIN ESSALUD CUADRO MANDO'!$G$3:$DY$188,13,0)</f>
        <v>17</v>
      </c>
      <c r="V1700" s="12">
        <f>VLOOKUP($B1700,'[3]POBLAC SIN ESSALUD CUADRO MANDO'!$G$3:$DY$188,14,0)</f>
        <v>20</v>
      </c>
      <c r="W1700" s="12">
        <f>VLOOKUP($B1700,'[3]POBLAC SIN ESSALUD CUADRO MANDO'!$G$3:$DY$188,15,0)</f>
        <v>19</v>
      </c>
      <c r="X1700" s="12">
        <f>VLOOKUP($B1700,'[3]POBLAC SIN ESSALUD CUADRO MANDO'!$G$3:$DY$188,16,0)</f>
        <v>18</v>
      </c>
      <c r="Y1700" s="12">
        <f>VLOOKUP($B1700,'[3]POBLAC SIN ESSALUD CUADRO MANDO'!$G$3:$DY$188,17,0)</f>
        <v>19</v>
      </c>
      <c r="Z1700" s="12">
        <f>VLOOKUP($B1700,'[3]POBLAC SIN ESSALUD CUADRO MANDO'!$G$3:$DY$188,18,0)</f>
        <v>19</v>
      </c>
      <c r="AA1700" s="12">
        <f>VLOOKUP($B1700,'[3]POBLAC SIN ESSALUD CUADRO MANDO'!$G$3:$DY$188,19,0)</f>
        <v>18</v>
      </c>
      <c r="AB1700" s="12">
        <f>VLOOKUP($B1700,'[3]POBLAC SIN ESSALUD CUADRO MANDO'!$G$3:$DY$188,20,0)</f>
        <v>17</v>
      </c>
      <c r="AC1700" s="12">
        <f>VLOOKUP($B1700,'[3]POBLAC SIN ESSALUD CUADRO MANDO'!$G$3:$DY$188,21,0)</f>
        <v>16</v>
      </c>
      <c r="AD1700" s="12">
        <f>VLOOKUP($B1700,'[3]POBLAC SIN ESSALUD CUADRO MANDO'!$G$3:$DY$188,110,0)</f>
        <v>67</v>
      </c>
      <c r="AE1700" s="12">
        <f>VLOOKUP($B1700,'[3]POBLAC SIN ESSALUD CUADRO MANDO'!$G$3:$DY$188,111,0)</f>
        <v>44</v>
      </c>
      <c r="AF1700" s="12">
        <f>VLOOKUP($B1700,'[3]POBLAC SIN ESSALUD CUADRO MANDO'!$G$3:$DY$188,112,0)</f>
        <v>44</v>
      </c>
      <c r="AG1700" s="12">
        <f>VLOOKUP($B1700,'[3]POBLAC SIN ESSALUD CUADRO MANDO'!$G$3:$DY$188,113,0)</f>
        <v>45</v>
      </c>
      <c r="AH1700" s="12">
        <f>VLOOKUP($B1700,'[3]POBLAC SIN ESSALUD CUADRO MANDO'!$G$3:$DY$188,114,0)</f>
        <v>49</v>
      </c>
      <c r="AI1700" s="12">
        <f>VLOOKUP($B1700,'[3]POBLAC SIN ESSALUD CUADRO MANDO'!$G$3:$DY$188,115,0)</f>
        <v>39</v>
      </c>
      <c r="AJ1700" s="12">
        <f>VLOOKUP($B1700,'[3]POBLAC SIN ESSALUD CUADRO MANDO'!$G$3:$DY$188,116,0)</f>
        <v>39</v>
      </c>
      <c r="AK1700" s="12">
        <f>VLOOKUP($B1700,'[3]POBLAC SIN ESSALUD CUADRO MANDO'!$G$3:$DY$188,117,0)</f>
        <v>31</v>
      </c>
      <c r="AL1700" s="12">
        <f>VLOOKUP($B1700,'[3]POBLAC SIN ESSALUD CUADRO MANDO'!$G$3:$DY$188,118,0)</f>
        <v>24</v>
      </c>
      <c r="AM1700" s="12">
        <f>VLOOKUP($B1700,'[3]POBLAC SIN ESSALUD CUADRO MANDO'!$G$3:$DY$188,119,0)</f>
        <v>24</v>
      </c>
      <c r="AN1700" s="12">
        <f>VLOOKUP($B1700,'[3]POBLAC SIN ESSALUD CUADRO MANDO'!$G$3:$DY$188,120,0)</f>
        <v>20</v>
      </c>
      <c r="AO1700" s="12">
        <f>VLOOKUP($B1700,'[3]POBLAC SIN ESSALUD CUADRO MANDO'!$G$3:$DY$188,121,0)</f>
        <v>16</v>
      </c>
      <c r="AP1700" s="12">
        <f>VLOOKUP($B1700,'[3]POBLAC SIN ESSALUD CUADRO MANDO'!$G$3:$DY$188,122,0)</f>
        <v>21</v>
      </c>
      <c r="AQ1700" s="74">
        <f>VLOOKUP($B1700,'[4]POB-2019'!$K$6:$BD$190,42,0)</f>
        <v>395</v>
      </c>
      <c r="AR1700" s="74">
        <f>VLOOKUP($B1700,'[4]POB-2019'!$K$6:$BD$190,43,0)</f>
        <v>46</v>
      </c>
      <c r="AS1700" s="74">
        <f>VLOOKUP($B1700,'[4]POB-2019'!$K$6:$BD$190,44,0)</f>
        <v>45</v>
      </c>
      <c r="AT1700" s="74">
        <f>VLOOKUP($B1700,'[4]POB-2019'!$K$6:$BD$190,45,0)</f>
        <v>147</v>
      </c>
      <c r="AU1700" s="12">
        <f>VLOOKUP($B1700,'[3]POBLAC SIN ESSALUD CUADRO MANDO'!$G$3:$DY$188,123,0)</f>
        <v>9</v>
      </c>
    </row>
    <row r="1701" spans="1:47" ht="12">
      <c r="A1701" s="58">
        <v>1702</v>
      </c>
      <c r="B1701" s="58">
        <v>6859</v>
      </c>
      <c r="C1701" s="59" t="s">
        <v>1130</v>
      </c>
      <c r="D1701" s="59" t="s">
        <v>723</v>
      </c>
      <c r="E1701" s="59" t="s">
        <v>737</v>
      </c>
      <c r="F1701" s="59" t="s">
        <v>751</v>
      </c>
      <c r="G1701" s="12" t="s">
        <v>266</v>
      </c>
      <c r="H1701" s="14">
        <f t="shared" si="413"/>
        <v>6859</v>
      </c>
      <c r="I1701" s="14">
        <f t="shared" si="407"/>
        <v>311</v>
      </c>
      <c r="J1701" s="12">
        <f>VLOOKUP($B1701,'[3]POBLAC SIN ESSALUD CUADRO MANDO'!$G$3:$DY$188,2,0)</f>
        <v>6</v>
      </c>
      <c r="K1701" s="12">
        <f>VLOOKUP($B1701,'[3]POBLAC SIN ESSALUD CUADRO MANDO'!$G$3:$DY$188,3,0)</f>
        <v>9</v>
      </c>
      <c r="L1701" s="12">
        <f>VLOOKUP($B1701,'[3]POBLAC SIN ESSALUD CUADRO MANDO'!$G$3:$DY$188,4,0)</f>
        <v>5</v>
      </c>
      <c r="M1701" s="12">
        <f>VLOOKUP($B1701,'[3]POBLAC SIN ESSALUD CUADRO MANDO'!$G$3:$DY$188,5,0)</f>
        <v>5</v>
      </c>
      <c r="N1701" s="12">
        <f>VLOOKUP($B1701,'[3]POBLAC SIN ESSALUD CUADRO MANDO'!$G$3:$DY$188,6,0)</f>
        <v>7</v>
      </c>
      <c r="O1701" s="12">
        <f>VLOOKUP($B1701,'[3]POBLAC SIN ESSALUD CUADRO MANDO'!$G$3:$DY$188,7,0)</f>
        <v>6</v>
      </c>
      <c r="P1701" s="12">
        <f>VLOOKUP($B1701,'[3]POBLAC SIN ESSALUD CUADRO MANDO'!$G$3:$DY$188,8,0)</f>
        <v>6</v>
      </c>
      <c r="Q1701" s="12">
        <f>VLOOKUP($B1701,'[3]POBLAC SIN ESSALUD CUADRO MANDO'!$G$3:$DY$188,9,0)</f>
        <v>6</v>
      </c>
      <c r="R1701" s="12">
        <f>VLOOKUP($B1701,'[3]POBLAC SIN ESSALUD CUADRO MANDO'!$G$3:$DY$188,10,0)</f>
        <v>6</v>
      </c>
      <c r="S1701" s="12">
        <f>VLOOKUP($B1701,'[3]POBLAC SIN ESSALUD CUADRO MANDO'!$G$3:$DY$188,11,0)</f>
        <v>6</v>
      </c>
      <c r="T1701" s="12">
        <f>VLOOKUP($B1701,'[3]POBLAC SIN ESSALUD CUADRO MANDO'!$G$3:$DY$188,12,0)</f>
        <v>7</v>
      </c>
      <c r="U1701" s="12">
        <f>VLOOKUP($B1701,'[3]POBLAC SIN ESSALUD CUADRO MANDO'!$G$3:$DY$188,13,0)</f>
        <v>6</v>
      </c>
      <c r="V1701" s="12">
        <f>VLOOKUP($B1701,'[3]POBLAC SIN ESSALUD CUADRO MANDO'!$G$3:$DY$188,14,0)</f>
        <v>7</v>
      </c>
      <c r="W1701" s="12">
        <f>VLOOKUP($B1701,'[3]POBLAC SIN ESSALUD CUADRO MANDO'!$G$3:$DY$188,15,0)</f>
        <v>8</v>
      </c>
      <c r="X1701" s="12">
        <f>VLOOKUP($B1701,'[3]POBLAC SIN ESSALUD CUADRO MANDO'!$G$3:$DY$188,16,0)</f>
        <v>8</v>
      </c>
      <c r="Y1701" s="12">
        <f>VLOOKUP($B1701,'[3]POBLAC SIN ESSALUD CUADRO MANDO'!$G$3:$DY$188,17,0)</f>
        <v>7</v>
      </c>
      <c r="Z1701" s="12">
        <f>VLOOKUP($B1701,'[3]POBLAC SIN ESSALUD CUADRO MANDO'!$G$3:$DY$188,18,0)</f>
        <v>7</v>
      </c>
      <c r="AA1701" s="12">
        <f>VLOOKUP($B1701,'[3]POBLAC SIN ESSALUD CUADRO MANDO'!$G$3:$DY$188,19,0)</f>
        <v>7</v>
      </c>
      <c r="AB1701" s="12">
        <f>VLOOKUP($B1701,'[3]POBLAC SIN ESSALUD CUADRO MANDO'!$G$3:$DY$188,20,0)</f>
        <v>6</v>
      </c>
      <c r="AC1701" s="12">
        <f>VLOOKUP($B1701,'[3]POBLAC SIN ESSALUD CUADRO MANDO'!$G$3:$DY$188,21,0)</f>
        <v>5</v>
      </c>
      <c r="AD1701" s="12">
        <f>VLOOKUP($B1701,'[3]POBLAC SIN ESSALUD CUADRO MANDO'!$G$3:$DY$188,110,0)</f>
        <v>30</v>
      </c>
      <c r="AE1701" s="12">
        <f>VLOOKUP($B1701,'[3]POBLAC SIN ESSALUD CUADRO MANDO'!$G$3:$DY$188,111,0)</f>
        <v>24</v>
      </c>
      <c r="AF1701" s="12">
        <f>VLOOKUP($B1701,'[3]POBLAC SIN ESSALUD CUADRO MANDO'!$G$3:$DY$188,112,0)</f>
        <v>20</v>
      </c>
      <c r="AG1701" s="12">
        <f>VLOOKUP($B1701,'[3]POBLAC SIN ESSALUD CUADRO MANDO'!$G$3:$DY$188,113,0)</f>
        <v>20</v>
      </c>
      <c r="AH1701" s="12">
        <f>VLOOKUP($B1701,'[3]POBLAC SIN ESSALUD CUADRO MANDO'!$G$3:$DY$188,114,0)</f>
        <v>18</v>
      </c>
      <c r="AI1701" s="12">
        <f>VLOOKUP($B1701,'[3]POBLAC SIN ESSALUD CUADRO MANDO'!$G$3:$DY$188,115,0)</f>
        <v>14</v>
      </c>
      <c r="AJ1701" s="12">
        <f>VLOOKUP($B1701,'[3]POBLAC SIN ESSALUD CUADRO MANDO'!$G$3:$DY$188,116,0)</f>
        <v>14</v>
      </c>
      <c r="AK1701" s="12">
        <f>VLOOKUP($B1701,'[3]POBLAC SIN ESSALUD CUADRO MANDO'!$G$3:$DY$188,117,0)</f>
        <v>11</v>
      </c>
      <c r="AL1701" s="12">
        <f>VLOOKUP($B1701,'[3]POBLAC SIN ESSALUD CUADRO MANDO'!$G$3:$DY$188,118,0)</f>
        <v>10</v>
      </c>
      <c r="AM1701" s="12">
        <f>VLOOKUP($B1701,'[3]POBLAC SIN ESSALUD CUADRO MANDO'!$G$3:$DY$188,119,0)</f>
        <v>5</v>
      </c>
      <c r="AN1701" s="12">
        <f>VLOOKUP($B1701,'[3]POBLAC SIN ESSALUD CUADRO MANDO'!$G$3:$DY$188,120,0)</f>
        <v>5</v>
      </c>
      <c r="AO1701" s="12">
        <f>VLOOKUP($B1701,'[3]POBLAC SIN ESSALUD CUADRO MANDO'!$G$3:$DY$188,121,0)</f>
        <v>5</v>
      </c>
      <c r="AP1701" s="12">
        <f>VLOOKUP($B1701,'[3]POBLAC SIN ESSALUD CUADRO MANDO'!$G$3:$DY$188,122,0)</f>
        <v>5</v>
      </c>
      <c r="AQ1701" s="74">
        <f>VLOOKUP($B1701,'[4]POB-2019'!$K$6:$BD$190,42,0)</f>
        <v>159</v>
      </c>
      <c r="AR1701" s="74">
        <f>VLOOKUP($B1701,'[4]POB-2019'!$K$6:$BD$190,43,0)</f>
        <v>18</v>
      </c>
      <c r="AS1701" s="74">
        <f>VLOOKUP($B1701,'[4]POB-2019'!$K$6:$BD$190,44,0)</f>
        <v>16</v>
      </c>
      <c r="AT1701" s="74">
        <f>VLOOKUP($B1701,'[4]POB-2019'!$K$6:$BD$190,45,0)</f>
        <v>64</v>
      </c>
      <c r="AU1701" s="12">
        <f>VLOOKUP($B1701,'[3]POBLAC SIN ESSALUD CUADRO MANDO'!$G$3:$DY$188,123,0)</f>
        <v>6</v>
      </c>
    </row>
    <row r="1702" spans="1:47" ht="12">
      <c r="A1702" s="58">
        <v>1703</v>
      </c>
      <c r="B1702" s="58">
        <v>4970</v>
      </c>
      <c r="C1702" s="59" t="s">
        <v>1130</v>
      </c>
      <c r="D1702" s="59" t="s">
        <v>723</v>
      </c>
      <c r="E1702" s="59" t="s">
        <v>737</v>
      </c>
      <c r="F1702" s="59" t="s">
        <v>756</v>
      </c>
      <c r="G1702" s="12" t="s">
        <v>266</v>
      </c>
      <c r="H1702" s="14">
        <f t="shared" si="413"/>
        <v>4970</v>
      </c>
      <c r="I1702" s="14">
        <f t="shared" si="407"/>
        <v>453</v>
      </c>
      <c r="J1702" s="12">
        <f>VLOOKUP($B1702,'[3]POBLAC SIN ESSALUD CUADRO MANDO'!$G$3:$DY$188,2,0)</f>
        <v>9</v>
      </c>
      <c r="K1702" s="12">
        <f>VLOOKUP($B1702,'[3]POBLAC SIN ESSALUD CUADRO MANDO'!$G$3:$DY$188,3,0)</f>
        <v>10</v>
      </c>
      <c r="L1702" s="12">
        <f>VLOOKUP($B1702,'[3]POBLAC SIN ESSALUD CUADRO MANDO'!$G$3:$DY$188,4,0)</f>
        <v>6</v>
      </c>
      <c r="M1702" s="12">
        <f>VLOOKUP($B1702,'[3]POBLAC SIN ESSALUD CUADRO MANDO'!$G$3:$DY$188,5,0)</f>
        <v>7</v>
      </c>
      <c r="N1702" s="12">
        <f>VLOOKUP($B1702,'[3]POBLAC SIN ESSALUD CUADRO MANDO'!$G$3:$DY$188,6,0)</f>
        <v>7</v>
      </c>
      <c r="O1702" s="12">
        <f>VLOOKUP($B1702,'[3]POBLAC SIN ESSALUD CUADRO MANDO'!$G$3:$DY$188,7,0)</f>
        <v>8</v>
      </c>
      <c r="P1702" s="12">
        <f>VLOOKUP($B1702,'[3]POBLAC SIN ESSALUD CUADRO MANDO'!$G$3:$DY$188,8,0)</f>
        <v>9</v>
      </c>
      <c r="Q1702" s="12">
        <f>VLOOKUP($B1702,'[3]POBLAC SIN ESSALUD CUADRO MANDO'!$G$3:$DY$188,9,0)</f>
        <v>8</v>
      </c>
      <c r="R1702" s="12">
        <f>VLOOKUP($B1702,'[3]POBLAC SIN ESSALUD CUADRO MANDO'!$G$3:$DY$188,10,0)</f>
        <v>10</v>
      </c>
      <c r="S1702" s="12">
        <f>VLOOKUP($B1702,'[3]POBLAC SIN ESSALUD CUADRO MANDO'!$G$3:$DY$188,11,0)</f>
        <v>9</v>
      </c>
      <c r="T1702" s="12">
        <f>VLOOKUP($B1702,'[3]POBLAC SIN ESSALUD CUADRO MANDO'!$G$3:$DY$188,12,0)</f>
        <v>10</v>
      </c>
      <c r="U1702" s="12">
        <f>VLOOKUP($B1702,'[3]POBLAC SIN ESSALUD CUADRO MANDO'!$G$3:$DY$188,13,0)</f>
        <v>10</v>
      </c>
      <c r="V1702" s="12">
        <f>VLOOKUP($B1702,'[3]POBLAC SIN ESSALUD CUADRO MANDO'!$G$3:$DY$188,14,0)</f>
        <v>11</v>
      </c>
      <c r="W1702" s="12">
        <f>VLOOKUP($B1702,'[3]POBLAC SIN ESSALUD CUADRO MANDO'!$G$3:$DY$188,15,0)</f>
        <v>11</v>
      </c>
      <c r="X1702" s="12">
        <f>VLOOKUP($B1702,'[3]POBLAC SIN ESSALUD CUADRO MANDO'!$G$3:$DY$188,16,0)</f>
        <v>11</v>
      </c>
      <c r="Y1702" s="12">
        <f>VLOOKUP($B1702,'[3]POBLAC SIN ESSALUD CUADRO MANDO'!$G$3:$DY$188,17,0)</f>
        <v>11</v>
      </c>
      <c r="Z1702" s="12">
        <f>VLOOKUP($B1702,'[3]POBLAC SIN ESSALUD CUADRO MANDO'!$G$3:$DY$188,18,0)</f>
        <v>11</v>
      </c>
      <c r="AA1702" s="12">
        <f>VLOOKUP($B1702,'[3]POBLAC SIN ESSALUD CUADRO MANDO'!$G$3:$DY$188,19,0)</f>
        <v>10</v>
      </c>
      <c r="AB1702" s="12">
        <f>VLOOKUP($B1702,'[3]POBLAC SIN ESSALUD CUADRO MANDO'!$G$3:$DY$188,20,0)</f>
        <v>9</v>
      </c>
      <c r="AC1702" s="12">
        <f>VLOOKUP($B1702,'[3]POBLAC SIN ESSALUD CUADRO MANDO'!$G$3:$DY$188,21,0)</f>
        <v>9</v>
      </c>
      <c r="AD1702" s="12">
        <f>VLOOKUP($B1702,'[3]POBLAC SIN ESSALUD CUADRO MANDO'!$G$3:$DY$188,110,0)</f>
        <v>38</v>
      </c>
      <c r="AE1702" s="12">
        <f>VLOOKUP($B1702,'[3]POBLAC SIN ESSALUD CUADRO MANDO'!$G$3:$DY$188,111,0)</f>
        <v>26</v>
      </c>
      <c r="AF1702" s="12">
        <f>VLOOKUP($B1702,'[3]POBLAC SIN ESSALUD CUADRO MANDO'!$G$3:$DY$188,112,0)</f>
        <v>26</v>
      </c>
      <c r="AG1702" s="12">
        <f>VLOOKUP($B1702,'[3]POBLAC SIN ESSALUD CUADRO MANDO'!$G$3:$DY$188,113,0)</f>
        <v>27</v>
      </c>
      <c r="AH1702" s="12">
        <f>VLOOKUP($B1702,'[3]POBLAC SIN ESSALUD CUADRO MANDO'!$G$3:$DY$188,114,0)</f>
        <v>29</v>
      </c>
      <c r="AI1702" s="12">
        <f>VLOOKUP($B1702,'[3]POBLAC SIN ESSALUD CUADRO MANDO'!$G$3:$DY$188,115,0)</f>
        <v>23</v>
      </c>
      <c r="AJ1702" s="12">
        <f>VLOOKUP($B1702,'[3]POBLAC SIN ESSALUD CUADRO MANDO'!$G$3:$DY$188,116,0)</f>
        <v>22</v>
      </c>
      <c r="AK1702" s="12">
        <f>VLOOKUP($B1702,'[3]POBLAC SIN ESSALUD CUADRO MANDO'!$G$3:$DY$188,117,0)</f>
        <v>17</v>
      </c>
      <c r="AL1702" s="12">
        <f>VLOOKUP($B1702,'[3]POBLAC SIN ESSALUD CUADRO MANDO'!$G$3:$DY$188,118,0)</f>
        <v>15</v>
      </c>
      <c r="AM1702" s="12">
        <f>VLOOKUP($B1702,'[3]POBLAC SIN ESSALUD CUADRO MANDO'!$G$3:$DY$188,119,0)</f>
        <v>14</v>
      </c>
      <c r="AN1702" s="12">
        <f>VLOOKUP($B1702,'[3]POBLAC SIN ESSALUD CUADRO MANDO'!$G$3:$DY$188,120,0)</f>
        <v>11</v>
      </c>
      <c r="AO1702" s="12">
        <f>VLOOKUP($B1702,'[3]POBLAC SIN ESSALUD CUADRO MANDO'!$G$3:$DY$188,121,0)</f>
        <v>9</v>
      </c>
      <c r="AP1702" s="12">
        <f>VLOOKUP($B1702,'[3]POBLAC SIN ESSALUD CUADRO MANDO'!$G$3:$DY$188,122,0)</f>
        <v>10</v>
      </c>
      <c r="AQ1702" s="74">
        <f>VLOOKUP($B1702,'[4]POB-2019'!$K$6:$BD$190,42,0)</f>
        <v>231</v>
      </c>
      <c r="AR1702" s="74">
        <f>VLOOKUP($B1702,'[4]POB-2019'!$K$6:$BD$190,43,0)</f>
        <v>27</v>
      </c>
      <c r="AS1702" s="74">
        <f>VLOOKUP($B1702,'[4]POB-2019'!$K$6:$BD$190,44,0)</f>
        <v>26</v>
      </c>
      <c r="AT1702" s="74">
        <f>VLOOKUP($B1702,'[4]POB-2019'!$K$6:$BD$190,45,0)</f>
        <v>86</v>
      </c>
      <c r="AU1702" s="12">
        <f>VLOOKUP($B1702,'[3]POBLAC SIN ESSALUD CUADRO MANDO'!$G$3:$DY$188,123,0)</f>
        <v>10</v>
      </c>
    </row>
    <row r="1703" spans="1:47" ht="12">
      <c r="A1703" s="58">
        <v>1704</v>
      </c>
      <c r="B1703" s="58">
        <v>6860</v>
      </c>
      <c r="C1703" s="59" t="s">
        <v>1130</v>
      </c>
      <c r="D1703" s="59" t="s">
        <v>723</v>
      </c>
      <c r="E1703" s="59" t="s">
        <v>737</v>
      </c>
      <c r="F1703" s="59" t="s">
        <v>758</v>
      </c>
      <c r="G1703" s="12" t="s">
        <v>266</v>
      </c>
      <c r="H1703" s="14">
        <f t="shared" si="413"/>
        <v>6860</v>
      </c>
      <c r="I1703" s="14">
        <f t="shared" si="407"/>
        <v>349</v>
      </c>
      <c r="J1703" s="12">
        <f>VLOOKUP($B1703,'[3]POBLAC SIN ESSALUD CUADRO MANDO'!$G$3:$DY$188,2,0)</f>
        <v>6</v>
      </c>
      <c r="K1703" s="12">
        <f>VLOOKUP($B1703,'[3]POBLAC SIN ESSALUD CUADRO MANDO'!$G$3:$DY$188,3,0)</f>
        <v>8</v>
      </c>
      <c r="L1703" s="12">
        <f>VLOOKUP($B1703,'[3]POBLAC SIN ESSALUD CUADRO MANDO'!$G$3:$DY$188,4,0)</f>
        <v>6</v>
      </c>
      <c r="M1703" s="12">
        <f>VLOOKUP($B1703,'[3]POBLAC SIN ESSALUD CUADRO MANDO'!$G$3:$DY$188,5,0)</f>
        <v>6</v>
      </c>
      <c r="N1703" s="12">
        <f>VLOOKUP($B1703,'[3]POBLAC SIN ESSALUD CUADRO MANDO'!$G$3:$DY$188,6,0)</f>
        <v>9</v>
      </c>
      <c r="O1703" s="12">
        <f>VLOOKUP($B1703,'[3]POBLAC SIN ESSALUD CUADRO MANDO'!$G$3:$DY$188,7,0)</f>
        <v>7</v>
      </c>
      <c r="P1703" s="12">
        <f>VLOOKUP($B1703,'[3]POBLAC SIN ESSALUD CUADRO MANDO'!$G$3:$DY$188,8,0)</f>
        <v>7</v>
      </c>
      <c r="Q1703" s="12">
        <f>VLOOKUP($B1703,'[3]POBLAC SIN ESSALUD CUADRO MANDO'!$G$3:$DY$188,9,0)</f>
        <v>7</v>
      </c>
      <c r="R1703" s="12">
        <f>VLOOKUP($B1703,'[3]POBLAC SIN ESSALUD CUADRO MANDO'!$G$3:$DY$188,10,0)</f>
        <v>7</v>
      </c>
      <c r="S1703" s="12">
        <f>VLOOKUP($B1703,'[3]POBLAC SIN ESSALUD CUADRO MANDO'!$G$3:$DY$188,11,0)</f>
        <v>6</v>
      </c>
      <c r="T1703" s="12">
        <f>VLOOKUP($B1703,'[3]POBLAC SIN ESSALUD CUADRO MANDO'!$G$3:$DY$188,12,0)</f>
        <v>8</v>
      </c>
      <c r="U1703" s="12">
        <f>VLOOKUP($B1703,'[3]POBLAC SIN ESSALUD CUADRO MANDO'!$G$3:$DY$188,13,0)</f>
        <v>7</v>
      </c>
      <c r="V1703" s="12">
        <f>VLOOKUP($B1703,'[3]POBLAC SIN ESSALUD CUADRO MANDO'!$G$3:$DY$188,14,0)</f>
        <v>8</v>
      </c>
      <c r="W1703" s="12">
        <f>VLOOKUP($B1703,'[3]POBLAC SIN ESSALUD CUADRO MANDO'!$G$3:$DY$188,15,0)</f>
        <v>9</v>
      </c>
      <c r="X1703" s="12">
        <f>VLOOKUP($B1703,'[3]POBLAC SIN ESSALUD CUADRO MANDO'!$G$3:$DY$188,16,0)</f>
        <v>9</v>
      </c>
      <c r="Y1703" s="12">
        <f>VLOOKUP($B1703,'[3]POBLAC SIN ESSALUD CUADRO MANDO'!$G$3:$DY$188,17,0)</f>
        <v>8</v>
      </c>
      <c r="Z1703" s="12">
        <f>VLOOKUP($B1703,'[3]POBLAC SIN ESSALUD CUADRO MANDO'!$G$3:$DY$188,18,0)</f>
        <v>8</v>
      </c>
      <c r="AA1703" s="12">
        <f>VLOOKUP($B1703,'[3]POBLAC SIN ESSALUD CUADRO MANDO'!$G$3:$DY$188,19,0)</f>
        <v>8</v>
      </c>
      <c r="AB1703" s="12">
        <f>VLOOKUP($B1703,'[3]POBLAC SIN ESSALUD CUADRO MANDO'!$G$3:$DY$188,20,0)</f>
        <v>6</v>
      </c>
      <c r="AC1703" s="12">
        <f>VLOOKUP($B1703,'[3]POBLAC SIN ESSALUD CUADRO MANDO'!$G$3:$DY$188,21,0)</f>
        <v>6</v>
      </c>
      <c r="AD1703" s="12">
        <f>VLOOKUP($B1703,'[3]POBLAC SIN ESSALUD CUADRO MANDO'!$G$3:$DY$188,110,0)</f>
        <v>35</v>
      </c>
      <c r="AE1703" s="12">
        <f>VLOOKUP($B1703,'[3]POBLAC SIN ESSALUD CUADRO MANDO'!$G$3:$DY$188,111,0)</f>
        <v>29</v>
      </c>
      <c r="AF1703" s="12">
        <f>VLOOKUP($B1703,'[3]POBLAC SIN ESSALUD CUADRO MANDO'!$G$3:$DY$188,112,0)</f>
        <v>23</v>
      </c>
      <c r="AG1703" s="12">
        <f>VLOOKUP($B1703,'[3]POBLAC SIN ESSALUD CUADRO MANDO'!$G$3:$DY$188,113,0)</f>
        <v>21</v>
      </c>
      <c r="AH1703" s="12">
        <f>VLOOKUP($B1703,'[3]POBLAC SIN ESSALUD CUADRO MANDO'!$G$3:$DY$188,114,0)</f>
        <v>19</v>
      </c>
      <c r="AI1703" s="12">
        <f>VLOOKUP($B1703,'[3]POBLAC SIN ESSALUD CUADRO MANDO'!$G$3:$DY$188,115,0)</f>
        <v>16</v>
      </c>
      <c r="AJ1703" s="12">
        <f>VLOOKUP($B1703,'[3]POBLAC SIN ESSALUD CUADRO MANDO'!$G$3:$DY$188,116,0)</f>
        <v>16</v>
      </c>
      <c r="AK1703" s="12">
        <f>VLOOKUP($B1703,'[3]POBLAC SIN ESSALUD CUADRO MANDO'!$G$3:$DY$188,117,0)</f>
        <v>12</v>
      </c>
      <c r="AL1703" s="12">
        <f>VLOOKUP($B1703,'[3]POBLAC SIN ESSALUD CUADRO MANDO'!$G$3:$DY$188,118,0)</f>
        <v>10</v>
      </c>
      <c r="AM1703" s="12">
        <f>VLOOKUP($B1703,'[3]POBLAC SIN ESSALUD CUADRO MANDO'!$G$3:$DY$188,119,0)</f>
        <v>7</v>
      </c>
      <c r="AN1703" s="12">
        <f>VLOOKUP($B1703,'[3]POBLAC SIN ESSALUD CUADRO MANDO'!$G$3:$DY$188,120,0)</f>
        <v>5</v>
      </c>
      <c r="AO1703" s="12">
        <f>VLOOKUP($B1703,'[3]POBLAC SIN ESSALUD CUADRO MANDO'!$G$3:$DY$188,121,0)</f>
        <v>5</v>
      </c>
      <c r="AP1703" s="12">
        <f>VLOOKUP($B1703,'[3]POBLAC SIN ESSALUD CUADRO MANDO'!$G$3:$DY$188,122,0)</f>
        <v>5</v>
      </c>
      <c r="AQ1703" s="74">
        <f>VLOOKUP($B1703,'[4]POB-2019'!$K$6:$BD$190,42,0)</f>
        <v>178</v>
      </c>
      <c r="AR1703" s="74">
        <f>VLOOKUP($B1703,'[4]POB-2019'!$K$6:$BD$190,43,0)</f>
        <v>21</v>
      </c>
      <c r="AS1703" s="74">
        <f>VLOOKUP($B1703,'[4]POB-2019'!$K$6:$BD$190,44,0)</f>
        <v>18</v>
      </c>
      <c r="AT1703" s="74">
        <f>VLOOKUP($B1703,'[4]POB-2019'!$K$6:$BD$190,45,0)</f>
        <v>73</v>
      </c>
      <c r="AU1703" s="12">
        <f>VLOOKUP($B1703,'[3]POBLAC SIN ESSALUD CUADRO MANDO'!$G$3:$DY$188,123,0)</f>
        <v>6</v>
      </c>
    </row>
    <row r="1704" spans="1:47" ht="12">
      <c r="A1704" s="58">
        <v>1705</v>
      </c>
      <c r="B1704" s="58">
        <v>7101</v>
      </c>
      <c r="C1704" s="59" t="s">
        <v>1130</v>
      </c>
      <c r="D1704" s="59" t="s">
        <v>723</v>
      </c>
      <c r="E1704" s="59" t="s">
        <v>787</v>
      </c>
      <c r="F1704" s="59" t="s">
        <v>790</v>
      </c>
      <c r="G1704" s="12" t="s">
        <v>266</v>
      </c>
      <c r="H1704" s="14">
        <f t="shared" si="413"/>
        <v>7101</v>
      </c>
      <c r="I1704" s="14">
        <f t="shared" si="407"/>
        <v>416</v>
      </c>
      <c r="J1704" s="12">
        <f>VLOOKUP($B1704,'[3]POBLAC SIN ESSALUD CUADRO MANDO'!$G$3:$DY$188,2,0)</f>
        <v>4</v>
      </c>
      <c r="K1704" s="12">
        <f>VLOOKUP($B1704,'[3]POBLAC SIN ESSALUD CUADRO MANDO'!$G$3:$DY$188,3,0)</f>
        <v>3</v>
      </c>
      <c r="L1704" s="12">
        <f>VLOOKUP($B1704,'[3]POBLAC SIN ESSALUD CUADRO MANDO'!$G$3:$DY$188,4,0)</f>
        <v>4</v>
      </c>
      <c r="M1704" s="12">
        <f>VLOOKUP($B1704,'[3]POBLAC SIN ESSALUD CUADRO MANDO'!$G$3:$DY$188,5,0)</f>
        <v>7</v>
      </c>
      <c r="N1704" s="12">
        <f>VLOOKUP($B1704,'[3]POBLAC SIN ESSALUD CUADRO MANDO'!$G$3:$DY$188,6,0)</f>
        <v>6</v>
      </c>
      <c r="O1704" s="12">
        <f>VLOOKUP($B1704,'[3]POBLAC SIN ESSALUD CUADRO MANDO'!$G$3:$DY$188,7,0)</f>
        <v>7</v>
      </c>
      <c r="P1704" s="12">
        <f>VLOOKUP($B1704,'[3]POBLAC SIN ESSALUD CUADRO MANDO'!$G$3:$DY$188,8,0)</f>
        <v>8</v>
      </c>
      <c r="Q1704" s="12">
        <f>VLOOKUP($B1704,'[3]POBLAC SIN ESSALUD CUADRO MANDO'!$G$3:$DY$188,9,0)</f>
        <v>8</v>
      </c>
      <c r="R1704" s="12">
        <f>VLOOKUP($B1704,'[3]POBLAC SIN ESSALUD CUADRO MANDO'!$G$3:$DY$188,10,0)</f>
        <v>8</v>
      </c>
      <c r="S1704" s="12">
        <f>VLOOKUP($B1704,'[3]POBLAC SIN ESSALUD CUADRO MANDO'!$G$3:$DY$188,11,0)</f>
        <v>8</v>
      </c>
      <c r="T1704" s="12">
        <f>VLOOKUP($B1704,'[3]POBLAC SIN ESSALUD CUADRO MANDO'!$G$3:$DY$188,12,0)</f>
        <v>8</v>
      </c>
      <c r="U1704" s="12">
        <f>VLOOKUP($B1704,'[3]POBLAC SIN ESSALUD CUADRO MANDO'!$G$3:$DY$188,13,0)</f>
        <v>8</v>
      </c>
      <c r="V1704" s="12">
        <f>VLOOKUP($B1704,'[3]POBLAC SIN ESSALUD CUADRO MANDO'!$G$3:$DY$188,14,0)</f>
        <v>9</v>
      </c>
      <c r="W1704" s="12">
        <f>VLOOKUP($B1704,'[3]POBLAC SIN ESSALUD CUADRO MANDO'!$G$3:$DY$188,15,0)</f>
        <v>9</v>
      </c>
      <c r="X1704" s="12">
        <f>VLOOKUP($B1704,'[3]POBLAC SIN ESSALUD CUADRO MANDO'!$G$3:$DY$188,16,0)</f>
        <v>8</v>
      </c>
      <c r="Y1704" s="12">
        <f>VLOOKUP($B1704,'[3]POBLAC SIN ESSALUD CUADRO MANDO'!$G$3:$DY$188,17,0)</f>
        <v>8</v>
      </c>
      <c r="Z1704" s="12">
        <f>VLOOKUP($B1704,'[3]POBLAC SIN ESSALUD CUADRO MANDO'!$G$3:$DY$188,18,0)</f>
        <v>8</v>
      </c>
      <c r="AA1704" s="12">
        <f>VLOOKUP($B1704,'[3]POBLAC SIN ESSALUD CUADRO MANDO'!$G$3:$DY$188,19,0)</f>
        <v>8</v>
      </c>
      <c r="AB1704" s="12">
        <f>VLOOKUP($B1704,'[3]POBLAC SIN ESSALUD CUADRO MANDO'!$G$3:$DY$188,20,0)</f>
        <v>8</v>
      </c>
      <c r="AC1704" s="12">
        <f>VLOOKUP($B1704,'[3]POBLAC SIN ESSALUD CUADRO MANDO'!$G$3:$DY$188,21,0)</f>
        <v>8</v>
      </c>
      <c r="AD1704" s="12">
        <f>VLOOKUP($B1704,'[3]POBLAC SIN ESSALUD CUADRO MANDO'!$G$3:$DY$188,110,0)</f>
        <v>37</v>
      </c>
      <c r="AE1704" s="12">
        <f>VLOOKUP($B1704,'[3]POBLAC SIN ESSALUD CUADRO MANDO'!$G$3:$DY$188,111,0)</f>
        <v>33</v>
      </c>
      <c r="AF1704" s="12">
        <f>VLOOKUP($B1704,'[3]POBLAC SIN ESSALUD CUADRO MANDO'!$G$3:$DY$188,112,0)</f>
        <v>31</v>
      </c>
      <c r="AG1704" s="12">
        <f>VLOOKUP($B1704,'[3]POBLAC SIN ESSALUD CUADRO MANDO'!$G$3:$DY$188,113,0)</f>
        <v>31</v>
      </c>
      <c r="AH1704" s="12">
        <f>VLOOKUP($B1704,'[3]POBLAC SIN ESSALUD CUADRO MANDO'!$G$3:$DY$188,114,0)</f>
        <v>28</v>
      </c>
      <c r="AI1704" s="12">
        <f>VLOOKUP($B1704,'[3]POBLAC SIN ESSALUD CUADRO MANDO'!$G$3:$DY$188,115,0)</f>
        <v>23</v>
      </c>
      <c r="AJ1704" s="12">
        <f>VLOOKUP($B1704,'[3]POBLAC SIN ESSALUD CUADRO MANDO'!$G$3:$DY$188,116,0)</f>
        <v>20</v>
      </c>
      <c r="AK1704" s="12">
        <f>VLOOKUP($B1704,'[3]POBLAC SIN ESSALUD CUADRO MANDO'!$G$3:$DY$188,117,0)</f>
        <v>16</v>
      </c>
      <c r="AL1704" s="12">
        <f>VLOOKUP($B1704,'[3]POBLAC SIN ESSALUD CUADRO MANDO'!$G$3:$DY$188,118,0)</f>
        <v>15</v>
      </c>
      <c r="AM1704" s="12">
        <f>VLOOKUP($B1704,'[3]POBLAC SIN ESSALUD CUADRO MANDO'!$G$3:$DY$188,119,0)</f>
        <v>10</v>
      </c>
      <c r="AN1704" s="12">
        <f>VLOOKUP($B1704,'[3]POBLAC SIN ESSALUD CUADRO MANDO'!$G$3:$DY$188,120,0)</f>
        <v>10</v>
      </c>
      <c r="AO1704" s="12">
        <f>VLOOKUP($B1704,'[3]POBLAC SIN ESSALUD CUADRO MANDO'!$G$3:$DY$188,121,0)</f>
        <v>8</v>
      </c>
      <c r="AP1704" s="12">
        <f>VLOOKUP($B1704,'[3]POBLAC SIN ESSALUD CUADRO MANDO'!$G$3:$DY$188,122,0)</f>
        <v>9</v>
      </c>
      <c r="AQ1704" s="74">
        <f>VLOOKUP($B1704,'[4]POB-2019'!$K$6:$BD$190,42,0)</f>
        <v>212</v>
      </c>
      <c r="AR1704" s="74">
        <f>VLOOKUP($B1704,'[4]POB-2019'!$K$6:$BD$190,43,0)</f>
        <v>21</v>
      </c>
      <c r="AS1704" s="74">
        <f>VLOOKUP($B1704,'[4]POB-2019'!$K$6:$BD$190,44,0)</f>
        <v>20</v>
      </c>
      <c r="AT1704" s="74">
        <f>VLOOKUP($B1704,'[4]POB-2019'!$K$6:$BD$190,45,0)</f>
        <v>93</v>
      </c>
      <c r="AU1704" s="12">
        <f>VLOOKUP($B1704,'[3]POBLAC SIN ESSALUD CUADRO MANDO'!$G$3:$DY$188,123,0)</f>
        <v>4</v>
      </c>
    </row>
    <row r="1705" spans="1:47" ht="12">
      <c r="A1705" s="58">
        <v>1706</v>
      </c>
      <c r="B1705" s="58">
        <v>7746</v>
      </c>
      <c r="C1705" s="59" t="s">
        <v>1130</v>
      </c>
      <c r="D1705" s="59" t="s">
        <v>723</v>
      </c>
      <c r="E1705" s="59" t="s">
        <v>787</v>
      </c>
      <c r="F1705" s="59" t="s">
        <v>793</v>
      </c>
      <c r="G1705" s="12" t="s">
        <v>266</v>
      </c>
      <c r="H1705" s="14">
        <f t="shared" si="413"/>
        <v>7746</v>
      </c>
      <c r="I1705" s="14">
        <f t="shared" si="407"/>
        <v>856</v>
      </c>
      <c r="J1705" s="12">
        <f>VLOOKUP($B1705,'[3]POBLAC SIN ESSALUD CUADRO MANDO'!$G$3:$DY$188,2,0)</f>
        <v>10</v>
      </c>
      <c r="K1705" s="12">
        <f>VLOOKUP($B1705,'[3]POBLAC SIN ESSALUD CUADRO MANDO'!$G$3:$DY$188,3,0)</f>
        <v>10</v>
      </c>
      <c r="L1705" s="12">
        <f>VLOOKUP($B1705,'[3]POBLAC SIN ESSALUD CUADRO MANDO'!$G$3:$DY$188,4,0)</f>
        <v>11</v>
      </c>
      <c r="M1705" s="12">
        <f>VLOOKUP($B1705,'[3]POBLAC SIN ESSALUD CUADRO MANDO'!$G$3:$DY$188,5,0)</f>
        <v>14</v>
      </c>
      <c r="N1705" s="12">
        <f>VLOOKUP($B1705,'[3]POBLAC SIN ESSALUD CUADRO MANDO'!$G$3:$DY$188,6,0)</f>
        <v>12</v>
      </c>
      <c r="O1705" s="12">
        <f>VLOOKUP($B1705,'[3]POBLAC SIN ESSALUD CUADRO MANDO'!$G$3:$DY$188,7,0)</f>
        <v>16</v>
      </c>
      <c r="P1705" s="12">
        <f>VLOOKUP($B1705,'[3]POBLAC SIN ESSALUD CUADRO MANDO'!$G$3:$DY$188,8,0)</f>
        <v>18</v>
      </c>
      <c r="Q1705" s="12">
        <f>VLOOKUP($B1705,'[3]POBLAC SIN ESSALUD CUADRO MANDO'!$G$3:$DY$188,9,0)</f>
        <v>16</v>
      </c>
      <c r="R1705" s="12">
        <f>VLOOKUP($B1705,'[3]POBLAC SIN ESSALUD CUADRO MANDO'!$G$3:$DY$188,10,0)</f>
        <v>19</v>
      </c>
      <c r="S1705" s="12">
        <f>VLOOKUP($B1705,'[3]POBLAC SIN ESSALUD CUADRO MANDO'!$G$3:$DY$188,11,0)</f>
        <v>17</v>
      </c>
      <c r="T1705" s="12">
        <f>VLOOKUP($B1705,'[3]POBLAC SIN ESSALUD CUADRO MANDO'!$G$3:$DY$188,12,0)</f>
        <v>19</v>
      </c>
      <c r="U1705" s="12">
        <f>VLOOKUP($B1705,'[3]POBLAC SIN ESSALUD CUADRO MANDO'!$G$3:$DY$188,13,0)</f>
        <v>19</v>
      </c>
      <c r="V1705" s="12">
        <f>VLOOKUP($B1705,'[3]POBLAC SIN ESSALUD CUADRO MANDO'!$G$3:$DY$188,14,0)</f>
        <v>22</v>
      </c>
      <c r="W1705" s="12">
        <f>VLOOKUP($B1705,'[3]POBLAC SIN ESSALUD CUADRO MANDO'!$G$3:$DY$188,15,0)</f>
        <v>21</v>
      </c>
      <c r="X1705" s="12">
        <f>VLOOKUP($B1705,'[3]POBLAC SIN ESSALUD CUADRO MANDO'!$G$3:$DY$188,16,0)</f>
        <v>21</v>
      </c>
      <c r="Y1705" s="12">
        <f>VLOOKUP($B1705,'[3]POBLAC SIN ESSALUD CUADRO MANDO'!$G$3:$DY$188,17,0)</f>
        <v>21</v>
      </c>
      <c r="Z1705" s="12">
        <f>VLOOKUP($B1705,'[3]POBLAC SIN ESSALUD CUADRO MANDO'!$G$3:$DY$188,18,0)</f>
        <v>21</v>
      </c>
      <c r="AA1705" s="12">
        <f>VLOOKUP($B1705,'[3]POBLAC SIN ESSALUD CUADRO MANDO'!$G$3:$DY$188,19,0)</f>
        <v>20</v>
      </c>
      <c r="AB1705" s="12">
        <f>VLOOKUP($B1705,'[3]POBLAC SIN ESSALUD CUADRO MANDO'!$G$3:$DY$188,20,0)</f>
        <v>18</v>
      </c>
      <c r="AC1705" s="12">
        <f>VLOOKUP($B1705,'[3]POBLAC SIN ESSALUD CUADRO MANDO'!$G$3:$DY$188,21,0)</f>
        <v>18</v>
      </c>
      <c r="AD1705" s="12">
        <f>VLOOKUP($B1705,'[3]POBLAC SIN ESSALUD CUADRO MANDO'!$G$3:$DY$188,110,0)</f>
        <v>75</v>
      </c>
      <c r="AE1705" s="12">
        <f>VLOOKUP($B1705,'[3]POBLAC SIN ESSALUD CUADRO MANDO'!$G$3:$DY$188,111,0)</f>
        <v>49</v>
      </c>
      <c r="AF1705" s="12">
        <f>VLOOKUP($B1705,'[3]POBLAC SIN ESSALUD CUADRO MANDO'!$G$3:$DY$188,112,0)</f>
        <v>50</v>
      </c>
      <c r="AG1705" s="12">
        <f>VLOOKUP($B1705,'[3]POBLAC SIN ESSALUD CUADRO MANDO'!$G$3:$DY$188,113,0)</f>
        <v>50</v>
      </c>
      <c r="AH1705" s="12">
        <f>VLOOKUP($B1705,'[3]POBLAC SIN ESSALUD CUADRO MANDO'!$G$3:$DY$188,114,0)</f>
        <v>55</v>
      </c>
      <c r="AI1705" s="12">
        <f>VLOOKUP($B1705,'[3]POBLAC SIN ESSALUD CUADRO MANDO'!$G$3:$DY$188,115,0)</f>
        <v>44</v>
      </c>
      <c r="AJ1705" s="12">
        <f>VLOOKUP($B1705,'[3]POBLAC SIN ESSALUD CUADRO MANDO'!$G$3:$DY$188,116,0)</f>
        <v>43</v>
      </c>
      <c r="AK1705" s="12">
        <f>VLOOKUP($B1705,'[3]POBLAC SIN ESSALUD CUADRO MANDO'!$G$3:$DY$188,117,0)</f>
        <v>33</v>
      </c>
      <c r="AL1705" s="12">
        <f>VLOOKUP($B1705,'[3]POBLAC SIN ESSALUD CUADRO MANDO'!$G$3:$DY$188,118,0)</f>
        <v>26</v>
      </c>
      <c r="AM1705" s="12">
        <f>VLOOKUP($B1705,'[3]POBLAC SIN ESSALUD CUADRO MANDO'!$G$3:$DY$188,119,0)</f>
        <v>28</v>
      </c>
      <c r="AN1705" s="12">
        <f>VLOOKUP($B1705,'[3]POBLAC SIN ESSALUD CUADRO MANDO'!$G$3:$DY$188,120,0)</f>
        <v>21</v>
      </c>
      <c r="AO1705" s="12">
        <f>VLOOKUP($B1705,'[3]POBLAC SIN ESSALUD CUADRO MANDO'!$G$3:$DY$188,121,0)</f>
        <v>17</v>
      </c>
      <c r="AP1705" s="12">
        <f>VLOOKUP($B1705,'[3]POBLAC SIN ESSALUD CUADRO MANDO'!$G$3:$DY$188,122,0)</f>
        <v>22</v>
      </c>
      <c r="AQ1705" s="74">
        <f>VLOOKUP($B1705,'[4]POB-2019'!$K$6:$BD$190,42,0)</f>
        <v>437</v>
      </c>
      <c r="AR1705" s="74">
        <f>VLOOKUP($B1705,'[4]POB-2019'!$K$6:$BD$190,43,0)</f>
        <v>52</v>
      </c>
      <c r="AS1705" s="74">
        <f>VLOOKUP($B1705,'[4]POB-2019'!$K$6:$BD$190,44,0)</f>
        <v>50</v>
      </c>
      <c r="AT1705" s="74">
        <f>VLOOKUP($B1705,'[4]POB-2019'!$K$6:$BD$190,45,0)</f>
        <v>165</v>
      </c>
      <c r="AU1705" s="12">
        <f>VLOOKUP($B1705,'[3]POBLAC SIN ESSALUD CUADRO MANDO'!$G$3:$DY$188,123,0)</f>
        <v>10</v>
      </c>
    </row>
    <row r="1706" spans="1:47" ht="12">
      <c r="A1706" s="58">
        <v>1707</v>
      </c>
      <c r="B1706" s="58">
        <v>7747</v>
      </c>
      <c r="C1706" s="59" t="s">
        <v>1130</v>
      </c>
      <c r="D1706" s="59" t="s">
        <v>723</v>
      </c>
      <c r="E1706" s="59" t="s">
        <v>787</v>
      </c>
      <c r="F1706" s="59" t="s">
        <v>795</v>
      </c>
      <c r="G1706" s="12" t="s">
        <v>266</v>
      </c>
      <c r="H1706" s="14">
        <f t="shared" si="413"/>
        <v>7747</v>
      </c>
      <c r="I1706" s="14">
        <f t="shared" si="407"/>
        <v>743</v>
      </c>
      <c r="J1706" s="12">
        <f>VLOOKUP($B1706,'[3]POBLAC SIN ESSALUD CUADRO MANDO'!$G$3:$DY$188,2,0)</f>
        <v>7</v>
      </c>
      <c r="K1706" s="12">
        <f>VLOOKUP($B1706,'[3]POBLAC SIN ESSALUD CUADRO MANDO'!$G$3:$DY$188,3,0)</f>
        <v>10</v>
      </c>
      <c r="L1706" s="12">
        <f>VLOOKUP($B1706,'[3]POBLAC SIN ESSALUD CUADRO MANDO'!$G$3:$DY$188,4,0)</f>
        <v>14</v>
      </c>
      <c r="M1706" s="12">
        <f>VLOOKUP($B1706,'[3]POBLAC SIN ESSALUD CUADRO MANDO'!$G$3:$DY$188,5,0)</f>
        <v>12</v>
      </c>
      <c r="N1706" s="12">
        <f>VLOOKUP($B1706,'[3]POBLAC SIN ESSALUD CUADRO MANDO'!$G$3:$DY$188,6,0)</f>
        <v>12</v>
      </c>
      <c r="O1706" s="12">
        <f>VLOOKUP($B1706,'[3]POBLAC SIN ESSALUD CUADRO MANDO'!$G$3:$DY$188,7,0)</f>
        <v>14</v>
      </c>
      <c r="P1706" s="12">
        <f>VLOOKUP($B1706,'[3]POBLAC SIN ESSALUD CUADRO MANDO'!$G$3:$DY$188,8,0)</f>
        <v>16</v>
      </c>
      <c r="Q1706" s="12">
        <f>VLOOKUP($B1706,'[3]POBLAC SIN ESSALUD CUADRO MANDO'!$G$3:$DY$188,9,0)</f>
        <v>14</v>
      </c>
      <c r="R1706" s="12">
        <f>VLOOKUP($B1706,'[3]POBLAC SIN ESSALUD CUADRO MANDO'!$G$3:$DY$188,10,0)</f>
        <v>16</v>
      </c>
      <c r="S1706" s="12">
        <f>VLOOKUP($B1706,'[3]POBLAC SIN ESSALUD CUADRO MANDO'!$G$3:$DY$188,11,0)</f>
        <v>15</v>
      </c>
      <c r="T1706" s="12">
        <f>VLOOKUP($B1706,'[3]POBLAC SIN ESSALUD CUADRO MANDO'!$G$3:$DY$188,12,0)</f>
        <v>16</v>
      </c>
      <c r="U1706" s="12">
        <f>VLOOKUP($B1706,'[3]POBLAC SIN ESSALUD CUADRO MANDO'!$G$3:$DY$188,13,0)</f>
        <v>16</v>
      </c>
      <c r="V1706" s="12">
        <f>VLOOKUP($B1706,'[3]POBLAC SIN ESSALUD CUADRO MANDO'!$G$3:$DY$188,14,0)</f>
        <v>19</v>
      </c>
      <c r="W1706" s="12">
        <f>VLOOKUP($B1706,'[3]POBLAC SIN ESSALUD CUADRO MANDO'!$G$3:$DY$188,15,0)</f>
        <v>18</v>
      </c>
      <c r="X1706" s="12">
        <f>VLOOKUP($B1706,'[3]POBLAC SIN ESSALUD CUADRO MANDO'!$G$3:$DY$188,16,0)</f>
        <v>18</v>
      </c>
      <c r="Y1706" s="12">
        <f>VLOOKUP($B1706,'[3]POBLAC SIN ESSALUD CUADRO MANDO'!$G$3:$DY$188,17,0)</f>
        <v>18</v>
      </c>
      <c r="Z1706" s="12">
        <f>VLOOKUP($B1706,'[3]POBLAC SIN ESSALUD CUADRO MANDO'!$G$3:$DY$188,18,0)</f>
        <v>18</v>
      </c>
      <c r="AA1706" s="12">
        <f>VLOOKUP($B1706,'[3]POBLAC SIN ESSALUD CUADRO MANDO'!$G$3:$DY$188,19,0)</f>
        <v>17</v>
      </c>
      <c r="AB1706" s="12">
        <f>VLOOKUP($B1706,'[3]POBLAC SIN ESSALUD CUADRO MANDO'!$G$3:$DY$188,20,0)</f>
        <v>16</v>
      </c>
      <c r="AC1706" s="12">
        <f>VLOOKUP($B1706,'[3]POBLAC SIN ESSALUD CUADRO MANDO'!$G$3:$DY$188,21,0)</f>
        <v>15</v>
      </c>
      <c r="AD1706" s="12">
        <f>VLOOKUP($B1706,'[3]POBLAC SIN ESSALUD CUADRO MANDO'!$G$3:$DY$188,110,0)</f>
        <v>65</v>
      </c>
      <c r="AE1706" s="12">
        <f>VLOOKUP($B1706,'[3]POBLAC SIN ESSALUD CUADRO MANDO'!$G$3:$DY$188,111,0)</f>
        <v>43</v>
      </c>
      <c r="AF1706" s="12">
        <f>VLOOKUP($B1706,'[3]POBLAC SIN ESSALUD CUADRO MANDO'!$G$3:$DY$188,112,0)</f>
        <v>43</v>
      </c>
      <c r="AG1706" s="12">
        <f>VLOOKUP($B1706,'[3]POBLAC SIN ESSALUD CUADRO MANDO'!$G$3:$DY$188,113,0)</f>
        <v>43</v>
      </c>
      <c r="AH1706" s="12">
        <f>VLOOKUP($B1706,'[3]POBLAC SIN ESSALUD CUADRO MANDO'!$G$3:$DY$188,114,0)</f>
        <v>47</v>
      </c>
      <c r="AI1706" s="12">
        <f>VLOOKUP($B1706,'[3]POBLAC SIN ESSALUD CUADRO MANDO'!$G$3:$DY$188,115,0)</f>
        <v>38</v>
      </c>
      <c r="AJ1706" s="12">
        <f>VLOOKUP($B1706,'[3]POBLAC SIN ESSALUD CUADRO MANDO'!$G$3:$DY$188,116,0)</f>
        <v>38</v>
      </c>
      <c r="AK1706" s="12">
        <f>VLOOKUP($B1706,'[3]POBLAC SIN ESSALUD CUADRO MANDO'!$G$3:$DY$188,117,0)</f>
        <v>29</v>
      </c>
      <c r="AL1706" s="12">
        <f>VLOOKUP($B1706,'[3]POBLAC SIN ESSALUD CUADRO MANDO'!$G$3:$DY$188,118,0)</f>
        <v>21</v>
      </c>
      <c r="AM1706" s="12">
        <f>VLOOKUP($B1706,'[3]POBLAC SIN ESSALUD CUADRO MANDO'!$G$3:$DY$188,119,0)</f>
        <v>23</v>
      </c>
      <c r="AN1706" s="12">
        <f>VLOOKUP($B1706,'[3]POBLAC SIN ESSALUD CUADRO MANDO'!$G$3:$DY$188,120,0)</f>
        <v>20</v>
      </c>
      <c r="AO1706" s="12">
        <f>VLOOKUP($B1706,'[3]POBLAC SIN ESSALUD CUADRO MANDO'!$G$3:$DY$188,121,0)</f>
        <v>14</v>
      </c>
      <c r="AP1706" s="12">
        <f>VLOOKUP($B1706,'[3]POBLAC SIN ESSALUD CUADRO MANDO'!$G$3:$DY$188,122,0)</f>
        <v>18</v>
      </c>
      <c r="AQ1706" s="74">
        <f>VLOOKUP($B1706,'[4]POB-2019'!$K$6:$BD$190,42,0)</f>
        <v>379</v>
      </c>
      <c r="AR1706" s="74">
        <f>VLOOKUP($B1706,'[4]POB-2019'!$K$6:$BD$190,43,0)</f>
        <v>44</v>
      </c>
      <c r="AS1706" s="74">
        <f>VLOOKUP($B1706,'[4]POB-2019'!$K$6:$BD$190,44,0)</f>
        <v>43</v>
      </c>
      <c r="AT1706" s="74">
        <f>VLOOKUP($B1706,'[4]POB-2019'!$K$6:$BD$190,45,0)</f>
        <v>142</v>
      </c>
      <c r="AU1706" s="12">
        <f>VLOOKUP($B1706,'[3]POBLAC SIN ESSALUD CUADRO MANDO'!$G$3:$DY$188,123,0)</f>
        <v>7</v>
      </c>
    </row>
    <row r="1707" spans="1:47" ht="12">
      <c r="A1707" s="58">
        <v>1708</v>
      </c>
      <c r="B1707" s="58">
        <v>5006</v>
      </c>
      <c r="C1707" s="59" t="s">
        <v>1130</v>
      </c>
      <c r="D1707" s="59" t="s">
        <v>723</v>
      </c>
      <c r="E1707" s="59" t="s">
        <v>821</v>
      </c>
      <c r="F1707" s="59" t="s">
        <v>822</v>
      </c>
      <c r="G1707" s="12" t="s">
        <v>283</v>
      </c>
      <c r="H1707" s="14">
        <f t="shared" si="413"/>
        <v>5006</v>
      </c>
      <c r="I1707" s="14">
        <f t="shared" si="407"/>
        <v>1715</v>
      </c>
      <c r="J1707" s="12">
        <f>VLOOKUP($B1707,'[3]POBLAC SIN ESSALUD CUADRO MANDO'!$G$3:$DY$188,2,0)</f>
        <v>23</v>
      </c>
      <c r="K1707" s="12">
        <f>VLOOKUP($B1707,'[3]POBLAC SIN ESSALUD CUADRO MANDO'!$G$3:$DY$188,3,0)</f>
        <v>35</v>
      </c>
      <c r="L1707" s="12">
        <f>VLOOKUP($B1707,'[3]POBLAC SIN ESSALUD CUADRO MANDO'!$G$3:$DY$188,4,0)</f>
        <v>27</v>
      </c>
      <c r="M1707" s="12">
        <f>VLOOKUP($B1707,'[3]POBLAC SIN ESSALUD CUADRO MANDO'!$G$3:$DY$188,5,0)</f>
        <v>28</v>
      </c>
      <c r="N1707" s="12">
        <f>VLOOKUP($B1707,'[3]POBLAC SIN ESSALUD CUADRO MANDO'!$G$3:$DY$188,6,0)</f>
        <v>33</v>
      </c>
      <c r="O1707" s="12">
        <f>VLOOKUP($B1707,'[3]POBLAC SIN ESSALUD CUADRO MANDO'!$G$3:$DY$188,7,0)</f>
        <v>40</v>
      </c>
      <c r="P1707" s="12">
        <f>VLOOKUP($B1707,'[3]POBLAC SIN ESSALUD CUADRO MANDO'!$G$3:$DY$188,8,0)</f>
        <v>46</v>
      </c>
      <c r="Q1707" s="12">
        <f>VLOOKUP($B1707,'[3]POBLAC SIN ESSALUD CUADRO MANDO'!$G$3:$DY$188,9,0)</f>
        <v>39</v>
      </c>
      <c r="R1707" s="12">
        <f>VLOOKUP($B1707,'[3]POBLAC SIN ESSALUD CUADRO MANDO'!$G$3:$DY$188,10,0)</f>
        <v>48</v>
      </c>
      <c r="S1707" s="12">
        <f>VLOOKUP($B1707,'[3]POBLAC SIN ESSALUD CUADRO MANDO'!$G$3:$DY$188,11,0)</f>
        <v>44</v>
      </c>
      <c r="T1707" s="12">
        <f>VLOOKUP($B1707,'[3]POBLAC SIN ESSALUD CUADRO MANDO'!$G$3:$DY$188,12,0)</f>
        <v>46</v>
      </c>
      <c r="U1707" s="12">
        <f>VLOOKUP($B1707,'[3]POBLAC SIN ESSALUD CUADRO MANDO'!$G$3:$DY$188,13,0)</f>
        <v>49</v>
      </c>
      <c r="V1707" s="12">
        <f>VLOOKUP($B1707,'[3]POBLAC SIN ESSALUD CUADRO MANDO'!$G$3:$DY$188,14,0)</f>
        <v>59</v>
      </c>
      <c r="W1707" s="12">
        <f>VLOOKUP($B1707,'[3]POBLAC SIN ESSALUD CUADRO MANDO'!$G$3:$DY$188,15,0)</f>
        <v>54</v>
      </c>
      <c r="X1707" s="12">
        <f>VLOOKUP($B1707,'[3]POBLAC SIN ESSALUD CUADRO MANDO'!$G$3:$DY$188,16,0)</f>
        <v>54</v>
      </c>
      <c r="Y1707" s="12">
        <f>VLOOKUP($B1707,'[3]POBLAC SIN ESSALUD CUADRO MANDO'!$G$3:$DY$188,17,0)</f>
        <v>52</v>
      </c>
      <c r="Z1707" s="12">
        <f>VLOOKUP($B1707,'[3]POBLAC SIN ESSALUD CUADRO MANDO'!$G$3:$DY$188,18,0)</f>
        <v>52</v>
      </c>
      <c r="AA1707" s="12">
        <f>VLOOKUP($B1707,'[3]POBLAC SIN ESSALUD CUADRO MANDO'!$G$3:$DY$188,19,0)</f>
        <v>49</v>
      </c>
      <c r="AB1707" s="12">
        <f>VLOOKUP($B1707,'[3]POBLAC SIN ESSALUD CUADRO MANDO'!$G$3:$DY$188,20,0)</f>
        <v>28</v>
      </c>
      <c r="AC1707" s="12">
        <f>VLOOKUP($B1707,'[3]POBLAC SIN ESSALUD CUADRO MANDO'!$G$3:$DY$188,21,0)</f>
        <v>25</v>
      </c>
      <c r="AD1707" s="12">
        <f>VLOOKUP($B1707,'[3]POBLAC SIN ESSALUD CUADRO MANDO'!$G$3:$DY$188,110,0)</f>
        <v>77</v>
      </c>
      <c r="AE1707" s="12">
        <f>VLOOKUP($B1707,'[3]POBLAC SIN ESSALUD CUADRO MANDO'!$G$3:$DY$188,111,0)</f>
        <v>-2</v>
      </c>
      <c r="AF1707" s="12">
        <f>VLOOKUP($B1707,'[3]POBLAC SIN ESSALUD CUADRO MANDO'!$G$3:$DY$188,112,0)</f>
        <v>76</v>
      </c>
      <c r="AG1707" s="12">
        <f>VLOOKUP($B1707,'[3]POBLAC SIN ESSALUD CUADRO MANDO'!$G$3:$DY$188,113,0)</f>
        <v>76</v>
      </c>
      <c r="AH1707" s="12">
        <f>VLOOKUP($B1707,'[3]POBLAC SIN ESSALUD CUADRO MANDO'!$G$3:$DY$188,114,0)</f>
        <v>116</v>
      </c>
      <c r="AI1707" s="12">
        <f>VLOOKUP($B1707,'[3]POBLAC SIN ESSALUD CUADRO MANDO'!$G$3:$DY$188,115,0)</f>
        <v>81</v>
      </c>
      <c r="AJ1707" s="12">
        <f>VLOOKUP($B1707,'[3]POBLAC SIN ESSALUD CUADRO MANDO'!$G$3:$DY$188,116,0)</f>
        <v>97</v>
      </c>
      <c r="AK1707" s="12">
        <f>VLOOKUP($B1707,'[3]POBLAC SIN ESSALUD CUADRO MANDO'!$G$3:$DY$188,117,0)</f>
        <v>68</v>
      </c>
      <c r="AL1707" s="12">
        <f>VLOOKUP($B1707,'[3]POBLAC SIN ESSALUD CUADRO MANDO'!$G$3:$DY$188,118,0)</f>
        <v>61</v>
      </c>
      <c r="AM1707" s="12">
        <f>VLOOKUP($B1707,'[3]POBLAC SIN ESSALUD CUADRO MANDO'!$G$3:$DY$188,119,0)</f>
        <v>73</v>
      </c>
      <c r="AN1707" s="12">
        <f>VLOOKUP($B1707,'[3]POBLAC SIN ESSALUD CUADRO MANDO'!$G$3:$DY$188,120,0)</f>
        <v>56</v>
      </c>
      <c r="AO1707" s="12">
        <f>VLOOKUP($B1707,'[3]POBLAC SIN ESSALUD CUADRO MANDO'!$G$3:$DY$188,121,0)</f>
        <v>40</v>
      </c>
      <c r="AP1707" s="12">
        <f>VLOOKUP($B1707,'[3]POBLAC SIN ESSALUD CUADRO MANDO'!$G$3:$DY$188,122,0)</f>
        <v>65</v>
      </c>
      <c r="AQ1707" s="74">
        <f>VLOOKUP($B1707,'[4]POB-2019'!$K$6:$BD$190,42,0)</f>
        <v>875</v>
      </c>
      <c r="AR1707" s="74">
        <f>VLOOKUP($B1707,'[4]POB-2019'!$K$6:$BD$190,43,0)</f>
        <v>134</v>
      </c>
      <c r="AS1707" s="74">
        <f>VLOOKUP($B1707,'[4]POB-2019'!$K$6:$BD$190,44,0)</f>
        <v>105</v>
      </c>
      <c r="AT1707" s="74">
        <f>VLOOKUP($B1707,'[4]POB-2019'!$K$6:$BD$190,45,0)</f>
        <v>216</v>
      </c>
      <c r="AU1707" s="12">
        <f>VLOOKUP($B1707,'[3]POBLAC SIN ESSALUD CUADRO MANDO'!$G$3:$DY$188,123,0)</f>
        <v>32</v>
      </c>
    </row>
    <row r="1708" spans="1:47" ht="12">
      <c r="A1708" s="58">
        <v>1709</v>
      </c>
      <c r="B1708" s="58">
        <v>4968</v>
      </c>
      <c r="C1708" s="59" t="s">
        <v>1130</v>
      </c>
      <c r="D1708" s="59" t="s">
        <v>723</v>
      </c>
      <c r="E1708" s="59" t="s">
        <v>821</v>
      </c>
      <c r="F1708" s="59" t="s">
        <v>823</v>
      </c>
      <c r="G1708" s="12" t="s">
        <v>283</v>
      </c>
      <c r="H1708" s="14">
        <f t="shared" si="413"/>
        <v>4968</v>
      </c>
      <c r="I1708" s="14">
        <f t="shared" si="407"/>
        <v>1616</v>
      </c>
      <c r="J1708" s="12">
        <f>VLOOKUP($B1708,'[3]POBLAC SIN ESSALUD CUADRO MANDO'!$G$3:$DY$188,2,0)</f>
        <v>15</v>
      </c>
      <c r="K1708" s="12">
        <f>VLOOKUP($B1708,'[3]POBLAC SIN ESSALUD CUADRO MANDO'!$G$3:$DY$188,3,0)</f>
        <v>18</v>
      </c>
      <c r="L1708" s="12">
        <f>VLOOKUP($B1708,'[3]POBLAC SIN ESSALUD CUADRO MANDO'!$G$3:$DY$188,4,0)</f>
        <v>19</v>
      </c>
      <c r="M1708" s="12">
        <f>VLOOKUP($B1708,'[3]POBLAC SIN ESSALUD CUADRO MANDO'!$G$3:$DY$188,5,0)</f>
        <v>27</v>
      </c>
      <c r="N1708" s="12">
        <f>VLOOKUP($B1708,'[3]POBLAC SIN ESSALUD CUADRO MANDO'!$G$3:$DY$188,6,0)</f>
        <v>23</v>
      </c>
      <c r="O1708" s="12">
        <f>VLOOKUP($B1708,'[3]POBLAC SIN ESSALUD CUADRO MANDO'!$G$3:$DY$188,7,0)</f>
        <v>30</v>
      </c>
      <c r="P1708" s="12">
        <f>VLOOKUP($B1708,'[3]POBLAC SIN ESSALUD CUADRO MANDO'!$G$3:$DY$188,8,0)</f>
        <v>34</v>
      </c>
      <c r="Q1708" s="12">
        <f>VLOOKUP($B1708,'[3]POBLAC SIN ESSALUD CUADRO MANDO'!$G$3:$DY$188,9,0)</f>
        <v>30</v>
      </c>
      <c r="R1708" s="12">
        <f>VLOOKUP($B1708,'[3]POBLAC SIN ESSALUD CUADRO MANDO'!$G$3:$DY$188,10,0)</f>
        <v>36</v>
      </c>
      <c r="S1708" s="12">
        <f>VLOOKUP($B1708,'[3]POBLAC SIN ESSALUD CUADRO MANDO'!$G$3:$DY$188,11,0)</f>
        <v>33</v>
      </c>
      <c r="T1708" s="12">
        <f>VLOOKUP($B1708,'[3]POBLAC SIN ESSALUD CUADRO MANDO'!$G$3:$DY$188,12,0)</f>
        <v>36</v>
      </c>
      <c r="U1708" s="12">
        <f>VLOOKUP($B1708,'[3]POBLAC SIN ESSALUD CUADRO MANDO'!$G$3:$DY$188,13,0)</f>
        <v>36</v>
      </c>
      <c r="V1708" s="12">
        <f>VLOOKUP($B1708,'[3]POBLAC SIN ESSALUD CUADRO MANDO'!$G$3:$DY$188,14,0)</f>
        <v>42</v>
      </c>
      <c r="W1708" s="12">
        <f>VLOOKUP($B1708,'[3]POBLAC SIN ESSALUD CUADRO MANDO'!$G$3:$DY$188,15,0)</f>
        <v>39</v>
      </c>
      <c r="X1708" s="12">
        <f>VLOOKUP($B1708,'[3]POBLAC SIN ESSALUD CUADRO MANDO'!$G$3:$DY$188,16,0)</f>
        <v>39</v>
      </c>
      <c r="Y1708" s="12">
        <f>VLOOKUP($B1708,'[3]POBLAC SIN ESSALUD CUADRO MANDO'!$G$3:$DY$188,17,0)</f>
        <v>40</v>
      </c>
      <c r="Z1708" s="12">
        <f>VLOOKUP($B1708,'[3]POBLAC SIN ESSALUD CUADRO MANDO'!$G$3:$DY$188,18,0)</f>
        <v>40</v>
      </c>
      <c r="AA1708" s="12">
        <f>VLOOKUP($B1708,'[3]POBLAC SIN ESSALUD CUADRO MANDO'!$G$3:$DY$188,19,0)</f>
        <v>38</v>
      </c>
      <c r="AB1708" s="12">
        <f>VLOOKUP($B1708,'[3]POBLAC SIN ESSALUD CUADRO MANDO'!$G$3:$DY$188,20,0)</f>
        <v>35</v>
      </c>
      <c r="AC1708" s="12">
        <f>VLOOKUP($B1708,'[3]POBLAC SIN ESSALUD CUADRO MANDO'!$G$3:$DY$188,21,0)</f>
        <v>33</v>
      </c>
      <c r="AD1708" s="12">
        <f>VLOOKUP($B1708,'[3]POBLAC SIN ESSALUD CUADRO MANDO'!$G$3:$DY$188,110,0)</f>
        <v>141</v>
      </c>
      <c r="AE1708" s="12">
        <f>VLOOKUP($B1708,'[3]POBLAC SIN ESSALUD CUADRO MANDO'!$G$3:$DY$188,111,0)</f>
        <v>93</v>
      </c>
      <c r="AF1708" s="12">
        <f>VLOOKUP($B1708,'[3]POBLAC SIN ESSALUD CUADRO MANDO'!$G$3:$DY$188,112,0)</f>
        <v>96</v>
      </c>
      <c r="AG1708" s="12">
        <f>VLOOKUP($B1708,'[3]POBLAC SIN ESSALUD CUADRO MANDO'!$G$3:$DY$188,113,0)</f>
        <v>95</v>
      </c>
      <c r="AH1708" s="12">
        <f>VLOOKUP($B1708,'[3]POBLAC SIN ESSALUD CUADRO MANDO'!$G$3:$DY$188,114,0)</f>
        <v>105</v>
      </c>
      <c r="AI1708" s="12">
        <f>VLOOKUP($B1708,'[3]POBLAC SIN ESSALUD CUADRO MANDO'!$G$3:$DY$188,115,0)</f>
        <v>81</v>
      </c>
      <c r="AJ1708" s="12">
        <f>VLOOKUP($B1708,'[3]POBLAC SIN ESSALUD CUADRO MANDO'!$G$3:$DY$188,116,0)</f>
        <v>82</v>
      </c>
      <c r="AK1708" s="12">
        <f>VLOOKUP($B1708,'[3]POBLAC SIN ESSALUD CUADRO MANDO'!$G$3:$DY$188,117,0)</f>
        <v>64</v>
      </c>
      <c r="AL1708" s="12">
        <f>VLOOKUP($B1708,'[3]POBLAC SIN ESSALUD CUADRO MANDO'!$G$3:$DY$188,118,0)</f>
        <v>50</v>
      </c>
      <c r="AM1708" s="12">
        <f>VLOOKUP($B1708,'[3]POBLAC SIN ESSALUD CUADRO MANDO'!$G$3:$DY$188,119,0)</f>
        <v>52</v>
      </c>
      <c r="AN1708" s="12">
        <f>VLOOKUP($B1708,'[3]POBLAC SIN ESSALUD CUADRO MANDO'!$G$3:$DY$188,120,0)</f>
        <v>41</v>
      </c>
      <c r="AO1708" s="12">
        <f>VLOOKUP($B1708,'[3]POBLAC SIN ESSALUD CUADRO MANDO'!$G$3:$DY$188,121,0)</f>
        <v>31</v>
      </c>
      <c r="AP1708" s="12">
        <f>VLOOKUP($B1708,'[3]POBLAC SIN ESSALUD CUADRO MANDO'!$G$3:$DY$188,122,0)</f>
        <v>42</v>
      </c>
      <c r="AQ1708" s="74">
        <f>VLOOKUP($B1708,'[4]POB-2019'!$K$6:$BD$190,42,0)</f>
        <v>824</v>
      </c>
      <c r="AR1708" s="74">
        <f>VLOOKUP($B1708,'[4]POB-2019'!$K$6:$BD$190,43,0)</f>
        <v>98</v>
      </c>
      <c r="AS1708" s="74">
        <f>VLOOKUP($B1708,'[4]POB-2019'!$K$6:$BD$190,44,0)</f>
        <v>95</v>
      </c>
      <c r="AT1708" s="74">
        <f>VLOOKUP($B1708,'[4]POB-2019'!$K$6:$BD$190,45,0)</f>
        <v>312</v>
      </c>
      <c r="AU1708" s="12">
        <f>VLOOKUP($B1708,'[3]POBLAC SIN ESSALUD CUADRO MANDO'!$G$3:$DY$188,123,0)</f>
        <v>15</v>
      </c>
    </row>
    <row r="1709" spans="1:47" ht="12">
      <c r="A1709" s="58">
        <v>1710</v>
      </c>
      <c r="B1709" s="58">
        <v>7099</v>
      </c>
      <c r="C1709" s="59" t="s">
        <v>1130</v>
      </c>
      <c r="D1709" s="59" t="s">
        <v>723</v>
      </c>
      <c r="E1709" s="59" t="s">
        <v>821</v>
      </c>
      <c r="F1709" s="59" t="s">
        <v>824</v>
      </c>
      <c r="G1709" s="12" t="s">
        <v>266</v>
      </c>
      <c r="H1709" s="14">
        <f t="shared" si="413"/>
        <v>7099</v>
      </c>
      <c r="I1709" s="14">
        <f t="shared" si="407"/>
        <v>442</v>
      </c>
      <c r="J1709" s="12">
        <f>VLOOKUP($B1709,'[3]POBLAC SIN ESSALUD CUADRO MANDO'!$G$3:$DY$188,2,0)</f>
        <v>3</v>
      </c>
      <c r="K1709" s="12">
        <f>VLOOKUP($B1709,'[3]POBLAC SIN ESSALUD CUADRO MANDO'!$G$3:$DY$188,3,0)</f>
        <v>4</v>
      </c>
      <c r="L1709" s="12">
        <f>VLOOKUP($B1709,'[3]POBLAC SIN ESSALUD CUADRO MANDO'!$G$3:$DY$188,4,0)</f>
        <v>7</v>
      </c>
      <c r="M1709" s="12">
        <f>VLOOKUP($B1709,'[3]POBLAC SIN ESSALUD CUADRO MANDO'!$G$3:$DY$188,5,0)</f>
        <v>7</v>
      </c>
      <c r="N1709" s="12">
        <f>VLOOKUP($B1709,'[3]POBLAC SIN ESSALUD CUADRO MANDO'!$G$3:$DY$188,6,0)</f>
        <v>7</v>
      </c>
      <c r="O1709" s="12">
        <f>VLOOKUP($B1709,'[3]POBLAC SIN ESSALUD CUADRO MANDO'!$G$3:$DY$188,7,0)</f>
        <v>8</v>
      </c>
      <c r="P1709" s="12">
        <f>VLOOKUP($B1709,'[3]POBLAC SIN ESSALUD CUADRO MANDO'!$G$3:$DY$188,8,0)</f>
        <v>9</v>
      </c>
      <c r="Q1709" s="12">
        <f>VLOOKUP($B1709,'[3]POBLAC SIN ESSALUD CUADRO MANDO'!$G$3:$DY$188,9,0)</f>
        <v>8</v>
      </c>
      <c r="R1709" s="12">
        <f>VLOOKUP($B1709,'[3]POBLAC SIN ESSALUD CUADRO MANDO'!$G$3:$DY$188,10,0)</f>
        <v>10</v>
      </c>
      <c r="S1709" s="12">
        <f>VLOOKUP($B1709,'[3]POBLAC SIN ESSALUD CUADRO MANDO'!$G$3:$DY$188,11,0)</f>
        <v>9</v>
      </c>
      <c r="T1709" s="12">
        <f>VLOOKUP($B1709,'[3]POBLAC SIN ESSALUD CUADRO MANDO'!$G$3:$DY$188,12,0)</f>
        <v>10</v>
      </c>
      <c r="U1709" s="12">
        <f>VLOOKUP($B1709,'[3]POBLAC SIN ESSALUD CUADRO MANDO'!$G$3:$DY$188,13,0)</f>
        <v>10</v>
      </c>
      <c r="V1709" s="12">
        <f>VLOOKUP($B1709,'[3]POBLAC SIN ESSALUD CUADRO MANDO'!$G$3:$DY$188,14,0)</f>
        <v>11</v>
      </c>
      <c r="W1709" s="12">
        <f>VLOOKUP($B1709,'[3]POBLAC SIN ESSALUD CUADRO MANDO'!$G$3:$DY$188,15,0)</f>
        <v>11</v>
      </c>
      <c r="X1709" s="12">
        <f>VLOOKUP($B1709,'[3]POBLAC SIN ESSALUD CUADRO MANDO'!$G$3:$DY$188,16,0)</f>
        <v>11</v>
      </c>
      <c r="Y1709" s="12">
        <f>VLOOKUP($B1709,'[3]POBLAC SIN ESSALUD CUADRO MANDO'!$G$3:$DY$188,17,0)</f>
        <v>11</v>
      </c>
      <c r="Z1709" s="12">
        <f>VLOOKUP($B1709,'[3]POBLAC SIN ESSALUD CUADRO MANDO'!$G$3:$DY$188,18,0)</f>
        <v>11</v>
      </c>
      <c r="AA1709" s="12">
        <f>VLOOKUP($B1709,'[3]POBLAC SIN ESSALUD CUADRO MANDO'!$G$3:$DY$188,19,0)</f>
        <v>10</v>
      </c>
      <c r="AB1709" s="12">
        <f>VLOOKUP($B1709,'[3]POBLAC SIN ESSALUD CUADRO MANDO'!$G$3:$DY$188,20,0)</f>
        <v>9</v>
      </c>
      <c r="AC1709" s="12">
        <f>VLOOKUP($B1709,'[3]POBLAC SIN ESSALUD CUADRO MANDO'!$G$3:$DY$188,21,0)</f>
        <v>9</v>
      </c>
      <c r="AD1709" s="12">
        <f>VLOOKUP($B1709,'[3]POBLAC SIN ESSALUD CUADRO MANDO'!$G$3:$DY$188,110,0)</f>
        <v>38</v>
      </c>
      <c r="AE1709" s="12">
        <f>VLOOKUP($B1709,'[3]POBLAC SIN ESSALUD CUADRO MANDO'!$G$3:$DY$188,111,0)</f>
        <v>26</v>
      </c>
      <c r="AF1709" s="12">
        <f>VLOOKUP($B1709,'[3]POBLAC SIN ESSALUD CUADRO MANDO'!$G$3:$DY$188,112,0)</f>
        <v>26</v>
      </c>
      <c r="AG1709" s="12">
        <f>VLOOKUP($B1709,'[3]POBLAC SIN ESSALUD CUADRO MANDO'!$G$3:$DY$188,113,0)</f>
        <v>27</v>
      </c>
      <c r="AH1709" s="12">
        <f>VLOOKUP($B1709,'[3]POBLAC SIN ESSALUD CUADRO MANDO'!$G$3:$DY$188,114,0)</f>
        <v>29</v>
      </c>
      <c r="AI1709" s="12">
        <f>VLOOKUP($B1709,'[3]POBLAC SIN ESSALUD CUADRO MANDO'!$G$3:$DY$188,115,0)</f>
        <v>23</v>
      </c>
      <c r="AJ1709" s="12">
        <f>VLOOKUP($B1709,'[3]POBLAC SIN ESSALUD CUADRO MANDO'!$G$3:$DY$188,116,0)</f>
        <v>22</v>
      </c>
      <c r="AK1709" s="12">
        <f>VLOOKUP($B1709,'[3]POBLAC SIN ESSALUD CUADRO MANDO'!$G$3:$DY$188,117,0)</f>
        <v>17</v>
      </c>
      <c r="AL1709" s="12">
        <f>VLOOKUP($B1709,'[3]POBLAC SIN ESSALUD CUADRO MANDO'!$G$3:$DY$188,118,0)</f>
        <v>15</v>
      </c>
      <c r="AM1709" s="12">
        <f>VLOOKUP($B1709,'[3]POBLAC SIN ESSALUD CUADRO MANDO'!$G$3:$DY$188,119,0)</f>
        <v>14</v>
      </c>
      <c r="AN1709" s="12">
        <f>VLOOKUP($B1709,'[3]POBLAC SIN ESSALUD CUADRO MANDO'!$G$3:$DY$188,120,0)</f>
        <v>11</v>
      </c>
      <c r="AO1709" s="12">
        <f>VLOOKUP($B1709,'[3]POBLAC SIN ESSALUD CUADRO MANDO'!$G$3:$DY$188,121,0)</f>
        <v>9</v>
      </c>
      <c r="AP1709" s="12">
        <f>VLOOKUP($B1709,'[3]POBLAC SIN ESSALUD CUADRO MANDO'!$G$3:$DY$188,122,0)</f>
        <v>10</v>
      </c>
      <c r="AQ1709" s="74">
        <f>VLOOKUP($B1709,'[4]POB-2019'!$K$6:$BD$190,42,0)</f>
        <v>225</v>
      </c>
      <c r="AR1709" s="74">
        <f>VLOOKUP($B1709,'[4]POB-2019'!$K$6:$BD$190,43,0)</f>
        <v>27</v>
      </c>
      <c r="AS1709" s="74">
        <f>VLOOKUP($B1709,'[4]POB-2019'!$K$6:$BD$190,44,0)</f>
        <v>26</v>
      </c>
      <c r="AT1709" s="74">
        <f>VLOOKUP($B1709,'[4]POB-2019'!$K$6:$BD$190,45,0)</f>
        <v>86</v>
      </c>
      <c r="AU1709" s="12">
        <f>VLOOKUP($B1709,'[3]POBLAC SIN ESSALUD CUADRO MANDO'!$G$3:$DY$188,123,0)</f>
        <v>3</v>
      </c>
    </row>
    <row r="1710" spans="1:47" ht="12">
      <c r="A1710" s="58">
        <v>1711</v>
      </c>
      <c r="B1710" s="58">
        <v>6943</v>
      </c>
      <c r="C1710" s="59" t="s">
        <v>1130</v>
      </c>
      <c r="D1710" s="59" t="s">
        <v>723</v>
      </c>
      <c r="E1710" s="59" t="s">
        <v>821</v>
      </c>
      <c r="F1710" s="59" t="s">
        <v>825</v>
      </c>
      <c r="G1710" s="12" t="s">
        <v>266</v>
      </c>
      <c r="H1710" s="14">
        <f t="shared" si="413"/>
        <v>6943</v>
      </c>
      <c r="I1710" s="14">
        <f t="shared" si="407"/>
        <v>527</v>
      </c>
      <c r="J1710" s="12">
        <f>VLOOKUP($B1710,'[3]POBLAC SIN ESSALUD CUADRO MANDO'!$G$3:$DY$188,2,0)</f>
        <v>8</v>
      </c>
      <c r="K1710" s="12">
        <f>VLOOKUP($B1710,'[3]POBLAC SIN ESSALUD CUADRO MANDO'!$G$3:$DY$188,3,0)</f>
        <v>8</v>
      </c>
      <c r="L1710" s="12">
        <f>VLOOKUP($B1710,'[3]POBLAC SIN ESSALUD CUADRO MANDO'!$G$3:$DY$188,4,0)</f>
        <v>10</v>
      </c>
      <c r="M1710" s="12">
        <f>VLOOKUP($B1710,'[3]POBLAC SIN ESSALUD CUADRO MANDO'!$G$3:$DY$188,5,0)</f>
        <v>9</v>
      </c>
      <c r="N1710" s="12">
        <f>VLOOKUP($B1710,'[3]POBLAC SIN ESSALUD CUADRO MANDO'!$G$3:$DY$188,6,0)</f>
        <v>14</v>
      </c>
      <c r="O1710" s="12">
        <f>VLOOKUP($B1710,'[3]POBLAC SIN ESSALUD CUADRO MANDO'!$G$3:$DY$188,7,0)</f>
        <v>10</v>
      </c>
      <c r="P1710" s="12">
        <f>VLOOKUP($B1710,'[3]POBLAC SIN ESSALUD CUADRO MANDO'!$G$3:$DY$188,8,0)</f>
        <v>11</v>
      </c>
      <c r="Q1710" s="12">
        <f>VLOOKUP($B1710,'[3]POBLAC SIN ESSALUD CUADRO MANDO'!$G$3:$DY$188,9,0)</f>
        <v>10</v>
      </c>
      <c r="R1710" s="12">
        <f>VLOOKUP($B1710,'[3]POBLAC SIN ESSALUD CUADRO MANDO'!$G$3:$DY$188,10,0)</f>
        <v>11</v>
      </c>
      <c r="S1710" s="12">
        <f>VLOOKUP($B1710,'[3]POBLAC SIN ESSALUD CUADRO MANDO'!$G$3:$DY$188,11,0)</f>
        <v>10</v>
      </c>
      <c r="T1710" s="12">
        <f>VLOOKUP($B1710,'[3]POBLAC SIN ESSALUD CUADRO MANDO'!$G$3:$DY$188,12,0)</f>
        <v>11</v>
      </c>
      <c r="U1710" s="12">
        <f>VLOOKUP($B1710,'[3]POBLAC SIN ESSALUD CUADRO MANDO'!$G$3:$DY$188,13,0)</f>
        <v>11</v>
      </c>
      <c r="V1710" s="12">
        <f>VLOOKUP($B1710,'[3]POBLAC SIN ESSALUD CUADRO MANDO'!$G$3:$DY$188,14,0)</f>
        <v>13</v>
      </c>
      <c r="W1710" s="12">
        <f>VLOOKUP($B1710,'[3]POBLAC SIN ESSALUD CUADRO MANDO'!$G$3:$DY$188,15,0)</f>
        <v>12</v>
      </c>
      <c r="X1710" s="12">
        <f>VLOOKUP($B1710,'[3]POBLAC SIN ESSALUD CUADRO MANDO'!$G$3:$DY$188,16,0)</f>
        <v>12</v>
      </c>
      <c r="Y1710" s="12">
        <f>VLOOKUP($B1710,'[3]POBLAC SIN ESSALUD CUADRO MANDO'!$G$3:$DY$188,17,0)</f>
        <v>13</v>
      </c>
      <c r="Z1710" s="12">
        <f>VLOOKUP($B1710,'[3]POBLAC SIN ESSALUD CUADRO MANDO'!$G$3:$DY$188,18,0)</f>
        <v>13</v>
      </c>
      <c r="AA1710" s="12">
        <f>VLOOKUP($B1710,'[3]POBLAC SIN ESSALUD CUADRO MANDO'!$G$3:$DY$188,19,0)</f>
        <v>12</v>
      </c>
      <c r="AB1710" s="12">
        <f>VLOOKUP($B1710,'[3]POBLAC SIN ESSALUD CUADRO MANDO'!$G$3:$DY$188,20,0)</f>
        <v>11</v>
      </c>
      <c r="AC1710" s="12">
        <f>VLOOKUP($B1710,'[3]POBLAC SIN ESSALUD CUADRO MANDO'!$G$3:$DY$188,21,0)</f>
        <v>11</v>
      </c>
      <c r="AD1710" s="12">
        <f>VLOOKUP($B1710,'[3]POBLAC SIN ESSALUD CUADRO MANDO'!$G$3:$DY$188,110,0)</f>
        <v>45</v>
      </c>
      <c r="AE1710" s="12">
        <f>VLOOKUP($B1710,'[3]POBLAC SIN ESSALUD CUADRO MANDO'!$G$3:$DY$188,111,0)</f>
        <v>29</v>
      </c>
      <c r="AF1710" s="12">
        <f>VLOOKUP($B1710,'[3]POBLAC SIN ESSALUD CUADRO MANDO'!$G$3:$DY$188,112,0)</f>
        <v>30</v>
      </c>
      <c r="AG1710" s="12">
        <f>VLOOKUP($B1710,'[3]POBLAC SIN ESSALUD CUADRO MANDO'!$G$3:$DY$188,113,0)</f>
        <v>30</v>
      </c>
      <c r="AH1710" s="12">
        <f>VLOOKUP($B1710,'[3]POBLAC SIN ESSALUD CUADRO MANDO'!$G$3:$DY$188,114,0)</f>
        <v>34</v>
      </c>
      <c r="AI1710" s="12">
        <f>VLOOKUP($B1710,'[3]POBLAC SIN ESSALUD CUADRO MANDO'!$G$3:$DY$188,115,0)</f>
        <v>26</v>
      </c>
      <c r="AJ1710" s="12">
        <f>VLOOKUP($B1710,'[3]POBLAC SIN ESSALUD CUADRO MANDO'!$G$3:$DY$188,116,0)</f>
        <v>26</v>
      </c>
      <c r="AK1710" s="12">
        <f>VLOOKUP($B1710,'[3]POBLAC SIN ESSALUD CUADRO MANDO'!$G$3:$DY$188,117,0)</f>
        <v>20</v>
      </c>
      <c r="AL1710" s="12">
        <f>VLOOKUP($B1710,'[3]POBLAC SIN ESSALUD CUADRO MANDO'!$G$3:$DY$188,118,0)</f>
        <v>16</v>
      </c>
      <c r="AM1710" s="12">
        <f>VLOOKUP($B1710,'[3]POBLAC SIN ESSALUD CUADRO MANDO'!$G$3:$DY$188,119,0)</f>
        <v>17</v>
      </c>
      <c r="AN1710" s="12">
        <f>VLOOKUP($B1710,'[3]POBLAC SIN ESSALUD CUADRO MANDO'!$G$3:$DY$188,120,0)</f>
        <v>13</v>
      </c>
      <c r="AO1710" s="12">
        <f>VLOOKUP($B1710,'[3]POBLAC SIN ESSALUD CUADRO MANDO'!$G$3:$DY$188,121,0)</f>
        <v>10</v>
      </c>
      <c r="AP1710" s="12">
        <f>VLOOKUP($B1710,'[3]POBLAC SIN ESSALUD CUADRO MANDO'!$G$3:$DY$188,122,0)</f>
        <v>11</v>
      </c>
      <c r="AQ1710" s="74">
        <f>VLOOKUP($B1710,'[4]POB-2019'!$K$6:$BD$190,42,0)</f>
        <v>269</v>
      </c>
      <c r="AR1710" s="74">
        <f>VLOOKUP($B1710,'[4]POB-2019'!$K$6:$BD$190,43,0)</f>
        <v>30</v>
      </c>
      <c r="AS1710" s="74">
        <f>VLOOKUP($B1710,'[4]POB-2019'!$K$6:$BD$190,44,0)</f>
        <v>31</v>
      </c>
      <c r="AT1710" s="74">
        <f>VLOOKUP($B1710,'[4]POB-2019'!$K$6:$BD$190,45,0)</f>
        <v>99</v>
      </c>
      <c r="AU1710" s="12">
        <f>VLOOKUP($B1710,'[3]POBLAC SIN ESSALUD CUADRO MANDO'!$G$3:$DY$188,123,0)</f>
        <v>8</v>
      </c>
    </row>
    <row r="1711" spans="1:47" ht="12">
      <c r="A1711" s="58">
        <v>1712</v>
      </c>
      <c r="B1711" s="58">
        <v>7753</v>
      </c>
      <c r="C1711" s="59" t="s">
        <v>1130</v>
      </c>
      <c r="D1711" s="59" t="s">
        <v>723</v>
      </c>
      <c r="E1711" s="59" t="s">
        <v>821</v>
      </c>
      <c r="F1711" s="59" t="s">
        <v>826</v>
      </c>
      <c r="G1711" s="12" t="s">
        <v>266</v>
      </c>
      <c r="H1711" s="14">
        <f t="shared" si="413"/>
        <v>7753</v>
      </c>
      <c r="I1711" s="14">
        <f t="shared" si="407"/>
        <v>464</v>
      </c>
      <c r="J1711" s="12">
        <f>VLOOKUP($B1711,'[3]POBLAC SIN ESSALUD CUADRO MANDO'!$G$3:$DY$188,2,0)</f>
        <v>6</v>
      </c>
      <c r="K1711" s="12">
        <f>VLOOKUP($B1711,'[3]POBLAC SIN ESSALUD CUADRO MANDO'!$G$3:$DY$188,3,0)</f>
        <v>4</v>
      </c>
      <c r="L1711" s="12">
        <f>VLOOKUP($B1711,'[3]POBLAC SIN ESSALUD CUADRO MANDO'!$G$3:$DY$188,4,0)</f>
        <v>7</v>
      </c>
      <c r="M1711" s="12">
        <f>VLOOKUP($B1711,'[3]POBLAC SIN ESSALUD CUADRO MANDO'!$G$3:$DY$188,5,0)</f>
        <v>8</v>
      </c>
      <c r="N1711" s="12">
        <f>VLOOKUP($B1711,'[3]POBLAC SIN ESSALUD CUADRO MANDO'!$G$3:$DY$188,6,0)</f>
        <v>7</v>
      </c>
      <c r="O1711" s="12">
        <f>VLOOKUP($B1711,'[3]POBLAC SIN ESSALUD CUADRO MANDO'!$G$3:$DY$188,7,0)</f>
        <v>9</v>
      </c>
      <c r="P1711" s="12">
        <f>VLOOKUP($B1711,'[3]POBLAC SIN ESSALUD CUADRO MANDO'!$G$3:$DY$188,8,0)</f>
        <v>10</v>
      </c>
      <c r="Q1711" s="12">
        <f>VLOOKUP($B1711,'[3]POBLAC SIN ESSALUD CUADRO MANDO'!$G$3:$DY$188,9,0)</f>
        <v>9</v>
      </c>
      <c r="R1711" s="12">
        <f>VLOOKUP($B1711,'[3]POBLAC SIN ESSALUD CUADRO MANDO'!$G$3:$DY$188,10,0)</f>
        <v>10</v>
      </c>
      <c r="S1711" s="12">
        <f>VLOOKUP($B1711,'[3]POBLAC SIN ESSALUD CUADRO MANDO'!$G$3:$DY$188,11,0)</f>
        <v>9</v>
      </c>
      <c r="T1711" s="12">
        <f>VLOOKUP($B1711,'[3]POBLAC SIN ESSALUD CUADRO MANDO'!$G$3:$DY$188,12,0)</f>
        <v>10</v>
      </c>
      <c r="U1711" s="12">
        <f>VLOOKUP($B1711,'[3]POBLAC SIN ESSALUD CUADRO MANDO'!$G$3:$DY$188,13,0)</f>
        <v>10</v>
      </c>
      <c r="V1711" s="12">
        <f>VLOOKUP($B1711,'[3]POBLAC SIN ESSALUD CUADRO MANDO'!$G$3:$DY$188,14,0)</f>
        <v>12</v>
      </c>
      <c r="W1711" s="12">
        <f>VLOOKUP($B1711,'[3]POBLAC SIN ESSALUD CUADRO MANDO'!$G$3:$DY$188,15,0)</f>
        <v>11</v>
      </c>
      <c r="X1711" s="12">
        <f>VLOOKUP($B1711,'[3]POBLAC SIN ESSALUD CUADRO MANDO'!$G$3:$DY$188,16,0)</f>
        <v>11</v>
      </c>
      <c r="Y1711" s="12">
        <f>VLOOKUP($B1711,'[3]POBLAC SIN ESSALUD CUADRO MANDO'!$G$3:$DY$188,17,0)</f>
        <v>11</v>
      </c>
      <c r="Z1711" s="12">
        <f>VLOOKUP($B1711,'[3]POBLAC SIN ESSALUD CUADRO MANDO'!$G$3:$DY$188,18,0)</f>
        <v>11</v>
      </c>
      <c r="AA1711" s="12">
        <f>VLOOKUP($B1711,'[3]POBLAC SIN ESSALUD CUADRO MANDO'!$G$3:$DY$188,19,0)</f>
        <v>11</v>
      </c>
      <c r="AB1711" s="12">
        <f>VLOOKUP($B1711,'[3]POBLAC SIN ESSALUD CUADRO MANDO'!$G$3:$DY$188,20,0)</f>
        <v>10</v>
      </c>
      <c r="AC1711" s="12">
        <f>VLOOKUP($B1711,'[3]POBLAC SIN ESSALUD CUADRO MANDO'!$G$3:$DY$188,21,0)</f>
        <v>9</v>
      </c>
      <c r="AD1711" s="12">
        <f>VLOOKUP($B1711,'[3]POBLAC SIN ESSALUD CUADRO MANDO'!$G$3:$DY$188,110,0)</f>
        <v>41</v>
      </c>
      <c r="AE1711" s="12">
        <f>VLOOKUP($B1711,'[3]POBLAC SIN ESSALUD CUADRO MANDO'!$G$3:$DY$188,111,0)</f>
        <v>27</v>
      </c>
      <c r="AF1711" s="12">
        <f>VLOOKUP($B1711,'[3]POBLAC SIN ESSALUD CUADRO MANDO'!$G$3:$DY$188,112,0)</f>
        <v>27</v>
      </c>
      <c r="AG1711" s="12">
        <f>VLOOKUP($B1711,'[3]POBLAC SIN ESSALUD CUADRO MANDO'!$G$3:$DY$188,113,0)</f>
        <v>27</v>
      </c>
      <c r="AH1711" s="12">
        <f>VLOOKUP($B1711,'[3]POBLAC SIN ESSALUD CUADRO MANDO'!$G$3:$DY$188,114,0)</f>
        <v>30</v>
      </c>
      <c r="AI1711" s="12">
        <f>VLOOKUP($B1711,'[3]POBLAC SIN ESSALUD CUADRO MANDO'!$G$3:$DY$188,115,0)</f>
        <v>24</v>
      </c>
      <c r="AJ1711" s="12">
        <f>VLOOKUP($B1711,'[3]POBLAC SIN ESSALUD CUADRO MANDO'!$G$3:$DY$188,116,0)</f>
        <v>24</v>
      </c>
      <c r="AK1711" s="12">
        <f>VLOOKUP($B1711,'[3]POBLAC SIN ESSALUD CUADRO MANDO'!$G$3:$DY$188,117,0)</f>
        <v>18</v>
      </c>
      <c r="AL1711" s="12">
        <f>VLOOKUP($B1711,'[3]POBLAC SIN ESSALUD CUADRO MANDO'!$G$3:$DY$188,118,0)</f>
        <v>15</v>
      </c>
      <c r="AM1711" s="12">
        <f>VLOOKUP($B1711,'[3]POBLAC SIN ESSALUD CUADRO MANDO'!$G$3:$DY$188,119,0)</f>
        <v>15</v>
      </c>
      <c r="AN1711" s="12">
        <f>VLOOKUP($B1711,'[3]POBLAC SIN ESSALUD CUADRO MANDO'!$G$3:$DY$188,120,0)</f>
        <v>11</v>
      </c>
      <c r="AO1711" s="12">
        <f>VLOOKUP($B1711,'[3]POBLAC SIN ESSALUD CUADRO MANDO'!$G$3:$DY$188,121,0)</f>
        <v>10</v>
      </c>
      <c r="AP1711" s="12">
        <f>VLOOKUP($B1711,'[3]POBLAC SIN ESSALUD CUADRO MANDO'!$G$3:$DY$188,122,0)</f>
        <v>10</v>
      </c>
      <c r="AQ1711" s="74">
        <f>VLOOKUP($B1711,'[4]POB-2019'!$K$6:$BD$190,42,0)</f>
        <v>237</v>
      </c>
      <c r="AR1711" s="74">
        <f>VLOOKUP($B1711,'[4]POB-2019'!$K$6:$BD$190,43,0)</f>
        <v>28</v>
      </c>
      <c r="AS1711" s="74">
        <f>VLOOKUP($B1711,'[4]POB-2019'!$K$6:$BD$190,44,0)</f>
        <v>27</v>
      </c>
      <c r="AT1711" s="74">
        <f>VLOOKUP($B1711,'[4]POB-2019'!$K$6:$BD$190,45,0)</f>
        <v>90</v>
      </c>
      <c r="AU1711" s="12">
        <f>VLOOKUP($B1711,'[3]POBLAC SIN ESSALUD CUADRO MANDO'!$G$3:$DY$188,123,0)</f>
        <v>6</v>
      </c>
    </row>
    <row r="1712" spans="1:47" ht="12">
      <c r="A1712" s="58">
        <v>1713</v>
      </c>
      <c r="B1712" s="58">
        <v>7366</v>
      </c>
      <c r="C1712" s="59" t="s">
        <v>1130</v>
      </c>
      <c r="D1712" s="59" t="s">
        <v>723</v>
      </c>
      <c r="E1712" s="59" t="s">
        <v>821</v>
      </c>
      <c r="F1712" s="59" t="s">
        <v>827</v>
      </c>
      <c r="G1712" s="12" t="s">
        <v>266</v>
      </c>
      <c r="H1712" s="14">
        <f t="shared" si="413"/>
        <v>7366</v>
      </c>
      <c r="I1712" s="14">
        <f t="shared" si="407"/>
        <v>591</v>
      </c>
      <c r="J1712" s="12">
        <f>VLOOKUP($B1712,'[3]POBLAC SIN ESSALUD CUADRO MANDO'!$G$3:$DY$188,2,0)</f>
        <v>5</v>
      </c>
      <c r="K1712" s="12">
        <f>VLOOKUP($B1712,'[3]POBLAC SIN ESSALUD CUADRO MANDO'!$G$3:$DY$188,3,0)</f>
        <v>6</v>
      </c>
      <c r="L1712" s="12">
        <f>VLOOKUP($B1712,'[3]POBLAC SIN ESSALUD CUADRO MANDO'!$G$3:$DY$188,4,0)</f>
        <v>9</v>
      </c>
      <c r="M1712" s="12">
        <f>VLOOKUP($B1712,'[3]POBLAC SIN ESSALUD CUADRO MANDO'!$G$3:$DY$188,5,0)</f>
        <v>10</v>
      </c>
      <c r="N1712" s="12">
        <f>VLOOKUP($B1712,'[3]POBLAC SIN ESSALUD CUADRO MANDO'!$G$3:$DY$188,6,0)</f>
        <v>8</v>
      </c>
      <c r="O1712" s="12">
        <f>VLOOKUP($B1712,'[3]POBLAC SIN ESSALUD CUADRO MANDO'!$G$3:$DY$188,7,0)</f>
        <v>11</v>
      </c>
      <c r="P1712" s="12">
        <f>VLOOKUP($B1712,'[3]POBLAC SIN ESSALUD CUADRO MANDO'!$G$3:$DY$188,8,0)</f>
        <v>13</v>
      </c>
      <c r="Q1712" s="12">
        <f>VLOOKUP($B1712,'[3]POBLAC SIN ESSALUD CUADRO MANDO'!$G$3:$DY$188,9,0)</f>
        <v>11</v>
      </c>
      <c r="R1712" s="12">
        <f>VLOOKUP($B1712,'[3]POBLAC SIN ESSALUD CUADRO MANDO'!$G$3:$DY$188,10,0)</f>
        <v>13</v>
      </c>
      <c r="S1712" s="12">
        <f>VLOOKUP($B1712,'[3]POBLAC SIN ESSALUD CUADRO MANDO'!$G$3:$DY$188,11,0)</f>
        <v>12</v>
      </c>
      <c r="T1712" s="12">
        <f>VLOOKUP($B1712,'[3]POBLAC SIN ESSALUD CUADRO MANDO'!$G$3:$DY$188,12,0)</f>
        <v>13</v>
      </c>
      <c r="U1712" s="12">
        <f>VLOOKUP($B1712,'[3]POBLAC SIN ESSALUD CUADRO MANDO'!$G$3:$DY$188,13,0)</f>
        <v>13</v>
      </c>
      <c r="V1712" s="12">
        <f>VLOOKUP($B1712,'[3]POBLAC SIN ESSALUD CUADRO MANDO'!$G$3:$DY$188,14,0)</f>
        <v>15</v>
      </c>
      <c r="W1712" s="12">
        <f>VLOOKUP($B1712,'[3]POBLAC SIN ESSALUD CUADRO MANDO'!$G$3:$DY$188,15,0)</f>
        <v>14</v>
      </c>
      <c r="X1712" s="12">
        <f>VLOOKUP($B1712,'[3]POBLAC SIN ESSALUD CUADRO MANDO'!$G$3:$DY$188,16,0)</f>
        <v>14</v>
      </c>
      <c r="Y1712" s="12">
        <f>VLOOKUP($B1712,'[3]POBLAC SIN ESSALUD CUADRO MANDO'!$G$3:$DY$188,17,0)</f>
        <v>15</v>
      </c>
      <c r="Z1712" s="12">
        <f>VLOOKUP($B1712,'[3]POBLAC SIN ESSALUD CUADRO MANDO'!$G$3:$DY$188,18,0)</f>
        <v>15</v>
      </c>
      <c r="AA1712" s="12">
        <f>VLOOKUP($B1712,'[3]POBLAC SIN ESSALUD CUADRO MANDO'!$G$3:$DY$188,19,0)</f>
        <v>14</v>
      </c>
      <c r="AB1712" s="12">
        <f>VLOOKUP($B1712,'[3]POBLAC SIN ESSALUD CUADRO MANDO'!$G$3:$DY$188,20,0)</f>
        <v>13</v>
      </c>
      <c r="AC1712" s="12">
        <f>VLOOKUP($B1712,'[3]POBLAC SIN ESSALUD CUADRO MANDO'!$G$3:$DY$188,21,0)</f>
        <v>12</v>
      </c>
      <c r="AD1712" s="12">
        <f>VLOOKUP($B1712,'[3]POBLAC SIN ESSALUD CUADRO MANDO'!$G$3:$DY$188,110,0)</f>
        <v>52</v>
      </c>
      <c r="AE1712" s="12">
        <f>VLOOKUP($B1712,'[3]POBLAC SIN ESSALUD CUADRO MANDO'!$G$3:$DY$188,111,0)</f>
        <v>34</v>
      </c>
      <c r="AF1712" s="12">
        <f>VLOOKUP($B1712,'[3]POBLAC SIN ESSALUD CUADRO MANDO'!$G$3:$DY$188,112,0)</f>
        <v>36</v>
      </c>
      <c r="AG1712" s="12">
        <f>VLOOKUP($B1712,'[3]POBLAC SIN ESSALUD CUADRO MANDO'!$G$3:$DY$188,113,0)</f>
        <v>36</v>
      </c>
      <c r="AH1712" s="12">
        <f>VLOOKUP($B1712,'[3]POBLAC SIN ESSALUD CUADRO MANDO'!$G$3:$DY$188,114,0)</f>
        <v>39</v>
      </c>
      <c r="AI1712" s="12">
        <f>VLOOKUP($B1712,'[3]POBLAC SIN ESSALUD CUADRO MANDO'!$G$3:$DY$188,115,0)</f>
        <v>29</v>
      </c>
      <c r="AJ1712" s="12">
        <f>VLOOKUP($B1712,'[3]POBLAC SIN ESSALUD CUADRO MANDO'!$G$3:$DY$188,116,0)</f>
        <v>30</v>
      </c>
      <c r="AK1712" s="12">
        <f>VLOOKUP($B1712,'[3]POBLAC SIN ESSALUD CUADRO MANDO'!$G$3:$DY$188,117,0)</f>
        <v>23</v>
      </c>
      <c r="AL1712" s="12">
        <f>VLOOKUP($B1712,'[3]POBLAC SIN ESSALUD CUADRO MANDO'!$G$3:$DY$188,118,0)</f>
        <v>18</v>
      </c>
      <c r="AM1712" s="12">
        <f>VLOOKUP($B1712,'[3]POBLAC SIN ESSALUD CUADRO MANDO'!$G$3:$DY$188,119,0)</f>
        <v>19</v>
      </c>
      <c r="AN1712" s="12">
        <f>VLOOKUP($B1712,'[3]POBLAC SIN ESSALUD CUADRO MANDO'!$G$3:$DY$188,120,0)</f>
        <v>15</v>
      </c>
      <c r="AO1712" s="12">
        <f>VLOOKUP($B1712,'[3]POBLAC SIN ESSALUD CUADRO MANDO'!$G$3:$DY$188,121,0)</f>
        <v>12</v>
      </c>
      <c r="AP1712" s="12">
        <f>VLOOKUP($B1712,'[3]POBLAC SIN ESSALUD CUADRO MANDO'!$G$3:$DY$188,122,0)</f>
        <v>12</v>
      </c>
      <c r="AQ1712" s="74">
        <f>VLOOKUP($B1712,'[4]POB-2019'!$K$6:$BD$190,42,0)</f>
        <v>301</v>
      </c>
      <c r="AR1712" s="74">
        <f>VLOOKUP($B1712,'[4]POB-2019'!$K$6:$BD$190,43,0)</f>
        <v>35</v>
      </c>
      <c r="AS1712" s="74">
        <f>VLOOKUP($B1712,'[4]POB-2019'!$K$6:$BD$190,44,0)</f>
        <v>35</v>
      </c>
      <c r="AT1712" s="74">
        <f>VLOOKUP($B1712,'[4]POB-2019'!$K$6:$BD$190,45,0)</f>
        <v>115</v>
      </c>
      <c r="AU1712" s="12">
        <f>VLOOKUP($B1712,'[3]POBLAC SIN ESSALUD CUADRO MANDO'!$G$3:$DY$188,123,0)</f>
        <v>5</v>
      </c>
    </row>
    <row r="1713" spans="1:47" ht="12">
      <c r="A1713" s="58">
        <v>1714</v>
      </c>
      <c r="B1713" s="58">
        <v>5010</v>
      </c>
      <c r="C1713" s="59" t="s">
        <v>1130</v>
      </c>
      <c r="D1713" s="59" t="s">
        <v>723</v>
      </c>
      <c r="E1713" s="59" t="s">
        <v>821</v>
      </c>
      <c r="F1713" s="59" t="s">
        <v>828</v>
      </c>
      <c r="G1713" s="12" t="s">
        <v>271</v>
      </c>
      <c r="H1713" s="14">
        <f t="shared" si="413"/>
        <v>5010</v>
      </c>
      <c r="I1713" s="14">
        <f t="shared" si="407"/>
        <v>1393</v>
      </c>
      <c r="J1713" s="12">
        <f>VLOOKUP($B1713,'[3]POBLAC SIN ESSALUD CUADRO MANDO'!$G$3:$DY$188,2,0)</f>
        <v>12</v>
      </c>
      <c r="K1713" s="12">
        <f>VLOOKUP($B1713,'[3]POBLAC SIN ESSALUD CUADRO MANDO'!$G$3:$DY$188,3,0)</f>
        <v>15</v>
      </c>
      <c r="L1713" s="12">
        <f>VLOOKUP($B1713,'[3]POBLAC SIN ESSALUD CUADRO MANDO'!$G$3:$DY$188,4,0)</f>
        <v>17</v>
      </c>
      <c r="M1713" s="12">
        <f>VLOOKUP($B1713,'[3]POBLAC SIN ESSALUD CUADRO MANDO'!$G$3:$DY$188,5,0)</f>
        <v>23</v>
      </c>
      <c r="N1713" s="12">
        <f>VLOOKUP($B1713,'[3]POBLAC SIN ESSALUD CUADRO MANDO'!$G$3:$DY$188,6,0)</f>
        <v>19</v>
      </c>
      <c r="O1713" s="12">
        <f>VLOOKUP($B1713,'[3]POBLAC SIN ESSALUD CUADRO MANDO'!$G$3:$DY$188,7,0)</f>
        <v>26</v>
      </c>
      <c r="P1713" s="12">
        <f>VLOOKUP($B1713,'[3]POBLAC SIN ESSALUD CUADRO MANDO'!$G$3:$DY$188,8,0)</f>
        <v>29</v>
      </c>
      <c r="Q1713" s="12">
        <f>VLOOKUP($B1713,'[3]POBLAC SIN ESSALUD CUADRO MANDO'!$G$3:$DY$188,9,0)</f>
        <v>26</v>
      </c>
      <c r="R1713" s="12">
        <f>VLOOKUP($B1713,'[3]POBLAC SIN ESSALUD CUADRO MANDO'!$G$3:$DY$188,10,0)</f>
        <v>31</v>
      </c>
      <c r="S1713" s="12">
        <f>VLOOKUP($B1713,'[3]POBLAC SIN ESSALUD CUADRO MANDO'!$G$3:$DY$188,11,0)</f>
        <v>28</v>
      </c>
      <c r="T1713" s="12">
        <f>VLOOKUP($B1713,'[3]POBLAC SIN ESSALUD CUADRO MANDO'!$G$3:$DY$188,12,0)</f>
        <v>31</v>
      </c>
      <c r="U1713" s="12">
        <f>VLOOKUP($B1713,'[3]POBLAC SIN ESSALUD CUADRO MANDO'!$G$3:$DY$188,13,0)</f>
        <v>31</v>
      </c>
      <c r="V1713" s="12">
        <f>VLOOKUP($B1713,'[3]POBLAC SIN ESSALUD CUADRO MANDO'!$G$3:$DY$188,14,0)</f>
        <v>36</v>
      </c>
      <c r="W1713" s="12">
        <f>VLOOKUP($B1713,'[3]POBLAC SIN ESSALUD CUADRO MANDO'!$G$3:$DY$188,15,0)</f>
        <v>34</v>
      </c>
      <c r="X1713" s="12">
        <f>VLOOKUP($B1713,'[3]POBLAC SIN ESSALUD CUADRO MANDO'!$G$3:$DY$188,16,0)</f>
        <v>34</v>
      </c>
      <c r="Y1713" s="12">
        <f>VLOOKUP($B1713,'[3]POBLAC SIN ESSALUD CUADRO MANDO'!$G$3:$DY$188,17,0)</f>
        <v>35</v>
      </c>
      <c r="Z1713" s="12">
        <f>VLOOKUP($B1713,'[3]POBLAC SIN ESSALUD CUADRO MANDO'!$G$3:$DY$188,18,0)</f>
        <v>35</v>
      </c>
      <c r="AA1713" s="12">
        <f>VLOOKUP($B1713,'[3]POBLAC SIN ESSALUD CUADRO MANDO'!$G$3:$DY$188,19,0)</f>
        <v>33</v>
      </c>
      <c r="AB1713" s="12">
        <f>VLOOKUP($B1713,'[3]POBLAC SIN ESSALUD CUADRO MANDO'!$G$3:$DY$188,20,0)</f>
        <v>30</v>
      </c>
      <c r="AC1713" s="12">
        <f>VLOOKUP($B1713,'[3]POBLAC SIN ESSALUD CUADRO MANDO'!$G$3:$DY$188,21,0)</f>
        <v>29</v>
      </c>
      <c r="AD1713" s="12">
        <f>VLOOKUP($B1713,'[3]POBLAC SIN ESSALUD CUADRO MANDO'!$G$3:$DY$188,110,0)</f>
        <v>123</v>
      </c>
      <c r="AE1713" s="12">
        <f>VLOOKUP($B1713,'[3]POBLAC SIN ESSALUD CUADRO MANDO'!$G$3:$DY$188,111,0)</f>
        <v>81</v>
      </c>
      <c r="AF1713" s="12">
        <f>VLOOKUP($B1713,'[3]POBLAC SIN ESSALUD CUADRO MANDO'!$G$3:$DY$188,112,0)</f>
        <v>81</v>
      </c>
      <c r="AG1713" s="12">
        <f>VLOOKUP($B1713,'[3]POBLAC SIN ESSALUD CUADRO MANDO'!$G$3:$DY$188,113,0)</f>
        <v>82</v>
      </c>
      <c r="AH1713" s="12">
        <f>VLOOKUP($B1713,'[3]POBLAC SIN ESSALUD CUADRO MANDO'!$G$3:$DY$188,114,0)</f>
        <v>90</v>
      </c>
      <c r="AI1713" s="12">
        <f>VLOOKUP($B1713,'[3]POBLAC SIN ESSALUD CUADRO MANDO'!$G$3:$DY$188,115,0)</f>
        <v>72</v>
      </c>
      <c r="AJ1713" s="12">
        <f>VLOOKUP($B1713,'[3]POBLAC SIN ESSALUD CUADRO MANDO'!$G$3:$DY$188,116,0)</f>
        <v>71</v>
      </c>
      <c r="AK1713" s="12">
        <f>VLOOKUP($B1713,'[3]POBLAC SIN ESSALUD CUADRO MANDO'!$G$3:$DY$188,117,0)</f>
        <v>55</v>
      </c>
      <c r="AL1713" s="12">
        <f>VLOOKUP($B1713,'[3]POBLAC SIN ESSALUD CUADRO MANDO'!$G$3:$DY$188,118,0)</f>
        <v>42</v>
      </c>
      <c r="AM1713" s="12">
        <f>VLOOKUP($B1713,'[3]POBLAC SIN ESSALUD CUADRO MANDO'!$G$3:$DY$188,119,0)</f>
        <v>45</v>
      </c>
      <c r="AN1713" s="12">
        <f>VLOOKUP($B1713,'[3]POBLAC SIN ESSALUD CUADRO MANDO'!$G$3:$DY$188,120,0)</f>
        <v>35</v>
      </c>
      <c r="AO1713" s="12">
        <f>VLOOKUP($B1713,'[3]POBLAC SIN ESSALUD CUADRO MANDO'!$G$3:$DY$188,121,0)</f>
        <v>27</v>
      </c>
      <c r="AP1713" s="12">
        <f>VLOOKUP($B1713,'[3]POBLAC SIN ESSALUD CUADRO MANDO'!$G$3:$DY$188,122,0)</f>
        <v>35</v>
      </c>
      <c r="AQ1713" s="74">
        <f>VLOOKUP($B1713,'[4]POB-2019'!$K$6:$BD$190,42,0)</f>
        <v>710</v>
      </c>
      <c r="AR1713" s="74">
        <f>VLOOKUP($B1713,'[4]POB-2019'!$K$6:$BD$190,43,0)</f>
        <v>85</v>
      </c>
      <c r="AS1713" s="74">
        <f>VLOOKUP($B1713,'[4]POB-2019'!$K$6:$BD$190,44,0)</f>
        <v>83</v>
      </c>
      <c r="AT1713" s="74">
        <f>VLOOKUP($B1713,'[4]POB-2019'!$K$6:$BD$190,45,0)</f>
        <v>270</v>
      </c>
      <c r="AU1713" s="12">
        <f>VLOOKUP($B1713,'[3]POBLAC SIN ESSALUD CUADRO MANDO'!$G$3:$DY$188,123,0)</f>
        <v>12</v>
      </c>
    </row>
    <row r="1714" spans="1:47" ht="12">
      <c r="A1714" s="58">
        <v>1715</v>
      </c>
      <c r="B1714" s="58">
        <v>7226</v>
      </c>
      <c r="C1714" s="59" t="s">
        <v>1130</v>
      </c>
      <c r="D1714" s="59" t="s">
        <v>723</v>
      </c>
      <c r="E1714" s="59" t="s">
        <v>821</v>
      </c>
      <c r="F1714" s="59" t="s">
        <v>829</v>
      </c>
      <c r="G1714" s="12" t="s">
        <v>266</v>
      </c>
      <c r="H1714" s="14">
        <f t="shared" si="413"/>
        <v>7226</v>
      </c>
      <c r="I1714" s="14">
        <f t="shared" si="407"/>
        <v>407</v>
      </c>
      <c r="J1714" s="12">
        <f>VLOOKUP($B1714,'[3]POBLAC SIN ESSALUD CUADRO MANDO'!$G$3:$DY$188,2,0)</f>
        <v>4</v>
      </c>
      <c r="K1714" s="12">
        <f>VLOOKUP($B1714,'[3]POBLAC SIN ESSALUD CUADRO MANDO'!$G$3:$DY$188,3,0)</f>
        <v>6</v>
      </c>
      <c r="L1714" s="12">
        <f>VLOOKUP($B1714,'[3]POBLAC SIN ESSALUD CUADRO MANDO'!$G$3:$DY$188,4,0)</f>
        <v>8</v>
      </c>
      <c r="M1714" s="12">
        <f>VLOOKUP($B1714,'[3]POBLAC SIN ESSALUD CUADRO MANDO'!$G$3:$DY$188,5,0)</f>
        <v>7</v>
      </c>
      <c r="N1714" s="12">
        <f>VLOOKUP($B1714,'[3]POBLAC SIN ESSALUD CUADRO MANDO'!$G$3:$DY$188,6,0)</f>
        <v>5</v>
      </c>
      <c r="O1714" s="12">
        <f>VLOOKUP($B1714,'[3]POBLAC SIN ESSALUD CUADRO MANDO'!$G$3:$DY$188,7,0)</f>
        <v>8</v>
      </c>
      <c r="P1714" s="12">
        <f>VLOOKUP($B1714,'[3]POBLAC SIN ESSALUD CUADRO MANDO'!$G$3:$DY$188,8,0)</f>
        <v>9</v>
      </c>
      <c r="Q1714" s="12">
        <f>VLOOKUP($B1714,'[3]POBLAC SIN ESSALUD CUADRO MANDO'!$G$3:$DY$188,9,0)</f>
        <v>8</v>
      </c>
      <c r="R1714" s="12">
        <f>VLOOKUP($B1714,'[3]POBLAC SIN ESSALUD CUADRO MANDO'!$G$3:$DY$188,10,0)</f>
        <v>9</v>
      </c>
      <c r="S1714" s="12">
        <f>VLOOKUP($B1714,'[3]POBLAC SIN ESSALUD CUADRO MANDO'!$G$3:$DY$188,11,0)</f>
        <v>8</v>
      </c>
      <c r="T1714" s="12">
        <f>VLOOKUP($B1714,'[3]POBLAC SIN ESSALUD CUADRO MANDO'!$G$3:$DY$188,12,0)</f>
        <v>9</v>
      </c>
      <c r="U1714" s="12">
        <f>VLOOKUP($B1714,'[3]POBLAC SIN ESSALUD CUADRO MANDO'!$G$3:$DY$188,13,0)</f>
        <v>9</v>
      </c>
      <c r="V1714" s="12">
        <f>VLOOKUP($B1714,'[3]POBLAC SIN ESSALUD CUADRO MANDO'!$G$3:$DY$188,14,0)</f>
        <v>11</v>
      </c>
      <c r="W1714" s="12">
        <f>VLOOKUP($B1714,'[3]POBLAC SIN ESSALUD CUADRO MANDO'!$G$3:$DY$188,15,0)</f>
        <v>10</v>
      </c>
      <c r="X1714" s="12">
        <f>VLOOKUP($B1714,'[3]POBLAC SIN ESSALUD CUADRO MANDO'!$G$3:$DY$188,16,0)</f>
        <v>10</v>
      </c>
      <c r="Y1714" s="12">
        <f>VLOOKUP($B1714,'[3]POBLAC SIN ESSALUD CUADRO MANDO'!$G$3:$DY$188,17,0)</f>
        <v>10</v>
      </c>
      <c r="Z1714" s="12">
        <f>VLOOKUP($B1714,'[3]POBLAC SIN ESSALUD CUADRO MANDO'!$G$3:$DY$188,18,0)</f>
        <v>10</v>
      </c>
      <c r="AA1714" s="12">
        <f>VLOOKUP($B1714,'[3]POBLAC SIN ESSALUD CUADRO MANDO'!$G$3:$DY$188,19,0)</f>
        <v>10</v>
      </c>
      <c r="AB1714" s="12">
        <f>VLOOKUP($B1714,'[3]POBLAC SIN ESSALUD CUADRO MANDO'!$G$3:$DY$188,20,0)</f>
        <v>9</v>
      </c>
      <c r="AC1714" s="12">
        <f>VLOOKUP($B1714,'[3]POBLAC SIN ESSALUD CUADRO MANDO'!$G$3:$DY$188,21,0)</f>
        <v>8</v>
      </c>
      <c r="AD1714" s="12">
        <f>VLOOKUP($B1714,'[3]POBLAC SIN ESSALUD CUADRO MANDO'!$G$3:$DY$188,110,0)</f>
        <v>36</v>
      </c>
      <c r="AE1714" s="12">
        <f>VLOOKUP($B1714,'[3]POBLAC SIN ESSALUD CUADRO MANDO'!$G$3:$DY$188,111,0)</f>
        <v>22</v>
      </c>
      <c r="AF1714" s="12">
        <f>VLOOKUP($B1714,'[3]POBLAC SIN ESSALUD CUADRO MANDO'!$G$3:$DY$188,112,0)</f>
        <v>23</v>
      </c>
      <c r="AG1714" s="12">
        <f>VLOOKUP($B1714,'[3]POBLAC SIN ESSALUD CUADRO MANDO'!$G$3:$DY$188,113,0)</f>
        <v>24</v>
      </c>
      <c r="AH1714" s="12">
        <f>VLOOKUP($B1714,'[3]POBLAC SIN ESSALUD CUADRO MANDO'!$G$3:$DY$188,114,0)</f>
        <v>26</v>
      </c>
      <c r="AI1714" s="12">
        <f>VLOOKUP($B1714,'[3]POBLAC SIN ESSALUD CUADRO MANDO'!$G$3:$DY$188,115,0)</f>
        <v>20</v>
      </c>
      <c r="AJ1714" s="12">
        <f>VLOOKUP($B1714,'[3]POBLAC SIN ESSALUD CUADRO MANDO'!$G$3:$DY$188,116,0)</f>
        <v>21</v>
      </c>
      <c r="AK1714" s="12">
        <f>VLOOKUP($B1714,'[3]POBLAC SIN ESSALUD CUADRO MANDO'!$G$3:$DY$188,117,0)</f>
        <v>15</v>
      </c>
      <c r="AL1714" s="12">
        <f>VLOOKUP($B1714,'[3]POBLAC SIN ESSALUD CUADRO MANDO'!$G$3:$DY$188,118,0)</f>
        <v>11</v>
      </c>
      <c r="AM1714" s="12">
        <f>VLOOKUP($B1714,'[3]POBLAC SIN ESSALUD CUADRO MANDO'!$G$3:$DY$188,119,0)</f>
        <v>12</v>
      </c>
      <c r="AN1714" s="12">
        <f>VLOOKUP($B1714,'[3]POBLAC SIN ESSALUD CUADRO MANDO'!$G$3:$DY$188,120,0)</f>
        <v>11</v>
      </c>
      <c r="AO1714" s="12">
        <f>VLOOKUP($B1714,'[3]POBLAC SIN ESSALUD CUADRO MANDO'!$G$3:$DY$188,121,0)</f>
        <v>8</v>
      </c>
      <c r="AP1714" s="12">
        <f>VLOOKUP($B1714,'[3]POBLAC SIN ESSALUD CUADRO MANDO'!$G$3:$DY$188,122,0)</f>
        <v>10</v>
      </c>
      <c r="AQ1714" s="74">
        <f>VLOOKUP($B1714,'[4]POB-2019'!$K$6:$BD$190,42,0)</f>
        <v>208</v>
      </c>
      <c r="AR1714" s="74">
        <f>VLOOKUP($B1714,'[4]POB-2019'!$K$6:$BD$190,43,0)</f>
        <v>25</v>
      </c>
      <c r="AS1714" s="74">
        <f>VLOOKUP($B1714,'[4]POB-2019'!$K$6:$BD$190,44,0)</f>
        <v>24</v>
      </c>
      <c r="AT1714" s="74">
        <f>VLOOKUP($B1714,'[4]POB-2019'!$K$6:$BD$190,45,0)</f>
        <v>77</v>
      </c>
      <c r="AU1714" s="12">
        <f>VLOOKUP($B1714,'[3]POBLAC SIN ESSALUD CUADRO MANDO'!$G$3:$DY$188,123,0)</f>
        <v>4</v>
      </c>
    </row>
    <row r="1715" spans="1:47" ht="12">
      <c r="A1715" s="58">
        <v>1716</v>
      </c>
      <c r="B1715" s="58">
        <v>6942</v>
      </c>
      <c r="C1715" s="59" t="s">
        <v>1130</v>
      </c>
      <c r="D1715" s="59" t="s">
        <v>723</v>
      </c>
      <c r="E1715" s="59" t="s">
        <v>821</v>
      </c>
      <c r="F1715" s="59" t="s">
        <v>830</v>
      </c>
      <c r="G1715" s="12" t="s">
        <v>266</v>
      </c>
      <c r="H1715" s="14">
        <f t="shared" si="413"/>
        <v>6942</v>
      </c>
      <c r="I1715" s="14">
        <f t="shared" si="407"/>
        <v>393</v>
      </c>
      <c r="J1715" s="12">
        <f>VLOOKUP($B1715,'[3]POBLAC SIN ESSALUD CUADRO MANDO'!$G$3:$DY$188,2,0)</f>
        <v>4</v>
      </c>
      <c r="K1715" s="12">
        <f>VLOOKUP($B1715,'[3]POBLAC SIN ESSALUD CUADRO MANDO'!$G$3:$DY$188,3,0)</f>
        <v>5</v>
      </c>
      <c r="L1715" s="12">
        <f>VLOOKUP($B1715,'[3]POBLAC SIN ESSALUD CUADRO MANDO'!$G$3:$DY$188,4,0)</f>
        <v>7</v>
      </c>
      <c r="M1715" s="12">
        <f>VLOOKUP($B1715,'[3]POBLAC SIN ESSALUD CUADRO MANDO'!$G$3:$DY$188,5,0)</f>
        <v>7</v>
      </c>
      <c r="N1715" s="12">
        <f>VLOOKUP($B1715,'[3]POBLAC SIN ESSALUD CUADRO MANDO'!$G$3:$DY$188,6,0)</f>
        <v>10</v>
      </c>
      <c r="O1715" s="12">
        <f>VLOOKUP($B1715,'[3]POBLAC SIN ESSALUD CUADRO MANDO'!$G$3:$DY$188,7,0)</f>
        <v>7</v>
      </c>
      <c r="P1715" s="12">
        <f>VLOOKUP($B1715,'[3]POBLAC SIN ESSALUD CUADRO MANDO'!$G$3:$DY$188,8,0)</f>
        <v>8</v>
      </c>
      <c r="Q1715" s="12">
        <f>VLOOKUP($B1715,'[3]POBLAC SIN ESSALUD CUADRO MANDO'!$G$3:$DY$188,9,0)</f>
        <v>7</v>
      </c>
      <c r="R1715" s="12">
        <f>VLOOKUP($B1715,'[3]POBLAC SIN ESSALUD CUADRO MANDO'!$G$3:$DY$188,10,0)</f>
        <v>9</v>
      </c>
      <c r="S1715" s="12">
        <f>VLOOKUP($B1715,'[3]POBLAC SIN ESSALUD CUADRO MANDO'!$G$3:$DY$188,11,0)</f>
        <v>8</v>
      </c>
      <c r="T1715" s="12">
        <f>VLOOKUP($B1715,'[3]POBLAC SIN ESSALUD CUADRO MANDO'!$G$3:$DY$188,12,0)</f>
        <v>9</v>
      </c>
      <c r="U1715" s="12">
        <f>VLOOKUP($B1715,'[3]POBLAC SIN ESSALUD CUADRO MANDO'!$G$3:$DY$188,13,0)</f>
        <v>9</v>
      </c>
      <c r="V1715" s="12">
        <f>VLOOKUP($B1715,'[3]POBLAC SIN ESSALUD CUADRO MANDO'!$G$3:$DY$188,14,0)</f>
        <v>10</v>
      </c>
      <c r="W1715" s="12">
        <f>VLOOKUP($B1715,'[3]POBLAC SIN ESSALUD CUADRO MANDO'!$G$3:$DY$188,15,0)</f>
        <v>10</v>
      </c>
      <c r="X1715" s="12">
        <f>VLOOKUP($B1715,'[3]POBLAC SIN ESSALUD CUADRO MANDO'!$G$3:$DY$188,16,0)</f>
        <v>9</v>
      </c>
      <c r="Y1715" s="12">
        <f>VLOOKUP($B1715,'[3]POBLAC SIN ESSALUD CUADRO MANDO'!$G$3:$DY$188,17,0)</f>
        <v>10</v>
      </c>
      <c r="Z1715" s="12">
        <f>VLOOKUP($B1715,'[3]POBLAC SIN ESSALUD CUADRO MANDO'!$G$3:$DY$188,18,0)</f>
        <v>10</v>
      </c>
      <c r="AA1715" s="12">
        <f>VLOOKUP($B1715,'[3]POBLAC SIN ESSALUD CUADRO MANDO'!$G$3:$DY$188,19,0)</f>
        <v>9</v>
      </c>
      <c r="AB1715" s="12">
        <f>VLOOKUP($B1715,'[3]POBLAC SIN ESSALUD CUADRO MANDO'!$G$3:$DY$188,20,0)</f>
        <v>8</v>
      </c>
      <c r="AC1715" s="12">
        <f>VLOOKUP($B1715,'[3]POBLAC SIN ESSALUD CUADRO MANDO'!$G$3:$DY$188,21,0)</f>
        <v>8</v>
      </c>
      <c r="AD1715" s="12">
        <f>VLOOKUP($B1715,'[3]POBLAC SIN ESSALUD CUADRO MANDO'!$G$3:$DY$188,110,0)</f>
        <v>34</v>
      </c>
      <c r="AE1715" s="12">
        <f>VLOOKUP($B1715,'[3]POBLAC SIN ESSALUD CUADRO MANDO'!$G$3:$DY$188,111,0)</f>
        <v>22</v>
      </c>
      <c r="AF1715" s="12">
        <f>VLOOKUP($B1715,'[3]POBLAC SIN ESSALUD CUADRO MANDO'!$G$3:$DY$188,112,0)</f>
        <v>23</v>
      </c>
      <c r="AG1715" s="12">
        <f>VLOOKUP($B1715,'[3]POBLAC SIN ESSALUD CUADRO MANDO'!$G$3:$DY$188,113,0)</f>
        <v>22</v>
      </c>
      <c r="AH1715" s="12">
        <f>VLOOKUP($B1715,'[3]POBLAC SIN ESSALUD CUADRO MANDO'!$G$3:$DY$188,114,0)</f>
        <v>25</v>
      </c>
      <c r="AI1715" s="12">
        <f>VLOOKUP($B1715,'[3]POBLAC SIN ESSALUD CUADRO MANDO'!$G$3:$DY$188,115,0)</f>
        <v>20</v>
      </c>
      <c r="AJ1715" s="12">
        <f>VLOOKUP($B1715,'[3]POBLAC SIN ESSALUD CUADRO MANDO'!$G$3:$DY$188,116,0)</f>
        <v>20</v>
      </c>
      <c r="AK1715" s="12">
        <f>VLOOKUP($B1715,'[3]POBLAC SIN ESSALUD CUADRO MANDO'!$G$3:$DY$188,117,0)</f>
        <v>15</v>
      </c>
      <c r="AL1715" s="12">
        <f>VLOOKUP($B1715,'[3]POBLAC SIN ESSALUD CUADRO MANDO'!$G$3:$DY$188,118,0)</f>
        <v>11</v>
      </c>
      <c r="AM1715" s="12">
        <f>VLOOKUP($B1715,'[3]POBLAC SIN ESSALUD CUADRO MANDO'!$G$3:$DY$188,119,0)</f>
        <v>12</v>
      </c>
      <c r="AN1715" s="12">
        <f>VLOOKUP($B1715,'[3]POBLAC SIN ESSALUD CUADRO MANDO'!$G$3:$DY$188,120,0)</f>
        <v>10</v>
      </c>
      <c r="AO1715" s="12">
        <f>VLOOKUP($B1715,'[3]POBLAC SIN ESSALUD CUADRO MANDO'!$G$3:$DY$188,121,0)</f>
        <v>7</v>
      </c>
      <c r="AP1715" s="12">
        <f>VLOOKUP($B1715,'[3]POBLAC SIN ESSALUD CUADRO MANDO'!$G$3:$DY$188,122,0)</f>
        <v>8</v>
      </c>
      <c r="AQ1715" s="74">
        <f>VLOOKUP($B1715,'[4]POB-2019'!$K$6:$BD$190,42,0)</f>
        <v>200</v>
      </c>
      <c r="AR1715" s="74">
        <f>VLOOKUP($B1715,'[4]POB-2019'!$K$6:$BD$190,43,0)</f>
        <v>24</v>
      </c>
      <c r="AS1715" s="74">
        <f>VLOOKUP($B1715,'[4]POB-2019'!$K$6:$BD$190,44,0)</f>
        <v>23</v>
      </c>
      <c r="AT1715" s="74">
        <f>VLOOKUP($B1715,'[4]POB-2019'!$K$6:$BD$190,45,0)</f>
        <v>74</v>
      </c>
      <c r="AU1715" s="12">
        <f>VLOOKUP($B1715,'[3]POBLAC SIN ESSALUD CUADRO MANDO'!$G$3:$DY$188,123,0)</f>
        <v>4</v>
      </c>
    </row>
    <row r="1716" spans="1:47" ht="12">
      <c r="A1716" s="58">
        <v>1717</v>
      </c>
      <c r="B1716" s="58">
        <v>6869</v>
      </c>
      <c r="C1716" s="59" t="s">
        <v>1130</v>
      </c>
      <c r="D1716" s="59" t="s">
        <v>723</v>
      </c>
      <c r="E1716" s="59" t="s">
        <v>821</v>
      </c>
      <c r="F1716" s="59" t="s">
        <v>831</v>
      </c>
      <c r="G1716" s="12" t="s">
        <v>266</v>
      </c>
      <c r="H1716" s="14">
        <f t="shared" si="413"/>
        <v>6869</v>
      </c>
      <c r="I1716" s="14">
        <f t="shared" si="407"/>
        <v>554</v>
      </c>
      <c r="J1716" s="12">
        <f>VLOOKUP($B1716,'[3]POBLAC SIN ESSALUD CUADRO MANDO'!$G$3:$DY$188,2,0)</f>
        <v>7</v>
      </c>
      <c r="K1716" s="12">
        <f>VLOOKUP($B1716,'[3]POBLAC SIN ESSALUD CUADRO MANDO'!$G$3:$DY$188,3,0)</f>
        <v>8</v>
      </c>
      <c r="L1716" s="12">
        <f>VLOOKUP($B1716,'[3]POBLAC SIN ESSALUD CUADRO MANDO'!$G$3:$DY$188,4,0)</f>
        <v>9</v>
      </c>
      <c r="M1716" s="12">
        <f>VLOOKUP($B1716,'[3]POBLAC SIN ESSALUD CUADRO MANDO'!$G$3:$DY$188,5,0)</f>
        <v>9</v>
      </c>
      <c r="N1716" s="12">
        <f>VLOOKUP($B1716,'[3]POBLAC SIN ESSALUD CUADRO MANDO'!$G$3:$DY$188,6,0)</f>
        <v>8</v>
      </c>
      <c r="O1716" s="12">
        <f>VLOOKUP($B1716,'[3]POBLAC SIN ESSALUD CUADRO MANDO'!$G$3:$DY$188,7,0)</f>
        <v>10</v>
      </c>
      <c r="P1716" s="12">
        <f>VLOOKUP($B1716,'[3]POBLAC SIN ESSALUD CUADRO MANDO'!$G$3:$DY$188,8,0)</f>
        <v>12</v>
      </c>
      <c r="Q1716" s="12">
        <f>VLOOKUP($B1716,'[3]POBLAC SIN ESSALUD CUADRO MANDO'!$G$3:$DY$188,9,0)</f>
        <v>10</v>
      </c>
      <c r="R1716" s="12">
        <f>VLOOKUP($B1716,'[3]POBLAC SIN ESSALUD CUADRO MANDO'!$G$3:$DY$188,10,0)</f>
        <v>12</v>
      </c>
      <c r="S1716" s="12">
        <f>VLOOKUP($B1716,'[3]POBLAC SIN ESSALUD CUADRO MANDO'!$G$3:$DY$188,11,0)</f>
        <v>11</v>
      </c>
      <c r="T1716" s="12">
        <f>VLOOKUP($B1716,'[3]POBLAC SIN ESSALUD CUADRO MANDO'!$G$3:$DY$188,12,0)</f>
        <v>12</v>
      </c>
      <c r="U1716" s="12">
        <f>VLOOKUP($B1716,'[3]POBLAC SIN ESSALUD CUADRO MANDO'!$G$3:$DY$188,13,0)</f>
        <v>12</v>
      </c>
      <c r="V1716" s="12">
        <f>VLOOKUP($B1716,'[3]POBLAC SIN ESSALUD CUADRO MANDO'!$G$3:$DY$188,14,0)</f>
        <v>14</v>
      </c>
      <c r="W1716" s="12">
        <f>VLOOKUP($B1716,'[3]POBLAC SIN ESSALUD CUADRO MANDO'!$G$3:$DY$188,15,0)</f>
        <v>13</v>
      </c>
      <c r="X1716" s="12">
        <f>VLOOKUP($B1716,'[3]POBLAC SIN ESSALUD CUADRO MANDO'!$G$3:$DY$188,16,0)</f>
        <v>13</v>
      </c>
      <c r="Y1716" s="12">
        <f>VLOOKUP($B1716,'[3]POBLAC SIN ESSALUD CUADRO MANDO'!$G$3:$DY$188,17,0)</f>
        <v>14</v>
      </c>
      <c r="Z1716" s="12">
        <f>VLOOKUP($B1716,'[3]POBLAC SIN ESSALUD CUADRO MANDO'!$G$3:$DY$188,18,0)</f>
        <v>14</v>
      </c>
      <c r="AA1716" s="12">
        <f>VLOOKUP($B1716,'[3]POBLAC SIN ESSALUD CUADRO MANDO'!$G$3:$DY$188,19,0)</f>
        <v>13</v>
      </c>
      <c r="AB1716" s="12">
        <f>VLOOKUP($B1716,'[3]POBLAC SIN ESSALUD CUADRO MANDO'!$G$3:$DY$188,20,0)</f>
        <v>12</v>
      </c>
      <c r="AC1716" s="12">
        <f>VLOOKUP($B1716,'[3]POBLAC SIN ESSALUD CUADRO MANDO'!$G$3:$DY$188,21,0)</f>
        <v>11</v>
      </c>
      <c r="AD1716" s="12">
        <f>VLOOKUP($B1716,'[3]POBLAC SIN ESSALUD CUADRO MANDO'!$G$3:$DY$188,110,0)</f>
        <v>48</v>
      </c>
      <c r="AE1716" s="12">
        <f>VLOOKUP($B1716,'[3]POBLAC SIN ESSALUD CUADRO MANDO'!$G$3:$DY$188,111,0)</f>
        <v>32</v>
      </c>
      <c r="AF1716" s="12">
        <f>VLOOKUP($B1716,'[3]POBLAC SIN ESSALUD CUADRO MANDO'!$G$3:$DY$188,112,0)</f>
        <v>32</v>
      </c>
      <c r="AG1716" s="12">
        <f>VLOOKUP($B1716,'[3]POBLAC SIN ESSALUD CUADRO MANDO'!$G$3:$DY$188,113,0)</f>
        <v>32</v>
      </c>
      <c r="AH1716" s="12">
        <f>VLOOKUP($B1716,'[3]POBLAC SIN ESSALUD CUADRO MANDO'!$G$3:$DY$188,114,0)</f>
        <v>36</v>
      </c>
      <c r="AI1716" s="12">
        <f>VLOOKUP($B1716,'[3]POBLAC SIN ESSALUD CUADRO MANDO'!$G$3:$DY$188,115,0)</f>
        <v>29</v>
      </c>
      <c r="AJ1716" s="12">
        <f>VLOOKUP($B1716,'[3]POBLAC SIN ESSALUD CUADRO MANDO'!$G$3:$DY$188,116,0)</f>
        <v>28</v>
      </c>
      <c r="AK1716" s="12">
        <f>VLOOKUP($B1716,'[3]POBLAC SIN ESSALUD CUADRO MANDO'!$G$3:$DY$188,117,0)</f>
        <v>22</v>
      </c>
      <c r="AL1716" s="12">
        <f>VLOOKUP($B1716,'[3]POBLAC SIN ESSALUD CUADRO MANDO'!$G$3:$DY$188,118,0)</f>
        <v>16</v>
      </c>
      <c r="AM1716" s="12">
        <f>VLOOKUP($B1716,'[3]POBLAC SIN ESSALUD CUADRO MANDO'!$G$3:$DY$188,119,0)</f>
        <v>17</v>
      </c>
      <c r="AN1716" s="12">
        <f>VLOOKUP($B1716,'[3]POBLAC SIN ESSALUD CUADRO MANDO'!$G$3:$DY$188,120,0)</f>
        <v>15</v>
      </c>
      <c r="AO1716" s="12">
        <f>VLOOKUP($B1716,'[3]POBLAC SIN ESSALUD CUADRO MANDO'!$G$3:$DY$188,121,0)</f>
        <v>11</v>
      </c>
      <c r="AP1716" s="12">
        <f>VLOOKUP($B1716,'[3]POBLAC SIN ESSALUD CUADRO MANDO'!$G$3:$DY$188,122,0)</f>
        <v>12</v>
      </c>
      <c r="AQ1716" s="74">
        <f>VLOOKUP($B1716,'[4]POB-2019'!$K$6:$BD$190,42,0)</f>
        <v>283</v>
      </c>
      <c r="AR1716" s="74">
        <f>VLOOKUP($B1716,'[4]POB-2019'!$K$6:$BD$190,43,0)</f>
        <v>33</v>
      </c>
      <c r="AS1716" s="74">
        <f>VLOOKUP($B1716,'[4]POB-2019'!$K$6:$BD$190,44,0)</f>
        <v>33</v>
      </c>
      <c r="AT1716" s="74">
        <f>VLOOKUP($B1716,'[4]POB-2019'!$K$6:$BD$190,45,0)</f>
        <v>107</v>
      </c>
      <c r="AU1716" s="12">
        <f>VLOOKUP($B1716,'[3]POBLAC SIN ESSALUD CUADRO MANDO'!$G$3:$DY$188,123,0)</f>
        <v>7</v>
      </c>
    </row>
    <row r="1717" spans="1:47" ht="12">
      <c r="A1717" s="58">
        <v>1718</v>
      </c>
      <c r="B1717" s="58">
        <v>6941</v>
      </c>
      <c r="C1717" s="59" t="s">
        <v>1130</v>
      </c>
      <c r="D1717" s="59" t="s">
        <v>723</v>
      </c>
      <c r="E1717" s="59" t="s">
        <v>821</v>
      </c>
      <c r="F1717" s="59" t="s">
        <v>832</v>
      </c>
      <c r="G1717" s="12" t="s">
        <v>266</v>
      </c>
      <c r="H1717" s="14">
        <f t="shared" si="413"/>
        <v>6941</v>
      </c>
      <c r="I1717" s="14">
        <f t="shared" si="407"/>
        <v>425</v>
      </c>
      <c r="J1717" s="12">
        <f>VLOOKUP($B1717,'[3]POBLAC SIN ESSALUD CUADRO MANDO'!$G$3:$DY$188,2,0)</f>
        <v>5</v>
      </c>
      <c r="K1717" s="12">
        <f>VLOOKUP($B1717,'[3]POBLAC SIN ESSALUD CUADRO MANDO'!$G$3:$DY$188,3,0)</f>
        <v>8</v>
      </c>
      <c r="L1717" s="12">
        <f>VLOOKUP($B1717,'[3]POBLAC SIN ESSALUD CUADRO MANDO'!$G$3:$DY$188,4,0)</f>
        <v>9</v>
      </c>
      <c r="M1717" s="12">
        <f>VLOOKUP($B1717,'[3]POBLAC SIN ESSALUD CUADRO MANDO'!$G$3:$DY$188,5,0)</f>
        <v>7</v>
      </c>
      <c r="N1717" s="12">
        <f>VLOOKUP($B1717,'[3]POBLAC SIN ESSALUD CUADRO MANDO'!$G$3:$DY$188,6,0)</f>
        <v>8</v>
      </c>
      <c r="O1717" s="12">
        <f>VLOOKUP($B1717,'[3]POBLAC SIN ESSALUD CUADRO MANDO'!$G$3:$DY$188,7,0)</f>
        <v>8</v>
      </c>
      <c r="P1717" s="12">
        <f>VLOOKUP($B1717,'[3]POBLAC SIN ESSALUD CUADRO MANDO'!$G$3:$DY$188,8,0)</f>
        <v>9</v>
      </c>
      <c r="Q1717" s="12">
        <f>VLOOKUP($B1717,'[3]POBLAC SIN ESSALUD CUADRO MANDO'!$G$3:$DY$188,9,0)</f>
        <v>8</v>
      </c>
      <c r="R1717" s="12">
        <f>VLOOKUP($B1717,'[3]POBLAC SIN ESSALUD CUADRO MANDO'!$G$3:$DY$188,10,0)</f>
        <v>9</v>
      </c>
      <c r="S1717" s="12">
        <f>VLOOKUP($B1717,'[3]POBLAC SIN ESSALUD CUADRO MANDO'!$G$3:$DY$188,11,0)</f>
        <v>9</v>
      </c>
      <c r="T1717" s="12">
        <f>VLOOKUP($B1717,'[3]POBLAC SIN ESSALUD CUADRO MANDO'!$G$3:$DY$188,12,0)</f>
        <v>9</v>
      </c>
      <c r="U1717" s="12">
        <f>VLOOKUP($B1717,'[3]POBLAC SIN ESSALUD CUADRO MANDO'!$G$3:$DY$188,13,0)</f>
        <v>9</v>
      </c>
      <c r="V1717" s="12">
        <f>VLOOKUP($B1717,'[3]POBLAC SIN ESSALUD CUADRO MANDO'!$G$3:$DY$188,14,0)</f>
        <v>11</v>
      </c>
      <c r="W1717" s="12">
        <f>VLOOKUP($B1717,'[3]POBLAC SIN ESSALUD CUADRO MANDO'!$G$3:$DY$188,15,0)</f>
        <v>10</v>
      </c>
      <c r="X1717" s="12">
        <f>VLOOKUP($B1717,'[3]POBLAC SIN ESSALUD CUADRO MANDO'!$G$3:$DY$188,16,0)</f>
        <v>10</v>
      </c>
      <c r="Y1717" s="12">
        <f>VLOOKUP($B1717,'[3]POBLAC SIN ESSALUD CUADRO MANDO'!$G$3:$DY$188,17,0)</f>
        <v>10</v>
      </c>
      <c r="Z1717" s="12">
        <f>VLOOKUP($B1717,'[3]POBLAC SIN ESSALUD CUADRO MANDO'!$G$3:$DY$188,18,0)</f>
        <v>10</v>
      </c>
      <c r="AA1717" s="12">
        <f>VLOOKUP($B1717,'[3]POBLAC SIN ESSALUD CUADRO MANDO'!$G$3:$DY$188,19,0)</f>
        <v>10</v>
      </c>
      <c r="AB1717" s="12">
        <f>VLOOKUP($B1717,'[3]POBLAC SIN ESSALUD CUADRO MANDO'!$G$3:$DY$188,20,0)</f>
        <v>9</v>
      </c>
      <c r="AC1717" s="12">
        <f>VLOOKUP($B1717,'[3]POBLAC SIN ESSALUD CUADRO MANDO'!$G$3:$DY$188,21,0)</f>
        <v>9</v>
      </c>
      <c r="AD1717" s="12">
        <f>VLOOKUP($B1717,'[3]POBLAC SIN ESSALUD CUADRO MANDO'!$G$3:$DY$188,110,0)</f>
        <v>36</v>
      </c>
      <c r="AE1717" s="12">
        <f>VLOOKUP($B1717,'[3]POBLAC SIN ESSALUD CUADRO MANDO'!$G$3:$DY$188,111,0)</f>
        <v>24</v>
      </c>
      <c r="AF1717" s="12">
        <f>VLOOKUP($B1717,'[3]POBLAC SIN ESSALUD CUADRO MANDO'!$G$3:$DY$188,112,0)</f>
        <v>25</v>
      </c>
      <c r="AG1717" s="12">
        <f>VLOOKUP($B1717,'[3]POBLAC SIN ESSALUD CUADRO MANDO'!$G$3:$DY$188,113,0)</f>
        <v>25</v>
      </c>
      <c r="AH1717" s="12">
        <f>VLOOKUP($B1717,'[3]POBLAC SIN ESSALUD CUADRO MANDO'!$G$3:$DY$188,114,0)</f>
        <v>26</v>
      </c>
      <c r="AI1717" s="12">
        <f>VLOOKUP($B1717,'[3]POBLAC SIN ESSALUD CUADRO MANDO'!$G$3:$DY$188,115,0)</f>
        <v>21</v>
      </c>
      <c r="AJ1717" s="12">
        <f>VLOOKUP($B1717,'[3]POBLAC SIN ESSALUD CUADRO MANDO'!$G$3:$DY$188,116,0)</f>
        <v>21</v>
      </c>
      <c r="AK1717" s="12">
        <f>VLOOKUP($B1717,'[3]POBLAC SIN ESSALUD CUADRO MANDO'!$G$3:$DY$188,117,0)</f>
        <v>16</v>
      </c>
      <c r="AL1717" s="12">
        <f>VLOOKUP($B1717,'[3]POBLAC SIN ESSALUD CUADRO MANDO'!$G$3:$DY$188,118,0)</f>
        <v>12</v>
      </c>
      <c r="AM1717" s="12">
        <f>VLOOKUP($B1717,'[3]POBLAC SIN ESSALUD CUADRO MANDO'!$G$3:$DY$188,119,0)</f>
        <v>13</v>
      </c>
      <c r="AN1717" s="12">
        <f>VLOOKUP($B1717,'[3]POBLAC SIN ESSALUD CUADRO MANDO'!$G$3:$DY$188,120,0)</f>
        <v>11</v>
      </c>
      <c r="AO1717" s="12">
        <f>VLOOKUP($B1717,'[3]POBLAC SIN ESSALUD CUADRO MANDO'!$G$3:$DY$188,121,0)</f>
        <v>8</v>
      </c>
      <c r="AP1717" s="12">
        <f>VLOOKUP($B1717,'[3]POBLAC SIN ESSALUD CUADRO MANDO'!$G$3:$DY$188,122,0)</f>
        <v>10</v>
      </c>
      <c r="AQ1717" s="74">
        <f>VLOOKUP($B1717,'[4]POB-2019'!$K$6:$BD$190,42,0)</f>
        <v>217</v>
      </c>
      <c r="AR1717" s="74">
        <f>VLOOKUP($B1717,'[4]POB-2019'!$K$6:$BD$190,43,0)</f>
        <v>25</v>
      </c>
      <c r="AS1717" s="74">
        <f>VLOOKUP($B1717,'[4]POB-2019'!$K$6:$BD$190,44,0)</f>
        <v>24</v>
      </c>
      <c r="AT1717" s="74">
        <f>VLOOKUP($B1717,'[4]POB-2019'!$K$6:$BD$190,45,0)</f>
        <v>80</v>
      </c>
      <c r="AU1717" s="12">
        <f>VLOOKUP($B1717,'[3]POBLAC SIN ESSALUD CUADRO MANDO'!$G$3:$DY$188,123,0)</f>
        <v>5</v>
      </c>
    </row>
    <row r="1718" spans="1:47" ht="12">
      <c r="A1718" s="58">
        <v>1719</v>
      </c>
      <c r="B1718" s="58">
        <v>7365</v>
      </c>
      <c r="C1718" s="59" t="s">
        <v>1130</v>
      </c>
      <c r="D1718" s="59" t="s">
        <v>723</v>
      </c>
      <c r="E1718" s="59" t="s">
        <v>821</v>
      </c>
      <c r="F1718" s="59" t="s">
        <v>833</v>
      </c>
      <c r="G1718" s="12" t="s">
        <v>266</v>
      </c>
      <c r="H1718" s="14">
        <f t="shared" si="413"/>
        <v>7365</v>
      </c>
      <c r="I1718" s="14">
        <f t="shared" si="407"/>
        <v>899</v>
      </c>
      <c r="J1718" s="12">
        <f>VLOOKUP($B1718,'[3]POBLAC SIN ESSALUD CUADRO MANDO'!$G$3:$DY$188,2,0)</f>
        <v>16</v>
      </c>
      <c r="K1718" s="12">
        <f>VLOOKUP($B1718,'[3]POBLAC SIN ESSALUD CUADRO MANDO'!$G$3:$DY$188,3,0)</f>
        <v>15</v>
      </c>
      <c r="L1718" s="12">
        <f>VLOOKUP($B1718,'[3]POBLAC SIN ESSALUD CUADRO MANDO'!$G$3:$DY$188,4,0)</f>
        <v>14</v>
      </c>
      <c r="M1718" s="12">
        <f>VLOOKUP($B1718,'[3]POBLAC SIN ESSALUD CUADRO MANDO'!$G$3:$DY$188,5,0)</f>
        <v>15</v>
      </c>
      <c r="N1718" s="12">
        <f>VLOOKUP($B1718,'[3]POBLAC SIN ESSALUD CUADRO MANDO'!$G$3:$DY$188,6,0)</f>
        <v>16</v>
      </c>
      <c r="O1718" s="12">
        <f>VLOOKUP($B1718,'[3]POBLAC SIN ESSALUD CUADRO MANDO'!$G$3:$DY$188,7,0)</f>
        <v>17</v>
      </c>
      <c r="P1718" s="12">
        <f>VLOOKUP($B1718,'[3]POBLAC SIN ESSALUD CUADRO MANDO'!$G$3:$DY$188,8,0)</f>
        <v>19</v>
      </c>
      <c r="Q1718" s="12">
        <f>VLOOKUP($B1718,'[3]POBLAC SIN ESSALUD CUADRO MANDO'!$G$3:$DY$188,9,0)</f>
        <v>16</v>
      </c>
      <c r="R1718" s="12">
        <f>VLOOKUP($B1718,'[3]POBLAC SIN ESSALUD CUADRO MANDO'!$G$3:$DY$188,10,0)</f>
        <v>19</v>
      </c>
      <c r="S1718" s="12">
        <f>VLOOKUP($B1718,'[3]POBLAC SIN ESSALUD CUADRO MANDO'!$G$3:$DY$188,11,0)</f>
        <v>18</v>
      </c>
      <c r="T1718" s="12">
        <f>VLOOKUP($B1718,'[3]POBLAC SIN ESSALUD CUADRO MANDO'!$G$3:$DY$188,12,0)</f>
        <v>20</v>
      </c>
      <c r="U1718" s="12">
        <f>VLOOKUP($B1718,'[3]POBLAC SIN ESSALUD CUADRO MANDO'!$G$3:$DY$188,13,0)</f>
        <v>20</v>
      </c>
      <c r="V1718" s="12">
        <f>VLOOKUP($B1718,'[3]POBLAC SIN ESSALUD CUADRO MANDO'!$G$3:$DY$188,14,0)</f>
        <v>23</v>
      </c>
      <c r="W1718" s="12">
        <f>VLOOKUP($B1718,'[3]POBLAC SIN ESSALUD CUADRO MANDO'!$G$3:$DY$188,15,0)</f>
        <v>21</v>
      </c>
      <c r="X1718" s="12">
        <f>VLOOKUP($B1718,'[3]POBLAC SIN ESSALUD CUADRO MANDO'!$G$3:$DY$188,16,0)</f>
        <v>21</v>
      </c>
      <c r="Y1718" s="12">
        <f>VLOOKUP($B1718,'[3]POBLAC SIN ESSALUD CUADRO MANDO'!$G$3:$DY$188,17,0)</f>
        <v>22</v>
      </c>
      <c r="Z1718" s="12">
        <f>VLOOKUP($B1718,'[3]POBLAC SIN ESSALUD CUADRO MANDO'!$G$3:$DY$188,18,0)</f>
        <v>22</v>
      </c>
      <c r="AA1718" s="12">
        <f>VLOOKUP($B1718,'[3]POBLAC SIN ESSALUD CUADRO MANDO'!$G$3:$DY$188,19,0)</f>
        <v>21</v>
      </c>
      <c r="AB1718" s="12">
        <f>VLOOKUP($B1718,'[3]POBLAC SIN ESSALUD CUADRO MANDO'!$G$3:$DY$188,20,0)</f>
        <v>19</v>
      </c>
      <c r="AC1718" s="12">
        <f>VLOOKUP($B1718,'[3]POBLAC SIN ESSALUD CUADRO MANDO'!$G$3:$DY$188,21,0)</f>
        <v>18</v>
      </c>
      <c r="AD1718" s="12">
        <f>VLOOKUP($B1718,'[3]POBLAC SIN ESSALUD CUADRO MANDO'!$G$3:$DY$188,110,0)</f>
        <v>77</v>
      </c>
      <c r="AE1718" s="12">
        <f>VLOOKUP($B1718,'[3]POBLAC SIN ESSALUD CUADRO MANDO'!$G$3:$DY$188,111,0)</f>
        <v>51</v>
      </c>
      <c r="AF1718" s="12">
        <f>VLOOKUP($B1718,'[3]POBLAC SIN ESSALUD CUADRO MANDO'!$G$3:$DY$188,112,0)</f>
        <v>52</v>
      </c>
      <c r="AG1718" s="12">
        <f>VLOOKUP($B1718,'[3]POBLAC SIN ESSALUD CUADRO MANDO'!$G$3:$DY$188,113,0)</f>
        <v>52</v>
      </c>
      <c r="AH1718" s="12">
        <f>VLOOKUP($B1718,'[3]POBLAC SIN ESSALUD CUADRO MANDO'!$G$3:$DY$188,114,0)</f>
        <v>57</v>
      </c>
      <c r="AI1718" s="12">
        <f>VLOOKUP($B1718,'[3]POBLAC SIN ESSALUD CUADRO MANDO'!$G$3:$DY$188,115,0)</f>
        <v>44</v>
      </c>
      <c r="AJ1718" s="12">
        <f>VLOOKUP($B1718,'[3]POBLAC SIN ESSALUD CUADRO MANDO'!$G$3:$DY$188,116,0)</f>
        <v>45</v>
      </c>
      <c r="AK1718" s="12">
        <f>VLOOKUP($B1718,'[3]POBLAC SIN ESSALUD CUADRO MANDO'!$G$3:$DY$188,117,0)</f>
        <v>35</v>
      </c>
      <c r="AL1718" s="12">
        <f>VLOOKUP($B1718,'[3]POBLAC SIN ESSALUD CUADRO MANDO'!$G$3:$DY$188,118,0)</f>
        <v>26</v>
      </c>
      <c r="AM1718" s="12">
        <f>VLOOKUP($B1718,'[3]POBLAC SIN ESSALUD CUADRO MANDO'!$G$3:$DY$188,119,0)</f>
        <v>28</v>
      </c>
      <c r="AN1718" s="12">
        <f>VLOOKUP($B1718,'[3]POBLAC SIN ESSALUD CUADRO MANDO'!$G$3:$DY$188,120,0)</f>
        <v>21</v>
      </c>
      <c r="AO1718" s="12">
        <f>VLOOKUP($B1718,'[3]POBLAC SIN ESSALUD CUADRO MANDO'!$G$3:$DY$188,121,0)</f>
        <v>17</v>
      </c>
      <c r="AP1718" s="12">
        <f>VLOOKUP($B1718,'[3]POBLAC SIN ESSALUD CUADRO MANDO'!$G$3:$DY$188,122,0)</f>
        <v>22</v>
      </c>
      <c r="AQ1718" s="74">
        <f>VLOOKUP($B1718,'[4]POB-2019'!$K$6:$BD$190,42,0)</f>
        <v>458</v>
      </c>
      <c r="AR1718" s="74">
        <f>VLOOKUP($B1718,'[4]POB-2019'!$K$6:$BD$190,43,0)</f>
        <v>54</v>
      </c>
      <c r="AS1718" s="74">
        <f>VLOOKUP($B1718,'[4]POB-2019'!$K$6:$BD$190,44,0)</f>
        <v>52</v>
      </c>
      <c r="AT1718" s="74">
        <f>VLOOKUP($B1718,'[4]POB-2019'!$K$6:$BD$190,45,0)</f>
        <v>170</v>
      </c>
      <c r="AU1718" s="12">
        <f>VLOOKUP($B1718,'[3]POBLAC SIN ESSALUD CUADRO MANDO'!$G$3:$DY$188,123,0)</f>
        <v>16</v>
      </c>
    </row>
    <row r="1719" spans="1:47" ht="12">
      <c r="A1719" s="58">
        <v>1720</v>
      </c>
      <c r="B1719" s="58">
        <v>5011</v>
      </c>
      <c r="C1719" s="59" t="s">
        <v>1130</v>
      </c>
      <c r="D1719" s="59" t="s">
        <v>723</v>
      </c>
      <c r="E1719" s="59" t="s">
        <v>821</v>
      </c>
      <c r="F1719" s="59" t="s">
        <v>834</v>
      </c>
      <c r="G1719" s="12" t="s">
        <v>266</v>
      </c>
      <c r="H1719" s="14">
        <f t="shared" si="413"/>
        <v>5011</v>
      </c>
      <c r="I1719" s="14">
        <f t="shared" si="407"/>
        <v>899</v>
      </c>
      <c r="J1719" s="12">
        <f>VLOOKUP($B1719,'[3]POBLAC SIN ESSALUD CUADRO MANDO'!$G$3:$DY$188,2,0)</f>
        <v>12</v>
      </c>
      <c r="K1719" s="12">
        <f>VLOOKUP($B1719,'[3]POBLAC SIN ESSALUD CUADRO MANDO'!$G$3:$DY$188,3,0)</f>
        <v>16</v>
      </c>
      <c r="L1719" s="12">
        <f>VLOOKUP($B1719,'[3]POBLAC SIN ESSALUD CUADRO MANDO'!$G$3:$DY$188,4,0)</f>
        <v>12</v>
      </c>
      <c r="M1719" s="12">
        <f>VLOOKUP($B1719,'[3]POBLAC SIN ESSALUD CUADRO MANDO'!$G$3:$DY$188,5,0)</f>
        <v>15</v>
      </c>
      <c r="N1719" s="12">
        <f>VLOOKUP($B1719,'[3]POBLAC SIN ESSALUD CUADRO MANDO'!$G$3:$DY$188,6,0)</f>
        <v>15</v>
      </c>
      <c r="O1719" s="12">
        <f>VLOOKUP($B1719,'[3]POBLAC SIN ESSALUD CUADRO MANDO'!$G$3:$DY$188,7,0)</f>
        <v>17</v>
      </c>
      <c r="P1719" s="12">
        <f>VLOOKUP($B1719,'[3]POBLAC SIN ESSALUD CUADRO MANDO'!$G$3:$DY$188,8,0)</f>
        <v>19</v>
      </c>
      <c r="Q1719" s="12">
        <f>VLOOKUP($B1719,'[3]POBLAC SIN ESSALUD CUADRO MANDO'!$G$3:$DY$188,9,0)</f>
        <v>17</v>
      </c>
      <c r="R1719" s="12">
        <f>VLOOKUP($B1719,'[3]POBLAC SIN ESSALUD CUADRO MANDO'!$G$3:$DY$188,10,0)</f>
        <v>20</v>
      </c>
      <c r="S1719" s="12">
        <f>VLOOKUP($B1719,'[3]POBLAC SIN ESSALUD CUADRO MANDO'!$G$3:$DY$188,11,0)</f>
        <v>18</v>
      </c>
      <c r="T1719" s="12">
        <f>VLOOKUP($B1719,'[3]POBLAC SIN ESSALUD CUADRO MANDO'!$G$3:$DY$188,12,0)</f>
        <v>20</v>
      </c>
      <c r="U1719" s="12">
        <f>VLOOKUP($B1719,'[3]POBLAC SIN ESSALUD CUADRO MANDO'!$G$3:$DY$188,13,0)</f>
        <v>20</v>
      </c>
      <c r="V1719" s="12">
        <f>VLOOKUP($B1719,'[3]POBLAC SIN ESSALUD CUADRO MANDO'!$G$3:$DY$188,14,0)</f>
        <v>23</v>
      </c>
      <c r="W1719" s="12">
        <f>VLOOKUP($B1719,'[3]POBLAC SIN ESSALUD CUADRO MANDO'!$G$3:$DY$188,15,0)</f>
        <v>21</v>
      </c>
      <c r="X1719" s="12">
        <f>VLOOKUP($B1719,'[3]POBLAC SIN ESSALUD CUADRO MANDO'!$G$3:$DY$188,16,0)</f>
        <v>21</v>
      </c>
      <c r="Y1719" s="12">
        <f>VLOOKUP($B1719,'[3]POBLAC SIN ESSALUD CUADRO MANDO'!$G$3:$DY$188,17,0)</f>
        <v>22</v>
      </c>
      <c r="Z1719" s="12">
        <f>VLOOKUP($B1719,'[3]POBLAC SIN ESSALUD CUADRO MANDO'!$G$3:$DY$188,18,0)</f>
        <v>22</v>
      </c>
      <c r="AA1719" s="12">
        <f>VLOOKUP($B1719,'[3]POBLAC SIN ESSALUD CUADRO MANDO'!$G$3:$DY$188,19,0)</f>
        <v>21</v>
      </c>
      <c r="AB1719" s="12">
        <f>VLOOKUP($B1719,'[3]POBLAC SIN ESSALUD CUADRO MANDO'!$G$3:$DY$188,20,0)</f>
        <v>19</v>
      </c>
      <c r="AC1719" s="12">
        <f>VLOOKUP($B1719,'[3]POBLAC SIN ESSALUD CUADRO MANDO'!$G$3:$DY$188,21,0)</f>
        <v>18</v>
      </c>
      <c r="AD1719" s="12">
        <f>VLOOKUP($B1719,'[3]POBLAC SIN ESSALUD CUADRO MANDO'!$G$3:$DY$188,110,0)</f>
        <v>78</v>
      </c>
      <c r="AE1719" s="12">
        <f>VLOOKUP($B1719,'[3]POBLAC SIN ESSALUD CUADRO MANDO'!$G$3:$DY$188,111,0)</f>
        <v>51</v>
      </c>
      <c r="AF1719" s="12">
        <f>VLOOKUP($B1719,'[3]POBLAC SIN ESSALUD CUADRO MANDO'!$G$3:$DY$188,112,0)</f>
        <v>52</v>
      </c>
      <c r="AG1719" s="12">
        <f>VLOOKUP($B1719,'[3]POBLAC SIN ESSALUD CUADRO MANDO'!$G$3:$DY$188,113,0)</f>
        <v>52</v>
      </c>
      <c r="AH1719" s="12">
        <f>VLOOKUP($B1719,'[3]POBLAC SIN ESSALUD CUADRO MANDO'!$G$3:$DY$188,114,0)</f>
        <v>57</v>
      </c>
      <c r="AI1719" s="12">
        <f>VLOOKUP($B1719,'[3]POBLAC SIN ESSALUD CUADRO MANDO'!$G$3:$DY$188,115,0)</f>
        <v>45</v>
      </c>
      <c r="AJ1719" s="12">
        <f>VLOOKUP($B1719,'[3]POBLAC SIN ESSALUD CUADRO MANDO'!$G$3:$DY$188,116,0)</f>
        <v>46</v>
      </c>
      <c r="AK1719" s="12">
        <f>VLOOKUP($B1719,'[3]POBLAC SIN ESSALUD CUADRO MANDO'!$G$3:$DY$188,117,0)</f>
        <v>36</v>
      </c>
      <c r="AL1719" s="12">
        <f>VLOOKUP($B1719,'[3]POBLAC SIN ESSALUD CUADRO MANDO'!$G$3:$DY$188,118,0)</f>
        <v>26</v>
      </c>
      <c r="AM1719" s="12">
        <f>VLOOKUP($B1719,'[3]POBLAC SIN ESSALUD CUADRO MANDO'!$G$3:$DY$188,119,0)</f>
        <v>28</v>
      </c>
      <c r="AN1719" s="12">
        <f>VLOOKUP($B1719,'[3]POBLAC SIN ESSALUD CUADRO MANDO'!$G$3:$DY$188,120,0)</f>
        <v>21</v>
      </c>
      <c r="AO1719" s="12">
        <f>VLOOKUP($B1719,'[3]POBLAC SIN ESSALUD CUADRO MANDO'!$G$3:$DY$188,121,0)</f>
        <v>17</v>
      </c>
      <c r="AP1719" s="12">
        <f>VLOOKUP($B1719,'[3]POBLAC SIN ESSALUD CUADRO MANDO'!$G$3:$DY$188,122,0)</f>
        <v>22</v>
      </c>
      <c r="AQ1719" s="74">
        <f>VLOOKUP($B1719,'[4]POB-2019'!$K$6:$BD$190,42,0)</f>
        <v>458</v>
      </c>
      <c r="AR1719" s="74">
        <f>VLOOKUP($B1719,'[4]POB-2019'!$K$6:$BD$190,43,0)</f>
        <v>54</v>
      </c>
      <c r="AS1719" s="74">
        <f>VLOOKUP($B1719,'[4]POB-2019'!$K$6:$BD$190,44,0)</f>
        <v>52</v>
      </c>
      <c r="AT1719" s="74">
        <f>VLOOKUP($B1719,'[4]POB-2019'!$K$6:$BD$190,45,0)</f>
        <v>171</v>
      </c>
      <c r="AU1719" s="12">
        <f>VLOOKUP($B1719,'[3]POBLAC SIN ESSALUD CUADRO MANDO'!$G$3:$DY$188,123,0)</f>
        <v>12</v>
      </c>
    </row>
    <row r="1720" spans="1:47" ht="12">
      <c r="A1720" s="58">
        <v>1721</v>
      </c>
      <c r="B1720" s="58">
        <v>5009</v>
      </c>
      <c r="C1720" s="59" t="s">
        <v>1130</v>
      </c>
      <c r="D1720" s="59" t="s">
        <v>723</v>
      </c>
      <c r="E1720" s="59" t="s">
        <v>821</v>
      </c>
      <c r="F1720" s="59" t="s">
        <v>835</v>
      </c>
      <c r="G1720" s="12" t="s">
        <v>266</v>
      </c>
      <c r="H1720" s="14">
        <f t="shared" si="413"/>
        <v>5009</v>
      </c>
      <c r="I1720" s="14">
        <f t="shared" si="407"/>
        <v>880</v>
      </c>
      <c r="J1720" s="12">
        <f>VLOOKUP($B1720,'[3]POBLAC SIN ESSALUD CUADRO MANDO'!$G$3:$DY$188,2,0)</f>
        <v>9</v>
      </c>
      <c r="K1720" s="12">
        <f>VLOOKUP($B1720,'[3]POBLAC SIN ESSALUD CUADRO MANDO'!$G$3:$DY$188,3,0)</f>
        <v>10</v>
      </c>
      <c r="L1720" s="12">
        <f>VLOOKUP($B1720,'[3]POBLAC SIN ESSALUD CUADRO MANDO'!$G$3:$DY$188,4,0)</f>
        <v>10</v>
      </c>
      <c r="M1720" s="12">
        <f>VLOOKUP($B1720,'[3]POBLAC SIN ESSALUD CUADRO MANDO'!$G$3:$DY$188,5,0)</f>
        <v>15</v>
      </c>
      <c r="N1720" s="12">
        <f>VLOOKUP($B1720,'[3]POBLAC SIN ESSALUD CUADRO MANDO'!$G$3:$DY$188,6,0)</f>
        <v>10</v>
      </c>
      <c r="O1720" s="12">
        <f>VLOOKUP($B1720,'[3]POBLAC SIN ESSALUD CUADRO MANDO'!$G$3:$DY$188,7,0)</f>
        <v>17</v>
      </c>
      <c r="P1720" s="12">
        <f>VLOOKUP($B1720,'[3]POBLAC SIN ESSALUD CUADRO MANDO'!$G$3:$DY$188,8,0)</f>
        <v>19</v>
      </c>
      <c r="Q1720" s="12">
        <f>VLOOKUP($B1720,'[3]POBLAC SIN ESSALUD CUADRO MANDO'!$G$3:$DY$188,9,0)</f>
        <v>16</v>
      </c>
      <c r="R1720" s="12">
        <f>VLOOKUP($B1720,'[3]POBLAC SIN ESSALUD CUADRO MANDO'!$G$3:$DY$188,10,0)</f>
        <v>20</v>
      </c>
      <c r="S1720" s="12">
        <f>VLOOKUP($B1720,'[3]POBLAC SIN ESSALUD CUADRO MANDO'!$G$3:$DY$188,11,0)</f>
        <v>18</v>
      </c>
      <c r="T1720" s="12">
        <f>VLOOKUP($B1720,'[3]POBLAC SIN ESSALUD CUADRO MANDO'!$G$3:$DY$188,12,0)</f>
        <v>20</v>
      </c>
      <c r="U1720" s="12">
        <f>VLOOKUP($B1720,'[3]POBLAC SIN ESSALUD CUADRO MANDO'!$G$3:$DY$188,13,0)</f>
        <v>20</v>
      </c>
      <c r="V1720" s="12">
        <f>VLOOKUP($B1720,'[3]POBLAC SIN ESSALUD CUADRO MANDO'!$G$3:$DY$188,14,0)</f>
        <v>23</v>
      </c>
      <c r="W1720" s="12">
        <f>VLOOKUP($B1720,'[3]POBLAC SIN ESSALUD CUADRO MANDO'!$G$3:$DY$188,15,0)</f>
        <v>21</v>
      </c>
      <c r="X1720" s="12">
        <f>VLOOKUP($B1720,'[3]POBLAC SIN ESSALUD CUADRO MANDO'!$G$3:$DY$188,16,0)</f>
        <v>21</v>
      </c>
      <c r="Y1720" s="12">
        <f>VLOOKUP($B1720,'[3]POBLAC SIN ESSALUD CUADRO MANDO'!$G$3:$DY$188,17,0)</f>
        <v>22</v>
      </c>
      <c r="Z1720" s="12">
        <f>VLOOKUP($B1720,'[3]POBLAC SIN ESSALUD CUADRO MANDO'!$G$3:$DY$188,18,0)</f>
        <v>22</v>
      </c>
      <c r="AA1720" s="12">
        <f>VLOOKUP($B1720,'[3]POBLAC SIN ESSALUD CUADRO MANDO'!$G$3:$DY$188,19,0)</f>
        <v>21</v>
      </c>
      <c r="AB1720" s="12">
        <f>VLOOKUP($B1720,'[3]POBLAC SIN ESSALUD CUADRO MANDO'!$G$3:$DY$188,20,0)</f>
        <v>19</v>
      </c>
      <c r="AC1720" s="12">
        <f>VLOOKUP($B1720,'[3]POBLAC SIN ESSALUD CUADRO MANDO'!$G$3:$DY$188,21,0)</f>
        <v>18</v>
      </c>
      <c r="AD1720" s="12">
        <f>VLOOKUP($B1720,'[3]POBLAC SIN ESSALUD CUADRO MANDO'!$G$3:$DY$188,110,0)</f>
        <v>77</v>
      </c>
      <c r="AE1720" s="12">
        <f>VLOOKUP($B1720,'[3]POBLAC SIN ESSALUD CUADRO MANDO'!$G$3:$DY$188,111,0)</f>
        <v>51</v>
      </c>
      <c r="AF1720" s="12">
        <f>VLOOKUP($B1720,'[3]POBLAC SIN ESSALUD CUADRO MANDO'!$G$3:$DY$188,112,0)</f>
        <v>52</v>
      </c>
      <c r="AG1720" s="12">
        <f>VLOOKUP($B1720,'[3]POBLAC SIN ESSALUD CUADRO MANDO'!$G$3:$DY$188,113,0)</f>
        <v>52</v>
      </c>
      <c r="AH1720" s="12">
        <f>VLOOKUP($B1720,'[3]POBLAC SIN ESSALUD CUADRO MANDO'!$G$3:$DY$188,114,0)</f>
        <v>57</v>
      </c>
      <c r="AI1720" s="12">
        <f>VLOOKUP($B1720,'[3]POBLAC SIN ESSALUD CUADRO MANDO'!$G$3:$DY$188,115,0)</f>
        <v>45</v>
      </c>
      <c r="AJ1720" s="12">
        <f>VLOOKUP($B1720,'[3]POBLAC SIN ESSALUD CUADRO MANDO'!$G$3:$DY$188,116,0)</f>
        <v>45</v>
      </c>
      <c r="AK1720" s="12">
        <f>VLOOKUP($B1720,'[3]POBLAC SIN ESSALUD CUADRO MANDO'!$G$3:$DY$188,117,0)</f>
        <v>36</v>
      </c>
      <c r="AL1720" s="12">
        <f>VLOOKUP($B1720,'[3]POBLAC SIN ESSALUD CUADRO MANDO'!$G$3:$DY$188,118,0)</f>
        <v>26</v>
      </c>
      <c r="AM1720" s="12">
        <f>VLOOKUP($B1720,'[3]POBLAC SIN ESSALUD CUADRO MANDO'!$G$3:$DY$188,119,0)</f>
        <v>28</v>
      </c>
      <c r="AN1720" s="12">
        <f>VLOOKUP($B1720,'[3]POBLAC SIN ESSALUD CUADRO MANDO'!$G$3:$DY$188,120,0)</f>
        <v>21</v>
      </c>
      <c r="AO1720" s="12">
        <f>VLOOKUP($B1720,'[3]POBLAC SIN ESSALUD CUADRO MANDO'!$G$3:$DY$188,121,0)</f>
        <v>17</v>
      </c>
      <c r="AP1720" s="12">
        <f>VLOOKUP($B1720,'[3]POBLAC SIN ESSALUD CUADRO MANDO'!$G$3:$DY$188,122,0)</f>
        <v>22</v>
      </c>
      <c r="AQ1720" s="74">
        <f>VLOOKUP($B1720,'[4]POB-2019'!$K$6:$BD$190,42,0)</f>
        <v>449</v>
      </c>
      <c r="AR1720" s="74">
        <f>VLOOKUP($B1720,'[4]POB-2019'!$K$6:$BD$190,43,0)</f>
        <v>54</v>
      </c>
      <c r="AS1720" s="74">
        <f>VLOOKUP($B1720,'[4]POB-2019'!$K$6:$BD$190,44,0)</f>
        <v>52</v>
      </c>
      <c r="AT1720" s="74">
        <f>VLOOKUP($B1720,'[4]POB-2019'!$K$6:$BD$190,45,0)</f>
        <v>170</v>
      </c>
      <c r="AU1720" s="12">
        <f>VLOOKUP($B1720,'[3]POBLAC SIN ESSALUD CUADRO MANDO'!$G$3:$DY$188,123,0)</f>
        <v>9</v>
      </c>
    </row>
    <row r="1721" spans="1:47" ht="12">
      <c r="A1721" s="58">
        <v>1722</v>
      </c>
      <c r="B1721" s="58">
        <v>5007</v>
      </c>
      <c r="C1721" s="59" t="s">
        <v>1130</v>
      </c>
      <c r="D1721" s="59" t="s">
        <v>723</v>
      </c>
      <c r="E1721" s="59" t="s">
        <v>821</v>
      </c>
      <c r="F1721" s="59" t="s">
        <v>836</v>
      </c>
      <c r="G1721" s="12" t="s">
        <v>271</v>
      </c>
      <c r="H1721" s="14">
        <f t="shared" si="413"/>
        <v>5007</v>
      </c>
      <c r="I1721" s="14">
        <f t="shared" si="407"/>
        <v>1046</v>
      </c>
      <c r="J1721" s="12">
        <f>VLOOKUP($B1721,'[3]POBLAC SIN ESSALUD CUADRO MANDO'!$G$3:$DY$188,2,0)</f>
        <v>20</v>
      </c>
      <c r="K1721" s="12">
        <f>VLOOKUP($B1721,'[3]POBLAC SIN ESSALUD CUADRO MANDO'!$G$3:$DY$188,3,0)</f>
        <v>17</v>
      </c>
      <c r="L1721" s="12">
        <f>VLOOKUP($B1721,'[3]POBLAC SIN ESSALUD CUADRO MANDO'!$G$3:$DY$188,4,0)</f>
        <v>17</v>
      </c>
      <c r="M1721" s="12">
        <f>VLOOKUP($B1721,'[3]POBLAC SIN ESSALUD CUADRO MANDO'!$G$3:$DY$188,5,0)</f>
        <v>16</v>
      </c>
      <c r="N1721" s="12">
        <f>VLOOKUP($B1721,'[3]POBLAC SIN ESSALUD CUADRO MANDO'!$G$3:$DY$188,6,0)</f>
        <v>17</v>
      </c>
      <c r="O1721" s="12">
        <f>VLOOKUP($B1721,'[3]POBLAC SIN ESSALUD CUADRO MANDO'!$G$3:$DY$188,7,0)</f>
        <v>18</v>
      </c>
      <c r="P1721" s="12">
        <f>VLOOKUP($B1721,'[3]POBLAC SIN ESSALUD CUADRO MANDO'!$G$3:$DY$188,8,0)</f>
        <v>19</v>
      </c>
      <c r="Q1721" s="12">
        <f>VLOOKUP($B1721,'[3]POBLAC SIN ESSALUD CUADRO MANDO'!$G$3:$DY$188,9,0)</f>
        <v>20</v>
      </c>
      <c r="R1721" s="12">
        <f>VLOOKUP($B1721,'[3]POBLAC SIN ESSALUD CUADRO MANDO'!$G$3:$DY$188,10,0)</f>
        <v>19</v>
      </c>
      <c r="S1721" s="12">
        <f>VLOOKUP($B1721,'[3]POBLAC SIN ESSALUD CUADRO MANDO'!$G$3:$DY$188,11,0)</f>
        <v>19</v>
      </c>
      <c r="T1721" s="12">
        <f>VLOOKUP($B1721,'[3]POBLAC SIN ESSALUD CUADRO MANDO'!$G$3:$DY$188,12,0)</f>
        <v>19</v>
      </c>
      <c r="U1721" s="12">
        <f>VLOOKUP($B1721,'[3]POBLAC SIN ESSALUD CUADRO MANDO'!$G$3:$DY$188,13,0)</f>
        <v>19</v>
      </c>
      <c r="V1721" s="12">
        <f>VLOOKUP($B1721,'[3]POBLAC SIN ESSALUD CUADRO MANDO'!$G$3:$DY$188,14,0)</f>
        <v>22</v>
      </c>
      <c r="W1721" s="12">
        <f>VLOOKUP($B1721,'[3]POBLAC SIN ESSALUD CUADRO MANDO'!$G$3:$DY$188,15,0)</f>
        <v>22</v>
      </c>
      <c r="X1721" s="12">
        <f>VLOOKUP($B1721,'[3]POBLAC SIN ESSALUD CUADRO MANDO'!$G$3:$DY$188,16,0)</f>
        <v>20</v>
      </c>
      <c r="Y1721" s="12">
        <f>VLOOKUP($B1721,'[3]POBLAC SIN ESSALUD CUADRO MANDO'!$G$3:$DY$188,17,0)</f>
        <v>20</v>
      </c>
      <c r="Z1721" s="12">
        <f>VLOOKUP($B1721,'[3]POBLAC SIN ESSALUD CUADRO MANDO'!$G$3:$DY$188,18,0)</f>
        <v>20</v>
      </c>
      <c r="AA1721" s="12">
        <f>VLOOKUP($B1721,'[3]POBLAC SIN ESSALUD CUADRO MANDO'!$G$3:$DY$188,19,0)</f>
        <v>20</v>
      </c>
      <c r="AB1721" s="12">
        <f>VLOOKUP($B1721,'[3]POBLAC SIN ESSALUD CUADRO MANDO'!$G$3:$DY$188,20,0)</f>
        <v>21</v>
      </c>
      <c r="AC1721" s="12">
        <f>VLOOKUP($B1721,'[3]POBLAC SIN ESSALUD CUADRO MANDO'!$G$3:$DY$188,21,0)</f>
        <v>19</v>
      </c>
      <c r="AD1721" s="12">
        <f>VLOOKUP($B1721,'[3]POBLAC SIN ESSALUD CUADRO MANDO'!$G$3:$DY$188,110,0)</f>
        <v>91</v>
      </c>
      <c r="AE1721" s="12">
        <f>VLOOKUP($B1721,'[3]POBLAC SIN ESSALUD CUADRO MANDO'!$G$3:$DY$188,111,0)</f>
        <v>81</v>
      </c>
      <c r="AF1721" s="12">
        <f>VLOOKUP($B1721,'[3]POBLAC SIN ESSALUD CUADRO MANDO'!$G$3:$DY$188,112,0)</f>
        <v>77</v>
      </c>
      <c r="AG1721" s="12">
        <f>VLOOKUP($B1721,'[3]POBLAC SIN ESSALUD CUADRO MANDO'!$G$3:$DY$188,113,0)</f>
        <v>74</v>
      </c>
      <c r="AH1721" s="12">
        <f>VLOOKUP($B1721,'[3]POBLAC SIN ESSALUD CUADRO MANDO'!$G$3:$DY$188,114,0)</f>
        <v>67</v>
      </c>
      <c r="AI1721" s="12">
        <f>VLOOKUP($B1721,'[3]POBLAC SIN ESSALUD CUADRO MANDO'!$G$3:$DY$188,115,0)</f>
        <v>58</v>
      </c>
      <c r="AJ1721" s="12">
        <f>VLOOKUP($B1721,'[3]POBLAC SIN ESSALUD CUADRO MANDO'!$G$3:$DY$188,116,0)</f>
        <v>49</v>
      </c>
      <c r="AK1721" s="12">
        <f>VLOOKUP($B1721,'[3]POBLAC SIN ESSALUD CUADRO MANDO'!$G$3:$DY$188,117,0)</f>
        <v>40</v>
      </c>
      <c r="AL1721" s="12">
        <f>VLOOKUP($B1721,'[3]POBLAC SIN ESSALUD CUADRO MANDO'!$G$3:$DY$188,118,0)</f>
        <v>34</v>
      </c>
      <c r="AM1721" s="12">
        <f>VLOOKUP($B1721,'[3]POBLAC SIN ESSALUD CUADRO MANDO'!$G$3:$DY$188,119,0)</f>
        <v>26</v>
      </c>
      <c r="AN1721" s="12">
        <f>VLOOKUP($B1721,'[3]POBLAC SIN ESSALUD CUADRO MANDO'!$G$3:$DY$188,120,0)</f>
        <v>23</v>
      </c>
      <c r="AO1721" s="12">
        <f>VLOOKUP($B1721,'[3]POBLAC SIN ESSALUD CUADRO MANDO'!$G$3:$DY$188,121,0)</f>
        <v>19</v>
      </c>
      <c r="AP1721" s="12">
        <f>VLOOKUP($B1721,'[3]POBLAC SIN ESSALUD CUADRO MANDO'!$G$3:$DY$188,122,0)</f>
        <v>23</v>
      </c>
      <c r="AQ1721" s="74">
        <f>VLOOKUP($B1721,'[4]POB-2019'!$K$6:$BD$190,42,0)</f>
        <v>533</v>
      </c>
      <c r="AR1721" s="74">
        <f>VLOOKUP($B1721,'[4]POB-2019'!$K$6:$BD$190,43,0)</f>
        <v>52</v>
      </c>
      <c r="AS1721" s="74">
        <f>VLOOKUP($B1721,'[4]POB-2019'!$K$6:$BD$190,44,0)</f>
        <v>51</v>
      </c>
      <c r="AT1721" s="74">
        <f>VLOOKUP($B1721,'[4]POB-2019'!$K$6:$BD$190,45,0)</f>
        <v>228</v>
      </c>
      <c r="AU1721" s="12">
        <f>VLOOKUP($B1721,'[3]POBLAC SIN ESSALUD CUADRO MANDO'!$G$3:$DY$188,123,0)</f>
        <v>20</v>
      </c>
    </row>
    <row r="1722" spans="1:47" ht="12">
      <c r="A1722" s="97">
        <v>1723</v>
      </c>
      <c r="B1722" s="97"/>
      <c r="C1722" s="98"/>
      <c r="D1722" s="98"/>
      <c r="E1722" s="98"/>
      <c r="F1722" s="98" t="s">
        <v>1161</v>
      </c>
      <c r="G1722" s="17" t="s">
        <v>1214</v>
      </c>
      <c r="H1722" s="81"/>
      <c r="I1722" s="81">
        <f t="shared" si="407"/>
        <v>4840</v>
      </c>
      <c r="J1722" s="17">
        <f>SUM(J1723:J1727)</f>
        <v>55</v>
      </c>
      <c r="K1722" s="17">
        <f t="shared" ref="K1722:AU1722" si="414">SUM(K1723:K1727)</f>
        <v>57</v>
      </c>
      <c r="L1722" s="17">
        <f t="shared" si="414"/>
        <v>68</v>
      </c>
      <c r="M1722" s="17">
        <f t="shared" si="414"/>
        <v>66</v>
      </c>
      <c r="N1722" s="17">
        <f t="shared" si="414"/>
        <v>69</v>
      </c>
      <c r="O1722" s="17">
        <f t="shared" si="414"/>
        <v>71</v>
      </c>
      <c r="P1722" s="17">
        <f t="shared" si="414"/>
        <v>65</v>
      </c>
      <c r="Q1722" s="17">
        <f t="shared" si="414"/>
        <v>101</v>
      </c>
      <c r="R1722" s="17">
        <f t="shared" si="414"/>
        <v>100</v>
      </c>
      <c r="S1722" s="17">
        <f t="shared" si="414"/>
        <v>107</v>
      </c>
      <c r="T1722" s="17">
        <f t="shared" si="414"/>
        <v>87</v>
      </c>
      <c r="U1722" s="17">
        <f t="shared" si="414"/>
        <v>104</v>
      </c>
      <c r="V1722" s="17">
        <f t="shared" si="414"/>
        <v>102</v>
      </c>
      <c r="W1722" s="17">
        <f t="shared" si="414"/>
        <v>119</v>
      </c>
      <c r="X1722" s="17">
        <f t="shared" si="414"/>
        <v>102</v>
      </c>
      <c r="Y1722" s="17">
        <f t="shared" si="414"/>
        <v>108</v>
      </c>
      <c r="Z1722" s="17">
        <f t="shared" si="414"/>
        <v>108</v>
      </c>
      <c r="AA1722" s="17">
        <f t="shared" si="414"/>
        <v>102</v>
      </c>
      <c r="AB1722" s="17">
        <f t="shared" si="414"/>
        <v>102</v>
      </c>
      <c r="AC1722" s="17">
        <f t="shared" si="414"/>
        <v>89</v>
      </c>
      <c r="AD1722" s="17">
        <f t="shared" si="414"/>
        <v>423</v>
      </c>
      <c r="AE1722" s="17">
        <f t="shared" si="414"/>
        <v>306</v>
      </c>
      <c r="AF1722" s="17">
        <f t="shared" si="414"/>
        <v>304</v>
      </c>
      <c r="AG1722" s="17">
        <f t="shared" si="414"/>
        <v>332</v>
      </c>
      <c r="AH1722" s="17">
        <f t="shared" si="414"/>
        <v>313</v>
      </c>
      <c r="AI1722" s="17">
        <f t="shared" si="414"/>
        <v>272</v>
      </c>
      <c r="AJ1722" s="17">
        <f t="shared" si="414"/>
        <v>263</v>
      </c>
      <c r="AK1722" s="17">
        <f t="shared" si="414"/>
        <v>196</v>
      </c>
      <c r="AL1722" s="17">
        <f t="shared" si="414"/>
        <v>181</v>
      </c>
      <c r="AM1722" s="17">
        <f t="shared" si="414"/>
        <v>161</v>
      </c>
      <c r="AN1722" s="17">
        <f t="shared" si="414"/>
        <v>118</v>
      </c>
      <c r="AO1722" s="17">
        <f t="shared" si="414"/>
        <v>85</v>
      </c>
      <c r="AP1722" s="17">
        <f t="shared" si="414"/>
        <v>104</v>
      </c>
      <c r="AQ1722" s="17">
        <f t="shared" si="414"/>
        <v>2469</v>
      </c>
      <c r="AR1722" s="17">
        <f t="shared" si="414"/>
        <v>263</v>
      </c>
      <c r="AS1722" s="17">
        <f t="shared" si="414"/>
        <v>260</v>
      </c>
      <c r="AT1722" s="17">
        <f t="shared" si="414"/>
        <v>995</v>
      </c>
      <c r="AU1722" s="17">
        <f t="shared" si="414"/>
        <v>62</v>
      </c>
    </row>
    <row r="1723" spans="1:47" ht="12">
      <c r="A1723" s="58">
        <v>1724</v>
      </c>
      <c r="B1723" s="58">
        <v>5034</v>
      </c>
      <c r="C1723" s="59" t="s">
        <v>1130</v>
      </c>
      <c r="D1723" s="59" t="s">
        <v>723</v>
      </c>
      <c r="E1723" s="59" t="s">
        <v>863</v>
      </c>
      <c r="F1723" s="59" t="s">
        <v>864</v>
      </c>
      <c r="G1723" s="12" t="s">
        <v>283</v>
      </c>
      <c r="H1723" s="14">
        <f>B1723</f>
        <v>5034</v>
      </c>
      <c r="I1723" s="14">
        <f t="shared" si="407"/>
        <v>2530</v>
      </c>
      <c r="J1723" s="12">
        <f>VLOOKUP($B1723,'[3]POBLAC SIN ESSALUD CUADRO MANDO'!$G$3:$DY$188,2,0)</f>
        <v>27</v>
      </c>
      <c r="K1723" s="12">
        <f>VLOOKUP($B1723,'[3]POBLAC SIN ESSALUD CUADRO MANDO'!$G$3:$DY$188,3,0)</f>
        <v>32</v>
      </c>
      <c r="L1723" s="12">
        <f>VLOOKUP($B1723,'[3]POBLAC SIN ESSALUD CUADRO MANDO'!$G$3:$DY$188,4,0)</f>
        <v>31</v>
      </c>
      <c r="M1723" s="12">
        <f>VLOOKUP($B1723,'[3]POBLAC SIN ESSALUD CUADRO MANDO'!$G$3:$DY$188,5,0)</f>
        <v>36</v>
      </c>
      <c r="N1723" s="12">
        <f>VLOOKUP($B1723,'[3]POBLAC SIN ESSALUD CUADRO MANDO'!$G$3:$DY$188,6,0)</f>
        <v>35</v>
      </c>
      <c r="O1723" s="12">
        <f>VLOOKUP($B1723,'[3]POBLAC SIN ESSALUD CUADRO MANDO'!$G$3:$DY$188,7,0)</f>
        <v>38</v>
      </c>
      <c r="P1723" s="12">
        <f>VLOOKUP($B1723,'[3]POBLAC SIN ESSALUD CUADRO MANDO'!$G$3:$DY$188,8,0)</f>
        <v>35</v>
      </c>
      <c r="Q1723" s="12">
        <f>VLOOKUP($B1723,'[3]POBLAC SIN ESSALUD CUADRO MANDO'!$G$3:$DY$188,9,0)</f>
        <v>55</v>
      </c>
      <c r="R1723" s="12">
        <f>VLOOKUP($B1723,'[3]POBLAC SIN ESSALUD CUADRO MANDO'!$G$3:$DY$188,10,0)</f>
        <v>54</v>
      </c>
      <c r="S1723" s="12">
        <f>VLOOKUP($B1723,'[3]POBLAC SIN ESSALUD CUADRO MANDO'!$G$3:$DY$188,11,0)</f>
        <v>58</v>
      </c>
      <c r="T1723" s="12">
        <f>VLOOKUP($B1723,'[3]POBLAC SIN ESSALUD CUADRO MANDO'!$G$3:$DY$188,12,0)</f>
        <v>46</v>
      </c>
      <c r="U1723" s="12">
        <f>VLOOKUP($B1723,'[3]POBLAC SIN ESSALUD CUADRO MANDO'!$G$3:$DY$188,13,0)</f>
        <v>57</v>
      </c>
      <c r="V1723" s="12">
        <f>VLOOKUP($B1723,'[3]POBLAC SIN ESSALUD CUADRO MANDO'!$G$3:$DY$188,14,0)</f>
        <v>56</v>
      </c>
      <c r="W1723" s="12">
        <f>VLOOKUP($B1723,'[3]POBLAC SIN ESSALUD CUADRO MANDO'!$G$3:$DY$188,15,0)</f>
        <v>66</v>
      </c>
      <c r="X1723" s="12">
        <f>VLOOKUP($B1723,'[3]POBLAC SIN ESSALUD CUADRO MANDO'!$G$3:$DY$188,16,0)</f>
        <v>56</v>
      </c>
      <c r="Y1723" s="12">
        <f>VLOOKUP($B1723,'[3]POBLAC SIN ESSALUD CUADRO MANDO'!$G$3:$DY$188,17,0)</f>
        <v>59</v>
      </c>
      <c r="Z1723" s="12">
        <f>VLOOKUP($B1723,'[3]POBLAC SIN ESSALUD CUADRO MANDO'!$G$3:$DY$188,18,0)</f>
        <v>59</v>
      </c>
      <c r="AA1723" s="12">
        <f>VLOOKUP($B1723,'[3]POBLAC SIN ESSALUD CUADRO MANDO'!$G$3:$DY$188,19,0)</f>
        <v>56</v>
      </c>
      <c r="AB1723" s="12">
        <f>VLOOKUP($B1723,'[3]POBLAC SIN ESSALUD CUADRO MANDO'!$G$3:$DY$188,20,0)</f>
        <v>55</v>
      </c>
      <c r="AC1723" s="12">
        <f>VLOOKUP($B1723,'[3]POBLAC SIN ESSALUD CUADRO MANDO'!$G$3:$DY$188,21,0)</f>
        <v>48</v>
      </c>
      <c r="AD1723" s="12">
        <f>VLOOKUP($B1723,'[3]POBLAC SIN ESSALUD CUADRO MANDO'!$G$3:$DY$188,110,0)</f>
        <v>213</v>
      </c>
      <c r="AE1723" s="12">
        <f>VLOOKUP($B1723,'[3]POBLAC SIN ESSALUD CUADRO MANDO'!$G$3:$DY$188,111,0)</f>
        <v>147</v>
      </c>
      <c r="AF1723" s="12">
        <f>VLOOKUP($B1723,'[3]POBLAC SIN ESSALUD CUADRO MANDO'!$G$3:$DY$188,112,0)</f>
        <v>153</v>
      </c>
      <c r="AG1723" s="12">
        <f>VLOOKUP($B1723,'[3]POBLAC SIN ESSALUD CUADRO MANDO'!$G$3:$DY$188,113,0)</f>
        <v>169</v>
      </c>
      <c r="AH1723" s="12">
        <f>VLOOKUP($B1723,'[3]POBLAC SIN ESSALUD CUADRO MANDO'!$G$3:$DY$188,114,0)</f>
        <v>159</v>
      </c>
      <c r="AI1723" s="12">
        <f>VLOOKUP($B1723,'[3]POBLAC SIN ESSALUD CUADRO MANDO'!$G$3:$DY$188,115,0)</f>
        <v>136</v>
      </c>
      <c r="AJ1723" s="12">
        <f>VLOOKUP($B1723,'[3]POBLAC SIN ESSALUD CUADRO MANDO'!$G$3:$DY$188,116,0)</f>
        <v>135</v>
      </c>
      <c r="AK1723" s="12">
        <f>VLOOKUP($B1723,'[3]POBLAC SIN ESSALUD CUADRO MANDO'!$G$3:$DY$188,117,0)</f>
        <v>97</v>
      </c>
      <c r="AL1723" s="12">
        <f>VLOOKUP($B1723,'[3]POBLAC SIN ESSALUD CUADRO MANDO'!$G$3:$DY$188,118,0)</f>
        <v>101</v>
      </c>
      <c r="AM1723" s="12">
        <f>VLOOKUP($B1723,'[3]POBLAC SIN ESSALUD CUADRO MANDO'!$G$3:$DY$188,119,0)</f>
        <v>88</v>
      </c>
      <c r="AN1723" s="12">
        <f>VLOOKUP($B1723,'[3]POBLAC SIN ESSALUD CUADRO MANDO'!$G$3:$DY$188,120,0)</f>
        <v>65</v>
      </c>
      <c r="AO1723" s="12">
        <f>VLOOKUP($B1723,'[3]POBLAC SIN ESSALUD CUADRO MANDO'!$G$3:$DY$188,121,0)</f>
        <v>46</v>
      </c>
      <c r="AP1723" s="12">
        <f>VLOOKUP($B1723,'[3]POBLAC SIN ESSALUD CUADRO MANDO'!$G$3:$DY$188,122,0)</f>
        <v>62</v>
      </c>
      <c r="AQ1723" s="74">
        <f>VLOOKUP($B1723,'[4]POB-2019'!$K$6:$BD$190,42,0)</f>
        <v>1290</v>
      </c>
      <c r="AR1723" s="74">
        <f>VLOOKUP($B1723,'[4]POB-2019'!$K$6:$BD$190,43,0)</f>
        <v>143</v>
      </c>
      <c r="AS1723" s="74">
        <f>VLOOKUP($B1723,'[4]POB-2019'!$K$6:$BD$190,44,0)</f>
        <v>141</v>
      </c>
      <c r="AT1723" s="74">
        <f>VLOOKUP($B1723,'[4]POB-2019'!$K$6:$BD$190,45,0)</f>
        <v>498</v>
      </c>
      <c r="AU1723" s="12">
        <f>VLOOKUP($B1723,'[3]POBLAC SIN ESSALUD CUADRO MANDO'!$G$3:$DY$188,123,0)</f>
        <v>34</v>
      </c>
    </row>
    <row r="1724" spans="1:47" ht="12">
      <c r="A1724" s="58">
        <v>1725</v>
      </c>
      <c r="B1724" s="58">
        <v>6868</v>
      </c>
      <c r="C1724" s="59" t="s">
        <v>1130</v>
      </c>
      <c r="D1724" s="59" t="s">
        <v>723</v>
      </c>
      <c r="E1724" s="59" t="s">
        <v>863</v>
      </c>
      <c r="F1724" s="59" t="s">
        <v>865</v>
      </c>
      <c r="G1724" s="12" t="s">
        <v>266</v>
      </c>
      <c r="H1724" s="14">
        <f>B1724</f>
        <v>6868</v>
      </c>
      <c r="I1724" s="14">
        <f t="shared" si="407"/>
        <v>505</v>
      </c>
      <c r="J1724" s="12">
        <f>VLOOKUP($B1724,'[3]POBLAC SIN ESSALUD CUADRO MANDO'!$G$3:$DY$188,2,0)</f>
        <v>3</v>
      </c>
      <c r="K1724" s="12">
        <f>VLOOKUP($B1724,'[3]POBLAC SIN ESSALUD CUADRO MANDO'!$G$3:$DY$188,3,0)</f>
        <v>4</v>
      </c>
      <c r="L1724" s="12">
        <f>VLOOKUP($B1724,'[3]POBLAC SIN ESSALUD CUADRO MANDO'!$G$3:$DY$188,4,0)</f>
        <v>5</v>
      </c>
      <c r="M1724" s="12">
        <f>VLOOKUP($B1724,'[3]POBLAC SIN ESSALUD CUADRO MANDO'!$G$3:$DY$188,5,0)</f>
        <v>7</v>
      </c>
      <c r="N1724" s="12">
        <f>VLOOKUP($B1724,'[3]POBLAC SIN ESSALUD CUADRO MANDO'!$G$3:$DY$188,6,0)</f>
        <v>7</v>
      </c>
      <c r="O1724" s="12">
        <f>VLOOKUP($B1724,'[3]POBLAC SIN ESSALUD CUADRO MANDO'!$G$3:$DY$188,7,0)</f>
        <v>7</v>
      </c>
      <c r="P1724" s="12">
        <f>VLOOKUP($B1724,'[3]POBLAC SIN ESSALUD CUADRO MANDO'!$G$3:$DY$188,8,0)</f>
        <v>7</v>
      </c>
      <c r="Q1724" s="12">
        <f>VLOOKUP($B1724,'[3]POBLAC SIN ESSALUD CUADRO MANDO'!$G$3:$DY$188,9,0)</f>
        <v>10</v>
      </c>
      <c r="R1724" s="12">
        <f>VLOOKUP($B1724,'[3]POBLAC SIN ESSALUD CUADRO MANDO'!$G$3:$DY$188,10,0)</f>
        <v>10</v>
      </c>
      <c r="S1724" s="12">
        <f>VLOOKUP($B1724,'[3]POBLAC SIN ESSALUD CUADRO MANDO'!$G$3:$DY$188,11,0)</f>
        <v>11</v>
      </c>
      <c r="T1724" s="12">
        <f>VLOOKUP($B1724,'[3]POBLAC SIN ESSALUD CUADRO MANDO'!$G$3:$DY$188,12,0)</f>
        <v>9</v>
      </c>
      <c r="U1724" s="12">
        <f>VLOOKUP($B1724,'[3]POBLAC SIN ESSALUD CUADRO MANDO'!$G$3:$DY$188,13,0)</f>
        <v>10</v>
      </c>
      <c r="V1724" s="12">
        <f>VLOOKUP($B1724,'[3]POBLAC SIN ESSALUD CUADRO MANDO'!$G$3:$DY$188,14,0)</f>
        <v>10</v>
      </c>
      <c r="W1724" s="12">
        <f>VLOOKUP($B1724,'[3]POBLAC SIN ESSALUD CUADRO MANDO'!$G$3:$DY$188,15,0)</f>
        <v>12</v>
      </c>
      <c r="X1724" s="12">
        <f>VLOOKUP($B1724,'[3]POBLAC SIN ESSALUD CUADRO MANDO'!$G$3:$DY$188,16,0)</f>
        <v>10</v>
      </c>
      <c r="Y1724" s="12">
        <f>VLOOKUP($B1724,'[3]POBLAC SIN ESSALUD CUADRO MANDO'!$G$3:$DY$188,17,0)</f>
        <v>11</v>
      </c>
      <c r="Z1724" s="12">
        <f>VLOOKUP($B1724,'[3]POBLAC SIN ESSALUD CUADRO MANDO'!$G$3:$DY$188,18,0)</f>
        <v>11</v>
      </c>
      <c r="AA1724" s="12">
        <f>VLOOKUP($B1724,'[3]POBLAC SIN ESSALUD CUADRO MANDO'!$G$3:$DY$188,19,0)</f>
        <v>10</v>
      </c>
      <c r="AB1724" s="12">
        <f>VLOOKUP($B1724,'[3]POBLAC SIN ESSALUD CUADRO MANDO'!$G$3:$DY$188,20,0)</f>
        <v>10</v>
      </c>
      <c r="AC1724" s="12">
        <f>VLOOKUP($B1724,'[3]POBLAC SIN ESSALUD CUADRO MANDO'!$G$3:$DY$188,21,0)</f>
        <v>9</v>
      </c>
      <c r="AD1724" s="12">
        <f>VLOOKUP($B1724,'[3]POBLAC SIN ESSALUD CUADRO MANDO'!$G$3:$DY$188,110,0)</f>
        <v>47</v>
      </c>
      <c r="AE1724" s="12">
        <f>VLOOKUP($B1724,'[3]POBLAC SIN ESSALUD CUADRO MANDO'!$G$3:$DY$188,111,0)</f>
        <v>36</v>
      </c>
      <c r="AF1724" s="12">
        <f>VLOOKUP($B1724,'[3]POBLAC SIN ESSALUD CUADRO MANDO'!$G$3:$DY$188,112,0)</f>
        <v>34</v>
      </c>
      <c r="AG1724" s="12">
        <f>VLOOKUP($B1724,'[3]POBLAC SIN ESSALUD CUADRO MANDO'!$G$3:$DY$188,113,0)</f>
        <v>36</v>
      </c>
      <c r="AH1724" s="12">
        <f>VLOOKUP($B1724,'[3]POBLAC SIN ESSALUD CUADRO MANDO'!$G$3:$DY$188,114,0)</f>
        <v>34</v>
      </c>
      <c r="AI1724" s="12">
        <f>VLOOKUP($B1724,'[3]POBLAC SIN ESSALUD CUADRO MANDO'!$G$3:$DY$188,115,0)</f>
        <v>31</v>
      </c>
      <c r="AJ1724" s="12">
        <f>VLOOKUP($B1724,'[3]POBLAC SIN ESSALUD CUADRO MANDO'!$G$3:$DY$188,116,0)</f>
        <v>28</v>
      </c>
      <c r="AK1724" s="12">
        <f>VLOOKUP($B1724,'[3]POBLAC SIN ESSALUD CUADRO MANDO'!$G$3:$DY$188,117,0)</f>
        <v>22</v>
      </c>
      <c r="AL1724" s="12">
        <f>VLOOKUP($B1724,'[3]POBLAC SIN ESSALUD CUADRO MANDO'!$G$3:$DY$188,118,0)</f>
        <v>18</v>
      </c>
      <c r="AM1724" s="12">
        <f>VLOOKUP($B1724,'[3]POBLAC SIN ESSALUD CUADRO MANDO'!$G$3:$DY$188,119,0)</f>
        <v>16</v>
      </c>
      <c r="AN1724" s="12">
        <f>VLOOKUP($B1724,'[3]POBLAC SIN ESSALUD CUADRO MANDO'!$G$3:$DY$188,120,0)</f>
        <v>13</v>
      </c>
      <c r="AO1724" s="12">
        <f>VLOOKUP($B1724,'[3]POBLAC SIN ESSALUD CUADRO MANDO'!$G$3:$DY$188,121,0)</f>
        <v>9</v>
      </c>
      <c r="AP1724" s="12">
        <f>VLOOKUP($B1724,'[3]POBLAC SIN ESSALUD CUADRO MANDO'!$G$3:$DY$188,122,0)</f>
        <v>8</v>
      </c>
      <c r="AQ1724" s="74">
        <f>VLOOKUP($B1724,'[4]POB-2019'!$K$6:$BD$190,42,0)</f>
        <v>258</v>
      </c>
      <c r="AR1724" s="74">
        <f>VLOOKUP($B1724,'[4]POB-2019'!$K$6:$BD$190,43,0)</f>
        <v>26</v>
      </c>
      <c r="AS1724" s="74">
        <f>VLOOKUP($B1724,'[4]POB-2019'!$K$6:$BD$190,44,0)</f>
        <v>26</v>
      </c>
      <c r="AT1724" s="74">
        <f>VLOOKUP($B1724,'[4]POB-2019'!$K$6:$BD$190,45,0)</f>
        <v>111</v>
      </c>
      <c r="AU1724" s="12">
        <f>VLOOKUP($B1724,'[3]POBLAC SIN ESSALUD CUADRO MANDO'!$G$3:$DY$188,123,0)</f>
        <v>3</v>
      </c>
    </row>
    <row r="1725" spans="1:47" ht="12">
      <c r="A1725" s="58">
        <v>1726</v>
      </c>
      <c r="B1725" s="58">
        <v>5035</v>
      </c>
      <c r="C1725" s="59" t="s">
        <v>1130</v>
      </c>
      <c r="D1725" s="59" t="s">
        <v>723</v>
      </c>
      <c r="E1725" s="59" t="s">
        <v>863</v>
      </c>
      <c r="F1725" s="59" t="s">
        <v>866</v>
      </c>
      <c r="G1725" s="12" t="s">
        <v>266</v>
      </c>
      <c r="H1725" s="14">
        <f>B1725</f>
        <v>5035</v>
      </c>
      <c r="I1725" s="14">
        <f t="shared" si="407"/>
        <v>703</v>
      </c>
      <c r="J1725" s="12">
        <f>VLOOKUP($B1725,'[3]POBLAC SIN ESSALUD CUADRO MANDO'!$G$3:$DY$188,2,0)</f>
        <v>9</v>
      </c>
      <c r="K1725" s="12">
        <f>VLOOKUP($B1725,'[3]POBLAC SIN ESSALUD CUADRO MANDO'!$G$3:$DY$188,3,0)</f>
        <v>9</v>
      </c>
      <c r="L1725" s="12">
        <f>VLOOKUP($B1725,'[3]POBLAC SIN ESSALUD CUADRO MANDO'!$G$3:$DY$188,4,0)</f>
        <v>21</v>
      </c>
      <c r="M1725" s="12">
        <f>VLOOKUP($B1725,'[3]POBLAC SIN ESSALUD CUADRO MANDO'!$G$3:$DY$188,5,0)</f>
        <v>9</v>
      </c>
      <c r="N1725" s="12">
        <f>VLOOKUP($B1725,'[3]POBLAC SIN ESSALUD CUADRO MANDO'!$G$3:$DY$188,6,0)</f>
        <v>9</v>
      </c>
      <c r="O1725" s="12">
        <f>VLOOKUP($B1725,'[3]POBLAC SIN ESSALUD CUADRO MANDO'!$G$3:$DY$188,7,0)</f>
        <v>10</v>
      </c>
      <c r="P1725" s="12">
        <f>VLOOKUP($B1725,'[3]POBLAC SIN ESSALUD CUADRO MANDO'!$G$3:$DY$188,8,0)</f>
        <v>9</v>
      </c>
      <c r="Q1725" s="12">
        <f>VLOOKUP($B1725,'[3]POBLAC SIN ESSALUD CUADRO MANDO'!$G$3:$DY$188,9,0)</f>
        <v>14</v>
      </c>
      <c r="R1725" s="12">
        <f>VLOOKUP($B1725,'[3]POBLAC SIN ESSALUD CUADRO MANDO'!$G$3:$DY$188,10,0)</f>
        <v>14</v>
      </c>
      <c r="S1725" s="12">
        <f>VLOOKUP($B1725,'[3]POBLAC SIN ESSALUD CUADRO MANDO'!$G$3:$DY$188,11,0)</f>
        <v>15</v>
      </c>
      <c r="T1725" s="12">
        <f>VLOOKUP($B1725,'[3]POBLAC SIN ESSALUD CUADRO MANDO'!$G$3:$DY$188,12,0)</f>
        <v>12</v>
      </c>
      <c r="U1725" s="12">
        <f>VLOOKUP($B1725,'[3]POBLAC SIN ESSALUD CUADRO MANDO'!$G$3:$DY$188,13,0)</f>
        <v>14</v>
      </c>
      <c r="V1725" s="12">
        <f>VLOOKUP($B1725,'[3]POBLAC SIN ESSALUD CUADRO MANDO'!$G$3:$DY$188,14,0)</f>
        <v>14</v>
      </c>
      <c r="W1725" s="12">
        <f>VLOOKUP($B1725,'[3]POBLAC SIN ESSALUD CUADRO MANDO'!$G$3:$DY$188,15,0)</f>
        <v>16</v>
      </c>
      <c r="X1725" s="12">
        <f>VLOOKUP($B1725,'[3]POBLAC SIN ESSALUD CUADRO MANDO'!$G$3:$DY$188,16,0)</f>
        <v>14</v>
      </c>
      <c r="Y1725" s="12">
        <f>VLOOKUP($B1725,'[3]POBLAC SIN ESSALUD CUADRO MANDO'!$G$3:$DY$188,17,0)</f>
        <v>15</v>
      </c>
      <c r="Z1725" s="12">
        <f>VLOOKUP($B1725,'[3]POBLAC SIN ESSALUD CUADRO MANDO'!$G$3:$DY$188,18,0)</f>
        <v>15</v>
      </c>
      <c r="AA1725" s="12">
        <f>VLOOKUP($B1725,'[3]POBLAC SIN ESSALUD CUADRO MANDO'!$G$3:$DY$188,19,0)</f>
        <v>14</v>
      </c>
      <c r="AB1725" s="12">
        <f>VLOOKUP($B1725,'[3]POBLAC SIN ESSALUD CUADRO MANDO'!$G$3:$DY$188,20,0)</f>
        <v>14</v>
      </c>
      <c r="AC1725" s="12">
        <f>VLOOKUP($B1725,'[3]POBLAC SIN ESSALUD CUADRO MANDO'!$G$3:$DY$188,21,0)</f>
        <v>12</v>
      </c>
      <c r="AD1725" s="12">
        <f>VLOOKUP($B1725,'[3]POBLAC SIN ESSALUD CUADRO MANDO'!$G$3:$DY$188,110,0)</f>
        <v>62</v>
      </c>
      <c r="AE1725" s="12">
        <f>VLOOKUP($B1725,'[3]POBLAC SIN ESSALUD CUADRO MANDO'!$G$3:$DY$188,111,0)</f>
        <v>48</v>
      </c>
      <c r="AF1725" s="12">
        <f>VLOOKUP($B1725,'[3]POBLAC SIN ESSALUD CUADRO MANDO'!$G$3:$DY$188,112,0)</f>
        <v>45</v>
      </c>
      <c r="AG1725" s="12">
        <f>VLOOKUP($B1725,'[3]POBLAC SIN ESSALUD CUADRO MANDO'!$G$3:$DY$188,113,0)</f>
        <v>48</v>
      </c>
      <c r="AH1725" s="12">
        <f>VLOOKUP($B1725,'[3]POBLAC SIN ESSALUD CUADRO MANDO'!$G$3:$DY$188,114,0)</f>
        <v>46</v>
      </c>
      <c r="AI1725" s="12">
        <f>VLOOKUP($B1725,'[3]POBLAC SIN ESSALUD CUADRO MANDO'!$G$3:$DY$188,115,0)</f>
        <v>41</v>
      </c>
      <c r="AJ1725" s="12">
        <f>VLOOKUP($B1725,'[3]POBLAC SIN ESSALUD CUADRO MANDO'!$G$3:$DY$188,116,0)</f>
        <v>39</v>
      </c>
      <c r="AK1725" s="12">
        <f>VLOOKUP($B1725,'[3]POBLAC SIN ESSALUD CUADRO MANDO'!$G$3:$DY$188,117,0)</f>
        <v>28</v>
      </c>
      <c r="AL1725" s="12">
        <f>VLOOKUP($B1725,'[3]POBLAC SIN ESSALUD CUADRO MANDO'!$G$3:$DY$188,118,0)</f>
        <v>23</v>
      </c>
      <c r="AM1725" s="12">
        <f>VLOOKUP($B1725,'[3]POBLAC SIN ESSALUD CUADRO MANDO'!$G$3:$DY$188,119,0)</f>
        <v>22</v>
      </c>
      <c r="AN1725" s="12">
        <f>VLOOKUP($B1725,'[3]POBLAC SIN ESSALUD CUADRO MANDO'!$G$3:$DY$188,120,0)</f>
        <v>16</v>
      </c>
      <c r="AO1725" s="12">
        <f>VLOOKUP($B1725,'[3]POBLAC SIN ESSALUD CUADRO MANDO'!$G$3:$DY$188,121,0)</f>
        <v>12</v>
      </c>
      <c r="AP1725" s="12">
        <f>VLOOKUP($B1725,'[3]POBLAC SIN ESSALUD CUADRO MANDO'!$G$3:$DY$188,122,0)</f>
        <v>14</v>
      </c>
      <c r="AQ1725" s="74">
        <f>VLOOKUP($B1725,'[4]POB-2019'!$K$6:$BD$190,42,0)</f>
        <v>359</v>
      </c>
      <c r="AR1725" s="74">
        <f>VLOOKUP($B1725,'[4]POB-2019'!$K$6:$BD$190,43,0)</f>
        <v>36</v>
      </c>
      <c r="AS1725" s="74">
        <f>VLOOKUP($B1725,'[4]POB-2019'!$K$6:$BD$190,44,0)</f>
        <v>36</v>
      </c>
      <c r="AT1725" s="74">
        <f>VLOOKUP($B1725,'[4]POB-2019'!$K$6:$BD$190,45,0)</f>
        <v>148</v>
      </c>
      <c r="AU1725" s="12">
        <f>VLOOKUP($B1725,'[3]POBLAC SIN ESSALUD CUADRO MANDO'!$G$3:$DY$188,123,0)</f>
        <v>9</v>
      </c>
    </row>
    <row r="1726" spans="1:47" ht="12">
      <c r="A1726" s="58">
        <v>1727</v>
      </c>
      <c r="B1726" s="58">
        <v>6940</v>
      </c>
      <c r="C1726" s="59" t="s">
        <v>1130</v>
      </c>
      <c r="D1726" s="59" t="s">
        <v>723</v>
      </c>
      <c r="E1726" s="59" t="s">
        <v>863</v>
      </c>
      <c r="F1726" s="59" t="s">
        <v>867</v>
      </c>
      <c r="G1726" s="12" t="s">
        <v>266</v>
      </c>
      <c r="H1726" s="14">
        <f>B1726</f>
        <v>6940</v>
      </c>
      <c r="I1726" s="14">
        <f t="shared" si="407"/>
        <v>480</v>
      </c>
      <c r="J1726" s="12">
        <f>VLOOKUP($B1726,'[3]POBLAC SIN ESSALUD CUADRO MANDO'!$G$3:$DY$188,2,0)</f>
        <v>4</v>
      </c>
      <c r="K1726" s="12">
        <f>VLOOKUP($B1726,'[3]POBLAC SIN ESSALUD CUADRO MANDO'!$G$3:$DY$188,3,0)</f>
        <v>6</v>
      </c>
      <c r="L1726" s="12">
        <f>VLOOKUP($B1726,'[3]POBLAC SIN ESSALUD CUADRO MANDO'!$G$3:$DY$188,4,0)</f>
        <v>4</v>
      </c>
      <c r="M1726" s="12">
        <f>VLOOKUP($B1726,'[3]POBLAC SIN ESSALUD CUADRO MANDO'!$G$3:$DY$188,5,0)</f>
        <v>6</v>
      </c>
      <c r="N1726" s="12">
        <f>VLOOKUP($B1726,'[3]POBLAC SIN ESSALUD CUADRO MANDO'!$G$3:$DY$188,6,0)</f>
        <v>5</v>
      </c>
      <c r="O1726" s="12">
        <f>VLOOKUP($B1726,'[3]POBLAC SIN ESSALUD CUADRO MANDO'!$G$3:$DY$188,7,0)</f>
        <v>7</v>
      </c>
      <c r="P1726" s="12">
        <f>VLOOKUP($B1726,'[3]POBLAC SIN ESSALUD CUADRO MANDO'!$G$3:$DY$188,8,0)</f>
        <v>6</v>
      </c>
      <c r="Q1726" s="12">
        <f>VLOOKUP($B1726,'[3]POBLAC SIN ESSALUD CUADRO MANDO'!$G$3:$DY$188,9,0)</f>
        <v>10</v>
      </c>
      <c r="R1726" s="12">
        <f>VLOOKUP($B1726,'[3]POBLAC SIN ESSALUD CUADRO MANDO'!$G$3:$DY$188,10,0)</f>
        <v>10</v>
      </c>
      <c r="S1726" s="12">
        <f>VLOOKUP($B1726,'[3]POBLAC SIN ESSALUD CUADRO MANDO'!$G$3:$DY$188,11,0)</f>
        <v>10</v>
      </c>
      <c r="T1726" s="12">
        <f>VLOOKUP($B1726,'[3]POBLAC SIN ESSALUD CUADRO MANDO'!$G$3:$DY$188,12,0)</f>
        <v>9</v>
      </c>
      <c r="U1726" s="12">
        <f>VLOOKUP($B1726,'[3]POBLAC SIN ESSALUD CUADRO MANDO'!$G$3:$DY$188,13,0)</f>
        <v>10</v>
      </c>
      <c r="V1726" s="12">
        <f>VLOOKUP($B1726,'[3]POBLAC SIN ESSALUD CUADRO MANDO'!$G$3:$DY$188,14,0)</f>
        <v>10</v>
      </c>
      <c r="W1726" s="12">
        <f>VLOOKUP($B1726,'[3]POBLAC SIN ESSALUD CUADRO MANDO'!$G$3:$DY$188,15,0)</f>
        <v>11</v>
      </c>
      <c r="X1726" s="12">
        <f>VLOOKUP($B1726,'[3]POBLAC SIN ESSALUD CUADRO MANDO'!$G$3:$DY$188,16,0)</f>
        <v>10</v>
      </c>
      <c r="Y1726" s="12">
        <f>VLOOKUP($B1726,'[3]POBLAC SIN ESSALUD CUADRO MANDO'!$G$3:$DY$188,17,0)</f>
        <v>10</v>
      </c>
      <c r="Z1726" s="12">
        <f>VLOOKUP($B1726,'[3]POBLAC SIN ESSALUD CUADRO MANDO'!$G$3:$DY$188,18,0)</f>
        <v>10</v>
      </c>
      <c r="AA1726" s="12">
        <f>VLOOKUP($B1726,'[3]POBLAC SIN ESSALUD CUADRO MANDO'!$G$3:$DY$188,19,0)</f>
        <v>10</v>
      </c>
      <c r="AB1726" s="12">
        <f>VLOOKUP($B1726,'[3]POBLAC SIN ESSALUD CUADRO MANDO'!$G$3:$DY$188,20,0)</f>
        <v>10</v>
      </c>
      <c r="AC1726" s="12">
        <f>VLOOKUP($B1726,'[3]POBLAC SIN ESSALUD CUADRO MANDO'!$G$3:$DY$188,21,0)</f>
        <v>9</v>
      </c>
      <c r="AD1726" s="12">
        <f>VLOOKUP($B1726,'[3]POBLAC SIN ESSALUD CUADRO MANDO'!$G$3:$DY$188,110,0)</f>
        <v>45</v>
      </c>
      <c r="AE1726" s="12">
        <f>VLOOKUP($B1726,'[3]POBLAC SIN ESSALUD CUADRO MANDO'!$G$3:$DY$188,111,0)</f>
        <v>33</v>
      </c>
      <c r="AF1726" s="12">
        <f>VLOOKUP($B1726,'[3]POBLAC SIN ESSALUD CUADRO MANDO'!$G$3:$DY$188,112,0)</f>
        <v>32</v>
      </c>
      <c r="AG1726" s="12">
        <f>VLOOKUP($B1726,'[3]POBLAC SIN ESSALUD CUADRO MANDO'!$G$3:$DY$188,113,0)</f>
        <v>36</v>
      </c>
      <c r="AH1726" s="12">
        <f>VLOOKUP($B1726,'[3]POBLAC SIN ESSALUD CUADRO MANDO'!$G$3:$DY$188,114,0)</f>
        <v>33</v>
      </c>
      <c r="AI1726" s="12">
        <f>VLOOKUP($B1726,'[3]POBLAC SIN ESSALUD CUADRO MANDO'!$G$3:$DY$188,115,0)</f>
        <v>28</v>
      </c>
      <c r="AJ1726" s="12">
        <f>VLOOKUP($B1726,'[3]POBLAC SIN ESSALUD CUADRO MANDO'!$G$3:$DY$188,116,0)</f>
        <v>27</v>
      </c>
      <c r="AK1726" s="12">
        <f>VLOOKUP($B1726,'[3]POBLAC SIN ESSALUD CUADRO MANDO'!$G$3:$DY$188,117,0)</f>
        <v>22</v>
      </c>
      <c r="AL1726" s="12">
        <f>VLOOKUP($B1726,'[3]POBLAC SIN ESSALUD CUADRO MANDO'!$G$3:$DY$188,118,0)</f>
        <v>17</v>
      </c>
      <c r="AM1726" s="12">
        <f>VLOOKUP($B1726,'[3]POBLAC SIN ESSALUD CUADRO MANDO'!$G$3:$DY$188,119,0)</f>
        <v>15</v>
      </c>
      <c r="AN1726" s="12">
        <f>VLOOKUP($B1726,'[3]POBLAC SIN ESSALUD CUADRO MANDO'!$G$3:$DY$188,120,0)</f>
        <v>10</v>
      </c>
      <c r="AO1726" s="12">
        <f>VLOOKUP($B1726,'[3]POBLAC SIN ESSALUD CUADRO MANDO'!$G$3:$DY$188,121,0)</f>
        <v>7</v>
      </c>
      <c r="AP1726" s="12">
        <f>VLOOKUP($B1726,'[3]POBLAC SIN ESSALUD CUADRO MANDO'!$G$3:$DY$188,122,0)</f>
        <v>8</v>
      </c>
      <c r="AQ1726" s="74">
        <f>VLOOKUP($B1726,'[4]POB-2019'!$K$6:$BD$190,42,0)</f>
        <v>245</v>
      </c>
      <c r="AR1726" s="74">
        <f>VLOOKUP($B1726,'[4]POB-2019'!$K$6:$BD$190,43,0)</f>
        <v>26</v>
      </c>
      <c r="AS1726" s="74">
        <f>VLOOKUP($B1726,'[4]POB-2019'!$K$6:$BD$190,44,0)</f>
        <v>25</v>
      </c>
      <c r="AT1726" s="74">
        <f>VLOOKUP($B1726,'[4]POB-2019'!$K$6:$BD$190,45,0)</f>
        <v>106</v>
      </c>
      <c r="AU1726" s="12">
        <f>VLOOKUP($B1726,'[3]POBLAC SIN ESSALUD CUADRO MANDO'!$G$3:$DY$188,123,0)</f>
        <v>4</v>
      </c>
    </row>
    <row r="1727" spans="1:47" ht="12">
      <c r="A1727" s="58">
        <v>1728</v>
      </c>
      <c r="B1727" s="58">
        <v>5036</v>
      </c>
      <c r="C1727" s="59" t="s">
        <v>1130</v>
      </c>
      <c r="D1727" s="59" t="s">
        <v>723</v>
      </c>
      <c r="E1727" s="59" t="s">
        <v>863</v>
      </c>
      <c r="F1727" s="59" t="s">
        <v>868</v>
      </c>
      <c r="G1727" s="12" t="s">
        <v>266</v>
      </c>
      <c r="H1727" s="14">
        <f>B1727</f>
        <v>5036</v>
      </c>
      <c r="I1727" s="14">
        <f t="shared" si="407"/>
        <v>622</v>
      </c>
      <c r="J1727" s="12">
        <f>VLOOKUP($B1727,'[3]POBLAC SIN ESSALUD CUADRO MANDO'!$G$3:$DY$188,2,0)</f>
        <v>12</v>
      </c>
      <c r="K1727" s="12">
        <f>VLOOKUP($B1727,'[3]POBLAC SIN ESSALUD CUADRO MANDO'!$G$3:$DY$188,3,0)</f>
        <v>6</v>
      </c>
      <c r="L1727" s="12">
        <f>VLOOKUP($B1727,'[3]POBLAC SIN ESSALUD CUADRO MANDO'!$G$3:$DY$188,4,0)</f>
        <v>7</v>
      </c>
      <c r="M1727" s="12">
        <f>VLOOKUP($B1727,'[3]POBLAC SIN ESSALUD CUADRO MANDO'!$G$3:$DY$188,5,0)</f>
        <v>8</v>
      </c>
      <c r="N1727" s="12">
        <f>VLOOKUP($B1727,'[3]POBLAC SIN ESSALUD CUADRO MANDO'!$G$3:$DY$188,6,0)</f>
        <v>13</v>
      </c>
      <c r="O1727" s="12">
        <f>VLOOKUP($B1727,'[3]POBLAC SIN ESSALUD CUADRO MANDO'!$G$3:$DY$188,7,0)</f>
        <v>9</v>
      </c>
      <c r="P1727" s="12">
        <f>VLOOKUP($B1727,'[3]POBLAC SIN ESSALUD CUADRO MANDO'!$G$3:$DY$188,8,0)</f>
        <v>8</v>
      </c>
      <c r="Q1727" s="12">
        <f>VLOOKUP($B1727,'[3]POBLAC SIN ESSALUD CUADRO MANDO'!$G$3:$DY$188,9,0)</f>
        <v>12</v>
      </c>
      <c r="R1727" s="12">
        <f>VLOOKUP($B1727,'[3]POBLAC SIN ESSALUD CUADRO MANDO'!$G$3:$DY$188,10,0)</f>
        <v>12</v>
      </c>
      <c r="S1727" s="12">
        <f>VLOOKUP($B1727,'[3]POBLAC SIN ESSALUD CUADRO MANDO'!$G$3:$DY$188,11,0)</f>
        <v>13</v>
      </c>
      <c r="T1727" s="12">
        <f>VLOOKUP($B1727,'[3]POBLAC SIN ESSALUD CUADRO MANDO'!$G$3:$DY$188,12,0)</f>
        <v>11</v>
      </c>
      <c r="U1727" s="12">
        <f>VLOOKUP($B1727,'[3]POBLAC SIN ESSALUD CUADRO MANDO'!$G$3:$DY$188,13,0)</f>
        <v>13</v>
      </c>
      <c r="V1727" s="12">
        <f>VLOOKUP($B1727,'[3]POBLAC SIN ESSALUD CUADRO MANDO'!$G$3:$DY$188,14,0)</f>
        <v>12</v>
      </c>
      <c r="W1727" s="12">
        <f>VLOOKUP($B1727,'[3]POBLAC SIN ESSALUD CUADRO MANDO'!$G$3:$DY$188,15,0)</f>
        <v>14</v>
      </c>
      <c r="X1727" s="12">
        <f>VLOOKUP($B1727,'[3]POBLAC SIN ESSALUD CUADRO MANDO'!$G$3:$DY$188,16,0)</f>
        <v>12</v>
      </c>
      <c r="Y1727" s="12">
        <f>VLOOKUP($B1727,'[3]POBLAC SIN ESSALUD CUADRO MANDO'!$G$3:$DY$188,17,0)</f>
        <v>13</v>
      </c>
      <c r="Z1727" s="12">
        <f>VLOOKUP($B1727,'[3]POBLAC SIN ESSALUD CUADRO MANDO'!$G$3:$DY$188,18,0)</f>
        <v>13</v>
      </c>
      <c r="AA1727" s="12">
        <f>VLOOKUP($B1727,'[3]POBLAC SIN ESSALUD CUADRO MANDO'!$G$3:$DY$188,19,0)</f>
        <v>12</v>
      </c>
      <c r="AB1727" s="12">
        <f>VLOOKUP($B1727,'[3]POBLAC SIN ESSALUD CUADRO MANDO'!$G$3:$DY$188,20,0)</f>
        <v>13</v>
      </c>
      <c r="AC1727" s="12">
        <f>VLOOKUP($B1727,'[3]POBLAC SIN ESSALUD CUADRO MANDO'!$G$3:$DY$188,21,0)</f>
        <v>11</v>
      </c>
      <c r="AD1727" s="12">
        <f>VLOOKUP($B1727,'[3]POBLAC SIN ESSALUD CUADRO MANDO'!$G$3:$DY$188,110,0)</f>
        <v>56</v>
      </c>
      <c r="AE1727" s="12">
        <f>VLOOKUP($B1727,'[3]POBLAC SIN ESSALUD CUADRO MANDO'!$G$3:$DY$188,111,0)</f>
        <v>42</v>
      </c>
      <c r="AF1727" s="12">
        <f>VLOOKUP($B1727,'[3]POBLAC SIN ESSALUD CUADRO MANDO'!$G$3:$DY$188,112,0)</f>
        <v>40</v>
      </c>
      <c r="AG1727" s="12">
        <f>VLOOKUP($B1727,'[3]POBLAC SIN ESSALUD CUADRO MANDO'!$G$3:$DY$188,113,0)</f>
        <v>43</v>
      </c>
      <c r="AH1727" s="12">
        <f>VLOOKUP($B1727,'[3]POBLAC SIN ESSALUD CUADRO MANDO'!$G$3:$DY$188,114,0)</f>
        <v>41</v>
      </c>
      <c r="AI1727" s="12">
        <f>VLOOKUP($B1727,'[3]POBLAC SIN ESSALUD CUADRO MANDO'!$G$3:$DY$188,115,0)</f>
        <v>36</v>
      </c>
      <c r="AJ1727" s="12">
        <f>VLOOKUP($B1727,'[3]POBLAC SIN ESSALUD CUADRO MANDO'!$G$3:$DY$188,116,0)</f>
        <v>34</v>
      </c>
      <c r="AK1727" s="12">
        <f>VLOOKUP($B1727,'[3]POBLAC SIN ESSALUD CUADRO MANDO'!$G$3:$DY$188,117,0)</f>
        <v>27</v>
      </c>
      <c r="AL1727" s="12">
        <f>VLOOKUP($B1727,'[3]POBLAC SIN ESSALUD CUADRO MANDO'!$G$3:$DY$188,118,0)</f>
        <v>22</v>
      </c>
      <c r="AM1727" s="12">
        <f>VLOOKUP($B1727,'[3]POBLAC SIN ESSALUD CUADRO MANDO'!$G$3:$DY$188,119,0)</f>
        <v>20</v>
      </c>
      <c r="AN1727" s="12">
        <f>VLOOKUP($B1727,'[3]POBLAC SIN ESSALUD CUADRO MANDO'!$G$3:$DY$188,120,0)</f>
        <v>14</v>
      </c>
      <c r="AO1727" s="12">
        <f>VLOOKUP($B1727,'[3]POBLAC SIN ESSALUD CUADRO MANDO'!$G$3:$DY$188,121,0)</f>
        <v>11</v>
      </c>
      <c r="AP1727" s="12">
        <f>VLOOKUP($B1727,'[3]POBLAC SIN ESSALUD CUADRO MANDO'!$G$3:$DY$188,122,0)</f>
        <v>12</v>
      </c>
      <c r="AQ1727" s="74">
        <f>VLOOKUP($B1727,'[4]POB-2019'!$K$6:$BD$190,42,0)</f>
        <v>317</v>
      </c>
      <c r="AR1727" s="74">
        <f>VLOOKUP($B1727,'[4]POB-2019'!$K$6:$BD$190,43,0)</f>
        <v>32</v>
      </c>
      <c r="AS1727" s="74">
        <f>VLOOKUP($B1727,'[4]POB-2019'!$K$6:$BD$190,44,0)</f>
        <v>32</v>
      </c>
      <c r="AT1727" s="74">
        <f>VLOOKUP($B1727,'[4]POB-2019'!$K$6:$BD$190,45,0)</f>
        <v>132</v>
      </c>
      <c r="AU1727" s="12">
        <f>VLOOKUP($B1727,'[3]POBLAC SIN ESSALUD CUADRO MANDO'!$G$3:$DY$188,123,0)</f>
        <v>12</v>
      </c>
    </row>
    <row r="1728" spans="1:47" ht="12">
      <c r="A1728" s="97">
        <v>1729</v>
      </c>
      <c r="B1728" s="97"/>
      <c r="C1728" s="98"/>
      <c r="D1728" s="98"/>
      <c r="E1728" s="98"/>
      <c r="F1728" s="98" t="s">
        <v>1162</v>
      </c>
      <c r="G1728" s="17" t="s">
        <v>1214</v>
      </c>
      <c r="H1728" s="81"/>
      <c r="I1728" s="81">
        <f t="shared" si="407"/>
        <v>2547</v>
      </c>
      <c r="J1728" s="17">
        <f>SUM(J1729:J1732)</f>
        <v>31</v>
      </c>
      <c r="K1728" s="17">
        <f t="shared" ref="K1728:AU1728" si="415">SUM(K1729:K1732)</f>
        <v>34</v>
      </c>
      <c r="L1728" s="17">
        <f t="shared" si="415"/>
        <v>24</v>
      </c>
      <c r="M1728" s="17">
        <f t="shared" si="415"/>
        <v>33</v>
      </c>
      <c r="N1728" s="17">
        <f t="shared" si="415"/>
        <v>36</v>
      </c>
      <c r="O1728" s="17">
        <f t="shared" si="415"/>
        <v>36</v>
      </c>
      <c r="P1728" s="17">
        <f t="shared" si="415"/>
        <v>43</v>
      </c>
      <c r="Q1728" s="17">
        <f t="shared" si="415"/>
        <v>39</v>
      </c>
      <c r="R1728" s="17">
        <f t="shared" si="415"/>
        <v>49</v>
      </c>
      <c r="S1728" s="17">
        <f t="shared" si="415"/>
        <v>60</v>
      </c>
      <c r="T1728" s="17">
        <f t="shared" si="415"/>
        <v>52</v>
      </c>
      <c r="U1728" s="17">
        <f t="shared" si="415"/>
        <v>45</v>
      </c>
      <c r="V1728" s="17">
        <f t="shared" si="415"/>
        <v>50</v>
      </c>
      <c r="W1728" s="17">
        <f t="shared" si="415"/>
        <v>39</v>
      </c>
      <c r="X1728" s="17">
        <f t="shared" si="415"/>
        <v>42</v>
      </c>
      <c r="Y1728" s="17">
        <f t="shared" si="415"/>
        <v>49</v>
      </c>
      <c r="Z1728" s="17">
        <f t="shared" si="415"/>
        <v>46</v>
      </c>
      <c r="AA1728" s="17">
        <f t="shared" si="415"/>
        <v>50</v>
      </c>
      <c r="AB1728" s="17">
        <f t="shared" si="415"/>
        <v>39</v>
      </c>
      <c r="AC1728" s="17">
        <f t="shared" si="415"/>
        <v>63</v>
      </c>
      <c r="AD1728" s="17">
        <f t="shared" si="415"/>
        <v>257</v>
      </c>
      <c r="AE1728" s="17">
        <f t="shared" si="415"/>
        <v>208</v>
      </c>
      <c r="AF1728" s="17">
        <f t="shared" si="415"/>
        <v>208</v>
      </c>
      <c r="AG1728" s="17">
        <f t="shared" si="415"/>
        <v>173</v>
      </c>
      <c r="AH1728" s="17">
        <f t="shared" si="415"/>
        <v>178</v>
      </c>
      <c r="AI1728" s="17">
        <f t="shared" si="415"/>
        <v>141</v>
      </c>
      <c r="AJ1728" s="17">
        <f t="shared" si="415"/>
        <v>120</v>
      </c>
      <c r="AK1728" s="17">
        <f t="shared" si="415"/>
        <v>124</v>
      </c>
      <c r="AL1728" s="17">
        <f t="shared" si="415"/>
        <v>93</v>
      </c>
      <c r="AM1728" s="17">
        <f t="shared" si="415"/>
        <v>64</v>
      </c>
      <c r="AN1728" s="17">
        <f t="shared" si="415"/>
        <v>43</v>
      </c>
      <c r="AO1728" s="17">
        <f t="shared" si="415"/>
        <v>29</v>
      </c>
      <c r="AP1728" s="17">
        <f t="shared" si="415"/>
        <v>49</v>
      </c>
      <c r="AQ1728" s="17">
        <f t="shared" si="415"/>
        <v>1298</v>
      </c>
      <c r="AR1728" s="17">
        <f t="shared" si="415"/>
        <v>116</v>
      </c>
      <c r="AS1728" s="17">
        <f t="shared" si="415"/>
        <v>126</v>
      </c>
      <c r="AT1728" s="17">
        <f t="shared" si="415"/>
        <v>595</v>
      </c>
      <c r="AU1728" s="17">
        <f t="shared" si="415"/>
        <v>34</v>
      </c>
    </row>
    <row r="1729" spans="1:47" ht="12">
      <c r="A1729" s="58">
        <v>1730</v>
      </c>
      <c r="B1729" s="58">
        <v>5029</v>
      </c>
      <c r="C1729" s="59" t="s">
        <v>1130</v>
      </c>
      <c r="D1729" s="59" t="s">
        <v>723</v>
      </c>
      <c r="E1729" s="59" t="s">
        <v>769</v>
      </c>
      <c r="F1729" s="59" t="s">
        <v>771</v>
      </c>
      <c r="G1729" s="12" t="s">
        <v>283</v>
      </c>
      <c r="H1729" s="14">
        <f>B1729</f>
        <v>5029</v>
      </c>
      <c r="I1729" s="14">
        <f t="shared" ref="I1729:I1732" si="416">SUM(J1729:AP1729)</f>
        <v>1134</v>
      </c>
      <c r="J1729" s="12">
        <f>VLOOKUP($B1729,'[3]POBLAC SIN ESSALUD CUADRO MANDO'!$G$3:$DY$188,2,0)</f>
        <v>10</v>
      </c>
      <c r="K1729" s="12">
        <f>VLOOKUP($B1729,'[3]POBLAC SIN ESSALUD CUADRO MANDO'!$G$3:$DY$188,3,0)</f>
        <v>13</v>
      </c>
      <c r="L1729" s="12">
        <f>VLOOKUP($B1729,'[3]POBLAC SIN ESSALUD CUADRO MANDO'!$G$3:$DY$188,4,0)</f>
        <v>10</v>
      </c>
      <c r="M1729" s="12">
        <f>VLOOKUP($B1729,'[3]POBLAC SIN ESSALUD CUADRO MANDO'!$G$3:$DY$188,5,0)</f>
        <v>16</v>
      </c>
      <c r="N1729" s="12">
        <f>VLOOKUP($B1729,'[3]POBLAC SIN ESSALUD CUADRO MANDO'!$G$3:$DY$188,6,0)</f>
        <v>13</v>
      </c>
      <c r="O1729" s="12">
        <f>VLOOKUP($B1729,'[3]POBLAC SIN ESSALUD CUADRO MANDO'!$G$3:$DY$188,7,0)</f>
        <v>16</v>
      </c>
      <c r="P1729" s="12">
        <f>VLOOKUP($B1729,'[3]POBLAC SIN ESSALUD CUADRO MANDO'!$G$3:$DY$188,8,0)</f>
        <v>19</v>
      </c>
      <c r="Q1729" s="12">
        <f>VLOOKUP($B1729,'[3]POBLAC SIN ESSALUD CUADRO MANDO'!$G$3:$DY$188,9,0)</f>
        <v>18</v>
      </c>
      <c r="R1729" s="12">
        <f>VLOOKUP($B1729,'[3]POBLAC SIN ESSALUD CUADRO MANDO'!$G$3:$DY$188,10,0)</f>
        <v>23</v>
      </c>
      <c r="S1729" s="12">
        <f>VLOOKUP($B1729,'[3]POBLAC SIN ESSALUD CUADRO MANDO'!$G$3:$DY$188,11,0)</f>
        <v>28</v>
      </c>
      <c r="T1729" s="12">
        <f>VLOOKUP($B1729,'[3]POBLAC SIN ESSALUD CUADRO MANDO'!$G$3:$DY$188,12,0)</f>
        <v>23</v>
      </c>
      <c r="U1729" s="12">
        <f>VLOOKUP($B1729,'[3]POBLAC SIN ESSALUD CUADRO MANDO'!$G$3:$DY$188,13,0)</f>
        <v>21</v>
      </c>
      <c r="V1729" s="12">
        <f>VLOOKUP($B1729,'[3]POBLAC SIN ESSALUD CUADRO MANDO'!$G$3:$DY$188,14,0)</f>
        <v>23</v>
      </c>
      <c r="W1729" s="12">
        <f>VLOOKUP($B1729,'[3]POBLAC SIN ESSALUD CUADRO MANDO'!$G$3:$DY$188,15,0)</f>
        <v>18</v>
      </c>
      <c r="X1729" s="12">
        <f>VLOOKUP($B1729,'[3]POBLAC SIN ESSALUD CUADRO MANDO'!$G$3:$DY$188,16,0)</f>
        <v>19</v>
      </c>
      <c r="Y1729" s="12">
        <f>VLOOKUP($B1729,'[3]POBLAC SIN ESSALUD CUADRO MANDO'!$G$3:$DY$188,17,0)</f>
        <v>22</v>
      </c>
      <c r="Z1729" s="12">
        <f>VLOOKUP($B1729,'[3]POBLAC SIN ESSALUD CUADRO MANDO'!$G$3:$DY$188,18,0)</f>
        <v>21</v>
      </c>
      <c r="AA1729" s="12">
        <f>VLOOKUP($B1729,'[3]POBLAC SIN ESSALUD CUADRO MANDO'!$G$3:$DY$188,19,0)</f>
        <v>23</v>
      </c>
      <c r="AB1729" s="12">
        <f>VLOOKUP($B1729,'[3]POBLAC SIN ESSALUD CUADRO MANDO'!$G$3:$DY$188,20,0)</f>
        <v>18</v>
      </c>
      <c r="AC1729" s="12">
        <f>VLOOKUP($B1729,'[3]POBLAC SIN ESSALUD CUADRO MANDO'!$G$3:$DY$188,21,0)</f>
        <v>29</v>
      </c>
      <c r="AD1729" s="12">
        <f>VLOOKUP($B1729,'[3]POBLAC SIN ESSALUD CUADRO MANDO'!$G$3:$DY$188,110,0)</f>
        <v>109</v>
      </c>
      <c r="AE1729" s="12">
        <f>VLOOKUP($B1729,'[3]POBLAC SIN ESSALUD CUADRO MANDO'!$G$3:$DY$188,111,0)</f>
        <v>84</v>
      </c>
      <c r="AF1729" s="12">
        <f>VLOOKUP($B1729,'[3]POBLAC SIN ESSALUD CUADRO MANDO'!$G$3:$DY$188,112,0)</f>
        <v>93</v>
      </c>
      <c r="AG1729" s="12">
        <f>VLOOKUP($B1729,'[3]POBLAC SIN ESSALUD CUADRO MANDO'!$G$3:$DY$188,113,0)</f>
        <v>78</v>
      </c>
      <c r="AH1729" s="12">
        <f>VLOOKUP($B1729,'[3]POBLAC SIN ESSALUD CUADRO MANDO'!$G$3:$DY$188,114,0)</f>
        <v>81</v>
      </c>
      <c r="AI1729" s="12">
        <f>VLOOKUP($B1729,'[3]POBLAC SIN ESSALUD CUADRO MANDO'!$G$3:$DY$188,115,0)</f>
        <v>65</v>
      </c>
      <c r="AJ1729" s="12">
        <f>VLOOKUP($B1729,'[3]POBLAC SIN ESSALUD CUADRO MANDO'!$G$3:$DY$188,116,0)</f>
        <v>54</v>
      </c>
      <c r="AK1729" s="12">
        <f>VLOOKUP($B1729,'[3]POBLAC SIN ESSALUD CUADRO MANDO'!$G$3:$DY$188,117,0)</f>
        <v>56</v>
      </c>
      <c r="AL1729" s="12">
        <f>VLOOKUP($B1729,'[3]POBLAC SIN ESSALUD CUADRO MANDO'!$G$3:$DY$188,118,0)</f>
        <v>44</v>
      </c>
      <c r="AM1729" s="12">
        <f>VLOOKUP($B1729,'[3]POBLAC SIN ESSALUD CUADRO MANDO'!$G$3:$DY$188,119,0)</f>
        <v>31</v>
      </c>
      <c r="AN1729" s="12">
        <f>VLOOKUP($B1729,'[3]POBLAC SIN ESSALUD CUADRO MANDO'!$G$3:$DY$188,120,0)</f>
        <v>20</v>
      </c>
      <c r="AO1729" s="12">
        <f>VLOOKUP($B1729,'[3]POBLAC SIN ESSALUD CUADRO MANDO'!$G$3:$DY$188,121,0)</f>
        <v>13</v>
      </c>
      <c r="AP1729" s="12">
        <f>VLOOKUP($B1729,'[3]POBLAC SIN ESSALUD CUADRO MANDO'!$G$3:$DY$188,122,0)</f>
        <v>23</v>
      </c>
      <c r="AQ1729" s="74">
        <f>VLOOKUP($B1729,'[4]POB-2019'!$K$6:$BD$190,42,0)</f>
        <v>578</v>
      </c>
      <c r="AR1729" s="74">
        <f>VLOOKUP($B1729,'[4]POB-2019'!$K$6:$BD$190,43,0)</f>
        <v>53</v>
      </c>
      <c r="AS1729" s="74">
        <f>VLOOKUP($B1729,'[4]POB-2019'!$K$6:$BD$190,44,0)</f>
        <v>58</v>
      </c>
      <c r="AT1729" s="74">
        <f>VLOOKUP($B1729,'[4]POB-2019'!$K$6:$BD$190,45,0)</f>
        <v>260</v>
      </c>
      <c r="AU1729" s="12">
        <f>VLOOKUP($B1729,'[3]POBLAC SIN ESSALUD CUADRO MANDO'!$G$3:$DY$188,123,0)</f>
        <v>13</v>
      </c>
    </row>
    <row r="1730" spans="1:47" ht="12">
      <c r="A1730" s="58">
        <v>1731</v>
      </c>
      <c r="B1730" s="58">
        <v>5030</v>
      </c>
      <c r="C1730" s="59" t="s">
        <v>1130</v>
      </c>
      <c r="D1730" s="59" t="s">
        <v>723</v>
      </c>
      <c r="E1730" s="59" t="s">
        <v>769</v>
      </c>
      <c r="F1730" s="59" t="s">
        <v>780</v>
      </c>
      <c r="G1730" s="12" t="s">
        <v>266</v>
      </c>
      <c r="H1730" s="14">
        <f>B1730</f>
        <v>5030</v>
      </c>
      <c r="I1730" s="14">
        <f t="shared" si="416"/>
        <v>343</v>
      </c>
      <c r="J1730" s="12">
        <f>VLOOKUP($B1730,'[3]POBLAC SIN ESSALUD CUADRO MANDO'!$G$3:$DY$188,2,0)</f>
        <v>6</v>
      </c>
      <c r="K1730" s="12">
        <f>VLOOKUP($B1730,'[3]POBLAC SIN ESSALUD CUADRO MANDO'!$G$3:$DY$188,3,0)</f>
        <v>4</v>
      </c>
      <c r="L1730" s="12">
        <f>VLOOKUP($B1730,'[3]POBLAC SIN ESSALUD CUADRO MANDO'!$G$3:$DY$188,4,0)</f>
        <v>4</v>
      </c>
      <c r="M1730" s="12">
        <f>VLOOKUP($B1730,'[3]POBLAC SIN ESSALUD CUADRO MANDO'!$G$3:$DY$188,5,0)</f>
        <v>4</v>
      </c>
      <c r="N1730" s="12">
        <f>VLOOKUP($B1730,'[3]POBLAC SIN ESSALUD CUADRO MANDO'!$G$3:$DY$188,6,0)</f>
        <v>6</v>
      </c>
      <c r="O1730" s="12">
        <f>VLOOKUP($B1730,'[3]POBLAC SIN ESSALUD CUADRO MANDO'!$G$3:$DY$188,7,0)</f>
        <v>5</v>
      </c>
      <c r="P1730" s="12">
        <f>VLOOKUP($B1730,'[3]POBLAC SIN ESSALUD CUADRO MANDO'!$G$3:$DY$188,8,0)</f>
        <v>6</v>
      </c>
      <c r="Q1730" s="12">
        <f>VLOOKUP($B1730,'[3]POBLAC SIN ESSALUD CUADRO MANDO'!$G$3:$DY$188,9,0)</f>
        <v>5</v>
      </c>
      <c r="R1730" s="12">
        <f>VLOOKUP($B1730,'[3]POBLAC SIN ESSALUD CUADRO MANDO'!$G$3:$DY$188,10,0)</f>
        <v>6</v>
      </c>
      <c r="S1730" s="12">
        <f>VLOOKUP($B1730,'[3]POBLAC SIN ESSALUD CUADRO MANDO'!$G$3:$DY$188,11,0)</f>
        <v>8</v>
      </c>
      <c r="T1730" s="12">
        <f>VLOOKUP($B1730,'[3]POBLAC SIN ESSALUD CUADRO MANDO'!$G$3:$DY$188,12,0)</f>
        <v>7</v>
      </c>
      <c r="U1730" s="12">
        <f>VLOOKUP($B1730,'[3]POBLAC SIN ESSALUD CUADRO MANDO'!$G$3:$DY$188,13,0)</f>
        <v>6</v>
      </c>
      <c r="V1730" s="12">
        <f>VLOOKUP($B1730,'[3]POBLAC SIN ESSALUD CUADRO MANDO'!$G$3:$DY$188,14,0)</f>
        <v>7</v>
      </c>
      <c r="W1730" s="12">
        <f>VLOOKUP($B1730,'[3]POBLAC SIN ESSALUD CUADRO MANDO'!$G$3:$DY$188,15,0)</f>
        <v>5</v>
      </c>
      <c r="X1730" s="12">
        <f>VLOOKUP($B1730,'[3]POBLAC SIN ESSALUD CUADRO MANDO'!$G$3:$DY$188,16,0)</f>
        <v>6</v>
      </c>
      <c r="Y1730" s="12">
        <f>VLOOKUP($B1730,'[3]POBLAC SIN ESSALUD CUADRO MANDO'!$G$3:$DY$188,17,0)</f>
        <v>7</v>
      </c>
      <c r="Z1730" s="12">
        <f>VLOOKUP($B1730,'[3]POBLAC SIN ESSALUD CUADRO MANDO'!$G$3:$DY$188,18,0)</f>
        <v>6</v>
      </c>
      <c r="AA1730" s="12">
        <f>VLOOKUP($B1730,'[3]POBLAC SIN ESSALUD CUADRO MANDO'!$G$3:$DY$188,19,0)</f>
        <v>7</v>
      </c>
      <c r="AB1730" s="12">
        <f>VLOOKUP($B1730,'[3]POBLAC SIN ESSALUD CUADRO MANDO'!$G$3:$DY$188,20,0)</f>
        <v>5</v>
      </c>
      <c r="AC1730" s="12">
        <f>VLOOKUP($B1730,'[3]POBLAC SIN ESSALUD CUADRO MANDO'!$G$3:$DY$188,21,0)</f>
        <v>8</v>
      </c>
      <c r="AD1730" s="12">
        <f>VLOOKUP($B1730,'[3]POBLAC SIN ESSALUD CUADRO MANDO'!$G$3:$DY$188,110,0)</f>
        <v>36</v>
      </c>
      <c r="AE1730" s="12">
        <f>VLOOKUP($B1730,'[3]POBLAC SIN ESSALUD CUADRO MANDO'!$G$3:$DY$188,111,0)</f>
        <v>30</v>
      </c>
      <c r="AF1730" s="12">
        <f>VLOOKUP($B1730,'[3]POBLAC SIN ESSALUD CUADRO MANDO'!$G$3:$DY$188,112,0)</f>
        <v>28</v>
      </c>
      <c r="AG1730" s="12">
        <f>VLOOKUP($B1730,'[3]POBLAC SIN ESSALUD CUADRO MANDO'!$G$3:$DY$188,113,0)</f>
        <v>23</v>
      </c>
      <c r="AH1730" s="12">
        <f>VLOOKUP($B1730,'[3]POBLAC SIN ESSALUD CUADRO MANDO'!$G$3:$DY$188,114,0)</f>
        <v>23</v>
      </c>
      <c r="AI1730" s="12">
        <f>VLOOKUP($B1730,'[3]POBLAC SIN ESSALUD CUADRO MANDO'!$G$3:$DY$188,115,0)</f>
        <v>18</v>
      </c>
      <c r="AJ1730" s="12">
        <f>VLOOKUP($B1730,'[3]POBLAC SIN ESSALUD CUADRO MANDO'!$G$3:$DY$188,116,0)</f>
        <v>15</v>
      </c>
      <c r="AK1730" s="12">
        <f>VLOOKUP($B1730,'[3]POBLAC SIN ESSALUD CUADRO MANDO'!$G$3:$DY$188,117,0)</f>
        <v>16</v>
      </c>
      <c r="AL1730" s="12">
        <f>VLOOKUP($B1730,'[3]POBLAC SIN ESSALUD CUADRO MANDO'!$G$3:$DY$188,118,0)</f>
        <v>12</v>
      </c>
      <c r="AM1730" s="12">
        <f>VLOOKUP($B1730,'[3]POBLAC SIN ESSALUD CUADRO MANDO'!$G$3:$DY$188,119,0)</f>
        <v>8</v>
      </c>
      <c r="AN1730" s="12">
        <f>VLOOKUP($B1730,'[3]POBLAC SIN ESSALUD CUADRO MANDO'!$G$3:$DY$188,120,0)</f>
        <v>6</v>
      </c>
      <c r="AO1730" s="12">
        <f>VLOOKUP($B1730,'[3]POBLAC SIN ESSALUD CUADRO MANDO'!$G$3:$DY$188,121,0)</f>
        <v>4</v>
      </c>
      <c r="AP1730" s="12">
        <f>VLOOKUP($B1730,'[3]POBLAC SIN ESSALUD CUADRO MANDO'!$G$3:$DY$188,122,0)</f>
        <v>6</v>
      </c>
      <c r="AQ1730" s="74">
        <f>VLOOKUP($B1730,'[4]POB-2019'!$K$6:$BD$190,42,0)</f>
        <v>175</v>
      </c>
      <c r="AR1730" s="74">
        <f>VLOOKUP($B1730,'[4]POB-2019'!$K$6:$BD$190,43,0)</f>
        <v>16</v>
      </c>
      <c r="AS1730" s="74">
        <f>VLOOKUP($B1730,'[4]POB-2019'!$K$6:$BD$190,44,0)</f>
        <v>17</v>
      </c>
      <c r="AT1730" s="74">
        <f>VLOOKUP($B1730,'[4]POB-2019'!$K$6:$BD$190,45,0)</f>
        <v>81</v>
      </c>
      <c r="AU1730" s="12">
        <f>VLOOKUP($B1730,'[3]POBLAC SIN ESSALUD CUADRO MANDO'!$G$3:$DY$188,123,0)</f>
        <v>6</v>
      </c>
    </row>
    <row r="1731" spans="1:47" ht="12">
      <c r="A1731" s="58">
        <v>1732</v>
      </c>
      <c r="B1731" s="58">
        <v>5031</v>
      </c>
      <c r="C1731" s="59" t="s">
        <v>1130</v>
      </c>
      <c r="D1731" s="59" t="s">
        <v>723</v>
      </c>
      <c r="E1731" s="59" t="s">
        <v>769</v>
      </c>
      <c r="F1731" s="59" t="s">
        <v>783</v>
      </c>
      <c r="G1731" s="12" t="s">
        <v>266</v>
      </c>
      <c r="H1731" s="14">
        <f>B1731</f>
        <v>5031</v>
      </c>
      <c r="I1731" s="14">
        <f t="shared" si="416"/>
        <v>787</v>
      </c>
      <c r="J1731" s="12">
        <f>VLOOKUP($B1731,'[3]POBLAC SIN ESSALUD CUADRO MANDO'!$G$3:$DY$188,2,0)</f>
        <v>9</v>
      </c>
      <c r="K1731" s="12">
        <f>VLOOKUP($B1731,'[3]POBLAC SIN ESSALUD CUADRO MANDO'!$G$3:$DY$188,3,0)</f>
        <v>12</v>
      </c>
      <c r="L1731" s="12">
        <f>VLOOKUP($B1731,'[3]POBLAC SIN ESSALUD CUADRO MANDO'!$G$3:$DY$188,4,0)</f>
        <v>7</v>
      </c>
      <c r="M1731" s="12">
        <f>VLOOKUP($B1731,'[3]POBLAC SIN ESSALUD CUADRO MANDO'!$G$3:$DY$188,5,0)</f>
        <v>10</v>
      </c>
      <c r="N1731" s="12">
        <f>VLOOKUP($B1731,'[3]POBLAC SIN ESSALUD CUADRO MANDO'!$G$3:$DY$188,6,0)</f>
        <v>14</v>
      </c>
      <c r="O1731" s="12">
        <f>VLOOKUP($B1731,'[3]POBLAC SIN ESSALUD CUADRO MANDO'!$G$3:$DY$188,7,0)</f>
        <v>11</v>
      </c>
      <c r="P1731" s="12">
        <f>VLOOKUP($B1731,'[3]POBLAC SIN ESSALUD CUADRO MANDO'!$G$3:$DY$188,8,0)</f>
        <v>13</v>
      </c>
      <c r="Q1731" s="12">
        <f>VLOOKUP($B1731,'[3]POBLAC SIN ESSALUD CUADRO MANDO'!$G$3:$DY$188,9,0)</f>
        <v>12</v>
      </c>
      <c r="R1731" s="12">
        <f>VLOOKUP($B1731,'[3]POBLAC SIN ESSALUD CUADRO MANDO'!$G$3:$DY$188,10,0)</f>
        <v>15</v>
      </c>
      <c r="S1731" s="12">
        <f>VLOOKUP($B1731,'[3]POBLAC SIN ESSALUD CUADRO MANDO'!$G$3:$DY$188,11,0)</f>
        <v>18</v>
      </c>
      <c r="T1731" s="12">
        <f>VLOOKUP($B1731,'[3]POBLAC SIN ESSALUD CUADRO MANDO'!$G$3:$DY$188,12,0)</f>
        <v>16</v>
      </c>
      <c r="U1731" s="12">
        <f>VLOOKUP($B1731,'[3]POBLAC SIN ESSALUD CUADRO MANDO'!$G$3:$DY$188,13,0)</f>
        <v>13</v>
      </c>
      <c r="V1731" s="12">
        <f>VLOOKUP($B1731,'[3]POBLAC SIN ESSALUD CUADRO MANDO'!$G$3:$DY$188,14,0)</f>
        <v>15</v>
      </c>
      <c r="W1731" s="12">
        <f>VLOOKUP($B1731,'[3]POBLAC SIN ESSALUD CUADRO MANDO'!$G$3:$DY$188,15,0)</f>
        <v>12</v>
      </c>
      <c r="X1731" s="12">
        <f>VLOOKUP($B1731,'[3]POBLAC SIN ESSALUD CUADRO MANDO'!$G$3:$DY$188,16,0)</f>
        <v>13</v>
      </c>
      <c r="Y1731" s="12">
        <f>VLOOKUP($B1731,'[3]POBLAC SIN ESSALUD CUADRO MANDO'!$G$3:$DY$188,17,0)</f>
        <v>15</v>
      </c>
      <c r="Z1731" s="12">
        <f>VLOOKUP($B1731,'[3]POBLAC SIN ESSALUD CUADRO MANDO'!$G$3:$DY$188,18,0)</f>
        <v>14</v>
      </c>
      <c r="AA1731" s="12">
        <f>VLOOKUP($B1731,'[3]POBLAC SIN ESSALUD CUADRO MANDO'!$G$3:$DY$188,19,0)</f>
        <v>15</v>
      </c>
      <c r="AB1731" s="12">
        <f>VLOOKUP($B1731,'[3]POBLAC SIN ESSALUD CUADRO MANDO'!$G$3:$DY$188,20,0)</f>
        <v>12</v>
      </c>
      <c r="AC1731" s="12">
        <f>VLOOKUP($B1731,'[3]POBLAC SIN ESSALUD CUADRO MANDO'!$G$3:$DY$188,21,0)</f>
        <v>19</v>
      </c>
      <c r="AD1731" s="12">
        <f>VLOOKUP($B1731,'[3]POBLAC SIN ESSALUD CUADRO MANDO'!$G$3:$DY$188,110,0)</f>
        <v>83</v>
      </c>
      <c r="AE1731" s="12">
        <f>VLOOKUP($B1731,'[3]POBLAC SIN ESSALUD CUADRO MANDO'!$G$3:$DY$188,111,0)</f>
        <v>69</v>
      </c>
      <c r="AF1731" s="12">
        <f>VLOOKUP($B1731,'[3]POBLAC SIN ESSALUD CUADRO MANDO'!$G$3:$DY$188,112,0)</f>
        <v>64</v>
      </c>
      <c r="AG1731" s="12">
        <f>VLOOKUP($B1731,'[3]POBLAC SIN ESSALUD CUADRO MANDO'!$G$3:$DY$188,113,0)</f>
        <v>53</v>
      </c>
      <c r="AH1731" s="12">
        <f>VLOOKUP($B1731,'[3]POBLAC SIN ESSALUD CUADRO MANDO'!$G$3:$DY$188,114,0)</f>
        <v>54</v>
      </c>
      <c r="AI1731" s="12">
        <f>VLOOKUP($B1731,'[3]POBLAC SIN ESSALUD CUADRO MANDO'!$G$3:$DY$188,115,0)</f>
        <v>43</v>
      </c>
      <c r="AJ1731" s="12">
        <f>VLOOKUP($B1731,'[3]POBLAC SIN ESSALUD CUADRO MANDO'!$G$3:$DY$188,116,0)</f>
        <v>37</v>
      </c>
      <c r="AK1731" s="12">
        <f>VLOOKUP($B1731,'[3]POBLAC SIN ESSALUD CUADRO MANDO'!$G$3:$DY$188,117,0)</f>
        <v>38</v>
      </c>
      <c r="AL1731" s="12">
        <f>VLOOKUP($B1731,'[3]POBLAC SIN ESSALUD CUADRO MANDO'!$G$3:$DY$188,118,0)</f>
        <v>27</v>
      </c>
      <c r="AM1731" s="12">
        <f>VLOOKUP($B1731,'[3]POBLAC SIN ESSALUD CUADRO MANDO'!$G$3:$DY$188,119,0)</f>
        <v>18</v>
      </c>
      <c r="AN1731" s="12">
        <f>VLOOKUP($B1731,'[3]POBLAC SIN ESSALUD CUADRO MANDO'!$G$3:$DY$188,120,0)</f>
        <v>12</v>
      </c>
      <c r="AO1731" s="12">
        <f>VLOOKUP($B1731,'[3]POBLAC SIN ESSALUD CUADRO MANDO'!$G$3:$DY$188,121,0)</f>
        <v>8</v>
      </c>
      <c r="AP1731" s="12">
        <f>VLOOKUP($B1731,'[3]POBLAC SIN ESSALUD CUADRO MANDO'!$G$3:$DY$188,122,0)</f>
        <v>16</v>
      </c>
      <c r="AQ1731" s="74">
        <f>VLOOKUP($B1731,'[4]POB-2019'!$K$6:$BD$190,42,0)</f>
        <v>401</v>
      </c>
      <c r="AR1731" s="74">
        <f>VLOOKUP($B1731,'[4]POB-2019'!$K$6:$BD$190,43,0)</f>
        <v>35</v>
      </c>
      <c r="AS1731" s="74">
        <f>VLOOKUP($B1731,'[4]POB-2019'!$K$6:$BD$190,44,0)</f>
        <v>38</v>
      </c>
      <c r="AT1731" s="74">
        <f>VLOOKUP($B1731,'[4]POB-2019'!$K$6:$BD$190,45,0)</f>
        <v>187</v>
      </c>
      <c r="AU1731" s="12">
        <f>VLOOKUP($B1731,'[3]POBLAC SIN ESSALUD CUADRO MANDO'!$G$3:$DY$188,123,0)</f>
        <v>9</v>
      </c>
    </row>
    <row r="1732" spans="1:47" ht="12">
      <c r="A1732" s="58">
        <v>1733</v>
      </c>
      <c r="B1732" s="58">
        <v>7103</v>
      </c>
      <c r="C1732" s="59" t="s">
        <v>1130</v>
      </c>
      <c r="D1732" s="59" t="s">
        <v>723</v>
      </c>
      <c r="E1732" s="59" t="s">
        <v>769</v>
      </c>
      <c r="F1732" s="59" t="s">
        <v>784</v>
      </c>
      <c r="G1732" s="12" t="s">
        <v>266</v>
      </c>
      <c r="H1732" s="14">
        <f>B1732</f>
        <v>7103</v>
      </c>
      <c r="I1732" s="14">
        <f t="shared" si="416"/>
        <v>283</v>
      </c>
      <c r="J1732" s="12">
        <f>VLOOKUP($B1732,'[3]POBLAC SIN ESSALUD CUADRO MANDO'!$G$3:$DY$188,2,0)</f>
        <v>6</v>
      </c>
      <c r="K1732" s="12">
        <f>VLOOKUP($B1732,'[3]POBLAC SIN ESSALUD CUADRO MANDO'!$G$3:$DY$188,3,0)</f>
        <v>5</v>
      </c>
      <c r="L1732" s="12">
        <f>VLOOKUP($B1732,'[3]POBLAC SIN ESSALUD CUADRO MANDO'!$G$3:$DY$188,4,0)</f>
        <v>3</v>
      </c>
      <c r="M1732" s="12">
        <f>VLOOKUP($B1732,'[3]POBLAC SIN ESSALUD CUADRO MANDO'!$G$3:$DY$188,5,0)</f>
        <v>3</v>
      </c>
      <c r="N1732" s="12">
        <f>VLOOKUP($B1732,'[3]POBLAC SIN ESSALUD CUADRO MANDO'!$G$3:$DY$188,6,0)</f>
        <v>3</v>
      </c>
      <c r="O1732" s="12">
        <f>VLOOKUP($B1732,'[3]POBLAC SIN ESSALUD CUADRO MANDO'!$G$3:$DY$188,7,0)</f>
        <v>4</v>
      </c>
      <c r="P1732" s="12">
        <f>VLOOKUP($B1732,'[3]POBLAC SIN ESSALUD CUADRO MANDO'!$G$3:$DY$188,8,0)</f>
        <v>5</v>
      </c>
      <c r="Q1732" s="12">
        <f>VLOOKUP($B1732,'[3]POBLAC SIN ESSALUD CUADRO MANDO'!$G$3:$DY$188,9,0)</f>
        <v>4</v>
      </c>
      <c r="R1732" s="12">
        <f>VLOOKUP($B1732,'[3]POBLAC SIN ESSALUD CUADRO MANDO'!$G$3:$DY$188,10,0)</f>
        <v>5</v>
      </c>
      <c r="S1732" s="12">
        <f>VLOOKUP($B1732,'[3]POBLAC SIN ESSALUD CUADRO MANDO'!$G$3:$DY$188,11,0)</f>
        <v>6</v>
      </c>
      <c r="T1732" s="12">
        <f>VLOOKUP($B1732,'[3]POBLAC SIN ESSALUD CUADRO MANDO'!$G$3:$DY$188,12,0)</f>
        <v>6</v>
      </c>
      <c r="U1732" s="12">
        <f>VLOOKUP($B1732,'[3]POBLAC SIN ESSALUD CUADRO MANDO'!$G$3:$DY$188,13,0)</f>
        <v>5</v>
      </c>
      <c r="V1732" s="12">
        <f>VLOOKUP($B1732,'[3]POBLAC SIN ESSALUD CUADRO MANDO'!$G$3:$DY$188,14,0)</f>
        <v>5</v>
      </c>
      <c r="W1732" s="12">
        <f>VLOOKUP($B1732,'[3]POBLAC SIN ESSALUD CUADRO MANDO'!$G$3:$DY$188,15,0)</f>
        <v>4</v>
      </c>
      <c r="X1732" s="12">
        <f>VLOOKUP($B1732,'[3]POBLAC SIN ESSALUD CUADRO MANDO'!$G$3:$DY$188,16,0)</f>
        <v>4</v>
      </c>
      <c r="Y1732" s="12">
        <f>VLOOKUP($B1732,'[3]POBLAC SIN ESSALUD CUADRO MANDO'!$G$3:$DY$188,17,0)</f>
        <v>5</v>
      </c>
      <c r="Z1732" s="12">
        <f>VLOOKUP($B1732,'[3]POBLAC SIN ESSALUD CUADRO MANDO'!$G$3:$DY$188,18,0)</f>
        <v>5</v>
      </c>
      <c r="AA1732" s="12">
        <f>VLOOKUP($B1732,'[3]POBLAC SIN ESSALUD CUADRO MANDO'!$G$3:$DY$188,19,0)</f>
        <v>5</v>
      </c>
      <c r="AB1732" s="12">
        <f>VLOOKUP($B1732,'[3]POBLAC SIN ESSALUD CUADRO MANDO'!$G$3:$DY$188,20,0)</f>
        <v>4</v>
      </c>
      <c r="AC1732" s="12">
        <f>VLOOKUP($B1732,'[3]POBLAC SIN ESSALUD CUADRO MANDO'!$G$3:$DY$188,21,0)</f>
        <v>7</v>
      </c>
      <c r="AD1732" s="12">
        <f>VLOOKUP($B1732,'[3]POBLAC SIN ESSALUD CUADRO MANDO'!$G$3:$DY$188,110,0)</f>
        <v>29</v>
      </c>
      <c r="AE1732" s="12">
        <f>VLOOKUP($B1732,'[3]POBLAC SIN ESSALUD CUADRO MANDO'!$G$3:$DY$188,111,0)</f>
        <v>25</v>
      </c>
      <c r="AF1732" s="12">
        <f>VLOOKUP($B1732,'[3]POBLAC SIN ESSALUD CUADRO MANDO'!$G$3:$DY$188,112,0)</f>
        <v>23</v>
      </c>
      <c r="AG1732" s="12">
        <f>VLOOKUP($B1732,'[3]POBLAC SIN ESSALUD CUADRO MANDO'!$G$3:$DY$188,113,0)</f>
        <v>19</v>
      </c>
      <c r="AH1732" s="12">
        <f>VLOOKUP($B1732,'[3]POBLAC SIN ESSALUD CUADRO MANDO'!$G$3:$DY$188,114,0)</f>
        <v>20</v>
      </c>
      <c r="AI1732" s="12">
        <f>VLOOKUP($B1732,'[3]POBLAC SIN ESSALUD CUADRO MANDO'!$G$3:$DY$188,115,0)</f>
        <v>15</v>
      </c>
      <c r="AJ1732" s="12">
        <f>VLOOKUP($B1732,'[3]POBLAC SIN ESSALUD CUADRO MANDO'!$G$3:$DY$188,116,0)</f>
        <v>14</v>
      </c>
      <c r="AK1732" s="12">
        <f>VLOOKUP($B1732,'[3]POBLAC SIN ESSALUD CUADRO MANDO'!$G$3:$DY$188,117,0)</f>
        <v>14</v>
      </c>
      <c r="AL1732" s="12">
        <f>VLOOKUP($B1732,'[3]POBLAC SIN ESSALUD CUADRO MANDO'!$G$3:$DY$188,118,0)</f>
        <v>10</v>
      </c>
      <c r="AM1732" s="12">
        <f>VLOOKUP($B1732,'[3]POBLAC SIN ESSALUD CUADRO MANDO'!$G$3:$DY$188,119,0)</f>
        <v>7</v>
      </c>
      <c r="AN1732" s="12">
        <f>VLOOKUP($B1732,'[3]POBLAC SIN ESSALUD CUADRO MANDO'!$G$3:$DY$188,120,0)</f>
        <v>5</v>
      </c>
      <c r="AO1732" s="12">
        <f>VLOOKUP($B1732,'[3]POBLAC SIN ESSALUD CUADRO MANDO'!$G$3:$DY$188,121,0)</f>
        <v>4</v>
      </c>
      <c r="AP1732" s="12">
        <f>VLOOKUP($B1732,'[3]POBLAC SIN ESSALUD CUADRO MANDO'!$G$3:$DY$188,122,0)</f>
        <v>4</v>
      </c>
      <c r="AQ1732" s="74">
        <f>VLOOKUP($B1732,'[4]POB-2019'!$K$6:$BD$190,42,0)</f>
        <v>144</v>
      </c>
      <c r="AR1732" s="74">
        <f>VLOOKUP($B1732,'[4]POB-2019'!$K$6:$BD$190,43,0)</f>
        <v>12</v>
      </c>
      <c r="AS1732" s="74">
        <f>VLOOKUP($B1732,'[4]POB-2019'!$K$6:$BD$190,44,0)</f>
        <v>13</v>
      </c>
      <c r="AT1732" s="74">
        <f>VLOOKUP($B1732,'[4]POB-2019'!$K$6:$BD$190,45,0)</f>
        <v>67</v>
      </c>
      <c r="AU1732" s="12">
        <f>VLOOKUP($B1732,'[3]POBLAC SIN ESSALUD CUADRO MANDO'!$G$3:$DY$188,123,0)</f>
        <v>6</v>
      </c>
    </row>
    <row r="1733" spans="1:47" ht="12">
      <c r="A1733" s="97">
        <v>1734</v>
      </c>
      <c r="B1733" s="97"/>
      <c r="C1733" s="98"/>
      <c r="D1733" s="98"/>
      <c r="E1733" s="98"/>
      <c r="F1733" s="98" t="s">
        <v>1163</v>
      </c>
      <c r="G1733" s="17" t="s">
        <v>1214</v>
      </c>
      <c r="H1733" s="81"/>
      <c r="I1733" s="81">
        <f t="shared" ref="I1733:I1792" si="417">SUM(J1733:AP1733)</f>
        <v>3775</v>
      </c>
      <c r="J1733" s="17">
        <f>SUM(J1734:J1738)</f>
        <v>44</v>
      </c>
      <c r="K1733" s="17">
        <f t="shared" ref="K1733:AU1733" si="418">SUM(K1734:K1738)</f>
        <v>41</v>
      </c>
      <c r="L1733" s="17">
        <f t="shared" si="418"/>
        <v>47</v>
      </c>
      <c r="M1733" s="17">
        <f t="shared" si="418"/>
        <v>51</v>
      </c>
      <c r="N1733" s="17">
        <f t="shared" si="418"/>
        <v>48</v>
      </c>
      <c r="O1733" s="17">
        <f t="shared" si="418"/>
        <v>54</v>
      </c>
      <c r="P1733" s="17">
        <f t="shared" si="418"/>
        <v>57</v>
      </c>
      <c r="Q1733" s="17">
        <f t="shared" si="418"/>
        <v>64</v>
      </c>
      <c r="R1733" s="17">
        <f t="shared" si="418"/>
        <v>57</v>
      </c>
      <c r="S1733" s="17">
        <f t="shared" si="418"/>
        <v>61</v>
      </c>
      <c r="T1733" s="17">
        <f t="shared" si="418"/>
        <v>78</v>
      </c>
      <c r="U1733" s="17">
        <f t="shared" si="418"/>
        <v>69</v>
      </c>
      <c r="V1733" s="17">
        <f t="shared" si="418"/>
        <v>84</v>
      </c>
      <c r="W1733" s="17">
        <f t="shared" si="418"/>
        <v>89</v>
      </c>
      <c r="X1733" s="17">
        <f t="shared" si="418"/>
        <v>79</v>
      </c>
      <c r="Y1733" s="17">
        <f t="shared" si="418"/>
        <v>77</v>
      </c>
      <c r="Z1733" s="17">
        <f t="shared" si="418"/>
        <v>76</v>
      </c>
      <c r="AA1733" s="17">
        <f t="shared" si="418"/>
        <v>83</v>
      </c>
      <c r="AB1733" s="17">
        <f t="shared" si="418"/>
        <v>76</v>
      </c>
      <c r="AC1733" s="17">
        <f t="shared" si="418"/>
        <v>79</v>
      </c>
      <c r="AD1733" s="17">
        <f t="shared" si="418"/>
        <v>289</v>
      </c>
      <c r="AE1733" s="17">
        <f t="shared" si="418"/>
        <v>268</v>
      </c>
      <c r="AF1733" s="17">
        <f t="shared" si="418"/>
        <v>267</v>
      </c>
      <c r="AG1733" s="17">
        <f t="shared" si="418"/>
        <v>243</v>
      </c>
      <c r="AH1733" s="17">
        <f t="shared" si="418"/>
        <v>237</v>
      </c>
      <c r="AI1733" s="17">
        <f t="shared" si="418"/>
        <v>233</v>
      </c>
      <c r="AJ1733" s="17">
        <f t="shared" si="418"/>
        <v>230</v>
      </c>
      <c r="AK1733" s="17">
        <f t="shared" si="418"/>
        <v>168</v>
      </c>
      <c r="AL1733" s="17">
        <f t="shared" si="418"/>
        <v>139</v>
      </c>
      <c r="AM1733" s="17">
        <f t="shared" si="418"/>
        <v>103</v>
      </c>
      <c r="AN1733" s="17">
        <f t="shared" si="418"/>
        <v>95</v>
      </c>
      <c r="AO1733" s="17">
        <f t="shared" si="418"/>
        <v>78</v>
      </c>
      <c r="AP1733" s="17">
        <f t="shared" si="418"/>
        <v>111</v>
      </c>
      <c r="AQ1733" s="17">
        <f t="shared" si="418"/>
        <v>1925</v>
      </c>
      <c r="AR1733" s="17">
        <f t="shared" si="418"/>
        <v>203</v>
      </c>
      <c r="AS1733" s="17">
        <f t="shared" si="418"/>
        <v>198</v>
      </c>
      <c r="AT1733" s="17">
        <f t="shared" si="418"/>
        <v>784</v>
      </c>
      <c r="AU1733" s="17">
        <f t="shared" si="418"/>
        <v>46</v>
      </c>
    </row>
    <row r="1734" spans="1:47" ht="12">
      <c r="A1734" s="58">
        <v>1735</v>
      </c>
      <c r="B1734" s="58">
        <v>5038</v>
      </c>
      <c r="C1734" s="59" t="s">
        <v>1130</v>
      </c>
      <c r="D1734" s="59" t="s">
        <v>723</v>
      </c>
      <c r="E1734" s="59" t="s">
        <v>902</v>
      </c>
      <c r="F1734" s="59" t="s">
        <v>903</v>
      </c>
      <c r="G1734" s="12" t="s">
        <v>283</v>
      </c>
      <c r="H1734" s="14">
        <f>B1734</f>
        <v>5038</v>
      </c>
      <c r="I1734" s="14">
        <f t="shared" si="417"/>
        <v>1641</v>
      </c>
      <c r="J1734" s="12">
        <f>VLOOKUP($B1734,'[3]POBLAC SIN ESSALUD CUADRO MANDO'!$G$3:$DY$188,2,0)</f>
        <v>21</v>
      </c>
      <c r="K1734" s="12">
        <f>VLOOKUP($B1734,'[3]POBLAC SIN ESSALUD CUADRO MANDO'!$G$3:$DY$188,3,0)</f>
        <v>16</v>
      </c>
      <c r="L1734" s="12">
        <f>VLOOKUP($B1734,'[3]POBLAC SIN ESSALUD CUADRO MANDO'!$G$3:$DY$188,4,0)</f>
        <v>22</v>
      </c>
      <c r="M1734" s="12">
        <f>VLOOKUP($B1734,'[3]POBLAC SIN ESSALUD CUADRO MANDO'!$G$3:$DY$188,5,0)</f>
        <v>23</v>
      </c>
      <c r="N1734" s="12">
        <f>VLOOKUP($B1734,'[3]POBLAC SIN ESSALUD CUADRO MANDO'!$G$3:$DY$188,6,0)</f>
        <v>19</v>
      </c>
      <c r="O1734" s="12">
        <f>VLOOKUP($B1734,'[3]POBLAC SIN ESSALUD CUADRO MANDO'!$G$3:$DY$188,7,0)</f>
        <v>24</v>
      </c>
      <c r="P1734" s="12">
        <f>VLOOKUP($B1734,'[3]POBLAC SIN ESSALUD CUADRO MANDO'!$G$3:$DY$188,8,0)</f>
        <v>25</v>
      </c>
      <c r="Q1734" s="12">
        <f>VLOOKUP($B1734,'[3]POBLAC SIN ESSALUD CUADRO MANDO'!$G$3:$DY$188,9,0)</f>
        <v>28</v>
      </c>
      <c r="R1734" s="12">
        <f>VLOOKUP($B1734,'[3]POBLAC SIN ESSALUD CUADRO MANDO'!$G$3:$DY$188,10,0)</f>
        <v>24</v>
      </c>
      <c r="S1734" s="12">
        <f>VLOOKUP($B1734,'[3]POBLAC SIN ESSALUD CUADRO MANDO'!$G$3:$DY$188,11,0)</f>
        <v>27</v>
      </c>
      <c r="T1734" s="12">
        <f>VLOOKUP($B1734,'[3]POBLAC SIN ESSALUD CUADRO MANDO'!$G$3:$DY$188,12,0)</f>
        <v>36</v>
      </c>
      <c r="U1734" s="12">
        <f>VLOOKUP($B1734,'[3]POBLAC SIN ESSALUD CUADRO MANDO'!$G$3:$DY$188,13,0)</f>
        <v>31</v>
      </c>
      <c r="V1734" s="12">
        <f>VLOOKUP($B1734,'[3]POBLAC SIN ESSALUD CUADRO MANDO'!$G$3:$DY$188,14,0)</f>
        <v>38</v>
      </c>
      <c r="W1734" s="12">
        <f>VLOOKUP($B1734,'[3]POBLAC SIN ESSALUD CUADRO MANDO'!$G$3:$DY$188,15,0)</f>
        <v>41</v>
      </c>
      <c r="X1734" s="12">
        <f>VLOOKUP($B1734,'[3]POBLAC SIN ESSALUD CUADRO MANDO'!$G$3:$DY$188,16,0)</f>
        <v>35</v>
      </c>
      <c r="Y1734" s="12">
        <f>VLOOKUP($B1734,'[3]POBLAC SIN ESSALUD CUADRO MANDO'!$G$3:$DY$188,17,0)</f>
        <v>34</v>
      </c>
      <c r="Z1734" s="12">
        <f>VLOOKUP($B1734,'[3]POBLAC SIN ESSALUD CUADRO MANDO'!$G$3:$DY$188,18,0)</f>
        <v>34</v>
      </c>
      <c r="AA1734" s="12">
        <f>VLOOKUP($B1734,'[3]POBLAC SIN ESSALUD CUADRO MANDO'!$G$3:$DY$188,19,0)</f>
        <v>38</v>
      </c>
      <c r="AB1734" s="12">
        <f>VLOOKUP($B1734,'[3]POBLAC SIN ESSALUD CUADRO MANDO'!$G$3:$DY$188,20,0)</f>
        <v>33</v>
      </c>
      <c r="AC1734" s="12">
        <f>VLOOKUP($B1734,'[3]POBLAC SIN ESSALUD CUADRO MANDO'!$G$3:$DY$188,21,0)</f>
        <v>34</v>
      </c>
      <c r="AD1734" s="12">
        <f>VLOOKUP($B1734,'[3]POBLAC SIN ESSALUD CUADRO MANDO'!$G$3:$DY$188,110,0)</f>
        <v>108</v>
      </c>
      <c r="AE1734" s="12">
        <f>VLOOKUP($B1734,'[3]POBLAC SIN ESSALUD CUADRO MANDO'!$G$3:$DY$188,111,0)</f>
        <v>103</v>
      </c>
      <c r="AF1734" s="12">
        <f>VLOOKUP($B1734,'[3]POBLAC SIN ESSALUD CUADRO MANDO'!$G$3:$DY$188,112,0)</f>
        <v>114</v>
      </c>
      <c r="AG1734" s="12">
        <f>VLOOKUP($B1734,'[3]POBLAC SIN ESSALUD CUADRO MANDO'!$G$3:$DY$188,113,0)</f>
        <v>103</v>
      </c>
      <c r="AH1734" s="12">
        <f>VLOOKUP($B1734,'[3]POBLAC SIN ESSALUD CUADRO MANDO'!$G$3:$DY$188,114,0)</f>
        <v>104</v>
      </c>
      <c r="AI1734" s="12">
        <f>VLOOKUP($B1734,'[3]POBLAC SIN ESSALUD CUADRO MANDO'!$G$3:$DY$188,115,0)</f>
        <v>103</v>
      </c>
      <c r="AJ1734" s="12">
        <f>VLOOKUP($B1734,'[3]POBLAC SIN ESSALUD CUADRO MANDO'!$G$3:$DY$188,116,0)</f>
        <v>102</v>
      </c>
      <c r="AK1734" s="12">
        <f>VLOOKUP($B1734,'[3]POBLAC SIN ESSALUD CUADRO MANDO'!$G$3:$DY$188,117,0)</f>
        <v>74</v>
      </c>
      <c r="AL1734" s="12">
        <f>VLOOKUP($B1734,'[3]POBLAC SIN ESSALUD CUADRO MANDO'!$G$3:$DY$188,118,0)</f>
        <v>63</v>
      </c>
      <c r="AM1734" s="12">
        <f>VLOOKUP($B1734,'[3]POBLAC SIN ESSALUD CUADRO MANDO'!$G$3:$DY$188,119,0)</f>
        <v>48</v>
      </c>
      <c r="AN1734" s="12">
        <f>VLOOKUP($B1734,'[3]POBLAC SIN ESSALUD CUADRO MANDO'!$G$3:$DY$188,120,0)</f>
        <v>45</v>
      </c>
      <c r="AO1734" s="12">
        <f>VLOOKUP($B1734,'[3]POBLAC SIN ESSALUD CUADRO MANDO'!$G$3:$DY$188,121,0)</f>
        <v>37</v>
      </c>
      <c r="AP1734" s="12">
        <f>VLOOKUP($B1734,'[3]POBLAC SIN ESSALUD CUADRO MANDO'!$G$3:$DY$188,122,0)</f>
        <v>54</v>
      </c>
      <c r="AQ1734" s="74">
        <f>VLOOKUP($B1734,'[4]POB-2019'!$K$6:$BD$190,42,0)</f>
        <v>837</v>
      </c>
      <c r="AR1734" s="74">
        <f>VLOOKUP($B1734,'[4]POB-2019'!$K$6:$BD$190,43,0)</f>
        <v>92</v>
      </c>
      <c r="AS1734" s="74">
        <f>VLOOKUP($B1734,'[4]POB-2019'!$K$6:$BD$190,44,0)</f>
        <v>88</v>
      </c>
      <c r="AT1734" s="74">
        <f>VLOOKUP($B1734,'[4]POB-2019'!$K$6:$BD$190,45,0)</f>
        <v>324</v>
      </c>
      <c r="AU1734" s="12">
        <f>VLOOKUP($B1734,'[3]POBLAC SIN ESSALUD CUADRO MANDO'!$G$3:$DY$188,123,0)</f>
        <v>22</v>
      </c>
    </row>
    <row r="1735" spans="1:47" ht="12">
      <c r="A1735" s="58">
        <v>1736</v>
      </c>
      <c r="B1735" s="58">
        <v>6853</v>
      </c>
      <c r="C1735" s="59" t="s">
        <v>1130</v>
      </c>
      <c r="D1735" s="59" t="s">
        <v>723</v>
      </c>
      <c r="E1735" s="59" t="s">
        <v>902</v>
      </c>
      <c r="F1735" s="59" t="s">
        <v>915</v>
      </c>
      <c r="G1735" s="12" t="s">
        <v>266</v>
      </c>
      <c r="H1735" s="14">
        <f>B1735</f>
        <v>6853</v>
      </c>
      <c r="I1735" s="14">
        <f t="shared" si="417"/>
        <v>433</v>
      </c>
      <c r="J1735" s="12">
        <f>VLOOKUP($B1735,'[3]POBLAC SIN ESSALUD CUADRO MANDO'!$G$3:$DY$188,2,0)</f>
        <v>5</v>
      </c>
      <c r="K1735" s="12">
        <f>VLOOKUP($B1735,'[3]POBLAC SIN ESSALUD CUADRO MANDO'!$G$3:$DY$188,3,0)</f>
        <v>3</v>
      </c>
      <c r="L1735" s="12">
        <f>VLOOKUP($B1735,'[3]POBLAC SIN ESSALUD CUADRO MANDO'!$G$3:$DY$188,4,0)</f>
        <v>5</v>
      </c>
      <c r="M1735" s="12">
        <f>VLOOKUP($B1735,'[3]POBLAC SIN ESSALUD CUADRO MANDO'!$G$3:$DY$188,5,0)</f>
        <v>6</v>
      </c>
      <c r="N1735" s="12">
        <f>VLOOKUP($B1735,'[3]POBLAC SIN ESSALUD CUADRO MANDO'!$G$3:$DY$188,6,0)</f>
        <v>6</v>
      </c>
      <c r="O1735" s="12">
        <f>VLOOKUP($B1735,'[3]POBLAC SIN ESSALUD CUADRO MANDO'!$G$3:$DY$188,7,0)</f>
        <v>6</v>
      </c>
      <c r="P1735" s="12">
        <f>VLOOKUP($B1735,'[3]POBLAC SIN ESSALUD CUADRO MANDO'!$G$3:$DY$188,8,0)</f>
        <v>6</v>
      </c>
      <c r="Q1735" s="12">
        <f>VLOOKUP($B1735,'[3]POBLAC SIN ESSALUD CUADRO MANDO'!$G$3:$DY$188,9,0)</f>
        <v>8</v>
      </c>
      <c r="R1735" s="12">
        <f>VLOOKUP($B1735,'[3]POBLAC SIN ESSALUD CUADRO MANDO'!$G$3:$DY$188,10,0)</f>
        <v>8</v>
      </c>
      <c r="S1735" s="12">
        <f>VLOOKUP($B1735,'[3]POBLAC SIN ESSALUD CUADRO MANDO'!$G$3:$DY$188,11,0)</f>
        <v>8</v>
      </c>
      <c r="T1735" s="12">
        <f>VLOOKUP($B1735,'[3]POBLAC SIN ESSALUD CUADRO MANDO'!$G$3:$DY$188,12,0)</f>
        <v>8</v>
      </c>
      <c r="U1735" s="12">
        <f>VLOOKUP($B1735,'[3]POBLAC SIN ESSALUD CUADRO MANDO'!$G$3:$DY$188,13,0)</f>
        <v>8</v>
      </c>
      <c r="V1735" s="12">
        <f>VLOOKUP($B1735,'[3]POBLAC SIN ESSALUD CUADRO MANDO'!$G$3:$DY$188,14,0)</f>
        <v>10</v>
      </c>
      <c r="W1735" s="12">
        <f>VLOOKUP($B1735,'[3]POBLAC SIN ESSALUD CUADRO MANDO'!$G$3:$DY$188,15,0)</f>
        <v>10</v>
      </c>
      <c r="X1735" s="12">
        <f>VLOOKUP($B1735,'[3]POBLAC SIN ESSALUD CUADRO MANDO'!$G$3:$DY$188,16,0)</f>
        <v>10</v>
      </c>
      <c r="Y1735" s="12">
        <f>VLOOKUP($B1735,'[3]POBLAC SIN ESSALUD CUADRO MANDO'!$G$3:$DY$188,17,0)</f>
        <v>10</v>
      </c>
      <c r="Z1735" s="12">
        <f>VLOOKUP($B1735,'[3]POBLAC SIN ESSALUD CUADRO MANDO'!$G$3:$DY$188,18,0)</f>
        <v>9</v>
      </c>
      <c r="AA1735" s="12">
        <f>VLOOKUP($B1735,'[3]POBLAC SIN ESSALUD CUADRO MANDO'!$G$3:$DY$188,19,0)</f>
        <v>9</v>
      </c>
      <c r="AB1735" s="12">
        <f>VLOOKUP($B1735,'[3]POBLAC SIN ESSALUD CUADRO MANDO'!$G$3:$DY$188,20,0)</f>
        <v>9</v>
      </c>
      <c r="AC1735" s="12">
        <f>VLOOKUP($B1735,'[3]POBLAC SIN ESSALUD CUADRO MANDO'!$G$3:$DY$188,21,0)</f>
        <v>9</v>
      </c>
      <c r="AD1735" s="12">
        <f>VLOOKUP($B1735,'[3]POBLAC SIN ESSALUD CUADRO MANDO'!$G$3:$DY$188,110,0)</f>
        <v>37</v>
      </c>
      <c r="AE1735" s="12">
        <f>VLOOKUP($B1735,'[3]POBLAC SIN ESSALUD CUADRO MANDO'!$G$3:$DY$188,111,0)</f>
        <v>29</v>
      </c>
      <c r="AF1735" s="12">
        <f>VLOOKUP($B1735,'[3]POBLAC SIN ESSALUD CUADRO MANDO'!$G$3:$DY$188,112,0)</f>
        <v>31</v>
      </c>
      <c r="AG1735" s="12">
        <f>VLOOKUP($B1735,'[3]POBLAC SIN ESSALUD CUADRO MANDO'!$G$3:$DY$188,113,0)</f>
        <v>28</v>
      </c>
      <c r="AH1735" s="12">
        <f>VLOOKUP($B1735,'[3]POBLAC SIN ESSALUD CUADRO MANDO'!$G$3:$DY$188,114,0)</f>
        <v>28</v>
      </c>
      <c r="AI1735" s="12">
        <f>VLOOKUP($B1735,'[3]POBLAC SIN ESSALUD CUADRO MANDO'!$G$3:$DY$188,115,0)</f>
        <v>26</v>
      </c>
      <c r="AJ1735" s="12">
        <f>VLOOKUP($B1735,'[3]POBLAC SIN ESSALUD CUADRO MANDO'!$G$3:$DY$188,116,0)</f>
        <v>24</v>
      </c>
      <c r="AK1735" s="12">
        <f>VLOOKUP($B1735,'[3]POBLAC SIN ESSALUD CUADRO MANDO'!$G$3:$DY$188,117,0)</f>
        <v>17</v>
      </c>
      <c r="AL1735" s="12">
        <f>VLOOKUP($B1735,'[3]POBLAC SIN ESSALUD CUADRO MANDO'!$G$3:$DY$188,118,0)</f>
        <v>17</v>
      </c>
      <c r="AM1735" s="12">
        <f>VLOOKUP($B1735,'[3]POBLAC SIN ESSALUD CUADRO MANDO'!$G$3:$DY$188,119,0)</f>
        <v>13</v>
      </c>
      <c r="AN1735" s="12">
        <f>VLOOKUP($B1735,'[3]POBLAC SIN ESSALUD CUADRO MANDO'!$G$3:$DY$188,120,0)</f>
        <v>10</v>
      </c>
      <c r="AO1735" s="12">
        <f>VLOOKUP($B1735,'[3]POBLAC SIN ESSALUD CUADRO MANDO'!$G$3:$DY$188,121,0)</f>
        <v>8</v>
      </c>
      <c r="AP1735" s="12">
        <f>VLOOKUP($B1735,'[3]POBLAC SIN ESSALUD CUADRO MANDO'!$G$3:$DY$188,122,0)</f>
        <v>12</v>
      </c>
      <c r="AQ1735" s="74">
        <f>VLOOKUP($B1735,'[4]POB-2019'!$K$6:$BD$190,42,0)</f>
        <v>221</v>
      </c>
      <c r="AR1735" s="74">
        <f>VLOOKUP($B1735,'[4]POB-2019'!$K$6:$BD$190,43,0)</f>
        <v>23</v>
      </c>
      <c r="AS1735" s="74">
        <f>VLOOKUP($B1735,'[4]POB-2019'!$K$6:$BD$190,44,0)</f>
        <v>23</v>
      </c>
      <c r="AT1735" s="74">
        <f>VLOOKUP($B1735,'[4]POB-2019'!$K$6:$BD$190,45,0)</f>
        <v>91</v>
      </c>
      <c r="AU1735" s="12">
        <f>VLOOKUP($B1735,'[3]POBLAC SIN ESSALUD CUADRO MANDO'!$G$3:$DY$188,123,0)</f>
        <v>5</v>
      </c>
    </row>
    <row r="1736" spans="1:47" ht="12">
      <c r="A1736" s="58">
        <v>1737</v>
      </c>
      <c r="B1736" s="58">
        <v>6870</v>
      </c>
      <c r="C1736" s="59" t="s">
        <v>1130</v>
      </c>
      <c r="D1736" s="59" t="s">
        <v>723</v>
      </c>
      <c r="E1736" s="59" t="s">
        <v>902</v>
      </c>
      <c r="F1736" s="59" t="s">
        <v>918</v>
      </c>
      <c r="G1736" s="12" t="s">
        <v>266</v>
      </c>
      <c r="H1736" s="14">
        <f>B1736</f>
        <v>6870</v>
      </c>
      <c r="I1736" s="14">
        <f t="shared" si="417"/>
        <v>634</v>
      </c>
      <c r="J1736" s="12">
        <f>VLOOKUP($B1736,'[3]POBLAC SIN ESSALUD CUADRO MANDO'!$G$3:$DY$188,2,0)</f>
        <v>7</v>
      </c>
      <c r="K1736" s="12">
        <f>VLOOKUP($B1736,'[3]POBLAC SIN ESSALUD CUADRO MANDO'!$G$3:$DY$188,3,0)</f>
        <v>10</v>
      </c>
      <c r="L1736" s="12">
        <f>VLOOKUP($B1736,'[3]POBLAC SIN ESSALUD CUADRO MANDO'!$G$3:$DY$188,4,0)</f>
        <v>5</v>
      </c>
      <c r="M1736" s="12">
        <f>VLOOKUP($B1736,'[3]POBLAC SIN ESSALUD CUADRO MANDO'!$G$3:$DY$188,5,0)</f>
        <v>8</v>
      </c>
      <c r="N1736" s="12">
        <f>VLOOKUP($B1736,'[3]POBLAC SIN ESSALUD CUADRO MANDO'!$G$3:$DY$188,6,0)</f>
        <v>12</v>
      </c>
      <c r="O1736" s="12">
        <f>VLOOKUP($B1736,'[3]POBLAC SIN ESSALUD CUADRO MANDO'!$G$3:$DY$188,7,0)</f>
        <v>9</v>
      </c>
      <c r="P1736" s="12">
        <f>VLOOKUP($B1736,'[3]POBLAC SIN ESSALUD CUADRO MANDO'!$G$3:$DY$188,8,0)</f>
        <v>10</v>
      </c>
      <c r="Q1736" s="12">
        <f>VLOOKUP($B1736,'[3]POBLAC SIN ESSALUD CUADRO MANDO'!$G$3:$DY$188,9,0)</f>
        <v>10</v>
      </c>
      <c r="R1736" s="12">
        <f>VLOOKUP($B1736,'[3]POBLAC SIN ESSALUD CUADRO MANDO'!$G$3:$DY$188,10,0)</f>
        <v>9</v>
      </c>
      <c r="S1736" s="12">
        <f>VLOOKUP($B1736,'[3]POBLAC SIN ESSALUD CUADRO MANDO'!$G$3:$DY$188,11,0)</f>
        <v>10</v>
      </c>
      <c r="T1736" s="12">
        <f>VLOOKUP($B1736,'[3]POBLAC SIN ESSALUD CUADRO MANDO'!$G$3:$DY$188,12,0)</f>
        <v>13</v>
      </c>
      <c r="U1736" s="12">
        <f>VLOOKUP($B1736,'[3]POBLAC SIN ESSALUD CUADRO MANDO'!$G$3:$DY$188,13,0)</f>
        <v>11</v>
      </c>
      <c r="V1736" s="12">
        <f>VLOOKUP($B1736,'[3]POBLAC SIN ESSALUD CUADRO MANDO'!$G$3:$DY$188,14,0)</f>
        <v>13</v>
      </c>
      <c r="W1736" s="12">
        <f>VLOOKUP($B1736,'[3]POBLAC SIN ESSALUD CUADRO MANDO'!$G$3:$DY$188,15,0)</f>
        <v>14</v>
      </c>
      <c r="X1736" s="12">
        <f>VLOOKUP($B1736,'[3]POBLAC SIN ESSALUD CUADRO MANDO'!$G$3:$DY$188,16,0)</f>
        <v>13</v>
      </c>
      <c r="Y1736" s="12">
        <f>VLOOKUP($B1736,'[3]POBLAC SIN ESSALUD CUADRO MANDO'!$G$3:$DY$188,17,0)</f>
        <v>12</v>
      </c>
      <c r="Z1736" s="12">
        <f>VLOOKUP($B1736,'[3]POBLAC SIN ESSALUD CUADRO MANDO'!$G$3:$DY$188,18,0)</f>
        <v>12</v>
      </c>
      <c r="AA1736" s="12">
        <f>VLOOKUP($B1736,'[3]POBLAC SIN ESSALUD CUADRO MANDO'!$G$3:$DY$188,19,0)</f>
        <v>13</v>
      </c>
      <c r="AB1736" s="12">
        <f>VLOOKUP($B1736,'[3]POBLAC SIN ESSALUD CUADRO MANDO'!$G$3:$DY$188,20,0)</f>
        <v>13</v>
      </c>
      <c r="AC1736" s="12">
        <f>VLOOKUP($B1736,'[3]POBLAC SIN ESSALUD CUADRO MANDO'!$G$3:$DY$188,21,0)</f>
        <v>13</v>
      </c>
      <c r="AD1736" s="12">
        <f>VLOOKUP($B1736,'[3]POBLAC SIN ESSALUD CUADRO MANDO'!$G$3:$DY$188,110,0)</f>
        <v>53</v>
      </c>
      <c r="AE1736" s="12">
        <f>VLOOKUP($B1736,'[3]POBLAC SIN ESSALUD CUADRO MANDO'!$G$3:$DY$188,111,0)</f>
        <v>51</v>
      </c>
      <c r="AF1736" s="12">
        <f>VLOOKUP($B1736,'[3]POBLAC SIN ESSALUD CUADRO MANDO'!$G$3:$DY$188,112,0)</f>
        <v>46</v>
      </c>
      <c r="AG1736" s="12">
        <f>VLOOKUP($B1736,'[3]POBLAC SIN ESSALUD CUADRO MANDO'!$G$3:$DY$188,113,0)</f>
        <v>42</v>
      </c>
      <c r="AH1736" s="12">
        <f>VLOOKUP($B1736,'[3]POBLAC SIN ESSALUD CUADRO MANDO'!$G$3:$DY$188,114,0)</f>
        <v>39</v>
      </c>
      <c r="AI1736" s="12">
        <f>VLOOKUP($B1736,'[3]POBLAC SIN ESSALUD CUADRO MANDO'!$G$3:$DY$188,115,0)</f>
        <v>38</v>
      </c>
      <c r="AJ1736" s="12">
        <f>VLOOKUP($B1736,'[3]POBLAC SIN ESSALUD CUADRO MANDO'!$G$3:$DY$188,116,0)</f>
        <v>39</v>
      </c>
      <c r="AK1736" s="12">
        <f>VLOOKUP($B1736,'[3]POBLAC SIN ESSALUD CUADRO MANDO'!$G$3:$DY$188,117,0)</f>
        <v>28</v>
      </c>
      <c r="AL1736" s="12">
        <f>VLOOKUP($B1736,'[3]POBLAC SIN ESSALUD CUADRO MANDO'!$G$3:$DY$188,118,0)</f>
        <v>22</v>
      </c>
      <c r="AM1736" s="12">
        <f>VLOOKUP($B1736,'[3]POBLAC SIN ESSALUD CUADRO MANDO'!$G$3:$DY$188,119,0)</f>
        <v>15</v>
      </c>
      <c r="AN1736" s="12">
        <f>VLOOKUP($B1736,'[3]POBLAC SIN ESSALUD CUADRO MANDO'!$G$3:$DY$188,120,0)</f>
        <v>14</v>
      </c>
      <c r="AO1736" s="12">
        <f>VLOOKUP($B1736,'[3]POBLAC SIN ESSALUD CUADRO MANDO'!$G$3:$DY$188,121,0)</f>
        <v>13</v>
      </c>
      <c r="AP1736" s="12">
        <f>VLOOKUP($B1736,'[3]POBLAC SIN ESSALUD CUADRO MANDO'!$G$3:$DY$188,122,0)</f>
        <v>17</v>
      </c>
      <c r="AQ1736" s="74">
        <f>VLOOKUP($B1736,'[4]POB-2019'!$K$6:$BD$190,42,0)</f>
        <v>323</v>
      </c>
      <c r="AR1736" s="74">
        <f>VLOOKUP($B1736,'[4]POB-2019'!$K$6:$BD$190,43,0)</f>
        <v>33</v>
      </c>
      <c r="AS1736" s="74">
        <f>VLOOKUP($B1736,'[4]POB-2019'!$K$6:$BD$190,44,0)</f>
        <v>32</v>
      </c>
      <c r="AT1736" s="74">
        <f>VLOOKUP($B1736,'[4]POB-2019'!$K$6:$BD$190,45,0)</f>
        <v>137</v>
      </c>
      <c r="AU1736" s="12">
        <f>VLOOKUP($B1736,'[3]POBLAC SIN ESSALUD CUADRO MANDO'!$G$3:$DY$188,123,0)</f>
        <v>7</v>
      </c>
    </row>
    <row r="1737" spans="1:47" ht="12">
      <c r="A1737" s="58">
        <v>1738</v>
      </c>
      <c r="B1737" s="58">
        <v>5039</v>
      </c>
      <c r="C1737" s="59" t="s">
        <v>1130</v>
      </c>
      <c r="D1737" s="59" t="s">
        <v>723</v>
      </c>
      <c r="E1737" s="59" t="s">
        <v>902</v>
      </c>
      <c r="F1737" s="59" t="s">
        <v>919</v>
      </c>
      <c r="G1737" s="12" t="s">
        <v>266</v>
      </c>
      <c r="H1737" s="14">
        <f>B1737</f>
        <v>5039</v>
      </c>
      <c r="I1737" s="14">
        <f t="shared" si="417"/>
        <v>665</v>
      </c>
      <c r="J1737" s="12">
        <f>VLOOKUP($B1737,'[3]POBLAC SIN ESSALUD CUADRO MANDO'!$G$3:$DY$188,2,0)</f>
        <v>8</v>
      </c>
      <c r="K1737" s="12">
        <f>VLOOKUP($B1737,'[3]POBLAC SIN ESSALUD CUADRO MANDO'!$G$3:$DY$188,3,0)</f>
        <v>9</v>
      </c>
      <c r="L1737" s="12">
        <f>VLOOKUP($B1737,'[3]POBLAC SIN ESSALUD CUADRO MANDO'!$G$3:$DY$188,4,0)</f>
        <v>12</v>
      </c>
      <c r="M1737" s="12">
        <f>VLOOKUP($B1737,'[3]POBLAC SIN ESSALUD CUADRO MANDO'!$G$3:$DY$188,5,0)</f>
        <v>9</v>
      </c>
      <c r="N1737" s="12">
        <f>VLOOKUP($B1737,'[3]POBLAC SIN ESSALUD CUADRO MANDO'!$G$3:$DY$188,6,0)</f>
        <v>7</v>
      </c>
      <c r="O1737" s="12">
        <f>VLOOKUP($B1737,'[3]POBLAC SIN ESSALUD CUADRO MANDO'!$G$3:$DY$188,7,0)</f>
        <v>9</v>
      </c>
      <c r="P1737" s="12">
        <f>VLOOKUP($B1737,'[3]POBLAC SIN ESSALUD CUADRO MANDO'!$G$3:$DY$188,8,0)</f>
        <v>10</v>
      </c>
      <c r="Q1737" s="12">
        <f>VLOOKUP($B1737,'[3]POBLAC SIN ESSALUD CUADRO MANDO'!$G$3:$DY$188,9,0)</f>
        <v>11</v>
      </c>
      <c r="R1737" s="12">
        <f>VLOOKUP($B1737,'[3]POBLAC SIN ESSALUD CUADRO MANDO'!$G$3:$DY$188,10,0)</f>
        <v>10</v>
      </c>
      <c r="S1737" s="12">
        <f>VLOOKUP($B1737,'[3]POBLAC SIN ESSALUD CUADRO MANDO'!$G$3:$DY$188,11,0)</f>
        <v>10</v>
      </c>
      <c r="T1737" s="12">
        <f>VLOOKUP($B1737,'[3]POBLAC SIN ESSALUD CUADRO MANDO'!$G$3:$DY$188,12,0)</f>
        <v>13</v>
      </c>
      <c r="U1737" s="12">
        <f>VLOOKUP($B1737,'[3]POBLAC SIN ESSALUD CUADRO MANDO'!$G$3:$DY$188,13,0)</f>
        <v>12</v>
      </c>
      <c r="V1737" s="12">
        <f>VLOOKUP($B1737,'[3]POBLAC SIN ESSALUD CUADRO MANDO'!$G$3:$DY$188,14,0)</f>
        <v>14</v>
      </c>
      <c r="W1737" s="12">
        <f>VLOOKUP($B1737,'[3]POBLAC SIN ESSALUD CUADRO MANDO'!$G$3:$DY$188,15,0)</f>
        <v>15</v>
      </c>
      <c r="X1737" s="12">
        <f>VLOOKUP($B1737,'[3]POBLAC SIN ESSALUD CUADRO MANDO'!$G$3:$DY$188,16,0)</f>
        <v>13</v>
      </c>
      <c r="Y1737" s="12">
        <f>VLOOKUP($B1737,'[3]POBLAC SIN ESSALUD CUADRO MANDO'!$G$3:$DY$188,17,0)</f>
        <v>13</v>
      </c>
      <c r="Z1737" s="12">
        <f>VLOOKUP($B1737,'[3]POBLAC SIN ESSALUD CUADRO MANDO'!$G$3:$DY$188,18,0)</f>
        <v>13</v>
      </c>
      <c r="AA1737" s="12">
        <f>VLOOKUP($B1737,'[3]POBLAC SIN ESSALUD CUADRO MANDO'!$G$3:$DY$188,19,0)</f>
        <v>14</v>
      </c>
      <c r="AB1737" s="12">
        <f>VLOOKUP($B1737,'[3]POBLAC SIN ESSALUD CUADRO MANDO'!$G$3:$DY$188,20,0)</f>
        <v>13</v>
      </c>
      <c r="AC1737" s="12">
        <f>VLOOKUP($B1737,'[3]POBLAC SIN ESSALUD CUADRO MANDO'!$G$3:$DY$188,21,0)</f>
        <v>14</v>
      </c>
      <c r="AD1737" s="12">
        <f>VLOOKUP($B1737,'[3]POBLAC SIN ESSALUD CUADRO MANDO'!$G$3:$DY$188,110,0)</f>
        <v>56</v>
      </c>
      <c r="AE1737" s="12">
        <f>VLOOKUP($B1737,'[3]POBLAC SIN ESSALUD CUADRO MANDO'!$G$3:$DY$188,111,0)</f>
        <v>52</v>
      </c>
      <c r="AF1737" s="12">
        <f>VLOOKUP($B1737,'[3]POBLAC SIN ESSALUD CUADRO MANDO'!$G$3:$DY$188,112,0)</f>
        <v>47</v>
      </c>
      <c r="AG1737" s="12">
        <f>VLOOKUP($B1737,'[3]POBLAC SIN ESSALUD CUADRO MANDO'!$G$3:$DY$188,113,0)</f>
        <v>43</v>
      </c>
      <c r="AH1737" s="12">
        <f>VLOOKUP($B1737,'[3]POBLAC SIN ESSALUD CUADRO MANDO'!$G$3:$DY$188,114,0)</f>
        <v>41</v>
      </c>
      <c r="AI1737" s="12">
        <f>VLOOKUP($B1737,'[3]POBLAC SIN ESSALUD CUADRO MANDO'!$G$3:$DY$188,115,0)</f>
        <v>41</v>
      </c>
      <c r="AJ1737" s="12">
        <f>VLOOKUP($B1737,'[3]POBLAC SIN ESSALUD CUADRO MANDO'!$G$3:$DY$188,116,0)</f>
        <v>40</v>
      </c>
      <c r="AK1737" s="12">
        <f>VLOOKUP($B1737,'[3]POBLAC SIN ESSALUD CUADRO MANDO'!$G$3:$DY$188,117,0)</f>
        <v>31</v>
      </c>
      <c r="AL1737" s="12">
        <f>VLOOKUP($B1737,'[3]POBLAC SIN ESSALUD CUADRO MANDO'!$G$3:$DY$188,118,0)</f>
        <v>23</v>
      </c>
      <c r="AM1737" s="12">
        <f>VLOOKUP($B1737,'[3]POBLAC SIN ESSALUD CUADRO MANDO'!$G$3:$DY$188,119,0)</f>
        <v>16</v>
      </c>
      <c r="AN1737" s="12">
        <f>VLOOKUP($B1737,'[3]POBLAC SIN ESSALUD CUADRO MANDO'!$G$3:$DY$188,120,0)</f>
        <v>16</v>
      </c>
      <c r="AO1737" s="12">
        <f>VLOOKUP($B1737,'[3]POBLAC SIN ESSALUD CUADRO MANDO'!$G$3:$DY$188,121,0)</f>
        <v>13</v>
      </c>
      <c r="AP1737" s="12">
        <f>VLOOKUP($B1737,'[3]POBLAC SIN ESSALUD CUADRO MANDO'!$G$3:$DY$188,122,0)</f>
        <v>17</v>
      </c>
      <c r="AQ1737" s="74">
        <f>VLOOKUP($B1737,'[4]POB-2019'!$K$6:$BD$190,42,0)</f>
        <v>339</v>
      </c>
      <c r="AR1737" s="74">
        <f>VLOOKUP($B1737,'[4]POB-2019'!$K$6:$BD$190,43,0)</f>
        <v>34</v>
      </c>
      <c r="AS1737" s="74">
        <f>VLOOKUP($B1737,'[4]POB-2019'!$K$6:$BD$190,44,0)</f>
        <v>34</v>
      </c>
      <c r="AT1737" s="74">
        <f>VLOOKUP($B1737,'[4]POB-2019'!$K$6:$BD$190,45,0)</f>
        <v>143</v>
      </c>
      <c r="AU1737" s="12">
        <f>VLOOKUP($B1737,'[3]POBLAC SIN ESSALUD CUADRO MANDO'!$G$3:$DY$188,123,0)</f>
        <v>9</v>
      </c>
    </row>
    <row r="1738" spans="1:47" ht="12">
      <c r="A1738" s="58">
        <v>1739</v>
      </c>
      <c r="B1738" s="58">
        <v>7048</v>
      </c>
      <c r="C1738" s="59" t="s">
        <v>1130</v>
      </c>
      <c r="D1738" s="59" t="s">
        <v>723</v>
      </c>
      <c r="E1738" s="59" t="s">
        <v>902</v>
      </c>
      <c r="F1738" s="59" t="s">
        <v>920</v>
      </c>
      <c r="G1738" s="12" t="s">
        <v>266</v>
      </c>
      <c r="H1738" s="14">
        <f>B1738</f>
        <v>7048</v>
      </c>
      <c r="I1738" s="14">
        <f t="shared" si="417"/>
        <v>402</v>
      </c>
      <c r="J1738" s="12">
        <f>VLOOKUP($B1738,'[3]POBLAC SIN ESSALUD CUADRO MANDO'!$G$3:$DY$188,2,0)</f>
        <v>3</v>
      </c>
      <c r="K1738" s="12">
        <f>VLOOKUP($B1738,'[3]POBLAC SIN ESSALUD CUADRO MANDO'!$G$3:$DY$188,3,0)</f>
        <v>3</v>
      </c>
      <c r="L1738" s="12">
        <f>VLOOKUP($B1738,'[3]POBLAC SIN ESSALUD CUADRO MANDO'!$G$3:$DY$188,4,0)</f>
        <v>3</v>
      </c>
      <c r="M1738" s="12">
        <f>VLOOKUP($B1738,'[3]POBLAC SIN ESSALUD CUADRO MANDO'!$G$3:$DY$188,5,0)</f>
        <v>5</v>
      </c>
      <c r="N1738" s="12">
        <f>VLOOKUP($B1738,'[3]POBLAC SIN ESSALUD CUADRO MANDO'!$G$3:$DY$188,6,0)</f>
        <v>4</v>
      </c>
      <c r="O1738" s="12">
        <f>VLOOKUP($B1738,'[3]POBLAC SIN ESSALUD CUADRO MANDO'!$G$3:$DY$188,7,0)</f>
        <v>6</v>
      </c>
      <c r="P1738" s="12">
        <f>VLOOKUP($B1738,'[3]POBLAC SIN ESSALUD CUADRO MANDO'!$G$3:$DY$188,8,0)</f>
        <v>6</v>
      </c>
      <c r="Q1738" s="12">
        <f>VLOOKUP($B1738,'[3]POBLAC SIN ESSALUD CUADRO MANDO'!$G$3:$DY$188,9,0)</f>
        <v>7</v>
      </c>
      <c r="R1738" s="12">
        <f>VLOOKUP($B1738,'[3]POBLAC SIN ESSALUD CUADRO MANDO'!$G$3:$DY$188,10,0)</f>
        <v>6</v>
      </c>
      <c r="S1738" s="12">
        <f>VLOOKUP($B1738,'[3]POBLAC SIN ESSALUD CUADRO MANDO'!$G$3:$DY$188,11,0)</f>
        <v>6</v>
      </c>
      <c r="T1738" s="12">
        <f>VLOOKUP($B1738,'[3]POBLAC SIN ESSALUD CUADRO MANDO'!$G$3:$DY$188,12,0)</f>
        <v>8</v>
      </c>
      <c r="U1738" s="12">
        <f>VLOOKUP($B1738,'[3]POBLAC SIN ESSALUD CUADRO MANDO'!$G$3:$DY$188,13,0)</f>
        <v>7</v>
      </c>
      <c r="V1738" s="12">
        <f>VLOOKUP($B1738,'[3]POBLAC SIN ESSALUD CUADRO MANDO'!$G$3:$DY$188,14,0)</f>
        <v>9</v>
      </c>
      <c r="W1738" s="12">
        <f>VLOOKUP($B1738,'[3]POBLAC SIN ESSALUD CUADRO MANDO'!$G$3:$DY$188,15,0)</f>
        <v>9</v>
      </c>
      <c r="X1738" s="12">
        <f>VLOOKUP($B1738,'[3]POBLAC SIN ESSALUD CUADRO MANDO'!$G$3:$DY$188,16,0)</f>
        <v>8</v>
      </c>
      <c r="Y1738" s="12">
        <f>VLOOKUP($B1738,'[3]POBLAC SIN ESSALUD CUADRO MANDO'!$G$3:$DY$188,17,0)</f>
        <v>8</v>
      </c>
      <c r="Z1738" s="12">
        <f>VLOOKUP($B1738,'[3]POBLAC SIN ESSALUD CUADRO MANDO'!$G$3:$DY$188,18,0)</f>
        <v>8</v>
      </c>
      <c r="AA1738" s="12">
        <f>VLOOKUP($B1738,'[3]POBLAC SIN ESSALUD CUADRO MANDO'!$G$3:$DY$188,19,0)</f>
        <v>9</v>
      </c>
      <c r="AB1738" s="12">
        <f>VLOOKUP($B1738,'[3]POBLAC SIN ESSALUD CUADRO MANDO'!$G$3:$DY$188,20,0)</f>
        <v>8</v>
      </c>
      <c r="AC1738" s="12">
        <f>VLOOKUP($B1738,'[3]POBLAC SIN ESSALUD CUADRO MANDO'!$G$3:$DY$188,21,0)</f>
        <v>9</v>
      </c>
      <c r="AD1738" s="12">
        <f>VLOOKUP($B1738,'[3]POBLAC SIN ESSALUD CUADRO MANDO'!$G$3:$DY$188,110,0)</f>
        <v>35</v>
      </c>
      <c r="AE1738" s="12">
        <f>VLOOKUP($B1738,'[3]POBLAC SIN ESSALUD CUADRO MANDO'!$G$3:$DY$188,111,0)</f>
        <v>33</v>
      </c>
      <c r="AF1738" s="12">
        <f>VLOOKUP($B1738,'[3]POBLAC SIN ESSALUD CUADRO MANDO'!$G$3:$DY$188,112,0)</f>
        <v>29</v>
      </c>
      <c r="AG1738" s="12">
        <f>VLOOKUP($B1738,'[3]POBLAC SIN ESSALUD CUADRO MANDO'!$G$3:$DY$188,113,0)</f>
        <v>27</v>
      </c>
      <c r="AH1738" s="12">
        <f>VLOOKUP($B1738,'[3]POBLAC SIN ESSALUD CUADRO MANDO'!$G$3:$DY$188,114,0)</f>
        <v>25</v>
      </c>
      <c r="AI1738" s="12">
        <f>VLOOKUP($B1738,'[3]POBLAC SIN ESSALUD CUADRO MANDO'!$G$3:$DY$188,115,0)</f>
        <v>25</v>
      </c>
      <c r="AJ1738" s="12">
        <f>VLOOKUP($B1738,'[3]POBLAC SIN ESSALUD CUADRO MANDO'!$G$3:$DY$188,116,0)</f>
        <v>25</v>
      </c>
      <c r="AK1738" s="12">
        <f>VLOOKUP($B1738,'[3]POBLAC SIN ESSALUD CUADRO MANDO'!$G$3:$DY$188,117,0)</f>
        <v>18</v>
      </c>
      <c r="AL1738" s="12">
        <f>VLOOKUP($B1738,'[3]POBLAC SIN ESSALUD CUADRO MANDO'!$G$3:$DY$188,118,0)</f>
        <v>14</v>
      </c>
      <c r="AM1738" s="12">
        <f>VLOOKUP($B1738,'[3]POBLAC SIN ESSALUD CUADRO MANDO'!$G$3:$DY$188,119,0)</f>
        <v>11</v>
      </c>
      <c r="AN1738" s="12">
        <f>VLOOKUP($B1738,'[3]POBLAC SIN ESSALUD CUADRO MANDO'!$G$3:$DY$188,120,0)</f>
        <v>10</v>
      </c>
      <c r="AO1738" s="12">
        <f>VLOOKUP($B1738,'[3]POBLAC SIN ESSALUD CUADRO MANDO'!$G$3:$DY$188,121,0)</f>
        <v>7</v>
      </c>
      <c r="AP1738" s="12">
        <f>VLOOKUP($B1738,'[3]POBLAC SIN ESSALUD CUADRO MANDO'!$G$3:$DY$188,122,0)</f>
        <v>11</v>
      </c>
      <c r="AQ1738" s="74">
        <f>VLOOKUP($B1738,'[4]POB-2019'!$K$6:$BD$190,42,0)</f>
        <v>205</v>
      </c>
      <c r="AR1738" s="74">
        <f>VLOOKUP($B1738,'[4]POB-2019'!$K$6:$BD$190,43,0)</f>
        <v>21</v>
      </c>
      <c r="AS1738" s="74">
        <f>VLOOKUP($B1738,'[4]POB-2019'!$K$6:$BD$190,44,0)</f>
        <v>21</v>
      </c>
      <c r="AT1738" s="74">
        <f>VLOOKUP($B1738,'[4]POB-2019'!$K$6:$BD$190,45,0)</f>
        <v>89</v>
      </c>
      <c r="AU1738" s="12">
        <f>VLOOKUP($B1738,'[3]POBLAC SIN ESSALUD CUADRO MANDO'!$G$3:$DY$188,123,0)</f>
        <v>3</v>
      </c>
    </row>
    <row r="1739" spans="1:47" ht="12">
      <c r="A1739" s="97">
        <v>1740</v>
      </c>
      <c r="B1739" s="97"/>
      <c r="C1739" s="98"/>
      <c r="D1739" s="98"/>
      <c r="E1739" s="98"/>
      <c r="F1739" s="98" t="s">
        <v>1164</v>
      </c>
      <c r="G1739" s="17" t="s">
        <v>1214</v>
      </c>
      <c r="H1739" s="81"/>
      <c r="I1739" s="81">
        <f t="shared" si="417"/>
        <v>3847</v>
      </c>
      <c r="J1739" s="17">
        <f>SUM(J1740:J1746)</f>
        <v>56</v>
      </c>
      <c r="K1739" s="17">
        <f t="shared" ref="K1739:AU1739" si="419">SUM(K1740:K1746)</f>
        <v>59</v>
      </c>
      <c r="L1739" s="17">
        <f t="shared" si="419"/>
        <v>51</v>
      </c>
      <c r="M1739" s="17">
        <f t="shared" si="419"/>
        <v>74</v>
      </c>
      <c r="N1739" s="17">
        <f t="shared" si="419"/>
        <v>53</v>
      </c>
      <c r="O1739" s="17">
        <f t="shared" si="419"/>
        <v>54</v>
      </c>
      <c r="P1739" s="17">
        <f t="shared" si="419"/>
        <v>45</v>
      </c>
      <c r="Q1739" s="17">
        <f t="shared" si="419"/>
        <v>91</v>
      </c>
      <c r="R1739" s="17">
        <f t="shared" si="419"/>
        <v>76</v>
      </c>
      <c r="S1739" s="17">
        <f t="shared" si="419"/>
        <v>69</v>
      </c>
      <c r="T1739" s="17">
        <f t="shared" si="419"/>
        <v>88</v>
      </c>
      <c r="U1739" s="17">
        <f t="shared" si="419"/>
        <v>82</v>
      </c>
      <c r="V1739" s="17">
        <f t="shared" si="419"/>
        <v>84</v>
      </c>
      <c r="W1739" s="17">
        <f t="shared" si="419"/>
        <v>87</v>
      </c>
      <c r="X1739" s="17">
        <f t="shared" si="419"/>
        <v>88</v>
      </c>
      <c r="Y1739" s="17">
        <f t="shared" si="419"/>
        <v>87</v>
      </c>
      <c r="Z1739" s="17">
        <f t="shared" si="419"/>
        <v>87</v>
      </c>
      <c r="AA1739" s="17">
        <f t="shared" si="419"/>
        <v>86</v>
      </c>
      <c r="AB1739" s="17">
        <f t="shared" si="419"/>
        <v>61</v>
      </c>
      <c r="AC1739" s="17">
        <f t="shared" si="419"/>
        <v>91</v>
      </c>
      <c r="AD1739" s="17">
        <f t="shared" si="419"/>
        <v>327</v>
      </c>
      <c r="AE1739" s="17">
        <f t="shared" si="419"/>
        <v>237</v>
      </c>
      <c r="AF1739" s="17">
        <f t="shared" si="419"/>
        <v>249</v>
      </c>
      <c r="AG1739" s="17">
        <f t="shared" si="419"/>
        <v>257</v>
      </c>
      <c r="AH1739" s="17">
        <f t="shared" si="419"/>
        <v>255</v>
      </c>
      <c r="AI1739" s="17">
        <f t="shared" si="419"/>
        <v>223</v>
      </c>
      <c r="AJ1739" s="17">
        <f t="shared" si="419"/>
        <v>177</v>
      </c>
      <c r="AK1739" s="17">
        <f t="shared" si="419"/>
        <v>170</v>
      </c>
      <c r="AL1739" s="17">
        <f t="shared" si="419"/>
        <v>125</v>
      </c>
      <c r="AM1739" s="17">
        <f t="shared" si="419"/>
        <v>103</v>
      </c>
      <c r="AN1739" s="17">
        <f t="shared" si="419"/>
        <v>93</v>
      </c>
      <c r="AO1739" s="17">
        <f t="shared" si="419"/>
        <v>66</v>
      </c>
      <c r="AP1739" s="17">
        <f t="shared" si="419"/>
        <v>96</v>
      </c>
      <c r="AQ1739" s="17">
        <f t="shared" si="419"/>
        <v>1961</v>
      </c>
      <c r="AR1739" s="17">
        <f t="shared" si="419"/>
        <v>218</v>
      </c>
      <c r="AS1739" s="17">
        <f t="shared" si="419"/>
        <v>210</v>
      </c>
      <c r="AT1739" s="17">
        <f t="shared" si="419"/>
        <v>789</v>
      </c>
      <c r="AU1739" s="17">
        <f t="shared" si="419"/>
        <v>57</v>
      </c>
    </row>
    <row r="1740" spans="1:47" ht="12">
      <c r="A1740" s="58">
        <v>1741</v>
      </c>
      <c r="B1740" s="58">
        <v>4977</v>
      </c>
      <c r="C1740" s="59" t="s">
        <v>1130</v>
      </c>
      <c r="D1740" s="59" t="s">
        <v>723</v>
      </c>
      <c r="E1740" s="59" t="s">
        <v>737</v>
      </c>
      <c r="F1740" s="59" t="s">
        <v>739</v>
      </c>
      <c r="G1740" s="12" t="s">
        <v>283</v>
      </c>
      <c r="H1740" s="14">
        <f t="shared" ref="H1740:H1746" si="420">B1740</f>
        <v>4977</v>
      </c>
      <c r="I1740" s="14">
        <f t="shared" si="417"/>
        <v>1246</v>
      </c>
      <c r="J1740" s="12">
        <f>VLOOKUP($B1740,'[3]POBLAC SIN ESSALUD CUADRO MANDO'!$G$3:$DY$188,2,0)</f>
        <v>18</v>
      </c>
      <c r="K1740" s="12">
        <f>VLOOKUP($B1740,'[3]POBLAC SIN ESSALUD CUADRO MANDO'!$G$3:$DY$188,3,0)</f>
        <v>17</v>
      </c>
      <c r="L1740" s="12">
        <f>VLOOKUP($B1740,'[3]POBLAC SIN ESSALUD CUADRO MANDO'!$G$3:$DY$188,4,0)</f>
        <v>14</v>
      </c>
      <c r="M1740" s="12">
        <f>VLOOKUP($B1740,'[3]POBLAC SIN ESSALUD CUADRO MANDO'!$G$3:$DY$188,5,0)</f>
        <v>26</v>
      </c>
      <c r="N1740" s="12">
        <f>VLOOKUP($B1740,'[3]POBLAC SIN ESSALUD CUADRO MANDO'!$G$3:$DY$188,6,0)</f>
        <v>17</v>
      </c>
      <c r="O1740" s="12">
        <f>VLOOKUP($B1740,'[3]POBLAC SIN ESSALUD CUADRO MANDO'!$G$3:$DY$188,7,0)</f>
        <v>16</v>
      </c>
      <c r="P1740" s="12">
        <f>VLOOKUP($B1740,'[3]POBLAC SIN ESSALUD CUADRO MANDO'!$G$3:$DY$188,8,0)</f>
        <v>12</v>
      </c>
      <c r="Q1740" s="12">
        <f>VLOOKUP($B1740,'[3]POBLAC SIN ESSALUD CUADRO MANDO'!$G$3:$DY$188,9,0)</f>
        <v>32</v>
      </c>
      <c r="R1740" s="12">
        <f>VLOOKUP($B1740,'[3]POBLAC SIN ESSALUD CUADRO MANDO'!$G$3:$DY$188,10,0)</f>
        <v>25</v>
      </c>
      <c r="S1740" s="12">
        <f>VLOOKUP($B1740,'[3]POBLAC SIN ESSALUD CUADRO MANDO'!$G$3:$DY$188,11,0)</f>
        <v>23</v>
      </c>
      <c r="T1740" s="12">
        <f>VLOOKUP($B1740,'[3]POBLAC SIN ESSALUD CUADRO MANDO'!$G$3:$DY$188,12,0)</f>
        <v>30</v>
      </c>
      <c r="U1740" s="12">
        <f>VLOOKUP($B1740,'[3]POBLAC SIN ESSALUD CUADRO MANDO'!$G$3:$DY$188,13,0)</f>
        <v>28</v>
      </c>
      <c r="V1740" s="12">
        <f>VLOOKUP($B1740,'[3]POBLAC SIN ESSALUD CUADRO MANDO'!$G$3:$DY$188,14,0)</f>
        <v>28</v>
      </c>
      <c r="W1740" s="12">
        <f>VLOOKUP($B1740,'[3]POBLAC SIN ESSALUD CUADRO MANDO'!$G$3:$DY$188,15,0)</f>
        <v>29</v>
      </c>
      <c r="X1740" s="12">
        <f>VLOOKUP($B1740,'[3]POBLAC SIN ESSALUD CUADRO MANDO'!$G$3:$DY$188,16,0)</f>
        <v>30</v>
      </c>
      <c r="Y1740" s="12">
        <f>VLOOKUP($B1740,'[3]POBLAC SIN ESSALUD CUADRO MANDO'!$G$3:$DY$188,17,0)</f>
        <v>29</v>
      </c>
      <c r="Z1740" s="12">
        <f>VLOOKUP($B1740,'[3]POBLAC SIN ESSALUD CUADRO MANDO'!$G$3:$DY$188,18,0)</f>
        <v>28</v>
      </c>
      <c r="AA1740" s="12">
        <f>VLOOKUP($B1740,'[3]POBLAC SIN ESSALUD CUADRO MANDO'!$G$3:$DY$188,19,0)</f>
        <v>28</v>
      </c>
      <c r="AB1740" s="12">
        <f>VLOOKUP($B1740,'[3]POBLAC SIN ESSALUD CUADRO MANDO'!$G$3:$DY$188,20,0)</f>
        <v>16</v>
      </c>
      <c r="AC1740" s="12">
        <f>VLOOKUP($B1740,'[3]POBLAC SIN ESSALUD CUADRO MANDO'!$G$3:$DY$188,21,0)</f>
        <v>29</v>
      </c>
      <c r="AD1740" s="12">
        <f>VLOOKUP($B1740,'[3]POBLAC SIN ESSALUD CUADRO MANDO'!$G$3:$DY$188,110,0)</f>
        <v>94</v>
      </c>
      <c r="AE1740" s="12">
        <f>VLOOKUP($B1740,'[3]POBLAC SIN ESSALUD CUADRO MANDO'!$G$3:$DY$188,111,0)</f>
        <v>66</v>
      </c>
      <c r="AF1740" s="12">
        <f>VLOOKUP($B1740,'[3]POBLAC SIN ESSALUD CUADRO MANDO'!$G$3:$DY$188,112,0)</f>
        <v>80</v>
      </c>
      <c r="AG1740" s="12">
        <f>VLOOKUP($B1740,'[3]POBLAC SIN ESSALUD CUADRO MANDO'!$G$3:$DY$188,113,0)</f>
        <v>80</v>
      </c>
      <c r="AH1740" s="12">
        <f>VLOOKUP($B1740,'[3]POBLAC SIN ESSALUD CUADRO MANDO'!$G$3:$DY$188,114,0)</f>
        <v>87</v>
      </c>
      <c r="AI1740" s="12">
        <f>VLOOKUP($B1740,'[3]POBLAC SIN ESSALUD CUADRO MANDO'!$G$3:$DY$188,115,0)</f>
        <v>78</v>
      </c>
      <c r="AJ1740" s="12">
        <f>VLOOKUP($B1740,'[3]POBLAC SIN ESSALUD CUADRO MANDO'!$G$3:$DY$188,116,0)</f>
        <v>59</v>
      </c>
      <c r="AK1740" s="12">
        <f>VLOOKUP($B1740,'[3]POBLAC SIN ESSALUD CUADRO MANDO'!$G$3:$DY$188,117,0)</f>
        <v>58</v>
      </c>
      <c r="AL1740" s="12">
        <f>VLOOKUP($B1740,'[3]POBLAC SIN ESSALUD CUADRO MANDO'!$G$3:$DY$188,118,0)</f>
        <v>45</v>
      </c>
      <c r="AM1740" s="12">
        <f>VLOOKUP($B1740,'[3]POBLAC SIN ESSALUD CUADRO MANDO'!$G$3:$DY$188,119,0)</f>
        <v>34</v>
      </c>
      <c r="AN1740" s="12">
        <f>VLOOKUP($B1740,'[3]POBLAC SIN ESSALUD CUADRO MANDO'!$G$3:$DY$188,120,0)</f>
        <v>33</v>
      </c>
      <c r="AO1740" s="12">
        <f>VLOOKUP($B1740,'[3]POBLAC SIN ESSALUD CUADRO MANDO'!$G$3:$DY$188,121,0)</f>
        <v>21</v>
      </c>
      <c r="AP1740" s="12">
        <f>VLOOKUP($B1740,'[3]POBLAC SIN ESSALUD CUADRO MANDO'!$G$3:$DY$188,122,0)</f>
        <v>36</v>
      </c>
      <c r="AQ1740" s="74">
        <f>VLOOKUP($B1740,'[4]POB-2019'!$K$6:$BD$190,42,0)</f>
        <v>635</v>
      </c>
      <c r="AR1740" s="74">
        <f>VLOOKUP($B1740,'[4]POB-2019'!$K$6:$BD$190,43,0)</f>
        <v>74</v>
      </c>
      <c r="AS1740" s="74">
        <f>VLOOKUP($B1740,'[4]POB-2019'!$K$6:$BD$190,44,0)</f>
        <v>66</v>
      </c>
      <c r="AT1740" s="74">
        <f>VLOOKUP($B1740,'[4]POB-2019'!$K$6:$BD$190,45,0)</f>
        <v>247</v>
      </c>
      <c r="AU1740" s="12">
        <f>VLOOKUP($B1740,'[3]POBLAC SIN ESSALUD CUADRO MANDO'!$G$3:$DY$188,123,0)</f>
        <v>19</v>
      </c>
    </row>
    <row r="1741" spans="1:47" ht="12">
      <c r="A1741" s="58">
        <v>1742</v>
      </c>
      <c r="B1741" s="58">
        <v>7050</v>
      </c>
      <c r="C1741" s="59" t="s">
        <v>1130</v>
      </c>
      <c r="D1741" s="59" t="s">
        <v>723</v>
      </c>
      <c r="E1741" s="59" t="s">
        <v>737</v>
      </c>
      <c r="F1741" s="59" t="s">
        <v>740</v>
      </c>
      <c r="G1741" s="12" t="s">
        <v>266</v>
      </c>
      <c r="H1741" s="14">
        <f t="shared" si="420"/>
        <v>7050</v>
      </c>
      <c r="I1741" s="14">
        <f t="shared" si="417"/>
        <v>359</v>
      </c>
      <c r="J1741" s="12">
        <f>VLOOKUP($B1741,'[3]POBLAC SIN ESSALUD CUADRO MANDO'!$G$3:$DY$188,2,0)</f>
        <v>3</v>
      </c>
      <c r="K1741" s="12">
        <f>VLOOKUP($B1741,'[3]POBLAC SIN ESSALUD CUADRO MANDO'!$G$3:$DY$188,3,0)</f>
        <v>3</v>
      </c>
      <c r="L1741" s="12">
        <f>VLOOKUP($B1741,'[3]POBLAC SIN ESSALUD CUADRO MANDO'!$G$3:$DY$188,4,0)</f>
        <v>5</v>
      </c>
      <c r="M1741" s="12">
        <f>VLOOKUP($B1741,'[3]POBLAC SIN ESSALUD CUADRO MANDO'!$G$3:$DY$188,5,0)</f>
        <v>7</v>
      </c>
      <c r="N1741" s="12">
        <f>VLOOKUP($B1741,'[3]POBLAC SIN ESSALUD CUADRO MANDO'!$G$3:$DY$188,6,0)</f>
        <v>5</v>
      </c>
      <c r="O1741" s="12">
        <f>VLOOKUP($B1741,'[3]POBLAC SIN ESSALUD CUADRO MANDO'!$G$3:$DY$188,7,0)</f>
        <v>5</v>
      </c>
      <c r="P1741" s="12">
        <f>VLOOKUP($B1741,'[3]POBLAC SIN ESSALUD CUADRO MANDO'!$G$3:$DY$188,8,0)</f>
        <v>4</v>
      </c>
      <c r="Q1741" s="12">
        <f>VLOOKUP($B1741,'[3]POBLAC SIN ESSALUD CUADRO MANDO'!$G$3:$DY$188,9,0)</f>
        <v>9</v>
      </c>
      <c r="R1741" s="12">
        <f>VLOOKUP($B1741,'[3]POBLAC SIN ESSALUD CUADRO MANDO'!$G$3:$DY$188,10,0)</f>
        <v>7</v>
      </c>
      <c r="S1741" s="12">
        <f>VLOOKUP($B1741,'[3]POBLAC SIN ESSALUD CUADRO MANDO'!$G$3:$DY$188,11,0)</f>
        <v>6</v>
      </c>
      <c r="T1741" s="12">
        <f>VLOOKUP($B1741,'[3]POBLAC SIN ESSALUD CUADRO MANDO'!$G$3:$DY$188,12,0)</f>
        <v>8</v>
      </c>
      <c r="U1741" s="12">
        <f>VLOOKUP($B1741,'[3]POBLAC SIN ESSALUD CUADRO MANDO'!$G$3:$DY$188,13,0)</f>
        <v>7</v>
      </c>
      <c r="V1741" s="12">
        <f>VLOOKUP($B1741,'[3]POBLAC SIN ESSALUD CUADRO MANDO'!$G$3:$DY$188,14,0)</f>
        <v>7</v>
      </c>
      <c r="W1741" s="12">
        <f>VLOOKUP($B1741,'[3]POBLAC SIN ESSALUD CUADRO MANDO'!$G$3:$DY$188,15,0)</f>
        <v>8</v>
      </c>
      <c r="X1741" s="12">
        <f>VLOOKUP($B1741,'[3]POBLAC SIN ESSALUD CUADRO MANDO'!$G$3:$DY$188,16,0)</f>
        <v>8</v>
      </c>
      <c r="Y1741" s="12">
        <f>VLOOKUP($B1741,'[3]POBLAC SIN ESSALUD CUADRO MANDO'!$G$3:$DY$188,17,0)</f>
        <v>8</v>
      </c>
      <c r="Z1741" s="12">
        <f>VLOOKUP($B1741,'[3]POBLAC SIN ESSALUD CUADRO MANDO'!$G$3:$DY$188,18,0)</f>
        <v>8</v>
      </c>
      <c r="AA1741" s="12">
        <f>VLOOKUP($B1741,'[3]POBLAC SIN ESSALUD CUADRO MANDO'!$G$3:$DY$188,19,0)</f>
        <v>8</v>
      </c>
      <c r="AB1741" s="12">
        <f>VLOOKUP($B1741,'[3]POBLAC SIN ESSALUD CUADRO MANDO'!$G$3:$DY$188,20,0)</f>
        <v>6</v>
      </c>
      <c r="AC1741" s="12">
        <f>VLOOKUP($B1741,'[3]POBLAC SIN ESSALUD CUADRO MANDO'!$G$3:$DY$188,21,0)</f>
        <v>9</v>
      </c>
      <c r="AD1741" s="12">
        <f>VLOOKUP($B1741,'[3]POBLAC SIN ESSALUD CUADRO MANDO'!$G$3:$DY$188,110,0)</f>
        <v>33</v>
      </c>
      <c r="AE1741" s="12">
        <f>VLOOKUP($B1741,'[3]POBLAC SIN ESSALUD CUADRO MANDO'!$G$3:$DY$188,111,0)</f>
        <v>25</v>
      </c>
      <c r="AF1741" s="12">
        <f>VLOOKUP($B1741,'[3]POBLAC SIN ESSALUD CUADRO MANDO'!$G$3:$DY$188,112,0)</f>
        <v>24</v>
      </c>
      <c r="AG1741" s="12">
        <f>VLOOKUP($B1741,'[3]POBLAC SIN ESSALUD CUADRO MANDO'!$G$3:$DY$188,113,0)</f>
        <v>26</v>
      </c>
      <c r="AH1741" s="12">
        <f>VLOOKUP($B1741,'[3]POBLAC SIN ESSALUD CUADRO MANDO'!$G$3:$DY$188,114,0)</f>
        <v>23</v>
      </c>
      <c r="AI1741" s="12">
        <f>VLOOKUP($B1741,'[3]POBLAC SIN ESSALUD CUADRO MANDO'!$G$3:$DY$188,115,0)</f>
        <v>21</v>
      </c>
      <c r="AJ1741" s="12">
        <f>VLOOKUP($B1741,'[3]POBLAC SIN ESSALUD CUADRO MANDO'!$G$3:$DY$188,116,0)</f>
        <v>16</v>
      </c>
      <c r="AK1741" s="12">
        <f>VLOOKUP($B1741,'[3]POBLAC SIN ESSALUD CUADRO MANDO'!$G$3:$DY$188,117,0)</f>
        <v>17</v>
      </c>
      <c r="AL1741" s="12">
        <f>VLOOKUP($B1741,'[3]POBLAC SIN ESSALUD CUADRO MANDO'!$G$3:$DY$188,118,0)</f>
        <v>12</v>
      </c>
      <c r="AM1741" s="12">
        <f>VLOOKUP($B1741,'[3]POBLAC SIN ESSALUD CUADRO MANDO'!$G$3:$DY$188,119,0)</f>
        <v>9</v>
      </c>
      <c r="AN1741" s="12">
        <f>VLOOKUP($B1741,'[3]POBLAC SIN ESSALUD CUADRO MANDO'!$G$3:$DY$188,120,0)</f>
        <v>8</v>
      </c>
      <c r="AO1741" s="12">
        <f>VLOOKUP($B1741,'[3]POBLAC SIN ESSALUD CUADRO MANDO'!$G$3:$DY$188,121,0)</f>
        <v>6</v>
      </c>
      <c r="AP1741" s="12">
        <f>VLOOKUP($B1741,'[3]POBLAC SIN ESSALUD CUADRO MANDO'!$G$3:$DY$188,122,0)</f>
        <v>8</v>
      </c>
      <c r="AQ1741" s="74">
        <f>VLOOKUP($B1741,'[4]POB-2019'!$K$6:$BD$190,42,0)</f>
        <v>183</v>
      </c>
      <c r="AR1741" s="74">
        <f>VLOOKUP($B1741,'[4]POB-2019'!$K$6:$BD$190,43,0)</f>
        <v>19</v>
      </c>
      <c r="AS1741" s="74">
        <f>VLOOKUP($B1741,'[4]POB-2019'!$K$6:$BD$190,44,0)</f>
        <v>20</v>
      </c>
      <c r="AT1741" s="74">
        <f>VLOOKUP($B1741,'[4]POB-2019'!$K$6:$BD$190,45,0)</f>
        <v>78</v>
      </c>
      <c r="AU1741" s="12">
        <f>VLOOKUP($B1741,'[3]POBLAC SIN ESSALUD CUADRO MANDO'!$G$3:$DY$188,123,0)</f>
        <v>3</v>
      </c>
    </row>
    <row r="1742" spans="1:47" ht="12">
      <c r="A1742" s="58">
        <v>1743</v>
      </c>
      <c r="B1742" s="58">
        <v>4979</v>
      </c>
      <c r="C1742" s="59" t="s">
        <v>1130</v>
      </c>
      <c r="D1742" s="59" t="s">
        <v>723</v>
      </c>
      <c r="E1742" s="59" t="s">
        <v>737</v>
      </c>
      <c r="F1742" s="59" t="s">
        <v>741</v>
      </c>
      <c r="G1742" s="12" t="s">
        <v>266</v>
      </c>
      <c r="H1742" s="14">
        <f t="shared" si="420"/>
        <v>4979</v>
      </c>
      <c r="I1742" s="14">
        <f t="shared" si="417"/>
        <v>595</v>
      </c>
      <c r="J1742" s="12">
        <f>VLOOKUP($B1742,'[3]POBLAC SIN ESSALUD CUADRO MANDO'!$G$3:$DY$188,2,0)</f>
        <v>10</v>
      </c>
      <c r="K1742" s="12">
        <f>VLOOKUP($B1742,'[3]POBLAC SIN ESSALUD CUADRO MANDO'!$G$3:$DY$188,3,0)</f>
        <v>10</v>
      </c>
      <c r="L1742" s="12">
        <f>VLOOKUP($B1742,'[3]POBLAC SIN ESSALUD CUADRO MANDO'!$G$3:$DY$188,4,0)</f>
        <v>13</v>
      </c>
      <c r="M1742" s="12">
        <f>VLOOKUP($B1742,'[3]POBLAC SIN ESSALUD CUADRO MANDO'!$G$3:$DY$188,5,0)</f>
        <v>10</v>
      </c>
      <c r="N1742" s="12">
        <f>VLOOKUP($B1742,'[3]POBLAC SIN ESSALUD CUADRO MANDO'!$G$3:$DY$188,6,0)</f>
        <v>10</v>
      </c>
      <c r="O1742" s="12">
        <f>VLOOKUP($B1742,'[3]POBLAC SIN ESSALUD CUADRO MANDO'!$G$3:$DY$188,7,0)</f>
        <v>11</v>
      </c>
      <c r="P1742" s="12">
        <f>VLOOKUP($B1742,'[3]POBLAC SIN ESSALUD CUADRO MANDO'!$G$3:$DY$188,8,0)</f>
        <v>12</v>
      </c>
      <c r="Q1742" s="12">
        <f>VLOOKUP($B1742,'[3]POBLAC SIN ESSALUD CUADRO MANDO'!$G$3:$DY$188,9,0)</f>
        <v>11</v>
      </c>
      <c r="R1742" s="12">
        <f>VLOOKUP($B1742,'[3]POBLAC SIN ESSALUD CUADRO MANDO'!$G$3:$DY$188,10,0)</f>
        <v>13</v>
      </c>
      <c r="S1742" s="12">
        <f>VLOOKUP($B1742,'[3]POBLAC SIN ESSALUD CUADRO MANDO'!$G$3:$DY$188,11,0)</f>
        <v>12</v>
      </c>
      <c r="T1742" s="12">
        <f>VLOOKUP($B1742,'[3]POBLAC SIN ESSALUD CUADRO MANDO'!$G$3:$DY$188,12,0)</f>
        <v>13</v>
      </c>
      <c r="U1742" s="12">
        <f>VLOOKUP($B1742,'[3]POBLAC SIN ESSALUD CUADRO MANDO'!$G$3:$DY$188,13,0)</f>
        <v>13</v>
      </c>
      <c r="V1742" s="12">
        <f>VLOOKUP($B1742,'[3]POBLAC SIN ESSALUD CUADRO MANDO'!$G$3:$DY$188,14,0)</f>
        <v>15</v>
      </c>
      <c r="W1742" s="12">
        <f>VLOOKUP($B1742,'[3]POBLAC SIN ESSALUD CUADRO MANDO'!$G$3:$DY$188,15,0)</f>
        <v>14</v>
      </c>
      <c r="X1742" s="12">
        <f>VLOOKUP($B1742,'[3]POBLAC SIN ESSALUD CUADRO MANDO'!$G$3:$DY$188,16,0)</f>
        <v>14</v>
      </c>
      <c r="Y1742" s="12">
        <f>VLOOKUP($B1742,'[3]POBLAC SIN ESSALUD CUADRO MANDO'!$G$3:$DY$188,17,0)</f>
        <v>14</v>
      </c>
      <c r="Z1742" s="12">
        <f>VLOOKUP($B1742,'[3]POBLAC SIN ESSALUD CUADRO MANDO'!$G$3:$DY$188,18,0)</f>
        <v>15</v>
      </c>
      <c r="AA1742" s="12">
        <f>VLOOKUP($B1742,'[3]POBLAC SIN ESSALUD CUADRO MANDO'!$G$3:$DY$188,19,0)</f>
        <v>14</v>
      </c>
      <c r="AB1742" s="12">
        <f>VLOOKUP($B1742,'[3]POBLAC SIN ESSALUD CUADRO MANDO'!$G$3:$DY$188,20,0)</f>
        <v>13</v>
      </c>
      <c r="AC1742" s="12">
        <f>VLOOKUP($B1742,'[3]POBLAC SIN ESSALUD CUADRO MANDO'!$G$3:$DY$188,21,0)</f>
        <v>12</v>
      </c>
      <c r="AD1742" s="12">
        <f>VLOOKUP($B1742,'[3]POBLAC SIN ESSALUD CUADRO MANDO'!$G$3:$DY$188,110,0)</f>
        <v>52</v>
      </c>
      <c r="AE1742" s="12">
        <f>VLOOKUP($B1742,'[3]POBLAC SIN ESSALUD CUADRO MANDO'!$G$3:$DY$188,111,0)</f>
        <v>33</v>
      </c>
      <c r="AF1742" s="12">
        <f>VLOOKUP($B1742,'[3]POBLAC SIN ESSALUD CUADRO MANDO'!$G$3:$DY$188,112,0)</f>
        <v>33</v>
      </c>
      <c r="AG1742" s="12">
        <f>VLOOKUP($B1742,'[3]POBLAC SIN ESSALUD CUADRO MANDO'!$G$3:$DY$188,113,0)</f>
        <v>34</v>
      </c>
      <c r="AH1742" s="12">
        <f>VLOOKUP($B1742,'[3]POBLAC SIN ESSALUD CUADRO MANDO'!$G$3:$DY$188,114,0)</f>
        <v>38</v>
      </c>
      <c r="AI1742" s="12">
        <f>VLOOKUP($B1742,'[3]POBLAC SIN ESSALUD CUADRO MANDO'!$G$3:$DY$188,115,0)</f>
        <v>29</v>
      </c>
      <c r="AJ1742" s="12">
        <f>VLOOKUP($B1742,'[3]POBLAC SIN ESSALUD CUADRO MANDO'!$G$3:$DY$188,116,0)</f>
        <v>30</v>
      </c>
      <c r="AK1742" s="12">
        <f>VLOOKUP($B1742,'[3]POBLAC SIN ESSALUD CUADRO MANDO'!$G$3:$DY$188,117,0)</f>
        <v>23</v>
      </c>
      <c r="AL1742" s="12">
        <f>VLOOKUP($B1742,'[3]POBLAC SIN ESSALUD CUADRO MANDO'!$G$3:$DY$188,118,0)</f>
        <v>17</v>
      </c>
      <c r="AM1742" s="12">
        <f>VLOOKUP($B1742,'[3]POBLAC SIN ESSALUD CUADRO MANDO'!$G$3:$DY$188,119,0)</f>
        <v>19</v>
      </c>
      <c r="AN1742" s="12">
        <f>VLOOKUP($B1742,'[3]POBLAC SIN ESSALUD CUADRO MANDO'!$G$3:$DY$188,120,0)</f>
        <v>15</v>
      </c>
      <c r="AO1742" s="12">
        <f>VLOOKUP($B1742,'[3]POBLAC SIN ESSALUD CUADRO MANDO'!$G$3:$DY$188,121,0)</f>
        <v>11</v>
      </c>
      <c r="AP1742" s="12">
        <f>VLOOKUP($B1742,'[3]POBLAC SIN ESSALUD CUADRO MANDO'!$G$3:$DY$188,122,0)</f>
        <v>12</v>
      </c>
      <c r="AQ1742" s="74">
        <f>VLOOKUP($B1742,'[4]POB-2019'!$K$6:$BD$190,42,0)</f>
        <v>303</v>
      </c>
      <c r="AR1742" s="74">
        <f>VLOOKUP($B1742,'[4]POB-2019'!$K$6:$BD$190,43,0)</f>
        <v>35</v>
      </c>
      <c r="AS1742" s="74">
        <f>VLOOKUP($B1742,'[4]POB-2019'!$K$6:$BD$190,44,0)</f>
        <v>35</v>
      </c>
      <c r="AT1742" s="74">
        <f>VLOOKUP($B1742,'[4]POB-2019'!$K$6:$BD$190,45,0)</f>
        <v>112</v>
      </c>
      <c r="AU1742" s="12">
        <f>VLOOKUP($B1742,'[3]POBLAC SIN ESSALUD CUADRO MANDO'!$G$3:$DY$188,123,0)</f>
        <v>10</v>
      </c>
    </row>
    <row r="1743" spans="1:47" ht="12">
      <c r="A1743" s="58">
        <v>1744</v>
      </c>
      <c r="B1743" s="58">
        <v>4978</v>
      </c>
      <c r="C1743" s="59" t="s">
        <v>1130</v>
      </c>
      <c r="D1743" s="59" t="s">
        <v>723</v>
      </c>
      <c r="E1743" s="59" t="s">
        <v>737</v>
      </c>
      <c r="F1743" s="59" t="s">
        <v>743</v>
      </c>
      <c r="G1743" s="12" t="s">
        <v>266</v>
      </c>
      <c r="H1743" s="14">
        <f t="shared" si="420"/>
        <v>4978</v>
      </c>
      <c r="I1743" s="14">
        <f t="shared" si="417"/>
        <v>300</v>
      </c>
      <c r="J1743" s="12">
        <f>VLOOKUP($B1743,'[3]POBLAC SIN ESSALUD CUADRO MANDO'!$G$3:$DY$188,2,0)</f>
        <v>2</v>
      </c>
      <c r="K1743" s="12">
        <f>VLOOKUP($B1743,'[3]POBLAC SIN ESSALUD CUADRO MANDO'!$G$3:$DY$188,3,0)</f>
        <v>4</v>
      </c>
      <c r="L1743" s="12">
        <f>VLOOKUP($B1743,'[3]POBLAC SIN ESSALUD CUADRO MANDO'!$G$3:$DY$188,4,0)</f>
        <v>3</v>
      </c>
      <c r="M1743" s="12">
        <f>VLOOKUP($B1743,'[3]POBLAC SIN ESSALUD CUADRO MANDO'!$G$3:$DY$188,5,0)</f>
        <v>6</v>
      </c>
      <c r="N1743" s="12">
        <f>VLOOKUP($B1743,'[3]POBLAC SIN ESSALUD CUADRO MANDO'!$G$3:$DY$188,6,0)</f>
        <v>3</v>
      </c>
      <c r="O1743" s="12">
        <f>VLOOKUP($B1743,'[3]POBLAC SIN ESSALUD CUADRO MANDO'!$G$3:$DY$188,7,0)</f>
        <v>4</v>
      </c>
      <c r="P1743" s="12">
        <f>VLOOKUP($B1743,'[3]POBLAC SIN ESSALUD CUADRO MANDO'!$G$3:$DY$188,8,0)</f>
        <v>3</v>
      </c>
      <c r="Q1743" s="12">
        <f>VLOOKUP($B1743,'[3]POBLAC SIN ESSALUD CUADRO MANDO'!$G$3:$DY$188,9,0)</f>
        <v>7</v>
      </c>
      <c r="R1743" s="12">
        <f>VLOOKUP($B1743,'[3]POBLAC SIN ESSALUD CUADRO MANDO'!$G$3:$DY$188,10,0)</f>
        <v>6</v>
      </c>
      <c r="S1743" s="12">
        <f>VLOOKUP($B1743,'[3]POBLAC SIN ESSALUD CUADRO MANDO'!$G$3:$DY$188,11,0)</f>
        <v>5</v>
      </c>
      <c r="T1743" s="12">
        <f>VLOOKUP($B1743,'[3]POBLAC SIN ESSALUD CUADRO MANDO'!$G$3:$DY$188,12,0)</f>
        <v>7</v>
      </c>
      <c r="U1743" s="12">
        <f>VLOOKUP($B1743,'[3]POBLAC SIN ESSALUD CUADRO MANDO'!$G$3:$DY$188,13,0)</f>
        <v>6</v>
      </c>
      <c r="V1743" s="12">
        <f>VLOOKUP($B1743,'[3]POBLAC SIN ESSALUD CUADRO MANDO'!$G$3:$DY$188,14,0)</f>
        <v>6</v>
      </c>
      <c r="W1743" s="12">
        <f>VLOOKUP($B1743,'[3]POBLAC SIN ESSALUD CUADRO MANDO'!$G$3:$DY$188,15,0)</f>
        <v>7</v>
      </c>
      <c r="X1743" s="12">
        <f>VLOOKUP($B1743,'[3]POBLAC SIN ESSALUD CUADRO MANDO'!$G$3:$DY$188,16,0)</f>
        <v>7</v>
      </c>
      <c r="Y1743" s="12">
        <f>VLOOKUP($B1743,'[3]POBLAC SIN ESSALUD CUADRO MANDO'!$G$3:$DY$188,17,0)</f>
        <v>7</v>
      </c>
      <c r="Z1743" s="12">
        <f>VLOOKUP($B1743,'[3]POBLAC SIN ESSALUD CUADRO MANDO'!$G$3:$DY$188,18,0)</f>
        <v>7</v>
      </c>
      <c r="AA1743" s="12">
        <f>VLOOKUP($B1743,'[3]POBLAC SIN ESSALUD CUADRO MANDO'!$G$3:$DY$188,19,0)</f>
        <v>7</v>
      </c>
      <c r="AB1743" s="12">
        <f>VLOOKUP($B1743,'[3]POBLAC SIN ESSALUD CUADRO MANDO'!$G$3:$DY$188,20,0)</f>
        <v>5</v>
      </c>
      <c r="AC1743" s="12">
        <f>VLOOKUP($B1743,'[3]POBLAC SIN ESSALUD CUADRO MANDO'!$G$3:$DY$188,21,0)</f>
        <v>8</v>
      </c>
      <c r="AD1743" s="12">
        <f>VLOOKUP($B1743,'[3]POBLAC SIN ESSALUD CUADRO MANDO'!$G$3:$DY$188,110,0)</f>
        <v>27</v>
      </c>
      <c r="AE1743" s="12">
        <f>VLOOKUP($B1743,'[3]POBLAC SIN ESSALUD CUADRO MANDO'!$G$3:$DY$188,111,0)</f>
        <v>21</v>
      </c>
      <c r="AF1743" s="12">
        <f>VLOOKUP($B1743,'[3]POBLAC SIN ESSALUD CUADRO MANDO'!$G$3:$DY$188,112,0)</f>
        <v>22</v>
      </c>
      <c r="AG1743" s="12">
        <f>VLOOKUP($B1743,'[3]POBLAC SIN ESSALUD CUADRO MANDO'!$G$3:$DY$188,113,0)</f>
        <v>21</v>
      </c>
      <c r="AH1743" s="12">
        <f>VLOOKUP($B1743,'[3]POBLAC SIN ESSALUD CUADRO MANDO'!$G$3:$DY$188,114,0)</f>
        <v>20</v>
      </c>
      <c r="AI1743" s="12">
        <f>VLOOKUP($B1743,'[3]POBLAC SIN ESSALUD CUADRO MANDO'!$G$3:$DY$188,115,0)</f>
        <v>17</v>
      </c>
      <c r="AJ1743" s="12">
        <f>VLOOKUP($B1743,'[3]POBLAC SIN ESSALUD CUADRO MANDO'!$G$3:$DY$188,116,0)</f>
        <v>13</v>
      </c>
      <c r="AK1743" s="12">
        <f>VLOOKUP($B1743,'[3]POBLAC SIN ESSALUD CUADRO MANDO'!$G$3:$DY$188,117,0)</f>
        <v>13</v>
      </c>
      <c r="AL1743" s="12">
        <f>VLOOKUP($B1743,'[3]POBLAC SIN ESSALUD CUADRO MANDO'!$G$3:$DY$188,118,0)</f>
        <v>9</v>
      </c>
      <c r="AM1743" s="12">
        <f>VLOOKUP($B1743,'[3]POBLAC SIN ESSALUD CUADRO MANDO'!$G$3:$DY$188,119,0)</f>
        <v>7</v>
      </c>
      <c r="AN1743" s="12">
        <f>VLOOKUP($B1743,'[3]POBLAC SIN ESSALUD CUADRO MANDO'!$G$3:$DY$188,120,0)</f>
        <v>6</v>
      </c>
      <c r="AO1743" s="12">
        <f>VLOOKUP($B1743,'[3]POBLAC SIN ESSALUD CUADRO MANDO'!$G$3:$DY$188,121,0)</f>
        <v>6</v>
      </c>
      <c r="AP1743" s="12">
        <f>VLOOKUP($B1743,'[3]POBLAC SIN ESSALUD CUADRO MANDO'!$G$3:$DY$188,122,0)</f>
        <v>8</v>
      </c>
      <c r="AQ1743" s="74">
        <f>VLOOKUP($B1743,'[4]POB-2019'!$K$6:$BD$190,42,0)</f>
        <v>153</v>
      </c>
      <c r="AR1743" s="74">
        <f>VLOOKUP($B1743,'[4]POB-2019'!$K$6:$BD$190,43,0)</f>
        <v>17</v>
      </c>
      <c r="AS1743" s="74">
        <f>VLOOKUP($B1743,'[4]POB-2019'!$K$6:$BD$190,44,0)</f>
        <v>17</v>
      </c>
      <c r="AT1743" s="74">
        <f>VLOOKUP($B1743,'[4]POB-2019'!$K$6:$BD$190,45,0)</f>
        <v>65</v>
      </c>
      <c r="AU1743" s="12">
        <f>VLOOKUP($B1743,'[3]POBLAC SIN ESSALUD CUADRO MANDO'!$G$3:$DY$188,123,0)</f>
        <v>2</v>
      </c>
    </row>
    <row r="1744" spans="1:47" ht="12">
      <c r="A1744" s="58">
        <v>1745</v>
      </c>
      <c r="B1744" s="58">
        <v>11261</v>
      </c>
      <c r="C1744" s="59" t="s">
        <v>1130</v>
      </c>
      <c r="D1744" s="59" t="s">
        <v>723</v>
      </c>
      <c r="E1744" s="59" t="s">
        <v>737</v>
      </c>
      <c r="F1744" s="59" t="s">
        <v>748</v>
      </c>
      <c r="G1744" s="12" t="s">
        <v>266</v>
      </c>
      <c r="H1744" s="14">
        <f t="shared" si="420"/>
        <v>11261</v>
      </c>
      <c r="I1744" s="14">
        <f t="shared" si="417"/>
        <v>517</v>
      </c>
      <c r="J1744" s="12">
        <f>VLOOKUP($B1744,'[3]POBLAC SIN ESSALUD CUADRO MANDO'!$G$3:$DY$188,2,0)</f>
        <v>7</v>
      </c>
      <c r="K1744" s="12">
        <f>VLOOKUP($B1744,'[3]POBLAC SIN ESSALUD CUADRO MANDO'!$G$3:$DY$188,3,0)</f>
        <v>8</v>
      </c>
      <c r="L1744" s="12">
        <f>VLOOKUP($B1744,'[3]POBLAC SIN ESSALUD CUADRO MANDO'!$G$3:$DY$188,4,0)</f>
        <v>6</v>
      </c>
      <c r="M1744" s="12">
        <f>VLOOKUP($B1744,'[3]POBLAC SIN ESSALUD CUADRO MANDO'!$G$3:$DY$188,5,0)</f>
        <v>10</v>
      </c>
      <c r="N1744" s="12">
        <f>VLOOKUP($B1744,'[3]POBLAC SIN ESSALUD CUADRO MANDO'!$G$3:$DY$188,6,0)</f>
        <v>6</v>
      </c>
      <c r="O1744" s="12">
        <f>VLOOKUP($B1744,'[3]POBLAC SIN ESSALUD CUADRO MANDO'!$G$3:$DY$188,7,0)</f>
        <v>7</v>
      </c>
      <c r="P1744" s="12">
        <f>VLOOKUP($B1744,'[3]POBLAC SIN ESSALUD CUADRO MANDO'!$G$3:$DY$188,8,0)</f>
        <v>5</v>
      </c>
      <c r="Q1744" s="12">
        <f>VLOOKUP($B1744,'[3]POBLAC SIN ESSALUD CUADRO MANDO'!$G$3:$DY$188,9,0)</f>
        <v>12</v>
      </c>
      <c r="R1744" s="12">
        <f>VLOOKUP($B1744,'[3]POBLAC SIN ESSALUD CUADRO MANDO'!$G$3:$DY$188,10,0)</f>
        <v>10</v>
      </c>
      <c r="S1744" s="12">
        <f>VLOOKUP($B1744,'[3]POBLAC SIN ESSALUD CUADRO MANDO'!$G$3:$DY$188,11,0)</f>
        <v>9</v>
      </c>
      <c r="T1744" s="12">
        <f>VLOOKUP($B1744,'[3]POBLAC SIN ESSALUD CUADRO MANDO'!$G$3:$DY$188,12,0)</f>
        <v>12</v>
      </c>
      <c r="U1744" s="12">
        <f>VLOOKUP($B1744,'[3]POBLAC SIN ESSALUD CUADRO MANDO'!$G$3:$DY$188,13,0)</f>
        <v>11</v>
      </c>
      <c r="V1744" s="12">
        <f>VLOOKUP($B1744,'[3]POBLAC SIN ESSALUD CUADRO MANDO'!$G$3:$DY$188,14,0)</f>
        <v>11</v>
      </c>
      <c r="W1744" s="12">
        <f>VLOOKUP($B1744,'[3]POBLAC SIN ESSALUD CUADRO MANDO'!$G$3:$DY$188,15,0)</f>
        <v>11</v>
      </c>
      <c r="X1744" s="12">
        <f>VLOOKUP($B1744,'[3]POBLAC SIN ESSALUD CUADRO MANDO'!$G$3:$DY$188,16,0)</f>
        <v>11</v>
      </c>
      <c r="Y1744" s="12">
        <f>VLOOKUP($B1744,'[3]POBLAC SIN ESSALUD CUADRO MANDO'!$G$3:$DY$188,17,0)</f>
        <v>11</v>
      </c>
      <c r="Z1744" s="12">
        <f>VLOOKUP($B1744,'[3]POBLAC SIN ESSALUD CUADRO MANDO'!$G$3:$DY$188,18,0)</f>
        <v>11</v>
      </c>
      <c r="AA1744" s="12">
        <f>VLOOKUP($B1744,'[3]POBLAC SIN ESSALUD CUADRO MANDO'!$G$3:$DY$188,19,0)</f>
        <v>11</v>
      </c>
      <c r="AB1744" s="12">
        <f>VLOOKUP($B1744,'[3]POBLAC SIN ESSALUD CUADRO MANDO'!$G$3:$DY$188,20,0)</f>
        <v>8</v>
      </c>
      <c r="AC1744" s="12">
        <f>VLOOKUP($B1744,'[3]POBLAC SIN ESSALUD CUADRO MANDO'!$G$3:$DY$188,21,0)</f>
        <v>13</v>
      </c>
      <c r="AD1744" s="12">
        <f>VLOOKUP($B1744,'[3]POBLAC SIN ESSALUD CUADRO MANDO'!$G$3:$DY$188,110,0)</f>
        <v>47</v>
      </c>
      <c r="AE1744" s="12">
        <f>VLOOKUP($B1744,'[3]POBLAC SIN ESSALUD CUADRO MANDO'!$G$3:$DY$188,111,0)</f>
        <v>36</v>
      </c>
      <c r="AF1744" s="12">
        <f>VLOOKUP($B1744,'[3]POBLAC SIN ESSALUD CUADRO MANDO'!$G$3:$DY$188,112,0)</f>
        <v>35</v>
      </c>
      <c r="AG1744" s="12">
        <f>VLOOKUP($B1744,'[3]POBLAC SIN ESSALUD CUADRO MANDO'!$G$3:$DY$188,113,0)</f>
        <v>37</v>
      </c>
      <c r="AH1744" s="12">
        <f>VLOOKUP($B1744,'[3]POBLAC SIN ESSALUD CUADRO MANDO'!$G$3:$DY$188,114,0)</f>
        <v>34</v>
      </c>
      <c r="AI1744" s="12">
        <f>VLOOKUP($B1744,'[3]POBLAC SIN ESSALUD CUADRO MANDO'!$G$3:$DY$188,115,0)</f>
        <v>31</v>
      </c>
      <c r="AJ1744" s="12">
        <f>VLOOKUP($B1744,'[3]POBLAC SIN ESSALUD CUADRO MANDO'!$G$3:$DY$188,116,0)</f>
        <v>23</v>
      </c>
      <c r="AK1744" s="12">
        <f>VLOOKUP($B1744,'[3]POBLAC SIN ESSALUD CUADRO MANDO'!$G$3:$DY$188,117,0)</f>
        <v>23</v>
      </c>
      <c r="AL1744" s="12">
        <f>VLOOKUP($B1744,'[3]POBLAC SIN ESSALUD CUADRO MANDO'!$G$3:$DY$188,118,0)</f>
        <v>16</v>
      </c>
      <c r="AM1744" s="12">
        <f>VLOOKUP($B1744,'[3]POBLAC SIN ESSALUD CUADRO MANDO'!$G$3:$DY$188,119,0)</f>
        <v>13</v>
      </c>
      <c r="AN1744" s="12">
        <f>VLOOKUP($B1744,'[3]POBLAC SIN ESSALUD CUADRO MANDO'!$G$3:$DY$188,120,0)</f>
        <v>11</v>
      </c>
      <c r="AO1744" s="12">
        <f>VLOOKUP($B1744,'[3]POBLAC SIN ESSALUD CUADRO MANDO'!$G$3:$DY$188,121,0)</f>
        <v>9</v>
      </c>
      <c r="AP1744" s="12">
        <f>VLOOKUP($B1744,'[3]POBLAC SIN ESSALUD CUADRO MANDO'!$G$3:$DY$188,122,0)</f>
        <v>12</v>
      </c>
      <c r="AQ1744" s="74">
        <f>VLOOKUP($B1744,'[4]POB-2019'!$K$6:$BD$190,42,0)</f>
        <v>264</v>
      </c>
      <c r="AR1744" s="74">
        <f>VLOOKUP($B1744,'[4]POB-2019'!$K$6:$BD$190,43,0)</f>
        <v>29</v>
      </c>
      <c r="AS1744" s="74">
        <f>VLOOKUP($B1744,'[4]POB-2019'!$K$6:$BD$190,44,0)</f>
        <v>28</v>
      </c>
      <c r="AT1744" s="74">
        <f>VLOOKUP($B1744,'[4]POB-2019'!$K$6:$BD$190,45,0)</f>
        <v>112</v>
      </c>
      <c r="AU1744" s="12">
        <f>VLOOKUP($B1744,'[3]POBLAC SIN ESSALUD CUADRO MANDO'!$G$3:$DY$188,123,0)</f>
        <v>7</v>
      </c>
    </row>
    <row r="1745" spans="1:47" ht="12">
      <c r="A1745" s="58">
        <v>1746</v>
      </c>
      <c r="B1745" s="58">
        <v>11260</v>
      </c>
      <c r="C1745" s="59" t="s">
        <v>1130</v>
      </c>
      <c r="D1745" s="59" t="s">
        <v>723</v>
      </c>
      <c r="E1745" s="59" t="s">
        <v>737</v>
      </c>
      <c r="F1745" s="59" t="s">
        <v>750</v>
      </c>
      <c r="G1745" s="12" t="s">
        <v>266</v>
      </c>
      <c r="H1745" s="14">
        <f t="shared" si="420"/>
        <v>11260</v>
      </c>
      <c r="I1745" s="14">
        <f t="shared" si="417"/>
        <v>381</v>
      </c>
      <c r="J1745" s="12">
        <f>VLOOKUP($B1745,'[3]POBLAC SIN ESSALUD CUADRO MANDO'!$G$3:$DY$188,2,0)</f>
        <v>9</v>
      </c>
      <c r="K1745" s="12">
        <f>VLOOKUP($B1745,'[3]POBLAC SIN ESSALUD CUADRO MANDO'!$G$3:$DY$188,3,0)</f>
        <v>8</v>
      </c>
      <c r="L1745" s="12">
        <f>VLOOKUP($B1745,'[3]POBLAC SIN ESSALUD CUADRO MANDO'!$G$3:$DY$188,4,0)</f>
        <v>5</v>
      </c>
      <c r="M1745" s="12">
        <f>VLOOKUP($B1745,'[3]POBLAC SIN ESSALUD CUADRO MANDO'!$G$3:$DY$188,5,0)</f>
        <v>7</v>
      </c>
      <c r="N1745" s="12">
        <f>VLOOKUP($B1745,'[3]POBLAC SIN ESSALUD CUADRO MANDO'!$G$3:$DY$188,6,0)</f>
        <v>6</v>
      </c>
      <c r="O1745" s="12">
        <f>VLOOKUP($B1745,'[3]POBLAC SIN ESSALUD CUADRO MANDO'!$G$3:$DY$188,7,0)</f>
        <v>5</v>
      </c>
      <c r="P1745" s="12">
        <f>VLOOKUP($B1745,'[3]POBLAC SIN ESSALUD CUADRO MANDO'!$G$3:$DY$188,8,0)</f>
        <v>4</v>
      </c>
      <c r="Q1745" s="12">
        <f>VLOOKUP($B1745,'[3]POBLAC SIN ESSALUD CUADRO MANDO'!$G$3:$DY$188,9,0)</f>
        <v>9</v>
      </c>
      <c r="R1745" s="12">
        <f>VLOOKUP($B1745,'[3]POBLAC SIN ESSALUD CUADRO MANDO'!$G$3:$DY$188,10,0)</f>
        <v>7</v>
      </c>
      <c r="S1745" s="12">
        <f>VLOOKUP($B1745,'[3]POBLAC SIN ESSALUD CUADRO MANDO'!$G$3:$DY$188,11,0)</f>
        <v>6</v>
      </c>
      <c r="T1745" s="12">
        <f>VLOOKUP($B1745,'[3]POBLAC SIN ESSALUD CUADRO MANDO'!$G$3:$DY$188,12,0)</f>
        <v>8</v>
      </c>
      <c r="U1745" s="12">
        <f>VLOOKUP($B1745,'[3]POBLAC SIN ESSALUD CUADRO MANDO'!$G$3:$DY$188,13,0)</f>
        <v>8</v>
      </c>
      <c r="V1745" s="12">
        <f>VLOOKUP($B1745,'[3]POBLAC SIN ESSALUD CUADRO MANDO'!$G$3:$DY$188,14,0)</f>
        <v>8</v>
      </c>
      <c r="W1745" s="12">
        <f>VLOOKUP($B1745,'[3]POBLAC SIN ESSALUD CUADRO MANDO'!$G$3:$DY$188,15,0)</f>
        <v>8</v>
      </c>
      <c r="X1745" s="12">
        <f>VLOOKUP($B1745,'[3]POBLAC SIN ESSALUD CUADRO MANDO'!$G$3:$DY$188,16,0)</f>
        <v>8</v>
      </c>
      <c r="Y1745" s="12">
        <f>VLOOKUP($B1745,'[3]POBLAC SIN ESSALUD CUADRO MANDO'!$G$3:$DY$188,17,0)</f>
        <v>8</v>
      </c>
      <c r="Z1745" s="12">
        <f>VLOOKUP($B1745,'[3]POBLAC SIN ESSALUD CUADRO MANDO'!$G$3:$DY$188,18,0)</f>
        <v>8</v>
      </c>
      <c r="AA1745" s="12">
        <f>VLOOKUP($B1745,'[3]POBLAC SIN ESSALUD CUADRO MANDO'!$G$3:$DY$188,19,0)</f>
        <v>8</v>
      </c>
      <c r="AB1745" s="12">
        <f>VLOOKUP($B1745,'[3]POBLAC SIN ESSALUD CUADRO MANDO'!$G$3:$DY$188,20,0)</f>
        <v>6</v>
      </c>
      <c r="AC1745" s="12">
        <f>VLOOKUP($B1745,'[3]POBLAC SIN ESSALUD CUADRO MANDO'!$G$3:$DY$188,21,0)</f>
        <v>9</v>
      </c>
      <c r="AD1745" s="12">
        <f>VLOOKUP($B1745,'[3]POBLAC SIN ESSALUD CUADRO MANDO'!$G$3:$DY$188,110,0)</f>
        <v>33</v>
      </c>
      <c r="AE1745" s="12">
        <f>VLOOKUP($B1745,'[3]POBLAC SIN ESSALUD CUADRO MANDO'!$G$3:$DY$188,111,0)</f>
        <v>26</v>
      </c>
      <c r="AF1745" s="12">
        <f>VLOOKUP($B1745,'[3]POBLAC SIN ESSALUD CUADRO MANDO'!$G$3:$DY$188,112,0)</f>
        <v>26</v>
      </c>
      <c r="AG1745" s="12">
        <f>VLOOKUP($B1745,'[3]POBLAC SIN ESSALUD CUADRO MANDO'!$G$3:$DY$188,113,0)</f>
        <v>27</v>
      </c>
      <c r="AH1745" s="12">
        <f>VLOOKUP($B1745,'[3]POBLAC SIN ESSALUD CUADRO MANDO'!$G$3:$DY$188,114,0)</f>
        <v>24</v>
      </c>
      <c r="AI1745" s="12">
        <f>VLOOKUP($B1745,'[3]POBLAC SIN ESSALUD CUADRO MANDO'!$G$3:$DY$188,115,0)</f>
        <v>21</v>
      </c>
      <c r="AJ1745" s="12">
        <f>VLOOKUP($B1745,'[3]POBLAC SIN ESSALUD CUADRO MANDO'!$G$3:$DY$188,116,0)</f>
        <v>16</v>
      </c>
      <c r="AK1745" s="12">
        <f>VLOOKUP($B1745,'[3]POBLAC SIN ESSALUD CUADRO MANDO'!$G$3:$DY$188,117,0)</f>
        <v>17</v>
      </c>
      <c r="AL1745" s="12">
        <f>VLOOKUP($B1745,'[3]POBLAC SIN ESSALUD CUADRO MANDO'!$G$3:$DY$188,118,0)</f>
        <v>12</v>
      </c>
      <c r="AM1745" s="12">
        <f>VLOOKUP($B1745,'[3]POBLAC SIN ESSALUD CUADRO MANDO'!$G$3:$DY$188,119,0)</f>
        <v>10</v>
      </c>
      <c r="AN1745" s="12">
        <f>VLOOKUP($B1745,'[3]POBLAC SIN ESSALUD CUADRO MANDO'!$G$3:$DY$188,120,0)</f>
        <v>9</v>
      </c>
      <c r="AO1745" s="12">
        <f>VLOOKUP($B1745,'[3]POBLAC SIN ESSALUD CUADRO MANDO'!$G$3:$DY$188,121,0)</f>
        <v>6</v>
      </c>
      <c r="AP1745" s="12">
        <f>VLOOKUP($B1745,'[3]POBLAC SIN ESSALUD CUADRO MANDO'!$G$3:$DY$188,122,0)</f>
        <v>9</v>
      </c>
      <c r="AQ1745" s="74">
        <f>VLOOKUP($B1745,'[4]POB-2019'!$K$6:$BD$190,42,0)</f>
        <v>194</v>
      </c>
      <c r="AR1745" s="74">
        <f>VLOOKUP($B1745,'[4]POB-2019'!$K$6:$BD$190,43,0)</f>
        <v>20</v>
      </c>
      <c r="AS1745" s="74">
        <f>VLOOKUP($B1745,'[4]POB-2019'!$K$6:$BD$190,44,0)</f>
        <v>20</v>
      </c>
      <c r="AT1745" s="74">
        <f>VLOOKUP($B1745,'[4]POB-2019'!$K$6:$BD$190,45,0)</f>
        <v>80</v>
      </c>
      <c r="AU1745" s="12">
        <f>VLOOKUP($B1745,'[3]POBLAC SIN ESSALUD CUADRO MANDO'!$G$3:$DY$188,123,0)</f>
        <v>9</v>
      </c>
    </row>
    <row r="1746" spans="1:47" ht="12">
      <c r="A1746" s="58">
        <v>1747</v>
      </c>
      <c r="B1746" s="58">
        <v>4980</v>
      </c>
      <c r="C1746" s="59" t="s">
        <v>1130</v>
      </c>
      <c r="D1746" s="59" t="s">
        <v>723</v>
      </c>
      <c r="E1746" s="59" t="s">
        <v>737</v>
      </c>
      <c r="F1746" s="59" t="s">
        <v>753</v>
      </c>
      <c r="G1746" s="12" t="s">
        <v>266</v>
      </c>
      <c r="H1746" s="14">
        <f t="shared" si="420"/>
        <v>4980</v>
      </c>
      <c r="I1746" s="14">
        <f t="shared" si="417"/>
        <v>449</v>
      </c>
      <c r="J1746" s="12">
        <f>VLOOKUP($B1746,'[3]POBLAC SIN ESSALUD CUADRO MANDO'!$G$3:$DY$188,2,0)</f>
        <v>7</v>
      </c>
      <c r="K1746" s="12">
        <f>VLOOKUP($B1746,'[3]POBLAC SIN ESSALUD CUADRO MANDO'!$G$3:$DY$188,3,0)</f>
        <v>9</v>
      </c>
      <c r="L1746" s="12">
        <f>VLOOKUP($B1746,'[3]POBLAC SIN ESSALUD CUADRO MANDO'!$G$3:$DY$188,4,0)</f>
        <v>5</v>
      </c>
      <c r="M1746" s="12">
        <f>VLOOKUP($B1746,'[3]POBLAC SIN ESSALUD CUADRO MANDO'!$G$3:$DY$188,5,0)</f>
        <v>8</v>
      </c>
      <c r="N1746" s="12">
        <f>VLOOKUP($B1746,'[3]POBLAC SIN ESSALUD CUADRO MANDO'!$G$3:$DY$188,6,0)</f>
        <v>6</v>
      </c>
      <c r="O1746" s="12">
        <f>VLOOKUP($B1746,'[3]POBLAC SIN ESSALUD CUADRO MANDO'!$G$3:$DY$188,7,0)</f>
        <v>6</v>
      </c>
      <c r="P1746" s="12">
        <f>VLOOKUP($B1746,'[3]POBLAC SIN ESSALUD CUADRO MANDO'!$G$3:$DY$188,8,0)</f>
        <v>5</v>
      </c>
      <c r="Q1746" s="12">
        <f>VLOOKUP($B1746,'[3]POBLAC SIN ESSALUD CUADRO MANDO'!$G$3:$DY$188,9,0)</f>
        <v>11</v>
      </c>
      <c r="R1746" s="12">
        <f>VLOOKUP($B1746,'[3]POBLAC SIN ESSALUD CUADRO MANDO'!$G$3:$DY$188,10,0)</f>
        <v>8</v>
      </c>
      <c r="S1746" s="12">
        <f>VLOOKUP($B1746,'[3]POBLAC SIN ESSALUD CUADRO MANDO'!$G$3:$DY$188,11,0)</f>
        <v>8</v>
      </c>
      <c r="T1746" s="12">
        <f>VLOOKUP($B1746,'[3]POBLAC SIN ESSALUD CUADRO MANDO'!$G$3:$DY$188,12,0)</f>
        <v>10</v>
      </c>
      <c r="U1746" s="12">
        <f>VLOOKUP($B1746,'[3]POBLAC SIN ESSALUD CUADRO MANDO'!$G$3:$DY$188,13,0)</f>
        <v>9</v>
      </c>
      <c r="V1746" s="12">
        <f>VLOOKUP($B1746,'[3]POBLAC SIN ESSALUD CUADRO MANDO'!$G$3:$DY$188,14,0)</f>
        <v>9</v>
      </c>
      <c r="W1746" s="12">
        <f>VLOOKUP($B1746,'[3]POBLAC SIN ESSALUD CUADRO MANDO'!$G$3:$DY$188,15,0)</f>
        <v>10</v>
      </c>
      <c r="X1746" s="12">
        <f>VLOOKUP($B1746,'[3]POBLAC SIN ESSALUD CUADRO MANDO'!$G$3:$DY$188,16,0)</f>
        <v>10</v>
      </c>
      <c r="Y1746" s="12">
        <f>VLOOKUP($B1746,'[3]POBLAC SIN ESSALUD CUADRO MANDO'!$G$3:$DY$188,17,0)</f>
        <v>10</v>
      </c>
      <c r="Z1746" s="12">
        <f>VLOOKUP($B1746,'[3]POBLAC SIN ESSALUD CUADRO MANDO'!$G$3:$DY$188,18,0)</f>
        <v>10</v>
      </c>
      <c r="AA1746" s="12">
        <f>VLOOKUP($B1746,'[3]POBLAC SIN ESSALUD CUADRO MANDO'!$G$3:$DY$188,19,0)</f>
        <v>10</v>
      </c>
      <c r="AB1746" s="12">
        <f>VLOOKUP($B1746,'[3]POBLAC SIN ESSALUD CUADRO MANDO'!$G$3:$DY$188,20,0)</f>
        <v>7</v>
      </c>
      <c r="AC1746" s="12">
        <f>VLOOKUP($B1746,'[3]POBLAC SIN ESSALUD CUADRO MANDO'!$G$3:$DY$188,21,0)</f>
        <v>11</v>
      </c>
      <c r="AD1746" s="12">
        <f>VLOOKUP($B1746,'[3]POBLAC SIN ESSALUD CUADRO MANDO'!$G$3:$DY$188,110,0)</f>
        <v>41</v>
      </c>
      <c r="AE1746" s="12">
        <f>VLOOKUP($B1746,'[3]POBLAC SIN ESSALUD CUADRO MANDO'!$G$3:$DY$188,111,0)</f>
        <v>30</v>
      </c>
      <c r="AF1746" s="12">
        <f>VLOOKUP($B1746,'[3]POBLAC SIN ESSALUD CUADRO MANDO'!$G$3:$DY$188,112,0)</f>
        <v>29</v>
      </c>
      <c r="AG1746" s="12">
        <f>VLOOKUP($B1746,'[3]POBLAC SIN ESSALUD CUADRO MANDO'!$G$3:$DY$188,113,0)</f>
        <v>32</v>
      </c>
      <c r="AH1746" s="12">
        <f>VLOOKUP($B1746,'[3]POBLAC SIN ESSALUD CUADRO MANDO'!$G$3:$DY$188,114,0)</f>
        <v>29</v>
      </c>
      <c r="AI1746" s="12">
        <f>VLOOKUP($B1746,'[3]POBLAC SIN ESSALUD CUADRO MANDO'!$G$3:$DY$188,115,0)</f>
        <v>26</v>
      </c>
      <c r="AJ1746" s="12">
        <f>VLOOKUP($B1746,'[3]POBLAC SIN ESSALUD CUADRO MANDO'!$G$3:$DY$188,116,0)</f>
        <v>20</v>
      </c>
      <c r="AK1746" s="12">
        <f>VLOOKUP($B1746,'[3]POBLAC SIN ESSALUD CUADRO MANDO'!$G$3:$DY$188,117,0)</f>
        <v>19</v>
      </c>
      <c r="AL1746" s="12">
        <f>VLOOKUP($B1746,'[3]POBLAC SIN ESSALUD CUADRO MANDO'!$G$3:$DY$188,118,0)</f>
        <v>14</v>
      </c>
      <c r="AM1746" s="12">
        <f>VLOOKUP($B1746,'[3]POBLAC SIN ESSALUD CUADRO MANDO'!$G$3:$DY$188,119,0)</f>
        <v>11</v>
      </c>
      <c r="AN1746" s="12">
        <f>VLOOKUP($B1746,'[3]POBLAC SIN ESSALUD CUADRO MANDO'!$G$3:$DY$188,120,0)</f>
        <v>11</v>
      </c>
      <c r="AO1746" s="12">
        <f>VLOOKUP($B1746,'[3]POBLAC SIN ESSALUD CUADRO MANDO'!$G$3:$DY$188,121,0)</f>
        <v>7</v>
      </c>
      <c r="AP1746" s="12">
        <f>VLOOKUP($B1746,'[3]POBLAC SIN ESSALUD CUADRO MANDO'!$G$3:$DY$188,122,0)</f>
        <v>11</v>
      </c>
      <c r="AQ1746" s="74">
        <f>VLOOKUP($B1746,'[4]POB-2019'!$K$6:$BD$190,42,0)</f>
        <v>229</v>
      </c>
      <c r="AR1746" s="74">
        <f>VLOOKUP($B1746,'[4]POB-2019'!$K$6:$BD$190,43,0)</f>
        <v>24</v>
      </c>
      <c r="AS1746" s="74">
        <f>VLOOKUP($B1746,'[4]POB-2019'!$K$6:$BD$190,44,0)</f>
        <v>24</v>
      </c>
      <c r="AT1746" s="74">
        <f>VLOOKUP($B1746,'[4]POB-2019'!$K$6:$BD$190,45,0)</f>
        <v>95</v>
      </c>
      <c r="AU1746" s="12">
        <f>VLOOKUP($B1746,'[3]POBLAC SIN ESSALUD CUADRO MANDO'!$G$3:$DY$188,123,0)</f>
        <v>7</v>
      </c>
    </row>
    <row r="1747" spans="1:47" ht="12">
      <c r="A1747" s="97">
        <v>1748</v>
      </c>
      <c r="B1747" s="97"/>
      <c r="C1747" s="98"/>
      <c r="D1747" s="98"/>
      <c r="E1747" s="98"/>
      <c r="F1747" s="98" t="s">
        <v>1165</v>
      </c>
      <c r="G1747" s="17" t="s">
        <v>1214</v>
      </c>
      <c r="H1747" s="81"/>
      <c r="I1747" s="81">
        <f t="shared" si="417"/>
        <v>5750</v>
      </c>
      <c r="J1747" s="17">
        <f>SUM(J1748:J1759)</f>
        <v>88</v>
      </c>
      <c r="K1747" s="17">
        <f t="shared" ref="K1747:AU1747" si="421">SUM(K1748:K1759)</f>
        <v>88</v>
      </c>
      <c r="L1747" s="17">
        <f t="shared" si="421"/>
        <v>70</v>
      </c>
      <c r="M1747" s="17">
        <f t="shared" si="421"/>
        <v>71</v>
      </c>
      <c r="N1747" s="17">
        <f t="shared" si="421"/>
        <v>101</v>
      </c>
      <c r="O1747" s="17">
        <f t="shared" si="421"/>
        <v>84</v>
      </c>
      <c r="P1747" s="17">
        <f t="shared" si="421"/>
        <v>74</v>
      </c>
      <c r="Q1747" s="17">
        <f t="shared" si="421"/>
        <v>81</v>
      </c>
      <c r="R1747" s="17">
        <f t="shared" si="421"/>
        <v>106</v>
      </c>
      <c r="S1747" s="17">
        <f t="shared" si="421"/>
        <v>97</v>
      </c>
      <c r="T1747" s="17">
        <f t="shared" si="421"/>
        <v>125</v>
      </c>
      <c r="U1747" s="17">
        <f t="shared" si="421"/>
        <v>105</v>
      </c>
      <c r="V1747" s="17">
        <f t="shared" si="421"/>
        <v>145</v>
      </c>
      <c r="W1747" s="17">
        <f t="shared" si="421"/>
        <v>147</v>
      </c>
      <c r="X1747" s="17">
        <f t="shared" si="421"/>
        <v>148</v>
      </c>
      <c r="Y1747" s="17">
        <f t="shared" si="421"/>
        <v>155</v>
      </c>
      <c r="Z1747" s="17">
        <f t="shared" si="421"/>
        <v>123</v>
      </c>
      <c r="AA1747" s="17">
        <f t="shared" si="421"/>
        <v>103</v>
      </c>
      <c r="AB1747" s="17">
        <f t="shared" si="421"/>
        <v>111</v>
      </c>
      <c r="AC1747" s="17">
        <f t="shared" si="421"/>
        <v>108</v>
      </c>
      <c r="AD1747" s="17">
        <f t="shared" si="421"/>
        <v>494</v>
      </c>
      <c r="AE1747" s="17">
        <f t="shared" si="421"/>
        <v>377</v>
      </c>
      <c r="AF1747" s="17">
        <f t="shared" si="421"/>
        <v>376</v>
      </c>
      <c r="AG1747" s="17">
        <f t="shared" si="421"/>
        <v>380</v>
      </c>
      <c r="AH1747" s="17">
        <f t="shared" si="421"/>
        <v>369</v>
      </c>
      <c r="AI1747" s="17">
        <f t="shared" si="421"/>
        <v>309</v>
      </c>
      <c r="AJ1747" s="17">
        <f t="shared" si="421"/>
        <v>298</v>
      </c>
      <c r="AK1747" s="17">
        <f t="shared" si="421"/>
        <v>233</v>
      </c>
      <c r="AL1747" s="17">
        <f t="shared" si="421"/>
        <v>229</v>
      </c>
      <c r="AM1747" s="17">
        <f t="shared" si="421"/>
        <v>173</v>
      </c>
      <c r="AN1747" s="17">
        <f t="shared" si="421"/>
        <v>143</v>
      </c>
      <c r="AO1747" s="17">
        <f t="shared" si="421"/>
        <v>106</v>
      </c>
      <c r="AP1747" s="17">
        <f t="shared" si="421"/>
        <v>133</v>
      </c>
      <c r="AQ1747" s="17">
        <f t="shared" si="421"/>
        <v>2933</v>
      </c>
      <c r="AR1747" s="17">
        <f t="shared" si="421"/>
        <v>341</v>
      </c>
      <c r="AS1747" s="17">
        <f t="shared" si="421"/>
        <v>305</v>
      </c>
      <c r="AT1747" s="17">
        <f t="shared" si="421"/>
        <v>1174</v>
      </c>
      <c r="AU1747" s="17">
        <f t="shared" si="421"/>
        <v>88</v>
      </c>
    </row>
    <row r="1748" spans="1:47" ht="12">
      <c r="A1748" s="58">
        <v>1749</v>
      </c>
      <c r="B1748" s="58">
        <v>5002</v>
      </c>
      <c r="C1748" s="59" t="s">
        <v>1130</v>
      </c>
      <c r="D1748" s="59" t="s">
        <v>723</v>
      </c>
      <c r="E1748" s="59" t="s">
        <v>869</v>
      </c>
      <c r="F1748" s="59" t="s">
        <v>870</v>
      </c>
      <c r="G1748" s="12" t="s">
        <v>283</v>
      </c>
      <c r="H1748" s="14">
        <f t="shared" ref="H1748:H1759" si="422">B1748</f>
        <v>5002</v>
      </c>
      <c r="I1748" s="14">
        <f t="shared" si="417"/>
        <v>1221</v>
      </c>
      <c r="J1748" s="12">
        <f>VLOOKUP($B1748,'[3]POBLAC SIN ESSALUD CUADRO MANDO'!$G$3:$DY$188,2,0)</f>
        <v>26</v>
      </c>
      <c r="K1748" s="12">
        <f>VLOOKUP($B1748,'[3]POBLAC SIN ESSALUD CUADRO MANDO'!$G$3:$DY$188,3,0)</f>
        <v>26</v>
      </c>
      <c r="L1748" s="12">
        <f>VLOOKUP($B1748,'[3]POBLAC SIN ESSALUD CUADRO MANDO'!$G$3:$DY$188,4,0)</f>
        <v>10</v>
      </c>
      <c r="M1748" s="12">
        <f>VLOOKUP($B1748,'[3]POBLAC SIN ESSALUD CUADRO MANDO'!$G$3:$DY$188,5,0)</f>
        <v>14</v>
      </c>
      <c r="N1748" s="12">
        <f>VLOOKUP($B1748,'[3]POBLAC SIN ESSALUD CUADRO MANDO'!$G$3:$DY$188,6,0)</f>
        <v>22</v>
      </c>
      <c r="O1748" s="12">
        <f>VLOOKUP($B1748,'[3]POBLAC SIN ESSALUD CUADRO MANDO'!$G$3:$DY$188,7,0)</f>
        <v>19</v>
      </c>
      <c r="P1748" s="12">
        <f>VLOOKUP($B1748,'[3]POBLAC SIN ESSALUD CUADRO MANDO'!$G$3:$DY$188,8,0)</f>
        <v>16</v>
      </c>
      <c r="Q1748" s="12">
        <f>VLOOKUP($B1748,'[3]POBLAC SIN ESSALUD CUADRO MANDO'!$G$3:$DY$188,9,0)</f>
        <v>19</v>
      </c>
      <c r="R1748" s="12">
        <f>VLOOKUP($B1748,'[3]POBLAC SIN ESSALUD CUADRO MANDO'!$G$3:$DY$188,10,0)</f>
        <v>26</v>
      </c>
      <c r="S1748" s="12">
        <f>VLOOKUP($B1748,'[3]POBLAC SIN ESSALUD CUADRO MANDO'!$G$3:$DY$188,11,0)</f>
        <v>24</v>
      </c>
      <c r="T1748" s="12">
        <f>VLOOKUP($B1748,'[3]POBLAC SIN ESSALUD CUADRO MANDO'!$G$3:$DY$188,12,0)</f>
        <v>30</v>
      </c>
      <c r="U1748" s="12">
        <f>VLOOKUP($B1748,'[3]POBLAC SIN ESSALUD CUADRO MANDO'!$G$3:$DY$188,13,0)</f>
        <v>26</v>
      </c>
      <c r="V1748" s="12">
        <f>VLOOKUP($B1748,'[3]POBLAC SIN ESSALUD CUADRO MANDO'!$G$3:$DY$188,14,0)</f>
        <v>37</v>
      </c>
      <c r="W1748" s="12">
        <f>VLOOKUP($B1748,'[3]POBLAC SIN ESSALUD CUADRO MANDO'!$G$3:$DY$188,15,0)</f>
        <v>37</v>
      </c>
      <c r="X1748" s="12">
        <f>VLOOKUP($B1748,'[3]POBLAC SIN ESSALUD CUADRO MANDO'!$G$3:$DY$188,16,0)</f>
        <v>38</v>
      </c>
      <c r="Y1748" s="12">
        <f>VLOOKUP($B1748,'[3]POBLAC SIN ESSALUD CUADRO MANDO'!$G$3:$DY$188,17,0)</f>
        <v>39</v>
      </c>
      <c r="Z1748" s="12">
        <f>VLOOKUP($B1748,'[3]POBLAC SIN ESSALUD CUADRO MANDO'!$G$3:$DY$188,18,0)</f>
        <v>31</v>
      </c>
      <c r="AA1748" s="12">
        <f>VLOOKUP($B1748,'[3]POBLAC SIN ESSALUD CUADRO MANDO'!$G$3:$DY$188,19,0)</f>
        <v>25</v>
      </c>
      <c r="AB1748" s="12">
        <f>VLOOKUP($B1748,'[3]POBLAC SIN ESSALUD CUADRO MANDO'!$G$3:$DY$188,20,0)</f>
        <v>24</v>
      </c>
      <c r="AC1748" s="12">
        <f>VLOOKUP($B1748,'[3]POBLAC SIN ESSALUD CUADRO MANDO'!$G$3:$DY$188,21,0)</f>
        <v>23</v>
      </c>
      <c r="AD1748" s="12">
        <f>VLOOKUP($B1748,'[3]POBLAC SIN ESSALUD CUADRO MANDO'!$G$3:$DY$188,110,0)</f>
        <v>84</v>
      </c>
      <c r="AE1748" s="12">
        <f>VLOOKUP($B1748,'[3]POBLAC SIN ESSALUD CUADRO MANDO'!$G$3:$DY$188,111,0)</f>
        <v>49</v>
      </c>
      <c r="AF1748" s="12">
        <f>VLOOKUP($B1748,'[3]POBLAC SIN ESSALUD CUADRO MANDO'!$G$3:$DY$188,112,0)</f>
        <v>64</v>
      </c>
      <c r="AG1748" s="12">
        <f>VLOOKUP($B1748,'[3]POBLAC SIN ESSALUD CUADRO MANDO'!$G$3:$DY$188,113,0)</f>
        <v>65</v>
      </c>
      <c r="AH1748" s="12">
        <f>VLOOKUP($B1748,'[3]POBLAC SIN ESSALUD CUADRO MANDO'!$G$3:$DY$188,114,0)</f>
        <v>72</v>
      </c>
      <c r="AI1748" s="12">
        <f>VLOOKUP($B1748,'[3]POBLAC SIN ESSALUD CUADRO MANDO'!$G$3:$DY$188,115,0)</f>
        <v>56</v>
      </c>
      <c r="AJ1748" s="12">
        <f>VLOOKUP($B1748,'[3]POBLAC SIN ESSALUD CUADRO MANDO'!$G$3:$DY$188,116,0)</f>
        <v>63</v>
      </c>
      <c r="AK1748" s="12">
        <f>VLOOKUP($B1748,'[3]POBLAC SIN ESSALUD CUADRO MANDO'!$G$3:$DY$188,117,0)</f>
        <v>46</v>
      </c>
      <c r="AL1748" s="12">
        <f>VLOOKUP($B1748,'[3]POBLAC SIN ESSALUD CUADRO MANDO'!$G$3:$DY$188,118,0)</f>
        <v>58</v>
      </c>
      <c r="AM1748" s="12">
        <f>VLOOKUP($B1748,'[3]POBLAC SIN ESSALUD CUADRO MANDO'!$G$3:$DY$188,119,0)</f>
        <v>44</v>
      </c>
      <c r="AN1748" s="12">
        <f>VLOOKUP($B1748,'[3]POBLAC SIN ESSALUD CUADRO MANDO'!$G$3:$DY$188,120,0)</f>
        <v>41</v>
      </c>
      <c r="AO1748" s="12">
        <f>VLOOKUP($B1748,'[3]POBLAC SIN ESSALUD CUADRO MANDO'!$G$3:$DY$188,121,0)</f>
        <v>26</v>
      </c>
      <c r="AP1748" s="12">
        <f>VLOOKUP($B1748,'[3]POBLAC SIN ESSALUD CUADRO MANDO'!$G$3:$DY$188,122,0)</f>
        <v>41</v>
      </c>
      <c r="AQ1748" s="74">
        <f>VLOOKUP($B1748,'[4]POB-2019'!$K$6:$BD$190,42,0)</f>
        <v>623</v>
      </c>
      <c r="AR1748" s="74">
        <f>VLOOKUP($B1748,'[4]POB-2019'!$K$6:$BD$190,43,0)</f>
        <v>86</v>
      </c>
      <c r="AS1748" s="74">
        <f>VLOOKUP($B1748,'[4]POB-2019'!$K$6:$BD$190,44,0)</f>
        <v>72</v>
      </c>
      <c r="AT1748" s="74">
        <f>VLOOKUP($B1748,'[4]POB-2019'!$K$6:$BD$190,45,0)</f>
        <v>199</v>
      </c>
      <c r="AU1748" s="12">
        <f>VLOOKUP($B1748,'[3]POBLAC SIN ESSALUD CUADRO MANDO'!$G$3:$DY$188,123,0)</f>
        <v>26</v>
      </c>
    </row>
    <row r="1749" spans="1:47" ht="12">
      <c r="A1749" s="58">
        <v>1750</v>
      </c>
      <c r="B1749" s="58">
        <v>7370</v>
      </c>
      <c r="C1749" s="59" t="s">
        <v>1130</v>
      </c>
      <c r="D1749" s="59" t="s">
        <v>723</v>
      </c>
      <c r="E1749" s="59" t="s">
        <v>869</v>
      </c>
      <c r="F1749" s="59" t="s">
        <v>871</v>
      </c>
      <c r="G1749" s="12" t="s">
        <v>266</v>
      </c>
      <c r="H1749" s="14">
        <f t="shared" si="422"/>
        <v>7370</v>
      </c>
      <c r="I1749" s="14">
        <f t="shared" si="417"/>
        <v>405</v>
      </c>
      <c r="J1749" s="12">
        <f>VLOOKUP($B1749,'[3]POBLAC SIN ESSALUD CUADRO MANDO'!$G$3:$DY$188,2,0)</f>
        <v>5</v>
      </c>
      <c r="K1749" s="12">
        <f>VLOOKUP($B1749,'[3]POBLAC SIN ESSALUD CUADRO MANDO'!$G$3:$DY$188,3,0)</f>
        <v>5</v>
      </c>
      <c r="L1749" s="12">
        <f>VLOOKUP($B1749,'[3]POBLAC SIN ESSALUD CUADRO MANDO'!$G$3:$DY$188,4,0)</f>
        <v>6</v>
      </c>
      <c r="M1749" s="12">
        <f>VLOOKUP($B1749,'[3]POBLAC SIN ESSALUD CUADRO MANDO'!$G$3:$DY$188,5,0)</f>
        <v>5</v>
      </c>
      <c r="N1749" s="12">
        <f>VLOOKUP($B1749,'[3]POBLAC SIN ESSALUD CUADRO MANDO'!$G$3:$DY$188,6,0)</f>
        <v>9</v>
      </c>
      <c r="O1749" s="12">
        <f>VLOOKUP($B1749,'[3]POBLAC SIN ESSALUD CUADRO MANDO'!$G$3:$DY$188,7,0)</f>
        <v>6</v>
      </c>
      <c r="P1749" s="12">
        <f>VLOOKUP($B1749,'[3]POBLAC SIN ESSALUD CUADRO MANDO'!$G$3:$DY$188,8,0)</f>
        <v>5</v>
      </c>
      <c r="Q1749" s="12">
        <f>VLOOKUP($B1749,'[3]POBLAC SIN ESSALUD CUADRO MANDO'!$G$3:$DY$188,9,0)</f>
        <v>6</v>
      </c>
      <c r="R1749" s="12">
        <f>VLOOKUP($B1749,'[3]POBLAC SIN ESSALUD CUADRO MANDO'!$G$3:$DY$188,10,0)</f>
        <v>7</v>
      </c>
      <c r="S1749" s="12">
        <f>VLOOKUP($B1749,'[3]POBLAC SIN ESSALUD CUADRO MANDO'!$G$3:$DY$188,11,0)</f>
        <v>6</v>
      </c>
      <c r="T1749" s="12">
        <f>VLOOKUP($B1749,'[3]POBLAC SIN ESSALUD CUADRO MANDO'!$G$3:$DY$188,12,0)</f>
        <v>8</v>
      </c>
      <c r="U1749" s="12">
        <f>VLOOKUP($B1749,'[3]POBLAC SIN ESSALUD CUADRO MANDO'!$G$3:$DY$188,13,0)</f>
        <v>7</v>
      </c>
      <c r="V1749" s="12">
        <f>VLOOKUP($B1749,'[3]POBLAC SIN ESSALUD CUADRO MANDO'!$G$3:$DY$188,14,0)</f>
        <v>10</v>
      </c>
      <c r="W1749" s="12">
        <f>VLOOKUP($B1749,'[3]POBLAC SIN ESSALUD CUADRO MANDO'!$G$3:$DY$188,15,0)</f>
        <v>10</v>
      </c>
      <c r="X1749" s="12">
        <f>VLOOKUP($B1749,'[3]POBLAC SIN ESSALUD CUADRO MANDO'!$G$3:$DY$188,16,0)</f>
        <v>10</v>
      </c>
      <c r="Y1749" s="12">
        <f>VLOOKUP($B1749,'[3]POBLAC SIN ESSALUD CUADRO MANDO'!$G$3:$DY$188,17,0)</f>
        <v>10</v>
      </c>
      <c r="Z1749" s="12">
        <f>VLOOKUP($B1749,'[3]POBLAC SIN ESSALUD CUADRO MANDO'!$G$3:$DY$188,18,0)</f>
        <v>8</v>
      </c>
      <c r="AA1749" s="12">
        <f>VLOOKUP($B1749,'[3]POBLAC SIN ESSALUD CUADRO MANDO'!$G$3:$DY$188,19,0)</f>
        <v>7</v>
      </c>
      <c r="AB1749" s="12">
        <f>VLOOKUP($B1749,'[3]POBLAC SIN ESSALUD CUADRO MANDO'!$G$3:$DY$188,20,0)</f>
        <v>8</v>
      </c>
      <c r="AC1749" s="12">
        <f>VLOOKUP($B1749,'[3]POBLAC SIN ESSALUD CUADRO MANDO'!$G$3:$DY$188,21,0)</f>
        <v>8</v>
      </c>
      <c r="AD1749" s="12">
        <f>VLOOKUP($B1749,'[3]POBLAC SIN ESSALUD CUADRO MANDO'!$G$3:$DY$188,110,0)</f>
        <v>37</v>
      </c>
      <c r="AE1749" s="12">
        <f>VLOOKUP($B1749,'[3]POBLAC SIN ESSALUD CUADRO MANDO'!$G$3:$DY$188,111,0)</f>
        <v>29</v>
      </c>
      <c r="AF1749" s="12">
        <f>VLOOKUP($B1749,'[3]POBLAC SIN ESSALUD CUADRO MANDO'!$G$3:$DY$188,112,0)</f>
        <v>29</v>
      </c>
      <c r="AG1749" s="12">
        <f>VLOOKUP($B1749,'[3]POBLAC SIN ESSALUD CUADRO MANDO'!$G$3:$DY$188,113,0)</f>
        <v>28</v>
      </c>
      <c r="AH1749" s="12">
        <f>VLOOKUP($B1749,'[3]POBLAC SIN ESSALUD CUADRO MANDO'!$G$3:$DY$188,114,0)</f>
        <v>26</v>
      </c>
      <c r="AI1749" s="12">
        <f>VLOOKUP($B1749,'[3]POBLAC SIN ESSALUD CUADRO MANDO'!$G$3:$DY$188,115,0)</f>
        <v>22</v>
      </c>
      <c r="AJ1749" s="12">
        <f>VLOOKUP($B1749,'[3]POBLAC SIN ESSALUD CUADRO MANDO'!$G$3:$DY$188,116,0)</f>
        <v>20</v>
      </c>
      <c r="AK1749" s="12">
        <f>VLOOKUP($B1749,'[3]POBLAC SIN ESSALUD CUADRO MANDO'!$G$3:$DY$188,117,0)</f>
        <v>16</v>
      </c>
      <c r="AL1749" s="12">
        <f>VLOOKUP($B1749,'[3]POBLAC SIN ESSALUD CUADRO MANDO'!$G$3:$DY$188,118,0)</f>
        <v>16</v>
      </c>
      <c r="AM1749" s="12">
        <f>VLOOKUP($B1749,'[3]POBLAC SIN ESSALUD CUADRO MANDO'!$G$3:$DY$188,119,0)</f>
        <v>12</v>
      </c>
      <c r="AN1749" s="12">
        <f>VLOOKUP($B1749,'[3]POBLAC SIN ESSALUD CUADRO MANDO'!$G$3:$DY$188,120,0)</f>
        <v>9</v>
      </c>
      <c r="AO1749" s="12">
        <f>VLOOKUP($B1749,'[3]POBLAC SIN ESSALUD CUADRO MANDO'!$G$3:$DY$188,121,0)</f>
        <v>6</v>
      </c>
      <c r="AP1749" s="12">
        <f>VLOOKUP($B1749,'[3]POBLAC SIN ESSALUD CUADRO MANDO'!$G$3:$DY$188,122,0)</f>
        <v>9</v>
      </c>
      <c r="AQ1749" s="74">
        <f>VLOOKUP($B1749,'[4]POB-2019'!$K$6:$BD$190,42,0)</f>
        <v>207</v>
      </c>
      <c r="AR1749" s="74">
        <f>VLOOKUP($B1749,'[4]POB-2019'!$K$6:$BD$190,43,0)</f>
        <v>23</v>
      </c>
      <c r="AS1749" s="74">
        <f>VLOOKUP($B1749,'[4]POB-2019'!$K$6:$BD$190,44,0)</f>
        <v>21</v>
      </c>
      <c r="AT1749" s="74">
        <f>VLOOKUP($B1749,'[4]POB-2019'!$K$6:$BD$190,45,0)</f>
        <v>87</v>
      </c>
      <c r="AU1749" s="12">
        <f>VLOOKUP($B1749,'[3]POBLAC SIN ESSALUD CUADRO MANDO'!$G$3:$DY$188,123,0)</f>
        <v>5</v>
      </c>
    </row>
    <row r="1750" spans="1:47" ht="12">
      <c r="A1750" s="58">
        <v>1751</v>
      </c>
      <c r="B1750" s="58">
        <v>6861</v>
      </c>
      <c r="C1750" s="59" t="s">
        <v>1130</v>
      </c>
      <c r="D1750" s="59" t="s">
        <v>723</v>
      </c>
      <c r="E1750" s="59" t="s">
        <v>869</v>
      </c>
      <c r="F1750" s="59" t="s">
        <v>872</v>
      </c>
      <c r="G1750" s="12" t="s">
        <v>266</v>
      </c>
      <c r="H1750" s="14">
        <f t="shared" si="422"/>
        <v>6861</v>
      </c>
      <c r="I1750" s="14">
        <f t="shared" si="417"/>
        <v>461</v>
      </c>
      <c r="J1750" s="12">
        <f>VLOOKUP($B1750,'[3]POBLAC SIN ESSALUD CUADRO MANDO'!$G$3:$DY$188,2,0)</f>
        <v>5</v>
      </c>
      <c r="K1750" s="12">
        <f>VLOOKUP($B1750,'[3]POBLAC SIN ESSALUD CUADRO MANDO'!$G$3:$DY$188,3,0)</f>
        <v>2</v>
      </c>
      <c r="L1750" s="12">
        <f>VLOOKUP($B1750,'[3]POBLAC SIN ESSALUD CUADRO MANDO'!$G$3:$DY$188,4,0)</f>
        <v>7</v>
      </c>
      <c r="M1750" s="12">
        <f>VLOOKUP($B1750,'[3]POBLAC SIN ESSALUD CUADRO MANDO'!$G$3:$DY$188,5,0)</f>
        <v>6</v>
      </c>
      <c r="N1750" s="12">
        <f>VLOOKUP($B1750,'[3]POBLAC SIN ESSALUD CUADRO MANDO'!$G$3:$DY$188,6,0)</f>
        <v>8</v>
      </c>
      <c r="O1750" s="12">
        <f>VLOOKUP($B1750,'[3]POBLAC SIN ESSALUD CUADRO MANDO'!$G$3:$DY$188,7,0)</f>
        <v>7</v>
      </c>
      <c r="P1750" s="12">
        <f>VLOOKUP($B1750,'[3]POBLAC SIN ESSALUD CUADRO MANDO'!$G$3:$DY$188,8,0)</f>
        <v>6</v>
      </c>
      <c r="Q1750" s="12">
        <f>VLOOKUP($B1750,'[3]POBLAC SIN ESSALUD CUADRO MANDO'!$G$3:$DY$188,9,0)</f>
        <v>6</v>
      </c>
      <c r="R1750" s="12">
        <f>VLOOKUP($B1750,'[3]POBLAC SIN ESSALUD CUADRO MANDO'!$G$3:$DY$188,10,0)</f>
        <v>8</v>
      </c>
      <c r="S1750" s="12">
        <f>VLOOKUP($B1750,'[3]POBLAC SIN ESSALUD CUADRO MANDO'!$G$3:$DY$188,11,0)</f>
        <v>8</v>
      </c>
      <c r="T1750" s="12">
        <f>VLOOKUP($B1750,'[3]POBLAC SIN ESSALUD CUADRO MANDO'!$G$3:$DY$188,12,0)</f>
        <v>10</v>
      </c>
      <c r="U1750" s="12">
        <f>VLOOKUP($B1750,'[3]POBLAC SIN ESSALUD CUADRO MANDO'!$G$3:$DY$188,13,0)</f>
        <v>8</v>
      </c>
      <c r="V1750" s="12">
        <f>VLOOKUP($B1750,'[3]POBLAC SIN ESSALUD CUADRO MANDO'!$G$3:$DY$188,14,0)</f>
        <v>11</v>
      </c>
      <c r="W1750" s="12">
        <f>VLOOKUP($B1750,'[3]POBLAC SIN ESSALUD CUADRO MANDO'!$G$3:$DY$188,15,0)</f>
        <v>11</v>
      </c>
      <c r="X1750" s="12">
        <f>VLOOKUP($B1750,'[3]POBLAC SIN ESSALUD CUADRO MANDO'!$G$3:$DY$188,16,0)</f>
        <v>11</v>
      </c>
      <c r="Y1750" s="12">
        <f>VLOOKUP($B1750,'[3]POBLAC SIN ESSALUD CUADRO MANDO'!$G$3:$DY$188,17,0)</f>
        <v>12</v>
      </c>
      <c r="Z1750" s="12">
        <f>VLOOKUP($B1750,'[3]POBLAC SIN ESSALUD CUADRO MANDO'!$G$3:$DY$188,18,0)</f>
        <v>9</v>
      </c>
      <c r="AA1750" s="12">
        <f>VLOOKUP($B1750,'[3]POBLAC SIN ESSALUD CUADRO MANDO'!$G$3:$DY$188,19,0)</f>
        <v>8</v>
      </c>
      <c r="AB1750" s="12">
        <f>VLOOKUP($B1750,'[3]POBLAC SIN ESSALUD CUADRO MANDO'!$G$3:$DY$188,20,0)</f>
        <v>9</v>
      </c>
      <c r="AC1750" s="12">
        <f>VLOOKUP($B1750,'[3]POBLAC SIN ESSALUD CUADRO MANDO'!$G$3:$DY$188,21,0)</f>
        <v>9</v>
      </c>
      <c r="AD1750" s="12">
        <f>VLOOKUP($B1750,'[3]POBLAC SIN ESSALUD CUADRO MANDO'!$G$3:$DY$188,110,0)</f>
        <v>43</v>
      </c>
      <c r="AE1750" s="12">
        <f>VLOOKUP($B1750,'[3]POBLAC SIN ESSALUD CUADRO MANDO'!$G$3:$DY$188,111,0)</f>
        <v>34</v>
      </c>
      <c r="AF1750" s="12">
        <f>VLOOKUP($B1750,'[3]POBLAC SIN ESSALUD CUADRO MANDO'!$G$3:$DY$188,112,0)</f>
        <v>32</v>
      </c>
      <c r="AG1750" s="12">
        <f>VLOOKUP($B1750,'[3]POBLAC SIN ESSALUD CUADRO MANDO'!$G$3:$DY$188,113,0)</f>
        <v>33</v>
      </c>
      <c r="AH1750" s="12">
        <f>VLOOKUP($B1750,'[3]POBLAC SIN ESSALUD CUADRO MANDO'!$G$3:$DY$188,114,0)</f>
        <v>30</v>
      </c>
      <c r="AI1750" s="12">
        <f>VLOOKUP($B1750,'[3]POBLAC SIN ESSALUD CUADRO MANDO'!$G$3:$DY$188,115,0)</f>
        <v>26</v>
      </c>
      <c r="AJ1750" s="12">
        <f>VLOOKUP($B1750,'[3]POBLAC SIN ESSALUD CUADRO MANDO'!$G$3:$DY$188,116,0)</f>
        <v>24</v>
      </c>
      <c r="AK1750" s="12">
        <f>VLOOKUP($B1750,'[3]POBLAC SIN ESSALUD CUADRO MANDO'!$G$3:$DY$188,117,0)</f>
        <v>20</v>
      </c>
      <c r="AL1750" s="12">
        <f>VLOOKUP($B1750,'[3]POBLAC SIN ESSALUD CUADRO MANDO'!$G$3:$DY$188,118,0)</f>
        <v>17</v>
      </c>
      <c r="AM1750" s="12">
        <f>VLOOKUP($B1750,'[3]POBLAC SIN ESSALUD CUADRO MANDO'!$G$3:$DY$188,119,0)</f>
        <v>13</v>
      </c>
      <c r="AN1750" s="12">
        <f>VLOOKUP($B1750,'[3]POBLAC SIN ESSALUD CUADRO MANDO'!$G$3:$DY$188,120,0)</f>
        <v>12</v>
      </c>
      <c r="AO1750" s="12">
        <f>VLOOKUP($B1750,'[3]POBLAC SIN ESSALUD CUADRO MANDO'!$G$3:$DY$188,121,0)</f>
        <v>7</v>
      </c>
      <c r="AP1750" s="12">
        <f>VLOOKUP($B1750,'[3]POBLAC SIN ESSALUD CUADRO MANDO'!$G$3:$DY$188,122,0)</f>
        <v>9</v>
      </c>
      <c r="AQ1750" s="74">
        <f>VLOOKUP($B1750,'[4]POB-2019'!$K$6:$BD$190,42,0)</f>
        <v>235</v>
      </c>
      <c r="AR1750" s="74">
        <f>VLOOKUP($B1750,'[4]POB-2019'!$K$6:$BD$190,43,0)</f>
        <v>26</v>
      </c>
      <c r="AS1750" s="74">
        <f>VLOOKUP($B1750,'[4]POB-2019'!$K$6:$BD$190,44,0)</f>
        <v>24</v>
      </c>
      <c r="AT1750" s="74">
        <f>VLOOKUP($B1750,'[4]POB-2019'!$K$6:$BD$190,45,0)</f>
        <v>101</v>
      </c>
      <c r="AU1750" s="12">
        <f>VLOOKUP($B1750,'[3]POBLAC SIN ESSALUD CUADRO MANDO'!$G$3:$DY$188,123,0)</f>
        <v>5</v>
      </c>
    </row>
    <row r="1751" spans="1:47" ht="12">
      <c r="A1751" s="58">
        <v>1752</v>
      </c>
      <c r="B1751" s="58">
        <v>5003</v>
      </c>
      <c r="C1751" s="59" t="s">
        <v>1130</v>
      </c>
      <c r="D1751" s="59" t="s">
        <v>723</v>
      </c>
      <c r="E1751" s="59" t="s">
        <v>869</v>
      </c>
      <c r="F1751" s="59" t="s">
        <v>873</v>
      </c>
      <c r="G1751" s="12" t="s">
        <v>266</v>
      </c>
      <c r="H1751" s="14">
        <f t="shared" si="422"/>
        <v>5003</v>
      </c>
      <c r="I1751" s="14">
        <f t="shared" si="417"/>
        <v>865</v>
      </c>
      <c r="J1751" s="12">
        <f>VLOOKUP($B1751,'[3]POBLAC SIN ESSALUD CUADRO MANDO'!$G$3:$DY$188,2,0)</f>
        <v>10</v>
      </c>
      <c r="K1751" s="12">
        <f>VLOOKUP($B1751,'[3]POBLAC SIN ESSALUD CUADRO MANDO'!$G$3:$DY$188,3,0)</f>
        <v>15</v>
      </c>
      <c r="L1751" s="12">
        <f>VLOOKUP($B1751,'[3]POBLAC SIN ESSALUD CUADRO MANDO'!$G$3:$DY$188,4,0)</f>
        <v>12</v>
      </c>
      <c r="M1751" s="12">
        <f>VLOOKUP($B1751,'[3]POBLAC SIN ESSALUD CUADRO MANDO'!$G$3:$DY$188,5,0)</f>
        <v>11</v>
      </c>
      <c r="N1751" s="12">
        <f>VLOOKUP($B1751,'[3]POBLAC SIN ESSALUD CUADRO MANDO'!$G$3:$DY$188,6,0)</f>
        <v>14</v>
      </c>
      <c r="O1751" s="12">
        <f>VLOOKUP($B1751,'[3]POBLAC SIN ESSALUD CUADRO MANDO'!$G$3:$DY$188,7,0)</f>
        <v>12</v>
      </c>
      <c r="P1751" s="12">
        <f>VLOOKUP($B1751,'[3]POBLAC SIN ESSALUD CUADRO MANDO'!$G$3:$DY$188,8,0)</f>
        <v>11</v>
      </c>
      <c r="Q1751" s="12">
        <f>VLOOKUP($B1751,'[3]POBLAC SIN ESSALUD CUADRO MANDO'!$G$3:$DY$188,9,0)</f>
        <v>12</v>
      </c>
      <c r="R1751" s="12">
        <f>VLOOKUP($B1751,'[3]POBLAC SIN ESSALUD CUADRO MANDO'!$G$3:$DY$188,10,0)</f>
        <v>15</v>
      </c>
      <c r="S1751" s="12">
        <f>VLOOKUP($B1751,'[3]POBLAC SIN ESSALUD CUADRO MANDO'!$G$3:$DY$188,11,0)</f>
        <v>14</v>
      </c>
      <c r="T1751" s="12">
        <f>VLOOKUP($B1751,'[3]POBLAC SIN ESSALUD CUADRO MANDO'!$G$3:$DY$188,12,0)</f>
        <v>18</v>
      </c>
      <c r="U1751" s="12">
        <f>VLOOKUP($B1751,'[3]POBLAC SIN ESSALUD CUADRO MANDO'!$G$3:$DY$188,13,0)</f>
        <v>15</v>
      </c>
      <c r="V1751" s="12">
        <f>VLOOKUP($B1751,'[3]POBLAC SIN ESSALUD CUADRO MANDO'!$G$3:$DY$188,14,0)</f>
        <v>20</v>
      </c>
      <c r="W1751" s="12">
        <f>VLOOKUP($B1751,'[3]POBLAC SIN ESSALUD CUADRO MANDO'!$G$3:$DY$188,15,0)</f>
        <v>21</v>
      </c>
      <c r="X1751" s="12">
        <f>VLOOKUP($B1751,'[3]POBLAC SIN ESSALUD CUADRO MANDO'!$G$3:$DY$188,16,0)</f>
        <v>21</v>
      </c>
      <c r="Y1751" s="12">
        <f>VLOOKUP($B1751,'[3]POBLAC SIN ESSALUD CUADRO MANDO'!$G$3:$DY$188,17,0)</f>
        <v>22</v>
      </c>
      <c r="Z1751" s="12">
        <f>VLOOKUP($B1751,'[3]POBLAC SIN ESSALUD CUADRO MANDO'!$G$3:$DY$188,18,0)</f>
        <v>17</v>
      </c>
      <c r="AA1751" s="12">
        <f>VLOOKUP($B1751,'[3]POBLAC SIN ESSALUD CUADRO MANDO'!$G$3:$DY$188,19,0)</f>
        <v>15</v>
      </c>
      <c r="AB1751" s="12">
        <f>VLOOKUP($B1751,'[3]POBLAC SIN ESSALUD CUADRO MANDO'!$G$3:$DY$188,20,0)</f>
        <v>17</v>
      </c>
      <c r="AC1751" s="12">
        <f>VLOOKUP($B1751,'[3]POBLAC SIN ESSALUD CUADRO MANDO'!$G$3:$DY$188,21,0)</f>
        <v>16</v>
      </c>
      <c r="AD1751" s="12">
        <f>VLOOKUP($B1751,'[3]POBLAC SIN ESSALUD CUADRO MANDO'!$G$3:$DY$188,110,0)</f>
        <v>78</v>
      </c>
      <c r="AE1751" s="12">
        <f>VLOOKUP($B1751,'[3]POBLAC SIN ESSALUD CUADRO MANDO'!$G$3:$DY$188,111,0)</f>
        <v>62</v>
      </c>
      <c r="AF1751" s="12">
        <f>VLOOKUP($B1751,'[3]POBLAC SIN ESSALUD CUADRO MANDO'!$G$3:$DY$188,112,0)</f>
        <v>59</v>
      </c>
      <c r="AG1751" s="12">
        <f>VLOOKUP($B1751,'[3]POBLAC SIN ESSALUD CUADRO MANDO'!$G$3:$DY$188,113,0)</f>
        <v>60</v>
      </c>
      <c r="AH1751" s="12">
        <f>VLOOKUP($B1751,'[3]POBLAC SIN ESSALUD CUADRO MANDO'!$G$3:$DY$188,114,0)</f>
        <v>56</v>
      </c>
      <c r="AI1751" s="12">
        <f>VLOOKUP($B1751,'[3]POBLAC SIN ESSALUD CUADRO MANDO'!$G$3:$DY$188,115,0)</f>
        <v>48</v>
      </c>
      <c r="AJ1751" s="12">
        <f>VLOOKUP($B1751,'[3]POBLAC SIN ESSALUD CUADRO MANDO'!$G$3:$DY$188,116,0)</f>
        <v>45</v>
      </c>
      <c r="AK1751" s="12">
        <f>VLOOKUP($B1751,'[3]POBLAC SIN ESSALUD CUADRO MANDO'!$G$3:$DY$188,117,0)</f>
        <v>36</v>
      </c>
      <c r="AL1751" s="12">
        <f>VLOOKUP($B1751,'[3]POBLAC SIN ESSALUD CUADRO MANDO'!$G$3:$DY$188,118,0)</f>
        <v>33</v>
      </c>
      <c r="AM1751" s="12">
        <f>VLOOKUP($B1751,'[3]POBLAC SIN ESSALUD CUADRO MANDO'!$G$3:$DY$188,119,0)</f>
        <v>25</v>
      </c>
      <c r="AN1751" s="12">
        <f>VLOOKUP($B1751,'[3]POBLAC SIN ESSALUD CUADRO MANDO'!$G$3:$DY$188,120,0)</f>
        <v>20</v>
      </c>
      <c r="AO1751" s="12">
        <f>VLOOKUP($B1751,'[3]POBLAC SIN ESSALUD CUADRO MANDO'!$G$3:$DY$188,121,0)</f>
        <v>15</v>
      </c>
      <c r="AP1751" s="12">
        <f>VLOOKUP($B1751,'[3]POBLAC SIN ESSALUD CUADRO MANDO'!$G$3:$DY$188,122,0)</f>
        <v>20</v>
      </c>
      <c r="AQ1751" s="74">
        <f>VLOOKUP($B1751,'[4]POB-2019'!$K$6:$BD$190,42,0)</f>
        <v>441</v>
      </c>
      <c r="AR1751" s="74">
        <f>VLOOKUP($B1751,'[4]POB-2019'!$K$6:$BD$190,43,0)</f>
        <v>48</v>
      </c>
      <c r="AS1751" s="74">
        <f>VLOOKUP($B1751,'[4]POB-2019'!$K$6:$BD$190,44,0)</f>
        <v>44</v>
      </c>
      <c r="AT1751" s="74">
        <f>VLOOKUP($B1751,'[4]POB-2019'!$K$6:$BD$190,45,0)</f>
        <v>185</v>
      </c>
      <c r="AU1751" s="12">
        <f>VLOOKUP($B1751,'[3]POBLAC SIN ESSALUD CUADRO MANDO'!$G$3:$DY$188,123,0)</f>
        <v>10</v>
      </c>
    </row>
    <row r="1752" spans="1:47" ht="12">
      <c r="A1752" s="58">
        <v>1753</v>
      </c>
      <c r="B1752" s="58">
        <v>6863</v>
      </c>
      <c r="C1752" s="59" t="s">
        <v>1130</v>
      </c>
      <c r="D1752" s="59" t="s">
        <v>723</v>
      </c>
      <c r="E1752" s="59" t="s">
        <v>869</v>
      </c>
      <c r="F1752" s="59" t="s">
        <v>874</v>
      </c>
      <c r="G1752" s="12" t="s">
        <v>266</v>
      </c>
      <c r="H1752" s="14">
        <f t="shared" si="422"/>
        <v>6863</v>
      </c>
      <c r="I1752" s="14">
        <f t="shared" si="417"/>
        <v>374</v>
      </c>
      <c r="J1752" s="12">
        <f>VLOOKUP($B1752,'[3]POBLAC SIN ESSALUD CUADRO MANDO'!$G$3:$DY$188,2,0)</f>
        <v>6</v>
      </c>
      <c r="K1752" s="12">
        <f>VLOOKUP($B1752,'[3]POBLAC SIN ESSALUD CUADRO MANDO'!$G$3:$DY$188,3,0)</f>
        <v>4</v>
      </c>
      <c r="L1752" s="12">
        <f>VLOOKUP($B1752,'[3]POBLAC SIN ESSALUD CUADRO MANDO'!$G$3:$DY$188,4,0)</f>
        <v>4</v>
      </c>
      <c r="M1752" s="12">
        <f>VLOOKUP($B1752,'[3]POBLAC SIN ESSALUD CUADRO MANDO'!$G$3:$DY$188,5,0)</f>
        <v>5</v>
      </c>
      <c r="N1752" s="12">
        <f>VLOOKUP($B1752,'[3]POBLAC SIN ESSALUD CUADRO MANDO'!$G$3:$DY$188,6,0)</f>
        <v>7</v>
      </c>
      <c r="O1752" s="12">
        <f>VLOOKUP($B1752,'[3]POBLAC SIN ESSALUD CUADRO MANDO'!$G$3:$DY$188,7,0)</f>
        <v>5</v>
      </c>
      <c r="P1752" s="12">
        <f>VLOOKUP($B1752,'[3]POBLAC SIN ESSALUD CUADRO MANDO'!$G$3:$DY$188,8,0)</f>
        <v>5</v>
      </c>
      <c r="Q1752" s="12">
        <f>VLOOKUP($B1752,'[3]POBLAC SIN ESSALUD CUADRO MANDO'!$G$3:$DY$188,9,0)</f>
        <v>5</v>
      </c>
      <c r="R1752" s="12">
        <f>VLOOKUP($B1752,'[3]POBLAC SIN ESSALUD CUADRO MANDO'!$G$3:$DY$188,10,0)</f>
        <v>7</v>
      </c>
      <c r="S1752" s="12">
        <f>VLOOKUP($B1752,'[3]POBLAC SIN ESSALUD CUADRO MANDO'!$G$3:$DY$188,11,0)</f>
        <v>6</v>
      </c>
      <c r="T1752" s="12">
        <f>VLOOKUP($B1752,'[3]POBLAC SIN ESSALUD CUADRO MANDO'!$G$3:$DY$188,12,0)</f>
        <v>8</v>
      </c>
      <c r="U1752" s="12">
        <f>VLOOKUP($B1752,'[3]POBLAC SIN ESSALUD CUADRO MANDO'!$G$3:$DY$188,13,0)</f>
        <v>7</v>
      </c>
      <c r="V1752" s="12">
        <f>VLOOKUP($B1752,'[3]POBLAC SIN ESSALUD CUADRO MANDO'!$G$3:$DY$188,14,0)</f>
        <v>9</v>
      </c>
      <c r="W1752" s="12">
        <f>VLOOKUP($B1752,'[3]POBLAC SIN ESSALUD CUADRO MANDO'!$G$3:$DY$188,15,0)</f>
        <v>9</v>
      </c>
      <c r="X1752" s="12">
        <f>VLOOKUP($B1752,'[3]POBLAC SIN ESSALUD CUADRO MANDO'!$G$3:$DY$188,16,0)</f>
        <v>9</v>
      </c>
      <c r="Y1752" s="12">
        <f>VLOOKUP($B1752,'[3]POBLAC SIN ESSALUD CUADRO MANDO'!$G$3:$DY$188,17,0)</f>
        <v>10</v>
      </c>
      <c r="Z1752" s="12">
        <f>VLOOKUP($B1752,'[3]POBLAC SIN ESSALUD CUADRO MANDO'!$G$3:$DY$188,18,0)</f>
        <v>8</v>
      </c>
      <c r="AA1752" s="12">
        <f>VLOOKUP($B1752,'[3]POBLAC SIN ESSALUD CUADRO MANDO'!$G$3:$DY$188,19,0)</f>
        <v>6</v>
      </c>
      <c r="AB1752" s="12">
        <f>VLOOKUP($B1752,'[3]POBLAC SIN ESSALUD CUADRO MANDO'!$G$3:$DY$188,20,0)</f>
        <v>7</v>
      </c>
      <c r="AC1752" s="12">
        <f>VLOOKUP($B1752,'[3]POBLAC SIN ESSALUD CUADRO MANDO'!$G$3:$DY$188,21,0)</f>
        <v>7</v>
      </c>
      <c r="AD1752" s="12">
        <f>VLOOKUP($B1752,'[3]POBLAC SIN ESSALUD CUADRO MANDO'!$G$3:$DY$188,110,0)</f>
        <v>34</v>
      </c>
      <c r="AE1752" s="12">
        <f>VLOOKUP($B1752,'[3]POBLAC SIN ESSALUD CUADRO MANDO'!$G$3:$DY$188,111,0)</f>
        <v>28</v>
      </c>
      <c r="AF1752" s="12">
        <f>VLOOKUP($B1752,'[3]POBLAC SIN ESSALUD CUADRO MANDO'!$G$3:$DY$188,112,0)</f>
        <v>25</v>
      </c>
      <c r="AG1752" s="12">
        <f>VLOOKUP($B1752,'[3]POBLAC SIN ESSALUD CUADRO MANDO'!$G$3:$DY$188,113,0)</f>
        <v>26</v>
      </c>
      <c r="AH1752" s="12">
        <f>VLOOKUP($B1752,'[3]POBLAC SIN ESSALUD CUADRO MANDO'!$G$3:$DY$188,114,0)</f>
        <v>25</v>
      </c>
      <c r="AI1752" s="12">
        <f>VLOOKUP($B1752,'[3]POBLAC SIN ESSALUD CUADRO MANDO'!$G$3:$DY$188,115,0)</f>
        <v>21</v>
      </c>
      <c r="AJ1752" s="12">
        <f>VLOOKUP($B1752,'[3]POBLAC SIN ESSALUD CUADRO MANDO'!$G$3:$DY$188,116,0)</f>
        <v>20</v>
      </c>
      <c r="AK1752" s="12">
        <f>VLOOKUP($B1752,'[3]POBLAC SIN ESSALUD CUADRO MANDO'!$G$3:$DY$188,117,0)</f>
        <v>15</v>
      </c>
      <c r="AL1752" s="12">
        <f>VLOOKUP($B1752,'[3]POBLAC SIN ESSALUD CUADRO MANDO'!$G$3:$DY$188,118,0)</f>
        <v>14</v>
      </c>
      <c r="AM1752" s="12">
        <f>VLOOKUP($B1752,'[3]POBLAC SIN ESSALUD CUADRO MANDO'!$G$3:$DY$188,119,0)</f>
        <v>10</v>
      </c>
      <c r="AN1752" s="12">
        <f>VLOOKUP($B1752,'[3]POBLAC SIN ESSALUD CUADRO MANDO'!$G$3:$DY$188,120,0)</f>
        <v>8</v>
      </c>
      <c r="AO1752" s="12">
        <f>VLOOKUP($B1752,'[3]POBLAC SIN ESSALUD CUADRO MANDO'!$G$3:$DY$188,121,0)</f>
        <v>6</v>
      </c>
      <c r="AP1752" s="12">
        <f>VLOOKUP($B1752,'[3]POBLAC SIN ESSALUD CUADRO MANDO'!$G$3:$DY$188,122,0)</f>
        <v>8</v>
      </c>
      <c r="AQ1752" s="74">
        <f>VLOOKUP($B1752,'[4]POB-2019'!$K$6:$BD$190,42,0)</f>
        <v>191</v>
      </c>
      <c r="AR1752" s="74">
        <f>VLOOKUP($B1752,'[4]POB-2019'!$K$6:$BD$190,43,0)</f>
        <v>21</v>
      </c>
      <c r="AS1752" s="74">
        <f>VLOOKUP($B1752,'[4]POB-2019'!$K$6:$BD$190,44,0)</f>
        <v>19</v>
      </c>
      <c r="AT1752" s="74">
        <f>VLOOKUP($B1752,'[4]POB-2019'!$K$6:$BD$190,45,0)</f>
        <v>81</v>
      </c>
      <c r="AU1752" s="12">
        <f>VLOOKUP($B1752,'[3]POBLAC SIN ESSALUD CUADRO MANDO'!$G$3:$DY$188,123,0)</f>
        <v>6</v>
      </c>
    </row>
    <row r="1753" spans="1:47" ht="12">
      <c r="A1753" s="58">
        <v>1754</v>
      </c>
      <c r="B1753" s="58">
        <v>6864</v>
      </c>
      <c r="C1753" s="59" t="s">
        <v>1130</v>
      </c>
      <c r="D1753" s="59" t="s">
        <v>723</v>
      </c>
      <c r="E1753" s="59" t="s">
        <v>869</v>
      </c>
      <c r="F1753" s="59" t="s">
        <v>875</v>
      </c>
      <c r="G1753" s="12" t="s">
        <v>266</v>
      </c>
      <c r="H1753" s="14">
        <f t="shared" si="422"/>
        <v>6864</v>
      </c>
      <c r="I1753" s="14">
        <f t="shared" si="417"/>
        <v>712</v>
      </c>
      <c r="J1753" s="12">
        <f>VLOOKUP($B1753,'[3]POBLAC SIN ESSALUD CUADRO MANDO'!$G$3:$DY$188,2,0)</f>
        <v>12</v>
      </c>
      <c r="K1753" s="12">
        <f>VLOOKUP($B1753,'[3]POBLAC SIN ESSALUD CUADRO MANDO'!$G$3:$DY$188,3,0)</f>
        <v>11</v>
      </c>
      <c r="L1753" s="12">
        <f>VLOOKUP($B1753,'[3]POBLAC SIN ESSALUD CUADRO MANDO'!$G$3:$DY$188,4,0)</f>
        <v>11</v>
      </c>
      <c r="M1753" s="12">
        <f>VLOOKUP($B1753,'[3]POBLAC SIN ESSALUD CUADRO MANDO'!$G$3:$DY$188,5,0)</f>
        <v>9</v>
      </c>
      <c r="N1753" s="12">
        <f>VLOOKUP($B1753,'[3]POBLAC SIN ESSALUD CUADRO MANDO'!$G$3:$DY$188,6,0)</f>
        <v>10</v>
      </c>
      <c r="O1753" s="12">
        <f>VLOOKUP($B1753,'[3]POBLAC SIN ESSALUD CUADRO MANDO'!$G$3:$DY$188,7,0)</f>
        <v>10</v>
      </c>
      <c r="P1753" s="12">
        <f>VLOOKUP($B1753,'[3]POBLAC SIN ESSALUD CUADRO MANDO'!$G$3:$DY$188,8,0)</f>
        <v>9</v>
      </c>
      <c r="Q1753" s="12">
        <f>VLOOKUP($B1753,'[3]POBLAC SIN ESSALUD CUADRO MANDO'!$G$3:$DY$188,9,0)</f>
        <v>10</v>
      </c>
      <c r="R1753" s="12">
        <f>VLOOKUP($B1753,'[3]POBLAC SIN ESSALUD CUADRO MANDO'!$G$3:$DY$188,10,0)</f>
        <v>12</v>
      </c>
      <c r="S1753" s="12">
        <f>VLOOKUP($B1753,'[3]POBLAC SIN ESSALUD CUADRO MANDO'!$G$3:$DY$188,11,0)</f>
        <v>11</v>
      </c>
      <c r="T1753" s="12">
        <f>VLOOKUP($B1753,'[3]POBLAC SIN ESSALUD CUADRO MANDO'!$G$3:$DY$188,12,0)</f>
        <v>15</v>
      </c>
      <c r="U1753" s="12">
        <f>VLOOKUP($B1753,'[3]POBLAC SIN ESSALUD CUADRO MANDO'!$G$3:$DY$188,13,0)</f>
        <v>12</v>
      </c>
      <c r="V1753" s="12">
        <f>VLOOKUP($B1753,'[3]POBLAC SIN ESSALUD CUADRO MANDO'!$G$3:$DY$188,14,0)</f>
        <v>17</v>
      </c>
      <c r="W1753" s="12">
        <f>VLOOKUP($B1753,'[3]POBLAC SIN ESSALUD CUADRO MANDO'!$G$3:$DY$188,15,0)</f>
        <v>17</v>
      </c>
      <c r="X1753" s="12">
        <f>VLOOKUP($B1753,'[3]POBLAC SIN ESSALUD CUADRO MANDO'!$G$3:$DY$188,16,0)</f>
        <v>17</v>
      </c>
      <c r="Y1753" s="12">
        <f>VLOOKUP($B1753,'[3]POBLAC SIN ESSALUD CUADRO MANDO'!$G$3:$DY$188,17,0)</f>
        <v>18</v>
      </c>
      <c r="Z1753" s="12">
        <f>VLOOKUP($B1753,'[3]POBLAC SIN ESSALUD CUADRO MANDO'!$G$3:$DY$188,18,0)</f>
        <v>14</v>
      </c>
      <c r="AA1753" s="12">
        <f>VLOOKUP($B1753,'[3]POBLAC SIN ESSALUD CUADRO MANDO'!$G$3:$DY$188,19,0)</f>
        <v>12</v>
      </c>
      <c r="AB1753" s="12">
        <f>VLOOKUP($B1753,'[3]POBLAC SIN ESSALUD CUADRO MANDO'!$G$3:$DY$188,20,0)</f>
        <v>14</v>
      </c>
      <c r="AC1753" s="12">
        <f>VLOOKUP($B1753,'[3]POBLAC SIN ESSALUD CUADRO MANDO'!$G$3:$DY$188,21,0)</f>
        <v>13</v>
      </c>
      <c r="AD1753" s="12">
        <f>VLOOKUP($B1753,'[3]POBLAC SIN ESSALUD CUADRO MANDO'!$G$3:$DY$188,110,0)</f>
        <v>65</v>
      </c>
      <c r="AE1753" s="12">
        <f>VLOOKUP($B1753,'[3]POBLAC SIN ESSALUD CUADRO MANDO'!$G$3:$DY$188,111,0)</f>
        <v>50</v>
      </c>
      <c r="AF1753" s="12">
        <f>VLOOKUP($B1753,'[3]POBLAC SIN ESSALUD CUADRO MANDO'!$G$3:$DY$188,112,0)</f>
        <v>49</v>
      </c>
      <c r="AG1753" s="12">
        <f>VLOOKUP($B1753,'[3]POBLAC SIN ESSALUD CUADRO MANDO'!$G$3:$DY$188,113,0)</f>
        <v>49</v>
      </c>
      <c r="AH1753" s="12">
        <f>VLOOKUP($B1753,'[3]POBLAC SIN ESSALUD CUADRO MANDO'!$G$3:$DY$188,114,0)</f>
        <v>46</v>
      </c>
      <c r="AI1753" s="12">
        <f>VLOOKUP($B1753,'[3]POBLAC SIN ESSALUD CUADRO MANDO'!$G$3:$DY$188,115,0)</f>
        <v>40</v>
      </c>
      <c r="AJ1753" s="12">
        <f>VLOOKUP($B1753,'[3]POBLAC SIN ESSALUD CUADRO MANDO'!$G$3:$DY$188,116,0)</f>
        <v>37</v>
      </c>
      <c r="AK1753" s="12">
        <f>VLOOKUP($B1753,'[3]POBLAC SIN ESSALUD CUADRO MANDO'!$G$3:$DY$188,117,0)</f>
        <v>29</v>
      </c>
      <c r="AL1753" s="12">
        <f>VLOOKUP($B1753,'[3]POBLAC SIN ESSALUD CUADRO MANDO'!$G$3:$DY$188,118,0)</f>
        <v>27</v>
      </c>
      <c r="AM1753" s="12">
        <f>VLOOKUP($B1753,'[3]POBLAC SIN ESSALUD CUADRO MANDO'!$G$3:$DY$188,119,0)</f>
        <v>21</v>
      </c>
      <c r="AN1753" s="12">
        <f>VLOOKUP($B1753,'[3]POBLAC SIN ESSALUD CUADRO MANDO'!$G$3:$DY$188,120,0)</f>
        <v>16</v>
      </c>
      <c r="AO1753" s="12">
        <f>VLOOKUP($B1753,'[3]POBLAC SIN ESSALUD CUADRO MANDO'!$G$3:$DY$188,121,0)</f>
        <v>13</v>
      </c>
      <c r="AP1753" s="12">
        <f>VLOOKUP($B1753,'[3]POBLAC SIN ESSALUD CUADRO MANDO'!$G$3:$DY$188,122,0)</f>
        <v>16</v>
      </c>
      <c r="AQ1753" s="74">
        <f>VLOOKUP($B1753,'[4]POB-2019'!$K$6:$BD$190,42,0)</f>
        <v>363</v>
      </c>
      <c r="AR1753" s="74">
        <f>VLOOKUP($B1753,'[4]POB-2019'!$K$6:$BD$190,43,0)</f>
        <v>40</v>
      </c>
      <c r="AS1753" s="74">
        <f>VLOOKUP($B1753,'[4]POB-2019'!$K$6:$BD$190,44,0)</f>
        <v>36</v>
      </c>
      <c r="AT1753" s="74">
        <f>VLOOKUP($B1753,'[4]POB-2019'!$K$6:$BD$190,45,0)</f>
        <v>152</v>
      </c>
      <c r="AU1753" s="12">
        <f>VLOOKUP($B1753,'[3]POBLAC SIN ESSALUD CUADRO MANDO'!$G$3:$DY$188,123,0)</f>
        <v>12</v>
      </c>
    </row>
    <row r="1754" spans="1:47" ht="12">
      <c r="A1754" s="58">
        <v>1755</v>
      </c>
      <c r="B1754" s="58">
        <v>8924</v>
      </c>
      <c r="C1754" s="59" t="s">
        <v>1130</v>
      </c>
      <c r="D1754" s="59" t="s">
        <v>723</v>
      </c>
      <c r="E1754" s="59" t="s">
        <v>869</v>
      </c>
      <c r="F1754" s="59" t="s">
        <v>876</v>
      </c>
      <c r="G1754" s="12" t="s">
        <v>266</v>
      </c>
      <c r="H1754" s="14">
        <f t="shared" si="422"/>
        <v>8924</v>
      </c>
      <c r="I1754" s="14">
        <f t="shared" si="417"/>
        <v>225</v>
      </c>
      <c r="J1754" s="12">
        <f>VLOOKUP($B1754,'[3]POBLAC SIN ESSALUD CUADRO MANDO'!$G$3:$DY$188,2,0)</f>
        <v>2</v>
      </c>
      <c r="K1754" s="12">
        <f>VLOOKUP($B1754,'[3]POBLAC SIN ESSALUD CUADRO MANDO'!$G$3:$DY$188,3,0)</f>
        <v>4</v>
      </c>
      <c r="L1754" s="12">
        <f>VLOOKUP($B1754,'[3]POBLAC SIN ESSALUD CUADRO MANDO'!$G$3:$DY$188,4,0)</f>
        <v>2</v>
      </c>
      <c r="M1754" s="12">
        <f>VLOOKUP($B1754,'[3]POBLAC SIN ESSALUD CUADRO MANDO'!$G$3:$DY$188,5,0)</f>
        <v>3</v>
      </c>
      <c r="N1754" s="12">
        <f>VLOOKUP($B1754,'[3]POBLAC SIN ESSALUD CUADRO MANDO'!$G$3:$DY$188,6,0)</f>
        <v>2</v>
      </c>
      <c r="O1754" s="12">
        <f>VLOOKUP($B1754,'[3]POBLAC SIN ESSALUD CUADRO MANDO'!$G$3:$DY$188,7,0)</f>
        <v>3</v>
      </c>
      <c r="P1754" s="12">
        <f>VLOOKUP($B1754,'[3]POBLAC SIN ESSALUD CUADRO MANDO'!$G$3:$DY$188,8,0)</f>
        <v>3</v>
      </c>
      <c r="Q1754" s="12">
        <f>VLOOKUP($B1754,'[3]POBLAC SIN ESSALUD CUADRO MANDO'!$G$3:$DY$188,9,0)</f>
        <v>3</v>
      </c>
      <c r="R1754" s="12">
        <f>VLOOKUP($B1754,'[3]POBLAC SIN ESSALUD CUADRO MANDO'!$G$3:$DY$188,10,0)</f>
        <v>4</v>
      </c>
      <c r="S1754" s="12">
        <f>VLOOKUP($B1754,'[3]POBLAC SIN ESSALUD CUADRO MANDO'!$G$3:$DY$188,11,0)</f>
        <v>4</v>
      </c>
      <c r="T1754" s="12">
        <f>VLOOKUP($B1754,'[3]POBLAC SIN ESSALUD CUADRO MANDO'!$G$3:$DY$188,12,0)</f>
        <v>5</v>
      </c>
      <c r="U1754" s="12">
        <f>VLOOKUP($B1754,'[3]POBLAC SIN ESSALUD CUADRO MANDO'!$G$3:$DY$188,13,0)</f>
        <v>4</v>
      </c>
      <c r="V1754" s="12">
        <f>VLOOKUP($B1754,'[3]POBLAC SIN ESSALUD CUADRO MANDO'!$G$3:$DY$188,14,0)</f>
        <v>5</v>
      </c>
      <c r="W1754" s="12">
        <f>VLOOKUP($B1754,'[3]POBLAC SIN ESSALUD CUADRO MANDO'!$G$3:$DY$188,15,0)</f>
        <v>6</v>
      </c>
      <c r="X1754" s="12">
        <f>VLOOKUP($B1754,'[3]POBLAC SIN ESSALUD CUADRO MANDO'!$G$3:$DY$188,16,0)</f>
        <v>6</v>
      </c>
      <c r="Y1754" s="12">
        <f>VLOOKUP($B1754,'[3]POBLAC SIN ESSALUD CUADRO MANDO'!$G$3:$DY$188,17,0)</f>
        <v>6</v>
      </c>
      <c r="Z1754" s="12">
        <f>VLOOKUP($B1754,'[3]POBLAC SIN ESSALUD CUADRO MANDO'!$G$3:$DY$188,18,0)</f>
        <v>5</v>
      </c>
      <c r="AA1754" s="12">
        <f>VLOOKUP($B1754,'[3]POBLAC SIN ESSALUD CUADRO MANDO'!$G$3:$DY$188,19,0)</f>
        <v>4</v>
      </c>
      <c r="AB1754" s="12">
        <f>VLOOKUP($B1754,'[3]POBLAC SIN ESSALUD CUADRO MANDO'!$G$3:$DY$188,20,0)</f>
        <v>4</v>
      </c>
      <c r="AC1754" s="12">
        <f>VLOOKUP($B1754,'[3]POBLAC SIN ESSALUD CUADRO MANDO'!$G$3:$DY$188,21,0)</f>
        <v>4</v>
      </c>
      <c r="AD1754" s="12">
        <f>VLOOKUP($B1754,'[3]POBLAC SIN ESSALUD CUADRO MANDO'!$G$3:$DY$188,110,0)</f>
        <v>21</v>
      </c>
      <c r="AE1754" s="12">
        <f>VLOOKUP($B1754,'[3]POBLAC SIN ESSALUD CUADRO MANDO'!$G$3:$DY$188,111,0)</f>
        <v>16</v>
      </c>
      <c r="AF1754" s="12">
        <f>VLOOKUP($B1754,'[3]POBLAC SIN ESSALUD CUADRO MANDO'!$G$3:$DY$188,112,0)</f>
        <v>15</v>
      </c>
      <c r="AG1754" s="12">
        <f>VLOOKUP($B1754,'[3]POBLAC SIN ESSALUD CUADRO MANDO'!$G$3:$DY$188,113,0)</f>
        <v>15</v>
      </c>
      <c r="AH1754" s="12">
        <f>VLOOKUP($B1754,'[3]POBLAC SIN ESSALUD CUADRO MANDO'!$G$3:$DY$188,114,0)</f>
        <v>16</v>
      </c>
      <c r="AI1754" s="12">
        <f>VLOOKUP($B1754,'[3]POBLAC SIN ESSALUD CUADRO MANDO'!$G$3:$DY$188,115,0)</f>
        <v>13</v>
      </c>
      <c r="AJ1754" s="12">
        <f>VLOOKUP($B1754,'[3]POBLAC SIN ESSALUD CUADRO MANDO'!$G$3:$DY$188,116,0)</f>
        <v>12</v>
      </c>
      <c r="AK1754" s="12">
        <f>VLOOKUP($B1754,'[3]POBLAC SIN ESSALUD CUADRO MANDO'!$G$3:$DY$188,117,0)</f>
        <v>9</v>
      </c>
      <c r="AL1754" s="12">
        <f>VLOOKUP($B1754,'[3]POBLAC SIN ESSALUD CUADRO MANDO'!$G$3:$DY$188,118,0)</f>
        <v>10</v>
      </c>
      <c r="AM1754" s="12">
        <f>VLOOKUP($B1754,'[3]POBLAC SIN ESSALUD CUADRO MANDO'!$G$3:$DY$188,119,0)</f>
        <v>6</v>
      </c>
      <c r="AN1754" s="12">
        <f>VLOOKUP($B1754,'[3]POBLAC SIN ESSALUD CUADRO MANDO'!$G$3:$DY$188,120,0)</f>
        <v>5</v>
      </c>
      <c r="AO1754" s="12">
        <f>VLOOKUP($B1754,'[3]POBLAC SIN ESSALUD CUADRO MANDO'!$G$3:$DY$188,121,0)</f>
        <v>5</v>
      </c>
      <c r="AP1754" s="12">
        <f>VLOOKUP($B1754,'[3]POBLAC SIN ESSALUD CUADRO MANDO'!$G$3:$DY$188,122,0)</f>
        <v>3</v>
      </c>
      <c r="AQ1754" s="74">
        <f>VLOOKUP($B1754,'[4]POB-2019'!$K$6:$BD$190,42,0)</f>
        <v>115</v>
      </c>
      <c r="AR1754" s="74">
        <f>VLOOKUP($B1754,'[4]POB-2019'!$K$6:$BD$190,43,0)</f>
        <v>13</v>
      </c>
      <c r="AS1754" s="74">
        <f>VLOOKUP($B1754,'[4]POB-2019'!$K$6:$BD$190,44,0)</f>
        <v>12</v>
      </c>
      <c r="AT1754" s="74">
        <f>VLOOKUP($B1754,'[4]POB-2019'!$K$6:$BD$190,45,0)</f>
        <v>49</v>
      </c>
      <c r="AU1754" s="12">
        <f>VLOOKUP($B1754,'[3]POBLAC SIN ESSALUD CUADRO MANDO'!$G$3:$DY$188,123,0)</f>
        <v>2</v>
      </c>
    </row>
    <row r="1755" spans="1:47" ht="12">
      <c r="A1755" s="58">
        <v>1756</v>
      </c>
      <c r="B1755" s="58">
        <v>6862</v>
      </c>
      <c r="C1755" s="59" t="s">
        <v>1130</v>
      </c>
      <c r="D1755" s="59" t="s">
        <v>723</v>
      </c>
      <c r="E1755" s="59" t="s">
        <v>869</v>
      </c>
      <c r="F1755" s="59" t="s">
        <v>877</v>
      </c>
      <c r="G1755" s="12" t="s">
        <v>266</v>
      </c>
      <c r="H1755" s="14">
        <f t="shared" si="422"/>
        <v>6862</v>
      </c>
      <c r="I1755" s="14">
        <f t="shared" si="417"/>
        <v>356</v>
      </c>
      <c r="J1755" s="12">
        <f>VLOOKUP($B1755,'[3]POBLAC SIN ESSALUD CUADRO MANDO'!$G$3:$DY$188,2,0)</f>
        <v>4</v>
      </c>
      <c r="K1755" s="12">
        <f>VLOOKUP($B1755,'[3]POBLAC SIN ESSALUD CUADRO MANDO'!$G$3:$DY$188,3,0)</f>
        <v>5</v>
      </c>
      <c r="L1755" s="12">
        <f>VLOOKUP($B1755,'[3]POBLAC SIN ESSALUD CUADRO MANDO'!$G$3:$DY$188,4,0)</f>
        <v>3</v>
      </c>
      <c r="M1755" s="12">
        <f>VLOOKUP($B1755,'[3]POBLAC SIN ESSALUD CUADRO MANDO'!$G$3:$DY$188,5,0)</f>
        <v>4</v>
      </c>
      <c r="N1755" s="12">
        <f>VLOOKUP($B1755,'[3]POBLAC SIN ESSALUD CUADRO MANDO'!$G$3:$DY$188,6,0)</f>
        <v>6</v>
      </c>
      <c r="O1755" s="12">
        <f>VLOOKUP($B1755,'[3]POBLAC SIN ESSALUD CUADRO MANDO'!$G$3:$DY$188,7,0)</f>
        <v>5</v>
      </c>
      <c r="P1755" s="12">
        <f>VLOOKUP($B1755,'[3]POBLAC SIN ESSALUD CUADRO MANDO'!$G$3:$DY$188,8,0)</f>
        <v>5</v>
      </c>
      <c r="Q1755" s="12">
        <f>VLOOKUP($B1755,'[3]POBLAC SIN ESSALUD CUADRO MANDO'!$G$3:$DY$188,9,0)</f>
        <v>5</v>
      </c>
      <c r="R1755" s="12">
        <f>VLOOKUP($B1755,'[3]POBLAC SIN ESSALUD CUADRO MANDO'!$G$3:$DY$188,10,0)</f>
        <v>6</v>
      </c>
      <c r="S1755" s="12">
        <f>VLOOKUP($B1755,'[3]POBLAC SIN ESSALUD CUADRO MANDO'!$G$3:$DY$188,11,0)</f>
        <v>6</v>
      </c>
      <c r="T1755" s="12">
        <f>VLOOKUP($B1755,'[3]POBLAC SIN ESSALUD CUADRO MANDO'!$G$3:$DY$188,12,0)</f>
        <v>7</v>
      </c>
      <c r="U1755" s="12">
        <f>VLOOKUP($B1755,'[3]POBLAC SIN ESSALUD CUADRO MANDO'!$G$3:$DY$188,13,0)</f>
        <v>6</v>
      </c>
      <c r="V1755" s="12">
        <f>VLOOKUP($B1755,'[3]POBLAC SIN ESSALUD CUADRO MANDO'!$G$3:$DY$188,14,0)</f>
        <v>9</v>
      </c>
      <c r="W1755" s="12">
        <f>VLOOKUP($B1755,'[3]POBLAC SIN ESSALUD CUADRO MANDO'!$G$3:$DY$188,15,0)</f>
        <v>9</v>
      </c>
      <c r="X1755" s="12">
        <f>VLOOKUP($B1755,'[3]POBLAC SIN ESSALUD CUADRO MANDO'!$G$3:$DY$188,16,0)</f>
        <v>9</v>
      </c>
      <c r="Y1755" s="12">
        <f>VLOOKUP($B1755,'[3]POBLAC SIN ESSALUD CUADRO MANDO'!$G$3:$DY$188,17,0)</f>
        <v>9</v>
      </c>
      <c r="Z1755" s="12">
        <f>VLOOKUP($B1755,'[3]POBLAC SIN ESSALUD CUADRO MANDO'!$G$3:$DY$188,18,0)</f>
        <v>7</v>
      </c>
      <c r="AA1755" s="12">
        <f>VLOOKUP($B1755,'[3]POBLAC SIN ESSALUD CUADRO MANDO'!$G$3:$DY$188,19,0)</f>
        <v>6</v>
      </c>
      <c r="AB1755" s="12">
        <f>VLOOKUP($B1755,'[3]POBLAC SIN ESSALUD CUADRO MANDO'!$G$3:$DY$188,20,0)</f>
        <v>7</v>
      </c>
      <c r="AC1755" s="12">
        <f>VLOOKUP($B1755,'[3]POBLAC SIN ESSALUD CUADRO MANDO'!$G$3:$DY$188,21,0)</f>
        <v>7</v>
      </c>
      <c r="AD1755" s="12">
        <f>VLOOKUP($B1755,'[3]POBLAC SIN ESSALUD CUADRO MANDO'!$G$3:$DY$188,110,0)</f>
        <v>33</v>
      </c>
      <c r="AE1755" s="12">
        <f>VLOOKUP($B1755,'[3]POBLAC SIN ESSALUD CUADRO MANDO'!$G$3:$DY$188,111,0)</f>
        <v>26</v>
      </c>
      <c r="AF1755" s="12">
        <f>VLOOKUP($B1755,'[3]POBLAC SIN ESSALUD CUADRO MANDO'!$G$3:$DY$188,112,0)</f>
        <v>25</v>
      </c>
      <c r="AG1755" s="12">
        <f>VLOOKUP($B1755,'[3]POBLAC SIN ESSALUD CUADRO MANDO'!$G$3:$DY$188,113,0)</f>
        <v>25</v>
      </c>
      <c r="AH1755" s="12">
        <f>VLOOKUP($B1755,'[3]POBLAC SIN ESSALUD CUADRO MANDO'!$G$3:$DY$188,114,0)</f>
        <v>25</v>
      </c>
      <c r="AI1755" s="12">
        <f>VLOOKUP($B1755,'[3]POBLAC SIN ESSALUD CUADRO MANDO'!$G$3:$DY$188,115,0)</f>
        <v>20</v>
      </c>
      <c r="AJ1755" s="12">
        <f>VLOOKUP($B1755,'[3]POBLAC SIN ESSALUD CUADRO MANDO'!$G$3:$DY$188,116,0)</f>
        <v>19</v>
      </c>
      <c r="AK1755" s="12">
        <f>VLOOKUP($B1755,'[3]POBLAC SIN ESSALUD CUADRO MANDO'!$G$3:$DY$188,117,0)</f>
        <v>15</v>
      </c>
      <c r="AL1755" s="12">
        <f>VLOOKUP($B1755,'[3]POBLAC SIN ESSALUD CUADRO MANDO'!$G$3:$DY$188,118,0)</f>
        <v>12</v>
      </c>
      <c r="AM1755" s="12">
        <f>VLOOKUP($B1755,'[3]POBLAC SIN ESSALUD CUADRO MANDO'!$G$3:$DY$188,119,0)</f>
        <v>10</v>
      </c>
      <c r="AN1755" s="12">
        <f>VLOOKUP($B1755,'[3]POBLAC SIN ESSALUD CUADRO MANDO'!$G$3:$DY$188,120,0)</f>
        <v>8</v>
      </c>
      <c r="AO1755" s="12">
        <f>VLOOKUP($B1755,'[3]POBLAC SIN ESSALUD CUADRO MANDO'!$G$3:$DY$188,121,0)</f>
        <v>6</v>
      </c>
      <c r="AP1755" s="12">
        <f>VLOOKUP($B1755,'[3]POBLAC SIN ESSALUD CUADRO MANDO'!$G$3:$DY$188,122,0)</f>
        <v>7</v>
      </c>
      <c r="AQ1755" s="74">
        <f>VLOOKUP($B1755,'[4]POB-2019'!$K$6:$BD$190,42,0)</f>
        <v>182</v>
      </c>
      <c r="AR1755" s="74">
        <f>VLOOKUP($B1755,'[4]POB-2019'!$K$6:$BD$190,43,0)</f>
        <v>20</v>
      </c>
      <c r="AS1755" s="74">
        <f>VLOOKUP($B1755,'[4]POB-2019'!$K$6:$BD$190,44,0)</f>
        <v>18</v>
      </c>
      <c r="AT1755" s="74">
        <f>VLOOKUP($B1755,'[4]POB-2019'!$K$6:$BD$190,45,0)</f>
        <v>79</v>
      </c>
      <c r="AU1755" s="12">
        <f>VLOOKUP($B1755,'[3]POBLAC SIN ESSALUD CUADRO MANDO'!$G$3:$DY$188,123,0)</f>
        <v>4</v>
      </c>
    </row>
    <row r="1756" spans="1:47" ht="12">
      <c r="A1756" s="58">
        <v>1757</v>
      </c>
      <c r="B1756" s="58">
        <v>6960</v>
      </c>
      <c r="C1756" s="59" t="s">
        <v>1130</v>
      </c>
      <c r="D1756" s="59" t="s">
        <v>723</v>
      </c>
      <c r="E1756" s="59" t="s">
        <v>869</v>
      </c>
      <c r="F1756" s="59" t="s">
        <v>878</v>
      </c>
      <c r="G1756" s="12" t="s">
        <v>266</v>
      </c>
      <c r="H1756" s="14">
        <f t="shared" si="422"/>
        <v>6960</v>
      </c>
      <c r="I1756" s="14">
        <f t="shared" si="417"/>
        <v>330</v>
      </c>
      <c r="J1756" s="12">
        <f>VLOOKUP($B1756,'[3]POBLAC SIN ESSALUD CUADRO MANDO'!$G$3:$DY$188,2,0)</f>
        <v>6</v>
      </c>
      <c r="K1756" s="12">
        <f>VLOOKUP($B1756,'[3]POBLAC SIN ESSALUD CUADRO MANDO'!$G$3:$DY$188,3,0)</f>
        <v>7</v>
      </c>
      <c r="L1756" s="12">
        <f>VLOOKUP($B1756,'[3]POBLAC SIN ESSALUD CUADRO MANDO'!$G$3:$DY$188,4,0)</f>
        <v>5</v>
      </c>
      <c r="M1756" s="12">
        <f>VLOOKUP($B1756,'[3]POBLAC SIN ESSALUD CUADRO MANDO'!$G$3:$DY$188,5,0)</f>
        <v>4</v>
      </c>
      <c r="N1756" s="12">
        <f>VLOOKUP($B1756,'[3]POBLAC SIN ESSALUD CUADRO MANDO'!$G$3:$DY$188,6,0)</f>
        <v>5</v>
      </c>
      <c r="O1756" s="12">
        <f>VLOOKUP($B1756,'[3]POBLAC SIN ESSALUD CUADRO MANDO'!$G$3:$DY$188,7,0)</f>
        <v>5</v>
      </c>
      <c r="P1756" s="12">
        <f>VLOOKUP($B1756,'[3]POBLAC SIN ESSALUD CUADRO MANDO'!$G$3:$DY$188,8,0)</f>
        <v>4</v>
      </c>
      <c r="Q1756" s="12">
        <f>VLOOKUP($B1756,'[3]POBLAC SIN ESSALUD CUADRO MANDO'!$G$3:$DY$188,9,0)</f>
        <v>4</v>
      </c>
      <c r="R1756" s="12">
        <f>VLOOKUP($B1756,'[3]POBLAC SIN ESSALUD CUADRO MANDO'!$G$3:$DY$188,10,0)</f>
        <v>6</v>
      </c>
      <c r="S1756" s="12">
        <f>VLOOKUP($B1756,'[3]POBLAC SIN ESSALUD CUADRO MANDO'!$G$3:$DY$188,11,0)</f>
        <v>5</v>
      </c>
      <c r="T1756" s="12">
        <f>VLOOKUP($B1756,'[3]POBLAC SIN ESSALUD CUADRO MANDO'!$G$3:$DY$188,12,0)</f>
        <v>7</v>
      </c>
      <c r="U1756" s="12">
        <f>VLOOKUP($B1756,'[3]POBLAC SIN ESSALUD CUADRO MANDO'!$G$3:$DY$188,13,0)</f>
        <v>6</v>
      </c>
      <c r="V1756" s="12">
        <f>VLOOKUP($B1756,'[3]POBLAC SIN ESSALUD CUADRO MANDO'!$G$3:$DY$188,14,0)</f>
        <v>8</v>
      </c>
      <c r="W1756" s="12">
        <f>VLOOKUP($B1756,'[3]POBLAC SIN ESSALUD CUADRO MANDO'!$G$3:$DY$188,15,0)</f>
        <v>8</v>
      </c>
      <c r="X1756" s="12">
        <f>VLOOKUP($B1756,'[3]POBLAC SIN ESSALUD CUADRO MANDO'!$G$3:$DY$188,16,0)</f>
        <v>8</v>
      </c>
      <c r="Y1756" s="12">
        <f>VLOOKUP($B1756,'[3]POBLAC SIN ESSALUD CUADRO MANDO'!$G$3:$DY$188,17,0)</f>
        <v>8</v>
      </c>
      <c r="Z1756" s="12">
        <f>VLOOKUP($B1756,'[3]POBLAC SIN ESSALUD CUADRO MANDO'!$G$3:$DY$188,18,0)</f>
        <v>7</v>
      </c>
      <c r="AA1756" s="12">
        <f>VLOOKUP($B1756,'[3]POBLAC SIN ESSALUD CUADRO MANDO'!$G$3:$DY$188,19,0)</f>
        <v>6</v>
      </c>
      <c r="AB1756" s="12">
        <f>VLOOKUP($B1756,'[3]POBLAC SIN ESSALUD CUADRO MANDO'!$G$3:$DY$188,20,0)</f>
        <v>6</v>
      </c>
      <c r="AC1756" s="12">
        <f>VLOOKUP($B1756,'[3]POBLAC SIN ESSALUD CUADRO MANDO'!$G$3:$DY$188,21,0)</f>
        <v>6</v>
      </c>
      <c r="AD1756" s="12">
        <f>VLOOKUP($B1756,'[3]POBLAC SIN ESSALUD CUADRO MANDO'!$G$3:$DY$188,110,0)</f>
        <v>28</v>
      </c>
      <c r="AE1756" s="12">
        <f>VLOOKUP($B1756,'[3]POBLAC SIN ESSALUD CUADRO MANDO'!$G$3:$DY$188,111,0)</f>
        <v>24</v>
      </c>
      <c r="AF1756" s="12">
        <f>VLOOKUP($B1756,'[3]POBLAC SIN ESSALUD CUADRO MANDO'!$G$3:$DY$188,112,0)</f>
        <v>22</v>
      </c>
      <c r="AG1756" s="12">
        <f>VLOOKUP($B1756,'[3]POBLAC SIN ESSALUD CUADRO MANDO'!$G$3:$DY$188,113,0)</f>
        <v>23</v>
      </c>
      <c r="AH1756" s="12">
        <f>VLOOKUP($B1756,'[3]POBLAC SIN ESSALUD CUADRO MANDO'!$G$3:$DY$188,114,0)</f>
        <v>21</v>
      </c>
      <c r="AI1756" s="12">
        <f>VLOOKUP($B1756,'[3]POBLAC SIN ESSALUD CUADRO MANDO'!$G$3:$DY$188,115,0)</f>
        <v>18</v>
      </c>
      <c r="AJ1756" s="12">
        <f>VLOOKUP($B1756,'[3]POBLAC SIN ESSALUD CUADRO MANDO'!$G$3:$DY$188,116,0)</f>
        <v>17</v>
      </c>
      <c r="AK1756" s="12">
        <f>VLOOKUP($B1756,'[3]POBLAC SIN ESSALUD CUADRO MANDO'!$G$3:$DY$188,117,0)</f>
        <v>14</v>
      </c>
      <c r="AL1756" s="12">
        <f>VLOOKUP($B1756,'[3]POBLAC SIN ESSALUD CUADRO MANDO'!$G$3:$DY$188,118,0)</f>
        <v>12</v>
      </c>
      <c r="AM1756" s="12">
        <f>VLOOKUP($B1756,'[3]POBLAC SIN ESSALUD CUADRO MANDO'!$G$3:$DY$188,119,0)</f>
        <v>10</v>
      </c>
      <c r="AN1756" s="12">
        <f>VLOOKUP($B1756,'[3]POBLAC SIN ESSALUD CUADRO MANDO'!$G$3:$DY$188,120,0)</f>
        <v>7</v>
      </c>
      <c r="AO1756" s="12">
        <f>VLOOKUP($B1756,'[3]POBLAC SIN ESSALUD CUADRO MANDO'!$G$3:$DY$188,121,0)</f>
        <v>6</v>
      </c>
      <c r="AP1756" s="12">
        <f>VLOOKUP($B1756,'[3]POBLAC SIN ESSALUD CUADRO MANDO'!$G$3:$DY$188,122,0)</f>
        <v>7</v>
      </c>
      <c r="AQ1756" s="74">
        <f>VLOOKUP($B1756,'[4]POB-2019'!$K$6:$BD$190,42,0)</f>
        <v>168</v>
      </c>
      <c r="AR1756" s="74">
        <f>VLOOKUP($B1756,'[4]POB-2019'!$K$6:$BD$190,43,0)</f>
        <v>19</v>
      </c>
      <c r="AS1756" s="74">
        <f>VLOOKUP($B1756,'[4]POB-2019'!$K$6:$BD$190,44,0)</f>
        <v>17</v>
      </c>
      <c r="AT1756" s="74">
        <f>VLOOKUP($B1756,'[4]POB-2019'!$K$6:$BD$190,45,0)</f>
        <v>69</v>
      </c>
      <c r="AU1756" s="12">
        <f>VLOOKUP($B1756,'[3]POBLAC SIN ESSALUD CUADRO MANDO'!$G$3:$DY$188,123,0)</f>
        <v>6</v>
      </c>
    </row>
    <row r="1757" spans="1:47" ht="12">
      <c r="A1757" s="58">
        <v>1758</v>
      </c>
      <c r="B1757" s="58">
        <v>6958</v>
      </c>
      <c r="C1757" s="59" t="s">
        <v>1130</v>
      </c>
      <c r="D1757" s="59" t="s">
        <v>723</v>
      </c>
      <c r="E1757" s="59" t="s">
        <v>869</v>
      </c>
      <c r="F1757" s="59" t="s">
        <v>879</v>
      </c>
      <c r="G1757" s="12" t="s">
        <v>266</v>
      </c>
      <c r="H1757" s="14">
        <f t="shared" si="422"/>
        <v>6958</v>
      </c>
      <c r="I1757" s="14">
        <f t="shared" si="417"/>
        <v>332</v>
      </c>
      <c r="J1757" s="12">
        <f>VLOOKUP($B1757,'[3]POBLAC SIN ESSALUD CUADRO MANDO'!$G$3:$DY$188,2,0)</f>
        <v>7</v>
      </c>
      <c r="K1757" s="12">
        <f>VLOOKUP($B1757,'[3]POBLAC SIN ESSALUD CUADRO MANDO'!$G$3:$DY$188,3,0)</f>
        <v>5</v>
      </c>
      <c r="L1757" s="12">
        <f>VLOOKUP($B1757,'[3]POBLAC SIN ESSALUD CUADRO MANDO'!$G$3:$DY$188,4,0)</f>
        <v>5</v>
      </c>
      <c r="M1757" s="12">
        <f>VLOOKUP($B1757,'[3]POBLAC SIN ESSALUD CUADRO MANDO'!$G$3:$DY$188,5,0)</f>
        <v>4</v>
      </c>
      <c r="N1757" s="12">
        <f>VLOOKUP($B1757,'[3]POBLAC SIN ESSALUD CUADRO MANDO'!$G$3:$DY$188,6,0)</f>
        <v>8</v>
      </c>
      <c r="O1757" s="12">
        <f>VLOOKUP($B1757,'[3]POBLAC SIN ESSALUD CUADRO MANDO'!$G$3:$DY$188,7,0)</f>
        <v>5</v>
      </c>
      <c r="P1757" s="12">
        <f>VLOOKUP($B1757,'[3]POBLAC SIN ESSALUD CUADRO MANDO'!$G$3:$DY$188,8,0)</f>
        <v>4</v>
      </c>
      <c r="Q1757" s="12">
        <f>VLOOKUP($B1757,'[3]POBLAC SIN ESSALUD CUADRO MANDO'!$G$3:$DY$188,9,0)</f>
        <v>4</v>
      </c>
      <c r="R1757" s="12">
        <f>VLOOKUP($B1757,'[3]POBLAC SIN ESSALUD CUADRO MANDO'!$G$3:$DY$188,10,0)</f>
        <v>6</v>
      </c>
      <c r="S1757" s="12">
        <f>VLOOKUP($B1757,'[3]POBLAC SIN ESSALUD CUADRO MANDO'!$G$3:$DY$188,11,0)</f>
        <v>5</v>
      </c>
      <c r="T1757" s="12">
        <f>VLOOKUP($B1757,'[3]POBLAC SIN ESSALUD CUADRO MANDO'!$G$3:$DY$188,12,0)</f>
        <v>7</v>
      </c>
      <c r="U1757" s="12">
        <f>VLOOKUP($B1757,'[3]POBLAC SIN ESSALUD CUADRO MANDO'!$G$3:$DY$188,13,0)</f>
        <v>6</v>
      </c>
      <c r="V1757" s="12">
        <f>VLOOKUP($B1757,'[3]POBLAC SIN ESSALUD CUADRO MANDO'!$G$3:$DY$188,14,0)</f>
        <v>8</v>
      </c>
      <c r="W1757" s="12">
        <f>VLOOKUP($B1757,'[3]POBLAC SIN ESSALUD CUADRO MANDO'!$G$3:$DY$188,15,0)</f>
        <v>8</v>
      </c>
      <c r="X1757" s="12">
        <f>VLOOKUP($B1757,'[3]POBLAC SIN ESSALUD CUADRO MANDO'!$G$3:$DY$188,16,0)</f>
        <v>8</v>
      </c>
      <c r="Y1757" s="12">
        <f>VLOOKUP($B1757,'[3]POBLAC SIN ESSALUD CUADRO MANDO'!$G$3:$DY$188,17,0)</f>
        <v>8</v>
      </c>
      <c r="Z1757" s="12">
        <f>VLOOKUP($B1757,'[3]POBLAC SIN ESSALUD CUADRO MANDO'!$G$3:$DY$188,18,0)</f>
        <v>7</v>
      </c>
      <c r="AA1757" s="12">
        <f>VLOOKUP($B1757,'[3]POBLAC SIN ESSALUD CUADRO MANDO'!$G$3:$DY$188,19,0)</f>
        <v>6</v>
      </c>
      <c r="AB1757" s="12">
        <f>VLOOKUP($B1757,'[3]POBLAC SIN ESSALUD CUADRO MANDO'!$G$3:$DY$188,20,0)</f>
        <v>6</v>
      </c>
      <c r="AC1757" s="12">
        <f>VLOOKUP($B1757,'[3]POBLAC SIN ESSALUD CUADRO MANDO'!$G$3:$DY$188,21,0)</f>
        <v>6</v>
      </c>
      <c r="AD1757" s="12">
        <f>VLOOKUP($B1757,'[3]POBLAC SIN ESSALUD CUADRO MANDO'!$G$3:$DY$188,110,0)</f>
        <v>28</v>
      </c>
      <c r="AE1757" s="12">
        <f>VLOOKUP($B1757,'[3]POBLAC SIN ESSALUD CUADRO MANDO'!$G$3:$DY$188,111,0)</f>
        <v>24</v>
      </c>
      <c r="AF1757" s="12">
        <f>VLOOKUP($B1757,'[3]POBLAC SIN ESSALUD CUADRO MANDO'!$G$3:$DY$188,112,0)</f>
        <v>22</v>
      </c>
      <c r="AG1757" s="12">
        <f>VLOOKUP($B1757,'[3]POBLAC SIN ESSALUD CUADRO MANDO'!$G$3:$DY$188,113,0)</f>
        <v>23</v>
      </c>
      <c r="AH1757" s="12">
        <f>VLOOKUP($B1757,'[3]POBLAC SIN ESSALUD CUADRO MANDO'!$G$3:$DY$188,114,0)</f>
        <v>21</v>
      </c>
      <c r="AI1757" s="12">
        <f>VLOOKUP($B1757,'[3]POBLAC SIN ESSALUD CUADRO MANDO'!$G$3:$DY$188,115,0)</f>
        <v>18</v>
      </c>
      <c r="AJ1757" s="12">
        <f>VLOOKUP($B1757,'[3]POBLAC SIN ESSALUD CUADRO MANDO'!$G$3:$DY$188,116,0)</f>
        <v>17</v>
      </c>
      <c r="AK1757" s="12">
        <f>VLOOKUP($B1757,'[3]POBLAC SIN ESSALUD CUADRO MANDO'!$G$3:$DY$188,117,0)</f>
        <v>14</v>
      </c>
      <c r="AL1757" s="12">
        <f>VLOOKUP($B1757,'[3]POBLAC SIN ESSALUD CUADRO MANDO'!$G$3:$DY$188,118,0)</f>
        <v>12</v>
      </c>
      <c r="AM1757" s="12">
        <f>VLOOKUP($B1757,'[3]POBLAC SIN ESSALUD CUADRO MANDO'!$G$3:$DY$188,119,0)</f>
        <v>10</v>
      </c>
      <c r="AN1757" s="12">
        <f>VLOOKUP($B1757,'[3]POBLAC SIN ESSALUD CUADRO MANDO'!$G$3:$DY$188,120,0)</f>
        <v>7</v>
      </c>
      <c r="AO1757" s="12">
        <f>VLOOKUP($B1757,'[3]POBLAC SIN ESSALUD CUADRO MANDO'!$G$3:$DY$188,121,0)</f>
        <v>6</v>
      </c>
      <c r="AP1757" s="12">
        <f>VLOOKUP($B1757,'[3]POBLAC SIN ESSALUD CUADRO MANDO'!$G$3:$DY$188,122,0)</f>
        <v>7</v>
      </c>
      <c r="AQ1757" s="74">
        <f>VLOOKUP($B1757,'[4]POB-2019'!$K$6:$BD$190,42,0)</f>
        <v>169</v>
      </c>
      <c r="AR1757" s="74">
        <f>VLOOKUP($B1757,'[4]POB-2019'!$K$6:$BD$190,43,0)</f>
        <v>19</v>
      </c>
      <c r="AS1757" s="74">
        <f>VLOOKUP($B1757,'[4]POB-2019'!$K$6:$BD$190,44,0)</f>
        <v>17</v>
      </c>
      <c r="AT1757" s="74">
        <f>VLOOKUP($B1757,'[4]POB-2019'!$K$6:$BD$190,45,0)</f>
        <v>69</v>
      </c>
      <c r="AU1757" s="12">
        <f>VLOOKUP($B1757,'[3]POBLAC SIN ESSALUD CUADRO MANDO'!$G$3:$DY$188,123,0)</f>
        <v>7</v>
      </c>
    </row>
    <row r="1758" spans="1:47" ht="12">
      <c r="A1758" s="58">
        <v>1759</v>
      </c>
      <c r="B1758" s="58">
        <v>5004</v>
      </c>
      <c r="C1758" s="59" t="s">
        <v>1130</v>
      </c>
      <c r="D1758" s="59" t="s">
        <v>723</v>
      </c>
      <c r="E1758" s="59" t="s">
        <v>869</v>
      </c>
      <c r="F1758" s="59" t="s">
        <v>880</v>
      </c>
      <c r="G1758" s="12" t="s">
        <v>266</v>
      </c>
      <c r="H1758" s="14">
        <f t="shared" si="422"/>
        <v>5004</v>
      </c>
      <c r="I1758" s="14">
        <f t="shared" si="417"/>
        <v>253</v>
      </c>
      <c r="J1758" s="12">
        <f>VLOOKUP($B1758,'[3]POBLAC SIN ESSALUD CUADRO MANDO'!$G$3:$DY$188,2,0)</f>
        <v>2</v>
      </c>
      <c r="K1758" s="12">
        <f>VLOOKUP($B1758,'[3]POBLAC SIN ESSALUD CUADRO MANDO'!$G$3:$DY$188,3,0)</f>
        <v>2</v>
      </c>
      <c r="L1758" s="12">
        <f>VLOOKUP($B1758,'[3]POBLAC SIN ESSALUD CUADRO MANDO'!$G$3:$DY$188,4,0)</f>
        <v>3</v>
      </c>
      <c r="M1758" s="12">
        <f>VLOOKUP($B1758,'[3]POBLAC SIN ESSALUD CUADRO MANDO'!$G$3:$DY$188,5,0)</f>
        <v>3</v>
      </c>
      <c r="N1758" s="12">
        <f>VLOOKUP($B1758,'[3]POBLAC SIN ESSALUD CUADRO MANDO'!$G$3:$DY$188,6,0)</f>
        <v>3</v>
      </c>
      <c r="O1758" s="12">
        <f>VLOOKUP($B1758,'[3]POBLAC SIN ESSALUD CUADRO MANDO'!$G$3:$DY$188,7,0)</f>
        <v>4</v>
      </c>
      <c r="P1758" s="12">
        <f>VLOOKUP($B1758,'[3]POBLAC SIN ESSALUD CUADRO MANDO'!$G$3:$DY$188,8,0)</f>
        <v>3</v>
      </c>
      <c r="Q1758" s="12">
        <f>VLOOKUP($B1758,'[3]POBLAC SIN ESSALUD CUADRO MANDO'!$G$3:$DY$188,9,0)</f>
        <v>4</v>
      </c>
      <c r="R1758" s="12">
        <f>VLOOKUP($B1758,'[3]POBLAC SIN ESSALUD CUADRO MANDO'!$G$3:$DY$188,10,0)</f>
        <v>5</v>
      </c>
      <c r="S1758" s="12">
        <f>VLOOKUP($B1758,'[3]POBLAC SIN ESSALUD CUADRO MANDO'!$G$3:$DY$188,11,0)</f>
        <v>4</v>
      </c>
      <c r="T1758" s="12">
        <f>VLOOKUP($B1758,'[3]POBLAC SIN ESSALUD CUADRO MANDO'!$G$3:$DY$188,12,0)</f>
        <v>5</v>
      </c>
      <c r="U1758" s="12">
        <f>VLOOKUP($B1758,'[3]POBLAC SIN ESSALUD CUADRO MANDO'!$G$3:$DY$188,13,0)</f>
        <v>4</v>
      </c>
      <c r="V1758" s="12">
        <f>VLOOKUP($B1758,'[3]POBLAC SIN ESSALUD CUADRO MANDO'!$G$3:$DY$188,14,0)</f>
        <v>6</v>
      </c>
      <c r="W1758" s="12">
        <f>VLOOKUP($B1758,'[3]POBLAC SIN ESSALUD CUADRO MANDO'!$G$3:$DY$188,15,0)</f>
        <v>6</v>
      </c>
      <c r="X1758" s="12">
        <f>VLOOKUP($B1758,'[3]POBLAC SIN ESSALUD CUADRO MANDO'!$G$3:$DY$188,16,0)</f>
        <v>6</v>
      </c>
      <c r="Y1758" s="12">
        <f>VLOOKUP($B1758,'[3]POBLAC SIN ESSALUD CUADRO MANDO'!$G$3:$DY$188,17,0)</f>
        <v>7</v>
      </c>
      <c r="Z1758" s="12">
        <f>VLOOKUP($B1758,'[3]POBLAC SIN ESSALUD CUADRO MANDO'!$G$3:$DY$188,18,0)</f>
        <v>5</v>
      </c>
      <c r="AA1758" s="12">
        <f>VLOOKUP($B1758,'[3]POBLAC SIN ESSALUD CUADRO MANDO'!$G$3:$DY$188,19,0)</f>
        <v>4</v>
      </c>
      <c r="AB1758" s="12">
        <f>VLOOKUP($B1758,'[3]POBLAC SIN ESSALUD CUADRO MANDO'!$G$3:$DY$188,20,0)</f>
        <v>5</v>
      </c>
      <c r="AC1758" s="12">
        <f>VLOOKUP($B1758,'[3]POBLAC SIN ESSALUD CUADRO MANDO'!$G$3:$DY$188,21,0)</f>
        <v>5</v>
      </c>
      <c r="AD1758" s="12">
        <f>VLOOKUP($B1758,'[3]POBLAC SIN ESSALUD CUADRO MANDO'!$G$3:$DY$188,110,0)</f>
        <v>23</v>
      </c>
      <c r="AE1758" s="12">
        <f>VLOOKUP($B1758,'[3]POBLAC SIN ESSALUD CUADRO MANDO'!$G$3:$DY$188,111,0)</f>
        <v>20</v>
      </c>
      <c r="AF1758" s="12">
        <f>VLOOKUP($B1758,'[3]POBLAC SIN ESSALUD CUADRO MANDO'!$G$3:$DY$188,112,0)</f>
        <v>19</v>
      </c>
      <c r="AG1758" s="12">
        <f>VLOOKUP($B1758,'[3]POBLAC SIN ESSALUD CUADRO MANDO'!$G$3:$DY$188,113,0)</f>
        <v>18</v>
      </c>
      <c r="AH1758" s="12">
        <f>VLOOKUP($B1758,'[3]POBLAC SIN ESSALUD CUADRO MANDO'!$G$3:$DY$188,114,0)</f>
        <v>17</v>
      </c>
      <c r="AI1758" s="12">
        <f>VLOOKUP($B1758,'[3]POBLAC SIN ESSALUD CUADRO MANDO'!$G$3:$DY$188,115,0)</f>
        <v>15</v>
      </c>
      <c r="AJ1758" s="12">
        <f>VLOOKUP($B1758,'[3]POBLAC SIN ESSALUD CUADRO MANDO'!$G$3:$DY$188,116,0)</f>
        <v>14</v>
      </c>
      <c r="AK1758" s="12">
        <f>VLOOKUP($B1758,'[3]POBLAC SIN ESSALUD CUADRO MANDO'!$G$3:$DY$188,117,0)</f>
        <v>10</v>
      </c>
      <c r="AL1758" s="12">
        <f>VLOOKUP($B1758,'[3]POBLAC SIN ESSALUD CUADRO MANDO'!$G$3:$DY$188,118,0)</f>
        <v>10</v>
      </c>
      <c r="AM1758" s="12">
        <f>VLOOKUP($B1758,'[3]POBLAC SIN ESSALUD CUADRO MANDO'!$G$3:$DY$188,119,0)</f>
        <v>7</v>
      </c>
      <c r="AN1758" s="12">
        <f>VLOOKUP($B1758,'[3]POBLAC SIN ESSALUD CUADRO MANDO'!$G$3:$DY$188,120,0)</f>
        <v>5</v>
      </c>
      <c r="AO1758" s="12">
        <f>VLOOKUP($B1758,'[3]POBLAC SIN ESSALUD CUADRO MANDO'!$G$3:$DY$188,121,0)</f>
        <v>5</v>
      </c>
      <c r="AP1758" s="12">
        <f>VLOOKUP($B1758,'[3]POBLAC SIN ESSALUD CUADRO MANDO'!$G$3:$DY$188,122,0)</f>
        <v>4</v>
      </c>
      <c r="AQ1758" s="74">
        <f>VLOOKUP($B1758,'[4]POB-2019'!$K$6:$BD$190,42,0)</f>
        <v>129</v>
      </c>
      <c r="AR1758" s="74">
        <f>VLOOKUP($B1758,'[4]POB-2019'!$K$6:$BD$190,43,0)</f>
        <v>14</v>
      </c>
      <c r="AS1758" s="74">
        <f>VLOOKUP($B1758,'[4]POB-2019'!$K$6:$BD$190,44,0)</f>
        <v>13</v>
      </c>
      <c r="AT1758" s="74">
        <f>VLOOKUP($B1758,'[4]POB-2019'!$K$6:$BD$190,45,0)</f>
        <v>57</v>
      </c>
      <c r="AU1758" s="12">
        <f>VLOOKUP($B1758,'[3]POBLAC SIN ESSALUD CUADRO MANDO'!$G$3:$DY$188,123,0)</f>
        <v>2</v>
      </c>
    </row>
    <row r="1759" spans="1:47" ht="12">
      <c r="A1759" s="58">
        <v>1760</v>
      </c>
      <c r="B1759" s="58">
        <v>5005</v>
      </c>
      <c r="C1759" s="59" t="s">
        <v>1130</v>
      </c>
      <c r="D1759" s="59" t="s">
        <v>723</v>
      </c>
      <c r="E1759" s="59" t="s">
        <v>869</v>
      </c>
      <c r="F1759" s="59" t="s">
        <v>882</v>
      </c>
      <c r="G1759" s="12" t="s">
        <v>266</v>
      </c>
      <c r="H1759" s="14">
        <f t="shared" si="422"/>
        <v>5005</v>
      </c>
      <c r="I1759" s="14">
        <f t="shared" si="417"/>
        <v>216</v>
      </c>
      <c r="J1759" s="12">
        <f>VLOOKUP($B1759,'[3]POBLAC SIN ESSALUD CUADRO MANDO'!$G$3:$DY$188,2,0)</f>
        <v>3</v>
      </c>
      <c r="K1759" s="12">
        <f>VLOOKUP($B1759,'[3]POBLAC SIN ESSALUD CUADRO MANDO'!$G$3:$DY$188,3,0)</f>
        <v>2</v>
      </c>
      <c r="L1759" s="12">
        <f>VLOOKUP($B1759,'[3]POBLAC SIN ESSALUD CUADRO MANDO'!$G$3:$DY$188,4,0)</f>
        <v>2</v>
      </c>
      <c r="M1759" s="12">
        <f>VLOOKUP($B1759,'[3]POBLAC SIN ESSALUD CUADRO MANDO'!$G$3:$DY$188,5,0)</f>
        <v>3</v>
      </c>
      <c r="N1759" s="12">
        <f>VLOOKUP($B1759,'[3]POBLAC SIN ESSALUD CUADRO MANDO'!$G$3:$DY$188,6,0)</f>
        <v>7</v>
      </c>
      <c r="O1759" s="12">
        <f>VLOOKUP($B1759,'[3]POBLAC SIN ESSALUD CUADRO MANDO'!$G$3:$DY$188,7,0)</f>
        <v>3</v>
      </c>
      <c r="P1759" s="12">
        <f>VLOOKUP($B1759,'[3]POBLAC SIN ESSALUD CUADRO MANDO'!$G$3:$DY$188,8,0)</f>
        <v>3</v>
      </c>
      <c r="Q1759" s="12">
        <f>VLOOKUP($B1759,'[3]POBLAC SIN ESSALUD CUADRO MANDO'!$G$3:$DY$188,9,0)</f>
        <v>3</v>
      </c>
      <c r="R1759" s="12">
        <f>VLOOKUP($B1759,'[3]POBLAC SIN ESSALUD CUADRO MANDO'!$G$3:$DY$188,10,0)</f>
        <v>4</v>
      </c>
      <c r="S1759" s="12">
        <f>VLOOKUP($B1759,'[3]POBLAC SIN ESSALUD CUADRO MANDO'!$G$3:$DY$188,11,0)</f>
        <v>4</v>
      </c>
      <c r="T1759" s="12">
        <f>VLOOKUP($B1759,'[3]POBLAC SIN ESSALUD CUADRO MANDO'!$G$3:$DY$188,12,0)</f>
        <v>5</v>
      </c>
      <c r="U1759" s="12">
        <f>VLOOKUP($B1759,'[3]POBLAC SIN ESSALUD CUADRO MANDO'!$G$3:$DY$188,13,0)</f>
        <v>4</v>
      </c>
      <c r="V1759" s="12">
        <f>VLOOKUP($B1759,'[3]POBLAC SIN ESSALUD CUADRO MANDO'!$G$3:$DY$188,14,0)</f>
        <v>5</v>
      </c>
      <c r="W1759" s="12">
        <f>VLOOKUP($B1759,'[3]POBLAC SIN ESSALUD CUADRO MANDO'!$G$3:$DY$188,15,0)</f>
        <v>5</v>
      </c>
      <c r="X1759" s="12">
        <f>VLOOKUP($B1759,'[3]POBLAC SIN ESSALUD CUADRO MANDO'!$G$3:$DY$188,16,0)</f>
        <v>5</v>
      </c>
      <c r="Y1759" s="12">
        <f>VLOOKUP($B1759,'[3]POBLAC SIN ESSALUD CUADRO MANDO'!$G$3:$DY$188,17,0)</f>
        <v>6</v>
      </c>
      <c r="Z1759" s="12">
        <f>VLOOKUP($B1759,'[3]POBLAC SIN ESSALUD CUADRO MANDO'!$G$3:$DY$188,18,0)</f>
        <v>5</v>
      </c>
      <c r="AA1759" s="12">
        <f>VLOOKUP($B1759,'[3]POBLAC SIN ESSALUD CUADRO MANDO'!$G$3:$DY$188,19,0)</f>
        <v>4</v>
      </c>
      <c r="AB1759" s="12">
        <f>VLOOKUP($B1759,'[3]POBLAC SIN ESSALUD CUADRO MANDO'!$G$3:$DY$188,20,0)</f>
        <v>4</v>
      </c>
      <c r="AC1759" s="12">
        <f>VLOOKUP($B1759,'[3]POBLAC SIN ESSALUD CUADRO MANDO'!$G$3:$DY$188,21,0)</f>
        <v>4</v>
      </c>
      <c r="AD1759" s="12">
        <f>VLOOKUP($B1759,'[3]POBLAC SIN ESSALUD CUADRO MANDO'!$G$3:$DY$188,110,0)</f>
        <v>20</v>
      </c>
      <c r="AE1759" s="12">
        <f>VLOOKUP($B1759,'[3]POBLAC SIN ESSALUD CUADRO MANDO'!$G$3:$DY$188,111,0)</f>
        <v>15</v>
      </c>
      <c r="AF1759" s="12">
        <f>VLOOKUP($B1759,'[3]POBLAC SIN ESSALUD CUADRO MANDO'!$G$3:$DY$188,112,0)</f>
        <v>15</v>
      </c>
      <c r="AG1759" s="12">
        <f>VLOOKUP($B1759,'[3]POBLAC SIN ESSALUD CUADRO MANDO'!$G$3:$DY$188,113,0)</f>
        <v>15</v>
      </c>
      <c r="AH1759" s="12">
        <f>VLOOKUP($B1759,'[3]POBLAC SIN ESSALUD CUADRO MANDO'!$G$3:$DY$188,114,0)</f>
        <v>14</v>
      </c>
      <c r="AI1759" s="12">
        <f>VLOOKUP($B1759,'[3]POBLAC SIN ESSALUD CUADRO MANDO'!$G$3:$DY$188,115,0)</f>
        <v>12</v>
      </c>
      <c r="AJ1759" s="12">
        <f>VLOOKUP($B1759,'[3]POBLAC SIN ESSALUD CUADRO MANDO'!$G$3:$DY$188,116,0)</f>
        <v>10</v>
      </c>
      <c r="AK1759" s="12">
        <f>VLOOKUP($B1759,'[3]POBLAC SIN ESSALUD CUADRO MANDO'!$G$3:$DY$188,117,0)</f>
        <v>9</v>
      </c>
      <c r="AL1759" s="12">
        <f>VLOOKUP($B1759,'[3]POBLAC SIN ESSALUD CUADRO MANDO'!$G$3:$DY$188,118,0)</f>
        <v>8</v>
      </c>
      <c r="AM1759" s="12">
        <f>VLOOKUP($B1759,'[3]POBLAC SIN ESSALUD CUADRO MANDO'!$G$3:$DY$188,119,0)</f>
        <v>5</v>
      </c>
      <c r="AN1759" s="12">
        <f>VLOOKUP($B1759,'[3]POBLAC SIN ESSALUD CUADRO MANDO'!$G$3:$DY$188,120,0)</f>
        <v>5</v>
      </c>
      <c r="AO1759" s="12">
        <f>VLOOKUP($B1759,'[3]POBLAC SIN ESSALUD CUADRO MANDO'!$G$3:$DY$188,121,0)</f>
        <v>5</v>
      </c>
      <c r="AP1759" s="12">
        <f>VLOOKUP($B1759,'[3]POBLAC SIN ESSALUD CUADRO MANDO'!$G$3:$DY$188,122,0)</f>
        <v>2</v>
      </c>
      <c r="AQ1759" s="74">
        <f>VLOOKUP($B1759,'[4]POB-2019'!$K$6:$BD$190,42,0)</f>
        <v>110</v>
      </c>
      <c r="AR1759" s="74">
        <f>VLOOKUP($B1759,'[4]POB-2019'!$K$6:$BD$190,43,0)</f>
        <v>12</v>
      </c>
      <c r="AS1759" s="74">
        <f>VLOOKUP($B1759,'[4]POB-2019'!$K$6:$BD$190,44,0)</f>
        <v>12</v>
      </c>
      <c r="AT1759" s="74">
        <f>VLOOKUP($B1759,'[4]POB-2019'!$K$6:$BD$190,45,0)</f>
        <v>46</v>
      </c>
      <c r="AU1759" s="12">
        <f>VLOOKUP($B1759,'[3]POBLAC SIN ESSALUD CUADRO MANDO'!$G$3:$DY$188,123,0)</f>
        <v>3</v>
      </c>
    </row>
    <row r="1760" spans="1:47" ht="12">
      <c r="A1760" s="97">
        <v>1761</v>
      </c>
      <c r="B1760" s="97"/>
      <c r="C1760" s="98"/>
      <c r="D1760" s="98"/>
      <c r="E1760" s="98"/>
      <c r="F1760" s="98" t="s">
        <v>1166</v>
      </c>
      <c r="G1760" s="17" t="s">
        <v>1214</v>
      </c>
      <c r="H1760" s="81"/>
      <c r="I1760" s="81">
        <f t="shared" si="417"/>
        <v>7656</v>
      </c>
      <c r="J1760" s="17">
        <f>SUM(J1761:J1772)</f>
        <v>113</v>
      </c>
      <c r="K1760" s="17">
        <f t="shared" ref="K1760:AU1760" si="423">SUM(K1761:K1772)</f>
        <v>116</v>
      </c>
      <c r="L1760" s="17">
        <f t="shared" si="423"/>
        <v>98</v>
      </c>
      <c r="M1760" s="17">
        <f t="shared" si="423"/>
        <v>93</v>
      </c>
      <c r="N1760" s="17">
        <f t="shared" si="423"/>
        <v>129</v>
      </c>
      <c r="O1760" s="17">
        <f t="shared" si="423"/>
        <v>137</v>
      </c>
      <c r="P1760" s="17">
        <f t="shared" si="423"/>
        <v>117</v>
      </c>
      <c r="Q1760" s="17">
        <f t="shared" si="423"/>
        <v>141</v>
      </c>
      <c r="R1760" s="17">
        <f t="shared" si="423"/>
        <v>148</v>
      </c>
      <c r="S1760" s="17">
        <f t="shared" si="423"/>
        <v>140</v>
      </c>
      <c r="T1760" s="17">
        <f t="shared" si="423"/>
        <v>167</v>
      </c>
      <c r="U1760" s="17">
        <f t="shared" si="423"/>
        <v>164</v>
      </c>
      <c r="V1760" s="17">
        <f t="shared" si="423"/>
        <v>166</v>
      </c>
      <c r="W1760" s="17">
        <f t="shared" si="423"/>
        <v>193</v>
      </c>
      <c r="X1760" s="17">
        <f t="shared" si="423"/>
        <v>158</v>
      </c>
      <c r="Y1760" s="17">
        <f t="shared" si="423"/>
        <v>186</v>
      </c>
      <c r="Z1760" s="17">
        <f t="shared" si="423"/>
        <v>171</v>
      </c>
      <c r="AA1760" s="17">
        <f t="shared" si="423"/>
        <v>178</v>
      </c>
      <c r="AB1760" s="17">
        <f t="shared" si="423"/>
        <v>182</v>
      </c>
      <c r="AC1760" s="17">
        <f t="shared" si="423"/>
        <v>151</v>
      </c>
      <c r="AD1760" s="17">
        <f t="shared" si="423"/>
        <v>685</v>
      </c>
      <c r="AE1760" s="17">
        <f t="shared" si="423"/>
        <v>452</v>
      </c>
      <c r="AF1760" s="17">
        <f t="shared" si="423"/>
        <v>482</v>
      </c>
      <c r="AG1760" s="17">
        <f t="shared" si="423"/>
        <v>492</v>
      </c>
      <c r="AH1760" s="17">
        <f t="shared" si="423"/>
        <v>481</v>
      </c>
      <c r="AI1760" s="17">
        <f t="shared" si="423"/>
        <v>419</v>
      </c>
      <c r="AJ1760" s="17">
        <f t="shared" si="423"/>
        <v>376</v>
      </c>
      <c r="AK1760" s="17">
        <f t="shared" si="423"/>
        <v>315</v>
      </c>
      <c r="AL1760" s="17">
        <f t="shared" si="423"/>
        <v>274</v>
      </c>
      <c r="AM1760" s="17">
        <f t="shared" si="423"/>
        <v>222</v>
      </c>
      <c r="AN1760" s="17">
        <f t="shared" si="423"/>
        <v>185</v>
      </c>
      <c r="AO1760" s="17">
        <f t="shared" si="423"/>
        <v>137</v>
      </c>
      <c r="AP1760" s="17">
        <f t="shared" si="423"/>
        <v>188</v>
      </c>
      <c r="AQ1760" s="17">
        <f t="shared" si="423"/>
        <v>3903</v>
      </c>
      <c r="AR1760" s="17">
        <f t="shared" si="423"/>
        <v>432</v>
      </c>
      <c r="AS1760" s="17">
        <f t="shared" si="423"/>
        <v>443</v>
      </c>
      <c r="AT1760" s="17">
        <f t="shared" si="423"/>
        <v>1538</v>
      </c>
      <c r="AU1760" s="17">
        <f t="shared" si="423"/>
        <v>120</v>
      </c>
    </row>
    <row r="1761" spans="1:47" ht="12">
      <c r="A1761" s="58">
        <v>1762</v>
      </c>
      <c r="B1761" s="58">
        <v>4976</v>
      </c>
      <c r="C1761" s="59" t="s">
        <v>1130</v>
      </c>
      <c r="D1761" s="59" t="s">
        <v>723</v>
      </c>
      <c r="E1761" s="59" t="s">
        <v>759</v>
      </c>
      <c r="F1761" s="59" t="s">
        <v>764</v>
      </c>
      <c r="G1761" s="12" t="s">
        <v>266</v>
      </c>
      <c r="H1761" s="14">
        <f t="shared" ref="H1761:H1772" si="424">B1761</f>
        <v>4976</v>
      </c>
      <c r="I1761" s="14">
        <f t="shared" si="417"/>
        <v>213</v>
      </c>
      <c r="J1761" s="12">
        <f>VLOOKUP($B1761,'[3]POBLAC SIN ESSALUD CUADRO MANDO'!$G$3:$DY$188,2,0)</f>
        <v>1</v>
      </c>
      <c r="K1761" s="12">
        <f>VLOOKUP($B1761,'[3]POBLAC SIN ESSALUD CUADRO MANDO'!$G$3:$DY$188,3,0)</f>
        <v>2</v>
      </c>
      <c r="L1761" s="12">
        <f>VLOOKUP($B1761,'[3]POBLAC SIN ESSALUD CUADRO MANDO'!$G$3:$DY$188,4,0)</f>
        <v>2</v>
      </c>
      <c r="M1761" s="12">
        <f>VLOOKUP($B1761,'[3]POBLAC SIN ESSALUD CUADRO MANDO'!$G$3:$DY$188,5,0)</f>
        <v>3</v>
      </c>
      <c r="N1761" s="12">
        <f>VLOOKUP($B1761,'[3]POBLAC SIN ESSALUD CUADRO MANDO'!$G$3:$DY$188,6,0)</f>
        <v>2</v>
      </c>
      <c r="O1761" s="12">
        <f>VLOOKUP($B1761,'[3]POBLAC SIN ESSALUD CUADRO MANDO'!$G$3:$DY$188,7,0)</f>
        <v>4</v>
      </c>
      <c r="P1761" s="12">
        <f>VLOOKUP($B1761,'[3]POBLAC SIN ESSALUD CUADRO MANDO'!$G$3:$DY$188,8,0)</f>
        <v>3</v>
      </c>
      <c r="Q1761" s="12">
        <f>VLOOKUP($B1761,'[3]POBLAC SIN ESSALUD CUADRO MANDO'!$G$3:$DY$188,9,0)</f>
        <v>4</v>
      </c>
      <c r="R1761" s="12">
        <f>VLOOKUP($B1761,'[3]POBLAC SIN ESSALUD CUADRO MANDO'!$G$3:$DY$188,10,0)</f>
        <v>4</v>
      </c>
      <c r="S1761" s="12">
        <f>VLOOKUP($B1761,'[3]POBLAC SIN ESSALUD CUADRO MANDO'!$G$3:$DY$188,11,0)</f>
        <v>4</v>
      </c>
      <c r="T1761" s="12">
        <f>VLOOKUP($B1761,'[3]POBLAC SIN ESSALUD CUADRO MANDO'!$G$3:$DY$188,12,0)</f>
        <v>5</v>
      </c>
      <c r="U1761" s="12">
        <f>VLOOKUP($B1761,'[3]POBLAC SIN ESSALUD CUADRO MANDO'!$G$3:$DY$188,13,0)</f>
        <v>4</v>
      </c>
      <c r="V1761" s="12">
        <f>VLOOKUP($B1761,'[3]POBLAC SIN ESSALUD CUADRO MANDO'!$G$3:$DY$188,14,0)</f>
        <v>5</v>
      </c>
      <c r="W1761" s="12">
        <f>VLOOKUP($B1761,'[3]POBLAC SIN ESSALUD CUADRO MANDO'!$G$3:$DY$188,15,0)</f>
        <v>5</v>
      </c>
      <c r="X1761" s="12">
        <f>VLOOKUP($B1761,'[3]POBLAC SIN ESSALUD CUADRO MANDO'!$G$3:$DY$188,16,0)</f>
        <v>4</v>
      </c>
      <c r="Y1761" s="12">
        <f>VLOOKUP($B1761,'[3]POBLAC SIN ESSALUD CUADRO MANDO'!$G$3:$DY$188,17,0)</f>
        <v>5</v>
      </c>
      <c r="Z1761" s="12">
        <f>VLOOKUP($B1761,'[3]POBLAC SIN ESSALUD CUADRO MANDO'!$G$3:$DY$188,18,0)</f>
        <v>5</v>
      </c>
      <c r="AA1761" s="12">
        <f>VLOOKUP($B1761,'[3]POBLAC SIN ESSALUD CUADRO MANDO'!$G$3:$DY$188,19,0)</f>
        <v>5</v>
      </c>
      <c r="AB1761" s="12">
        <f>VLOOKUP($B1761,'[3]POBLAC SIN ESSALUD CUADRO MANDO'!$G$3:$DY$188,20,0)</f>
        <v>5</v>
      </c>
      <c r="AC1761" s="12">
        <f>VLOOKUP($B1761,'[3]POBLAC SIN ESSALUD CUADRO MANDO'!$G$3:$DY$188,21,0)</f>
        <v>5</v>
      </c>
      <c r="AD1761" s="12">
        <f>VLOOKUP($B1761,'[3]POBLAC SIN ESSALUD CUADRO MANDO'!$G$3:$DY$188,110,0)</f>
        <v>20</v>
      </c>
      <c r="AE1761" s="12">
        <f>VLOOKUP($B1761,'[3]POBLAC SIN ESSALUD CUADRO MANDO'!$G$3:$DY$188,111,0)</f>
        <v>15</v>
      </c>
      <c r="AF1761" s="12">
        <f>VLOOKUP($B1761,'[3]POBLAC SIN ESSALUD CUADRO MANDO'!$G$3:$DY$188,112,0)</f>
        <v>14</v>
      </c>
      <c r="AG1761" s="12">
        <f>VLOOKUP($B1761,'[3]POBLAC SIN ESSALUD CUADRO MANDO'!$G$3:$DY$188,113,0)</f>
        <v>15</v>
      </c>
      <c r="AH1761" s="12">
        <f>VLOOKUP($B1761,'[3]POBLAC SIN ESSALUD CUADRO MANDO'!$G$3:$DY$188,114,0)</f>
        <v>13</v>
      </c>
      <c r="AI1761" s="12">
        <f>VLOOKUP($B1761,'[3]POBLAC SIN ESSALUD CUADRO MANDO'!$G$3:$DY$188,115,0)</f>
        <v>11</v>
      </c>
      <c r="AJ1761" s="12">
        <f>VLOOKUP($B1761,'[3]POBLAC SIN ESSALUD CUADRO MANDO'!$G$3:$DY$188,116,0)</f>
        <v>11</v>
      </c>
      <c r="AK1761" s="12">
        <f>VLOOKUP($B1761,'[3]POBLAC SIN ESSALUD CUADRO MANDO'!$G$3:$DY$188,117,0)</f>
        <v>10</v>
      </c>
      <c r="AL1761" s="12">
        <f>VLOOKUP($B1761,'[3]POBLAC SIN ESSALUD CUADRO MANDO'!$G$3:$DY$188,118,0)</f>
        <v>7</v>
      </c>
      <c r="AM1761" s="12">
        <f>VLOOKUP($B1761,'[3]POBLAC SIN ESSALUD CUADRO MANDO'!$G$3:$DY$188,119,0)</f>
        <v>5</v>
      </c>
      <c r="AN1761" s="12">
        <f>VLOOKUP($B1761,'[3]POBLAC SIN ESSALUD CUADRO MANDO'!$G$3:$DY$188,120,0)</f>
        <v>5</v>
      </c>
      <c r="AO1761" s="12">
        <f>VLOOKUP($B1761,'[3]POBLAC SIN ESSALUD CUADRO MANDO'!$G$3:$DY$188,121,0)</f>
        <v>5</v>
      </c>
      <c r="AP1761" s="12">
        <f>VLOOKUP($B1761,'[3]POBLAC SIN ESSALUD CUADRO MANDO'!$G$3:$DY$188,122,0)</f>
        <v>5</v>
      </c>
      <c r="AQ1761" s="74">
        <f>VLOOKUP($B1761,'[4]POB-2019'!$K$6:$BD$190,42,0)</f>
        <v>109</v>
      </c>
      <c r="AR1761" s="74">
        <f>VLOOKUP($B1761,'[4]POB-2019'!$K$6:$BD$190,43,0)</f>
        <v>12</v>
      </c>
      <c r="AS1761" s="74">
        <f>VLOOKUP($B1761,'[4]POB-2019'!$K$6:$BD$190,44,0)</f>
        <v>13</v>
      </c>
      <c r="AT1761" s="74">
        <f>VLOOKUP($B1761,'[4]POB-2019'!$K$6:$BD$190,45,0)</f>
        <v>45</v>
      </c>
      <c r="AU1761" s="12">
        <f>VLOOKUP($B1761,'[3]POBLAC SIN ESSALUD CUADRO MANDO'!$G$3:$DY$188,123,0)</f>
        <v>1</v>
      </c>
    </row>
    <row r="1762" spans="1:47" ht="12">
      <c r="A1762" s="58">
        <v>1763</v>
      </c>
      <c r="B1762" s="58">
        <v>5020</v>
      </c>
      <c r="C1762" s="59" t="s">
        <v>1130</v>
      </c>
      <c r="D1762" s="59" t="s">
        <v>723</v>
      </c>
      <c r="E1762" s="59" t="s">
        <v>883</v>
      </c>
      <c r="F1762" s="59" t="s">
        <v>885</v>
      </c>
      <c r="G1762" s="12" t="s">
        <v>283</v>
      </c>
      <c r="H1762" s="14">
        <f t="shared" si="424"/>
        <v>5020</v>
      </c>
      <c r="I1762" s="14">
        <f t="shared" si="417"/>
        <v>2940</v>
      </c>
      <c r="J1762" s="12">
        <f>VLOOKUP($B1762,'[3]POBLAC SIN ESSALUD CUADRO MANDO'!$G$3:$DY$188,2,0)</f>
        <v>53</v>
      </c>
      <c r="K1762" s="12">
        <f>VLOOKUP($B1762,'[3]POBLAC SIN ESSALUD CUADRO MANDO'!$G$3:$DY$188,3,0)</f>
        <v>48</v>
      </c>
      <c r="L1762" s="12">
        <f>VLOOKUP($B1762,'[3]POBLAC SIN ESSALUD CUADRO MANDO'!$G$3:$DY$188,4,0)</f>
        <v>40</v>
      </c>
      <c r="M1762" s="12">
        <f>VLOOKUP($B1762,'[3]POBLAC SIN ESSALUD CUADRO MANDO'!$G$3:$DY$188,5,0)</f>
        <v>36</v>
      </c>
      <c r="N1762" s="12">
        <f>VLOOKUP($B1762,'[3]POBLAC SIN ESSALUD CUADRO MANDO'!$G$3:$DY$188,6,0)</f>
        <v>49</v>
      </c>
      <c r="O1762" s="12">
        <f>VLOOKUP($B1762,'[3]POBLAC SIN ESSALUD CUADRO MANDO'!$G$3:$DY$188,7,0)</f>
        <v>54</v>
      </c>
      <c r="P1762" s="12">
        <f>VLOOKUP($B1762,'[3]POBLAC SIN ESSALUD CUADRO MANDO'!$G$3:$DY$188,8,0)</f>
        <v>47</v>
      </c>
      <c r="Q1762" s="12">
        <f>VLOOKUP($B1762,'[3]POBLAC SIN ESSALUD CUADRO MANDO'!$G$3:$DY$188,9,0)</f>
        <v>56</v>
      </c>
      <c r="R1762" s="12">
        <f>VLOOKUP($B1762,'[3]POBLAC SIN ESSALUD CUADRO MANDO'!$G$3:$DY$188,10,0)</f>
        <v>61</v>
      </c>
      <c r="S1762" s="12">
        <f>VLOOKUP($B1762,'[3]POBLAC SIN ESSALUD CUADRO MANDO'!$G$3:$DY$188,11,0)</f>
        <v>57</v>
      </c>
      <c r="T1762" s="12">
        <f>VLOOKUP($B1762,'[3]POBLAC SIN ESSALUD CUADRO MANDO'!$G$3:$DY$188,12,0)</f>
        <v>66</v>
      </c>
      <c r="U1762" s="12">
        <f>VLOOKUP($B1762,'[3]POBLAC SIN ESSALUD CUADRO MANDO'!$G$3:$DY$188,13,0)</f>
        <v>66</v>
      </c>
      <c r="V1762" s="12">
        <f>VLOOKUP($B1762,'[3]POBLAC SIN ESSALUD CUADRO MANDO'!$G$3:$DY$188,14,0)</f>
        <v>67</v>
      </c>
      <c r="W1762" s="12">
        <f>VLOOKUP($B1762,'[3]POBLAC SIN ESSALUD CUADRO MANDO'!$G$3:$DY$188,15,0)</f>
        <v>79</v>
      </c>
      <c r="X1762" s="12">
        <f>VLOOKUP($B1762,'[3]POBLAC SIN ESSALUD CUADRO MANDO'!$G$3:$DY$188,16,0)</f>
        <v>63</v>
      </c>
      <c r="Y1762" s="12">
        <f>VLOOKUP($B1762,'[3]POBLAC SIN ESSALUD CUADRO MANDO'!$G$3:$DY$188,17,0)</f>
        <v>75</v>
      </c>
      <c r="Z1762" s="12">
        <f>VLOOKUP($B1762,'[3]POBLAC SIN ESSALUD CUADRO MANDO'!$G$3:$DY$188,18,0)</f>
        <v>69</v>
      </c>
      <c r="AA1762" s="12">
        <f>VLOOKUP($B1762,'[3]POBLAC SIN ESSALUD CUADRO MANDO'!$G$3:$DY$188,19,0)</f>
        <v>72</v>
      </c>
      <c r="AB1762" s="12">
        <f>VLOOKUP($B1762,'[3]POBLAC SIN ESSALUD CUADRO MANDO'!$G$3:$DY$188,20,0)</f>
        <v>65</v>
      </c>
      <c r="AC1762" s="12">
        <f>VLOOKUP($B1762,'[3]POBLAC SIN ESSALUD CUADRO MANDO'!$G$3:$DY$188,21,0)</f>
        <v>52</v>
      </c>
      <c r="AD1762" s="12">
        <f>VLOOKUP($B1762,'[3]POBLAC SIN ESSALUD CUADRO MANDO'!$G$3:$DY$188,110,0)</f>
        <v>245</v>
      </c>
      <c r="AE1762" s="12">
        <f>VLOOKUP($B1762,'[3]POBLAC SIN ESSALUD CUADRO MANDO'!$G$3:$DY$188,111,0)</f>
        <v>144</v>
      </c>
      <c r="AF1762" s="12">
        <f>VLOOKUP($B1762,'[3]POBLAC SIN ESSALUD CUADRO MANDO'!$G$3:$DY$188,112,0)</f>
        <v>178</v>
      </c>
      <c r="AG1762" s="12">
        <f>VLOOKUP($B1762,'[3]POBLAC SIN ESSALUD CUADRO MANDO'!$G$3:$DY$188,113,0)</f>
        <v>180</v>
      </c>
      <c r="AH1762" s="12">
        <f>VLOOKUP($B1762,'[3]POBLAC SIN ESSALUD CUADRO MANDO'!$G$3:$DY$188,114,0)</f>
        <v>179</v>
      </c>
      <c r="AI1762" s="12">
        <f>VLOOKUP($B1762,'[3]POBLAC SIN ESSALUD CUADRO MANDO'!$G$3:$DY$188,115,0)</f>
        <v>152</v>
      </c>
      <c r="AJ1762" s="12">
        <f>VLOOKUP($B1762,'[3]POBLAC SIN ESSALUD CUADRO MANDO'!$G$3:$DY$188,116,0)</f>
        <v>147</v>
      </c>
      <c r="AK1762" s="12">
        <f>VLOOKUP($B1762,'[3]POBLAC SIN ESSALUD CUADRO MANDO'!$G$3:$DY$188,117,0)</f>
        <v>121</v>
      </c>
      <c r="AL1762" s="12">
        <f>VLOOKUP($B1762,'[3]POBLAC SIN ESSALUD CUADRO MANDO'!$G$3:$DY$188,118,0)</f>
        <v>112</v>
      </c>
      <c r="AM1762" s="12">
        <f>VLOOKUP($B1762,'[3]POBLAC SIN ESSALUD CUADRO MANDO'!$G$3:$DY$188,119,0)</f>
        <v>91</v>
      </c>
      <c r="AN1762" s="12">
        <f>VLOOKUP($B1762,'[3]POBLAC SIN ESSALUD CUADRO MANDO'!$G$3:$DY$188,120,0)</f>
        <v>78</v>
      </c>
      <c r="AO1762" s="12">
        <f>VLOOKUP($B1762,'[3]POBLAC SIN ESSALUD CUADRO MANDO'!$G$3:$DY$188,121,0)</f>
        <v>55</v>
      </c>
      <c r="AP1762" s="12">
        <f>VLOOKUP($B1762,'[3]POBLAC SIN ESSALUD CUADRO MANDO'!$G$3:$DY$188,122,0)</f>
        <v>83</v>
      </c>
      <c r="AQ1762" s="74">
        <f>VLOOKUP($B1762,'[4]POB-2019'!$K$6:$BD$190,42,0)</f>
        <v>1499</v>
      </c>
      <c r="AR1762" s="74">
        <f>VLOOKUP($B1762,'[4]POB-2019'!$K$6:$BD$190,43,0)</f>
        <v>174</v>
      </c>
      <c r="AS1762" s="74">
        <f>VLOOKUP($B1762,'[4]POB-2019'!$K$6:$BD$190,44,0)</f>
        <v>170</v>
      </c>
      <c r="AT1762" s="74">
        <f>VLOOKUP($B1762,'[4]POB-2019'!$K$6:$BD$190,45,0)</f>
        <v>550</v>
      </c>
      <c r="AU1762" s="12">
        <f>VLOOKUP($B1762,'[3]POBLAC SIN ESSALUD CUADRO MANDO'!$G$3:$DY$188,123,0)</f>
        <v>60</v>
      </c>
    </row>
    <row r="1763" spans="1:47" ht="12">
      <c r="A1763" s="58">
        <v>1764</v>
      </c>
      <c r="B1763" s="58">
        <v>7047</v>
      </c>
      <c r="C1763" s="59" t="s">
        <v>1130</v>
      </c>
      <c r="D1763" s="59" t="s">
        <v>723</v>
      </c>
      <c r="E1763" s="59" t="s">
        <v>883</v>
      </c>
      <c r="F1763" s="59" t="s">
        <v>886</v>
      </c>
      <c r="G1763" s="12" t="s">
        <v>266</v>
      </c>
      <c r="H1763" s="14">
        <f t="shared" si="424"/>
        <v>7047</v>
      </c>
      <c r="I1763" s="14">
        <f t="shared" si="417"/>
        <v>275</v>
      </c>
      <c r="J1763" s="12">
        <f>VLOOKUP($B1763,'[3]POBLAC SIN ESSALUD CUADRO MANDO'!$G$3:$DY$188,2,0)</f>
        <v>3</v>
      </c>
      <c r="K1763" s="12">
        <f>VLOOKUP($B1763,'[3]POBLAC SIN ESSALUD CUADRO MANDO'!$G$3:$DY$188,3,0)</f>
        <v>5</v>
      </c>
      <c r="L1763" s="12">
        <f>VLOOKUP($B1763,'[3]POBLAC SIN ESSALUD CUADRO MANDO'!$G$3:$DY$188,4,0)</f>
        <v>4</v>
      </c>
      <c r="M1763" s="12">
        <f>VLOOKUP($B1763,'[3]POBLAC SIN ESSALUD CUADRO MANDO'!$G$3:$DY$188,5,0)</f>
        <v>3</v>
      </c>
      <c r="N1763" s="12">
        <f>VLOOKUP($B1763,'[3]POBLAC SIN ESSALUD CUADRO MANDO'!$G$3:$DY$188,6,0)</f>
        <v>6</v>
      </c>
      <c r="O1763" s="12">
        <f>VLOOKUP($B1763,'[3]POBLAC SIN ESSALUD CUADRO MANDO'!$G$3:$DY$188,7,0)</f>
        <v>5</v>
      </c>
      <c r="P1763" s="12">
        <f>VLOOKUP($B1763,'[3]POBLAC SIN ESSALUD CUADRO MANDO'!$G$3:$DY$188,8,0)</f>
        <v>4</v>
      </c>
      <c r="Q1763" s="12">
        <f>VLOOKUP($B1763,'[3]POBLAC SIN ESSALUD CUADRO MANDO'!$G$3:$DY$188,9,0)</f>
        <v>5</v>
      </c>
      <c r="R1763" s="12">
        <f>VLOOKUP($B1763,'[3]POBLAC SIN ESSALUD CUADRO MANDO'!$G$3:$DY$188,10,0)</f>
        <v>5</v>
      </c>
      <c r="S1763" s="12">
        <f>VLOOKUP($B1763,'[3]POBLAC SIN ESSALUD CUADRO MANDO'!$G$3:$DY$188,11,0)</f>
        <v>5</v>
      </c>
      <c r="T1763" s="12">
        <f>VLOOKUP($B1763,'[3]POBLAC SIN ESSALUD CUADRO MANDO'!$G$3:$DY$188,12,0)</f>
        <v>6</v>
      </c>
      <c r="U1763" s="12">
        <f>VLOOKUP($B1763,'[3]POBLAC SIN ESSALUD CUADRO MANDO'!$G$3:$DY$188,13,0)</f>
        <v>6</v>
      </c>
      <c r="V1763" s="12">
        <f>VLOOKUP($B1763,'[3]POBLAC SIN ESSALUD CUADRO MANDO'!$G$3:$DY$188,14,0)</f>
        <v>6</v>
      </c>
      <c r="W1763" s="12">
        <f>VLOOKUP($B1763,'[3]POBLAC SIN ESSALUD CUADRO MANDO'!$G$3:$DY$188,15,0)</f>
        <v>7</v>
      </c>
      <c r="X1763" s="12">
        <f>VLOOKUP($B1763,'[3]POBLAC SIN ESSALUD CUADRO MANDO'!$G$3:$DY$188,16,0)</f>
        <v>5</v>
      </c>
      <c r="Y1763" s="12">
        <f>VLOOKUP($B1763,'[3]POBLAC SIN ESSALUD CUADRO MANDO'!$G$3:$DY$188,17,0)</f>
        <v>6</v>
      </c>
      <c r="Z1763" s="12">
        <f>VLOOKUP($B1763,'[3]POBLAC SIN ESSALUD CUADRO MANDO'!$G$3:$DY$188,18,0)</f>
        <v>6</v>
      </c>
      <c r="AA1763" s="12">
        <f>VLOOKUP($B1763,'[3]POBLAC SIN ESSALUD CUADRO MANDO'!$G$3:$DY$188,19,0)</f>
        <v>6</v>
      </c>
      <c r="AB1763" s="12">
        <f>VLOOKUP($B1763,'[3]POBLAC SIN ESSALUD CUADRO MANDO'!$G$3:$DY$188,20,0)</f>
        <v>7</v>
      </c>
      <c r="AC1763" s="12">
        <f>VLOOKUP($B1763,'[3]POBLAC SIN ESSALUD CUADRO MANDO'!$G$3:$DY$188,21,0)</f>
        <v>6</v>
      </c>
      <c r="AD1763" s="12">
        <f>VLOOKUP($B1763,'[3]POBLAC SIN ESSALUD CUADRO MANDO'!$G$3:$DY$188,110,0)</f>
        <v>25</v>
      </c>
      <c r="AE1763" s="12">
        <f>VLOOKUP($B1763,'[3]POBLAC SIN ESSALUD CUADRO MANDO'!$G$3:$DY$188,111,0)</f>
        <v>18</v>
      </c>
      <c r="AF1763" s="12">
        <f>VLOOKUP($B1763,'[3]POBLAC SIN ESSALUD CUADRO MANDO'!$G$3:$DY$188,112,0)</f>
        <v>18</v>
      </c>
      <c r="AG1763" s="12">
        <f>VLOOKUP($B1763,'[3]POBLAC SIN ESSALUD CUADRO MANDO'!$G$3:$DY$188,113,0)</f>
        <v>18</v>
      </c>
      <c r="AH1763" s="12">
        <f>VLOOKUP($B1763,'[3]POBLAC SIN ESSALUD CUADRO MANDO'!$G$3:$DY$188,114,0)</f>
        <v>17</v>
      </c>
      <c r="AI1763" s="12">
        <f>VLOOKUP($B1763,'[3]POBLAC SIN ESSALUD CUADRO MANDO'!$G$3:$DY$188,115,0)</f>
        <v>15</v>
      </c>
      <c r="AJ1763" s="12">
        <f>VLOOKUP($B1763,'[3]POBLAC SIN ESSALUD CUADRO MANDO'!$G$3:$DY$188,116,0)</f>
        <v>13</v>
      </c>
      <c r="AK1763" s="12">
        <f>VLOOKUP($B1763,'[3]POBLAC SIN ESSALUD CUADRO MANDO'!$G$3:$DY$188,117,0)</f>
        <v>10</v>
      </c>
      <c r="AL1763" s="12">
        <f>VLOOKUP($B1763,'[3]POBLAC SIN ESSALUD CUADRO MANDO'!$G$3:$DY$188,118,0)</f>
        <v>10</v>
      </c>
      <c r="AM1763" s="12">
        <f>VLOOKUP($B1763,'[3]POBLAC SIN ESSALUD CUADRO MANDO'!$G$3:$DY$188,119,0)</f>
        <v>8</v>
      </c>
      <c r="AN1763" s="12">
        <f>VLOOKUP($B1763,'[3]POBLAC SIN ESSALUD CUADRO MANDO'!$G$3:$DY$188,120,0)</f>
        <v>5</v>
      </c>
      <c r="AO1763" s="12">
        <f>VLOOKUP($B1763,'[3]POBLAC SIN ESSALUD CUADRO MANDO'!$G$3:$DY$188,121,0)</f>
        <v>5</v>
      </c>
      <c r="AP1763" s="12">
        <f>VLOOKUP($B1763,'[3]POBLAC SIN ESSALUD CUADRO MANDO'!$G$3:$DY$188,122,0)</f>
        <v>7</v>
      </c>
      <c r="AQ1763" s="74">
        <f>VLOOKUP($B1763,'[4]POB-2019'!$K$6:$BD$190,42,0)</f>
        <v>140</v>
      </c>
      <c r="AR1763" s="74">
        <f>VLOOKUP($B1763,'[4]POB-2019'!$K$6:$BD$190,43,0)</f>
        <v>15</v>
      </c>
      <c r="AS1763" s="74">
        <f>VLOOKUP($B1763,'[4]POB-2019'!$K$6:$BD$190,44,0)</f>
        <v>16</v>
      </c>
      <c r="AT1763" s="74">
        <f>VLOOKUP($B1763,'[4]POB-2019'!$K$6:$BD$190,45,0)</f>
        <v>57</v>
      </c>
      <c r="AU1763" s="12">
        <f>VLOOKUP($B1763,'[3]POBLAC SIN ESSALUD CUADRO MANDO'!$G$3:$DY$188,123,0)</f>
        <v>3</v>
      </c>
    </row>
    <row r="1764" spans="1:47" ht="12">
      <c r="A1764" s="58">
        <v>1765</v>
      </c>
      <c r="B1764" s="58">
        <v>5022</v>
      </c>
      <c r="C1764" s="59" t="s">
        <v>1130</v>
      </c>
      <c r="D1764" s="59" t="s">
        <v>723</v>
      </c>
      <c r="E1764" s="59" t="s">
        <v>883</v>
      </c>
      <c r="F1764" s="59" t="s">
        <v>888</v>
      </c>
      <c r="G1764" s="12" t="s">
        <v>266</v>
      </c>
      <c r="H1764" s="14">
        <f t="shared" si="424"/>
        <v>5022</v>
      </c>
      <c r="I1764" s="14">
        <f t="shared" si="417"/>
        <v>495</v>
      </c>
      <c r="J1764" s="12">
        <f>VLOOKUP($B1764,'[3]POBLAC SIN ESSALUD CUADRO MANDO'!$G$3:$DY$188,2,0)</f>
        <v>5</v>
      </c>
      <c r="K1764" s="12">
        <f>VLOOKUP($B1764,'[3]POBLAC SIN ESSALUD CUADRO MANDO'!$G$3:$DY$188,3,0)</f>
        <v>7</v>
      </c>
      <c r="L1764" s="12">
        <f>VLOOKUP($B1764,'[3]POBLAC SIN ESSALUD CUADRO MANDO'!$G$3:$DY$188,4,0)</f>
        <v>6</v>
      </c>
      <c r="M1764" s="12">
        <f>VLOOKUP($B1764,'[3]POBLAC SIN ESSALUD CUADRO MANDO'!$G$3:$DY$188,5,0)</f>
        <v>6</v>
      </c>
      <c r="N1764" s="12">
        <f>VLOOKUP($B1764,'[3]POBLAC SIN ESSALUD CUADRO MANDO'!$G$3:$DY$188,6,0)</f>
        <v>8</v>
      </c>
      <c r="O1764" s="12">
        <f>VLOOKUP($B1764,'[3]POBLAC SIN ESSALUD CUADRO MANDO'!$G$3:$DY$188,7,0)</f>
        <v>9</v>
      </c>
      <c r="P1764" s="12">
        <f>VLOOKUP($B1764,'[3]POBLAC SIN ESSALUD CUADRO MANDO'!$G$3:$DY$188,8,0)</f>
        <v>8</v>
      </c>
      <c r="Q1764" s="12">
        <f>VLOOKUP($B1764,'[3]POBLAC SIN ESSALUD CUADRO MANDO'!$G$3:$DY$188,9,0)</f>
        <v>9</v>
      </c>
      <c r="R1764" s="12">
        <f>VLOOKUP($B1764,'[3]POBLAC SIN ESSALUD CUADRO MANDO'!$G$3:$DY$188,10,0)</f>
        <v>9</v>
      </c>
      <c r="S1764" s="12">
        <f>VLOOKUP($B1764,'[3]POBLAC SIN ESSALUD CUADRO MANDO'!$G$3:$DY$188,11,0)</f>
        <v>9</v>
      </c>
      <c r="T1764" s="12">
        <f>VLOOKUP($B1764,'[3]POBLAC SIN ESSALUD CUADRO MANDO'!$G$3:$DY$188,12,0)</f>
        <v>11</v>
      </c>
      <c r="U1764" s="12">
        <f>VLOOKUP($B1764,'[3]POBLAC SIN ESSALUD CUADRO MANDO'!$G$3:$DY$188,13,0)</f>
        <v>10</v>
      </c>
      <c r="V1764" s="12">
        <f>VLOOKUP($B1764,'[3]POBLAC SIN ESSALUD CUADRO MANDO'!$G$3:$DY$188,14,0)</f>
        <v>10</v>
      </c>
      <c r="W1764" s="12">
        <f>VLOOKUP($B1764,'[3]POBLAC SIN ESSALUD CUADRO MANDO'!$G$3:$DY$188,15,0)</f>
        <v>12</v>
      </c>
      <c r="X1764" s="12">
        <f>VLOOKUP($B1764,'[3]POBLAC SIN ESSALUD CUADRO MANDO'!$G$3:$DY$188,16,0)</f>
        <v>10</v>
      </c>
      <c r="Y1764" s="12">
        <f>VLOOKUP($B1764,'[3]POBLAC SIN ESSALUD CUADRO MANDO'!$G$3:$DY$188,17,0)</f>
        <v>12</v>
      </c>
      <c r="Z1764" s="12">
        <f>VLOOKUP($B1764,'[3]POBLAC SIN ESSALUD CUADRO MANDO'!$G$3:$DY$188,18,0)</f>
        <v>11</v>
      </c>
      <c r="AA1764" s="12">
        <f>VLOOKUP($B1764,'[3]POBLAC SIN ESSALUD CUADRO MANDO'!$G$3:$DY$188,19,0)</f>
        <v>11</v>
      </c>
      <c r="AB1764" s="12">
        <f>VLOOKUP($B1764,'[3]POBLAC SIN ESSALUD CUADRO MANDO'!$G$3:$DY$188,20,0)</f>
        <v>12</v>
      </c>
      <c r="AC1764" s="12">
        <f>VLOOKUP($B1764,'[3]POBLAC SIN ESSALUD CUADRO MANDO'!$G$3:$DY$188,21,0)</f>
        <v>10</v>
      </c>
      <c r="AD1764" s="12">
        <f>VLOOKUP($B1764,'[3]POBLAC SIN ESSALUD CUADRO MANDO'!$G$3:$DY$188,110,0)</f>
        <v>47</v>
      </c>
      <c r="AE1764" s="12">
        <f>VLOOKUP($B1764,'[3]POBLAC SIN ESSALUD CUADRO MANDO'!$G$3:$DY$188,111,0)</f>
        <v>32</v>
      </c>
      <c r="AF1764" s="12">
        <f>VLOOKUP($B1764,'[3]POBLAC SIN ESSALUD CUADRO MANDO'!$G$3:$DY$188,112,0)</f>
        <v>32</v>
      </c>
      <c r="AG1764" s="12">
        <f>VLOOKUP($B1764,'[3]POBLAC SIN ESSALUD CUADRO MANDO'!$G$3:$DY$188,113,0)</f>
        <v>33</v>
      </c>
      <c r="AH1764" s="12">
        <f>VLOOKUP($B1764,'[3]POBLAC SIN ESSALUD CUADRO MANDO'!$G$3:$DY$188,114,0)</f>
        <v>32</v>
      </c>
      <c r="AI1764" s="12">
        <f>VLOOKUP($B1764,'[3]POBLAC SIN ESSALUD CUADRO MANDO'!$G$3:$DY$188,115,0)</f>
        <v>29</v>
      </c>
      <c r="AJ1764" s="12">
        <f>VLOOKUP($B1764,'[3]POBLAC SIN ESSALUD CUADRO MANDO'!$G$3:$DY$188,116,0)</f>
        <v>24</v>
      </c>
      <c r="AK1764" s="12">
        <f>VLOOKUP($B1764,'[3]POBLAC SIN ESSALUD CUADRO MANDO'!$G$3:$DY$188,117,0)</f>
        <v>20</v>
      </c>
      <c r="AL1764" s="12">
        <f>VLOOKUP($B1764,'[3]POBLAC SIN ESSALUD CUADRO MANDO'!$G$3:$DY$188,118,0)</f>
        <v>17</v>
      </c>
      <c r="AM1764" s="12">
        <f>VLOOKUP($B1764,'[3]POBLAC SIN ESSALUD CUADRO MANDO'!$G$3:$DY$188,119,0)</f>
        <v>13</v>
      </c>
      <c r="AN1764" s="12">
        <f>VLOOKUP($B1764,'[3]POBLAC SIN ESSALUD CUADRO MANDO'!$G$3:$DY$188,120,0)</f>
        <v>12</v>
      </c>
      <c r="AO1764" s="12">
        <f>VLOOKUP($B1764,'[3]POBLAC SIN ESSALUD CUADRO MANDO'!$G$3:$DY$188,121,0)</f>
        <v>8</v>
      </c>
      <c r="AP1764" s="12">
        <f>VLOOKUP($B1764,'[3]POBLAC SIN ESSALUD CUADRO MANDO'!$G$3:$DY$188,122,0)</f>
        <v>11</v>
      </c>
      <c r="AQ1764" s="74">
        <f>VLOOKUP($B1764,'[4]POB-2019'!$K$6:$BD$190,42,0)</f>
        <v>252</v>
      </c>
      <c r="AR1764" s="74">
        <f>VLOOKUP($B1764,'[4]POB-2019'!$K$6:$BD$190,43,0)</f>
        <v>27</v>
      </c>
      <c r="AS1764" s="74">
        <f>VLOOKUP($B1764,'[4]POB-2019'!$K$6:$BD$190,44,0)</f>
        <v>29</v>
      </c>
      <c r="AT1764" s="74">
        <f>VLOOKUP($B1764,'[4]POB-2019'!$K$6:$BD$190,45,0)</f>
        <v>105</v>
      </c>
      <c r="AU1764" s="12">
        <f>VLOOKUP($B1764,'[3]POBLAC SIN ESSALUD CUADRO MANDO'!$G$3:$DY$188,123,0)</f>
        <v>5</v>
      </c>
    </row>
    <row r="1765" spans="1:47" ht="12">
      <c r="A1765" s="58">
        <v>1766</v>
      </c>
      <c r="B1765" s="58">
        <v>5024</v>
      </c>
      <c r="C1765" s="59" t="s">
        <v>1130</v>
      </c>
      <c r="D1765" s="59" t="s">
        <v>723</v>
      </c>
      <c r="E1765" s="59" t="s">
        <v>883</v>
      </c>
      <c r="F1765" s="59" t="s">
        <v>890</v>
      </c>
      <c r="G1765" s="12" t="s">
        <v>266</v>
      </c>
      <c r="H1765" s="14">
        <f t="shared" si="424"/>
        <v>5024</v>
      </c>
      <c r="I1765" s="14">
        <f t="shared" si="417"/>
        <v>755</v>
      </c>
      <c r="J1765" s="12">
        <f>VLOOKUP($B1765,'[3]POBLAC SIN ESSALUD CUADRO MANDO'!$G$3:$DY$188,2,0)</f>
        <v>10</v>
      </c>
      <c r="K1765" s="12">
        <f>VLOOKUP($B1765,'[3]POBLAC SIN ESSALUD CUADRO MANDO'!$G$3:$DY$188,3,0)</f>
        <v>11</v>
      </c>
      <c r="L1765" s="12">
        <f>VLOOKUP($B1765,'[3]POBLAC SIN ESSALUD CUADRO MANDO'!$G$3:$DY$188,4,0)</f>
        <v>12</v>
      </c>
      <c r="M1765" s="12">
        <f>VLOOKUP($B1765,'[3]POBLAC SIN ESSALUD CUADRO MANDO'!$G$3:$DY$188,5,0)</f>
        <v>9</v>
      </c>
      <c r="N1765" s="12">
        <f>VLOOKUP($B1765,'[3]POBLAC SIN ESSALUD CUADRO MANDO'!$G$3:$DY$188,6,0)</f>
        <v>12</v>
      </c>
      <c r="O1765" s="12">
        <f>VLOOKUP($B1765,'[3]POBLAC SIN ESSALUD CUADRO MANDO'!$G$3:$DY$188,7,0)</f>
        <v>13</v>
      </c>
      <c r="P1765" s="12">
        <f>VLOOKUP($B1765,'[3]POBLAC SIN ESSALUD CUADRO MANDO'!$G$3:$DY$188,8,0)</f>
        <v>11</v>
      </c>
      <c r="Q1765" s="12">
        <f>VLOOKUP($B1765,'[3]POBLAC SIN ESSALUD CUADRO MANDO'!$G$3:$DY$188,9,0)</f>
        <v>14</v>
      </c>
      <c r="R1765" s="12">
        <f>VLOOKUP($B1765,'[3]POBLAC SIN ESSALUD CUADRO MANDO'!$G$3:$DY$188,10,0)</f>
        <v>14</v>
      </c>
      <c r="S1765" s="12">
        <f>VLOOKUP($B1765,'[3]POBLAC SIN ESSALUD CUADRO MANDO'!$G$3:$DY$188,11,0)</f>
        <v>13</v>
      </c>
      <c r="T1765" s="12">
        <f>VLOOKUP($B1765,'[3]POBLAC SIN ESSALUD CUADRO MANDO'!$G$3:$DY$188,12,0)</f>
        <v>16</v>
      </c>
      <c r="U1765" s="12">
        <f>VLOOKUP($B1765,'[3]POBLAC SIN ESSALUD CUADRO MANDO'!$G$3:$DY$188,13,0)</f>
        <v>16</v>
      </c>
      <c r="V1765" s="12">
        <f>VLOOKUP($B1765,'[3]POBLAC SIN ESSALUD CUADRO MANDO'!$G$3:$DY$188,14,0)</f>
        <v>16</v>
      </c>
      <c r="W1765" s="12">
        <f>VLOOKUP($B1765,'[3]POBLAC SIN ESSALUD CUADRO MANDO'!$G$3:$DY$188,15,0)</f>
        <v>18</v>
      </c>
      <c r="X1765" s="12">
        <f>VLOOKUP($B1765,'[3]POBLAC SIN ESSALUD CUADRO MANDO'!$G$3:$DY$188,16,0)</f>
        <v>15</v>
      </c>
      <c r="Y1765" s="12">
        <f>VLOOKUP($B1765,'[3]POBLAC SIN ESSALUD CUADRO MANDO'!$G$3:$DY$188,17,0)</f>
        <v>18</v>
      </c>
      <c r="Z1765" s="12">
        <f>VLOOKUP($B1765,'[3]POBLAC SIN ESSALUD CUADRO MANDO'!$G$3:$DY$188,18,0)</f>
        <v>16</v>
      </c>
      <c r="AA1765" s="12">
        <f>VLOOKUP($B1765,'[3]POBLAC SIN ESSALUD CUADRO MANDO'!$G$3:$DY$188,19,0)</f>
        <v>17</v>
      </c>
      <c r="AB1765" s="12">
        <f>VLOOKUP($B1765,'[3]POBLAC SIN ESSALUD CUADRO MANDO'!$G$3:$DY$188,20,0)</f>
        <v>19</v>
      </c>
      <c r="AC1765" s="12">
        <f>VLOOKUP($B1765,'[3]POBLAC SIN ESSALUD CUADRO MANDO'!$G$3:$DY$188,21,0)</f>
        <v>16</v>
      </c>
      <c r="AD1765" s="12">
        <f>VLOOKUP($B1765,'[3]POBLAC SIN ESSALUD CUADRO MANDO'!$G$3:$DY$188,110,0)</f>
        <v>71</v>
      </c>
      <c r="AE1765" s="12">
        <f>VLOOKUP($B1765,'[3]POBLAC SIN ESSALUD CUADRO MANDO'!$G$3:$DY$188,111,0)</f>
        <v>49</v>
      </c>
      <c r="AF1765" s="12">
        <f>VLOOKUP($B1765,'[3]POBLAC SIN ESSALUD CUADRO MANDO'!$G$3:$DY$188,112,0)</f>
        <v>48</v>
      </c>
      <c r="AG1765" s="12">
        <f>VLOOKUP($B1765,'[3]POBLAC SIN ESSALUD CUADRO MANDO'!$G$3:$DY$188,113,0)</f>
        <v>50</v>
      </c>
      <c r="AH1765" s="12">
        <f>VLOOKUP($B1765,'[3]POBLAC SIN ESSALUD CUADRO MANDO'!$G$3:$DY$188,114,0)</f>
        <v>50</v>
      </c>
      <c r="AI1765" s="12">
        <f>VLOOKUP($B1765,'[3]POBLAC SIN ESSALUD CUADRO MANDO'!$G$3:$DY$188,115,0)</f>
        <v>43</v>
      </c>
      <c r="AJ1765" s="12">
        <f>VLOOKUP($B1765,'[3]POBLAC SIN ESSALUD CUADRO MANDO'!$G$3:$DY$188,116,0)</f>
        <v>36</v>
      </c>
      <c r="AK1765" s="12">
        <f>VLOOKUP($B1765,'[3]POBLAC SIN ESSALUD CUADRO MANDO'!$G$3:$DY$188,117,0)</f>
        <v>31</v>
      </c>
      <c r="AL1765" s="12">
        <f>VLOOKUP($B1765,'[3]POBLAC SIN ESSALUD CUADRO MANDO'!$G$3:$DY$188,118,0)</f>
        <v>26</v>
      </c>
      <c r="AM1765" s="12">
        <f>VLOOKUP($B1765,'[3]POBLAC SIN ESSALUD CUADRO MANDO'!$G$3:$DY$188,119,0)</f>
        <v>21</v>
      </c>
      <c r="AN1765" s="12">
        <f>VLOOKUP($B1765,'[3]POBLAC SIN ESSALUD CUADRO MANDO'!$G$3:$DY$188,120,0)</f>
        <v>17</v>
      </c>
      <c r="AO1765" s="12">
        <f>VLOOKUP($B1765,'[3]POBLAC SIN ESSALUD CUADRO MANDO'!$G$3:$DY$188,121,0)</f>
        <v>12</v>
      </c>
      <c r="AP1765" s="12">
        <f>VLOOKUP($B1765,'[3]POBLAC SIN ESSALUD CUADRO MANDO'!$G$3:$DY$188,122,0)</f>
        <v>15</v>
      </c>
      <c r="AQ1765" s="74">
        <f>VLOOKUP($B1765,'[4]POB-2019'!$K$6:$BD$190,42,0)</f>
        <v>385</v>
      </c>
      <c r="AR1765" s="74">
        <f>VLOOKUP($B1765,'[4]POB-2019'!$K$6:$BD$190,43,0)</f>
        <v>41</v>
      </c>
      <c r="AS1765" s="74">
        <f>VLOOKUP($B1765,'[4]POB-2019'!$K$6:$BD$190,44,0)</f>
        <v>44</v>
      </c>
      <c r="AT1765" s="74">
        <f>VLOOKUP($B1765,'[4]POB-2019'!$K$6:$BD$190,45,0)</f>
        <v>159</v>
      </c>
      <c r="AU1765" s="12">
        <f>VLOOKUP($B1765,'[3]POBLAC SIN ESSALUD CUADRO MANDO'!$G$3:$DY$188,123,0)</f>
        <v>10</v>
      </c>
    </row>
    <row r="1766" spans="1:47" ht="12">
      <c r="A1766" s="58">
        <v>1767</v>
      </c>
      <c r="B1766" s="58">
        <v>11065</v>
      </c>
      <c r="C1766" s="59" t="s">
        <v>1130</v>
      </c>
      <c r="D1766" s="59" t="s">
        <v>723</v>
      </c>
      <c r="E1766" s="59" t="s">
        <v>883</v>
      </c>
      <c r="F1766" s="59" t="s">
        <v>892</v>
      </c>
      <c r="G1766" s="12" t="s">
        <v>266</v>
      </c>
      <c r="H1766" s="14">
        <f t="shared" si="424"/>
        <v>11065</v>
      </c>
      <c r="I1766" s="14">
        <f t="shared" si="417"/>
        <v>232</v>
      </c>
      <c r="J1766" s="12">
        <f>VLOOKUP($B1766,'[3]POBLAC SIN ESSALUD CUADRO MANDO'!$G$3:$DY$188,2,0)</f>
        <v>2</v>
      </c>
      <c r="K1766" s="12">
        <f>VLOOKUP($B1766,'[3]POBLAC SIN ESSALUD CUADRO MANDO'!$G$3:$DY$188,3,0)</f>
        <v>3</v>
      </c>
      <c r="L1766" s="12">
        <f>VLOOKUP($B1766,'[3]POBLAC SIN ESSALUD CUADRO MANDO'!$G$3:$DY$188,4,0)</f>
        <v>3</v>
      </c>
      <c r="M1766" s="12">
        <f>VLOOKUP($B1766,'[3]POBLAC SIN ESSALUD CUADRO MANDO'!$G$3:$DY$188,5,0)</f>
        <v>3</v>
      </c>
      <c r="N1766" s="12">
        <f>VLOOKUP($B1766,'[3]POBLAC SIN ESSALUD CUADRO MANDO'!$G$3:$DY$188,6,0)</f>
        <v>3</v>
      </c>
      <c r="O1766" s="12">
        <f>VLOOKUP($B1766,'[3]POBLAC SIN ESSALUD CUADRO MANDO'!$G$3:$DY$188,7,0)</f>
        <v>4</v>
      </c>
      <c r="P1766" s="12">
        <f>VLOOKUP($B1766,'[3]POBLAC SIN ESSALUD CUADRO MANDO'!$G$3:$DY$188,8,0)</f>
        <v>3</v>
      </c>
      <c r="Q1766" s="12">
        <f>VLOOKUP($B1766,'[3]POBLAC SIN ESSALUD CUADRO MANDO'!$G$3:$DY$188,9,0)</f>
        <v>4</v>
      </c>
      <c r="R1766" s="12">
        <f>VLOOKUP($B1766,'[3]POBLAC SIN ESSALUD CUADRO MANDO'!$G$3:$DY$188,10,0)</f>
        <v>4</v>
      </c>
      <c r="S1766" s="12">
        <f>VLOOKUP($B1766,'[3]POBLAC SIN ESSALUD CUADRO MANDO'!$G$3:$DY$188,11,0)</f>
        <v>4</v>
      </c>
      <c r="T1766" s="12">
        <f>VLOOKUP($B1766,'[3]POBLAC SIN ESSALUD CUADRO MANDO'!$G$3:$DY$188,12,0)</f>
        <v>5</v>
      </c>
      <c r="U1766" s="12">
        <f>VLOOKUP($B1766,'[3]POBLAC SIN ESSALUD CUADRO MANDO'!$G$3:$DY$188,13,0)</f>
        <v>5</v>
      </c>
      <c r="V1766" s="12">
        <f>VLOOKUP($B1766,'[3]POBLAC SIN ESSALUD CUADRO MANDO'!$G$3:$DY$188,14,0)</f>
        <v>5</v>
      </c>
      <c r="W1766" s="12">
        <f>VLOOKUP($B1766,'[3]POBLAC SIN ESSALUD CUADRO MANDO'!$G$3:$DY$188,15,0)</f>
        <v>6</v>
      </c>
      <c r="X1766" s="12">
        <f>VLOOKUP($B1766,'[3]POBLAC SIN ESSALUD CUADRO MANDO'!$G$3:$DY$188,16,0)</f>
        <v>5</v>
      </c>
      <c r="Y1766" s="12">
        <f>VLOOKUP($B1766,'[3]POBLAC SIN ESSALUD CUADRO MANDO'!$G$3:$DY$188,17,0)</f>
        <v>5</v>
      </c>
      <c r="Z1766" s="12">
        <f>VLOOKUP($B1766,'[3]POBLAC SIN ESSALUD CUADRO MANDO'!$G$3:$DY$188,18,0)</f>
        <v>5</v>
      </c>
      <c r="AA1766" s="12">
        <f>VLOOKUP($B1766,'[3]POBLAC SIN ESSALUD CUADRO MANDO'!$G$3:$DY$188,19,0)</f>
        <v>5</v>
      </c>
      <c r="AB1766" s="12">
        <f>VLOOKUP($B1766,'[3]POBLAC SIN ESSALUD CUADRO MANDO'!$G$3:$DY$188,20,0)</f>
        <v>6</v>
      </c>
      <c r="AC1766" s="12">
        <f>VLOOKUP($B1766,'[3]POBLAC SIN ESSALUD CUADRO MANDO'!$G$3:$DY$188,21,0)</f>
        <v>5</v>
      </c>
      <c r="AD1766" s="12">
        <f>VLOOKUP($B1766,'[3]POBLAC SIN ESSALUD CUADRO MANDO'!$G$3:$DY$188,110,0)</f>
        <v>22</v>
      </c>
      <c r="AE1766" s="12">
        <f>VLOOKUP($B1766,'[3]POBLAC SIN ESSALUD CUADRO MANDO'!$G$3:$DY$188,111,0)</f>
        <v>15</v>
      </c>
      <c r="AF1766" s="12">
        <f>VLOOKUP($B1766,'[3]POBLAC SIN ESSALUD CUADRO MANDO'!$G$3:$DY$188,112,0)</f>
        <v>14</v>
      </c>
      <c r="AG1766" s="12">
        <f>VLOOKUP($B1766,'[3]POBLAC SIN ESSALUD CUADRO MANDO'!$G$3:$DY$188,113,0)</f>
        <v>15</v>
      </c>
      <c r="AH1766" s="12">
        <f>VLOOKUP($B1766,'[3]POBLAC SIN ESSALUD CUADRO MANDO'!$G$3:$DY$188,114,0)</f>
        <v>16</v>
      </c>
      <c r="AI1766" s="12">
        <f>VLOOKUP($B1766,'[3]POBLAC SIN ESSALUD CUADRO MANDO'!$G$3:$DY$188,115,0)</f>
        <v>14</v>
      </c>
      <c r="AJ1766" s="12">
        <f>VLOOKUP($B1766,'[3]POBLAC SIN ESSALUD CUADRO MANDO'!$G$3:$DY$188,116,0)</f>
        <v>11</v>
      </c>
      <c r="AK1766" s="12">
        <f>VLOOKUP($B1766,'[3]POBLAC SIN ESSALUD CUADRO MANDO'!$G$3:$DY$188,117,0)</f>
        <v>10</v>
      </c>
      <c r="AL1766" s="12">
        <f>VLOOKUP($B1766,'[3]POBLAC SIN ESSALUD CUADRO MANDO'!$G$3:$DY$188,118,0)</f>
        <v>8</v>
      </c>
      <c r="AM1766" s="12">
        <f>VLOOKUP($B1766,'[3]POBLAC SIN ESSALUD CUADRO MANDO'!$G$3:$DY$188,119,0)</f>
        <v>6</v>
      </c>
      <c r="AN1766" s="12">
        <f>VLOOKUP($B1766,'[3]POBLAC SIN ESSALUD CUADRO MANDO'!$G$3:$DY$188,120,0)</f>
        <v>5</v>
      </c>
      <c r="AO1766" s="12">
        <f>VLOOKUP($B1766,'[3]POBLAC SIN ESSALUD CUADRO MANDO'!$G$3:$DY$188,121,0)</f>
        <v>5</v>
      </c>
      <c r="AP1766" s="12">
        <f>VLOOKUP($B1766,'[3]POBLAC SIN ESSALUD CUADRO MANDO'!$G$3:$DY$188,122,0)</f>
        <v>6</v>
      </c>
      <c r="AQ1766" s="74">
        <f>VLOOKUP($B1766,'[4]POB-2019'!$K$6:$BD$190,42,0)</f>
        <v>118</v>
      </c>
      <c r="AR1766" s="74">
        <f>VLOOKUP($B1766,'[4]POB-2019'!$K$6:$BD$190,43,0)</f>
        <v>13</v>
      </c>
      <c r="AS1766" s="74">
        <f>VLOOKUP($B1766,'[4]POB-2019'!$K$6:$BD$190,44,0)</f>
        <v>13</v>
      </c>
      <c r="AT1766" s="74">
        <f>VLOOKUP($B1766,'[4]POB-2019'!$K$6:$BD$190,45,0)</f>
        <v>49</v>
      </c>
      <c r="AU1766" s="12">
        <f>VLOOKUP($B1766,'[3]POBLAC SIN ESSALUD CUADRO MANDO'!$G$3:$DY$188,123,0)</f>
        <v>2</v>
      </c>
    </row>
    <row r="1767" spans="1:47" ht="12">
      <c r="A1767" s="58">
        <v>1768</v>
      </c>
      <c r="B1767" s="58">
        <v>11067</v>
      </c>
      <c r="C1767" s="59" t="s">
        <v>1130</v>
      </c>
      <c r="D1767" s="59" t="s">
        <v>723</v>
      </c>
      <c r="E1767" s="59" t="s">
        <v>883</v>
      </c>
      <c r="F1767" s="59" t="s">
        <v>895</v>
      </c>
      <c r="G1767" s="12" t="s">
        <v>266</v>
      </c>
      <c r="H1767" s="14">
        <f t="shared" si="424"/>
        <v>11067</v>
      </c>
      <c r="I1767" s="14">
        <f t="shared" si="417"/>
        <v>382</v>
      </c>
      <c r="J1767" s="12">
        <f>VLOOKUP($B1767,'[3]POBLAC SIN ESSALUD CUADRO MANDO'!$G$3:$DY$188,2,0)</f>
        <v>5</v>
      </c>
      <c r="K1767" s="12">
        <f>VLOOKUP($B1767,'[3]POBLAC SIN ESSALUD CUADRO MANDO'!$G$3:$DY$188,3,0)</f>
        <v>7</v>
      </c>
      <c r="L1767" s="12">
        <f>VLOOKUP($B1767,'[3]POBLAC SIN ESSALUD CUADRO MANDO'!$G$3:$DY$188,4,0)</f>
        <v>4</v>
      </c>
      <c r="M1767" s="12">
        <f>VLOOKUP($B1767,'[3]POBLAC SIN ESSALUD CUADRO MANDO'!$G$3:$DY$188,5,0)</f>
        <v>5</v>
      </c>
      <c r="N1767" s="12">
        <f>VLOOKUP($B1767,'[3]POBLAC SIN ESSALUD CUADRO MANDO'!$G$3:$DY$188,6,0)</f>
        <v>5</v>
      </c>
      <c r="O1767" s="12">
        <f>VLOOKUP($B1767,'[3]POBLAC SIN ESSALUD CUADRO MANDO'!$G$3:$DY$188,7,0)</f>
        <v>7</v>
      </c>
      <c r="P1767" s="12">
        <f>VLOOKUP($B1767,'[3]POBLAC SIN ESSALUD CUADRO MANDO'!$G$3:$DY$188,8,0)</f>
        <v>6</v>
      </c>
      <c r="Q1767" s="12">
        <f>VLOOKUP($B1767,'[3]POBLAC SIN ESSALUD CUADRO MANDO'!$G$3:$DY$188,9,0)</f>
        <v>7</v>
      </c>
      <c r="R1767" s="12">
        <f>VLOOKUP($B1767,'[3]POBLAC SIN ESSALUD CUADRO MANDO'!$G$3:$DY$188,10,0)</f>
        <v>7</v>
      </c>
      <c r="S1767" s="12">
        <f>VLOOKUP($B1767,'[3]POBLAC SIN ESSALUD CUADRO MANDO'!$G$3:$DY$188,11,0)</f>
        <v>7</v>
      </c>
      <c r="T1767" s="12">
        <f>VLOOKUP($B1767,'[3]POBLAC SIN ESSALUD CUADRO MANDO'!$G$3:$DY$188,12,0)</f>
        <v>8</v>
      </c>
      <c r="U1767" s="12">
        <f>VLOOKUP($B1767,'[3]POBLAC SIN ESSALUD CUADRO MANDO'!$G$3:$DY$188,13,0)</f>
        <v>8</v>
      </c>
      <c r="V1767" s="12">
        <f>VLOOKUP($B1767,'[3]POBLAC SIN ESSALUD CUADRO MANDO'!$G$3:$DY$188,14,0)</f>
        <v>8</v>
      </c>
      <c r="W1767" s="12">
        <f>VLOOKUP($B1767,'[3]POBLAC SIN ESSALUD CUADRO MANDO'!$G$3:$DY$188,15,0)</f>
        <v>9</v>
      </c>
      <c r="X1767" s="12">
        <f>VLOOKUP($B1767,'[3]POBLAC SIN ESSALUD CUADRO MANDO'!$G$3:$DY$188,16,0)</f>
        <v>8</v>
      </c>
      <c r="Y1767" s="12">
        <f>VLOOKUP($B1767,'[3]POBLAC SIN ESSALUD CUADRO MANDO'!$G$3:$DY$188,17,0)</f>
        <v>9</v>
      </c>
      <c r="Z1767" s="12">
        <f>VLOOKUP($B1767,'[3]POBLAC SIN ESSALUD CUADRO MANDO'!$G$3:$DY$188,18,0)</f>
        <v>8</v>
      </c>
      <c r="AA1767" s="12">
        <f>VLOOKUP($B1767,'[3]POBLAC SIN ESSALUD CUADRO MANDO'!$G$3:$DY$188,19,0)</f>
        <v>9</v>
      </c>
      <c r="AB1767" s="12">
        <f>VLOOKUP($B1767,'[3]POBLAC SIN ESSALUD CUADRO MANDO'!$G$3:$DY$188,20,0)</f>
        <v>10</v>
      </c>
      <c r="AC1767" s="12">
        <f>VLOOKUP($B1767,'[3]POBLAC SIN ESSALUD CUADRO MANDO'!$G$3:$DY$188,21,0)</f>
        <v>8</v>
      </c>
      <c r="AD1767" s="12">
        <f>VLOOKUP($B1767,'[3]POBLAC SIN ESSALUD CUADRO MANDO'!$G$3:$DY$188,110,0)</f>
        <v>35</v>
      </c>
      <c r="AE1767" s="12">
        <f>VLOOKUP($B1767,'[3]POBLAC SIN ESSALUD CUADRO MANDO'!$G$3:$DY$188,111,0)</f>
        <v>25</v>
      </c>
      <c r="AF1767" s="12">
        <f>VLOOKUP($B1767,'[3]POBLAC SIN ESSALUD CUADRO MANDO'!$G$3:$DY$188,112,0)</f>
        <v>24</v>
      </c>
      <c r="AG1767" s="12">
        <f>VLOOKUP($B1767,'[3]POBLAC SIN ESSALUD CUADRO MANDO'!$G$3:$DY$188,113,0)</f>
        <v>26</v>
      </c>
      <c r="AH1767" s="12">
        <f>VLOOKUP($B1767,'[3]POBLAC SIN ESSALUD CUADRO MANDO'!$G$3:$DY$188,114,0)</f>
        <v>24</v>
      </c>
      <c r="AI1767" s="12">
        <f>VLOOKUP($B1767,'[3]POBLAC SIN ESSALUD CUADRO MANDO'!$G$3:$DY$188,115,0)</f>
        <v>21</v>
      </c>
      <c r="AJ1767" s="12">
        <f>VLOOKUP($B1767,'[3]POBLAC SIN ESSALUD CUADRO MANDO'!$G$3:$DY$188,116,0)</f>
        <v>18</v>
      </c>
      <c r="AK1767" s="12">
        <f>VLOOKUP($B1767,'[3]POBLAC SIN ESSALUD CUADRO MANDO'!$G$3:$DY$188,117,0)</f>
        <v>15</v>
      </c>
      <c r="AL1767" s="12">
        <f>VLOOKUP($B1767,'[3]POBLAC SIN ESSALUD CUADRO MANDO'!$G$3:$DY$188,118,0)</f>
        <v>13</v>
      </c>
      <c r="AM1767" s="12">
        <f>VLOOKUP($B1767,'[3]POBLAC SIN ESSALUD CUADRO MANDO'!$G$3:$DY$188,119,0)</f>
        <v>11</v>
      </c>
      <c r="AN1767" s="12">
        <f>VLOOKUP($B1767,'[3]POBLAC SIN ESSALUD CUADRO MANDO'!$G$3:$DY$188,120,0)</f>
        <v>9</v>
      </c>
      <c r="AO1767" s="12">
        <f>VLOOKUP($B1767,'[3]POBLAC SIN ESSALUD CUADRO MANDO'!$G$3:$DY$188,121,0)</f>
        <v>7</v>
      </c>
      <c r="AP1767" s="12">
        <f>VLOOKUP($B1767,'[3]POBLAC SIN ESSALUD CUADRO MANDO'!$G$3:$DY$188,122,0)</f>
        <v>9</v>
      </c>
      <c r="AQ1767" s="74">
        <f>VLOOKUP($B1767,'[4]POB-2019'!$K$6:$BD$190,42,0)</f>
        <v>195</v>
      </c>
      <c r="AR1767" s="74">
        <f>VLOOKUP($B1767,'[4]POB-2019'!$K$6:$BD$190,43,0)</f>
        <v>21</v>
      </c>
      <c r="AS1767" s="74">
        <f>VLOOKUP($B1767,'[4]POB-2019'!$K$6:$BD$190,44,0)</f>
        <v>22</v>
      </c>
      <c r="AT1767" s="74">
        <f>VLOOKUP($B1767,'[4]POB-2019'!$K$6:$BD$190,45,0)</f>
        <v>79</v>
      </c>
      <c r="AU1767" s="12">
        <f>VLOOKUP($B1767,'[3]POBLAC SIN ESSALUD CUADRO MANDO'!$G$3:$DY$188,123,0)</f>
        <v>5</v>
      </c>
    </row>
    <row r="1768" spans="1:47" ht="12">
      <c r="A1768" s="58">
        <v>1769</v>
      </c>
      <c r="B1768" s="58">
        <v>5025</v>
      </c>
      <c r="C1768" s="59" t="s">
        <v>1130</v>
      </c>
      <c r="D1768" s="59" t="s">
        <v>723</v>
      </c>
      <c r="E1768" s="59" t="s">
        <v>883</v>
      </c>
      <c r="F1768" s="59" t="s">
        <v>897</v>
      </c>
      <c r="G1768" s="12" t="s">
        <v>266</v>
      </c>
      <c r="H1768" s="14">
        <f t="shared" si="424"/>
        <v>5025</v>
      </c>
      <c r="I1768" s="14">
        <f t="shared" si="417"/>
        <v>479</v>
      </c>
      <c r="J1768" s="12">
        <f>VLOOKUP($B1768,'[3]POBLAC SIN ESSALUD CUADRO MANDO'!$G$3:$DY$188,2,0)</f>
        <v>6</v>
      </c>
      <c r="K1768" s="12">
        <f>VLOOKUP($B1768,'[3]POBLAC SIN ESSALUD CUADRO MANDO'!$G$3:$DY$188,3,0)</f>
        <v>6</v>
      </c>
      <c r="L1768" s="12">
        <f>VLOOKUP($B1768,'[3]POBLAC SIN ESSALUD CUADRO MANDO'!$G$3:$DY$188,4,0)</f>
        <v>5</v>
      </c>
      <c r="M1768" s="12">
        <f>VLOOKUP($B1768,'[3]POBLAC SIN ESSALUD CUADRO MANDO'!$G$3:$DY$188,5,0)</f>
        <v>6</v>
      </c>
      <c r="N1768" s="12">
        <f>VLOOKUP($B1768,'[3]POBLAC SIN ESSALUD CUADRO MANDO'!$G$3:$DY$188,6,0)</f>
        <v>11</v>
      </c>
      <c r="O1768" s="12">
        <f>VLOOKUP($B1768,'[3]POBLAC SIN ESSALUD CUADRO MANDO'!$G$3:$DY$188,7,0)</f>
        <v>8</v>
      </c>
      <c r="P1768" s="12">
        <f>VLOOKUP($B1768,'[3]POBLAC SIN ESSALUD CUADRO MANDO'!$G$3:$DY$188,8,0)</f>
        <v>7</v>
      </c>
      <c r="Q1768" s="12">
        <f>VLOOKUP($B1768,'[3]POBLAC SIN ESSALUD CUADRO MANDO'!$G$3:$DY$188,9,0)</f>
        <v>9</v>
      </c>
      <c r="R1768" s="12">
        <f>VLOOKUP($B1768,'[3]POBLAC SIN ESSALUD CUADRO MANDO'!$G$3:$DY$188,10,0)</f>
        <v>9</v>
      </c>
      <c r="S1768" s="12">
        <f>VLOOKUP($B1768,'[3]POBLAC SIN ESSALUD CUADRO MANDO'!$G$3:$DY$188,11,0)</f>
        <v>8</v>
      </c>
      <c r="T1768" s="12">
        <f>VLOOKUP($B1768,'[3]POBLAC SIN ESSALUD CUADRO MANDO'!$G$3:$DY$188,12,0)</f>
        <v>10</v>
      </c>
      <c r="U1768" s="12">
        <f>VLOOKUP($B1768,'[3]POBLAC SIN ESSALUD CUADRO MANDO'!$G$3:$DY$188,13,0)</f>
        <v>10</v>
      </c>
      <c r="V1768" s="12">
        <f>VLOOKUP($B1768,'[3]POBLAC SIN ESSALUD CUADRO MANDO'!$G$3:$DY$188,14,0)</f>
        <v>10</v>
      </c>
      <c r="W1768" s="12">
        <f>VLOOKUP($B1768,'[3]POBLAC SIN ESSALUD CUADRO MANDO'!$G$3:$DY$188,15,0)</f>
        <v>12</v>
      </c>
      <c r="X1768" s="12">
        <f>VLOOKUP($B1768,'[3]POBLAC SIN ESSALUD CUADRO MANDO'!$G$3:$DY$188,16,0)</f>
        <v>10</v>
      </c>
      <c r="Y1768" s="12">
        <f>VLOOKUP($B1768,'[3]POBLAC SIN ESSALUD CUADRO MANDO'!$G$3:$DY$188,17,0)</f>
        <v>11</v>
      </c>
      <c r="Z1768" s="12">
        <f>VLOOKUP($B1768,'[3]POBLAC SIN ESSALUD CUADRO MANDO'!$G$3:$DY$188,18,0)</f>
        <v>10</v>
      </c>
      <c r="AA1768" s="12">
        <f>VLOOKUP($B1768,'[3]POBLAC SIN ESSALUD CUADRO MANDO'!$G$3:$DY$188,19,0)</f>
        <v>11</v>
      </c>
      <c r="AB1768" s="12">
        <f>VLOOKUP($B1768,'[3]POBLAC SIN ESSALUD CUADRO MANDO'!$G$3:$DY$188,20,0)</f>
        <v>12</v>
      </c>
      <c r="AC1768" s="12">
        <f>VLOOKUP($B1768,'[3]POBLAC SIN ESSALUD CUADRO MANDO'!$G$3:$DY$188,21,0)</f>
        <v>10</v>
      </c>
      <c r="AD1768" s="12">
        <f>VLOOKUP($B1768,'[3]POBLAC SIN ESSALUD CUADRO MANDO'!$G$3:$DY$188,110,0)</f>
        <v>45</v>
      </c>
      <c r="AE1768" s="12">
        <f>VLOOKUP($B1768,'[3]POBLAC SIN ESSALUD CUADRO MANDO'!$G$3:$DY$188,111,0)</f>
        <v>31</v>
      </c>
      <c r="AF1768" s="12">
        <f>VLOOKUP($B1768,'[3]POBLAC SIN ESSALUD CUADRO MANDO'!$G$3:$DY$188,112,0)</f>
        <v>32</v>
      </c>
      <c r="AG1768" s="12">
        <f>VLOOKUP($B1768,'[3]POBLAC SIN ESSALUD CUADRO MANDO'!$G$3:$DY$188,113,0)</f>
        <v>32</v>
      </c>
      <c r="AH1768" s="12">
        <f>VLOOKUP($B1768,'[3]POBLAC SIN ESSALUD CUADRO MANDO'!$G$3:$DY$188,114,0)</f>
        <v>29</v>
      </c>
      <c r="AI1768" s="12">
        <f>VLOOKUP($B1768,'[3]POBLAC SIN ESSALUD CUADRO MANDO'!$G$3:$DY$188,115,0)</f>
        <v>27</v>
      </c>
      <c r="AJ1768" s="12">
        <f>VLOOKUP($B1768,'[3]POBLAC SIN ESSALUD CUADRO MANDO'!$G$3:$DY$188,116,0)</f>
        <v>24</v>
      </c>
      <c r="AK1768" s="12">
        <f>VLOOKUP($B1768,'[3]POBLAC SIN ESSALUD CUADRO MANDO'!$G$3:$DY$188,117,0)</f>
        <v>20</v>
      </c>
      <c r="AL1768" s="12">
        <f>VLOOKUP($B1768,'[3]POBLAC SIN ESSALUD CUADRO MANDO'!$G$3:$DY$188,118,0)</f>
        <v>16</v>
      </c>
      <c r="AM1768" s="12">
        <f>VLOOKUP($B1768,'[3]POBLAC SIN ESSALUD CUADRO MANDO'!$G$3:$DY$188,119,0)</f>
        <v>13</v>
      </c>
      <c r="AN1768" s="12">
        <f>VLOOKUP($B1768,'[3]POBLAC SIN ESSALUD CUADRO MANDO'!$G$3:$DY$188,120,0)</f>
        <v>11</v>
      </c>
      <c r="AO1768" s="12">
        <f>VLOOKUP($B1768,'[3]POBLAC SIN ESSALUD CUADRO MANDO'!$G$3:$DY$188,121,0)</f>
        <v>8</v>
      </c>
      <c r="AP1768" s="12">
        <f>VLOOKUP($B1768,'[3]POBLAC SIN ESSALUD CUADRO MANDO'!$G$3:$DY$188,122,0)</f>
        <v>10</v>
      </c>
      <c r="AQ1768" s="74">
        <f>VLOOKUP($B1768,'[4]POB-2019'!$K$6:$BD$190,42,0)</f>
        <v>244</v>
      </c>
      <c r="AR1768" s="74">
        <f>VLOOKUP($B1768,'[4]POB-2019'!$K$6:$BD$190,43,0)</f>
        <v>27</v>
      </c>
      <c r="AS1768" s="74">
        <f>VLOOKUP($B1768,'[4]POB-2019'!$K$6:$BD$190,44,0)</f>
        <v>28</v>
      </c>
      <c r="AT1768" s="74">
        <f>VLOOKUP($B1768,'[4]POB-2019'!$K$6:$BD$190,45,0)</f>
        <v>100</v>
      </c>
      <c r="AU1768" s="12">
        <f>VLOOKUP($B1768,'[3]POBLAC SIN ESSALUD CUADRO MANDO'!$G$3:$DY$188,123,0)</f>
        <v>6</v>
      </c>
    </row>
    <row r="1769" spans="1:47" ht="12">
      <c r="A1769" s="58">
        <v>1770</v>
      </c>
      <c r="B1769" s="58">
        <v>6836</v>
      </c>
      <c r="C1769" s="59" t="s">
        <v>1130</v>
      </c>
      <c r="D1769" s="59" t="s">
        <v>723</v>
      </c>
      <c r="E1769" s="59" t="s">
        <v>883</v>
      </c>
      <c r="F1769" s="59" t="s">
        <v>898</v>
      </c>
      <c r="G1769" s="12" t="s">
        <v>266</v>
      </c>
      <c r="H1769" s="14">
        <f t="shared" si="424"/>
        <v>6836</v>
      </c>
      <c r="I1769" s="14">
        <f t="shared" si="417"/>
        <v>336</v>
      </c>
      <c r="J1769" s="12">
        <f>VLOOKUP($B1769,'[3]POBLAC SIN ESSALUD CUADRO MANDO'!$G$3:$DY$188,2,0)</f>
        <v>3</v>
      </c>
      <c r="K1769" s="12">
        <f>VLOOKUP($B1769,'[3]POBLAC SIN ESSALUD CUADRO MANDO'!$G$3:$DY$188,3,0)</f>
        <v>6</v>
      </c>
      <c r="L1769" s="12">
        <f>VLOOKUP($B1769,'[3]POBLAC SIN ESSALUD CUADRO MANDO'!$G$3:$DY$188,4,0)</f>
        <v>3</v>
      </c>
      <c r="M1769" s="12">
        <f>VLOOKUP($B1769,'[3]POBLAC SIN ESSALUD CUADRO MANDO'!$G$3:$DY$188,5,0)</f>
        <v>4</v>
      </c>
      <c r="N1769" s="12">
        <f>VLOOKUP($B1769,'[3]POBLAC SIN ESSALUD CUADRO MANDO'!$G$3:$DY$188,6,0)</f>
        <v>4</v>
      </c>
      <c r="O1769" s="12">
        <f>VLOOKUP($B1769,'[3]POBLAC SIN ESSALUD CUADRO MANDO'!$G$3:$DY$188,7,0)</f>
        <v>6</v>
      </c>
      <c r="P1769" s="12">
        <f>VLOOKUP($B1769,'[3]POBLAC SIN ESSALUD CUADRO MANDO'!$G$3:$DY$188,8,0)</f>
        <v>5</v>
      </c>
      <c r="Q1769" s="12">
        <f>VLOOKUP($B1769,'[3]POBLAC SIN ESSALUD CUADRO MANDO'!$G$3:$DY$188,9,0)</f>
        <v>6</v>
      </c>
      <c r="R1769" s="12">
        <f>VLOOKUP($B1769,'[3]POBLAC SIN ESSALUD CUADRO MANDO'!$G$3:$DY$188,10,0)</f>
        <v>6</v>
      </c>
      <c r="S1769" s="12">
        <f>VLOOKUP($B1769,'[3]POBLAC SIN ESSALUD CUADRO MANDO'!$G$3:$DY$188,11,0)</f>
        <v>6</v>
      </c>
      <c r="T1769" s="12">
        <f>VLOOKUP($B1769,'[3]POBLAC SIN ESSALUD CUADRO MANDO'!$G$3:$DY$188,12,0)</f>
        <v>7</v>
      </c>
      <c r="U1769" s="12">
        <f>VLOOKUP($B1769,'[3]POBLAC SIN ESSALUD CUADRO MANDO'!$G$3:$DY$188,13,0)</f>
        <v>7</v>
      </c>
      <c r="V1769" s="12">
        <f>VLOOKUP($B1769,'[3]POBLAC SIN ESSALUD CUADRO MANDO'!$G$3:$DY$188,14,0)</f>
        <v>7</v>
      </c>
      <c r="W1769" s="12">
        <f>VLOOKUP($B1769,'[3]POBLAC SIN ESSALUD CUADRO MANDO'!$G$3:$DY$188,15,0)</f>
        <v>8</v>
      </c>
      <c r="X1769" s="12">
        <f>VLOOKUP($B1769,'[3]POBLAC SIN ESSALUD CUADRO MANDO'!$G$3:$DY$188,16,0)</f>
        <v>7</v>
      </c>
      <c r="Y1769" s="12">
        <f>VLOOKUP($B1769,'[3]POBLAC SIN ESSALUD CUADRO MANDO'!$G$3:$DY$188,17,0)</f>
        <v>8</v>
      </c>
      <c r="Z1769" s="12">
        <f>VLOOKUP($B1769,'[3]POBLAC SIN ESSALUD CUADRO MANDO'!$G$3:$DY$188,18,0)</f>
        <v>7</v>
      </c>
      <c r="AA1769" s="12">
        <f>VLOOKUP($B1769,'[3]POBLAC SIN ESSALUD CUADRO MANDO'!$G$3:$DY$188,19,0)</f>
        <v>8</v>
      </c>
      <c r="AB1769" s="12">
        <f>VLOOKUP($B1769,'[3]POBLAC SIN ESSALUD CUADRO MANDO'!$G$3:$DY$188,20,0)</f>
        <v>8</v>
      </c>
      <c r="AC1769" s="12">
        <f>VLOOKUP($B1769,'[3]POBLAC SIN ESSALUD CUADRO MANDO'!$G$3:$DY$188,21,0)</f>
        <v>7</v>
      </c>
      <c r="AD1769" s="12">
        <f>VLOOKUP($B1769,'[3]POBLAC SIN ESSALUD CUADRO MANDO'!$G$3:$DY$188,110,0)</f>
        <v>32</v>
      </c>
      <c r="AE1769" s="12">
        <f>VLOOKUP($B1769,'[3]POBLAC SIN ESSALUD CUADRO MANDO'!$G$3:$DY$188,111,0)</f>
        <v>22</v>
      </c>
      <c r="AF1769" s="12">
        <f>VLOOKUP($B1769,'[3]POBLAC SIN ESSALUD CUADRO MANDO'!$G$3:$DY$188,112,0)</f>
        <v>23</v>
      </c>
      <c r="AG1769" s="12">
        <f>VLOOKUP($B1769,'[3]POBLAC SIN ESSALUD CUADRO MANDO'!$G$3:$DY$188,113,0)</f>
        <v>22</v>
      </c>
      <c r="AH1769" s="12">
        <f>VLOOKUP($B1769,'[3]POBLAC SIN ESSALUD CUADRO MANDO'!$G$3:$DY$188,114,0)</f>
        <v>21</v>
      </c>
      <c r="AI1769" s="12">
        <f>VLOOKUP($B1769,'[3]POBLAC SIN ESSALUD CUADRO MANDO'!$G$3:$DY$188,115,0)</f>
        <v>19</v>
      </c>
      <c r="AJ1769" s="12">
        <f>VLOOKUP($B1769,'[3]POBLAC SIN ESSALUD CUADRO MANDO'!$G$3:$DY$188,116,0)</f>
        <v>16</v>
      </c>
      <c r="AK1769" s="12">
        <f>VLOOKUP($B1769,'[3]POBLAC SIN ESSALUD CUADRO MANDO'!$G$3:$DY$188,117,0)</f>
        <v>15</v>
      </c>
      <c r="AL1769" s="12">
        <f>VLOOKUP($B1769,'[3]POBLAC SIN ESSALUD CUADRO MANDO'!$G$3:$DY$188,118,0)</f>
        <v>11</v>
      </c>
      <c r="AM1769" s="12">
        <f>VLOOKUP($B1769,'[3]POBLAC SIN ESSALUD CUADRO MANDO'!$G$3:$DY$188,119,0)</f>
        <v>10</v>
      </c>
      <c r="AN1769" s="12">
        <f>VLOOKUP($B1769,'[3]POBLAC SIN ESSALUD CUADRO MANDO'!$G$3:$DY$188,120,0)</f>
        <v>9</v>
      </c>
      <c r="AO1769" s="12">
        <f>VLOOKUP($B1769,'[3]POBLAC SIN ESSALUD CUADRO MANDO'!$G$3:$DY$188,121,0)</f>
        <v>5</v>
      </c>
      <c r="AP1769" s="12">
        <f>VLOOKUP($B1769,'[3]POBLAC SIN ESSALUD CUADRO MANDO'!$G$3:$DY$188,122,0)</f>
        <v>8</v>
      </c>
      <c r="AQ1769" s="74">
        <f>VLOOKUP($B1769,'[4]POB-2019'!$K$6:$BD$190,42,0)</f>
        <v>171</v>
      </c>
      <c r="AR1769" s="74">
        <f>VLOOKUP($B1769,'[4]POB-2019'!$K$6:$BD$190,43,0)</f>
        <v>18</v>
      </c>
      <c r="AS1769" s="74">
        <f>VLOOKUP($B1769,'[4]POB-2019'!$K$6:$BD$190,44,0)</f>
        <v>19</v>
      </c>
      <c r="AT1769" s="74">
        <f>VLOOKUP($B1769,'[4]POB-2019'!$K$6:$BD$190,45,0)</f>
        <v>71</v>
      </c>
      <c r="AU1769" s="12">
        <f>VLOOKUP($B1769,'[3]POBLAC SIN ESSALUD CUADRO MANDO'!$G$3:$DY$188,123,0)</f>
        <v>3</v>
      </c>
    </row>
    <row r="1770" spans="1:47" ht="12">
      <c r="A1770" s="58">
        <v>1771</v>
      </c>
      <c r="B1770" s="58">
        <v>5023</v>
      </c>
      <c r="C1770" s="59" t="s">
        <v>1130</v>
      </c>
      <c r="D1770" s="59" t="s">
        <v>723</v>
      </c>
      <c r="E1770" s="59" t="s">
        <v>883</v>
      </c>
      <c r="F1770" s="59" t="s">
        <v>899</v>
      </c>
      <c r="G1770" s="12" t="s">
        <v>266</v>
      </c>
      <c r="H1770" s="14">
        <f t="shared" si="424"/>
        <v>5023</v>
      </c>
      <c r="I1770" s="14">
        <f t="shared" si="417"/>
        <v>594</v>
      </c>
      <c r="J1770" s="12">
        <f>VLOOKUP($B1770,'[3]POBLAC SIN ESSALUD CUADRO MANDO'!$G$3:$DY$188,2,0)</f>
        <v>11</v>
      </c>
      <c r="K1770" s="12">
        <f>VLOOKUP($B1770,'[3]POBLAC SIN ESSALUD CUADRO MANDO'!$G$3:$DY$188,3,0)</f>
        <v>9</v>
      </c>
      <c r="L1770" s="12">
        <f>VLOOKUP($B1770,'[3]POBLAC SIN ESSALUD CUADRO MANDO'!$G$3:$DY$188,4,0)</f>
        <v>7</v>
      </c>
      <c r="M1770" s="12">
        <f>VLOOKUP($B1770,'[3]POBLAC SIN ESSALUD CUADRO MANDO'!$G$3:$DY$188,5,0)</f>
        <v>7</v>
      </c>
      <c r="N1770" s="12">
        <f>VLOOKUP($B1770,'[3]POBLAC SIN ESSALUD CUADRO MANDO'!$G$3:$DY$188,6,0)</f>
        <v>14</v>
      </c>
      <c r="O1770" s="12">
        <f>VLOOKUP($B1770,'[3]POBLAC SIN ESSALUD CUADRO MANDO'!$G$3:$DY$188,7,0)</f>
        <v>10</v>
      </c>
      <c r="P1770" s="12">
        <f>VLOOKUP($B1770,'[3]POBLAC SIN ESSALUD CUADRO MANDO'!$G$3:$DY$188,8,0)</f>
        <v>9</v>
      </c>
      <c r="Q1770" s="12">
        <f>VLOOKUP($B1770,'[3]POBLAC SIN ESSALUD CUADRO MANDO'!$G$3:$DY$188,9,0)</f>
        <v>10</v>
      </c>
      <c r="R1770" s="12">
        <f>VLOOKUP($B1770,'[3]POBLAC SIN ESSALUD CUADRO MANDO'!$G$3:$DY$188,10,0)</f>
        <v>11</v>
      </c>
      <c r="S1770" s="12">
        <f>VLOOKUP($B1770,'[3]POBLAC SIN ESSALUD CUADRO MANDO'!$G$3:$DY$188,11,0)</f>
        <v>10</v>
      </c>
      <c r="T1770" s="12">
        <f>VLOOKUP($B1770,'[3]POBLAC SIN ESSALUD CUADRO MANDO'!$G$3:$DY$188,12,0)</f>
        <v>13</v>
      </c>
      <c r="U1770" s="12">
        <f>VLOOKUP($B1770,'[3]POBLAC SIN ESSALUD CUADRO MANDO'!$G$3:$DY$188,13,0)</f>
        <v>12</v>
      </c>
      <c r="V1770" s="12">
        <f>VLOOKUP($B1770,'[3]POBLAC SIN ESSALUD CUADRO MANDO'!$G$3:$DY$188,14,0)</f>
        <v>12</v>
      </c>
      <c r="W1770" s="12">
        <f>VLOOKUP($B1770,'[3]POBLAC SIN ESSALUD CUADRO MANDO'!$G$3:$DY$188,15,0)</f>
        <v>14</v>
      </c>
      <c r="X1770" s="12">
        <f>VLOOKUP($B1770,'[3]POBLAC SIN ESSALUD CUADRO MANDO'!$G$3:$DY$188,16,0)</f>
        <v>12</v>
      </c>
      <c r="Y1770" s="12">
        <f>VLOOKUP($B1770,'[3]POBLAC SIN ESSALUD CUADRO MANDO'!$G$3:$DY$188,17,0)</f>
        <v>14</v>
      </c>
      <c r="Z1770" s="12">
        <f>VLOOKUP($B1770,'[3]POBLAC SIN ESSALUD CUADRO MANDO'!$G$3:$DY$188,18,0)</f>
        <v>13</v>
      </c>
      <c r="AA1770" s="12">
        <f>VLOOKUP($B1770,'[3]POBLAC SIN ESSALUD CUADRO MANDO'!$G$3:$DY$188,19,0)</f>
        <v>13</v>
      </c>
      <c r="AB1770" s="12">
        <f>VLOOKUP($B1770,'[3]POBLAC SIN ESSALUD CUADRO MANDO'!$G$3:$DY$188,20,0)</f>
        <v>14</v>
      </c>
      <c r="AC1770" s="12">
        <f>VLOOKUP($B1770,'[3]POBLAC SIN ESSALUD CUADRO MANDO'!$G$3:$DY$188,21,0)</f>
        <v>12</v>
      </c>
      <c r="AD1770" s="12">
        <f>VLOOKUP($B1770,'[3]POBLAC SIN ESSALUD CUADRO MANDO'!$G$3:$DY$188,110,0)</f>
        <v>54</v>
      </c>
      <c r="AE1770" s="12">
        <f>VLOOKUP($B1770,'[3]POBLAC SIN ESSALUD CUADRO MANDO'!$G$3:$DY$188,111,0)</f>
        <v>38</v>
      </c>
      <c r="AF1770" s="12">
        <f>VLOOKUP($B1770,'[3]POBLAC SIN ESSALUD CUADRO MANDO'!$G$3:$DY$188,112,0)</f>
        <v>37</v>
      </c>
      <c r="AG1770" s="12">
        <f>VLOOKUP($B1770,'[3]POBLAC SIN ESSALUD CUADRO MANDO'!$G$3:$DY$188,113,0)</f>
        <v>38</v>
      </c>
      <c r="AH1770" s="12">
        <f>VLOOKUP($B1770,'[3]POBLAC SIN ESSALUD CUADRO MANDO'!$G$3:$DY$188,114,0)</f>
        <v>38</v>
      </c>
      <c r="AI1770" s="12">
        <f>VLOOKUP($B1770,'[3]POBLAC SIN ESSALUD CUADRO MANDO'!$G$3:$DY$188,115,0)</f>
        <v>34</v>
      </c>
      <c r="AJ1770" s="12">
        <f>VLOOKUP($B1770,'[3]POBLAC SIN ESSALUD CUADRO MANDO'!$G$3:$DY$188,116,0)</f>
        <v>29</v>
      </c>
      <c r="AK1770" s="12">
        <f>VLOOKUP($B1770,'[3]POBLAC SIN ESSALUD CUADRO MANDO'!$G$3:$DY$188,117,0)</f>
        <v>24</v>
      </c>
      <c r="AL1770" s="12">
        <f>VLOOKUP($B1770,'[3]POBLAC SIN ESSALUD CUADRO MANDO'!$G$3:$DY$188,118,0)</f>
        <v>21</v>
      </c>
      <c r="AM1770" s="12">
        <f>VLOOKUP($B1770,'[3]POBLAC SIN ESSALUD CUADRO MANDO'!$G$3:$DY$188,119,0)</f>
        <v>17</v>
      </c>
      <c r="AN1770" s="12">
        <f>VLOOKUP($B1770,'[3]POBLAC SIN ESSALUD CUADRO MANDO'!$G$3:$DY$188,120,0)</f>
        <v>14</v>
      </c>
      <c r="AO1770" s="12">
        <f>VLOOKUP($B1770,'[3]POBLAC SIN ESSALUD CUADRO MANDO'!$G$3:$DY$188,121,0)</f>
        <v>10</v>
      </c>
      <c r="AP1770" s="12">
        <f>VLOOKUP($B1770,'[3]POBLAC SIN ESSALUD CUADRO MANDO'!$G$3:$DY$188,122,0)</f>
        <v>13</v>
      </c>
      <c r="AQ1770" s="74">
        <f>VLOOKUP($B1770,'[4]POB-2019'!$K$6:$BD$190,42,0)</f>
        <v>303</v>
      </c>
      <c r="AR1770" s="74">
        <f>VLOOKUP($B1770,'[4]POB-2019'!$K$6:$BD$190,43,0)</f>
        <v>32</v>
      </c>
      <c r="AS1770" s="74">
        <f>VLOOKUP($B1770,'[4]POB-2019'!$K$6:$BD$190,44,0)</f>
        <v>34</v>
      </c>
      <c r="AT1770" s="74">
        <f>VLOOKUP($B1770,'[4]POB-2019'!$K$6:$BD$190,45,0)</f>
        <v>122</v>
      </c>
      <c r="AU1770" s="12">
        <f>VLOOKUP($B1770,'[3]POBLAC SIN ESSALUD CUADRO MANDO'!$G$3:$DY$188,123,0)</f>
        <v>11</v>
      </c>
    </row>
    <row r="1771" spans="1:47" ht="12">
      <c r="A1771" s="58">
        <v>1772</v>
      </c>
      <c r="B1771" s="58">
        <v>7750</v>
      </c>
      <c r="C1771" s="59" t="s">
        <v>1130</v>
      </c>
      <c r="D1771" s="59" t="s">
        <v>723</v>
      </c>
      <c r="E1771" s="59" t="s">
        <v>883</v>
      </c>
      <c r="F1771" s="59" t="s">
        <v>900</v>
      </c>
      <c r="G1771" s="12" t="s">
        <v>266</v>
      </c>
      <c r="H1771" s="14">
        <f t="shared" si="424"/>
        <v>7750</v>
      </c>
      <c r="I1771" s="14">
        <f t="shared" si="417"/>
        <v>277</v>
      </c>
      <c r="J1771" s="12">
        <f>VLOOKUP($B1771,'[3]POBLAC SIN ESSALUD CUADRO MANDO'!$G$3:$DY$188,2,0)</f>
        <v>2</v>
      </c>
      <c r="K1771" s="12">
        <f>VLOOKUP($B1771,'[3]POBLAC SIN ESSALUD CUADRO MANDO'!$G$3:$DY$188,3,0)</f>
        <v>4</v>
      </c>
      <c r="L1771" s="12">
        <f>VLOOKUP($B1771,'[3]POBLAC SIN ESSALUD CUADRO MANDO'!$G$3:$DY$188,4,0)</f>
        <v>4</v>
      </c>
      <c r="M1771" s="12">
        <f>VLOOKUP($B1771,'[3]POBLAC SIN ESSALUD CUADRO MANDO'!$G$3:$DY$188,5,0)</f>
        <v>3</v>
      </c>
      <c r="N1771" s="12">
        <f>VLOOKUP($B1771,'[3]POBLAC SIN ESSALUD CUADRO MANDO'!$G$3:$DY$188,6,0)</f>
        <v>3</v>
      </c>
      <c r="O1771" s="12">
        <f>VLOOKUP($B1771,'[3]POBLAC SIN ESSALUD CUADRO MANDO'!$G$3:$DY$188,7,0)</f>
        <v>5</v>
      </c>
      <c r="P1771" s="12">
        <f>VLOOKUP($B1771,'[3]POBLAC SIN ESSALUD CUADRO MANDO'!$G$3:$DY$188,8,0)</f>
        <v>4</v>
      </c>
      <c r="Q1771" s="12">
        <f>VLOOKUP($B1771,'[3]POBLAC SIN ESSALUD CUADRO MANDO'!$G$3:$DY$188,9,0)</f>
        <v>5</v>
      </c>
      <c r="R1771" s="12">
        <f>VLOOKUP($B1771,'[3]POBLAC SIN ESSALUD CUADRO MANDO'!$G$3:$DY$188,10,0)</f>
        <v>5</v>
      </c>
      <c r="S1771" s="12">
        <f>VLOOKUP($B1771,'[3]POBLAC SIN ESSALUD CUADRO MANDO'!$G$3:$DY$188,11,0)</f>
        <v>5</v>
      </c>
      <c r="T1771" s="12">
        <f>VLOOKUP($B1771,'[3]POBLAC SIN ESSALUD CUADRO MANDO'!$G$3:$DY$188,12,0)</f>
        <v>6</v>
      </c>
      <c r="U1771" s="12">
        <f>VLOOKUP($B1771,'[3]POBLAC SIN ESSALUD CUADRO MANDO'!$G$3:$DY$188,13,0)</f>
        <v>6</v>
      </c>
      <c r="V1771" s="12">
        <f>VLOOKUP($B1771,'[3]POBLAC SIN ESSALUD CUADRO MANDO'!$G$3:$DY$188,14,0)</f>
        <v>6</v>
      </c>
      <c r="W1771" s="12">
        <f>VLOOKUP($B1771,'[3]POBLAC SIN ESSALUD CUADRO MANDO'!$G$3:$DY$188,15,0)</f>
        <v>7</v>
      </c>
      <c r="X1771" s="12">
        <f>VLOOKUP($B1771,'[3]POBLAC SIN ESSALUD CUADRO MANDO'!$G$3:$DY$188,16,0)</f>
        <v>6</v>
      </c>
      <c r="Y1771" s="12">
        <f>VLOOKUP($B1771,'[3]POBLAC SIN ESSALUD CUADRO MANDO'!$G$3:$DY$188,17,0)</f>
        <v>7</v>
      </c>
      <c r="Z1771" s="12">
        <f>VLOOKUP($B1771,'[3]POBLAC SIN ESSALUD CUADRO MANDO'!$G$3:$DY$188,18,0)</f>
        <v>6</v>
      </c>
      <c r="AA1771" s="12">
        <f>VLOOKUP($B1771,'[3]POBLAC SIN ESSALUD CUADRO MANDO'!$G$3:$DY$188,19,0)</f>
        <v>6</v>
      </c>
      <c r="AB1771" s="12">
        <f>VLOOKUP($B1771,'[3]POBLAC SIN ESSALUD CUADRO MANDO'!$G$3:$DY$188,20,0)</f>
        <v>7</v>
      </c>
      <c r="AC1771" s="12">
        <f>VLOOKUP($B1771,'[3]POBLAC SIN ESSALUD CUADRO MANDO'!$G$3:$DY$188,21,0)</f>
        <v>6</v>
      </c>
      <c r="AD1771" s="12">
        <f>VLOOKUP($B1771,'[3]POBLAC SIN ESSALUD CUADRO MANDO'!$G$3:$DY$188,110,0)</f>
        <v>26</v>
      </c>
      <c r="AE1771" s="12">
        <f>VLOOKUP($B1771,'[3]POBLAC SIN ESSALUD CUADRO MANDO'!$G$3:$DY$188,111,0)</f>
        <v>19</v>
      </c>
      <c r="AF1771" s="12">
        <f>VLOOKUP($B1771,'[3]POBLAC SIN ESSALUD CUADRO MANDO'!$G$3:$DY$188,112,0)</f>
        <v>19</v>
      </c>
      <c r="AG1771" s="12">
        <f>VLOOKUP($B1771,'[3]POBLAC SIN ESSALUD CUADRO MANDO'!$G$3:$DY$188,113,0)</f>
        <v>18</v>
      </c>
      <c r="AH1771" s="12">
        <f>VLOOKUP($B1771,'[3]POBLAC SIN ESSALUD CUADRO MANDO'!$G$3:$DY$188,114,0)</f>
        <v>18</v>
      </c>
      <c r="AI1771" s="12">
        <f>VLOOKUP($B1771,'[3]POBLAC SIN ESSALUD CUADRO MANDO'!$G$3:$DY$188,115,0)</f>
        <v>15</v>
      </c>
      <c r="AJ1771" s="12">
        <f>VLOOKUP($B1771,'[3]POBLAC SIN ESSALUD CUADRO MANDO'!$G$3:$DY$188,116,0)</f>
        <v>13</v>
      </c>
      <c r="AK1771" s="12">
        <f>VLOOKUP($B1771,'[3]POBLAC SIN ESSALUD CUADRO MANDO'!$G$3:$DY$188,117,0)</f>
        <v>11</v>
      </c>
      <c r="AL1771" s="12">
        <f>VLOOKUP($B1771,'[3]POBLAC SIN ESSALUD CUADRO MANDO'!$G$3:$DY$188,118,0)</f>
        <v>10</v>
      </c>
      <c r="AM1771" s="12">
        <f>VLOOKUP($B1771,'[3]POBLAC SIN ESSALUD CUADRO MANDO'!$G$3:$DY$188,119,0)</f>
        <v>8</v>
      </c>
      <c r="AN1771" s="12">
        <f>VLOOKUP($B1771,'[3]POBLAC SIN ESSALUD CUADRO MANDO'!$G$3:$DY$188,120,0)</f>
        <v>5</v>
      </c>
      <c r="AO1771" s="12">
        <f>VLOOKUP($B1771,'[3]POBLAC SIN ESSALUD CUADRO MANDO'!$G$3:$DY$188,121,0)</f>
        <v>5</v>
      </c>
      <c r="AP1771" s="12">
        <f>VLOOKUP($B1771,'[3]POBLAC SIN ESSALUD CUADRO MANDO'!$G$3:$DY$188,122,0)</f>
        <v>7</v>
      </c>
      <c r="AQ1771" s="74">
        <f>VLOOKUP($B1771,'[4]POB-2019'!$K$6:$BD$190,42,0)</f>
        <v>141</v>
      </c>
      <c r="AR1771" s="74">
        <f>VLOOKUP($B1771,'[4]POB-2019'!$K$6:$BD$190,43,0)</f>
        <v>16</v>
      </c>
      <c r="AS1771" s="74">
        <f>VLOOKUP($B1771,'[4]POB-2019'!$K$6:$BD$190,44,0)</f>
        <v>16</v>
      </c>
      <c r="AT1771" s="74">
        <f>VLOOKUP($B1771,'[4]POB-2019'!$K$6:$BD$190,45,0)</f>
        <v>59</v>
      </c>
      <c r="AU1771" s="12">
        <f>VLOOKUP($B1771,'[3]POBLAC SIN ESSALUD CUADRO MANDO'!$G$3:$DY$188,123,0)</f>
        <v>2</v>
      </c>
    </row>
    <row r="1772" spans="1:47" ht="12">
      <c r="A1772" s="58">
        <v>1773</v>
      </c>
      <c r="B1772" s="58">
        <v>5021</v>
      </c>
      <c r="C1772" s="59" t="s">
        <v>1130</v>
      </c>
      <c r="D1772" s="59" t="s">
        <v>723</v>
      </c>
      <c r="E1772" s="59" t="s">
        <v>883</v>
      </c>
      <c r="F1772" s="59" t="s">
        <v>901</v>
      </c>
      <c r="G1772" s="12" t="s">
        <v>266</v>
      </c>
      <c r="H1772" s="14">
        <f t="shared" si="424"/>
        <v>5021</v>
      </c>
      <c r="I1772" s="14">
        <f t="shared" si="417"/>
        <v>678</v>
      </c>
      <c r="J1772" s="12">
        <f>VLOOKUP($B1772,'[3]POBLAC SIN ESSALUD CUADRO MANDO'!$G$3:$DY$188,2,0)</f>
        <v>12</v>
      </c>
      <c r="K1772" s="12">
        <f>VLOOKUP($B1772,'[3]POBLAC SIN ESSALUD CUADRO MANDO'!$G$3:$DY$188,3,0)</f>
        <v>8</v>
      </c>
      <c r="L1772" s="12">
        <f>VLOOKUP($B1772,'[3]POBLAC SIN ESSALUD CUADRO MANDO'!$G$3:$DY$188,4,0)</f>
        <v>8</v>
      </c>
      <c r="M1772" s="12">
        <f>VLOOKUP($B1772,'[3]POBLAC SIN ESSALUD CUADRO MANDO'!$G$3:$DY$188,5,0)</f>
        <v>8</v>
      </c>
      <c r="N1772" s="12">
        <f>VLOOKUP($B1772,'[3]POBLAC SIN ESSALUD CUADRO MANDO'!$G$3:$DY$188,6,0)</f>
        <v>12</v>
      </c>
      <c r="O1772" s="12">
        <f>VLOOKUP($B1772,'[3]POBLAC SIN ESSALUD CUADRO MANDO'!$G$3:$DY$188,7,0)</f>
        <v>12</v>
      </c>
      <c r="P1772" s="12">
        <f>VLOOKUP($B1772,'[3]POBLAC SIN ESSALUD CUADRO MANDO'!$G$3:$DY$188,8,0)</f>
        <v>10</v>
      </c>
      <c r="Q1772" s="12">
        <f>VLOOKUP($B1772,'[3]POBLAC SIN ESSALUD CUADRO MANDO'!$G$3:$DY$188,9,0)</f>
        <v>12</v>
      </c>
      <c r="R1772" s="12">
        <f>VLOOKUP($B1772,'[3]POBLAC SIN ESSALUD CUADRO MANDO'!$G$3:$DY$188,10,0)</f>
        <v>13</v>
      </c>
      <c r="S1772" s="12">
        <f>VLOOKUP($B1772,'[3]POBLAC SIN ESSALUD CUADRO MANDO'!$G$3:$DY$188,11,0)</f>
        <v>12</v>
      </c>
      <c r="T1772" s="12">
        <f>VLOOKUP($B1772,'[3]POBLAC SIN ESSALUD CUADRO MANDO'!$G$3:$DY$188,12,0)</f>
        <v>14</v>
      </c>
      <c r="U1772" s="12">
        <f>VLOOKUP($B1772,'[3]POBLAC SIN ESSALUD CUADRO MANDO'!$G$3:$DY$188,13,0)</f>
        <v>14</v>
      </c>
      <c r="V1772" s="12">
        <f>VLOOKUP($B1772,'[3]POBLAC SIN ESSALUD CUADRO MANDO'!$G$3:$DY$188,14,0)</f>
        <v>14</v>
      </c>
      <c r="W1772" s="12">
        <f>VLOOKUP($B1772,'[3]POBLAC SIN ESSALUD CUADRO MANDO'!$G$3:$DY$188,15,0)</f>
        <v>16</v>
      </c>
      <c r="X1772" s="12">
        <f>VLOOKUP($B1772,'[3]POBLAC SIN ESSALUD CUADRO MANDO'!$G$3:$DY$188,16,0)</f>
        <v>13</v>
      </c>
      <c r="Y1772" s="12">
        <f>VLOOKUP($B1772,'[3]POBLAC SIN ESSALUD CUADRO MANDO'!$G$3:$DY$188,17,0)</f>
        <v>16</v>
      </c>
      <c r="Z1772" s="12">
        <f>VLOOKUP($B1772,'[3]POBLAC SIN ESSALUD CUADRO MANDO'!$G$3:$DY$188,18,0)</f>
        <v>15</v>
      </c>
      <c r="AA1772" s="12">
        <f>VLOOKUP($B1772,'[3]POBLAC SIN ESSALUD CUADRO MANDO'!$G$3:$DY$188,19,0)</f>
        <v>15</v>
      </c>
      <c r="AB1772" s="12">
        <f>VLOOKUP($B1772,'[3]POBLAC SIN ESSALUD CUADRO MANDO'!$G$3:$DY$188,20,0)</f>
        <v>17</v>
      </c>
      <c r="AC1772" s="12">
        <f>VLOOKUP($B1772,'[3]POBLAC SIN ESSALUD CUADRO MANDO'!$G$3:$DY$188,21,0)</f>
        <v>14</v>
      </c>
      <c r="AD1772" s="12">
        <f>VLOOKUP($B1772,'[3]POBLAC SIN ESSALUD CUADRO MANDO'!$G$3:$DY$188,110,0)</f>
        <v>63</v>
      </c>
      <c r="AE1772" s="12">
        <f>VLOOKUP($B1772,'[3]POBLAC SIN ESSALUD CUADRO MANDO'!$G$3:$DY$188,111,0)</f>
        <v>44</v>
      </c>
      <c r="AF1772" s="12">
        <f>VLOOKUP($B1772,'[3]POBLAC SIN ESSALUD CUADRO MANDO'!$G$3:$DY$188,112,0)</f>
        <v>43</v>
      </c>
      <c r="AG1772" s="12">
        <f>VLOOKUP($B1772,'[3]POBLAC SIN ESSALUD CUADRO MANDO'!$G$3:$DY$188,113,0)</f>
        <v>45</v>
      </c>
      <c r="AH1772" s="12">
        <f>VLOOKUP($B1772,'[3]POBLAC SIN ESSALUD CUADRO MANDO'!$G$3:$DY$188,114,0)</f>
        <v>44</v>
      </c>
      <c r="AI1772" s="12">
        <f>VLOOKUP($B1772,'[3]POBLAC SIN ESSALUD CUADRO MANDO'!$G$3:$DY$188,115,0)</f>
        <v>39</v>
      </c>
      <c r="AJ1772" s="12">
        <f>VLOOKUP($B1772,'[3]POBLAC SIN ESSALUD CUADRO MANDO'!$G$3:$DY$188,116,0)</f>
        <v>34</v>
      </c>
      <c r="AK1772" s="12">
        <f>VLOOKUP($B1772,'[3]POBLAC SIN ESSALUD CUADRO MANDO'!$G$3:$DY$188,117,0)</f>
        <v>28</v>
      </c>
      <c r="AL1772" s="12">
        <f>VLOOKUP($B1772,'[3]POBLAC SIN ESSALUD CUADRO MANDO'!$G$3:$DY$188,118,0)</f>
        <v>23</v>
      </c>
      <c r="AM1772" s="12">
        <f>VLOOKUP($B1772,'[3]POBLAC SIN ESSALUD CUADRO MANDO'!$G$3:$DY$188,119,0)</f>
        <v>19</v>
      </c>
      <c r="AN1772" s="12">
        <f>VLOOKUP($B1772,'[3]POBLAC SIN ESSALUD CUADRO MANDO'!$G$3:$DY$188,120,0)</f>
        <v>15</v>
      </c>
      <c r="AO1772" s="12">
        <f>VLOOKUP($B1772,'[3]POBLAC SIN ESSALUD CUADRO MANDO'!$G$3:$DY$188,121,0)</f>
        <v>12</v>
      </c>
      <c r="AP1772" s="12">
        <f>VLOOKUP($B1772,'[3]POBLAC SIN ESSALUD CUADRO MANDO'!$G$3:$DY$188,122,0)</f>
        <v>14</v>
      </c>
      <c r="AQ1772" s="74">
        <f>VLOOKUP($B1772,'[4]POB-2019'!$K$6:$BD$190,42,0)</f>
        <v>346</v>
      </c>
      <c r="AR1772" s="74">
        <f>VLOOKUP($B1772,'[4]POB-2019'!$K$6:$BD$190,43,0)</f>
        <v>36</v>
      </c>
      <c r="AS1772" s="74">
        <f>VLOOKUP($B1772,'[4]POB-2019'!$K$6:$BD$190,44,0)</f>
        <v>39</v>
      </c>
      <c r="AT1772" s="74">
        <f>VLOOKUP($B1772,'[4]POB-2019'!$K$6:$BD$190,45,0)</f>
        <v>142</v>
      </c>
      <c r="AU1772" s="12">
        <f>VLOOKUP($B1772,'[3]POBLAC SIN ESSALUD CUADRO MANDO'!$G$3:$DY$188,123,0)</f>
        <v>12</v>
      </c>
    </row>
    <row r="1773" spans="1:47" ht="12">
      <c r="A1773" s="97">
        <v>1774</v>
      </c>
      <c r="B1773" s="97"/>
      <c r="C1773" s="98"/>
      <c r="D1773" s="98"/>
      <c r="E1773" s="98"/>
      <c r="F1773" s="98" t="s">
        <v>1167</v>
      </c>
      <c r="G1773" s="17" t="s">
        <v>1214</v>
      </c>
      <c r="H1773" s="81"/>
      <c r="I1773" s="81">
        <f t="shared" si="417"/>
        <v>9153</v>
      </c>
      <c r="J1773" s="17">
        <f>SUM(J1774:J1790)</f>
        <v>134</v>
      </c>
      <c r="K1773" s="17">
        <f t="shared" ref="K1773:AU1773" si="425">SUM(K1774:K1790)</f>
        <v>143</v>
      </c>
      <c r="L1773" s="17">
        <f t="shared" si="425"/>
        <v>133</v>
      </c>
      <c r="M1773" s="17">
        <f t="shared" si="425"/>
        <v>125</v>
      </c>
      <c r="N1773" s="17">
        <f t="shared" si="425"/>
        <v>148</v>
      </c>
      <c r="O1773" s="17">
        <f t="shared" si="425"/>
        <v>137</v>
      </c>
      <c r="P1773" s="17">
        <f t="shared" si="425"/>
        <v>119</v>
      </c>
      <c r="Q1773" s="17">
        <f t="shared" si="425"/>
        <v>169</v>
      </c>
      <c r="R1773" s="17">
        <f t="shared" si="425"/>
        <v>167</v>
      </c>
      <c r="S1773" s="17">
        <f t="shared" si="425"/>
        <v>185</v>
      </c>
      <c r="T1773" s="17">
        <f t="shared" si="425"/>
        <v>186</v>
      </c>
      <c r="U1773" s="17">
        <f t="shared" si="425"/>
        <v>188</v>
      </c>
      <c r="V1773" s="17">
        <f t="shared" si="425"/>
        <v>216</v>
      </c>
      <c r="W1773" s="17">
        <f t="shared" si="425"/>
        <v>224</v>
      </c>
      <c r="X1773" s="17">
        <f t="shared" si="425"/>
        <v>214</v>
      </c>
      <c r="Y1773" s="17">
        <f t="shared" si="425"/>
        <v>219</v>
      </c>
      <c r="Z1773" s="17">
        <f t="shared" si="425"/>
        <v>189</v>
      </c>
      <c r="AA1773" s="17">
        <f t="shared" si="425"/>
        <v>192</v>
      </c>
      <c r="AB1773" s="17">
        <f t="shared" si="425"/>
        <v>183</v>
      </c>
      <c r="AC1773" s="17">
        <f t="shared" si="425"/>
        <v>183</v>
      </c>
      <c r="AD1773" s="17">
        <f t="shared" si="425"/>
        <v>766</v>
      </c>
      <c r="AE1773" s="17">
        <f t="shared" si="425"/>
        <v>558</v>
      </c>
      <c r="AF1773" s="17">
        <f t="shared" si="425"/>
        <v>614</v>
      </c>
      <c r="AG1773" s="17">
        <f t="shared" si="425"/>
        <v>534</v>
      </c>
      <c r="AH1773" s="17">
        <f t="shared" si="425"/>
        <v>561</v>
      </c>
      <c r="AI1773" s="17">
        <f t="shared" si="425"/>
        <v>540</v>
      </c>
      <c r="AJ1773" s="17">
        <f t="shared" si="425"/>
        <v>519</v>
      </c>
      <c r="AK1773" s="17">
        <f t="shared" si="425"/>
        <v>358</v>
      </c>
      <c r="AL1773" s="17">
        <f t="shared" si="425"/>
        <v>327</v>
      </c>
      <c r="AM1773" s="17">
        <f t="shared" si="425"/>
        <v>266</v>
      </c>
      <c r="AN1773" s="17">
        <f t="shared" si="425"/>
        <v>224</v>
      </c>
      <c r="AO1773" s="17">
        <f t="shared" si="425"/>
        <v>172</v>
      </c>
      <c r="AP1773" s="17">
        <f t="shared" si="425"/>
        <v>260</v>
      </c>
      <c r="AQ1773" s="17">
        <f t="shared" si="425"/>
        <v>4668</v>
      </c>
      <c r="AR1773" s="17">
        <f t="shared" si="425"/>
        <v>525</v>
      </c>
      <c r="AS1773" s="17">
        <f t="shared" si="425"/>
        <v>492</v>
      </c>
      <c r="AT1773" s="17">
        <f t="shared" si="425"/>
        <v>1823</v>
      </c>
      <c r="AU1773" s="17">
        <f t="shared" si="425"/>
        <v>141</v>
      </c>
    </row>
    <row r="1774" spans="1:47" ht="12">
      <c r="A1774" s="58">
        <v>1775</v>
      </c>
      <c r="B1774" s="58">
        <v>7751</v>
      </c>
      <c r="C1774" s="59" t="s">
        <v>1130</v>
      </c>
      <c r="D1774" s="59" t="s">
        <v>723</v>
      </c>
      <c r="E1774" s="59" t="s">
        <v>769</v>
      </c>
      <c r="F1774" s="59" t="s">
        <v>774</v>
      </c>
      <c r="G1774" s="12" t="s">
        <v>266</v>
      </c>
      <c r="H1774" s="14">
        <f t="shared" ref="H1774:H1790" si="426">B1774</f>
        <v>7751</v>
      </c>
      <c r="I1774" s="14">
        <f t="shared" si="417"/>
        <v>236</v>
      </c>
      <c r="J1774" s="12">
        <f>VLOOKUP($B1774,'[3]POBLAC SIN ESSALUD CUADRO MANDO'!$G$3:$DY$188,2,0)</f>
        <v>2</v>
      </c>
      <c r="K1774" s="12">
        <f>VLOOKUP($B1774,'[3]POBLAC SIN ESSALUD CUADRO MANDO'!$G$3:$DY$188,3,0)</f>
        <v>2</v>
      </c>
      <c r="L1774" s="12">
        <f>VLOOKUP($B1774,'[3]POBLAC SIN ESSALUD CUADRO MANDO'!$G$3:$DY$188,4,0)</f>
        <v>3</v>
      </c>
      <c r="M1774" s="12">
        <f>VLOOKUP($B1774,'[3]POBLAC SIN ESSALUD CUADRO MANDO'!$G$3:$DY$188,5,0)</f>
        <v>3</v>
      </c>
      <c r="N1774" s="12">
        <f>VLOOKUP($B1774,'[3]POBLAC SIN ESSALUD CUADRO MANDO'!$G$3:$DY$188,6,0)</f>
        <v>3</v>
      </c>
      <c r="O1774" s="12">
        <f>VLOOKUP($B1774,'[3]POBLAC SIN ESSALUD CUADRO MANDO'!$G$3:$DY$188,7,0)</f>
        <v>3</v>
      </c>
      <c r="P1774" s="12">
        <f>VLOOKUP($B1774,'[3]POBLAC SIN ESSALUD CUADRO MANDO'!$G$3:$DY$188,8,0)</f>
        <v>3</v>
      </c>
      <c r="Q1774" s="12">
        <f>VLOOKUP($B1774,'[3]POBLAC SIN ESSALUD CUADRO MANDO'!$G$3:$DY$188,9,0)</f>
        <v>4</v>
      </c>
      <c r="R1774" s="12">
        <f>VLOOKUP($B1774,'[3]POBLAC SIN ESSALUD CUADRO MANDO'!$G$3:$DY$188,10,0)</f>
        <v>4</v>
      </c>
      <c r="S1774" s="12">
        <f>VLOOKUP($B1774,'[3]POBLAC SIN ESSALUD CUADRO MANDO'!$G$3:$DY$188,11,0)</f>
        <v>5</v>
      </c>
      <c r="T1774" s="12">
        <f>VLOOKUP($B1774,'[3]POBLAC SIN ESSALUD CUADRO MANDO'!$G$3:$DY$188,12,0)</f>
        <v>5</v>
      </c>
      <c r="U1774" s="12">
        <f>VLOOKUP($B1774,'[3]POBLAC SIN ESSALUD CUADRO MANDO'!$G$3:$DY$188,13,0)</f>
        <v>5</v>
      </c>
      <c r="V1774" s="12">
        <f>VLOOKUP($B1774,'[3]POBLAC SIN ESSALUD CUADRO MANDO'!$G$3:$DY$188,14,0)</f>
        <v>5</v>
      </c>
      <c r="W1774" s="12">
        <f>VLOOKUP($B1774,'[3]POBLAC SIN ESSALUD CUADRO MANDO'!$G$3:$DY$188,15,0)</f>
        <v>5</v>
      </c>
      <c r="X1774" s="12">
        <f>VLOOKUP($B1774,'[3]POBLAC SIN ESSALUD CUADRO MANDO'!$G$3:$DY$188,16,0)</f>
        <v>5</v>
      </c>
      <c r="Y1774" s="12">
        <f>VLOOKUP($B1774,'[3]POBLAC SIN ESSALUD CUADRO MANDO'!$G$3:$DY$188,17,0)</f>
        <v>6</v>
      </c>
      <c r="Z1774" s="12">
        <f>VLOOKUP($B1774,'[3]POBLAC SIN ESSALUD CUADRO MANDO'!$G$3:$DY$188,18,0)</f>
        <v>5</v>
      </c>
      <c r="AA1774" s="12">
        <f>VLOOKUP($B1774,'[3]POBLAC SIN ESSALUD CUADRO MANDO'!$G$3:$DY$188,19,0)</f>
        <v>5</v>
      </c>
      <c r="AB1774" s="12">
        <f>VLOOKUP($B1774,'[3]POBLAC SIN ESSALUD CUADRO MANDO'!$G$3:$DY$188,20,0)</f>
        <v>5</v>
      </c>
      <c r="AC1774" s="12">
        <f>VLOOKUP($B1774,'[3]POBLAC SIN ESSALUD CUADRO MANDO'!$G$3:$DY$188,21,0)</f>
        <v>5</v>
      </c>
      <c r="AD1774" s="12">
        <f>VLOOKUP($B1774,'[3]POBLAC SIN ESSALUD CUADRO MANDO'!$G$3:$DY$188,110,0)</f>
        <v>21</v>
      </c>
      <c r="AE1774" s="12">
        <f>VLOOKUP($B1774,'[3]POBLAC SIN ESSALUD CUADRO MANDO'!$G$3:$DY$188,111,0)</f>
        <v>17</v>
      </c>
      <c r="AF1774" s="12">
        <f>VLOOKUP($B1774,'[3]POBLAC SIN ESSALUD CUADRO MANDO'!$G$3:$DY$188,112,0)</f>
        <v>17</v>
      </c>
      <c r="AG1774" s="12">
        <f>VLOOKUP($B1774,'[3]POBLAC SIN ESSALUD CUADRO MANDO'!$G$3:$DY$188,113,0)</f>
        <v>15</v>
      </c>
      <c r="AH1774" s="12">
        <f>VLOOKUP($B1774,'[3]POBLAC SIN ESSALUD CUADRO MANDO'!$G$3:$DY$188,114,0)</f>
        <v>14</v>
      </c>
      <c r="AI1774" s="12">
        <f>VLOOKUP($B1774,'[3]POBLAC SIN ESSALUD CUADRO MANDO'!$G$3:$DY$188,115,0)</f>
        <v>15</v>
      </c>
      <c r="AJ1774" s="12">
        <f>VLOOKUP($B1774,'[3]POBLAC SIN ESSALUD CUADRO MANDO'!$G$3:$DY$188,116,0)</f>
        <v>13</v>
      </c>
      <c r="AK1774" s="12">
        <f>VLOOKUP($B1774,'[3]POBLAC SIN ESSALUD CUADRO MANDO'!$G$3:$DY$188,117,0)</f>
        <v>11</v>
      </c>
      <c r="AL1774" s="12">
        <f>VLOOKUP($B1774,'[3]POBLAC SIN ESSALUD CUADRO MANDO'!$G$3:$DY$188,118,0)</f>
        <v>8</v>
      </c>
      <c r="AM1774" s="12">
        <f>VLOOKUP($B1774,'[3]POBLAC SIN ESSALUD CUADRO MANDO'!$G$3:$DY$188,119,0)</f>
        <v>6</v>
      </c>
      <c r="AN1774" s="12">
        <f>VLOOKUP($B1774,'[3]POBLAC SIN ESSALUD CUADRO MANDO'!$G$3:$DY$188,120,0)</f>
        <v>5</v>
      </c>
      <c r="AO1774" s="12">
        <f>VLOOKUP($B1774,'[3]POBLAC SIN ESSALUD CUADRO MANDO'!$G$3:$DY$188,121,0)</f>
        <v>5</v>
      </c>
      <c r="AP1774" s="12">
        <f>VLOOKUP($B1774,'[3]POBLAC SIN ESSALUD CUADRO MANDO'!$G$3:$DY$188,122,0)</f>
        <v>6</v>
      </c>
      <c r="AQ1774" s="74">
        <f>VLOOKUP($B1774,'[4]POB-2019'!$K$6:$BD$190,42,0)</f>
        <v>120</v>
      </c>
      <c r="AR1774" s="74">
        <f>VLOOKUP($B1774,'[4]POB-2019'!$K$6:$BD$190,43,0)</f>
        <v>13</v>
      </c>
      <c r="AS1774" s="74">
        <f>VLOOKUP($B1774,'[4]POB-2019'!$K$6:$BD$190,44,0)</f>
        <v>13</v>
      </c>
      <c r="AT1774" s="74">
        <f>VLOOKUP($B1774,'[4]POB-2019'!$K$6:$BD$190,45,0)</f>
        <v>50</v>
      </c>
      <c r="AU1774" s="12">
        <f>VLOOKUP($B1774,'[3]POBLAC SIN ESSALUD CUADRO MANDO'!$G$3:$DY$188,123,0)</f>
        <v>2</v>
      </c>
    </row>
    <row r="1775" spans="1:47" ht="12">
      <c r="A1775" s="58">
        <v>1776</v>
      </c>
      <c r="B1775" s="58">
        <v>5033</v>
      </c>
      <c r="C1775" s="59" t="s">
        <v>1130</v>
      </c>
      <c r="D1775" s="59" t="s">
        <v>723</v>
      </c>
      <c r="E1775" s="59" t="s">
        <v>769</v>
      </c>
      <c r="F1775" s="59" t="s">
        <v>776</v>
      </c>
      <c r="G1775" s="12" t="s">
        <v>266</v>
      </c>
      <c r="H1775" s="14">
        <f t="shared" si="426"/>
        <v>5033</v>
      </c>
      <c r="I1775" s="14">
        <f t="shared" si="417"/>
        <v>269</v>
      </c>
      <c r="J1775" s="12">
        <f>VLOOKUP($B1775,'[3]POBLAC SIN ESSALUD CUADRO MANDO'!$G$3:$DY$188,2,0)</f>
        <v>2</v>
      </c>
      <c r="K1775" s="12">
        <f>VLOOKUP($B1775,'[3]POBLAC SIN ESSALUD CUADRO MANDO'!$G$3:$DY$188,3,0)</f>
        <v>2</v>
      </c>
      <c r="L1775" s="12">
        <f>VLOOKUP($B1775,'[3]POBLAC SIN ESSALUD CUADRO MANDO'!$G$3:$DY$188,4,0)</f>
        <v>4</v>
      </c>
      <c r="M1775" s="12">
        <f>VLOOKUP($B1775,'[3]POBLAC SIN ESSALUD CUADRO MANDO'!$G$3:$DY$188,5,0)</f>
        <v>4</v>
      </c>
      <c r="N1775" s="12">
        <f>VLOOKUP($B1775,'[3]POBLAC SIN ESSALUD CUADRO MANDO'!$G$3:$DY$188,6,0)</f>
        <v>3</v>
      </c>
      <c r="O1775" s="12">
        <f>VLOOKUP($B1775,'[3]POBLAC SIN ESSALUD CUADRO MANDO'!$G$3:$DY$188,7,0)</f>
        <v>4</v>
      </c>
      <c r="P1775" s="12">
        <f>VLOOKUP($B1775,'[3]POBLAC SIN ESSALUD CUADRO MANDO'!$G$3:$DY$188,8,0)</f>
        <v>4</v>
      </c>
      <c r="Q1775" s="12">
        <f>VLOOKUP($B1775,'[3]POBLAC SIN ESSALUD CUADRO MANDO'!$G$3:$DY$188,9,0)</f>
        <v>5</v>
      </c>
      <c r="R1775" s="12">
        <f>VLOOKUP($B1775,'[3]POBLAC SIN ESSALUD CUADRO MANDO'!$G$3:$DY$188,10,0)</f>
        <v>5</v>
      </c>
      <c r="S1775" s="12">
        <f>VLOOKUP($B1775,'[3]POBLAC SIN ESSALUD CUADRO MANDO'!$G$3:$DY$188,11,0)</f>
        <v>5</v>
      </c>
      <c r="T1775" s="12">
        <f>VLOOKUP($B1775,'[3]POBLAC SIN ESSALUD CUADRO MANDO'!$G$3:$DY$188,12,0)</f>
        <v>5</v>
      </c>
      <c r="U1775" s="12">
        <f>VLOOKUP($B1775,'[3]POBLAC SIN ESSALUD CUADRO MANDO'!$G$3:$DY$188,13,0)</f>
        <v>5</v>
      </c>
      <c r="V1775" s="12">
        <f>VLOOKUP($B1775,'[3]POBLAC SIN ESSALUD CUADRO MANDO'!$G$3:$DY$188,14,0)</f>
        <v>6</v>
      </c>
      <c r="W1775" s="12">
        <f>VLOOKUP($B1775,'[3]POBLAC SIN ESSALUD CUADRO MANDO'!$G$3:$DY$188,15,0)</f>
        <v>6</v>
      </c>
      <c r="X1775" s="12">
        <f>VLOOKUP($B1775,'[3]POBLAC SIN ESSALUD CUADRO MANDO'!$G$3:$DY$188,16,0)</f>
        <v>6</v>
      </c>
      <c r="Y1775" s="12">
        <f>VLOOKUP($B1775,'[3]POBLAC SIN ESSALUD CUADRO MANDO'!$G$3:$DY$188,17,0)</f>
        <v>6</v>
      </c>
      <c r="Z1775" s="12">
        <f>VLOOKUP($B1775,'[3]POBLAC SIN ESSALUD CUADRO MANDO'!$G$3:$DY$188,18,0)</f>
        <v>5</v>
      </c>
      <c r="AA1775" s="12">
        <f>VLOOKUP($B1775,'[3]POBLAC SIN ESSALUD CUADRO MANDO'!$G$3:$DY$188,19,0)</f>
        <v>6</v>
      </c>
      <c r="AB1775" s="12">
        <f>VLOOKUP($B1775,'[3]POBLAC SIN ESSALUD CUADRO MANDO'!$G$3:$DY$188,20,0)</f>
        <v>5</v>
      </c>
      <c r="AC1775" s="12">
        <f>VLOOKUP($B1775,'[3]POBLAC SIN ESSALUD CUADRO MANDO'!$G$3:$DY$188,21,0)</f>
        <v>5</v>
      </c>
      <c r="AD1775" s="12">
        <f>VLOOKUP($B1775,'[3]POBLAC SIN ESSALUD CUADRO MANDO'!$G$3:$DY$188,110,0)</f>
        <v>23</v>
      </c>
      <c r="AE1775" s="12">
        <f>VLOOKUP($B1775,'[3]POBLAC SIN ESSALUD CUADRO MANDO'!$G$3:$DY$188,111,0)</f>
        <v>18</v>
      </c>
      <c r="AF1775" s="12">
        <f>VLOOKUP($B1775,'[3]POBLAC SIN ESSALUD CUADRO MANDO'!$G$3:$DY$188,112,0)</f>
        <v>20</v>
      </c>
      <c r="AG1775" s="12">
        <f>VLOOKUP($B1775,'[3]POBLAC SIN ESSALUD CUADRO MANDO'!$G$3:$DY$188,113,0)</f>
        <v>18</v>
      </c>
      <c r="AH1775" s="12">
        <f>VLOOKUP($B1775,'[3]POBLAC SIN ESSALUD CUADRO MANDO'!$G$3:$DY$188,114,0)</f>
        <v>17</v>
      </c>
      <c r="AI1775" s="12">
        <f>VLOOKUP($B1775,'[3]POBLAC SIN ESSALUD CUADRO MANDO'!$G$3:$DY$188,115,0)</f>
        <v>15</v>
      </c>
      <c r="AJ1775" s="12">
        <f>VLOOKUP($B1775,'[3]POBLAC SIN ESSALUD CUADRO MANDO'!$G$3:$DY$188,116,0)</f>
        <v>16</v>
      </c>
      <c r="AK1775" s="12">
        <f>VLOOKUP($B1775,'[3]POBLAC SIN ESSALUD CUADRO MANDO'!$G$3:$DY$188,117,0)</f>
        <v>11</v>
      </c>
      <c r="AL1775" s="12">
        <f>VLOOKUP($B1775,'[3]POBLAC SIN ESSALUD CUADRO MANDO'!$G$3:$DY$188,118,0)</f>
        <v>10</v>
      </c>
      <c r="AM1775" s="12">
        <f>VLOOKUP($B1775,'[3]POBLAC SIN ESSALUD CUADRO MANDO'!$G$3:$DY$188,119,0)</f>
        <v>9</v>
      </c>
      <c r="AN1775" s="12">
        <f>VLOOKUP($B1775,'[3]POBLAC SIN ESSALUD CUADRO MANDO'!$G$3:$DY$188,120,0)</f>
        <v>6</v>
      </c>
      <c r="AO1775" s="12">
        <f>VLOOKUP($B1775,'[3]POBLAC SIN ESSALUD CUADRO MANDO'!$G$3:$DY$188,121,0)</f>
        <v>5</v>
      </c>
      <c r="AP1775" s="12">
        <f>VLOOKUP($B1775,'[3]POBLAC SIN ESSALUD CUADRO MANDO'!$G$3:$DY$188,122,0)</f>
        <v>8</v>
      </c>
      <c r="AQ1775" s="74">
        <f>VLOOKUP($B1775,'[4]POB-2019'!$K$6:$BD$190,42,0)</f>
        <v>137</v>
      </c>
      <c r="AR1775" s="74">
        <f>VLOOKUP($B1775,'[4]POB-2019'!$K$6:$BD$190,43,0)</f>
        <v>14</v>
      </c>
      <c r="AS1775" s="74">
        <f>VLOOKUP($B1775,'[4]POB-2019'!$K$6:$BD$190,44,0)</f>
        <v>14</v>
      </c>
      <c r="AT1775" s="74">
        <f>VLOOKUP($B1775,'[4]POB-2019'!$K$6:$BD$190,45,0)</f>
        <v>57</v>
      </c>
      <c r="AU1775" s="12">
        <f>VLOOKUP($B1775,'[3]POBLAC SIN ESSALUD CUADRO MANDO'!$G$3:$DY$188,123,0)</f>
        <v>2</v>
      </c>
    </row>
    <row r="1776" spans="1:47" ht="12">
      <c r="A1776" s="58">
        <v>1777</v>
      </c>
      <c r="B1776" s="58">
        <v>5032</v>
      </c>
      <c r="C1776" s="59" t="s">
        <v>1130</v>
      </c>
      <c r="D1776" s="59" t="s">
        <v>723</v>
      </c>
      <c r="E1776" s="59" t="s">
        <v>769</v>
      </c>
      <c r="F1776" s="59" t="s">
        <v>781</v>
      </c>
      <c r="G1776" s="12" t="s">
        <v>266</v>
      </c>
      <c r="H1776" s="14">
        <f t="shared" si="426"/>
        <v>5032</v>
      </c>
      <c r="I1776" s="14">
        <f t="shared" si="417"/>
        <v>415</v>
      </c>
      <c r="J1776" s="12">
        <f>VLOOKUP($B1776,'[3]POBLAC SIN ESSALUD CUADRO MANDO'!$G$3:$DY$188,2,0)</f>
        <v>8</v>
      </c>
      <c r="K1776" s="12">
        <f>VLOOKUP($B1776,'[3]POBLAC SIN ESSALUD CUADRO MANDO'!$G$3:$DY$188,3,0)</f>
        <v>5</v>
      </c>
      <c r="L1776" s="12">
        <f>VLOOKUP($B1776,'[3]POBLAC SIN ESSALUD CUADRO MANDO'!$G$3:$DY$188,4,0)</f>
        <v>5</v>
      </c>
      <c r="M1776" s="12">
        <f>VLOOKUP($B1776,'[3]POBLAC SIN ESSALUD CUADRO MANDO'!$G$3:$DY$188,5,0)</f>
        <v>6</v>
      </c>
      <c r="N1776" s="12">
        <f>VLOOKUP($B1776,'[3]POBLAC SIN ESSALUD CUADRO MANDO'!$G$3:$DY$188,6,0)</f>
        <v>11</v>
      </c>
      <c r="O1776" s="12">
        <f>VLOOKUP($B1776,'[3]POBLAC SIN ESSALUD CUADRO MANDO'!$G$3:$DY$188,7,0)</f>
        <v>6</v>
      </c>
      <c r="P1776" s="12">
        <f>VLOOKUP($B1776,'[3]POBLAC SIN ESSALUD CUADRO MANDO'!$G$3:$DY$188,8,0)</f>
        <v>5</v>
      </c>
      <c r="Q1776" s="12">
        <f>VLOOKUP($B1776,'[3]POBLAC SIN ESSALUD CUADRO MANDO'!$G$3:$DY$188,9,0)</f>
        <v>7</v>
      </c>
      <c r="R1776" s="12">
        <f>VLOOKUP($B1776,'[3]POBLAC SIN ESSALUD CUADRO MANDO'!$G$3:$DY$188,10,0)</f>
        <v>7</v>
      </c>
      <c r="S1776" s="12">
        <f>VLOOKUP($B1776,'[3]POBLAC SIN ESSALUD CUADRO MANDO'!$G$3:$DY$188,11,0)</f>
        <v>8</v>
      </c>
      <c r="T1776" s="12">
        <f>VLOOKUP($B1776,'[3]POBLAC SIN ESSALUD CUADRO MANDO'!$G$3:$DY$188,12,0)</f>
        <v>8</v>
      </c>
      <c r="U1776" s="12">
        <f>VLOOKUP($B1776,'[3]POBLAC SIN ESSALUD CUADRO MANDO'!$G$3:$DY$188,13,0)</f>
        <v>8</v>
      </c>
      <c r="V1776" s="12">
        <f>VLOOKUP($B1776,'[3]POBLAC SIN ESSALUD CUADRO MANDO'!$G$3:$DY$188,14,0)</f>
        <v>9</v>
      </c>
      <c r="W1776" s="12">
        <f>VLOOKUP($B1776,'[3]POBLAC SIN ESSALUD CUADRO MANDO'!$G$3:$DY$188,15,0)</f>
        <v>9</v>
      </c>
      <c r="X1776" s="12">
        <f>VLOOKUP($B1776,'[3]POBLAC SIN ESSALUD CUADRO MANDO'!$G$3:$DY$188,16,0)</f>
        <v>9</v>
      </c>
      <c r="Y1776" s="12">
        <f>VLOOKUP($B1776,'[3]POBLAC SIN ESSALUD CUADRO MANDO'!$G$3:$DY$188,17,0)</f>
        <v>9</v>
      </c>
      <c r="Z1776" s="12">
        <f>VLOOKUP($B1776,'[3]POBLAC SIN ESSALUD CUADRO MANDO'!$G$3:$DY$188,18,0)</f>
        <v>8</v>
      </c>
      <c r="AA1776" s="12">
        <f>VLOOKUP($B1776,'[3]POBLAC SIN ESSALUD CUADRO MANDO'!$G$3:$DY$188,19,0)</f>
        <v>8</v>
      </c>
      <c r="AB1776" s="12">
        <f>VLOOKUP($B1776,'[3]POBLAC SIN ESSALUD CUADRO MANDO'!$G$3:$DY$188,20,0)</f>
        <v>8</v>
      </c>
      <c r="AC1776" s="12">
        <f>VLOOKUP($B1776,'[3]POBLAC SIN ESSALUD CUADRO MANDO'!$G$3:$DY$188,21,0)</f>
        <v>8</v>
      </c>
      <c r="AD1776" s="12">
        <f>VLOOKUP($B1776,'[3]POBLAC SIN ESSALUD CUADRO MANDO'!$G$3:$DY$188,110,0)</f>
        <v>37</v>
      </c>
      <c r="AE1776" s="12">
        <f>VLOOKUP($B1776,'[3]POBLAC SIN ESSALUD CUADRO MANDO'!$G$3:$DY$188,111,0)</f>
        <v>28</v>
      </c>
      <c r="AF1776" s="12">
        <f>VLOOKUP($B1776,'[3]POBLAC SIN ESSALUD CUADRO MANDO'!$G$3:$DY$188,112,0)</f>
        <v>28</v>
      </c>
      <c r="AG1776" s="12">
        <f>VLOOKUP($B1776,'[3]POBLAC SIN ESSALUD CUADRO MANDO'!$G$3:$DY$188,113,0)</f>
        <v>26</v>
      </c>
      <c r="AH1776" s="12">
        <f>VLOOKUP($B1776,'[3]POBLAC SIN ESSALUD CUADRO MANDO'!$G$3:$DY$188,114,0)</f>
        <v>24</v>
      </c>
      <c r="AI1776" s="12">
        <f>VLOOKUP($B1776,'[3]POBLAC SIN ESSALUD CUADRO MANDO'!$G$3:$DY$188,115,0)</f>
        <v>25</v>
      </c>
      <c r="AJ1776" s="12">
        <f>VLOOKUP($B1776,'[3]POBLAC SIN ESSALUD CUADRO MANDO'!$G$3:$DY$188,116,0)</f>
        <v>24</v>
      </c>
      <c r="AK1776" s="12">
        <f>VLOOKUP($B1776,'[3]POBLAC SIN ESSALUD CUADRO MANDO'!$G$3:$DY$188,117,0)</f>
        <v>17</v>
      </c>
      <c r="AL1776" s="12">
        <f>VLOOKUP($B1776,'[3]POBLAC SIN ESSALUD CUADRO MANDO'!$G$3:$DY$188,118,0)</f>
        <v>14</v>
      </c>
      <c r="AM1776" s="12">
        <f>VLOOKUP($B1776,'[3]POBLAC SIN ESSALUD CUADRO MANDO'!$G$3:$DY$188,119,0)</f>
        <v>12</v>
      </c>
      <c r="AN1776" s="12">
        <f>VLOOKUP($B1776,'[3]POBLAC SIN ESSALUD CUADRO MANDO'!$G$3:$DY$188,120,0)</f>
        <v>9</v>
      </c>
      <c r="AO1776" s="12">
        <f>VLOOKUP($B1776,'[3]POBLAC SIN ESSALUD CUADRO MANDO'!$G$3:$DY$188,121,0)</f>
        <v>8</v>
      </c>
      <c r="AP1776" s="12">
        <f>VLOOKUP($B1776,'[3]POBLAC SIN ESSALUD CUADRO MANDO'!$G$3:$DY$188,122,0)</f>
        <v>11</v>
      </c>
      <c r="AQ1776" s="74">
        <f>VLOOKUP($B1776,'[4]POB-2019'!$K$6:$BD$190,42,0)</f>
        <v>212</v>
      </c>
      <c r="AR1776" s="74">
        <f>VLOOKUP($B1776,'[4]POB-2019'!$K$6:$BD$190,43,0)</f>
        <v>22</v>
      </c>
      <c r="AS1776" s="74">
        <f>VLOOKUP($B1776,'[4]POB-2019'!$K$6:$BD$190,44,0)</f>
        <v>21</v>
      </c>
      <c r="AT1776" s="74">
        <f>VLOOKUP($B1776,'[4]POB-2019'!$K$6:$BD$190,45,0)</f>
        <v>86</v>
      </c>
      <c r="AU1776" s="12">
        <f>VLOOKUP($B1776,'[3]POBLAC SIN ESSALUD CUADRO MANDO'!$G$3:$DY$188,123,0)</f>
        <v>8</v>
      </c>
    </row>
    <row r="1777" spans="1:47" ht="12">
      <c r="A1777" s="58">
        <v>1778</v>
      </c>
      <c r="B1777" s="58">
        <v>6939</v>
      </c>
      <c r="C1777" s="59" t="s">
        <v>1130</v>
      </c>
      <c r="D1777" s="59" t="s">
        <v>723</v>
      </c>
      <c r="E1777" s="59" t="s">
        <v>769</v>
      </c>
      <c r="F1777" s="59" t="s">
        <v>782</v>
      </c>
      <c r="G1777" s="12" t="s">
        <v>266</v>
      </c>
      <c r="H1777" s="14">
        <f t="shared" si="426"/>
        <v>6939</v>
      </c>
      <c r="I1777" s="14">
        <f t="shared" si="417"/>
        <v>225</v>
      </c>
      <c r="J1777" s="12">
        <f>VLOOKUP($B1777,'[3]POBLAC SIN ESSALUD CUADRO MANDO'!$G$3:$DY$188,2,0)</f>
        <v>1</v>
      </c>
      <c r="K1777" s="12">
        <f>VLOOKUP($B1777,'[3]POBLAC SIN ESSALUD CUADRO MANDO'!$G$3:$DY$188,3,0)</f>
        <v>2</v>
      </c>
      <c r="L1777" s="12">
        <f>VLOOKUP($B1777,'[3]POBLAC SIN ESSALUD CUADRO MANDO'!$G$3:$DY$188,4,0)</f>
        <v>2</v>
      </c>
      <c r="M1777" s="12">
        <f>VLOOKUP($B1777,'[3]POBLAC SIN ESSALUD CUADRO MANDO'!$G$3:$DY$188,5,0)</f>
        <v>3</v>
      </c>
      <c r="N1777" s="12">
        <f>VLOOKUP($B1777,'[3]POBLAC SIN ESSALUD CUADRO MANDO'!$G$3:$DY$188,6,0)</f>
        <v>6</v>
      </c>
      <c r="O1777" s="12">
        <f>VLOOKUP($B1777,'[3]POBLAC SIN ESSALUD CUADRO MANDO'!$G$3:$DY$188,7,0)</f>
        <v>3</v>
      </c>
      <c r="P1777" s="12">
        <f>VLOOKUP($B1777,'[3]POBLAC SIN ESSALUD CUADRO MANDO'!$G$3:$DY$188,8,0)</f>
        <v>3</v>
      </c>
      <c r="Q1777" s="12">
        <f>VLOOKUP($B1777,'[3]POBLAC SIN ESSALUD CUADRO MANDO'!$G$3:$DY$188,9,0)</f>
        <v>4</v>
      </c>
      <c r="R1777" s="12">
        <f>VLOOKUP($B1777,'[3]POBLAC SIN ESSALUD CUADRO MANDO'!$G$3:$DY$188,10,0)</f>
        <v>4</v>
      </c>
      <c r="S1777" s="12">
        <f>VLOOKUP($B1777,'[3]POBLAC SIN ESSALUD CUADRO MANDO'!$G$3:$DY$188,11,0)</f>
        <v>4</v>
      </c>
      <c r="T1777" s="12">
        <f>VLOOKUP($B1777,'[3]POBLAC SIN ESSALUD CUADRO MANDO'!$G$3:$DY$188,12,0)</f>
        <v>4</v>
      </c>
      <c r="U1777" s="12">
        <f>VLOOKUP($B1777,'[3]POBLAC SIN ESSALUD CUADRO MANDO'!$G$3:$DY$188,13,0)</f>
        <v>4</v>
      </c>
      <c r="V1777" s="12">
        <f>VLOOKUP($B1777,'[3]POBLAC SIN ESSALUD CUADRO MANDO'!$G$3:$DY$188,14,0)</f>
        <v>5</v>
      </c>
      <c r="W1777" s="12">
        <f>VLOOKUP($B1777,'[3]POBLAC SIN ESSALUD CUADRO MANDO'!$G$3:$DY$188,15,0)</f>
        <v>5</v>
      </c>
      <c r="X1777" s="12">
        <f>VLOOKUP($B1777,'[3]POBLAC SIN ESSALUD CUADRO MANDO'!$G$3:$DY$188,16,0)</f>
        <v>5</v>
      </c>
      <c r="Y1777" s="12">
        <f>VLOOKUP($B1777,'[3]POBLAC SIN ESSALUD CUADRO MANDO'!$G$3:$DY$188,17,0)</f>
        <v>5</v>
      </c>
      <c r="Z1777" s="12">
        <f>VLOOKUP($B1777,'[3]POBLAC SIN ESSALUD CUADRO MANDO'!$G$3:$DY$188,18,0)</f>
        <v>5</v>
      </c>
      <c r="AA1777" s="12">
        <f>VLOOKUP($B1777,'[3]POBLAC SIN ESSALUD CUADRO MANDO'!$G$3:$DY$188,19,0)</f>
        <v>5</v>
      </c>
      <c r="AB1777" s="12">
        <f>VLOOKUP($B1777,'[3]POBLAC SIN ESSALUD CUADRO MANDO'!$G$3:$DY$188,20,0)</f>
        <v>5</v>
      </c>
      <c r="AC1777" s="12">
        <f>VLOOKUP($B1777,'[3]POBLAC SIN ESSALUD CUADRO MANDO'!$G$3:$DY$188,21,0)</f>
        <v>4</v>
      </c>
      <c r="AD1777" s="12">
        <f>VLOOKUP($B1777,'[3]POBLAC SIN ESSALUD CUADRO MANDO'!$G$3:$DY$188,110,0)</f>
        <v>20</v>
      </c>
      <c r="AE1777" s="12">
        <f>VLOOKUP($B1777,'[3]POBLAC SIN ESSALUD CUADRO MANDO'!$G$3:$DY$188,111,0)</f>
        <v>16</v>
      </c>
      <c r="AF1777" s="12">
        <f>VLOOKUP($B1777,'[3]POBLAC SIN ESSALUD CUADRO MANDO'!$G$3:$DY$188,112,0)</f>
        <v>16</v>
      </c>
      <c r="AG1777" s="12">
        <f>VLOOKUP($B1777,'[3]POBLAC SIN ESSALUD CUADRO MANDO'!$G$3:$DY$188,113,0)</f>
        <v>14</v>
      </c>
      <c r="AH1777" s="12">
        <f>VLOOKUP($B1777,'[3]POBLAC SIN ESSALUD CUADRO MANDO'!$G$3:$DY$188,114,0)</f>
        <v>14</v>
      </c>
      <c r="AI1777" s="12">
        <f>VLOOKUP($B1777,'[3]POBLAC SIN ESSALUD CUADRO MANDO'!$G$3:$DY$188,115,0)</f>
        <v>15</v>
      </c>
      <c r="AJ1777" s="12">
        <f>VLOOKUP($B1777,'[3]POBLAC SIN ESSALUD CUADRO MANDO'!$G$3:$DY$188,116,0)</f>
        <v>13</v>
      </c>
      <c r="AK1777" s="12">
        <f>VLOOKUP($B1777,'[3]POBLAC SIN ESSALUD CUADRO MANDO'!$G$3:$DY$188,117,0)</f>
        <v>11</v>
      </c>
      <c r="AL1777" s="12">
        <f>VLOOKUP($B1777,'[3]POBLAC SIN ESSALUD CUADRO MANDO'!$G$3:$DY$188,118,0)</f>
        <v>8</v>
      </c>
      <c r="AM1777" s="12">
        <f>VLOOKUP($B1777,'[3]POBLAC SIN ESSALUD CUADRO MANDO'!$G$3:$DY$188,119,0)</f>
        <v>5</v>
      </c>
      <c r="AN1777" s="12">
        <f>VLOOKUP($B1777,'[3]POBLAC SIN ESSALUD CUADRO MANDO'!$G$3:$DY$188,120,0)</f>
        <v>5</v>
      </c>
      <c r="AO1777" s="12">
        <f>VLOOKUP($B1777,'[3]POBLAC SIN ESSALUD CUADRO MANDO'!$G$3:$DY$188,121,0)</f>
        <v>5</v>
      </c>
      <c r="AP1777" s="12">
        <f>VLOOKUP($B1777,'[3]POBLAC SIN ESSALUD CUADRO MANDO'!$G$3:$DY$188,122,0)</f>
        <v>4</v>
      </c>
      <c r="AQ1777" s="74">
        <f>VLOOKUP($B1777,'[4]POB-2019'!$K$6:$BD$190,42,0)</f>
        <v>115</v>
      </c>
      <c r="AR1777" s="74">
        <f>VLOOKUP($B1777,'[4]POB-2019'!$K$6:$BD$190,43,0)</f>
        <v>12</v>
      </c>
      <c r="AS1777" s="74">
        <f>VLOOKUP($B1777,'[4]POB-2019'!$K$6:$BD$190,44,0)</f>
        <v>12</v>
      </c>
      <c r="AT1777" s="74">
        <f>VLOOKUP($B1777,'[4]POB-2019'!$K$6:$BD$190,45,0)</f>
        <v>48</v>
      </c>
      <c r="AU1777" s="12">
        <f>VLOOKUP($B1777,'[3]POBLAC SIN ESSALUD CUADRO MANDO'!$G$3:$DY$188,123,0)</f>
        <v>1</v>
      </c>
    </row>
    <row r="1778" spans="1:47" ht="12">
      <c r="A1778" s="58">
        <v>1779</v>
      </c>
      <c r="B1778" s="58">
        <v>5040</v>
      </c>
      <c r="C1778" s="59" t="s">
        <v>1130</v>
      </c>
      <c r="D1778" s="59" t="s">
        <v>723</v>
      </c>
      <c r="E1778" s="59" t="s">
        <v>902</v>
      </c>
      <c r="F1778" s="59" t="s">
        <v>904</v>
      </c>
      <c r="G1778" s="12" t="s">
        <v>283</v>
      </c>
      <c r="H1778" s="14">
        <f t="shared" si="426"/>
        <v>5040</v>
      </c>
      <c r="I1778" s="14">
        <f t="shared" si="417"/>
        <v>3073</v>
      </c>
      <c r="J1778" s="12">
        <f>VLOOKUP($B1778,'[3]POBLAC SIN ESSALUD CUADRO MANDO'!$G$3:$DY$188,2,0)</f>
        <v>53</v>
      </c>
      <c r="K1778" s="12">
        <f>VLOOKUP($B1778,'[3]POBLAC SIN ESSALUD CUADRO MANDO'!$G$3:$DY$188,3,0)</f>
        <v>54</v>
      </c>
      <c r="L1778" s="12">
        <f>VLOOKUP($B1778,'[3]POBLAC SIN ESSALUD CUADRO MANDO'!$G$3:$DY$188,4,0)</f>
        <v>60</v>
      </c>
      <c r="M1778" s="12">
        <f>VLOOKUP($B1778,'[3]POBLAC SIN ESSALUD CUADRO MANDO'!$G$3:$DY$188,5,0)</f>
        <v>41</v>
      </c>
      <c r="N1778" s="12">
        <f>VLOOKUP($B1778,'[3]POBLAC SIN ESSALUD CUADRO MANDO'!$G$3:$DY$188,6,0)</f>
        <v>58</v>
      </c>
      <c r="O1778" s="12">
        <f>VLOOKUP($B1778,'[3]POBLAC SIN ESSALUD CUADRO MANDO'!$G$3:$DY$188,7,0)</f>
        <v>48</v>
      </c>
      <c r="P1778" s="12">
        <f>VLOOKUP($B1778,'[3]POBLAC SIN ESSALUD CUADRO MANDO'!$G$3:$DY$188,8,0)</f>
        <v>41</v>
      </c>
      <c r="Q1778" s="12">
        <f>VLOOKUP($B1778,'[3]POBLAC SIN ESSALUD CUADRO MANDO'!$G$3:$DY$188,9,0)</f>
        <v>61</v>
      </c>
      <c r="R1778" s="12">
        <f>VLOOKUP($B1778,'[3]POBLAC SIN ESSALUD CUADRO MANDO'!$G$3:$DY$188,10,0)</f>
        <v>60</v>
      </c>
      <c r="S1778" s="12">
        <f>VLOOKUP($B1778,'[3]POBLAC SIN ESSALUD CUADRO MANDO'!$G$3:$DY$188,11,0)</f>
        <v>68</v>
      </c>
      <c r="T1778" s="12">
        <f>VLOOKUP($B1778,'[3]POBLAC SIN ESSALUD CUADRO MANDO'!$G$3:$DY$188,12,0)</f>
        <v>69</v>
      </c>
      <c r="U1778" s="12">
        <f>VLOOKUP($B1778,'[3]POBLAC SIN ESSALUD CUADRO MANDO'!$G$3:$DY$188,13,0)</f>
        <v>71</v>
      </c>
      <c r="V1778" s="12">
        <f>VLOOKUP($B1778,'[3]POBLAC SIN ESSALUD CUADRO MANDO'!$G$3:$DY$188,14,0)</f>
        <v>83</v>
      </c>
      <c r="W1778" s="12">
        <f>VLOOKUP($B1778,'[3]POBLAC SIN ESSALUD CUADRO MANDO'!$G$3:$DY$188,15,0)</f>
        <v>85</v>
      </c>
      <c r="X1778" s="12">
        <f>VLOOKUP($B1778,'[3]POBLAC SIN ESSALUD CUADRO MANDO'!$G$3:$DY$188,16,0)</f>
        <v>82</v>
      </c>
      <c r="Y1778" s="12">
        <f>VLOOKUP($B1778,'[3]POBLAC SIN ESSALUD CUADRO MANDO'!$G$3:$DY$188,17,0)</f>
        <v>78</v>
      </c>
      <c r="Z1778" s="12">
        <f>VLOOKUP($B1778,'[3]POBLAC SIN ESSALUD CUADRO MANDO'!$G$3:$DY$188,18,0)</f>
        <v>67</v>
      </c>
      <c r="AA1778" s="12">
        <f>VLOOKUP($B1778,'[3]POBLAC SIN ESSALUD CUADRO MANDO'!$G$3:$DY$188,19,0)</f>
        <v>67</v>
      </c>
      <c r="AB1778" s="12">
        <f>VLOOKUP($B1778,'[3]POBLAC SIN ESSALUD CUADRO MANDO'!$G$3:$DY$188,20,0)</f>
        <v>61</v>
      </c>
      <c r="AC1778" s="12">
        <f>VLOOKUP($B1778,'[3]POBLAC SIN ESSALUD CUADRO MANDO'!$G$3:$DY$188,21,0)</f>
        <v>62</v>
      </c>
      <c r="AD1778" s="12">
        <f>VLOOKUP($B1778,'[3]POBLAC SIN ESSALUD CUADRO MANDO'!$G$3:$DY$188,110,0)</f>
        <v>233</v>
      </c>
      <c r="AE1778" s="12">
        <f>VLOOKUP($B1778,'[3]POBLAC SIN ESSALUD CUADRO MANDO'!$G$3:$DY$188,111,0)</f>
        <v>150</v>
      </c>
      <c r="AF1778" s="12">
        <f>VLOOKUP($B1778,'[3]POBLAC SIN ESSALUD CUADRO MANDO'!$G$3:$DY$188,112,0)</f>
        <v>187</v>
      </c>
      <c r="AG1778" s="12">
        <f>VLOOKUP($B1778,'[3]POBLAC SIN ESSALUD CUADRO MANDO'!$G$3:$DY$188,113,0)</f>
        <v>155</v>
      </c>
      <c r="AH1778" s="12">
        <f>VLOOKUP($B1778,'[3]POBLAC SIN ESSALUD CUADRO MANDO'!$G$3:$DY$188,114,0)</f>
        <v>189</v>
      </c>
      <c r="AI1778" s="12">
        <f>VLOOKUP($B1778,'[3]POBLAC SIN ESSALUD CUADRO MANDO'!$G$3:$DY$188,115,0)</f>
        <v>178</v>
      </c>
      <c r="AJ1778" s="12">
        <f>VLOOKUP($B1778,'[3]POBLAC SIN ESSALUD CUADRO MANDO'!$G$3:$DY$188,116,0)</f>
        <v>164</v>
      </c>
      <c r="AK1778" s="12">
        <f>VLOOKUP($B1778,'[3]POBLAC SIN ESSALUD CUADRO MANDO'!$G$3:$DY$188,117,0)</f>
        <v>101</v>
      </c>
      <c r="AL1778" s="12">
        <f>VLOOKUP($B1778,'[3]POBLAC SIN ESSALUD CUADRO MANDO'!$G$3:$DY$188,118,0)</f>
        <v>108</v>
      </c>
      <c r="AM1778" s="12">
        <f>VLOOKUP($B1778,'[3]POBLAC SIN ESSALUD CUADRO MANDO'!$G$3:$DY$188,119,0)</f>
        <v>91</v>
      </c>
      <c r="AN1778" s="12">
        <f>VLOOKUP($B1778,'[3]POBLAC SIN ESSALUD CUADRO MANDO'!$G$3:$DY$188,120,0)</f>
        <v>82</v>
      </c>
      <c r="AO1778" s="12">
        <f>VLOOKUP($B1778,'[3]POBLAC SIN ESSALUD CUADRO MANDO'!$G$3:$DY$188,121,0)</f>
        <v>56</v>
      </c>
      <c r="AP1778" s="12">
        <f>VLOOKUP($B1778,'[3]POBLAC SIN ESSALUD CUADRO MANDO'!$G$3:$DY$188,122,0)</f>
        <v>110</v>
      </c>
      <c r="AQ1778" s="74">
        <f>VLOOKUP($B1778,'[4]POB-2019'!$K$6:$BD$190,42,0)</f>
        <v>1567</v>
      </c>
      <c r="AR1778" s="74">
        <f>VLOOKUP($B1778,'[4]POB-2019'!$K$6:$BD$190,43,0)</f>
        <v>199</v>
      </c>
      <c r="AS1778" s="74">
        <f>VLOOKUP($B1778,'[4]POB-2019'!$K$6:$BD$190,44,0)</f>
        <v>171</v>
      </c>
      <c r="AT1778" s="74">
        <f>VLOOKUP($B1778,'[4]POB-2019'!$K$6:$BD$190,45,0)</f>
        <v>557</v>
      </c>
      <c r="AU1778" s="12">
        <f>VLOOKUP($B1778,'[3]POBLAC SIN ESSALUD CUADRO MANDO'!$G$3:$DY$188,123,0)</f>
        <v>59</v>
      </c>
    </row>
    <row r="1779" spans="1:47" ht="12">
      <c r="A1779" s="58">
        <v>1780</v>
      </c>
      <c r="B1779" s="58">
        <v>5037</v>
      </c>
      <c r="C1779" s="59" t="s">
        <v>1130</v>
      </c>
      <c r="D1779" s="59" t="s">
        <v>723</v>
      </c>
      <c r="E1779" s="59" t="s">
        <v>902</v>
      </c>
      <c r="F1779" s="59" t="s">
        <v>905</v>
      </c>
      <c r="G1779" s="12" t="s">
        <v>266</v>
      </c>
      <c r="H1779" s="14">
        <f t="shared" si="426"/>
        <v>5037</v>
      </c>
      <c r="I1779" s="14">
        <f t="shared" si="417"/>
        <v>628</v>
      </c>
      <c r="J1779" s="12">
        <f>VLOOKUP($B1779,'[3]POBLAC SIN ESSALUD CUADRO MANDO'!$G$3:$DY$188,2,0)</f>
        <v>6</v>
      </c>
      <c r="K1779" s="12">
        <f>VLOOKUP($B1779,'[3]POBLAC SIN ESSALUD CUADRO MANDO'!$G$3:$DY$188,3,0)</f>
        <v>10</v>
      </c>
      <c r="L1779" s="12">
        <f>VLOOKUP($B1779,'[3]POBLAC SIN ESSALUD CUADRO MANDO'!$G$3:$DY$188,4,0)</f>
        <v>6</v>
      </c>
      <c r="M1779" s="12">
        <f>VLOOKUP($B1779,'[3]POBLAC SIN ESSALUD CUADRO MANDO'!$G$3:$DY$188,5,0)</f>
        <v>9</v>
      </c>
      <c r="N1779" s="12">
        <f>VLOOKUP($B1779,'[3]POBLAC SIN ESSALUD CUADRO MANDO'!$G$3:$DY$188,6,0)</f>
        <v>9</v>
      </c>
      <c r="O1779" s="12">
        <f>VLOOKUP($B1779,'[3]POBLAC SIN ESSALUD CUADRO MANDO'!$G$3:$DY$188,7,0)</f>
        <v>9</v>
      </c>
      <c r="P1779" s="12">
        <f>VLOOKUP($B1779,'[3]POBLAC SIN ESSALUD CUADRO MANDO'!$G$3:$DY$188,8,0)</f>
        <v>8</v>
      </c>
      <c r="Q1779" s="12">
        <f>VLOOKUP($B1779,'[3]POBLAC SIN ESSALUD CUADRO MANDO'!$G$3:$DY$188,9,0)</f>
        <v>11</v>
      </c>
      <c r="R1779" s="12">
        <f>VLOOKUP($B1779,'[3]POBLAC SIN ESSALUD CUADRO MANDO'!$G$3:$DY$188,10,0)</f>
        <v>11</v>
      </c>
      <c r="S1779" s="12">
        <f>VLOOKUP($B1779,'[3]POBLAC SIN ESSALUD CUADRO MANDO'!$G$3:$DY$188,11,0)</f>
        <v>12</v>
      </c>
      <c r="T1779" s="12">
        <f>VLOOKUP($B1779,'[3]POBLAC SIN ESSALUD CUADRO MANDO'!$G$3:$DY$188,12,0)</f>
        <v>12</v>
      </c>
      <c r="U1779" s="12">
        <f>VLOOKUP($B1779,'[3]POBLAC SIN ESSALUD CUADRO MANDO'!$G$3:$DY$188,13,0)</f>
        <v>12</v>
      </c>
      <c r="V1779" s="12">
        <f>VLOOKUP($B1779,'[3]POBLAC SIN ESSALUD CUADRO MANDO'!$G$3:$DY$188,14,0)</f>
        <v>14</v>
      </c>
      <c r="W1779" s="12">
        <f>VLOOKUP($B1779,'[3]POBLAC SIN ESSALUD CUADRO MANDO'!$G$3:$DY$188,15,0)</f>
        <v>14</v>
      </c>
      <c r="X1779" s="12">
        <f>VLOOKUP($B1779,'[3]POBLAC SIN ESSALUD CUADRO MANDO'!$G$3:$DY$188,16,0)</f>
        <v>14</v>
      </c>
      <c r="Y1779" s="12">
        <f>VLOOKUP($B1779,'[3]POBLAC SIN ESSALUD CUADRO MANDO'!$G$3:$DY$188,17,0)</f>
        <v>15</v>
      </c>
      <c r="Z1779" s="12">
        <f>VLOOKUP($B1779,'[3]POBLAC SIN ESSALUD CUADRO MANDO'!$G$3:$DY$188,18,0)</f>
        <v>13</v>
      </c>
      <c r="AA1779" s="12">
        <f>VLOOKUP($B1779,'[3]POBLAC SIN ESSALUD CUADRO MANDO'!$G$3:$DY$188,19,0)</f>
        <v>13</v>
      </c>
      <c r="AB1779" s="12">
        <f>VLOOKUP($B1779,'[3]POBLAC SIN ESSALUD CUADRO MANDO'!$G$3:$DY$188,20,0)</f>
        <v>13</v>
      </c>
      <c r="AC1779" s="12">
        <f>VLOOKUP($B1779,'[3]POBLAC SIN ESSALUD CUADRO MANDO'!$G$3:$DY$188,21,0)</f>
        <v>13</v>
      </c>
      <c r="AD1779" s="12">
        <f>VLOOKUP($B1779,'[3]POBLAC SIN ESSALUD CUADRO MANDO'!$G$3:$DY$188,110,0)</f>
        <v>55</v>
      </c>
      <c r="AE1779" s="12">
        <f>VLOOKUP($B1779,'[3]POBLAC SIN ESSALUD CUADRO MANDO'!$G$3:$DY$188,111,0)</f>
        <v>41</v>
      </c>
      <c r="AF1779" s="12">
        <f>VLOOKUP($B1779,'[3]POBLAC SIN ESSALUD CUADRO MANDO'!$G$3:$DY$188,112,0)</f>
        <v>45</v>
      </c>
      <c r="AG1779" s="12">
        <f>VLOOKUP($B1779,'[3]POBLAC SIN ESSALUD CUADRO MANDO'!$G$3:$DY$188,113,0)</f>
        <v>40</v>
      </c>
      <c r="AH1779" s="12">
        <f>VLOOKUP($B1779,'[3]POBLAC SIN ESSALUD CUADRO MANDO'!$G$3:$DY$188,114,0)</f>
        <v>39</v>
      </c>
      <c r="AI1779" s="12">
        <f>VLOOKUP($B1779,'[3]POBLAC SIN ESSALUD CUADRO MANDO'!$G$3:$DY$188,115,0)</f>
        <v>37</v>
      </c>
      <c r="AJ1779" s="12">
        <f>VLOOKUP($B1779,'[3]POBLAC SIN ESSALUD CUADRO MANDO'!$G$3:$DY$188,116,0)</f>
        <v>37</v>
      </c>
      <c r="AK1779" s="12">
        <f>VLOOKUP($B1779,'[3]POBLAC SIN ESSALUD CUADRO MANDO'!$G$3:$DY$188,117,0)</f>
        <v>26</v>
      </c>
      <c r="AL1779" s="12">
        <f>VLOOKUP($B1779,'[3]POBLAC SIN ESSALUD CUADRO MANDO'!$G$3:$DY$188,118,0)</f>
        <v>22</v>
      </c>
      <c r="AM1779" s="12">
        <f>VLOOKUP($B1779,'[3]POBLAC SIN ESSALUD CUADRO MANDO'!$G$3:$DY$188,119,0)</f>
        <v>19</v>
      </c>
      <c r="AN1779" s="12">
        <f>VLOOKUP($B1779,'[3]POBLAC SIN ESSALUD CUADRO MANDO'!$G$3:$DY$188,120,0)</f>
        <v>15</v>
      </c>
      <c r="AO1779" s="12">
        <f>VLOOKUP($B1779,'[3]POBLAC SIN ESSALUD CUADRO MANDO'!$G$3:$DY$188,121,0)</f>
        <v>13</v>
      </c>
      <c r="AP1779" s="12">
        <f>VLOOKUP($B1779,'[3]POBLAC SIN ESSALUD CUADRO MANDO'!$G$3:$DY$188,122,0)</f>
        <v>15</v>
      </c>
      <c r="AQ1779" s="74">
        <f>VLOOKUP($B1779,'[4]POB-2019'!$K$6:$BD$190,42,0)</f>
        <v>320</v>
      </c>
      <c r="AR1779" s="74">
        <f>VLOOKUP($B1779,'[4]POB-2019'!$K$6:$BD$190,43,0)</f>
        <v>34</v>
      </c>
      <c r="AS1779" s="74">
        <f>VLOOKUP($B1779,'[4]POB-2019'!$K$6:$BD$190,44,0)</f>
        <v>34</v>
      </c>
      <c r="AT1779" s="74">
        <f>VLOOKUP($B1779,'[4]POB-2019'!$K$6:$BD$190,45,0)</f>
        <v>131</v>
      </c>
      <c r="AU1779" s="12">
        <f>VLOOKUP($B1779,'[3]POBLAC SIN ESSALUD CUADRO MANDO'!$G$3:$DY$188,123,0)</f>
        <v>6</v>
      </c>
    </row>
    <row r="1780" spans="1:47" ht="12">
      <c r="A1780" s="58">
        <v>1781</v>
      </c>
      <c r="B1780" s="58">
        <v>7749</v>
      </c>
      <c r="C1780" s="59" t="s">
        <v>1130</v>
      </c>
      <c r="D1780" s="59" t="s">
        <v>723</v>
      </c>
      <c r="E1780" s="59" t="s">
        <v>902</v>
      </c>
      <c r="F1780" s="59" t="s">
        <v>906</v>
      </c>
      <c r="G1780" s="12" t="s">
        <v>266</v>
      </c>
      <c r="H1780" s="14">
        <f t="shared" si="426"/>
        <v>7749</v>
      </c>
      <c r="I1780" s="14">
        <f t="shared" si="417"/>
        <v>643</v>
      </c>
      <c r="J1780" s="12">
        <f>VLOOKUP($B1780,'[3]POBLAC SIN ESSALUD CUADRO MANDO'!$G$3:$DY$188,2,0)</f>
        <v>11</v>
      </c>
      <c r="K1780" s="12">
        <f>VLOOKUP($B1780,'[3]POBLAC SIN ESSALUD CUADRO MANDO'!$G$3:$DY$188,3,0)</f>
        <v>15</v>
      </c>
      <c r="L1780" s="12">
        <f>VLOOKUP($B1780,'[3]POBLAC SIN ESSALUD CUADRO MANDO'!$G$3:$DY$188,4,0)</f>
        <v>9</v>
      </c>
      <c r="M1780" s="12">
        <f>VLOOKUP($B1780,'[3]POBLAC SIN ESSALUD CUADRO MANDO'!$G$3:$DY$188,5,0)</f>
        <v>9</v>
      </c>
      <c r="N1780" s="12">
        <f>VLOOKUP($B1780,'[3]POBLAC SIN ESSALUD CUADRO MANDO'!$G$3:$DY$188,6,0)</f>
        <v>8</v>
      </c>
      <c r="O1780" s="12">
        <f>VLOOKUP($B1780,'[3]POBLAC SIN ESSALUD CUADRO MANDO'!$G$3:$DY$188,7,0)</f>
        <v>9</v>
      </c>
      <c r="P1780" s="12">
        <f>VLOOKUP($B1780,'[3]POBLAC SIN ESSALUD CUADRO MANDO'!$G$3:$DY$188,8,0)</f>
        <v>8</v>
      </c>
      <c r="Q1780" s="12">
        <f>VLOOKUP($B1780,'[3]POBLAC SIN ESSALUD CUADRO MANDO'!$G$3:$DY$188,9,0)</f>
        <v>11</v>
      </c>
      <c r="R1780" s="12">
        <f>VLOOKUP($B1780,'[3]POBLAC SIN ESSALUD CUADRO MANDO'!$G$3:$DY$188,10,0)</f>
        <v>11</v>
      </c>
      <c r="S1780" s="12">
        <f>VLOOKUP($B1780,'[3]POBLAC SIN ESSALUD CUADRO MANDO'!$G$3:$DY$188,11,0)</f>
        <v>12</v>
      </c>
      <c r="T1780" s="12">
        <f>VLOOKUP($B1780,'[3]POBLAC SIN ESSALUD CUADRO MANDO'!$G$3:$DY$188,12,0)</f>
        <v>12</v>
      </c>
      <c r="U1780" s="12">
        <f>VLOOKUP($B1780,'[3]POBLAC SIN ESSALUD CUADRO MANDO'!$G$3:$DY$188,13,0)</f>
        <v>12</v>
      </c>
      <c r="V1780" s="12">
        <f>VLOOKUP($B1780,'[3]POBLAC SIN ESSALUD CUADRO MANDO'!$G$3:$DY$188,14,0)</f>
        <v>14</v>
      </c>
      <c r="W1780" s="12">
        <f>VLOOKUP($B1780,'[3]POBLAC SIN ESSALUD CUADRO MANDO'!$G$3:$DY$188,15,0)</f>
        <v>15</v>
      </c>
      <c r="X1780" s="12">
        <f>VLOOKUP($B1780,'[3]POBLAC SIN ESSALUD CUADRO MANDO'!$G$3:$DY$188,16,0)</f>
        <v>14</v>
      </c>
      <c r="Y1780" s="12">
        <f>VLOOKUP($B1780,'[3]POBLAC SIN ESSALUD CUADRO MANDO'!$G$3:$DY$188,17,0)</f>
        <v>15</v>
      </c>
      <c r="Z1780" s="12">
        <f>VLOOKUP($B1780,'[3]POBLAC SIN ESSALUD CUADRO MANDO'!$G$3:$DY$188,18,0)</f>
        <v>13</v>
      </c>
      <c r="AA1780" s="12">
        <f>VLOOKUP($B1780,'[3]POBLAC SIN ESSALUD CUADRO MANDO'!$G$3:$DY$188,19,0)</f>
        <v>13</v>
      </c>
      <c r="AB1780" s="12">
        <f>VLOOKUP($B1780,'[3]POBLAC SIN ESSALUD CUADRO MANDO'!$G$3:$DY$188,20,0)</f>
        <v>13</v>
      </c>
      <c r="AC1780" s="12">
        <f>VLOOKUP($B1780,'[3]POBLAC SIN ESSALUD CUADRO MANDO'!$G$3:$DY$188,21,0)</f>
        <v>13</v>
      </c>
      <c r="AD1780" s="12">
        <f>VLOOKUP($B1780,'[3]POBLAC SIN ESSALUD CUADRO MANDO'!$G$3:$DY$188,110,0)</f>
        <v>55</v>
      </c>
      <c r="AE1780" s="12">
        <f>VLOOKUP($B1780,'[3]POBLAC SIN ESSALUD CUADRO MANDO'!$G$3:$DY$188,111,0)</f>
        <v>41</v>
      </c>
      <c r="AF1780" s="12">
        <f>VLOOKUP($B1780,'[3]POBLAC SIN ESSALUD CUADRO MANDO'!$G$3:$DY$188,112,0)</f>
        <v>45</v>
      </c>
      <c r="AG1780" s="12">
        <f>VLOOKUP($B1780,'[3]POBLAC SIN ESSALUD CUADRO MANDO'!$G$3:$DY$188,113,0)</f>
        <v>40</v>
      </c>
      <c r="AH1780" s="12">
        <f>VLOOKUP($B1780,'[3]POBLAC SIN ESSALUD CUADRO MANDO'!$G$3:$DY$188,114,0)</f>
        <v>39</v>
      </c>
      <c r="AI1780" s="12">
        <f>VLOOKUP($B1780,'[3]POBLAC SIN ESSALUD CUADRO MANDO'!$G$3:$DY$188,115,0)</f>
        <v>38</v>
      </c>
      <c r="AJ1780" s="12">
        <f>VLOOKUP($B1780,'[3]POBLAC SIN ESSALUD CUADRO MANDO'!$G$3:$DY$188,116,0)</f>
        <v>38</v>
      </c>
      <c r="AK1780" s="12">
        <f>VLOOKUP($B1780,'[3]POBLAC SIN ESSALUD CUADRO MANDO'!$G$3:$DY$188,117,0)</f>
        <v>26</v>
      </c>
      <c r="AL1780" s="12">
        <f>VLOOKUP($B1780,'[3]POBLAC SIN ESSALUD CUADRO MANDO'!$G$3:$DY$188,118,0)</f>
        <v>22</v>
      </c>
      <c r="AM1780" s="12">
        <f>VLOOKUP($B1780,'[3]POBLAC SIN ESSALUD CUADRO MANDO'!$G$3:$DY$188,119,0)</f>
        <v>19</v>
      </c>
      <c r="AN1780" s="12">
        <f>VLOOKUP($B1780,'[3]POBLAC SIN ESSALUD CUADRO MANDO'!$G$3:$DY$188,120,0)</f>
        <v>15</v>
      </c>
      <c r="AO1780" s="12">
        <f>VLOOKUP($B1780,'[3]POBLAC SIN ESSALUD CUADRO MANDO'!$G$3:$DY$188,121,0)</f>
        <v>13</v>
      </c>
      <c r="AP1780" s="12">
        <f>VLOOKUP($B1780,'[3]POBLAC SIN ESSALUD CUADRO MANDO'!$G$3:$DY$188,122,0)</f>
        <v>15</v>
      </c>
      <c r="AQ1780" s="74">
        <f>VLOOKUP($B1780,'[4]POB-2019'!$K$6:$BD$190,42,0)</f>
        <v>328</v>
      </c>
      <c r="AR1780" s="74">
        <f>VLOOKUP($B1780,'[4]POB-2019'!$K$6:$BD$190,43,0)</f>
        <v>34</v>
      </c>
      <c r="AS1780" s="74">
        <f>VLOOKUP($B1780,'[4]POB-2019'!$K$6:$BD$190,44,0)</f>
        <v>34</v>
      </c>
      <c r="AT1780" s="74">
        <f>VLOOKUP($B1780,'[4]POB-2019'!$K$6:$BD$190,45,0)</f>
        <v>132</v>
      </c>
      <c r="AU1780" s="12">
        <f>VLOOKUP($B1780,'[3]POBLAC SIN ESSALUD CUADRO MANDO'!$G$3:$DY$188,123,0)</f>
        <v>11</v>
      </c>
    </row>
    <row r="1781" spans="1:47" ht="12">
      <c r="A1781" s="58">
        <v>1782</v>
      </c>
      <c r="B1781" s="58">
        <v>6866</v>
      </c>
      <c r="C1781" s="59" t="s">
        <v>1130</v>
      </c>
      <c r="D1781" s="59" t="s">
        <v>723</v>
      </c>
      <c r="E1781" s="59" t="s">
        <v>902</v>
      </c>
      <c r="F1781" s="59" t="s">
        <v>907</v>
      </c>
      <c r="G1781" s="12" t="s">
        <v>266</v>
      </c>
      <c r="H1781" s="14">
        <f t="shared" si="426"/>
        <v>6866</v>
      </c>
      <c r="I1781" s="14">
        <f t="shared" si="417"/>
        <v>305</v>
      </c>
      <c r="J1781" s="12">
        <f>VLOOKUP($B1781,'[3]POBLAC SIN ESSALUD CUADRO MANDO'!$G$3:$DY$188,2,0)</f>
        <v>4</v>
      </c>
      <c r="K1781" s="12">
        <f>VLOOKUP($B1781,'[3]POBLAC SIN ESSALUD CUADRO MANDO'!$G$3:$DY$188,3,0)</f>
        <v>3</v>
      </c>
      <c r="L1781" s="12">
        <f>VLOOKUP($B1781,'[3]POBLAC SIN ESSALUD CUADRO MANDO'!$G$3:$DY$188,4,0)</f>
        <v>2</v>
      </c>
      <c r="M1781" s="12">
        <f>VLOOKUP($B1781,'[3]POBLAC SIN ESSALUD CUADRO MANDO'!$G$3:$DY$188,5,0)</f>
        <v>4</v>
      </c>
      <c r="N1781" s="12">
        <f>VLOOKUP($B1781,'[3]POBLAC SIN ESSALUD CUADRO MANDO'!$G$3:$DY$188,6,0)</f>
        <v>6</v>
      </c>
      <c r="O1781" s="12">
        <f>VLOOKUP($B1781,'[3]POBLAC SIN ESSALUD CUADRO MANDO'!$G$3:$DY$188,7,0)</f>
        <v>4</v>
      </c>
      <c r="P1781" s="12">
        <f>VLOOKUP($B1781,'[3]POBLAC SIN ESSALUD CUADRO MANDO'!$G$3:$DY$188,8,0)</f>
        <v>4</v>
      </c>
      <c r="Q1781" s="12">
        <f>VLOOKUP($B1781,'[3]POBLAC SIN ESSALUD CUADRO MANDO'!$G$3:$DY$188,9,0)</f>
        <v>6</v>
      </c>
      <c r="R1781" s="12">
        <f>VLOOKUP($B1781,'[3]POBLAC SIN ESSALUD CUADRO MANDO'!$G$3:$DY$188,10,0)</f>
        <v>5</v>
      </c>
      <c r="S1781" s="12">
        <f>VLOOKUP($B1781,'[3]POBLAC SIN ESSALUD CUADRO MANDO'!$G$3:$DY$188,11,0)</f>
        <v>6</v>
      </c>
      <c r="T1781" s="12">
        <f>VLOOKUP($B1781,'[3]POBLAC SIN ESSALUD CUADRO MANDO'!$G$3:$DY$188,12,0)</f>
        <v>6</v>
      </c>
      <c r="U1781" s="12">
        <f>VLOOKUP($B1781,'[3]POBLAC SIN ESSALUD CUADRO MANDO'!$G$3:$DY$188,13,0)</f>
        <v>6</v>
      </c>
      <c r="V1781" s="12">
        <f>VLOOKUP($B1781,'[3]POBLAC SIN ESSALUD CUADRO MANDO'!$G$3:$DY$188,14,0)</f>
        <v>7</v>
      </c>
      <c r="W1781" s="12">
        <f>VLOOKUP($B1781,'[3]POBLAC SIN ESSALUD CUADRO MANDO'!$G$3:$DY$188,15,0)</f>
        <v>7</v>
      </c>
      <c r="X1781" s="12">
        <f>VLOOKUP($B1781,'[3]POBLAC SIN ESSALUD CUADRO MANDO'!$G$3:$DY$188,16,0)</f>
        <v>7</v>
      </c>
      <c r="Y1781" s="12">
        <f>VLOOKUP($B1781,'[3]POBLAC SIN ESSALUD CUADRO MANDO'!$G$3:$DY$188,17,0)</f>
        <v>7</v>
      </c>
      <c r="Z1781" s="12">
        <f>VLOOKUP($B1781,'[3]POBLAC SIN ESSALUD CUADRO MANDO'!$G$3:$DY$188,18,0)</f>
        <v>6</v>
      </c>
      <c r="AA1781" s="12">
        <f>VLOOKUP($B1781,'[3]POBLAC SIN ESSALUD CUADRO MANDO'!$G$3:$DY$188,19,0)</f>
        <v>6</v>
      </c>
      <c r="AB1781" s="12">
        <f>VLOOKUP($B1781,'[3]POBLAC SIN ESSALUD CUADRO MANDO'!$G$3:$DY$188,20,0)</f>
        <v>6</v>
      </c>
      <c r="AC1781" s="12">
        <f>VLOOKUP($B1781,'[3]POBLAC SIN ESSALUD CUADRO MANDO'!$G$3:$DY$188,21,0)</f>
        <v>6</v>
      </c>
      <c r="AD1781" s="12">
        <f>VLOOKUP($B1781,'[3]POBLAC SIN ESSALUD CUADRO MANDO'!$G$3:$DY$188,110,0)</f>
        <v>27</v>
      </c>
      <c r="AE1781" s="12">
        <f>VLOOKUP($B1781,'[3]POBLAC SIN ESSALUD CUADRO MANDO'!$G$3:$DY$188,111,0)</f>
        <v>21</v>
      </c>
      <c r="AF1781" s="12">
        <f>VLOOKUP($B1781,'[3]POBLAC SIN ESSALUD CUADRO MANDO'!$G$3:$DY$188,112,0)</f>
        <v>22</v>
      </c>
      <c r="AG1781" s="12">
        <f>VLOOKUP($B1781,'[3]POBLAC SIN ESSALUD CUADRO MANDO'!$G$3:$DY$188,113,0)</f>
        <v>18</v>
      </c>
      <c r="AH1781" s="12">
        <f>VLOOKUP($B1781,'[3]POBLAC SIN ESSALUD CUADRO MANDO'!$G$3:$DY$188,114,0)</f>
        <v>19</v>
      </c>
      <c r="AI1781" s="12">
        <f>VLOOKUP($B1781,'[3]POBLAC SIN ESSALUD CUADRO MANDO'!$G$3:$DY$188,115,0)</f>
        <v>18</v>
      </c>
      <c r="AJ1781" s="12">
        <f>VLOOKUP($B1781,'[3]POBLAC SIN ESSALUD CUADRO MANDO'!$G$3:$DY$188,116,0)</f>
        <v>18</v>
      </c>
      <c r="AK1781" s="12">
        <f>VLOOKUP($B1781,'[3]POBLAC SIN ESSALUD CUADRO MANDO'!$G$3:$DY$188,117,0)</f>
        <v>12</v>
      </c>
      <c r="AL1781" s="12">
        <f>VLOOKUP($B1781,'[3]POBLAC SIN ESSALUD CUADRO MANDO'!$G$3:$DY$188,118,0)</f>
        <v>12</v>
      </c>
      <c r="AM1781" s="12">
        <f>VLOOKUP($B1781,'[3]POBLAC SIN ESSALUD CUADRO MANDO'!$G$3:$DY$188,119,0)</f>
        <v>9</v>
      </c>
      <c r="AN1781" s="12">
        <f>VLOOKUP($B1781,'[3]POBLAC SIN ESSALUD CUADRO MANDO'!$G$3:$DY$188,120,0)</f>
        <v>8</v>
      </c>
      <c r="AO1781" s="12">
        <f>VLOOKUP($B1781,'[3]POBLAC SIN ESSALUD CUADRO MANDO'!$G$3:$DY$188,121,0)</f>
        <v>5</v>
      </c>
      <c r="AP1781" s="12">
        <f>VLOOKUP($B1781,'[3]POBLAC SIN ESSALUD CUADRO MANDO'!$G$3:$DY$188,122,0)</f>
        <v>8</v>
      </c>
      <c r="AQ1781" s="74">
        <f>VLOOKUP($B1781,'[4]POB-2019'!$K$6:$BD$190,42,0)</f>
        <v>156</v>
      </c>
      <c r="AR1781" s="74">
        <f>VLOOKUP($B1781,'[4]POB-2019'!$K$6:$BD$190,43,0)</f>
        <v>17</v>
      </c>
      <c r="AS1781" s="74">
        <f>VLOOKUP($B1781,'[4]POB-2019'!$K$6:$BD$190,44,0)</f>
        <v>16</v>
      </c>
      <c r="AT1781" s="74">
        <f>VLOOKUP($B1781,'[4]POB-2019'!$K$6:$BD$190,45,0)</f>
        <v>64</v>
      </c>
      <c r="AU1781" s="12">
        <f>VLOOKUP($B1781,'[3]POBLAC SIN ESSALUD CUADRO MANDO'!$G$3:$DY$188,123,0)</f>
        <v>4</v>
      </c>
    </row>
    <row r="1782" spans="1:47" ht="12">
      <c r="A1782" s="58">
        <v>1783</v>
      </c>
      <c r="B1782" s="58">
        <v>5043</v>
      </c>
      <c r="C1782" s="59" t="s">
        <v>1130</v>
      </c>
      <c r="D1782" s="59" t="s">
        <v>723</v>
      </c>
      <c r="E1782" s="59" t="s">
        <v>902</v>
      </c>
      <c r="F1782" s="59" t="s">
        <v>909</v>
      </c>
      <c r="G1782" s="12" t="s">
        <v>266</v>
      </c>
      <c r="H1782" s="14">
        <f t="shared" si="426"/>
        <v>5043</v>
      </c>
      <c r="I1782" s="14">
        <f t="shared" si="417"/>
        <v>325</v>
      </c>
      <c r="J1782" s="12">
        <f>VLOOKUP($B1782,'[3]POBLAC SIN ESSALUD CUADRO MANDO'!$G$3:$DY$188,2,0)</f>
        <v>5</v>
      </c>
      <c r="K1782" s="12">
        <f>VLOOKUP($B1782,'[3]POBLAC SIN ESSALUD CUADRO MANDO'!$G$3:$DY$188,3,0)</f>
        <v>7</v>
      </c>
      <c r="L1782" s="12">
        <f>VLOOKUP($B1782,'[3]POBLAC SIN ESSALUD CUADRO MANDO'!$G$3:$DY$188,4,0)</f>
        <v>8</v>
      </c>
      <c r="M1782" s="12">
        <f>VLOOKUP($B1782,'[3]POBLAC SIN ESSALUD CUADRO MANDO'!$G$3:$DY$188,5,0)</f>
        <v>4</v>
      </c>
      <c r="N1782" s="12">
        <f>VLOOKUP($B1782,'[3]POBLAC SIN ESSALUD CUADRO MANDO'!$G$3:$DY$188,6,0)</f>
        <v>4</v>
      </c>
      <c r="O1782" s="12">
        <f>VLOOKUP($B1782,'[3]POBLAC SIN ESSALUD CUADRO MANDO'!$G$3:$DY$188,7,0)</f>
        <v>5</v>
      </c>
      <c r="P1782" s="12">
        <f>VLOOKUP($B1782,'[3]POBLAC SIN ESSALUD CUADRO MANDO'!$G$3:$DY$188,8,0)</f>
        <v>4</v>
      </c>
      <c r="Q1782" s="12">
        <f>VLOOKUP($B1782,'[3]POBLAC SIN ESSALUD CUADRO MANDO'!$G$3:$DY$188,9,0)</f>
        <v>6</v>
      </c>
      <c r="R1782" s="12">
        <f>VLOOKUP($B1782,'[3]POBLAC SIN ESSALUD CUADRO MANDO'!$G$3:$DY$188,10,0)</f>
        <v>6</v>
      </c>
      <c r="S1782" s="12">
        <f>VLOOKUP($B1782,'[3]POBLAC SIN ESSALUD CUADRO MANDO'!$G$3:$DY$188,11,0)</f>
        <v>6</v>
      </c>
      <c r="T1782" s="12">
        <f>VLOOKUP($B1782,'[3]POBLAC SIN ESSALUD CUADRO MANDO'!$G$3:$DY$188,12,0)</f>
        <v>6</v>
      </c>
      <c r="U1782" s="12">
        <f>VLOOKUP($B1782,'[3]POBLAC SIN ESSALUD CUADRO MANDO'!$G$3:$DY$188,13,0)</f>
        <v>6</v>
      </c>
      <c r="V1782" s="12">
        <f>VLOOKUP($B1782,'[3]POBLAC SIN ESSALUD CUADRO MANDO'!$G$3:$DY$188,14,0)</f>
        <v>7</v>
      </c>
      <c r="W1782" s="12">
        <f>VLOOKUP($B1782,'[3]POBLAC SIN ESSALUD CUADRO MANDO'!$G$3:$DY$188,15,0)</f>
        <v>7</v>
      </c>
      <c r="X1782" s="12">
        <f>VLOOKUP($B1782,'[3]POBLAC SIN ESSALUD CUADRO MANDO'!$G$3:$DY$188,16,0)</f>
        <v>7</v>
      </c>
      <c r="Y1782" s="12">
        <f>VLOOKUP($B1782,'[3]POBLAC SIN ESSALUD CUADRO MANDO'!$G$3:$DY$188,17,0)</f>
        <v>7</v>
      </c>
      <c r="Z1782" s="12">
        <f>VLOOKUP($B1782,'[3]POBLAC SIN ESSALUD CUADRO MANDO'!$G$3:$DY$188,18,0)</f>
        <v>6</v>
      </c>
      <c r="AA1782" s="12">
        <f>VLOOKUP($B1782,'[3]POBLAC SIN ESSALUD CUADRO MANDO'!$G$3:$DY$188,19,0)</f>
        <v>7</v>
      </c>
      <c r="AB1782" s="12">
        <f>VLOOKUP($B1782,'[3]POBLAC SIN ESSALUD CUADRO MANDO'!$G$3:$DY$188,20,0)</f>
        <v>6</v>
      </c>
      <c r="AC1782" s="12">
        <f>VLOOKUP($B1782,'[3]POBLAC SIN ESSALUD CUADRO MANDO'!$G$3:$DY$188,21,0)</f>
        <v>6</v>
      </c>
      <c r="AD1782" s="12">
        <f>VLOOKUP($B1782,'[3]POBLAC SIN ESSALUD CUADRO MANDO'!$G$3:$DY$188,110,0)</f>
        <v>28</v>
      </c>
      <c r="AE1782" s="12">
        <f>VLOOKUP($B1782,'[3]POBLAC SIN ESSALUD CUADRO MANDO'!$G$3:$DY$188,111,0)</f>
        <v>22</v>
      </c>
      <c r="AF1782" s="12">
        <f>VLOOKUP($B1782,'[3]POBLAC SIN ESSALUD CUADRO MANDO'!$G$3:$DY$188,112,0)</f>
        <v>22</v>
      </c>
      <c r="AG1782" s="12">
        <f>VLOOKUP($B1782,'[3]POBLAC SIN ESSALUD CUADRO MANDO'!$G$3:$DY$188,113,0)</f>
        <v>20</v>
      </c>
      <c r="AH1782" s="12">
        <f>VLOOKUP($B1782,'[3]POBLAC SIN ESSALUD CUADRO MANDO'!$G$3:$DY$188,114,0)</f>
        <v>19</v>
      </c>
      <c r="AI1782" s="12">
        <f>VLOOKUP($B1782,'[3]POBLAC SIN ESSALUD CUADRO MANDO'!$G$3:$DY$188,115,0)</f>
        <v>20</v>
      </c>
      <c r="AJ1782" s="12">
        <f>VLOOKUP($B1782,'[3]POBLAC SIN ESSALUD CUADRO MANDO'!$G$3:$DY$188,116,0)</f>
        <v>18</v>
      </c>
      <c r="AK1782" s="12">
        <f>VLOOKUP($B1782,'[3]POBLAC SIN ESSALUD CUADRO MANDO'!$G$3:$DY$188,117,0)</f>
        <v>14</v>
      </c>
      <c r="AL1782" s="12">
        <f>VLOOKUP($B1782,'[3]POBLAC SIN ESSALUD CUADRO MANDO'!$G$3:$DY$188,118,0)</f>
        <v>12</v>
      </c>
      <c r="AM1782" s="12">
        <f>VLOOKUP($B1782,'[3]POBLAC SIN ESSALUD CUADRO MANDO'!$G$3:$DY$188,119,0)</f>
        <v>9</v>
      </c>
      <c r="AN1782" s="12">
        <f>VLOOKUP($B1782,'[3]POBLAC SIN ESSALUD CUADRO MANDO'!$G$3:$DY$188,120,0)</f>
        <v>8</v>
      </c>
      <c r="AO1782" s="12">
        <f>VLOOKUP($B1782,'[3]POBLAC SIN ESSALUD CUADRO MANDO'!$G$3:$DY$188,121,0)</f>
        <v>5</v>
      </c>
      <c r="AP1782" s="12">
        <f>VLOOKUP($B1782,'[3]POBLAC SIN ESSALUD CUADRO MANDO'!$G$3:$DY$188,122,0)</f>
        <v>8</v>
      </c>
      <c r="AQ1782" s="74">
        <f>VLOOKUP($B1782,'[4]POB-2019'!$K$6:$BD$190,42,0)</f>
        <v>166</v>
      </c>
      <c r="AR1782" s="74">
        <f>VLOOKUP($B1782,'[4]POB-2019'!$K$6:$BD$190,43,0)</f>
        <v>17</v>
      </c>
      <c r="AS1782" s="74">
        <f>VLOOKUP($B1782,'[4]POB-2019'!$K$6:$BD$190,44,0)</f>
        <v>16</v>
      </c>
      <c r="AT1782" s="74">
        <f>VLOOKUP($B1782,'[4]POB-2019'!$K$6:$BD$190,45,0)</f>
        <v>67</v>
      </c>
      <c r="AU1782" s="12">
        <f>VLOOKUP($B1782,'[3]POBLAC SIN ESSALUD CUADRO MANDO'!$G$3:$DY$188,123,0)</f>
        <v>5</v>
      </c>
    </row>
    <row r="1783" spans="1:47" ht="12">
      <c r="A1783" s="58">
        <v>1784</v>
      </c>
      <c r="B1783" s="58">
        <v>11063</v>
      </c>
      <c r="C1783" s="59" t="s">
        <v>1130</v>
      </c>
      <c r="D1783" s="59" t="s">
        <v>723</v>
      </c>
      <c r="E1783" s="59" t="s">
        <v>902</v>
      </c>
      <c r="F1783" s="59" t="s">
        <v>910</v>
      </c>
      <c r="G1783" s="12" t="s">
        <v>266</v>
      </c>
      <c r="H1783" s="14">
        <f t="shared" si="426"/>
        <v>11063</v>
      </c>
      <c r="I1783" s="14">
        <f t="shared" si="417"/>
        <v>197</v>
      </c>
      <c r="J1783" s="12">
        <f>VLOOKUP($B1783,'[3]POBLAC SIN ESSALUD CUADRO MANDO'!$G$3:$DY$188,2,0)</f>
        <v>2</v>
      </c>
      <c r="K1783" s="12">
        <f>VLOOKUP($B1783,'[3]POBLAC SIN ESSALUD CUADRO MANDO'!$G$3:$DY$188,3,0)</f>
        <v>2</v>
      </c>
      <c r="L1783" s="12">
        <f>VLOOKUP($B1783,'[3]POBLAC SIN ESSALUD CUADRO MANDO'!$G$3:$DY$188,4,0)</f>
        <v>2</v>
      </c>
      <c r="M1783" s="12">
        <f>VLOOKUP($B1783,'[3]POBLAC SIN ESSALUD CUADRO MANDO'!$G$3:$DY$188,5,0)</f>
        <v>3</v>
      </c>
      <c r="N1783" s="12">
        <f>VLOOKUP($B1783,'[3]POBLAC SIN ESSALUD CUADRO MANDO'!$G$3:$DY$188,6,0)</f>
        <v>2</v>
      </c>
      <c r="O1783" s="12">
        <f>VLOOKUP($B1783,'[3]POBLAC SIN ESSALUD CUADRO MANDO'!$G$3:$DY$188,7,0)</f>
        <v>3</v>
      </c>
      <c r="P1783" s="12">
        <f>VLOOKUP($B1783,'[3]POBLAC SIN ESSALUD CUADRO MANDO'!$G$3:$DY$188,8,0)</f>
        <v>3</v>
      </c>
      <c r="Q1783" s="12">
        <f>VLOOKUP($B1783,'[3]POBLAC SIN ESSALUD CUADRO MANDO'!$G$3:$DY$188,9,0)</f>
        <v>4</v>
      </c>
      <c r="R1783" s="12">
        <f>VLOOKUP($B1783,'[3]POBLAC SIN ESSALUD CUADRO MANDO'!$G$3:$DY$188,10,0)</f>
        <v>4</v>
      </c>
      <c r="S1783" s="12">
        <f>VLOOKUP($B1783,'[3]POBLAC SIN ESSALUD CUADRO MANDO'!$G$3:$DY$188,11,0)</f>
        <v>4</v>
      </c>
      <c r="T1783" s="12">
        <f>VLOOKUP($B1783,'[3]POBLAC SIN ESSALUD CUADRO MANDO'!$G$3:$DY$188,12,0)</f>
        <v>4</v>
      </c>
      <c r="U1783" s="12">
        <f>VLOOKUP($B1783,'[3]POBLAC SIN ESSALUD CUADRO MANDO'!$G$3:$DY$188,13,0)</f>
        <v>4</v>
      </c>
      <c r="V1783" s="12">
        <f>VLOOKUP($B1783,'[3]POBLAC SIN ESSALUD CUADRO MANDO'!$G$3:$DY$188,14,0)</f>
        <v>4</v>
      </c>
      <c r="W1783" s="12">
        <f>VLOOKUP($B1783,'[3]POBLAC SIN ESSALUD CUADRO MANDO'!$G$3:$DY$188,15,0)</f>
        <v>5</v>
      </c>
      <c r="X1783" s="12">
        <f>VLOOKUP($B1783,'[3]POBLAC SIN ESSALUD CUADRO MANDO'!$G$3:$DY$188,16,0)</f>
        <v>4</v>
      </c>
      <c r="Y1783" s="12">
        <f>VLOOKUP($B1783,'[3]POBLAC SIN ESSALUD CUADRO MANDO'!$G$3:$DY$188,17,0)</f>
        <v>5</v>
      </c>
      <c r="Z1783" s="12">
        <f>VLOOKUP($B1783,'[3]POBLAC SIN ESSALUD CUADRO MANDO'!$G$3:$DY$188,18,0)</f>
        <v>4</v>
      </c>
      <c r="AA1783" s="12">
        <f>VLOOKUP($B1783,'[3]POBLAC SIN ESSALUD CUADRO MANDO'!$G$3:$DY$188,19,0)</f>
        <v>4</v>
      </c>
      <c r="AB1783" s="12">
        <f>VLOOKUP($B1783,'[3]POBLAC SIN ESSALUD CUADRO MANDO'!$G$3:$DY$188,20,0)</f>
        <v>4</v>
      </c>
      <c r="AC1783" s="12">
        <f>VLOOKUP($B1783,'[3]POBLAC SIN ESSALUD CUADRO MANDO'!$G$3:$DY$188,21,0)</f>
        <v>4</v>
      </c>
      <c r="AD1783" s="12">
        <f>VLOOKUP($B1783,'[3]POBLAC SIN ESSALUD CUADRO MANDO'!$G$3:$DY$188,110,0)</f>
        <v>17</v>
      </c>
      <c r="AE1783" s="12">
        <f>VLOOKUP($B1783,'[3]POBLAC SIN ESSALUD CUADRO MANDO'!$G$3:$DY$188,111,0)</f>
        <v>13</v>
      </c>
      <c r="AF1783" s="12">
        <f>VLOOKUP($B1783,'[3]POBLAC SIN ESSALUD CUADRO MANDO'!$G$3:$DY$188,112,0)</f>
        <v>14</v>
      </c>
      <c r="AG1783" s="12">
        <f>VLOOKUP($B1783,'[3]POBLAC SIN ESSALUD CUADRO MANDO'!$G$3:$DY$188,113,0)</f>
        <v>13</v>
      </c>
      <c r="AH1783" s="12">
        <f>VLOOKUP($B1783,'[3]POBLAC SIN ESSALUD CUADRO MANDO'!$G$3:$DY$188,114,0)</f>
        <v>13</v>
      </c>
      <c r="AI1783" s="12">
        <f>VLOOKUP($B1783,'[3]POBLAC SIN ESSALUD CUADRO MANDO'!$G$3:$DY$188,115,0)</f>
        <v>11</v>
      </c>
      <c r="AJ1783" s="12">
        <f>VLOOKUP($B1783,'[3]POBLAC SIN ESSALUD CUADRO MANDO'!$G$3:$DY$188,116,0)</f>
        <v>12</v>
      </c>
      <c r="AK1783" s="12">
        <f>VLOOKUP($B1783,'[3]POBLAC SIN ESSALUD CUADRO MANDO'!$G$3:$DY$188,117,0)</f>
        <v>9</v>
      </c>
      <c r="AL1783" s="12">
        <f>VLOOKUP($B1783,'[3]POBLAC SIN ESSALUD CUADRO MANDO'!$G$3:$DY$188,118,0)</f>
        <v>7</v>
      </c>
      <c r="AM1783" s="12">
        <f>VLOOKUP($B1783,'[3]POBLAC SIN ESSALUD CUADRO MANDO'!$G$3:$DY$188,119,0)</f>
        <v>5</v>
      </c>
      <c r="AN1783" s="12">
        <f>VLOOKUP($B1783,'[3]POBLAC SIN ESSALUD CUADRO MANDO'!$G$3:$DY$188,120,0)</f>
        <v>5</v>
      </c>
      <c r="AO1783" s="12">
        <f>VLOOKUP($B1783,'[3]POBLAC SIN ESSALUD CUADRO MANDO'!$G$3:$DY$188,121,0)</f>
        <v>5</v>
      </c>
      <c r="AP1783" s="12">
        <f>VLOOKUP($B1783,'[3]POBLAC SIN ESSALUD CUADRO MANDO'!$G$3:$DY$188,122,0)</f>
        <v>2</v>
      </c>
      <c r="AQ1783" s="74">
        <f>VLOOKUP($B1783,'[4]POB-2019'!$K$6:$BD$190,42,0)</f>
        <v>100</v>
      </c>
      <c r="AR1783" s="74">
        <f>VLOOKUP($B1783,'[4]POB-2019'!$K$6:$BD$190,43,0)</f>
        <v>11</v>
      </c>
      <c r="AS1783" s="74">
        <f>VLOOKUP($B1783,'[4]POB-2019'!$K$6:$BD$190,44,0)</f>
        <v>11</v>
      </c>
      <c r="AT1783" s="74">
        <f>VLOOKUP($B1783,'[4]POB-2019'!$K$6:$BD$190,45,0)</f>
        <v>41</v>
      </c>
      <c r="AU1783" s="12">
        <f>VLOOKUP($B1783,'[3]POBLAC SIN ESSALUD CUADRO MANDO'!$G$3:$DY$188,123,0)</f>
        <v>2</v>
      </c>
    </row>
    <row r="1784" spans="1:47" ht="12">
      <c r="A1784" s="58">
        <v>1785</v>
      </c>
      <c r="B1784" s="58">
        <v>6937</v>
      </c>
      <c r="C1784" s="59" t="s">
        <v>1130</v>
      </c>
      <c r="D1784" s="59" t="s">
        <v>723</v>
      </c>
      <c r="E1784" s="59" t="s">
        <v>902</v>
      </c>
      <c r="F1784" s="59" t="s">
        <v>911</v>
      </c>
      <c r="G1784" s="12" t="s">
        <v>266</v>
      </c>
      <c r="H1784" s="14">
        <f t="shared" si="426"/>
        <v>6937</v>
      </c>
      <c r="I1784" s="14">
        <f t="shared" si="417"/>
        <v>794</v>
      </c>
      <c r="J1784" s="12">
        <f>VLOOKUP($B1784,'[3]POBLAC SIN ESSALUD CUADRO MANDO'!$G$3:$DY$188,2,0)</f>
        <v>12</v>
      </c>
      <c r="K1784" s="12">
        <f>VLOOKUP($B1784,'[3]POBLAC SIN ESSALUD CUADRO MANDO'!$G$3:$DY$188,3,0)</f>
        <v>15</v>
      </c>
      <c r="L1784" s="12">
        <f>VLOOKUP($B1784,'[3]POBLAC SIN ESSALUD CUADRO MANDO'!$G$3:$DY$188,4,0)</f>
        <v>9</v>
      </c>
      <c r="M1784" s="12">
        <f>VLOOKUP($B1784,'[3]POBLAC SIN ESSALUD CUADRO MANDO'!$G$3:$DY$188,5,0)</f>
        <v>11</v>
      </c>
      <c r="N1784" s="12">
        <f>VLOOKUP($B1784,'[3]POBLAC SIN ESSALUD CUADRO MANDO'!$G$3:$DY$188,6,0)</f>
        <v>9</v>
      </c>
      <c r="O1784" s="12">
        <f>VLOOKUP($B1784,'[3]POBLAC SIN ESSALUD CUADRO MANDO'!$G$3:$DY$188,7,0)</f>
        <v>12</v>
      </c>
      <c r="P1784" s="12">
        <f>VLOOKUP($B1784,'[3]POBLAC SIN ESSALUD CUADRO MANDO'!$G$3:$DY$188,8,0)</f>
        <v>10</v>
      </c>
      <c r="Q1784" s="12">
        <f>VLOOKUP($B1784,'[3]POBLAC SIN ESSALUD CUADRO MANDO'!$G$3:$DY$188,9,0)</f>
        <v>14</v>
      </c>
      <c r="R1784" s="12">
        <f>VLOOKUP($B1784,'[3]POBLAC SIN ESSALUD CUADRO MANDO'!$G$3:$DY$188,10,0)</f>
        <v>14</v>
      </c>
      <c r="S1784" s="12">
        <f>VLOOKUP($B1784,'[3]POBLAC SIN ESSALUD CUADRO MANDO'!$G$3:$DY$188,11,0)</f>
        <v>15</v>
      </c>
      <c r="T1784" s="12">
        <f>VLOOKUP($B1784,'[3]POBLAC SIN ESSALUD CUADRO MANDO'!$G$3:$DY$188,12,0)</f>
        <v>15</v>
      </c>
      <c r="U1784" s="12">
        <f>VLOOKUP($B1784,'[3]POBLAC SIN ESSALUD CUADRO MANDO'!$G$3:$DY$188,13,0)</f>
        <v>15</v>
      </c>
      <c r="V1784" s="12">
        <f>VLOOKUP($B1784,'[3]POBLAC SIN ESSALUD CUADRO MANDO'!$G$3:$DY$188,14,0)</f>
        <v>18</v>
      </c>
      <c r="W1784" s="12">
        <f>VLOOKUP($B1784,'[3]POBLAC SIN ESSALUD CUADRO MANDO'!$G$3:$DY$188,15,0)</f>
        <v>18</v>
      </c>
      <c r="X1784" s="12">
        <f>VLOOKUP($B1784,'[3]POBLAC SIN ESSALUD CUADRO MANDO'!$G$3:$DY$188,16,0)</f>
        <v>17</v>
      </c>
      <c r="Y1784" s="12">
        <f>VLOOKUP($B1784,'[3]POBLAC SIN ESSALUD CUADRO MANDO'!$G$3:$DY$188,17,0)</f>
        <v>18</v>
      </c>
      <c r="Z1784" s="12">
        <f>VLOOKUP($B1784,'[3]POBLAC SIN ESSALUD CUADRO MANDO'!$G$3:$DY$188,18,0)</f>
        <v>16</v>
      </c>
      <c r="AA1784" s="12">
        <f>VLOOKUP($B1784,'[3]POBLAC SIN ESSALUD CUADRO MANDO'!$G$3:$DY$188,19,0)</f>
        <v>16</v>
      </c>
      <c r="AB1784" s="12">
        <f>VLOOKUP($B1784,'[3]POBLAC SIN ESSALUD CUADRO MANDO'!$G$3:$DY$188,20,0)</f>
        <v>16</v>
      </c>
      <c r="AC1784" s="12">
        <f>VLOOKUP($B1784,'[3]POBLAC SIN ESSALUD CUADRO MANDO'!$G$3:$DY$188,21,0)</f>
        <v>16</v>
      </c>
      <c r="AD1784" s="12">
        <f>VLOOKUP($B1784,'[3]POBLAC SIN ESSALUD CUADRO MANDO'!$G$3:$DY$188,110,0)</f>
        <v>70</v>
      </c>
      <c r="AE1784" s="12">
        <f>VLOOKUP($B1784,'[3]POBLAC SIN ESSALUD CUADRO MANDO'!$G$3:$DY$188,111,0)</f>
        <v>53</v>
      </c>
      <c r="AF1784" s="12">
        <f>VLOOKUP($B1784,'[3]POBLAC SIN ESSALUD CUADRO MANDO'!$G$3:$DY$188,112,0)</f>
        <v>55</v>
      </c>
      <c r="AG1784" s="12">
        <f>VLOOKUP($B1784,'[3]POBLAC SIN ESSALUD CUADRO MANDO'!$G$3:$DY$188,113,0)</f>
        <v>50</v>
      </c>
      <c r="AH1784" s="12">
        <f>VLOOKUP($B1784,'[3]POBLAC SIN ESSALUD CUADRO MANDO'!$G$3:$DY$188,114,0)</f>
        <v>48</v>
      </c>
      <c r="AI1784" s="12">
        <f>VLOOKUP($B1784,'[3]POBLAC SIN ESSALUD CUADRO MANDO'!$G$3:$DY$188,115,0)</f>
        <v>47</v>
      </c>
      <c r="AJ1784" s="12">
        <f>VLOOKUP($B1784,'[3]POBLAC SIN ESSALUD CUADRO MANDO'!$G$3:$DY$188,116,0)</f>
        <v>46</v>
      </c>
      <c r="AK1784" s="12">
        <f>VLOOKUP($B1784,'[3]POBLAC SIN ESSALUD CUADRO MANDO'!$G$3:$DY$188,117,0)</f>
        <v>32</v>
      </c>
      <c r="AL1784" s="12">
        <f>VLOOKUP($B1784,'[3]POBLAC SIN ESSALUD CUADRO MANDO'!$G$3:$DY$188,118,0)</f>
        <v>30</v>
      </c>
      <c r="AM1784" s="12">
        <f>VLOOKUP($B1784,'[3]POBLAC SIN ESSALUD CUADRO MANDO'!$G$3:$DY$188,119,0)</f>
        <v>22</v>
      </c>
      <c r="AN1784" s="12">
        <f>VLOOKUP($B1784,'[3]POBLAC SIN ESSALUD CUADRO MANDO'!$G$3:$DY$188,120,0)</f>
        <v>19</v>
      </c>
      <c r="AO1784" s="12">
        <f>VLOOKUP($B1784,'[3]POBLAC SIN ESSALUD CUADRO MANDO'!$G$3:$DY$188,121,0)</f>
        <v>15</v>
      </c>
      <c r="AP1784" s="12">
        <f>VLOOKUP($B1784,'[3]POBLAC SIN ESSALUD CUADRO MANDO'!$G$3:$DY$188,122,0)</f>
        <v>21</v>
      </c>
      <c r="AQ1784" s="74">
        <f>VLOOKUP($B1784,'[4]POB-2019'!$K$6:$BD$190,42,0)</f>
        <v>405</v>
      </c>
      <c r="AR1784" s="74">
        <f>VLOOKUP($B1784,'[4]POB-2019'!$K$6:$BD$190,43,0)</f>
        <v>42</v>
      </c>
      <c r="AS1784" s="74">
        <f>VLOOKUP($B1784,'[4]POB-2019'!$K$6:$BD$190,44,0)</f>
        <v>42</v>
      </c>
      <c r="AT1784" s="74">
        <f>VLOOKUP($B1784,'[4]POB-2019'!$K$6:$BD$190,45,0)</f>
        <v>165</v>
      </c>
      <c r="AU1784" s="12">
        <f>VLOOKUP($B1784,'[3]POBLAC SIN ESSALUD CUADRO MANDO'!$G$3:$DY$188,123,0)</f>
        <v>13</v>
      </c>
    </row>
    <row r="1785" spans="1:47" ht="12">
      <c r="A1785" s="58">
        <v>1786</v>
      </c>
      <c r="B1785" s="58">
        <v>5041</v>
      </c>
      <c r="C1785" s="59" t="s">
        <v>1130</v>
      </c>
      <c r="D1785" s="59" t="s">
        <v>723</v>
      </c>
      <c r="E1785" s="59" t="s">
        <v>902</v>
      </c>
      <c r="F1785" s="59" t="s">
        <v>912</v>
      </c>
      <c r="G1785" s="12" t="s">
        <v>266</v>
      </c>
      <c r="H1785" s="14">
        <f t="shared" si="426"/>
        <v>5041</v>
      </c>
      <c r="I1785" s="14">
        <f t="shared" si="417"/>
        <v>463</v>
      </c>
      <c r="J1785" s="12">
        <f>VLOOKUP($B1785,'[3]POBLAC SIN ESSALUD CUADRO MANDO'!$G$3:$DY$188,2,0)</f>
        <v>5</v>
      </c>
      <c r="K1785" s="12">
        <f>VLOOKUP($B1785,'[3]POBLAC SIN ESSALUD CUADRO MANDO'!$G$3:$DY$188,3,0)</f>
        <v>5</v>
      </c>
      <c r="L1785" s="12">
        <f>VLOOKUP($B1785,'[3]POBLAC SIN ESSALUD CUADRO MANDO'!$G$3:$DY$188,4,0)</f>
        <v>4</v>
      </c>
      <c r="M1785" s="12">
        <f>VLOOKUP($B1785,'[3]POBLAC SIN ESSALUD CUADRO MANDO'!$G$3:$DY$188,5,0)</f>
        <v>7</v>
      </c>
      <c r="N1785" s="12">
        <f>VLOOKUP($B1785,'[3]POBLAC SIN ESSALUD CUADRO MANDO'!$G$3:$DY$188,6,0)</f>
        <v>6</v>
      </c>
      <c r="O1785" s="12">
        <f>VLOOKUP($B1785,'[3]POBLAC SIN ESSALUD CUADRO MANDO'!$G$3:$DY$188,7,0)</f>
        <v>7</v>
      </c>
      <c r="P1785" s="12">
        <f>VLOOKUP($B1785,'[3]POBLAC SIN ESSALUD CUADRO MANDO'!$G$3:$DY$188,8,0)</f>
        <v>6</v>
      </c>
      <c r="Q1785" s="12">
        <f>VLOOKUP($B1785,'[3]POBLAC SIN ESSALUD CUADRO MANDO'!$G$3:$DY$188,9,0)</f>
        <v>8</v>
      </c>
      <c r="R1785" s="12">
        <f>VLOOKUP($B1785,'[3]POBLAC SIN ESSALUD CUADRO MANDO'!$G$3:$DY$188,10,0)</f>
        <v>8</v>
      </c>
      <c r="S1785" s="12">
        <f>VLOOKUP($B1785,'[3]POBLAC SIN ESSALUD CUADRO MANDO'!$G$3:$DY$188,11,0)</f>
        <v>9</v>
      </c>
      <c r="T1785" s="12">
        <f>VLOOKUP($B1785,'[3]POBLAC SIN ESSALUD CUADRO MANDO'!$G$3:$DY$188,12,0)</f>
        <v>9</v>
      </c>
      <c r="U1785" s="12">
        <f>VLOOKUP($B1785,'[3]POBLAC SIN ESSALUD CUADRO MANDO'!$G$3:$DY$188,13,0)</f>
        <v>9</v>
      </c>
      <c r="V1785" s="12">
        <f>VLOOKUP($B1785,'[3]POBLAC SIN ESSALUD CUADRO MANDO'!$G$3:$DY$188,14,0)</f>
        <v>10</v>
      </c>
      <c r="W1785" s="12">
        <f>VLOOKUP($B1785,'[3]POBLAC SIN ESSALUD CUADRO MANDO'!$G$3:$DY$188,15,0)</f>
        <v>11</v>
      </c>
      <c r="X1785" s="12">
        <f>VLOOKUP($B1785,'[3]POBLAC SIN ESSALUD CUADRO MANDO'!$G$3:$DY$188,16,0)</f>
        <v>10</v>
      </c>
      <c r="Y1785" s="12">
        <f>VLOOKUP($B1785,'[3]POBLAC SIN ESSALUD CUADRO MANDO'!$G$3:$DY$188,17,0)</f>
        <v>11</v>
      </c>
      <c r="Z1785" s="12">
        <f>VLOOKUP($B1785,'[3]POBLAC SIN ESSALUD CUADRO MANDO'!$G$3:$DY$188,18,0)</f>
        <v>9</v>
      </c>
      <c r="AA1785" s="12">
        <f>VLOOKUP($B1785,'[3]POBLAC SIN ESSALUD CUADRO MANDO'!$G$3:$DY$188,19,0)</f>
        <v>10</v>
      </c>
      <c r="AB1785" s="12">
        <f>VLOOKUP($B1785,'[3]POBLAC SIN ESSALUD CUADRO MANDO'!$G$3:$DY$188,20,0)</f>
        <v>9</v>
      </c>
      <c r="AC1785" s="12">
        <f>VLOOKUP($B1785,'[3]POBLAC SIN ESSALUD CUADRO MANDO'!$G$3:$DY$188,21,0)</f>
        <v>9</v>
      </c>
      <c r="AD1785" s="12">
        <f>VLOOKUP($B1785,'[3]POBLAC SIN ESSALUD CUADRO MANDO'!$G$3:$DY$188,110,0)</f>
        <v>41</v>
      </c>
      <c r="AE1785" s="12">
        <f>VLOOKUP($B1785,'[3]POBLAC SIN ESSALUD CUADRO MANDO'!$G$3:$DY$188,111,0)</f>
        <v>31</v>
      </c>
      <c r="AF1785" s="12">
        <f>VLOOKUP($B1785,'[3]POBLAC SIN ESSALUD CUADRO MANDO'!$G$3:$DY$188,112,0)</f>
        <v>33</v>
      </c>
      <c r="AG1785" s="12">
        <f>VLOOKUP($B1785,'[3]POBLAC SIN ESSALUD CUADRO MANDO'!$G$3:$DY$188,113,0)</f>
        <v>29</v>
      </c>
      <c r="AH1785" s="12">
        <f>VLOOKUP($B1785,'[3]POBLAC SIN ESSALUD CUADRO MANDO'!$G$3:$DY$188,114,0)</f>
        <v>29</v>
      </c>
      <c r="AI1785" s="12">
        <f>VLOOKUP($B1785,'[3]POBLAC SIN ESSALUD CUADRO MANDO'!$G$3:$DY$188,115,0)</f>
        <v>28</v>
      </c>
      <c r="AJ1785" s="12">
        <f>VLOOKUP($B1785,'[3]POBLAC SIN ESSALUD CUADRO MANDO'!$G$3:$DY$188,116,0)</f>
        <v>28</v>
      </c>
      <c r="AK1785" s="12">
        <f>VLOOKUP($B1785,'[3]POBLAC SIN ESSALUD CUADRO MANDO'!$G$3:$DY$188,117,0)</f>
        <v>20</v>
      </c>
      <c r="AL1785" s="12">
        <f>VLOOKUP($B1785,'[3]POBLAC SIN ESSALUD CUADRO MANDO'!$G$3:$DY$188,118,0)</f>
        <v>17</v>
      </c>
      <c r="AM1785" s="12">
        <f>VLOOKUP($B1785,'[3]POBLAC SIN ESSALUD CUADRO MANDO'!$G$3:$DY$188,119,0)</f>
        <v>14</v>
      </c>
      <c r="AN1785" s="12">
        <f>VLOOKUP($B1785,'[3]POBLAC SIN ESSALUD CUADRO MANDO'!$G$3:$DY$188,120,0)</f>
        <v>11</v>
      </c>
      <c r="AO1785" s="12">
        <f>VLOOKUP($B1785,'[3]POBLAC SIN ESSALUD CUADRO MANDO'!$G$3:$DY$188,121,0)</f>
        <v>8</v>
      </c>
      <c r="AP1785" s="12">
        <f>VLOOKUP($B1785,'[3]POBLAC SIN ESSALUD CUADRO MANDO'!$G$3:$DY$188,122,0)</f>
        <v>12</v>
      </c>
      <c r="AQ1785" s="74">
        <f>VLOOKUP($B1785,'[4]POB-2019'!$K$6:$BD$190,42,0)</f>
        <v>236</v>
      </c>
      <c r="AR1785" s="74">
        <f>VLOOKUP($B1785,'[4]POB-2019'!$K$6:$BD$190,43,0)</f>
        <v>25</v>
      </c>
      <c r="AS1785" s="74">
        <f>VLOOKUP($B1785,'[4]POB-2019'!$K$6:$BD$190,44,0)</f>
        <v>24</v>
      </c>
      <c r="AT1785" s="74">
        <f>VLOOKUP($B1785,'[4]POB-2019'!$K$6:$BD$190,45,0)</f>
        <v>97</v>
      </c>
      <c r="AU1785" s="12">
        <f>VLOOKUP($B1785,'[3]POBLAC SIN ESSALUD CUADRO MANDO'!$G$3:$DY$188,123,0)</f>
        <v>5</v>
      </c>
    </row>
    <row r="1786" spans="1:47" ht="12">
      <c r="A1786" s="58">
        <v>1787</v>
      </c>
      <c r="B1786" s="58">
        <v>11061</v>
      </c>
      <c r="C1786" s="59" t="s">
        <v>1130</v>
      </c>
      <c r="D1786" s="59" t="s">
        <v>723</v>
      </c>
      <c r="E1786" s="59" t="s">
        <v>902</v>
      </c>
      <c r="F1786" s="59" t="s">
        <v>913</v>
      </c>
      <c r="G1786" s="12" t="s">
        <v>266</v>
      </c>
      <c r="H1786" s="14">
        <f t="shared" si="426"/>
        <v>11061</v>
      </c>
      <c r="I1786" s="14">
        <f t="shared" si="417"/>
        <v>252</v>
      </c>
      <c r="J1786" s="12">
        <f>VLOOKUP($B1786,'[3]POBLAC SIN ESSALUD CUADRO MANDO'!$G$3:$DY$188,2,0)</f>
        <v>5</v>
      </c>
      <c r="K1786" s="12">
        <f>VLOOKUP($B1786,'[3]POBLAC SIN ESSALUD CUADRO MANDO'!$G$3:$DY$188,3,0)</f>
        <v>4</v>
      </c>
      <c r="L1786" s="12">
        <f>VLOOKUP($B1786,'[3]POBLAC SIN ESSALUD CUADRO MANDO'!$G$3:$DY$188,4,0)</f>
        <v>5</v>
      </c>
      <c r="M1786" s="12">
        <f>VLOOKUP($B1786,'[3]POBLAC SIN ESSALUD CUADRO MANDO'!$G$3:$DY$188,5,0)</f>
        <v>3</v>
      </c>
      <c r="N1786" s="12">
        <f>VLOOKUP($B1786,'[3]POBLAC SIN ESSALUD CUADRO MANDO'!$G$3:$DY$188,6,0)</f>
        <v>5</v>
      </c>
      <c r="O1786" s="12">
        <f>VLOOKUP($B1786,'[3]POBLAC SIN ESSALUD CUADRO MANDO'!$G$3:$DY$188,7,0)</f>
        <v>4</v>
      </c>
      <c r="P1786" s="12">
        <f>VLOOKUP($B1786,'[3]POBLAC SIN ESSALUD CUADRO MANDO'!$G$3:$DY$188,8,0)</f>
        <v>3</v>
      </c>
      <c r="Q1786" s="12">
        <f>VLOOKUP($B1786,'[3]POBLAC SIN ESSALUD CUADRO MANDO'!$G$3:$DY$188,9,0)</f>
        <v>4</v>
      </c>
      <c r="R1786" s="12">
        <f>VLOOKUP($B1786,'[3]POBLAC SIN ESSALUD CUADRO MANDO'!$G$3:$DY$188,10,0)</f>
        <v>4</v>
      </c>
      <c r="S1786" s="12">
        <f>VLOOKUP($B1786,'[3]POBLAC SIN ESSALUD CUADRO MANDO'!$G$3:$DY$188,11,0)</f>
        <v>5</v>
      </c>
      <c r="T1786" s="12">
        <f>VLOOKUP($B1786,'[3]POBLAC SIN ESSALUD CUADRO MANDO'!$G$3:$DY$188,12,0)</f>
        <v>5</v>
      </c>
      <c r="U1786" s="12">
        <f>VLOOKUP($B1786,'[3]POBLAC SIN ESSALUD CUADRO MANDO'!$G$3:$DY$188,13,0)</f>
        <v>5</v>
      </c>
      <c r="V1786" s="12">
        <f>VLOOKUP($B1786,'[3]POBLAC SIN ESSALUD CUADRO MANDO'!$G$3:$DY$188,14,0)</f>
        <v>5</v>
      </c>
      <c r="W1786" s="12">
        <f>VLOOKUP($B1786,'[3]POBLAC SIN ESSALUD CUADRO MANDO'!$G$3:$DY$188,15,0)</f>
        <v>6</v>
      </c>
      <c r="X1786" s="12">
        <f>VLOOKUP($B1786,'[3]POBLAC SIN ESSALUD CUADRO MANDO'!$G$3:$DY$188,16,0)</f>
        <v>5</v>
      </c>
      <c r="Y1786" s="12">
        <f>VLOOKUP($B1786,'[3]POBLAC SIN ESSALUD CUADRO MANDO'!$G$3:$DY$188,17,0)</f>
        <v>6</v>
      </c>
      <c r="Z1786" s="12">
        <f>VLOOKUP($B1786,'[3]POBLAC SIN ESSALUD CUADRO MANDO'!$G$3:$DY$188,18,0)</f>
        <v>5</v>
      </c>
      <c r="AA1786" s="12">
        <f>VLOOKUP($B1786,'[3]POBLAC SIN ESSALUD CUADRO MANDO'!$G$3:$DY$188,19,0)</f>
        <v>5</v>
      </c>
      <c r="AB1786" s="12">
        <f>VLOOKUP($B1786,'[3]POBLAC SIN ESSALUD CUADRO MANDO'!$G$3:$DY$188,20,0)</f>
        <v>5</v>
      </c>
      <c r="AC1786" s="12">
        <f>VLOOKUP($B1786,'[3]POBLAC SIN ESSALUD CUADRO MANDO'!$G$3:$DY$188,21,0)</f>
        <v>5</v>
      </c>
      <c r="AD1786" s="12">
        <f>VLOOKUP($B1786,'[3]POBLAC SIN ESSALUD CUADRO MANDO'!$G$3:$DY$188,110,0)</f>
        <v>22</v>
      </c>
      <c r="AE1786" s="12">
        <f>VLOOKUP($B1786,'[3]POBLAC SIN ESSALUD CUADRO MANDO'!$G$3:$DY$188,111,0)</f>
        <v>17</v>
      </c>
      <c r="AF1786" s="12">
        <f>VLOOKUP($B1786,'[3]POBLAC SIN ESSALUD CUADRO MANDO'!$G$3:$DY$188,112,0)</f>
        <v>17</v>
      </c>
      <c r="AG1786" s="12">
        <f>VLOOKUP($B1786,'[3]POBLAC SIN ESSALUD CUADRO MANDO'!$G$3:$DY$188,113,0)</f>
        <v>15</v>
      </c>
      <c r="AH1786" s="12">
        <f>VLOOKUP($B1786,'[3]POBLAC SIN ESSALUD CUADRO MANDO'!$G$3:$DY$188,114,0)</f>
        <v>15</v>
      </c>
      <c r="AI1786" s="12">
        <f>VLOOKUP($B1786,'[3]POBLAC SIN ESSALUD CUADRO MANDO'!$G$3:$DY$188,115,0)</f>
        <v>15</v>
      </c>
      <c r="AJ1786" s="12">
        <f>VLOOKUP($B1786,'[3]POBLAC SIN ESSALUD CUADRO MANDO'!$G$3:$DY$188,116,0)</f>
        <v>14</v>
      </c>
      <c r="AK1786" s="12">
        <f>VLOOKUP($B1786,'[3]POBLAC SIN ESSALUD CUADRO MANDO'!$G$3:$DY$188,117,0)</f>
        <v>11</v>
      </c>
      <c r="AL1786" s="12">
        <f>VLOOKUP($B1786,'[3]POBLAC SIN ESSALUD CUADRO MANDO'!$G$3:$DY$188,118,0)</f>
        <v>9</v>
      </c>
      <c r="AM1786" s="12">
        <f>VLOOKUP($B1786,'[3]POBLAC SIN ESSALUD CUADRO MANDO'!$G$3:$DY$188,119,0)</f>
        <v>7</v>
      </c>
      <c r="AN1786" s="12">
        <f>VLOOKUP($B1786,'[3]POBLAC SIN ESSALUD CUADRO MANDO'!$G$3:$DY$188,120,0)</f>
        <v>5</v>
      </c>
      <c r="AO1786" s="12">
        <f>VLOOKUP($B1786,'[3]POBLAC SIN ESSALUD CUADRO MANDO'!$G$3:$DY$188,121,0)</f>
        <v>5</v>
      </c>
      <c r="AP1786" s="12">
        <f>VLOOKUP($B1786,'[3]POBLAC SIN ESSALUD CUADRO MANDO'!$G$3:$DY$188,122,0)</f>
        <v>6</v>
      </c>
      <c r="AQ1786" s="74">
        <f>VLOOKUP($B1786,'[4]POB-2019'!$K$6:$BD$190,42,0)</f>
        <v>129</v>
      </c>
      <c r="AR1786" s="74">
        <f>VLOOKUP($B1786,'[4]POB-2019'!$K$6:$BD$190,43,0)</f>
        <v>13</v>
      </c>
      <c r="AS1786" s="74">
        <f>VLOOKUP($B1786,'[4]POB-2019'!$K$6:$BD$190,44,0)</f>
        <v>13</v>
      </c>
      <c r="AT1786" s="74">
        <f>VLOOKUP($B1786,'[4]POB-2019'!$K$6:$BD$190,45,0)</f>
        <v>52</v>
      </c>
      <c r="AU1786" s="12">
        <f>VLOOKUP($B1786,'[3]POBLAC SIN ESSALUD CUADRO MANDO'!$G$3:$DY$188,123,0)</f>
        <v>5</v>
      </c>
    </row>
    <row r="1787" spans="1:47" ht="12">
      <c r="A1787" s="58">
        <v>1788</v>
      </c>
      <c r="B1787" s="58">
        <v>11262</v>
      </c>
      <c r="C1787" s="59" t="s">
        <v>1130</v>
      </c>
      <c r="D1787" s="59" t="s">
        <v>723</v>
      </c>
      <c r="E1787" s="59" t="s">
        <v>902</v>
      </c>
      <c r="F1787" s="59" t="s">
        <v>908</v>
      </c>
      <c r="G1787" s="12" t="s">
        <v>266</v>
      </c>
      <c r="H1787" s="14">
        <f t="shared" si="426"/>
        <v>11262</v>
      </c>
      <c r="I1787" s="14">
        <f t="shared" si="417"/>
        <v>245</v>
      </c>
      <c r="J1787" s="12">
        <f>VLOOKUP($B1787,'[3]POBLAC SIN ESSALUD CUADRO MANDO'!$G$3:$DY$188,2,0)</f>
        <v>2</v>
      </c>
      <c r="K1787" s="12">
        <f>VLOOKUP($B1787,'[3]POBLAC SIN ESSALUD CUADRO MANDO'!$G$3:$DY$188,3,0)</f>
        <v>3</v>
      </c>
      <c r="L1787" s="12">
        <f>VLOOKUP($B1787,'[3]POBLAC SIN ESSALUD CUADRO MANDO'!$G$3:$DY$188,4,0)</f>
        <v>3</v>
      </c>
      <c r="M1787" s="12">
        <f>VLOOKUP($B1787,'[3]POBLAC SIN ESSALUD CUADRO MANDO'!$G$3:$DY$188,5,0)</f>
        <v>3</v>
      </c>
      <c r="N1787" s="12">
        <f>VLOOKUP($B1787,'[3]POBLAC SIN ESSALUD CUADRO MANDO'!$G$3:$DY$188,6,0)</f>
        <v>4</v>
      </c>
      <c r="O1787" s="12">
        <f>VLOOKUP($B1787,'[3]POBLAC SIN ESSALUD CUADRO MANDO'!$G$3:$DY$188,7,0)</f>
        <v>4</v>
      </c>
      <c r="P1787" s="12">
        <f>VLOOKUP($B1787,'[3]POBLAC SIN ESSALUD CUADRO MANDO'!$G$3:$DY$188,8,0)</f>
        <v>3</v>
      </c>
      <c r="Q1787" s="12">
        <f>VLOOKUP($B1787,'[3]POBLAC SIN ESSALUD CUADRO MANDO'!$G$3:$DY$188,9,0)</f>
        <v>4</v>
      </c>
      <c r="R1787" s="12">
        <f>VLOOKUP($B1787,'[3]POBLAC SIN ESSALUD CUADRO MANDO'!$G$3:$DY$188,10,0)</f>
        <v>4</v>
      </c>
      <c r="S1787" s="12">
        <f>VLOOKUP($B1787,'[3]POBLAC SIN ESSALUD CUADRO MANDO'!$G$3:$DY$188,11,0)</f>
        <v>5</v>
      </c>
      <c r="T1787" s="12">
        <f>VLOOKUP($B1787,'[3]POBLAC SIN ESSALUD CUADRO MANDO'!$G$3:$DY$188,12,0)</f>
        <v>5</v>
      </c>
      <c r="U1787" s="12">
        <f>VLOOKUP($B1787,'[3]POBLAC SIN ESSALUD CUADRO MANDO'!$G$3:$DY$188,13,0)</f>
        <v>5</v>
      </c>
      <c r="V1787" s="12">
        <f>VLOOKUP($B1787,'[3]POBLAC SIN ESSALUD CUADRO MANDO'!$G$3:$DY$188,14,0)</f>
        <v>5</v>
      </c>
      <c r="W1787" s="12">
        <f>VLOOKUP($B1787,'[3]POBLAC SIN ESSALUD CUADRO MANDO'!$G$3:$DY$188,15,0)</f>
        <v>6</v>
      </c>
      <c r="X1787" s="12">
        <f>VLOOKUP($B1787,'[3]POBLAC SIN ESSALUD CUADRO MANDO'!$G$3:$DY$188,16,0)</f>
        <v>5</v>
      </c>
      <c r="Y1787" s="12">
        <f>VLOOKUP($B1787,'[3]POBLAC SIN ESSALUD CUADRO MANDO'!$G$3:$DY$188,17,0)</f>
        <v>6</v>
      </c>
      <c r="Z1787" s="12">
        <f>VLOOKUP($B1787,'[3]POBLAC SIN ESSALUD CUADRO MANDO'!$G$3:$DY$188,18,0)</f>
        <v>5</v>
      </c>
      <c r="AA1787" s="12">
        <f>VLOOKUP($B1787,'[3]POBLAC SIN ESSALUD CUADRO MANDO'!$G$3:$DY$188,19,0)</f>
        <v>5</v>
      </c>
      <c r="AB1787" s="12">
        <f>VLOOKUP($B1787,'[3]POBLAC SIN ESSALUD CUADRO MANDO'!$G$3:$DY$188,20,0)</f>
        <v>5</v>
      </c>
      <c r="AC1787" s="12">
        <f>VLOOKUP($B1787,'[3]POBLAC SIN ESSALUD CUADRO MANDO'!$G$3:$DY$188,21,0)</f>
        <v>5</v>
      </c>
      <c r="AD1787" s="12">
        <f>VLOOKUP($B1787,'[3]POBLAC SIN ESSALUD CUADRO MANDO'!$G$3:$DY$188,110,0)</f>
        <v>22</v>
      </c>
      <c r="AE1787" s="12">
        <f>VLOOKUP($B1787,'[3]POBLAC SIN ESSALUD CUADRO MANDO'!$G$3:$DY$188,111,0)</f>
        <v>17</v>
      </c>
      <c r="AF1787" s="12">
        <f>VLOOKUP($B1787,'[3]POBLAC SIN ESSALUD CUADRO MANDO'!$G$3:$DY$188,112,0)</f>
        <v>17</v>
      </c>
      <c r="AG1787" s="12">
        <f>VLOOKUP($B1787,'[3]POBLAC SIN ESSALUD CUADRO MANDO'!$G$3:$DY$188,113,0)</f>
        <v>15</v>
      </c>
      <c r="AH1787" s="12">
        <f>VLOOKUP($B1787,'[3]POBLAC SIN ESSALUD CUADRO MANDO'!$G$3:$DY$188,114,0)</f>
        <v>15</v>
      </c>
      <c r="AI1787" s="12">
        <f>VLOOKUP($B1787,'[3]POBLAC SIN ESSALUD CUADRO MANDO'!$G$3:$DY$188,115,0)</f>
        <v>15</v>
      </c>
      <c r="AJ1787" s="12">
        <f>VLOOKUP($B1787,'[3]POBLAC SIN ESSALUD CUADRO MANDO'!$G$3:$DY$188,116,0)</f>
        <v>14</v>
      </c>
      <c r="AK1787" s="12">
        <f>VLOOKUP($B1787,'[3]POBLAC SIN ESSALUD CUADRO MANDO'!$G$3:$DY$188,117,0)</f>
        <v>11</v>
      </c>
      <c r="AL1787" s="12">
        <f>VLOOKUP($B1787,'[3]POBLAC SIN ESSALUD CUADRO MANDO'!$G$3:$DY$188,118,0)</f>
        <v>9</v>
      </c>
      <c r="AM1787" s="12">
        <f>VLOOKUP($B1787,'[3]POBLAC SIN ESSALUD CUADRO MANDO'!$G$3:$DY$188,119,0)</f>
        <v>7</v>
      </c>
      <c r="AN1787" s="12">
        <f>VLOOKUP($B1787,'[3]POBLAC SIN ESSALUD CUADRO MANDO'!$G$3:$DY$188,120,0)</f>
        <v>5</v>
      </c>
      <c r="AO1787" s="12">
        <f>VLOOKUP($B1787,'[3]POBLAC SIN ESSALUD CUADRO MANDO'!$G$3:$DY$188,121,0)</f>
        <v>5</v>
      </c>
      <c r="AP1787" s="12">
        <f>VLOOKUP($B1787,'[3]POBLAC SIN ESSALUD CUADRO MANDO'!$G$3:$DY$188,122,0)</f>
        <v>6</v>
      </c>
      <c r="AQ1787" s="74">
        <f>VLOOKUP($B1787,'[4]POB-2019'!$K$6:$BD$190,42,0)</f>
        <v>125</v>
      </c>
      <c r="AR1787" s="74">
        <f>VLOOKUP($B1787,'[4]POB-2019'!$K$6:$BD$190,43,0)</f>
        <v>13</v>
      </c>
      <c r="AS1787" s="74">
        <f>VLOOKUP($B1787,'[4]POB-2019'!$K$6:$BD$190,44,0)</f>
        <v>13</v>
      </c>
      <c r="AT1787" s="74">
        <f>VLOOKUP($B1787,'[4]POB-2019'!$K$6:$BD$190,45,0)</f>
        <v>52</v>
      </c>
      <c r="AU1787" s="12">
        <f>VLOOKUP($B1787,'[3]POBLAC SIN ESSALUD CUADRO MANDO'!$G$3:$DY$188,123,0)</f>
        <v>2</v>
      </c>
    </row>
    <row r="1788" spans="1:47" ht="12">
      <c r="A1788" s="58">
        <v>1789</v>
      </c>
      <c r="B1788" s="58">
        <v>11258</v>
      </c>
      <c r="C1788" s="59" t="s">
        <v>1130</v>
      </c>
      <c r="D1788" s="59" t="s">
        <v>723</v>
      </c>
      <c r="E1788" s="59" t="s">
        <v>902</v>
      </c>
      <c r="F1788" s="59" t="s">
        <v>914</v>
      </c>
      <c r="G1788" s="12" t="s">
        <v>266</v>
      </c>
      <c r="H1788" s="14">
        <f t="shared" si="426"/>
        <v>11258</v>
      </c>
      <c r="I1788" s="14">
        <f t="shared" si="417"/>
        <v>295</v>
      </c>
      <c r="J1788" s="12">
        <f>VLOOKUP($B1788,'[3]POBLAC SIN ESSALUD CUADRO MANDO'!$G$3:$DY$188,2,0)</f>
        <v>7</v>
      </c>
      <c r="K1788" s="12">
        <f>VLOOKUP($B1788,'[3]POBLAC SIN ESSALUD CUADRO MANDO'!$G$3:$DY$188,3,0)</f>
        <v>5</v>
      </c>
      <c r="L1788" s="12">
        <f>VLOOKUP($B1788,'[3]POBLAC SIN ESSALUD CUADRO MANDO'!$G$3:$DY$188,4,0)</f>
        <v>3</v>
      </c>
      <c r="M1788" s="12">
        <f>VLOOKUP($B1788,'[3]POBLAC SIN ESSALUD CUADRO MANDO'!$G$3:$DY$188,5,0)</f>
        <v>4</v>
      </c>
      <c r="N1788" s="12">
        <f>VLOOKUP($B1788,'[3]POBLAC SIN ESSALUD CUADRO MANDO'!$G$3:$DY$188,6,0)</f>
        <v>3</v>
      </c>
      <c r="O1788" s="12">
        <f>VLOOKUP($B1788,'[3]POBLAC SIN ESSALUD CUADRO MANDO'!$G$3:$DY$188,7,0)</f>
        <v>4</v>
      </c>
      <c r="P1788" s="12">
        <f>VLOOKUP($B1788,'[3]POBLAC SIN ESSALUD CUADRO MANDO'!$G$3:$DY$188,8,0)</f>
        <v>4</v>
      </c>
      <c r="Q1788" s="12">
        <f>VLOOKUP($B1788,'[3]POBLAC SIN ESSALUD CUADRO MANDO'!$G$3:$DY$188,9,0)</f>
        <v>5</v>
      </c>
      <c r="R1788" s="12">
        <f>VLOOKUP($B1788,'[3]POBLAC SIN ESSALUD CUADRO MANDO'!$G$3:$DY$188,10,0)</f>
        <v>5</v>
      </c>
      <c r="S1788" s="12">
        <f>VLOOKUP($B1788,'[3]POBLAC SIN ESSALUD CUADRO MANDO'!$G$3:$DY$188,11,0)</f>
        <v>6</v>
      </c>
      <c r="T1788" s="12">
        <f>VLOOKUP($B1788,'[3]POBLAC SIN ESSALUD CUADRO MANDO'!$G$3:$DY$188,12,0)</f>
        <v>6</v>
      </c>
      <c r="U1788" s="12">
        <f>VLOOKUP($B1788,'[3]POBLAC SIN ESSALUD CUADRO MANDO'!$G$3:$DY$188,13,0)</f>
        <v>6</v>
      </c>
      <c r="V1788" s="12">
        <f>VLOOKUP($B1788,'[3]POBLAC SIN ESSALUD CUADRO MANDO'!$G$3:$DY$188,14,0)</f>
        <v>6</v>
      </c>
      <c r="W1788" s="12">
        <f>VLOOKUP($B1788,'[3]POBLAC SIN ESSALUD CUADRO MANDO'!$G$3:$DY$188,15,0)</f>
        <v>7</v>
      </c>
      <c r="X1788" s="12">
        <f>VLOOKUP($B1788,'[3]POBLAC SIN ESSALUD CUADRO MANDO'!$G$3:$DY$188,16,0)</f>
        <v>6</v>
      </c>
      <c r="Y1788" s="12">
        <f>VLOOKUP($B1788,'[3]POBLAC SIN ESSALUD CUADRO MANDO'!$G$3:$DY$188,17,0)</f>
        <v>7</v>
      </c>
      <c r="Z1788" s="12">
        <f>VLOOKUP($B1788,'[3]POBLAC SIN ESSALUD CUADRO MANDO'!$G$3:$DY$188,18,0)</f>
        <v>6</v>
      </c>
      <c r="AA1788" s="12">
        <f>VLOOKUP($B1788,'[3]POBLAC SIN ESSALUD CUADRO MANDO'!$G$3:$DY$188,19,0)</f>
        <v>6</v>
      </c>
      <c r="AB1788" s="12">
        <f>VLOOKUP($B1788,'[3]POBLAC SIN ESSALUD CUADRO MANDO'!$G$3:$DY$188,20,0)</f>
        <v>6</v>
      </c>
      <c r="AC1788" s="12">
        <f>VLOOKUP($B1788,'[3]POBLAC SIN ESSALUD CUADRO MANDO'!$G$3:$DY$188,21,0)</f>
        <v>6</v>
      </c>
      <c r="AD1788" s="12">
        <f>VLOOKUP($B1788,'[3]POBLAC SIN ESSALUD CUADRO MANDO'!$G$3:$DY$188,110,0)</f>
        <v>26</v>
      </c>
      <c r="AE1788" s="12">
        <f>VLOOKUP($B1788,'[3]POBLAC SIN ESSALUD CUADRO MANDO'!$G$3:$DY$188,111,0)</f>
        <v>19</v>
      </c>
      <c r="AF1788" s="12">
        <f>VLOOKUP($B1788,'[3]POBLAC SIN ESSALUD CUADRO MANDO'!$G$3:$DY$188,112,0)</f>
        <v>21</v>
      </c>
      <c r="AG1788" s="12">
        <f>VLOOKUP($B1788,'[3]POBLAC SIN ESSALUD CUADRO MANDO'!$G$3:$DY$188,113,0)</f>
        <v>18</v>
      </c>
      <c r="AH1788" s="12">
        <f>VLOOKUP($B1788,'[3]POBLAC SIN ESSALUD CUADRO MANDO'!$G$3:$DY$188,114,0)</f>
        <v>19</v>
      </c>
      <c r="AI1788" s="12">
        <f>VLOOKUP($B1788,'[3]POBLAC SIN ESSALUD CUADRO MANDO'!$G$3:$DY$188,115,0)</f>
        <v>17</v>
      </c>
      <c r="AJ1788" s="12">
        <f>VLOOKUP($B1788,'[3]POBLAC SIN ESSALUD CUADRO MANDO'!$G$3:$DY$188,116,0)</f>
        <v>17</v>
      </c>
      <c r="AK1788" s="12">
        <f>VLOOKUP($B1788,'[3]POBLAC SIN ESSALUD CUADRO MANDO'!$G$3:$DY$188,117,0)</f>
        <v>11</v>
      </c>
      <c r="AL1788" s="12">
        <f>VLOOKUP($B1788,'[3]POBLAC SIN ESSALUD CUADRO MANDO'!$G$3:$DY$188,118,0)</f>
        <v>10</v>
      </c>
      <c r="AM1788" s="12">
        <f>VLOOKUP($B1788,'[3]POBLAC SIN ESSALUD CUADRO MANDO'!$G$3:$DY$188,119,0)</f>
        <v>9</v>
      </c>
      <c r="AN1788" s="12">
        <f>VLOOKUP($B1788,'[3]POBLAC SIN ESSALUD CUADRO MANDO'!$G$3:$DY$188,120,0)</f>
        <v>7</v>
      </c>
      <c r="AO1788" s="12">
        <f>VLOOKUP($B1788,'[3]POBLAC SIN ESSALUD CUADRO MANDO'!$G$3:$DY$188,121,0)</f>
        <v>5</v>
      </c>
      <c r="AP1788" s="12">
        <f>VLOOKUP($B1788,'[3]POBLAC SIN ESSALUD CUADRO MANDO'!$G$3:$DY$188,122,0)</f>
        <v>8</v>
      </c>
      <c r="AQ1788" s="74">
        <f>VLOOKUP($B1788,'[4]POB-2019'!$K$6:$BD$190,42,0)</f>
        <v>150</v>
      </c>
      <c r="AR1788" s="74">
        <f>VLOOKUP($B1788,'[4]POB-2019'!$K$6:$BD$190,43,0)</f>
        <v>16</v>
      </c>
      <c r="AS1788" s="74">
        <f>VLOOKUP($B1788,'[4]POB-2019'!$K$6:$BD$190,44,0)</f>
        <v>16</v>
      </c>
      <c r="AT1788" s="74">
        <f>VLOOKUP($B1788,'[4]POB-2019'!$K$6:$BD$190,45,0)</f>
        <v>61</v>
      </c>
      <c r="AU1788" s="12">
        <f>VLOOKUP($B1788,'[3]POBLAC SIN ESSALUD CUADRO MANDO'!$G$3:$DY$188,123,0)</f>
        <v>7</v>
      </c>
    </row>
    <row r="1789" spans="1:47" ht="12">
      <c r="A1789" s="58">
        <v>1790</v>
      </c>
      <c r="B1789" s="58">
        <v>5042</v>
      </c>
      <c r="C1789" s="59" t="s">
        <v>1130</v>
      </c>
      <c r="D1789" s="59" t="s">
        <v>723</v>
      </c>
      <c r="E1789" s="59" t="s">
        <v>902</v>
      </c>
      <c r="F1789" s="59" t="s">
        <v>916</v>
      </c>
      <c r="G1789" s="12" t="s">
        <v>266</v>
      </c>
      <c r="H1789" s="14">
        <f t="shared" si="426"/>
        <v>5042</v>
      </c>
      <c r="I1789" s="14">
        <f t="shared" si="417"/>
        <v>477</v>
      </c>
      <c r="J1789" s="12">
        <f>VLOOKUP($B1789,'[3]POBLAC SIN ESSALUD CUADRO MANDO'!$G$3:$DY$188,2,0)</f>
        <v>5</v>
      </c>
      <c r="K1789" s="12">
        <f>VLOOKUP($B1789,'[3]POBLAC SIN ESSALUD CUADRO MANDO'!$G$3:$DY$188,3,0)</f>
        <v>5</v>
      </c>
      <c r="L1789" s="12">
        <f>VLOOKUP($B1789,'[3]POBLAC SIN ESSALUD CUADRO MANDO'!$G$3:$DY$188,4,0)</f>
        <v>4</v>
      </c>
      <c r="M1789" s="12">
        <f>VLOOKUP($B1789,'[3]POBLAC SIN ESSALUD CUADRO MANDO'!$G$3:$DY$188,5,0)</f>
        <v>7</v>
      </c>
      <c r="N1789" s="12">
        <f>VLOOKUP($B1789,'[3]POBLAC SIN ESSALUD CUADRO MANDO'!$G$3:$DY$188,6,0)</f>
        <v>7</v>
      </c>
      <c r="O1789" s="12">
        <f>VLOOKUP($B1789,'[3]POBLAC SIN ESSALUD CUADRO MANDO'!$G$3:$DY$188,7,0)</f>
        <v>7</v>
      </c>
      <c r="P1789" s="12">
        <f>VLOOKUP($B1789,'[3]POBLAC SIN ESSALUD CUADRO MANDO'!$G$3:$DY$188,8,0)</f>
        <v>6</v>
      </c>
      <c r="Q1789" s="12">
        <f>VLOOKUP($B1789,'[3]POBLAC SIN ESSALUD CUADRO MANDO'!$G$3:$DY$188,9,0)</f>
        <v>9</v>
      </c>
      <c r="R1789" s="12">
        <f>VLOOKUP($B1789,'[3]POBLAC SIN ESSALUD CUADRO MANDO'!$G$3:$DY$188,10,0)</f>
        <v>9</v>
      </c>
      <c r="S1789" s="12">
        <f>VLOOKUP($B1789,'[3]POBLAC SIN ESSALUD CUADRO MANDO'!$G$3:$DY$188,11,0)</f>
        <v>9</v>
      </c>
      <c r="T1789" s="12">
        <f>VLOOKUP($B1789,'[3]POBLAC SIN ESSALUD CUADRO MANDO'!$G$3:$DY$188,12,0)</f>
        <v>9</v>
      </c>
      <c r="U1789" s="12">
        <f>VLOOKUP($B1789,'[3]POBLAC SIN ESSALUD CUADRO MANDO'!$G$3:$DY$188,13,0)</f>
        <v>9</v>
      </c>
      <c r="V1789" s="12">
        <f>VLOOKUP($B1789,'[3]POBLAC SIN ESSALUD CUADRO MANDO'!$G$3:$DY$188,14,0)</f>
        <v>11</v>
      </c>
      <c r="W1789" s="12">
        <f>VLOOKUP($B1789,'[3]POBLAC SIN ESSALUD CUADRO MANDO'!$G$3:$DY$188,15,0)</f>
        <v>11</v>
      </c>
      <c r="X1789" s="12">
        <f>VLOOKUP($B1789,'[3]POBLAC SIN ESSALUD CUADRO MANDO'!$G$3:$DY$188,16,0)</f>
        <v>11</v>
      </c>
      <c r="Y1789" s="12">
        <f>VLOOKUP($B1789,'[3]POBLAC SIN ESSALUD CUADRO MANDO'!$G$3:$DY$188,17,0)</f>
        <v>11</v>
      </c>
      <c r="Z1789" s="12">
        <f>VLOOKUP($B1789,'[3]POBLAC SIN ESSALUD CUADRO MANDO'!$G$3:$DY$188,18,0)</f>
        <v>10</v>
      </c>
      <c r="AA1789" s="12">
        <f>VLOOKUP($B1789,'[3]POBLAC SIN ESSALUD CUADRO MANDO'!$G$3:$DY$188,19,0)</f>
        <v>10</v>
      </c>
      <c r="AB1789" s="12">
        <f>VLOOKUP($B1789,'[3]POBLAC SIN ESSALUD CUADRO MANDO'!$G$3:$DY$188,20,0)</f>
        <v>10</v>
      </c>
      <c r="AC1789" s="12">
        <f>VLOOKUP($B1789,'[3]POBLAC SIN ESSALUD CUADRO MANDO'!$G$3:$DY$188,21,0)</f>
        <v>10</v>
      </c>
      <c r="AD1789" s="12">
        <f>VLOOKUP($B1789,'[3]POBLAC SIN ESSALUD CUADRO MANDO'!$G$3:$DY$188,110,0)</f>
        <v>42</v>
      </c>
      <c r="AE1789" s="12">
        <f>VLOOKUP($B1789,'[3]POBLAC SIN ESSALUD CUADRO MANDO'!$G$3:$DY$188,111,0)</f>
        <v>32</v>
      </c>
      <c r="AF1789" s="12">
        <f>VLOOKUP($B1789,'[3]POBLAC SIN ESSALUD CUADRO MANDO'!$G$3:$DY$188,112,0)</f>
        <v>33</v>
      </c>
      <c r="AG1789" s="12">
        <f>VLOOKUP($B1789,'[3]POBLAC SIN ESSALUD CUADRO MANDO'!$G$3:$DY$188,113,0)</f>
        <v>30</v>
      </c>
      <c r="AH1789" s="12">
        <f>VLOOKUP($B1789,'[3]POBLAC SIN ESSALUD CUADRO MANDO'!$G$3:$DY$188,114,0)</f>
        <v>29</v>
      </c>
      <c r="AI1789" s="12">
        <f>VLOOKUP($B1789,'[3]POBLAC SIN ESSALUD CUADRO MANDO'!$G$3:$DY$188,115,0)</f>
        <v>28</v>
      </c>
      <c r="AJ1789" s="12">
        <f>VLOOKUP($B1789,'[3]POBLAC SIN ESSALUD CUADRO MANDO'!$G$3:$DY$188,116,0)</f>
        <v>29</v>
      </c>
      <c r="AK1789" s="12">
        <f>VLOOKUP($B1789,'[3]POBLAC SIN ESSALUD CUADRO MANDO'!$G$3:$DY$188,117,0)</f>
        <v>21</v>
      </c>
      <c r="AL1789" s="12">
        <f>VLOOKUP($B1789,'[3]POBLAC SIN ESSALUD CUADRO MANDO'!$G$3:$DY$188,118,0)</f>
        <v>17</v>
      </c>
      <c r="AM1789" s="12">
        <f>VLOOKUP($B1789,'[3]POBLAC SIN ESSALUD CUADRO MANDO'!$G$3:$DY$188,119,0)</f>
        <v>14</v>
      </c>
      <c r="AN1789" s="12">
        <f>VLOOKUP($B1789,'[3]POBLAC SIN ESSALUD CUADRO MANDO'!$G$3:$DY$188,120,0)</f>
        <v>11</v>
      </c>
      <c r="AO1789" s="12">
        <f>VLOOKUP($B1789,'[3]POBLAC SIN ESSALUD CUADRO MANDO'!$G$3:$DY$188,121,0)</f>
        <v>9</v>
      </c>
      <c r="AP1789" s="12">
        <f>VLOOKUP($B1789,'[3]POBLAC SIN ESSALUD CUADRO MANDO'!$G$3:$DY$188,122,0)</f>
        <v>12</v>
      </c>
      <c r="AQ1789" s="74">
        <f>VLOOKUP($B1789,'[4]POB-2019'!$K$6:$BD$190,42,0)</f>
        <v>243</v>
      </c>
      <c r="AR1789" s="74">
        <f>VLOOKUP($B1789,'[4]POB-2019'!$K$6:$BD$190,43,0)</f>
        <v>26</v>
      </c>
      <c r="AS1789" s="74">
        <f>VLOOKUP($B1789,'[4]POB-2019'!$K$6:$BD$190,44,0)</f>
        <v>26</v>
      </c>
      <c r="AT1789" s="74">
        <f>VLOOKUP($B1789,'[4]POB-2019'!$K$6:$BD$190,45,0)</f>
        <v>99</v>
      </c>
      <c r="AU1789" s="12">
        <f>VLOOKUP($B1789,'[3]POBLAC SIN ESSALUD CUADRO MANDO'!$G$3:$DY$188,123,0)</f>
        <v>5</v>
      </c>
    </row>
    <row r="1790" spans="1:47" ht="12">
      <c r="A1790" s="58">
        <v>1791</v>
      </c>
      <c r="B1790" s="58">
        <v>6948</v>
      </c>
      <c r="C1790" s="59" t="s">
        <v>1130</v>
      </c>
      <c r="D1790" s="59" t="s">
        <v>723</v>
      </c>
      <c r="E1790" s="59" t="s">
        <v>902</v>
      </c>
      <c r="F1790" s="59" t="s">
        <v>917</v>
      </c>
      <c r="G1790" s="12" t="s">
        <v>266</v>
      </c>
      <c r="H1790" s="14">
        <f t="shared" si="426"/>
        <v>6948</v>
      </c>
      <c r="I1790" s="14">
        <f t="shared" si="417"/>
        <v>311</v>
      </c>
      <c r="J1790" s="12">
        <f>VLOOKUP($B1790,'[3]POBLAC SIN ESSALUD CUADRO MANDO'!$G$3:$DY$188,2,0)</f>
        <v>4</v>
      </c>
      <c r="K1790" s="12">
        <f>VLOOKUP($B1790,'[3]POBLAC SIN ESSALUD CUADRO MANDO'!$G$3:$DY$188,3,0)</f>
        <v>4</v>
      </c>
      <c r="L1790" s="12">
        <f>VLOOKUP($B1790,'[3]POBLAC SIN ESSALUD CUADRO MANDO'!$G$3:$DY$188,4,0)</f>
        <v>4</v>
      </c>
      <c r="M1790" s="12">
        <f>VLOOKUP($B1790,'[3]POBLAC SIN ESSALUD CUADRO MANDO'!$G$3:$DY$188,5,0)</f>
        <v>4</v>
      </c>
      <c r="N1790" s="12">
        <f>VLOOKUP($B1790,'[3]POBLAC SIN ESSALUD CUADRO MANDO'!$G$3:$DY$188,6,0)</f>
        <v>4</v>
      </c>
      <c r="O1790" s="12">
        <f>VLOOKUP($B1790,'[3]POBLAC SIN ESSALUD CUADRO MANDO'!$G$3:$DY$188,7,0)</f>
        <v>5</v>
      </c>
      <c r="P1790" s="12">
        <f>VLOOKUP($B1790,'[3]POBLAC SIN ESSALUD CUADRO MANDO'!$G$3:$DY$188,8,0)</f>
        <v>4</v>
      </c>
      <c r="Q1790" s="12">
        <f>VLOOKUP($B1790,'[3]POBLAC SIN ESSALUD CUADRO MANDO'!$G$3:$DY$188,9,0)</f>
        <v>6</v>
      </c>
      <c r="R1790" s="12">
        <f>VLOOKUP($B1790,'[3]POBLAC SIN ESSALUD CUADRO MANDO'!$G$3:$DY$188,10,0)</f>
        <v>6</v>
      </c>
      <c r="S1790" s="12">
        <f>VLOOKUP($B1790,'[3]POBLAC SIN ESSALUD CUADRO MANDO'!$G$3:$DY$188,11,0)</f>
        <v>6</v>
      </c>
      <c r="T1790" s="12">
        <f>VLOOKUP($B1790,'[3]POBLAC SIN ESSALUD CUADRO MANDO'!$G$3:$DY$188,12,0)</f>
        <v>6</v>
      </c>
      <c r="U1790" s="12">
        <f>VLOOKUP($B1790,'[3]POBLAC SIN ESSALUD CUADRO MANDO'!$G$3:$DY$188,13,0)</f>
        <v>6</v>
      </c>
      <c r="V1790" s="12">
        <f>VLOOKUP($B1790,'[3]POBLAC SIN ESSALUD CUADRO MANDO'!$G$3:$DY$188,14,0)</f>
        <v>7</v>
      </c>
      <c r="W1790" s="12">
        <f>VLOOKUP($B1790,'[3]POBLAC SIN ESSALUD CUADRO MANDO'!$G$3:$DY$188,15,0)</f>
        <v>7</v>
      </c>
      <c r="X1790" s="12">
        <f>VLOOKUP($B1790,'[3]POBLAC SIN ESSALUD CUADRO MANDO'!$G$3:$DY$188,16,0)</f>
        <v>7</v>
      </c>
      <c r="Y1790" s="12">
        <f>VLOOKUP($B1790,'[3]POBLAC SIN ESSALUD CUADRO MANDO'!$G$3:$DY$188,17,0)</f>
        <v>7</v>
      </c>
      <c r="Z1790" s="12">
        <f>VLOOKUP($B1790,'[3]POBLAC SIN ESSALUD CUADRO MANDO'!$G$3:$DY$188,18,0)</f>
        <v>6</v>
      </c>
      <c r="AA1790" s="12">
        <f>VLOOKUP($B1790,'[3]POBLAC SIN ESSALUD CUADRO MANDO'!$G$3:$DY$188,19,0)</f>
        <v>6</v>
      </c>
      <c r="AB1790" s="12">
        <f>VLOOKUP($B1790,'[3]POBLAC SIN ESSALUD CUADRO MANDO'!$G$3:$DY$188,20,0)</f>
        <v>6</v>
      </c>
      <c r="AC1790" s="12">
        <f>VLOOKUP($B1790,'[3]POBLAC SIN ESSALUD CUADRO MANDO'!$G$3:$DY$188,21,0)</f>
        <v>6</v>
      </c>
      <c r="AD1790" s="12">
        <f>VLOOKUP($B1790,'[3]POBLAC SIN ESSALUD CUADRO MANDO'!$G$3:$DY$188,110,0)</f>
        <v>27</v>
      </c>
      <c r="AE1790" s="12">
        <f>VLOOKUP($B1790,'[3]POBLAC SIN ESSALUD CUADRO MANDO'!$G$3:$DY$188,111,0)</f>
        <v>22</v>
      </c>
      <c r="AF1790" s="12">
        <f>VLOOKUP($B1790,'[3]POBLAC SIN ESSALUD CUADRO MANDO'!$G$3:$DY$188,112,0)</f>
        <v>22</v>
      </c>
      <c r="AG1790" s="12">
        <f>VLOOKUP($B1790,'[3]POBLAC SIN ESSALUD CUADRO MANDO'!$G$3:$DY$188,113,0)</f>
        <v>18</v>
      </c>
      <c r="AH1790" s="12">
        <f>VLOOKUP($B1790,'[3]POBLAC SIN ESSALUD CUADRO MANDO'!$G$3:$DY$188,114,0)</f>
        <v>19</v>
      </c>
      <c r="AI1790" s="12">
        <f>VLOOKUP($B1790,'[3]POBLAC SIN ESSALUD CUADRO MANDO'!$G$3:$DY$188,115,0)</f>
        <v>18</v>
      </c>
      <c r="AJ1790" s="12">
        <f>VLOOKUP($B1790,'[3]POBLAC SIN ESSALUD CUADRO MANDO'!$G$3:$DY$188,116,0)</f>
        <v>18</v>
      </c>
      <c r="AK1790" s="12">
        <f>VLOOKUP($B1790,'[3]POBLAC SIN ESSALUD CUADRO MANDO'!$G$3:$DY$188,117,0)</f>
        <v>14</v>
      </c>
      <c r="AL1790" s="12">
        <f>VLOOKUP($B1790,'[3]POBLAC SIN ESSALUD CUADRO MANDO'!$G$3:$DY$188,118,0)</f>
        <v>12</v>
      </c>
      <c r="AM1790" s="12">
        <f>VLOOKUP($B1790,'[3]POBLAC SIN ESSALUD CUADRO MANDO'!$G$3:$DY$188,119,0)</f>
        <v>9</v>
      </c>
      <c r="AN1790" s="12">
        <f>VLOOKUP($B1790,'[3]POBLAC SIN ESSALUD CUADRO MANDO'!$G$3:$DY$188,120,0)</f>
        <v>8</v>
      </c>
      <c r="AO1790" s="12">
        <f>VLOOKUP($B1790,'[3]POBLAC SIN ESSALUD CUADRO MANDO'!$G$3:$DY$188,121,0)</f>
        <v>5</v>
      </c>
      <c r="AP1790" s="12">
        <f>VLOOKUP($B1790,'[3]POBLAC SIN ESSALUD CUADRO MANDO'!$G$3:$DY$188,122,0)</f>
        <v>8</v>
      </c>
      <c r="AQ1790" s="74">
        <f>VLOOKUP($B1790,'[4]POB-2019'!$K$6:$BD$190,42,0)</f>
        <v>159</v>
      </c>
      <c r="AR1790" s="74">
        <f>VLOOKUP($B1790,'[4]POB-2019'!$K$6:$BD$190,43,0)</f>
        <v>17</v>
      </c>
      <c r="AS1790" s="74">
        <f>VLOOKUP($B1790,'[4]POB-2019'!$K$6:$BD$190,44,0)</f>
        <v>16</v>
      </c>
      <c r="AT1790" s="74">
        <f>VLOOKUP($B1790,'[4]POB-2019'!$K$6:$BD$190,45,0)</f>
        <v>64</v>
      </c>
      <c r="AU1790" s="12">
        <f>VLOOKUP($B1790,'[3]POBLAC SIN ESSALUD CUADRO MANDO'!$G$3:$DY$188,123,0)</f>
        <v>4</v>
      </c>
    </row>
    <row r="1791" spans="1:47" ht="12">
      <c r="A1791" s="97">
        <v>1792</v>
      </c>
      <c r="B1791" s="97"/>
      <c r="C1791" s="98"/>
      <c r="D1791" s="98"/>
      <c r="E1791" s="98"/>
      <c r="F1791" s="98" t="s">
        <v>1168</v>
      </c>
      <c r="G1791" s="17" t="s">
        <v>1214</v>
      </c>
      <c r="H1791" s="81"/>
      <c r="I1791" s="81">
        <f t="shared" si="417"/>
        <v>1373</v>
      </c>
      <c r="J1791" s="17">
        <f>SUM(J1792:J1793)</f>
        <v>18</v>
      </c>
      <c r="K1791" s="17">
        <f t="shared" ref="K1791:AU1791" si="427">SUM(K1792:K1793)</f>
        <v>18</v>
      </c>
      <c r="L1791" s="17">
        <f t="shared" si="427"/>
        <v>17</v>
      </c>
      <c r="M1791" s="17">
        <f t="shared" si="427"/>
        <v>16</v>
      </c>
      <c r="N1791" s="17">
        <f t="shared" si="427"/>
        <v>10</v>
      </c>
      <c r="O1791" s="17">
        <f t="shared" si="427"/>
        <v>18</v>
      </c>
      <c r="P1791" s="17">
        <f t="shared" si="427"/>
        <v>20</v>
      </c>
      <c r="Q1791" s="17">
        <f t="shared" si="427"/>
        <v>26</v>
      </c>
      <c r="R1791" s="17">
        <f t="shared" si="427"/>
        <v>22</v>
      </c>
      <c r="S1791" s="17">
        <f t="shared" si="427"/>
        <v>20</v>
      </c>
      <c r="T1791" s="17">
        <f t="shared" si="427"/>
        <v>14</v>
      </c>
      <c r="U1791" s="17">
        <f t="shared" si="427"/>
        <v>14</v>
      </c>
      <c r="V1791" s="17">
        <f t="shared" si="427"/>
        <v>25</v>
      </c>
      <c r="W1791" s="17">
        <f t="shared" si="427"/>
        <v>25</v>
      </c>
      <c r="X1791" s="17">
        <f t="shared" si="427"/>
        <v>25</v>
      </c>
      <c r="Y1791" s="17">
        <f t="shared" si="427"/>
        <v>23</v>
      </c>
      <c r="Z1791" s="17">
        <f t="shared" si="427"/>
        <v>24</v>
      </c>
      <c r="AA1791" s="17">
        <f t="shared" si="427"/>
        <v>27</v>
      </c>
      <c r="AB1791" s="17">
        <f t="shared" si="427"/>
        <v>17</v>
      </c>
      <c r="AC1791" s="17">
        <f t="shared" si="427"/>
        <v>26</v>
      </c>
      <c r="AD1791" s="17">
        <f t="shared" si="427"/>
        <v>106</v>
      </c>
      <c r="AE1791" s="17">
        <f t="shared" si="427"/>
        <v>87</v>
      </c>
      <c r="AF1791" s="17">
        <f t="shared" si="427"/>
        <v>79</v>
      </c>
      <c r="AG1791" s="17">
        <f t="shared" si="427"/>
        <v>88</v>
      </c>
      <c r="AH1791" s="17">
        <f t="shared" si="427"/>
        <v>97</v>
      </c>
      <c r="AI1791" s="17">
        <f t="shared" si="427"/>
        <v>90</v>
      </c>
      <c r="AJ1791" s="17">
        <f t="shared" si="427"/>
        <v>79</v>
      </c>
      <c r="AK1791" s="17">
        <f t="shared" si="427"/>
        <v>84</v>
      </c>
      <c r="AL1791" s="17">
        <f t="shared" si="427"/>
        <v>76</v>
      </c>
      <c r="AM1791" s="17">
        <f t="shared" si="427"/>
        <v>51</v>
      </c>
      <c r="AN1791" s="17">
        <f t="shared" si="427"/>
        <v>39</v>
      </c>
      <c r="AO1791" s="17">
        <f t="shared" si="427"/>
        <v>43</v>
      </c>
      <c r="AP1791" s="17">
        <f t="shared" si="427"/>
        <v>49</v>
      </c>
      <c r="AQ1791" s="17">
        <f t="shared" si="427"/>
        <v>700</v>
      </c>
      <c r="AR1791" s="17">
        <f t="shared" si="427"/>
        <v>53</v>
      </c>
      <c r="AS1791" s="17">
        <f t="shared" si="427"/>
        <v>59</v>
      </c>
      <c r="AT1791" s="17">
        <f t="shared" si="427"/>
        <v>279</v>
      </c>
      <c r="AU1791" s="17">
        <f t="shared" si="427"/>
        <v>20</v>
      </c>
    </row>
    <row r="1792" spans="1:47" ht="12">
      <c r="A1792" s="58">
        <v>1793</v>
      </c>
      <c r="B1792" s="58">
        <v>5019</v>
      </c>
      <c r="C1792" s="59" t="s">
        <v>1130</v>
      </c>
      <c r="D1792" s="59" t="s">
        <v>723</v>
      </c>
      <c r="E1792" s="59" t="s">
        <v>759</v>
      </c>
      <c r="F1792" s="59" t="s">
        <v>762</v>
      </c>
      <c r="G1792" s="12" t="s">
        <v>283</v>
      </c>
      <c r="H1792" s="14">
        <f>B1792</f>
        <v>5019</v>
      </c>
      <c r="I1792" s="14">
        <f t="shared" si="417"/>
        <v>871</v>
      </c>
      <c r="J1792" s="12">
        <f>VLOOKUP($B1792,'[3]POBLAC SIN ESSALUD CUADRO MANDO'!$G$3:$DY$188,2,0)</f>
        <v>14</v>
      </c>
      <c r="K1792" s="12">
        <f>VLOOKUP($B1792,'[3]POBLAC SIN ESSALUD CUADRO MANDO'!$G$3:$DY$188,3,0)</f>
        <v>13</v>
      </c>
      <c r="L1792" s="12">
        <f>VLOOKUP($B1792,'[3]POBLAC SIN ESSALUD CUADRO MANDO'!$G$3:$DY$188,4,0)</f>
        <v>9</v>
      </c>
      <c r="M1792" s="12">
        <f>VLOOKUP($B1792,'[3]POBLAC SIN ESSALUD CUADRO MANDO'!$G$3:$DY$188,5,0)</f>
        <v>10</v>
      </c>
      <c r="N1792" s="12">
        <f>VLOOKUP($B1792,'[3]POBLAC SIN ESSALUD CUADRO MANDO'!$G$3:$DY$188,6,0)</f>
        <v>7</v>
      </c>
      <c r="O1792" s="12">
        <f>VLOOKUP($B1792,'[3]POBLAC SIN ESSALUD CUADRO MANDO'!$G$3:$DY$188,7,0)</f>
        <v>11</v>
      </c>
      <c r="P1792" s="12">
        <f>VLOOKUP($B1792,'[3]POBLAC SIN ESSALUD CUADRO MANDO'!$G$3:$DY$188,8,0)</f>
        <v>13</v>
      </c>
      <c r="Q1792" s="12">
        <f>VLOOKUP($B1792,'[3]POBLAC SIN ESSALUD CUADRO MANDO'!$G$3:$DY$188,9,0)</f>
        <v>16</v>
      </c>
      <c r="R1792" s="12">
        <f>VLOOKUP($B1792,'[3]POBLAC SIN ESSALUD CUADRO MANDO'!$G$3:$DY$188,10,0)</f>
        <v>14</v>
      </c>
      <c r="S1792" s="12">
        <f>VLOOKUP($B1792,'[3]POBLAC SIN ESSALUD CUADRO MANDO'!$G$3:$DY$188,11,0)</f>
        <v>13</v>
      </c>
      <c r="T1792" s="12">
        <f>VLOOKUP($B1792,'[3]POBLAC SIN ESSALUD CUADRO MANDO'!$G$3:$DY$188,12,0)</f>
        <v>9</v>
      </c>
      <c r="U1792" s="12">
        <f>VLOOKUP($B1792,'[3]POBLAC SIN ESSALUD CUADRO MANDO'!$G$3:$DY$188,13,0)</f>
        <v>9</v>
      </c>
      <c r="V1792" s="12">
        <f>VLOOKUP($B1792,'[3]POBLAC SIN ESSALUD CUADRO MANDO'!$G$3:$DY$188,14,0)</f>
        <v>16</v>
      </c>
      <c r="W1792" s="12">
        <f>VLOOKUP($B1792,'[3]POBLAC SIN ESSALUD CUADRO MANDO'!$G$3:$DY$188,15,0)</f>
        <v>16</v>
      </c>
      <c r="X1792" s="12">
        <f>VLOOKUP($B1792,'[3]POBLAC SIN ESSALUD CUADRO MANDO'!$G$3:$DY$188,16,0)</f>
        <v>16</v>
      </c>
      <c r="Y1792" s="12">
        <f>VLOOKUP($B1792,'[3]POBLAC SIN ESSALUD CUADRO MANDO'!$G$3:$DY$188,17,0)</f>
        <v>15</v>
      </c>
      <c r="Z1792" s="12">
        <f>VLOOKUP($B1792,'[3]POBLAC SIN ESSALUD CUADRO MANDO'!$G$3:$DY$188,18,0)</f>
        <v>16</v>
      </c>
      <c r="AA1792" s="12">
        <f>VLOOKUP($B1792,'[3]POBLAC SIN ESSALUD CUADRO MANDO'!$G$3:$DY$188,19,0)</f>
        <v>18</v>
      </c>
      <c r="AB1792" s="12">
        <f>VLOOKUP($B1792,'[3]POBLAC SIN ESSALUD CUADRO MANDO'!$G$3:$DY$188,20,0)</f>
        <v>11</v>
      </c>
      <c r="AC1792" s="12">
        <f>VLOOKUP($B1792,'[3]POBLAC SIN ESSALUD CUADRO MANDO'!$G$3:$DY$188,21,0)</f>
        <v>17</v>
      </c>
      <c r="AD1792" s="12">
        <f>VLOOKUP($B1792,'[3]POBLAC SIN ESSALUD CUADRO MANDO'!$G$3:$DY$188,110,0)</f>
        <v>63</v>
      </c>
      <c r="AE1792" s="12">
        <f>VLOOKUP($B1792,'[3]POBLAC SIN ESSALUD CUADRO MANDO'!$G$3:$DY$188,111,0)</f>
        <v>49</v>
      </c>
      <c r="AF1792" s="12">
        <f>VLOOKUP($B1792,'[3]POBLAC SIN ESSALUD CUADRO MANDO'!$G$3:$DY$188,112,0)</f>
        <v>49</v>
      </c>
      <c r="AG1792" s="12">
        <f>VLOOKUP($B1792,'[3]POBLAC SIN ESSALUD CUADRO MANDO'!$G$3:$DY$188,113,0)</f>
        <v>56</v>
      </c>
      <c r="AH1792" s="12">
        <f>VLOOKUP($B1792,'[3]POBLAC SIN ESSALUD CUADRO MANDO'!$G$3:$DY$188,114,0)</f>
        <v>61</v>
      </c>
      <c r="AI1792" s="12">
        <f>VLOOKUP($B1792,'[3]POBLAC SIN ESSALUD CUADRO MANDO'!$G$3:$DY$188,115,0)</f>
        <v>57</v>
      </c>
      <c r="AJ1792" s="12">
        <f>VLOOKUP($B1792,'[3]POBLAC SIN ESSALUD CUADRO MANDO'!$G$3:$DY$188,116,0)</f>
        <v>51</v>
      </c>
      <c r="AK1792" s="12">
        <f>VLOOKUP($B1792,'[3]POBLAC SIN ESSALUD CUADRO MANDO'!$G$3:$DY$188,117,0)</f>
        <v>55</v>
      </c>
      <c r="AL1792" s="12">
        <f>VLOOKUP($B1792,'[3]POBLAC SIN ESSALUD CUADRO MANDO'!$G$3:$DY$188,118,0)</f>
        <v>49</v>
      </c>
      <c r="AM1792" s="12">
        <f>VLOOKUP($B1792,'[3]POBLAC SIN ESSALUD CUADRO MANDO'!$G$3:$DY$188,119,0)</f>
        <v>32</v>
      </c>
      <c r="AN1792" s="12">
        <f>VLOOKUP($B1792,'[3]POBLAC SIN ESSALUD CUADRO MANDO'!$G$3:$DY$188,120,0)</f>
        <v>26</v>
      </c>
      <c r="AO1792" s="12">
        <f>VLOOKUP($B1792,'[3]POBLAC SIN ESSALUD CUADRO MANDO'!$G$3:$DY$188,121,0)</f>
        <v>27</v>
      </c>
      <c r="AP1792" s="12">
        <f>VLOOKUP($B1792,'[3]POBLAC SIN ESSALUD CUADRO MANDO'!$G$3:$DY$188,122,0)</f>
        <v>33</v>
      </c>
      <c r="AQ1792" s="74">
        <f>VLOOKUP($B1792,'[4]POB-2019'!$K$6:$BD$190,42,0)</f>
        <v>444</v>
      </c>
      <c r="AR1792" s="74">
        <f>VLOOKUP($B1792,'[4]POB-2019'!$K$6:$BD$190,43,0)</f>
        <v>34</v>
      </c>
      <c r="AS1792" s="74">
        <f>VLOOKUP($B1792,'[4]POB-2019'!$K$6:$BD$190,44,0)</f>
        <v>39</v>
      </c>
      <c r="AT1792" s="74">
        <f>VLOOKUP($B1792,'[4]POB-2019'!$K$6:$BD$190,45,0)</f>
        <v>171</v>
      </c>
      <c r="AU1792" s="12">
        <f>VLOOKUP($B1792,'[3]POBLAC SIN ESSALUD CUADRO MANDO'!$G$3:$DY$188,123,0)</f>
        <v>16</v>
      </c>
    </row>
    <row r="1793" spans="1:47" ht="12">
      <c r="A1793" s="58">
        <v>1794</v>
      </c>
      <c r="B1793" s="58">
        <v>5017</v>
      </c>
      <c r="C1793" s="59" t="s">
        <v>1130</v>
      </c>
      <c r="D1793" s="59" t="s">
        <v>723</v>
      </c>
      <c r="E1793" s="59" t="s">
        <v>759</v>
      </c>
      <c r="F1793" s="59" t="s">
        <v>766</v>
      </c>
      <c r="G1793" s="12" t="s">
        <v>266</v>
      </c>
      <c r="H1793" s="14">
        <f>B1793</f>
        <v>5017</v>
      </c>
      <c r="I1793" s="14">
        <f t="shared" ref="I1793" si="428">SUM(J1793:AP1793)</f>
        <v>502</v>
      </c>
      <c r="J1793" s="12">
        <f>VLOOKUP($B1793,'[3]POBLAC SIN ESSALUD CUADRO MANDO'!$G$3:$DY$188,2,0)</f>
        <v>4</v>
      </c>
      <c r="K1793" s="12">
        <f>VLOOKUP($B1793,'[3]POBLAC SIN ESSALUD CUADRO MANDO'!$G$3:$DY$188,3,0)</f>
        <v>5</v>
      </c>
      <c r="L1793" s="12">
        <f>VLOOKUP($B1793,'[3]POBLAC SIN ESSALUD CUADRO MANDO'!$G$3:$DY$188,4,0)</f>
        <v>8</v>
      </c>
      <c r="M1793" s="12">
        <f>VLOOKUP($B1793,'[3]POBLAC SIN ESSALUD CUADRO MANDO'!$G$3:$DY$188,5,0)</f>
        <v>6</v>
      </c>
      <c r="N1793" s="12">
        <f>VLOOKUP($B1793,'[3]POBLAC SIN ESSALUD CUADRO MANDO'!$G$3:$DY$188,6,0)</f>
        <v>3</v>
      </c>
      <c r="O1793" s="12">
        <f>VLOOKUP($B1793,'[3]POBLAC SIN ESSALUD CUADRO MANDO'!$G$3:$DY$188,7,0)</f>
        <v>7</v>
      </c>
      <c r="P1793" s="12">
        <f>VLOOKUP($B1793,'[3]POBLAC SIN ESSALUD CUADRO MANDO'!$G$3:$DY$188,8,0)</f>
        <v>7</v>
      </c>
      <c r="Q1793" s="12">
        <f>VLOOKUP($B1793,'[3]POBLAC SIN ESSALUD CUADRO MANDO'!$G$3:$DY$188,9,0)</f>
        <v>10</v>
      </c>
      <c r="R1793" s="12">
        <f>VLOOKUP($B1793,'[3]POBLAC SIN ESSALUD CUADRO MANDO'!$G$3:$DY$188,10,0)</f>
        <v>8</v>
      </c>
      <c r="S1793" s="12">
        <f>VLOOKUP($B1793,'[3]POBLAC SIN ESSALUD CUADRO MANDO'!$G$3:$DY$188,11,0)</f>
        <v>7</v>
      </c>
      <c r="T1793" s="12">
        <f>VLOOKUP($B1793,'[3]POBLAC SIN ESSALUD CUADRO MANDO'!$G$3:$DY$188,12,0)</f>
        <v>5</v>
      </c>
      <c r="U1793" s="12">
        <f>VLOOKUP($B1793,'[3]POBLAC SIN ESSALUD CUADRO MANDO'!$G$3:$DY$188,13,0)</f>
        <v>5</v>
      </c>
      <c r="V1793" s="12">
        <f>VLOOKUP($B1793,'[3]POBLAC SIN ESSALUD CUADRO MANDO'!$G$3:$DY$188,14,0)</f>
        <v>9</v>
      </c>
      <c r="W1793" s="12">
        <f>VLOOKUP($B1793,'[3]POBLAC SIN ESSALUD CUADRO MANDO'!$G$3:$DY$188,15,0)</f>
        <v>9</v>
      </c>
      <c r="X1793" s="12">
        <f>VLOOKUP($B1793,'[3]POBLAC SIN ESSALUD CUADRO MANDO'!$G$3:$DY$188,16,0)</f>
        <v>9</v>
      </c>
      <c r="Y1793" s="12">
        <f>VLOOKUP($B1793,'[3]POBLAC SIN ESSALUD CUADRO MANDO'!$G$3:$DY$188,17,0)</f>
        <v>8</v>
      </c>
      <c r="Z1793" s="12">
        <f>VLOOKUP($B1793,'[3]POBLAC SIN ESSALUD CUADRO MANDO'!$G$3:$DY$188,18,0)</f>
        <v>8</v>
      </c>
      <c r="AA1793" s="12">
        <f>VLOOKUP($B1793,'[3]POBLAC SIN ESSALUD CUADRO MANDO'!$G$3:$DY$188,19,0)</f>
        <v>9</v>
      </c>
      <c r="AB1793" s="12">
        <f>VLOOKUP($B1793,'[3]POBLAC SIN ESSALUD CUADRO MANDO'!$G$3:$DY$188,20,0)</f>
        <v>6</v>
      </c>
      <c r="AC1793" s="12">
        <f>VLOOKUP($B1793,'[3]POBLAC SIN ESSALUD CUADRO MANDO'!$G$3:$DY$188,21,0)</f>
        <v>9</v>
      </c>
      <c r="AD1793" s="12">
        <f>VLOOKUP($B1793,'[3]POBLAC SIN ESSALUD CUADRO MANDO'!$G$3:$DY$188,110,0)</f>
        <v>43</v>
      </c>
      <c r="AE1793" s="12">
        <f>VLOOKUP($B1793,'[3]POBLAC SIN ESSALUD CUADRO MANDO'!$G$3:$DY$188,111,0)</f>
        <v>38</v>
      </c>
      <c r="AF1793" s="12">
        <f>VLOOKUP($B1793,'[3]POBLAC SIN ESSALUD CUADRO MANDO'!$G$3:$DY$188,112,0)</f>
        <v>30</v>
      </c>
      <c r="AG1793" s="12">
        <f>VLOOKUP($B1793,'[3]POBLAC SIN ESSALUD CUADRO MANDO'!$G$3:$DY$188,113,0)</f>
        <v>32</v>
      </c>
      <c r="AH1793" s="12">
        <f>VLOOKUP($B1793,'[3]POBLAC SIN ESSALUD CUADRO MANDO'!$G$3:$DY$188,114,0)</f>
        <v>36</v>
      </c>
      <c r="AI1793" s="12">
        <f>VLOOKUP($B1793,'[3]POBLAC SIN ESSALUD CUADRO MANDO'!$G$3:$DY$188,115,0)</f>
        <v>33</v>
      </c>
      <c r="AJ1793" s="12">
        <f>VLOOKUP($B1793,'[3]POBLAC SIN ESSALUD CUADRO MANDO'!$G$3:$DY$188,116,0)</f>
        <v>28</v>
      </c>
      <c r="AK1793" s="12">
        <f>VLOOKUP($B1793,'[3]POBLAC SIN ESSALUD CUADRO MANDO'!$G$3:$DY$188,117,0)</f>
        <v>29</v>
      </c>
      <c r="AL1793" s="12">
        <f>VLOOKUP($B1793,'[3]POBLAC SIN ESSALUD CUADRO MANDO'!$G$3:$DY$188,118,0)</f>
        <v>27</v>
      </c>
      <c r="AM1793" s="12">
        <f>VLOOKUP($B1793,'[3]POBLAC SIN ESSALUD CUADRO MANDO'!$G$3:$DY$188,119,0)</f>
        <v>19</v>
      </c>
      <c r="AN1793" s="12">
        <f>VLOOKUP($B1793,'[3]POBLAC SIN ESSALUD CUADRO MANDO'!$G$3:$DY$188,120,0)</f>
        <v>13</v>
      </c>
      <c r="AO1793" s="12">
        <f>VLOOKUP($B1793,'[3]POBLAC SIN ESSALUD CUADRO MANDO'!$G$3:$DY$188,121,0)</f>
        <v>16</v>
      </c>
      <c r="AP1793" s="12">
        <f>VLOOKUP($B1793,'[3]POBLAC SIN ESSALUD CUADRO MANDO'!$G$3:$DY$188,122,0)</f>
        <v>16</v>
      </c>
      <c r="AQ1793" s="74">
        <f>VLOOKUP($B1793,'[4]POB-2019'!$K$6:$BD$190,42,0)</f>
        <v>256</v>
      </c>
      <c r="AR1793" s="74">
        <f>VLOOKUP($B1793,'[4]POB-2019'!$K$6:$BD$190,43,0)</f>
        <v>19</v>
      </c>
      <c r="AS1793" s="74">
        <f>VLOOKUP($B1793,'[4]POB-2019'!$K$6:$BD$190,44,0)</f>
        <v>20</v>
      </c>
      <c r="AT1793" s="74">
        <f>VLOOKUP($B1793,'[4]POB-2019'!$K$6:$BD$190,45,0)</f>
        <v>108</v>
      </c>
      <c r="AU1793" s="12">
        <f>VLOOKUP($B1793,'[3]POBLAC SIN ESSALUD CUADRO MANDO'!$G$3:$DY$188,123,0)</f>
        <v>4</v>
      </c>
    </row>
    <row r="1794" spans="1:47" ht="12">
      <c r="A1794" s="99">
        <v>1795</v>
      </c>
      <c r="B1794" s="99"/>
      <c r="C1794" s="100"/>
      <c r="D1794" s="100"/>
      <c r="E1794" s="100"/>
      <c r="F1794" s="100" t="s">
        <v>1176</v>
      </c>
      <c r="G1794" s="83" t="s">
        <v>1214</v>
      </c>
      <c r="H1794" s="82"/>
      <c r="I1794" s="82">
        <f t="shared" ref="I1794:I1856" si="429">SUM(J1794:AP1794)</f>
        <v>351459</v>
      </c>
      <c r="J1794" s="83">
        <f>J1795+J1896</f>
        <v>6322</v>
      </c>
      <c r="K1794" s="83">
        <f t="shared" ref="K1794:AU1794" si="430">K1795+K1896</f>
        <v>6660</v>
      </c>
      <c r="L1794" s="83">
        <f t="shared" si="430"/>
        <v>6588</v>
      </c>
      <c r="M1794" s="83">
        <f t="shared" si="430"/>
        <v>6700</v>
      </c>
      <c r="N1794" s="83">
        <f t="shared" si="430"/>
        <v>7002</v>
      </c>
      <c r="O1794" s="83">
        <f t="shared" si="430"/>
        <v>6774</v>
      </c>
      <c r="P1794" s="83">
        <f t="shared" si="430"/>
        <v>7914</v>
      </c>
      <c r="Q1794" s="83">
        <f t="shared" si="430"/>
        <v>7972</v>
      </c>
      <c r="R1794" s="83">
        <f t="shared" si="430"/>
        <v>7983</v>
      </c>
      <c r="S1794" s="83">
        <f t="shared" si="430"/>
        <v>7975</v>
      </c>
      <c r="T1794" s="83">
        <f t="shared" si="430"/>
        <v>7900</v>
      </c>
      <c r="U1794" s="83">
        <f t="shared" si="430"/>
        <v>7818</v>
      </c>
      <c r="V1794" s="83">
        <f t="shared" si="430"/>
        <v>7684</v>
      </c>
      <c r="W1794" s="83">
        <f t="shared" si="430"/>
        <v>7512</v>
      </c>
      <c r="X1794" s="83">
        <f t="shared" si="430"/>
        <v>7320</v>
      </c>
      <c r="Y1794" s="83">
        <f t="shared" si="430"/>
        <v>7093</v>
      </c>
      <c r="Z1794" s="83">
        <f t="shared" si="430"/>
        <v>6864</v>
      </c>
      <c r="AA1794" s="83">
        <f t="shared" si="430"/>
        <v>6631</v>
      </c>
      <c r="AB1794" s="83">
        <f t="shared" si="430"/>
        <v>6424</v>
      </c>
      <c r="AC1794" s="83">
        <f t="shared" si="430"/>
        <v>6153</v>
      </c>
      <c r="AD1794" s="83">
        <f t="shared" si="430"/>
        <v>28440</v>
      </c>
      <c r="AE1794" s="83">
        <f t="shared" si="430"/>
        <v>28051</v>
      </c>
      <c r="AF1794" s="83">
        <f t="shared" si="430"/>
        <v>29590</v>
      </c>
      <c r="AG1794" s="83">
        <f t="shared" si="430"/>
        <v>25270</v>
      </c>
      <c r="AH1794" s="83">
        <f t="shared" si="430"/>
        <v>23440</v>
      </c>
      <c r="AI1794" s="83">
        <f t="shared" si="430"/>
        <v>20194</v>
      </c>
      <c r="AJ1794" s="83">
        <f t="shared" si="430"/>
        <v>15386</v>
      </c>
      <c r="AK1794" s="83">
        <f t="shared" si="430"/>
        <v>12158</v>
      </c>
      <c r="AL1794" s="83">
        <f t="shared" si="430"/>
        <v>9384</v>
      </c>
      <c r="AM1794" s="83">
        <f t="shared" si="430"/>
        <v>6763</v>
      </c>
      <c r="AN1794" s="83">
        <f t="shared" si="430"/>
        <v>4362</v>
      </c>
      <c r="AO1794" s="83">
        <f t="shared" si="430"/>
        <v>2725</v>
      </c>
      <c r="AP1794" s="83">
        <f t="shared" si="430"/>
        <v>2407</v>
      </c>
      <c r="AQ1794" s="83">
        <f t="shared" si="430"/>
        <v>170026</v>
      </c>
      <c r="AR1794" s="83">
        <f t="shared" si="430"/>
        <v>18205</v>
      </c>
      <c r="AS1794" s="83">
        <f t="shared" si="430"/>
        <v>15624</v>
      </c>
      <c r="AT1794" s="83">
        <f t="shared" si="430"/>
        <v>75646</v>
      </c>
      <c r="AU1794" s="83">
        <f t="shared" si="430"/>
        <v>5749</v>
      </c>
    </row>
    <row r="1795" spans="1:47" ht="12">
      <c r="A1795" s="34">
        <v>1796</v>
      </c>
      <c r="B1795" s="34"/>
      <c r="C1795" s="15"/>
      <c r="D1795" s="15"/>
      <c r="E1795" s="15"/>
      <c r="F1795" s="15" t="s">
        <v>1174</v>
      </c>
      <c r="G1795" s="38" t="s">
        <v>1214</v>
      </c>
      <c r="H1795" s="34"/>
      <c r="I1795" s="34">
        <f t="shared" si="429"/>
        <v>201324</v>
      </c>
      <c r="J1795" s="38">
        <f>J1796+J1807+J1812+J1820+J1830+J1856+J1859+J1866+J1868+J1877+J1880+J1889</f>
        <v>3882</v>
      </c>
      <c r="K1795" s="38">
        <f t="shared" ref="K1795:AU1795" si="431">K1796+K1807+K1812+K1820+K1830+K1856+K1859+K1866+K1868+K1877+K1880+K1889</f>
        <v>4010</v>
      </c>
      <c r="L1795" s="38">
        <f t="shared" si="431"/>
        <v>3765</v>
      </c>
      <c r="M1795" s="38">
        <f t="shared" si="431"/>
        <v>3901</v>
      </c>
      <c r="N1795" s="38">
        <f t="shared" si="431"/>
        <v>4016</v>
      </c>
      <c r="O1795" s="38">
        <f t="shared" si="431"/>
        <v>3547</v>
      </c>
      <c r="P1795" s="38">
        <f t="shared" si="431"/>
        <v>3993</v>
      </c>
      <c r="Q1795" s="38">
        <f t="shared" si="431"/>
        <v>4056</v>
      </c>
      <c r="R1795" s="38">
        <f t="shared" si="431"/>
        <v>4099</v>
      </c>
      <c r="S1795" s="38">
        <f t="shared" si="431"/>
        <v>4143</v>
      </c>
      <c r="T1795" s="38">
        <f t="shared" si="431"/>
        <v>4168</v>
      </c>
      <c r="U1795" s="38">
        <f t="shared" si="431"/>
        <v>4199</v>
      </c>
      <c r="V1795" s="38">
        <f t="shared" si="431"/>
        <v>4187</v>
      </c>
      <c r="W1795" s="38">
        <f t="shared" si="431"/>
        <v>4144</v>
      </c>
      <c r="X1795" s="38">
        <f t="shared" si="431"/>
        <v>4086</v>
      </c>
      <c r="Y1795" s="38">
        <f t="shared" si="431"/>
        <v>4006</v>
      </c>
      <c r="Z1795" s="38">
        <f t="shared" si="431"/>
        <v>3925</v>
      </c>
      <c r="AA1795" s="38">
        <f t="shared" si="431"/>
        <v>3833</v>
      </c>
      <c r="AB1795" s="38">
        <f t="shared" si="431"/>
        <v>3731</v>
      </c>
      <c r="AC1795" s="38">
        <f t="shared" si="431"/>
        <v>3634</v>
      </c>
      <c r="AD1795" s="38">
        <f t="shared" si="431"/>
        <v>16539</v>
      </c>
      <c r="AE1795" s="38">
        <f t="shared" si="431"/>
        <v>15778</v>
      </c>
      <c r="AF1795" s="38">
        <f t="shared" si="431"/>
        <v>17332</v>
      </c>
      <c r="AG1795" s="38">
        <f t="shared" si="431"/>
        <v>14889</v>
      </c>
      <c r="AH1795" s="38">
        <f t="shared" si="431"/>
        <v>13951</v>
      </c>
      <c r="AI1795" s="38">
        <f t="shared" si="431"/>
        <v>12008</v>
      </c>
      <c r="AJ1795" s="38">
        <f t="shared" si="431"/>
        <v>9149</v>
      </c>
      <c r="AK1795" s="38">
        <f t="shared" si="431"/>
        <v>7129</v>
      </c>
      <c r="AL1795" s="38">
        <f t="shared" si="431"/>
        <v>5314</v>
      </c>
      <c r="AM1795" s="38">
        <f t="shared" si="431"/>
        <v>4010</v>
      </c>
      <c r="AN1795" s="38">
        <f t="shared" si="431"/>
        <v>2678</v>
      </c>
      <c r="AO1795" s="38">
        <f t="shared" si="431"/>
        <v>1702</v>
      </c>
      <c r="AP1795" s="38">
        <f t="shared" si="431"/>
        <v>1520</v>
      </c>
      <c r="AQ1795" s="38">
        <f t="shared" si="431"/>
        <v>97869</v>
      </c>
      <c r="AR1795" s="38">
        <f t="shared" si="431"/>
        <v>10002</v>
      </c>
      <c r="AS1795" s="38">
        <f t="shared" si="431"/>
        <v>9280</v>
      </c>
      <c r="AT1795" s="38">
        <f t="shared" si="431"/>
        <v>45048</v>
      </c>
      <c r="AU1795" s="38">
        <f t="shared" si="431"/>
        <v>3249</v>
      </c>
    </row>
    <row r="1796" spans="1:47" ht="12">
      <c r="A1796" s="97">
        <v>1797</v>
      </c>
      <c r="B1796" s="97"/>
      <c r="C1796" s="98"/>
      <c r="D1796" s="98"/>
      <c r="E1796" s="98"/>
      <c r="F1796" s="98" t="s">
        <v>1175</v>
      </c>
      <c r="G1796" s="17" t="s">
        <v>1214</v>
      </c>
      <c r="H1796" s="81"/>
      <c r="I1796" s="81">
        <f t="shared" si="429"/>
        <v>15641</v>
      </c>
      <c r="J1796" s="17">
        <f>SUM(J1797:J1806)</f>
        <v>243</v>
      </c>
      <c r="K1796" s="17">
        <f t="shared" ref="K1796:AU1796" si="432">SUM(K1797:K1806)</f>
        <v>273</v>
      </c>
      <c r="L1796" s="17">
        <f t="shared" si="432"/>
        <v>270</v>
      </c>
      <c r="M1796" s="17">
        <f t="shared" si="432"/>
        <v>300</v>
      </c>
      <c r="N1796" s="17">
        <f t="shared" si="432"/>
        <v>278</v>
      </c>
      <c r="O1796" s="17">
        <f t="shared" si="432"/>
        <v>294</v>
      </c>
      <c r="P1796" s="17">
        <f t="shared" si="432"/>
        <v>274</v>
      </c>
      <c r="Q1796" s="17">
        <f t="shared" si="432"/>
        <v>284</v>
      </c>
      <c r="R1796" s="17">
        <f t="shared" si="432"/>
        <v>292</v>
      </c>
      <c r="S1796" s="17">
        <f t="shared" si="432"/>
        <v>300</v>
      </c>
      <c r="T1796" s="17">
        <f t="shared" si="432"/>
        <v>310</v>
      </c>
      <c r="U1796" s="17">
        <f t="shared" si="432"/>
        <v>319</v>
      </c>
      <c r="V1796" s="17">
        <f t="shared" si="432"/>
        <v>320</v>
      </c>
      <c r="W1796" s="17">
        <f t="shared" si="432"/>
        <v>318</v>
      </c>
      <c r="X1796" s="17">
        <f t="shared" si="432"/>
        <v>309</v>
      </c>
      <c r="Y1796" s="17">
        <f t="shared" si="432"/>
        <v>296</v>
      </c>
      <c r="Z1796" s="17">
        <f t="shared" si="432"/>
        <v>285</v>
      </c>
      <c r="AA1796" s="17">
        <f t="shared" si="432"/>
        <v>275</v>
      </c>
      <c r="AB1796" s="17">
        <f t="shared" si="432"/>
        <v>267</v>
      </c>
      <c r="AC1796" s="17">
        <f t="shared" si="432"/>
        <v>261</v>
      </c>
      <c r="AD1796" s="17">
        <f t="shared" si="432"/>
        <v>1185</v>
      </c>
      <c r="AE1796" s="17">
        <f t="shared" si="432"/>
        <v>1074</v>
      </c>
      <c r="AF1796" s="17">
        <f t="shared" si="432"/>
        <v>1329</v>
      </c>
      <c r="AG1796" s="17">
        <f t="shared" si="432"/>
        <v>1196</v>
      </c>
      <c r="AH1796" s="17">
        <f t="shared" si="432"/>
        <v>1219</v>
      </c>
      <c r="AI1796" s="17">
        <f t="shared" si="432"/>
        <v>1052</v>
      </c>
      <c r="AJ1796" s="17">
        <f t="shared" si="432"/>
        <v>756</v>
      </c>
      <c r="AK1796" s="17">
        <f t="shared" si="432"/>
        <v>631</v>
      </c>
      <c r="AL1796" s="17">
        <f t="shared" si="432"/>
        <v>485</v>
      </c>
      <c r="AM1796" s="17">
        <f t="shared" si="432"/>
        <v>390</v>
      </c>
      <c r="AN1796" s="17">
        <f t="shared" si="432"/>
        <v>250</v>
      </c>
      <c r="AO1796" s="17">
        <f t="shared" si="432"/>
        <v>172</v>
      </c>
      <c r="AP1796" s="17">
        <f t="shared" si="432"/>
        <v>134</v>
      </c>
      <c r="AQ1796" s="17">
        <f t="shared" si="432"/>
        <v>7465</v>
      </c>
      <c r="AR1796" s="17">
        <f t="shared" si="432"/>
        <v>742</v>
      </c>
      <c r="AS1796" s="17">
        <f t="shared" si="432"/>
        <v>651</v>
      </c>
      <c r="AT1796" s="17">
        <f t="shared" si="432"/>
        <v>3467</v>
      </c>
      <c r="AU1796" s="17">
        <f t="shared" si="432"/>
        <v>224</v>
      </c>
    </row>
    <row r="1797" spans="1:47" ht="12">
      <c r="A1797" s="58">
        <v>1798</v>
      </c>
      <c r="B1797" s="58">
        <v>4223</v>
      </c>
      <c r="C1797" s="59" t="s">
        <v>1176</v>
      </c>
      <c r="D1797" s="59" t="s">
        <v>921</v>
      </c>
      <c r="E1797" s="59" t="s">
        <v>436</v>
      </c>
      <c r="F1797" s="59" t="s">
        <v>922</v>
      </c>
      <c r="G1797" s="12" t="s">
        <v>310</v>
      </c>
      <c r="H1797" s="14">
        <f t="shared" ref="H1797:H1806" si="433">B1797</f>
        <v>4223</v>
      </c>
      <c r="I1797" s="14">
        <f t="shared" si="429"/>
        <v>4850</v>
      </c>
      <c r="J1797" s="12">
        <f>VLOOKUP($B1797,'[1]METAS 2019'!$D$4:$Q$843,5,0)</f>
        <v>75</v>
      </c>
      <c r="K1797" s="12">
        <f>VLOOKUP($B1797,'[1]METAS 2019'!$D$4:$Q$843,4,0)</f>
        <v>87</v>
      </c>
      <c r="L1797" s="12">
        <f>VLOOKUP($B1797,'[1]METAS 2019'!$D$4:$Q$843,11,0)</f>
        <v>68</v>
      </c>
      <c r="M1797" s="12">
        <f>VLOOKUP($B1797,'[1]METAS 2019'!$D$4:$Q$843,12,0)</f>
        <v>84</v>
      </c>
      <c r="N1797" s="12">
        <f>VLOOKUP($B1797,'[1]METAS 2019'!$D$4:$Q$843,13,0)</f>
        <v>81</v>
      </c>
      <c r="O1797" s="90">
        <f>VLOOKUP($B1797,'[9]Población Oficial 2019'!$E$6:$BA$104,10,0)</f>
        <v>86</v>
      </c>
      <c r="P1797" s="90">
        <f>VLOOKUP($B1797,'[9]Población Oficial 2019'!$E$6:$BA$104,10,0)</f>
        <v>86</v>
      </c>
      <c r="Q1797" s="90">
        <f>VLOOKUP($B1797,'[9]Población Oficial 2019'!$E$6:$BA$104,11,0)</f>
        <v>87</v>
      </c>
      <c r="R1797" s="90">
        <f>VLOOKUP($B1797,'[9]Población Oficial 2019'!$E$6:$BA$104,12,0)</f>
        <v>91</v>
      </c>
      <c r="S1797" s="90">
        <f>VLOOKUP($B1797,'[9]Población Oficial 2019'!$E$6:$BA$104,13,0)</f>
        <v>94</v>
      </c>
      <c r="T1797" s="90">
        <f>VLOOKUP($B1797,'[9]Población Oficial 2019'!$E$6:$BA$104,14,0)</f>
        <v>96</v>
      </c>
      <c r="U1797" s="90">
        <f>VLOOKUP($B1797,'[9]Población Oficial 2019'!$E$6:$BA$104,15,0)</f>
        <v>99</v>
      </c>
      <c r="V1797" s="90">
        <f>VLOOKUP($B1797,'[9]Población Oficial 2019'!$E$6:$BA$104,16,0)</f>
        <v>100</v>
      </c>
      <c r="W1797" s="90">
        <f>VLOOKUP($B1797,'[9]Población Oficial 2019'!$E$6:$BA$104,17,0)</f>
        <v>100</v>
      </c>
      <c r="X1797" s="90">
        <f>VLOOKUP($B1797,'[9]Población Oficial 2019'!$E$6:$BA$104,18,0)</f>
        <v>96</v>
      </c>
      <c r="Y1797" s="90">
        <f>VLOOKUP($B1797,'[9]Población Oficial 2019'!$E$6:$BA$104,19,0)</f>
        <v>93</v>
      </c>
      <c r="Z1797" s="90">
        <f>VLOOKUP($B1797,'[9]Población Oficial 2019'!$E$6:$BA$104,20,0)</f>
        <v>89</v>
      </c>
      <c r="AA1797" s="90">
        <f>VLOOKUP($B1797,'[9]Población Oficial 2019'!$E$6:$BA$104,21,0)</f>
        <v>85</v>
      </c>
      <c r="AB1797" s="90">
        <f>VLOOKUP($B1797,'[9]Población Oficial 2019'!$E$6:$BA$104,22,0)</f>
        <v>83</v>
      </c>
      <c r="AC1797" s="90">
        <f>VLOOKUP($B1797,'[9]Población Oficial 2019'!$E$6:$BA$104,23,0)</f>
        <v>80</v>
      </c>
      <c r="AD1797" s="90">
        <f>VLOOKUP($B1797,'[9]Población Oficial 2019'!$E$6:$BA$104,24,0)</f>
        <v>371</v>
      </c>
      <c r="AE1797" s="90">
        <f>VLOOKUP($B1797,'[9]Población Oficial 2019'!$E$6:$BA$104,25,0)</f>
        <v>336</v>
      </c>
      <c r="AF1797" s="90">
        <f>VLOOKUP($B1797,'[9]Población Oficial 2019'!$E$6:$BA$104,26,0)</f>
        <v>416</v>
      </c>
      <c r="AG1797" s="90">
        <f>VLOOKUP($B1797,'[9]Población Oficial 2019'!$E$6:$BA$104,27,0)</f>
        <v>373</v>
      </c>
      <c r="AH1797" s="90">
        <f>VLOOKUP($B1797,'[9]Población Oficial 2019'!$E$6:$BA$104,28,0)</f>
        <v>382</v>
      </c>
      <c r="AI1797" s="90">
        <f>VLOOKUP($B1797,'[9]Población Oficial 2019'!$E$6:$BA$104,29,0)</f>
        <v>329</v>
      </c>
      <c r="AJ1797" s="90">
        <f>VLOOKUP($B1797,'[9]Población Oficial 2019'!$E$6:$BA$104,30,0)</f>
        <v>239</v>
      </c>
      <c r="AK1797" s="90">
        <f>VLOOKUP($B1797,'[9]Población Oficial 2019'!$E$6:$BA$104,31,0)</f>
        <v>196</v>
      </c>
      <c r="AL1797" s="90">
        <f>VLOOKUP($B1797,'[9]Población Oficial 2019'!$E$6:$BA$104,32,0)</f>
        <v>152</v>
      </c>
      <c r="AM1797" s="90">
        <f>VLOOKUP($B1797,'[9]Población Oficial 2019'!$E$6:$BA$104,33,0)</f>
        <v>122</v>
      </c>
      <c r="AN1797" s="90">
        <f>VLOOKUP($B1797,'[9]Población Oficial 2019'!$E$6:$BA$104,34,0)</f>
        <v>78</v>
      </c>
      <c r="AO1797" s="90">
        <f>VLOOKUP($B1797,'[9]Población Oficial 2019'!$E$6:$BA$104,35,0)</f>
        <v>53</v>
      </c>
      <c r="AP1797" s="90">
        <f>VLOOKUP($B1797,'[9]Población Oficial 2019'!$E$6:$BA$104,36,0)</f>
        <v>43</v>
      </c>
      <c r="AQ1797" s="90">
        <f>VLOOKUP($B1797,'[9]Población Oficial 2019'!$E$6:$BA$104,41,0)</f>
        <v>2337</v>
      </c>
      <c r="AR1797" s="90">
        <f>VLOOKUP($B1797,'[9]Población Oficial 2019'!$E$6:$BA$104,42,0)</f>
        <v>232</v>
      </c>
      <c r="AS1797" s="90">
        <f>VLOOKUP($B1797,'[9]Población Oficial 2019'!$E$6:$BA$104,43,0)</f>
        <v>204</v>
      </c>
      <c r="AT1797" s="90">
        <f>VLOOKUP($B1797,'[9]Población Oficial 2019'!$E$6:$BA$104,44,0)</f>
        <v>1088</v>
      </c>
      <c r="AU1797" s="90">
        <f>VLOOKUP($B1797,'[9]Población Oficial 2019'!$E$6:$BA$104,45,0)</f>
        <v>67</v>
      </c>
    </row>
    <row r="1798" spans="1:47" ht="12">
      <c r="A1798" s="58">
        <v>1799</v>
      </c>
      <c r="B1798" s="58">
        <v>4225</v>
      </c>
      <c r="C1798" s="59" t="s">
        <v>1176</v>
      </c>
      <c r="D1798" s="59" t="s">
        <v>921</v>
      </c>
      <c r="E1798" s="59" t="s">
        <v>924</v>
      </c>
      <c r="F1798" s="59" t="s">
        <v>925</v>
      </c>
      <c r="G1798" s="12" t="s">
        <v>283</v>
      </c>
      <c r="H1798" s="14">
        <f t="shared" si="433"/>
        <v>4225</v>
      </c>
      <c r="I1798" s="14">
        <f t="shared" si="429"/>
        <v>2620</v>
      </c>
      <c r="J1798" s="12">
        <f>VLOOKUP($B1798,'[1]METAS 2019'!$D$4:$Q$843,5,0)</f>
        <v>47</v>
      </c>
      <c r="K1798" s="12">
        <f>VLOOKUP($B1798,'[1]METAS 2019'!$D$4:$Q$843,4,0)</f>
        <v>55</v>
      </c>
      <c r="L1798" s="12">
        <f>VLOOKUP($B1798,'[1]METAS 2019'!$D$4:$Q$843,11,0)</f>
        <v>44</v>
      </c>
      <c r="M1798" s="12">
        <f>VLOOKUP($B1798,'[1]METAS 2019'!$D$4:$Q$843,12,0)</f>
        <v>54</v>
      </c>
      <c r="N1798" s="12">
        <f>VLOOKUP($B1798,'[1]METAS 2019'!$D$4:$Q$843,13,0)</f>
        <v>48</v>
      </c>
      <c r="O1798" s="12">
        <f>VLOOKUP($B1798,'[1]METAS 2019'!$D$4:$Q$843,14,0)</f>
        <v>59</v>
      </c>
      <c r="P1798" s="90">
        <f>VLOOKUP($B1798,'[9]Población Oficial 2019'!$E$6:$BA$104,10,0)</f>
        <v>45</v>
      </c>
      <c r="Q1798" s="90">
        <f>VLOOKUP($B1798,'[9]Población Oficial 2019'!$E$6:$BA$104,11,0)</f>
        <v>46</v>
      </c>
      <c r="R1798" s="90">
        <f>VLOOKUP($B1798,'[9]Población Oficial 2019'!$E$6:$BA$104,12,0)</f>
        <v>48</v>
      </c>
      <c r="S1798" s="90">
        <f>VLOOKUP($B1798,'[9]Población Oficial 2019'!$E$6:$BA$104,13,0)</f>
        <v>49</v>
      </c>
      <c r="T1798" s="90">
        <f>VLOOKUP($B1798,'[9]Población Oficial 2019'!$E$6:$BA$104,14,0)</f>
        <v>51</v>
      </c>
      <c r="U1798" s="90">
        <f>VLOOKUP($B1798,'[9]Población Oficial 2019'!$E$6:$BA$104,15,0)</f>
        <v>53</v>
      </c>
      <c r="V1798" s="90">
        <f>VLOOKUP($B1798,'[9]Población Oficial 2019'!$E$6:$BA$104,16,0)</f>
        <v>53</v>
      </c>
      <c r="W1798" s="90">
        <f>VLOOKUP($B1798,'[9]Población Oficial 2019'!$E$6:$BA$104,17,0)</f>
        <v>52</v>
      </c>
      <c r="X1798" s="90">
        <f>VLOOKUP($B1798,'[9]Población Oficial 2019'!$E$6:$BA$104,18,0)</f>
        <v>51</v>
      </c>
      <c r="Y1798" s="90">
        <f>VLOOKUP($B1798,'[9]Población Oficial 2019'!$E$6:$BA$104,19,0)</f>
        <v>49</v>
      </c>
      <c r="Z1798" s="90">
        <f>VLOOKUP($B1798,'[9]Población Oficial 2019'!$E$6:$BA$104,20,0)</f>
        <v>47</v>
      </c>
      <c r="AA1798" s="90">
        <f>VLOOKUP($B1798,'[9]Población Oficial 2019'!$E$6:$BA$104,21,0)</f>
        <v>45</v>
      </c>
      <c r="AB1798" s="90">
        <f>VLOOKUP($B1798,'[9]Población Oficial 2019'!$E$6:$BA$104,22,0)</f>
        <v>44</v>
      </c>
      <c r="AC1798" s="90">
        <f>VLOOKUP($B1798,'[9]Población Oficial 2019'!$E$6:$BA$104,23,0)</f>
        <v>43</v>
      </c>
      <c r="AD1798" s="90">
        <f>VLOOKUP($B1798,'[9]Población Oficial 2019'!$E$6:$BA$104,24,0)</f>
        <v>196</v>
      </c>
      <c r="AE1798" s="90">
        <f>VLOOKUP($B1798,'[9]Población Oficial 2019'!$E$6:$BA$104,25,0)</f>
        <v>178</v>
      </c>
      <c r="AF1798" s="90">
        <f>VLOOKUP($B1798,'[9]Población Oficial 2019'!$E$6:$BA$104,26,0)</f>
        <v>221</v>
      </c>
      <c r="AG1798" s="90">
        <f>VLOOKUP($B1798,'[9]Población Oficial 2019'!$E$6:$BA$104,27,0)</f>
        <v>198</v>
      </c>
      <c r="AH1798" s="90">
        <f>VLOOKUP($B1798,'[9]Población Oficial 2019'!$E$6:$BA$104,28,0)</f>
        <v>202</v>
      </c>
      <c r="AI1798" s="90">
        <f>VLOOKUP($B1798,'[9]Población Oficial 2019'!$E$6:$BA$104,29,0)</f>
        <v>175</v>
      </c>
      <c r="AJ1798" s="90">
        <f>VLOOKUP($B1798,'[9]Población Oficial 2019'!$E$6:$BA$104,30,0)</f>
        <v>125</v>
      </c>
      <c r="AK1798" s="90">
        <f>VLOOKUP($B1798,'[9]Población Oficial 2019'!$E$6:$BA$104,31,0)</f>
        <v>105</v>
      </c>
      <c r="AL1798" s="90">
        <f>VLOOKUP($B1798,'[9]Población Oficial 2019'!$E$6:$BA$104,32,0)</f>
        <v>80</v>
      </c>
      <c r="AM1798" s="90">
        <f>VLOOKUP($B1798,'[9]Población Oficial 2019'!$E$6:$BA$104,33,0)</f>
        <v>65</v>
      </c>
      <c r="AN1798" s="90">
        <f>VLOOKUP($B1798,'[9]Población Oficial 2019'!$E$6:$BA$104,34,0)</f>
        <v>41</v>
      </c>
      <c r="AO1798" s="90">
        <f>VLOOKUP($B1798,'[9]Población Oficial 2019'!$E$6:$BA$104,35,0)</f>
        <v>29</v>
      </c>
      <c r="AP1798" s="90">
        <f>VLOOKUP($B1798,'[9]Población Oficial 2019'!$E$6:$BA$104,36,0)</f>
        <v>22</v>
      </c>
      <c r="AQ1798" s="90">
        <f>VLOOKUP($B1798,'[9]Población Oficial 2019'!$E$6:$BA$104,41,0)</f>
        <v>1239</v>
      </c>
      <c r="AR1798" s="90">
        <f>VLOOKUP($B1798,'[9]Población Oficial 2019'!$E$6:$BA$104,42,0)</f>
        <v>123</v>
      </c>
      <c r="AS1798" s="90">
        <f>VLOOKUP($B1798,'[9]Población Oficial 2019'!$E$6:$BA$104,43,0)</f>
        <v>108</v>
      </c>
      <c r="AT1798" s="90">
        <f>VLOOKUP($B1798,'[9]Población Oficial 2019'!$E$6:$BA$104,44,0)</f>
        <v>575</v>
      </c>
      <c r="AU1798" s="90">
        <f>VLOOKUP($B1798,'[9]Población Oficial 2019'!$E$6:$BA$104,45,0)</f>
        <v>40</v>
      </c>
    </row>
    <row r="1799" spans="1:47" ht="12">
      <c r="A1799" s="58">
        <v>1800</v>
      </c>
      <c r="B1799" s="58">
        <v>4224</v>
      </c>
      <c r="C1799" s="59" t="s">
        <v>1176</v>
      </c>
      <c r="D1799" s="59" t="s">
        <v>921</v>
      </c>
      <c r="E1799" s="59" t="s">
        <v>924</v>
      </c>
      <c r="F1799" s="59" t="s">
        <v>926</v>
      </c>
      <c r="G1799" s="12" t="s">
        <v>283</v>
      </c>
      <c r="H1799" s="14">
        <f t="shared" si="433"/>
        <v>4224</v>
      </c>
      <c r="I1799" s="14">
        <f t="shared" si="429"/>
        <v>1365</v>
      </c>
      <c r="J1799" s="12">
        <f>VLOOKUP($B1799,'[1]METAS 2019'!$D$4:$Q$843,5,0)</f>
        <v>19</v>
      </c>
      <c r="K1799" s="12">
        <f>VLOOKUP($B1799,'[1]METAS 2019'!$D$4:$Q$843,4,0)</f>
        <v>22</v>
      </c>
      <c r="L1799" s="12">
        <f>VLOOKUP($B1799,'[1]METAS 2019'!$D$4:$Q$843,11,0)</f>
        <v>41</v>
      </c>
      <c r="M1799" s="12">
        <f>VLOOKUP($B1799,'[1]METAS 2019'!$D$4:$Q$843,12,0)</f>
        <v>35</v>
      </c>
      <c r="N1799" s="12">
        <f>VLOOKUP($B1799,'[1]METAS 2019'!$D$4:$Q$843,13,0)</f>
        <v>25</v>
      </c>
      <c r="O1799" s="12">
        <f>VLOOKUP($B1799,'[1]METAS 2019'!$D$4:$Q$843,14,0)</f>
        <v>29</v>
      </c>
      <c r="P1799" s="90">
        <f>VLOOKUP($B1799,'[9]Población Oficial 2019'!$E$6:$BA$104,10,0)</f>
        <v>25</v>
      </c>
      <c r="Q1799" s="90">
        <f>VLOOKUP($B1799,'[9]Población Oficial 2019'!$E$6:$BA$104,11,0)</f>
        <v>27</v>
      </c>
      <c r="R1799" s="90">
        <f>VLOOKUP($B1799,'[9]Población Oficial 2019'!$E$6:$BA$104,12,0)</f>
        <v>28</v>
      </c>
      <c r="S1799" s="90">
        <f>VLOOKUP($B1799,'[9]Población Oficial 2019'!$E$6:$BA$104,13,0)</f>
        <v>27</v>
      </c>
      <c r="T1799" s="90">
        <f>VLOOKUP($B1799,'[9]Población Oficial 2019'!$E$6:$BA$104,14,0)</f>
        <v>29</v>
      </c>
      <c r="U1799" s="90">
        <f>VLOOKUP($B1799,'[9]Población Oficial 2019'!$E$6:$BA$104,15,0)</f>
        <v>28</v>
      </c>
      <c r="V1799" s="90">
        <f>VLOOKUP($B1799,'[9]Población Oficial 2019'!$E$6:$BA$104,16,0)</f>
        <v>27</v>
      </c>
      <c r="W1799" s="90">
        <f>VLOOKUP($B1799,'[9]Población Oficial 2019'!$E$6:$BA$104,17,0)</f>
        <v>28</v>
      </c>
      <c r="X1799" s="90">
        <f>VLOOKUP($B1799,'[9]Población Oficial 2019'!$E$6:$BA$104,18,0)</f>
        <v>27</v>
      </c>
      <c r="Y1799" s="90">
        <f>VLOOKUP($B1799,'[9]Población Oficial 2019'!$E$6:$BA$104,19,0)</f>
        <v>26</v>
      </c>
      <c r="Z1799" s="90">
        <f>VLOOKUP($B1799,'[9]Población Oficial 2019'!$E$6:$BA$104,20,0)</f>
        <v>25</v>
      </c>
      <c r="AA1799" s="90">
        <f>VLOOKUP($B1799,'[9]Población Oficial 2019'!$E$6:$BA$104,21,0)</f>
        <v>26</v>
      </c>
      <c r="AB1799" s="90">
        <f>VLOOKUP($B1799,'[9]Población Oficial 2019'!$E$6:$BA$104,22,0)</f>
        <v>25</v>
      </c>
      <c r="AC1799" s="90">
        <f>VLOOKUP($B1799,'[9]Población Oficial 2019'!$E$6:$BA$104,23,0)</f>
        <v>25</v>
      </c>
      <c r="AD1799" s="90">
        <f>VLOOKUP($B1799,'[9]Población Oficial 2019'!$E$6:$BA$104,24,0)</f>
        <v>99</v>
      </c>
      <c r="AE1799" s="90">
        <f>VLOOKUP($B1799,'[9]Población Oficial 2019'!$E$6:$BA$104,25,0)</f>
        <v>90</v>
      </c>
      <c r="AF1799" s="90">
        <f>VLOOKUP($B1799,'[9]Población Oficial 2019'!$E$6:$BA$104,26,0)</f>
        <v>110</v>
      </c>
      <c r="AG1799" s="90">
        <f>VLOOKUP($B1799,'[9]Población Oficial 2019'!$E$6:$BA$104,27,0)</f>
        <v>101</v>
      </c>
      <c r="AH1799" s="90">
        <f>VLOOKUP($B1799,'[9]Población Oficial 2019'!$E$6:$BA$104,28,0)</f>
        <v>101</v>
      </c>
      <c r="AI1799" s="90">
        <f>VLOOKUP($B1799,'[9]Población Oficial 2019'!$E$6:$BA$104,29,0)</f>
        <v>87</v>
      </c>
      <c r="AJ1799" s="90">
        <f>VLOOKUP($B1799,'[9]Población Oficial 2019'!$E$6:$BA$104,30,0)</f>
        <v>63</v>
      </c>
      <c r="AK1799" s="90">
        <f>VLOOKUP($B1799,'[9]Población Oficial 2019'!$E$6:$BA$104,31,0)</f>
        <v>52</v>
      </c>
      <c r="AL1799" s="90">
        <f>VLOOKUP($B1799,'[9]Población Oficial 2019'!$E$6:$BA$104,32,0)</f>
        <v>40</v>
      </c>
      <c r="AM1799" s="90">
        <f>VLOOKUP($B1799,'[9]Población Oficial 2019'!$E$6:$BA$104,33,0)</f>
        <v>32</v>
      </c>
      <c r="AN1799" s="90">
        <f>VLOOKUP($B1799,'[9]Población Oficial 2019'!$E$6:$BA$104,34,0)</f>
        <v>21</v>
      </c>
      <c r="AO1799" s="90">
        <f>VLOOKUP($B1799,'[9]Población Oficial 2019'!$E$6:$BA$104,35,0)</f>
        <v>14</v>
      </c>
      <c r="AP1799" s="90">
        <f>VLOOKUP($B1799,'[9]Población Oficial 2019'!$E$6:$BA$104,36,0)</f>
        <v>11</v>
      </c>
      <c r="AQ1799" s="90">
        <f>VLOOKUP($B1799,'[9]Población Oficial 2019'!$E$6:$BA$104,41,0)</f>
        <v>619</v>
      </c>
      <c r="AR1799" s="90">
        <f>VLOOKUP($B1799,'[9]Población Oficial 2019'!$E$6:$BA$104,42,0)</f>
        <v>62</v>
      </c>
      <c r="AS1799" s="90">
        <f>VLOOKUP($B1799,'[9]Población Oficial 2019'!$E$6:$BA$104,43,0)</f>
        <v>54</v>
      </c>
      <c r="AT1799" s="90">
        <f>VLOOKUP($B1799,'[9]Población Oficial 2019'!$E$6:$BA$104,44,0)</f>
        <v>287</v>
      </c>
      <c r="AU1799" s="90">
        <f>VLOOKUP($B1799,'[9]Población Oficial 2019'!$E$6:$BA$104,45,0)</f>
        <v>21</v>
      </c>
    </row>
    <row r="1800" spans="1:47" ht="12">
      <c r="A1800" s="58">
        <v>1801</v>
      </c>
      <c r="B1800" s="58">
        <v>4229</v>
      </c>
      <c r="C1800" s="59" t="s">
        <v>1176</v>
      </c>
      <c r="D1800" s="59" t="s">
        <v>921</v>
      </c>
      <c r="E1800" s="59" t="s">
        <v>924</v>
      </c>
      <c r="F1800" s="59" t="s">
        <v>927</v>
      </c>
      <c r="G1800" s="12" t="s">
        <v>266</v>
      </c>
      <c r="H1800" s="14">
        <f t="shared" si="433"/>
        <v>4229</v>
      </c>
      <c r="I1800" s="14">
        <f t="shared" si="429"/>
        <v>581</v>
      </c>
      <c r="J1800" s="12">
        <f>VLOOKUP($B1800,'[1]METAS 2019'!$D$4:$Q$843,5,0)</f>
        <v>4</v>
      </c>
      <c r="K1800" s="12">
        <f>VLOOKUP($B1800,'[1]METAS 2019'!$D$4:$Q$843,4,0)</f>
        <v>8</v>
      </c>
      <c r="L1800" s="12">
        <f>VLOOKUP($B1800,'[1]METAS 2019'!$D$4:$Q$843,11,0)</f>
        <v>6</v>
      </c>
      <c r="M1800" s="12">
        <f>VLOOKUP($B1800,'[1]METAS 2019'!$D$4:$Q$843,12,0)</f>
        <v>5</v>
      </c>
      <c r="N1800" s="12">
        <f>VLOOKUP($B1800,'[1]METAS 2019'!$D$4:$Q$843,13,0)</f>
        <v>6</v>
      </c>
      <c r="O1800" s="12">
        <f>VLOOKUP($B1800,'[1]METAS 2019'!$D$4:$Q$843,14,0)</f>
        <v>9</v>
      </c>
      <c r="P1800" s="90">
        <f>VLOOKUP($B1800,'[9]Población Oficial 2019'!$E$6:$BA$104,10,0)</f>
        <v>11</v>
      </c>
      <c r="Q1800" s="90">
        <f>VLOOKUP($B1800,'[9]Población Oficial 2019'!$E$6:$BA$104,11,0)</f>
        <v>11</v>
      </c>
      <c r="R1800" s="90">
        <f>VLOOKUP($B1800,'[9]Población Oficial 2019'!$E$6:$BA$104,12,0)</f>
        <v>11</v>
      </c>
      <c r="S1800" s="90">
        <f>VLOOKUP($B1800,'[9]Población Oficial 2019'!$E$6:$BA$104,13,0)</f>
        <v>12</v>
      </c>
      <c r="T1800" s="90">
        <f>VLOOKUP($B1800,'[9]Población Oficial 2019'!$E$6:$BA$104,14,0)</f>
        <v>12</v>
      </c>
      <c r="U1800" s="90">
        <f>VLOOKUP($B1800,'[9]Población Oficial 2019'!$E$6:$BA$104,15,0)</f>
        <v>12</v>
      </c>
      <c r="V1800" s="90">
        <f>VLOOKUP($B1800,'[9]Población Oficial 2019'!$E$6:$BA$104,16,0)</f>
        <v>12</v>
      </c>
      <c r="W1800" s="90">
        <f>VLOOKUP($B1800,'[9]Población Oficial 2019'!$E$6:$BA$104,17,0)</f>
        <v>12</v>
      </c>
      <c r="X1800" s="90">
        <f>VLOOKUP($B1800,'[9]Población Oficial 2019'!$E$6:$BA$104,18,0)</f>
        <v>12</v>
      </c>
      <c r="Y1800" s="90">
        <f>VLOOKUP($B1800,'[9]Población Oficial 2019'!$E$6:$BA$104,19,0)</f>
        <v>11</v>
      </c>
      <c r="Z1800" s="90">
        <f>VLOOKUP($B1800,'[9]Población Oficial 2019'!$E$6:$BA$104,20,0)</f>
        <v>11</v>
      </c>
      <c r="AA1800" s="90">
        <f>VLOOKUP($B1800,'[9]Población Oficial 2019'!$E$6:$BA$104,21,0)</f>
        <v>11</v>
      </c>
      <c r="AB1800" s="90">
        <f>VLOOKUP($B1800,'[9]Población Oficial 2019'!$E$6:$BA$104,22,0)</f>
        <v>10</v>
      </c>
      <c r="AC1800" s="90">
        <f>VLOOKUP($B1800,'[9]Población Oficial 2019'!$E$6:$BA$104,23,0)</f>
        <v>10</v>
      </c>
      <c r="AD1800" s="90">
        <f>VLOOKUP($B1800,'[9]Población Oficial 2019'!$E$6:$BA$104,24,0)</f>
        <v>46</v>
      </c>
      <c r="AE1800" s="90">
        <f>VLOOKUP($B1800,'[9]Población Oficial 2019'!$E$6:$BA$104,25,0)</f>
        <v>42</v>
      </c>
      <c r="AF1800" s="90">
        <f>VLOOKUP($B1800,'[9]Población Oficial 2019'!$E$6:$BA$104,26,0)</f>
        <v>52</v>
      </c>
      <c r="AG1800" s="90">
        <f>VLOOKUP($B1800,'[9]Población Oficial 2019'!$E$6:$BA$104,27,0)</f>
        <v>47</v>
      </c>
      <c r="AH1800" s="90">
        <f>VLOOKUP($B1800,'[9]Población Oficial 2019'!$E$6:$BA$104,28,0)</f>
        <v>47</v>
      </c>
      <c r="AI1800" s="90">
        <f>VLOOKUP($B1800,'[9]Población Oficial 2019'!$E$6:$BA$104,29,0)</f>
        <v>41</v>
      </c>
      <c r="AJ1800" s="90">
        <f>VLOOKUP($B1800,'[9]Población Oficial 2019'!$E$6:$BA$104,30,0)</f>
        <v>29</v>
      </c>
      <c r="AK1800" s="90">
        <f>VLOOKUP($B1800,'[9]Población Oficial 2019'!$E$6:$BA$104,31,0)</f>
        <v>25</v>
      </c>
      <c r="AL1800" s="90">
        <f>VLOOKUP($B1800,'[9]Población Oficial 2019'!$E$6:$BA$104,32,0)</f>
        <v>19</v>
      </c>
      <c r="AM1800" s="90">
        <f>VLOOKUP($B1800,'[9]Población Oficial 2019'!$E$6:$BA$104,33,0)</f>
        <v>15</v>
      </c>
      <c r="AN1800" s="90">
        <f>VLOOKUP($B1800,'[9]Población Oficial 2019'!$E$6:$BA$104,34,0)</f>
        <v>10</v>
      </c>
      <c r="AO1800" s="90">
        <f>VLOOKUP($B1800,'[9]Población Oficial 2019'!$E$6:$BA$104,35,0)</f>
        <v>7</v>
      </c>
      <c r="AP1800" s="90">
        <f>VLOOKUP($B1800,'[9]Población Oficial 2019'!$E$6:$BA$104,36,0)</f>
        <v>5</v>
      </c>
      <c r="AQ1800" s="90">
        <f>VLOOKUP($B1800,'[9]Población Oficial 2019'!$E$6:$BA$104,41,0)</f>
        <v>291</v>
      </c>
      <c r="AR1800" s="90">
        <f>VLOOKUP($B1800,'[9]Población Oficial 2019'!$E$6:$BA$104,42,0)</f>
        <v>29</v>
      </c>
      <c r="AS1800" s="90">
        <f>VLOOKUP($B1800,'[9]Población Oficial 2019'!$E$6:$BA$104,43,0)</f>
        <v>25</v>
      </c>
      <c r="AT1800" s="90">
        <f>VLOOKUP($B1800,'[9]Población Oficial 2019'!$E$6:$BA$104,44,0)</f>
        <v>135</v>
      </c>
      <c r="AU1800" s="90">
        <f>VLOOKUP($B1800,'[9]Población Oficial 2019'!$E$6:$BA$104,45,0)</f>
        <v>4</v>
      </c>
    </row>
    <row r="1801" spans="1:47" ht="12">
      <c r="A1801" s="58">
        <v>1802</v>
      </c>
      <c r="B1801" s="58">
        <v>24692</v>
      </c>
      <c r="C1801" s="59" t="s">
        <v>1176</v>
      </c>
      <c r="D1801" s="59" t="s">
        <v>921</v>
      </c>
      <c r="E1801" s="59" t="s">
        <v>924</v>
      </c>
      <c r="F1801" s="59" t="s">
        <v>1102</v>
      </c>
      <c r="G1801" s="12" t="s">
        <v>266</v>
      </c>
      <c r="H1801" s="14">
        <f t="shared" si="433"/>
        <v>24692</v>
      </c>
      <c r="I1801" s="14">
        <f t="shared" si="429"/>
        <v>705</v>
      </c>
      <c r="J1801" s="90">
        <f>VLOOKUP($B1801,'[9]Población Oficial 2019'!$E$6:$BA$104,4,0)</f>
        <v>13</v>
      </c>
      <c r="K1801" s="90">
        <f>VLOOKUP($B1801,'[9]Población Oficial 2019'!$E$6:$BA$104,5,0)</f>
        <v>12</v>
      </c>
      <c r="L1801" s="90">
        <f>VLOOKUP($B1801,'[9]Población Oficial 2019'!$E$6:$BA$104,6,0)</f>
        <v>12</v>
      </c>
      <c r="M1801" s="90">
        <f>VLOOKUP($B1801,'[9]Población Oficial 2019'!$E$6:$BA$104,7,0)</f>
        <v>11</v>
      </c>
      <c r="N1801" s="90">
        <f>VLOOKUP($B1801,'[9]Población Oficial 2019'!$E$6:$BA$104,8,0)</f>
        <v>11</v>
      </c>
      <c r="O1801" s="90">
        <f>VLOOKUP($B1801,'[9]Población Oficial 2019'!$E$6:$BA$104,9,0)</f>
        <v>13</v>
      </c>
      <c r="P1801" s="90">
        <f>VLOOKUP($B1801,'[9]Población Oficial 2019'!$E$6:$BA$104,10,0)</f>
        <v>12</v>
      </c>
      <c r="Q1801" s="90">
        <f>VLOOKUP($B1801,'[9]Población Oficial 2019'!$E$6:$BA$104,11,0)</f>
        <v>13</v>
      </c>
      <c r="R1801" s="90">
        <f>VLOOKUP($B1801,'[9]Población Oficial 2019'!$E$6:$BA$104,12,0)</f>
        <v>13</v>
      </c>
      <c r="S1801" s="90">
        <f>VLOOKUP($B1801,'[9]Población Oficial 2019'!$E$6:$BA$104,13,0)</f>
        <v>14</v>
      </c>
      <c r="T1801" s="90">
        <f>VLOOKUP($B1801,'[9]Población Oficial 2019'!$E$6:$BA$104,14,0)</f>
        <v>14</v>
      </c>
      <c r="U1801" s="90">
        <f>VLOOKUP($B1801,'[9]Población Oficial 2019'!$E$6:$BA$104,15,0)</f>
        <v>14</v>
      </c>
      <c r="V1801" s="90">
        <f>VLOOKUP($B1801,'[9]Población Oficial 2019'!$E$6:$BA$104,16,0)</f>
        <v>15</v>
      </c>
      <c r="W1801" s="90">
        <f>VLOOKUP($B1801,'[9]Población Oficial 2019'!$E$6:$BA$104,17,0)</f>
        <v>14</v>
      </c>
      <c r="X1801" s="90">
        <f>VLOOKUP($B1801,'[9]Población Oficial 2019'!$E$6:$BA$104,18,0)</f>
        <v>14</v>
      </c>
      <c r="Y1801" s="90">
        <f>VLOOKUP($B1801,'[9]Población Oficial 2019'!$E$6:$BA$104,19,0)</f>
        <v>13</v>
      </c>
      <c r="Z1801" s="90">
        <f>VLOOKUP($B1801,'[9]Población Oficial 2019'!$E$6:$BA$104,20,0)</f>
        <v>13</v>
      </c>
      <c r="AA1801" s="90">
        <f>VLOOKUP($B1801,'[9]Población Oficial 2019'!$E$6:$BA$104,21,0)</f>
        <v>12</v>
      </c>
      <c r="AB1801" s="90">
        <f>VLOOKUP($B1801,'[9]Población Oficial 2019'!$E$6:$BA$104,22,0)</f>
        <v>12</v>
      </c>
      <c r="AC1801" s="90">
        <f>VLOOKUP($B1801,'[9]Población Oficial 2019'!$E$6:$BA$104,23,0)</f>
        <v>12</v>
      </c>
      <c r="AD1801" s="90">
        <f>VLOOKUP($B1801,'[9]Población Oficial 2019'!$E$6:$BA$104,24,0)</f>
        <v>54</v>
      </c>
      <c r="AE1801" s="90">
        <f>VLOOKUP($B1801,'[9]Población Oficial 2019'!$E$6:$BA$104,25,0)</f>
        <v>49</v>
      </c>
      <c r="AF1801" s="90">
        <f>VLOOKUP($B1801,'[9]Población Oficial 2019'!$E$6:$BA$104,26,0)</f>
        <v>60</v>
      </c>
      <c r="AG1801" s="90">
        <f>VLOOKUP($B1801,'[9]Población Oficial 2019'!$E$6:$BA$104,27,0)</f>
        <v>54</v>
      </c>
      <c r="AH1801" s="90">
        <f>VLOOKUP($B1801,'[9]Población Oficial 2019'!$E$6:$BA$104,28,0)</f>
        <v>55</v>
      </c>
      <c r="AI1801" s="90">
        <f>VLOOKUP($B1801,'[9]Población Oficial 2019'!$E$6:$BA$104,29,0)</f>
        <v>48</v>
      </c>
      <c r="AJ1801" s="90">
        <f>VLOOKUP($B1801,'[9]Población Oficial 2019'!$E$6:$BA$104,30,0)</f>
        <v>34</v>
      </c>
      <c r="AK1801" s="90">
        <f>VLOOKUP($B1801,'[9]Población Oficial 2019'!$E$6:$BA$104,31,0)</f>
        <v>29</v>
      </c>
      <c r="AL1801" s="90">
        <f>VLOOKUP($B1801,'[9]Población Oficial 2019'!$E$6:$BA$104,32,0)</f>
        <v>22</v>
      </c>
      <c r="AM1801" s="90">
        <f>VLOOKUP($B1801,'[9]Población Oficial 2019'!$E$6:$BA$104,33,0)</f>
        <v>18</v>
      </c>
      <c r="AN1801" s="90">
        <f>VLOOKUP($B1801,'[9]Población Oficial 2019'!$E$6:$BA$104,34,0)</f>
        <v>11</v>
      </c>
      <c r="AO1801" s="90">
        <f>VLOOKUP($B1801,'[9]Población Oficial 2019'!$E$6:$BA$104,35,0)</f>
        <v>8</v>
      </c>
      <c r="AP1801" s="90">
        <f>VLOOKUP($B1801,'[9]Población Oficial 2019'!$E$6:$BA$104,36,0)</f>
        <v>6</v>
      </c>
      <c r="AQ1801" s="90">
        <f>VLOOKUP($B1801,'[9]Población Oficial 2019'!$E$6:$BA$104,41,0)</f>
        <v>340</v>
      </c>
      <c r="AR1801" s="90">
        <f>VLOOKUP($B1801,'[9]Población Oficial 2019'!$E$6:$BA$104,42,0)</f>
        <v>34</v>
      </c>
      <c r="AS1801" s="90">
        <f>VLOOKUP($B1801,'[9]Población Oficial 2019'!$E$6:$BA$104,43,0)</f>
        <v>30</v>
      </c>
      <c r="AT1801" s="90">
        <f>VLOOKUP($B1801,'[9]Población Oficial 2019'!$E$6:$BA$104,44,0)</f>
        <v>158</v>
      </c>
      <c r="AU1801" s="90">
        <f>VLOOKUP($B1801,'[9]Población Oficial 2019'!$E$6:$BA$104,45,0)</f>
        <v>16</v>
      </c>
    </row>
    <row r="1802" spans="1:47" ht="12">
      <c r="A1802" s="58">
        <v>1803</v>
      </c>
      <c r="B1802" s="58">
        <v>4226</v>
      </c>
      <c r="C1802" s="59" t="s">
        <v>1176</v>
      </c>
      <c r="D1802" s="59" t="s">
        <v>921</v>
      </c>
      <c r="E1802" s="59" t="s">
        <v>924</v>
      </c>
      <c r="F1802" s="59" t="s">
        <v>929</v>
      </c>
      <c r="G1802" s="12" t="s">
        <v>271</v>
      </c>
      <c r="H1802" s="14">
        <f t="shared" si="433"/>
        <v>4226</v>
      </c>
      <c r="I1802" s="14">
        <f t="shared" si="429"/>
        <v>1159</v>
      </c>
      <c r="J1802" s="12">
        <f>VLOOKUP($B1802,'[1]METAS 2019'!$D$4:$Q$843,5,0)</f>
        <v>11</v>
      </c>
      <c r="K1802" s="12">
        <f>VLOOKUP($B1802,'[1]METAS 2019'!$D$4:$Q$843,4,0)</f>
        <v>13</v>
      </c>
      <c r="L1802" s="12">
        <f>VLOOKUP($B1802,'[1]METAS 2019'!$D$4:$Q$843,11,0)</f>
        <v>15</v>
      </c>
      <c r="M1802" s="12">
        <f>VLOOKUP($B1802,'[1]METAS 2019'!$D$4:$Q$843,12,0)</f>
        <v>23</v>
      </c>
      <c r="N1802" s="12">
        <f>VLOOKUP($B1802,'[1]METAS 2019'!$D$4:$Q$843,13,0)</f>
        <v>27</v>
      </c>
      <c r="O1802" s="12">
        <f>VLOOKUP($B1802,'[1]METAS 2019'!$D$4:$Q$843,14,0)</f>
        <v>20</v>
      </c>
      <c r="P1802" s="90">
        <f>VLOOKUP($B1802,'[9]Población Oficial 2019'!$E$6:$BA$104,10,0)</f>
        <v>20</v>
      </c>
      <c r="Q1802" s="90">
        <f>VLOOKUP($B1802,'[9]Población Oficial 2019'!$E$6:$BA$104,11,0)</f>
        <v>21</v>
      </c>
      <c r="R1802" s="90">
        <f>VLOOKUP($B1802,'[9]Población Oficial 2019'!$E$6:$BA$104,12,0)</f>
        <v>22</v>
      </c>
      <c r="S1802" s="90">
        <f>VLOOKUP($B1802,'[9]Población Oficial 2019'!$E$6:$BA$104,13,0)</f>
        <v>22</v>
      </c>
      <c r="T1802" s="90">
        <f>VLOOKUP($B1802,'[9]Población Oficial 2019'!$E$6:$BA$104,14,0)</f>
        <v>23</v>
      </c>
      <c r="U1802" s="90">
        <f>VLOOKUP($B1802,'[9]Población Oficial 2019'!$E$6:$BA$104,15,0)</f>
        <v>24</v>
      </c>
      <c r="V1802" s="90">
        <f>VLOOKUP($B1802,'[9]Población Oficial 2019'!$E$6:$BA$104,16,0)</f>
        <v>24</v>
      </c>
      <c r="W1802" s="90">
        <f>VLOOKUP($B1802,'[9]Población Oficial 2019'!$E$6:$BA$104,17,0)</f>
        <v>24</v>
      </c>
      <c r="X1802" s="90">
        <f>VLOOKUP($B1802,'[9]Población Oficial 2019'!$E$6:$BA$104,18,0)</f>
        <v>23</v>
      </c>
      <c r="Y1802" s="90">
        <f>VLOOKUP($B1802,'[9]Población Oficial 2019'!$E$6:$BA$104,19,0)</f>
        <v>22</v>
      </c>
      <c r="Z1802" s="90">
        <f>VLOOKUP($B1802,'[9]Población Oficial 2019'!$E$6:$BA$104,20,0)</f>
        <v>21</v>
      </c>
      <c r="AA1802" s="90">
        <f>VLOOKUP($B1802,'[9]Población Oficial 2019'!$E$6:$BA$104,21,0)</f>
        <v>21</v>
      </c>
      <c r="AB1802" s="90">
        <f>VLOOKUP($B1802,'[9]Población Oficial 2019'!$E$6:$BA$104,22,0)</f>
        <v>20</v>
      </c>
      <c r="AC1802" s="90">
        <f>VLOOKUP($B1802,'[9]Población Oficial 2019'!$E$6:$BA$104,23,0)</f>
        <v>19</v>
      </c>
      <c r="AD1802" s="90">
        <f>VLOOKUP($B1802,'[9]Población Oficial 2019'!$E$6:$BA$104,24,0)</f>
        <v>89</v>
      </c>
      <c r="AE1802" s="90">
        <f>VLOOKUP($B1802,'[9]Población Oficial 2019'!$E$6:$BA$104,25,0)</f>
        <v>81</v>
      </c>
      <c r="AF1802" s="90">
        <f>VLOOKUP($B1802,'[9]Población Oficial 2019'!$E$6:$BA$104,26,0)</f>
        <v>100</v>
      </c>
      <c r="AG1802" s="90">
        <f>VLOOKUP($B1802,'[9]Población Oficial 2019'!$E$6:$BA$104,27,0)</f>
        <v>90</v>
      </c>
      <c r="AH1802" s="90">
        <f>VLOOKUP($B1802,'[9]Población Oficial 2019'!$E$6:$BA$104,28,0)</f>
        <v>92</v>
      </c>
      <c r="AI1802" s="90">
        <f>VLOOKUP($B1802,'[9]Población Oficial 2019'!$E$6:$BA$104,29,0)</f>
        <v>79</v>
      </c>
      <c r="AJ1802" s="90">
        <f>VLOOKUP($B1802,'[9]Población Oficial 2019'!$E$6:$BA$104,30,0)</f>
        <v>57</v>
      </c>
      <c r="AK1802" s="90">
        <f>VLOOKUP($B1802,'[9]Población Oficial 2019'!$E$6:$BA$104,31,0)</f>
        <v>48</v>
      </c>
      <c r="AL1802" s="90">
        <f>VLOOKUP($B1802,'[9]Población Oficial 2019'!$E$6:$BA$104,32,0)</f>
        <v>37</v>
      </c>
      <c r="AM1802" s="90">
        <f>VLOOKUP($B1802,'[9]Población Oficial 2019'!$E$6:$BA$104,33,0)</f>
        <v>29</v>
      </c>
      <c r="AN1802" s="90">
        <f>VLOOKUP($B1802,'[9]Población Oficial 2019'!$E$6:$BA$104,34,0)</f>
        <v>19</v>
      </c>
      <c r="AO1802" s="90">
        <f>VLOOKUP($B1802,'[9]Población Oficial 2019'!$E$6:$BA$104,35,0)</f>
        <v>13</v>
      </c>
      <c r="AP1802" s="90">
        <f>VLOOKUP($B1802,'[9]Población Oficial 2019'!$E$6:$BA$104,36,0)</f>
        <v>10</v>
      </c>
      <c r="AQ1802" s="90">
        <f>VLOOKUP($B1802,'[9]Población Oficial 2019'!$E$6:$BA$104,41,0)</f>
        <v>563</v>
      </c>
      <c r="AR1802" s="90">
        <f>VLOOKUP($B1802,'[9]Población Oficial 2019'!$E$6:$BA$104,42,0)</f>
        <v>56</v>
      </c>
      <c r="AS1802" s="90">
        <f>VLOOKUP($B1802,'[9]Población Oficial 2019'!$E$6:$BA$104,43,0)</f>
        <v>49</v>
      </c>
      <c r="AT1802" s="90">
        <f>VLOOKUP($B1802,'[9]Población Oficial 2019'!$E$6:$BA$104,44,0)</f>
        <v>261</v>
      </c>
      <c r="AU1802" s="90">
        <f>VLOOKUP($B1802,'[9]Población Oficial 2019'!$E$6:$BA$104,45,0)</f>
        <v>13</v>
      </c>
    </row>
    <row r="1803" spans="1:47" ht="12">
      <c r="A1803" s="58">
        <v>1804</v>
      </c>
      <c r="B1803" s="58">
        <v>4230</v>
      </c>
      <c r="C1803" s="59" t="s">
        <v>1176</v>
      </c>
      <c r="D1803" s="59" t="s">
        <v>921</v>
      </c>
      <c r="E1803" s="59" t="s">
        <v>924</v>
      </c>
      <c r="F1803" s="59" t="s">
        <v>930</v>
      </c>
      <c r="G1803" s="12" t="s">
        <v>266</v>
      </c>
      <c r="H1803" s="14">
        <f t="shared" si="433"/>
        <v>4230</v>
      </c>
      <c r="I1803" s="14">
        <f t="shared" si="429"/>
        <v>1164</v>
      </c>
      <c r="J1803" s="12">
        <f>VLOOKUP($B1803,'[1]METAS 2019'!$D$4:$Q$843,5,0)</f>
        <v>19</v>
      </c>
      <c r="K1803" s="12">
        <f>VLOOKUP($B1803,'[1]METAS 2019'!$D$4:$Q$843,4,0)</f>
        <v>23</v>
      </c>
      <c r="L1803" s="12">
        <f>VLOOKUP($B1803,'[1]METAS 2019'!$D$4:$Q$843,11,0)</f>
        <v>19</v>
      </c>
      <c r="M1803" s="12">
        <f>VLOOKUP($B1803,'[1]METAS 2019'!$D$4:$Q$843,12,0)</f>
        <v>27</v>
      </c>
      <c r="N1803" s="12">
        <f>VLOOKUP($B1803,'[1]METAS 2019'!$D$4:$Q$843,13,0)</f>
        <v>21</v>
      </c>
      <c r="O1803" s="12">
        <f>VLOOKUP($B1803,'[1]METAS 2019'!$D$4:$Q$843,14,0)</f>
        <v>17</v>
      </c>
      <c r="P1803" s="90">
        <f>VLOOKUP($B1803,'[9]Población Oficial 2019'!$E$6:$BA$104,10,0)</f>
        <v>20</v>
      </c>
      <c r="Q1803" s="90">
        <f>VLOOKUP($B1803,'[9]Población Oficial 2019'!$E$6:$BA$104,11,0)</f>
        <v>21</v>
      </c>
      <c r="R1803" s="90">
        <f>VLOOKUP($B1803,'[9]Población Oficial 2019'!$E$6:$BA$104,12,0)</f>
        <v>21</v>
      </c>
      <c r="S1803" s="90">
        <f>VLOOKUP($B1803,'[9]Población Oficial 2019'!$E$6:$BA$104,13,0)</f>
        <v>22</v>
      </c>
      <c r="T1803" s="90">
        <f>VLOOKUP($B1803,'[9]Población Oficial 2019'!$E$6:$BA$104,14,0)</f>
        <v>23</v>
      </c>
      <c r="U1803" s="90">
        <f>VLOOKUP($B1803,'[9]Población Oficial 2019'!$E$6:$BA$104,15,0)</f>
        <v>24</v>
      </c>
      <c r="V1803" s="90">
        <f>VLOOKUP($B1803,'[9]Población Oficial 2019'!$E$6:$BA$104,16,0)</f>
        <v>24</v>
      </c>
      <c r="W1803" s="90">
        <f>VLOOKUP($B1803,'[9]Población Oficial 2019'!$E$6:$BA$104,17,0)</f>
        <v>23</v>
      </c>
      <c r="X1803" s="90">
        <f>VLOOKUP($B1803,'[9]Población Oficial 2019'!$E$6:$BA$104,18,0)</f>
        <v>23</v>
      </c>
      <c r="Y1803" s="90">
        <f>VLOOKUP($B1803,'[9]Población Oficial 2019'!$E$6:$BA$104,19,0)</f>
        <v>22</v>
      </c>
      <c r="Z1803" s="90">
        <f>VLOOKUP($B1803,'[9]Población Oficial 2019'!$E$6:$BA$104,20,0)</f>
        <v>21</v>
      </c>
      <c r="AA1803" s="90">
        <f>VLOOKUP($B1803,'[9]Población Oficial 2019'!$E$6:$BA$104,21,0)</f>
        <v>20</v>
      </c>
      <c r="AB1803" s="90">
        <f>VLOOKUP($B1803,'[9]Población Oficial 2019'!$E$6:$BA$104,22,0)</f>
        <v>20</v>
      </c>
      <c r="AC1803" s="90">
        <f>VLOOKUP($B1803,'[9]Población Oficial 2019'!$E$6:$BA$104,23,0)</f>
        <v>19</v>
      </c>
      <c r="AD1803" s="90">
        <f>VLOOKUP($B1803,'[9]Población Oficial 2019'!$E$6:$BA$104,24,0)</f>
        <v>88</v>
      </c>
      <c r="AE1803" s="90">
        <f>VLOOKUP($B1803,'[9]Población Oficial 2019'!$E$6:$BA$104,25,0)</f>
        <v>80</v>
      </c>
      <c r="AF1803" s="90">
        <f>VLOOKUP($B1803,'[9]Población Oficial 2019'!$E$6:$BA$104,26,0)</f>
        <v>99</v>
      </c>
      <c r="AG1803" s="90">
        <f>VLOOKUP($B1803,'[9]Población Oficial 2019'!$E$6:$BA$104,27,0)</f>
        <v>89</v>
      </c>
      <c r="AH1803" s="90">
        <f>VLOOKUP($B1803,'[9]Población Oficial 2019'!$E$6:$BA$104,28,0)</f>
        <v>91</v>
      </c>
      <c r="AI1803" s="90">
        <f>VLOOKUP($B1803,'[9]Población Oficial 2019'!$E$6:$BA$104,29,0)</f>
        <v>78</v>
      </c>
      <c r="AJ1803" s="90">
        <f>VLOOKUP($B1803,'[9]Población Oficial 2019'!$E$6:$BA$104,30,0)</f>
        <v>56</v>
      </c>
      <c r="AK1803" s="90">
        <f>VLOOKUP($B1803,'[9]Población Oficial 2019'!$E$6:$BA$104,31,0)</f>
        <v>47</v>
      </c>
      <c r="AL1803" s="90">
        <f>VLOOKUP($B1803,'[9]Población Oficial 2019'!$E$6:$BA$104,32,0)</f>
        <v>36</v>
      </c>
      <c r="AM1803" s="90">
        <f>VLOOKUP($B1803,'[9]Población Oficial 2019'!$E$6:$BA$104,33,0)</f>
        <v>29</v>
      </c>
      <c r="AN1803" s="90">
        <f>VLOOKUP($B1803,'[9]Población Oficial 2019'!$E$6:$BA$104,34,0)</f>
        <v>19</v>
      </c>
      <c r="AO1803" s="90">
        <f>VLOOKUP($B1803,'[9]Población Oficial 2019'!$E$6:$BA$104,35,0)</f>
        <v>13</v>
      </c>
      <c r="AP1803" s="90">
        <f>VLOOKUP($B1803,'[9]Población Oficial 2019'!$E$6:$BA$104,36,0)</f>
        <v>10</v>
      </c>
      <c r="AQ1803" s="90">
        <f>VLOOKUP($B1803,'[9]Población Oficial 2019'!$E$6:$BA$104,41,0)</f>
        <v>554</v>
      </c>
      <c r="AR1803" s="90">
        <f>VLOOKUP($B1803,'[9]Población Oficial 2019'!$E$6:$BA$104,42,0)</f>
        <v>55</v>
      </c>
      <c r="AS1803" s="90">
        <f>VLOOKUP($B1803,'[9]Población Oficial 2019'!$E$6:$BA$104,43,0)</f>
        <v>48</v>
      </c>
      <c r="AT1803" s="90">
        <f>VLOOKUP($B1803,'[9]Población Oficial 2019'!$E$6:$BA$104,44,0)</f>
        <v>257</v>
      </c>
      <c r="AU1803" s="90">
        <f>VLOOKUP($B1803,'[9]Población Oficial 2019'!$E$6:$BA$104,45,0)</f>
        <v>18</v>
      </c>
    </row>
    <row r="1804" spans="1:47" ht="12">
      <c r="A1804" s="58">
        <v>1805</v>
      </c>
      <c r="B1804" s="58">
        <v>4228</v>
      </c>
      <c r="C1804" s="59" t="s">
        <v>1176</v>
      </c>
      <c r="D1804" s="59" t="s">
        <v>921</v>
      </c>
      <c r="E1804" s="59" t="s">
        <v>924</v>
      </c>
      <c r="F1804" s="59" t="s">
        <v>931</v>
      </c>
      <c r="G1804" s="12" t="s">
        <v>266</v>
      </c>
      <c r="H1804" s="14">
        <f t="shared" si="433"/>
        <v>4228</v>
      </c>
      <c r="I1804" s="14">
        <f t="shared" si="429"/>
        <v>1390</v>
      </c>
      <c r="J1804" s="12">
        <f>VLOOKUP($B1804,'[1]METAS 2019'!$D$4:$Q$843,5,0)</f>
        <v>16</v>
      </c>
      <c r="K1804" s="12">
        <f>VLOOKUP($B1804,'[1]METAS 2019'!$D$4:$Q$843,4,0)</f>
        <v>15</v>
      </c>
      <c r="L1804" s="12">
        <f>VLOOKUP($B1804,'[1]METAS 2019'!$D$4:$Q$843,11,0)</f>
        <v>23</v>
      </c>
      <c r="M1804" s="12">
        <f>VLOOKUP($B1804,'[1]METAS 2019'!$D$4:$Q$843,12,0)</f>
        <v>18</v>
      </c>
      <c r="N1804" s="12">
        <f>VLOOKUP($B1804,'[1]METAS 2019'!$D$4:$Q$843,13,0)</f>
        <v>22</v>
      </c>
      <c r="O1804" s="12">
        <f>VLOOKUP($B1804,'[1]METAS 2019'!$D$4:$Q$843,14,0)</f>
        <v>16</v>
      </c>
      <c r="P1804" s="90">
        <f>VLOOKUP($B1804,'[9]Población Oficial 2019'!$E$6:$BA$104,10,0)</f>
        <v>25</v>
      </c>
      <c r="Q1804" s="90">
        <f>VLOOKUP($B1804,'[9]Población Oficial 2019'!$E$6:$BA$104,11,0)</f>
        <v>26</v>
      </c>
      <c r="R1804" s="90">
        <f>VLOOKUP($B1804,'[9]Población Oficial 2019'!$E$6:$BA$104,12,0)</f>
        <v>26</v>
      </c>
      <c r="S1804" s="90">
        <f>VLOOKUP($B1804,'[9]Población Oficial 2019'!$E$6:$BA$104,13,0)</f>
        <v>27</v>
      </c>
      <c r="T1804" s="90">
        <f>VLOOKUP($B1804,'[9]Población Oficial 2019'!$E$6:$BA$104,14,0)</f>
        <v>28</v>
      </c>
      <c r="U1804" s="90">
        <f>VLOOKUP($B1804,'[9]Población Oficial 2019'!$E$6:$BA$104,15,0)</f>
        <v>29</v>
      </c>
      <c r="V1804" s="90">
        <f>VLOOKUP($B1804,'[9]Población Oficial 2019'!$E$6:$BA$104,16,0)</f>
        <v>29</v>
      </c>
      <c r="W1804" s="90">
        <f>VLOOKUP($B1804,'[9]Población Oficial 2019'!$E$6:$BA$104,17,0)</f>
        <v>29</v>
      </c>
      <c r="X1804" s="90">
        <f>VLOOKUP($B1804,'[9]Población Oficial 2019'!$E$6:$BA$104,18,0)</f>
        <v>28</v>
      </c>
      <c r="Y1804" s="90">
        <f>VLOOKUP($B1804,'[9]Población Oficial 2019'!$E$6:$BA$104,19,0)</f>
        <v>27</v>
      </c>
      <c r="Z1804" s="90">
        <f>VLOOKUP($B1804,'[9]Población Oficial 2019'!$E$6:$BA$104,20,0)</f>
        <v>26</v>
      </c>
      <c r="AA1804" s="90">
        <f>VLOOKUP($B1804,'[9]Población Oficial 2019'!$E$6:$BA$104,21,0)</f>
        <v>25</v>
      </c>
      <c r="AB1804" s="90">
        <f>VLOOKUP($B1804,'[9]Población Oficial 2019'!$E$6:$BA$104,22,0)</f>
        <v>24</v>
      </c>
      <c r="AC1804" s="90">
        <f>VLOOKUP($B1804,'[9]Población Oficial 2019'!$E$6:$BA$104,23,0)</f>
        <v>24</v>
      </c>
      <c r="AD1804" s="90">
        <f>VLOOKUP($B1804,'[9]Población Oficial 2019'!$E$6:$BA$104,24,0)</f>
        <v>109</v>
      </c>
      <c r="AE1804" s="90">
        <f>VLOOKUP($B1804,'[9]Población Oficial 2019'!$E$6:$BA$104,25,0)</f>
        <v>98</v>
      </c>
      <c r="AF1804" s="90">
        <f>VLOOKUP($B1804,'[9]Población Oficial 2019'!$E$6:$BA$104,26,0)</f>
        <v>122</v>
      </c>
      <c r="AG1804" s="90">
        <f>VLOOKUP($B1804,'[9]Población Oficial 2019'!$E$6:$BA$104,27,0)</f>
        <v>110</v>
      </c>
      <c r="AH1804" s="90">
        <f>VLOOKUP($B1804,'[9]Población Oficial 2019'!$E$6:$BA$104,28,0)</f>
        <v>112</v>
      </c>
      <c r="AI1804" s="90">
        <f>VLOOKUP($B1804,'[9]Población Oficial 2019'!$E$6:$BA$104,29,0)</f>
        <v>97</v>
      </c>
      <c r="AJ1804" s="90">
        <f>VLOOKUP($B1804,'[9]Población Oficial 2019'!$E$6:$BA$104,30,0)</f>
        <v>69</v>
      </c>
      <c r="AK1804" s="90">
        <f>VLOOKUP($B1804,'[9]Población Oficial 2019'!$E$6:$BA$104,31,0)</f>
        <v>58</v>
      </c>
      <c r="AL1804" s="90">
        <f>VLOOKUP($B1804,'[9]Población Oficial 2019'!$E$6:$BA$104,32,0)</f>
        <v>45</v>
      </c>
      <c r="AM1804" s="90">
        <f>VLOOKUP($B1804,'[9]Población Oficial 2019'!$E$6:$BA$104,33,0)</f>
        <v>36</v>
      </c>
      <c r="AN1804" s="90">
        <f>VLOOKUP($B1804,'[9]Población Oficial 2019'!$E$6:$BA$104,34,0)</f>
        <v>23</v>
      </c>
      <c r="AO1804" s="90">
        <f>VLOOKUP($B1804,'[9]Población Oficial 2019'!$E$6:$BA$104,35,0)</f>
        <v>16</v>
      </c>
      <c r="AP1804" s="90">
        <f>VLOOKUP($B1804,'[9]Población Oficial 2019'!$E$6:$BA$104,36,0)</f>
        <v>12</v>
      </c>
      <c r="AQ1804" s="90">
        <f>VLOOKUP($B1804,'[9]Población Oficial 2019'!$E$6:$BA$104,41,0)</f>
        <v>685</v>
      </c>
      <c r="AR1804" s="90">
        <f>VLOOKUP($B1804,'[9]Población Oficial 2019'!$E$6:$BA$104,42,0)</f>
        <v>68</v>
      </c>
      <c r="AS1804" s="90">
        <f>VLOOKUP($B1804,'[9]Población Oficial 2019'!$E$6:$BA$104,43,0)</f>
        <v>60</v>
      </c>
      <c r="AT1804" s="90">
        <f>VLOOKUP($B1804,'[9]Población Oficial 2019'!$E$6:$BA$104,44,0)</f>
        <v>318</v>
      </c>
      <c r="AU1804" s="90">
        <f>VLOOKUP($B1804,'[9]Población Oficial 2019'!$E$6:$BA$104,45,0)</f>
        <v>19</v>
      </c>
    </row>
    <row r="1805" spans="1:47" ht="12">
      <c r="A1805" s="58">
        <v>1806</v>
      </c>
      <c r="B1805" s="58">
        <v>4227</v>
      </c>
      <c r="C1805" s="59" t="s">
        <v>1176</v>
      </c>
      <c r="D1805" s="59" t="s">
        <v>921</v>
      </c>
      <c r="E1805" s="59" t="s">
        <v>924</v>
      </c>
      <c r="F1805" s="59" t="s">
        <v>932</v>
      </c>
      <c r="G1805" s="12" t="s">
        <v>266</v>
      </c>
      <c r="H1805" s="14">
        <f t="shared" si="433"/>
        <v>4227</v>
      </c>
      <c r="I1805" s="14">
        <f t="shared" si="429"/>
        <v>1321</v>
      </c>
      <c r="J1805" s="12">
        <f>VLOOKUP($B1805,'[1]METAS 2019'!$D$4:$Q$843,5,0)</f>
        <v>31</v>
      </c>
      <c r="K1805" s="12">
        <f>VLOOKUP($B1805,'[1]METAS 2019'!$D$4:$Q$843,4,0)</f>
        <v>34</v>
      </c>
      <c r="L1805" s="12">
        <f>VLOOKUP($B1805,'[1]METAS 2019'!$D$4:$Q$843,11,0)</f>
        <v>30</v>
      </c>
      <c r="M1805" s="12">
        <f>VLOOKUP($B1805,'[1]METAS 2019'!$D$4:$Q$843,12,0)</f>
        <v>32</v>
      </c>
      <c r="N1805" s="12">
        <f>VLOOKUP($B1805,'[1]METAS 2019'!$D$4:$Q$843,13,0)</f>
        <v>31</v>
      </c>
      <c r="O1805" s="12">
        <f>VLOOKUP($B1805,'[1]METAS 2019'!$D$4:$Q$843,14,0)</f>
        <v>32</v>
      </c>
      <c r="P1805" s="90">
        <f>VLOOKUP($B1805,'[9]Población Oficial 2019'!$E$6:$BA$104,10,0)</f>
        <v>22</v>
      </c>
      <c r="Q1805" s="90">
        <f>VLOOKUP($B1805,'[9]Población Oficial 2019'!$E$6:$BA$104,11,0)</f>
        <v>23</v>
      </c>
      <c r="R1805" s="90">
        <f>VLOOKUP($B1805,'[9]Población Oficial 2019'!$E$6:$BA$104,12,0)</f>
        <v>23</v>
      </c>
      <c r="S1805" s="90">
        <f>VLOOKUP($B1805,'[9]Población Oficial 2019'!$E$6:$BA$104,13,0)</f>
        <v>24</v>
      </c>
      <c r="T1805" s="90">
        <f>VLOOKUP($B1805,'[9]Población Oficial 2019'!$E$6:$BA$104,14,0)</f>
        <v>25</v>
      </c>
      <c r="U1805" s="90">
        <f>VLOOKUP($B1805,'[9]Población Oficial 2019'!$E$6:$BA$104,15,0)</f>
        <v>26</v>
      </c>
      <c r="V1805" s="90">
        <f>VLOOKUP($B1805,'[9]Población Oficial 2019'!$E$6:$BA$104,16,0)</f>
        <v>26</v>
      </c>
      <c r="W1805" s="90">
        <f>VLOOKUP($B1805,'[9]Población Oficial 2019'!$E$6:$BA$104,17,0)</f>
        <v>26</v>
      </c>
      <c r="X1805" s="90">
        <f>VLOOKUP($B1805,'[9]Población Oficial 2019'!$E$6:$BA$104,18,0)</f>
        <v>25</v>
      </c>
      <c r="Y1805" s="90">
        <f>VLOOKUP($B1805,'[9]Población Oficial 2019'!$E$6:$BA$104,19,0)</f>
        <v>24</v>
      </c>
      <c r="Z1805" s="90">
        <f>VLOOKUP($B1805,'[9]Población Oficial 2019'!$E$6:$BA$104,20,0)</f>
        <v>23</v>
      </c>
      <c r="AA1805" s="90">
        <f>VLOOKUP($B1805,'[9]Población Oficial 2019'!$E$6:$BA$104,21,0)</f>
        <v>22</v>
      </c>
      <c r="AB1805" s="90">
        <f>VLOOKUP($B1805,'[9]Población Oficial 2019'!$E$6:$BA$104,22,0)</f>
        <v>21</v>
      </c>
      <c r="AC1805" s="90">
        <f>VLOOKUP($B1805,'[9]Población Oficial 2019'!$E$6:$BA$104,23,0)</f>
        <v>21</v>
      </c>
      <c r="AD1805" s="90">
        <f>VLOOKUP($B1805,'[9]Población Oficial 2019'!$E$6:$BA$104,24,0)</f>
        <v>96</v>
      </c>
      <c r="AE1805" s="90">
        <f>VLOOKUP($B1805,'[9]Población Oficial 2019'!$E$6:$BA$104,25,0)</f>
        <v>87</v>
      </c>
      <c r="AF1805" s="90">
        <f>VLOOKUP($B1805,'[9]Población Oficial 2019'!$E$6:$BA$104,26,0)</f>
        <v>108</v>
      </c>
      <c r="AG1805" s="90">
        <f>VLOOKUP($B1805,'[9]Población Oficial 2019'!$E$6:$BA$104,27,0)</f>
        <v>97</v>
      </c>
      <c r="AH1805" s="90">
        <f>VLOOKUP($B1805,'[9]Población Oficial 2019'!$E$6:$BA$104,28,0)</f>
        <v>99</v>
      </c>
      <c r="AI1805" s="90">
        <f>VLOOKUP($B1805,'[9]Población Oficial 2019'!$E$6:$BA$104,29,0)</f>
        <v>85</v>
      </c>
      <c r="AJ1805" s="90">
        <f>VLOOKUP($B1805,'[9]Población Oficial 2019'!$E$6:$BA$104,30,0)</f>
        <v>61</v>
      </c>
      <c r="AK1805" s="90">
        <f>VLOOKUP($B1805,'[9]Población Oficial 2019'!$E$6:$BA$104,31,0)</f>
        <v>51</v>
      </c>
      <c r="AL1805" s="90">
        <f>VLOOKUP($B1805,'[9]Población Oficial 2019'!$E$6:$BA$104,32,0)</f>
        <v>39</v>
      </c>
      <c r="AM1805" s="90">
        <f>VLOOKUP($B1805,'[9]Población Oficial 2019'!$E$6:$BA$104,33,0)</f>
        <v>32</v>
      </c>
      <c r="AN1805" s="90">
        <f>VLOOKUP($B1805,'[9]Población Oficial 2019'!$E$6:$BA$104,34,0)</f>
        <v>20</v>
      </c>
      <c r="AO1805" s="90">
        <f>VLOOKUP($B1805,'[9]Población Oficial 2019'!$E$6:$BA$104,35,0)</f>
        <v>14</v>
      </c>
      <c r="AP1805" s="90">
        <f>VLOOKUP($B1805,'[9]Población Oficial 2019'!$E$6:$BA$104,36,0)</f>
        <v>11</v>
      </c>
      <c r="AQ1805" s="90">
        <f>VLOOKUP($B1805,'[9]Población Oficial 2019'!$E$6:$BA$104,41,0)</f>
        <v>606</v>
      </c>
      <c r="AR1805" s="90">
        <f>VLOOKUP($B1805,'[9]Población Oficial 2019'!$E$6:$BA$104,42,0)</f>
        <v>60</v>
      </c>
      <c r="AS1805" s="90">
        <f>VLOOKUP($B1805,'[9]Población Oficial 2019'!$E$6:$BA$104,43,0)</f>
        <v>53</v>
      </c>
      <c r="AT1805" s="90">
        <f>VLOOKUP($B1805,'[9]Población Oficial 2019'!$E$6:$BA$104,44,0)</f>
        <v>281</v>
      </c>
      <c r="AU1805" s="90">
        <f>VLOOKUP($B1805,'[9]Población Oficial 2019'!$E$6:$BA$104,45,0)</f>
        <v>19</v>
      </c>
    </row>
    <row r="1806" spans="1:47" ht="12">
      <c r="A1806" s="58">
        <v>1807</v>
      </c>
      <c r="B1806" s="58">
        <v>4231</v>
      </c>
      <c r="C1806" s="59" t="s">
        <v>1176</v>
      </c>
      <c r="D1806" s="59" t="s">
        <v>921</v>
      </c>
      <c r="E1806" s="59" t="s">
        <v>952</v>
      </c>
      <c r="F1806" s="59" t="s">
        <v>961</v>
      </c>
      <c r="G1806" s="12" t="s">
        <v>266</v>
      </c>
      <c r="H1806" s="14">
        <f t="shared" si="433"/>
        <v>4231</v>
      </c>
      <c r="I1806" s="14">
        <f t="shared" si="429"/>
        <v>486</v>
      </c>
      <c r="J1806" s="12">
        <f>VLOOKUP($B1806,'[1]METAS 2019'!$D$4:$Q$843,5,0)</f>
        <v>8</v>
      </c>
      <c r="K1806" s="12">
        <f>VLOOKUP($B1806,'[1]METAS 2019'!$D$4:$Q$843,4,0)</f>
        <v>4</v>
      </c>
      <c r="L1806" s="12">
        <f>VLOOKUP($B1806,'[1]METAS 2019'!$D$4:$Q$843,11,0)</f>
        <v>12</v>
      </c>
      <c r="M1806" s="12">
        <f>VLOOKUP($B1806,'[1]METAS 2019'!$D$4:$Q$843,12,0)</f>
        <v>11</v>
      </c>
      <c r="N1806" s="12">
        <f>VLOOKUP($B1806,'[1]METAS 2019'!$D$4:$Q$843,13,0)</f>
        <v>6</v>
      </c>
      <c r="O1806" s="12">
        <f>VLOOKUP($B1806,'[1]METAS 2019'!$D$4:$Q$843,14,0)</f>
        <v>13</v>
      </c>
      <c r="P1806" s="90">
        <f>VLOOKUP($B1806,'[9]Población Oficial 2019'!$E$6:$BA$104,10,0)</f>
        <v>8</v>
      </c>
      <c r="Q1806" s="90">
        <f>VLOOKUP($B1806,'[9]Población Oficial 2019'!$E$6:$BA$104,11,0)</f>
        <v>9</v>
      </c>
      <c r="R1806" s="90">
        <f>VLOOKUP($B1806,'[9]Población Oficial 2019'!$E$6:$BA$104,12,0)</f>
        <v>9</v>
      </c>
      <c r="S1806" s="90">
        <f>VLOOKUP($B1806,'[9]Población Oficial 2019'!$E$6:$BA$104,13,0)</f>
        <v>9</v>
      </c>
      <c r="T1806" s="90">
        <f>VLOOKUP($B1806,'[9]Población Oficial 2019'!$E$6:$BA$104,14,0)</f>
        <v>9</v>
      </c>
      <c r="U1806" s="90">
        <f>VLOOKUP($B1806,'[9]Población Oficial 2019'!$E$6:$BA$104,15,0)</f>
        <v>10</v>
      </c>
      <c r="V1806" s="90">
        <f>VLOOKUP($B1806,'[9]Población Oficial 2019'!$E$6:$BA$104,16,0)</f>
        <v>10</v>
      </c>
      <c r="W1806" s="90">
        <f>VLOOKUP($B1806,'[9]Población Oficial 2019'!$E$6:$BA$104,17,0)</f>
        <v>10</v>
      </c>
      <c r="X1806" s="90">
        <f>VLOOKUP($B1806,'[9]Población Oficial 2019'!$E$6:$BA$104,18,0)</f>
        <v>10</v>
      </c>
      <c r="Y1806" s="90">
        <f>VLOOKUP($B1806,'[9]Población Oficial 2019'!$E$6:$BA$104,19,0)</f>
        <v>9</v>
      </c>
      <c r="Z1806" s="90">
        <f>VLOOKUP($B1806,'[9]Población Oficial 2019'!$E$6:$BA$104,20,0)</f>
        <v>9</v>
      </c>
      <c r="AA1806" s="90">
        <f>VLOOKUP($B1806,'[9]Población Oficial 2019'!$E$6:$BA$104,21,0)</f>
        <v>8</v>
      </c>
      <c r="AB1806" s="90">
        <f>VLOOKUP($B1806,'[9]Población Oficial 2019'!$E$6:$BA$104,22,0)</f>
        <v>8</v>
      </c>
      <c r="AC1806" s="90">
        <f>VLOOKUP($B1806,'[9]Población Oficial 2019'!$E$6:$BA$104,23,0)</f>
        <v>8</v>
      </c>
      <c r="AD1806" s="90">
        <f>VLOOKUP($B1806,'[9]Población Oficial 2019'!$E$6:$BA$104,24,0)</f>
        <v>37</v>
      </c>
      <c r="AE1806" s="90">
        <f>VLOOKUP($B1806,'[9]Población Oficial 2019'!$E$6:$BA$104,25,0)</f>
        <v>33</v>
      </c>
      <c r="AF1806" s="90">
        <f>VLOOKUP($B1806,'[9]Población Oficial 2019'!$E$6:$BA$104,26,0)</f>
        <v>41</v>
      </c>
      <c r="AG1806" s="90">
        <f>VLOOKUP($B1806,'[9]Población Oficial 2019'!$E$6:$BA$104,27,0)</f>
        <v>37</v>
      </c>
      <c r="AH1806" s="90">
        <f>VLOOKUP($B1806,'[9]Población Oficial 2019'!$E$6:$BA$104,28,0)</f>
        <v>38</v>
      </c>
      <c r="AI1806" s="90">
        <f>VLOOKUP($B1806,'[9]Población Oficial 2019'!$E$6:$BA$104,29,0)</f>
        <v>33</v>
      </c>
      <c r="AJ1806" s="90">
        <f>VLOOKUP($B1806,'[9]Población Oficial 2019'!$E$6:$BA$104,30,0)</f>
        <v>23</v>
      </c>
      <c r="AK1806" s="90">
        <f>VLOOKUP($B1806,'[9]Población Oficial 2019'!$E$6:$BA$104,31,0)</f>
        <v>20</v>
      </c>
      <c r="AL1806" s="90">
        <f>VLOOKUP($B1806,'[9]Población Oficial 2019'!$E$6:$BA$104,32,0)</f>
        <v>15</v>
      </c>
      <c r="AM1806" s="90">
        <f>VLOOKUP($B1806,'[9]Población Oficial 2019'!$E$6:$BA$104,33,0)</f>
        <v>12</v>
      </c>
      <c r="AN1806" s="90">
        <f>VLOOKUP($B1806,'[9]Población Oficial 2019'!$E$6:$BA$104,34,0)</f>
        <v>8</v>
      </c>
      <c r="AO1806" s="90">
        <f>VLOOKUP($B1806,'[9]Población Oficial 2019'!$E$6:$BA$104,35,0)</f>
        <v>5</v>
      </c>
      <c r="AP1806" s="90">
        <f>VLOOKUP($B1806,'[9]Población Oficial 2019'!$E$6:$BA$104,36,0)</f>
        <v>4</v>
      </c>
      <c r="AQ1806" s="90">
        <f>VLOOKUP($B1806,'[9]Población Oficial 2019'!$E$6:$BA$104,41,0)</f>
        <v>231</v>
      </c>
      <c r="AR1806" s="90">
        <f>VLOOKUP($B1806,'[9]Población Oficial 2019'!$E$6:$BA$104,42,0)</f>
        <v>23</v>
      </c>
      <c r="AS1806" s="90">
        <f>VLOOKUP($B1806,'[9]Población Oficial 2019'!$E$6:$BA$104,43,0)</f>
        <v>20</v>
      </c>
      <c r="AT1806" s="90">
        <f>VLOOKUP($B1806,'[9]Población Oficial 2019'!$E$6:$BA$104,44,0)</f>
        <v>107</v>
      </c>
      <c r="AU1806" s="90">
        <f>VLOOKUP($B1806,'[9]Población Oficial 2019'!$E$6:$BA$104,45,0)</f>
        <v>7</v>
      </c>
    </row>
    <row r="1807" spans="1:47" ht="12">
      <c r="A1807" s="97">
        <v>1808</v>
      </c>
      <c r="B1807" s="97"/>
      <c r="C1807" s="98"/>
      <c r="D1807" s="98"/>
      <c r="E1807" s="98"/>
      <c r="F1807" s="98" t="s">
        <v>1177</v>
      </c>
      <c r="G1807" s="17" t="s">
        <v>1214</v>
      </c>
      <c r="H1807" s="81"/>
      <c r="I1807" s="81">
        <f t="shared" si="429"/>
        <v>10399</v>
      </c>
      <c r="J1807" s="17">
        <f>SUM(J1808:J1811)</f>
        <v>167</v>
      </c>
      <c r="K1807" s="17">
        <f t="shared" ref="K1807:AU1807" si="434">SUM(K1808:K1811)</f>
        <v>190</v>
      </c>
      <c r="L1807" s="17">
        <f t="shared" si="434"/>
        <v>193</v>
      </c>
      <c r="M1807" s="17">
        <f t="shared" si="434"/>
        <v>201</v>
      </c>
      <c r="N1807" s="17">
        <f t="shared" si="434"/>
        <v>221</v>
      </c>
      <c r="O1807" s="17">
        <f t="shared" si="434"/>
        <v>201</v>
      </c>
      <c r="P1807" s="17">
        <f t="shared" si="434"/>
        <v>232</v>
      </c>
      <c r="Q1807" s="17">
        <f t="shared" si="434"/>
        <v>238</v>
      </c>
      <c r="R1807" s="17">
        <f t="shared" si="434"/>
        <v>241</v>
      </c>
      <c r="S1807" s="17">
        <f t="shared" si="434"/>
        <v>242</v>
      </c>
      <c r="T1807" s="17">
        <f t="shared" si="434"/>
        <v>244</v>
      </c>
      <c r="U1807" s="17">
        <f t="shared" si="434"/>
        <v>246</v>
      </c>
      <c r="V1807" s="17">
        <f t="shared" si="434"/>
        <v>244</v>
      </c>
      <c r="W1807" s="17">
        <f t="shared" si="434"/>
        <v>237</v>
      </c>
      <c r="X1807" s="17">
        <f t="shared" si="434"/>
        <v>229</v>
      </c>
      <c r="Y1807" s="17">
        <f t="shared" si="434"/>
        <v>219</v>
      </c>
      <c r="Z1807" s="17">
        <f t="shared" si="434"/>
        <v>210</v>
      </c>
      <c r="AA1807" s="17">
        <f t="shared" si="434"/>
        <v>198</v>
      </c>
      <c r="AB1807" s="17">
        <f t="shared" si="434"/>
        <v>188</v>
      </c>
      <c r="AC1807" s="17">
        <f t="shared" si="434"/>
        <v>175</v>
      </c>
      <c r="AD1807" s="17">
        <f t="shared" si="434"/>
        <v>753</v>
      </c>
      <c r="AE1807" s="17">
        <f t="shared" si="434"/>
        <v>817</v>
      </c>
      <c r="AF1807" s="17">
        <f t="shared" si="434"/>
        <v>863</v>
      </c>
      <c r="AG1807" s="17">
        <f t="shared" si="434"/>
        <v>732</v>
      </c>
      <c r="AH1807" s="17">
        <f t="shared" si="434"/>
        <v>642</v>
      </c>
      <c r="AI1807" s="17">
        <f t="shared" si="434"/>
        <v>600</v>
      </c>
      <c r="AJ1807" s="17">
        <f t="shared" si="434"/>
        <v>442</v>
      </c>
      <c r="AK1807" s="17">
        <f t="shared" si="434"/>
        <v>346</v>
      </c>
      <c r="AL1807" s="17">
        <f t="shared" si="434"/>
        <v>266</v>
      </c>
      <c r="AM1807" s="17">
        <f t="shared" si="434"/>
        <v>252</v>
      </c>
      <c r="AN1807" s="17">
        <f t="shared" si="434"/>
        <v>167</v>
      </c>
      <c r="AO1807" s="17">
        <f t="shared" si="434"/>
        <v>101</v>
      </c>
      <c r="AP1807" s="17">
        <f t="shared" si="434"/>
        <v>102</v>
      </c>
      <c r="AQ1807" s="17">
        <f t="shared" si="434"/>
        <v>5049</v>
      </c>
      <c r="AR1807" s="17">
        <f t="shared" si="434"/>
        <v>594</v>
      </c>
      <c r="AS1807" s="17">
        <f t="shared" si="434"/>
        <v>467</v>
      </c>
      <c r="AT1807" s="17">
        <f t="shared" si="434"/>
        <v>2133</v>
      </c>
      <c r="AU1807" s="17">
        <f t="shared" si="434"/>
        <v>163</v>
      </c>
    </row>
    <row r="1808" spans="1:47" ht="12">
      <c r="A1808" s="58">
        <v>1809</v>
      </c>
      <c r="B1808" s="58">
        <v>4232</v>
      </c>
      <c r="C1808" s="59" t="s">
        <v>1176</v>
      </c>
      <c r="D1808" s="59" t="s">
        <v>921</v>
      </c>
      <c r="E1808" s="59" t="s">
        <v>933</v>
      </c>
      <c r="F1808" s="59" t="s">
        <v>934</v>
      </c>
      <c r="G1808" s="12" t="s">
        <v>283</v>
      </c>
      <c r="H1808" s="14">
        <f>B1808</f>
        <v>4232</v>
      </c>
      <c r="I1808" s="14">
        <f t="shared" si="429"/>
        <v>4471</v>
      </c>
      <c r="J1808" s="12">
        <f>VLOOKUP($B1808,'[1]METAS 2019'!$D$4:$Q$843,5,0)</f>
        <v>84</v>
      </c>
      <c r="K1808" s="12">
        <f>VLOOKUP($B1808,'[1]METAS 2019'!$D$4:$Q$843,4,0)</f>
        <v>101</v>
      </c>
      <c r="L1808" s="12">
        <f>VLOOKUP($B1808,'[1]METAS 2019'!$D$4:$Q$843,11,0)</f>
        <v>88</v>
      </c>
      <c r="M1808" s="12">
        <f>VLOOKUP($B1808,'[1]METAS 2019'!$D$4:$Q$843,12,0)</f>
        <v>97</v>
      </c>
      <c r="N1808" s="12">
        <f>VLOOKUP($B1808,'[1]METAS 2019'!$D$4:$Q$843,13,0)</f>
        <v>93</v>
      </c>
      <c r="O1808" s="12">
        <f>VLOOKUP($B1808,'[1]METAS 2019'!$D$4:$Q$843,14,0)</f>
        <v>102</v>
      </c>
      <c r="P1808" s="90">
        <f>VLOOKUP($B1808,'[9]Población Oficial 2019'!$E$6:$BA$104,10,0)</f>
        <v>98</v>
      </c>
      <c r="Q1808" s="90">
        <f>VLOOKUP($B1808,'[9]Población Oficial 2019'!$E$6:$BA$104,11,0)</f>
        <v>101</v>
      </c>
      <c r="R1808" s="90">
        <f>VLOOKUP($B1808,'[9]Población Oficial 2019'!$E$6:$BA$104,12,0)</f>
        <v>102</v>
      </c>
      <c r="S1808" s="90">
        <f>VLOOKUP($B1808,'[9]Población Oficial 2019'!$E$6:$BA$104,13,0)</f>
        <v>103</v>
      </c>
      <c r="T1808" s="90">
        <f>VLOOKUP($B1808,'[9]Población Oficial 2019'!$E$6:$BA$104,14,0)</f>
        <v>103</v>
      </c>
      <c r="U1808" s="90">
        <f>VLOOKUP($B1808,'[9]Población Oficial 2019'!$E$6:$BA$104,15,0)</f>
        <v>104</v>
      </c>
      <c r="V1808" s="90">
        <f>VLOOKUP($B1808,'[9]Población Oficial 2019'!$E$6:$BA$104,16,0)</f>
        <v>103</v>
      </c>
      <c r="W1808" s="90">
        <f>VLOOKUP($B1808,'[9]Población Oficial 2019'!$E$6:$BA$104,17,0)</f>
        <v>100</v>
      </c>
      <c r="X1808" s="90">
        <f>VLOOKUP($B1808,'[9]Población Oficial 2019'!$E$6:$BA$104,18,0)</f>
        <v>97</v>
      </c>
      <c r="Y1808" s="90">
        <f>VLOOKUP($B1808,'[9]Población Oficial 2019'!$E$6:$BA$104,19,0)</f>
        <v>93</v>
      </c>
      <c r="Z1808" s="90">
        <f>VLOOKUP($B1808,'[9]Población Oficial 2019'!$E$6:$BA$104,20,0)</f>
        <v>89</v>
      </c>
      <c r="AA1808" s="90">
        <f>VLOOKUP($B1808,'[9]Población Oficial 2019'!$E$6:$BA$104,21,0)</f>
        <v>84</v>
      </c>
      <c r="AB1808" s="90">
        <f>VLOOKUP($B1808,'[9]Población Oficial 2019'!$E$6:$BA$104,22,0)</f>
        <v>80</v>
      </c>
      <c r="AC1808" s="90">
        <f>VLOOKUP($B1808,'[9]Población Oficial 2019'!$E$6:$BA$104,23,0)</f>
        <v>74</v>
      </c>
      <c r="AD1808" s="90">
        <f>VLOOKUP($B1808,'[9]Población Oficial 2019'!$E$6:$BA$104,24,0)</f>
        <v>319</v>
      </c>
      <c r="AE1808" s="90">
        <f>VLOOKUP($B1808,'[9]Población Oficial 2019'!$E$6:$BA$104,25,0)</f>
        <v>346</v>
      </c>
      <c r="AF1808" s="90">
        <f>VLOOKUP($B1808,'[9]Población Oficial 2019'!$E$6:$BA$104,26,0)</f>
        <v>366</v>
      </c>
      <c r="AG1808" s="90">
        <f>VLOOKUP($B1808,'[9]Población Oficial 2019'!$E$6:$BA$104,27,0)</f>
        <v>310</v>
      </c>
      <c r="AH1808" s="90">
        <f>VLOOKUP($B1808,'[9]Población Oficial 2019'!$E$6:$BA$104,28,0)</f>
        <v>271</v>
      </c>
      <c r="AI1808" s="90">
        <f>VLOOKUP($B1808,'[9]Población Oficial 2019'!$E$6:$BA$104,29,0)</f>
        <v>254</v>
      </c>
      <c r="AJ1808" s="90">
        <f>VLOOKUP($B1808,'[9]Población Oficial 2019'!$E$6:$BA$104,30,0)</f>
        <v>187</v>
      </c>
      <c r="AK1808" s="90">
        <f>VLOOKUP($B1808,'[9]Población Oficial 2019'!$E$6:$BA$104,31,0)</f>
        <v>147</v>
      </c>
      <c r="AL1808" s="90">
        <f>VLOOKUP($B1808,'[9]Población Oficial 2019'!$E$6:$BA$104,32,0)</f>
        <v>113</v>
      </c>
      <c r="AM1808" s="90">
        <f>VLOOKUP($B1808,'[9]Población Oficial 2019'!$E$6:$BA$104,33,0)</f>
        <v>106</v>
      </c>
      <c r="AN1808" s="90">
        <f>VLOOKUP($B1808,'[9]Población Oficial 2019'!$E$6:$BA$104,34,0)</f>
        <v>71</v>
      </c>
      <c r="AO1808" s="90">
        <f>VLOOKUP($B1808,'[9]Población Oficial 2019'!$E$6:$BA$104,35,0)</f>
        <v>42</v>
      </c>
      <c r="AP1808" s="90">
        <f>VLOOKUP($B1808,'[9]Población Oficial 2019'!$E$6:$BA$104,36,0)</f>
        <v>43</v>
      </c>
      <c r="AQ1808" s="90">
        <f>VLOOKUP($B1808,'[9]Población Oficial 2019'!$E$6:$BA$104,41,0)</f>
        <v>2143</v>
      </c>
      <c r="AR1808" s="90">
        <f>VLOOKUP($B1808,'[9]Población Oficial 2019'!$E$6:$BA$104,42,0)</f>
        <v>252</v>
      </c>
      <c r="AS1808" s="90">
        <f>VLOOKUP($B1808,'[9]Población Oficial 2019'!$E$6:$BA$104,43,0)</f>
        <v>198</v>
      </c>
      <c r="AT1808" s="90">
        <f>VLOOKUP($B1808,'[9]Población Oficial 2019'!$E$6:$BA$104,44,0)</f>
        <v>905</v>
      </c>
      <c r="AU1808" s="90">
        <f>VLOOKUP($B1808,'[9]Población Oficial 2019'!$E$6:$BA$104,45,0)</f>
        <v>74</v>
      </c>
    </row>
    <row r="1809" spans="1:47" ht="12">
      <c r="A1809" s="58">
        <v>1810</v>
      </c>
      <c r="B1809" s="58">
        <v>4234</v>
      </c>
      <c r="C1809" s="59" t="s">
        <v>1176</v>
      </c>
      <c r="D1809" s="59" t="s">
        <v>921</v>
      </c>
      <c r="E1809" s="59" t="s">
        <v>933</v>
      </c>
      <c r="F1809" s="59" t="s">
        <v>936</v>
      </c>
      <c r="G1809" s="12" t="s">
        <v>271</v>
      </c>
      <c r="H1809" s="14">
        <f>B1809</f>
        <v>4234</v>
      </c>
      <c r="I1809" s="14">
        <f t="shared" si="429"/>
        <v>1698</v>
      </c>
      <c r="J1809" s="12">
        <f>VLOOKUP($B1809,'[1]METAS 2019'!$D$4:$Q$843,5,0)</f>
        <v>20</v>
      </c>
      <c r="K1809" s="12">
        <f>VLOOKUP($B1809,'[1]METAS 2019'!$D$4:$Q$843,4,0)</f>
        <v>20</v>
      </c>
      <c r="L1809" s="12">
        <f>VLOOKUP($B1809,'[1]METAS 2019'!$D$4:$Q$843,11,0)</f>
        <v>25</v>
      </c>
      <c r="M1809" s="12">
        <f>VLOOKUP($B1809,'[1]METAS 2019'!$D$4:$Q$843,12,0)</f>
        <v>39</v>
      </c>
      <c r="N1809" s="12">
        <f>VLOOKUP($B1809,'[1]METAS 2019'!$D$4:$Q$843,13,0)</f>
        <v>27</v>
      </c>
      <c r="O1809" s="12">
        <f>VLOOKUP($B1809,'[1]METAS 2019'!$D$4:$Q$843,14,0)</f>
        <v>26</v>
      </c>
      <c r="P1809" s="90">
        <f>VLOOKUP($B1809,'[9]Población Oficial 2019'!$E$6:$BA$104,10,0)</f>
        <v>39</v>
      </c>
      <c r="Q1809" s="90">
        <f>VLOOKUP($B1809,'[9]Población Oficial 2019'!$E$6:$BA$104,11,0)</f>
        <v>40</v>
      </c>
      <c r="R1809" s="90">
        <f>VLOOKUP($B1809,'[9]Población Oficial 2019'!$E$6:$BA$104,12,0)</f>
        <v>40</v>
      </c>
      <c r="S1809" s="90">
        <f>VLOOKUP($B1809,'[9]Población Oficial 2019'!$E$6:$BA$104,13,0)</f>
        <v>40</v>
      </c>
      <c r="T1809" s="90">
        <f>VLOOKUP($B1809,'[9]Población Oficial 2019'!$E$6:$BA$104,14,0)</f>
        <v>41</v>
      </c>
      <c r="U1809" s="90">
        <f>VLOOKUP($B1809,'[9]Población Oficial 2019'!$E$6:$BA$104,15,0)</f>
        <v>41</v>
      </c>
      <c r="V1809" s="90">
        <f>VLOOKUP($B1809,'[9]Población Oficial 2019'!$E$6:$BA$104,16,0)</f>
        <v>41</v>
      </c>
      <c r="W1809" s="90">
        <f>VLOOKUP($B1809,'[9]Población Oficial 2019'!$E$6:$BA$104,17,0)</f>
        <v>40</v>
      </c>
      <c r="X1809" s="90">
        <f>VLOOKUP($B1809,'[9]Población Oficial 2019'!$E$6:$BA$104,18,0)</f>
        <v>38</v>
      </c>
      <c r="Y1809" s="90">
        <f>VLOOKUP($B1809,'[9]Población Oficial 2019'!$E$6:$BA$104,19,0)</f>
        <v>37</v>
      </c>
      <c r="Z1809" s="90">
        <f>VLOOKUP($B1809,'[9]Población Oficial 2019'!$E$6:$BA$104,20,0)</f>
        <v>35</v>
      </c>
      <c r="AA1809" s="90">
        <f>VLOOKUP($B1809,'[9]Población Oficial 2019'!$E$6:$BA$104,21,0)</f>
        <v>33</v>
      </c>
      <c r="AB1809" s="90">
        <f>VLOOKUP($B1809,'[9]Población Oficial 2019'!$E$6:$BA$104,22,0)</f>
        <v>31</v>
      </c>
      <c r="AC1809" s="90">
        <f>VLOOKUP($B1809,'[9]Población Oficial 2019'!$E$6:$BA$104,23,0)</f>
        <v>29</v>
      </c>
      <c r="AD1809" s="90">
        <f>VLOOKUP($B1809,'[9]Población Oficial 2019'!$E$6:$BA$104,24,0)</f>
        <v>126</v>
      </c>
      <c r="AE1809" s="90">
        <f>VLOOKUP($B1809,'[9]Población Oficial 2019'!$E$6:$BA$104,25,0)</f>
        <v>136</v>
      </c>
      <c r="AF1809" s="90">
        <f>VLOOKUP($B1809,'[9]Población Oficial 2019'!$E$6:$BA$104,26,0)</f>
        <v>144</v>
      </c>
      <c r="AG1809" s="90">
        <f>VLOOKUP($B1809,'[9]Población Oficial 2019'!$E$6:$BA$104,27,0)</f>
        <v>122</v>
      </c>
      <c r="AH1809" s="90">
        <f>VLOOKUP($B1809,'[9]Población Oficial 2019'!$E$6:$BA$104,28,0)</f>
        <v>107</v>
      </c>
      <c r="AI1809" s="90">
        <f>VLOOKUP($B1809,'[9]Población Oficial 2019'!$E$6:$BA$104,29,0)</f>
        <v>100</v>
      </c>
      <c r="AJ1809" s="90">
        <f>VLOOKUP($B1809,'[9]Población Oficial 2019'!$E$6:$BA$104,30,0)</f>
        <v>74</v>
      </c>
      <c r="AK1809" s="90">
        <f>VLOOKUP($B1809,'[9]Población Oficial 2019'!$E$6:$BA$104,31,0)</f>
        <v>58</v>
      </c>
      <c r="AL1809" s="90">
        <f>VLOOKUP($B1809,'[9]Población Oficial 2019'!$E$6:$BA$104,32,0)</f>
        <v>45</v>
      </c>
      <c r="AM1809" s="90">
        <f>VLOOKUP($B1809,'[9]Población Oficial 2019'!$E$6:$BA$104,33,0)</f>
        <v>42</v>
      </c>
      <c r="AN1809" s="90">
        <f>VLOOKUP($B1809,'[9]Población Oficial 2019'!$E$6:$BA$104,34,0)</f>
        <v>28</v>
      </c>
      <c r="AO1809" s="90">
        <f>VLOOKUP($B1809,'[9]Población Oficial 2019'!$E$6:$BA$104,35,0)</f>
        <v>17</v>
      </c>
      <c r="AP1809" s="90">
        <f>VLOOKUP($B1809,'[9]Población Oficial 2019'!$E$6:$BA$104,36,0)</f>
        <v>17</v>
      </c>
      <c r="AQ1809" s="90">
        <f>VLOOKUP($B1809,'[9]Población Oficial 2019'!$E$6:$BA$104,41,0)</f>
        <v>840</v>
      </c>
      <c r="AR1809" s="90">
        <f>VLOOKUP($B1809,'[9]Población Oficial 2019'!$E$6:$BA$104,42,0)</f>
        <v>99</v>
      </c>
      <c r="AS1809" s="90">
        <f>VLOOKUP($B1809,'[9]Población Oficial 2019'!$E$6:$BA$104,43,0)</f>
        <v>78</v>
      </c>
      <c r="AT1809" s="90">
        <f>VLOOKUP($B1809,'[9]Población Oficial 2019'!$E$6:$BA$104,44,0)</f>
        <v>355</v>
      </c>
      <c r="AU1809" s="90">
        <f>VLOOKUP($B1809,'[9]Población Oficial 2019'!$E$6:$BA$104,45,0)</f>
        <v>21</v>
      </c>
    </row>
    <row r="1810" spans="1:47" ht="12">
      <c r="A1810" s="58">
        <v>1811</v>
      </c>
      <c r="B1810" s="58">
        <v>4233</v>
      </c>
      <c r="C1810" s="59" t="s">
        <v>1176</v>
      </c>
      <c r="D1810" s="59" t="s">
        <v>921</v>
      </c>
      <c r="E1810" s="59" t="s">
        <v>933</v>
      </c>
      <c r="F1810" s="59" t="s">
        <v>938</v>
      </c>
      <c r="G1810" s="12" t="s">
        <v>271</v>
      </c>
      <c r="H1810" s="14">
        <f>B1810</f>
        <v>4233</v>
      </c>
      <c r="I1810" s="14">
        <f t="shared" si="429"/>
        <v>2107</v>
      </c>
      <c r="J1810" s="12">
        <f>VLOOKUP($B1810,'[1]METAS 2019'!$D$4:$Q$843,5,0)</f>
        <v>25</v>
      </c>
      <c r="K1810" s="12">
        <f>VLOOKUP($B1810,'[1]METAS 2019'!$D$4:$Q$843,4,0)</f>
        <v>29</v>
      </c>
      <c r="L1810" s="12">
        <f>VLOOKUP($B1810,'[1]METAS 2019'!$D$4:$Q$843,11,0)</f>
        <v>36</v>
      </c>
      <c r="M1810" s="12">
        <f>VLOOKUP($B1810,'[1]METAS 2019'!$D$4:$Q$843,12,0)</f>
        <v>27</v>
      </c>
      <c r="N1810" s="12">
        <f>VLOOKUP($B1810,'[1]METAS 2019'!$D$4:$Q$843,13,0)</f>
        <v>48</v>
      </c>
      <c r="O1810" s="12">
        <f>VLOOKUP($B1810,'[1]METAS 2019'!$D$4:$Q$843,14,0)</f>
        <v>43</v>
      </c>
      <c r="P1810" s="90">
        <f>VLOOKUP($B1810,'[9]Población Oficial 2019'!$E$6:$BA$104,10,0)</f>
        <v>48</v>
      </c>
      <c r="Q1810" s="90">
        <f>VLOOKUP($B1810,'[9]Población Oficial 2019'!$E$6:$BA$104,11,0)</f>
        <v>49</v>
      </c>
      <c r="R1810" s="90">
        <f>VLOOKUP($B1810,'[9]Población Oficial 2019'!$E$6:$BA$104,12,0)</f>
        <v>50</v>
      </c>
      <c r="S1810" s="90">
        <f>VLOOKUP($B1810,'[9]Población Oficial 2019'!$E$6:$BA$104,13,0)</f>
        <v>50</v>
      </c>
      <c r="T1810" s="90">
        <f>VLOOKUP($B1810,'[9]Población Oficial 2019'!$E$6:$BA$104,14,0)</f>
        <v>51</v>
      </c>
      <c r="U1810" s="90">
        <f>VLOOKUP($B1810,'[9]Población Oficial 2019'!$E$6:$BA$104,15,0)</f>
        <v>51</v>
      </c>
      <c r="V1810" s="90">
        <f>VLOOKUP($B1810,'[9]Población Oficial 2019'!$E$6:$BA$104,16,0)</f>
        <v>51</v>
      </c>
      <c r="W1810" s="90">
        <f>VLOOKUP($B1810,'[9]Población Oficial 2019'!$E$6:$BA$104,17,0)</f>
        <v>49</v>
      </c>
      <c r="X1810" s="90">
        <f>VLOOKUP($B1810,'[9]Población Oficial 2019'!$E$6:$BA$104,18,0)</f>
        <v>47</v>
      </c>
      <c r="Y1810" s="90">
        <f>VLOOKUP($B1810,'[9]Población Oficial 2019'!$E$6:$BA$104,19,0)</f>
        <v>45</v>
      </c>
      <c r="Z1810" s="90">
        <f>VLOOKUP($B1810,'[9]Población Oficial 2019'!$E$6:$BA$104,20,0)</f>
        <v>44</v>
      </c>
      <c r="AA1810" s="90">
        <f>VLOOKUP($B1810,'[9]Población Oficial 2019'!$E$6:$BA$104,21,0)</f>
        <v>41</v>
      </c>
      <c r="AB1810" s="90">
        <f>VLOOKUP($B1810,'[9]Población Oficial 2019'!$E$6:$BA$104,22,0)</f>
        <v>39</v>
      </c>
      <c r="AC1810" s="90">
        <f>VLOOKUP($B1810,'[9]Población Oficial 2019'!$E$6:$BA$104,23,0)</f>
        <v>37</v>
      </c>
      <c r="AD1810" s="90">
        <f>VLOOKUP($B1810,'[9]Población Oficial 2019'!$E$6:$BA$104,24,0)</f>
        <v>154</v>
      </c>
      <c r="AE1810" s="90">
        <f>VLOOKUP($B1810,'[9]Población Oficial 2019'!$E$6:$BA$104,25,0)</f>
        <v>167</v>
      </c>
      <c r="AF1810" s="90">
        <f>VLOOKUP($B1810,'[9]Población Oficial 2019'!$E$6:$BA$104,26,0)</f>
        <v>176</v>
      </c>
      <c r="AG1810" s="90">
        <f>VLOOKUP($B1810,'[9]Población Oficial 2019'!$E$6:$BA$104,27,0)</f>
        <v>149</v>
      </c>
      <c r="AH1810" s="90">
        <f>VLOOKUP($B1810,'[9]Población Oficial 2019'!$E$6:$BA$104,28,0)</f>
        <v>131</v>
      </c>
      <c r="AI1810" s="90">
        <f>VLOOKUP($B1810,'[9]Población Oficial 2019'!$E$6:$BA$104,29,0)</f>
        <v>123</v>
      </c>
      <c r="AJ1810" s="90">
        <f>VLOOKUP($B1810,'[9]Población Oficial 2019'!$E$6:$BA$104,30,0)</f>
        <v>90</v>
      </c>
      <c r="AK1810" s="90">
        <f>VLOOKUP($B1810,'[9]Población Oficial 2019'!$E$6:$BA$104,31,0)</f>
        <v>72</v>
      </c>
      <c r="AL1810" s="90">
        <f>VLOOKUP($B1810,'[9]Población Oficial 2019'!$E$6:$BA$104,32,0)</f>
        <v>55</v>
      </c>
      <c r="AM1810" s="90">
        <f>VLOOKUP($B1810,'[9]Población Oficial 2019'!$E$6:$BA$104,33,0)</f>
        <v>52</v>
      </c>
      <c r="AN1810" s="90">
        <f>VLOOKUP($B1810,'[9]Población Oficial 2019'!$E$6:$BA$104,34,0)</f>
        <v>35</v>
      </c>
      <c r="AO1810" s="90">
        <f>VLOOKUP($B1810,'[9]Población Oficial 2019'!$E$6:$BA$104,35,0)</f>
        <v>21</v>
      </c>
      <c r="AP1810" s="90">
        <f>VLOOKUP($B1810,'[9]Población Oficial 2019'!$E$6:$BA$104,36,0)</f>
        <v>22</v>
      </c>
      <c r="AQ1810" s="90">
        <f>VLOOKUP($B1810,'[9]Población Oficial 2019'!$E$6:$BA$104,41,0)</f>
        <v>1025</v>
      </c>
      <c r="AR1810" s="90">
        <f>VLOOKUP($B1810,'[9]Población Oficial 2019'!$E$6:$BA$104,42,0)</f>
        <v>121</v>
      </c>
      <c r="AS1810" s="90">
        <f>VLOOKUP($B1810,'[9]Población Oficial 2019'!$E$6:$BA$104,43,0)</f>
        <v>95</v>
      </c>
      <c r="AT1810" s="90">
        <f>VLOOKUP($B1810,'[9]Población Oficial 2019'!$E$6:$BA$104,44,0)</f>
        <v>433</v>
      </c>
      <c r="AU1810" s="90">
        <f>VLOOKUP($B1810,'[9]Población Oficial 2019'!$E$6:$BA$104,45,0)</f>
        <v>31</v>
      </c>
    </row>
    <row r="1811" spans="1:47" ht="12">
      <c r="A1811" s="58">
        <v>1812</v>
      </c>
      <c r="B1811" s="58">
        <v>4235</v>
      </c>
      <c r="C1811" s="59" t="s">
        <v>1176</v>
      </c>
      <c r="D1811" s="59" t="s">
        <v>921</v>
      </c>
      <c r="E1811" s="59" t="s">
        <v>933</v>
      </c>
      <c r="F1811" s="59" t="s">
        <v>941</v>
      </c>
      <c r="G1811" s="12" t="s">
        <v>266</v>
      </c>
      <c r="H1811" s="14">
        <f>B1811</f>
        <v>4235</v>
      </c>
      <c r="I1811" s="14">
        <f t="shared" si="429"/>
        <v>2123</v>
      </c>
      <c r="J1811" s="12">
        <f>VLOOKUP($B1811,'[1]METAS 2019'!$D$4:$Q$843,5,0)</f>
        <v>38</v>
      </c>
      <c r="K1811" s="12">
        <f>VLOOKUP($B1811,'[1]METAS 2019'!$D$4:$Q$843,4,0)</f>
        <v>40</v>
      </c>
      <c r="L1811" s="12">
        <f>VLOOKUP($B1811,'[1]METAS 2019'!$D$4:$Q$843,11,0)</f>
        <v>44</v>
      </c>
      <c r="M1811" s="12">
        <f>VLOOKUP($B1811,'[1]METAS 2019'!$D$4:$Q$843,12,0)</f>
        <v>38</v>
      </c>
      <c r="N1811" s="12">
        <f>VLOOKUP($B1811,'[1]METAS 2019'!$D$4:$Q$843,13,0)</f>
        <v>53</v>
      </c>
      <c r="O1811" s="12">
        <f>VLOOKUP($B1811,'[1]METAS 2019'!$D$4:$Q$843,14,0)</f>
        <v>30</v>
      </c>
      <c r="P1811" s="90">
        <f>VLOOKUP($B1811,'[9]Población Oficial 2019'!$E$6:$BA$104,10,0)</f>
        <v>47</v>
      </c>
      <c r="Q1811" s="90">
        <f>VLOOKUP($B1811,'[9]Población Oficial 2019'!$E$6:$BA$104,11,0)</f>
        <v>48</v>
      </c>
      <c r="R1811" s="90">
        <f>VLOOKUP($B1811,'[9]Población Oficial 2019'!$E$6:$BA$104,12,0)</f>
        <v>49</v>
      </c>
      <c r="S1811" s="90">
        <f>VLOOKUP($B1811,'[9]Población Oficial 2019'!$E$6:$BA$104,13,0)</f>
        <v>49</v>
      </c>
      <c r="T1811" s="90">
        <f>VLOOKUP($B1811,'[9]Población Oficial 2019'!$E$6:$BA$104,14,0)</f>
        <v>49</v>
      </c>
      <c r="U1811" s="90">
        <f>VLOOKUP($B1811,'[9]Población Oficial 2019'!$E$6:$BA$104,15,0)</f>
        <v>50</v>
      </c>
      <c r="V1811" s="90">
        <f>VLOOKUP($B1811,'[9]Población Oficial 2019'!$E$6:$BA$104,16,0)</f>
        <v>49</v>
      </c>
      <c r="W1811" s="90">
        <f>VLOOKUP($B1811,'[9]Población Oficial 2019'!$E$6:$BA$104,17,0)</f>
        <v>48</v>
      </c>
      <c r="X1811" s="90">
        <f>VLOOKUP($B1811,'[9]Población Oficial 2019'!$E$6:$BA$104,18,0)</f>
        <v>47</v>
      </c>
      <c r="Y1811" s="90">
        <f>VLOOKUP($B1811,'[9]Población Oficial 2019'!$E$6:$BA$104,19,0)</f>
        <v>44</v>
      </c>
      <c r="Z1811" s="90">
        <f>VLOOKUP($B1811,'[9]Población Oficial 2019'!$E$6:$BA$104,20,0)</f>
        <v>42</v>
      </c>
      <c r="AA1811" s="90">
        <f>VLOOKUP($B1811,'[9]Población Oficial 2019'!$E$6:$BA$104,21,0)</f>
        <v>40</v>
      </c>
      <c r="AB1811" s="90">
        <f>VLOOKUP($B1811,'[9]Población Oficial 2019'!$E$6:$BA$104,22,0)</f>
        <v>38</v>
      </c>
      <c r="AC1811" s="90">
        <f>VLOOKUP($B1811,'[9]Población Oficial 2019'!$E$6:$BA$104,23,0)</f>
        <v>35</v>
      </c>
      <c r="AD1811" s="90">
        <f>VLOOKUP($B1811,'[9]Población Oficial 2019'!$E$6:$BA$104,24,0)</f>
        <v>154</v>
      </c>
      <c r="AE1811" s="90">
        <f>VLOOKUP($B1811,'[9]Población Oficial 2019'!$E$6:$BA$104,25,0)</f>
        <v>168</v>
      </c>
      <c r="AF1811" s="90">
        <f>VLOOKUP($B1811,'[9]Población Oficial 2019'!$E$6:$BA$104,26,0)</f>
        <v>177</v>
      </c>
      <c r="AG1811" s="90">
        <f>VLOOKUP($B1811,'[9]Población Oficial 2019'!$E$6:$BA$104,27,0)</f>
        <v>151</v>
      </c>
      <c r="AH1811" s="90">
        <f>VLOOKUP($B1811,'[9]Población Oficial 2019'!$E$6:$BA$104,28,0)</f>
        <v>133</v>
      </c>
      <c r="AI1811" s="90">
        <f>VLOOKUP($B1811,'[9]Población Oficial 2019'!$E$6:$BA$104,29,0)</f>
        <v>123</v>
      </c>
      <c r="AJ1811" s="90">
        <f>VLOOKUP($B1811,'[9]Población Oficial 2019'!$E$6:$BA$104,30,0)</f>
        <v>91</v>
      </c>
      <c r="AK1811" s="90">
        <f>VLOOKUP($B1811,'[9]Población Oficial 2019'!$E$6:$BA$104,31,0)</f>
        <v>69</v>
      </c>
      <c r="AL1811" s="90">
        <f>VLOOKUP($B1811,'[9]Población Oficial 2019'!$E$6:$BA$104,32,0)</f>
        <v>53</v>
      </c>
      <c r="AM1811" s="90">
        <f>VLOOKUP($B1811,'[9]Población Oficial 2019'!$E$6:$BA$104,33,0)</f>
        <v>52</v>
      </c>
      <c r="AN1811" s="90">
        <f>VLOOKUP($B1811,'[9]Población Oficial 2019'!$E$6:$BA$104,34,0)</f>
        <v>33</v>
      </c>
      <c r="AO1811" s="90">
        <f>VLOOKUP($B1811,'[9]Población Oficial 2019'!$E$6:$BA$104,35,0)</f>
        <v>21</v>
      </c>
      <c r="AP1811" s="90">
        <f>VLOOKUP($B1811,'[9]Población Oficial 2019'!$E$6:$BA$104,36,0)</f>
        <v>20</v>
      </c>
      <c r="AQ1811" s="90">
        <f>VLOOKUP($B1811,'[9]Población Oficial 2019'!$E$6:$BA$104,41,0)</f>
        <v>1041</v>
      </c>
      <c r="AR1811" s="90">
        <f>VLOOKUP($B1811,'[9]Población Oficial 2019'!$E$6:$BA$104,42,0)</f>
        <v>122</v>
      </c>
      <c r="AS1811" s="90">
        <f>VLOOKUP($B1811,'[9]Población Oficial 2019'!$E$6:$BA$104,43,0)</f>
        <v>96</v>
      </c>
      <c r="AT1811" s="90">
        <f>VLOOKUP($B1811,'[9]Población Oficial 2019'!$E$6:$BA$104,44,0)</f>
        <v>440</v>
      </c>
      <c r="AU1811" s="90">
        <f>VLOOKUP($B1811,'[9]Población Oficial 2019'!$E$6:$BA$104,45,0)</f>
        <v>37</v>
      </c>
    </row>
    <row r="1812" spans="1:47" ht="12">
      <c r="A1812" s="97">
        <v>1813</v>
      </c>
      <c r="B1812" s="97"/>
      <c r="C1812" s="98"/>
      <c r="D1812" s="98"/>
      <c r="E1812" s="98"/>
      <c r="F1812" s="98" t="s">
        <v>1178</v>
      </c>
      <c r="G1812" s="17" t="s">
        <v>1214</v>
      </c>
      <c r="H1812" s="81"/>
      <c r="I1812" s="81">
        <f t="shared" si="429"/>
        <v>10710</v>
      </c>
      <c r="J1812" s="17">
        <f>SUM(J1813:J1819)</f>
        <v>187</v>
      </c>
      <c r="K1812" s="17">
        <f t="shared" ref="K1812:AU1812" si="435">SUM(K1813:K1819)</f>
        <v>197</v>
      </c>
      <c r="L1812" s="17">
        <f t="shared" si="435"/>
        <v>185</v>
      </c>
      <c r="M1812" s="17">
        <f t="shared" si="435"/>
        <v>186</v>
      </c>
      <c r="N1812" s="17">
        <f t="shared" si="435"/>
        <v>169</v>
      </c>
      <c r="O1812" s="17">
        <f t="shared" si="435"/>
        <v>221</v>
      </c>
      <c r="P1812" s="17">
        <f t="shared" si="435"/>
        <v>245</v>
      </c>
      <c r="Q1812" s="17">
        <f t="shared" si="435"/>
        <v>249</v>
      </c>
      <c r="R1812" s="17">
        <f t="shared" si="435"/>
        <v>251</v>
      </c>
      <c r="S1812" s="17">
        <f t="shared" si="435"/>
        <v>254</v>
      </c>
      <c r="T1812" s="17">
        <f t="shared" si="435"/>
        <v>254</v>
      </c>
      <c r="U1812" s="17">
        <f t="shared" si="435"/>
        <v>256</v>
      </c>
      <c r="V1812" s="17">
        <f t="shared" si="435"/>
        <v>254</v>
      </c>
      <c r="W1812" s="17">
        <f t="shared" si="435"/>
        <v>242</v>
      </c>
      <c r="X1812" s="17">
        <f t="shared" si="435"/>
        <v>235</v>
      </c>
      <c r="Y1812" s="17">
        <f t="shared" si="435"/>
        <v>220</v>
      </c>
      <c r="Z1812" s="17">
        <f t="shared" si="435"/>
        <v>207</v>
      </c>
      <c r="AA1812" s="17">
        <f t="shared" si="435"/>
        <v>192</v>
      </c>
      <c r="AB1812" s="17">
        <f t="shared" si="435"/>
        <v>181</v>
      </c>
      <c r="AC1812" s="17">
        <f t="shared" si="435"/>
        <v>172</v>
      </c>
      <c r="AD1812" s="17">
        <f t="shared" si="435"/>
        <v>744</v>
      </c>
      <c r="AE1812" s="17">
        <f t="shared" si="435"/>
        <v>763</v>
      </c>
      <c r="AF1812" s="17">
        <f t="shared" si="435"/>
        <v>823</v>
      </c>
      <c r="AG1812" s="17">
        <f t="shared" si="435"/>
        <v>760</v>
      </c>
      <c r="AH1812" s="17">
        <f t="shared" si="435"/>
        <v>703</v>
      </c>
      <c r="AI1812" s="17">
        <f t="shared" si="435"/>
        <v>646</v>
      </c>
      <c r="AJ1812" s="17">
        <f t="shared" si="435"/>
        <v>513</v>
      </c>
      <c r="AK1812" s="17">
        <f t="shared" si="435"/>
        <v>403</v>
      </c>
      <c r="AL1812" s="17">
        <f t="shared" si="435"/>
        <v>365</v>
      </c>
      <c r="AM1812" s="17">
        <f t="shared" si="435"/>
        <v>270</v>
      </c>
      <c r="AN1812" s="17">
        <f t="shared" si="435"/>
        <v>185</v>
      </c>
      <c r="AO1812" s="17">
        <f t="shared" si="435"/>
        <v>85</v>
      </c>
      <c r="AP1812" s="17">
        <f t="shared" si="435"/>
        <v>93</v>
      </c>
      <c r="AQ1812" s="17">
        <f t="shared" si="435"/>
        <v>5151</v>
      </c>
      <c r="AR1812" s="17">
        <f t="shared" si="435"/>
        <v>596</v>
      </c>
      <c r="AS1812" s="17">
        <f t="shared" si="435"/>
        <v>427</v>
      </c>
      <c r="AT1812" s="17">
        <f t="shared" si="435"/>
        <v>2195</v>
      </c>
      <c r="AU1812" s="17">
        <f t="shared" si="435"/>
        <v>181</v>
      </c>
    </row>
    <row r="1813" spans="1:47" ht="12">
      <c r="A1813" s="58">
        <v>1814</v>
      </c>
      <c r="B1813" s="58">
        <v>4237</v>
      </c>
      <c r="C1813" s="59" t="s">
        <v>1176</v>
      </c>
      <c r="D1813" s="59" t="s">
        <v>921</v>
      </c>
      <c r="E1813" s="59" t="s">
        <v>933</v>
      </c>
      <c r="F1813" s="59" t="s">
        <v>935</v>
      </c>
      <c r="G1813" s="12" t="s">
        <v>283</v>
      </c>
      <c r="H1813" s="14">
        <f t="shared" ref="H1813:H1819" si="436">B1813</f>
        <v>4237</v>
      </c>
      <c r="I1813" s="14">
        <f t="shared" si="429"/>
        <v>2640</v>
      </c>
      <c r="J1813" s="12">
        <f>VLOOKUP($B1813,'[1]METAS 2019'!$D$4:$Q$843,5,0)</f>
        <v>77</v>
      </c>
      <c r="K1813" s="12">
        <f>VLOOKUP($B1813,'[1]METAS 2019'!$D$4:$Q$843,4,0)</f>
        <v>79</v>
      </c>
      <c r="L1813" s="12">
        <f>VLOOKUP($B1813,'[1]METAS 2019'!$D$4:$Q$843,11,0)</f>
        <v>68</v>
      </c>
      <c r="M1813" s="12">
        <f>VLOOKUP($B1813,'[1]METAS 2019'!$D$4:$Q$843,12,0)</f>
        <v>70</v>
      </c>
      <c r="N1813" s="12">
        <f>VLOOKUP($B1813,'[1]METAS 2019'!$D$4:$Q$843,13,0)</f>
        <v>66</v>
      </c>
      <c r="O1813" s="12">
        <f>VLOOKUP($B1813,'[1]METAS 2019'!$D$4:$Q$843,14,0)</f>
        <v>89</v>
      </c>
      <c r="P1813" s="90">
        <f>VLOOKUP($B1813,'[9]Población Oficial 2019'!$E$6:$BA$104,10,0)</f>
        <v>56</v>
      </c>
      <c r="Q1813" s="90">
        <f>VLOOKUP($B1813,'[9]Población Oficial 2019'!$E$6:$BA$104,11,0)</f>
        <v>57</v>
      </c>
      <c r="R1813" s="90">
        <f>VLOOKUP($B1813,'[9]Población Oficial 2019'!$E$6:$BA$104,12,0)</f>
        <v>58</v>
      </c>
      <c r="S1813" s="90">
        <f>VLOOKUP($B1813,'[9]Población Oficial 2019'!$E$6:$BA$104,13,0)</f>
        <v>58</v>
      </c>
      <c r="T1813" s="90">
        <f>VLOOKUP($B1813,'[9]Población Oficial 2019'!$E$6:$BA$104,14,0)</f>
        <v>58</v>
      </c>
      <c r="U1813" s="90">
        <f>VLOOKUP($B1813,'[9]Población Oficial 2019'!$E$6:$BA$104,15,0)</f>
        <v>59</v>
      </c>
      <c r="V1813" s="90">
        <f>VLOOKUP($B1813,'[9]Población Oficial 2019'!$E$6:$BA$104,16,0)</f>
        <v>58</v>
      </c>
      <c r="W1813" s="90">
        <f>VLOOKUP($B1813,'[9]Población Oficial 2019'!$E$6:$BA$104,17,0)</f>
        <v>56</v>
      </c>
      <c r="X1813" s="90">
        <f>VLOOKUP($B1813,'[9]Población Oficial 2019'!$E$6:$BA$104,18,0)</f>
        <v>53</v>
      </c>
      <c r="Y1813" s="90">
        <f>VLOOKUP($B1813,'[9]Población Oficial 2019'!$E$6:$BA$104,19,0)</f>
        <v>50</v>
      </c>
      <c r="Z1813" s="90">
        <f>VLOOKUP($B1813,'[9]Población Oficial 2019'!$E$6:$BA$104,20,0)</f>
        <v>47</v>
      </c>
      <c r="AA1813" s="90">
        <f>VLOOKUP($B1813,'[9]Población Oficial 2019'!$E$6:$BA$104,21,0)</f>
        <v>44</v>
      </c>
      <c r="AB1813" s="90">
        <f>VLOOKUP($B1813,'[9]Población Oficial 2019'!$E$6:$BA$104,22,0)</f>
        <v>42</v>
      </c>
      <c r="AC1813" s="90">
        <f>VLOOKUP($B1813,'[9]Población Oficial 2019'!$E$6:$BA$104,23,0)</f>
        <v>40</v>
      </c>
      <c r="AD1813" s="90">
        <f>VLOOKUP($B1813,'[9]Población Oficial 2019'!$E$6:$BA$104,24,0)</f>
        <v>169</v>
      </c>
      <c r="AE1813" s="90">
        <f>VLOOKUP($B1813,'[9]Población Oficial 2019'!$E$6:$BA$104,25,0)</f>
        <v>174</v>
      </c>
      <c r="AF1813" s="90">
        <f>VLOOKUP($B1813,'[9]Población Oficial 2019'!$E$6:$BA$104,26,0)</f>
        <v>187</v>
      </c>
      <c r="AG1813" s="90">
        <f>VLOOKUP($B1813,'[9]Población Oficial 2019'!$E$6:$BA$104,27,0)</f>
        <v>173</v>
      </c>
      <c r="AH1813" s="90">
        <f>VLOOKUP($B1813,'[9]Población Oficial 2019'!$E$6:$BA$104,28,0)</f>
        <v>160</v>
      </c>
      <c r="AI1813" s="90">
        <f>VLOOKUP($B1813,'[9]Población Oficial 2019'!$E$6:$BA$104,29,0)</f>
        <v>147</v>
      </c>
      <c r="AJ1813" s="90">
        <f>VLOOKUP($B1813,'[9]Población Oficial 2019'!$E$6:$BA$104,30,0)</f>
        <v>117</v>
      </c>
      <c r="AK1813" s="90">
        <f>VLOOKUP($B1813,'[9]Población Oficial 2019'!$E$6:$BA$104,31,0)</f>
        <v>93</v>
      </c>
      <c r="AL1813" s="90">
        <f>VLOOKUP($B1813,'[9]Población Oficial 2019'!$E$6:$BA$104,32,0)</f>
        <v>84</v>
      </c>
      <c r="AM1813" s="90">
        <f>VLOOKUP($B1813,'[9]Población Oficial 2019'!$E$6:$BA$104,33,0)</f>
        <v>63</v>
      </c>
      <c r="AN1813" s="90">
        <f>VLOOKUP($B1813,'[9]Población Oficial 2019'!$E$6:$BA$104,34,0)</f>
        <v>44</v>
      </c>
      <c r="AO1813" s="90">
        <f>VLOOKUP($B1813,'[9]Población Oficial 2019'!$E$6:$BA$104,35,0)</f>
        <v>21</v>
      </c>
      <c r="AP1813" s="90">
        <f>VLOOKUP($B1813,'[9]Población Oficial 2019'!$E$6:$BA$104,36,0)</f>
        <v>23</v>
      </c>
      <c r="AQ1813" s="90">
        <f>VLOOKUP($B1813,'[9]Población Oficial 2019'!$E$6:$BA$104,41,0)</f>
        <v>1160</v>
      </c>
      <c r="AR1813" s="90">
        <f>VLOOKUP($B1813,'[9]Población Oficial 2019'!$E$6:$BA$104,42,0)</f>
        <v>134</v>
      </c>
      <c r="AS1813" s="90">
        <f>VLOOKUP($B1813,'[9]Población Oficial 2019'!$E$6:$BA$104,43,0)</f>
        <v>96</v>
      </c>
      <c r="AT1813" s="90">
        <f>VLOOKUP($B1813,'[9]Población Oficial 2019'!$E$6:$BA$104,44,0)</f>
        <v>494</v>
      </c>
      <c r="AU1813" s="90">
        <f>VLOOKUP($B1813,'[9]Población Oficial 2019'!$E$6:$BA$104,45,0)</f>
        <v>78</v>
      </c>
    </row>
    <row r="1814" spans="1:47" ht="12">
      <c r="A1814" s="58">
        <v>1815</v>
      </c>
      <c r="B1814" s="58">
        <v>7171</v>
      </c>
      <c r="C1814" s="59" t="s">
        <v>1176</v>
      </c>
      <c r="D1814" s="59" t="s">
        <v>921</v>
      </c>
      <c r="E1814" s="59" t="s">
        <v>933</v>
      </c>
      <c r="F1814" s="59" t="s">
        <v>937</v>
      </c>
      <c r="G1814" s="12" t="s">
        <v>266</v>
      </c>
      <c r="H1814" s="14">
        <f t="shared" si="436"/>
        <v>7171</v>
      </c>
      <c r="I1814" s="14">
        <f t="shared" si="429"/>
        <v>1169</v>
      </c>
      <c r="J1814" s="12">
        <f>VLOOKUP($B1814,'[1]METAS 2019'!$D$4:$Q$843,5,0)</f>
        <v>23</v>
      </c>
      <c r="K1814" s="12">
        <f>VLOOKUP($B1814,'[1]METAS 2019'!$D$4:$Q$843,4,0)</f>
        <v>20</v>
      </c>
      <c r="L1814" s="12">
        <f>VLOOKUP($B1814,'[1]METAS 2019'!$D$4:$Q$843,11,0)</f>
        <v>16</v>
      </c>
      <c r="M1814" s="12">
        <f>VLOOKUP($B1814,'[1]METAS 2019'!$D$4:$Q$843,12,0)</f>
        <v>18</v>
      </c>
      <c r="N1814" s="12">
        <f>VLOOKUP($B1814,'[1]METAS 2019'!$D$4:$Q$843,13,0)</f>
        <v>21</v>
      </c>
      <c r="O1814" s="12">
        <f>VLOOKUP($B1814,'[1]METAS 2019'!$D$4:$Q$843,14,0)</f>
        <v>19</v>
      </c>
      <c r="P1814" s="90">
        <f>VLOOKUP($B1814,'[9]Población Oficial 2019'!$E$6:$BA$104,10,0)</f>
        <v>28</v>
      </c>
      <c r="Q1814" s="90">
        <f>VLOOKUP($B1814,'[9]Población Oficial 2019'!$E$6:$BA$104,11,0)</f>
        <v>28</v>
      </c>
      <c r="R1814" s="90">
        <f>VLOOKUP($B1814,'[9]Población Oficial 2019'!$E$6:$BA$104,12,0)</f>
        <v>27</v>
      </c>
      <c r="S1814" s="90">
        <f>VLOOKUP($B1814,'[9]Población Oficial 2019'!$E$6:$BA$104,13,0)</f>
        <v>28</v>
      </c>
      <c r="T1814" s="90">
        <f>VLOOKUP($B1814,'[9]Población Oficial 2019'!$E$6:$BA$104,14,0)</f>
        <v>27</v>
      </c>
      <c r="U1814" s="90">
        <f>VLOOKUP($B1814,'[9]Población Oficial 2019'!$E$6:$BA$104,15,0)</f>
        <v>28</v>
      </c>
      <c r="V1814" s="90">
        <f>VLOOKUP($B1814,'[9]Población Oficial 2019'!$E$6:$BA$104,16,0)</f>
        <v>29</v>
      </c>
      <c r="W1814" s="90">
        <f>VLOOKUP($B1814,'[9]Población Oficial 2019'!$E$6:$BA$104,17,0)</f>
        <v>26</v>
      </c>
      <c r="X1814" s="90">
        <f>VLOOKUP($B1814,'[9]Población Oficial 2019'!$E$6:$BA$104,18,0)</f>
        <v>29</v>
      </c>
      <c r="Y1814" s="90">
        <f>VLOOKUP($B1814,'[9]Población Oficial 2019'!$E$6:$BA$104,19,0)</f>
        <v>26</v>
      </c>
      <c r="Z1814" s="90">
        <f>VLOOKUP($B1814,'[9]Población Oficial 2019'!$E$6:$BA$104,20,0)</f>
        <v>25</v>
      </c>
      <c r="AA1814" s="90">
        <f>VLOOKUP($B1814,'[9]Población Oficial 2019'!$E$6:$BA$104,21,0)</f>
        <v>22</v>
      </c>
      <c r="AB1814" s="90">
        <f>VLOOKUP($B1814,'[9]Población Oficial 2019'!$E$6:$BA$104,22,0)</f>
        <v>19</v>
      </c>
      <c r="AC1814" s="90">
        <f>VLOOKUP($B1814,'[9]Población Oficial 2019'!$E$6:$BA$104,23,0)</f>
        <v>18</v>
      </c>
      <c r="AD1814" s="90">
        <f>VLOOKUP($B1814,'[9]Población Oficial 2019'!$E$6:$BA$104,24,0)</f>
        <v>81</v>
      </c>
      <c r="AE1814" s="90">
        <f>VLOOKUP($B1814,'[9]Población Oficial 2019'!$E$6:$BA$104,25,0)</f>
        <v>83</v>
      </c>
      <c r="AF1814" s="90">
        <f>VLOOKUP($B1814,'[9]Población Oficial 2019'!$E$6:$BA$104,26,0)</f>
        <v>90</v>
      </c>
      <c r="AG1814" s="90">
        <f>VLOOKUP($B1814,'[9]Población Oficial 2019'!$E$6:$BA$104,27,0)</f>
        <v>83</v>
      </c>
      <c r="AH1814" s="90">
        <f>VLOOKUP($B1814,'[9]Población Oficial 2019'!$E$6:$BA$104,28,0)</f>
        <v>77</v>
      </c>
      <c r="AI1814" s="90">
        <f>VLOOKUP($B1814,'[9]Población Oficial 2019'!$E$6:$BA$104,29,0)</f>
        <v>70</v>
      </c>
      <c r="AJ1814" s="90">
        <f>VLOOKUP($B1814,'[9]Población Oficial 2019'!$E$6:$BA$104,30,0)</f>
        <v>56</v>
      </c>
      <c r="AK1814" s="90">
        <f>VLOOKUP($B1814,'[9]Población Oficial 2019'!$E$6:$BA$104,31,0)</f>
        <v>44</v>
      </c>
      <c r="AL1814" s="90">
        <f>VLOOKUP($B1814,'[9]Población Oficial 2019'!$E$6:$BA$104,32,0)</f>
        <v>40</v>
      </c>
      <c r="AM1814" s="90">
        <f>VLOOKUP($B1814,'[9]Población Oficial 2019'!$E$6:$BA$104,33,0)</f>
        <v>29</v>
      </c>
      <c r="AN1814" s="90">
        <f>VLOOKUP($B1814,'[9]Población Oficial 2019'!$E$6:$BA$104,34,0)</f>
        <v>20</v>
      </c>
      <c r="AO1814" s="90">
        <f>VLOOKUP($B1814,'[9]Población Oficial 2019'!$E$6:$BA$104,35,0)</f>
        <v>9</v>
      </c>
      <c r="AP1814" s="90">
        <f>VLOOKUP($B1814,'[9]Población Oficial 2019'!$E$6:$BA$104,36,0)</f>
        <v>10</v>
      </c>
      <c r="AQ1814" s="90">
        <f>VLOOKUP($B1814,'[9]Población Oficial 2019'!$E$6:$BA$104,41,0)</f>
        <v>566</v>
      </c>
      <c r="AR1814" s="90">
        <f>VLOOKUP($B1814,'[9]Población Oficial 2019'!$E$6:$BA$104,42,0)</f>
        <v>65</v>
      </c>
      <c r="AS1814" s="90">
        <f>VLOOKUP($B1814,'[9]Población Oficial 2019'!$E$6:$BA$104,43,0)</f>
        <v>47</v>
      </c>
      <c r="AT1814" s="90">
        <f>VLOOKUP($B1814,'[9]Población Oficial 2019'!$E$6:$BA$104,44,0)</f>
        <v>241</v>
      </c>
      <c r="AU1814" s="90">
        <f>VLOOKUP($B1814,'[9]Población Oficial 2019'!$E$6:$BA$104,45,0)</f>
        <v>22</v>
      </c>
    </row>
    <row r="1815" spans="1:47" ht="12">
      <c r="A1815" s="58">
        <v>1816</v>
      </c>
      <c r="B1815" s="58">
        <v>4238</v>
      </c>
      <c r="C1815" s="59" t="s">
        <v>1176</v>
      </c>
      <c r="D1815" s="59" t="s">
        <v>921</v>
      </c>
      <c r="E1815" s="59" t="s">
        <v>933</v>
      </c>
      <c r="F1815" s="59" t="s">
        <v>940</v>
      </c>
      <c r="G1815" s="12" t="s">
        <v>271</v>
      </c>
      <c r="H1815" s="14">
        <f t="shared" si="436"/>
        <v>4238</v>
      </c>
      <c r="I1815" s="14">
        <f t="shared" si="429"/>
        <v>1734</v>
      </c>
      <c r="J1815" s="12">
        <f>VLOOKUP($B1815,'[1]METAS 2019'!$D$4:$Q$843,5,0)</f>
        <v>24</v>
      </c>
      <c r="K1815" s="12">
        <f>VLOOKUP($B1815,'[1]METAS 2019'!$D$4:$Q$843,4,0)</f>
        <v>29</v>
      </c>
      <c r="L1815" s="12">
        <f>VLOOKUP($B1815,'[1]METAS 2019'!$D$4:$Q$843,11,0)</f>
        <v>27</v>
      </c>
      <c r="M1815" s="12">
        <f>VLOOKUP($B1815,'[1]METAS 2019'!$D$4:$Q$843,12,0)</f>
        <v>27</v>
      </c>
      <c r="N1815" s="12">
        <f>VLOOKUP($B1815,'[1]METAS 2019'!$D$4:$Q$843,13,0)</f>
        <v>13</v>
      </c>
      <c r="O1815" s="12">
        <f>VLOOKUP($B1815,'[1]METAS 2019'!$D$4:$Q$843,14,0)</f>
        <v>33</v>
      </c>
      <c r="P1815" s="90">
        <f>VLOOKUP($B1815,'[9]Población Oficial 2019'!$E$6:$BA$104,10,0)</f>
        <v>40</v>
      </c>
      <c r="Q1815" s="90">
        <f>VLOOKUP($B1815,'[9]Población Oficial 2019'!$E$6:$BA$104,11,0)</f>
        <v>41</v>
      </c>
      <c r="R1815" s="90">
        <f>VLOOKUP($B1815,'[9]Población Oficial 2019'!$E$6:$BA$104,12,0)</f>
        <v>42</v>
      </c>
      <c r="S1815" s="90">
        <f>VLOOKUP($B1815,'[9]Población Oficial 2019'!$E$6:$BA$104,13,0)</f>
        <v>42</v>
      </c>
      <c r="T1815" s="90">
        <f>VLOOKUP($B1815,'[9]Población Oficial 2019'!$E$6:$BA$104,14,0)</f>
        <v>42</v>
      </c>
      <c r="U1815" s="90">
        <f>VLOOKUP($B1815,'[9]Población Oficial 2019'!$E$6:$BA$104,15,0)</f>
        <v>43</v>
      </c>
      <c r="V1815" s="90">
        <f>VLOOKUP($B1815,'[9]Población Oficial 2019'!$E$6:$BA$104,16,0)</f>
        <v>42</v>
      </c>
      <c r="W1815" s="90">
        <f>VLOOKUP($B1815,'[9]Población Oficial 2019'!$E$6:$BA$104,17,0)</f>
        <v>40</v>
      </c>
      <c r="X1815" s="90">
        <f>VLOOKUP($B1815,'[9]Población Oficial 2019'!$E$6:$BA$104,18,0)</f>
        <v>38</v>
      </c>
      <c r="Y1815" s="90">
        <f>VLOOKUP($B1815,'[9]Población Oficial 2019'!$E$6:$BA$104,19,0)</f>
        <v>36</v>
      </c>
      <c r="Z1815" s="90">
        <f>VLOOKUP($B1815,'[9]Población Oficial 2019'!$E$6:$BA$104,20,0)</f>
        <v>34</v>
      </c>
      <c r="AA1815" s="90">
        <f>VLOOKUP($B1815,'[9]Población Oficial 2019'!$E$6:$BA$104,21,0)</f>
        <v>32</v>
      </c>
      <c r="AB1815" s="90">
        <f>VLOOKUP($B1815,'[9]Población Oficial 2019'!$E$6:$BA$104,22,0)</f>
        <v>30</v>
      </c>
      <c r="AC1815" s="90">
        <f>VLOOKUP($B1815,'[9]Población Oficial 2019'!$E$6:$BA$104,23,0)</f>
        <v>29</v>
      </c>
      <c r="AD1815" s="90">
        <f>VLOOKUP($B1815,'[9]Población Oficial 2019'!$E$6:$BA$104,24,0)</f>
        <v>123</v>
      </c>
      <c r="AE1815" s="90">
        <f>VLOOKUP($B1815,'[9]Población Oficial 2019'!$E$6:$BA$104,25,0)</f>
        <v>126</v>
      </c>
      <c r="AF1815" s="90">
        <f>VLOOKUP($B1815,'[9]Población Oficial 2019'!$E$6:$BA$104,26,0)</f>
        <v>136</v>
      </c>
      <c r="AG1815" s="90">
        <f>VLOOKUP($B1815,'[9]Población Oficial 2019'!$E$6:$BA$104,27,0)</f>
        <v>125</v>
      </c>
      <c r="AH1815" s="90">
        <f>VLOOKUP($B1815,'[9]Población Oficial 2019'!$E$6:$BA$104,28,0)</f>
        <v>116</v>
      </c>
      <c r="AI1815" s="90">
        <f>VLOOKUP($B1815,'[9]Población Oficial 2019'!$E$6:$BA$104,29,0)</f>
        <v>107</v>
      </c>
      <c r="AJ1815" s="90">
        <f>VLOOKUP($B1815,'[9]Población Oficial 2019'!$E$6:$BA$104,30,0)</f>
        <v>85</v>
      </c>
      <c r="AK1815" s="90">
        <f>VLOOKUP($B1815,'[9]Población Oficial 2019'!$E$6:$BA$104,31,0)</f>
        <v>67</v>
      </c>
      <c r="AL1815" s="90">
        <f>VLOOKUP($B1815,'[9]Población Oficial 2019'!$E$6:$BA$104,32,0)</f>
        <v>60</v>
      </c>
      <c r="AM1815" s="90">
        <f>VLOOKUP($B1815,'[9]Población Oficial 2019'!$E$6:$BA$104,33,0)</f>
        <v>45</v>
      </c>
      <c r="AN1815" s="90">
        <f>VLOOKUP($B1815,'[9]Población Oficial 2019'!$E$6:$BA$104,34,0)</f>
        <v>31</v>
      </c>
      <c r="AO1815" s="90">
        <f>VLOOKUP($B1815,'[9]Población Oficial 2019'!$E$6:$BA$104,35,0)</f>
        <v>14</v>
      </c>
      <c r="AP1815" s="90">
        <f>VLOOKUP($B1815,'[9]Población Oficial 2019'!$E$6:$BA$104,36,0)</f>
        <v>15</v>
      </c>
      <c r="AQ1815" s="90">
        <f>VLOOKUP($B1815,'[9]Población Oficial 2019'!$E$6:$BA$104,41,0)</f>
        <v>849</v>
      </c>
      <c r="AR1815" s="90">
        <f>VLOOKUP($B1815,'[9]Población Oficial 2019'!$E$6:$BA$104,42,0)</f>
        <v>98</v>
      </c>
      <c r="AS1815" s="90">
        <f>VLOOKUP($B1815,'[9]Población Oficial 2019'!$E$6:$BA$104,43,0)</f>
        <v>70</v>
      </c>
      <c r="AT1815" s="90">
        <f>VLOOKUP($B1815,'[9]Población Oficial 2019'!$E$6:$BA$104,44,0)</f>
        <v>362</v>
      </c>
      <c r="AU1815" s="90">
        <f>VLOOKUP($B1815,'[9]Población Oficial 2019'!$E$6:$BA$104,45,0)</f>
        <v>24</v>
      </c>
    </row>
    <row r="1816" spans="1:47" ht="12">
      <c r="A1816" s="58">
        <v>1817</v>
      </c>
      <c r="B1816" s="58">
        <v>4236</v>
      </c>
      <c r="C1816" s="59" t="s">
        <v>1176</v>
      </c>
      <c r="D1816" s="59" t="s">
        <v>921</v>
      </c>
      <c r="E1816" s="59" t="s">
        <v>983</v>
      </c>
      <c r="F1816" s="59" t="s">
        <v>984</v>
      </c>
      <c r="G1816" s="12" t="s">
        <v>283</v>
      </c>
      <c r="H1816" s="14">
        <f t="shared" si="436"/>
        <v>4236</v>
      </c>
      <c r="I1816" s="14">
        <f t="shared" si="429"/>
        <v>1830</v>
      </c>
      <c r="J1816" s="12">
        <f>VLOOKUP($B1816,'[1]METAS 2019'!$D$4:$Q$843,5,0)</f>
        <v>28</v>
      </c>
      <c r="K1816" s="12">
        <f>VLOOKUP($B1816,'[1]METAS 2019'!$D$4:$Q$843,4,0)</f>
        <v>27</v>
      </c>
      <c r="L1816" s="12">
        <f>VLOOKUP($B1816,'[1]METAS 2019'!$D$4:$Q$843,11,0)</f>
        <v>26</v>
      </c>
      <c r="M1816" s="12">
        <f>VLOOKUP($B1816,'[1]METAS 2019'!$D$4:$Q$843,12,0)</f>
        <v>24</v>
      </c>
      <c r="N1816" s="12">
        <f>VLOOKUP($B1816,'[1]METAS 2019'!$D$4:$Q$843,13,0)</f>
        <v>28</v>
      </c>
      <c r="O1816" s="12">
        <f>VLOOKUP($B1816,'[1]METAS 2019'!$D$4:$Q$843,14,0)</f>
        <v>22</v>
      </c>
      <c r="P1816" s="90">
        <f>VLOOKUP($B1816,'[9]Población Oficial 2019'!$E$6:$BA$104,10,0)</f>
        <v>43</v>
      </c>
      <c r="Q1816" s="90">
        <f>VLOOKUP($B1816,'[9]Población Oficial 2019'!$E$6:$BA$104,11,0)</f>
        <v>43</v>
      </c>
      <c r="R1816" s="90">
        <f>VLOOKUP($B1816,'[9]Población Oficial 2019'!$E$6:$BA$104,12,0)</f>
        <v>43</v>
      </c>
      <c r="S1816" s="90">
        <f>VLOOKUP($B1816,'[9]Población Oficial 2019'!$E$6:$BA$104,13,0)</f>
        <v>45</v>
      </c>
      <c r="T1816" s="90">
        <f>VLOOKUP($B1816,'[9]Población Oficial 2019'!$E$6:$BA$104,14,0)</f>
        <v>46</v>
      </c>
      <c r="U1816" s="90">
        <f>VLOOKUP($B1816,'[9]Población Oficial 2019'!$E$6:$BA$104,15,0)</f>
        <v>44</v>
      </c>
      <c r="V1816" s="90">
        <f>VLOOKUP($B1816,'[9]Población Oficial 2019'!$E$6:$BA$104,16,0)</f>
        <v>44</v>
      </c>
      <c r="W1816" s="90">
        <f>VLOOKUP($B1816,'[9]Población Oficial 2019'!$E$6:$BA$104,17,0)</f>
        <v>43</v>
      </c>
      <c r="X1816" s="90">
        <f>VLOOKUP($B1816,'[9]Población Oficial 2019'!$E$6:$BA$104,18,0)</f>
        <v>40</v>
      </c>
      <c r="Y1816" s="90">
        <f>VLOOKUP($B1816,'[9]Población Oficial 2019'!$E$6:$BA$104,19,0)</f>
        <v>39</v>
      </c>
      <c r="Z1816" s="90">
        <f>VLOOKUP($B1816,'[9]Población Oficial 2019'!$E$6:$BA$104,20,0)</f>
        <v>36</v>
      </c>
      <c r="AA1816" s="90">
        <f>VLOOKUP($B1816,'[9]Población Oficial 2019'!$E$6:$BA$104,21,0)</f>
        <v>32</v>
      </c>
      <c r="AB1816" s="90">
        <f>VLOOKUP($B1816,'[9]Población Oficial 2019'!$E$6:$BA$104,22,0)</f>
        <v>32</v>
      </c>
      <c r="AC1816" s="90">
        <f>VLOOKUP($B1816,'[9]Población Oficial 2019'!$E$6:$BA$104,23,0)</f>
        <v>29</v>
      </c>
      <c r="AD1816" s="90">
        <f>VLOOKUP($B1816,'[9]Población Oficial 2019'!$E$6:$BA$104,24,0)</f>
        <v>131</v>
      </c>
      <c r="AE1816" s="90">
        <f>VLOOKUP($B1816,'[9]Población Oficial 2019'!$E$6:$BA$104,25,0)</f>
        <v>134</v>
      </c>
      <c r="AF1816" s="90">
        <f>VLOOKUP($B1816,'[9]Población Oficial 2019'!$E$6:$BA$104,26,0)</f>
        <v>145</v>
      </c>
      <c r="AG1816" s="90">
        <f>VLOOKUP($B1816,'[9]Población Oficial 2019'!$E$6:$BA$104,27,0)</f>
        <v>135</v>
      </c>
      <c r="AH1816" s="90">
        <f>VLOOKUP($B1816,'[9]Población Oficial 2019'!$E$6:$BA$104,28,0)</f>
        <v>124</v>
      </c>
      <c r="AI1816" s="90">
        <f>VLOOKUP($B1816,'[9]Población Oficial 2019'!$E$6:$BA$104,29,0)</f>
        <v>114</v>
      </c>
      <c r="AJ1816" s="90">
        <f>VLOOKUP($B1816,'[9]Población Oficial 2019'!$E$6:$BA$104,30,0)</f>
        <v>91</v>
      </c>
      <c r="AK1816" s="90">
        <f>VLOOKUP($B1816,'[9]Población Oficial 2019'!$E$6:$BA$104,31,0)</f>
        <v>69</v>
      </c>
      <c r="AL1816" s="90">
        <f>VLOOKUP($B1816,'[9]Población Oficial 2019'!$E$6:$BA$104,32,0)</f>
        <v>64</v>
      </c>
      <c r="AM1816" s="90">
        <f>VLOOKUP($B1816,'[9]Población Oficial 2019'!$E$6:$BA$104,33,0)</f>
        <v>47</v>
      </c>
      <c r="AN1816" s="90">
        <f>VLOOKUP($B1816,'[9]Población Oficial 2019'!$E$6:$BA$104,34,0)</f>
        <v>32</v>
      </c>
      <c r="AO1816" s="90">
        <f>VLOOKUP($B1816,'[9]Población Oficial 2019'!$E$6:$BA$104,35,0)</f>
        <v>14</v>
      </c>
      <c r="AP1816" s="90">
        <f>VLOOKUP($B1816,'[9]Población Oficial 2019'!$E$6:$BA$104,36,0)</f>
        <v>16</v>
      </c>
      <c r="AQ1816" s="90">
        <f>VLOOKUP($B1816,'[9]Población Oficial 2019'!$E$6:$BA$104,41,0)</f>
        <v>915</v>
      </c>
      <c r="AR1816" s="90">
        <f>VLOOKUP($B1816,'[9]Población Oficial 2019'!$E$6:$BA$104,42,0)</f>
        <v>107</v>
      </c>
      <c r="AS1816" s="90">
        <f>VLOOKUP($B1816,'[9]Población Oficial 2019'!$E$6:$BA$104,43,0)</f>
        <v>77</v>
      </c>
      <c r="AT1816" s="90">
        <f>VLOOKUP($B1816,'[9]Población Oficial 2019'!$E$6:$BA$104,44,0)</f>
        <v>391</v>
      </c>
      <c r="AU1816" s="90">
        <f>VLOOKUP($B1816,'[9]Población Oficial 2019'!$E$6:$BA$104,45,0)</f>
        <v>27</v>
      </c>
    </row>
    <row r="1817" spans="1:47" ht="12">
      <c r="A1817" s="58">
        <v>1818</v>
      </c>
      <c r="B1817" s="58">
        <v>7017</v>
      </c>
      <c r="C1817" s="59" t="s">
        <v>1176</v>
      </c>
      <c r="D1817" s="59" t="s">
        <v>921</v>
      </c>
      <c r="E1817" s="59" t="s">
        <v>983</v>
      </c>
      <c r="F1817" s="59" t="s">
        <v>990</v>
      </c>
      <c r="G1817" s="12" t="s">
        <v>271</v>
      </c>
      <c r="H1817" s="14">
        <f t="shared" si="436"/>
        <v>7017</v>
      </c>
      <c r="I1817" s="14">
        <f t="shared" si="429"/>
        <v>1242</v>
      </c>
      <c r="J1817" s="12">
        <f>VLOOKUP($B1817,'[1]METAS 2019'!$D$4:$Q$843,5,0)</f>
        <v>19</v>
      </c>
      <c r="K1817" s="12">
        <f>VLOOKUP($B1817,'[1]METAS 2019'!$D$4:$Q$843,4,0)</f>
        <v>23</v>
      </c>
      <c r="L1817" s="12">
        <f>VLOOKUP($B1817,'[1]METAS 2019'!$D$4:$Q$843,11,0)</f>
        <v>27</v>
      </c>
      <c r="M1817" s="12">
        <f>VLOOKUP($B1817,'[1]METAS 2019'!$D$4:$Q$843,12,0)</f>
        <v>28</v>
      </c>
      <c r="N1817" s="12">
        <f>VLOOKUP($B1817,'[1]METAS 2019'!$D$4:$Q$843,13,0)</f>
        <v>21</v>
      </c>
      <c r="O1817" s="12">
        <f>VLOOKUP($B1817,'[1]METAS 2019'!$D$4:$Q$843,14,0)</f>
        <v>29</v>
      </c>
      <c r="P1817" s="90">
        <f>VLOOKUP($B1817,'[9]Población Oficial 2019'!$E$6:$BA$104,10,0)</f>
        <v>28</v>
      </c>
      <c r="Q1817" s="90">
        <f>VLOOKUP($B1817,'[9]Población Oficial 2019'!$E$6:$BA$104,11,0)</f>
        <v>29</v>
      </c>
      <c r="R1817" s="90">
        <f>VLOOKUP($B1817,'[9]Población Oficial 2019'!$E$6:$BA$104,12,0)</f>
        <v>29</v>
      </c>
      <c r="S1817" s="90">
        <f>VLOOKUP($B1817,'[9]Población Oficial 2019'!$E$6:$BA$104,13,0)</f>
        <v>29</v>
      </c>
      <c r="T1817" s="90">
        <f>VLOOKUP($B1817,'[9]Población Oficial 2019'!$E$6:$BA$104,14,0)</f>
        <v>29</v>
      </c>
      <c r="U1817" s="90">
        <f>VLOOKUP($B1817,'[9]Población Oficial 2019'!$E$6:$BA$104,15,0)</f>
        <v>30</v>
      </c>
      <c r="V1817" s="90">
        <f>VLOOKUP($B1817,'[9]Población Oficial 2019'!$E$6:$BA$104,16,0)</f>
        <v>29</v>
      </c>
      <c r="W1817" s="90">
        <f>VLOOKUP($B1817,'[9]Población Oficial 2019'!$E$6:$BA$104,17,0)</f>
        <v>28</v>
      </c>
      <c r="X1817" s="90">
        <f>VLOOKUP($B1817,'[9]Población Oficial 2019'!$E$6:$BA$104,18,0)</f>
        <v>27</v>
      </c>
      <c r="Y1817" s="90">
        <f>VLOOKUP($B1817,'[9]Población Oficial 2019'!$E$6:$BA$104,19,0)</f>
        <v>25</v>
      </c>
      <c r="Z1817" s="90">
        <f>VLOOKUP($B1817,'[9]Población Oficial 2019'!$E$6:$BA$104,20,0)</f>
        <v>24</v>
      </c>
      <c r="AA1817" s="90">
        <f>VLOOKUP($B1817,'[9]Población Oficial 2019'!$E$6:$BA$104,21,0)</f>
        <v>22</v>
      </c>
      <c r="AB1817" s="90">
        <f>VLOOKUP($B1817,'[9]Población Oficial 2019'!$E$6:$BA$104,22,0)</f>
        <v>21</v>
      </c>
      <c r="AC1817" s="90">
        <f>VLOOKUP($B1817,'[9]Población Oficial 2019'!$E$6:$BA$104,23,0)</f>
        <v>20</v>
      </c>
      <c r="AD1817" s="90">
        <f>VLOOKUP($B1817,'[9]Población Oficial 2019'!$E$6:$BA$104,24,0)</f>
        <v>85</v>
      </c>
      <c r="AE1817" s="90">
        <f>VLOOKUP($B1817,'[9]Población Oficial 2019'!$E$6:$BA$104,25,0)</f>
        <v>87</v>
      </c>
      <c r="AF1817" s="90">
        <f>VLOOKUP($B1817,'[9]Población Oficial 2019'!$E$6:$BA$104,26,0)</f>
        <v>94</v>
      </c>
      <c r="AG1817" s="90">
        <f>VLOOKUP($B1817,'[9]Población Oficial 2019'!$E$6:$BA$104,27,0)</f>
        <v>86</v>
      </c>
      <c r="AH1817" s="90">
        <f>VLOOKUP($B1817,'[9]Población Oficial 2019'!$E$6:$BA$104,28,0)</f>
        <v>80</v>
      </c>
      <c r="AI1817" s="90">
        <f>VLOOKUP($B1817,'[9]Población Oficial 2019'!$E$6:$BA$104,29,0)</f>
        <v>74</v>
      </c>
      <c r="AJ1817" s="90">
        <f>VLOOKUP($B1817,'[9]Población Oficial 2019'!$E$6:$BA$104,30,0)</f>
        <v>58</v>
      </c>
      <c r="AK1817" s="90">
        <f>VLOOKUP($B1817,'[9]Población Oficial 2019'!$E$6:$BA$104,31,0)</f>
        <v>46</v>
      </c>
      <c r="AL1817" s="90">
        <f>VLOOKUP($B1817,'[9]Población Oficial 2019'!$E$6:$BA$104,32,0)</f>
        <v>42</v>
      </c>
      <c r="AM1817" s="90">
        <f>VLOOKUP($B1817,'[9]Población Oficial 2019'!$E$6:$BA$104,33,0)</f>
        <v>31</v>
      </c>
      <c r="AN1817" s="90">
        <f>VLOOKUP($B1817,'[9]Población Oficial 2019'!$E$6:$BA$104,34,0)</f>
        <v>21</v>
      </c>
      <c r="AO1817" s="90">
        <f>VLOOKUP($B1817,'[9]Población Oficial 2019'!$E$6:$BA$104,35,0)</f>
        <v>10</v>
      </c>
      <c r="AP1817" s="90">
        <f>VLOOKUP($B1817,'[9]Población Oficial 2019'!$E$6:$BA$104,36,0)</f>
        <v>11</v>
      </c>
      <c r="AQ1817" s="90">
        <f>VLOOKUP($B1817,'[9]Población Oficial 2019'!$E$6:$BA$104,41,0)</f>
        <v>583</v>
      </c>
      <c r="AR1817" s="90">
        <f>VLOOKUP($B1817,'[9]Población Oficial 2019'!$E$6:$BA$104,42,0)</f>
        <v>67</v>
      </c>
      <c r="AS1817" s="90">
        <f>VLOOKUP($B1817,'[9]Población Oficial 2019'!$E$6:$BA$104,43,0)</f>
        <v>48</v>
      </c>
      <c r="AT1817" s="90">
        <f>VLOOKUP($B1817,'[9]Población Oficial 2019'!$E$6:$BA$104,44,0)</f>
        <v>248</v>
      </c>
      <c r="AU1817" s="90">
        <f>VLOOKUP($B1817,'[9]Población Oficial 2019'!$E$6:$BA$104,45,0)</f>
        <v>16</v>
      </c>
    </row>
    <row r="1818" spans="1:47" ht="12">
      <c r="A1818" s="58">
        <v>1819</v>
      </c>
      <c r="B1818" s="58">
        <v>4239</v>
      </c>
      <c r="C1818" s="59" t="s">
        <v>1176</v>
      </c>
      <c r="D1818" s="59" t="s">
        <v>921</v>
      </c>
      <c r="E1818" s="59" t="s">
        <v>983</v>
      </c>
      <c r="F1818" s="59" t="s">
        <v>991</v>
      </c>
      <c r="G1818" s="12" t="s">
        <v>266</v>
      </c>
      <c r="H1818" s="14">
        <f t="shared" si="436"/>
        <v>4239</v>
      </c>
      <c r="I1818" s="14">
        <f t="shared" si="429"/>
        <v>1527</v>
      </c>
      <c r="J1818" s="12">
        <f>VLOOKUP($B1818,'[1]METAS 2019'!$D$4:$Q$843,5,0)</f>
        <v>14</v>
      </c>
      <c r="K1818" s="12">
        <f>VLOOKUP($B1818,'[1]METAS 2019'!$D$4:$Q$843,4,0)</f>
        <v>17</v>
      </c>
      <c r="L1818" s="12">
        <f>VLOOKUP($B1818,'[1]METAS 2019'!$D$4:$Q$843,11,0)</f>
        <v>11</v>
      </c>
      <c r="M1818" s="12">
        <f>VLOOKUP($B1818,'[1]METAS 2019'!$D$4:$Q$843,12,0)</f>
        <v>12</v>
      </c>
      <c r="N1818" s="12">
        <f>VLOOKUP($B1818,'[1]METAS 2019'!$D$4:$Q$843,13,0)</f>
        <v>14</v>
      </c>
      <c r="O1818" s="12">
        <f>VLOOKUP($B1818,'[1]METAS 2019'!$D$4:$Q$843,14,0)</f>
        <v>23</v>
      </c>
      <c r="P1818" s="90">
        <f>VLOOKUP($B1818,'[9]Población Oficial 2019'!$E$6:$BA$104,10,0)</f>
        <v>36</v>
      </c>
      <c r="Q1818" s="90">
        <f>VLOOKUP($B1818,'[9]Población Oficial 2019'!$E$6:$BA$104,11,0)</f>
        <v>37</v>
      </c>
      <c r="R1818" s="90">
        <f>VLOOKUP($B1818,'[9]Población Oficial 2019'!$E$6:$BA$104,12,0)</f>
        <v>38</v>
      </c>
      <c r="S1818" s="90">
        <f>VLOOKUP($B1818,'[9]Población Oficial 2019'!$E$6:$BA$104,13,0)</f>
        <v>38</v>
      </c>
      <c r="T1818" s="90">
        <f>VLOOKUP($B1818,'[9]Población Oficial 2019'!$E$6:$BA$104,14,0)</f>
        <v>38</v>
      </c>
      <c r="U1818" s="90">
        <f>VLOOKUP($B1818,'[9]Población Oficial 2019'!$E$6:$BA$104,15,0)</f>
        <v>38</v>
      </c>
      <c r="V1818" s="90">
        <f>VLOOKUP($B1818,'[9]Población Oficial 2019'!$E$6:$BA$104,16,0)</f>
        <v>38</v>
      </c>
      <c r="W1818" s="90">
        <f>VLOOKUP($B1818,'[9]Población Oficial 2019'!$E$6:$BA$104,17,0)</f>
        <v>36</v>
      </c>
      <c r="X1818" s="90">
        <f>VLOOKUP($B1818,'[9]Población Oficial 2019'!$E$6:$BA$104,18,0)</f>
        <v>35</v>
      </c>
      <c r="Y1818" s="90">
        <f>VLOOKUP($B1818,'[9]Población Oficial 2019'!$E$6:$BA$104,19,0)</f>
        <v>32</v>
      </c>
      <c r="Z1818" s="90">
        <f>VLOOKUP($B1818,'[9]Población Oficial 2019'!$E$6:$BA$104,20,0)</f>
        <v>30</v>
      </c>
      <c r="AA1818" s="90">
        <f>VLOOKUP($B1818,'[9]Población Oficial 2019'!$E$6:$BA$104,21,0)</f>
        <v>29</v>
      </c>
      <c r="AB1818" s="90">
        <f>VLOOKUP($B1818,'[9]Población Oficial 2019'!$E$6:$BA$104,22,0)</f>
        <v>27</v>
      </c>
      <c r="AC1818" s="90">
        <f>VLOOKUP($B1818,'[9]Población Oficial 2019'!$E$6:$BA$104,23,0)</f>
        <v>26</v>
      </c>
      <c r="AD1818" s="90">
        <f>VLOOKUP($B1818,'[9]Población Oficial 2019'!$E$6:$BA$104,24,0)</f>
        <v>113</v>
      </c>
      <c r="AE1818" s="90">
        <f>VLOOKUP($B1818,'[9]Población Oficial 2019'!$E$6:$BA$104,25,0)</f>
        <v>116</v>
      </c>
      <c r="AF1818" s="90">
        <f>VLOOKUP($B1818,'[9]Población Oficial 2019'!$E$6:$BA$104,26,0)</f>
        <v>125</v>
      </c>
      <c r="AG1818" s="90">
        <f>VLOOKUP($B1818,'[9]Población Oficial 2019'!$E$6:$BA$104,27,0)</f>
        <v>115</v>
      </c>
      <c r="AH1818" s="90">
        <f>VLOOKUP($B1818,'[9]Población Oficial 2019'!$E$6:$BA$104,28,0)</f>
        <v>106</v>
      </c>
      <c r="AI1818" s="90">
        <f>VLOOKUP($B1818,'[9]Población Oficial 2019'!$E$6:$BA$104,29,0)</f>
        <v>98</v>
      </c>
      <c r="AJ1818" s="90">
        <f>VLOOKUP($B1818,'[9]Población Oficial 2019'!$E$6:$BA$104,30,0)</f>
        <v>77</v>
      </c>
      <c r="AK1818" s="90">
        <f>VLOOKUP($B1818,'[9]Población Oficial 2019'!$E$6:$BA$104,31,0)</f>
        <v>61</v>
      </c>
      <c r="AL1818" s="90">
        <f>VLOOKUP($B1818,'[9]Población Oficial 2019'!$E$6:$BA$104,32,0)</f>
        <v>55</v>
      </c>
      <c r="AM1818" s="90">
        <f>VLOOKUP($B1818,'[9]Población Oficial 2019'!$E$6:$BA$104,33,0)</f>
        <v>40</v>
      </c>
      <c r="AN1818" s="90">
        <f>VLOOKUP($B1818,'[9]Población Oficial 2019'!$E$6:$BA$104,34,0)</f>
        <v>27</v>
      </c>
      <c r="AO1818" s="90">
        <f>VLOOKUP($B1818,'[9]Población Oficial 2019'!$E$6:$BA$104,35,0)</f>
        <v>12</v>
      </c>
      <c r="AP1818" s="90">
        <f>VLOOKUP($B1818,'[9]Población Oficial 2019'!$E$6:$BA$104,36,0)</f>
        <v>13</v>
      </c>
      <c r="AQ1818" s="90">
        <f>VLOOKUP($B1818,'[9]Población Oficial 2019'!$E$6:$BA$104,41,0)</f>
        <v>786</v>
      </c>
      <c r="AR1818" s="90">
        <f>VLOOKUP($B1818,'[9]Población Oficial 2019'!$E$6:$BA$104,42,0)</f>
        <v>91</v>
      </c>
      <c r="AS1818" s="90">
        <f>VLOOKUP($B1818,'[9]Población Oficial 2019'!$E$6:$BA$104,43,0)</f>
        <v>65</v>
      </c>
      <c r="AT1818" s="90">
        <f>VLOOKUP($B1818,'[9]Población Oficial 2019'!$E$6:$BA$104,44,0)</f>
        <v>335</v>
      </c>
      <c r="AU1818" s="90">
        <f>VLOOKUP($B1818,'[9]Población Oficial 2019'!$E$6:$BA$104,45,0)</f>
        <v>12</v>
      </c>
    </row>
    <row r="1819" spans="1:47" ht="12">
      <c r="A1819" s="58">
        <v>1820</v>
      </c>
      <c r="B1819" s="58">
        <v>4240</v>
      </c>
      <c r="C1819" s="59" t="s">
        <v>1176</v>
      </c>
      <c r="D1819" s="59" t="s">
        <v>921</v>
      </c>
      <c r="E1819" s="59" t="s">
        <v>983</v>
      </c>
      <c r="F1819" s="59" t="s">
        <v>993</v>
      </c>
      <c r="G1819" s="12" t="s">
        <v>266</v>
      </c>
      <c r="H1819" s="14">
        <f t="shared" si="436"/>
        <v>4240</v>
      </c>
      <c r="I1819" s="14">
        <f t="shared" si="429"/>
        <v>568</v>
      </c>
      <c r="J1819" s="12">
        <f>VLOOKUP($B1819,'[1]METAS 2019'!$D$4:$Q$843,5,0)</f>
        <v>2</v>
      </c>
      <c r="K1819" s="12">
        <f>VLOOKUP($B1819,'[1]METAS 2019'!$D$4:$Q$843,4,0)</f>
        <v>2</v>
      </c>
      <c r="L1819" s="12">
        <f>VLOOKUP($B1819,'[1]METAS 2019'!$D$4:$Q$843,11,0)</f>
        <v>10</v>
      </c>
      <c r="M1819" s="12">
        <f>VLOOKUP($B1819,'[1]METAS 2019'!$D$4:$Q$843,12,0)</f>
        <v>7</v>
      </c>
      <c r="N1819" s="12">
        <f>VLOOKUP($B1819,'[1]METAS 2019'!$D$4:$Q$843,13,0)</f>
        <v>6</v>
      </c>
      <c r="O1819" s="12">
        <f>VLOOKUP($B1819,'[1]METAS 2019'!$D$4:$Q$843,14,0)</f>
        <v>6</v>
      </c>
      <c r="P1819" s="90">
        <f>VLOOKUP($B1819,'[9]Población Oficial 2019'!$E$6:$BA$104,10,0)</f>
        <v>14</v>
      </c>
      <c r="Q1819" s="90">
        <f>VLOOKUP($B1819,'[9]Población Oficial 2019'!$E$6:$BA$104,11,0)</f>
        <v>14</v>
      </c>
      <c r="R1819" s="90">
        <f>VLOOKUP($B1819,'[9]Población Oficial 2019'!$E$6:$BA$104,12,0)</f>
        <v>14</v>
      </c>
      <c r="S1819" s="90">
        <f>VLOOKUP($B1819,'[9]Población Oficial 2019'!$E$6:$BA$104,13,0)</f>
        <v>14</v>
      </c>
      <c r="T1819" s="90">
        <f>VLOOKUP($B1819,'[9]Población Oficial 2019'!$E$6:$BA$104,14,0)</f>
        <v>14</v>
      </c>
      <c r="U1819" s="90">
        <f>VLOOKUP($B1819,'[9]Población Oficial 2019'!$E$6:$BA$104,15,0)</f>
        <v>14</v>
      </c>
      <c r="V1819" s="90">
        <f>VLOOKUP($B1819,'[9]Población Oficial 2019'!$E$6:$BA$104,16,0)</f>
        <v>14</v>
      </c>
      <c r="W1819" s="90">
        <f>VLOOKUP($B1819,'[9]Población Oficial 2019'!$E$6:$BA$104,17,0)</f>
        <v>13</v>
      </c>
      <c r="X1819" s="90">
        <f>VLOOKUP($B1819,'[9]Población Oficial 2019'!$E$6:$BA$104,18,0)</f>
        <v>13</v>
      </c>
      <c r="Y1819" s="90">
        <f>VLOOKUP($B1819,'[9]Población Oficial 2019'!$E$6:$BA$104,19,0)</f>
        <v>12</v>
      </c>
      <c r="Z1819" s="90">
        <f>VLOOKUP($B1819,'[9]Población Oficial 2019'!$E$6:$BA$104,20,0)</f>
        <v>11</v>
      </c>
      <c r="AA1819" s="90">
        <f>VLOOKUP($B1819,'[9]Población Oficial 2019'!$E$6:$BA$104,21,0)</f>
        <v>11</v>
      </c>
      <c r="AB1819" s="90">
        <f>VLOOKUP($B1819,'[9]Población Oficial 2019'!$E$6:$BA$104,22,0)</f>
        <v>10</v>
      </c>
      <c r="AC1819" s="90">
        <f>VLOOKUP($B1819,'[9]Población Oficial 2019'!$E$6:$BA$104,23,0)</f>
        <v>10</v>
      </c>
      <c r="AD1819" s="90">
        <f>VLOOKUP($B1819,'[9]Población Oficial 2019'!$E$6:$BA$104,24,0)</f>
        <v>42</v>
      </c>
      <c r="AE1819" s="90">
        <f>VLOOKUP($B1819,'[9]Población Oficial 2019'!$E$6:$BA$104,25,0)</f>
        <v>43</v>
      </c>
      <c r="AF1819" s="90">
        <f>VLOOKUP($B1819,'[9]Población Oficial 2019'!$E$6:$BA$104,26,0)</f>
        <v>46</v>
      </c>
      <c r="AG1819" s="90">
        <f>VLOOKUP($B1819,'[9]Población Oficial 2019'!$E$6:$BA$104,27,0)</f>
        <v>43</v>
      </c>
      <c r="AH1819" s="90">
        <f>VLOOKUP($B1819,'[9]Población Oficial 2019'!$E$6:$BA$104,28,0)</f>
        <v>40</v>
      </c>
      <c r="AI1819" s="90">
        <f>VLOOKUP($B1819,'[9]Población Oficial 2019'!$E$6:$BA$104,29,0)</f>
        <v>36</v>
      </c>
      <c r="AJ1819" s="90">
        <f>VLOOKUP($B1819,'[9]Población Oficial 2019'!$E$6:$BA$104,30,0)</f>
        <v>29</v>
      </c>
      <c r="AK1819" s="90">
        <f>VLOOKUP($B1819,'[9]Población Oficial 2019'!$E$6:$BA$104,31,0)</f>
        <v>23</v>
      </c>
      <c r="AL1819" s="90">
        <f>VLOOKUP($B1819,'[9]Población Oficial 2019'!$E$6:$BA$104,32,0)</f>
        <v>20</v>
      </c>
      <c r="AM1819" s="90">
        <f>VLOOKUP($B1819,'[9]Población Oficial 2019'!$E$6:$BA$104,33,0)</f>
        <v>15</v>
      </c>
      <c r="AN1819" s="90">
        <f>VLOOKUP($B1819,'[9]Población Oficial 2019'!$E$6:$BA$104,34,0)</f>
        <v>10</v>
      </c>
      <c r="AO1819" s="90">
        <f>VLOOKUP($B1819,'[9]Población Oficial 2019'!$E$6:$BA$104,35,0)</f>
        <v>5</v>
      </c>
      <c r="AP1819" s="90">
        <f>VLOOKUP($B1819,'[9]Población Oficial 2019'!$E$6:$BA$104,36,0)</f>
        <v>5</v>
      </c>
      <c r="AQ1819" s="90">
        <f>VLOOKUP($B1819,'[9]Población Oficial 2019'!$E$6:$BA$104,41,0)</f>
        <v>292</v>
      </c>
      <c r="AR1819" s="90">
        <f>VLOOKUP($B1819,'[9]Población Oficial 2019'!$E$6:$BA$104,42,0)</f>
        <v>34</v>
      </c>
      <c r="AS1819" s="90">
        <f>VLOOKUP($B1819,'[9]Población Oficial 2019'!$E$6:$BA$104,43,0)</f>
        <v>24</v>
      </c>
      <c r="AT1819" s="90">
        <f>VLOOKUP($B1819,'[9]Población Oficial 2019'!$E$6:$BA$104,44,0)</f>
        <v>124</v>
      </c>
      <c r="AU1819" s="90">
        <f>VLOOKUP($B1819,'[9]Población Oficial 2019'!$E$6:$BA$104,45,0)</f>
        <v>2</v>
      </c>
    </row>
    <row r="1820" spans="1:47" ht="12">
      <c r="A1820" s="97">
        <v>1821</v>
      </c>
      <c r="B1820" s="97"/>
      <c r="C1820" s="98"/>
      <c r="D1820" s="98"/>
      <c r="E1820" s="98"/>
      <c r="F1820" s="98" t="s">
        <v>1179</v>
      </c>
      <c r="G1820" s="17" t="s">
        <v>1214</v>
      </c>
      <c r="H1820" s="81"/>
      <c r="I1820" s="81">
        <f t="shared" si="429"/>
        <v>7186</v>
      </c>
      <c r="J1820" s="17">
        <f>SUM(J1821:J1829)</f>
        <v>149</v>
      </c>
      <c r="K1820" s="17">
        <f t="shared" ref="K1820:AU1820" si="437">SUM(K1821:K1829)</f>
        <v>167</v>
      </c>
      <c r="L1820" s="17">
        <f t="shared" si="437"/>
        <v>153</v>
      </c>
      <c r="M1820" s="17">
        <f t="shared" si="437"/>
        <v>162</v>
      </c>
      <c r="N1820" s="17">
        <f t="shared" si="437"/>
        <v>179</v>
      </c>
      <c r="O1820" s="17">
        <f t="shared" si="437"/>
        <v>161</v>
      </c>
      <c r="P1820" s="17">
        <f t="shared" si="437"/>
        <v>173</v>
      </c>
      <c r="Q1820" s="17">
        <f t="shared" si="437"/>
        <v>176</v>
      </c>
      <c r="R1820" s="17">
        <f t="shared" si="437"/>
        <v>175</v>
      </c>
      <c r="S1820" s="17">
        <f t="shared" si="437"/>
        <v>175</v>
      </c>
      <c r="T1820" s="17">
        <f t="shared" si="437"/>
        <v>173</v>
      </c>
      <c r="U1820" s="17">
        <f t="shared" si="437"/>
        <v>170</v>
      </c>
      <c r="V1820" s="17">
        <f t="shared" si="437"/>
        <v>169</v>
      </c>
      <c r="W1820" s="17">
        <f t="shared" si="437"/>
        <v>164</v>
      </c>
      <c r="X1820" s="17">
        <f t="shared" si="437"/>
        <v>159</v>
      </c>
      <c r="Y1820" s="17">
        <f t="shared" si="437"/>
        <v>156</v>
      </c>
      <c r="Z1820" s="17">
        <f t="shared" si="437"/>
        <v>151</v>
      </c>
      <c r="AA1820" s="17">
        <f t="shared" si="437"/>
        <v>147</v>
      </c>
      <c r="AB1820" s="17">
        <f t="shared" si="437"/>
        <v>139</v>
      </c>
      <c r="AC1820" s="17">
        <f t="shared" si="437"/>
        <v>134</v>
      </c>
      <c r="AD1820" s="17">
        <f t="shared" si="437"/>
        <v>566</v>
      </c>
      <c r="AE1820" s="17">
        <f t="shared" si="437"/>
        <v>552</v>
      </c>
      <c r="AF1820" s="17">
        <f t="shared" si="437"/>
        <v>553</v>
      </c>
      <c r="AG1820" s="17">
        <f t="shared" si="437"/>
        <v>456</v>
      </c>
      <c r="AH1820" s="17">
        <f t="shared" si="437"/>
        <v>426</v>
      </c>
      <c r="AI1820" s="17">
        <f t="shared" si="437"/>
        <v>378</v>
      </c>
      <c r="AJ1820" s="17">
        <f t="shared" si="437"/>
        <v>292</v>
      </c>
      <c r="AK1820" s="17">
        <f t="shared" si="437"/>
        <v>199</v>
      </c>
      <c r="AL1820" s="17">
        <f t="shared" si="437"/>
        <v>211</v>
      </c>
      <c r="AM1820" s="17">
        <f t="shared" si="437"/>
        <v>126</v>
      </c>
      <c r="AN1820" s="17">
        <f t="shared" si="437"/>
        <v>93</v>
      </c>
      <c r="AO1820" s="17">
        <f t="shared" si="437"/>
        <v>59</v>
      </c>
      <c r="AP1820" s="17">
        <f t="shared" si="437"/>
        <v>43</v>
      </c>
      <c r="AQ1820" s="17">
        <f t="shared" si="437"/>
        <v>3477</v>
      </c>
      <c r="AR1820" s="17">
        <f t="shared" si="437"/>
        <v>399</v>
      </c>
      <c r="AS1820" s="17">
        <f t="shared" si="437"/>
        <v>341</v>
      </c>
      <c r="AT1820" s="17">
        <f t="shared" si="437"/>
        <v>1414</v>
      </c>
      <c r="AU1820" s="17">
        <f t="shared" si="437"/>
        <v>153</v>
      </c>
    </row>
    <row r="1821" spans="1:47" ht="12">
      <c r="A1821" s="58">
        <v>1822</v>
      </c>
      <c r="B1821" s="58">
        <v>4241</v>
      </c>
      <c r="C1821" s="59" t="s">
        <v>1176</v>
      </c>
      <c r="D1821" s="59" t="s">
        <v>921</v>
      </c>
      <c r="E1821" s="59" t="s">
        <v>952</v>
      </c>
      <c r="F1821" s="59" t="s">
        <v>953</v>
      </c>
      <c r="G1821" s="12" t="s">
        <v>283</v>
      </c>
      <c r="H1821" s="14">
        <f t="shared" ref="H1821:H1829" si="438">B1821</f>
        <v>4241</v>
      </c>
      <c r="I1821" s="14">
        <f t="shared" si="429"/>
        <v>2203</v>
      </c>
      <c r="J1821" s="12">
        <f>VLOOKUP($B1821,'[1]METAS 2019'!$D$4:$Q$843,5,0)</f>
        <v>52</v>
      </c>
      <c r="K1821" s="12">
        <f>VLOOKUP($B1821,'[1]METAS 2019'!$D$4:$Q$843,4,0)</f>
        <v>61</v>
      </c>
      <c r="L1821" s="12">
        <f>VLOOKUP($B1821,'[1]METAS 2019'!$D$4:$Q$843,11,0)</f>
        <v>44</v>
      </c>
      <c r="M1821" s="12">
        <f>VLOOKUP($B1821,'[1]METAS 2019'!$D$4:$Q$843,12,0)</f>
        <v>49</v>
      </c>
      <c r="N1821" s="12">
        <f>VLOOKUP($B1821,'[1]METAS 2019'!$D$4:$Q$843,13,0)</f>
        <v>47</v>
      </c>
      <c r="O1821" s="12">
        <f>VLOOKUP($B1821,'[1]METAS 2019'!$D$4:$Q$843,14,0)</f>
        <v>46</v>
      </c>
      <c r="P1821" s="90">
        <f>VLOOKUP($B1821,'[9]Población Oficial 2019'!$E$6:$BA$104,10,0)</f>
        <v>51</v>
      </c>
      <c r="Q1821" s="90">
        <f>VLOOKUP($B1821,'[9]Población Oficial 2019'!$E$6:$BA$104,11,0)</f>
        <v>52</v>
      </c>
      <c r="R1821" s="90">
        <f>VLOOKUP($B1821,'[9]Población Oficial 2019'!$E$6:$BA$104,12,0)</f>
        <v>51</v>
      </c>
      <c r="S1821" s="90">
        <f>VLOOKUP($B1821,'[9]Población Oficial 2019'!$E$6:$BA$104,13,0)</f>
        <v>52</v>
      </c>
      <c r="T1821" s="90">
        <f>VLOOKUP($B1821,'[9]Población Oficial 2019'!$E$6:$BA$104,14,0)</f>
        <v>51</v>
      </c>
      <c r="U1821" s="90">
        <f>VLOOKUP($B1821,'[9]Población Oficial 2019'!$E$6:$BA$104,15,0)</f>
        <v>51</v>
      </c>
      <c r="V1821" s="90">
        <f>VLOOKUP($B1821,'[9]Población Oficial 2019'!$E$6:$BA$104,16,0)</f>
        <v>53</v>
      </c>
      <c r="W1821" s="90">
        <f>VLOOKUP($B1821,'[9]Población Oficial 2019'!$E$6:$BA$104,17,0)</f>
        <v>50</v>
      </c>
      <c r="X1821" s="90">
        <f>VLOOKUP($B1821,'[9]Población Oficial 2019'!$E$6:$BA$104,18,0)</f>
        <v>48</v>
      </c>
      <c r="Y1821" s="90">
        <f>VLOOKUP($B1821,'[9]Población Oficial 2019'!$E$6:$BA$104,19,0)</f>
        <v>49</v>
      </c>
      <c r="Z1821" s="90">
        <f>VLOOKUP($B1821,'[9]Población Oficial 2019'!$E$6:$BA$104,20,0)</f>
        <v>46</v>
      </c>
      <c r="AA1821" s="90">
        <f>VLOOKUP($B1821,'[9]Población Oficial 2019'!$E$6:$BA$104,21,0)</f>
        <v>45</v>
      </c>
      <c r="AB1821" s="90">
        <f>VLOOKUP($B1821,'[9]Población Oficial 2019'!$E$6:$BA$104,22,0)</f>
        <v>43</v>
      </c>
      <c r="AC1821" s="90">
        <f>VLOOKUP($B1821,'[9]Población Oficial 2019'!$E$6:$BA$104,23,0)</f>
        <v>42</v>
      </c>
      <c r="AD1821" s="90">
        <f>VLOOKUP($B1821,'[9]Población Oficial 2019'!$E$6:$BA$104,24,0)</f>
        <v>175</v>
      </c>
      <c r="AE1821" s="90">
        <f>VLOOKUP($B1821,'[9]Población Oficial 2019'!$E$6:$BA$104,25,0)</f>
        <v>171</v>
      </c>
      <c r="AF1821" s="90">
        <f>VLOOKUP($B1821,'[9]Población Oficial 2019'!$E$6:$BA$104,26,0)</f>
        <v>172</v>
      </c>
      <c r="AG1821" s="90">
        <f>VLOOKUP($B1821,'[9]Población Oficial 2019'!$E$6:$BA$104,27,0)</f>
        <v>140</v>
      </c>
      <c r="AH1821" s="90">
        <f>VLOOKUP($B1821,'[9]Población Oficial 2019'!$E$6:$BA$104,28,0)</f>
        <v>131</v>
      </c>
      <c r="AI1821" s="90">
        <f>VLOOKUP($B1821,'[9]Población Oficial 2019'!$E$6:$BA$104,29,0)</f>
        <v>116</v>
      </c>
      <c r="AJ1821" s="90">
        <f>VLOOKUP($B1821,'[9]Población Oficial 2019'!$E$6:$BA$104,30,0)</f>
        <v>90</v>
      </c>
      <c r="AK1821" s="90">
        <f>VLOOKUP($B1821,'[9]Población Oficial 2019'!$E$6:$BA$104,31,0)</f>
        <v>61</v>
      </c>
      <c r="AL1821" s="90">
        <f>VLOOKUP($B1821,'[9]Población Oficial 2019'!$E$6:$BA$104,32,0)</f>
        <v>65</v>
      </c>
      <c r="AM1821" s="90">
        <f>VLOOKUP($B1821,'[9]Población Oficial 2019'!$E$6:$BA$104,33,0)</f>
        <v>38</v>
      </c>
      <c r="AN1821" s="90">
        <f>VLOOKUP($B1821,'[9]Población Oficial 2019'!$E$6:$BA$104,34,0)</f>
        <v>29</v>
      </c>
      <c r="AO1821" s="90">
        <f>VLOOKUP($B1821,'[9]Población Oficial 2019'!$E$6:$BA$104,35,0)</f>
        <v>18</v>
      </c>
      <c r="AP1821" s="90">
        <f>VLOOKUP($B1821,'[9]Población Oficial 2019'!$E$6:$BA$104,36,0)</f>
        <v>14</v>
      </c>
      <c r="AQ1821" s="90">
        <f>VLOOKUP($B1821,'[9]Población Oficial 2019'!$E$6:$BA$104,41,0)</f>
        <v>1071</v>
      </c>
      <c r="AR1821" s="90">
        <f>VLOOKUP($B1821,'[9]Población Oficial 2019'!$E$6:$BA$104,42,0)</f>
        <v>122</v>
      </c>
      <c r="AS1821" s="90">
        <f>VLOOKUP($B1821,'[9]Población Oficial 2019'!$E$6:$BA$104,43,0)</f>
        <v>104</v>
      </c>
      <c r="AT1821" s="90">
        <f>VLOOKUP($B1821,'[9]Población Oficial 2019'!$E$6:$BA$104,44,0)</f>
        <v>436</v>
      </c>
      <c r="AU1821" s="90">
        <f>VLOOKUP($B1821,'[9]Población Oficial 2019'!$E$6:$BA$104,45,0)</f>
        <v>52</v>
      </c>
    </row>
    <row r="1822" spans="1:47" ht="12">
      <c r="A1822" s="58">
        <v>1823</v>
      </c>
      <c r="B1822" s="58">
        <v>7687</v>
      </c>
      <c r="C1822" s="59" t="s">
        <v>1176</v>
      </c>
      <c r="D1822" s="59" t="s">
        <v>921</v>
      </c>
      <c r="E1822" s="59" t="s">
        <v>952</v>
      </c>
      <c r="F1822" s="59" t="s">
        <v>956</v>
      </c>
      <c r="G1822" s="12" t="s">
        <v>271</v>
      </c>
      <c r="H1822" s="14">
        <f t="shared" si="438"/>
        <v>7687</v>
      </c>
      <c r="I1822" s="14">
        <f t="shared" si="429"/>
        <v>1256</v>
      </c>
      <c r="J1822" s="12">
        <f>VLOOKUP($B1822,'[1]METAS 2019'!$D$4:$Q$843,5,0)</f>
        <v>22</v>
      </c>
      <c r="K1822" s="12">
        <f>VLOOKUP($B1822,'[1]METAS 2019'!$D$4:$Q$843,4,0)</f>
        <v>27</v>
      </c>
      <c r="L1822" s="12">
        <f>VLOOKUP($B1822,'[1]METAS 2019'!$D$4:$Q$843,11,0)</f>
        <v>31</v>
      </c>
      <c r="M1822" s="12">
        <f>VLOOKUP($B1822,'[1]METAS 2019'!$D$4:$Q$843,12,0)</f>
        <v>22</v>
      </c>
      <c r="N1822" s="12">
        <f>VLOOKUP($B1822,'[1]METAS 2019'!$D$4:$Q$843,13,0)</f>
        <v>38</v>
      </c>
      <c r="O1822" s="12">
        <f>VLOOKUP($B1822,'[1]METAS 2019'!$D$4:$Q$843,14,0)</f>
        <v>33</v>
      </c>
      <c r="P1822" s="90">
        <f>VLOOKUP($B1822,'[9]Población Oficial 2019'!$E$6:$BA$104,10,0)</f>
        <v>30</v>
      </c>
      <c r="Q1822" s="90">
        <f>VLOOKUP($B1822,'[9]Población Oficial 2019'!$E$6:$BA$104,11,0)</f>
        <v>31</v>
      </c>
      <c r="R1822" s="90">
        <f>VLOOKUP($B1822,'[9]Población Oficial 2019'!$E$6:$BA$104,12,0)</f>
        <v>31</v>
      </c>
      <c r="S1822" s="90">
        <f>VLOOKUP($B1822,'[9]Población Oficial 2019'!$E$6:$BA$104,13,0)</f>
        <v>31</v>
      </c>
      <c r="T1822" s="90">
        <f>VLOOKUP($B1822,'[9]Población Oficial 2019'!$E$6:$BA$104,14,0)</f>
        <v>30</v>
      </c>
      <c r="U1822" s="90">
        <f>VLOOKUP($B1822,'[9]Población Oficial 2019'!$E$6:$BA$104,15,0)</f>
        <v>30</v>
      </c>
      <c r="V1822" s="90">
        <f>VLOOKUP($B1822,'[9]Población Oficial 2019'!$E$6:$BA$104,16,0)</f>
        <v>29</v>
      </c>
      <c r="W1822" s="90">
        <f>VLOOKUP($B1822,'[9]Población Oficial 2019'!$E$6:$BA$104,17,0)</f>
        <v>29</v>
      </c>
      <c r="X1822" s="90">
        <f>VLOOKUP($B1822,'[9]Población Oficial 2019'!$E$6:$BA$104,18,0)</f>
        <v>28</v>
      </c>
      <c r="Y1822" s="90">
        <f>VLOOKUP($B1822,'[9]Población Oficial 2019'!$E$6:$BA$104,19,0)</f>
        <v>27</v>
      </c>
      <c r="Z1822" s="90">
        <f>VLOOKUP($B1822,'[9]Población Oficial 2019'!$E$6:$BA$104,20,0)</f>
        <v>26</v>
      </c>
      <c r="AA1822" s="90">
        <f>VLOOKUP($B1822,'[9]Población Oficial 2019'!$E$6:$BA$104,21,0)</f>
        <v>26</v>
      </c>
      <c r="AB1822" s="90">
        <f>VLOOKUP($B1822,'[9]Población Oficial 2019'!$E$6:$BA$104,22,0)</f>
        <v>24</v>
      </c>
      <c r="AC1822" s="90">
        <f>VLOOKUP($B1822,'[9]Población Oficial 2019'!$E$6:$BA$104,23,0)</f>
        <v>23</v>
      </c>
      <c r="AD1822" s="90">
        <f>VLOOKUP($B1822,'[9]Población Oficial 2019'!$E$6:$BA$104,24,0)</f>
        <v>99</v>
      </c>
      <c r="AE1822" s="90">
        <f>VLOOKUP($B1822,'[9]Población Oficial 2019'!$E$6:$BA$104,25,0)</f>
        <v>96</v>
      </c>
      <c r="AF1822" s="90">
        <f>VLOOKUP($B1822,'[9]Población Oficial 2019'!$E$6:$BA$104,26,0)</f>
        <v>96</v>
      </c>
      <c r="AG1822" s="90">
        <f>VLOOKUP($B1822,'[9]Población Oficial 2019'!$E$6:$BA$104,27,0)</f>
        <v>79</v>
      </c>
      <c r="AH1822" s="90">
        <f>VLOOKUP($B1822,'[9]Población Oficial 2019'!$E$6:$BA$104,28,0)</f>
        <v>74</v>
      </c>
      <c r="AI1822" s="90">
        <f>VLOOKUP($B1822,'[9]Población Oficial 2019'!$E$6:$BA$104,29,0)</f>
        <v>66</v>
      </c>
      <c r="AJ1822" s="90">
        <f>VLOOKUP($B1822,'[9]Población Oficial 2019'!$E$6:$BA$104,30,0)</f>
        <v>51</v>
      </c>
      <c r="AK1822" s="90">
        <f>VLOOKUP($B1822,'[9]Población Oficial 2019'!$E$6:$BA$104,31,0)</f>
        <v>35</v>
      </c>
      <c r="AL1822" s="90">
        <f>VLOOKUP($B1822,'[9]Población Oficial 2019'!$E$6:$BA$104,32,0)</f>
        <v>37</v>
      </c>
      <c r="AM1822" s="90">
        <f>VLOOKUP($B1822,'[9]Población Oficial 2019'!$E$6:$BA$104,33,0)</f>
        <v>22</v>
      </c>
      <c r="AN1822" s="90">
        <f>VLOOKUP($B1822,'[9]Población Oficial 2019'!$E$6:$BA$104,34,0)</f>
        <v>16</v>
      </c>
      <c r="AO1822" s="90">
        <f>VLOOKUP($B1822,'[9]Población Oficial 2019'!$E$6:$BA$104,35,0)</f>
        <v>10</v>
      </c>
      <c r="AP1822" s="90">
        <f>VLOOKUP($B1822,'[9]Población Oficial 2019'!$E$6:$BA$104,36,0)</f>
        <v>7</v>
      </c>
      <c r="AQ1822" s="90">
        <f>VLOOKUP($B1822,'[9]Población Oficial 2019'!$E$6:$BA$104,41,0)</f>
        <v>606</v>
      </c>
      <c r="AR1822" s="90">
        <f>VLOOKUP($B1822,'[9]Población Oficial 2019'!$E$6:$BA$104,42,0)</f>
        <v>70</v>
      </c>
      <c r="AS1822" s="90">
        <f>VLOOKUP($B1822,'[9]Población Oficial 2019'!$E$6:$BA$104,43,0)</f>
        <v>59</v>
      </c>
      <c r="AT1822" s="90">
        <f>VLOOKUP($B1822,'[9]Población Oficial 2019'!$E$6:$BA$104,44,0)</f>
        <v>246</v>
      </c>
      <c r="AU1822" s="90">
        <f>VLOOKUP($B1822,'[9]Población Oficial 2019'!$E$6:$BA$104,45,0)</f>
        <v>22</v>
      </c>
    </row>
    <row r="1823" spans="1:47" ht="12">
      <c r="A1823" s="58">
        <v>1824</v>
      </c>
      <c r="B1823" s="58">
        <v>16136</v>
      </c>
      <c r="C1823" s="59" t="s">
        <v>1176</v>
      </c>
      <c r="D1823" s="59" t="s">
        <v>921</v>
      </c>
      <c r="E1823" s="59" t="s">
        <v>952</v>
      </c>
      <c r="F1823" s="59" t="s">
        <v>958</v>
      </c>
      <c r="G1823" s="12" t="s">
        <v>266</v>
      </c>
      <c r="H1823" s="14">
        <f t="shared" si="438"/>
        <v>16136</v>
      </c>
      <c r="I1823" s="14">
        <f t="shared" si="429"/>
        <v>501</v>
      </c>
      <c r="J1823" s="12">
        <f>VLOOKUP($B1823,'[1]METAS 2019'!$D$4:$Q$843,5,0)</f>
        <v>8</v>
      </c>
      <c r="K1823" s="12">
        <f>VLOOKUP($B1823,'[1]METAS 2019'!$D$4:$Q$843,4,0)</f>
        <v>8</v>
      </c>
      <c r="L1823" s="12">
        <f>VLOOKUP($B1823,'[1]METAS 2019'!$D$4:$Q$843,11,0)</f>
        <v>10</v>
      </c>
      <c r="M1823" s="12">
        <f>VLOOKUP($B1823,'[1]METAS 2019'!$D$4:$Q$843,12,0)</f>
        <v>6</v>
      </c>
      <c r="N1823" s="12">
        <f>VLOOKUP($B1823,'[1]METAS 2019'!$D$4:$Q$843,13,0)</f>
        <v>11</v>
      </c>
      <c r="O1823" s="12">
        <f>VLOOKUP($B1823,'[1]METAS 2019'!$D$4:$Q$843,14,0)</f>
        <v>5</v>
      </c>
      <c r="P1823" s="90">
        <f>VLOOKUP($B1823,'[9]Población Oficial 2019'!$E$6:$BA$104,10,0)</f>
        <v>13</v>
      </c>
      <c r="Q1823" s="90">
        <f>VLOOKUP($B1823,'[9]Población Oficial 2019'!$E$6:$BA$104,11,0)</f>
        <v>13</v>
      </c>
      <c r="R1823" s="90">
        <f>VLOOKUP($B1823,'[9]Población Oficial 2019'!$E$6:$BA$104,12,0)</f>
        <v>13</v>
      </c>
      <c r="S1823" s="90">
        <f>VLOOKUP($B1823,'[9]Población Oficial 2019'!$E$6:$BA$104,13,0)</f>
        <v>13</v>
      </c>
      <c r="T1823" s="90">
        <f>VLOOKUP($B1823,'[9]Población Oficial 2019'!$E$6:$BA$104,14,0)</f>
        <v>13</v>
      </c>
      <c r="U1823" s="90">
        <f>VLOOKUP($B1823,'[9]Población Oficial 2019'!$E$6:$BA$104,15,0)</f>
        <v>13</v>
      </c>
      <c r="V1823" s="90">
        <f>VLOOKUP($B1823,'[9]Población Oficial 2019'!$E$6:$BA$104,16,0)</f>
        <v>12</v>
      </c>
      <c r="W1823" s="90">
        <f>VLOOKUP($B1823,'[9]Población Oficial 2019'!$E$6:$BA$104,17,0)</f>
        <v>12</v>
      </c>
      <c r="X1823" s="90">
        <f>VLOOKUP($B1823,'[9]Población Oficial 2019'!$E$6:$BA$104,18,0)</f>
        <v>12</v>
      </c>
      <c r="Y1823" s="90">
        <f>VLOOKUP($B1823,'[9]Población Oficial 2019'!$E$6:$BA$104,19,0)</f>
        <v>11</v>
      </c>
      <c r="Z1823" s="90">
        <f>VLOOKUP($B1823,'[9]Población Oficial 2019'!$E$6:$BA$104,20,0)</f>
        <v>11</v>
      </c>
      <c r="AA1823" s="90">
        <f>VLOOKUP($B1823,'[9]Población Oficial 2019'!$E$6:$BA$104,21,0)</f>
        <v>11</v>
      </c>
      <c r="AB1823" s="90">
        <f>VLOOKUP($B1823,'[9]Población Oficial 2019'!$E$6:$BA$104,22,0)</f>
        <v>10</v>
      </c>
      <c r="AC1823" s="90">
        <f>VLOOKUP($B1823,'[9]Población Oficial 2019'!$E$6:$BA$104,23,0)</f>
        <v>10</v>
      </c>
      <c r="AD1823" s="90">
        <f>VLOOKUP($B1823,'[9]Población Oficial 2019'!$E$6:$BA$104,24,0)</f>
        <v>41</v>
      </c>
      <c r="AE1823" s="90">
        <f>VLOOKUP($B1823,'[9]Población Oficial 2019'!$E$6:$BA$104,25,0)</f>
        <v>40</v>
      </c>
      <c r="AF1823" s="90">
        <f>VLOOKUP($B1823,'[9]Población Oficial 2019'!$E$6:$BA$104,26,0)</f>
        <v>40</v>
      </c>
      <c r="AG1823" s="90">
        <f>VLOOKUP($B1823,'[9]Población Oficial 2019'!$E$6:$BA$104,27,0)</f>
        <v>33</v>
      </c>
      <c r="AH1823" s="90">
        <f>VLOOKUP($B1823,'[9]Población Oficial 2019'!$E$6:$BA$104,28,0)</f>
        <v>31</v>
      </c>
      <c r="AI1823" s="90">
        <f>VLOOKUP($B1823,'[9]Población Oficial 2019'!$E$6:$BA$104,29,0)</f>
        <v>28</v>
      </c>
      <c r="AJ1823" s="90">
        <f>VLOOKUP($B1823,'[9]Población Oficial 2019'!$E$6:$BA$104,30,0)</f>
        <v>21</v>
      </c>
      <c r="AK1823" s="90">
        <f>VLOOKUP($B1823,'[9]Población Oficial 2019'!$E$6:$BA$104,31,0)</f>
        <v>14</v>
      </c>
      <c r="AL1823" s="90">
        <f>VLOOKUP($B1823,'[9]Población Oficial 2019'!$E$6:$BA$104,32,0)</f>
        <v>15</v>
      </c>
      <c r="AM1823" s="90">
        <f>VLOOKUP($B1823,'[9]Población Oficial 2019'!$E$6:$BA$104,33,0)</f>
        <v>9</v>
      </c>
      <c r="AN1823" s="90">
        <f>VLOOKUP($B1823,'[9]Población Oficial 2019'!$E$6:$BA$104,34,0)</f>
        <v>7</v>
      </c>
      <c r="AO1823" s="90">
        <f>VLOOKUP($B1823,'[9]Población Oficial 2019'!$E$6:$BA$104,35,0)</f>
        <v>4</v>
      </c>
      <c r="AP1823" s="90">
        <f>VLOOKUP($B1823,'[9]Población Oficial 2019'!$E$6:$BA$104,36,0)</f>
        <v>3</v>
      </c>
      <c r="AQ1823" s="90">
        <f>VLOOKUP($B1823,'[9]Población Oficial 2019'!$E$6:$BA$104,41,0)</f>
        <v>253</v>
      </c>
      <c r="AR1823" s="90">
        <f>VLOOKUP($B1823,'[9]Población Oficial 2019'!$E$6:$BA$104,42,0)</f>
        <v>29</v>
      </c>
      <c r="AS1823" s="90">
        <f>VLOOKUP($B1823,'[9]Población Oficial 2019'!$E$6:$BA$104,43,0)</f>
        <v>25</v>
      </c>
      <c r="AT1823" s="90">
        <f>VLOOKUP($B1823,'[9]Población Oficial 2019'!$E$6:$BA$104,44,0)</f>
        <v>103</v>
      </c>
      <c r="AU1823" s="90">
        <f>VLOOKUP($B1823,'[9]Población Oficial 2019'!$E$6:$BA$104,45,0)</f>
        <v>10</v>
      </c>
    </row>
    <row r="1824" spans="1:47" ht="12">
      <c r="A1824" s="58">
        <v>1825</v>
      </c>
      <c r="B1824" s="58">
        <v>7124</v>
      </c>
      <c r="C1824" s="59" t="s">
        <v>1176</v>
      </c>
      <c r="D1824" s="59" t="s">
        <v>921</v>
      </c>
      <c r="E1824" s="59" t="s">
        <v>952</v>
      </c>
      <c r="F1824" s="59" t="s">
        <v>960</v>
      </c>
      <c r="G1824" s="12" t="s">
        <v>266</v>
      </c>
      <c r="H1824" s="14">
        <f t="shared" si="438"/>
        <v>7124</v>
      </c>
      <c r="I1824" s="14">
        <f t="shared" si="429"/>
        <v>396</v>
      </c>
      <c r="J1824" s="12">
        <f>VLOOKUP($B1824,'[1]METAS 2019'!$D$4:$Q$843,5,0)</f>
        <v>9</v>
      </c>
      <c r="K1824" s="12">
        <f>VLOOKUP($B1824,'[1]METAS 2019'!$D$4:$Q$843,4,0)</f>
        <v>6</v>
      </c>
      <c r="L1824" s="12">
        <f>VLOOKUP($B1824,'[1]METAS 2019'!$D$4:$Q$843,11,0)</f>
        <v>6</v>
      </c>
      <c r="M1824" s="12">
        <f>VLOOKUP($B1824,'[1]METAS 2019'!$D$4:$Q$843,12,0)</f>
        <v>9</v>
      </c>
      <c r="N1824" s="12">
        <f>VLOOKUP($B1824,'[1]METAS 2019'!$D$4:$Q$843,13,0)</f>
        <v>8</v>
      </c>
      <c r="O1824" s="12">
        <f>VLOOKUP($B1824,'[1]METAS 2019'!$D$4:$Q$843,14,0)</f>
        <v>7</v>
      </c>
      <c r="P1824" s="90">
        <f>VLOOKUP($B1824,'[9]Población Oficial 2019'!$E$6:$BA$104,10,0)</f>
        <v>10</v>
      </c>
      <c r="Q1824" s="90">
        <f>VLOOKUP($B1824,'[9]Población Oficial 2019'!$E$6:$BA$104,11,0)</f>
        <v>10</v>
      </c>
      <c r="R1824" s="90">
        <f>VLOOKUP($B1824,'[9]Población Oficial 2019'!$E$6:$BA$104,12,0)</f>
        <v>10</v>
      </c>
      <c r="S1824" s="90">
        <f>VLOOKUP($B1824,'[9]Población Oficial 2019'!$E$6:$BA$104,13,0)</f>
        <v>10</v>
      </c>
      <c r="T1824" s="90">
        <f>VLOOKUP($B1824,'[9]Población Oficial 2019'!$E$6:$BA$104,14,0)</f>
        <v>10</v>
      </c>
      <c r="U1824" s="90">
        <f>VLOOKUP($B1824,'[9]Población Oficial 2019'!$E$6:$BA$104,15,0)</f>
        <v>10</v>
      </c>
      <c r="V1824" s="90">
        <f>VLOOKUP($B1824,'[9]Población Oficial 2019'!$E$6:$BA$104,16,0)</f>
        <v>10</v>
      </c>
      <c r="W1824" s="90">
        <f>VLOOKUP($B1824,'[9]Población Oficial 2019'!$E$6:$BA$104,17,0)</f>
        <v>9</v>
      </c>
      <c r="X1824" s="90">
        <f>VLOOKUP($B1824,'[9]Población Oficial 2019'!$E$6:$BA$104,18,0)</f>
        <v>9</v>
      </c>
      <c r="Y1824" s="90">
        <f>VLOOKUP($B1824,'[9]Población Oficial 2019'!$E$6:$BA$104,19,0)</f>
        <v>9</v>
      </c>
      <c r="Z1824" s="90">
        <f>VLOOKUP($B1824,'[9]Población Oficial 2019'!$E$6:$BA$104,20,0)</f>
        <v>9</v>
      </c>
      <c r="AA1824" s="90">
        <f>VLOOKUP($B1824,'[9]Población Oficial 2019'!$E$6:$BA$104,21,0)</f>
        <v>8</v>
      </c>
      <c r="AB1824" s="90">
        <f>VLOOKUP($B1824,'[9]Población Oficial 2019'!$E$6:$BA$104,22,0)</f>
        <v>8</v>
      </c>
      <c r="AC1824" s="90">
        <f>VLOOKUP($B1824,'[9]Población Oficial 2019'!$E$6:$BA$104,23,0)</f>
        <v>8</v>
      </c>
      <c r="AD1824" s="90">
        <f>VLOOKUP($B1824,'[9]Población Oficial 2019'!$E$6:$BA$104,24,0)</f>
        <v>32</v>
      </c>
      <c r="AE1824" s="90">
        <f>VLOOKUP($B1824,'[9]Población Oficial 2019'!$E$6:$BA$104,25,0)</f>
        <v>31</v>
      </c>
      <c r="AF1824" s="90">
        <f>VLOOKUP($B1824,'[9]Población Oficial 2019'!$E$6:$BA$104,26,0)</f>
        <v>31</v>
      </c>
      <c r="AG1824" s="90">
        <f>VLOOKUP($B1824,'[9]Población Oficial 2019'!$E$6:$BA$104,27,0)</f>
        <v>26</v>
      </c>
      <c r="AH1824" s="90">
        <f>VLOOKUP($B1824,'[9]Población Oficial 2019'!$E$6:$BA$104,28,0)</f>
        <v>24</v>
      </c>
      <c r="AI1824" s="90">
        <f>VLOOKUP($B1824,'[9]Población Oficial 2019'!$E$6:$BA$104,29,0)</f>
        <v>21</v>
      </c>
      <c r="AJ1824" s="90">
        <f>VLOOKUP($B1824,'[9]Población Oficial 2019'!$E$6:$BA$104,30,0)</f>
        <v>16</v>
      </c>
      <c r="AK1824" s="90">
        <f>VLOOKUP($B1824,'[9]Población Oficial 2019'!$E$6:$BA$104,31,0)</f>
        <v>11</v>
      </c>
      <c r="AL1824" s="90">
        <f>VLOOKUP($B1824,'[9]Población Oficial 2019'!$E$6:$BA$104,32,0)</f>
        <v>12</v>
      </c>
      <c r="AM1824" s="90">
        <f>VLOOKUP($B1824,'[9]Población Oficial 2019'!$E$6:$BA$104,33,0)</f>
        <v>7</v>
      </c>
      <c r="AN1824" s="90">
        <f>VLOOKUP($B1824,'[9]Población Oficial 2019'!$E$6:$BA$104,34,0)</f>
        <v>5</v>
      </c>
      <c r="AO1824" s="90">
        <f>VLOOKUP($B1824,'[9]Población Oficial 2019'!$E$6:$BA$104,35,0)</f>
        <v>3</v>
      </c>
      <c r="AP1824" s="90">
        <f>VLOOKUP($B1824,'[9]Población Oficial 2019'!$E$6:$BA$104,36,0)</f>
        <v>2</v>
      </c>
      <c r="AQ1824" s="90">
        <f>VLOOKUP($B1824,'[9]Población Oficial 2019'!$E$6:$BA$104,41,0)</f>
        <v>196</v>
      </c>
      <c r="AR1824" s="90">
        <f>VLOOKUP($B1824,'[9]Población Oficial 2019'!$E$6:$BA$104,42,0)</f>
        <v>23</v>
      </c>
      <c r="AS1824" s="90">
        <f>VLOOKUP($B1824,'[9]Población Oficial 2019'!$E$6:$BA$104,43,0)</f>
        <v>19</v>
      </c>
      <c r="AT1824" s="90">
        <f>VLOOKUP($B1824,'[9]Población Oficial 2019'!$E$6:$BA$104,44,0)</f>
        <v>80</v>
      </c>
      <c r="AU1824" s="90">
        <f>VLOOKUP($B1824,'[9]Población Oficial 2019'!$E$6:$BA$104,45,0)</f>
        <v>11</v>
      </c>
    </row>
    <row r="1825" spans="1:47" ht="12">
      <c r="A1825" s="58">
        <v>1826</v>
      </c>
      <c r="B1825" s="58">
        <v>23956</v>
      </c>
      <c r="C1825" s="59" t="s">
        <v>1176</v>
      </c>
      <c r="D1825" s="59" t="s">
        <v>921</v>
      </c>
      <c r="E1825" s="59" t="s">
        <v>952</v>
      </c>
      <c r="F1825" s="59" t="s">
        <v>1101</v>
      </c>
      <c r="G1825" s="12" t="s">
        <v>266</v>
      </c>
      <c r="H1825" s="14">
        <f t="shared" si="438"/>
        <v>23956</v>
      </c>
      <c r="I1825" s="14">
        <f t="shared" si="429"/>
        <v>486</v>
      </c>
      <c r="J1825" s="12">
        <f>VLOOKUP($B1825,'[1]METAS 2019'!$D$4:$Q$843,5,0)</f>
        <v>13</v>
      </c>
      <c r="K1825" s="12">
        <f>VLOOKUP($B1825,'[1]METAS 2019'!$D$4:$Q$843,4,0)</f>
        <v>16</v>
      </c>
      <c r="L1825" s="12">
        <f>VLOOKUP($B1825,'[1]METAS 2019'!$D$4:$Q$843,11,0)</f>
        <v>7</v>
      </c>
      <c r="M1825" s="12">
        <f>VLOOKUP($B1825,'[1]METAS 2019'!$D$4:$Q$843,12,0)</f>
        <v>12</v>
      </c>
      <c r="N1825" s="12">
        <f>VLOOKUP($B1825,'[1]METAS 2019'!$D$4:$Q$843,13,0)</f>
        <v>9</v>
      </c>
      <c r="O1825" s="12">
        <f>VLOOKUP($B1825,'[1]METAS 2019'!$D$4:$Q$843,14,0)</f>
        <v>11</v>
      </c>
      <c r="P1825" s="90">
        <f>VLOOKUP($B1825,'[9]Población Oficial 2019'!$E$6:$BA$104,10,0)</f>
        <v>12</v>
      </c>
      <c r="Q1825" s="90">
        <f>VLOOKUP($B1825,'[9]Población Oficial 2019'!$E$6:$BA$104,11,0)</f>
        <v>12</v>
      </c>
      <c r="R1825" s="90">
        <f>VLOOKUP($B1825,'[9]Población Oficial 2019'!$E$6:$BA$104,12,0)</f>
        <v>12</v>
      </c>
      <c r="S1825" s="90">
        <f>VLOOKUP($B1825,'[9]Población Oficial 2019'!$E$6:$BA$104,13,0)</f>
        <v>12</v>
      </c>
      <c r="T1825" s="90">
        <f>VLOOKUP($B1825,'[9]Población Oficial 2019'!$E$6:$BA$104,14,0)</f>
        <v>12</v>
      </c>
      <c r="U1825" s="90">
        <f>VLOOKUP($B1825,'[9]Población Oficial 2019'!$E$6:$BA$104,15,0)</f>
        <v>12</v>
      </c>
      <c r="V1825" s="90">
        <f>VLOOKUP($B1825,'[9]Población Oficial 2019'!$E$6:$BA$104,16,0)</f>
        <v>11</v>
      </c>
      <c r="W1825" s="90">
        <f>VLOOKUP($B1825,'[9]Población Oficial 2019'!$E$6:$BA$104,17,0)</f>
        <v>11</v>
      </c>
      <c r="X1825" s="90">
        <f>VLOOKUP($B1825,'[9]Población Oficial 2019'!$E$6:$BA$104,18,0)</f>
        <v>11</v>
      </c>
      <c r="Y1825" s="90">
        <f>VLOOKUP($B1825,'[9]Población Oficial 2019'!$E$6:$BA$104,19,0)</f>
        <v>10</v>
      </c>
      <c r="Z1825" s="90">
        <f>VLOOKUP($B1825,'[9]Población Oficial 2019'!$E$6:$BA$104,20,0)</f>
        <v>10</v>
      </c>
      <c r="AA1825" s="90">
        <f>VLOOKUP($B1825,'[9]Población Oficial 2019'!$E$6:$BA$104,21,0)</f>
        <v>10</v>
      </c>
      <c r="AB1825" s="90">
        <f>VLOOKUP($B1825,'[9]Población Oficial 2019'!$E$6:$BA$104,22,0)</f>
        <v>9</v>
      </c>
      <c r="AC1825" s="90">
        <f>VLOOKUP($B1825,'[9]Población Oficial 2019'!$E$6:$BA$104,23,0)</f>
        <v>9</v>
      </c>
      <c r="AD1825" s="90">
        <f>VLOOKUP($B1825,'[9]Población Oficial 2019'!$E$6:$BA$104,24,0)</f>
        <v>38</v>
      </c>
      <c r="AE1825" s="90">
        <f>VLOOKUP($B1825,'[9]Población Oficial 2019'!$E$6:$BA$104,25,0)</f>
        <v>37</v>
      </c>
      <c r="AF1825" s="90">
        <f>VLOOKUP($B1825,'[9]Población Oficial 2019'!$E$6:$BA$104,26,0)</f>
        <v>37</v>
      </c>
      <c r="AG1825" s="90">
        <f>VLOOKUP($B1825,'[9]Población Oficial 2019'!$E$6:$BA$104,27,0)</f>
        <v>31</v>
      </c>
      <c r="AH1825" s="90">
        <f>VLOOKUP($B1825,'[9]Población Oficial 2019'!$E$6:$BA$104,28,0)</f>
        <v>29</v>
      </c>
      <c r="AI1825" s="90">
        <f>VLOOKUP($B1825,'[9]Población Oficial 2019'!$E$6:$BA$104,29,0)</f>
        <v>25</v>
      </c>
      <c r="AJ1825" s="90">
        <f>VLOOKUP($B1825,'[9]Población Oficial 2019'!$E$6:$BA$104,30,0)</f>
        <v>20</v>
      </c>
      <c r="AK1825" s="90">
        <f>VLOOKUP($B1825,'[9]Población Oficial 2019'!$E$6:$BA$104,31,0)</f>
        <v>13</v>
      </c>
      <c r="AL1825" s="90">
        <f>VLOOKUP($B1825,'[9]Población Oficial 2019'!$E$6:$BA$104,32,0)</f>
        <v>14</v>
      </c>
      <c r="AM1825" s="90">
        <f>VLOOKUP($B1825,'[9]Población Oficial 2019'!$E$6:$BA$104,33,0)</f>
        <v>8</v>
      </c>
      <c r="AN1825" s="90">
        <f>VLOOKUP($B1825,'[9]Población Oficial 2019'!$E$6:$BA$104,34,0)</f>
        <v>6</v>
      </c>
      <c r="AO1825" s="90">
        <f>VLOOKUP($B1825,'[9]Población Oficial 2019'!$E$6:$BA$104,35,0)</f>
        <v>4</v>
      </c>
      <c r="AP1825" s="90">
        <f>VLOOKUP($B1825,'[9]Población Oficial 2019'!$E$6:$BA$104,36,0)</f>
        <v>3</v>
      </c>
      <c r="AQ1825" s="90">
        <f>VLOOKUP($B1825,'[9]Población Oficial 2019'!$E$6:$BA$104,41,0)</f>
        <v>234</v>
      </c>
      <c r="AR1825" s="90">
        <f>VLOOKUP($B1825,'[9]Población Oficial 2019'!$E$6:$BA$104,42,0)</f>
        <v>27</v>
      </c>
      <c r="AS1825" s="90">
        <f>VLOOKUP($B1825,'[9]Población Oficial 2019'!$E$6:$BA$104,43,0)</f>
        <v>23</v>
      </c>
      <c r="AT1825" s="90">
        <f>VLOOKUP($B1825,'[9]Población Oficial 2019'!$E$6:$BA$104,44,0)</f>
        <v>95</v>
      </c>
      <c r="AU1825" s="90">
        <f>VLOOKUP($B1825,'[9]Población Oficial 2019'!$E$6:$BA$104,45,0)</f>
        <v>11</v>
      </c>
    </row>
    <row r="1826" spans="1:47" ht="12">
      <c r="A1826" s="58">
        <v>1827</v>
      </c>
      <c r="B1826" s="58">
        <v>4243</v>
      </c>
      <c r="C1826" s="59" t="s">
        <v>1176</v>
      </c>
      <c r="D1826" s="59" t="s">
        <v>921</v>
      </c>
      <c r="E1826" s="59" t="s">
        <v>952</v>
      </c>
      <c r="F1826" s="59" t="s">
        <v>962</v>
      </c>
      <c r="G1826" s="12" t="s">
        <v>266</v>
      </c>
      <c r="H1826" s="14">
        <f t="shared" si="438"/>
        <v>4243</v>
      </c>
      <c r="I1826" s="14">
        <f t="shared" si="429"/>
        <v>706</v>
      </c>
      <c r="J1826" s="12">
        <f>VLOOKUP($B1826,'[1]METAS 2019'!$D$4:$Q$843,5,0)</f>
        <v>12</v>
      </c>
      <c r="K1826" s="12">
        <f>VLOOKUP($B1826,'[1]METAS 2019'!$D$4:$Q$843,4,0)</f>
        <v>15</v>
      </c>
      <c r="L1826" s="12">
        <f>VLOOKUP($B1826,'[1]METAS 2019'!$D$4:$Q$843,11,0)</f>
        <v>9</v>
      </c>
      <c r="M1826" s="12">
        <f>VLOOKUP($B1826,'[1]METAS 2019'!$D$4:$Q$843,12,0)</f>
        <v>18</v>
      </c>
      <c r="N1826" s="12">
        <f>VLOOKUP($B1826,'[1]METAS 2019'!$D$4:$Q$843,13,0)</f>
        <v>19</v>
      </c>
      <c r="O1826" s="12">
        <f>VLOOKUP($B1826,'[1]METAS 2019'!$D$4:$Q$843,14,0)</f>
        <v>14</v>
      </c>
      <c r="P1826" s="90">
        <f>VLOOKUP($B1826,'[9]Población Oficial 2019'!$E$6:$BA$104,10,0)</f>
        <v>17</v>
      </c>
      <c r="Q1826" s="90">
        <f>VLOOKUP($B1826,'[9]Población Oficial 2019'!$E$6:$BA$104,11,0)</f>
        <v>18</v>
      </c>
      <c r="R1826" s="90">
        <f>VLOOKUP($B1826,'[9]Población Oficial 2019'!$E$6:$BA$104,12,0)</f>
        <v>18</v>
      </c>
      <c r="S1826" s="90">
        <f>VLOOKUP($B1826,'[9]Población Oficial 2019'!$E$6:$BA$104,13,0)</f>
        <v>17</v>
      </c>
      <c r="T1826" s="90">
        <f>VLOOKUP($B1826,'[9]Población Oficial 2019'!$E$6:$BA$104,14,0)</f>
        <v>17</v>
      </c>
      <c r="U1826" s="90">
        <f>VLOOKUP($B1826,'[9]Población Oficial 2019'!$E$6:$BA$104,15,0)</f>
        <v>17</v>
      </c>
      <c r="V1826" s="90">
        <f>VLOOKUP($B1826,'[9]Población Oficial 2019'!$E$6:$BA$104,16,0)</f>
        <v>17</v>
      </c>
      <c r="W1826" s="90">
        <f>VLOOKUP($B1826,'[9]Población Oficial 2019'!$E$6:$BA$104,17,0)</f>
        <v>16</v>
      </c>
      <c r="X1826" s="90">
        <f>VLOOKUP($B1826,'[9]Población Oficial 2019'!$E$6:$BA$104,18,0)</f>
        <v>16</v>
      </c>
      <c r="Y1826" s="90">
        <f>VLOOKUP($B1826,'[9]Población Oficial 2019'!$E$6:$BA$104,19,0)</f>
        <v>16</v>
      </c>
      <c r="Z1826" s="90">
        <f>VLOOKUP($B1826,'[9]Población Oficial 2019'!$E$6:$BA$104,20,0)</f>
        <v>15</v>
      </c>
      <c r="AA1826" s="90">
        <f>VLOOKUP($B1826,'[9]Población Oficial 2019'!$E$6:$BA$104,21,0)</f>
        <v>15</v>
      </c>
      <c r="AB1826" s="90">
        <f>VLOOKUP($B1826,'[9]Población Oficial 2019'!$E$6:$BA$104,22,0)</f>
        <v>14</v>
      </c>
      <c r="AC1826" s="90">
        <f>VLOOKUP($B1826,'[9]Población Oficial 2019'!$E$6:$BA$104,23,0)</f>
        <v>13</v>
      </c>
      <c r="AD1826" s="90">
        <f>VLOOKUP($B1826,'[9]Población Oficial 2019'!$E$6:$BA$104,24,0)</f>
        <v>56</v>
      </c>
      <c r="AE1826" s="90">
        <f>VLOOKUP($B1826,'[9]Población Oficial 2019'!$E$6:$BA$104,25,0)</f>
        <v>55</v>
      </c>
      <c r="AF1826" s="90">
        <f>VLOOKUP($B1826,'[9]Población Oficial 2019'!$E$6:$BA$104,26,0)</f>
        <v>55</v>
      </c>
      <c r="AG1826" s="90">
        <f>VLOOKUP($B1826,'[9]Población Oficial 2019'!$E$6:$BA$104,27,0)</f>
        <v>45</v>
      </c>
      <c r="AH1826" s="90">
        <f>VLOOKUP($B1826,'[9]Población Oficial 2019'!$E$6:$BA$104,28,0)</f>
        <v>42</v>
      </c>
      <c r="AI1826" s="90">
        <f>VLOOKUP($B1826,'[9]Población Oficial 2019'!$E$6:$BA$104,29,0)</f>
        <v>38</v>
      </c>
      <c r="AJ1826" s="90">
        <f>VLOOKUP($B1826,'[9]Población Oficial 2019'!$E$6:$BA$104,30,0)</f>
        <v>29</v>
      </c>
      <c r="AK1826" s="90">
        <f>VLOOKUP($B1826,'[9]Población Oficial 2019'!$E$6:$BA$104,31,0)</f>
        <v>20</v>
      </c>
      <c r="AL1826" s="90">
        <f>VLOOKUP($B1826,'[9]Población Oficial 2019'!$E$6:$BA$104,32,0)</f>
        <v>21</v>
      </c>
      <c r="AM1826" s="90">
        <f>VLOOKUP($B1826,'[9]Población Oficial 2019'!$E$6:$BA$104,33,0)</f>
        <v>13</v>
      </c>
      <c r="AN1826" s="90">
        <f>VLOOKUP($B1826,'[9]Población Oficial 2019'!$E$6:$BA$104,34,0)</f>
        <v>9</v>
      </c>
      <c r="AO1826" s="90">
        <f>VLOOKUP($B1826,'[9]Población Oficial 2019'!$E$6:$BA$104,35,0)</f>
        <v>6</v>
      </c>
      <c r="AP1826" s="90">
        <f>VLOOKUP($B1826,'[9]Población Oficial 2019'!$E$6:$BA$104,36,0)</f>
        <v>4</v>
      </c>
      <c r="AQ1826" s="90">
        <f>VLOOKUP($B1826,'[9]Población Oficial 2019'!$E$6:$BA$104,41,0)</f>
        <v>345</v>
      </c>
      <c r="AR1826" s="90">
        <f>VLOOKUP($B1826,'[9]Población Oficial 2019'!$E$6:$BA$104,42,0)</f>
        <v>40</v>
      </c>
      <c r="AS1826" s="90">
        <f>VLOOKUP($B1826,'[9]Población Oficial 2019'!$E$6:$BA$104,43,0)</f>
        <v>34</v>
      </c>
      <c r="AT1826" s="90">
        <f>VLOOKUP($B1826,'[9]Población Oficial 2019'!$E$6:$BA$104,44,0)</f>
        <v>140</v>
      </c>
      <c r="AU1826" s="90">
        <f>VLOOKUP($B1826,'[9]Población Oficial 2019'!$E$6:$BA$104,45,0)</f>
        <v>10</v>
      </c>
    </row>
    <row r="1827" spans="1:47" ht="12">
      <c r="A1827" s="58">
        <v>1828</v>
      </c>
      <c r="B1827" s="58">
        <v>4242</v>
      </c>
      <c r="C1827" s="59" t="s">
        <v>1176</v>
      </c>
      <c r="D1827" s="59" t="s">
        <v>921</v>
      </c>
      <c r="E1827" s="59" t="s">
        <v>952</v>
      </c>
      <c r="F1827" s="59" t="s">
        <v>966</v>
      </c>
      <c r="G1827" s="12" t="s">
        <v>266</v>
      </c>
      <c r="H1827" s="14">
        <f t="shared" si="438"/>
        <v>4242</v>
      </c>
      <c r="I1827" s="14">
        <f t="shared" si="429"/>
        <v>667</v>
      </c>
      <c r="J1827" s="12">
        <f>VLOOKUP($B1827,'[1]METAS 2019'!$D$4:$Q$843,5,0)</f>
        <v>16</v>
      </c>
      <c r="K1827" s="12">
        <f>VLOOKUP($B1827,'[1]METAS 2019'!$D$4:$Q$843,4,0)</f>
        <v>19</v>
      </c>
      <c r="L1827" s="12">
        <f>VLOOKUP($B1827,'[1]METAS 2019'!$D$4:$Q$843,11,0)</f>
        <v>30</v>
      </c>
      <c r="M1827" s="12">
        <f>VLOOKUP($B1827,'[1]METAS 2019'!$D$4:$Q$843,12,0)</f>
        <v>25</v>
      </c>
      <c r="N1827" s="12">
        <f>VLOOKUP($B1827,'[1]METAS 2019'!$D$4:$Q$843,13,0)</f>
        <v>27</v>
      </c>
      <c r="O1827" s="12">
        <f>VLOOKUP($B1827,'[1]METAS 2019'!$D$4:$Q$843,14,0)</f>
        <v>27</v>
      </c>
      <c r="P1827" s="90">
        <f>VLOOKUP($B1827,'[9]Población Oficial 2019'!$E$6:$BA$104,10,0)</f>
        <v>15</v>
      </c>
      <c r="Q1827" s="90">
        <f>VLOOKUP($B1827,'[9]Población Oficial 2019'!$E$6:$BA$104,11,0)</f>
        <v>15</v>
      </c>
      <c r="R1827" s="90">
        <f>VLOOKUP($B1827,'[9]Población Oficial 2019'!$E$6:$BA$104,12,0)</f>
        <v>15</v>
      </c>
      <c r="S1827" s="90">
        <f>VLOOKUP($B1827,'[9]Población Oficial 2019'!$E$6:$BA$104,13,0)</f>
        <v>15</v>
      </c>
      <c r="T1827" s="90">
        <f>VLOOKUP($B1827,'[9]Población Oficial 2019'!$E$6:$BA$104,14,0)</f>
        <v>15</v>
      </c>
      <c r="U1827" s="90">
        <f>VLOOKUP($B1827,'[9]Población Oficial 2019'!$E$6:$BA$104,15,0)</f>
        <v>14</v>
      </c>
      <c r="V1827" s="90">
        <f>VLOOKUP($B1827,'[9]Población Oficial 2019'!$E$6:$BA$104,16,0)</f>
        <v>14</v>
      </c>
      <c r="W1827" s="90">
        <f>VLOOKUP($B1827,'[9]Población Oficial 2019'!$E$6:$BA$104,17,0)</f>
        <v>14</v>
      </c>
      <c r="X1827" s="90">
        <f>VLOOKUP($B1827,'[9]Población Oficial 2019'!$E$6:$BA$104,18,0)</f>
        <v>13</v>
      </c>
      <c r="Y1827" s="90">
        <f>VLOOKUP($B1827,'[9]Población Oficial 2019'!$E$6:$BA$104,19,0)</f>
        <v>13</v>
      </c>
      <c r="Z1827" s="90">
        <f>VLOOKUP($B1827,'[9]Población Oficial 2019'!$E$6:$BA$104,20,0)</f>
        <v>13</v>
      </c>
      <c r="AA1827" s="90">
        <f>VLOOKUP($B1827,'[9]Población Oficial 2019'!$E$6:$BA$104,21,0)</f>
        <v>12</v>
      </c>
      <c r="AB1827" s="90">
        <f>VLOOKUP($B1827,'[9]Población Oficial 2019'!$E$6:$BA$104,22,0)</f>
        <v>12</v>
      </c>
      <c r="AC1827" s="90">
        <f>VLOOKUP($B1827,'[9]Población Oficial 2019'!$E$6:$BA$104,23,0)</f>
        <v>11</v>
      </c>
      <c r="AD1827" s="90">
        <f>VLOOKUP($B1827,'[9]Población Oficial 2019'!$E$6:$BA$104,24,0)</f>
        <v>47</v>
      </c>
      <c r="AE1827" s="90">
        <f>VLOOKUP($B1827,'[9]Población Oficial 2019'!$E$6:$BA$104,25,0)</f>
        <v>46</v>
      </c>
      <c r="AF1827" s="90">
        <f>VLOOKUP($B1827,'[9]Población Oficial 2019'!$E$6:$BA$104,26,0)</f>
        <v>46</v>
      </c>
      <c r="AG1827" s="90">
        <f>VLOOKUP($B1827,'[9]Población Oficial 2019'!$E$6:$BA$104,27,0)</f>
        <v>38</v>
      </c>
      <c r="AH1827" s="90">
        <f>VLOOKUP($B1827,'[9]Población Oficial 2019'!$E$6:$BA$104,28,0)</f>
        <v>36</v>
      </c>
      <c r="AI1827" s="90">
        <f>VLOOKUP($B1827,'[9]Población Oficial 2019'!$E$6:$BA$104,29,0)</f>
        <v>32</v>
      </c>
      <c r="AJ1827" s="90">
        <f>VLOOKUP($B1827,'[9]Población Oficial 2019'!$E$6:$BA$104,30,0)</f>
        <v>24</v>
      </c>
      <c r="AK1827" s="90">
        <f>VLOOKUP($B1827,'[9]Población Oficial 2019'!$E$6:$BA$104,31,0)</f>
        <v>17</v>
      </c>
      <c r="AL1827" s="90">
        <f>VLOOKUP($B1827,'[9]Población Oficial 2019'!$E$6:$BA$104,32,0)</f>
        <v>18</v>
      </c>
      <c r="AM1827" s="90">
        <f>VLOOKUP($B1827,'[9]Población Oficial 2019'!$E$6:$BA$104,33,0)</f>
        <v>11</v>
      </c>
      <c r="AN1827" s="90">
        <f>VLOOKUP($B1827,'[9]Población Oficial 2019'!$E$6:$BA$104,34,0)</f>
        <v>8</v>
      </c>
      <c r="AO1827" s="90">
        <f>VLOOKUP($B1827,'[9]Población Oficial 2019'!$E$6:$BA$104,35,0)</f>
        <v>5</v>
      </c>
      <c r="AP1827" s="90">
        <f>VLOOKUP($B1827,'[9]Población Oficial 2019'!$E$6:$BA$104,36,0)</f>
        <v>4</v>
      </c>
      <c r="AQ1827" s="90">
        <f>VLOOKUP($B1827,'[9]Población Oficial 2019'!$E$6:$BA$104,41,0)</f>
        <v>291</v>
      </c>
      <c r="AR1827" s="90">
        <f>VLOOKUP($B1827,'[9]Población Oficial 2019'!$E$6:$BA$104,42,0)</f>
        <v>33</v>
      </c>
      <c r="AS1827" s="90">
        <f>VLOOKUP($B1827,'[9]Población Oficial 2019'!$E$6:$BA$104,43,0)</f>
        <v>29</v>
      </c>
      <c r="AT1827" s="90">
        <f>VLOOKUP($B1827,'[9]Población Oficial 2019'!$E$6:$BA$104,44,0)</f>
        <v>119</v>
      </c>
      <c r="AU1827" s="90">
        <f>VLOOKUP($B1827,'[9]Población Oficial 2019'!$E$6:$BA$104,45,0)</f>
        <v>18</v>
      </c>
    </row>
    <row r="1828" spans="1:47" ht="12">
      <c r="A1828" s="58">
        <v>1829</v>
      </c>
      <c r="B1828" s="58">
        <v>24938</v>
      </c>
      <c r="C1828" s="59" t="s">
        <v>1176</v>
      </c>
      <c r="D1828" s="59" t="s">
        <v>921</v>
      </c>
      <c r="E1828" s="59" t="s">
        <v>952</v>
      </c>
      <c r="F1828" s="59" t="s">
        <v>1180</v>
      </c>
      <c r="G1828" s="12" t="s">
        <v>266</v>
      </c>
      <c r="H1828" s="14">
        <f t="shared" si="438"/>
        <v>24938</v>
      </c>
      <c r="I1828" s="14">
        <f t="shared" si="429"/>
        <v>414</v>
      </c>
      <c r="J1828" s="90">
        <f>VLOOKUP($B1828,'[9]Población Oficial 2019'!$E$6:$BA$104,4,0)</f>
        <v>5</v>
      </c>
      <c r="K1828" s="90">
        <f>VLOOKUP($B1828,'[9]Población Oficial 2019'!$E$6:$BA$104,5,0)</f>
        <v>6</v>
      </c>
      <c r="L1828" s="90">
        <f>VLOOKUP($B1828,'[9]Población Oficial 2019'!$E$6:$BA$104,6,0)</f>
        <v>6</v>
      </c>
      <c r="M1828" s="90">
        <f>VLOOKUP($B1828,'[9]Población Oficial 2019'!$E$6:$BA$104,7,0)</f>
        <v>5</v>
      </c>
      <c r="N1828" s="90">
        <f>VLOOKUP($B1828,'[9]Población Oficial 2019'!$E$6:$BA$104,8,0)</f>
        <v>7</v>
      </c>
      <c r="O1828" s="90">
        <f>VLOOKUP($B1828,'[9]Población Oficial 2019'!$E$6:$BA$104,9,0)</f>
        <v>6</v>
      </c>
      <c r="P1828" s="90">
        <f>VLOOKUP($B1828,'[9]Población Oficial 2019'!$E$6:$BA$104,10,0)</f>
        <v>11</v>
      </c>
      <c r="Q1828" s="90">
        <f>VLOOKUP($B1828,'[9]Población Oficial 2019'!$E$6:$BA$104,11,0)</f>
        <v>11</v>
      </c>
      <c r="R1828" s="90">
        <f>VLOOKUP($B1828,'[9]Población Oficial 2019'!$E$6:$BA$104,12,0)</f>
        <v>11</v>
      </c>
      <c r="S1828" s="90">
        <f>VLOOKUP($B1828,'[9]Población Oficial 2019'!$E$6:$BA$104,13,0)</f>
        <v>11</v>
      </c>
      <c r="T1828" s="90">
        <f>VLOOKUP($B1828,'[9]Población Oficial 2019'!$E$6:$BA$104,14,0)</f>
        <v>11</v>
      </c>
      <c r="U1828" s="90">
        <f>VLOOKUP($B1828,'[9]Población Oficial 2019'!$E$6:$BA$104,15,0)</f>
        <v>10</v>
      </c>
      <c r="V1828" s="90">
        <f>VLOOKUP($B1828,'[9]Población Oficial 2019'!$E$6:$BA$104,16,0)</f>
        <v>10</v>
      </c>
      <c r="W1828" s="90">
        <f>VLOOKUP($B1828,'[9]Población Oficial 2019'!$E$6:$BA$104,17,0)</f>
        <v>10</v>
      </c>
      <c r="X1828" s="90">
        <f>VLOOKUP($B1828,'[9]Población Oficial 2019'!$E$6:$BA$104,18,0)</f>
        <v>10</v>
      </c>
      <c r="Y1828" s="90">
        <f>VLOOKUP($B1828,'[9]Población Oficial 2019'!$E$6:$BA$104,19,0)</f>
        <v>9</v>
      </c>
      <c r="Z1828" s="90">
        <f>VLOOKUP($B1828,'[9]Población Oficial 2019'!$E$6:$BA$104,20,0)</f>
        <v>9</v>
      </c>
      <c r="AA1828" s="90">
        <f>VLOOKUP($B1828,'[9]Población Oficial 2019'!$E$6:$BA$104,21,0)</f>
        <v>9</v>
      </c>
      <c r="AB1828" s="90">
        <f>VLOOKUP($B1828,'[9]Población Oficial 2019'!$E$6:$BA$104,22,0)</f>
        <v>8</v>
      </c>
      <c r="AC1828" s="90">
        <f>VLOOKUP($B1828,'[9]Población Oficial 2019'!$E$6:$BA$104,23,0)</f>
        <v>8</v>
      </c>
      <c r="AD1828" s="90">
        <f>VLOOKUP($B1828,'[9]Población Oficial 2019'!$E$6:$BA$104,24,0)</f>
        <v>34</v>
      </c>
      <c r="AE1828" s="90">
        <f>VLOOKUP($B1828,'[9]Población Oficial 2019'!$E$6:$BA$104,25,0)</f>
        <v>33</v>
      </c>
      <c r="AF1828" s="90">
        <f>VLOOKUP($B1828,'[9]Población Oficial 2019'!$E$6:$BA$104,26,0)</f>
        <v>33</v>
      </c>
      <c r="AG1828" s="90">
        <f>VLOOKUP($B1828,'[9]Población Oficial 2019'!$E$6:$BA$104,27,0)</f>
        <v>28</v>
      </c>
      <c r="AH1828" s="90">
        <f>VLOOKUP($B1828,'[9]Población Oficial 2019'!$E$6:$BA$104,28,0)</f>
        <v>26</v>
      </c>
      <c r="AI1828" s="90">
        <f>VLOOKUP($B1828,'[9]Población Oficial 2019'!$E$6:$BA$104,29,0)</f>
        <v>23</v>
      </c>
      <c r="AJ1828" s="90">
        <f>VLOOKUP($B1828,'[9]Población Oficial 2019'!$E$6:$BA$104,30,0)</f>
        <v>18</v>
      </c>
      <c r="AK1828" s="90">
        <f>VLOOKUP($B1828,'[9]Población Oficial 2019'!$E$6:$BA$104,31,0)</f>
        <v>12</v>
      </c>
      <c r="AL1828" s="90">
        <f>VLOOKUP($B1828,'[9]Población Oficial 2019'!$E$6:$BA$104,32,0)</f>
        <v>13</v>
      </c>
      <c r="AM1828" s="90">
        <f>VLOOKUP($B1828,'[9]Población Oficial 2019'!$E$6:$BA$104,33,0)</f>
        <v>8</v>
      </c>
      <c r="AN1828" s="90">
        <f>VLOOKUP($B1828,'[9]Población Oficial 2019'!$E$6:$BA$104,34,0)</f>
        <v>6</v>
      </c>
      <c r="AO1828" s="90">
        <f>VLOOKUP($B1828,'[9]Población Oficial 2019'!$E$6:$BA$104,35,0)</f>
        <v>4</v>
      </c>
      <c r="AP1828" s="90">
        <f>VLOOKUP($B1828,'[9]Población Oficial 2019'!$E$6:$BA$104,36,0)</f>
        <v>3</v>
      </c>
      <c r="AQ1828" s="90">
        <f>VLOOKUP($B1828,'[9]Población Oficial 2019'!$E$6:$BA$104,41,0)</f>
        <v>210</v>
      </c>
      <c r="AR1828" s="90">
        <f>VLOOKUP($B1828,'[9]Población Oficial 2019'!$E$6:$BA$104,42,0)</f>
        <v>24</v>
      </c>
      <c r="AS1828" s="90">
        <f>VLOOKUP($B1828,'[9]Población Oficial 2019'!$E$6:$BA$104,43,0)</f>
        <v>21</v>
      </c>
      <c r="AT1828" s="90">
        <f>VLOOKUP($B1828,'[9]Población Oficial 2019'!$E$6:$BA$104,44,0)</f>
        <v>85</v>
      </c>
      <c r="AU1828" s="90">
        <f>VLOOKUP($B1828,'[9]Población Oficial 2019'!$E$6:$BA$104,45,0)</f>
        <v>5</v>
      </c>
    </row>
    <row r="1829" spans="1:47" ht="12">
      <c r="A1829" s="58">
        <v>1830</v>
      </c>
      <c r="B1829" s="58">
        <v>13849</v>
      </c>
      <c r="C1829" s="59" t="s">
        <v>1176</v>
      </c>
      <c r="D1829" s="59" t="s">
        <v>921</v>
      </c>
      <c r="E1829" s="59" t="s">
        <v>952</v>
      </c>
      <c r="F1829" s="59" t="s">
        <v>968</v>
      </c>
      <c r="G1829" s="12" t="s">
        <v>266</v>
      </c>
      <c r="H1829" s="14">
        <f t="shared" si="438"/>
        <v>13849</v>
      </c>
      <c r="I1829" s="14">
        <f t="shared" si="429"/>
        <v>557</v>
      </c>
      <c r="J1829" s="12">
        <f>VLOOKUP($B1829,'[1]METAS 2019'!$D$4:$Q$843,5,0)</f>
        <v>12</v>
      </c>
      <c r="K1829" s="12">
        <f>VLOOKUP($B1829,'[1]METAS 2019'!$D$4:$Q$843,4,0)</f>
        <v>9</v>
      </c>
      <c r="L1829" s="12">
        <f>VLOOKUP($B1829,'[1]METAS 2019'!$D$4:$Q$843,11,0)</f>
        <v>10</v>
      </c>
      <c r="M1829" s="12">
        <f>VLOOKUP($B1829,'[1]METAS 2019'!$D$4:$Q$843,12,0)</f>
        <v>16</v>
      </c>
      <c r="N1829" s="12">
        <f>VLOOKUP($B1829,'[1]METAS 2019'!$D$4:$Q$843,13,0)</f>
        <v>13</v>
      </c>
      <c r="O1829" s="12">
        <f>VLOOKUP($B1829,'[1]METAS 2019'!$D$4:$Q$843,14,0)</f>
        <v>12</v>
      </c>
      <c r="P1829" s="90">
        <f>VLOOKUP($B1829,'[9]Población Oficial 2019'!$E$6:$BA$104,10,0)</f>
        <v>14</v>
      </c>
      <c r="Q1829" s="90">
        <f>VLOOKUP($B1829,'[9]Población Oficial 2019'!$E$6:$BA$104,11,0)</f>
        <v>14</v>
      </c>
      <c r="R1829" s="90">
        <f>VLOOKUP($B1829,'[9]Población Oficial 2019'!$E$6:$BA$104,12,0)</f>
        <v>14</v>
      </c>
      <c r="S1829" s="90">
        <f>VLOOKUP($B1829,'[9]Población Oficial 2019'!$E$6:$BA$104,13,0)</f>
        <v>14</v>
      </c>
      <c r="T1829" s="90">
        <f>VLOOKUP($B1829,'[9]Población Oficial 2019'!$E$6:$BA$104,14,0)</f>
        <v>14</v>
      </c>
      <c r="U1829" s="90">
        <f>VLOOKUP($B1829,'[9]Población Oficial 2019'!$E$6:$BA$104,15,0)</f>
        <v>13</v>
      </c>
      <c r="V1829" s="90">
        <f>VLOOKUP($B1829,'[9]Población Oficial 2019'!$E$6:$BA$104,16,0)</f>
        <v>13</v>
      </c>
      <c r="W1829" s="90">
        <f>VLOOKUP($B1829,'[9]Población Oficial 2019'!$E$6:$BA$104,17,0)</f>
        <v>13</v>
      </c>
      <c r="X1829" s="90">
        <f>VLOOKUP($B1829,'[9]Población Oficial 2019'!$E$6:$BA$104,18,0)</f>
        <v>12</v>
      </c>
      <c r="Y1829" s="90">
        <f>VLOOKUP($B1829,'[9]Población Oficial 2019'!$E$6:$BA$104,19,0)</f>
        <v>12</v>
      </c>
      <c r="Z1829" s="90">
        <f>VLOOKUP($B1829,'[9]Población Oficial 2019'!$E$6:$BA$104,20,0)</f>
        <v>12</v>
      </c>
      <c r="AA1829" s="90">
        <f>VLOOKUP($B1829,'[9]Población Oficial 2019'!$E$6:$BA$104,21,0)</f>
        <v>11</v>
      </c>
      <c r="AB1829" s="90">
        <f>VLOOKUP($B1829,'[9]Población Oficial 2019'!$E$6:$BA$104,22,0)</f>
        <v>11</v>
      </c>
      <c r="AC1829" s="90">
        <f>VLOOKUP($B1829,'[9]Población Oficial 2019'!$E$6:$BA$104,23,0)</f>
        <v>10</v>
      </c>
      <c r="AD1829" s="90">
        <f>VLOOKUP($B1829,'[9]Población Oficial 2019'!$E$6:$BA$104,24,0)</f>
        <v>44</v>
      </c>
      <c r="AE1829" s="90">
        <f>VLOOKUP($B1829,'[9]Población Oficial 2019'!$E$6:$BA$104,25,0)</f>
        <v>43</v>
      </c>
      <c r="AF1829" s="90">
        <f>VLOOKUP($B1829,'[9]Población Oficial 2019'!$E$6:$BA$104,26,0)</f>
        <v>43</v>
      </c>
      <c r="AG1829" s="90">
        <f>VLOOKUP($B1829,'[9]Población Oficial 2019'!$E$6:$BA$104,27,0)</f>
        <v>36</v>
      </c>
      <c r="AH1829" s="90">
        <f>VLOOKUP($B1829,'[9]Población Oficial 2019'!$E$6:$BA$104,28,0)</f>
        <v>33</v>
      </c>
      <c r="AI1829" s="90">
        <f>VLOOKUP($B1829,'[9]Población Oficial 2019'!$E$6:$BA$104,29,0)</f>
        <v>29</v>
      </c>
      <c r="AJ1829" s="90">
        <f>VLOOKUP($B1829,'[9]Población Oficial 2019'!$E$6:$BA$104,30,0)</f>
        <v>23</v>
      </c>
      <c r="AK1829" s="90">
        <f>VLOOKUP($B1829,'[9]Población Oficial 2019'!$E$6:$BA$104,31,0)</f>
        <v>16</v>
      </c>
      <c r="AL1829" s="90">
        <f>VLOOKUP($B1829,'[9]Población Oficial 2019'!$E$6:$BA$104,32,0)</f>
        <v>16</v>
      </c>
      <c r="AM1829" s="90">
        <f>VLOOKUP($B1829,'[9]Población Oficial 2019'!$E$6:$BA$104,33,0)</f>
        <v>10</v>
      </c>
      <c r="AN1829" s="90">
        <f>VLOOKUP($B1829,'[9]Población Oficial 2019'!$E$6:$BA$104,34,0)</f>
        <v>7</v>
      </c>
      <c r="AO1829" s="90">
        <f>VLOOKUP($B1829,'[9]Población Oficial 2019'!$E$6:$BA$104,35,0)</f>
        <v>5</v>
      </c>
      <c r="AP1829" s="90">
        <f>VLOOKUP($B1829,'[9]Población Oficial 2019'!$E$6:$BA$104,36,0)</f>
        <v>3</v>
      </c>
      <c r="AQ1829" s="90">
        <f>VLOOKUP($B1829,'[9]Población Oficial 2019'!$E$6:$BA$104,41,0)</f>
        <v>271</v>
      </c>
      <c r="AR1829" s="90">
        <f>VLOOKUP($B1829,'[9]Población Oficial 2019'!$E$6:$BA$104,42,0)</f>
        <v>31</v>
      </c>
      <c r="AS1829" s="90">
        <f>VLOOKUP($B1829,'[9]Población Oficial 2019'!$E$6:$BA$104,43,0)</f>
        <v>27</v>
      </c>
      <c r="AT1829" s="90">
        <f>VLOOKUP($B1829,'[9]Población Oficial 2019'!$E$6:$BA$104,44,0)</f>
        <v>110</v>
      </c>
      <c r="AU1829" s="90">
        <f>VLOOKUP($B1829,'[9]Población Oficial 2019'!$E$6:$BA$104,45,0)</f>
        <v>14</v>
      </c>
    </row>
    <row r="1830" spans="1:47" ht="12">
      <c r="A1830" s="97">
        <v>1831</v>
      </c>
      <c r="B1830" s="97"/>
      <c r="C1830" s="98"/>
      <c r="D1830" s="98"/>
      <c r="E1830" s="98"/>
      <c r="F1830" s="98" t="s">
        <v>1181</v>
      </c>
      <c r="G1830" s="17" t="s">
        <v>1214</v>
      </c>
      <c r="H1830" s="81"/>
      <c r="I1830" s="81">
        <f t="shared" si="429"/>
        <v>101393</v>
      </c>
      <c r="J1830" s="17">
        <f>SUM(J1831:J1855)</f>
        <v>2309</v>
      </c>
      <c r="K1830" s="17">
        <f t="shared" ref="K1830:AU1830" si="439">SUM(K1831:K1855)</f>
        <v>2320</v>
      </c>
      <c r="L1830" s="17">
        <f t="shared" si="439"/>
        <v>2084</v>
      </c>
      <c r="M1830" s="17">
        <f t="shared" si="439"/>
        <v>2129</v>
      </c>
      <c r="N1830" s="17">
        <f t="shared" si="439"/>
        <v>2185</v>
      </c>
      <c r="O1830" s="17">
        <f t="shared" si="439"/>
        <v>1649</v>
      </c>
      <c r="P1830" s="17">
        <f t="shared" si="439"/>
        <v>1742</v>
      </c>
      <c r="Q1830" s="17">
        <f t="shared" si="439"/>
        <v>1759</v>
      </c>
      <c r="R1830" s="17">
        <f t="shared" si="439"/>
        <v>1784</v>
      </c>
      <c r="S1830" s="17">
        <f t="shared" si="439"/>
        <v>1802</v>
      </c>
      <c r="T1830" s="17">
        <f t="shared" si="439"/>
        <v>1824</v>
      </c>
      <c r="U1830" s="17">
        <f t="shared" si="439"/>
        <v>1844</v>
      </c>
      <c r="V1830" s="17">
        <f t="shared" si="439"/>
        <v>1866</v>
      </c>
      <c r="W1830" s="17">
        <f t="shared" si="439"/>
        <v>1901</v>
      </c>
      <c r="X1830" s="17">
        <f t="shared" si="439"/>
        <v>1939</v>
      </c>
      <c r="Y1830" s="17">
        <f t="shared" si="439"/>
        <v>1977</v>
      </c>
      <c r="Z1830" s="17">
        <f t="shared" si="439"/>
        <v>2011</v>
      </c>
      <c r="AA1830" s="17">
        <f t="shared" si="439"/>
        <v>2021</v>
      </c>
      <c r="AB1830" s="17">
        <f t="shared" si="439"/>
        <v>1994</v>
      </c>
      <c r="AC1830" s="17">
        <f t="shared" si="439"/>
        <v>1952</v>
      </c>
      <c r="AD1830" s="17">
        <f t="shared" si="439"/>
        <v>9024</v>
      </c>
      <c r="AE1830" s="17">
        <f t="shared" si="439"/>
        <v>8343</v>
      </c>
      <c r="AF1830" s="17">
        <f t="shared" si="439"/>
        <v>9124</v>
      </c>
      <c r="AG1830" s="17">
        <f t="shared" si="439"/>
        <v>7713</v>
      </c>
      <c r="AH1830" s="17">
        <f t="shared" si="439"/>
        <v>7269</v>
      </c>
      <c r="AI1830" s="17">
        <f t="shared" si="439"/>
        <v>6102</v>
      </c>
      <c r="AJ1830" s="17">
        <f t="shared" si="439"/>
        <v>4519</v>
      </c>
      <c r="AK1830" s="17">
        <f t="shared" si="439"/>
        <v>3487</v>
      </c>
      <c r="AL1830" s="17">
        <f t="shared" si="439"/>
        <v>2421</v>
      </c>
      <c r="AM1830" s="17">
        <f t="shared" si="439"/>
        <v>1728</v>
      </c>
      <c r="AN1830" s="17">
        <f t="shared" si="439"/>
        <v>1161</v>
      </c>
      <c r="AO1830" s="17">
        <f t="shared" si="439"/>
        <v>746</v>
      </c>
      <c r="AP1830" s="17">
        <f t="shared" si="439"/>
        <v>664</v>
      </c>
      <c r="AQ1830" s="17">
        <f t="shared" si="439"/>
        <v>49452</v>
      </c>
      <c r="AR1830" s="17">
        <f t="shared" si="439"/>
        <v>4585</v>
      </c>
      <c r="AS1830" s="17">
        <f t="shared" si="439"/>
        <v>5035</v>
      </c>
      <c r="AT1830" s="17">
        <f t="shared" si="439"/>
        <v>24250</v>
      </c>
      <c r="AU1830" s="17">
        <f t="shared" si="439"/>
        <v>1675</v>
      </c>
    </row>
    <row r="1831" spans="1:47" ht="12">
      <c r="A1831" s="58">
        <v>1832</v>
      </c>
      <c r="B1831" s="58">
        <v>10136</v>
      </c>
      <c r="C1831" s="59" t="s">
        <v>1176</v>
      </c>
      <c r="D1831" s="59" t="s">
        <v>921</v>
      </c>
      <c r="E1831" s="59" t="s">
        <v>436</v>
      </c>
      <c r="F1831" s="59" t="s">
        <v>1012</v>
      </c>
      <c r="G1831" s="12" t="s">
        <v>310</v>
      </c>
      <c r="H1831" s="14">
        <f t="shared" ref="H1831:H1855" si="440">B1831</f>
        <v>10136</v>
      </c>
      <c r="I1831" s="14">
        <f t="shared" si="429"/>
        <v>13492</v>
      </c>
      <c r="J1831" s="12">
        <v>398</v>
      </c>
      <c r="K1831" s="12">
        <v>396</v>
      </c>
      <c r="L1831" s="12">
        <v>290</v>
      </c>
      <c r="M1831" s="12">
        <v>310</v>
      </c>
      <c r="N1831" s="12">
        <v>345</v>
      </c>
      <c r="O1831" s="90">
        <f>VLOOKUP($B1831,'[9]Población Oficial 2019'!$E$6:$BA$104,10,0)</f>
        <v>234</v>
      </c>
      <c r="P1831" s="90">
        <f>VLOOKUP($B1831,'[9]Población Oficial 2019'!$E$6:$BA$104,10,0)</f>
        <v>234</v>
      </c>
      <c r="Q1831" s="90">
        <f>VLOOKUP($B1831,'[9]Población Oficial 2019'!$E$6:$BA$104,11,0)</f>
        <v>228</v>
      </c>
      <c r="R1831" s="90">
        <f>VLOOKUP($B1831,'[9]Población Oficial 2019'!$E$6:$BA$104,12,0)</f>
        <v>231</v>
      </c>
      <c r="S1831" s="90">
        <f>VLOOKUP($B1831,'[9]Población Oficial 2019'!$E$6:$BA$104,13,0)</f>
        <v>234</v>
      </c>
      <c r="T1831" s="90">
        <f>VLOOKUP($B1831,'[9]Población Oficial 2019'!$E$6:$BA$104,14,0)</f>
        <v>237</v>
      </c>
      <c r="U1831" s="90">
        <f>VLOOKUP($B1831,'[9]Población Oficial 2019'!$E$6:$BA$104,15,0)</f>
        <v>239</v>
      </c>
      <c r="V1831" s="90">
        <f>VLOOKUP($B1831,'[9]Población Oficial 2019'!$E$6:$BA$104,16,0)</f>
        <v>242</v>
      </c>
      <c r="W1831" s="90">
        <f>VLOOKUP($B1831,'[9]Población Oficial 2019'!$E$6:$BA$104,17,0)</f>
        <v>247</v>
      </c>
      <c r="X1831" s="90">
        <f>VLOOKUP($B1831,'[9]Población Oficial 2019'!$E$6:$BA$104,18,0)</f>
        <v>252</v>
      </c>
      <c r="Y1831" s="90">
        <f>VLOOKUP($B1831,'[9]Población Oficial 2019'!$E$6:$BA$104,19,0)</f>
        <v>256</v>
      </c>
      <c r="Z1831" s="90">
        <f>VLOOKUP($B1831,'[9]Población Oficial 2019'!$E$6:$BA$104,20,0)</f>
        <v>261</v>
      </c>
      <c r="AA1831" s="90">
        <f>VLOOKUP($B1831,'[9]Población Oficial 2019'!$E$6:$BA$104,21,0)</f>
        <v>263</v>
      </c>
      <c r="AB1831" s="90">
        <f>VLOOKUP($B1831,'[9]Población Oficial 2019'!$E$6:$BA$104,22,0)</f>
        <v>259</v>
      </c>
      <c r="AC1831" s="90">
        <f>VLOOKUP($B1831,'[9]Población Oficial 2019'!$E$6:$BA$104,23,0)</f>
        <v>253</v>
      </c>
      <c r="AD1831" s="90">
        <f>VLOOKUP($B1831,'[9]Población Oficial 2019'!$E$6:$BA$104,24,0)</f>
        <v>1173</v>
      </c>
      <c r="AE1831" s="90">
        <f>VLOOKUP($B1831,'[9]Población Oficial 2019'!$E$6:$BA$104,25,0)</f>
        <v>1084</v>
      </c>
      <c r="AF1831" s="90">
        <f>VLOOKUP($B1831,'[9]Población Oficial 2019'!$E$6:$BA$104,26,0)</f>
        <v>1187</v>
      </c>
      <c r="AG1831" s="90">
        <f>VLOOKUP($B1831,'[9]Población Oficial 2019'!$E$6:$BA$104,27,0)</f>
        <v>1001</v>
      </c>
      <c r="AH1831" s="90">
        <f>VLOOKUP($B1831,'[9]Población Oficial 2019'!$E$6:$BA$104,28,0)</f>
        <v>946</v>
      </c>
      <c r="AI1831" s="90">
        <f>VLOOKUP($B1831,'[9]Población Oficial 2019'!$E$6:$BA$104,29,0)</f>
        <v>794</v>
      </c>
      <c r="AJ1831" s="90">
        <f>VLOOKUP($B1831,'[9]Población Oficial 2019'!$E$6:$BA$104,30,0)</f>
        <v>587</v>
      </c>
      <c r="AK1831" s="90">
        <f>VLOOKUP($B1831,'[9]Población Oficial 2019'!$E$6:$BA$104,31,0)</f>
        <v>453</v>
      </c>
      <c r="AL1831" s="90">
        <f>VLOOKUP($B1831,'[9]Población Oficial 2019'!$E$6:$BA$104,32,0)</f>
        <v>314</v>
      </c>
      <c r="AM1831" s="90">
        <f>VLOOKUP($B1831,'[9]Población Oficial 2019'!$E$6:$BA$104,33,0)</f>
        <v>222</v>
      </c>
      <c r="AN1831" s="90">
        <f>VLOOKUP($B1831,'[9]Población Oficial 2019'!$E$6:$BA$104,34,0)</f>
        <v>148</v>
      </c>
      <c r="AO1831" s="90">
        <f>VLOOKUP($B1831,'[9]Población Oficial 2019'!$E$6:$BA$104,35,0)</f>
        <v>93</v>
      </c>
      <c r="AP1831" s="90">
        <f>VLOOKUP($B1831,'[9]Población Oficial 2019'!$E$6:$BA$104,36,0)</f>
        <v>81</v>
      </c>
      <c r="AQ1831" s="90">
        <f>VLOOKUP($B1831,'[9]Población Oficial 2019'!$E$6:$BA$104,41,0)</f>
        <v>6450</v>
      </c>
      <c r="AR1831" s="90">
        <f>VLOOKUP($B1831,'[9]Población Oficial 2019'!$E$6:$BA$104,42,0)</f>
        <v>598</v>
      </c>
      <c r="AS1831" s="90">
        <f>VLOOKUP($B1831,'[9]Población Oficial 2019'!$E$6:$BA$104,43,0)</f>
        <v>657</v>
      </c>
      <c r="AT1831" s="90">
        <f>VLOOKUP($B1831,'[9]Población Oficial 2019'!$E$6:$BA$104,44,0)</f>
        <v>3163</v>
      </c>
      <c r="AU1831" s="90">
        <f>VLOOKUP($B1831,'[9]Población Oficial 2019'!$E$6:$BA$104,45,0)</f>
        <v>0</v>
      </c>
    </row>
    <row r="1832" spans="1:47" ht="12">
      <c r="A1832" s="58">
        <v>1833</v>
      </c>
      <c r="B1832" s="58">
        <v>4210</v>
      </c>
      <c r="C1832" s="59" t="s">
        <v>1176</v>
      </c>
      <c r="D1832" s="59" t="s">
        <v>921</v>
      </c>
      <c r="E1832" s="59" t="s">
        <v>436</v>
      </c>
      <c r="F1832" s="59" t="s">
        <v>923</v>
      </c>
      <c r="G1832" s="12" t="s">
        <v>310</v>
      </c>
      <c r="H1832" s="14">
        <f t="shared" si="440"/>
        <v>4210</v>
      </c>
      <c r="I1832" s="14">
        <f t="shared" si="429"/>
        <v>17150</v>
      </c>
      <c r="J1832" s="12">
        <f>VLOOKUP($B1832,'[1]METAS 2019'!$D$4:$Q$843,5,0)</f>
        <v>641</v>
      </c>
      <c r="K1832" s="12">
        <f>VLOOKUP($B1832,'[1]METAS 2019'!$D$4:$Q$843,4,0)</f>
        <v>644</v>
      </c>
      <c r="L1832" s="12">
        <f>VLOOKUP($B1832,'[1]METAS 2019'!$D$4:$Q$843,11,0)</f>
        <v>605</v>
      </c>
      <c r="M1832" s="12">
        <f>VLOOKUP($B1832,'[1]METAS 2019'!$D$4:$Q$843,12,0)</f>
        <v>638</v>
      </c>
      <c r="N1832" s="12">
        <f>VLOOKUP($B1832,'[1]METAS 2019'!$D$4:$Q$843,13,0)</f>
        <v>635</v>
      </c>
      <c r="O1832" s="90">
        <f>VLOOKUP($B1832,'[9]Población Oficial 2019'!$E$6:$BA$104,10,0)</f>
        <v>273</v>
      </c>
      <c r="P1832" s="90">
        <f>VLOOKUP($B1832,'[9]Población Oficial 2019'!$E$6:$BA$104,10,0)</f>
        <v>273</v>
      </c>
      <c r="Q1832" s="90">
        <f>VLOOKUP($B1832,'[9]Población Oficial 2019'!$E$6:$BA$104,11,0)</f>
        <v>279</v>
      </c>
      <c r="R1832" s="90">
        <f>VLOOKUP($B1832,'[9]Población Oficial 2019'!$E$6:$BA$104,12,0)</f>
        <v>282</v>
      </c>
      <c r="S1832" s="90">
        <f>VLOOKUP($B1832,'[9]Población Oficial 2019'!$E$6:$BA$104,13,0)</f>
        <v>283</v>
      </c>
      <c r="T1832" s="90">
        <f>VLOOKUP($B1832,'[9]Población Oficial 2019'!$E$6:$BA$104,14,0)</f>
        <v>286</v>
      </c>
      <c r="U1832" s="90">
        <f>VLOOKUP($B1832,'[9]Población Oficial 2019'!$E$6:$BA$104,15,0)</f>
        <v>290</v>
      </c>
      <c r="V1832" s="90">
        <f>VLOOKUP($B1832,'[9]Población Oficial 2019'!$E$6:$BA$104,16,0)</f>
        <v>293</v>
      </c>
      <c r="W1832" s="90">
        <f>VLOOKUP($B1832,'[9]Población Oficial 2019'!$E$6:$BA$104,17,0)</f>
        <v>298</v>
      </c>
      <c r="X1832" s="90">
        <f>VLOOKUP($B1832,'[9]Población Oficial 2019'!$E$6:$BA$104,18,0)</f>
        <v>302</v>
      </c>
      <c r="Y1832" s="90">
        <f>VLOOKUP($B1832,'[9]Población Oficial 2019'!$E$6:$BA$104,19,0)</f>
        <v>311</v>
      </c>
      <c r="Z1832" s="90">
        <f>VLOOKUP($B1832,'[9]Población Oficial 2019'!$E$6:$BA$104,20,0)</f>
        <v>316</v>
      </c>
      <c r="AA1832" s="90">
        <f>VLOOKUP($B1832,'[9]Población Oficial 2019'!$E$6:$BA$104,21,0)</f>
        <v>316</v>
      </c>
      <c r="AB1832" s="90">
        <f>VLOOKUP($B1832,'[9]Población Oficial 2019'!$E$6:$BA$104,22,0)</f>
        <v>313</v>
      </c>
      <c r="AC1832" s="90">
        <f>VLOOKUP($B1832,'[9]Población Oficial 2019'!$E$6:$BA$104,23,0)</f>
        <v>309</v>
      </c>
      <c r="AD1832" s="90">
        <f>VLOOKUP($B1832,'[9]Población Oficial 2019'!$E$6:$BA$104,24,0)</f>
        <v>1385</v>
      </c>
      <c r="AE1832" s="90">
        <f>VLOOKUP($B1832,'[9]Población Oficial 2019'!$E$6:$BA$104,25,0)</f>
        <v>1286</v>
      </c>
      <c r="AF1832" s="90">
        <f>VLOOKUP($B1832,'[9]Población Oficial 2019'!$E$6:$BA$104,26,0)</f>
        <v>1399</v>
      </c>
      <c r="AG1832" s="90">
        <f>VLOOKUP($B1832,'[9]Población Oficial 2019'!$E$6:$BA$104,27,0)</f>
        <v>1190</v>
      </c>
      <c r="AH1832" s="90">
        <f>VLOOKUP($B1832,'[9]Población Oficial 2019'!$E$6:$BA$104,28,0)</f>
        <v>1106</v>
      </c>
      <c r="AI1832" s="90">
        <f>VLOOKUP($B1832,'[9]Población Oficial 2019'!$E$6:$BA$104,29,0)</f>
        <v>928</v>
      </c>
      <c r="AJ1832" s="90">
        <f>VLOOKUP($B1832,'[9]Población Oficial 2019'!$E$6:$BA$104,30,0)</f>
        <v>688</v>
      </c>
      <c r="AK1832" s="90">
        <f>VLOOKUP($B1832,'[9]Población Oficial 2019'!$E$6:$BA$104,31,0)</f>
        <v>531</v>
      </c>
      <c r="AL1832" s="90">
        <f>VLOOKUP($B1832,'[9]Población Oficial 2019'!$E$6:$BA$104,32,0)</f>
        <v>369</v>
      </c>
      <c r="AM1832" s="90">
        <f>VLOOKUP($B1832,'[9]Población Oficial 2019'!$E$6:$BA$104,33,0)</f>
        <v>264</v>
      </c>
      <c r="AN1832" s="90">
        <f>VLOOKUP($B1832,'[9]Población Oficial 2019'!$E$6:$BA$104,34,0)</f>
        <v>178</v>
      </c>
      <c r="AO1832" s="90">
        <f>VLOOKUP($B1832,'[9]Población Oficial 2019'!$E$6:$BA$104,35,0)</f>
        <v>121</v>
      </c>
      <c r="AP1832" s="90">
        <f>VLOOKUP($B1832,'[9]Población Oficial 2019'!$E$6:$BA$104,36,0)</f>
        <v>118</v>
      </c>
      <c r="AQ1832" s="90">
        <f>VLOOKUP($B1832,'[9]Población Oficial 2019'!$E$6:$BA$104,41,0)</f>
        <v>7515</v>
      </c>
      <c r="AR1832" s="90">
        <f>VLOOKUP($B1832,'[9]Población Oficial 2019'!$E$6:$BA$104,42,0)</f>
        <v>697</v>
      </c>
      <c r="AS1832" s="90">
        <f>VLOOKUP($B1832,'[9]Población Oficial 2019'!$E$6:$BA$104,43,0)</f>
        <v>765</v>
      </c>
      <c r="AT1832" s="90">
        <f>VLOOKUP($B1832,'[9]Población Oficial 2019'!$E$6:$BA$104,44,0)</f>
        <v>3685</v>
      </c>
      <c r="AU1832" s="90">
        <f>VLOOKUP($B1832,'[9]Población Oficial 2019'!$E$6:$BA$104,45,0)</f>
        <v>290</v>
      </c>
    </row>
    <row r="1833" spans="1:47" ht="12">
      <c r="A1833" s="58">
        <v>1834</v>
      </c>
      <c r="B1833" s="58">
        <v>25526</v>
      </c>
      <c r="C1833" s="59" t="s">
        <v>1176</v>
      </c>
      <c r="D1833" s="59" t="s">
        <v>921</v>
      </c>
      <c r="E1833" s="59" t="s">
        <v>952</v>
      </c>
      <c r="F1833" s="59" t="s">
        <v>1109</v>
      </c>
      <c r="G1833" s="12" t="s">
        <v>283</v>
      </c>
      <c r="H1833" s="14">
        <f t="shared" si="440"/>
        <v>25526</v>
      </c>
      <c r="I1833" s="14">
        <f t="shared" si="429"/>
        <v>5919</v>
      </c>
      <c r="J1833" s="90">
        <f>VLOOKUP($B1833,'[9]Población Oficial 2019'!$E$6:$BA$104,4,0)</f>
        <v>115</v>
      </c>
      <c r="K1833" s="90">
        <f>VLOOKUP($B1833,'[9]Población Oficial 2019'!$E$6:$BA$104,5,0)</f>
        <v>110</v>
      </c>
      <c r="L1833" s="90">
        <f>VLOOKUP($B1833,'[9]Población Oficial 2019'!$E$6:$BA$104,6,0)</f>
        <v>113</v>
      </c>
      <c r="M1833" s="90">
        <f>VLOOKUP($B1833,'[9]Población Oficial 2019'!$E$6:$BA$104,7,0)</f>
        <v>111</v>
      </c>
      <c r="N1833" s="90">
        <f>VLOOKUP($B1833,'[9]Población Oficial 2019'!$E$6:$BA$104,8,0)</f>
        <v>105</v>
      </c>
      <c r="O1833" s="90">
        <f>VLOOKUP($B1833,'[9]Población Oficial 2019'!$E$6:$BA$104,9,0)</f>
        <v>118</v>
      </c>
      <c r="P1833" s="90">
        <f>VLOOKUP($B1833,'[9]Población Oficial 2019'!$E$6:$BA$104,10,0)</f>
        <v>102</v>
      </c>
      <c r="Q1833" s="90">
        <f>VLOOKUP($B1833,'[9]Población Oficial 2019'!$E$6:$BA$104,11,0)</f>
        <v>103</v>
      </c>
      <c r="R1833" s="90">
        <f>VLOOKUP($B1833,'[9]Población Oficial 2019'!$E$6:$BA$104,12,0)</f>
        <v>105</v>
      </c>
      <c r="S1833" s="90">
        <f>VLOOKUP($B1833,'[9]Población Oficial 2019'!$E$6:$BA$104,13,0)</f>
        <v>106</v>
      </c>
      <c r="T1833" s="90">
        <f>VLOOKUP($B1833,'[9]Población Oficial 2019'!$E$6:$BA$104,14,0)</f>
        <v>108</v>
      </c>
      <c r="U1833" s="90">
        <f>VLOOKUP($B1833,'[9]Población Oficial 2019'!$E$6:$BA$104,15,0)</f>
        <v>109</v>
      </c>
      <c r="V1833" s="90">
        <f>VLOOKUP($B1833,'[9]Población Oficial 2019'!$E$6:$BA$104,16,0)</f>
        <v>110</v>
      </c>
      <c r="W1833" s="90">
        <f>VLOOKUP($B1833,'[9]Población Oficial 2019'!$E$6:$BA$104,17,0)</f>
        <v>112</v>
      </c>
      <c r="X1833" s="90">
        <f>VLOOKUP($B1833,'[9]Población Oficial 2019'!$E$6:$BA$104,18,0)</f>
        <v>114</v>
      </c>
      <c r="Y1833" s="90">
        <f>VLOOKUP($B1833,'[9]Población Oficial 2019'!$E$6:$BA$104,19,0)</f>
        <v>117</v>
      </c>
      <c r="Z1833" s="90">
        <f>VLOOKUP($B1833,'[9]Población Oficial 2019'!$E$6:$BA$104,20,0)</f>
        <v>119</v>
      </c>
      <c r="AA1833" s="90">
        <f>VLOOKUP($B1833,'[9]Población Oficial 2019'!$E$6:$BA$104,21,0)</f>
        <v>119</v>
      </c>
      <c r="AB1833" s="90">
        <f>VLOOKUP($B1833,'[9]Población Oficial 2019'!$E$6:$BA$104,22,0)</f>
        <v>118</v>
      </c>
      <c r="AC1833" s="90">
        <f>VLOOKUP($B1833,'[9]Población Oficial 2019'!$E$6:$BA$104,23,0)</f>
        <v>115</v>
      </c>
      <c r="AD1833" s="90">
        <f>VLOOKUP($B1833,'[9]Población Oficial 2019'!$E$6:$BA$104,24,0)</f>
        <v>534</v>
      </c>
      <c r="AE1833" s="90">
        <f>VLOOKUP($B1833,'[9]Población Oficial 2019'!$E$6:$BA$104,25,0)</f>
        <v>494</v>
      </c>
      <c r="AF1833" s="90">
        <f>VLOOKUP($B1833,'[9]Población Oficial 2019'!$E$6:$BA$104,26,0)</f>
        <v>540</v>
      </c>
      <c r="AG1833" s="90">
        <f>VLOOKUP($B1833,'[9]Población Oficial 2019'!$E$6:$BA$104,27,0)</f>
        <v>456</v>
      </c>
      <c r="AH1833" s="90">
        <f>VLOOKUP($B1833,'[9]Población Oficial 2019'!$E$6:$BA$104,28,0)</f>
        <v>431</v>
      </c>
      <c r="AI1833" s="90">
        <f>VLOOKUP($B1833,'[9]Población Oficial 2019'!$E$6:$BA$104,29,0)</f>
        <v>362</v>
      </c>
      <c r="AJ1833" s="90">
        <f>VLOOKUP($B1833,'[9]Población Oficial 2019'!$E$6:$BA$104,30,0)</f>
        <v>268</v>
      </c>
      <c r="AK1833" s="90">
        <f>VLOOKUP($B1833,'[9]Población Oficial 2019'!$E$6:$BA$104,31,0)</f>
        <v>207</v>
      </c>
      <c r="AL1833" s="90">
        <f>VLOOKUP($B1833,'[9]Población Oficial 2019'!$E$6:$BA$104,32,0)</f>
        <v>144</v>
      </c>
      <c r="AM1833" s="90">
        <f>VLOOKUP($B1833,'[9]Población Oficial 2019'!$E$6:$BA$104,33,0)</f>
        <v>103</v>
      </c>
      <c r="AN1833" s="90">
        <f>VLOOKUP($B1833,'[9]Población Oficial 2019'!$E$6:$BA$104,34,0)</f>
        <v>69</v>
      </c>
      <c r="AO1833" s="90">
        <f>VLOOKUP($B1833,'[9]Población Oficial 2019'!$E$6:$BA$104,35,0)</f>
        <v>44</v>
      </c>
      <c r="AP1833" s="90">
        <f>VLOOKUP($B1833,'[9]Población Oficial 2019'!$E$6:$BA$104,36,0)</f>
        <v>38</v>
      </c>
      <c r="AQ1833" s="90">
        <f>VLOOKUP($B1833,'[9]Población Oficial 2019'!$E$6:$BA$104,41,0)</f>
        <v>2933</v>
      </c>
      <c r="AR1833" s="90">
        <f>VLOOKUP($B1833,'[9]Población Oficial 2019'!$E$6:$BA$104,42,0)</f>
        <v>272</v>
      </c>
      <c r="AS1833" s="90">
        <f>VLOOKUP($B1833,'[9]Población Oficial 2019'!$E$6:$BA$104,43,0)</f>
        <v>299</v>
      </c>
      <c r="AT1833" s="90">
        <f>VLOOKUP($B1833,'[9]Población Oficial 2019'!$E$6:$BA$104,44,0)</f>
        <v>1438</v>
      </c>
      <c r="AU1833" s="90">
        <f>VLOOKUP($B1833,'[9]Población Oficial 2019'!$E$6:$BA$104,45,0)</f>
        <v>113</v>
      </c>
    </row>
    <row r="1834" spans="1:47" ht="12">
      <c r="A1834" s="58">
        <v>1835</v>
      </c>
      <c r="B1834" s="58">
        <v>4212</v>
      </c>
      <c r="C1834" s="59" t="s">
        <v>1176</v>
      </c>
      <c r="D1834" s="59" t="s">
        <v>921</v>
      </c>
      <c r="E1834" s="59" t="s">
        <v>952</v>
      </c>
      <c r="F1834" s="59" t="s">
        <v>955</v>
      </c>
      <c r="G1834" s="12" t="s">
        <v>283</v>
      </c>
      <c r="H1834" s="14">
        <f t="shared" si="440"/>
        <v>4212</v>
      </c>
      <c r="I1834" s="14">
        <f t="shared" si="429"/>
        <v>14582</v>
      </c>
      <c r="J1834" s="12">
        <f>VLOOKUP($B1834,'[1]METAS 2019'!$D$4:$Q$843,5,0)</f>
        <v>165</v>
      </c>
      <c r="K1834" s="12">
        <f>VLOOKUP($B1834,'[1]METAS 2019'!$D$4:$Q$843,4,0)</f>
        <v>157</v>
      </c>
      <c r="L1834" s="12">
        <f>VLOOKUP($B1834,'[1]METAS 2019'!$D$4:$Q$843,11,0)</f>
        <v>183</v>
      </c>
      <c r="M1834" s="12">
        <f>VLOOKUP($B1834,'[1]METAS 2019'!$D$4:$Q$843,12,0)</f>
        <v>179</v>
      </c>
      <c r="N1834" s="12">
        <f>VLOOKUP($B1834,'[1]METAS 2019'!$D$4:$Q$843,13,0)</f>
        <v>193</v>
      </c>
      <c r="O1834" s="12">
        <f>VLOOKUP($B1834,'[1]METAS 2019'!$D$4:$Q$843,14,0)</f>
        <v>193</v>
      </c>
      <c r="P1834" s="90">
        <f>VLOOKUP($B1834,'[9]Población Oficial 2019'!$E$6:$BA$104,10,0)</f>
        <v>263</v>
      </c>
      <c r="Q1834" s="90">
        <f>VLOOKUP($B1834,'[9]Población Oficial 2019'!$E$6:$BA$104,11,0)</f>
        <v>266</v>
      </c>
      <c r="R1834" s="90">
        <f>VLOOKUP($B1834,'[9]Población Oficial 2019'!$E$6:$BA$104,12,0)</f>
        <v>270</v>
      </c>
      <c r="S1834" s="90">
        <f>VLOOKUP($B1834,'[9]Población Oficial 2019'!$E$6:$BA$104,13,0)</f>
        <v>274</v>
      </c>
      <c r="T1834" s="90">
        <f>VLOOKUP($B1834,'[9]Población Oficial 2019'!$E$6:$BA$104,14,0)</f>
        <v>277</v>
      </c>
      <c r="U1834" s="90">
        <f>VLOOKUP($B1834,'[9]Población Oficial 2019'!$E$6:$BA$104,15,0)</f>
        <v>280</v>
      </c>
      <c r="V1834" s="90">
        <f>VLOOKUP($B1834,'[9]Población Oficial 2019'!$E$6:$BA$104,16,0)</f>
        <v>283</v>
      </c>
      <c r="W1834" s="90">
        <f>VLOOKUP($B1834,'[9]Población Oficial 2019'!$E$6:$BA$104,17,0)</f>
        <v>289</v>
      </c>
      <c r="X1834" s="90">
        <f>VLOOKUP($B1834,'[9]Población Oficial 2019'!$E$6:$BA$104,18,0)</f>
        <v>295</v>
      </c>
      <c r="Y1834" s="90">
        <f>VLOOKUP($B1834,'[9]Población Oficial 2019'!$E$6:$BA$104,19,0)</f>
        <v>300</v>
      </c>
      <c r="Z1834" s="90">
        <f>VLOOKUP($B1834,'[9]Población Oficial 2019'!$E$6:$BA$104,20,0)</f>
        <v>306</v>
      </c>
      <c r="AA1834" s="90">
        <f>VLOOKUP($B1834,'[9]Población Oficial 2019'!$E$6:$BA$104,21,0)</f>
        <v>307</v>
      </c>
      <c r="AB1834" s="90">
        <f>VLOOKUP($B1834,'[9]Población Oficial 2019'!$E$6:$BA$104,22,0)</f>
        <v>303</v>
      </c>
      <c r="AC1834" s="90">
        <f>VLOOKUP($B1834,'[9]Población Oficial 2019'!$E$6:$BA$104,23,0)</f>
        <v>296</v>
      </c>
      <c r="AD1834" s="90">
        <f>VLOOKUP($B1834,'[9]Población Oficial 2019'!$E$6:$BA$104,24,0)</f>
        <v>1376</v>
      </c>
      <c r="AE1834" s="90">
        <f>VLOOKUP($B1834,'[9]Población Oficial 2019'!$E$6:$BA$104,25,0)</f>
        <v>1271</v>
      </c>
      <c r="AF1834" s="90">
        <f>VLOOKUP($B1834,'[9]Población Oficial 2019'!$E$6:$BA$104,26,0)</f>
        <v>1392</v>
      </c>
      <c r="AG1834" s="90">
        <f>VLOOKUP($B1834,'[9]Población Oficial 2019'!$E$6:$BA$104,27,0)</f>
        <v>1175</v>
      </c>
      <c r="AH1834" s="90">
        <f>VLOOKUP($B1834,'[9]Población Oficial 2019'!$E$6:$BA$104,28,0)</f>
        <v>1110</v>
      </c>
      <c r="AI1834" s="90">
        <f>VLOOKUP($B1834,'[9]Población Oficial 2019'!$E$6:$BA$104,29,0)</f>
        <v>932</v>
      </c>
      <c r="AJ1834" s="90">
        <f>VLOOKUP($B1834,'[9]Población Oficial 2019'!$E$6:$BA$104,30,0)</f>
        <v>690</v>
      </c>
      <c r="AK1834" s="90">
        <f>VLOOKUP($B1834,'[9]Población Oficial 2019'!$E$6:$BA$104,31,0)</f>
        <v>533</v>
      </c>
      <c r="AL1834" s="90">
        <f>VLOOKUP($B1834,'[9]Población Oficial 2019'!$E$6:$BA$104,32,0)</f>
        <v>370</v>
      </c>
      <c r="AM1834" s="90">
        <f>VLOOKUP($B1834,'[9]Población Oficial 2019'!$E$6:$BA$104,33,0)</f>
        <v>264</v>
      </c>
      <c r="AN1834" s="90">
        <f>VLOOKUP($B1834,'[9]Población Oficial 2019'!$E$6:$BA$104,34,0)</f>
        <v>178</v>
      </c>
      <c r="AO1834" s="90">
        <f>VLOOKUP($B1834,'[9]Población Oficial 2019'!$E$6:$BA$104,35,0)</f>
        <v>113</v>
      </c>
      <c r="AP1834" s="90">
        <f>VLOOKUP($B1834,'[9]Población Oficial 2019'!$E$6:$BA$104,36,0)</f>
        <v>99</v>
      </c>
      <c r="AQ1834" s="90">
        <f>VLOOKUP($B1834,'[9]Población Oficial 2019'!$E$6:$BA$104,41,0)</f>
        <v>7551</v>
      </c>
      <c r="AR1834" s="90">
        <f>VLOOKUP($B1834,'[9]Población Oficial 2019'!$E$6:$BA$104,42,0)</f>
        <v>701</v>
      </c>
      <c r="AS1834" s="90">
        <f>VLOOKUP($B1834,'[9]Población Oficial 2019'!$E$6:$BA$104,43,0)</f>
        <v>769</v>
      </c>
      <c r="AT1834" s="90">
        <f>VLOOKUP($B1834,'[9]Población Oficial 2019'!$E$6:$BA$104,44,0)</f>
        <v>3703</v>
      </c>
      <c r="AU1834" s="90">
        <f>VLOOKUP($B1834,'[9]Población Oficial 2019'!$E$6:$BA$104,45,0)</f>
        <v>305</v>
      </c>
    </row>
    <row r="1835" spans="1:47" ht="12">
      <c r="A1835" s="58">
        <v>1836</v>
      </c>
      <c r="B1835" s="58">
        <v>4222</v>
      </c>
      <c r="C1835" s="59" t="s">
        <v>1176</v>
      </c>
      <c r="D1835" s="59" t="s">
        <v>921</v>
      </c>
      <c r="E1835" s="59" t="s">
        <v>952</v>
      </c>
      <c r="F1835" s="59" t="s">
        <v>957</v>
      </c>
      <c r="G1835" s="12" t="s">
        <v>266</v>
      </c>
      <c r="H1835" s="14">
        <f t="shared" si="440"/>
        <v>4222</v>
      </c>
      <c r="I1835" s="14">
        <f t="shared" si="429"/>
        <v>1013</v>
      </c>
      <c r="J1835" s="12">
        <f>VLOOKUP($B1835,'[1]METAS 2019'!$D$4:$Q$843,5,0)</f>
        <v>7</v>
      </c>
      <c r="K1835" s="12">
        <f>VLOOKUP($B1835,'[1]METAS 2019'!$D$4:$Q$843,4,0)</f>
        <v>8</v>
      </c>
      <c r="L1835" s="12">
        <f>VLOOKUP($B1835,'[1]METAS 2019'!$D$4:$Q$843,11,0)</f>
        <v>10</v>
      </c>
      <c r="M1835" s="12">
        <f>VLOOKUP($B1835,'[1]METAS 2019'!$D$4:$Q$843,12,0)</f>
        <v>6</v>
      </c>
      <c r="N1835" s="12">
        <f>VLOOKUP($B1835,'[1]METAS 2019'!$D$4:$Q$843,13,0)</f>
        <v>20</v>
      </c>
      <c r="O1835" s="12">
        <f>VLOOKUP($B1835,'[1]METAS 2019'!$D$4:$Q$843,14,0)</f>
        <v>12</v>
      </c>
      <c r="P1835" s="90">
        <f>VLOOKUP($B1835,'[9]Población Oficial 2019'!$E$6:$BA$104,10,0)</f>
        <v>18</v>
      </c>
      <c r="Q1835" s="90">
        <f>VLOOKUP($B1835,'[9]Población Oficial 2019'!$E$6:$BA$104,11,0)</f>
        <v>19</v>
      </c>
      <c r="R1835" s="90">
        <f>VLOOKUP($B1835,'[9]Población Oficial 2019'!$E$6:$BA$104,12,0)</f>
        <v>19</v>
      </c>
      <c r="S1835" s="90">
        <f>VLOOKUP($B1835,'[9]Población Oficial 2019'!$E$6:$BA$104,13,0)</f>
        <v>19</v>
      </c>
      <c r="T1835" s="90">
        <f>VLOOKUP($B1835,'[9]Población Oficial 2019'!$E$6:$BA$104,14,0)</f>
        <v>19</v>
      </c>
      <c r="U1835" s="90">
        <f>VLOOKUP($B1835,'[9]Población Oficial 2019'!$E$6:$BA$104,15,0)</f>
        <v>20</v>
      </c>
      <c r="V1835" s="90">
        <f>VLOOKUP($B1835,'[9]Población Oficial 2019'!$E$6:$BA$104,16,0)</f>
        <v>20</v>
      </c>
      <c r="W1835" s="90">
        <f>VLOOKUP($B1835,'[9]Población Oficial 2019'!$E$6:$BA$104,17,0)</f>
        <v>20</v>
      </c>
      <c r="X1835" s="90">
        <f>VLOOKUP($B1835,'[9]Población Oficial 2019'!$E$6:$BA$104,18,0)</f>
        <v>21</v>
      </c>
      <c r="Y1835" s="90">
        <f>VLOOKUP($B1835,'[9]Población Oficial 2019'!$E$6:$BA$104,19,0)</f>
        <v>21</v>
      </c>
      <c r="Z1835" s="90">
        <f>VLOOKUP($B1835,'[9]Población Oficial 2019'!$E$6:$BA$104,20,0)</f>
        <v>21</v>
      </c>
      <c r="AA1835" s="90">
        <f>VLOOKUP($B1835,'[9]Población Oficial 2019'!$E$6:$BA$104,21,0)</f>
        <v>22</v>
      </c>
      <c r="AB1835" s="90">
        <f>VLOOKUP($B1835,'[9]Población Oficial 2019'!$E$6:$BA$104,22,0)</f>
        <v>21</v>
      </c>
      <c r="AC1835" s="90">
        <f>VLOOKUP($B1835,'[9]Población Oficial 2019'!$E$6:$BA$104,23,0)</f>
        <v>21</v>
      </c>
      <c r="AD1835" s="90">
        <f>VLOOKUP($B1835,'[9]Población Oficial 2019'!$E$6:$BA$104,24,0)</f>
        <v>97</v>
      </c>
      <c r="AE1835" s="90">
        <f>VLOOKUP($B1835,'[9]Población Oficial 2019'!$E$6:$BA$104,25,0)</f>
        <v>89</v>
      </c>
      <c r="AF1835" s="90">
        <f>VLOOKUP($B1835,'[9]Población Oficial 2019'!$E$6:$BA$104,26,0)</f>
        <v>98</v>
      </c>
      <c r="AG1835" s="90">
        <f>VLOOKUP($B1835,'[9]Población Oficial 2019'!$E$6:$BA$104,27,0)</f>
        <v>83</v>
      </c>
      <c r="AH1835" s="90">
        <f>VLOOKUP($B1835,'[9]Población Oficial 2019'!$E$6:$BA$104,28,0)</f>
        <v>78</v>
      </c>
      <c r="AI1835" s="90">
        <f>VLOOKUP($B1835,'[9]Población Oficial 2019'!$E$6:$BA$104,29,0)</f>
        <v>65</v>
      </c>
      <c r="AJ1835" s="90">
        <f>VLOOKUP($B1835,'[9]Población Oficial 2019'!$E$6:$BA$104,30,0)</f>
        <v>49</v>
      </c>
      <c r="AK1835" s="90">
        <f>VLOOKUP($B1835,'[9]Población Oficial 2019'!$E$6:$BA$104,31,0)</f>
        <v>37</v>
      </c>
      <c r="AL1835" s="90">
        <f>VLOOKUP($B1835,'[9]Población Oficial 2019'!$E$6:$BA$104,32,0)</f>
        <v>26</v>
      </c>
      <c r="AM1835" s="90">
        <f>VLOOKUP($B1835,'[9]Población Oficial 2019'!$E$6:$BA$104,33,0)</f>
        <v>19</v>
      </c>
      <c r="AN1835" s="90">
        <f>VLOOKUP($B1835,'[9]Población Oficial 2019'!$E$6:$BA$104,34,0)</f>
        <v>13</v>
      </c>
      <c r="AO1835" s="90">
        <f>VLOOKUP($B1835,'[9]Población Oficial 2019'!$E$6:$BA$104,35,0)</f>
        <v>8</v>
      </c>
      <c r="AP1835" s="90">
        <f>VLOOKUP($B1835,'[9]Población Oficial 2019'!$E$6:$BA$104,36,0)</f>
        <v>7</v>
      </c>
      <c r="AQ1835" s="90">
        <f>VLOOKUP($B1835,'[9]Población Oficial 2019'!$E$6:$BA$104,41,0)</f>
        <v>531</v>
      </c>
      <c r="AR1835" s="90">
        <f>VLOOKUP($B1835,'[9]Población Oficial 2019'!$E$6:$BA$104,42,0)</f>
        <v>49</v>
      </c>
      <c r="AS1835" s="90">
        <f>VLOOKUP($B1835,'[9]Población Oficial 2019'!$E$6:$BA$104,43,0)</f>
        <v>54</v>
      </c>
      <c r="AT1835" s="90">
        <f>VLOOKUP($B1835,'[9]Población Oficial 2019'!$E$6:$BA$104,44,0)</f>
        <v>260</v>
      </c>
      <c r="AU1835" s="90">
        <f>VLOOKUP($B1835,'[9]Población Oficial 2019'!$E$6:$BA$104,45,0)</f>
        <v>8</v>
      </c>
    </row>
    <row r="1836" spans="1:47" ht="12">
      <c r="A1836" s="58">
        <v>1837</v>
      </c>
      <c r="B1836" s="58">
        <v>4216</v>
      </c>
      <c r="C1836" s="59" t="s">
        <v>1176</v>
      </c>
      <c r="D1836" s="59" t="s">
        <v>921</v>
      </c>
      <c r="E1836" s="59" t="s">
        <v>952</v>
      </c>
      <c r="F1836" s="59" t="s">
        <v>959</v>
      </c>
      <c r="G1836" s="12" t="s">
        <v>271</v>
      </c>
      <c r="H1836" s="14">
        <f t="shared" si="440"/>
        <v>4216</v>
      </c>
      <c r="I1836" s="14">
        <f t="shared" si="429"/>
        <v>1173</v>
      </c>
      <c r="J1836" s="12">
        <f>VLOOKUP($B1836,'[1]METAS 2019'!$D$4:$Q$843,5,0)</f>
        <v>10</v>
      </c>
      <c r="K1836" s="12">
        <f>VLOOKUP($B1836,'[1]METAS 2019'!$D$4:$Q$843,4,0)</f>
        <v>11</v>
      </c>
      <c r="L1836" s="12">
        <f>VLOOKUP($B1836,'[1]METAS 2019'!$D$4:$Q$843,11,0)</f>
        <v>14</v>
      </c>
      <c r="M1836" s="12">
        <f>VLOOKUP($B1836,'[1]METAS 2019'!$D$4:$Q$843,12,0)</f>
        <v>6</v>
      </c>
      <c r="N1836" s="12">
        <f>VLOOKUP($B1836,'[1]METAS 2019'!$D$4:$Q$843,13,0)</f>
        <v>15</v>
      </c>
      <c r="O1836" s="12">
        <f>VLOOKUP($B1836,'[1]METAS 2019'!$D$4:$Q$843,14,0)</f>
        <v>7</v>
      </c>
      <c r="P1836" s="90">
        <f>VLOOKUP($B1836,'[9]Población Oficial 2019'!$E$6:$BA$104,10,0)</f>
        <v>22</v>
      </c>
      <c r="Q1836" s="90">
        <f>VLOOKUP($B1836,'[9]Población Oficial 2019'!$E$6:$BA$104,11,0)</f>
        <v>22</v>
      </c>
      <c r="R1836" s="90">
        <f>VLOOKUP($B1836,'[9]Población Oficial 2019'!$E$6:$BA$104,12,0)</f>
        <v>22</v>
      </c>
      <c r="S1836" s="90">
        <f>VLOOKUP($B1836,'[9]Población Oficial 2019'!$E$6:$BA$104,13,0)</f>
        <v>22</v>
      </c>
      <c r="T1836" s="90">
        <f>VLOOKUP($B1836,'[9]Población Oficial 2019'!$E$6:$BA$104,14,0)</f>
        <v>23</v>
      </c>
      <c r="U1836" s="90">
        <f>VLOOKUP($B1836,'[9]Población Oficial 2019'!$E$6:$BA$104,15,0)</f>
        <v>23</v>
      </c>
      <c r="V1836" s="90">
        <f>VLOOKUP($B1836,'[9]Población Oficial 2019'!$E$6:$BA$104,16,0)</f>
        <v>23</v>
      </c>
      <c r="W1836" s="90">
        <f>VLOOKUP($B1836,'[9]Población Oficial 2019'!$E$6:$BA$104,17,0)</f>
        <v>24</v>
      </c>
      <c r="X1836" s="90">
        <f>VLOOKUP($B1836,'[9]Población Oficial 2019'!$E$6:$BA$104,18,0)</f>
        <v>24</v>
      </c>
      <c r="Y1836" s="90">
        <f>VLOOKUP($B1836,'[9]Población Oficial 2019'!$E$6:$BA$104,19,0)</f>
        <v>25</v>
      </c>
      <c r="Z1836" s="90">
        <f>VLOOKUP($B1836,'[9]Población Oficial 2019'!$E$6:$BA$104,20,0)</f>
        <v>25</v>
      </c>
      <c r="AA1836" s="90">
        <f>VLOOKUP($B1836,'[9]Población Oficial 2019'!$E$6:$BA$104,21,0)</f>
        <v>25</v>
      </c>
      <c r="AB1836" s="90">
        <f>VLOOKUP($B1836,'[9]Población Oficial 2019'!$E$6:$BA$104,22,0)</f>
        <v>25</v>
      </c>
      <c r="AC1836" s="90">
        <f>VLOOKUP($B1836,'[9]Población Oficial 2019'!$E$6:$BA$104,23,0)</f>
        <v>24</v>
      </c>
      <c r="AD1836" s="90">
        <f>VLOOKUP($B1836,'[9]Población Oficial 2019'!$E$6:$BA$104,24,0)</f>
        <v>113</v>
      </c>
      <c r="AE1836" s="90">
        <f>VLOOKUP($B1836,'[9]Población Oficial 2019'!$E$6:$BA$104,25,0)</f>
        <v>104</v>
      </c>
      <c r="AF1836" s="90">
        <f>VLOOKUP($B1836,'[9]Población Oficial 2019'!$E$6:$BA$104,26,0)</f>
        <v>114</v>
      </c>
      <c r="AG1836" s="90">
        <f>VLOOKUP($B1836,'[9]Población Oficial 2019'!$E$6:$BA$104,27,0)</f>
        <v>97</v>
      </c>
      <c r="AH1836" s="90">
        <f>VLOOKUP($B1836,'[9]Población Oficial 2019'!$E$6:$BA$104,28,0)</f>
        <v>91</v>
      </c>
      <c r="AI1836" s="90">
        <f>VLOOKUP($B1836,'[9]Población Oficial 2019'!$E$6:$BA$104,29,0)</f>
        <v>77</v>
      </c>
      <c r="AJ1836" s="90">
        <f>VLOOKUP($B1836,'[9]Población Oficial 2019'!$E$6:$BA$104,30,0)</f>
        <v>57</v>
      </c>
      <c r="AK1836" s="90">
        <f>VLOOKUP($B1836,'[9]Población Oficial 2019'!$E$6:$BA$104,31,0)</f>
        <v>44</v>
      </c>
      <c r="AL1836" s="90">
        <f>VLOOKUP($B1836,'[9]Población Oficial 2019'!$E$6:$BA$104,32,0)</f>
        <v>30</v>
      </c>
      <c r="AM1836" s="90">
        <f>VLOOKUP($B1836,'[9]Población Oficial 2019'!$E$6:$BA$104,33,0)</f>
        <v>22</v>
      </c>
      <c r="AN1836" s="90">
        <f>VLOOKUP($B1836,'[9]Población Oficial 2019'!$E$6:$BA$104,34,0)</f>
        <v>15</v>
      </c>
      <c r="AO1836" s="90">
        <f>VLOOKUP($B1836,'[9]Población Oficial 2019'!$E$6:$BA$104,35,0)</f>
        <v>9</v>
      </c>
      <c r="AP1836" s="90">
        <f>VLOOKUP($B1836,'[9]Población Oficial 2019'!$E$6:$BA$104,36,0)</f>
        <v>8</v>
      </c>
      <c r="AQ1836" s="90">
        <f>VLOOKUP($B1836,'[9]Población Oficial 2019'!$E$6:$BA$104,41,0)</f>
        <v>621</v>
      </c>
      <c r="AR1836" s="90">
        <f>VLOOKUP($B1836,'[9]Población Oficial 2019'!$E$6:$BA$104,42,0)</f>
        <v>58</v>
      </c>
      <c r="AS1836" s="90">
        <f>VLOOKUP($B1836,'[9]Población Oficial 2019'!$E$6:$BA$104,43,0)</f>
        <v>63</v>
      </c>
      <c r="AT1836" s="90">
        <f>VLOOKUP($B1836,'[9]Población Oficial 2019'!$E$6:$BA$104,44,0)</f>
        <v>304</v>
      </c>
      <c r="AU1836" s="90">
        <f>VLOOKUP($B1836,'[9]Población Oficial 2019'!$E$6:$BA$104,45,0)</f>
        <v>9</v>
      </c>
    </row>
    <row r="1837" spans="1:47" ht="12">
      <c r="A1837" s="58">
        <v>1838</v>
      </c>
      <c r="B1837" s="58">
        <v>24719</v>
      </c>
      <c r="C1837" s="59" t="s">
        <v>1176</v>
      </c>
      <c r="D1837" s="59" t="s">
        <v>921</v>
      </c>
      <c r="E1837" s="59" t="s">
        <v>952</v>
      </c>
      <c r="F1837" s="59" t="s">
        <v>1103</v>
      </c>
      <c r="G1837" s="12" t="s">
        <v>266</v>
      </c>
      <c r="H1837" s="14">
        <f t="shared" si="440"/>
        <v>24719</v>
      </c>
      <c r="I1837" s="14">
        <f t="shared" si="429"/>
        <v>459</v>
      </c>
      <c r="J1837" s="90">
        <f>VLOOKUP($B1837,'[9]Población Oficial 2019'!$E$6:$BA$104,4,0)</f>
        <v>7</v>
      </c>
      <c r="K1837" s="90">
        <f>VLOOKUP($B1837,'[9]Población Oficial 2019'!$E$6:$BA$104,5,0)</f>
        <v>9</v>
      </c>
      <c r="L1837" s="90">
        <f>VLOOKUP($B1837,'[9]Población Oficial 2019'!$E$6:$BA$104,6,0)</f>
        <v>8</v>
      </c>
      <c r="M1837" s="90">
        <f>VLOOKUP($B1837,'[9]Población Oficial 2019'!$E$6:$BA$104,7,0)</f>
        <v>9</v>
      </c>
      <c r="N1837" s="90">
        <f>VLOOKUP($B1837,'[9]Población Oficial 2019'!$E$6:$BA$104,8,0)</f>
        <v>8</v>
      </c>
      <c r="O1837" s="90">
        <f>VLOOKUP($B1837,'[9]Población Oficial 2019'!$E$6:$BA$104,9,0)</f>
        <v>9</v>
      </c>
      <c r="P1837" s="90">
        <f>VLOOKUP($B1837,'[9]Población Oficial 2019'!$E$6:$BA$104,10,0)</f>
        <v>8</v>
      </c>
      <c r="Q1837" s="90">
        <f>VLOOKUP($B1837,'[9]Población Oficial 2019'!$E$6:$BA$104,11,0)</f>
        <v>8</v>
      </c>
      <c r="R1837" s="90">
        <f>VLOOKUP($B1837,'[9]Población Oficial 2019'!$E$6:$BA$104,12,0)</f>
        <v>8</v>
      </c>
      <c r="S1837" s="90">
        <f>VLOOKUP($B1837,'[9]Población Oficial 2019'!$E$6:$BA$104,13,0)</f>
        <v>8</v>
      </c>
      <c r="T1837" s="90">
        <f>VLOOKUP($B1837,'[9]Población Oficial 2019'!$E$6:$BA$104,14,0)</f>
        <v>8</v>
      </c>
      <c r="U1837" s="90">
        <f>VLOOKUP($B1837,'[9]Población Oficial 2019'!$E$6:$BA$104,15,0)</f>
        <v>9</v>
      </c>
      <c r="V1837" s="90">
        <f>VLOOKUP($B1837,'[9]Población Oficial 2019'!$E$6:$BA$104,16,0)</f>
        <v>9</v>
      </c>
      <c r="W1837" s="90">
        <f>VLOOKUP($B1837,'[9]Población Oficial 2019'!$E$6:$BA$104,17,0)</f>
        <v>9</v>
      </c>
      <c r="X1837" s="90">
        <f>VLOOKUP($B1837,'[9]Población Oficial 2019'!$E$6:$BA$104,18,0)</f>
        <v>9</v>
      </c>
      <c r="Y1837" s="90">
        <f>VLOOKUP($B1837,'[9]Población Oficial 2019'!$E$6:$BA$104,19,0)</f>
        <v>9</v>
      </c>
      <c r="Z1837" s="90">
        <f>VLOOKUP($B1837,'[9]Población Oficial 2019'!$E$6:$BA$104,20,0)</f>
        <v>9</v>
      </c>
      <c r="AA1837" s="90">
        <f>VLOOKUP($B1837,'[9]Población Oficial 2019'!$E$6:$BA$104,21,0)</f>
        <v>9</v>
      </c>
      <c r="AB1837" s="90">
        <f>VLOOKUP($B1837,'[9]Población Oficial 2019'!$E$6:$BA$104,22,0)</f>
        <v>9</v>
      </c>
      <c r="AC1837" s="90">
        <f>VLOOKUP($B1837,'[9]Población Oficial 2019'!$E$6:$BA$104,23,0)</f>
        <v>9</v>
      </c>
      <c r="AD1837" s="90">
        <f>VLOOKUP($B1837,'[9]Población Oficial 2019'!$E$6:$BA$104,24,0)</f>
        <v>42</v>
      </c>
      <c r="AE1837" s="90">
        <f>VLOOKUP($B1837,'[9]Población Oficial 2019'!$E$6:$BA$104,25,0)</f>
        <v>39</v>
      </c>
      <c r="AF1837" s="90">
        <f>VLOOKUP($B1837,'[9]Población Oficial 2019'!$E$6:$BA$104,26,0)</f>
        <v>42</v>
      </c>
      <c r="AG1837" s="90">
        <f>VLOOKUP($B1837,'[9]Población Oficial 2019'!$E$6:$BA$104,27,0)</f>
        <v>36</v>
      </c>
      <c r="AH1837" s="90">
        <f>VLOOKUP($B1837,'[9]Población Oficial 2019'!$E$6:$BA$104,28,0)</f>
        <v>34</v>
      </c>
      <c r="AI1837" s="90">
        <f>VLOOKUP($B1837,'[9]Población Oficial 2019'!$E$6:$BA$104,29,0)</f>
        <v>28</v>
      </c>
      <c r="AJ1837" s="90">
        <f>VLOOKUP($B1837,'[9]Población Oficial 2019'!$E$6:$BA$104,30,0)</f>
        <v>21</v>
      </c>
      <c r="AK1837" s="90">
        <f>VLOOKUP($B1837,'[9]Población Oficial 2019'!$E$6:$BA$104,31,0)</f>
        <v>16</v>
      </c>
      <c r="AL1837" s="90">
        <f>VLOOKUP($B1837,'[9]Población Oficial 2019'!$E$6:$BA$104,32,0)</f>
        <v>11</v>
      </c>
      <c r="AM1837" s="90">
        <f>VLOOKUP($B1837,'[9]Población Oficial 2019'!$E$6:$BA$104,33,0)</f>
        <v>8</v>
      </c>
      <c r="AN1837" s="90">
        <f>VLOOKUP($B1837,'[9]Población Oficial 2019'!$E$6:$BA$104,34,0)</f>
        <v>5</v>
      </c>
      <c r="AO1837" s="90">
        <f>VLOOKUP($B1837,'[9]Población Oficial 2019'!$E$6:$BA$104,35,0)</f>
        <v>3</v>
      </c>
      <c r="AP1837" s="90">
        <f>VLOOKUP($B1837,'[9]Población Oficial 2019'!$E$6:$BA$104,36,0)</f>
        <v>3</v>
      </c>
      <c r="AQ1837" s="90">
        <f>VLOOKUP($B1837,'[9]Población Oficial 2019'!$E$6:$BA$104,41,0)</f>
        <v>230</v>
      </c>
      <c r="AR1837" s="90">
        <f>VLOOKUP($B1837,'[9]Población Oficial 2019'!$E$6:$BA$104,42,0)</f>
        <v>21</v>
      </c>
      <c r="AS1837" s="90">
        <f>VLOOKUP($B1837,'[9]Población Oficial 2019'!$E$6:$BA$104,43,0)</f>
        <v>23</v>
      </c>
      <c r="AT1837" s="90">
        <f>VLOOKUP($B1837,'[9]Población Oficial 2019'!$E$6:$BA$104,44,0)</f>
        <v>113</v>
      </c>
      <c r="AU1837" s="90">
        <f>VLOOKUP($B1837,'[9]Población Oficial 2019'!$E$6:$BA$104,45,0)</f>
        <v>6</v>
      </c>
    </row>
    <row r="1838" spans="1:47" ht="12">
      <c r="A1838" s="58">
        <v>1839</v>
      </c>
      <c r="B1838" s="58">
        <v>6994</v>
      </c>
      <c r="C1838" s="59" t="s">
        <v>1176</v>
      </c>
      <c r="D1838" s="59" t="s">
        <v>921</v>
      </c>
      <c r="E1838" s="59" t="s">
        <v>952</v>
      </c>
      <c r="F1838" s="59" t="s">
        <v>963</v>
      </c>
      <c r="G1838" s="12" t="s">
        <v>266</v>
      </c>
      <c r="H1838" s="14">
        <f t="shared" si="440"/>
        <v>6994</v>
      </c>
      <c r="I1838" s="14">
        <f t="shared" si="429"/>
        <v>341</v>
      </c>
      <c r="J1838" s="12">
        <f>VLOOKUP($B1838,'[1]METAS 2019'!$D$4:$Q$843,5,0)</f>
        <v>3</v>
      </c>
      <c r="K1838" s="12">
        <f>VLOOKUP($B1838,'[1]METAS 2019'!$D$4:$Q$843,4,0)</f>
        <v>6</v>
      </c>
      <c r="L1838" s="12">
        <f>VLOOKUP($B1838,'[1]METAS 2019'!$D$4:$Q$843,11,0)</f>
        <v>6</v>
      </c>
      <c r="M1838" s="12">
        <f>VLOOKUP($B1838,'[1]METAS 2019'!$D$4:$Q$843,12,0)</f>
        <v>5</v>
      </c>
      <c r="N1838" s="12">
        <f>VLOOKUP($B1838,'[1]METAS 2019'!$D$4:$Q$843,13,0)</f>
        <v>8</v>
      </c>
      <c r="O1838" s="12">
        <f>VLOOKUP($B1838,'[1]METAS 2019'!$D$4:$Q$843,14,0)</f>
        <v>11</v>
      </c>
      <c r="P1838" s="90">
        <f>VLOOKUP($B1838,'[9]Población Oficial 2019'!$E$6:$BA$104,10,0)</f>
        <v>6</v>
      </c>
      <c r="Q1838" s="90">
        <f>VLOOKUP($B1838,'[9]Población Oficial 2019'!$E$6:$BA$104,11,0)</f>
        <v>6</v>
      </c>
      <c r="R1838" s="90">
        <f>VLOOKUP($B1838,'[9]Población Oficial 2019'!$E$6:$BA$104,12,0)</f>
        <v>6</v>
      </c>
      <c r="S1838" s="90">
        <f>VLOOKUP($B1838,'[9]Población Oficial 2019'!$E$6:$BA$104,13,0)</f>
        <v>6</v>
      </c>
      <c r="T1838" s="90">
        <f>VLOOKUP($B1838,'[9]Población Oficial 2019'!$E$6:$BA$104,14,0)</f>
        <v>6</v>
      </c>
      <c r="U1838" s="90">
        <f>VLOOKUP($B1838,'[9]Población Oficial 2019'!$E$6:$BA$104,15,0)</f>
        <v>6</v>
      </c>
      <c r="V1838" s="90">
        <f>VLOOKUP($B1838,'[9]Población Oficial 2019'!$E$6:$BA$104,16,0)</f>
        <v>6</v>
      </c>
      <c r="W1838" s="90">
        <f>VLOOKUP($B1838,'[9]Población Oficial 2019'!$E$6:$BA$104,17,0)</f>
        <v>6</v>
      </c>
      <c r="X1838" s="90">
        <f>VLOOKUP($B1838,'[9]Población Oficial 2019'!$E$6:$BA$104,18,0)</f>
        <v>7</v>
      </c>
      <c r="Y1838" s="90">
        <f>VLOOKUP($B1838,'[9]Población Oficial 2019'!$E$6:$BA$104,19,0)</f>
        <v>7</v>
      </c>
      <c r="Z1838" s="90">
        <f>VLOOKUP($B1838,'[9]Población Oficial 2019'!$E$6:$BA$104,20,0)</f>
        <v>7</v>
      </c>
      <c r="AA1838" s="90">
        <f>VLOOKUP($B1838,'[9]Población Oficial 2019'!$E$6:$BA$104,21,0)</f>
        <v>7</v>
      </c>
      <c r="AB1838" s="90">
        <f>VLOOKUP($B1838,'[9]Población Oficial 2019'!$E$6:$BA$104,22,0)</f>
        <v>7</v>
      </c>
      <c r="AC1838" s="90">
        <f>VLOOKUP($B1838,'[9]Población Oficial 2019'!$E$6:$BA$104,23,0)</f>
        <v>7</v>
      </c>
      <c r="AD1838" s="90">
        <f>VLOOKUP($B1838,'[9]Población Oficial 2019'!$E$6:$BA$104,24,0)</f>
        <v>31</v>
      </c>
      <c r="AE1838" s="90">
        <f>VLOOKUP($B1838,'[9]Población Oficial 2019'!$E$6:$BA$104,25,0)</f>
        <v>28</v>
      </c>
      <c r="AF1838" s="90">
        <f>VLOOKUP($B1838,'[9]Población Oficial 2019'!$E$6:$BA$104,26,0)</f>
        <v>31</v>
      </c>
      <c r="AG1838" s="90">
        <f>VLOOKUP($B1838,'[9]Población Oficial 2019'!$E$6:$BA$104,27,0)</f>
        <v>26</v>
      </c>
      <c r="AH1838" s="90">
        <f>VLOOKUP($B1838,'[9]Población Oficial 2019'!$E$6:$BA$104,28,0)</f>
        <v>25</v>
      </c>
      <c r="AI1838" s="90">
        <f>VLOOKUP($B1838,'[9]Población Oficial 2019'!$E$6:$BA$104,29,0)</f>
        <v>21</v>
      </c>
      <c r="AJ1838" s="90">
        <f>VLOOKUP($B1838,'[9]Población Oficial 2019'!$E$6:$BA$104,30,0)</f>
        <v>15</v>
      </c>
      <c r="AK1838" s="90">
        <f>VLOOKUP($B1838,'[9]Población Oficial 2019'!$E$6:$BA$104,31,0)</f>
        <v>12</v>
      </c>
      <c r="AL1838" s="90">
        <f>VLOOKUP($B1838,'[9]Población Oficial 2019'!$E$6:$BA$104,32,0)</f>
        <v>8</v>
      </c>
      <c r="AM1838" s="90">
        <f>VLOOKUP($B1838,'[9]Población Oficial 2019'!$E$6:$BA$104,33,0)</f>
        <v>6</v>
      </c>
      <c r="AN1838" s="90">
        <f>VLOOKUP($B1838,'[9]Población Oficial 2019'!$E$6:$BA$104,34,0)</f>
        <v>4</v>
      </c>
      <c r="AO1838" s="90">
        <f>VLOOKUP($B1838,'[9]Población Oficial 2019'!$E$6:$BA$104,35,0)</f>
        <v>3</v>
      </c>
      <c r="AP1838" s="90">
        <f>VLOOKUP($B1838,'[9]Población Oficial 2019'!$E$6:$BA$104,36,0)</f>
        <v>2</v>
      </c>
      <c r="AQ1838" s="90">
        <f>VLOOKUP($B1838,'[9]Población Oficial 2019'!$E$6:$BA$104,41,0)</f>
        <v>169</v>
      </c>
      <c r="AR1838" s="90">
        <f>VLOOKUP($B1838,'[9]Población Oficial 2019'!$E$6:$BA$104,42,0)</f>
        <v>16</v>
      </c>
      <c r="AS1838" s="90">
        <f>VLOOKUP($B1838,'[9]Población Oficial 2019'!$E$6:$BA$104,43,0)</f>
        <v>17</v>
      </c>
      <c r="AT1838" s="90">
        <f>VLOOKUP($B1838,'[9]Población Oficial 2019'!$E$6:$BA$104,44,0)</f>
        <v>83</v>
      </c>
      <c r="AU1838" s="90">
        <f>VLOOKUP($B1838,'[9]Población Oficial 2019'!$E$6:$BA$104,45,0)</f>
        <v>3</v>
      </c>
    </row>
    <row r="1839" spans="1:47" ht="12">
      <c r="A1839" s="58">
        <v>1840</v>
      </c>
      <c r="B1839" s="58">
        <v>16137</v>
      </c>
      <c r="C1839" s="59" t="s">
        <v>1176</v>
      </c>
      <c r="D1839" s="59" t="s">
        <v>921</v>
      </c>
      <c r="E1839" s="59" t="s">
        <v>952</v>
      </c>
      <c r="F1839" s="59" t="s">
        <v>964</v>
      </c>
      <c r="G1839" s="12" t="s">
        <v>266</v>
      </c>
      <c r="H1839" s="14">
        <f t="shared" si="440"/>
        <v>16137</v>
      </c>
      <c r="I1839" s="14">
        <f t="shared" si="429"/>
        <v>453</v>
      </c>
      <c r="J1839" s="12">
        <f>VLOOKUP($B1839,'[1]METAS 2019'!$D$4:$Q$843,5,0)</f>
        <v>5</v>
      </c>
      <c r="K1839" s="12">
        <f>VLOOKUP($B1839,'[1]METAS 2019'!$D$4:$Q$843,4,0)</f>
        <v>5</v>
      </c>
      <c r="L1839" s="12">
        <f>VLOOKUP($B1839,'[1]METAS 2019'!$D$4:$Q$843,11,0)</f>
        <v>9</v>
      </c>
      <c r="M1839" s="12">
        <f>VLOOKUP($B1839,'[1]METAS 2019'!$D$4:$Q$843,12,0)</f>
        <v>10</v>
      </c>
      <c r="N1839" s="12">
        <f>VLOOKUP($B1839,'[1]METAS 2019'!$D$4:$Q$843,13,0)</f>
        <v>9</v>
      </c>
      <c r="O1839" s="12">
        <f>VLOOKUP($B1839,'[1]METAS 2019'!$D$4:$Q$843,14,0)</f>
        <v>6</v>
      </c>
      <c r="P1839" s="90">
        <f>VLOOKUP($B1839,'[9]Población Oficial 2019'!$E$6:$BA$104,10,0)</f>
        <v>8</v>
      </c>
      <c r="Q1839" s="90">
        <f>VLOOKUP($B1839,'[9]Población Oficial 2019'!$E$6:$BA$104,11,0)</f>
        <v>8</v>
      </c>
      <c r="R1839" s="90">
        <f>VLOOKUP($B1839,'[9]Población Oficial 2019'!$E$6:$BA$104,12,0)</f>
        <v>8</v>
      </c>
      <c r="S1839" s="90">
        <f>VLOOKUP($B1839,'[9]Población Oficial 2019'!$E$6:$BA$104,13,0)</f>
        <v>8</v>
      </c>
      <c r="T1839" s="90">
        <f>VLOOKUP($B1839,'[9]Población Oficial 2019'!$E$6:$BA$104,14,0)</f>
        <v>8</v>
      </c>
      <c r="U1839" s="90">
        <f>VLOOKUP($B1839,'[9]Población Oficial 2019'!$E$6:$BA$104,15,0)</f>
        <v>9</v>
      </c>
      <c r="V1839" s="90">
        <f>VLOOKUP($B1839,'[9]Población Oficial 2019'!$E$6:$BA$104,16,0)</f>
        <v>9</v>
      </c>
      <c r="W1839" s="90">
        <f>VLOOKUP($B1839,'[9]Población Oficial 2019'!$E$6:$BA$104,17,0)</f>
        <v>9</v>
      </c>
      <c r="X1839" s="90">
        <f>VLOOKUP($B1839,'[9]Población Oficial 2019'!$E$6:$BA$104,18,0)</f>
        <v>9</v>
      </c>
      <c r="Y1839" s="90">
        <f>VLOOKUP($B1839,'[9]Población Oficial 2019'!$E$6:$BA$104,19,0)</f>
        <v>9</v>
      </c>
      <c r="Z1839" s="90">
        <f>VLOOKUP($B1839,'[9]Población Oficial 2019'!$E$6:$BA$104,20,0)</f>
        <v>9</v>
      </c>
      <c r="AA1839" s="90">
        <f>VLOOKUP($B1839,'[9]Población Oficial 2019'!$E$6:$BA$104,21,0)</f>
        <v>9</v>
      </c>
      <c r="AB1839" s="90">
        <f>VLOOKUP($B1839,'[9]Población Oficial 2019'!$E$6:$BA$104,22,0)</f>
        <v>9</v>
      </c>
      <c r="AC1839" s="90">
        <f>VLOOKUP($B1839,'[9]Población Oficial 2019'!$E$6:$BA$104,23,0)</f>
        <v>9</v>
      </c>
      <c r="AD1839" s="90">
        <f>VLOOKUP($B1839,'[9]Población Oficial 2019'!$E$6:$BA$104,24,0)</f>
        <v>42</v>
      </c>
      <c r="AE1839" s="90">
        <f>VLOOKUP($B1839,'[9]Población Oficial 2019'!$E$6:$BA$104,25,0)</f>
        <v>39</v>
      </c>
      <c r="AF1839" s="90">
        <f>VLOOKUP($B1839,'[9]Población Oficial 2019'!$E$6:$BA$104,26,0)</f>
        <v>42</v>
      </c>
      <c r="AG1839" s="90">
        <f>VLOOKUP($B1839,'[9]Población Oficial 2019'!$E$6:$BA$104,27,0)</f>
        <v>36</v>
      </c>
      <c r="AH1839" s="90">
        <f>VLOOKUP($B1839,'[9]Población Oficial 2019'!$E$6:$BA$104,28,0)</f>
        <v>34</v>
      </c>
      <c r="AI1839" s="90">
        <f>VLOOKUP($B1839,'[9]Población Oficial 2019'!$E$6:$BA$104,29,0)</f>
        <v>28</v>
      </c>
      <c r="AJ1839" s="90">
        <f>VLOOKUP($B1839,'[9]Población Oficial 2019'!$E$6:$BA$104,30,0)</f>
        <v>21</v>
      </c>
      <c r="AK1839" s="90">
        <f>VLOOKUP($B1839,'[9]Población Oficial 2019'!$E$6:$BA$104,31,0)</f>
        <v>16</v>
      </c>
      <c r="AL1839" s="90">
        <f>VLOOKUP($B1839,'[9]Población Oficial 2019'!$E$6:$BA$104,32,0)</f>
        <v>11</v>
      </c>
      <c r="AM1839" s="90">
        <f>VLOOKUP($B1839,'[9]Población Oficial 2019'!$E$6:$BA$104,33,0)</f>
        <v>8</v>
      </c>
      <c r="AN1839" s="90">
        <f>VLOOKUP($B1839,'[9]Población Oficial 2019'!$E$6:$BA$104,34,0)</f>
        <v>5</v>
      </c>
      <c r="AO1839" s="90">
        <f>VLOOKUP($B1839,'[9]Población Oficial 2019'!$E$6:$BA$104,35,0)</f>
        <v>3</v>
      </c>
      <c r="AP1839" s="90">
        <f>VLOOKUP($B1839,'[9]Población Oficial 2019'!$E$6:$BA$104,36,0)</f>
        <v>3</v>
      </c>
      <c r="AQ1839" s="90">
        <f>VLOOKUP($B1839,'[9]Población Oficial 2019'!$E$6:$BA$104,41,0)</f>
        <v>231</v>
      </c>
      <c r="AR1839" s="90">
        <f>VLOOKUP($B1839,'[9]Población Oficial 2019'!$E$6:$BA$104,42,0)</f>
        <v>21</v>
      </c>
      <c r="AS1839" s="90">
        <f>VLOOKUP($B1839,'[9]Población Oficial 2019'!$E$6:$BA$104,43,0)</f>
        <v>23</v>
      </c>
      <c r="AT1839" s="90">
        <f>VLOOKUP($B1839,'[9]Población Oficial 2019'!$E$6:$BA$104,44,0)</f>
        <v>113</v>
      </c>
      <c r="AU1839" s="90">
        <f>VLOOKUP($B1839,'[9]Población Oficial 2019'!$E$6:$BA$104,45,0)</f>
        <v>6</v>
      </c>
    </row>
    <row r="1840" spans="1:47" ht="12">
      <c r="A1840" s="58">
        <v>1841</v>
      </c>
      <c r="B1840" s="58">
        <v>15392</v>
      </c>
      <c r="C1840" s="59" t="s">
        <v>1176</v>
      </c>
      <c r="D1840" s="59" t="s">
        <v>921</v>
      </c>
      <c r="E1840" s="59" t="s">
        <v>952</v>
      </c>
      <c r="F1840" s="59" t="s">
        <v>967</v>
      </c>
      <c r="G1840" s="12" t="s">
        <v>266</v>
      </c>
      <c r="H1840" s="14">
        <f t="shared" si="440"/>
        <v>15392</v>
      </c>
      <c r="I1840" s="14">
        <f t="shared" si="429"/>
        <v>608</v>
      </c>
      <c r="J1840" s="12">
        <f>VLOOKUP($B1840,'[1]METAS 2019'!$D$4:$Q$843,5,0)</f>
        <v>12</v>
      </c>
      <c r="K1840" s="12">
        <f>VLOOKUP($B1840,'[1]METAS 2019'!$D$4:$Q$843,4,0)</f>
        <v>15</v>
      </c>
      <c r="L1840" s="12">
        <f>VLOOKUP($B1840,'[1]METAS 2019'!$D$4:$Q$843,11,0)</f>
        <v>9</v>
      </c>
      <c r="M1840" s="12">
        <f>VLOOKUP($B1840,'[1]METAS 2019'!$D$4:$Q$843,12,0)</f>
        <v>7</v>
      </c>
      <c r="N1840" s="12">
        <f>VLOOKUP($B1840,'[1]METAS 2019'!$D$4:$Q$843,13,0)</f>
        <v>6</v>
      </c>
      <c r="O1840" s="12">
        <f>VLOOKUP($B1840,'[1]METAS 2019'!$D$4:$Q$843,14,0)</f>
        <v>11</v>
      </c>
      <c r="P1840" s="90">
        <f>VLOOKUP($B1840,'[9]Población Oficial 2019'!$E$6:$BA$104,10,0)</f>
        <v>11</v>
      </c>
      <c r="Q1840" s="90">
        <f>VLOOKUP($B1840,'[9]Población Oficial 2019'!$E$6:$BA$104,11,0)</f>
        <v>11</v>
      </c>
      <c r="R1840" s="90">
        <f>VLOOKUP($B1840,'[9]Población Oficial 2019'!$E$6:$BA$104,12,0)</f>
        <v>11</v>
      </c>
      <c r="S1840" s="90">
        <f>VLOOKUP($B1840,'[9]Población Oficial 2019'!$E$6:$BA$104,13,0)</f>
        <v>11</v>
      </c>
      <c r="T1840" s="90">
        <f>VLOOKUP($B1840,'[9]Población Oficial 2019'!$E$6:$BA$104,14,0)</f>
        <v>11</v>
      </c>
      <c r="U1840" s="90">
        <f>VLOOKUP($B1840,'[9]Población Oficial 2019'!$E$6:$BA$104,15,0)</f>
        <v>11</v>
      </c>
      <c r="V1840" s="90">
        <f>VLOOKUP($B1840,'[9]Población Oficial 2019'!$E$6:$BA$104,16,0)</f>
        <v>11</v>
      </c>
      <c r="W1840" s="90">
        <f>VLOOKUP($B1840,'[9]Población Oficial 2019'!$E$6:$BA$104,17,0)</f>
        <v>12</v>
      </c>
      <c r="X1840" s="90">
        <f>VLOOKUP($B1840,'[9]Población Oficial 2019'!$E$6:$BA$104,18,0)</f>
        <v>12</v>
      </c>
      <c r="Y1840" s="90">
        <f>VLOOKUP($B1840,'[9]Población Oficial 2019'!$E$6:$BA$104,19,0)</f>
        <v>12</v>
      </c>
      <c r="Z1840" s="90">
        <f>VLOOKUP($B1840,'[9]Población Oficial 2019'!$E$6:$BA$104,20,0)</f>
        <v>12</v>
      </c>
      <c r="AA1840" s="90">
        <f>VLOOKUP($B1840,'[9]Población Oficial 2019'!$E$6:$BA$104,21,0)</f>
        <v>12</v>
      </c>
      <c r="AB1840" s="90">
        <f>VLOOKUP($B1840,'[9]Población Oficial 2019'!$E$6:$BA$104,22,0)</f>
        <v>12</v>
      </c>
      <c r="AC1840" s="90">
        <f>VLOOKUP($B1840,'[9]Población Oficial 2019'!$E$6:$BA$104,23,0)</f>
        <v>12</v>
      </c>
      <c r="AD1840" s="90">
        <f>VLOOKUP($B1840,'[9]Población Oficial 2019'!$E$6:$BA$104,24,0)</f>
        <v>56</v>
      </c>
      <c r="AE1840" s="90">
        <f>VLOOKUP($B1840,'[9]Población Oficial 2019'!$E$6:$BA$104,25,0)</f>
        <v>52</v>
      </c>
      <c r="AF1840" s="90">
        <f>VLOOKUP($B1840,'[9]Población Oficial 2019'!$E$6:$BA$104,26,0)</f>
        <v>56</v>
      </c>
      <c r="AG1840" s="90">
        <f>VLOOKUP($B1840,'[9]Población Oficial 2019'!$E$6:$BA$104,27,0)</f>
        <v>48</v>
      </c>
      <c r="AH1840" s="90">
        <f>VLOOKUP($B1840,'[9]Población Oficial 2019'!$E$6:$BA$104,28,0)</f>
        <v>45</v>
      </c>
      <c r="AI1840" s="90">
        <f>VLOOKUP($B1840,'[9]Población Oficial 2019'!$E$6:$BA$104,29,0)</f>
        <v>38</v>
      </c>
      <c r="AJ1840" s="90">
        <f>VLOOKUP($B1840,'[9]Población Oficial 2019'!$E$6:$BA$104,30,0)</f>
        <v>28</v>
      </c>
      <c r="AK1840" s="90">
        <f>VLOOKUP($B1840,'[9]Población Oficial 2019'!$E$6:$BA$104,31,0)</f>
        <v>22</v>
      </c>
      <c r="AL1840" s="90">
        <f>VLOOKUP($B1840,'[9]Población Oficial 2019'!$E$6:$BA$104,32,0)</f>
        <v>15</v>
      </c>
      <c r="AM1840" s="90">
        <f>VLOOKUP($B1840,'[9]Población Oficial 2019'!$E$6:$BA$104,33,0)</f>
        <v>11</v>
      </c>
      <c r="AN1840" s="90">
        <f>VLOOKUP($B1840,'[9]Población Oficial 2019'!$E$6:$BA$104,34,0)</f>
        <v>7</v>
      </c>
      <c r="AO1840" s="90">
        <f>VLOOKUP($B1840,'[9]Población Oficial 2019'!$E$6:$BA$104,35,0)</f>
        <v>5</v>
      </c>
      <c r="AP1840" s="90">
        <f>VLOOKUP($B1840,'[9]Población Oficial 2019'!$E$6:$BA$104,36,0)</f>
        <v>4</v>
      </c>
      <c r="AQ1840" s="90">
        <f>VLOOKUP($B1840,'[9]Población Oficial 2019'!$E$6:$BA$104,41,0)</f>
        <v>306</v>
      </c>
      <c r="AR1840" s="90">
        <f>VLOOKUP($B1840,'[9]Población Oficial 2019'!$E$6:$BA$104,42,0)</f>
        <v>28</v>
      </c>
      <c r="AS1840" s="90">
        <f>VLOOKUP($B1840,'[9]Población Oficial 2019'!$E$6:$BA$104,43,0)</f>
        <v>31</v>
      </c>
      <c r="AT1840" s="90">
        <f>VLOOKUP($B1840,'[9]Población Oficial 2019'!$E$6:$BA$104,44,0)</f>
        <v>150</v>
      </c>
      <c r="AU1840" s="90">
        <f>VLOOKUP($B1840,'[9]Población Oficial 2019'!$E$6:$BA$104,45,0)</f>
        <v>10</v>
      </c>
    </row>
    <row r="1841" spans="1:47" ht="12">
      <c r="A1841" s="58">
        <v>1842</v>
      </c>
      <c r="B1841" s="58">
        <v>4219</v>
      </c>
      <c r="C1841" s="59" t="s">
        <v>1176</v>
      </c>
      <c r="D1841" s="59" t="s">
        <v>921</v>
      </c>
      <c r="E1841" s="59" t="s">
        <v>969</v>
      </c>
      <c r="F1841" s="59" t="s">
        <v>970</v>
      </c>
      <c r="G1841" s="12" t="s">
        <v>283</v>
      </c>
      <c r="H1841" s="14">
        <f t="shared" si="440"/>
        <v>4219</v>
      </c>
      <c r="I1841" s="14">
        <f t="shared" si="429"/>
        <v>777</v>
      </c>
      <c r="J1841" s="12">
        <f>VLOOKUP($B1841,'[1]METAS 2019'!$D$4:$Q$843,5,0)</f>
        <v>10</v>
      </c>
      <c r="K1841" s="12">
        <f>VLOOKUP($B1841,'[1]METAS 2019'!$D$4:$Q$843,4,0)</f>
        <v>9</v>
      </c>
      <c r="L1841" s="12">
        <f>VLOOKUP($B1841,'[1]METAS 2019'!$D$4:$Q$843,11,0)</f>
        <v>9</v>
      </c>
      <c r="M1841" s="12">
        <f>VLOOKUP($B1841,'[1]METAS 2019'!$D$4:$Q$843,12,0)</f>
        <v>10</v>
      </c>
      <c r="N1841" s="12">
        <f>VLOOKUP($B1841,'[1]METAS 2019'!$D$4:$Q$843,13,0)</f>
        <v>11</v>
      </c>
      <c r="O1841" s="12">
        <f>VLOOKUP($B1841,'[1]METAS 2019'!$D$4:$Q$843,14,0)</f>
        <v>12</v>
      </c>
      <c r="P1841" s="90">
        <f>VLOOKUP($B1841,'[9]Población Oficial 2019'!$E$6:$BA$104,10,0)</f>
        <v>14</v>
      </c>
      <c r="Q1841" s="90">
        <f>VLOOKUP($B1841,'[9]Población Oficial 2019'!$E$6:$BA$104,11,0)</f>
        <v>14</v>
      </c>
      <c r="R1841" s="90">
        <f>VLOOKUP($B1841,'[9]Población Oficial 2019'!$E$6:$BA$104,12,0)</f>
        <v>14</v>
      </c>
      <c r="S1841" s="90">
        <f>VLOOKUP($B1841,'[9]Población Oficial 2019'!$E$6:$BA$104,13,0)</f>
        <v>15</v>
      </c>
      <c r="T1841" s="90">
        <f>VLOOKUP($B1841,'[9]Población Oficial 2019'!$E$6:$BA$104,14,0)</f>
        <v>15</v>
      </c>
      <c r="U1841" s="90">
        <f>VLOOKUP($B1841,'[9]Población Oficial 2019'!$E$6:$BA$104,15,0)</f>
        <v>15</v>
      </c>
      <c r="V1841" s="90">
        <f>VLOOKUP($B1841,'[9]Población Oficial 2019'!$E$6:$BA$104,16,0)</f>
        <v>15</v>
      </c>
      <c r="W1841" s="90">
        <f>VLOOKUP($B1841,'[9]Población Oficial 2019'!$E$6:$BA$104,17,0)</f>
        <v>15</v>
      </c>
      <c r="X1841" s="90">
        <f>VLOOKUP($B1841,'[9]Población Oficial 2019'!$E$6:$BA$104,18,0)</f>
        <v>16</v>
      </c>
      <c r="Y1841" s="90">
        <f>VLOOKUP($B1841,'[9]Población Oficial 2019'!$E$6:$BA$104,19,0)</f>
        <v>16</v>
      </c>
      <c r="Z1841" s="90">
        <f>VLOOKUP($B1841,'[9]Población Oficial 2019'!$E$6:$BA$104,20,0)</f>
        <v>16</v>
      </c>
      <c r="AA1841" s="90">
        <f>VLOOKUP($B1841,'[9]Población Oficial 2019'!$E$6:$BA$104,21,0)</f>
        <v>16</v>
      </c>
      <c r="AB1841" s="90">
        <f>VLOOKUP($B1841,'[9]Población Oficial 2019'!$E$6:$BA$104,22,0)</f>
        <v>16</v>
      </c>
      <c r="AC1841" s="90">
        <f>VLOOKUP($B1841,'[9]Población Oficial 2019'!$E$6:$BA$104,23,0)</f>
        <v>16</v>
      </c>
      <c r="AD1841" s="90">
        <f>VLOOKUP($B1841,'[9]Población Oficial 2019'!$E$6:$BA$104,24,0)</f>
        <v>73</v>
      </c>
      <c r="AE1841" s="90">
        <f>VLOOKUP($B1841,'[9]Población Oficial 2019'!$E$6:$BA$104,25,0)</f>
        <v>67</v>
      </c>
      <c r="AF1841" s="90">
        <f>VLOOKUP($B1841,'[9]Población Oficial 2019'!$E$6:$BA$104,26,0)</f>
        <v>74</v>
      </c>
      <c r="AG1841" s="90">
        <f>VLOOKUP($B1841,'[9]Población Oficial 2019'!$E$6:$BA$104,27,0)</f>
        <v>62</v>
      </c>
      <c r="AH1841" s="90">
        <f>VLOOKUP($B1841,'[9]Población Oficial 2019'!$E$6:$BA$104,28,0)</f>
        <v>59</v>
      </c>
      <c r="AI1841" s="90">
        <f>VLOOKUP($B1841,'[9]Población Oficial 2019'!$E$6:$BA$104,29,0)</f>
        <v>49</v>
      </c>
      <c r="AJ1841" s="90">
        <f>VLOOKUP($B1841,'[9]Población Oficial 2019'!$E$6:$BA$104,30,0)</f>
        <v>37</v>
      </c>
      <c r="AK1841" s="90">
        <f>VLOOKUP($B1841,'[9]Población Oficial 2019'!$E$6:$BA$104,31,0)</f>
        <v>28</v>
      </c>
      <c r="AL1841" s="90">
        <f>VLOOKUP($B1841,'[9]Población Oficial 2019'!$E$6:$BA$104,32,0)</f>
        <v>20</v>
      </c>
      <c r="AM1841" s="90">
        <f>VLOOKUP($B1841,'[9]Población Oficial 2019'!$E$6:$BA$104,33,0)</f>
        <v>14</v>
      </c>
      <c r="AN1841" s="90">
        <f>VLOOKUP($B1841,'[9]Población Oficial 2019'!$E$6:$BA$104,34,0)</f>
        <v>9</v>
      </c>
      <c r="AO1841" s="90">
        <f>VLOOKUP($B1841,'[9]Población Oficial 2019'!$E$6:$BA$104,35,0)</f>
        <v>6</v>
      </c>
      <c r="AP1841" s="90">
        <f>VLOOKUP($B1841,'[9]Población Oficial 2019'!$E$6:$BA$104,36,0)</f>
        <v>5</v>
      </c>
      <c r="AQ1841" s="90">
        <f>VLOOKUP($B1841,'[9]Población Oficial 2019'!$E$6:$BA$104,41,0)</f>
        <v>400</v>
      </c>
      <c r="AR1841" s="90">
        <f>VLOOKUP($B1841,'[9]Población Oficial 2019'!$E$6:$BA$104,42,0)</f>
        <v>37</v>
      </c>
      <c r="AS1841" s="90">
        <f>VLOOKUP($B1841,'[9]Población Oficial 2019'!$E$6:$BA$104,43,0)</f>
        <v>41</v>
      </c>
      <c r="AT1841" s="90">
        <f>VLOOKUP($B1841,'[9]Población Oficial 2019'!$E$6:$BA$104,44,0)</f>
        <v>196</v>
      </c>
      <c r="AU1841" s="90">
        <f>VLOOKUP($B1841,'[9]Población Oficial 2019'!$E$6:$BA$104,45,0)</f>
        <v>12</v>
      </c>
    </row>
    <row r="1842" spans="1:47" ht="12">
      <c r="A1842" s="58">
        <v>1843</v>
      </c>
      <c r="B1842" s="58">
        <v>4213</v>
      </c>
      <c r="C1842" s="59" t="s">
        <v>1176</v>
      </c>
      <c r="D1842" s="59" t="s">
        <v>921</v>
      </c>
      <c r="E1842" s="59" t="s">
        <v>969</v>
      </c>
      <c r="F1842" s="59" t="s">
        <v>971</v>
      </c>
      <c r="G1842" s="12" t="s">
        <v>283</v>
      </c>
      <c r="H1842" s="14">
        <f t="shared" si="440"/>
        <v>4213</v>
      </c>
      <c r="I1842" s="14">
        <f t="shared" si="429"/>
        <v>8834</v>
      </c>
      <c r="J1842" s="12">
        <f>VLOOKUP($B1842,'[1]METAS 2019'!$D$4:$Q$843,5,0)</f>
        <v>158</v>
      </c>
      <c r="K1842" s="12">
        <f>VLOOKUP($B1842,'[1]METAS 2019'!$D$4:$Q$843,4,0)</f>
        <v>162</v>
      </c>
      <c r="L1842" s="12">
        <f>VLOOKUP($B1842,'[1]METAS 2019'!$D$4:$Q$843,11,0)</f>
        <v>184</v>
      </c>
      <c r="M1842" s="12">
        <f>VLOOKUP($B1842,'[1]METAS 2019'!$D$4:$Q$843,12,0)</f>
        <v>157</v>
      </c>
      <c r="N1842" s="12">
        <f>VLOOKUP($B1842,'[1]METAS 2019'!$D$4:$Q$843,13,0)</f>
        <v>183</v>
      </c>
      <c r="O1842" s="12">
        <f>VLOOKUP($B1842,'[1]METAS 2019'!$D$4:$Q$843,14,0)</f>
        <v>190</v>
      </c>
      <c r="P1842" s="90">
        <f>VLOOKUP($B1842,'[9]Población Oficial 2019'!$E$6:$BA$104,10,0)</f>
        <v>152</v>
      </c>
      <c r="Q1842" s="90">
        <f>VLOOKUP($B1842,'[9]Población Oficial 2019'!$E$6:$BA$104,11,0)</f>
        <v>154</v>
      </c>
      <c r="R1842" s="90">
        <f>VLOOKUP($B1842,'[9]Población Oficial 2019'!$E$6:$BA$104,12,0)</f>
        <v>156</v>
      </c>
      <c r="S1842" s="90">
        <f>VLOOKUP($B1842,'[9]Población Oficial 2019'!$E$6:$BA$104,13,0)</f>
        <v>158</v>
      </c>
      <c r="T1842" s="90">
        <f>VLOOKUP($B1842,'[9]Población Oficial 2019'!$E$6:$BA$104,14,0)</f>
        <v>160</v>
      </c>
      <c r="U1842" s="90">
        <f>VLOOKUP($B1842,'[9]Población Oficial 2019'!$E$6:$BA$104,15,0)</f>
        <v>161</v>
      </c>
      <c r="V1842" s="90">
        <f>VLOOKUP($B1842,'[9]Población Oficial 2019'!$E$6:$BA$104,16,0)</f>
        <v>164</v>
      </c>
      <c r="W1842" s="90">
        <f>VLOOKUP($B1842,'[9]Población Oficial 2019'!$E$6:$BA$104,17,0)</f>
        <v>167</v>
      </c>
      <c r="X1842" s="90">
        <f>VLOOKUP($B1842,'[9]Población Oficial 2019'!$E$6:$BA$104,18,0)</f>
        <v>170</v>
      </c>
      <c r="Y1842" s="90">
        <f>VLOOKUP($B1842,'[9]Población Oficial 2019'!$E$6:$BA$104,19,0)</f>
        <v>173</v>
      </c>
      <c r="Z1842" s="90">
        <f>VLOOKUP($B1842,'[9]Población Oficial 2019'!$E$6:$BA$104,20,0)</f>
        <v>176</v>
      </c>
      <c r="AA1842" s="90">
        <f>VLOOKUP($B1842,'[9]Población Oficial 2019'!$E$6:$BA$104,21,0)</f>
        <v>177</v>
      </c>
      <c r="AB1842" s="90">
        <f>VLOOKUP($B1842,'[9]Población Oficial 2019'!$E$6:$BA$104,22,0)</f>
        <v>175</v>
      </c>
      <c r="AC1842" s="90">
        <f>VLOOKUP($B1842,'[9]Población Oficial 2019'!$E$6:$BA$104,23,0)</f>
        <v>171</v>
      </c>
      <c r="AD1842" s="90">
        <f>VLOOKUP($B1842,'[9]Población Oficial 2019'!$E$6:$BA$104,24,0)</f>
        <v>794</v>
      </c>
      <c r="AE1842" s="90">
        <f>VLOOKUP($B1842,'[9]Población Oficial 2019'!$E$6:$BA$104,25,0)</f>
        <v>734</v>
      </c>
      <c r="AF1842" s="90">
        <f>VLOOKUP($B1842,'[9]Población Oficial 2019'!$E$6:$BA$104,26,0)</f>
        <v>803</v>
      </c>
      <c r="AG1842" s="90">
        <f>VLOOKUP($B1842,'[9]Población Oficial 2019'!$E$6:$BA$104,27,0)</f>
        <v>678</v>
      </c>
      <c r="AH1842" s="90">
        <f>VLOOKUP($B1842,'[9]Población Oficial 2019'!$E$6:$BA$104,28,0)</f>
        <v>641</v>
      </c>
      <c r="AI1842" s="90">
        <f>VLOOKUP($B1842,'[9]Población Oficial 2019'!$E$6:$BA$104,29,0)</f>
        <v>538</v>
      </c>
      <c r="AJ1842" s="90">
        <f>VLOOKUP($B1842,'[9]Población Oficial 2019'!$E$6:$BA$104,30,0)</f>
        <v>398</v>
      </c>
      <c r="AK1842" s="90">
        <f>VLOOKUP($B1842,'[9]Población Oficial 2019'!$E$6:$BA$104,31,0)</f>
        <v>308</v>
      </c>
      <c r="AL1842" s="90">
        <f>VLOOKUP($B1842,'[9]Población Oficial 2019'!$E$6:$BA$104,32,0)</f>
        <v>214</v>
      </c>
      <c r="AM1842" s="90">
        <f>VLOOKUP($B1842,'[9]Población Oficial 2019'!$E$6:$BA$104,33,0)</f>
        <v>153</v>
      </c>
      <c r="AN1842" s="90">
        <f>VLOOKUP($B1842,'[9]Población Oficial 2019'!$E$6:$BA$104,34,0)</f>
        <v>103</v>
      </c>
      <c r="AO1842" s="90">
        <f>VLOOKUP($B1842,'[9]Población Oficial 2019'!$E$6:$BA$104,35,0)</f>
        <v>65</v>
      </c>
      <c r="AP1842" s="90">
        <f>VLOOKUP($B1842,'[9]Población Oficial 2019'!$E$6:$BA$104,36,0)</f>
        <v>57</v>
      </c>
      <c r="AQ1842" s="90">
        <f>VLOOKUP($B1842,'[9]Población Oficial 2019'!$E$6:$BA$104,41,0)</f>
        <v>4358</v>
      </c>
      <c r="AR1842" s="90">
        <f>VLOOKUP($B1842,'[9]Población Oficial 2019'!$E$6:$BA$104,42,0)</f>
        <v>404</v>
      </c>
      <c r="AS1842" s="90">
        <f>VLOOKUP($B1842,'[9]Población Oficial 2019'!$E$6:$BA$104,43,0)</f>
        <v>444</v>
      </c>
      <c r="AT1842" s="90">
        <f>VLOOKUP($B1842,'[9]Población Oficial 2019'!$E$6:$BA$104,44,0)</f>
        <v>2137</v>
      </c>
      <c r="AU1842" s="90">
        <f>VLOOKUP($B1842,'[9]Población Oficial 2019'!$E$6:$BA$104,45,0)</f>
        <v>150</v>
      </c>
    </row>
    <row r="1843" spans="1:47" ht="12">
      <c r="A1843" s="58">
        <v>1844</v>
      </c>
      <c r="B1843" s="58">
        <v>4211</v>
      </c>
      <c r="C1843" s="59" t="s">
        <v>1176</v>
      </c>
      <c r="D1843" s="59" t="s">
        <v>921</v>
      </c>
      <c r="E1843" s="59" t="s">
        <v>969</v>
      </c>
      <c r="F1843" s="59" t="s">
        <v>972</v>
      </c>
      <c r="G1843" s="12" t="s">
        <v>265</v>
      </c>
      <c r="H1843" s="14">
        <f t="shared" si="440"/>
        <v>4211</v>
      </c>
      <c r="I1843" s="14">
        <f t="shared" si="429"/>
        <v>22184</v>
      </c>
      <c r="J1843" s="12">
        <f>VLOOKUP($B1843,'[1]METAS 2019'!$D$4:$Q$843,5,0)</f>
        <v>548</v>
      </c>
      <c r="K1843" s="12">
        <f>VLOOKUP($B1843,'[1]METAS 2019'!$D$4:$Q$843,4,0)</f>
        <v>542</v>
      </c>
      <c r="L1843" s="12">
        <f>VLOOKUP($B1843,'[1]METAS 2019'!$D$4:$Q$843,11,0)</f>
        <v>439</v>
      </c>
      <c r="M1843" s="12">
        <f>VLOOKUP($B1843,'[1]METAS 2019'!$D$4:$Q$843,12,0)</f>
        <v>469</v>
      </c>
      <c r="N1843" s="12">
        <f>VLOOKUP($B1843,'[1]METAS 2019'!$D$4:$Q$843,13,0)</f>
        <v>417</v>
      </c>
      <c r="O1843" s="12">
        <f>VLOOKUP($B1843,'[1]METAS 2019'!$D$4:$Q$843,14,0)</f>
        <v>337</v>
      </c>
      <c r="P1843" s="90">
        <f>VLOOKUP($B1843,'[9]Población Oficial 2019'!$E$6:$BA$104,10,0)</f>
        <v>378</v>
      </c>
      <c r="Q1843" s="90">
        <f>VLOOKUP($B1843,'[9]Población Oficial 2019'!$E$6:$BA$104,11,0)</f>
        <v>383</v>
      </c>
      <c r="R1843" s="90">
        <f>VLOOKUP($B1843,'[9]Población Oficial 2019'!$E$6:$BA$104,12,0)</f>
        <v>389</v>
      </c>
      <c r="S1843" s="90">
        <f>VLOOKUP($B1843,'[9]Población Oficial 2019'!$E$6:$BA$104,13,0)</f>
        <v>394</v>
      </c>
      <c r="T1843" s="90">
        <f>VLOOKUP($B1843,'[9]Población Oficial 2019'!$E$6:$BA$104,14,0)</f>
        <v>398</v>
      </c>
      <c r="U1843" s="90">
        <f>VLOOKUP($B1843,'[9]Población Oficial 2019'!$E$6:$BA$104,15,0)</f>
        <v>402</v>
      </c>
      <c r="V1843" s="90">
        <f>VLOOKUP($B1843,'[9]Población Oficial 2019'!$E$6:$BA$104,16,0)</f>
        <v>408</v>
      </c>
      <c r="W1843" s="90">
        <f>VLOOKUP($B1843,'[9]Población Oficial 2019'!$E$6:$BA$104,17,0)</f>
        <v>415</v>
      </c>
      <c r="X1843" s="90">
        <f>VLOOKUP($B1843,'[9]Población Oficial 2019'!$E$6:$BA$104,18,0)</f>
        <v>424</v>
      </c>
      <c r="Y1843" s="90">
        <f>VLOOKUP($B1843,'[9]Población Oficial 2019'!$E$6:$BA$104,19,0)</f>
        <v>432</v>
      </c>
      <c r="Z1843" s="90">
        <f>VLOOKUP($B1843,'[9]Población Oficial 2019'!$E$6:$BA$104,20,0)</f>
        <v>440</v>
      </c>
      <c r="AA1843" s="90">
        <f>VLOOKUP($B1843,'[9]Población Oficial 2019'!$E$6:$BA$104,21,0)</f>
        <v>442</v>
      </c>
      <c r="AB1843" s="90">
        <f>VLOOKUP($B1843,'[9]Población Oficial 2019'!$E$6:$BA$104,22,0)</f>
        <v>436</v>
      </c>
      <c r="AC1843" s="90">
        <f>VLOOKUP($B1843,'[9]Población Oficial 2019'!$E$6:$BA$104,23,0)</f>
        <v>425</v>
      </c>
      <c r="AD1843" s="90">
        <f>VLOOKUP($B1843,'[9]Población Oficial 2019'!$E$6:$BA$104,24,0)</f>
        <v>1979</v>
      </c>
      <c r="AE1843" s="90">
        <f>VLOOKUP($B1843,'[9]Población Oficial 2019'!$E$6:$BA$104,25,0)</f>
        <v>1828</v>
      </c>
      <c r="AF1843" s="90">
        <f>VLOOKUP($B1843,'[9]Población Oficial 2019'!$E$6:$BA$104,26,0)</f>
        <v>2001</v>
      </c>
      <c r="AG1843" s="90">
        <f>VLOOKUP($B1843,'[9]Población Oficial 2019'!$E$6:$BA$104,27,0)</f>
        <v>1689</v>
      </c>
      <c r="AH1843" s="90">
        <f>VLOOKUP($B1843,'[9]Población Oficial 2019'!$E$6:$BA$104,28,0)</f>
        <v>1597</v>
      </c>
      <c r="AI1843" s="90">
        <f>VLOOKUP($B1843,'[9]Población Oficial 2019'!$E$6:$BA$104,29,0)</f>
        <v>1340</v>
      </c>
      <c r="AJ1843" s="90">
        <f>VLOOKUP($B1843,'[9]Población Oficial 2019'!$E$6:$BA$104,30,0)</f>
        <v>992</v>
      </c>
      <c r="AK1843" s="90">
        <f>VLOOKUP($B1843,'[9]Población Oficial 2019'!$E$6:$BA$104,31,0)</f>
        <v>766</v>
      </c>
      <c r="AL1843" s="90">
        <f>VLOOKUP($B1843,'[9]Población Oficial 2019'!$E$6:$BA$104,32,0)</f>
        <v>532</v>
      </c>
      <c r="AM1843" s="90">
        <f>VLOOKUP($B1843,'[9]Población Oficial 2019'!$E$6:$BA$104,33,0)</f>
        <v>380</v>
      </c>
      <c r="AN1843" s="90">
        <f>VLOOKUP($B1843,'[9]Población Oficial 2019'!$E$6:$BA$104,34,0)</f>
        <v>256</v>
      </c>
      <c r="AO1843" s="90">
        <f>VLOOKUP($B1843,'[9]Población Oficial 2019'!$E$6:$BA$104,35,0)</f>
        <v>163</v>
      </c>
      <c r="AP1843" s="90">
        <f>VLOOKUP($B1843,'[9]Población Oficial 2019'!$E$6:$BA$104,36,0)</f>
        <v>143</v>
      </c>
      <c r="AQ1843" s="90">
        <f>VLOOKUP($B1843,'[9]Población Oficial 2019'!$E$6:$BA$104,41,0)</f>
        <v>10860</v>
      </c>
      <c r="AR1843" s="90">
        <f>VLOOKUP($B1843,'[9]Población Oficial 2019'!$E$6:$BA$104,42,0)</f>
        <v>1008</v>
      </c>
      <c r="AS1843" s="90">
        <f>VLOOKUP($B1843,'[9]Población Oficial 2019'!$E$6:$BA$104,43,0)</f>
        <v>1106</v>
      </c>
      <c r="AT1843" s="90">
        <f>VLOOKUP($B1843,'[9]Población Oficial 2019'!$E$6:$BA$104,44,0)</f>
        <v>5326</v>
      </c>
      <c r="AU1843" s="90">
        <f>VLOOKUP($B1843,'[9]Población Oficial 2019'!$E$6:$BA$104,45,0)</f>
        <v>547</v>
      </c>
    </row>
    <row r="1844" spans="1:47" ht="12">
      <c r="A1844" s="58">
        <v>1845</v>
      </c>
      <c r="B1844" s="58">
        <v>25207</v>
      </c>
      <c r="C1844" s="59" t="s">
        <v>1176</v>
      </c>
      <c r="D1844" s="59" t="s">
        <v>921</v>
      </c>
      <c r="E1844" s="59" t="s">
        <v>969</v>
      </c>
      <c r="F1844" s="59" t="s">
        <v>1104</v>
      </c>
      <c r="G1844" s="12" t="s">
        <v>283</v>
      </c>
      <c r="H1844" s="14">
        <f t="shared" si="440"/>
        <v>25207</v>
      </c>
      <c r="I1844" s="14">
        <f t="shared" si="429"/>
        <v>0</v>
      </c>
      <c r="J1844" s="90">
        <v>0</v>
      </c>
      <c r="K1844" s="90">
        <v>0</v>
      </c>
      <c r="L1844" s="90">
        <v>0</v>
      </c>
      <c r="M1844" s="90">
        <v>0</v>
      </c>
      <c r="N1844" s="90">
        <v>0</v>
      </c>
      <c r="O1844" s="90">
        <v>0</v>
      </c>
      <c r="P1844" s="90">
        <v>0</v>
      </c>
      <c r="Q1844" s="90">
        <f>VLOOKUP($B1844,'[9]Población Oficial 2019'!$E$6:$BA$104,11,0)</f>
        <v>0</v>
      </c>
      <c r="R1844" s="90">
        <f>VLOOKUP($B1844,'[9]Población Oficial 2019'!$E$6:$BA$104,12,0)</f>
        <v>0</v>
      </c>
      <c r="S1844" s="90">
        <f>VLOOKUP($B1844,'[9]Población Oficial 2019'!$E$6:$BA$104,13,0)</f>
        <v>0</v>
      </c>
      <c r="T1844" s="90">
        <f>VLOOKUP($B1844,'[9]Población Oficial 2019'!$E$6:$BA$104,14,0)</f>
        <v>0</v>
      </c>
      <c r="U1844" s="90">
        <f>VLOOKUP($B1844,'[9]Población Oficial 2019'!$E$6:$BA$104,15,0)</f>
        <v>0</v>
      </c>
      <c r="V1844" s="90">
        <f>VLOOKUP($B1844,'[9]Población Oficial 2019'!$E$6:$BA$104,16,0)</f>
        <v>0</v>
      </c>
      <c r="W1844" s="90">
        <f>VLOOKUP($B1844,'[9]Población Oficial 2019'!$E$6:$BA$104,17,0)</f>
        <v>0</v>
      </c>
      <c r="X1844" s="90">
        <f>VLOOKUP($B1844,'[9]Población Oficial 2019'!$E$6:$BA$104,18,0)</f>
        <v>0</v>
      </c>
      <c r="Y1844" s="90">
        <f>VLOOKUP($B1844,'[9]Población Oficial 2019'!$E$6:$BA$104,19,0)</f>
        <v>0</v>
      </c>
      <c r="Z1844" s="90">
        <f>VLOOKUP($B1844,'[9]Población Oficial 2019'!$E$6:$BA$104,20,0)</f>
        <v>0</v>
      </c>
      <c r="AA1844" s="90">
        <f>VLOOKUP($B1844,'[9]Población Oficial 2019'!$E$6:$BA$104,21,0)</f>
        <v>0</v>
      </c>
      <c r="AB1844" s="90">
        <f>VLOOKUP($B1844,'[9]Población Oficial 2019'!$E$6:$BA$104,22,0)</f>
        <v>0</v>
      </c>
      <c r="AC1844" s="90">
        <f>VLOOKUP($B1844,'[9]Población Oficial 2019'!$E$6:$BA$104,23,0)</f>
        <v>0</v>
      </c>
      <c r="AD1844" s="90">
        <f>VLOOKUP($B1844,'[9]Población Oficial 2019'!$E$6:$BA$104,24,0)</f>
        <v>0</v>
      </c>
      <c r="AE1844" s="90">
        <f>VLOOKUP($B1844,'[9]Población Oficial 2019'!$E$6:$BA$104,25,0)</f>
        <v>0</v>
      </c>
      <c r="AF1844" s="90">
        <f>VLOOKUP($B1844,'[9]Población Oficial 2019'!$E$6:$BA$104,26,0)</f>
        <v>0</v>
      </c>
      <c r="AG1844" s="90">
        <f>VLOOKUP($B1844,'[9]Población Oficial 2019'!$E$6:$BA$104,27,0)</f>
        <v>0</v>
      </c>
      <c r="AH1844" s="90">
        <f>VLOOKUP($B1844,'[9]Población Oficial 2019'!$E$6:$BA$104,28,0)</f>
        <v>0</v>
      </c>
      <c r="AI1844" s="90">
        <f>VLOOKUP($B1844,'[9]Población Oficial 2019'!$E$6:$BA$104,29,0)</f>
        <v>0</v>
      </c>
      <c r="AJ1844" s="90">
        <f>VLOOKUP($B1844,'[9]Población Oficial 2019'!$E$6:$BA$104,30,0)</f>
        <v>0</v>
      </c>
      <c r="AK1844" s="90">
        <f>VLOOKUP($B1844,'[9]Población Oficial 2019'!$E$6:$BA$104,31,0)</f>
        <v>0</v>
      </c>
      <c r="AL1844" s="90">
        <f>VLOOKUP($B1844,'[9]Población Oficial 2019'!$E$6:$BA$104,32,0)</f>
        <v>0</v>
      </c>
      <c r="AM1844" s="90">
        <f>VLOOKUP($B1844,'[9]Población Oficial 2019'!$E$6:$BA$104,33,0)</f>
        <v>0</v>
      </c>
      <c r="AN1844" s="90">
        <f>VLOOKUP($B1844,'[9]Población Oficial 2019'!$E$6:$BA$104,34,0)</f>
        <v>0</v>
      </c>
      <c r="AO1844" s="90">
        <f>VLOOKUP($B1844,'[9]Población Oficial 2019'!$E$6:$BA$104,35,0)</f>
        <v>0</v>
      </c>
      <c r="AP1844" s="90">
        <f>VLOOKUP($B1844,'[9]Población Oficial 2019'!$E$6:$BA$104,36,0)</f>
        <v>0</v>
      </c>
      <c r="AQ1844" s="90">
        <f>VLOOKUP($B1844,'[9]Población Oficial 2019'!$E$6:$BA$104,41,0)</f>
        <v>0</v>
      </c>
      <c r="AR1844" s="90">
        <f>VLOOKUP($B1844,'[9]Población Oficial 2019'!$E$6:$BA$104,42,0)</f>
        <v>0</v>
      </c>
      <c r="AS1844" s="90">
        <f>VLOOKUP($B1844,'[9]Población Oficial 2019'!$E$6:$BA$104,43,0)</f>
        <v>0</v>
      </c>
      <c r="AT1844" s="90">
        <f>VLOOKUP($B1844,'[9]Población Oficial 2019'!$E$6:$BA$104,44,0)</f>
        <v>0</v>
      </c>
      <c r="AU1844" s="90">
        <f>VLOOKUP($B1844,'[9]Población Oficial 2019'!$E$6:$BA$104,45,0)</f>
        <v>0</v>
      </c>
    </row>
    <row r="1845" spans="1:47" ht="12">
      <c r="A1845" s="58">
        <v>1846</v>
      </c>
      <c r="B1845" s="58">
        <v>4221</v>
      </c>
      <c r="C1845" s="59" t="s">
        <v>1176</v>
      </c>
      <c r="D1845" s="59" t="s">
        <v>921</v>
      </c>
      <c r="E1845" s="59" t="s">
        <v>969</v>
      </c>
      <c r="F1845" s="59" t="s">
        <v>973</v>
      </c>
      <c r="G1845" s="12" t="s">
        <v>266</v>
      </c>
      <c r="H1845" s="14">
        <f t="shared" si="440"/>
        <v>4221</v>
      </c>
      <c r="I1845" s="14">
        <f t="shared" si="429"/>
        <v>736</v>
      </c>
      <c r="J1845" s="12">
        <f>VLOOKUP($B1845,'[1]METAS 2019'!$D$4:$Q$843,5,0)</f>
        <v>12</v>
      </c>
      <c r="K1845" s="12">
        <f>VLOOKUP($B1845,'[1]METAS 2019'!$D$4:$Q$843,4,0)</f>
        <v>14</v>
      </c>
      <c r="L1845" s="12">
        <f>VLOOKUP($B1845,'[1]METAS 2019'!$D$4:$Q$843,11,0)</f>
        <v>10</v>
      </c>
      <c r="M1845" s="12">
        <f>VLOOKUP($B1845,'[1]METAS 2019'!$D$4:$Q$843,12,0)</f>
        <v>5</v>
      </c>
      <c r="N1845" s="12">
        <f>VLOOKUP($B1845,'[1]METAS 2019'!$D$4:$Q$843,13,0)</f>
        <v>9</v>
      </c>
      <c r="O1845" s="12">
        <f>VLOOKUP($B1845,'[1]METAS 2019'!$D$4:$Q$843,14,0)</f>
        <v>7</v>
      </c>
      <c r="P1845" s="90">
        <f>VLOOKUP($B1845,'[9]Población Oficial 2019'!$E$6:$BA$104,10,0)</f>
        <v>13</v>
      </c>
      <c r="Q1845" s="90">
        <f>VLOOKUP($B1845,'[9]Población Oficial 2019'!$E$6:$BA$104,11,0)</f>
        <v>13</v>
      </c>
      <c r="R1845" s="90">
        <f>VLOOKUP($B1845,'[9]Población Oficial 2019'!$E$6:$BA$104,12,0)</f>
        <v>14</v>
      </c>
      <c r="S1845" s="90">
        <f>VLOOKUP($B1845,'[9]Población Oficial 2019'!$E$6:$BA$104,13,0)</f>
        <v>14</v>
      </c>
      <c r="T1845" s="90">
        <f>VLOOKUP($B1845,'[9]Población Oficial 2019'!$E$6:$BA$104,14,0)</f>
        <v>14</v>
      </c>
      <c r="U1845" s="90">
        <f>VLOOKUP($B1845,'[9]Población Oficial 2019'!$E$6:$BA$104,15,0)</f>
        <v>14</v>
      </c>
      <c r="V1845" s="90">
        <f>VLOOKUP($B1845,'[9]Población Oficial 2019'!$E$6:$BA$104,16,0)</f>
        <v>14</v>
      </c>
      <c r="W1845" s="90">
        <f>VLOOKUP($B1845,'[9]Población Oficial 2019'!$E$6:$BA$104,17,0)</f>
        <v>14</v>
      </c>
      <c r="X1845" s="90">
        <f>VLOOKUP($B1845,'[9]Población Oficial 2019'!$E$6:$BA$104,18,0)</f>
        <v>15</v>
      </c>
      <c r="Y1845" s="90">
        <f>VLOOKUP($B1845,'[9]Población Oficial 2019'!$E$6:$BA$104,19,0)</f>
        <v>15</v>
      </c>
      <c r="Z1845" s="90">
        <f>VLOOKUP($B1845,'[9]Población Oficial 2019'!$E$6:$BA$104,20,0)</f>
        <v>15</v>
      </c>
      <c r="AA1845" s="90">
        <f>VLOOKUP($B1845,'[9]Población Oficial 2019'!$E$6:$BA$104,21,0)</f>
        <v>15</v>
      </c>
      <c r="AB1845" s="90">
        <f>VLOOKUP($B1845,'[9]Población Oficial 2019'!$E$6:$BA$104,22,0)</f>
        <v>15</v>
      </c>
      <c r="AC1845" s="90">
        <f>VLOOKUP($B1845,'[9]Población Oficial 2019'!$E$6:$BA$104,23,0)</f>
        <v>15</v>
      </c>
      <c r="AD1845" s="90">
        <f>VLOOKUP($B1845,'[9]Población Oficial 2019'!$E$6:$BA$104,24,0)</f>
        <v>69</v>
      </c>
      <c r="AE1845" s="90">
        <f>VLOOKUP($B1845,'[9]Población Oficial 2019'!$E$6:$BA$104,25,0)</f>
        <v>64</v>
      </c>
      <c r="AF1845" s="90">
        <f>VLOOKUP($B1845,'[9]Población Oficial 2019'!$E$6:$BA$104,26,0)</f>
        <v>70</v>
      </c>
      <c r="AG1845" s="90">
        <f>VLOOKUP($B1845,'[9]Población Oficial 2019'!$E$6:$BA$104,27,0)</f>
        <v>59</v>
      </c>
      <c r="AH1845" s="90">
        <f>VLOOKUP($B1845,'[9]Población Oficial 2019'!$E$6:$BA$104,28,0)</f>
        <v>56</v>
      </c>
      <c r="AI1845" s="90">
        <f>VLOOKUP($B1845,'[9]Población Oficial 2019'!$E$6:$BA$104,29,0)</f>
        <v>47</v>
      </c>
      <c r="AJ1845" s="90">
        <f>VLOOKUP($B1845,'[9]Población Oficial 2019'!$E$6:$BA$104,30,0)</f>
        <v>35</v>
      </c>
      <c r="AK1845" s="90">
        <f>VLOOKUP($B1845,'[9]Población Oficial 2019'!$E$6:$BA$104,31,0)</f>
        <v>27</v>
      </c>
      <c r="AL1845" s="90">
        <f>VLOOKUP($B1845,'[9]Población Oficial 2019'!$E$6:$BA$104,32,0)</f>
        <v>19</v>
      </c>
      <c r="AM1845" s="90">
        <f>VLOOKUP($B1845,'[9]Población Oficial 2019'!$E$6:$BA$104,33,0)</f>
        <v>13</v>
      </c>
      <c r="AN1845" s="90">
        <f>VLOOKUP($B1845,'[9]Población Oficial 2019'!$E$6:$BA$104,34,0)</f>
        <v>9</v>
      </c>
      <c r="AO1845" s="90">
        <f>VLOOKUP($B1845,'[9]Población Oficial 2019'!$E$6:$BA$104,35,0)</f>
        <v>6</v>
      </c>
      <c r="AP1845" s="90">
        <f>VLOOKUP($B1845,'[9]Población Oficial 2019'!$E$6:$BA$104,36,0)</f>
        <v>5</v>
      </c>
      <c r="AQ1845" s="90">
        <f>VLOOKUP($B1845,'[9]Población Oficial 2019'!$E$6:$BA$104,41,0)</f>
        <v>379</v>
      </c>
      <c r="AR1845" s="90">
        <f>VLOOKUP($B1845,'[9]Población Oficial 2019'!$E$6:$BA$104,42,0)</f>
        <v>35</v>
      </c>
      <c r="AS1845" s="90">
        <f>VLOOKUP($B1845,'[9]Población Oficial 2019'!$E$6:$BA$104,43,0)</f>
        <v>39</v>
      </c>
      <c r="AT1845" s="90">
        <f>VLOOKUP($B1845,'[9]Población Oficial 2019'!$E$6:$BA$104,44,0)</f>
        <v>186</v>
      </c>
      <c r="AU1845" s="90">
        <f>VLOOKUP($B1845,'[9]Población Oficial 2019'!$E$6:$BA$104,45,0)</f>
        <v>10</v>
      </c>
    </row>
    <row r="1846" spans="1:47" ht="12">
      <c r="A1846" s="58">
        <v>1847</v>
      </c>
      <c r="B1846" s="58">
        <v>4215</v>
      </c>
      <c r="C1846" s="59" t="s">
        <v>1176</v>
      </c>
      <c r="D1846" s="59" t="s">
        <v>921</v>
      </c>
      <c r="E1846" s="59" t="s">
        <v>969</v>
      </c>
      <c r="F1846" s="59" t="s">
        <v>974</v>
      </c>
      <c r="G1846" s="12" t="s">
        <v>266</v>
      </c>
      <c r="H1846" s="14">
        <f t="shared" si="440"/>
        <v>4215</v>
      </c>
      <c r="I1846" s="14">
        <f t="shared" si="429"/>
        <v>1966</v>
      </c>
      <c r="J1846" s="12">
        <f>VLOOKUP($B1846,'[1]METAS 2019'!$D$4:$Q$843,5,0)</f>
        <v>28</v>
      </c>
      <c r="K1846" s="12">
        <f>VLOOKUP($B1846,'[1]METAS 2019'!$D$4:$Q$843,4,0)</f>
        <v>34</v>
      </c>
      <c r="L1846" s="12">
        <f>VLOOKUP($B1846,'[1]METAS 2019'!$D$4:$Q$843,11,0)</f>
        <v>25</v>
      </c>
      <c r="M1846" s="12">
        <f>VLOOKUP($B1846,'[1]METAS 2019'!$D$4:$Q$843,12,0)</f>
        <v>26</v>
      </c>
      <c r="N1846" s="12">
        <f>VLOOKUP($B1846,'[1]METAS 2019'!$D$4:$Q$843,13,0)</f>
        <v>24</v>
      </c>
      <c r="O1846" s="12">
        <f>VLOOKUP($B1846,'[1]METAS 2019'!$D$4:$Q$843,14,0)</f>
        <v>31</v>
      </c>
      <c r="P1846" s="90">
        <f>VLOOKUP($B1846,'[9]Población Oficial 2019'!$E$6:$BA$104,10,0)</f>
        <v>35</v>
      </c>
      <c r="Q1846" s="90">
        <f>VLOOKUP($B1846,'[9]Población Oficial 2019'!$E$6:$BA$104,11,0)</f>
        <v>36</v>
      </c>
      <c r="R1846" s="90">
        <f>VLOOKUP($B1846,'[9]Población Oficial 2019'!$E$6:$BA$104,12,0)</f>
        <v>36</v>
      </c>
      <c r="S1846" s="90">
        <f>VLOOKUP($B1846,'[9]Población Oficial 2019'!$E$6:$BA$104,13,0)</f>
        <v>36</v>
      </c>
      <c r="T1846" s="90">
        <f>VLOOKUP($B1846,'[9]Población Oficial 2019'!$E$6:$BA$104,14,0)</f>
        <v>37</v>
      </c>
      <c r="U1846" s="90">
        <f>VLOOKUP($B1846,'[9]Población Oficial 2019'!$E$6:$BA$104,15,0)</f>
        <v>37</v>
      </c>
      <c r="V1846" s="90">
        <f>VLOOKUP($B1846,'[9]Población Oficial 2019'!$E$6:$BA$104,16,0)</f>
        <v>38</v>
      </c>
      <c r="W1846" s="90">
        <f>VLOOKUP($B1846,'[9]Población Oficial 2019'!$E$6:$BA$104,17,0)</f>
        <v>38</v>
      </c>
      <c r="X1846" s="90">
        <f>VLOOKUP($B1846,'[9]Población Oficial 2019'!$E$6:$BA$104,18,0)</f>
        <v>39</v>
      </c>
      <c r="Y1846" s="90">
        <f>VLOOKUP($B1846,'[9]Población Oficial 2019'!$E$6:$BA$104,19,0)</f>
        <v>40</v>
      </c>
      <c r="Z1846" s="90">
        <f>VLOOKUP($B1846,'[9]Población Oficial 2019'!$E$6:$BA$104,20,0)</f>
        <v>41</v>
      </c>
      <c r="AA1846" s="90">
        <f>VLOOKUP($B1846,'[9]Población Oficial 2019'!$E$6:$BA$104,21,0)</f>
        <v>41</v>
      </c>
      <c r="AB1846" s="90">
        <f>VLOOKUP($B1846,'[9]Población Oficial 2019'!$E$6:$BA$104,22,0)</f>
        <v>40</v>
      </c>
      <c r="AC1846" s="90">
        <f>VLOOKUP($B1846,'[9]Población Oficial 2019'!$E$6:$BA$104,23,0)</f>
        <v>39</v>
      </c>
      <c r="AD1846" s="90">
        <f>VLOOKUP($B1846,'[9]Población Oficial 2019'!$E$6:$BA$104,24,0)</f>
        <v>183</v>
      </c>
      <c r="AE1846" s="90">
        <f>VLOOKUP($B1846,'[9]Población Oficial 2019'!$E$6:$BA$104,25,0)</f>
        <v>169</v>
      </c>
      <c r="AF1846" s="90">
        <f>VLOOKUP($B1846,'[9]Población Oficial 2019'!$E$6:$BA$104,26,0)</f>
        <v>185</v>
      </c>
      <c r="AG1846" s="90">
        <f>VLOOKUP($B1846,'[9]Población Oficial 2019'!$E$6:$BA$104,27,0)</f>
        <v>157</v>
      </c>
      <c r="AH1846" s="90">
        <f>VLOOKUP($B1846,'[9]Población Oficial 2019'!$E$6:$BA$104,28,0)</f>
        <v>148</v>
      </c>
      <c r="AI1846" s="90">
        <f>VLOOKUP($B1846,'[9]Población Oficial 2019'!$E$6:$BA$104,29,0)</f>
        <v>124</v>
      </c>
      <c r="AJ1846" s="90">
        <f>VLOOKUP($B1846,'[9]Población Oficial 2019'!$E$6:$BA$104,30,0)</f>
        <v>92</v>
      </c>
      <c r="AK1846" s="90">
        <f>VLOOKUP($B1846,'[9]Población Oficial 2019'!$E$6:$BA$104,31,0)</f>
        <v>71</v>
      </c>
      <c r="AL1846" s="90">
        <f>VLOOKUP($B1846,'[9]Población Oficial 2019'!$E$6:$BA$104,32,0)</f>
        <v>49</v>
      </c>
      <c r="AM1846" s="90">
        <f>VLOOKUP($B1846,'[9]Población Oficial 2019'!$E$6:$BA$104,33,0)</f>
        <v>35</v>
      </c>
      <c r="AN1846" s="90">
        <f>VLOOKUP($B1846,'[9]Población Oficial 2019'!$E$6:$BA$104,34,0)</f>
        <v>24</v>
      </c>
      <c r="AO1846" s="90">
        <f>VLOOKUP($B1846,'[9]Población Oficial 2019'!$E$6:$BA$104,35,0)</f>
        <v>15</v>
      </c>
      <c r="AP1846" s="90">
        <f>VLOOKUP($B1846,'[9]Población Oficial 2019'!$E$6:$BA$104,36,0)</f>
        <v>13</v>
      </c>
      <c r="AQ1846" s="90">
        <f>VLOOKUP($B1846,'[9]Población Oficial 2019'!$E$6:$BA$104,41,0)</f>
        <v>1006</v>
      </c>
      <c r="AR1846" s="90">
        <f>VLOOKUP($B1846,'[9]Población Oficial 2019'!$E$6:$BA$104,42,0)</f>
        <v>93</v>
      </c>
      <c r="AS1846" s="90">
        <f>VLOOKUP($B1846,'[9]Población Oficial 2019'!$E$6:$BA$104,43,0)</f>
        <v>102</v>
      </c>
      <c r="AT1846" s="90">
        <f>VLOOKUP($B1846,'[9]Población Oficial 2019'!$E$6:$BA$104,44,0)</f>
        <v>493</v>
      </c>
      <c r="AU1846" s="90">
        <f>VLOOKUP($B1846,'[9]Población Oficial 2019'!$E$6:$BA$104,45,0)</f>
        <v>24</v>
      </c>
    </row>
    <row r="1847" spans="1:47" ht="12">
      <c r="A1847" s="58">
        <v>1848</v>
      </c>
      <c r="B1847" s="58">
        <v>10007</v>
      </c>
      <c r="C1847" s="59" t="s">
        <v>1176</v>
      </c>
      <c r="D1847" s="59" t="s">
        <v>921</v>
      </c>
      <c r="E1847" s="59" t="s">
        <v>969</v>
      </c>
      <c r="F1847" s="59" t="s">
        <v>975</v>
      </c>
      <c r="G1847" s="12" t="s">
        <v>266</v>
      </c>
      <c r="H1847" s="14">
        <f t="shared" si="440"/>
        <v>10007</v>
      </c>
      <c r="I1847" s="14">
        <f t="shared" si="429"/>
        <v>776</v>
      </c>
      <c r="J1847" s="12">
        <f>VLOOKUP($B1847,'[1]METAS 2019'!$D$4:$Q$843,5,0)</f>
        <v>16</v>
      </c>
      <c r="K1847" s="12">
        <f>VLOOKUP($B1847,'[1]METAS 2019'!$D$4:$Q$843,4,0)</f>
        <v>16</v>
      </c>
      <c r="L1847" s="12">
        <f>VLOOKUP($B1847,'[1]METAS 2019'!$D$4:$Q$843,11,0)</f>
        <v>11</v>
      </c>
      <c r="M1847" s="12">
        <f>VLOOKUP($B1847,'[1]METAS 2019'!$D$4:$Q$843,12,0)</f>
        <v>18</v>
      </c>
      <c r="N1847" s="12">
        <f>VLOOKUP($B1847,'[1]METAS 2019'!$D$4:$Q$843,13,0)</f>
        <v>21</v>
      </c>
      <c r="O1847" s="12">
        <f>VLOOKUP($B1847,'[1]METAS 2019'!$D$4:$Q$843,14,0)</f>
        <v>15</v>
      </c>
      <c r="P1847" s="90">
        <f>VLOOKUP($B1847,'[9]Población Oficial 2019'!$E$6:$BA$104,10,0)</f>
        <v>13</v>
      </c>
      <c r="Q1847" s="90">
        <f>VLOOKUP($B1847,'[9]Población Oficial 2019'!$E$6:$BA$104,11,0)</f>
        <v>13</v>
      </c>
      <c r="R1847" s="90">
        <f>VLOOKUP($B1847,'[9]Población Oficial 2019'!$E$6:$BA$104,12,0)</f>
        <v>14</v>
      </c>
      <c r="S1847" s="90">
        <f>VLOOKUP($B1847,'[9]Población Oficial 2019'!$E$6:$BA$104,13,0)</f>
        <v>14</v>
      </c>
      <c r="T1847" s="90">
        <f>VLOOKUP($B1847,'[9]Población Oficial 2019'!$E$6:$BA$104,14,0)</f>
        <v>14</v>
      </c>
      <c r="U1847" s="90">
        <f>VLOOKUP($B1847,'[9]Población Oficial 2019'!$E$6:$BA$104,15,0)</f>
        <v>14</v>
      </c>
      <c r="V1847" s="90">
        <f>VLOOKUP($B1847,'[9]Población Oficial 2019'!$E$6:$BA$104,16,0)</f>
        <v>14</v>
      </c>
      <c r="W1847" s="90">
        <f>VLOOKUP($B1847,'[9]Población Oficial 2019'!$E$6:$BA$104,17,0)</f>
        <v>14</v>
      </c>
      <c r="X1847" s="90">
        <f>VLOOKUP($B1847,'[9]Población Oficial 2019'!$E$6:$BA$104,18,0)</f>
        <v>15</v>
      </c>
      <c r="Y1847" s="90">
        <f>VLOOKUP($B1847,'[9]Población Oficial 2019'!$E$6:$BA$104,19,0)</f>
        <v>15</v>
      </c>
      <c r="Z1847" s="90">
        <f>VLOOKUP($B1847,'[9]Población Oficial 2019'!$E$6:$BA$104,20,0)</f>
        <v>15</v>
      </c>
      <c r="AA1847" s="90">
        <f>VLOOKUP($B1847,'[9]Población Oficial 2019'!$E$6:$BA$104,21,0)</f>
        <v>15</v>
      </c>
      <c r="AB1847" s="90">
        <f>VLOOKUP($B1847,'[9]Población Oficial 2019'!$E$6:$BA$104,22,0)</f>
        <v>15</v>
      </c>
      <c r="AC1847" s="90">
        <f>VLOOKUP($B1847,'[9]Población Oficial 2019'!$E$6:$BA$104,23,0)</f>
        <v>15</v>
      </c>
      <c r="AD1847" s="90">
        <f>VLOOKUP($B1847,'[9]Población Oficial 2019'!$E$6:$BA$104,24,0)</f>
        <v>69</v>
      </c>
      <c r="AE1847" s="90">
        <f>VLOOKUP($B1847,'[9]Población Oficial 2019'!$E$6:$BA$104,25,0)</f>
        <v>64</v>
      </c>
      <c r="AF1847" s="90">
        <f>VLOOKUP($B1847,'[9]Población Oficial 2019'!$E$6:$BA$104,26,0)</f>
        <v>70</v>
      </c>
      <c r="AG1847" s="90">
        <f>VLOOKUP($B1847,'[9]Población Oficial 2019'!$E$6:$BA$104,27,0)</f>
        <v>59</v>
      </c>
      <c r="AH1847" s="90">
        <f>VLOOKUP($B1847,'[9]Población Oficial 2019'!$E$6:$BA$104,28,0)</f>
        <v>56</v>
      </c>
      <c r="AI1847" s="90">
        <f>VLOOKUP($B1847,'[9]Población Oficial 2019'!$E$6:$BA$104,29,0)</f>
        <v>47</v>
      </c>
      <c r="AJ1847" s="90">
        <f>VLOOKUP($B1847,'[9]Población Oficial 2019'!$E$6:$BA$104,30,0)</f>
        <v>35</v>
      </c>
      <c r="AK1847" s="90">
        <f>VLOOKUP($B1847,'[9]Población Oficial 2019'!$E$6:$BA$104,31,0)</f>
        <v>27</v>
      </c>
      <c r="AL1847" s="90">
        <f>VLOOKUP($B1847,'[9]Población Oficial 2019'!$E$6:$BA$104,32,0)</f>
        <v>19</v>
      </c>
      <c r="AM1847" s="90">
        <f>VLOOKUP($B1847,'[9]Población Oficial 2019'!$E$6:$BA$104,33,0)</f>
        <v>13</v>
      </c>
      <c r="AN1847" s="90">
        <f>VLOOKUP($B1847,'[9]Población Oficial 2019'!$E$6:$BA$104,34,0)</f>
        <v>9</v>
      </c>
      <c r="AO1847" s="90">
        <f>VLOOKUP($B1847,'[9]Población Oficial 2019'!$E$6:$BA$104,35,0)</f>
        <v>6</v>
      </c>
      <c r="AP1847" s="90">
        <f>VLOOKUP($B1847,'[9]Población Oficial 2019'!$E$6:$BA$104,36,0)</f>
        <v>5</v>
      </c>
      <c r="AQ1847" s="90">
        <f>VLOOKUP($B1847,'[9]Población Oficial 2019'!$E$6:$BA$104,41,0)</f>
        <v>379</v>
      </c>
      <c r="AR1847" s="90">
        <f>VLOOKUP($B1847,'[9]Población Oficial 2019'!$E$6:$BA$104,42,0)</f>
        <v>35</v>
      </c>
      <c r="AS1847" s="90">
        <f>VLOOKUP($B1847,'[9]Población Oficial 2019'!$E$6:$BA$104,43,0)</f>
        <v>39</v>
      </c>
      <c r="AT1847" s="90">
        <f>VLOOKUP($B1847,'[9]Población Oficial 2019'!$E$6:$BA$104,44,0)</f>
        <v>186</v>
      </c>
      <c r="AU1847" s="90">
        <f>VLOOKUP($B1847,'[9]Población Oficial 2019'!$E$6:$BA$104,45,0)</f>
        <v>15</v>
      </c>
    </row>
    <row r="1848" spans="1:47" ht="12">
      <c r="A1848" s="58">
        <v>1849</v>
      </c>
      <c r="B1848" s="58">
        <v>4214</v>
      </c>
      <c r="C1848" s="59" t="s">
        <v>1176</v>
      </c>
      <c r="D1848" s="59" t="s">
        <v>921</v>
      </c>
      <c r="E1848" s="59" t="s">
        <v>969</v>
      </c>
      <c r="F1848" s="59" t="s">
        <v>976</v>
      </c>
      <c r="G1848" s="12" t="s">
        <v>266</v>
      </c>
      <c r="H1848" s="14">
        <f t="shared" si="440"/>
        <v>4214</v>
      </c>
      <c r="I1848" s="14">
        <f t="shared" si="429"/>
        <v>2065</v>
      </c>
      <c r="J1848" s="12">
        <f>VLOOKUP($B1848,'[1]METAS 2019'!$D$4:$Q$843,5,0)</f>
        <v>28</v>
      </c>
      <c r="K1848" s="12">
        <f>VLOOKUP($B1848,'[1]METAS 2019'!$D$4:$Q$843,4,0)</f>
        <v>30</v>
      </c>
      <c r="L1848" s="12">
        <f>VLOOKUP($B1848,'[1]METAS 2019'!$D$4:$Q$843,11,0)</f>
        <v>26</v>
      </c>
      <c r="M1848" s="12">
        <f>VLOOKUP($B1848,'[1]METAS 2019'!$D$4:$Q$843,12,0)</f>
        <v>28</v>
      </c>
      <c r="N1848" s="12">
        <f>VLOOKUP($B1848,'[1]METAS 2019'!$D$4:$Q$843,13,0)</f>
        <v>33</v>
      </c>
      <c r="O1848" s="12">
        <f>VLOOKUP($B1848,'[1]METAS 2019'!$D$4:$Q$843,14,0)</f>
        <v>39</v>
      </c>
      <c r="P1848" s="90">
        <f>VLOOKUP($B1848,'[9]Población Oficial 2019'!$E$6:$BA$104,10,0)</f>
        <v>37</v>
      </c>
      <c r="Q1848" s="90">
        <f>VLOOKUP($B1848,'[9]Población Oficial 2019'!$E$6:$BA$104,11,0)</f>
        <v>37</v>
      </c>
      <c r="R1848" s="90">
        <f>VLOOKUP($B1848,'[9]Población Oficial 2019'!$E$6:$BA$104,12,0)</f>
        <v>38</v>
      </c>
      <c r="S1848" s="90">
        <f>VLOOKUP($B1848,'[9]Población Oficial 2019'!$E$6:$BA$104,13,0)</f>
        <v>38</v>
      </c>
      <c r="T1848" s="90">
        <f>VLOOKUP($B1848,'[9]Población Oficial 2019'!$E$6:$BA$104,14,0)</f>
        <v>39</v>
      </c>
      <c r="U1848" s="90">
        <f>VLOOKUP($B1848,'[9]Población Oficial 2019'!$E$6:$BA$104,15,0)</f>
        <v>39</v>
      </c>
      <c r="V1848" s="90">
        <f>VLOOKUP($B1848,'[9]Población Oficial 2019'!$E$6:$BA$104,16,0)</f>
        <v>39</v>
      </c>
      <c r="W1848" s="90">
        <f>VLOOKUP($B1848,'[9]Población Oficial 2019'!$E$6:$BA$104,17,0)</f>
        <v>40</v>
      </c>
      <c r="X1848" s="90">
        <f>VLOOKUP($B1848,'[9]Población Oficial 2019'!$E$6:$BA$104,18,0)</f>
        <v>41</v>
      </c>
      <c r="Y1848" s="90">
        <f>VLOOKUP($B1848,'[9]Población Oficial 2019'!$E$6:$BA$104,19,0)</f>
        <v>42</v>
      </c>
      <c r="Z1848" s="90">
        <f>VLOOKUP($B1848,'[9]Población Oficial 2019'!$E$6:$BA$104,20,0)</f>
        <v>43</v>
      </c>
      <c r="AA1848" s="90">
        <f>VLOOKUP($B1848,'[9]Población Oficial 2019'!$E$6:$BA$104,21,0)</f>
        <v>43</v>
      </c>
      <c r="AB1848" s="90">
        <f>VLOOKUP($B1848,'[9]Población Oficial 2019'!$E$6:$BA$104,22,0)</f>
        <v>42</v>
      </c>
      <c r="AC1848" s="90">
        <f>VLOOKUP($B1848,'[9]Población Oficial 2019'!$E$6:$BA$104,23,0)</f>
        <v>41</v>
      </c>
      <c r="AD1848" s="90">
        <f>VLOOKUP($B1848,'[9]Población Oficial 2019'!$E$6:$BA$104,24,0)</f>
        <v>191</v>
      </c>
      <c r="AE1848" s="90">
        <f>VLOOKUP($B1848,'[9]Población Oficial 2019'!$E$6:$BA$104,25,0)</f>
        <v>177</v>
      </c>
      <c r="AF1848" s="90">
        <f>VLOOKUP($B1848,'[9]Población Oficial 2019'!$E$6:$BA$104,26,0)</f>
        <v>194</v>
      </c>
      <c r="AG1848" s="90">
        <f>VLOOKUP($B1848,'[9]Población Oficial 2019'!$E$6:$BA$104,27,0)</f>
        <v>163</v>
      </c>
      <c r="AH1848" s="90">
        <f>VLOOKUP($B1848,'[9]Población Oficial 2019'!$E$6:$BA$104,28,0)</f>
        <v>154</v>
      </c>
      <c r="AI1848" s="90">
        <f>VLOOKUP($B1848,'[9]Población Oficial 2019'!$E$6:$BA$104,29,0)</f>
        <v>130</v>
      </c>
      <c r="AJ1848" s="90">
        <f>VLOOKUP($B1848,'[9]Población Oficial 2019'!$E$6:$BA$104,30,0)</f>
        <v>96</v>
      </c>
      <c r="AK1848" s="90">
        <f>VLOOKUP($B1848,'[9]Población Oficial 2019'!$E$6:$BA$104,31,0)</f>
        <v>74</v>
      </c>
      <c r="AL1848" s="90">
        <f>VLOOKUP($B1848,'[9]Población Oficial 2019'!$E$6:$BA$104,32,0)</f>
        <v>51</v>
      </c>
      <c r="AM1848" s="90">
        <f>VLOOKUP($B1848,'[9]Población Oficial 2019'!$E$6:$BA$104,33,0)</f>
        <v>37</v>
      </c>
      <c r="AN1848" s="90">
        <f>VLOOKUP($B1848,'[9]Población Oficial 2019'!$E$6:$BA$104,34,0)</f>
        <v>25</v>
      </c>
      <c r="AO1848" s="90">
        <f>VLOOKUP($B1848,'[9]Población Oficial 2019'!$E$6:$BA$104,35,0)</f>
        <v>16</v>
      </c>
      <c r="AP1848" s="90">
        <f>VLOOKUP($B1848,'[9]Población Oficial 2019'!$E$6:$BA$104,36,0)</f>
        <v>14</v>
      </c>
      <c r="AQ1848" s="90">
        <f>VLOOKUP($B1848,'[9]Población Oficial 2019'!$E$6:$BA$104,41,0)</f>
        <v>1050</v>
      </c>
      <c r="AR1848" s="90">
        <f>VLOOKUP($B1848,'[9]Población Oficial 2019'!$E$6:$BA$104,42,0)</f>
        <v>97</v>
      </c>
      <c r="AS1848" s="90">
        <f>VLOOKUP($B1848,'[9]Población Oficial 2019'!$E$6:$BA$104,43,0)</f>
        <v>107</v>
      </c>
      <c r="AT1848" s="90">
        <f>VLOOKUP($B1848,'[9]Población Oficial 2019'!$E$6:$BA$104,44,0)</f>
        <v>515</v>
      </c>
      <c r="AU1848" s="90">
        <f>VLOOKUP($B1848,'[9]Población Oficial 2019'!$E$6:$BA$104,45,0)</f>
        <v>25</v>
      </c>
    </row>
    <row r="1849" spans="1:47" ht="12">
      <c r="A1849" s="58">
        <v>1850</v>
      </c>
      <c r="B1849" s="58">
        <v>7168</v>
      </c>
      <c r="C1849" s="59" t="s">
        <v>1176</v>
      </c>
      <c r="D1849" s="59" t="s">
        <v>921</v>
      </c>
      <c r="E1849" s="59" t="s">
        <v>969</v>
      </c>
      <c r="F1849" s="59" t="s">
        <v>977</v>
      </c>
      <c r="G1849" s="12" t="s">
        <v>271</v>
      </c>
      <c r="H1849" s="14">
        <f t="shared" si="440"/>
        <v>7168</v>
      </c>
      <c r="I1849" s="14">
        <f t="shared" si="429"/>
        <v>2517</v>
      </c>
      <c r="J1849" s="12">
        <f>VLOOKUP($B1849,'[1]METAS 2019'!$D$4:$Q$843,5,0)</f>
        <v>54</v>
      </c>
      <c r="K1849" s="12">
        <f>VLOOKUP($B1849,'[1]METAS 2019'!$D$4:$Q$843,4,0)</f>
        <v>51</v>
      </c>
      <c r="L1849" s="12">
        <f>VLOOKUP($B1849,'[1]METAS 2019'!$D$4:$Q$843,11,0)</f>
        <v>40</v>
      </c>
      <c r="M1849" s="12">
        <f>VLOOKUP($B1849,'[1]METAS 2019'!$D$4:$Q$843,12,0)</f>
        <v>33</v>
      </c>
      <c r="N1849" s="12">
        <f>VLOOKUP($B1849,'[1]METAS 2019'!$D$4:$Q$843,13,0)</f>
        <v>35</v>
      </c>
      <c r="O1849" s="12">
        <f>VLOOKUP($B1849,'[1]METAS 2019'!$D$4:$Q$843,14,0)</f>
        <v>37</v>
      </c>
      <c r="P1849" s="90">
        <f>VLOOKUP($B1849,'[9]Población Oficial 2019'!$E$6:$BA$104,10,0)</f>
        <v>44</v>
      </c>
      <c r="Q1849" s="90">
        <f>VLOOKUP($B1849,'[9]Población Oficial 2019'!$E$6:$BA$104,11,0)</f>
        <v>45</v>
      </c>
      <c r="R1849" s="90">
        <f>VLOOKUP($B1849,'[9]Población Oficial 2019'!$E$6:$BA$104,12,0)</f>
        <v>45</v>
      </c>
      <c r="S1849" s="90">
        <f>VLOOKUP($B1849,'[9]Población Oficial 2019'!$E$6:$BA$104,13,0)</f>
        <v>46</v>
      </c>
      <c r="T1849" s="90">
        <f>VLOOKUP($B1849,'[9]Población Oficial 2019'!$E$6:$BA$104,14,0)</f>
        <v>47</v>
      </c>
      <c r="U1849" s="90">
        <f>VLOOKUP($B1849,'[9]Población Oficial 2019'!$E$6:$BA$104,15,0)</f>
        <v>47</v>
      </c>
      <c r="V1849" s="90">
        <f>VLOOKUP($B1849,'[9]Población Oficial 2019'!$E$6:$BA$104,16,0)</f>
        <v>48</v>
      </c>
      <c r="W1849" s="90">
        <f>VLOOKUP($B1849,'[9]Población Oficial 2019'!$E$6:$BA$104,17,0)</f>
        <v>48</v>
      </c>
      <c r="X1849" s="90">
        <f>VLOOKUP($B1849,'[9]Población Oficial 2019'!$E$6:$BA$104,18,0)</f>
        <v>49</v>
      </c>
      <c r="Y1849" s="90">
        <f>VLOOKUP($B1849,'[9]Población Oficial 2019'!$E$6:$BA$104,19,0)</f>
        <v>50</v>
      </c>
      <c r="Z1849" s="90">
        <f>VLOOKUP($B1849,'[9]Población Oficial 2019'!$E$6:$BA$104,20,0)</f>
        <v>51</v>
      </c>
      <c r="AA1849" s="90">
        <f>VLOOKUP($B1849,'[9]Población Oficial 2019'!$E$6:$BA$104,21,0)</f>
        <v>52</v>
      </c>
      <c r="AB1849" s="90">
        <f>VLOOKUP($B1849,'[9]Población Oficial 2019'!$E$6:$BA$104,22,0)</f>
        <v>51</v>
      </c>
      <c r="AC1849" s="90">
        <f>VLOOKUP($B1849,'[9]Población Oficial 2019'!$E$6:$BA$104,23,0)</f>
        <v>50</v>
      </c>
      <c r="AD1849" s="90">
        <f>VLOOKUP($B1849,'[9]Población Oficial 2019'!$E$6:$BA$104,24,0)</f>
        <v>231</v>
      </c>
      <c r="AE1849" s="90">
        <f>VLOOKUP($B1849,'[9]Población Oficial 2019'!$E$6:$BA$104,25,0)</f>
        <v>213</v>
      </c>
      <c r="AF1849" s="90">
        <f>VLOOKUP($B1849,'[9]Población Oficial 2019'!$E$6:$BA$104,26,0)</f>
        <v>234</v>
      </c>
      <c r="AG1849" s="90">
        <f>VLOOKUP($B1849,'[9]Población Oficial 2019'!$E$6:$BA$104,27,0)</f>
        <v>197</v>
      </c>
      <c r="AH1849" s="90">
        <f>VLOOKUP($B1849,'[9]Población Oficial 2019'!$E$6:$BA$104,28,0)</f>
        <v>186</v>
      </c>
      <c r="AI1849" s="90">
        <f>VLOOKUP($B1849,'[9]Población Oficial 2019'!$E$6:$BA$104,29,0)</f>
        <v>156</v>
      </c>
      <c r="AJ1849" s="90">
        <f>VLOOKUP($B1849,'[9]Población Oficial 2019'!$E$6:$BA$104,30,0)</f>
        <v>116</v>
      </c>
      <c r="AK1849" s="90">
        <f>VLOOKUP($B1849,'[9]Población Oficial 2019'!$E$6:$BA$104,31,0)</f>
        <v>89</v>
      </c>
      <c r="AL1849" s="90">
        <f>VLOOKUP($B1849,'[9]Población Oficial 2019'!$E$6:$BA$104,32,0)</f>
        <v>62</v>
      </c>
      <c r="AM1849" s="90">
        <f>VLOOKUP($B1849,'[9]Población Oficial 2019'!$E$6:$BA$104,33,0)</f>
        <v>44</v>
      </c>
      <c r="AN1849" s="90">
        <f>VLOOKUP($B1849,'[9]Población Oficial 2019'!$E$6:$BA$104,34,0)</f>
        <v>30</v>
      </c>
      <c r="AO1849" s="90">
        <f>VLOOKUP($B1849,'[9]Población Oficial 2019'!$E$6:$BA$104,35,0)</f>
        <v>19</v>
      </c>
      <c r="AP1849" s="90">
        <f>VLOOKUP($B1849,'[9]Población Oficial 2019'!$E$6:$BA$104,36,0)</f>
        <v>17</v>
      </c>
      <c r="AQ1849" s="90">
        <f>VLOOKUP($B1849,'[9]Población Oficial 2019'!$E$6:$BA$104,41,0)</f>
        <v>1268</v>
      </c>
      <c r="AR1849" s="90">
        <f>VLOOKUP($B1849,'[9]Población Oficial 2019'!$E$6:$BA$104,42,0)</f>
        <v>118</v>
      </c>
      <c r="AS1849" s="90">
        <f>VLOOKUP($B1849,'[9]Población Oficial 2019'!$E$6:$BA$104,43,0)</f>
        <v>129</v>
      </c>
      <c r="AT1849" s="90">
        <f>VLOOKUP($B1849,'[9]Población Oficial 2019'!$E$6:$BA$104,44,0)</f>
        <v>622</v>
      </c>
      <c r="AU1849" s="90">
        <f>VLOOKUP($B1849,'[9]Población Oficial 2019'!$E$6:$BA$104,45,0)</f>
        <v>49</v>
      </c>
    </row>
    <row r="1850" spans="1:47" ht="12">
      <c r="A1850" s="58">
        <v>1851</v>
      </c>
      <c r="B1850" s="58">
        <v>25858</v>
      </c>
      <c r="C1850" s="59" t="s">
        <v>1176</v>
      </c>
      <c r="D1850" s="59" t="s">
        <v>921</v>
      </c>
      <c r="E1850" s="59" t="s">
        <v>969</v>
      </c>
      <c r="F1850" s="59" t="s">
        <v>1111</v>
      </c>
      <c r="G1850" s="12" t="s">
        <v>271</v>
      </c>
      <c r="H1850" s="14">
        <f t="shared" si="440"/>
        <v>25858</v>
      </c>
      <c r="I1850" s="14">
        <f t="shared" si="429"/>
        <v>2630</v>
      </c>
      <c r="J1850" s="90">
        <f>VLOOKUP($B1850,'[9]Población Oficial 2019'!$E$6:$BA$104,4,0)</f>
        <v>46</v>
      </c>
      <c r="K1850" s="90">
        <f>VLOOKUP($B1850,'[9]Población Oficial 2019'!$E$6:$BA$104,5,0)</f>
        <v>50</v>
      </c>
      <c r="L1850" s="90">
        <f>VLOOKUP($B1850,'[9]Población Oficial 2019'!$E$6:$BA$104,6,0)</f>
        <v>45</v>
      </c>
      <c r="M1850" s="90">
        <f>VLOOKUP($B1850,'[9]Población Oficial 2019'!$E$6:$BA$104,7,0)</f>
        <v>50</v>
      </c>
      <c r="N1850" s="90">
        <f>VLOOKUP($B1850,'[9]Población Oficial 2019'!$E$6:$BA$104,8,0)</f>
        <v>50</v>
      </c>
      <c r="O1850" s="90">
        <f>VLOOKUP($B1850,'[9]Población Oficial 2019'!$E$6:$BA$104,9,0)</f>
        <v>48</v>
      </c>
      <c r="P1850" s="90">
        <f>VLOOKUP($B1850,'[9]Población Oficial 2019'!$E$6:$BA$104,10,0)</f>
        <v>46</v>
      </c>
      <c r="Q1850" s="90">
        <f>VLOOKUP($B1850,'[9]Población Oficial 2019'!$E$6:$BA$104,11,0)</f>
        <v>46</v>
      </c>
      <c r="R1850" s="90">
        <f>VLOOKUP($B1850,'[9]Población Oficial 2019'!$E$6:$BA$104,12,0)</f>
        <v>47</v>
      </c>
      <c r="S1850" s="90">
        <f>VLOOKUP($B1850,'[9]Población Oficial 2019'!$E$6:$BA$104,13,0)</f>
        <v>47</v>
      </c>
      <c r="T1850" s="90">
        <f>VLOOKUP($B1850,'[9]Población Oficial 2019'!$E$6:$BA$104,14,0)</f>
        <v>48</v>
      </c>
      <c r="U1850" s="90">
        <f>VLOOKUP($B1850,'[9]Población Oficial 2019'!$E$6:$BA$104,15,0)</f>
        <v>48</v>
      </c>
      <c r="V1850" s="90">
        <f>VLOOKUP($B1850,'[9]Población Oficial 2019'!$E$6:$BA$104,16,0)</f>
        <v>49</v>
      </c>
      <c r="W1850" s="90">
        <f>VLOOKUP($B1850,'[9]Población Oficial 2019'!$E$6:$BA$104,17,0)</f>
        <v>50</v>
      </c>
      <c r="X1850" s="90">
        <f>VLOOKUP($B1850,'[9]Población Oficial 2019'!$E$6:$BA$104,18,0)</f>
        <v>51</v>
      </c>
      <c r="Y1850" s="90">
        <f>VLOOKUP($B1850,'[9]Población Oficial 2019'!$E$6:$BA$104,19,0)</f>
        <v>52</v>
      </c>
      <c r="Z1850" s="90">
        <f>VLOOKUP($B1850,'[9]Población Oficial 2019'!$E$6:$BA$104,20,0)</f>
        <v>53</v>
      </c>
      <c r="AA1850" s="90">
        <f>VLOOKUP($B1850,'[9]Población Oficial 2019'!$E$6:$BA$104,21,0)</f>
        <v>53</v>
      </c>
      <c r="AB1850" s="90">
        <f>VLOOKUP($B1850,'[9]Población Oficial 2019'!$E$6:$BA$104,22,0)</f>
        <v>53</v>
      </c>
      <c r="AC1850" s="90">
        <f>VLOOKUP($B1850,'[9]Población Oficial 2019'!$E$6:$BA$104,23,0)</f>
        <v>51</v>
      </c>
      <c r="AD1850" s="90">
        <f>VLOOKUP($B1850,'[9]Población Oficial 2019'!$E$6:$BA$104,24,0)</f>
        <v>238</v>
      </c>
      <c r="AE1850" s="90">
        <f>VLOOKUP($B1850,'[9]Población Oficial 2019'!$E$6:$BA$104,25,0)</f>
        <v>220</v>
      </c>
      <c r="AF1850" s="90">
        <f>VLOOKUP($B1850,'[9]Población Oficial 2019'!$E$6:$BA$104,26,0)</f>
        <v>241</v>
      </c>
      <c r="AG1850" s="90">
        <f>VLOOKUP($B1850,'[9]Población Oficial 2019'!$E$6:$BA$104,27,0)</f>
        <v>204</v>
      </c>
      <c r="AH1850" s="90">
        <f>VLOOKUP($B1850,'[9]Población Oficial 2019'!$E$6:$BA$104,28,0)</f>
        <v>192</v>
      </c>
      <c r="AI1850" s="90">
        <f>VLOOKUP($B1850,'[9]Población Oficial 2019'!$E$6:$BA$104,29,0)</f>
        <v>162</v>
      </c>
      <c r="AJ1850" s="90">
        <f>VLOOKUP($B1850,'[9]Población Oficial 2019'!$E$6:$BA$104,30,0)</f>
        <v>120</v>
      </c>
      <c r="AK1850" s="90">
        <f>VLOOKUP($B1850,'[9]Población Oficial 2019'!$E$6:$BA$104,31,0)</f>
        <v>92</v>
      </c>
      <c r="AL1850" s="90">
        <f>VLOOKUP($B1850,'[9]Población Oficial 2019'!$E$6:$BA$104,32,0)</f>
        <v>64</v>
      </c>
      <c r="AM1850" s="90">
        <f>VLOOKUP($B1850,'[9]Población Oficial 2019'!$E$6:$BA$104,33,0)</f>
        <v>46</v>
      </c>
      <c r="AN1850" s="90">
        <f>VLOOKUP($B1850,'[9]Población Oficial 2019'!$E$6:$BA$104,34,0)</f>
        <v>31</v>
      </c>
      <c r="AO1850" s="90">
        <f>VLOOKUP($B1850,'[9]Población Oficial 2019'!$E$6:$BA$104,35,0)</f>
        <v>20</v>
      </c>
      <c r="AP1850" s="90">
        <f>VLOOKUP($B1850,'[9]Población Oficial 2019'!$E$6:$BA$104,36,0)</f>
        <v>17</v>
      </c>
      <c r="AQ1850" s="90">
        <f>VLOOKUP($B1850,'[9]Población Oficial 2019'!$E$6:$BA$104,41,0)</f>
        <v>1309</v>
      </c>
      <c r="AR1850" s="90">
        <f>VLOOKUP($B1850,'[9]Población Oficial 2019'!$E$6:$BA$104,42,0)</f>
        <v>121</v>
      </c>
      <c r="AS1850" s="90">
        <f>VLOOKUP($B1850,'[9]Población Oficial 2019'!$E$6:$BA$104,43,0)</f>
        <v>133</v>
      </c>
      <c r="AT1850" s="90">
        <f>VLOOKUP($B1850,'[9]Población Oficial 2019'!$E$6:$BA$104,44,0)</f>
        <v>642</v>
      </c>
      <c r="AU1850" s="90">
        <f>VLOOKUP($B1850,'[9]Población Oficial 2019'!$E$6:$BA$104,45,0)</f>
        <v>40</v>
      </c>
    </row>
    <row r="1851" spans="1:47" ht="12">
      <c r="A1851" s="58">
        <v>1852</v>
      </c>
      <c r="B1851" s="58">
        <v>4220</v>
      </c>
      <c r="C1851" s="59" t="s">
        <v>1176</v>
      </c>
      <c r="D1851" s="59" t="s">
        <v>921</v>
      </c>
      <c r="E1851" s="59" t="s">
        <v>969</v>
      </c>
      <c r="F1851" s="59" t="s">
        <v>978</v>
      </c>
      <c r="G1851" s="12" t="s">
        <v>266</v>
      </c>
      <c r="H1851" s="14">
        <f t="shared" si="440"/>
        <v>4220</v>
      </c>
      <c r="I1851" s="14">
        <f t="shared" si="429"/>
        <v>1511</v>
      </c>
      <c r="J1851" s="12">
        <f>VLOOKUP($B1851,'[1]METAS 2019'!$D$4:$Q$843,5,0)</f>
        <v>16</v>
      </c>
      <c r="K1851" s="12">
        <f>VLOOKUP($B1851,'[1]METAS 2019'!$D$4:$Q$843,4,0)</f>
        <v>20</v>
      </c>
      <c r="L1851" s="12">
        <f>VLOOKUP($B1851,'[1]METAS 2019'!$D$4:$Q$843,11,0)</f>
        <v>18</v>
      </c>
      <c r="M1851" s="12">
        <f>VLOOKUP($B1851,'[1]METAS 2019'!$D$4:$Q$843,12,0)</f>
        <v>22</v>
      </c>
      <c r="N1851" s="12">
        <f>VLOOKUP($B1851,'[1]METAS 2019'!$D$4:$Q$843,13,0)</f>
        <v>17</v>
      </c>
      <c r="O1851" s="12">
        <f>VLOOKUP($B1851,'[1]METAS 2019'!$D$4:$Q$843,14,0)</f>
        <v>29</v>
      </c>
      <c r="P1851" s="90">
        <f>VLOOKUP($B1851,'[9]Población Oficial 2019'!$E$6:$BA$104,10,0)</f>
        <v>27</v>
      </c>
      <c r="Q1851" s="90">
        <f>VLOOKUP($B1851,'[9]Población Oficial 2019'!$E$6:$BA$104,11,0)</f>
        <v>27</v>
      </c>
      <c r="R1851" s="90">
        <f>VLOOKUP($B1851,'[9]Población Oficial 2019'!$E$6:$BA$104,12,0)</f>
        <v>28</v>
      </c>
      <c r="S1851" s="90">
        <f>VLOOKUP($B1851,'[9]Población Oficial 2019'!$E$6:$BA$104,13,0)</f>
        <v>28</v>
      </c>
      <c r="T1851" s="90">
        <f>VLOOKUP($B1851,'[9]Población Oficial 2019'!$E$6:$BA$104,14,0)</f>
        <v>28</v>
      </c>
      <c r="U1851" s="90">
        <f>VLOOKUP($B1851,'[9]Población Oficial 2019'!$E$6:$BA$104,15,0)</f>
        <v>29</v>
      </c>
      <c r="V1851" s="90">
        <f>VLOOKUP($B1851,'[9]Población Oficial 2019'!$E$6:$BA$104,16,0)</f>
        <v>29</v>
      </c>
      <c r="W1851" s="90">
        <f>VLOOKUP($B1851,'[9]Población Oficial 2019'!$E$6:$BA$104,17,0)</f>
        <v>30</v>
      </c>
      <c r="X1851" s="90">
        <f>VLOOKUP($B1851,'[9]Población Oficial 2019'!$E$6:$BA$104,18,0)</f>
        <v>30</v>
      </c>
      <c r="Y1851" s="90">
        <f>VLOOKUP($B1851,'[9]Población Oficial 2019'!$E$6:$BA$104,19,0)</f>
        <v>31</v>
      </c>
      <c r="Z1851" s="90">
        <f>VLOOKUP($B1851,'[9]Población Oficial 2019'!$E$6:$BA$104,20,0)</f>
        <v>31</v>
      </c>
      <c r="AA1851" s="90">
        <f>VLOOKUP($B1851,'[9]Población Oficial 2019'!$E$6:$BA$104,21,0)</f>
        <v>32</v>
      </c>
      <c r="AB1851" s="90">
        <f>VLOOKUP($B1851,'[9]Población Oficial 2019'!$E$6:$BA$104,22,0)</f>
        <v>31</v>
      </c>
      <c r="AC1851" s="90">
        <f>VLOOKUP($B1851,'[9]Población Oficial 2019'!$E$6:$BA$104,23,0)</f>
        <v>30</v>
      </c>
      <c r="AD1851" s="90">
        <f>VLOOKUP($B1851,'[9]Población Oficial 2019'!$E$6:$BA$104,24,0)</f>
        <v>142</v>
      </c>
      <c r="AE1851" s="90">
        <f>VLOOKUP($B1851,'[9]Población Oficial 2019'!$E$6:$BA$104,25,0)</f>
        <v>131</v>
      </c>
      <c r="AF1851" s="90">
        <f>VLOOKUP($B1851,'[9]Población Oficial 2019'!$E$6:$BA$104,26,0)</f>
        <v>143</v>
      </c>
      <c r="AG1851" s="90">
        <f>VLOOKUP($B1851,'[9]Población Oficial 2019'!$E$6:$BA$104,27,0)</f>
        <v>121</v>
      </c>
      <c r="AH1851" s="90">
        <f>VLOOKUP($B1851,'[9]Población Oficial 2019'!$E$6:$BA$104,28,0)</f>
        <v>114</v>
      </c>
      <c r="AI1851" s="90">
        <f>VLOOKUP($B1851,'[9]Población Oficial 2019'!$E$6:$BA$104,29,0)</f>
        <v>96</v>
      </c>
      <c r="AJ1851" s="90">
        <f>VLOOKUP($B1851,'[9]Población Oficial 2019'!$E$6:$BA$104,30,0)</f>
        <v>71</v>
      </c>
      <c r="AK1851" s="90">
        <f>VLOOKUP($B1851,'[9]Población Oficial 2019'!$E$6:$BA$104,31,0)</f>
        <v>55</v>
      </c>
      <c r="AL1851" s="90">
        <f>VLOOKUP($B1851,'[9]Población Oficial 2019'!$E$6:$BA$104,32,0)</f>
        <v>38</v>
      </c>
      <c r="AM1851" s="90">
        <f>VLOOKUP($B1851,'[9]Población Oficial 2019'!$E$6:$BA$104,33,0)</f>
        <v>27</v>
      </c>
      <c r="AN1851" s="90">
        <f>VLOOKUP($B1851,'[9]Población Oficial 2019'!$E$6:$BA$104,34,0)</f>
        <v>18</v>
      </c>
      <c r="AO1851" s="90">
        <f>VLOOKUP($B1851,'[9]Población Oficial 2019'!$E$6:$BA$104,35,0)</f>
        <v>12</v>
      </c>
      <c r="AP1851" s="90">
        <f>VLOOKUP($B1851,'[9]Población Oficial 2019'!$E$6:$BA$104,36,0)</f>
        <v>10</v>
      </c>
      <c r="AQ1851" s="90">
        <f>VLOOKUP($B1851,'[9]Población Oficial 2019'!$E$6:$BA$104,41,0)</f>
        <v>777</v>
      </c>
      <c r="AR1851" s="90">
        <f>VLOOKUP($B1851,'[9]Población Oficial 2019'!$E$6:$BA$104,42,0)</f>
        <v>72</v>
      </c>
      <c r="AS1851" s="90">
        <f>VLOOKUP($B1851,'[9]Población Oficial 2019'!$E$6:$BA$104,43,0)</f>
        <v>79</v>
      </c>
      <c r="AT1851" s="90">
        <f>VLOOKUP($B1851,'[9]Población Oficial 2019'!$E$6:$BA$104,44,0)</f>
        <v>381</v>
      </c>
      <c r="AU1851" s="90">
        <f>VLOOKUP($B1851,'[9]Población Oficial 2019'!$E$6:$BA$104,45,0)</f>
        <v>20</v>
      </c>
    </row>
    <row r="1852" spans="1:47" ht="12">
      <c r="A1852" s="58">
        <v>1853</v>
      </c>
      <c r="B1852" s="58">
        <v>10804</v>
      </c>
      <c r="C1852" s="59" t="s">
        <v>1176</v>
      </c>
      <c r="D1852" s="59" t="s">
        <v>921</v>
      </c>
      <c r="E1852" s="59" t="s">
        <v>969</v>
      </c>
      <c r="F1852" s="59" t="s">
        <v>979</v>
      </c>
      <c r="G1852" s="12" t="s">
        <v>266</v>
      </c>
      <c r="H1852" s="14">
        <f t="shared" si="440"/>
        <v>10804</v>
      </c>
      <c r="I1852" s="14">
        <f t="shared" si="429"/>
        <v>362</v>
      </c>
      <c r="J1852" s="12">
        <f>VLOOKUP($B1852,'[1]METAS 2019'!$D$4:$Q$843,5,0)</f>
        <v>8</v>
      </c>
      <c r="K1852" s="12">
        <f>VLOOKUP($B1852,'[1]METAS 2019'!$D$4:$Q$843,4,0)</f>
        <v>5</v>
      </c>
      <c r="L1852" s="12">
        <f>VLOOKUP($B1852,'[1]METAS 2019'!$D$4:$Q$843,11,0)</f>
        <v>6</v>
      </c>
      <c r="M1852" s="12">
        <f>VLOOKUP($B1852,'[1]METAS 2019'!$D$4:$Q$843,12,0)</f>
        <v>1</v>
      </c>
      <c r="N1852" s="12">
        <f>VLOOKUP($B1852,'[1]METAS 2019'!$D$4:$Q$843,13,0)</f>
        <v>3</v>
      </c>
      <c r="O1852" s="12">
        <f>VLOOKUP($B1852,'[1]METAS 2019'!$D$4:$Q$843,14,0)</f>
        <v>9</v>
      </c>
      <c r="P1852" s="90">
        <f>VLOOKUP($B1852,'[9]Población Oficial 2019'!$E$6:$BA$104,10,0)</f>
        <v>6</v>
      </c>
      <c r="Q1852" s="90">
        <f>VLOOKUP($B1852,'[9]Población Oficial 2019'!$E$6:$BA$104,11,0)</f>
        <v>7</v>
      </c>
      <c r="R1852" s="90">
        <f>VLOOKUP($B1852,'[9]Población Oficial 2019'!$E$6:$BA$104,12,0)</f>
        <v>7</v>
      </c>
      <c r="S1852" s="90">
        <f>VLOOKUP($B1852,'[9]Población Oficial 2019'!$E$6:$BA$104,13,0)</f>
        <v>7</v>
      </c>
      <c r="T1852" s="90">
        <f>VLOOKUP($B1852,'[9]Población Oficial 2019'!$E$6:$BA$104,14,0)</f>
        <v>7</v>
      </c>
      <c r="U1852" s="90">
        <f>VLOOKUP($B1852,'[9]Población Oficial 2019'!$E$6:$BA$104,15,0)</f>
        <v>7</v>
      </c>
      <c r="V1852" s="90">
        <f>VLOOKUP($B1852,'[9]Población Oficial 2019'!$E$6:$BA$104,16,0)</f>
        <v>7</v>
      </c>
      <c r="W1852" s="90">
        <f>VLOOKUP($B1852,'[9]Población Oficial 2019'!$E$6:$BA$104,17,0)</f>
        <v>7</v>
      </c>
      <c r="X1852" s="90">
        <f>VLOOKUP($B1852,'[9]Población Oficial 2019'!$E$6:$BA$104,18,0)</f>
        <v>7</v>
      </c>
      <c r="Y1852" s="90">
        <f>VLOOKUP($B1852,'[9]Población Oficial 2019'!$E$6:$BA$104,19,0)</f>
        <v>7</v>
      </c>
      <c r="Z1852" s="90">
        <f>VLOOKUP($B1852,'[9]Población Oficial 2019'!$E$6:$BA$104,20,0)</f>
        <v>7</v>
      </c>
      <c r="AA1852" s="90">
        <f>VLOOKUP($B1852,'[9]Población Oficial 2019'!$E$6:$BA$104,21,0)</f>
        <v>8</v>
      </c>
      <c r="AB1852" s="90">
        <f>VLOOKUP($B1852,'[9]Población Oficial 2019'!$E$6:$BA$104,22,0)</f>
        <v>7</v>
      </c>
      <c r="AC1852" s="90">
        <f>VLOOKUP($B1852,'[9]Población Oficial 2019'!$E$6:$BA$104,23,0)</f>
        <v>7</v>
      </c>
      <c r="AD1852" s="90">
        <f>VLOOKUP($B1852,'[9]Población Oficial 2019'!$E$6:$BA$104,24,0)</f>
        <v>34</v>
      </c>
      <c r="AE1852" s="90">
        <f>VLOOKUP($B1852,'[9]Población Oficial 2019'!$E$6:$BA$104,25,0)</f>
        <v>31</v>
      </c>
      <c r="AF1852" s="90">
        <f>VLOOKUP($B1852,'[9]Población Oficial 2019'!$E$6:$BA$104,26,0)</f>
        <v>34</v>
      </c>
      <c r="AG1852" s="90">
        <f>VLOOKUP($B1852,'[9]Población Oficial 2019'!$E$6:$BA$104,27,0)</f>
        <v>29</v>
      </c>
      <c r="AH1852" s="90">
        <f>VLOOKUP($B1852,'[9]Población Oficial 2019'!$E$6:$BA$104,28,0)</f>
        <v>27</v>
      </c>
      <c r="AI1852" s="90">
        <f>VLOOKUP($B1852,'[9]Población Oficial 2019'!$E$6:$BA$104,29,0)</f>
        <v>23</v>
      </c>
      <c r="AJ1852" s="90">
        <f>VLOOKUP($B1852,'[9]Población Oficial 2019'!$E$6:$BA$104,30,0)</f>
        <v>17</v>
      </c>
      <c r="AK1852" s="90">
        <f>VLOOKUP($B1852,'[9]Población Oficial 2019'!$E$6:$BA$104,31,0)</f>
        <v>13</v>
      </c>
      <c r="AL1852" s="90">
        <f>VLOOKUP($B1852,'[9]Población Oficial 2019'!$E$6:$BA$104,32,0)</f>
        <v>9</v>
      </c>
      <c r="AM1852" s="90">
        <f>VLOOKUP($B1852,'[9]Población Oficial 2019'!$E$6:$BA$104,33,0)</f>
        <v>6</v>
      </c>
      <c r="AN1852" s="90">
        <f>VLOOKUP($B1852,'[9]Población Oficial 2019'!$E$6:$BA$104,34,0)</f>
        <v>4</v>
      </c>
      <c r="AO1852" s="90">
        <f>VLOOKUP($B1852,'[9]Población Oficial 2019'!$E$6:$BA$104,35,0)</f>
        <v>3</v>
      </c>
      <c r="AP1852" s="90">
        <f>VLOOKUP($B1852,'[9]Población Oficial 2019'!$E$6:$BA$104,36,0)</f>
        <v>2</v>
      </c>
      <c r="AQ1852" s="90">
        <f>VLOOKUP($B1852,'[9]Población Oficial 2019'!$E$6:$BA$104,41,0)</f>
        <v>185</v>
      </c>
      <c r="AR1852" s="90">
        <f>VLOOKUP($B1852,'[9]Población Oficial 2019'!$E$6:$BA$104,42,0)</f>
        <v>17</v>
      </c>
      <c r="AS1852" s="90">
        <f>VLOOKUP($B1852,'[9]Población Oficial 2019'!$E$6:$BA$104,43,0)</f>
        <v>19</v>
      </c>
      <c r="AT1852" s="90">
        <f>VLOOKUP($B1852,'[9]Población Oficial 2019'!$E$6:$BA$104,44,0)</f>
        <v>91</v>
      </c>
      <c r="AU1852" s="90">
        <f>VLOOKUP($B1852,'[9]Población Oficial 2019'!$E$6:$BA$104,45,0)</f>
        <v>10</v>
      </c>
    </row>
    <row r="1853" spans="1:47" ht="12">
      <c r="A1853" s="58">
        <v>1854</v>
      </c>
      <c r="B1853" s="58">
        <v>7024</v>
      </c>
      <c r="C1853" s="59" t="s">
        <v>1176</v>
      </c>
      <c r="D1853" s="59" t="s">
        <v>921</v>
      </c>
      <c r="E1853" s="59" t="s">
        <v>969</v>
      </c>
      <c r="F1853" s="59" t="s">
        <v>980</v>
      </c>
      <c r="G1853" s="12" t="s">
        <v>266</v>
      </c>
      <c r="H1853" s="14">
        <f t="shared" si="440"/>
        <v>7024</v>
      </c>
      <c r="I1853" s="14">
        <f t="shared" si="429"/>
        <v>706</v>
      </c>
      <c r="J1853" s="12">
        <f>VLOOKUP($B1853,'[1]METAS 2019'!$D$4:$Q$843,5,0)</f>
        <v>9</v>
      </c>
      <c r="K1853" s="12">
        <f>VLOOKUP($B1853,'[1]METAS 2019'!$D$4:$Q$843,4,0)</f>
        <v>10</v>
      </c>
      <c r="L1853" s="12">
        <f>VLOOKUP($B1853,'[1]METAS 2019'!$D$4:$Q$843,11,0)</f>
        <v>7</v>
      </c>
      <c r="M1853" s="12">
        <f>VLOOKUP($B1853,'[1]METAS 2019'!$D$4:$Q$843,12,0)</f>
        <v>10</v>
      </c>
      <c r="N1853" s="12">
        <f>VLOOKUP($B1853,'[1]METAS 2019'!$D$4:$Q$843,13,0)</f>
        <v>16</v>
      </c>
      <c r="O1853" s="12">
        <f>VLOOKUP($B1853,'[1]METAS 2019'!$D$4:$Q$843,14,0)</f>
        <v>13</v>
      </c>
      <c r="P1853" s="90">
        <f>VLOOKUP($B1853,'[9]Población Oficial 2019'!$E$6:$BA$104,10,0)</f>
        <v>12</v>
      </c>
      <c r="Q1853" s="90">
        <f>VLOOKUP($B1853,'[9]Población Oficial 2019'!$E$6:$BA$104,11,0)</f>
        <v>13</v>
      </c>
      <c r="R1853" s="90">
        <f>VLOOKUP($B1853,'[9]Población Oficial 2019'!$E$6:$BA$104,12,0)</f>
        <v>13</v>
      </c>
      <c r="S1853" s="90">
        <f>VLOOKUP($B1853,'[9]Población Oficial 2019'!$E$6:$BA$104,13,0)</f>
        <v>13</v>
      </c>
      <c r="T1853" s="90">
        <f>VLOOKUP($B1853,'[9]Población Oficial 2019'!$E$6:$BA$104,14,0)</f>
        <v>13</v>
      </c>
      <c r="U1853" s="90">
        <f>VLOOKUP($B1853,'[9]Población Oficial 2019'!$E$6:$BA$104,15,0)</f>
        <v>13</v>
      </c>
      <c r="V1853" s="90">
        <f>VLOOKUP($B1853,'[9]Población Oficial 2019'!$E$6:$BA$104,16,0)</f>
        <v>13</v>
      </c>
      <c r="W1853" s="90">
        <f>VLOOKUP($B1853,'[9]Población Oficial 2019'!$E$6:$BA$104,17,0)</f>
        <v>14</v>
      </c>
      <c r="X1853" s="90">
        <f>VLOOKUP($B1853,'[9]Población Oficial 2019'!$E$6:$BA$104,18,0)</f>
        <v>14</v>
      </c>
      <c r="Y1853" s="90">
        <f>VLOOKUP($B1853,'[9]Población Oficial 2019'!$E$6:$BA$104,19,0)</f>
        <v>14</v>
      </c>
      <c r="Z1853" s="90">
        <f>VLOOKUP($B1853,'[9]Población Oficial 2019'!$E$6:$BA$104,20,0)</f>
        <v>15</v>
      </c>
      <c r="AA1853" s="90">
        <f>VLOOKUP($B1853,'[9]Población Oficial 2019'!$E$6:$BA$104,21,0)</f>
        <v>15</v>
      </c>
      <c r="AB1853" s="90">
        <f>VLOOKUP($B1853,'[9]Población Oficial 2019'!$E$6:$BA$104,22,0)</f>
        <v>14</v>
      </c>
      <c r="AC1853" s="90">
        <f>VLOOKUP($B1853,'[9]Población Oficial 2019'!$E$6:$BA$104,23,0)</f>
        <v>14</v>
      </c>
      <c r="AD1853" s="90">
        <f>VLOOKUP($B1853,'[9]Población Oficial 2019'!$E$6:$BA$104,24,0)</f>
        <v>65</v>
      </c>
      <c r="AE1853" s="90">
        <f>VLOOKUP($B1853,'[9]Población Oficial 2019'!$E$6:$BA$104,25,0)</f>
        <v>60</v>
      </c>
      <c r="AF1853" s="90">
        <f>VLOOKUP($B1853,'[9]Población Oficial 2019'!$E$6:$BA$104,26,0)</f>
        <v>66</v>
      </c>
      <c r="AG1853" s="90">
        <f>VLOOKUP($B1853,'[9]Población Oficial 2019'!$E$6:$BA$104,27,0)</f>
        <v>56</v>
      </c>
      <c r="AH1853" s="90">
        <f>VLOOKUP($B1853,'[9]Población Oficial 2019'!$E$6:$BA$104,28,0)</f>
        <v>53</v>
      </c>
      <c r="AI1853" s="90">
        <f>VLOOKUP($B1853,'[9]Población Oficial 2019'!$E$6:$BA$104,29,0)</f>
        <v>44</v>
      </c>
      <c r="AJ1853" s="90">
        <f>VLOOKUP($B1853,'[9]Población Oficial 2019'!$E$6:$BA$104,30,0)</f>
        <v>33</v>
      </c>
      <c r="AK1853" s="90">
        <f>VLOOKUP($B1853,'[9]Población Oficial 2019'!$E$6:$BA$104,31,0)</f>
        <v>25</v>
      </c>
      <c r="AL1853" s="90">
        <f>VLOOKUP($B1853,'[9]Población Oficial 2019'!$E$6:$BA$104,32,0)</f>
        <v>18</v>
      </c>
      <c r="AM1853" s="90">
        <f>VLOOKUP($B1853,'[9]Población Oficial 2019'!$E$6:$BA$104,33,0)</f>
        <v>13</v>
      </c>
      <c r="AN1853" s="90">
        <f>VLOOKUP($B1853,'[9]Población Oficial 2019'!$E$6:$BA$104,34,0)</f>
        <v>8</v>
      </c>
      <c r="AO1853" s="90">
        <f>VLOOKUP($B1853,'[9]Población Oficial 2019'!$E$6:$BA$104,35,0)</f>
        <v>5</v>
      </c>
      <c r="AP1853" s="90">
        <f>VLOOKUP($B1853,'[9]Población Oficial 2019'!$E$6:$BA$104,36,0)</f>
        <v>5</v>
      </c>
      <c r="AQ1853" s="90">
        <f>VLOOKUP($B1853,'[9]Población Oficial 2019'!$E$6:$BA$104,41,0)</f>
        <v>358</v>
      </c>
      <c r="AR1853" s="90">
        <f>VLOOKUP($B1853,'[9]Población Oficial 2019'!$E$6:$BA$104,42,0)</f>
        <v>33</v>
      </c>
      <c r="AS1853" s="90">
        <f>VLOOKUP($B1853,'[9]Población Oficial 2019'!$E$6:$BA$104,43,0)</f>
        <v>36</v>
      </c>
      <c r="AT1853" s="90">
        <f>VLOOKUP($B1853,'[9]Población Oficial 2019'!$E$6:$BA$104,44,0)</f>
        <v>176</v>
      </c>
      <c r="AU1853" s="90">
        <f>VLOOKUP($B1853,'[9]Población Oficial 2019'!$E$6:$BA$104,45,0)</f>
        <v>10</v>
      </c>
    </row>
    <row r="1854" spans="1:47" ht="12">
      <c r="A1854" s="58">
        <v>1855</v>
      </c>
      <c r="B1854" s="58">
        <v>4217</v>
      </c>
      <c r="C1854" s="59" t="s">
        <v>1176</v>
      </c>
      <c r="D1854" s="59" t="s">
        <v>921</v>
      </c>
      <c r="E1854" s="59" t="s">
        <v>969</v>
      </c>
      <c r="F1854" s="59" t="s">
        <v>981</v>
      </c>
      <c r="G1854" s="12" t="s">
        <v>266</v>
      </c>
      <c r="H1854" s="14">
        <f t="shared" si="440"/>
        <v>4217</v>
      </c>
      <c r="I1854" s="14">
        <f t="shared" si="429"/>
        <v>451</v>
      </c>
      <c r="J1854" s="12">
        <f>VLOOKUP($B1854,'[1]METAS 2019'!$D$4:$Q$843,5,0)</f>
        <v>4</v>
      </c>
      <c r="K1854" s="12">
        <f>VLOOKUP($B1854,'[1]METAS 2019'!$D$4:$Q$843,4,0)</f>
        <v>6</v>
      </c>
      <c r="L1854" s="12">
        <f>VLOOKUP($B1854,'[1]METAS 2019'!$D$4:$Q$843,11,0)</f>
        <v>8</v>
      </c>
      <c r="M1854" s="12">
        <f>VLOOKUP($B1854,'[1]METAS 2019'!$D$4:$Q$843,12,0)</f>
        <v>7</v>
      </c>
      <c r="N1854" s="12">
        <f>VLOOKUP($B1854,'[1]METAS 2019'!$D$4:$Q$843,13,0)</f>
        <v>11</v>
      </c>
      <c r="O1854" s="12">
        <f>VLOOKUP($B1854,'[1]METAS 2019'!$D$4:$Q$843,14,0)</f>
        <v>4</v>
      </c>
      <c r="P1854" s="90">
        <f>VLOOKUP($B1854,'[9]Población Oficial 2019'!$E$6:$BA$104,10,0)</f>
        <v>8</v>
      </c>
      <c r="Q1854" s="90">
        <f>VLOOKUP($B1854,'[9]Población Oficial 2019'!$E$6:$BA$104,11,0)</f>
        <v>8</v>
      </c>
      <c r="R1854" s="90">
        <f>VLOOKUP($B1854,'[9]Población Oficial 2019'!$E$6:$BA$104,12,0)</f>
        <v>8</v>
      </c>
      <c r="S1854" s="90">
        <f>VLOOKUP($B1854,'[9]Población Oficial 2019'!$E$6:$BA$104,13,0)</f>
        <v>8</v>
      </c>
      <c r="T1854" s="90">
        <f>VLOOKUP($B1854,'[9]Población Oficial 2019'!$E$6:$BA$104,14,0)</f>
        <v>8</v>
      </c>
      <c r="U1854" s="90">
        <f>VLOOKUP($B1854,'[9]Población Oficial 2019'!$E$6:$BA$104,15,0)</f>
        <v>9</v>
      </c>
      <c r="V1854" s="90">
        <f>VLOOKUP($B1854,'[9]Población Oficial 2019'!$E$6:$BA$104,16,0)</f>
        <v>9</v>
      </c>
      <c r="W1854" s="90">
        <f>VLOOKUP($B1854,'[9]Población Oficial 2019'!$E$6:$BA$104,17,0)</f>
        <v>9</v>
      </c>
      <c r="X1854" s="90">
        <f>VLOOKUP($B1854,'[9]Población Oficial 2019'!$E$6:$BA$104,18,0)</f>
        <v>9</v>
      </c>
      <c r="Y1854" s="90">
        <f>VLOOKUP($B1854,'[9]Población Oficial 2019'!$E$6:$BA$104,19,0)</f>
        <v>9</v>
      </c>
      <c r="Z1854" s="90">
        <f>VLOOKUP($B1854,'[9]Población Oficial 2019'!$E$6:$BA$104,20,0)</f>
        <v>9</v>
      </c>
      <c r="AA1854" s="90">
        <f>VLOOKUP($B1854,'[9]Población Oficial 2019'!$E$6:$BA$104,21,0)</f>
        <v>9</v>
      </c>
      <c r="AB1854" s="90">
        <f>VLOOKUP($B1854,'[9]Población Oficial 2019'!$E$6:$BA$104,22,0)</f>
        <v>9</v>
      </c>
      <c r="AC1854" s="90">
        <f>VLOOKUP($B1854,'[9]Población Oficial 2019'!$E$6:$BA$104,23,0)</f>
        <v>9</v>
      </c>
      <c r="AD1854" s="90">
        <f>VLOOKUP($B1854,'[9]Población Oficial 2019'!$E$6:$BA$104,24,0)</f>
        <v>42</v>
      </c>
      <c r="AE1854" s="90">
        <f>VLOOKUP($B1854,'[9]Población Oficial 2019'!$E$6:$BA$104,25,0)</f>
        <v>39</v>
      </c>
      <c r="AF1854" s="90">
        <f>VLOOKUP($B1854,'[9]Población Oficial 2019'!$E$6:$BA$104,26,0)</f>
        <v>43</v>
      </c>
      <c r="AG1854" s="90">
        <f>VLOOKUP($B1854,'[9]Población Oficial 2019'!$E$6:$BA$104,27,0)</f>
        <v>36</v>
      </c>
      <c r="AH1854" s="90">
        <f>VLOOKUP($B1854,'[9]Población Oficial 2019'!$E$6:$BA$104,28,0)</f>
        <v>34</v>
      </c>
      <c r="AI1854" s="90">
        <f>VLOOKUP($B1854,'[9]Población Oficial 2019'!$E$6:$BA$104,29,0)</f>
        <v>29</v>
      </c>
      <c r="AJ1854" s="90">
        <f>VLOOKUP($B1854,'[9]Población Oficial 2019'!$E$6:$BA$104,30,0)</f>
        <v>21</v>
      </c>
      <c r="AK1854" s="90">
        <f>VLOOKUP($B1854,'[9]Población Oficial 2019'!$E$6:$BA$104,31,0)</f>
        <v>16</v>
      </c>
      <c r="AL1854" s="90">
        <f>VLOOKUP($B1854,'[9]Población Oficial 2019'!$E$6:$BA$104,32,0)</f>
        <v>11</v>
      </c>
      <c r="AM1854" s="90">
        <f>VLOOKUP($B1854,'[9]Población Oficial 2019'!$E$6:$BA$104,33,0)</f>
        <v>8</v>
      </c>
      <c r="AN1854" s="90">
        <f>VLOOKUP($B1854,'[9]Población Oficial 2019'!$E$6:$BA$104,34,0)</f>
        <v>5</v>
      </c>
      <c r="AO1854" s="90">
        <f>VLOOKUP($B1854,'[9]Población Oficial 2019'!$E$6:$BA$104,35,0)</f>
        <v>3</v>
      </c>
      <c r="AP1854" s="90">
        <f>VLOOKUP($B1854,'[9]Población Oficial 2019'!$E$6:$BA$104,36,0)</f>
        <v>3</v>
      </c>
      <c r="AQ1854" s="90">
        <f>VLOOKUP($B1854,'[9]Población Oficial 2019'!$E$6:$BA$104,41,0)</f>
        <v>231</v>
      </c>
      <c r="AR1854" s="90">
        <f>VLOOKUP($B1854,'[9]Población Oficial 2019'!$E$6:$BA$104,42,0)</f>
        <v>21</v>
      </c>
      <c r="AS1854" s="90">
        <f>VLOOKUP($B1854,'[9]Población Oficial 2019'!$E$6:$BA$104,43,0)</f>
        <v>24</v>
      </c>
      <c r="AT1854" s="90">
        <f>VLOOKUP($B1854,'[9]Población Oficial 2019'!$E$6:$BA$104,44,0)</f>
        <v>113</v>
      </c>
      <c r="AU1854" s="90">
        <f>VLOOKUP($B1854,'[9]Población Oficial 2019'!$E$6:$BA$104,45,0)</f>
        <v>4</v>
      </c>
    </row>
    <row r="1855" spans="1:47" ht="12">
      <c r="A1855" s="58">
        <v>1856</v>
      </c>
      <c r="B1855" s="58">
        <v>4218</v>
      </c>
      <c r="C1855" s="59" t="s">
        <v>1176</v>
      </c>
      <c r="D1855" s="59" t="s">
        <v>921</v>
      </c>
      <c r="E1855" s="59" t="s">
        <v>969</v>
      </c>
      <c r="F1855" s="59" t="s">
        <v>982</v>
      </c>
      <c r="G1855" s="12" t="s">
        <v>266</v>
      </c>
      <c r="H1855" s="14">
        <f t="shared" si="440"/>
        <v>4218</v>
      </c>
      <c r="I1855" s="14">
        <f t="shared" si="429"/>
        <v>688</v>
      </c>
      <c r="J1855" s="12">
        <f>VLOOKUP($B1855,'[1]METAS 2019'!$D$4:$Q$843,5,0)</f>
        <v>9</v>
      </c>
      <c r="K1855" s="12">
        <f>VLOOKUP($B1855,'[1]METAS 2019'!$D$4:$Q$843,4,0)</f>
        <v>10</v>
      </c>
      <c r="L1855" s="12">
        <f>VLOOKUP($B1855,'[1]METAS 2019'!$D$4:$Q$843,11,0)</f>
        <v>9</v>
      </c>
      <c r="M1855" s="12">
        <f>VLOOKUP($B1855,'[1]METAS 2019'!$D$4:$Q$843,12,0)</f>
        <v>12</v>
      </c>
      <c r="N1855" s="12">
        <f>VLOOKUP($B1855,'[1]METAS 2019'!$D$4:$Q$843,13,0)</f>
        <v>11</v>
      </c>
      <c r="O1855" s="12">
        <f>VLOOKUP($B1855,'[1]METAS 2019'!$D$4:$Q$843,14,0)</f>
        <v>4</v>
      </c>
      <c r="P1855" s="90">
        <f>VLOOKUP($B1855,'[9]Población Oficial 2019'!$E$6:$BA$104,10,0)</f>
        <v>12</v>
      </c>
      <c r="Q1855" s="90">
        <f>VLOOKUP($B1855,'[9]Población Oficial 2019'!$E$6:$BA$104,11,0)</f>
        <v>13</v>
      </c>
      <c r="R1855" s="90">
        <f>VLOOKUP($B1855,'[9]Población Oficial 2019'!$E$6:$BA$104,12,0)</f>
        <v>13</v>
      </c>
      <c r="S1855" s="90">
        <f>VLOOKUP($B1855,'[9]Población Oficial 2019'!$E$6:$BA$104,13,0)</f>
        <v>13</v>
      </c>
      <c r="T1855" s="90">
        <f>VLOOKUP($B1855,'[9]Población Oficial 2019'!$E$6:$BA$104,14,0)</f>
        <v>13</v>
      </c>
      <c r="U1855" s="90">
        <f>VLOOKUP($B1855,'[9]Población Oficial 2019'!$E$6:$BA$104,15,0)</f>
        <v>13</v>
      </c>
      <c r="V1855" s="90">
        <f>VLOOKUP($B1855,'[9]Población Oficial 2019'!$E$6:$BA$104,16,0)</f>
        <v>13</v>
      </c>
      <c r="W1855" s="90">
        <f>VLOOKUP($B1855,'[9]Población Oficial 2019'!$E$6:$BA$104,17,0)</f>
        <v>14</v>
      </c>
      <c r="X1855" s="90">
        <f>VLOOKUP($B1855,'[9]Población Oficial 2019'!$E$6:$BA$104,18,0)</f>
        <v>14</v>
      </c>
      <c r="Y1855" s="90">
        <f>VLOOKUP($B1855,'[9]Población Oficial 2019'!$E$6:$BA$104,19,0)</f>
        <v>14</v>
      </c>
      <c r="Z1855" s="90">
        <f>VLOOKUP($B1855,'[9]Población Oficial 2019'!$E$6:$BA$104,20,0)</f>
        <v>14</v>
      </c>
      <c r="AA1855" s="90">
        <f>VLOOKUP($B1855,'[9]Población Oficial 2019'!$E$6:$BA$104,21,0)</f>
        <v>14</v>
      </c>
      <c r="AB1855" s="90">
        <f>VLOOKUP($B1855,'[9]Población Oficial 2019'!$E$6:$BA$104,22,0)</f>
        <v>14</v>
      </c>
      <c r="AC1855" s="90">
        <f>VLOOKUP($B1855,'[9]Población Oficial 2019'!$E$6:$BA$104,23,0)</f>
        <v>14</v>
      </c>
      <c r="AD1855" s="90">
        <f>VLOOKUP($B1855,'[9]Población Oficial 2019'!$E$6:$BA$104,24,0)</f>
        <v>65</v>
      </c>
      <c r="AE1855" s="90">
        <f>VLOOKUP($B1855,'[9]Población Oficial 2019'!$E$6:$BA$104,25,0)</f>
        <v>60</v>
      </c>
      <c r="AF1855" s="90">
        <f>VLOOKUP($B1855,'[9]Población Oficial 2019'!$E$6:$BA$104,26,0)</f>
        <v>65</v>
      </c>
      <c r="AG1855" s="90">
        <f>VLOOKUP($B1855,'[9]Población Oficial 2019'!$E$6:$BA$104,27,0)</f>
        <v>55</v>
      </c>
      <c r="AH1855" s="90">
        <f>VLOOKUP($B1855,'[9]Población Oficial 2019'!$E$6:$BA$104,28,0)</f>
        <v>52</v>
      </c>
      <c r="AI1855" s="90">
        <f>VLOOKUP($B1855,'[9]Población Oficial 2019'!$E$6:$BA$104,29,0)</f>
        <v>44</v>
      </c>
      <c r="AJ1855" s="90">
        <f>VLOOKUP($B1855,'[9]Población Oficial 2019'!$E$6:$BA$104,30,0)</f>
        <v>32</v>
      </c>
      <c r="AK1855" s="90">
        <f>VLOOKUP($B1855,'[9]Población Oficial 2019'!$E$6:$BA$104,31,0)</f>
        <v>25</v>
      </c>
      <c r="AL1855" s="90">
        <f>VLOOKUP($B1855,'[9]Población Oficial 2019'!$E$6:$BA$104,32,0)</f>
        <v>17</v>
      </c>
      <c r="AM1855" s="90">
        <f>VLOOKUP($B1855,'[9]Población Oficial 2019'!$E$6:$BA$104,33,0)</f>
        <v>12</v>
      </c>
      <c r="AN1855" s="90">
        <f>VLOOKUP($B1855,'[9]Población Oficial 2019'!$E$6:$BA$104,34,0)</f>
        <v>8</v>
      </c>
      <c r="AO1855" s="90">
        <f>VLOOKUP($B1855,'[9]Población Oficial 2019'!$E$6:$BA$104,35,0)</f>
        <v>5</v>
      </c>
      <c r="AP1855" s="90">
        <f>VLOOKUP($B1855,'[9]Población Oficial 2019'!$E$6:$BA$104,36,0)</f>
        <v>5</v>
      </c>
      <c r="AQ1855" s="90">
        <f>VLOOKUP($B1855,'[9]Población Oficial 2019'!$E$6:$BA$104,41,0)</f>
        <v>355</v>
      </c>
      <c r="AR1855" s="90">
        <f>VLOOKUP($B1855,'[9]Población Oficial 2019'!$E$6:$BA$104,42,0)</f>
        <v>33</v>
      </c>
      <c r="AS1855" s="90">
        <f>VLOOKUP($B1855,'[9]Población Oficial 2019'!$E$6:$BA$104,43,0)</f>
        <v>36</v>
      </c>
      <c r="AT1855" s="90">
        <f>VLOOKUP($B1855,'[9]Población Oficial 2019'!$E$6:$BA$104,44,0)</f>
        <v>174</v>
      </c>
      <c r="AU1855" s="90">
        <f>VLOOKUP($B1855,'[9]Población Oficial 2019'!$E$6:$BA$104,45,0)</f>
        <v>9</v>
      </c>
    </row>
    <row r="1856" spans="1:47" ht="12">
      <c r="A1856" s="97">
        <v>1857</v>
      </c>
      <c r="B1856" s="97"/>
      <c r="C1856" s="98"/>
      <c r="D1856" s="98"/>
      <c r="E1856" s="98"/>
      <c r="F1856" s="98" t="s">
        <v>1182</v>
      </c>
      <c r="G1856" s="17" t="s">
        <v>1214</v>
      </c>
      <c r="H1856" s="81"/>
      <c r="I1856" s="81">
        <f t="shared" si="429"/>
        <v>4167</v>
      </c>
      <c r="J1856" s="17">
        <f>SUM(J1857:J1858)</f>
        <v>70</v>
      </c>
      <c r="K1856" s="17">
        <f t="shared" ref="K1856:AU1856" si="441">SUM(K1857:K1858)</f>
        <v>72</v>
      </c>
      <c r="L1856" s="17">
        <f t="shared" si="441"/>
        <v>91</v>
      </c>
      <c r="M1856" s="17">
        <f t="shared" si="441"/>
        <v>96</v>
      </c>
      <c r="N1856" s="17">
        <f t="shared" si="441"/>
        <v>105</v>
      </c>
      <c r="O1856" s="17">
        <f t="shared" si="441"/>
        <v>86</v>
      </c>
      <c r="P1856" s="17">
        <f t="shared" si="441"/>
        <v>84</v>
      </c>
      <c r="Q1856" s="17">
        <f t="shared" si="441"/>
        <v>85</v>
      </c>
      <c r="R1856" s="17">
        <f t="shared" si="441"/>
        <v>88</v>
      </c>
      <c r="S1856" s="17">
        <f t="shared" si="441"/>
        <v>88</v>
      </c>
      <c r="T1856" s="17">
        <f t="shared" si="441"/>
        <v>88</v>
      </c>
      <c r="U1856" s="17">
        <f t="shared" si="441"/>
        <v>90</v>
      </c>
      <c r="V1856" s="17">
        <f t="shared" si="441"/>
        <v>89</v>
      </c>
      <c r="W1856" s="17">
        <f t="shared" si="441"/>
        <v>88</v>
      </c>
      <c r="X1856" s="17">
        <f t="shared" si="441"/>
        <v>90</v>
      </c>
      <c r="Y1856" s="17">
        <f t="shared" si="441"/>
        <v>85</v>
      </c>
      <c r="Z1856" s="17">
        <f t="shared" si="441"/>
        <v>85</v>
      </c>
      <c r="AA1856" s="17">
        <f t="shared" si="441"/>
        <v>81</v>
      </c>
      <c r="AB1856" s="17">
        <f t="shared" si="441"/>
        <v>79</v>
      </c>
      <c r="AC1856" s="17">
        <f t="shared" si="441"/>
        <v>81</v>
      </c>
      <c r="AD1856" s="17">
        <f t="shared" si="441"/>
        <v>361</v>
      </c>
      <c r="AE1856" s="17">
        <f t="shared" si="441"/>
        <v>308</v>
      </c>
      <c r="AF1856" s="17">
        <f t="shared" si="441"/>
        <v>301</v>
      </c>
      <c r="AG1856" s="17">
        <f t="shared" si="441"/>
        <v>296</v>
      </c>
      <c r="AH1856" s="17">
        <f t="shared" si="441"/>
        <v>264</v>
      </c>
      <c r="AI1856" s="17">
        <f t="shared" si="441"/>
        <v>245</v>
      </c>
      <c r="AJ1856" s="17">
        <f t="shared" si="441"/>
        <v>174</v>
      </c>
      <c r="AK1856" s="17">
        <f t="shared" si="441"/>
        <v>145</v>
      </c>
      <c r="AL1856" s="17">
        <f t="shared" si="441"/>
        <v>115</v>
      </c>
      <c r="AM1856" s="17">
        <f t="shared" si="441"/>
        <v>107</v>
      </c>
      <c r="AN1856" s="17">
        <f t="shared" si="441"/>
        <v>52</v>
      </c>
      <c r="AO1856" s="17">
        <f t="shared" si="441"/>
        <v>48</v>
      </c>
      <c r="AP1856" s="17">
        <f t="shared" si="441"/>
        <v>30</v>
      </c>
      <c r="AQ1856" s="17">
        <f t="shared" si="441"/>
        <v>1990</v>
      </c>
      <c r="AR1856" s="17">
        <f t="shared" si="441"/>
        <v>207</v>
      </c>
      <c r="AS1856" s="17">
        <f t="shared" si="441"/>
        <v>199</v>
      </c>
      <c r="AT1856" s="17">
        <f t="shared" si="441"/>
        <v>857</v>
      </c>
      <c r="AU1856" s="17">
        <f t="shared" si="441"/>
        <v>74</v>
      </c>
    </row>
    <row r="1857" spans="1:47" ht="12">
      <c r="A1857" s="58">
        <v>1858</v>
      </c>
      <c r="B1857" s="58">
        <v>4245</v>
      </c>
      <c r="C1857" s="59" t="s">
        <v>1176</v>
      </c>
      <c r="D1857" s="59" t="s">
        <v>921</v>
      </c>
      <c r="E1857" s="59" t="s">
        <v>952</v>
      </c>
      <c r="F1857" s="59" t="s">
        <v>954</v>
      </c>
      <c r="G1857" s="12" t="s">
        <v>283</v>
      </c>
      <c r="H1857" s="14">
        <f>B1857</f>
        <v>4245</v>
      </c>
      <c r="I1857" s="14">
        <f t="shared" ref="I1857:I1920" si="442">SUM(J1857:AP1857)</f>
        <v>3352</v>
      </c>
      <c r="J1857" s="12">
        <f>VLOOKUP($B1857,'[1]METAS 2019'!$D$4:$Q$843,5,0)</f>
        <v>60</v>
      </c>
      <c r="K1857" s="12">
        <f>VLOOKUP($B1857,'[1]METAS 2019'!$D$4:$Q$843,4,0)</f>
        <v>64</v>
      </c>
      <c r="L1857" s="12">
        <f>VLOOKUP($B1857,'[1]METAS 2019'!$D$4:$Q$843,11,0)</f>
        <v>76</v>
      </c>
      <c r="M1857" s="12">
        <f>VLOOKUP($B1857,'[1]METAS 2019'!$D$4:$Q$843,12,0)</f>
        <v>84</v>
      </c>
      <c r="N1857" s="12">
        <f>VLOOKUP($B1857,'[1]METAS 2019'!$D$4:$Q$843,13,0)</f>
        <v>100</v>
      </c>
      <c r="O1857" s="12">
        <f>VLOOKUP($B1857,'[1]METAS 2019'!$D$4:$Q$843,14,0)</f>
        <v>81</v>
      </c>
      <c r="P1857" s="90">
        <f>VLOOKUP($B1857,'[9]Población Oficial 2019'!$E$6:$BA$104,10,0)</f>
        <v>66</v>
      </c>
      <c r="Q1857" s="90">
        <f>VLOOKUP($B1857,'[9]Población Oficial 2019'!$E$6:$BA$104,11,0)</f>
        <v>67</v>
      </c>
      <c r="R1857" s="90">
        <f>VLOOKUP($B1857,'[9]Población Oficial 2019'!$E$6:$BA$104,12,0)</f>
        <v>70</v>
      </c>
      <c r="S1857" s="90">
        <f>VLOOKUP($B1857,'[9]Población Oficial 2019'!$E$6:$BA$104,13,0)</f>
        <v>70</v>
      </c>
      <c r="T1857" s="90">
        <f>VLOOKUP($B1857,'[9]Población Oficial 2019'!$E$6:$BA$104,14,0)</f>
        <v>70</v>
      </c>
      <c r="U1857" s="90">
        <f>VLOOKUP($B1857,'[9]Población Oficial 2019'!$E$6:$BA$104,15,0)</f>
        <v>71</v>
      </c>
      <c r="V1857" s="90">
        <f>VLOOKUP($B1857,'[9]Población Oficial 2019'!$E$6:$BA$104,16,0)</f>
        <v>70</v>
      </c>
      <c r="W1857" s="90">
        <f>VLOOKUP($B1857,'[9]Población Oficial 2019'!$E$6:$BA$104,17,0)</f>
        <v>70</v>
      </c>
      <c r="X1857" s="90">
        <f>VLOOKUP($B1857,'[9]Población Oficial 2019'!$E$6:$BA$104,18,0)</f>
        <v>71</v>
      </c>
      <c r="Y1857" s="90">
        <f>VLOOKUP($B1857,'[9]Población Oficial 2019'!$E$6:$BA$104,19,0)</f>
        <v>67</v>
      </c>
      <c r="Z1857" s="90">
        <f>VLOOKUP($B1857,'[9]Población Oficial 2019'!$E$6:$BA$104,20,0)</f>
        <v>68</v>
      </c>
      <c r="AA1857" s="90">
        <f>VLOOKUP($B1857,'[9]Población Oficial 2019'!$E$6:$BA$104,21,0)</f>
        <v>64</v>
      </c>
      <c r="AB1857" s="90">
        <f>VLOOKUP($B1857,'[9]Población Oficial 2019'!$E$6:$BA$104,22,0)</f>
        <v>62</v>
      </c>
      <c r="AC1857" s="90">
        <f>VLOOKUP($B1857,'[9]Población Oficial 2019'!$E$6:$BA$104,23,0)</f>
        <v>64</v>
      </c>
      <c r="AD1857" s="90">
        <f>VLOOKUP($B1857,'[9]Población Oficial 2019'!$E$6:$BA$104,24,0)</f>
        <v>286</v>
      </c>
      <c r="AE1857" s="90">
        <f>VLOOKUP($B1857,'[9]Población Oficial 2019'!$E$6:$BA$104,25,0)</f>
        <v>244</v>
      </c>
      <c r="AF1857" s="90">
        <f>VLOOKUP($B1857,'[9]Población Oficial 2019'!$E$6:$BA$104,26,0)</f>
        <v>238</v>
      </c>
      <c r="AG1857" s="90">
        <f>VLOOKUP($B1857,'[9]Población Oficial 2019'!$E$6:$BA$104,27,0)</f>
        <v>234</v>
      </c>
      <c r="AH1857" s="90">
        <f>VLOOKUP($B1857,'[9]Población Oficial 2019'!$E$6:$BA$104,28,0)</f>
        <v>209</v>
      </c>
      <c r="AI1857" s="90">
        <f>VLOOKUP($B1857,'[9]Población Oficial 2019'!$E$6:$BA$104,29,0)</f>
        <v>194</v>
      </c>
      <c r="AJ1857" s="90">
        <f>VLOOKUP($B1857,'[9]Población Oficial 2019'!$E$6:$BA$104,30,0)</f>
        <v>138</v>
      </c>
      <c r="AK1857" s="90">
        <f>VLOOKUP($B1857,'[9]Población Oficial 2019'!$E$6:$BA$104,31,0)</f>
        <v>115</v>
      </c>
      <c r="AL1857" s="90">
        <f>VLOOKUP($B1857,'[9]Población Oficial 2019'!$E$6:$BA$104,32,0)</f>
        <v>91</v>
      </c>
      <c r="AM1857" s="90">
        <f>VLOOKUP($B1857,'[9]Población Oficial 2019'!$E$6:$BA$104,33,0)</f>
        <v>85</v>
      </c>
      <c r="AN1857" s="90">
        <f>VLOOKUP($B1857,'[9]Población Oficial 2019'!$E$6:$BA$104,34,0)</f>
        <v>41</v>
      </c>
      <c r="AO1857" s="90">
        <f>VLOOKUP($B1857,'[9]Población Oficial 2019'!$E$6:$BA$104,35,0)</f>
        <v>38</v>
      </c>
      <c r="AP1857" s="90">
        <f>VLOOKUP($B1857,'[9]Población Oficial 2019'!$E$6:$BA$104,36,0)</f>
        <v>24</v>
      </c>
      <c r="AQ1857" s="90">
        <f>VLOOKUP($B1857,'[9]Población Oficial 2019'!$E$6:$BA$104,41,0)</f>
        <v>1574</v>
      </c>
      <c r="AR1857" s="90">
        <f>VLOOKUP($B1857,'[9]Población Oficial 2019'!$E$6:$BA$104,42,0)</f>
        <v>164</v>
      </c>
      <c r="AS1857" s="90">
        <f>VLOOKUP($B1857,'[9]Población Oficial 2019'!$E$6:$BA$104,43,0)</f>
        <v>157</v>
      </c>
      <c r="AT1857" s="90">
        <f>VLOOKUP($B1857,'[9]Población Oficial 2019'!$E$6:$BA$104,44,0)</f>
        <v>678</v>
      </c>
      <c r="AU1857" s="105">
        <v>65</v>
      </c>
    </row>
    <row r="1858" spans="1:47" ht="12">
      <c r="A1858" s="58">
        <v>1859</v>
      </c>
      <c r="B1858" s="58">
        <v>4246</v>
      </c>
      <c r="C1858" s="59" t="s">
        <v>1176</v>
      </c>
      <c r="D1858" s="59" t="s">
        <v>921</v>
      </c>
      <c r="E1858" s="59" t="s">
        <v>952</v>
      </c>
      <c r="F1858" s="59" t="s">
        <v>965</v>
      </c>
      <c r="G1858" s="12" t="s">
        <v>266</v>
      </c>
      <c r="H1858" s="14">
        <f>B1858</f>
        <v>4246</v>
      </c>
      <c r="I1858" s="14">
        <f t="shared" si="442"/>
        <v>815</v>
      </c>
      <c r="J1858" s="12">
        <f>VLOOKUP($B1858,'[1]METAS 2019'!$D$4:$Q$843,5,0)</f>
        <v>10</v>
      </c>
      <c r="K1858" s="12">
        <f>VLOOKUP($B1858,'[1]METAS 2019'!$D$4:$Q$843,4,0)</f>
        <v>8</v>
      </c>
      <c r="L1858" s="12">
        <f>VLOOKUP($B1858,'[1]METAS 2019'!$D$4:$Q$843,11,0)</f>
        <v>15</v>
      </c>
      <c r="M1858" s="12">
        <f>VLOOKUP($B1858,'[1]METAS 2019'!$D$4:$Q$843,12,0)</f>
        <v>12</v>
      </c>
      <c r="N1858" s="12">
        <f>VLOOKUP($B1858,'[1]METAS 2019'!$D$4:$Q$843,13,0)</f>
        <v>5</v>
      </c>
      <c r="O1858" s="12">
        <f>VLOOKUP($B1858,'[1]METAS 2019'!$D$4:$Q$843,14,0)</f>
        <v>5</v>
      </c>
      <c r="P1858" s="90">
        <f>VLOOKUP($B1858,'[9]Población Oficial 2019'!$E$6:$BA$104,10,0)</f>
        <v>18</v>
      </c>
      <c r="Q1858" s="90">
        <f>VLOOKUP($B1858,'[9]Población Oficial 2019'!$E$6:$BA$104,11,0)</f>
        <v>18</v>
      </c>
      <c r="R1858" s="90">
        <f>VLOOKUP($B1858,'[9]Población Oficial 2019'!$E$6:$BA$104,12,0)</f>
        <v>18</v>
      </c>
      <c r="S1858" s="90">
        <f>VLOOKUP($B1858,'[9]Población Oficial 2019'!$E$6:$BA$104,13,0)</f>
        <v>18</v>
      </c>
      <c r="T1858" s="90">
        <f>VLOOKUP($B1858,'[9]Población Oficial 2019'!$E$6:$BA$104,14,0)</f>
        <v>18</v>
      </c>
      <c r="U1858" s="90">
        <f>VLOOKUP($B1858,'[9]Población Oficial 2019'!$E$6:$BA$104,15,0)</f>
        <v>19</v>
      </c>
      <c r="V1858" s="90">
        <f>VLOOKUP($B1858,'[9]Población Oficial 2019'!$E$6:$BA$104,16,0)</f>
        <v>19</v>
      </c>
      <c r="W1858" s="90">
        <f>VLOOKUP($B1858,'[9]Población Oficial 2019'!$E$6:$BA$104,17,0)</f>
        <v>18</v>
      </c>
      <c r="X1858" s="90">
        <f>VLOOKUP($B1858,'[9]Población Oficial 2019'!$E$6:$BA$104,18,0)</f>
        <v>19</v>
      </c>
      <c r="Y1858" s="90">
        <f>VLOOKUP($B1858,'[9]Población Oficial 2019'!$E$6:$BA$104,19,0)</f>
        <v>18</v>
      </c>
      <c r="Z1858" s="90">
        <f>VLOOKUP($B1858,'[9]Población Oficial 2019'!$E$6:$BA$104,20,0)</f>
        <v>17</v>
      </c>
      <c r="AA1858" s="90">
        <f>VLOOKUP($B1858,'[9]Población Oficial 2019'!$E$6:$BA$104,21,0)</f>
        <v>17</v>
      </c>
      <c r="AB1858" s="90">
        <f>VLOOKUP($B1858,'[9]Población Oficial 2019'!$E$6:$BA$104,22,0)</f>
        <v>17</v>
      </c>
      <c r="AC1858" s="90">
        <f>VLOOKUP($B1858,'[9]Población Oficial 2019'!$E$6:$BA$104,23,0)</f>
        <v>17</v>
      </c>
      <c r="AD1858" s="90">
        <f>VLOOKUP($B1858,'[9]Población Oficial 2019'!$E$6:$BA$104,24,0)</f>
        <v>75</v>
      </c>
      <c r="AE1858" s="90">
        <f>VLOOKUP($B1858,'[9]Población Oficial 2019'!$E$6:$BA$104,25,0)</f>
        <v>64</v>
      </c>
      <c r="AF1858" s="90">
        <f>VLOOKUP($B1858,'[9]Población Oficial 2019'!$E$6:$BA$104,26,0)</f>
        <v>63</v>
      </c>
      <c r="AG1858" s="90">
        <f>VLOOKUP($B1858,'[9]Población Oficial 2019'!$E$6:$BA$104,27,0)</f>
        <v>62</v>
      </c>
      <c r="AH1858" s="90">
        <f>VLOOKUP($B1858,'[9]Población Oficial 2019'!$E$6:$BA$104,28,0)</f>
        <v>55</v>
      </c>
      <c r="AI1858" s="90">
        <f>VLOOKUP($B1858,'[9]Población Oficial 2019'!$E$6:$BA$104,29,0)</f>
        <v>51</v>
      </c>
      <c r="AJ1858" s="90">
        <f>VLOOKUP($B1858,'[9]Población Oficial 2019'!$E$6:$BA$104,30,0)</f>
        <v>36</v>
      </c>
      <c r="AK1858" s="90">
        <f>VLOOKUP($B1858,'[9]Población Oficial 2019'!$E$6:$BA$104,31,0)</f>
        <v>30</v>
      </c>
      <c r="AL1858" s="90">
        <f>VLOOKUP($B1858,'[9]Población Oficial 2019'!$E$6:$BA$104,32,0)</f>
        <v>24</v>
      </c>
      <c r="AM1858" s="90">
        <f>VLOOKUP($B1858,'[9]Población Oficial 2019'!$E$6:$BA$104,33,0)</f>
        <v>22</v>
      </c>
      <c r="AN1858" s="90">
        <f>VLOOKUP($B1858,'[9]Población Oficial 2019'!$E$6:$BA$104,34,0)</f>
        <v>11</v>
      </c>
      <c r="AO1858" s="90">
        <f>VLOOKUP($B1858,'[9]Población Oficial 2019'!$E$6:$BA$104,35,0)</f>
        <v>10</v>
      </c>
      <c r="AP1858" s="90">
        <f>VLOOKUP($B1858,'[9]Población Oficial 2019'!$E$6:$BA$104,36,0)</f>
        <v>6</v>
      </c>
      <c r="AQ1858" s="90">
        <f>VLOOKUP($B1858,'[9]Población Oficial 2019'!$E$6:$BA$104,41,0)</f>
        <v>416</v>
      </c>
      <c r="AR1858" s="90">
        <f>VLOOKUP($B1858,'[9]Población Oficial 2019'!$E$6:$BA$104,42,0)</f>
        <v>43</v>
      </c>
      <c r="AS1858" s="90">
        <f>VLOOKUP($B1858,'[9]Población Oficial 2019'!$E$6:$BA$104,43,0)</f>
        <v>42</v>
      </c>
      <c r="AT1858" s="90">
        <f>VLOOKUP($B1858,'[9]Población Oficial 2019'!$E$6:$BA$104,44,0)</f>
        <v>179</v>
      </c>
      <c r="AU1858" s="90">
        <f>VLOOKUP($B1858,'[9]Población Oficial 2019'!$E$6:$BA$104,45,0)</f>
        <v>9</v>
      </c>
    </row>
    <row r="1859" spans="1:47" ht="12">
      <c r="A1859" s="97">
        <v>1860</v>
      </c>
      <c r="B1859" s="97"/>
      <c r="C1859" s="98"/>
      <c r="D1859" s="98"/>
      <c r="E1859" s="98"/>
      <c r="F1859" s="98" t="s">
        <v>1183</v>
      </c>
      <c r="G1859" s="17" t="s">
        <v>1214</v>
      </c>
      <c r="H1859" s="81"/>
      <c r="I1859" s="81">
        <f t="shared" si="442"/>
        <v>10167</v>
      </c>
      <c r="J1859" s="17">
        <f>SUM(J1860:J1865)</f>
        <v>145</v>
      </c>
      <c r="K1859" s="17">
        <f t="shared" ref="K1859:AU1859" si="443">SUM(K1860:K1865)</f>
        <v>152</v>
      </c>
      <c r="L1859" s="17">
        <f t="shared" si="443"/>
        <v>171</v>
      </c>
      <c r="M1859" s="17">
        <f t="shared" si="443"/>
        <v>152</v>
      </c>
      <c r="N1859" s="17">
        <f t="shared" si="443"/>
        <v>188</v>
      </c>
      <c r="O1859" s="17">
        <f t="shared" si="443"/>
        <v>173</v>
      </c>
      <c r="P1859" s="17">
        <f t="shared" si="443"/>
        <v>262</v>
      </c>
      <c r="Q1859" s="17">
        <f t="shared" si="443"/>
        <v>265</v>
      </c>
      <c r="R1859" s="17">
        <f t="shared" si="443"/>
        <v>264</v>
      </c>
      <c r="S1859" s="17">
        <f t="shared" si="443"/>
        <v>264</v>
      </c>
      <c r="T1859" s="17">
        <f t="shared" si="443"/>
        <v>260</v>
      </c>
      <c r="U1859" s="17">
        <f t="shared" si="443"/>
        <v>257</v>
      </c>
      <c r="V1859" s="17">
        <f t="shared" si="443"/>
        <v>249</v>
      </c>
      <c r="W1859" s="17">
        <f t="shared" si="443"/>
        <v>237</v>
      </c>
      <c r="X1859" s="17">
        <f t="shared" si="443"/>
        <v>222</v>
      </c>
      <c r="Y1859" s="17">
        <f t="shared" si="443"/>
        <v>205</v>
      </c>
      <c r="Z1859" s="17">
        <f t="shared" si="443"/>
        <v>189</v>
      </c>
      <c r="AA1859" s="17">
        <f t="shared" si="443"/>
        <v>176</v>
      </c>
      <c r="AB1859" s="17">
        <f t="shared" si="443"/>
        <v>170</v>
      </c>
      <c r="AC1859" s="17">
        <f t="shared" si="443"/>
        <v>167</v>
      </c>
      <c r="AD1859" s="17">
        <f t="shared" si="443"/>
        <v>742</v>
      </c>
      <c r="AE1859" s="17">
        <f t="shared" si="443"/>
        <v>784</v>
      </c>
      <c r="AF1859" s="17">
        <f t="shared" si="443"/>
        <v>850</v>
      </c>
      <c r="AG1859" s="17">
        <f t="shared" si="443"/>
        <v>719</v>
      </c>
      <c r="AH1859" s="17">
        <f t="shared" si="443"/>
        <v>611</v>
      </c>
      <c r="AI1859" s="17">
        <f t="shared" si="443"/>
        <v>644</v>
      </c>
      <c r="AJ1859" s="17">
        <f t="shared" si="443"/>
        <v>496</v>
      </c>
      <c r="AK1859" s="17">
        <f t="shared" si="443"/>
        <v>363</v>
      </c>
      <c r="AL1859" s="17">
        <f t="shared" si="443"/>
        <v>250</v>
      </c>
      <c r="AM1859" s="17">
        <f t="shared" si="443"/>
        <v>206</v>
      </c>
      <c r="AN1859" s="17">
        <f t="shared" si="443"/>
        <v>150</v>
      </c>
      <c r="AO1859" s="17">
        <f t="shared" si="443"/>
        <v>93</v>
      </c>
      <c r="AP1859" s="17">
        <f t="shared" si="443"/>
        <v>91</v>
      </c>
      <c r="AQ1859" s="17">
        <f t="shared" si="443"/>
        <v>5017</v>
      </c>
      <c r="AR1859" s="17">
        <f t="shared" si="443"/>
        <v>593</v>
      </c>
      <c r="AS1859" s="17">
        <f t="shared" si="443"/>
        <v>421</v>
      </c>
      <c r="AT1859" s="17">
        <f t="shared" si="443"/>
        <v>2095</v>
      </c>
      <c r="AU1859" s="17">
        <f t="shared" si="443"/>
        <v>143</v>
      </c>
    </row>
    <row r="1860" spans="1:47" ht="12">
      <c r="A1860" s="58">
        <v>1861</v>
      </c>
      <c r="B1860" s="58">
        <v>4248</v>
      </c>
      <c r="C1860" s="59" t="s">
        <v>1176</v>
      </c>
      <c r="D1860" s="59" t="s">
        <v>921</v>
      </c>
      <c r="E1860" s="59" t="s">
        <v>933</v>
      </c>
      <c r="F1860" s="59" t="s">
        <v>939</v>
      </c>
      <c r="G1860" s="12" t="s">
        <v>271</v>
      </c>
      <c r="H1860" s="14">
        <f t="shared" ref="H1860:H1865" si="444">B1860</f>
        <v>4248</v>
      </c>
      <c r="I1860" s="14">
        <f t="shared" si="442"/>
        <v>1765</v>
      </c>
      <c r="J1860" s="12">
        <f>VLOOKUP($B1860,'[1]METAS 2019'!$D$4:$Q$843,5,0)</f>
        <v>23</v>
      </c>
      <c r="K1860" s="12">
        <f>VLOOKUP($B1860,'[1]METAS 2019'!$D$4:$Q$843,4,0)</f>
        <v>25</v>
      </c>
      <c r="L1860" s="12">
        <f>VLOOKUP($B1860,'[1]METAS 2019'!$D$4:$Q$843,11,0)</f>
        <v>34</v>
      </c>
      <c r="M1860" s="12">
        <f>VLOOKUP($B1860,'[1]METAS 2019'!$D$4:$Q$843,12,0)</f>
        <v>30</v>
      </c>
      <c r="N1860" s="12">
        <f>VLOOKUP($B1860,'[1]METAS 2019'!$D$4:$Q$843,13,0)</f>
        <v>30</v>
      </c>
      <c r="O1860" s="12">
        <f>VLOOKUP($B1860,'[1]METAS 2019'!$D$4:$Q$843,14,0)</f>
        <v>30</v>
      </c>
      <c r="P1860" s="90">
        <f>VLOOKUP($B1860,'[9]Población Oficial 2019'!$E$6:$BA$104,10,0)</f>
        <v>46</v>
      </c>
      <c r="Q1860" s="90">
        <f>VLOOKUP($B1860,'[9]Población Oficial 2019'!$E$6:$BA$104,11,0)</f>
        <v>46</v>
      </c>
      <c r="R1860" s="90">
        <f>VLOOKUP($B1860,'[9]Población Oficial 2019'!$E$6:$BA$104,12,0)</f>
        <v>46</v>
      </c>
      <c r="S1860" s="90">
        <f>VLOOKUP($B1860,'[9]Población Oficial 2019'!$E$6:$BA$104,13,0)</f>
        <v>46</v>
      </c>
      <c r="T1860" s="90">
        <f>VLOOKUP($B1860,'[9]Población Oficial 2019'!$E$6:$BA$104,14,0)</f>
        <v>45</v>
      </c>
      <c r="U1860" s="90">
        <f>VLOOKUP($B1860,'[9]Población Oficial 2019'!$E$6:$BA$104,15,0)</f>
        <v>45</v>
      </c>
      <c r="V1860" s="90">
        <f>VLOOKUP($B1860,'[9]Población Oficial 2019'!$E$6:$BA$104,16,0)</f>
        <v>43</v>
      </c>
      <c r="W1860" s="90">
        <f>VLOOKUP($B1860,'[9]Población Oficial 2019'!$E$6:$BA$104,17,0)</f>
        <v>41</v>
      </c>
      <c r="X1860" s="90">
        <f>VLOOKUP($B1860,'[9]Población Oficial 2019'!$E$6:$BA$104,18,0)</f>
        <v>39</v>
      </c>
      <c r="Y1860" s="90">
        <f>VLOOKUP($B1860,'[9]Población Oficial 2019'!$E$6:$BA$104,19,0)</f>
        <v>36</v>
      </c>
      <c r="Z1860" s="90">
        <f>VLOOKUP($B1860,'[9]Población Oficial 2019'!$E$6:$BA$104,20,0)</f>
        <v>33</v>
      </c>
      <c r="AA1860" s="90">
        <f>VLOOKUP($B1860,'[9]Población Oficial 2019'!$E$6:$BA$104,21,0)</f>
        <v>30</v>
      </c>
      <c r="AB1860" s="90">
        <f>VLOOKUP($B1860,'[9]Población Oficial 2019'!$E$6:$BA$104,22,0)</f>
        <v>29</v>
      </c>
      <c r="AC1860" s="90">
        <f>VLOOKUP($B1860,'[9]Población Oficial 2019'!$E$6:$BA$104,23,0)</f>
        <v>28</v>
      </c>
      <c r="AD1860" s="90">
        <f>VLOOKUP($B1860,'[9]Población Oficial 2019'!$E$6:$BA$104,24,0)</f>
        <v>128</v>
      </c>
      <c r="AE1860" s="90">
        <f>VLOOKUP($B1860,'[9]Población Oficial 2019'!$E$6:$BA$104,25,0)</f>
        <v>136</v>
      </c>
      <c r="AF1860" s="90">
        <f>VLOOKUP($B1860,'[9]Población Oficial 2019'!$E$6:$BA$104,26,0)</f>
        <v>148</v>
      </c>
      <c r="AG1860" s="90">
        <f>VLOOKUP($B1860,'[9]Población Oficial 2019'!$E$6:$BA$104,27,0)</f>
        <v>124</v>
      </c>
      <c r="AH1860" s="90">
        <f>VLOOKUP($B1860,'[9]Población Oficial 2019'!$E$6:$BA$104,28,0)</f>
        <v>105</v>
      </c>
      <c r="AI1860" s="90">
        <f>VLOOKUP($B1860,'[9]Población Oficial 2019'!$E$6:$BA$104,29,0)</f>
        <v>112</v>
      </c>
      <c r="AJ1860" s="90">
        <f>VLOOKUP($B1860,'[9]Población Oficial 2019'!$E$6:$BA$104,30,0)</f>
        <v>86</v>
      </c>
      <c r="AK1860" s="90">
        <f>VLOOKUP($B1860,'[9]Población Oficial 2019'!$E$6:$BA$104,31,0)</f>
        <v>63</v>
      </c>
      <c r="AL1860" s="90">
        <f>VLOOKUP($B1860,'[9]Población Oficial 2019'!$E$6:$BA$104,32,0)</f>
        <v>44</v>
      </c>
      <c r="AM1860" s="90">
        <f>VLOOKUP($B1860,'[9]Población Oficial 2019'!$E$6:$BA$104,33,0)</f>
        <v>36</v>
      </c>
      <c r="AN1860" s="90">
        <f>VLOOKUP($B1860,'[9]Población Oficial 2019'!$E$6:$BA$104,34,0)</f>
        <v>26</v>
      </c>
      <c r="AO1860" s="90">
        <f>VLOOKUP($B1860,'[9]Población Oficial 2019'!$E$6:$BA$104,35,0)</f>
        <v>16</v>
      </c>
      <c r="AP1860" s="90">
        <f>VLOOKUP($B1860,'[9]Población Oficial 2019'!$E$6:$BA$104,36,0)</f>
        <v>16</v>
      </c>
      <c r="AQ1860" s="90">
        <f>VLOOKUP($B1860,'[9]Población Oficial 2019'!$E$6:$BA$104,41,0)</f>
        <v>873</v>
      </c>
      <c r="AR1860" s="90">
        <f>VLOOKUP($B1860,'[9]Población Oficial 2019'!$E$6:$BA$104,42,0)</f>
        <v>103</v>
      </c>
      <c r="AS1860" s="90">
        <f>VLOOKUP($B1860,'[9]Población Oficial 2019'!$E$6:$BA$104,43,0)</f>
        <v>73</v>
      </c>
      <c r="AT1860" s="90">
        <f>VLOOKUP($B1860,'[9]Población Oficial 2019'!$E$6:$BA$104,44,0)</f>
        <v>364</v>
      </c>
      <c r="AU1860" s="90">
        <f>VLOOKUP($B1860,'[9]Población Oficial 2019'!$E$6:$BA$104,45,0)</f>
        <v>21</v>
      </c>
    </row>
    <row r="1861" spans="1:47" ht="12">
      <c r="A1861" s="58">
        <v>1862</v>
      </c>
      <c r="B1861" s="58">
        <v>7122</v>
      </c>
      <c r="C1861" s="59" t="s">
        <v>1176</v>
      </c>
      <c r="D1861" s="59" t="s">
        <v>921</v>
      </c>
      <c r="E1861" s="59" t="s">
        <v>933</v>
      </c>
      <c r="F1861" s="59" t="s">
        <v>942</v>
      </c>
      <c r="G1861" s="12" t="s">
        <v>266</v>
      </c>
      <c r="H1861" s="14">
        <f t="shared" si="444"/>
        <v>7122</v>
      </c>
      <c r="I1861" s="14">
        <f t="shared" si="442"/>
        <v>1381</v>
      </c>
      <c r="J1861" s="12">
        <f>VLOOKUP($B1861,'[1]METAS 2019'!$D$4:$Q$843,5,0)</f>
        <v>24</v>
      </c>
      <c r="K1861" s="12">
        <f>VLOOKUP($B1861,'[1]METAS 2019'!$D$4:$Q$843,4,0)</f>
        <v>30</v>
      </c>
      <c r="L1861" s="12">
        <f>VLOOKUP($B1861,'[1]METAS 2019'!$D$4:$Q$843,11,0)</f>
        <v>20</v>
      </c>
      <c r="M1861" s="12">
        <f>VLOOKUP($B1861,'[1]METAS 2019'!$D$4:$Q$843,12,0)</f>
        <v>18</v>
      </c>
      <c r="N1861" s="12">
        <f>VLOOKUP($B1861,'[1]METAS 2019'!$D$4:$Q$843,13,0)</f>
        <v>22</v>
      </c>
      <c r="O1861" s="12">
        <f>VLOOKUP($B1861,'[1]METAS 2019'!$D$4:$Q$843,14,0)</f>
        <v>17</v>
      </c>
      <c r="P1861" s="90">
        <f>VLOOKUP($B1861,'[9]Población Oficial 2019'!$E$6:$BA$104,10,0)</f>
        <v>36</v>
      </c>
      <c r="Q1861" s="90">
        <f>VLOOKUP($B1861,'[9]Población Oficial 2019'!$E$6:$BA$104,11,0)</f>
        <v>36</v>
      </c>
      <c r="R1861" s="90">
        <f>VLOOKUP($B1861,'[9]Población Oficial 2019'!$E$6:$BA$104,12,0)</f>
        <v>36</v>
      </c>
      <c r="S1861" s="90">
        <f>VLOOKUP($B1861,'[9]Población Oficial 2019'!$E$6:$BA$104,13,0)</f>
        <v>36</v>
      </c>
      <c r="T1861" s="90">
        <f>VLOOKUP($B1861,'[9]Población Oficial 2019'!$E$6:$BA$104,14,0)</f>
        <v>35</v>
      </c>
      <c r="U1861" s="90">
        <f>VLOOKUP($B1861,'[9]Población Oficial 2019'!$E$6:$BA$104,15,0)</f>
        <v>35</v>
      </c>
      <c r="V1861" s="90">
        <f>VLOOKUP($B1861,'[9]Población Oficial 2019'!$E$6:$BA$104,16,0)</f>
        <v>34</v>
      </c>
      <c r="W1861" s="90">
        <f>VLOOKUP($B1861,'[9]Población Oficial 2019'!$E$6:$BA$104,17,0)</f>
        <v>32</v>
      </c>
      <c r="X1861" s="90">
        <f>VLOOKUP($B1861,'[9]Población Oficial 2019'!$E$6:$BA$104,18,0)</f>
        <v>30</v>
      </c>
      <c r="Y1861" s="90">
        <f>VLOOKUP($B1861,'[9]Población Oficial 2019'!$E$6:$BA$104,19,0)</f>
        <v>28</v>
      </c>
      <c r="Z1861" s="90">
        <f>VLOOKUP($B1861,'[9]Población Oficial 2019'!$E$6:$BA$104,20,0)</f>
        <v>26</v>
      </c>
      <c r="AA1861" s="90">
        <f>VLOOKUP($B1861,'[9]Población Oficial 2019'!$E$6:$BA$104,21,0)</f>
        <v>23</v>
      </c>
      <c r="AB1861" s="90">
        <f>VLOOKUP($B1861,'[9]Población Oficial 2019'!$E$6:$BA$104,22,0)</f>
        <v>23</v>
      </c>
      <c r="AC1861" s="90">
        <f>VLOOKUP($B1861,'[9]Población Oficial 2019'!$E$6:$BA$104,23,0)</f>
        <v>22</v>
      </c>
      <c r="AD1861" s="90">
        <f>VLOOKUP($B1861,'[9]Población Oficial 2019'!$E$6:$BA$104,24,0)</f>
        <v>101</v>
      </c>
      <c r="AE1861" s="90">
        <f>VLOOKUP($B1861,'[9]Población Oficial 2019'!$E$6:$BA$104,25,0)</f>
        <v>107</v>
      </c>
      <c r="AF1861" s="90">
        <f>VLOOKUP($B1861,'[9]Población Oficial 2019'!$E$6:$BA$104,26,0)</f>
        <v>117</v>
      </c>
      <c r="AG1861" s="90">
        <f>VLOOKUP($B1861,'[9]Población Oficial 2019'!$E$6:$BA$104,27,0)</f>
        <v>98</v>
      </c>
      <c r="AH1861" s="90">
        <f>VLOOKUP($B1861,'[9]Población Oficial 2019'!$E$6:$BA$104,28,0)</f>
        <v>83</v>
      </c>
      <c r="AI1861" s="90">
        <f>VLOOKUP($B1861,'[9]Población Oficial 2019'!$E$6:$BA$104,29,0)</f>
        <v>88</v>
      </c>
      <c r="AJ1861" s="90">
        <f>VLOOKUP($B1861,'[9]Población Oficial 2019'!$E$6:$BA$104,30,0)</f>
        <v>68</v>
      </c>
      <c r="AK1861" s="90">
        <f>VLOOKUP($B1861,'[9]Población Oficial 2019'!$E$6:$BA$104,31,0)</f>
        <v>50</v>
      </c>
      <c r="AL1861" s="90">
        <f>VLOOKUP($B1861,'[9]Población Oficial 2019'!$E$6:$BA$104,32,0)</f>
        <v>34</v>
      </c>
      <c r="AM1861" s="90">
        <f>VLOOKUP($B1861,'[9]Población Oficial 2019'!$E$6:$BA$104,33,0)</f>
        <v>28</v>
      </c>
      <c r="AN1861" s="90">
        <f>VLOOKUP($B1861,'[9]Población Oficial 2019'!$E$6:$BA$104,34,0)</f>
        <v>20</v>
      </c>
      <c r="AO1861" s="90">
        <f>VLOOKUP($B1861,'[9]Población Oficial 2019'!$E$6:$BA$104,35,0)</f>
        <v>12</v>
      </c>
      <c r="AP1861" s="90">
        <f>VLOOKUP($B1861,'[9]Población Oficial 2019'!$E$6:$BA$104,36,0)</f>
        <v>12</v>
      </c>
      <c r="AQ1861" s="90">
        <f>VLOOKUP($B1861,'[9]Población Oficial 2019'!$E$6:$BA$104,41,0)</f>
        <v>692</v>
      </c>
      <c r="AR1861" s="90">
        <f>VLOOKUP($B1861,'[9]Población Oficial 2019'!$E$6:$BA$104,42,0)</f>
        <v>82</v>
      </c>
      <c r="AS1861" s="90">
        <f>VLOOKUP($B1861,'[9]Población Oficial 2019'!$E$6:$BA$104,43,0)</f>
        <v>58</v>
      </c>
      <c r="AT1861" s="90">
        <f>VLOOKUP($B1861,'[9]Población Oficial 2019'!$E$6:$BA$104,44,0)</f>
        <v>289</v>
      </c>
      <c r="AU1861" s="90">
        <f>VLOOKUP($B1861,'[9]Población Oficial 2019'!$E$6:$BA$104,45,0)</f>
        <v>20</v>
      </c>
    </row>
    <row r="1862" spans="1:47" ht="12">
      <c r="A1862" s="58">
        <v>1863</v>
      </c>
      <c r="B1862" s="58">
        <v>4247</v>
      </c>
      <c r="C1862" s="59" t="s">
        <v>1176</v>
      </c>
      <c r="D1862" s="59" t="s">
        <v>921</v>
      </c>
      <c r="E1862" s="59" t="s">
        <v>983</v>
      </c>
      <c r="F1862" s="59" t="s">
        <v>985</v>
      </c>
      <c r="G1862" s="12" t="s">
        <v>283</v>
      </c>
      <c r="H1862" s="14">
        <f t="shared" si="444"/>
        <v>4247</v>
      </c>
      <c r="I1862" s="14">
        <f t="shared" si="442"/>
        <v>4226</v>
      </c>
      <c r="J1862" s="12">
        <f>VLOOKUP($B1862,'[1]METAS 2019'!$D$4:$Q$843,5,0)</f>
        <v>71</v>
      </c>
      <c r="K1862" s="12">
        <f>VLOOKUP($B1862,'[1]METAS 2019'!$D$4:$Q$843,4,0)</f>
        <v>66</v>
      </c>
      <c r="L1862" s="12">
        <f>VLOOKUP($B1862,'[1]METAS 2019'!$D$4:$Q$843,11,0)</f>
        <v>77</v>
      </c>
      <c r="M1862" s="12">
        <f>VLOOKUP($B1862,'[1]METAS 2019'!$D$4:$Q$843,12,0)</f>
        <v>75</v>
      </c>
      <c r="N1862" s="12">
        <f>VLOOKUP($B1862,'[1]METAS 2019'!$D$4:$Q$843,13,0)</f>
        <v>94</v>
      </c>
      <c r="O1862" s="12">
        <f>VLOOKUP($B1862,'[1]METAS 2019'!$D$4:$Q$843,14,0)</f>
        <v>80</v>
      </c>
      <c r="P1862" s="90">
        <f>VLOOKUP($B1862,'[9]Población Oficial 2019'!$E$6:$BA$104,10,0)</f>
        <v>108</v>
      </c>
      <c r="Q1862" s="90">
        <f>VLOOKUP($B1862,'[9]Población Oficial 2019'!$E$6:$BA$104,11,0)</f>
        <v>110</v>
      </c>
      <c r="R1862" s="90">
        <f>VLOOKUP($B1862,'[9]Población Oficial 2019'!$E$6:$BA$104,12,0)</f>
        <v>109</v>
      </c>
      <c r="S1862" s="90">
        <f>VLOOKUP($B1862,'[9]Población Oficial 2019'!$E$6:$BA$104,13,0)</f>
        <v>109</v>
      </c>
      <c r="T1862" s="90">
        <f>VLOOKUP($B1862,'[9]Población Oficial 2019'!$E$6:$BA$104,14,0)</f>
        <v>108</v>
      </c>
      <c r="U1862" s="90">
        <f>VLOOKUP($B1862,'[9]Población Oficial 2019'!$E$6:$BA$104,15,0)</f>
        <v>106</v>
      </c>
      <c r="V1862" s="90">
        <f>VLOOKUP($B1862,'[9]Población Oficial 2019'!$E$6:$BA$104,16,0)</f>
        <v>104</v>
      </c>
      <c r="W1862" s="90">
        <f>VLOOKUP($B1862,'[9]Población Oficial 2019'!$E$6:$BA$104,17,0)</f>
        <v>98</v>
      </c>
      <c r="X1862" s="90">
        <f>VLOOKUP($B1862,'[9]Población Oficial 2019'!$E$6:$BA$104,18,0)</f>
        <v>91</v>
      </c>
      <c r="Y1862" s="90">
        <f>VLOOKUP($B1862,'[9]Población Oficial 2019'!$E$6:$BA$104,19,0)</f>
        <v>84</v>
      </c>
      <c r="Z1862" s="90">
        <f>VLOOKUP($B1862,'[9]Población Oficial 2019'!$E$6:$BA$104,20,0)</f>
        <v>77</v>
      </c>
      <c r="AA1862" s="90">
        <f>VLOOKUP($B1862,'[9]Población Oficial 2019'!$E$6:$BA$104,21,0)</f>
        <v>73</v>
      </c>
      <c r="AB1862" s="90">
        <f>VLOOKUP($B1862,'[9]Población Oficial 2019'!$E$6:$BA$104,22,0)</f>
        <v>69</v>
      </c>
      <c r="AC1862" s="90">
        <f>VLOOKUP($B1862,'[9]Población Oficial 2019'!$E$6:$BA$104,23,0)</f>
        <v>68</v>
      </c>
      <c r="AD1862" s="90">
        <f>VLOOKUP($B1862,'[9]Población Oficial 2019'!$E$6:$BA$104,24,0)</f>
        <v>300</v>
      </c>
      <c r="AE1862" s="90">
        <f>VLOOKUP($B1862,'[9]Población Oficial 2019'!$E$6:$BA$104,25,0)</f>
        <v>320</v>
      </c>
      <c r="AF1862" s="90">
        <f>VLOOKUP($B1862,'[9]Población Oficial 2019'!$E$6:$BA$104,26,0)</f>
        <v>349</v>
      </c>
      <c r="AG1862" s="90">
        <f>VLOOKUP($B1862,'[9]Población Oficial 2019'!$E$6:$BA$104,27,0)</f>
        <v>294</v>
      </c>
      <c r="AH1862" s="90">
        <f>VLOOKUP($B1862,'[9]Población Oficial 2019'!$E$6:$BA$104,28,0)</f>
        <v>249</v>
      </c>
      <c r="AI1862" s="90">
        <f>VLOOKUP($B1862,'[9]Población Oficial 2019'!$E$6:$BA$104,29,0)</f>
        <v>263</v>
      </c>
      <c r="AJ1862" s="90">
        <f>VLOOKUP($B1862,'[9]Población Oficial 2019'!$E$6:$BA$104,30,0)</f>
        <v>204</v>
      </c>
      <c r="AK1862" s="90">
        <f>VLOOKUP($B1862,'[9]Población Oficial 2019'!$E$6:$BA$104,31,0)</f>
        <v>149</v>
      </c>
      <c r="AL1862" s="90">
        <f>VLOOKUP($B1862,'[9]Población Oficial 2019'!$E$6:$BA$104,32,0)</f>
        <v>102</v>
      </c>
      <c r="AM1862" s="90">
        <f>VLOOKUP($B1862,'[9]Población Oficial 2019'!$E$6:$BA$104,33,0)</f>
        <v>84</v>
      </c>
      <c r="AN1862" s="90">
        <f>VLOOKUP($B1862,'[9]Población Oficial 2019'!$E$6:$BA$104,34,0)</f>
        <v>61</v>
      </c>
      <c r="AO1862" s="90">
        <f>VLOOKUP($B1862,'[9]Población Oficial 2019'!$E$6:$BA$104,35,0)</f>
        <v>38</v>
      </c>
      <c r="AP1862" s="90">
        <f>VLOOKUP($B1862,'[9]Población Oficial 2019'!$E$6:$BA$104,36,0)</f>
        <v>36</v>
      </c>
      <c r="AQ1862" s="90">
        <f>VLOOKUP($B1862,'[9]Población Oficial 2019'!$E$6:$BA$104,41,0)</f>
        <v>2063</v>
      </c>
      <c r="AR1862" s="90">
        <f>VLOOKUP($B1862,'[9]Población Oficial 2019'!$E$6:$BA$104,42,0)</f>
        <v>245</v>
      </c>
      <c r="AS1862" s="90">
        <f>VLOOKUP($B1862,'[9]Población Oficial 2019'!$E$6:$BA$104,43,0)</f>
        <v>174</v>
      </c>
      <c r="AT1862" s="90">
        <f>VLOOKUP($B1862,'[9]Población Oficial 2019'!$E$6:$BA$104,44,0)</f>
        <v>862</v>
      </c>
      <c r="AU1862" s="90">
        <f>VLOOKUP($B1862,'[9]Población Oficial 2019'!$E$6:$BA$104,45,0)</f>
        <v>75</v>
      </c>
    </row>
    <row r="1863" spans="1:47" ht="12">
      <c r="A1863" s="58">
        <v>1864</v>
      </c>
      <c r="B1863" s="58">
        <v>16134</v>
      </c>
      <c r="C1863" s="59" t="s">
        <v>1176</v>
      </c>
      <c r="D1863" s="59" t="s">
        <v>921</v>
      </c>
      <c r="E1863" s="59" t="s">
        <v>983</v>
      </c>
      <c r="F1863" s="59" t="s">
        <v>992</v>
      </c>
      <c r="G1863" s="12" t="s">
        <v>266</v>
      </c>
      <c r="H1863" s="14">
        <f t="shared" si="444"/>
        <v>16134</v>
      </c>
      <c r="I1863" s="14">
        <f t="shared" si="442"/>
        <v>630</v>
      </c>
      <c r="J1863" s="12">
        <f>VLOOKUP($B1863,'[1]METAS 2019'!$D$4:$Q$843,5,0)</f>
        <v>1</v>
      </c>
      <c r="K1863" s="12">
        <f>VLOOKUP($B1863,'[1]METAS 2019'!$D$4:$Q$843,4,0)</f>
        <v>2</v>
      </c>
      <c r="L1863" s="12">
        <f>VLOOKUP($B1863,'[1]METAS 2019'!$D$4:$Q$843,11,0)</f>
        <v>5</v>
      </c>
      <c r="M1863" s="12">
        <f>VLOOKUP($B1863,'[1]METAS 2019'!$D$4:$Q$843,12,0)</f>
        <v>6</v>
      </c>
      <c r="N1863" s="12">
        <f>VLOOKUP($B1863,'[1]METAS 2019'!$D$4:$Q$843,13,0)</f>
        <v>6</v>
      </c>
      <c r="O1863" s="12">
        <f>VLOOKUP($B1863,'[1]METAS 2019'!$D$4:$Q$843,14,0)</f>
        <v>9</v>
      </c>
      <c r="P1863" s="90">
        <f>VLOOKUP($B1863,'[9]Población Oficial 2019'!$E$6:$BA$104,10,0)</f>
        <v>16</v>
      </c>
      <c r="Q1863" s="90">
        <f>VLOOKUP($B1863,'[9]Población Oficial 2019'!$E$6:$BA$104,11,0)</f>
        <v>16</v>
      </c>
      <c r="R1863" s="90">
        <f>VLOOKUP($B1863,'[9]Población Oficial 2019'!$E$6:$BA$104,12,0)</f>
        <v>16</v>
      </c>
      <c r="S1863" s="90">
        <f>VLOOKUP($B1863,'[9]Población Oficial 2019'!$E$6:$BA$104,13,0)</f>
        <v>16</v>
      </c>
      <c r="T1863" s="90">
        <f>VLOOKUP($B1863,'[9]Población Oficial 2019'!$E$6:$BA$104,14,0)</f>
        <v>16</v>
      </c>
      <c r="U1863" s="90">
        <f>VLOOKUP($B1863,'[9]Población Oficial 2019'!$E$6:$BA$104,15,0)</f>
        <v>16</v>
      </c>
      <c r="V1863" s="90">
        <f>VLOOKUP($B1863,'[9]Población Oficial 2019'!$E$6:$BA$104,16,0)</f>
        <v>15</v>
      </c>
      <c r="W1863" s="90">
        <f>VLOOKUP($B1863,'[9]Población Oficial 2019'!$E$6:$BA$104,17,0)</f>
        <v>15</v>
      </c>
      <c r="X1863" s="90">
        <f>VLOOKUP($B1863,'[9]Población Oficial 2019'!$E$6:$BA$104,18,0)</f>
        <v>14</v>
      </c>
      <c r="Y1863" s="90">
        <f>VLOOKUP($B1863,'[9]Población Oficial 2019'!$E$6:$BA$104,19,0)</f>
        <v>13</v>
      </c>
      <c r="Z1863" s="90">
        <f>VLOOKUP($B1863,'[9]Población Oficial 2019'!$E$6:$BA$104,20,0)</f>
        <v>12</v>
      </c>
      <c r="AA1863" s="90">
        <f>VLOOKUP($B1863,'[9]Población Oficial 2019'!$E$6:$BA$104,21,0)</f>
        <v>13</v>
      </c>
      <c r="AB1863" s="90">
        <f>VLOOKUP($B1863,'[9]Población Oficial 2019'!$E$6:$BA$104,22,0)</f>
        <v>13</v>
      </c>
      <c r="AC1863" s="90">
        <f>VLOOKUP($B1863,'[9]Población Oficial 2019'!$E$6:$BA$104,23,0)</f>
        <v>14</v>
      </c>
      <c r="AD1863" s="90">
        <f>VLOOKUP($B1863,'[9]Población Oficial 2019'!$E$6:$BA$104,24,0)</f>
        <v>55</v>
      </c>
      <c r="AE1863" s="90">
        <f>VLOOKUP($B1863,'[9]Población Oficial 2019'!$E$6:$BA$104,25,0)</f>
        <v>53</v>
      </c>
      <c r="AF1863" s="90">
        <f>VLOOKUP($B1863,'[9]Población Oficial 2019'!$E$6:$BA$104,26,0)</f>
        <v>54</v>
      </c>
      <c r="AG1863" s="90">
        <f>VLOOKUP($B1863,'[9]Población Oficial 2019'!$E$6:$BA$104,27,0)</f>
        <v>49</v>
      </c>
      <c r="AH1863" s="90">
        <f>VLOOKUP($B1863,'[9]Población Oficial 2019'!$E$6:$BA$104,28,0)</f>
        <v>43</v>
      </c>
      <c r="AI1863" s="90">
        <f>VLOOKUP($B1863,'[9]Población Oficial 2019'!$E$6:$BA$104,29,0)</f>
        <v>43</v>
      </c>
      <c r="AJ1863" s="90">
        <f>VLOOKUP($B1863,'[9]Población Oficial 2019'!$E$6:$BA$104,30,0)</f>
        <v>31</v>
      </c>
      <c r="AK1863" s="90">
        <f>VLOOKUP($B1863,'[9]Población Oficial 2019'!$E$6:$BA$104,31,0)</f>
        <v>22</v>
      </c>
      <c r="AL1863" s="90">
        <f>VLOOKUP($B1863,'[9]Población Oficial 2019'!$E$6:$BA$104,32,0)</f>
        <v>15</v>
      </c>
      <c r="AM1863" s="90">
        <f>VLOOKUP($B1863,'[9]Población Oficial 2019'!$E$6:$BA$104,33,0)</f>
        <v>12</v>
      </c>
      <c r="AN1863" s="90">
        <f>VLOOKUP($B1863,'[9]Población Oficial 2019'!$E$6:$BA$104,34,0)</f>
        <v>9</v>
      </c>
      <c r="AO1863" s="90">
        <f>VLOOKUP($B1863,'[9]Población Oficial 2019'!$E$6:$BA$104,35,0)</f>
        <v>5</v>
      </c>
      <c r="AP1863" s="90">
        <f>VLOOKUP($B1863,'[9]Población Oficial 2019'!$E$6:$BA$104,36,0)</f>
        <v>5</v>
      </c>
      <c r="AQ1863" s="90">
        <f>VLOOKUP($B1863,'[9]Población Oficial 2019'!$E$6:$BA$104,41,0)</f>
        <v>326</v>
      </c>
      <c r="AR1863" s="90">
        <f>VLOOKUP($B1863,'[9]Población Oficial 2019'!$E$6:$BA$104,42,0)</f>
        <v>38</v>
      </c>
      <c r="AS1863" s="90">
        <f>VLOOKUP($B1863,'[9]Población Oficial 2019'!$E$6:$BA$104,43,0)</f>
        <v>27</v>
      </c>
      <c r="AT1863" s="90">
        <f>VLOOKUP($B1863,'[9]Población Oficial 2019'!$E$6:$BA$104,44,0)</f>
        <v>136</v>
      </c>
      <c r="AU1863" s="90">
        <f>VLOOKUP($B1863,'[9]Población Oficial 2019'!$E$6:$BA$104,45,0)</f>
        <v>1</v>
      </c>
    </row>
    <row r="1864" spans="1:47" ht="12">
      <c r="A1864" s="58">
        <v>1865</v>
      </c>
      <c r="B1864" s="58">
        <v>7166</v>
      </c>
      <c r="C1864" s="59" t="s">
        <v>1176</v>
      </c>
      <c r="D1864" s="59" t="s">
        <v>921</v>
      </c>
      <c r="E1864" s="59" t="s">
        <v>983</v>
      </c>
      <c r="F1864" s="59" t="s">
        <v>995</v>
      </c>
      <c r="G1864" s="12" t="s">
        <v>266</v>
      </c>
      <c r="H1864" s="14">
        <f t="shared" si="444"/>
        <v>7166</v>
      </c>
      <c r="I1864" s="14">
        <f t="shared" si="442"/>
        <v>1012</v>
      </c>
      <c r="J1864" s="12">
        <f>VLOOKUP($B1864,'[1]METAS 2019'!$D$4:$Q$843,5,0)</f>
        <v>11</v>
      </c>
      <c r="K1864" s="12">
        <f>VLOOKUP($B1864,'[1]METAS 2019'!$D$4:$Q$843,4,0)</f>
        <v>11</v>
      </c>
      <c r="L1864" s="12">
        <f>VLOOKUP($B1864,'[1]METAS 2019'!$D$4:$Q$843,11,0)</f>
        <v>23</v>
      </c>
      <c r="M1864" s="12">
        <f>VLOOKUP($B1864,'[1]METAS 2019'!$D$4:$Q$843,12,0)</f>
        <v>9</v>
      </c>
      <c r="N1864" s="12">
        <f>VLOOKUP($B1864,'[1]METAS 2019'!$D$4:$Q$843,13,0)</f>
        <v>17</v>
      </c>
      <c r="O1864" s="12">
        <f>VLOOKUP($B1864,'[1]METAS 2019'!$D$4:$Q$843,14,0)</f>
        <v>21</v>
      </c>
      <c r="P1864" s="90">
        <f>VLOOKUP($B1864,'[9]Población Oficial 2019'!$E$6:$BA$104,10,0)</f>
        <v>26</v>
      </c>
      <c r="Q1864" s="90">
        <f>VLOOKUP($B1864,'[9]Población Oficial 2019'!$E$6:$BA$104,11,0)</f>
        <v>27</v>
      </c>
      <c r="R1864" s="90">
        <f>VLOOKUP($B1864,'[9]Población Oficial 2019'!$E$6:$BA$104,12,0)</f>
        <v>27</v>
      </c>
      <c r="S1864" s="90">
        <f>VLOOKUP($B1864,'[9]Población Oficial 2019'!$E$6:$BA$104,13,0)</f>
        <v>27</v>
      </c>
      <c r="T1864" s="90">
        <f>VLOOKUP($B1864,'[9]Población Oficial 2019'!$E$6:$BA$104,14,0)</f>
        <v>26</v>
      </c>
      <c r="U1864" s="90">
        <f>VLOOKUP($B1864,'[9]Población Oficial 2019'!$E$6:$BA$104,15,0)</f>
        <v>26</v>
      </c>
      <c r="V1864" s="90">
        <f>VLOOKUP($B1864,'[9]Población Oficial 2019'!$E$6:$BA$104,16,0)</f>
        <v>25</v>
      </c>
      <c r="W1864" s="90">
        <f>VLOOKUP($B1864,'[9]Población Oficial 2019'!$E$6:$BA$104,17,0)</f>
        <v>24</v>
      </c>
      <c r="X1864" s="90">
        <f>VLOOKUP($B1864,'[9]Población Oficial 2019'!$E$6:$BA$104,18,0)</f>
        <v>22</v>
      </c>
      <c r="Y1864" s="90">
        <f>VLOOKUP($B1864,'[9]Población Oficial 2019'!$E$6:$BA$104,19,0)</f>
        <v>20</v>
      </c>
      <c r="Z1864" s="90">
        <f>VLOOKUP($B1864,'[9]Población Oficial 2019'!$E$6:$BA$104,20,0)</f>
        <v>19</v>
      </c>
      <c r="AA1864" s="90">
        <f>VLOOKUP($B1864,'[9]Población Oficial 2019'!$E$6:$BA$104,21,0)</f>
        <v>17</v>
      </c>
      <c r="AB1864" s="90">
        <f>VLOOKUP($B1864,'[9]Población Oficial 2019'!$E$6:$BA$104,22,0)</f>
        <v>16</v>
      </c>
      <c r="AC1864" s="90">
        <f>VLOOKUP($B1864,'[9]Población Oficial 2019'!$E$6:$BA$104,23,0)</f>
        <v>16</v>
      </c>
      <c r="AD1864" s="90">
        <f>VLOOKUP($B1864,'[9]Población Oficial 2019'!$E$6:$BA$104,24,0)</f>
        <v>75</v>
      </c>
      <c r="AE1864" s="90">
        <f>VLOOKUP($B1864,'[9]Población Oficial 2019'!$E$6:$BA$104,25,0)</f>
        <v>80</v>
      </c>
      <c r="AF1864" s="90">
        <f>VLOOKUP($B1864,'[9]Población Oficial 2019'!$E$6:$BA$104,26,0)</f>
        <v>87</v>
      </c>
      <c r="AG1864" s="90">
        <f>VLOOKUP($B1864,'[9]Población Oficial 2019'!$E$6:$BA$104,27,0)</f>
        <v>73</v>
      </c>
      <c r="AH1864" s="90">
        <f>VLOOKUP($B1864,'[9]Población Oficial 2019'!$E$6:$BA$104,28,0)</f>
        <v>62</v>
      </c>
      <c r="AI1864" s="90">
        <f>VLOOKUP($B1864,'[9]Población Oficial 2019'!$E$6:$BA$104,29,0)</f>
        <v>65</v>
      </c>
      <c r="AJ1864" s="90">
        <f>VLOOKUP($B1864,'[9]Población Oficial 2019'!$E$6:$BA$104,30,0)</f>
        <v>50</v>
      </c>
      <c r="AK1864" s="90">
        <f>VLOOKUP($B1864,'[9]Población Oficial 2019'!$E$6:$BA$104,31,0)</f>
        <v>36</v>
      </c>
      <c r="AL1864" s="90">
        <f>VLOOKUP($B1864,'[9]Población Oficial 2019'!$E$6:$BA$104,32,0)</f>
        <v>24</v>
      </c>
      <c r="AM1864" s="90">
        <f>VLOOKUP($B1864,'[9]Población Oficial 2019'!$E$6:$BA$104,33,0)</f>
        <v>20</v>
      </c>
      <c r="AN1864" s="90">
        <f>VLOOKUP($B1864,'[9]Población Oficial 2019'!$E$6:$BA$104,34,0)</f>
        <v>14</v>
      </c>
      <c r="AO1864" s="90">
        <f>VLOOKUP($B1864,'[9]Población Oficial 2019'!$E$6:$BA$104,35,0)</f>
        <v>8</v>
      </c>
      <c r="AP1864" s="90">
        <f>VLOOKUP($B1864,'[9]Población Oficial 2019'!$E$6:$BA$104,36,0)</f>
        <v>8</v>
      </c>
      <c r="AQ1864" s="90">
        <f>VLOOKUP($B1864,'[9]Población Oficial 2019'!$E$6:$BA$104,41,0)</f>
        <v>526</v>
      </c>
      <c r="AR1864" s="90">
        <f>VLOOKUP($B1864,'[9]Población Oficial 2019'!$E$6:$BA$104,42,0)</f>
        <v>62</v>
      </c>
      <c r="AS1864" s="90">
        <f>VLOOKUP($B1864,'[9]Población Oficial 2019'!$E$6:$BA$104,43,0)</f>
        <v>44</v>
      </c>
      <c r="AT1864" s="90">
        <f>VLOOKUP($B1864,'[9]Población Oficial 2019'!$E$6:$BA$104,44,0)</f>
        <v>220</v>
      </c>
      <c r="AU1864" s="90">
        <f>VLOOKUP($B1864,'[9]Población Oficial 2019'!$E$6:$BA$104,45,0)</f>
        <v>13</v>
      </c>
    </row>
    <row r="1865" spans="1:47" ht="12">
      <c r="A1865" s="58">
        <v>1866</v>
      </c>
      <c r="B1865" s="58">
        <v>16139</v>
      </c>
      <c r="C1865" s="59" t="s">
        <v>1176</v>
      </c>
      <c r="D1865" s="59" t="s">
        <v>921</v>
      </c>
      <c r="E1865" s="59" t="s">
        <v>983</v>
      </c>
      <c r="F1865" s="59" t="s">
        <v>1000</v>
      </c>
      <c r="G1865" s="12" t="s">
        <v>266</v>
      </c>
      <c r="H1865" s="14">
        <f t="shared" si="444"/>
        <v>16139</v>
      </c>
      <c r="I1865" s="14">
        <f t="shared" si="442"/>
        <v>1153</v>
      </c>
      <c r="J1865" s="12">
        <f>VLOOKUP($B1865,'[1]METAS 2019'!$D$4:$Q$843,5,0)</f>
        <v>15</v>
      </c>
      <c r="K1865" s="12">
        <f>VLOOKUP($B1865,'[1]METAS 2019'!$D$4:$Q$843,4,0)</f>
        <v>18</v>
      </c>
      <c r="L1865" s="12">
        <f>VLOOKUP($B1865,'[1]METAS 2019'!$D$4:$Q$843,11,0)</f>
        <v>12</v>
      </c>
      <c r="M1865" s="12">
        <f>VLOOKUP($B1865,'[1]METAS 2019'!$D$4:$Q$843,12,0)</f>
        <v>14</v>
      </c>
      <c r="N1865" s="12">
        <f>VLOOKUP($B1865,'[1]METAS 2019'!$D$4:$Q$843,13,0)</f>
        <v>19</v>
      </c>
      <c r="O1865" s="12">
        <f>VLOOKUP($B1865,'[1]METAS 2019'!$D$4:$Q$843,14,0)</f>
        <v>16</v>
      </c>
      <c r="P1865" s="90">
        <f>VLOOKUP($B1865,'[9]Población Oficial 2019'!$E$6:$BA$104,10,0)</f>
        <v>30</v>
      </c>
      <c r="Q1865" s="90">
        <f>VLOOKUP($B1865,'[9]Población Oficial 2019'!$E$6:$BA$104,11,0)</f>
        <v>30</v>
      </c>
      <c r="R1865" s="90">
        <f>VLOOKUP($B1865,'[9]Población Oficial 2019'!$E$6:$BA$104,12,0)</f>
        <v>30</v>
      </c>
      <c r="S1865" s="90">
        <f>VLOOKUP($B1865,'[9]Población Oficial 2019'!$E$6:$BA$104,13,0)</f>
        <v>30</v>
      </c>
      <c r="T1865" s="90">
        <f>VLOOKUP($B1865,'[9]Población Oficial 2019'!$E$6:$BA$104,14,0)</f>
        <v>30</v>
      </c>
      <c r="U1865" s="90">
        <f>VLOOKUP($B1865,'[9]Población Oficial 2019'!$E$6:$BA$104,15,0)</f>
        <v>29</v>
      </c>
      <c r="V1865" s="90">
        <f>VLOOKUP($B1865,'[9]Población Oficial 2019'!$E$6:$BA$104,16,0)</f>
        <v>28</v>
      </c>
      <c r="W1865" s="90">
        <f>VLOOKUP($B1865,'[9]Población Oficial 2019'!$E$6:$BA$104,17,0)</f>
        <v>27</v>
      </c>
      <c r="X1865" s="90">
        <f>VLOOKUP($B1865,'[9]Población Oficial 2019'!$E$6:$BA$104,18,0)</f>
        <v>26</v>
      </c>
      <c r="Y1865" s="90">
        <f>VLOOKUP($B1865,'[9]Población Oficial 2019'!$E$6:$BA$104,19,0)</f>
        <v>24</v>
      </c>
      <c r="Z1865" s="90">
        <f>VLOOKUP($B1865,'[9]Población Oficial 2019'!$E$6:$BA$104,20,0)</f>
        <v>22</v>
      </c>
      <c r="AA1865" s="90">
        <f>VLOOKUP($B1865,'[9]Población Oficial 2019'!$E$6:$BA$104,21,0)</f>
        <v>20</v>
      </c>
      <c r="AB1865" s="90">
        <f>VLOOKUP($B1865,'[9]Población Oficial 2019'!$E$6:$BA$104,22,0)</f>
        <v>20</v>
      </c>
      <c r="AC1865" s="90">
        <f>VLOOKUP($B1865,'[9]Población Oficial 2019'!$E$6:$BA$104,23,0)</f>
        <v>19</v>
      </c>
      <c r="AD1865" s="90">
        <f>VLOOKUP($B1865,'[9]Población Oficial 2019'!$E$6:$BA$104,24,0)</f>
        <v>83</v>
      </c>
      <c r="AE1865" s="90">
        <f>VLOOKUP($B1865,'[9]Población Oficial 2019'!$E$6:$BA$104,25,0)</f>
        <v>88</v>
      </c>
      <c r="AF1865" s="90">
        <f>VLOOKUP($B1865,'[9]Población Oficial 2019'!$E$6:$BA$104,26,0)</f>
        <v>95</v>
      </c>
      <c r="AG1865" s="90">
        <f>VLOOKUP($B1865,'[9]Población Oficial 2019'!$E$6:$BA$104,27,0)</f>
        <v>81</v>
      </c>
      <c r="AH1865" s="90">
        <f>VLOOKUP($B1865,'[9]Población Oficial 2019'!$E$6:$BA$104,28,0)</f>
        <v>69</v>
      </c>
      <c r="AI1865" s="90">
        <f>VLOOKUP($B1865,'[9]Población Oficial 2019'!$E$6:$BA$104,29,0)</f>
        <v>73</v>
      </c>
      <c r="AJ1865" s="90">
        <f>VLOOKUP($B1865,'[9]Población Oficial 2019'!$E$6:$BA$104,30,0)</f>
        <v>57</v>
      </c>
      <c r="AK1865" s="90">
        <f>VLOOKUP($B1865,'[9]Población Oficial 2019'!$E$6:$BA$104,31,0)</f>
        <v>43</v>
      </c>
      <c r="AL1865" s="90">
        <f>VLOOKUP($B1865,'[9]Población Oficial 2019'!$E$6:$BA$104,32,0)</f>
        <v>31</v>
      </c>
      <c r="AM1865" s="90">
        <f>VLOOKUP($B1865,'[9]Población Oficial 2019'!$E$6:$BA$104,33,0)</f>
        <v>26</v>
      </c>
      <c r="AN1865" s="90">
        <f>VLOOKUP($B1865,'[9]Población Oficial 2019'!$E$6:$BA$104,34,0)</f>
        <v>20</v>
      </c>
      <c r="AO1865" s="90">
        <f>VLOOKUP($B1865,'[9]Población Oficial 2019'!$E$6:$BA$104,35,0)</f>
        <v>14</v>
      </c>
      <c r="AP1865" s="90">
        <f>VLOOKUP($B1865,'[9]Población Oficial 2019'!$E$6:$BA$104,36,0)</f>
        <v>14</v>
      </c>
      <c r="AQ1865" s="90">
        <f>VLOOKUP($B1865,'[9]Población Oficial 2019'!$E$6:$BA$104,41,0)</f>
        <v>537</v>
      </c>
      <c r="AR1865" s="90">
        <f>VLOOKUP($B1865,'[9]Población Oficial 2019'!$E$6:$BA$104,42,0)</f>
        <v>63</v>
      </c>
      <c r="AS1865" s="90">
        <f>VLOOKUP($B1865,'[9]Población Oficial 2019'!$E$6:$BA$104,43,0)</f>
        <v>45</v>
      </c>
      <c r="AT1865" s="90">
        <f>VLOOKUP($B1865,'[9]Población Oficial 2019'!$E$6:$BA$104,44,0)</f>
        <v>224</v>
      </c>
      <c r="AU1865" s="90">
        <f>VLOOKUP($B1865,'[9]Población Oficial 2019'!$E$6:$BA$104,45,0)</f>
        <v>13</v>
      </c>
    </row>
    <row r="1866" spans="1:47" ht="12">
      <c r="A1866" s="97">
        <v>1867</v>
      </c>
      <c r="B1866" s="97"/>
      <c r="C1866" s="98"/>
      <c r="D1866" s="98"/>
      <c r="E1866" s="98"/>
      <c r="F1866" s="98" t="s">
        <v>1184</v>
      </c>
      <c r="G1866" s="17" t="s">
        <v>1214</v>
      </c>
      <c r="H1866" s="81"/>
      <c r="I1866" s="81">
        <f t="shared" si="442"/>
        <v>7754</v>
      </c>
      <c r="J1866" s="17">
        <f>SUM(J1867)</f>
        <v>110</v>
      </c>
      <c r="K1866" s="17">
        <f t="shared" ref="K1866:AU1866" si="445">SUM(K1867)</f>
        <v>100</v>
      </c>
      <c r="L1866" s="17">
        <f t="shared" si="445"/>
        <v>113</v>
      </c>
      <c r="M1866" s="17">
        <f t="shared" si="445"/>
        <v>136</v>
      </c>
      <c r="N1866" s="17">
        <f t="shared" si="445"/>
        <v>124</v>
      </c>
      <c r="O1866" s="17">
        <f t="shared" si="445"/>
        <v>134</v>
      </c>
      <c r="P1866" s="17">
        <f t="shared" si="445"/>
        <v>144</v>
      </c>
      <c r="Q1866" s="17">
        <f t="shared" si="445"/>
        <v>151</v>
      </c>
      <c r="R1866" s="17">
        <f t="shared" si="445"/>
        <v>156</v>
      </c>
      <c r="S1866" s="17">
        <f t="shared" si="445"/>
        <v>163</v>
      </c>
      <c r="T1866" s="17">
        <f t="shared" si="445"/>
        <v>168</v>
      </c>
      <c r="U1866" s="17">
        <f t="shared" si="445"/>
        <v>174</v>
      </c>
      <c r="V1866" s="17">
        <f t="shared" si="445"/>
        <v>177</v>
      </c>
      <c r="W1866" s="17">
        <f t="shared" si="445"/>
        <v>171</v>
      </c>
      <c r="X1866" s="17">
        <f t="shared" si="445"/>
        <v>165</v>
      </c>
      <c r="Y1866" s="17">
        <f t="shared" si="445"/>
        <v>157</v>
      </c>
      <c r="Z1866" s="17">
        <f t="shared" si="445"/>
        <v>148</v>
      </c>
      <c r="AA1866" s="17">
        <f t="shared" si="445"/>
        <v>141</v>
      </c>
      <c r="AB1866" s="17">
        <f t="shared" si="445"/>
        <v>136</v>
      </c>
      <c r="AC1866" s="17">
        <f t="shared" si="445"/>
        <v>132</v>
      </c>
      <c r="AD1866" s="17">
        <f t="shared" si="445"/>
        <v>618</v>
      </c>
      <c r="AE1866" s="17">
        <f t="shared" si="445"/>
        <v>579</v>
      </c>
      <c r="AF1866" s="17">
        <f t="shared" si="445"/>
        <v>629</v>
      </c>
      <c r="AG1866" s="17">
        <f t="shared" si="445"/>
        <v>617</v>
      </c>
      <c r="AH1866" s="17">
        <f t="shared" si="445"/>
        <v>560</v>
      </c>
      <c r="AI1866" s="17">
        <f t="shared" si="445"/>
        <v>475</v>
      </c>
      <c r="AJ1866" s="17">
        <f t="shared" si="445"/>
        <v>401</v>
      </c>
      <c r="AK1866" s="17">
        <f t="shared" si="445"/>
        <v>308</v>
      </c>
      <c r="AL1866" s="17">
        <f t="shared" si="445"/>
        <v>226</v>
      </c>
      <c r="AM1866" s="17">
        <f t="shared" si="445"/>
        <v>186</v>
      </c>
      <c r="AN1866" s="17">
        <f t="shared" si="445"/>
        <v>122</v>
      </c>
      <c r="AO1866" s="17">
        <f t="shared" si="445"/>
        <v>70</v>
      </c>
      <c r="AP1866" s="17">
        <f t="shared" si="445"/>
        <v>63</v>
      </c>
      <c r="AQ1866" s="17">
        <f t="shared" si="445"/>
        <v>3882</v>
      </c>
      <c r="AR1866" s="17">
        <f t="shared" si="445"/>
        <v>420</v>
      </c>
      <c r="AS1866" s="17">
        <f t="shared" si="445"/>
        <v>365</v>
      </c>
      <c r="AT1866" s="17">
        <f t="shared" si="445"/>
        <v>1733</v>
      </c>
      <c r="AU1866" s="17">
        <f t="shared" si="445"/>
        <v>112</v>
      </c>
    </row>
    <row r="1867" spans="1:47" ht="12">
      <c r="A1867" s="58">
        <v>1868</v>
      </c>
      <c r="B1867" s="58">
        <v>4249</v>
      </c>
      <c r="C1867" s="59" t="s">
        <v>1176</v>
      </c>
      <c r="D1867" s="59" t="s">
        <v>921</v>
      </c>
      <c r="E1867" s="59" t="s">
        <v>983</v>
      </c>
      <c r="F1867" s="59" t="s">
        <v>986</v>
      </c>
      <c r="G1867" s="12" t="s">
        <v>265</v>
      </c>
      <c r="H1867" s="14">
        <f>B1867</f>
        <v>4249</v>
      </c>
      <c r="I1867" s="14">
        <f t="shared" si="442"/>
        <v>7754</v>
      </c>
      <c r="J1867" s="12">
        <f>VLOOKUP($B1867,'[1]METAS 2019'!$D$4:$Q$843,5,0)</f>
        <v>110</v>
      </c>
      <c r="K1867" s="12">
        <f>VLOOKUP($B1867,'[1]METAS 2019'!$D$4:$Q$843,4,0)</f>
        <v>100</v>
      </c>
      <c r="L1867" s="12">
        <f>VLOOKUP($B1867,'[1]METAS 2019'!$D$4:$Q$843,11,0)</f>
        <v>113</v>
      </c>
      <c r="M1867" s="12">
        <f>VLOOKUP($B1867,'[1]METAS 2019'!$D$4:$Q$843,12,0)</f>
        <v>136</v>
      </c>
      <c r="N1867" s="12">
        <f>VLOOKUP($B1867,'[1]METAS 2019'!$D$4:$Q$843,13,0)</f>
        <v>124</v>
      </c>
      <c r="O1867" s="12">
        <f>VLOOKUP($B1867,'[1]METAS 2019'!$D$4:$Q$843,14,0)</f>
        <v>134</v>
      </c>
      <c r="P1867" s="90">
        <f>VLOOKUP($B1867,'[9]Población Oficial 2019'!$E$6:$BA$104,10,0)</f>
        <v>144</v>
      </c>
      <c r="Q1867" s="90">
        <f>VLOOKUP($B1867,'[9]Población Oficial 2019'!$E$6:$BA$104,11,0)</f>
        <v>151</v>
      </c>
      <c r="R1867" s="90">
        <f>VLOOKUP($B1867,'[9]Población Oficial 2019'!$E$6:$BA$104,12,0)</f>
        <v>156</v>
      </c>
      <c r="S1867" s="90">
        <f>VLOOKUP($B1867,'[9]Población Oficial 2019'!$E$6:$BA$104,13,0)</f>
        <v>163</v>
      </c>
      <c r="T1867" s="90">
        <f>VLOOKUP($B1867,'[9]Población Oficial 2019'!$E$6:$BA$104,14,0)</f>
        <v>168</v>
      </c>
      <c r="U1867" s="90">
        <f>VLOOKUP($B1867,'[9]Población Oficial 2019'!$E$6:$BA$104,15,0)</f>
        <v>174</v>
      </c>
      <c r="V1867" s="90">
        <f>VLOOKUP($B1867,'[9]Población Oficial 2019'!$E$6:$BA$104,16,0)</f>
        <v>177</v>
      </c>
      <c r="W1867" s="90">
        <f>VLOOKUP($B1867,'[9]Población Oficial 2019'!$E$6:$BA$104,17,0)</f>
        <v>171</v>
      </c>
      <c r="X1867" s="90">
        <f>VLOOKUP($B1867,'[9]Población Oficial 2019'!$E$6:$BA$104,18,0)</f>
        <v>165</v>
      </c>
      <c r="Y1867" s="90">
        <f>VLOOKUP($B1867,'[9]Población Oficial 2019'!$E$6:$BA$104,19,0)</f>
        <v>157</v>
      </c>
      <c r="Z1867" s="90">
        <f>VLOOKUP($B1867,'[9]Población Oficial 2019'!$E$6:$BA$104,20,0)</f>
        <v>148</v>
      </c>
      <c r="AA1867" s="90">
        <f>VLOOKUP($B1867,'[9]Población Oficial 2019'!$E$6:$BA$104,21,0)</f>
        <v>141</v>
      </c>
      <c r="AB1867" s="90">
        <f>VLOOKUP($B1867,'[9]Población Oficial 2019'!$E$6:$BA$104,22,0)</f>
        <v>136</v>
      </c>
      <c r="AC1867" s="90">
        <f>VLOOKUP($B1867,'[9]Población Oficial 2019'!$E$6:$BA$104,23,0)</f>
        <v>132</v>
      </c>
      <c r="AD1867" s="90">
        <f>VLOOKUP($B1867,'[9]Población Oficial 2019'!$E$6:$BA$104,24,0)</f>
        <v>618</v>
      </c>
      <c r="AE1867" s="90">
        <f>VLOOKUP($B1867,'[9]Población Oficial 2019'!$E$6:$BA$104,25,0)</f>
        <v>579</v>
      </c>
      <c r="AF1867" s="90">
        <f>VLOOKUP($B1867,'[9]Población Oficial 2019'!$E$6:$BA$104,26,0)</f>
        <v>629</v>
      </c>
      <c r="AG1867" s="90">
        <f>VLOOKUP($B1867,'[9]Población Oficial 2019'!$E$6:$BA$104,27,0)</f>
        <v>617</v>
      </c>
      <c r="AH1867" s="90">
        <f>VLOOKUP($B1867,'[9]Población Oficial 2019'!$E$6:$BA$104,28,0)</f>
        <v>560</v>
      </c>
      <c r="AI1867" s="90">
        <f>VLOOKUP($B1867,'[9]Población Oficial 2019'!$E$6:$BA$104,29,0)</f>
        <v>475</v>
      </c>
      <c r="AJ1867" s="90">
        <f>VLOOKUP($B1867,'[9]Población Oficial 2019'!$E$6:$BA$104,30,0)</f>
        <v>401</v>
      </c>
      <c r="AK1867" s="90">
        <f>VLOOKUP($B1867,'[9]Población Oficial 2019'!$E$6:$BA$104,31,0)</f>
        <v>308</v>
      </c>
      <c r="AL1867" s="90">
        <f>VLOOKUP($B1867,'[9]Población Oficial 2019'!$E$6:$BA$104,32,0)</f>
        <v>226</v>
      </c>
      <c r="AM1867" s="90">
        <f>VLOOKUP($B1867,'[9]Población Oficial 2019'!$E$6:$BA$104,33,0)</f>
        <v>186</v>
      </c>
      <c r="AN1867" s="90">
        <f>VLOOKUP($B1867,'[9]Población Oficial 2019'!$E$6:$BA$104,34,0)</f>
        <v>122</v>
      </c>
      <c r="AO1867" s="90">
        <f>VLOOKUP($B1867,'[9]Población Oficial 2019'!$E$6:$BA$104,35,0)</f>
        <v>70</v>
      </c>
      <c r="AP1867" s="90">
        <f>VLOOKUP($B1867,'[9]Población Oficial 2019'!$E$6:$BA$104,36,0)</f>
        <v>63</v>
      </c>
      <c r="AQ1867" s="90">
        <f>VLOOKUP($B1867,'[9]Población Oficial 2019'!$E$6:$BA$104,41,0)</f>
        <v>3882</v>
      </c>
      <c r="AR1867" s="90">
        <f>VLOOKUP($B1867,'[9]Población Oficial 2019'!$E$6:$BA$104,42,0)</f>
        <v>420</v>
      </c>
      <c r="AS1867" s="90">
        <f>VLOOKUP($B1867,'[9]Población Oficial 2019'!$E$6:$BA$104,43,0)</f>
        <v>365</v>
      </c>
      <c r="AT1867" s="90">
        <f>VLOOKUP($B1867,'[9]Población Oficial 2019'!$E$6:$BA$104,44,0)</f>
        <v>1733</v>
      </c>
      <c r="AU1867" s="105">
        <v>112</v>
      </c>
    </row>
    <row r="1868" spans="1:47" ht="12">
      <c r="A1868" s="97">
        <v>1869</v>
      </c>
      <c r="B1868" s="97"/>
      <c r="C1868" s="98"/>
      <c r="D1868" s="98"/>
      <c r="E1868" s="98"/>
      <c r="F1868" s="98" t="s">
        <v>1185</v>
      </c>
      <c r="G1868" s="17" t="s">
        <v>1214</v>
      </c>
      <c r="H1868" s="81"/>
      <c r="I1868" s="81">
        <f t="shared" si="442"/>
        <v>8791</v>
      </c>
      <c r="J1868" s="17">
        <f>SUM(J1869:J1876)</f>
        <v>135</v>
      </c>
      <c r="K1868" s="17">
        <f t="shared" ref="K1868:AU1868" si="446">SUM(K1869:K1876)</f>
        <v>162</v>
      </c>
      <c r="L1868" s="17">
        <f t="shared" si="446"/>
        <v>168</v>
      </c>
      <c r="M1868" s="17">
        <f t="shared" si="446"/>
        <v>152</v>
      </c>
      <c r="N1868" s="17">
        <f t="shared" si="446"/>
        <v>154</v>
      </c>
      <c r="O1868" s="17">
        <f t="shared" si="446"/>
        <v>174</v>
      </c>
      <c r="P1868" s="17">
        <f t="shared" si="446"/>
        <v>244</v>
      </c>
      <c r="Q1868" s="17">
        <f t="shared" si="446"/>
        <v>248</v>
      </c>
      <c r="R1868" s="17">
        <f t="shared" si="446"/>
        <v>251</v>
      </c>
      <c r="S1868" s="17">
        <f t="shared" si="446"/>
        <v>255</v>
      </c>
      <c r="T1868" s="17">
        <f t="shared" si="446"/>
        <v>256</v>
      </c>
      <c r="U1868" s="17">
        <f t="shared" si="446"/>
        <v>259</v>
      </c>
      <c r="V1868" s="17">
        <f t="shared" si="446"/>
        <v>254</v>
      </c>
      <c r="W1868" s="17">
        <f t="shared" si="446"/>
        <v>241</v>
      </c>
      <c r="X1868" s="17">
        <f t="shared" si="446"/>
        <v>217</v>
      </c>
      <c r="Y1868" s="17">
        <f t="shared" si="446"/>
        <v>194</v>
      </c>
      <c r="Z1868" s="17">
        <f t="shared" si="446"/>
        <v>171</v>
      </c>
      <c r="AA1868" s="17">
        <f t="shared" si="446"/>
        <v>153</v>
      </c>
      <c r="AB1868" s="17">
        <f t="shared" si="446"/>
        <v>141</v>
      </c>
      <c r="AC1868" s="17">
        <f t="shared" si="446"/>
        <v>131</v>
      </c>
      <c r="AD1868" s="17">
        <f t="shared" si="446"/>
        <v>566</v>
      </c>
      <c r="AE1868" s="17">
        <f t="shared" si="446"/>
        <v>574</v>
      </c>
      <c r="AF1868" s="17">
        <f t="shared" si="446"/>
        <v>700</v>
      </c>
      <c r="AG1868" s="17">
        <f t="shared" si="446"/>
        <v>555</v>
      </c>
      <c r="AH1868" s="17">
        <f t="shared" si="446"/>
        <v>573</v>
      </c>
      <c r="AI1868" s="17">
        <f t="shared" si="446"/>
        <v>449</v>
      </c>
      <c r="AJ1868" s="17">
        <f t="shared" si="446"/>
        <v>371</v>
      </c>
      <c r="AK1868" s="17">
        <f t="shared" si="446"/>
        <v>342</v>
      </c>
      <c r="AL1868" s="17">
        <f t="shared" si="446"/>
        <v>245</v>
      </c>
      <c r="AM1868" s="17">
        <f t="shared" si="446"/>
        <v>187</v>
      </c>
      <c r="AN1868" s="17">
        <f t="shared" si="446"/>
        <v>110</v>
      </c>
      <c r="AO1868" s="17">
        <f t="shared" si="446"/>
        <v>91</v>
      </c>
      <c r="AP1868" s="17">
        <f t="shared" si="446"/>
        <v>68</v>
      </c>
      <c r="AQ1868" s="17">
        <f t="shared" si="446"/>
        <v>4292</v>
      </c>
      <c r="AR1868" s="17">
        <f t="shared" si="446"/>
        <v>582</v>
      </c>
      <c r="AS1868" s="17">
        <f t="shared" si="446"/>
        <v>352</v>
      </c>
      <c r="AT1868" s="17">
        <f t="shared" si="446"/>
        <v>1634</v>
      </c>
      <c r="AU1868" s="17">
        <f t="shared" si="446"/>
        <v>130</v>
      </c>
    </row>
    <row r="1869" spans="1:47" ht="12">
      <c r="A1869" s="58">
        <v>1870</v>
      </c>
      <c r="B1869" s="58">
        <v>4250</v>
      </c>
      <c r="C1869" s="59" t="s">
        <v>1176</v>
      </c>
      <c r="D1869" s="59" t="s">
        <v>921</v>
      </c>
      <c r="E1869" s="59" t="s">
        <v>983</v>
      </c>
      <c r="F1869" s="59" t="s">
        <v>987</v>
      </c>
      <c r="G1869" s="12" t="s">
        <v>283</v>
      </c>
      <c r="H1869" s="14">
        <f t="shared" ref="H1869:H1876" si="447">B1869</f>
        <v>4250</v>
      </c>
      <c r="I1869" s="14">
        <f t="shared" si="442"/>
        <v>2502</v>
      </c>
      <c r="J1869" s="12">
        <f>VLOOKUP($B1869,'[1]METAS 2019'!$D$4:$Q$843,5,0)</f>
        <v>36</v>
      </c>
      <c r="K1869" s="12">
        <f>VLOOKUP($B1869,'[1]METAS 2019'!$D$4:$Q$843,4,0)</f>
        <v>43</v>
      </c>
      <c r="L1869" s="12">
        <f>VLOOKUP($B1869,'[1]METAS 2019'!$D$4:$Q$843,11,0)</f>
        <v>39</v>
      </c>
      <c r="M1869" s="12">
        <f>VLOOKUP($B1869,'[1]METAS 2019'!$D$4:$Q$843,12,0)</f>
        <v>40</v>
      </c>
      <c r="N1869" s="12">
        <f>VLOOKUP($B1869,'[1]METAS 2019'!$D$4:$Q$843,13,0)</f>
        <v>40</v>
      </c>
      <c r="O1869" s="12">
        <f>VLOOKUP($B1869,'[1]METAS 2019'!$D$4:$Q$843,14,0)</f>
        <v>43</v>
      </c>
      <c r="P1869" s="90">
        <f>VLOOKUP($B1869,'[9]Población Oficial 2019'!$E$6:$BA$104,10,0)</f>
        <v>66</v>
      </c>
      <c r="Q1869" s="90">
        <f>VLOOKUP($B1869,'[9]Población Oficial 2019'!$E$6:$BA$104,11,0)</f>
        <v>68</v>
      </c>
      <c r="R1869" s="90">
        <f>VLOOKUP($B1869,'[9]Población Oficial 2019'!$E$6:$BA$104,12,0)</f>
        <v>69</v>
      </c>
      <c r="S1869" s="90">
        <f>VLOOKUP($B1869,'[9]Población Oficial 2019'!$E$6:$BA$104,13,0)</f>
        <v>69</v>
      </c>
      <c r="T1869" s="90">
        <f>VLOOKUP($B1869,'[9]Población Oficial 2019'!$E$6:$BA$104,14,0)</f>
        <v>69</v>
      </c>
      <c r="U1869" s="90">
        <f>VLOOKUP($B1869,'[9]Población Oficial 2019'!$E$6:$BA$104,15,0)</f>
        <v>70</v>
      </c>
      <c r="V1869" s="90">
        <f>VLOOKUP($B1869,'[9]Población Oficial 2019'!$E$6:$BA$104,16,0)</f>
        <v>69</v>
      </c>
      <c r="W1869" s="90">
        <f>VLOOKUP($B1869,'[9]Población Oficial 2019'!$E$6:$BA$104,17,0)</f>
        <v>67</v>
      </c>
      <c r="X1869" s="90">
        <f>VLOOKUP($B1869,'[9]Población Oficial 2019'!$E$6:$BA$104,18,0)</f>
        <v>59</v>
      </c>
      <c r="Y1869" s="90">
        <f>VLOOKUP($B1869,'[9]Población Oficial 2019'!$E$6:$BA$104,19,0)</f>
        <v>54</v>
      </c>
      <c r="Z1869" s="90">
        <f>VLOOKUP($B1869,'[9]Población Oficial 2019'!$E$6:$BA$104,20,0)</f>
        <v>47</v>
      </c>
      <c r="AA1869" s="90">
        <f>VLOOKUP($B1869,'[9]Población Oficial 2019'!$E$6:$BA$104,21,0)</f>
        <v>41</v>
      </c>
      <c r="AB1869" s="90">
        <f>VLOOKUP($B1869,'[9]Población Oficial 2019'!$E$6:$BA$104,22,0)</f>
        <v>40</v>
      </c>
      <c r="AC1869" s="90">
        <f>VLOOKUP($B1869,'[9]Población Oficial 2019'!$E$6:$BA$104,23,0)</f>
        <v>36</v>
      </c>
      <c r="AD1869" s="90">
        <f>VLOOKUP($B1869,'[9]Población Oficial 2019'!$E$6:$BA$104,24,0)</f>
        <v>165</v>
      </c>
      <c r="AE1869" s="90">
        <f>VLOOKUP($B1869,'[9]Población Oficial 2019'!$E$6:$BA$104,25,0)</f>
        <v>167</v>
      </c>
      <c r="AF1869" s="90">
        <f>VLOOKUP($B1869,'[9]Población Oficial 2019'!$E$6:$BA$104,26,0)</f>
        <v>205</v>
      </c>
      <c r="AG1869" s="90">
        <f>VLOOKUP($B1869,'[9]Población Oficial 2019'!$E$6:$BA$104,27,0)</f>
        <v>165</v>
      </c>
      <c r="AH1869" s="90">
        <f>VLOOKUP($B1869,'[9]Población Oficial 2019'!$E$6:$BA$104,28,0)</f>
        <v>175</v>
      </c>
      <c r="AI1869" s="90">
        <f>VLOOKUP($B1869,'[9]Población Oficial 2019'!$E$6:$BA$104,29,0)</f>
        <v>131</v>
      </c>
      <c r="AJ1869" s="90">
        <f>VLOOKUP($B1869,'[9]Población Oficial 2019'!$E$6:$BA$104,30,0)</f>
        <v>108</v>
      </c>
      <c r="AK1869" s="90">
        <f>VLOOKUP($B1869,'[9]Población Oficial 2019'!$E$6:$BA$104,31,0)</f>
        <v>102</v>
      </c>
      <c r="AL1869" s="90">
        <f>VLOOKUP($B1869,'[9]Población Oficial 2019'!$E$6:$BA$104,32,0)</f>
        <v>76</v>
      </c>
      <c r="AM1869" s="90">
        <f>VLOOKUP($B1869,'[9]Población Oficial 2019'!$E$6:$BA$104,33,0)</f>
        <v>58</v>
      </c>
      <c r="AN1869" s="90">
        <f>VLOOKUP($B1869,'[9]Población Oficial 2019'!$E$6:$BA$104,34,0)</f>
        <v>34</v>
      </c>
      <c r="AO1869" s="90">
        <f>VLOOKUP($B1869,'[9]Población Oficial 2019'!$E$6:$BA$104,35,0)</f>
        <v>28</v>
      </c>
      <c r="AP1869" s="90">
        <f>VLOOKUP($B1869,'[9]Población Oficial 2019'!$E$6:$BA$104,36,0)</f>
        <v>23</v>
      </c>
      <c r="AQ1869" s="90">
        <f>VLOOKUP($B1869,'[9]Población Oficial 2019'!$E$6:$BA$104,41,0)</f>
        <v>1195</v>
      </c>
      <c r="AR1869" s="90">
        <f>VLOOKUP($B1869,'[9]Población Oficial 2019'!$E$6:$BA$104,42,0)</f>
        <v>163</v>
      </c>
      <c r="AS1869" s="90">
        <f>VLOOKUP($B1869,'[9]Población Oficial 2019'!$E$6:$BA$104,43,0)</f>
        <v>99</v>
      </c>
      <c r="AT1869" s="90">
        <f>VLOOKUP($B1869,'[9]Población Oficial 2019'!$E$6:$BA$104,44,0)</f>
        <v>459</v>
      </c>
      <c r="AU1869" s="90">
        <f>VLOOKUP($B1869,'[9]Población Oficial 2019'!$E$6:$BA$104,45,0)</f>
        <v>36</v>
      </c>
    </row>
    <row r="1870" spans="1:47" ht="12">
      <c r="A1870" s="58">
        <v>1871</v>
      </c>
      <c r="B1870" s="58">
        <v>9967</v>
      </c>
      <c r="C1870" s="59" t="s">
        <v>1176</v>
      </c>
      <c r="D1870" s="59" t="s">
        <v>921</v>
      </c>
      <c r="E1870" s="59" t="s">
        <v>983</v>
      </c>
      <c r="F1870" s="59" t="s">
        <v>989</v>
      </c>
      <c r="G1870" s="12" t="s">
        <v>266</v>
      </c>
      <c r="H1870" s="14">
        <f t="shared" si="447"/>
        <v>9967</v>
      </c>
      <c r="I1870" s="14">
        <f t="shared" si="442"/>
        <v>967</v>
      </c>
      <c r="J1870" s="12">
        <f>VLOOKUP($B1870,'[1]METAS 2019'!$D$4:$Q$843,5,0)</f>
        <v>17</v>
      </c>
      <c r="K1870" s="12">
        <f>VLOOKUP($B1870,'[1]METAS 2019'!$D$4:$Q$843,4,0)</f>
        <v>21</v>
      </c>
      <c r="L1870" s="12">
        <f>VLOOKUP($B1870,'[1]METAS 2019'!$D$4:$Q$843,11,0)</f>
        <v>19</v>
      </c>
      <c r="M1870" s="12">
        <f>VLOOKUP($B1870,'[1]METAS 2019'!$D$4:$Q$843,12,0)</f>
        <v>16</v>
      </c>
      <c r="N1870" s="12">
        <f>VLOOKUP($B1870,'[1]METAS 2019'!$D$4:$Q$843,13,0)</f>
        <v>15</v>
      </c>
      <c r="O1870" s="12">
        <f>VLOOKUP($B1870,'[1]METAS 2019'!$D$4:$Q$843,14,0)</f>
        <v>24</v>
      </c>
      <c r="P1870" s="90">
        <f>VLOOKUP($B1870,'[9]Población Oficial 2019'!$E$6:$BA$104,10,0)</f>
        <v>26</v>
      </c>
      <c r="Q1870" s="90">
        <f>VLOOKUP($B1870,'[9]Población Oficial 2019'!$E$6:$BA$104,11,0)</f>
        <v>27</v>
      </c>
      <c r="R1870" s="90">
        <f>VLOOKUP($B1870,'[9]Población Oficial 2019'!$E$6:$BA$104,12,0)</f>
        <v>27</v>
      </c>
      <c r="S1870" s="90">
        <f>VLOOKUP($B1870,'[9]Población Oficial 2019'!$E$6:$BA$104,13,0)</f>
        <v>28</v>
      </c>
      <c r="T1870" s="90">
        <f>VLOOKUP($B1870,'[9]Población Oficial 2019'!$E$6:$BA$104,14,0)</f>
        <v>28</v>
      </c>
      <c r="U1870" s="90">
        <f>VLOOKUP($B1870,'[9]Población Oficial 2019'!$E$6:$BA$104,15,0)</f>
        <v>28</v>
      </c>
      <c r="V1870" s="90">
        <f>VLOOKUP($B1870,'[9]Población Oficial 2019'!$E$6:$BA$104,16,0)</f>
        <v>28</v>
      </c>
      <c r="W1870" s="90">
        <f>VLOOKUP($B1870,'[9]Población Oficial 2019'!$E$6:$BA$104,17,0)</f>
        <v>26</v>
      </c>
      <c r="X1870" s="90">
        <f>VLOOKUP($B1870,'[9]Población Oficial 2019'!$E$6:$BA$104,18,0)</f>
        <v>24</v>
      </c>
      <c r="Y1870" s="90">
        <f>VLOOKUP($B1870,'[9]Población Oficial 2019'!$E$6:$BA$104,19,0)</f>
        <v>21</v>
      </c>
      <c r="Z1870" s="90">
        <f>VLOOKUP($B1870,'[9]Población Oficial 2019'!$E$6:$BA$104,20,0)</f>
        <v>19</v>
      </c>
      <c r="AA1870" s="90">
        <f>VLOOKUP($B1870,'[9]Población Oficial 2019'!$E$6:$BA$104,21,0)</f>
        <v>17</v>
      </c>
      <c r="AB1870" s="90">
        <f>VLOOKUP($B1870,'[9]Población Oficial 2019'!$E$6:$BA$104,22,0)</f>
        <v>16</v>
      </c>
      <c r="AC1870" s="90">
        <f>VLOOKUP($B1870,'[9]Población Oficial 2019'!$E$6:$BA$104,23,0)</f>
        <v>15</v>
      </c>
      <c r="AD1870" s="90">
        <f>VLOOKUP($B1870,'[9]Población Oficial 2019'!$E$6:$BA$104,24,0)</f>
        <v>62</v>
      </c>
      <c r="AE1870" s="90">
        <f>VLOOKUP($B1870,'[9]Población Oficial 2019'!$E$6:$BA$104,25,0)</f>
        <v>63</v>
      </c>
      <c r="AF1870" s="90">
        <f>VLOOKUP($B1870,'[9]Población Oficial 2019'!$E$6:$BA$104,26,0)</f>
        <v>77</v>
      </c>
      <c r="AG1870" s="90">
        <f>VLOOKUP($B1870,'[9]Población Oficial 2019'!$E$6:$BA$104,27,0)</f>
        <v>60</v>
      </c>
      <c r="AH1870" s="90">
        <f>VLOOKUP($B1870,'[9]Población Oficial 2019'!$E$6:$BA$104,28,0)</f>
        <v>61</v>
      </c>
      <c r="AI1870" s="90">
        <f>VLOOKUP($B1870,'[9]Población Oficial 2019'!$E$6:$BA$104,29,0)</f>
        <v>49</v>
      </c>
      <c r="AJ1870" s="90">
        <f>VLOOKUP($B1870,'[9]Población Oficial 2019'!$E$6:$BA$104,30,0)</f>
        <v>40</v>
      </c>
      <c r="AK1870" s="90">
        <f>VLOOKUP($B1870,'[9]Población Oficial 2019'!$E$6:$BA$104,31,0)</f>
        <v>37</v>
      </c>
      <c r="AL1870" s="90">
        <f>VLOOKUP($B1870,'[9]Población Oficial 2019'!$E$6:$BA$104,32,0)</f>
        <v>26</v>
      </c>
      <c r="AM1870" s="90">
        <f>VLOOKUP($B1870,'[9]Población Oficial 2019'!$E$6:$BA$104,33,0)</f>
        <v>20</v>
      </c>
      <c r="AN1870" s="90">
        <f>VLOOKUP($B1870,'[9]Población Oficial 2019'!$E$6:$BA$104,34,0)</f>
        <v>12</v>
      </c>
      <c r="AO1870" s="90">
        <f>VLOOKUP($B1870,'[9]Población Oficial 2019'!$E$6:$BA$104,35,0)</f>
        <v>10</v>
      </c>
      <c r="AP1870" s="90">
        <f>VLOOKUP($B1870,'[9]Población Oficial 2019'!$E$6:$BA$104,36,0)</f>
        <v>8</v>
      </c>
      <c r="AQ1870" s="90">
        <f>VLOOKUP($B1870,'[9]Población Oficial 2019'!$E$6:$BA$104,41,0)</f>
        <v>469</v>
      </c>
      <c r="AR1870" s="90">
        <f>VLOOKUP($B1870,'[9]Población Oficial 2019'!$E$6:$BA$104,42,0)</f>
        <v>64</v>
      </c>
      <c r="AS1870" s="90">
        <f>VLOOKUP($B1870,'[9]Población Oficial 2019'!$E$6:$BA$104,43,0)</f>
        <v>38</v>
      </c>
      <c r="AT1870" s="90">
        <f>VLOOKUP($B1870,'[9]Población Oficial 2019'!$E$6:$BA$104,44,0)</f>
        <v>178</v>
      </c>
      <c r="AU1870" s="90">
        <f>VLOOKUP($B1870,'[9]Población Oficial 2019'!$E$6:$BA$104,45,0)</f>
        <v>17</v>
      </c>
    </row>
    <row r="1871" spans="1:47" ht="12">
      <c r="A1871" s="58">
        <v>1872</v>
      </c>
      <c r="B1871" s="58">
        <v>24940</v>
      </c>
      <c r="C1871" s="59" t="s">
        <v>1176</v>
      </c>
      <c r="D1871" s="59" t="s">
        <v>921</v>
      </c>
      <c r="E1871" s="59" t="s">
        <v>983</v>
      </c>
      <c r="F1871" s="59" t="s">
        <v>1186</v>
      </c>
      <c r="G1871" s="12" t="s">
        <v>266</v>
      </c>
      <c r="H1871" s="14">
        <f t="shared" si="447"/>
        <v>24940</v>
      </c>
      <c r="I1871" s="14">
        <f t="shared" si="442"/>
        <v>518</v>
      </c>
      <c r="J1871" s="90">
        <f>VLOOKUP($B1871,'[9]Población Oficial 2019'!$E$6:$BA$104,4,0)</f>
        <v>3</v>
      </c>
      <c r="K1871" s="90">
        <f>VLOOKUP($B1871,'[9]Población Oficial 2019'!$E$6:$BA$104,5,0)</f>
        <v>6</v>
      </c>
      <c r="L1871" s="90">
        <f>VLOOKUP($B1871,'[9]Población Oficial 2019'!$E$6:$BA$104,6,0)</f>
        <v>5</v>
      </c>
      <c r="M1871" s="90">
        <f>VLOOKUP($B1871,'[9]Población Oficial 2019'!$E$6:$BA$104,7,0)</f>
        <v>6</v>
      </c>
      <c r="N1871" s="90">
        <f>VLOOKUP($B1871,'[9]Población Oficial 2019'!$E$6:$BA$104,8,0)</f>
        <v>5</v>
      </c>
      <c r="O1871" s="90">
        <f>VLOOKUP($B1871,'[9]Población Oficial 2019'!$E$6:$BA$104,9,0)</f>
        <v>5</v>
      </c>
      <c r="P1871" s="90">
        <f>VLOOKUP($B1871,'[9]Población Oficial 2019'!$E$6:$BA$104,10,0)</f>
        <v>15</v>
      </c>
      <c r="Q1871" s="90">
        <f>VLOOKUP($B1871,'[9]Población Oficial 2019'!$E$6:$BA$104,11,0)</f>
        <v>15</v>
      </c>
      <c r="R1871" s="90">
        <f>VLOOKUP($B1871,'[9]Población Oficial 2019'!$E$6:$BA$104,12,0)</f>
        <v>15</v>
      </c>
      <c r="S1871" s="90">
        <f>VLOOKUP($B1871,'[9]Población Oficial 2019'!$E$6:$BA$104,13,0)</f>
        <v>16</v>
      </c>
      <c r="T1871" s="90">
        <f>VLOOKUP($B1871,'[9]Población Oficial 2019'!$E$6:$BA$104,14,0)</f>
        <v>16</v>
      </c>
      <c r="U1871" s="90">
        <f>VLOOKUP($B1871,'[9]Población Oficial 2019'!$E$6:$BA$104,15,0)</f>
        <v>16</v>
      </c>
      <c r="V1871" s="90">
        <f>VLOOKUP($B1871,'[9]Población Oficial 2019'!$E$6:$BA$104,16,0)</f>
        <v>16</v>
      </c>
      <c r="W1871" s="90">
        <f>VLOOKUP($B1871,'[9]Población Oficial 2019'!$E$6:$BA$104,17,0)</f>
        <v>15</v>
      </c>
      <c r="X1871" s="90">
        <f>VLOOKUP($B1871,'[9]Población Oficial 2019'!$E$6:$BA$104,18,0)</f>
        <v>14</v>
      </c>
      <c r="Y1871" s="90">
        <f>VLOOKUP($B1871,'[9]Población Oficial 2019'!$E$6:$BA$104,19,0)</f>
        <v>12</v>
      </c>
      <c r="Z1871" s="90">
        <f>VLOOKUP($B1871,'[9]Población Oficial 2019'!$E$6:$BA$104,20,0)</f>
        <v>11</v>
      </c>
      <c r="AA1871" s="90">
        <f>VLOOKUP($B1871,'[9]Población Oficial 2019'!$E$6:$BA$104,21,0)</f>
        <v>10</v>
      </c>
      <c r="AB1871" s="90">
        <f>VLOOKUP($B1871,'[9]Población Oficial 2019'!$E$6:$BA$104,22,0)</f>
        <v>9</v>
      </c>
      <c r="AC1871" s="90">
        <f>VLOOKUP($B1871,'[9]Población Oficial 2019'!$E$6:$BA$104,23,0)</f>
        <v>8</v>
      </c>
      <c r="AD1871" s="90">
        <f>VLOOKUP($B1871,'[9]Población Oficial 2019'!$E$6:$BA$104,24,0)</f>
        <v>35</v>
      </c>
      <c r="AE1871" s="90">
        <f>VLOOKUP($B1871,'[9]Población Oficial 2019'!$E$6:$BA$104,25,0)</f>
        <v>35</v>
      </c>
      <c r="AF1871" s="90">
        <f>VLOOKUP($B1871,'[9]Población Oficial 2019'!$E$6:$BA$104,26,0)</f>
        <v>43</v>
      </c>
      <c r="AG1871" s="90">
        <f>VLOOKUP($B1871,'[9]Población Oficial 2019'!$E$6:$BA$104,27,0)</f>
        <v>34</v>
      </c>
      <c r="AH1871" s="90">
        <f>VLOOKUP($B1871,'[9]Población Oficial 2019'!$E$6:$BA$104,28,0)</f>
        <v>34</v>
      </c>
      <c r="AI1871" s="90">
        <f>VLOOKUP($B1871,'[9]Población Oficial 2019'!$E$6:$BA$104,29,0)</f>
        <v>28</v>
      </c>
      <c r="AJ1871" s="90">
        <f>VLOOKUP($B1871,'[9]Población Oficial 2019'!$E$6:$BA$104,30,0)</f>
        <v>23</v>
      </c>
      <c r="AK1871" s="90">
        <f>VLOOKUP($B1871,'[9]Población Oficial 2019'!$E$6:$BA$104,31,0)</f>
        <v>21</v>
      </c>
      <c r="AL1871" s="90">
        <f>VLOOKUP($B1871,'[9]Población Oficial 2019'!$E$6:$BA$104,32,0)</f>
        <v>15</v>
      </c>
      <c r="AM1871" s="90">
        <f>VLOOKUP($B1871,'[9]Población Oficial 2019'!$E$6:$BA$104,33,0)</f>
        <v>12</v>
      </c>
      <c r="AN1871" s="90">
        <f>VLOOKUP($B1871,'[9]Población Oficial 2019'!$E$6:$BA$104,34,0)</f>
        <v>8</v>
      </c>
      <c r="AO1871" s="90">
        <f>VLOOKUP($B1871,'[9]Población Oficial 2019'!$E$6:$BA$104,35,0)</f>
        <v>7</v>
      </c>
      <c r="AP1871" s="90">
        <f>VLOOKUP($B1871,'[9]Población Oficial 2019'!$E$6:$BA$104,36,0)</f>
        <v>5</v>
      </c>
      <c r="AQ1871" s="90">
        <f>VLOOKUP($B1871,'[9]Población Oficial 2019'!$E$6:$BA$104,41,0)</f>
        <v>256</v>
      </c>
      <c r="AR1871" s="90">
        <f>VLOOKUP($B1871,'[9]Población Oficial 2019'!$E$6:$BA$104,42,0)</f>
        <v>35</v>
      </c>
      <c r="AS1871" s="90">
        <f>VLOOKUP($B1871,'[9]Población Oficial 2019'!$E$6:$BA$104,43,0)</f>
        <v>21</v>
      </c>
      <c r="AT1871" s="90">
        <f>VLOOKUP($B1871,'[9]Población Oficial 2019'!$E$6:$BA$104,44,0)</f>
        <v>97</v>
      </c>
      <c r="AU1871" s="90">
        <f>VLOOKUP($B1871,'[9]Población Oficial 2019'!$E$6:$BA$104,45,0)</f>
        <v>3</v>
      </c>
    </row>
    <row r="1872" spans="1:47" ht="12">
      <c r="A1872" s="58">
        <v>1873</v>
      </c>
      <c r="B1872" s="58">
        <v>4253</v>
      </c>
      <c r="C1872" s="59" t="s">
        <v>1176</v>
      </c>
      <c r="D1872" s="59" t="s">
        <v>921</v>
      </c>
      <c r="E1872" s="59" t="s">
        <v>983</v>
      </c>
      <c r="F1872" s="59" t="s">
        <v>994</v>
      </c>
      <c r="G1872" s="12" t="s">
        <v>271</v>
      </c>
      <c r="H1872" s="14">
        <f t="shared" si="447"/>
        <v>4253</v>
      </c>
      <c r="I1872" s="14">
        <f t="shared" si="442"/>
        <v>1139</v>
      </c>
      <c r="J1872" s="12">
        <f>VLOOKUP($B1872,'[1]METAS 2019'!$D$4:$Q$843,5,0)</f>
        <v>25</v>
      </c>
      <c r="K1872" s="12">
        <f>VLOOKUP($B1872,'[1]METAS 2019'!$D$4:$Q$843,4,0)</f>
        <v>31</v>
      </c>
      <c r="L1872" s="12">
        <f>VLOOKUP($B1872,'[1]METAS 2019'!$D$4:$Q$843,11,0)</f>
        <v>37</v>
      </c>
      <c r="M1872" s="12">
        <f>VLOOKUP($B1872,'[1]METAS 2019'!$D$4:$Q$843,12,0)</f>
        <v>26</v>
      </c>
      <c r="N1872" s="12">
        <f>VLOOKUP($B1872,'[1]METAS 2019'!$D$4:$Q$843,13,0)</f>
        <v>31</v>
      </c>
      <c r="O1872" s="12">
        <f>VLOOKUP($B1872,'[1]METAS 2019'!$D$4:$Q$843,14,0)</f>
        <v>26</v>
      </c>
      <c r="P1872" s="90">
        <f>VLOOKUP($B1872,'[9]Población Oficial 2019'!$E$6:$BA$104,10,0)</f>
        <v>30</v>
      </c>
      <c r="Q1872" s="90">
        <f>VLOOKUP($B1872,'[9]Población Oficial 2019'!$E$6:$BA$104,11,0)</f>
        <v>30</v>
      </c>
      <c r="R1872" s="90">
        <f>VLOOKUP($B1872,'[9]Población Oficial 2019'!$E$6:$BA$104,12,0)</f>
        <v>31</v>
      </c>
      <c r="S1872" s="90">
        <f>VLOOKUP($B1872,'[9]Población Oficial 2019'!$E$6:$BA$104,13,0)</f>
        <v>32</v>
      </c>
      <c r="T1872" s="90">
        <f>VLOOKUP($B1872,'[9]Población Oficial 2019'!$E$6:$BA$104,14,0)</f>
        <v>32</v>
      </c>
      <c r="U1872" s="90">
        <f>VLOOKUP($B1872,'[9]Población Oficial 2019'!$E$6:$BA$104,15,0)</f>
        <v>32</v>
      </c>
      <c r="V1872" s="90">
        <f>VLOOKUP($B1872,'[9]Población Oficial 2019'!$E$6:$BA$104,16,0)</f>
        <v>31</v>
      </c>
      <c r="W1872" s="90">
        <f>VLOOKUP($B1872,'[9]Población Oficial 2019'!$E$6:$BA$104,17,0)</f>
        <v>30</v>
      </c>
      <c r="X1872" s="90">
        <f>VLOOKUP($B1872,'[9]Población Oficial 2019'!$E$6:$BA$104,18,0)</f>
        <v>27</v>
      </c>
      <c r="Y1872" s="90">
        <f>VLOOKUP($B1872,'[9]Población Oficial 2019'!$E$6:$BA$104,19,0)</f>
        <v>24</v>
      </c>
      <c r="Z1872" s="90">
        <f>VLOOKUP($B1872,'[9]Población Oficial 2019'!$E$6:$BA$104,20,0)</f>
        <v>21</v>
      </c>
      <c r="AA1872" s="90">
        <f>VLOOKUP($B1872,'[9]Población Oficial 2019'!$E$6:$BA$104,21,0)</f>
        <v>19</v>
      </c>
      <c r="AB1872" s="90">
        <f>VLOOKUP($B1872,'[9]Población Oficial 2019'!$E$6:$BA$104,22,0)</f>
        <v>17</v>
      </c>
      <c r="AC1872" s="90">
        <f>VLOOKUP($B1872,'[9]Población Oficial 2019'!$E$6:$BA$104,23,0)</f>
        <v>16</v>
      </c>
      <c r="AD1872" s="90">
        <f>VLOOKUP($B1872,'[9]Población Oficial 2019'!$E$6:$BA$104,24,0)</f>
        <v>71</v>
      </c>
      <c r="AE1872" s="90">
        <f>VLOOKUP($B1872,'[9]Población Oficial 2019'!$E$6:$BA$104,25,0)</f>
        <v>72</v>
      </c>
      <c r="AF1872" s="90">
        <f>VLOOKUP($B1872,'[9]Población Oficial 2019'!$E$6:$BA$104,26,0)</f>
        <v>88</v>
      </c>
      <c r="AG1872" s="90">
        <f>VLOOKUP($B1872,'[9]Población Oficial 2019'!$E$6:$BA$104,27,0)</f>
        <v>68</v>
      </c>
      <c r="AH1872" s="90">
        <f>VLOOKUP($B1872,'[9]Población Oficial 2019'!$E$6:$BA$104,28,0)</f>
        <v>70</v>
      </c>
      <c r="AI1872" s="90">
        <f>VLOOKUP($B1872,'[9]Población Oficial 2019'!$E$6:$BA$104,29,0)</f>
        <v>55</v>
      </c>
      <c r="AJ1872" s="90">
        <f>VLOOKUP($B1872,'[9]Población Oficial 2019'!$E$6:$BA$104,30,0)</f>
        <v>45</v>
      </c>
      <c r="AK1872" s="90">
        <f>VLOOKUP($B1872,'[9]Población Oficial 2019'!$E$6:$BA$104,31,0)</f>
        <v>42</v>
      </c>
      <c r="AL1872" s="90">
        <f>VLOOKUP($B1872,'[9]Población Oficial 2019'!$E$6:$BA$104,32,0)</f>
        <v>29</v>
      </c>
      <c r="AM1872" s="90">
        <f>VLOOKUP($B1872,'[9]Población Oficial 2019'!$E$6:$BA$104,33,0)</f>
        <v>22</v>
      </c>
      <c r="AN1872" s="90">
        <f>VLOOKUP($B1872,'[9]Población Oficial 2019'!$E$6:$BA$104,34,0)</f>
        <v>12</v>
      </c>
      <c r="AO1872" s="90">
        <f>VLOOKUP($B1872,'[9]Población Oficial 2019'!$E$6:$BA$104,35,0)</f>
        <v>10</v>
      </c>
      <c r="AP1872" s="90">
        <f>VLOOKUP($B1872,'[9]Población Oficial 2019'!$E$6:$BA$104,36,0)</f>
        <v>7</v>
      </c>
      <c r="AQ1872" s="90">
        <f>VLOOKUP($B1872,'[9]Población Oficial 2019'!$E$6:$BA$104,41,0)</f>
        <v>564</v>
      </c>
      <c r="AR1872" s="90">
        <f>VLOOKUP($B1872,'[9]Población Oficial 2019'!$E$6:$BA$104,42,0)</f>
        <v>75</v>
      </c>
      <c r="AS1872" s="90">
        <f>VLOOKUP($B1872,'[9]Población Oficial 2019'!$E$6:$BA$104,43,0)</f>
        <v>45</v>
      </c>
      <c r="AT1872" s="90">
        <f>VLOOKUP($B1872,'[9]Población Oficial 2019'!$E$6:$BA$104,44,0)</f>
        <v>211</v>
      </c>
      <c r="AU1872" s="90">
        <f>VLOOKUP($B1872,'[9]Población Oficial 2019'!$E$6:$BA$104,45,0)</f>
        <v>19</v>
      </c>
    </row>
    <row r="1873" spans="1:47" ht="12">
      <c r="A1873" s="58">
        <v>1874</v>
      </c>
      <c r="B1873" s="58">
        <v>4251</v>
      </c>
      <c r="C1873" s="59" t="s">
        <v>1176</v>
      </c>
      <c r="D1873" s="59" t="s">
        <v>921</v>
      </c>
      <c r="E1873" s="59" t="s">
        <v>983</v>
      </c>
      <c r="F1873" s="59" t="s">
        <v>996</v>
      </c>
      <c r="G1873" s="12" t="s">
        <v>266</v>
      </c>
      <c r="H1873" s="14">
        <f t="shared" si="447"/>
        <v>4251</v>
      </c>
      <c r="I1873" s="14">
        <f t="shared" si="442"/>
        <v>1187</v>
      </c>
      <c r="J1873" s="12">
        <f>VLOOKUP($B1873,'[1]METAS 2019'!$D$4:$Q$843,5,0)</f>
        <v>22</v>
      </c>
      <c r="K1873" s="12">
        <f>VLOOKUP($B1873,'[1]METAS 2019'!$D$4:$Q$843,4,0)</f>
        <v>27</v>
      </c>
      <c r="L1873" s="12">
        <f>VLOOKUP($B1873,'[1]METAS 2019'!$D$4:$Q$843,11,0)</f>
        <v>32</v>
      </c>
      <c r="M1873" s="12">
        <f>VLOOKUP($B1873,'[1]METAS 2019'!$D$4:$Q$843,12,0)</f>
        <v>28</v>
      </c>
      <c r="N1873" s="12">
        <f>VLOOKUP($B1873,'[1]METAS 2019'!$D$4:$Q$843,13,0)</f>
        <v>27</v>
      </c>
      <c r="O1873" s="12">
        <f>VLOOKUP($B1873,'[1]METAS 2019'!$D$4:$Q$843,14,0)</f>
        <v>32</v>
      </c>
      <c r="P1873" s="90">
        <f>VLOOKUP($B1873,'[9]Población Oficial 2019'!$E$6:$BA$104,10,0)</f>
        <v>38</v>
      </c>
      <c r="Q1873" s="90">
        <f>VLOOKUP($B1873,'[9]Población Oficial 2019'!$E$6:$BA$104,11,0)</f>
        <v>36</v>
      </c>
      <c r="R1873" s="90">
        <f>VLOOKUP($B1873,'[9]Población Oficial 2019'!$E$6:$BA$104,12,0)</f>
        <v>35</v>
      </c>
      <c r="S1873" s="90">
        <f>VLOOKUP($B1873,'[9]Población Oficial 2019'!$E$6:$BA$104,13,0)</f>
        <v>36</v>
      </c>
      <c r="T1873" s="90">
        <f>VLOOKUP($B1873,'[9]Población Oficial 2019'!$E$6:$BA$104,14,0)</f>
        <v>37</v>
      </c>
      <c r="U1873" s="90">
        <f>VLOOKUP($B1873,'[9]Población Oficial 2019'!$E$6:$BA$104,15,0)</f>
        <v>37</v>
      </c>
      <c r="V1873" s="90">
        <f>VLOOKUP($B1873,'[9]Población Oficial 2019'!$E$6:$BA$104,16,0)</f>
        <v>36</v>
      </c>
      <c r="W1873" s="90">
        <f>VLOOKUP($B1873,'[9]Población Oficial 2019'!$E$6:$BA$104,17,0)</f>
        <v>34</v>
      </c>
      <c r="X1873" s="90">
        <f>VLOOKUP($B1873,'[9]Población Oficial 2019'!$E$6:$BA$104,18,0)</f>
        <v>29</v>
      </c>
      <c r="Y1873" s="90">
        <f>VLOOKUP($B1873,'[9]Población Oficial 2019'!$E$6:$BA$104,19,0)</f>
        <v>26</v>
      </c>
      <c r="Z1873" s="90">
        <f>VLOOKUP($B1873,'[9]Población Oficial 2019'!$E$6:$BA$104,20,0)</f>
        <v>23</v>
      </c>
      <c r="AA1873" s="90">
        <f>VLOOKUP($B1873,'[9]Población Oficial 2019'!$E$6:$BA$104,21,0)</f>
        <v>22</v>
      </c>
      <c r="AB1873" s="90">
        <f>VLOOKUP($B1873,'[9]Población Oficial 2019'!$E$6:$BA$104,22,0)</f>
        <v>19</v>
      </c>
      <c r="AC1873" s="90">
        <f>VLOOKUP($B1873,'[9]Población Oficial 2019'!$E$6:$BA$104,23,0)</f>
        <v>18</v>
      </c>
      <c r="AD1873" s="90">
        <f>VLOOKUP($B1873,'[9]Población Oficial 2019'!$E$6:$BA$104,24,0)</f>
        <v>68</v>
      </c>
      <c r="AE1873" s="90">
        <f>VLOOKUP($B1873,'[9]Población Oficial 2019'!$E$6:$BA$104,25,0)</f>
        <v>69</v>
      </c>
      <c r="AF1873" s="90">
        <f>VLOOKUP($B1873,'[9]Población Oficial 2019'!$E$6:$BA$104,26,0)</f>
        <v>81</v>
      </c>
      <c r="AG1873" s="90">
        <f>VLOOKUP($B1873,'[9]Población Oficial 2019'!$E$6:$BA$104,27,0)</f>
        <v>68</v>
      </c>
      <c r="AH1873" s="90">
        <f>VLOOKUP($B1873,'[9]Población Oficial 2019'!$E$6:$BA$104,28,0)</f>
        <v>68</v>
      </c>
      <c r="AI1873" s="90">
        <f>VLOOKUP($B1873,'[9]Población Oficial 2019'!$E$6:$BA$104,29,0)</f>
        <v>56</v>
      </c>
      <c r="AJ1873" s="90">
        <f>VLOOKUP($B1873,'[9]Población Oficial 2019'!$E$6:$BA$104,30,0)</f>
        <v>48</v>
      </c>
      <c r="AK1873" s="90">
        <f>VLOOKUP($B1873,'[9]Población Oficial 2019'!$E$6:$BA$104,31,0)</f>
        <v>42</v>
      </c>
      <c r="AL1873" s="90">
        <f>VLOOKUP($B1873,'[9]Población Oficial 2019'!$E$6:$BA$104,32,0)</f>
        <v>32</v>
      </c>
      <c r="AM1873" s="90">
        <f>VLOOKUP($B1873,'[9]Población Oficial 2019'!$E$6:$BA$104,33,0)</f>
        <v>25</v>
      </c>
      <c r="AN1873" s="90">
        <f>VLOOKUP($B1873,'[9]Población Oficial 2019'!$E$6:$BA$104,34,0)</f>
        <v>15</v>
      </c>
      <c r="AO1873" s="90">
        <f>VLOOKUP($B1873,'[9]Población Oficial 2019'!$E$6:$BA$104,35,0)</f>
        <v>12</v>
      </c>
      <c r="AP1873" s="90">
        <f>VLOOKUP($B1873,'[9]Población Oficial 2019'!$E$6:$BA$104,36,0)</f>
        <v>9</v>
      </c>
      <c r="AQ1873" s="90">
        <f>VLOOKUP($B1873,'[9]Población Oficial 2019'!$E$6:$BA$104,41,0)</f>
        <v>496</v>
      </c>
      <c r="AR1873" s="90">
        <f>VLOOKUP($B1873,'[9]Población Oficial 2019'!$E$6:$BA$104,42,0)</f>
        <v>69</v>
      </c>
      <c r="AS1873" s="90">
        <f>VLOOKUP($B1873,'[9]Población Oficial 2019'!$E$6:$BA$104,43,0)</f>
        <v>43</v>
      </c>
      <c r="AT1873" s="90">
        <f>VLOOKUP($B1873,'[9]Población Oficial 2019'!$E$6:$BA$104,44,0)</f>
        <v>196</v>
      </c>
      <c r="AU1873" s="90">
        <f>VLOOKUP($B1873,'[9]Población Oficial 2019'!$E$6:$BA$104,45,0)</f>
        <v>22</v>
      </c>
    </row>
    <row r="1874" spans="1:47" ht="12">
      <c r="A1874" s="58">
        <v>1875</v>
      </c>
      <c r="B1874" s="58">
        <v>7053</v>
      </c>
      <c r="C1874" s="59" t="s">
        <v>1176</v>
      </c>
      <c r="D1874" s="59" t="s">
        <v>921</v>
      </c>
      <c r="E1874" s="59" t="s">
        <v>983</v>
      </c>
      <c r="F1874" s="59" t="s">
        <v>997</v>
      </c>
      <c r="G1874" s="12" t="s">
        <v>271</v>
      </c>
      <c r="H1874" s="14">
        <f t="shared" si="447"/>
        <v>7053</v>
      </c>
      <c r="I1874" s="14">
        <f t="shared" si="442"/>
        <v>1062</v>
      </c>
      <c r="J1874" s="12">
        <f>VLOOKUP($B1874,'[1]METAS 2019'!$D$4:$Q$843,5,0)</f>
        <v>16</v>
      </c>
      <c r="K1874" s="12">
        <f>VLOOKUP($B1874,'[1]METAS 2019'!$D$4:$Q$843,4,0)</f>
        <v>20</v>
      </c>
      <c r="L1874" s="12">
        <f>VLOOKUP($B1874,'[1]METAS 2019'!$D$4:$Q$843,11,0)</f>
        <v>22</v>
      </c>
      <c r="M1874" s="12">
        <f>VLOOKUP($B1874,'[1]METAS 2019'!$D$4:$Q$843,12,0)</f>
        <v>19</v>
      </c>
      <c r="N1874" s="12">
        <f>VLOOKUP($B1874,'[1]METAS 2019'!$D$4:$Q$843,13,0)</f>
        <v>21</v>
      </c>
      <c r="O1874" s="12">
        <f>VLOOKUP($B1874,'[1]METAS 2019'!$D$4:$Q$843,14,0)</f>
        <v>21</v>
      </c>
      <c r="P1874" s="90">
        <f>VLOOKUP($B1874,'[9]Población Oficial 2019'!$E$6:$BA$104,10,0)</f>
        <v>29</v>
      </c>
      <c r="Q1874" s="90">
        <f>VLOOKUP($B1874,'[9]Población Oficial 2019'!$E$6:$BA$104,11,0)</f>
        <v>30</v>
      </c>
      <c r="R1874" s="90">
        <f>VLOOKUP($B1874,'[9]Población Oficial 2019'!$E$6:$BA$104,12,0)</f>
        <v>30</v>
      </c>
      <c r="S1874" s="90">
        <f>VLOOKUP($B1874,'[9]Población Oficial 2019'!$E$6:$BA$104,13,0)</f>
        <v>31</v>
      </c>
      <c r="T1874" s="90">
        <f>VLOOKUP($B1874,'[9]Población Oficial 2019'!$E$6:$BA$104,14,0)</f>
        <v>31</v>
      </c>
      <c r="U1874" s="90">
        <f>VLOOKUP($B1874,'[9]Población Oficial 2019'!$E$6:$BA$104,15,0)</f>
        <v>31</v>
      </c>
      <c r="V1874" s="90">
        <f>VLOOKUP($B1874,'[9]Población Oficial 2019'!$E$6:$BA$104,16,0)</f>
        <v>31</v>
      </c>
      <c r="W1874" s="90">
        <f>VLOOKUP($B1874,'[9]Población Oficial 2019'!$E$6:$BA$104,17,0)</f>
        <v>29</v>
      </c>
      <c r="X1874" s="90">
        <f>VLOOKUP($B1874,'[9]Población Oficial 2019'!$E$6:$BA$104,18,0)</f>
        <v>27</v>
      </c>
      <c r="Y1874" s="90">
        <f>VLOOKUP($B1874,'[9]Población Oficial 2019'!$E$6:$BA$104,19,0)</f>
        <v>24</v>
      </c>
      <c r="Z1874" s="90">
        <f>VLOOKUP($B1874,'[9]Población Oficial 2019'!$E$6:$BA$104,20,0)</f>
        <v>21</v>
      </c>
      <c r="AA1874" s="90">
        <f>VLOOKUP($B1874,'[9]Población Oficial 2019'!$E$6:$BA$104,21,0)</f>
        <v>18</v>
      </c>
      <c r="AB1874" s="90">
        <f>VLOOKUP($B1874,'[9]Población Oficial 2019'!$E$6:$BA$104,22,0)</f>
        <v>17</v>
      </c>
      <c r="AC1874" s="90">
        <f>VLOOKUP($B1874,'[9]Población Oficial 2019'!$E$6:$BA$104,23,0)</f>
        <v>16</v>
      </c>
      <c r="AD1874" s="90">
        <f>VLOOKUP($B1874,'[9]Población Oficial 2019'!$E$6:$BA$104,24,0)</f>
        <v>69</v>
      </c>
      <c r="AE1874" s="90">
        <f>VLOOKUP($B1874,'[9]Población Oficial 2019'!$E$6:$BA$104,25,0)</f>
        <v>70</v>
      </c>
      <c r="AF1874" s="90">
        <f>VLOOKUP($B1874,'[9]Población Oficial 2019'!$E$6:$BA$104,26,0)</f>
        <v>86</v>
      </c>
      <c r="AG1874" s="90">
        <f>VLOOKUP($B1874,'[9]Población Oficial 2019'!$E$6:$BA$104,27,0)</f>
        <v>67</v>
      </c>
      <c r="AH1874" s="90">
        <f>VLOOKUP($B1874,'[9]Población Oficial 2019'!$E$6:$BA$104,28,0)</f>
        <v>69</v>
      </c>
      <c r="AI1874" s="90">
        <f>VLOOKUP($B1874,'[9]Población Oficial 2019'!$E$6:$BA$104,29,0)</f>
        <v>54</v>
      </c>
      <c r="AJ1874" s="90">
        <f>VLOOKUP($B1874,'[9]Población Oficial 2019'!$E$6:$BA$104,30,0)</f>
        <v>44</v>
      </c>
      <c r="AK1874" s="90">
        <f>VLOOKUP($B1874,'[9]Población Oficial 2019'!$E$6:$BA$104,31,0)</f>
        <v>41</v>
      </c>
      <c r="AL1874" s="90">
        <f>VLOOKUP($B1874,'[9]Población Oficial 2019'!$E$6:$BA$104,32,0)</f>
        <v>28</v>
      </c>
      <c r="AM1874" s="90">
        <f>VLOOKUP($B1874,'[9]Población Oficial 2019'!$E$6:$BA$104,33,0)</f>
        <v>21</v>
      </c>
      <c r="AN1874" s="90">
        <f>VLOOKUP($B1874,'[9]Población Oficial 2019'!$E$6:$BA$104,34,0)</f>
        <v>12</v>
      </c>
      <c r="AO1874" s="90">
        <f>VLOOKUP($B1874,'[9]Población Oficial 2019'!$E$6:$BA$104,35,0)</f>
        <v>10</v>
      </c>
      <c r="AP1874" s="90">
        <f>VLOOKUP($B1874,'[9]Población Oficial 2019'!$E$6:$BA$104,36,0)</f>
        <v>7</v>
      </c>
      <c r="AQ1874" s="90">
        <f>VLOOKUP($B1874,'[9]Población Oficial 2019'!$E$6:$BA$104,41,0)</f>
        <v>549</v>
      </c>
      <c r="AR1874" s="90">
        <f>VLOOKUP($B1874,'[9]Población Oficial 2019'!$E$6:$BA$104,42,0)</f>
        <v>73</v>
      </c>
      <c r="AS1874" s="90">
        <f>VLOOKUP($B1874,'[9]Población Oficial 2019'!$E$6:$BA$104,43,0)</f>
        <v>44</v>
      </c>
      <c r="AT1874" s="90">
        <f>VLOOKUP($B1874,'[9]Población Oficial 2019'!$E$6:$BA$104,44,0)</f>
        <v>206</v>
      </c>
      <c r="AU1874" s="90">
        <f>VLOOKUP($B1874,'[9]Población Oficial 2019'!$E$6:$BA$104,45,0)</f>
        <v>14</v>
      </c>
    </row>
    <row r="1875" spans="1:47" ht="12">
      <c r="A1875" s="58">
        <v>1876</v>
      </c>
      <c r="B1875" s="58">
        <v>4252</v>
      </c>
      <c r="C1875" s="59" t="s">
        <v>1176</v>
      </c>
      <c r="D1875" s="59" t="s">
        <v>921</v>
      </c>
      <c r="E1875" s="59" t="s">
        <v>983</v>
      </c>
      <c r="F1875" s="59" t="s">
        <v>999</v>
      </c>
      <c r="G1875" s="12" t="s">
        <v>266</v>
      </c>
      <c r="H1875" s="14">
        <f t="shared" si="447"/>
        <v>4252</v>
      </c>
      <c r="I1875" s="14">
        <f t="shared" si="442"/>
        <v>926</v>
      </c>
      <c r="J1875" s="12">
        <f>VLOOKUP($B1875,'[1]METAS 2019'!$D$4:$Q$843,5,0)</f>
        <v>12</v>
      </c>
      <c r="K1875" s="12">
        <f>VLOOKUP($B1875,'[1]METAS 2019'!$D$4:$Q$843,4,0)</f>
        <v>9</v>
      </c>
      <c r="L1875" s="12">
        <f>VLOOKUP($B1875,'[1]METAS 2019'!$D$4:$Q$843,11,0)</f>
        <v>10</v>
      </c>
      <c r="M1875" s="12">
        <f>VLOOKUP($B1875,'[1]METAS 2019'!$D$4:$Q$843,12,0)</f>
        <v>13</v>
      </c>
      <c r="N1875" s="12">
        <f>VLOOKUP($B1875,'[1]METAS 2019'!$D$4:$Q$843,13,0)</f>
        <v>12</v>
      </c>
      <c r="O1875" s="12">
        <f>VLOOKUP($B1875,'[1]METAS 2019'!$D$4:$Q$843,14,0)</f>
        <v>18</v>
      </c>
      <c r="P1875" s="90">
        <f>VLOOKUP($B1875,'[9]Población Oficial 2019'!$E$6:$BA$104,10,0)</f>
        <v>26</v>
      </c>
      <c r="Q1875" s="90">
        <f>VLOOKUP($B1875,'[9]Población Oficial 2019'!$E$6:$BA$104,11,0)</f>
        <v>27</v>
      </c>
      <c r="R1875" s="90">
        <f>VLOOKUP($B1875,'[9]Población Oficial 2019'!$E$6:$BA$104,12,0)</f>
        <v>29</v>
      </c>
      <c r="S1875" s="90">
        <f>VLOOKUP($B1875,'[9]Población Oficial 2019'!$E$6:$BA$104,13,0)</f>
        <v>28</v>
      </c>
      <c r="T1875" s="90">
        <f>VLOOKUP($B1875,'[9]Población Oficial 2019'!$E$6:$BA$104,14,0)</f>
        <v>28</v>
      </c>
      <c r="U1875" s="90">
        <f>VLOOKUP($B1875,'[9]Población Oficial 2019'!$E$6:$BA$104,15,0)</f>
        <v>29</v>
      </c>
      <c r="V1875" s="90">
        <f>VLOOKUP($B1875,'[9]Población Oficial 2019'!$E$6:$BA$104,16,0)</f>
        <v>28</v>
      </c>
      <c r="W1875" s="90">
        <f>VLOOKUP($B1875,'[9]Población Oficial 2019'!$E$6:$BA$104,17,0)</f>
        <v>26</v>
      </c>
      <c r="X1875" s="90">
        <f>VLOOKUP($B1875,'[9]Población Oficial 2019'!$E$6:$BA$104,18,0)</f>
        <v>24</v>
      </c>
      <c r="Y1875" s="90">
        <f>VLOOKUP($B1875,'[9]Población Oficial 2019'!$E$6:$BA$104,19,0)</f>
        <v>21</v>
      </c>
      <c r="Z1875" s="90">
        <f>VLOOKUP($B1875,'[9]Población Oficial 2019'!$E$6:$BA$104,20,0)</f>
        <v>19</v>
      </c>
      <c r="AA1875" s="90">
        <f>VLOOKUP($B1875,'[9]Población Oficial 2019'!$E$6:$BA$104,21,0)</f>
        <v>17</v>
      </c>
      <c r="AB1875" s="90">
        <f>VLOOKUP($B1875,'[9]Población Oficial 2019'!$E$6:$BA$104,22,0)</f>
        <v>15</v>
      </c>
      <c r="AC1875" s="90">
        <f>VLOOKUP($B1875,'[9]Población Oficial 2019'!$E$6:$BA$104,23,0)</f>
        <v>14</v>
      </c>
      <c r="AD1875" s="90">
        <f>VLOOKUP($B1875,'[9]Población Oficial 2019'!$E$6:$BA$104,24,0)</f>
        <v>62</v>
      </c>
      <c r="AE1875" s="90">
        <f>VLOOKUP($B1875,'[9]Población Oficial 2019'!$E$6:$BA$104,25,0)</f>
        <v>63</v>
      </c>
      <c r="AF1875" s="90">
        <f>VLOOKUP($B1875,'[9]Población Oficial 2019'!$E$6:$BA$104,26,0)</f>
        <v>77</v>
      </c>
      <c r="AG1875" s="90">
        <f>VLOOKUP($B1875,'[9]Población Oficial 2019'!$E$6:$BA$104,27,0)</f>
        <v>60</v>
      </c>
      <c r="AH1875" s="90">
        <f>VLOOKUP($B1875,'[9]Población Oficial 2019'!$E$6:$BA$104,28,0)</f>
        <v>62</v>
      </c>
      <c r="AI1875" s="90">
        <f>VLOOKUP($B1875,'[9]Población Oficial 2019'!$E$6:$BA$104,29,0)</f>
        <v>49</v>
      </c>
      <c r="AJ1875" s="90">
        <f>VLOOKUP($B1875,'[9]Población Oficial 2019'!$E$6:$BA$104,30,0)</f>
        <v>41</v>
      </c>
      <c r="AK1875" s="90">
        <f>VLOOKUP($B1875,'[9]Población Oficial 2019'!$E$6:$BA$104,31,0)</f>
        <v>37</v>
      </c>
      <c r="AL1875" s="90">
        <f>VLOOKUP($B1875,'[9]Población Oficial 2019'!$E$6:$BA$104,32,0)</f>
        <v>25</v>
      </c>
      <c r="AM1875" s="90">
        <f>VLOOKUP($B1875,'[9]Población Oficial 2019'!$E$6:$BA$104,33,0)</f>
        <v>19</v>
      </c>
      <c r="AN1875" s="90">
        <f>VLOOKUP($B1875,'[9]Población Oficial 2019'!$E$6:$BA$104,34,0)</f>
        <v>11</v>
      </c>
      <c r="AO1875" s="90">
        <f>VLOOKUP($B1875,'[9]Población Oficial 2019'!$E$6:$BA$104,35,0)</f>
        <v>9</v>
      </c>
      <c r="AP1875" s="90">
        <f>VLOOKUP($B1875,'[9]Población Oficial 2019'!$E$6:$BA$104,36,0)</f>
        <v>6</v>
      </c>
      <c r="AQ1875" s="90">
        <f>VLOOKUP($B1875,'[9]Población Oficial 2019'!$E$6:$BA$104,41,0)</f>
        <v>495</v>
      </c>
      <c r="AR1875" s="90">
        <f>VLOOKUP($B1875,'[9]Población Oficial 2019'!$E$6:$BA$104,42,0)</f>
        <v>67</v>
      </c>
      <c r="AS1875" s="90">
        <f>VLOOKUP($B1875,'[9]Población Oficial 2019'!$E$6:$BA$104,43,0)</f>
        <v>40</v>
      </c>
      <c r="AT1875" s="90">
        <f>VLOOKUP($B1875,'[9]Población Oficial 2019'!$E$6:$BA$104,44,0)</f>
        <v>185</v>
      </c>
      <c r="AU1875" s="90">
        <f>VLOOKUP($B1875,'[9]Población Oficial 2019'!$E$6:$BA$104,45,0)</f>
        <v>15</v>
      </c>
    </row>
    <row r="1876" spans="1:47" ht="12">
      <c r="A1876" s="58">
        <v>1877</v>
      </c>
      <c r="B1876" s="58">
        <v>25537</v>
      </c>
      <c r="C1876" s="59" t="s">
        <v>1176</v>
      </c>
      <c r="D1876" s="59" t="s">
        <v>921</v>
      </c>
      <c r="E1876" s="59" t="s">
        <v>983</v>
      </c>
      <c r="F1876" s="59" t="s">
        <v>1110</v>
      </c>
      <c r="G1876" s="12" t="s">
        <v>266</v>
      </c>
      <c r="H1876" s="14">
        <f t="shared" si="447"/>
        <v>25537</v>
      </c>
      <c r="I1876" s="14">
        <f t="shared" si="442"/>
        <v>490</v>
      </c>
      <c r="J1876" s="90">
        <f>VLOOKUP($B1876,'[9]Población Oficial 2019'!$E$6:$BA$104,4,0)</f>
        <v>4</v>
      </c>
      <c r="K1876" s="90">
        <f>VLOOKUP($B1876,'[9]Población Oficial 2019'!$E$6:$BA$104,5,0)</f>
        <v>5</v>
      </c>
      <c r="L1876" s="90">
        <f>VLOOKUP($B1876,'[9]Población Oficial 2019'!$E$6:$BA$104,6,0)</f>
        <v>4</v>
      </c>
      <c r="M1876" s="90">
        <f>VLOOKUP($B1876,'[9]Población Oficial 2019'!$E$6:$BA$104,7,0)</f>
        <v>4</v>
      </c>
      <c r="N1876" s="90">
        <f>VLOOKUP($B1876,'[9]Población Oficial 2019'!$E$6:$BA$104,8,0)</f>
        <v>3</v>
      </c>
      <c r="O1876" s="90">
        <f>VLOOKUP($B1876,'[9]Población Oficial 2019'!$E$6:$BA$104,9,0)</f>
        <v>5</v>
      </c>
      <c r="P1876" s="90">
        <f>VLOOKUP($B1876,'[9]Población Oficial 2019'!$E$6:$BA$104,10,0)</f>
        <v>14</v>
      </c>
      <c r="Q1876" s="90">
        <f>VLOOKUP($B1876,'[9]Población Oficial 2019'!$E$6:$BA$104,11,0)</f>
        <v>15</v>
      </c>
      <c r="R1876" s="90">
        <f>VLOOKUP($B1876,'[9]Población Oficial 2019'!$E$6:$BA$104,12,0)</f>
        <v>15</v>
      </c>
      <c r="S1876" s="90">
        <f>VLOOKUP($B1876,'[9]Población Oficial 2019'!$E$6:$BA$104,13,0)</f>
        <v>15</v>
      </c>
      <c r="T1876" s="90">
        <f>VLOOKUP($B1876,'[9]Población Oficial 2019'!$E$6:$BA$104,14,0)</f>
        <v>15</v>
      </c>
      <c r="U1876" s="90">
        <f>VLOOKUP($B1876,'[9]Población Oficial 2019'!$E$6:$BA$104,15,0)</f>
        <v>16</v>
      </c>
      <c r="V1876" s="90">
        <f>VLOOKUP($B1876,'[9]Población Oficial 2019'!$E$6:$BA$104,16,0)</f>
        <v>15</v>
      </c>
      <c r="W1876" s="90">
        <f>VLOOKUP($B1876,'[9]Población Oficial 2019'!$E$6:$BA$104,17,0)</f>
        <v>14</v>
      </c>
      <c r="X1876" s="90">
        <f>VLOOKUP($B1876,'[9]Población Oficial 2019'!$E$6:$BA$104,18,0)</f>
        <v>13</v>
      </c>
      <c r="Y1876" s="90">
        <f>VLOOKUP($B1876,'[9]Población Oficial 2019'!$E$6:$BA$104,19,0)</f>
        <v>12</v>
      </c>
      <c r="Z1876" s="90">
        <f>VLOOKUP($B1876,'[9]Población Oficial 2019'!$E$6:$BA$104,20,0)</f>
        <v>10</v>
      </c>
      <c r="AA1876" s="90">
        <f>VLOOKUP($B1876,'[9]Población Oficial 2019'!$E$6:$BA$104,21,0)</f>
        <v>9</v>
      </c>
      <c r="AB1876" s="90">
        <f>VLOOKUP($B1876,'[9]Población Oficial 2019'!$E$6:$BA$104,22,0)</f>
        <v>8</v>
      </c>
      <c r="AC1876" s="90">
        <f>VLOOKUP($B1876,'[9]Población Oficial 2019'!$E$6:$BA$104,23,0)</f>
        <v>8</v>
      </c>
      <c r="AD1876" s="90">
        <f>VLOOKUP($B1876,'[9]Población Oficial 2019'!$E$6:$BA$104,24,0)</f>
        <v>34</v>
      </c>
      <c r="AE1876" s="90">
        <f>VLOOKUP($B1876,'[9]Población Oficial 2019'!$E$6:$BA$104,25,0)</f>
        <v>35</v>
      </c>
      <c r="AF1876" s="90">
        <f>VLOOKUP($B1876,'[9]Población Oficial 2019'!$E$6:$BA$104,26,0)</f>
        <v>43</v>
      </c>
      <c r="AG1876" s="90">
        <f>VLOOKUP($B1876,'[9]Población Oficial 2019'!$E$6:$BA$104,27,0)</f>
        <v>33</v>
      </c>
      <c r="AH1876" s="90">
        <f>VLOOKUP($B1876,'[9]Población Oficial 2019'!$E$6:$BA$104,28,0)</f>
        <v>34</v>
      </c>
      <c r="AI1876" s="90">
        <f>VLOOKUP($B1876,'[9]Población Oficial 2019'!$E$6:$BA$104,29,0)</f>
        <v>27</v>
      </c>
      <c r="AJ1876" s="90">
        <f>VLOOKUP($B1876,'[9]Población Oficial 2019'!$E$6:$BA$104,30,0)</f>
        <v>22</v>
      </c>
      <c r="AK1876" s="90">
        <f>VLOOKUP($B1876,'[9]Población Oficial 2019'!$E$6:$BA$104,31,0)</f>
        <v>20</v>
      </c>
      <c r="AL1876" s="90">
        <f>VLOOKUP($B1876,'[9]Población Oficial 2019'!$E$6:$BA$104,32,0)</f>
        <v>14</v>
      </c>
      <c r="AM1876" s="90">
        <f>VLOOKUP($B1876,'[9]Población Oficial 2019'!$E$6:$BA$104,33,0)</f>
        <v>10</v>
      </c>
      <c r="AN1876" s="90">
        <f>VLOOKUP($B1876,'[9]Población Oficial 2019'!$E$6:$BA$104,34,0)</f>
        <v>6</v>
      </c>
      <c r="AO1876" s="90">
        <f>VLOOKUP($B1876,'[9]Población Oficial 2019'!$E$6:$BA$104,35,0)</f>
        <v>5</v>
      </c>
      <c r="AP1876" s="90">
        <f>VLOOKUP($B1876,'[9]Población Oficial 2019'!$E$6:$BA$104,36,0)</f>
        <v>3</v>
      </c>
      <c r="AQ1876" s="90">
        <f>VLOOKUP($B1876,'[9]Población Oficial 2019'!$E$6:$BA$104,41,0)</f>
        <v>268</v>
      </c>
      <c r="AR1876" s="90">
        <f>VLOOKUP($B1876,'[9]Población Oficial 2019'!$E$6:$BA$104,42,0)</f>
        <v>36</v>
      </c>
      <c r="AS1876" s="90">
        <f>VLOOKUP($B1876,'[9]Población Oficial 2019'!$E$6:$BA$104,43,0)</f>
        <v>22</v>
      </c>
      <c r="AT1876" s="90">
        <f>VLOOKUP($B1876,'[9]Población Oficial 2019'!$E$6:$BA$104,44,0)</f>
        <v>102</v>
      </c>
      <c r="AU1876" s="90">
        <f>VLOOKUP($B1876,'[9]Población Oficial 2019'!$E$6:$BA$104,45,0)</f>
        <v>4</v>
      </c>
    </row>
    <row r="1877" spans="1:47" ht="12">
      <c r="A1877" s="97">
        <v>1878</v>
      </c>
      <c r="B1877" s="97"/>
      <c r="C1877" s="98"/>
      <c r="D1877" s="98"/>
      <c r="E1877" s="98"/>
      <c r="F1877" s="98" t="s">
        <v>1187</v>
      </c>
      <c r="G1877" s="17" t="s">
        <v>1214</v>
      </c>
      <c r="H1877" s="81"/>
      <c r="I1877" s="81">
        <f t="shared" si="442"/>
        <v>6278</v>
      </c>
      <c r="J1877" s="17">
        <f>SUM(J1878:J1879)</f>
        <v>68</v>
      </c>
      <c r="K1877" s="17">
        <f t="shared" ref="K1877:AU1877" si="448">SUM(K1878:K1879)</f>
        <v>74</v>
      </c>
      <c r="L1877" s="17">
        <f t="shared" si="448"/>
        <v>69</v>
      </c>
      <c r="M1877" s="17">
        <f t="shared" si="448"/>
        <v>92</v>
      </c>
      <c r="N1877" s="17">
        <f t="shared" si="448"/>
        <v>74</v>
      </c>
      <c r="O1877" s="17">
        <f t="shared" si="448"/>
        <v>108</v>
      </c>
      <c r="P1877" s="17">
        <f t="shared" si="448"/>
        <v>159</v>
      </c>
      <c r="Q1877" s="17">
        <f t="shared" si="448"/>
        <v>161</v>
      </c>
      <c r="R1877" s="17">
        <f t="shared" si="448"/>
        <v>158</v>
      </c>
      <c r="S1877" s="17">
        <f t="shared" si="448"/>
        <v>161</v>
      </c>
      <c r="T1877" s="17">
        <f t="shared" si="448"/>
        <v>162</v>
      </c>
      <c r="U1877" s="17">
        <f t="shared" si="448"/>
        <v>162</v>
      </c>
      <c r="V1877" s="17">
        <f t="shared" si="448"/>
        <v>157</v>
      </c>
      <c r="W1877" s="17">
        <f t="shared" si="448"/>
        <v>149</v>
      </c>
      <c r="X1877" s="17">
        <f t="shared" si="448"/>
        <v>139</v>
      </c>
      <c r="Y1877" s="17">
        <f t="shared" si="448"/>
        <v>130</v>
      </c>
      <c r="Z1877" s="17">
        <f t="shared" si="448"/>
        <v>118</v>
      </c>
      <c r="AA1877" s="17">
        <f t="shared" si="448"/>
        <v>109</v>
      </c>
      <c r="AB1877" s="17">
        <f t="shared" si="448"/>
        <v>105</v>
      </c>
      <c r="AC1877" s="17">
        <f t="shared" si="448"/>
        <v>100</v>
      </c>
      <c r="AD1877" s="17">
        <f t="shared" si="448"/>
        <v>444</v>
      </c>
      <c r="AE1877" s="17">
        <f t="shared" si="448"/>
        <v>474</v>
      </c>
      <c r="AF1877" s="17">
        <f t="shared" si="448"/>
        <v>517</v>
      </c>
      <c r="AG1877" s="17">
        <f t="shared" si="448"/>
        <v>450</v>
      </c>
      <c r="AH1877" s="17">
        <f t="shared" si="448"/>
        <v>374</v>
      </c>
      <c r="AI1877" s="17">
        <f t="shared" si="448"/>
        <v>350</v>
      </c>
      <c r="AJ1877" s="17">
        <f t="shared" si="448"/>
        <v>318</v>
      </c>
      <c r="AK1877" s="17">
        <f t="shared" si="448"/>
        <v>293</v>
      </c>
      <c r="AL1877" s="17">
        <f t="shared" si="448"/>
        <v>193</v>
      </c>
      <c r="AM1877" s="17">
        <f t="shared" si="448"/>
        <v>144</v>
      </c>
      <c r="AN1877" s="17">
        <f t="shared" si="448"/>
        <v>119</v>
      </c>
      <c r="AO1877" s="17">
        <f t="shared" si="448"/>
        <v>78</v>
      </c>
      <c r="AP1877" s="17">
        <f t="shared" si="448"/>
        <v>69</v>
      </c>
      <c r="AQ1877" s="17">
        <f t="shared" si="448"/>
        <v>3041</v>
      </c>
      <c r="AR1877" s="17">
        <f t="shared" si="448"/>
        <v>325</v>
      </c>
      <c r="AS1877" s="17">
        <f t="shared" si="448"/>
        <v>236</v>
      </c>
      <c r="AT1877" s="17">
        <f t="shared" si="448"/>
        <v>1262</v>
      </c>
      <c r="AU1877" s="17">
        <f t="shared" si="448"/>
        <v>72</v>
      </c>
    </row>
    <row r="1878" spans="1:47" ht="12">
      <c r="A1878" s="58">
        <v>1879</v>
      </c>
      <c r="B1878" s="58">
        <v>4254</v>
      </c>
      <c r="C1878" s="59" t="s">
        <v>1176</v>
      </c>
      <c r="D1878" s="59" t="s">
        <v>921</v>
      </c>
      <c r="E1878" s="59" t="s">
        <v>983</v>
      </c>
      <c r="F1878" s="59" t="s">
        <v>988</v>
      </c>
      <c r="G1878" s="12" t="s">
        <v>283</v>
      </c>
      <c r="H1878" s="14">
        <f>B1878</f>
        <v>4254</v>
      </c>
      <c r="I1878" s="14">
        <f t="shared" si="442"/>
        <v>4423</v>
      </c>
      <c r="J1878" s="12">
        <f>VLOOKUP($B1878,'[1]METAS 2019'!$D$4:$Q$843,5,0)</f>
        <v>45</v>
      </c>
      <c r="K1878" s="12">
        <f>VLOOKUP($B1878,'[1]METAS 2019'!$D$4:$Q$843,4,0)</f>
        <v>46</v>
      </c>
      <c r="L1878" s="12">
        <f>VLOOKUP($B1878,'[1]METAS 2019'!$D$4:$Q$843,11,0)</f>
        <v>52</v>
      </c>
      <c r="M1878" s="12">
        <f>VLOOKUP($B1878,'[1]METAS 2019'!$D$4:$Q$843,12,0)</f>
        <v>58</v>
      </c>
      <c r="N1878" s="12">
        <f>VLOOKUP($B1878,'[1]METAS 2019'!$D$4:$Q$843,13,0)</f>
        <v>57</v>
      </c>
      <c r="O1878" s="12">
        <f>VLOOKUP($B1878,'[1]METAS 2019'!$D$4:$Q$843,14,0)</f>
        <v>72</v>
      </c>
      <c r="P1878" s="90">
        <f>VLOOKUP($B1878,'[9]Población Oficial 2019'!$E$6:$BA$104,10,0)</f>
        <v>111</v>
      </c>
      <c r="Q1878" s="90">
        <f>VLOOKUP($B1878,'[9]Población Oficial 2019'!$E$6:$BA$104,11,0)</f>
        <v>112</v>
      </c>
      <c r="R1878" s="90">
        <f>VLOOKUP($B1878,'[9]Población Oficial 2019'!$E$6:$BA$104,12,0)</f>
        <v>113</v>
      </c>
      <c r="S1878" s="90">
        <f>VLOOKUP($B1878,'[9]Población Oficial 2019'!$E$6:$BA$104,13,0)</f>
        <v>113</v>
      </c>
      <c r="T1878" s="90">
        <f>VLOOKUP($B1878,'[9]Población Oficial 2019'!$E$6:$BA$104,14,0)</f>
        <v>113</v>
      </c>
      <c r="U1878" s="90">
        <f>VLOOKUP($B1878,'[9]Población Oficial 2019'!$E$6:$BA$104,15,0)</f>
        <v>114</v>
      </c>
      <c r="V1878" s="90">
        <f>VLOOKUP($B1878,'[9]Población Oficial 2019'!$E$6:$BA$104,16,0)</f>
        <v>111</v>
      </c>
      <c r="W1878" s="90">
        <f>VLOOKUP($B1878,'[9]Población Oficial 2019'!$E$6:$BA$104,17,0)</f>
        <v>106</v>
      </c>
      <c r="X1878" s="90">
        <f>VLOOKUP($B1878,'[9]Población Oficial 2019'!$E$6:$BA$104,18,0)</f>
        <v>99</v>
      </c>
      <c r="Y1878" s="90">
        <f>VLOOKUP($B1878,'[9]Población Oficial 2019'!$E$6:$BA$104,19,0)</f>
        <v>93</v>
      </c>
      <c r="Z1878" s="90">
        <f>VLOOKUP($B1878,'[9]Población Oficial 2019'!$E$6:$BA$104,20,0)</f>
        <v>84</v>
      </c>
      <c r="AA1878" s="90">
        <f>VLOOKUP($B1878,'[9]Población Oficial 2019'!$E$6:$BA$104,21,0)</f>
        <v>78</v>
      </c>
      <c r="AB1878" s="90">
        <f>VLOOKUP($B1878,'[9]Población Oficial 2019'!$E$6:$BA$104,22,0)</f>
        <v>76</v>
      </c>
      <c r="AC1878" s="90">
        <f>VLOOKUP($B1878,'[9]Población Oficial 2019'!$E$6:$BA$104,23,0)</f>
        <v>72</v>
      </c>
      <c r="AD1878" s="90">
        <f>VLOOKUP($B1878,'[9]Población Oficial 2019'!$E$6:$BA$104,24,0)</f>
        <v>311</v>
      </c>
      <c r="AE1878" s="90">
        <f>VLOOKUP($B1878,'[9]Población Oficial 2019'!$E$6:$BA$104,25,0)</f>
        <v>332</v>
      </c>
      <c r="AF1878" s="90">
        <f>VLOOKUP($B1878,'[9]Población Oficial 2019'!$E$6:$BA$104,26,0)</f>
        <v>361</v>
      </c>
      <c r="AG1878" s="90">
        <f>VLOOKUP($B1878,'[9]Población Oficial 2019'!$E$6:$BA$104,27,0)</f>
        <v>315</v>
      </c>
      <c r="AH1878" s="90">
        <f>VLOOKUP($B1878,'[9]Población Oficial 2019'!$E$6:$BA$104,28,0)</f>
        <v>263</v>
      </c>
      <c r="AI1878" s="90">
        <f>VLOOKUP($B1878,'[9]Población Oficial 2019'!$E$6:$BA$104,29,0)</f>
        <v>246</v>
      </c>
      <c r="AJ1878" s="90">
        <f>VLOOKUP($B1878,'[9]Población Oficial 2019'!$E$6:$BA$104,30,0)</f>
        <v>224</v>
      </c>
      <c r="AK1878" s="90">
        <f>VLOOKUP($B1878,'[9]Población Oficial 2019'!$E$6:$BA$104,31,0)</f>
        <v>207</v>
      </c>
      <c r="AL1878" s="90">
        <f>VLOOKUP($B1878,'[9]Población Oficial 2019'!$E$6:$BA$104,32,0)</f>
        <v>138</v>
      </c>
      <c r="AM1878" s="90">
        <f>VLOOKUP($B1878,'[9]Población Oficial 2019'!$E$6:$BA$104,33,0)</f>
        <v>104</v>
      </c>
      <c r="AN1878" s="90">
        <f>VLOOKUP($B1878,'[9]Población Oficial 2019'!$E$6:$BA$104,34,0)</f>
        <v>87</v>
      </c>
      <c r="AO1878" s="90">
        <f>VLOOKUP($B1878,'[9]Población Oficial 2019'!$E$6:$BA$104,35,0)</f>
        <v>58</v>
      </c>
      <c r="AP1878" s="90">
        <f>VLOOKUP($B1878,'[9]Población Oficial 2019'!$E$6:$BA$104,36,0)</f>
        <v>52</v>
      </c>
      <c r="AQ1878" s="90">
        <f>VLOOKUP($B1878,'[9]Población Oficial 2019'!$E$6:$BA$104,41,0)</f>
        <v>2097</v>
      </c>
      <c r="AR1878" s="90">
        <f>VLOOKUP($B1878,'[9]Población Oficial 2019'!$E$6:$BA$104,42,0)</f>
        <v>224</v>
      </c>
      <c r="AS1878" s="90">
        <f>VLOOKUP($B1878,'[9]Población Oficial 2019'!$E$6:$BA$104,43,0)</f>
        <v>163</v>
      </c>
      <c r="AT1878" s="90">
        <f>VLOOKUP($B1878,'[9]Población Oficial 2019'!$E$6:$BA$104,44,0)</f>
        <v>870</v>
      </c>
      <c r="AU1878" s="90">
        <f>VLOOKUP($B1878,'[9]Población Oficial 2019'!$E$6:$BA$104,45,0)</f>
        <v>49</v>
      </c>
    </row>
    <row r="1879" spans="1:47" ht="12">
      <c r="A1879" s="58">
        <v>1880</v>
      </c>
      <c r="B1879" s="58">
        <v>4255</v>
      </c>
      <c r="C1879" s="59" t="s">
        <v>1176</v>
      </c>
      <c r="D1879" s="59" t="s">
        <v>921</v>
      </c>
      <c r="E1879" s="59" t="s">
        <v>983</v>
      </c>
      <c r="F1879" s="59" t="s">
        <v>998</v>
      </c>
      <c r="G1879" s="12" t="s">
        <v>271</v>
      </c>
      <c r="H1879" s="14">
        <f>B1879</f>
        <v>4255</v>
      </c>
      <c r="I1879" s="14">
        <f t="shared" si="442"/>
        <v>1855</v>
      </c>
      <c r="J1879" s="12">
        <f>VLOOKUP($B1879,'[1]METAS 2019'!$D$4:$Q$843,5,0)</f>
        <v>23</v>
      </c>
      <c r="K1879" s="12">
        <f>VLOOKUP($B1879,'[1]METAS 2019'!$D$4:$Q$843,4,0)</f>
        <v>28</v>
      </c>
      <c r="L1879" s="12">
        <f>VLOOKUP($B1879,'[1]METAS 2019'!$D$4:$Q$843,11,0)</f>
        <v>17</v>
      </c>
      <c r="M1879" s="12">
        <f>VLOOKUP($B1879,'[1]METAS 2019'!$D$4:$Q$843,12,0)</f>
        <v>34</v>
      </c>
      <c r="N1879" s="12">
        <f>VLOOKUP($B1879,'[1]METAS 2019'!$D$4:$Q$843,13,0)</f>
        <v>17</v>
      </c>
      <c r="O1879" s="12">
        <f>VLOOKUP($B1879,'[1]METAS 2019'!$D$4:$Q$843,14,0)</f>
        <v>36</v>
      </c>
      <c r="P1879" s="90">
        <f>VLOOKUP($B1879,'[9]Población Oficial 2019'!$E$6:$BA$104,10,0)</f>
        <v>48</v>
      </c>
      <c r="Q1879" s="90">
        <f>VLOOKUP($B1879,'[9]Población Oficial 2019'!$E$6:$BA$104,11,0)</f>
        <v>49</v>
      </c>
      <c r="R1879" s="90">
        <f>VLOOKUP($B1879,'[9]Población Oficial 2019'!$E$6:$BA$104,12,0)</f>
        <v>45</v>
      </c>
      <c r="S1879" s="90">
        <f>VLOOKUP($B1879,'[9]Población Oficial 2019'!$E$6:$BA$104,13,0)</f>
        <v>48</v>
      </c>
      <c r="T1879" s="90">
        <f>VLOOKUP($B1879,'[9]Población Oficial 2019'!$E$6:$BA$104,14,0)</f>
        <v>49</v>
      </c>
      <c r="U1879" s="90">
        <f>VLOOKUP($B1879,'[9]Población Oficial 2019'!$E$6:$BA$104,15,0)</f>
        <v>48</v>
      </c>
      <c r="V1879" s="90">
        <f>VLOOKUP($B1879,'[9]Población Oficial 2019'!$E$6:$BA$104,16,0)</f>
        <v>46</v>
      </c>
      <c r="W1879" s="90">
        <f>VLOOKUP($B1879,'[9]Población Oficial 2019'!$E$6:$BA$104,17,0)</f>
        <v>43</v>
      </c>
      <c r="X1879" s="90">
        <f>VLOOKUP($B1879,'[9]Población Oficial 2019'!$E$6:$BA$104,18,0)</f>
        <v>40</v>
      </c>
      <c r="Y1879" s="90">
        <f>VLOOKUP($B1879,'[9]Población Oficial 2019'!$E$6:$BA$104,19,0)</f>
        <v>37</v>
      </c>
      <c r="Z1879" s="90">
        <f>VLOOKUP($B1879,'[9]Población Oficial 2019'!$E$6:$BA$104,20,0)</f>
        <v>34</v>
      </c>
      <c r="AA1879" s="90">
        <f>VLOOKUP($B1879,'[9]Población Oficial 2019'!$E$6:$BA$104,21,0)</f>
        <v>31</v>
      </c>
      <c r="AB1879" s="90">
        <f>VLOOKUP($B1879,'[9]Población Oficial 2019'!$E$6:$BA$104,22,0)</f>
        <v>29</v>
      </c>
      <c r="AC1879" s="90">
        <f>VLOOKUP($B1879,'[9]Población Oficial 2019'!$E$6:$BA$104,23,0)</f>
        <v>28</v>
      </c>
      <c r="AD1879" s="90">
        <f>VLOOKUP($B1879,'[9]Población Oficial 2019'!$E$6:$BA$104,24,0)</f>
        <v>133</v>
      </c>
      <c r="AE1879" s="90">
        <f>VLOOKUP($B1879,'[9]Población Oficial 2019'!$E$6:$BA$104,25,0)</f>
        <v>142</v>
      </c>
      <c r="AF1879" s="90">
        <f>VLOOKUP($B1879,'[9]Población Oficial 2019'!$E$6:$BA$104,26,0)</f>
        <v>156</v>
      </c>
      <c r="AG1879" s="90">
        <f>VLOOKUP($B1879,'[9]Población Oficial 2019'!$E$6:$BA$104,27,0)</f>
        <v>135</v>
      </c>
      <c r="AH1879" s="90">
        <f>VLOOKUP($B1879,'[9]Población Oficial 2019'!$E$6:$BA$104,28,0)</f>
        <v>111</v>
      </c>
      <c r="AI1879" s="90">
        <f>VLOOKUP($B1879,'[9]Población Oficial 2019'!$E$6:$BA$104,29,0)</f>
        <v>104</v>
      </c>
      <c r="AJ1879" s="90">
        <f>VLOOKUP($B1879,'[9]Población Oficial 2019'!$E$6:$BA$104,30,0)</f>
        <v>94</v>
      </c>
      <c r="AK1879" s="90">
        <f>VLOOKUP($B1879,'[9]Población Oficial 2019'!$E$6:$BA$104,31,0)</f>
        <v>86</v>
      </c>
      <c r="AL1879" s="90">
        <f>VLOOKUP($B1879,'[9]Población Oficial 2019'!$E$6:$BA$104,32,0)</f>
        <v>55</v>
      </c>
      <c r="AM1879" s="90">
        <f>VLOOKUP($B1879,'[9]Población Oficial 2019'!$E$6:$BA$104,33,0)</f>
        <v>40</v>
      </c>
      <c r="AN1879" s="90">
        <f>VLOOKUP($B1879,'[9]Población Oficial 2019'!$E$6:$BA$104,34,0)</f>
        <v>32</v>
      </c>
      <c r="AO1879" s="90">
        <f>VLOOKUP($B1879,'[9]Población Oficial 2019'!$E$6:$BA$104,35,0)</f>
        <v>20</v>
      </c>
      <c r="AP1879" s="90">
        <f>VLOOKUP($B1879,'[9]Población Oficial 2019'!$E$6:$BA$104,36,0)</f>
        <v>17</v>
      </c>
      <c r="AQ1879" s="90">
        <f>VLOOKUP($B1879,'[9]Población Oficial 2019'!$E$6:$BA$104,41,0)</f>
        <v>944</v>
      </c>
      <c r="AR1879" s="90">
        <f>VLOOKUP($B1879,'[9]Población Oficial 2019'!$E$6:$BA$104,42,0)</f>
        <v>101</v>
      </c>
      <c r="AS1879" s="90">
        <f>VLOOKUP($B1879,'[9]Población Oficial 2019'!$E$6:$BA$104,43,0)</f>
        <v>73</v>
      </c>
      <c r="AT1879" s="90">
        <f>VLOOKUP($B1879,'[9]Población Oficial 2019'!$E$6:$BA$104,44,0)</f>
        <v>392</v>
      </c>
      <c r="AU1879" s="90">
        <f>VLOOKUP($B1879,'[9]Población Oficial 2019'!$E$6:$BA$104,45,0)</f>
        <v>23</v>
      </c>
    </row>
    <row r="1880" spans="1:47" ht="12">
      <c r="A1880" s="97">
        <v>1881</v>
      </c>
      <c r="B1880" s="97"/>
      <c r="C1880" s="98"/>
      <c r="D1880" s="98"/>
      <c r="E1880" s="98"/>
      <c r="F1880" s="98" t="s">
        <v>1188</v>
      </c>
      <c r="G1880" s="17" t="s">
        <v>1214</v>
      </c>
      <c r="H1880" s="81"/>
      <c r="I1880" s="81">
        <f t="shared" si="442"/>
        <v>7266</v>
      </c>
      <c r="J1880" s="17">
        <f>SUM(J1881:J1888)</f>
        <v>144</v>
      </c>
      <c r="K1880" s="17">
        <f t="shared" ref="K1880:AU1880" si="449">SUM(K1881:K1888)</f>
        <v>137</v>
      </c>
      <c r="L1880" s="17">
        <f t="shared" si="449"/>
        <v>122</v>
      </c>
      <c r="M1880" s="17">
        <f t="shared" si="449"/>
        <v>129</v>
      </c>
      <c r="N1880" s="17">
        <f t="shared" si="449"/>
        <v>155</v>
      </c>
      <c r="O1880" s="17">
        <f t="shared" si="449"/>
        <v>163</v>
      </c>
      <c r="P1880" s="17">
        <f t="shared" si="449"/>
        <v>179</v>
      </c>
      <c r="Q1880" s="17">
        <f t="shared" si="449"/>
        <v>180</v>
      </c>
      <c r="R1880" s="17">
        <f t="shared" si="449"/>
        <v>179</v>
      </c>
      <c r="S1880" s="17">
        <f t="shared" si="449"/>
        <v>179</v>
      </c>
      <c r="T1880" s="17">
        <f t="shared" si="449"/>
        <v>173</v>
      </c>
      <c r="U1880" s="17">
        <f t="shared" si="449"/>
        <v>170</v>
      </c>
      <c r="V1880" s="17">
        <f t="shared" si="449"/>
        <v>161</v>
      </c>
      <c r="W1880" s="17">
        <f t="shared" si="449"/>
        <v>155</v>
      </c>
      <c r="X1880" s="17">
        <f t="shared" si="449"/>
        <v>148</v>
      </c>
      <c r="Y1880" s="17">
        <f t="shared" si="449"/>
        <v>140</v>
      </c>
      <c r="Z1880" s="17">
        <f t="shared" si="449"/>
        <v>131</v>
      </c>
      <c r="AA1880" s="17">
        <f t="shared" si="449"/>
        <v>126</v>
      </c>
      <c r="AB1880" s="17">
        <f t="shared" si="449"/>
        <v>122</v>
      </c>
      <c r="AC1880" s="17">
        <f t="shared" si="449"/>
        <v>124</v>
      </c>
      <c r="AD1880" s="17">
        <f t="shared" si="449"/>
        <v>583</v>
      </c>
      <c r="AE1880" s="17">
        <f t="shared" si="449"/>
        <v>564</v>
      </c>
      <c r="AF1880" s="17">
        <f t="shared" si="449"/>
        <v>596</v>
      </c>
      <c r="AG1880" s="17">
        <f t="shared" si="449"/>
        <v>526</v>
      </c>
      <c r="AH1880" s="17">
        <f t="shared" si="449"/>
        <v>469</v>
      </c>
      <c r="AI1880" s="17">
        <f t="shared" si="449"/>
        <v>400</v>
      </c>
      <c r="AJ1880" s="17">
        <f t="shared" si="449"/>
        <v>346</v>
      </c>
      <c r="AK1880" s="17">
        <f t="shared" si="449"/>
        <v>219</v>
      </c>
      <c r="AL1880" s="17">
        <f t="shared" si="449"/>
        <v>212</v>
      </c>
      <c r="AM1880" s="17">
        <f t="shared" si="449"/>
        <v>155</v>
      </c>
      <c r="AN1880" s="17">
        <f t="shared" si="449"/>
        <v>79</v>
      </c>
      <c r="AO1880" s="17">
        <f t="shared" si="449"/>
        <v>56</v>
      </c>
      <c r="AP1880" s="17">
        <f t="shared" si="449"/>
        <v>44</v>
      </c>
      <c r="AQ1880" s="17">
        <f t="shared" si="449"/>
        <v>3533</v>
      </c>
      <c r="AR1880" s="17">
        <f t="shared" si="449"/>
        <v>369</v>
      </c>
      <c r="AS1880" s="17">
        <f t="shared" si="449"/>
        <v>323</v>
      </c>
      <c r="AT1880" s="17">
        <f t="shared" si="449"/>
        <v>1481</v>
      </c>
      <c r="AU1880" s="17">
        <f t="shared" si="449"/>
        <v>150</v>
      </c>
    </row>
    <row r="1881" spans="1:47" ht="12">
      <c r="A1881" s="58">
        <v>1882</v>
      </c>
      <c r="B1881" s="58">
        <v>4258</v>
      </c>
      <c r="C1881" s="59" t="s">
        <v>1176</v>
      </c>
      <c r="D1881" s="59" t="s">
        <v>921</v>
      </c>
      <c r="E1881" s="59" t="s">
        <v>943</v>
      </c>
      <c r="F1881" s="59" t="s">
        <v>944</v>
      </c>
      <c r="G1881" s="12" t="s">
        <v>271</v>
      </c>
      <c r="H1881" s="14">
        <f t="shared" ref="H1881:H1888" si="450">B1881</f>
        <v>4258</v>
      </c>
      <c r="I1881" s="14">
        <f t="shared" si="442"/>
        <v>950</v>
      </c>
      <c r="J1881" s="12">
        <f>VLOOKUP($B1881,'[1]METAS 2019'!$D$4:$Q$843,5,0)</f>
        <v>18</v>
      </c>
      <c r="K1881" s="12">
        <f>VLOOKUP($B1881,'[1]METAS 2019'!$D$4:$Q$843,4,0)</f>
        <v>16</v>
      </c>
      <c r="L1881" s="12">
        <f>VLOOKUP($B1881,'[1]METAS 2019'!$D$4:$Q$843,11,0)</f>
        <v>11</v>
      </c>
      <c r="M1881" s="12">
        <f>VLOOKUP($B1881,'[1]METAS 2019'!$D$4:$Q$843,12,0)</f>
        <v>21</v>
      </c>
      <c r="N1881" s="12">
        <f>VLOOKUP($B1881,'[1]METAS 2019'!$D$4:$Q$843,13,0)</f>
        <v>27</v>
      </c>
      <c r="O1881" s="12">
        <f>VLOOKUP($B1881,'[1]METAS 2019'!$D$4:$Q$843,14,0)</f>
        <v>22</v>
      </c>
      <c r="P1881" s="90">
        <f>VLOOKUP($B1881,'[9]Población Oficial 2019'!$E$6:$BA$104,10,0)</f>
        <v>25</v>
      </c>
      <c r="Q1881" s="90">
        <f>VLOOKUP($B1881,'[9]Población Oficial 2019'!$E$6:$BA$104,11,0)</f>
        <v>26</v>
      </c>
      <c r="R1881" s="90">
        <f>VLOOKUP($B1881,'[9]Población Oficial 2019'!$E$6:$BA$104,12,0)</f>
        <v>25</v>
      </c>
      <c r="S1881" s="90">
        <f>VLOOKUP($B1881,'[9]Población Oficial 2019'!$E$6:$BA$104,13,0)</f>
        <v>26</v>
      </c>
      <c r="T1881" s="90">
        <f>VLOOKUP($B1881,'[9]Población Oficial 2019'!$E$6:$BA$104,14,0)</f>
        <v>22</v>
      </c>
      <c r="U1881" s="90">
        <f>VLOOKUP($B1881,'[9]Población Oficial 2019'!$E$6:$BA$104,15,0)</f>
        <v>22</v>
      </c>
      <c r="V1881" s="90">
        <f>VLOOKUP($B1881,'[9]Población Oficial 2019'!$E$6:$BA$104,16,0)</f>
        <v>21</v>
      </c>
      <c r="W1881" s="90">
        <f>VLOOKUP($B1881,'[9]Población Oficial 2019'!$E$6:$BA$104,17,0)</f>
        <v>20</v>
      </c>
      <c r="X1881" s="90">
        <f>VLOOKUP($B1881,'[9]Población Oficial 2019'!$E$6:$BA$104,18,0)</f>
        <v>19</v>
      </c>
      <c r="Y1881" s="90">
        <f>VLOOKUP($B1881,'[9]Población Oficial 2019'!$E$6:$BA$104,19,0)</f>
        <v>18</v>
      </c>
      <c r="Z1881" s="90">
        <f>VLOOKUP($B1881,'[9]Población Oficial 2019'!$E$6:$BA$104,20,0)</f>
        <v>17</v>
      </c>
      <c r="AA1881" s="90">
        <f>VLOOKUP($B1881,'[9]Población Oficial 2019'!$E$6:$BA$104,21,0)</f>
        <v>16</v>
      </c>
      <c r="AB1881" s="90">
        <f>VLOOKUP($B1881,'[9]Población Oficial 2019'!$E$6:$BA$104,22,0)</f>
        <v>16</v>
      </c>
      <c r="AC1881" s="90">
        <f>VLOOKUP($B1881,'[9]Población Oficial 2019'!$E$6:$BA$104,23,0)</f>
        <v>16</v>
      </c>
      <c r="AD1881" s="90">
        <f>VLOOKUP($B1881,'[9]Población Oficial 2019'!$E$6:$BA$104,24,0)</f>
        <v>75</v>
      </c>
      <c r="AE1881" s="90">
        <f>VLOOKUP($B1881,'[9]Población Oficial 2019'!$E$6:$BA$104,25,0)</f>
        <v>73</v>
      </c>
      <c r="AF1881" s="90">
        <f>VLOOKUP($B1881,'[9]Población Oficial 2019'!$E$6:$BA$104,26,0)</f>
        <v>77</v>
      </c>
      <c r="AG1881" s="90">
        <f>VLOOKUP($B1881,'[9]Población Oficial 2019'!$E$6:$BA$104,27,0)</f>
        <v>68</v>
      </c>
      <c r="AH1881" s="90">
        <f>VLOOKUP($B1881,'[9]Población Oficial 2019'!$E$6:$BA$104,28,0)</f>
        <v>60</v>
      </c>
      <c r="AI1881" s="90">
        <f>VLOOKUP($B1881,'[9]Población Oficial 2019'!$E$6:$BA$104,29,0)</f>
        <v>52</v>
      </c>
      <c r="AJ1881" s="90">
        <f>VLOOKUP($B1881,'[9]Población Oficial 2019'!$E$6:$BA$104,30,0)</f>
        <v>44</v>
      </c>
      <c r="AK1881" s="90">
        <f>VLOOKUP($B1881,'[9]Población Oficial 2019'!$E$6:$BA$104,31,0)</f>
        <v>28</v>
      </c>
      <c r="AL1881" s="90">
        <f>VLOOKUP($B1881,'[9]Población Oficial 2019'!$E$6:$BA$104,32,0)</f>
        <v>27</v>
      </c>
      <c r="AM1881" s="90">
        <f>VLOOKUP($B1881,'[9]Población Oficial 2019'!$E$6:$BA$104,33,0)</f>
        <v>20</v>
      </c>
      <c r="AN1881" s="90">
        <f>VLOOKUP($B1881,'[9]Población Oficial 2019'!$E$6:$BA$104,34,0)</f>
        <v>10</v>
      </c>
      <c r="AO1881" s="90">
        <f>VLOOKUP($B1881,'[9]Población Oficial 2019'!$E$6:$BA$104,35,0)</f>
        <v>7</v>
      </c>
      <c r="AP1881" s="90">
        <f>VLOOKUP($B1881,'[9]Población Oficial 2019'!$E$6:$BA$104,36,0)</f>
        <v>5</v>
      </c>
      <c r="AQ1881" s="90">
        <f>VLOOKUP($B1881,'[9]Población Oficial 2019'!$E$6:$BA$104,41,0)</f>
        <v>459</v>
      </c>
      <c r="AR1881" s="90">
        <f>VLOOKUP($B1881,'[9]Población Oficial 2019'!$E$6:$BA$104,42,0)</f>
        <v>48</v>
      </c>
      <c r="AS1881" s="90">
        <f>VLOOKUP($B1881,'[9]Población Oficial 2019'!$E$6:$BA$104,43,0)</f>
        <v>42</v>
      </c>
      <c r="AT1881" s="90">
        <f>VLOOKUP($B1881,'[9]Población Oficial 2019'!$E$6:$BA$104,44,0)</f>
        <v>193</v>
      </c>
      <c r="AU1881" s="90">
        <f>VLOOKUP($B1881,'[9]Población Oficial 2019'!$E$6:$BA$104,45,0)</f>
        <v>18</v>
      </c>
    </row>
    <row r="1882" spans="1:47" ht="12">
      <c r="A1882" s="58">
        <v>1883</v>
      </c>
      <c r="B1882" s="58">
        <v>4256</v>
      </c>
      <c r="C1882" s="59" t="s">
        <v>1176</v>
      </c>
      <c r="D1882" s="59" t="s">
        <v>921</v>
      </c>
      <c r="E1882" s="59" t="s">
        <v>943</v>
      </c>
      <c r="F1882" s="59" t="s">
        <v>945</v>
      </c>
      <c r="G1882" s="12" t="s">
        <v>283</v>
      </c>
      <c r="H1882" s="14">
        <f t="shared" si="450"/>
        <v>4256</v>
      </c>
      <c r="I1882" s="14">
        <f t="shared" si="442"/>
        <v>1689</v>
      </c>
      <c r="J1882" s="12">
        <f>VLOOKUP($B1882,'[1]METAS 2019'!$D$4:$Q$843,5,0)</f>
        <v>28</v>
      </c>
      <c r="K1882" s="12">
        <f>VLOOKUP($B1882,'[1]METAS 2019'!$D$4:$Q$843,4,0)</f>
        <v>28</v>
      </c>
      <c r="L1882" s="12">
        <f>VLOOKUP($B1882,'[1]METAS 2019'!$D$4:$Q$843,11,0)</f>
        <v>24</v>
      </c>
      <c r="M1882" s="12">
        <f>VLOOKUP($B1882,'[1]METAS 2019'!$D$4:$Q$843,12,0)</f>
        <v>18</v>
      </c>
      <c r="N1882" s="12">
        <f>VLOOKUP($B1882,'[1]METAS 2019'!$D$4:$Q$843,13,0)</f>
        <v>24</v>
      </c>
      <c r="O1882" s="12">
        <f>VLOOKUP($B1882,'[1]METAS 2019'!$D$4:$Q$843,14,0)</f>
        <v>28</v>
      </c>
      <c r="P1882" s="90">
        <f>VLOOKUP($B1882,'[9]Población Oficial 2019'!$E$6:$BA$104,10,0)</f>
        <v>42</v>
      </c>
      <c r="Q1882" s="90">
        <f>VLOOKUP($B1882,'[9]Población Oficial 2019'!$E$6:$BA$104,11,0)</f>
        <v>42</v>
      </c>
      <c r="R1882" s="90">
        <f>VLOOKUP($B1882,'[9]Población Oficial 2019'!$E$6:$BA$104,12,0)</f>
        <v>42</v>
      </c>
      <c r="S1882" s="90">
        <f>VLOOKUP($B1882,'[9]Población Oficial 2019'!$E$6:$BA$104,13,0)</f>
        <v>41</v>
      </c>
      <c r="T1882" s="90">
        <f>VLOOKUP($B1882,'[9]Población Oficial 2019'!$E$6:$BA$104,14,0)</f>
        <v>42</v>
      </c>
      <c r="U1882" s="90">
        <f>VLOOKUP($B1882,'[9]Población Oficial 2019'!$E$6:$BA$104,15,0)</f>
        <v>40</v>
      </c>
      <c r="V1882" s="90">
        <f>VLOOKUP($B1882,'[9]Población Oficial 2019'!$E$6:$BA$104,16,0)</f>
        <v>39</v>
      </c>
      <c r="W1882" s="90">
        <f>VLOOKUP($B1882,'[9]Población Oficial 2019'!$E$6:$BA$104,17,0)</f>
        <v>37</v>
      </c>
      <c r="X1882" s="90">
        <f>VLOOKUP($B1882,'[9]Población Oficial 2019'!$E$6:$BA$104,18,0)</f>
        <v>35</v>
      </c>
      <c r="Y1882" s="90">
        <f>VLOOKUP($B1882,'[9]Población Oficial 2019'!$E$6:$BA$104,19,0)</f>
        <v>34</v>
      </c>
      <c r="Z1882" s="90">
        <f>VLOOKUP($B1882,'[9]Población Oficial 2019'!$E$6:$BA$104,20,0)</f>
        <v>31</v>
      </c>
      <c r="AA1882" s="90">
        <f>VLOOKUP($B1882,'[9]Población Oficial 2019'!$E$6:$BA$104,21,0)</f>
        <v>31</v>
      </c>
      <c r="AB1882" s="90">
        <f>VLOOKUP($B1882,'[9]Población Oficial 2019'!$E$6:$BA$104,22,0)</f>
        <v>29</v>
      </c>
      <c r="AC1882" s="90">
        <f>VLOOKUP($B1882,'[9]Población Oficial 2019'!$E$6:$BA$104,23,0)</f>
        <v>30</v>
      </c>
      <c r="AD1882" s="90">
        <f>VLOOKUP($B1882,'[9]Población Oficial 2019'!$E$6:$BA$104,24,0)</f>
        <v>139</v>
      </c>
      <c r="AE1882" s="90">
        <f>VLOOKUP($B1882,'[9]Población Oficial 2019'!$E$6:$BA$104,25,0)</f>
        <v>134</v>
      </c>
      <c r="AF1882" s="90">
        <f>VLOOKUP($B1882,'[9]Población Oficial 2019'!$E$6:$BA$104,26,0)</f>
        <v>140</v>
      </c>
      <c r="AG1882" s="90">
        <f>VLOOKUP($B1882,'[9]Población Oficial 2019'!$E$6:$BA$104,27,0)</f>
        <v>124</v>
      </c>
      <c r="AH1882" s="90">
        <f>VLOOKUP($B1882,'[9]Población Oficial 2019'!$E$6:$BA$104,28,0)</f>
        <v>112</v>
      </c>
      <c r="AI1882" s="90">
        <f>VLOOKUP($B1882,'[9]Población Oficial 2019'!$E$6:$BA$104,29,0)</f>
        <v>96</v>
      </c>
      <c r="AJ1882" s="90">
        <f>VLOOKUP($B1882,'[9]Población Oficial 2019'!$E$6:$BA$104,30,0)</f>
        <v>83</v>
      </c>
      <c r="AK1882" s="90">
        <f>VLOOKUP($B1882,'[9]Población Oficial 2019'!$E$6:$BA$104,31,0)</f>
        <v>54</v>
      </c>
      <c r="AL1882" s="90">
        <f>VLOOKUP($B1882,'[9]Población Oficial 2019'!$E$6:$BA$104,32,0)</f>
        <v>52</v>
      </c>
      <c r="AM1882" s="90">
        <f>VLOOKUP($B1882,'[9]Población Oficial 2019'!$E$6:$BA$104,33,0)</f>
        <v>39</v>
      </c>
      <c r="AN1882" s="90">
        <f>VLOOKUP($B1882,'[9]Población Oficial 2019'!$E$6:$BA$104,34,0)</f>
        <v>21</v>
      </c>
      <c r="AO1882" s="90">
        <f>VLOOKUP($B1882,'[9]Población Oficial 2019'!$E$6:$BA$104,35,0)</f>
        <v>16</v>
      </c>
      <c r="AP1882" s="90">
        <f>VLOOKUP($B1882,'[9]Población Oficial 2019'!$E$6:$BA$104,36,0)</f>
        <v>14</v>
      </c>
      <c r="AQ1882" s="90">
        <f>VLOOKUP($B1882,'[9]Población Oficial 2019'!$E$6:$BA$104,41,0)</f>
        <v>815</v>
      </c>
      <c r="AR1882" s="90">
        <f>VLOOKUP($B1882,'[9]Población Oficial 2019'!$E$6:$BA$104,42,0)</f>
        <v>84</v>
      </c>
      <c r="AS1882" s="90">
        <f>VLOOKUP($B1882,'[9]Población Oficial 2019'!$E$6:$BA$104,43,0)</f>
        <v>75</v>
      </c>
      <c r="AT1882" s="90">
        <f>VLOOKUP($B1882,'[9]Población Oficial 2019'!$E$6:$BA$104,44,0)</f>
        <v>341</v>
      </c>
      <c r="AU1882" s="90">
        <f>VLOOKUP($B1882,'[9]Población Oficial 2019'!$E$6:$BA$104,45,0)</f>
        <v>29</v>
      </c>
    </row>
    <row r="1883" spans="1:47" ht="12">
      <c r="A1883" s="58">
        <v>1884</v>
      </c>
      <c r="B1883" s="58">
        <v>18121</v>
      </c>
      <c r="C1883" s="59" t="s">
        <v>1176</v>
      </c>
      <c r="D1883" s="59" t="s">
        <v>921</v>
      </c>
      <c r="E1883" s="59" t="s">
        <v>943</v>
      </c>
      <c r="F1883" s="59" t="s">
        <v>946</v>
      </c>
      <c r="G1883" s="12" t="s">
        <v>266</v>
      </c>
      <c r="H1883" s="14">
        <f t="shared" si="450"/>
        <v>18121</v>
      </c>
      <c r="I1883" s="14">
        <f t="shared" si="442"/>
        <v>647</v>
      </c>
      <c r="J1883" s="12">
        <f>VLOOKUP($B1883,'[1]METAS 2019'!$D$4:$Q$843,5,0)</f>
        <v>14</v>
      </c>
      <c r="K1883" s="12">
        <f>VLOOKUP($B1883,'[1]METAS 2019'!$D$4:$Q$843,4,0)</f>
        <v>12</v>
      </c>
      <c r="L1883" s="12">
        <f>VLOOKUP($B1883,'[1]METAS 2019'!$D$4:$Q$843,11,0)</f>
        <v>9</v>
      </c>
      <c r="M1883" s="12">
        <f>VLOOKUP($B1883,'[1]METAS 2019'!$D$4:$Q$843,12,0)</f>
        <v>12</v>
      </c>
      <c r="N1883" s="12">
        <f>VLOOKUP($B1883,'[1]METAS 2019'!$D$4:$Q$843,13,0)</f>
        <v>13</v>
      </c>
      <c r="O1883" s="12">
        <f>VLOOKUP($B1883,'[1]METAS 2019'!$D$4:$Q$843,14,0)</f>
        <v>14</v>
      </c>
      <c r="P1883" s="90">
        <f>VLOOKUP($B1883,'[9]Población Oficial 2019'!$E$6:$BA$104,10,0)</f>
        <v>16</v>
      </c>
      <c r="Q1883" s="90">
        <f>VLOOKUP($B1883,'[9]Población Oficial 2019'!$E$6:$BA$104,11,0)</f>
        <v>16</v>
      </c>
      <c r="R1883" s="90">
        <f>VLOOKUP($B1883,'[9]Población Oficial 2019'!$E$6:$BA$104,12,0)</f>
        <v>16</v>
      </c>
      <c r="S1883" s="90">
        <f>VLOOKUP($B1883,'[9]Población Oficial 2019'!$E$6:$BA$104,13,0)</f>
        <v>16</v>
      </c>
      <c r="T1883" s="90">
        <f>VLOOKUP($B1883,'[9]Población Oficial 2019'!$E$6:$BA$104,14,0)</f>
        <v>15</v>
      </c>
      <c r="U1883" s="90">
        <f>VLOOKUP($B1883,'[9]Población Oficial 2019'!$E$6:$BA$104,15,0)</f>
        <v>15</v>
      </c>
      <c r="V1883" s="90">
        <f>VLOOKUP($B1883,'[9]Población Oficial 2019'!$E$6:$BA$104,16,0)</f>
        <v>14</v>
      </c>
      <c r="W1883" s="90">
        <f>VLOOKUP($B1883,'[9]Población Oficial 2019'!$E$6:$BA$104,17,0)</f>
        <v>14</v>
      </c>
      <c r="X1883" s="90">
        <f>VLOOKUP($B1883,'[9]Población Oficial 2019'!$E$6:$BA$104,18,0)</f>
        <v>13</v>
      </c>
      <c r="Y1883" s="90">
        <f>VLOOKUP($B1883,'[9]Población Oficial 2019'!$E$6:$BA$104,19,0)</f>
        <v>12</v>
      </c>
      <c r="Z1883" s="90">
        <f>VLOOKUP($B1883,'[9]Población Oficial 2019'!$E$6:$BA$104,20,0)</f>
        <v>12</v>
      </c>
      <c r="AA1883" s="90">
        <f>VLOOKUP($B1883,'[9]Población Oficial 2019'!$E$6:$BA$104,21,0)</f>
        <v>11</v>
      </c>
      <c r="AB1883" s="90">
        <f>VLOOKUP($B1883,'[9]Población Oficial 2019'!$E$6:$BA$104,22,0)</f>
        <v>11</v>
      </c>
      <c r="AC1883" s="90">
        <f>VLOOKUP($B1883,'[9]Población Oficial 2019'!$E$6:$BA$104,23,0)</f>
        <v>11</v>
      </c>
      <c r="AD1883" s="90">
        <f>VLOOKUP($B1883,'[9]Población Oficial 2019'!$E$6:$BA$104,24,0)</f>
        <v>52</v>
      </c>
      <c r="AE1883" s="90">
        <f>VLOOKUP($B1883,'[9]Población Oficial 2019'!$E$6:$BA$104,25,0)</f>
        <v>51</v>
      </c>
      <c r="AF1883" s="90">
        <f>VLOOKUP($B1883,'[9]Población Oficial 2019'!$E$6:$BA$104,26,0)</f>
        <v>54</v>
      </c>
      <c r="AG1883" s="90">
        <f>VLOOKUP($B1883,'[9]Población Oficial 2019'!$E$6:$BA$104,27,0)</f>
        <v>47</v>
      </c>
      <c r="AH1883" s="90">
        <f>VLOOKUP($B1883,'[9]Población Oficial 2019'!$E$6:$BA$104,28,0)</f>
        <v>42</v>
      </c>
      <c r="AI1883" s="90">
        <f>VLOOKUP($B1883,'[9]Población Oficial 2019'!$E$6:$BA$104,29,0)</f>
        <v>36</v>
      </c>
      <c r="AJ1883" s="90">
        <f>VLOOKUP($B1883,'[9]Población Oficial 2019'!$E$6:$BA$104,30,0)</f>
        <v>31</v>
      </c>
      <c r="AK1883" s="90">
        <f>VLOOKUP($B1883,'[9]Población Oficial 2019'!$E$6:$BA$104,31,0)</f>
        <v>19</v>
      </c>
      <c r="AL1883" s="90">
        <f>VLOOKUP($B1883,'[9]Población Oficial 2019'!$E$6:$BA$104,32,0)</f>
        <v>19</v>
      </c>
      <c r="AM1883" s="90">
        <f>VLOOKUP($B1883,'[9]Población Oficial 2019'!$E$6:$BA$104,33,0)</f>
        <v>14</v>
      </c>
      <c r="AN1883" s="90">
        <f>VLOOKUP($B1883,'[9]Población Oficial 2019'!$E$6:$BA$104,34,0)</f>
        <v>7</v>
      </c>
      <c r="AO1883" s="90">
        <f>VLOOKUP($B1883,'[9]Población Oficial 2019'!$E$6:$BA$104,35,0)</f>
        <v>5</v>
      </c>
      <c r="AP1883" s="90">
        <f>VLOOKUP($B1883,'[9]Población Oficial 2019'!$E$6:$BA$104,36,0)</f>
        <v>4</v>
      </c>
      <c r="AQ1883" s="90">
        <f>VLOOKUP($B1883,'[9]Población Oficial 2019'!$E$6:$BA$104,41,0)</f>
        <v>320</v>
      </c>
      <c r="AR1883" s="90">
        <f>VLOOKUP($B1883,'[9]Población Oficial 2019'!$E$6:$BA$104,42,0)</f>
        <v>33</v>
      </c>
      <c r="AS1883" s="90">
        <f>VLOOKUP($B1883,'[9]Población Oficial 2019'!$E$6:$BA$104,43,0)</f>
        <v>29</v>
      </c>
      <c r="AT1883" s="90">
        <f>VLOOKUP($B1883,'[9]Población Oficial 2019'!$E$6:$BA$104,44,0)</f>
        <v>134</v>
      </c>
      <c r="AU1883" s="90">
        <f>VLOOKUP($B1883,'[9]Población Oficial 2019'!$E$6:$BA$104,45,0)</f>
        <v>17</v>
      </c>
    </row>
    <row r="1884" spans="1:47" ht="12">
      <c r="A1884" s="58">
        <v>1885</v>
      </c>
      <c r="B1884" s="58">
        <v>4259</v>
      </c>
      <c r="C1884" s="59" t="s">
        <v>1176</v>
      </c>
      <c r="D1884" s="59" t="s">
        <v>921</v>
      </c>
      <c r="E1884" s="59" t="s">
        <v>943</v>
      </c>
      <c r="F1884" s="59" t="s">
        <v>947</v>
      </c>
      <c r="G1884" s="12" t="s">
        <v>266</v>
      </c>
      <c r="H1884" s="14">
        <f t="shared" si="450"/>
        <v>4259</v>
      </c>
      <c r="I1884" s="14">
        <f t="shared" si="442"/>
        <v>396</v>
      </c>
      <c r="J1884" s="12">
        <f>VLOOKUP($B1884,'[1]METAS 2019'!$D$4:$Q$843,5,0)</f>
        <v>5</v>
      </c>
      <c r="K1884" s="12">
        <f>VLOOKUP($B1884,'[1]METAS 2019'!$D$4:$Q$843,4,0)</f>
        <v>7</v>
      </c>
      <c r="L1884" s="12">
        <f>VLOOKUP($B1884,'[1]METAS 2019'!$D$4:$Q$843,11,0)</f>
        <v>10</v>
      </c>
      <c r="M1884" s="12">
        <f>VLOOKUP($B1884,'[1]METAS 2019'!$D$4:$Q$843,12,0)</f>
        <v>4</v>
      </c>
      <c r="N1884" s="12">
        <f>VLOOKUP($B1884,'[1]METAS 2019'!$D$4:$Q$843,13,0)</f>
        <v>7</v>
      </c>
      <c r="O1884" s="12">
        <f>VLOOKUP($B1884,'[1]METAS 2019'!$D$4:$Q$843,14,0)</f>
        <v>7</v>
      </c>
      <c r="P1884" s="90">
        <f>VLOOKUP($B1884,'[9]Población Oficial 2019'!$E$6:$BA$104,10,0)</f>
        <v>10</v>
      </c>
      <c r="Q1884" s="90">
        <f>VLOOKUP($B1884,'[9]Población Oficial 2019'!$E$6:$BA$104,11,0)</f>
        <v>10</v>
      </c>
      <c r="R1884" s="90">
        <f>VLOOKUP($B1884,'[9]Población Oficial 2019'!$E$6:$BA$104,12,0)</f>
        <v>10</v>
      </c>
      <c r="S1884" s="90">
        <f>VLOOKUP($B1884,'[9]Población Oficial 2019'!$E$6:$BA$104,13,0)</f>
        <v>10</v>
      </c>
      <c r="T1884" s="90">
        <f>VLOOKUP($B1884,'[9]Población Oficial 2019'!$E$6:$BA$104,14,0)</f>
        <v>11</v>
      </c>
      <c r="U1884" s="90">
        <f>VLOOKUP($B1884,'[9]Población Oficial 2019'!$E$6:$BA$104,15,0)</f>
        <v>11</v>
      </c>
      <c r="V1884" s="90">
        <f>VLOOKUP($B1884,'[9]Población Oficial 2019'!$E$6:$BA$104,16,0)</f>
        <v>8</v>
      </c>
      <c r="W1884" s="90">
        <f>VLOOKUP($B1884,'[9]Población Oficial 2019'!$E$6:$BA$104,17,0)</f>
        <v>9</v>
      </c>
      <c r="X1884" s="90">
        <f>VLOOKUP($B1884,'[9]Población Oficial 2019'!$E$6:$BA$104,18,0)</f>
        <v>8</v>
      </c>
      <c r="Y1884" s="90">
        <f>VLOOKUP($B1884,'[9]Población Oficial 2019'!$E$6:$BA$104,19,0)</f>
        <v>8</v>
      </c>
      <c r="Z1884" s="90">
        <f>VLOOKUP($B1884,'[9]Población Oficial 2019'!$E$6:$BA$104,20,0)</f>
        <v>7</v>
      </c>
      <c r="AA1884" s="90">
        <f>VLOOKUP($B1884,'[9]Población Oficial 2019'!$E$6:$BA$104,21,0)</f>
        <v>7</v>
      </c>
      <c r="AB1884" s="90">
        <f>VLOOKUP($B1884,'[9]Población Oficial 2019'!$E$6:$BA$104,22,0)</f>
        <v>7</v>
      </c>
      <c r="AC1884" s="90">
        <f>VLOOKUP($B1884,'[9]Población Oficial 2019'!$E$6:$BA$104,23,0)</f>
        <v>7</v>
      </c>
      <c r="AD1884" s="90">
        <f>VLOOKUP($B1884,'[9]Población Oficial 2019'!$E$6:$BA$104,24,0)</f>
        <v>32</v>
      </c>
      <c r="AE1884" s="90">
        <f>VLOOKUP($B1884,'[9]Población Oficial 2019'!$E$6:$BA$104,25,0)</f>
        <v>31</v>
      </c>
      <c r="AF1884" s="90">
        <f>VLOOKUP($B1884,'[9]Población Oficial 2019'!$E$6:$BA$104,26,0)</f>
        <v>33</v>
      </c>
      <c r="AG1884" s="90">
        <f>VLOOKUP($B1884,'[9]Población Oficial 2019'!$E$6:$BA$104,27,0)</f>
        <v>29</v>
      </c>
      <c r="AH1884" s="90">
        <f>VLOOKUP($B1884,'[9]Población Oficial 2019'!$E$6:$BA$104,28,0)</f>
        <v>26</v>
      </c>
      <c r="AI1884" s="90">
        <f>VLOOKUP($B1884,'[9]Población Oficial 2019'!$E$6:$BA$104,29,0)</f>
        <v>22</v>
      </c>
      <c r="AJ1884" s="90">
        <f>VLOOKUP($B1884,'[9]Población Oficial 2019'!$E$6:$BA$104,30,0)</f>
        <v>19</v>
      </c>
      <c r="AK1884" s="90">
        <f>VLOOKUP($B1884,'[9]Población Oficial 2019'!$E$6:$BA$104,31,0)</f>
        <v>12</v>
      </c>
      <c r="AL1884" s="90">
        <f>VLOOKUP($B1884,'[9]Población Oficial 2019'!$E$6:$BA$104,32,0)</f>
        <v>12</v>
      </c>
      <c r="AM1884" s="90">
        <f>VLOOKUP($B1884,'[9]Población Oficial 2019'!$E$6:$BA$104,33,0)</f>
        <v>8</v>
      </c>
      <c r="AN1884" s="90">
        <f>VLOOKUP($B1884,'[9]Población Oficial 2019'!$E$6:$BA$104,34,0)</f>
        <v>4</v>
      </c>
      <c r="AO1884" s="90">
        <f>VLOOKUP($B1884,'[9]Población Oficial 2019'!$E$6:$BA$104,35,0)</f>
        <v>3</v>
      </c>
      <c r="AP1884" s="90">
        <f>VLOOKUP($B1884,'[9]Población Oficial 2019'!$E$6:$BA$104,36,0)</f>
        <v>2</v>
      </c>
      <c r="AQ1884" s="90">
        <f>VLOOKUP($B1884,'[9]Población Oficial 2019'!$E$6:$BA$104,41,0)</f>
        <v>196</v>
      </c>
      <c r="AR1884" s="90">
        <f>VLOOKUP($B1884,'[9]Población Oficial 2019'!$E$6:$BA$104,42,0)</f>
        <v>21</v>
      </c>
      <c r="AS1884" s="90">
        <f>VLOOKUP($B1884,'[9]Población Oficial 2019'!$E$6:$BA$104,43,0)</f>
        <v>18</v>
      </c>
      <c r="AT1884" s="90">
        <f>VLOOKUP($B1884,'[9]Población Oficial 2019'!$E$6:$BA$104,44,0)</f>
        <v>82</v>
      </c>
      <c r="AU1884" s="90">
        <f>VLOOKUP($B1884,'[9]Población Oficial 2019'!$E$6:$BA$104,45,0)</f>
        <v>5</v>
      </c>
    </row>
    <row r="1885" spans="1:47" ht="12">
      <c r="A1885" s="58">
        <v>1886</v>
      </c>
      <c r="B1885" s="58">
        <v>4260</v>
      </c>
      <c r="C1885" s="59" t="s">
        <v>1176</v>
      </c>
      <c r="D1885" s="59" t="s">
        <v>921</v>
      </c>
      <c r="E1885" s="59" t="s">
        <v>943</v>
      </c>
      <c r="F1885" s="59" t="s">
        <v>948</v>
      </c>
      <c r="G1885" s="12" t="s">
        <v>271</v>
      </c>
      <c r="H1885" s="14">
        <f t="shared" si="450"/>
        <v>4260</v>
      </c>
      <c r="I1885" s="14">
        <f t="shared" si="442"/>
        <v>1802</v>
      </c>
      <c r="J1885" s="12">
        <f>VLOOKUP($B1885,'[1]METAS 2019'!$D$4:$Q$843,5,0)</f>
        <v>34</v>
      </c>
      <c r="K1885" s="12">
        <f>VLOOKUP($B1885,'[1]METAS 2019'!$D$4:$Q$843,4,0)</f>
        <v>29</v>
      </c>
      <c r="L1885" s="12">
        <f>VLOOKUP($B1885,'[1]METAS 2019'!$D$4:$Q$843,11,0)</f>
        <v>33</v>
      </c>
      <c r="M1885" s="12">
        <f>VLOOKUP($B1885,'[1]METAS 2019'!$D$4:$Q$843,12,0)</f>
        <v>33</v>
      </c>
      <c r="N1885" s="12">
        <f>VLOOKUP($B1885,'[1]METAS 2019'!$D$4:$Q$843,13,0)</f>
        <v>42</v>
      </c>
      <c r="O1885" s="12">
        <f>VLOOKUP($B1885,'[1]METAS 2019'!$D$4:$Q$843,14,0)</f>
        <v>44</v>
      </c>
      <c r="P1885" s="90">
        <f>VLOOKUP($B1885,'[9]Población Oficial 2019'!$E$6:$BA$104,10,0)</f>
        <v>44</v>
      </c>
      <c r="Q1885" s="90">
        <f>VLOOKUP($B1885,'[9]Población Oficial 2019'!$E$6:$BA$104,11,0)</f>
        <v>44</v>
      </c>
      <c r="R1885" s="90">
        <f>VLOOKUP($B1885,'[9]Población Oficial 2019'!$E$6:$BA$104,12,0)</f>
        <v>44</v>
      </c>
      <c r="S1885" s="90">
        <f>VLOOKUP($B1885,'[9]Población Oficial 2019'!$E$6:$BA$104,13,0)</f>
        <v>44</v>
      </c>
      <c r="T1885" s="90">
        <f>VLOOKUP($B1885,'[9]Población Oficial 2019'!$E$6:$BA$104,14,0)</f>
        <v>42</v>
      </c>
      <c r="U1885" s="90">
        <f>VLOOKUP($B1885,'[9]Población Oficial 2019'!$E$6:$BA$104,15,0)</f>
        <v>42</v>
      </c>
      <c r="V1885" s="90">
        <f>VLOOKUP($B1885,'[9]Población Oficial 2019'!$E$6:$BA$104,16,0)</f>
        <v>40</v>
      </c>
      <c r="W1885" s="90">
        <f>VLOOKUP($B1885,'[9]Población Oficial 2019'!$E$6:$BA$104,17,0)</f>
        <v>38</v>
      </c>
      <c r="X1885" s="90">
        <f>VLOOKUP($B1885,'[9]Población Oficial 2019'!$E$6:$BA$104,18,0)</f>
        <v>37</v>
      </c>
      <c r="Y1885" s="90">
        <f>VLOOKUP($B1885,'[9]Población Oficial 2019'!$E$6:$BA$104,19,0)</f>
        <v>35</v>
      </c>
      <c r="Z1885" s="90">
        <f>VLOOKUP($B1885,'[9]Población Oficial 2019'!$E$6:$BA$104,20,0)</f>
        <v>32</v>
      </c>
      <c r="AA1885" s="90">
        <f>VLOOKUP($B1885,'[9]Población Oficial 2019'!$E$6:$BA$104,21,0)</f>
        <v>31</v>
      </c>
      <c r="AB1885" s="90">
        <f>VLOOKUP($B1885,'[9]Población Oficial 2019'!$E$6:$BA$104,22,0)</f>
        <v>30</v>
      </c>
      <c r="AC1885" s="90">
        <f>VLOOKUP($B1885,'[9]Población Oficial 2019'!$E$6:$BA$104,23,0)</f>
        <v>31</v>
      </c>
      <c r="AD1885" s="90">
        <f>VLOOKUP($B1885,'[9]Población Oficial 2019'!$E$6:$BA$104,24,0)</f>
        <v>145</v>
      </c>
      <c r="AE1885" s="90">
        <f>VLOOKUP($B1885,'[9]Población Oficial 2019'!$E$6:$BA$104,25,0)</f>
        <v>140</v>
      </c>
      <c r="AF1885" s="90">
        <f>VLOOKUP($B1885,'[9]Población Oficial 2019'!$E$6:$BA$104,26,0)</f>
        <v>149</v>
      </c>
      <c r="AG1885" s="90">
        <f>VLOOKUP($B1885,'[9]Población Oficial 2019'!$E$6:$BA$104,27,0)</f>
        <v>131</v>
      </c>
      <c r="AH1885" s="90">
        <f>VLOOKUP($B1885,'[9]Población Oficial 2019'!$E$6:$BA$104,28,0)</f>
        <v>117</v>
      </c>
      <c r="AI1885" s="90">
        <f>VLOOKUP($B1885,'[9]Población Oficial 2019'!$E$6:$BA$104,29,0)</f>
        <v>99</v>
      </c>
      <c r="AJ1885" s="90">
        <f>VLOOKUP($B1885,'[9]Población Oficial 2019'!$E$6:$BA$104,30,0)</f>
        <v>86</v>
      </c>
      <c r="AK1885" s="90">
        <f>VLOOKUP($B1885,'[9]Población Oficial 2019'!$E$6:$BA$104,31,0)</f>
        <v>54</v>
      </c>
      <c r="AL1885" s="90">
        <f>VLOOKUP($B1885,'[9]Población Oficial 2019'!$E$6:$BA$104,32,0)</f>
        <v>52</v>
      </c>
      <c r="AM1885" s="90">
        <f>VLOOKUP($B1885,'[9]Población Oficial 2019'!$E$6:$BA$104,33,0)</f>
        <v>38</v>
      </c>
      <c r="AN1885" s="90">
        <f>VLOOKUP($B1885,'[9]Población Oficial 2019'!$E$6:$BA$104,34,0)</f>
        <v>19</v>
      </c>
      <c r="AO1885" s="90">
        <f>VLOOKUP($B1885,'[9]Población Oficial 2019'!$E$6:$BA$104,35,0)</f>
        <v>13</v>
      </c>
      <c r="AP1885" s="90">
        <f>VLOOKUP($B1885,'[9]Población Oficial 2019'!$E$6:$BA$104,36,0)</f>
        <v>10</v>
      </c>
      <c r="AQ1885" s="90">
        <f>VLOOKUP($B1885,'[9]Población Oficial 2019'!$E$6:$BA$104,41,0)</f>
        <v>886</v>
      </c>
      <c r="AR1885" s="90">
        <f>VLOOKUP($B1885,'[9]Población Oficial 2019'!$E$6:$BA$104,42,0)</f>
        <v>93</v>
      </c>
      <c r="AS1885" s="90">
        <f>VLOOKUP($B1885,'[9]Población Oficial 2019'!$E$6:$BA$104,43,0)</f>
        <v>81</v>
      </c>
      <c r="AT1885" s="90">
        <f>VLOOKUP($B1885,'[9]Población Oficial 2019'!$E$6:$BA$104,44,0)</f>
        <v>372</v>
      </c>
      <c r="AU1885" s="105">
        <v>35</v>
      </c>
    </row>
    <row r="1886" spans="1:47" ht="12">
      <c r="A1886" s="58">
        <v>1887</v>
      </c>
      <c r="B1886" s="58">
        <v>9965</v>
      </c>
      <c r="C1886" s="59" t="s">
        <v>1176</v>
      </c>
      <c r="D1886" s="59" t="s">
        <v>921</v>
      </c>
      <c r="E1886" s="59" t="s">
        <v>943</v>
      </c>
      <c r="F1886" s="59" t="s">
        <v>949</v>
      </c>
      <c r="G1886" s="12" t="s">
        <v>266</v>
      </c>
      <c r="H1886" s="14">
        <f t="shared" si="450"/>
        <v>9965</v>
      </c>
      <c r="I1886" s="14">
        <f t="shared" si="442"/>
        <v>454</v>
      </c>
      <c r="J1886" s="12">
        <f>VLOOKUP($B1886,'[1]METAS 2019'!$D$4:$Q$843,5,0)</f>
        <v>10</v>
      </c>
      <c r="K1886" s="12">
        <f>VLOOKUP($B1886,'[1]METAS 2019'!$D$4:$Q$843,4,0)</f>
        <v>8</v>
      </c>
      <c r="L1886" s="12">
        <f>VLOOKUP($B1886,'[1]METAS 2019'!$D$4:$Q$843,11,0)</f>
        <v>8</v>
      </c>
      <c r="M1886" s="12">
        <f>VLOOKUP($B1886,'[1]METAS 2019'!$D$4:$Q$843,12,0)</f>
        <v>12</v>
      </c>
      <c r="N1886" s="12">
        <f>VLOOKUP($B1886,'[1]METAS 2019'!$D$4:$Q$843,13,0)</f>
        <v>15</v>
      </c>
      <c r="O1886" s="12">
        <f>VLOOKUP($B1886,'[1]METAS 2019'!$D$4:$Q$843,14,0)</f>
        <v>16</v>
      </c>
      <c r="P1886" s="90">
        <f>VLOOKUP($B1886,'[9]Población Oficial 2019'!$E$6:$BA$104,10,0)</f>
        <v>11</v>
      </c>
      <c r="Q1886" s="90">
        <f>VLOOKUP($B1886,'[9]Población Oficial 2019'!$E$6:$BA$104,11,0)</f>
        <v>11</v>
      </c>
      <c r="R1886" s="90">
        <f>VLOOKUP($B1886,'[9]Población Oficial 2019'!$E$6:$BA$104,12,0)</f>
        <v>11</v>
      </c>
      <c r="S1886" s="90">
        <f>VLOOKUP($B1886,'[9]Población Oficial 2019'!$E$6:$BA$104,13,0)</f>
        <v>11</v>
      </c>
      <c r="T1886" s="90">
        <f>VLOOKUP($B1886,'[9]Población Oficial 2019'!$E$6:$BA$104,14,0)</f>
        <v>10</v>
      </c>
      <c r="U1886" s="90">
        <f>VLOOKUP($B1886,'[9]Población Oficial 2019'!$E$6:$BA$104,15,0)</f>
        <v>10</v>
      </c>
      <c r="V1886" s="90">
        <f>VLOOKUP($B1886,'[9]Población Oficial 2019'!$E$6:$BA$104,16,0)</f>
        <v>10</v>
      </c>
      <c r="W1886" s="90">
        <f>VLOOKUP($B1886,'[9]Población Oficial 2019'!$E$6:$BA$104,17,0)</f>
        <v>9</v>
      </c>
      <c r="X1886" s="90">
        <f>VLOOKUP($B1886,'[9]Población Oficial 2019'!$E$6:$BA$104,18,0)</f>
        <v>9</v>
      </c>
      <c r="Y1886" s="90">
        <f>VLOOKUP($B1886,'[9]Población Oficial 2019'!$E$6:$BA$104,19,0)</f>
        <v>8</v>
      </c>
      <c r="Z1886" s="90">
        <f>VLOOKUP($B1886,'[9]Población Oficial 2019'!$E$6:$BA$104,20,0)</f>
        <v>8</v>
      </c>
      <c r="AA1886" s="90">
        <f>VLOOKUP($B1886,'[9]Población Oficial 2019'!$E$6:$BA$104,21,0)</f>
        <v>8</v>
      </c>
      <c r="AB1886" s="90">
        <f>VLOOKUP($B1886,'[9]Población Oficial 2019'!$E$6:$BA$104,22,0)</f>
        <v>7</v>
      </c>
      <c r="AC1886" s="90">
        <f>VLOOKUP($B1886,'[9]Población Oficial 2019'!$E$6:$BA$104,23,0)</f>
        <v>7</v>
      </c>
      <c r="AD1886" s="90">
        <f>VLOOKUP($B1886,'[9]Población Oficial 2019'!$E$6:$BA$104,24,0)</f>
        <v>35</v>
      </c>
      <c r="AE1886" s="90">
        <f>VLOOKUP($B1886,'[9]Población Oficial 2019'!$E$6:$BA$104,25,0)</f>
        <v>34</v>
      </c>
      <c r="AF1886" s="90">
        <f>VLOOKUP($B1886,'[9]Población Oficial 2019'!$E$6:$BA$104,26,0)</f>
        <v>36</v>
      </c>
      <c r="AG1886" s="90">
        <f>VLOOKUP($B1886,'[9]Población Oficial 2019'!$E$6:$BA$104,27,0)</f>
        <v>32</v>
      </c>
      <c r="AH1886" s="90">
        <f>VLOOKUP($B1886,'[9]Población Oficial 2019'!$E$6:$BA$104,28,0)</f>
        <v>28</v>
      </c>
      <c r="AI1886" s="90">
        <f>VLOOKUP($B1886,'[9]Población Oficial 2019'!$E$6:$BA$104,29,0)</f>
        <v>24</v>
      </c>
      <c r="AJ1886" s="90">
        <f>VLOOKUP($B1886,'[9]Población Oficial 2019'!$E$6:$BA$104,30,0)</f>
        <v>21</v>
      </c>
      <c r="AK1886" s="90">
        <f>VLOOKUP($B1886,'[9]Población Oficial 2019'!$E$6:$BA$104,31,0)</f>
        <v>13</v>
      </c>
      <c r="AL1886" s="90">
        <f>VLOOKUP($B1886,'[9]Población Oficial 2019'!$E$6:$BA$104,32,0)</f>
        <v>13</v>
      </c>
      <c r="AM1886" s="90">
        <f>VLOOKUP($B1886,'[9]Población Oficial 2019'!$E$6:$BA$104,33,0)</f>
        <v>9</v>
      </c>
      <c r="AN1886" s="90">
        <f>VLOOKUP($B1886,'[9]Población Oficial 2019'!$E$6:$BA$104,34,0)</f>
        <v>5</v>
      </c>
      <c r="AO1886" s="90">
        <f>VLOOKUP($B1886,'[9]Población Oficial 2019'!$E$6:$BA$104,35,0)</f>
        <v>3</v>
      </c>
      <c r="AP1886" s="90">
        <f>VLOOKUP($B1886,'[9]Población Oficial 2019'!$E$6:$BA$104,36,0)</f>
        <v>2</v>
      </c>
      <c r="AQ1886" s="90">
        <f>VLOOKUP($B1886,'[9]Población Oficial 2019'!$E$6:$BA$104,41,0)</f>
        <v>216</v>
      </c>
      <c r="AR1886" s="90">
        <f>VLOOKUP($B1886,'[9]Población Oficial 2019'!$E$6:$BA$104,42,0)</f>
        <v>23</v>
      </c>
      <c r="AS1886" s="90">
        <f>VLOOKUP($B1886,'[9]Población Oficial 2019'!$E$6:$BA$104,43,0)</f>
        <v>20</v>
      </c>
      <c r="AT1886" s="90">
        <f>VLOOKUP($B1886,'[9]Población Oficial 2019'!$E$6:$BA$104,44,0)</f>
        <v>91</v>
      </c>
      <c r="AU1886" s="90">
        <f>VLOOKUP($B1886,'[9]Población Oficial 2019'!$E$6:$BA$104,45,0)</f>
        <v>12</v>
      </c>
    </row>
    <row r="1887" spans="1:47" ht="12">
      <c r="A1887" s="58">
        <v>1888</v>
      </c>
      <c r="B1887" s="58">
        <v>4257</v>
      </c>
      <c r="C1887" s="59" t="s">
        <v>1176</v>
      </c>
      <c r="D1887" s="59" t="s">
        <v>921</v>
      </c>
      <c r="E1887" s="59" t="s">
        <v>943</v>
      </c>
      <c r="F1887" s="59" t="s">
        <v>950</v>
      </c>
      <c r="G1887" s="12" t="s">
        <v>266</v>
      </c>
      <c r="H1887" s="14">
        <f t="shared" si="450"/>
        <v>4257</v>
      </c>
      <c r="I1887" s="14">
        <f t="shared" si="442"/>
        <v>879</v>
      </c>
      <c r="J1887" s="12">
        <f>VLOOKUP($B1887,'[1]METAS 2019'!$D$4:$Q$843,5,0)</f>
        <v>19</v>
      </c>
      <c r="K1887" s="12">
        <f>VLOOKUP($B1887,'[1]METAS 2019'!$D$4:$Q$843,4,0)</f>
        <v>17</v>
      </c>
      <c r="L1887" s="12">
        <f>VLOOKUP($B1887,'[1]METAS 2019'!$D$4:$Q$843,11,0)</f>
        <v>17</v>
      </c>
      <c r="M1887" s="12">
        <f>VLOOKUP($B1887,'[1]METAS 2019'!$D$4:$Q$843,12,0)</f>
        <v>18</v>
      </c>
      <c r="N1887" s="12">
        <f>VLOOKUP($B1887,'[1]METAS 2019'!$D$4:$Q$843,13,0)</f>
        <v>14</v>
      </c>
      <c r="O1887" s="12">
        <f>VLOOKUP($B1887,'[1]METAS 2019'!$D$4:$Q$843,14,0)</f>
        <v>23</v>
      </c>
      <c r="P1887" s="90">
        <f>VLOOKUP($B1887,'[9]Población Oficial 2019'!$E$6:$BA$104,10,0)</f>
        <v>21</v>
      </c>
      <c r="Q1887" s="90">
        <f>VLOOKUP($B1887,'[9]Población Oficial 2019'!$E$6:$BA$104,11,0)</f>
        <v>21</v>
      </c>
      <c r="R1887" s="90">
        <f>VLOOKUP($B1887,'[9]Población Oficial 2019'!$E$6:$BA$104,12,0)</f>
        <v>21</v>
      </c>
      <c r="S1887" s="90">
        <f>VLOOKUP($B1887,'[9]Población Oficial 2019'!$E$6:$BA$104,13,0)</f>
        <v>21</v>
      </c>
      <c r="T1887" s="90">
        <f>VLOOKUP($B1887,'[9]Población Oficial 2019'!$E$6:$BA$104,14,0)</f>
        <v>21</v>
      </c>
      <c r="U1887" s="90">
        <f>VLOOKUP($B1887,'[9]Población Oficial 2019'!$E$6:$BA$104,15,0)</f>
        <v>20</v>
      </c>
      <c r="V1887" s="90">
        <f>VLOOKUP($B1887,'[9]Población Oficial 2019'!$E$6:$BA$104,16,0)</f>
        <v>20</v>
      </c>
      <c r="W1887" s="90">
        <f>VLOOKUP($B1887,'[9]Población Oficial 2019'!$E$6:$BA$104,17,0)</f>
        <v>19</v>
      </c>
      <c r="X1887" s="90">
        <f>VLOOKUP($B1887,'[9]Población Oficial 2019'!$E$6:$BA$104,18,0)</f>
        <v>18</v>
      </c>
      <c r="Y1887" s="90">
        <f>VLOOKUP($B1887,'[9]Población Oficial 2019'!$E$6:$BA$104,19,0)</f>
        <v>17</v>
      </c>
      <c r="Z1887" s="90">
        <f>VLOOKUP($B1887,'[9]Población Oficial 2019'!$E$6:$BA$104,20,0)</f>
        <v>16</v>
      </c>
      <c r="AA1887" s="90">
        <f>VLOOKUP($B1887,'[9]Población Oficial 2019'!$E$6:$BA$104,21,0)</f>
        <v>15</v>
      </c>
      <c r="AB1887" s="90">
        <f>VLOOKUP($B1887,'[9]Población Oficial 2019'!$E$6:$BA$104,22,0)</f>
        <v>15</v>
      </c>
      <c r="AC1887" s="90">
        <f>VLOOKUP($B1887,'[9]Población Oficial 2019'!$E$6:$BA$104,23,0)</f>
        <v>15</v>
      </c>
      <c r="AD1887" s="90">
        <f>VLOOKUP($B1887,'[9]Población Oficial 2019'!$E$6:$BA$104,24,0)</f>
        <v>71</v>
      </c>
      <c r="AE1887" s="90">
        <f>VLOOKUP($B1887,'[9]Población Oficial 2019'!$E$6:$BA$104,25,0)</f>
        <v>68</v>
      </c>
      <c r="AF1887" s="90">
        <f>VLOOKUP($B1887,'[9]Población Oficial 2019'!$E$6:$BA$104,26,0)</f>
        <v>72</v>
      </c>
      <c r="AG1887" s="90">
        <f>VLOOKUP($B1887,'[9]Población Oficial 2019'!$E$6:$BA$104,27,0)</f>
        <v>64</v>
      </c>
      <c r="AH1887" s="90">
        <f>VLOOKUP($B1887,'[9]Población Oficial 2019'!$E$6:$BA$104,28,0)</f>
        <v>57</v>
      </c>
      <c r="AI1887" s="90">
        <f>VLOOKUP($B1887,'[9]Población Oficial 2019'!$E$6:$BA$104,29,0)</f>
        <v>48</v>
      </c>
      <c r="AJ1887" s="90">
        <f>VLOOKUP($B1887,'[9]Población Oficial 2019'!$E$6:$BA$104,30,0)</f>
        <v>42</v>
      </c>
      <c r="AK1887" s="90">
        <f>VLOOKUP($B1887,'[9]Población Oficial 2019'!$E$6:$BA$104,31,0)</f>
        <v>26</v>
      </c>
      <c r="AL1887" s="90">
        <f>VLOOKUP($B1887,'[9]Población Oficial 2019'!$E$6:$BA$104,32,0)</f>
        <v>25</v>
      </c>
      <c r="AM1887" s="90">
        <f>VLOOKUP($B1887,'[9]Población Oficial 2019'!$E$6:$BA$104,33,0)</f>
        <v>18</v>
      </c>
      <c r="AN1887" s="90">
        <f>VLOOKUP($B1887,'[9]Población Oficial 2019'!$E$6:$BA$104,34,0)</f>
        <v>9</v>
      </c>
      <c r="AO1887" s="90">
        <f>VLOOKUP($B1887,'[9]Población Oficial 2019'!$E$6:$BA$104,35,0)</f>
        <v>6</v>
      </c>
      <c r="AP1887" s="90">
        <f>VLOOKUP($B1887,'[9]Población Oficial 2019'!$E$6:$BA$104,36,0)</f>
        <v>5</v>
      </c>
      <c r="AQ1887" s="90">
        <f>VLOOKUP($B1887,'[9]Población Oficial 2019'!$E$6:$BA$104,41,0)</f>
        <v>432</v>
      </c>
      <c r="AR1887" s="90">
        <f>VLOOKUP($B1887,'[9]Población Oficial 2019'!$E$6:$BA$104,42,0)</f>
        <v>45</v>
      </c>
      <c r="AS1887" s="90">
        <f>VLOOKUP($B1887,'[9]Población Oficial 2019'!$E$6:$BA$104,43,0)</f>
        <v>39</v>
      </c>
      <c r="AT1887" s="90">
        <f>VLOOKUP($B1887,'[9]Población Oficial 2019'!$E$6:$BA$104,44,0)</f>
        <v>181</v>
      </c>
      <c r="AU1887" s="90">
        <f>VLOOKUP($B1887,'[9]Población Oficial 2019'!$E$6:$BA$104,45,0)</f>
        <v>20</v>
      </c>
    </row>
    <row r="1888" spans="1:47" ht="12">
      <c r="A1888" s="58">
        <v>1889</v>
      </c>
      <c r="B1888" s="58">
        <v>13058</v>
      </c>
      <c r="C1888" s="59" t="s">
        <v>1176</v>
      </c>
      <c r="D1888" s="59" t="s">
        <v>921</v>
      </c>
      <c r="E1888" s="59" t="s">
        <v>943</v>
      </c>
      <c r="F1888" s="59" t="s">
        <v>951</v>
      </c>
      <c r="G1888" s="12" t="s">
        <v>266</v>
      </c>
      <c r="H1888" s="14">
        <f t="shared" si="450"/>
        <v>13058</v>
      </c>
      <c r="I1888" s="14">
        <f t="shared" si="442"/>
        <v>449</v>
      </c>
      <c r="J1888" s="12">
        <f>VLOOKUP($B1888,'[1]METAS 2019'!$D$4:$Q$843,5,0)</f>
        <v>16</v>
      </c>
      <c r="K1888" s="12">
        <f>VLOOKUP($B1888,'[1]METAS 2019'!$D$4:$Q$843,4,0)</f>
        <v>20</v>
      </c>
      <c r="L1888" s="12">
        <f>VLOOKUP($B1888,'[1]METAS 2019'!$D$4:$Q$843,11,0)</f>
        <v>10</v>
      </c>
      <c r="M1888" s="12">
        <f>VLOOKUP($B1888,'[1]METAS 2019'!$D$4:$Q$843,12,0)</f>
        <v>11</v>
      </c>
      <c r="N1888" s="12">
        <f>VLOOKUP($B1888,'[1]METAS 2019'!$D$4:$Q$843,13,0)</f>
        <v>13</v>
      </c>
      <c r="O1888" s="12">
        <f>VLOOKUP($B1888,'[1]METAS 2019'!$D$4:$Q$843,14,0)</f>
        <v>9</v>
      </c>
      <c r="P1888" s="90">
        <f>VLOOKUP($B1888,'[9]Población Oficial 2019'!$E$6:$BA$104,10,0)</f>
        <v>10</v>
      </c>
      <c r="Q1888" s="90">
        <f>VLOOKUP($B1888,'[9]Población Oficial 2019'!$E$6:$BA$104,11,0)</f>
        <v>10</v>
      </c>
      <c r="R1888" s="90">
        <f>VLOOKUP($B1888,'[9]Población Oficial 2019'!$E$6:$BA$104,12,0)</f>
        <v>10</v>
      </c>
      <c r="S1888" s="90">
        <f>VLOOKUP($B1888,'[9]Población Oficial 2019'!$E$6:$BA$104,13,0)</f>
        <v>10</v>
      </c>
      <c r="T1888" s="90">
        <f>VLOOKUP($B1888,'[9]Población Oficial 2019'!$E$6:$BA$104,14,0)</f>
        <v>10</v>
      </c>
      <c r="U1888" s="90">
        <f>VLOOKUP($B1888,'[9]Población Oficial 2019'!$E$6:$BA$104,15,0)</f>
        <v>10</v>
      </c>
      <c r="V1888" s="90">
        <f>VLOOKUP($B1888,'[9]Población Oficial 2019'!$E$6:$BA$104,16,0)</f>
        <v>9</v>
      </c>
      <c r="W1888" s="90">
        <f>VLOOKUP($B1888,'[9]Población Oficial 2019'!$E$6:$BA$104,17,0)</f>
        <v>9</v>
      </c>
      <c r="X1888" s="90">
        <f>VLOOKUP($B1888,'[9]Población Oficial 2019'!$E$6:$BA$104,18,0)</f>
        <v>9</v>
      </c>
      <c r="Y1888" s="90">
        <f>VLOOKUP($B1888,'[9]Población Oficial 2019'!$E$6:$BA$104,19,0)</f>
        <v>8</v>
      </c>
      <c r="Z1888" s="90">
        <f>VLOOKUP($B1888,'[9]Población Oficial 2019'!$E$6:$BA$104,20,0)</f>
        <v>8</v>
      </c>
      <c r="AA1888" s="90">
        <f>VLOOKUP($B1888,'[9]Población Oficial 2019'!$E$6:$BA$104,21,0)</f>
        <v>7</v>
      </c>
      <c r="AB1888" s="90">
        <f>VLOOKUP($B1888,'[9]Población Oficial 2019'!$E$6:$BA$104,22,0)</f>
        <v>7</v>
      </c>
      <c r="AC1888" s="90">
        <f>VLOOKUP($B1888,'[9]Población Oficial 2019'!$E$6:$BA$104,23,0)</f>
        <v>7</v>
      </c>
      <c r="AD1888" s="90">
        <f>VLOOKUP($B1888,'[9]Población Oficial 2019'!$E$6:$BA$104,24,0)</f>
        <v>34</v>
      </c>
      <c r="AE1888" s="90">
        <f>VLOOKUP($B1888,'[9]Población Oficial 2019'!$E$6:$BA$104,25,0)</f>
        <v>33</v>
      </c>
      <c r="AF1888" s="90">
        <f>VLOOKUP($B1888,'[9]Población Oficial 2019'!$E$6:$BA$104,26,0)</f>
        <v>35</v>
      </c>
      <c r="AG1888" s="90">
        <f>VLOOKUP($B1888,'[9]Población Oficial 2019'!$E$6:$BA$104,27,0)</f>
        <v>31</v>
      </c>
      <c r="AH1888" s="90">
        <f>VLOOKUP($B1888,'[9]Población Oficial 2019'!$E$6:$BA$104,28,0)</f>
        <v>27</v>
      </c>
      <c r="AI1888" s="90">
        <f>VLOOKUP($B1888,'[9]Población Oficial 2019'!$E$6:$BA$104,29,0)</f>
        <v>23</v>
      </c>
      <c r="AJ1888" s="90">
        <f>VLOOKUP($B1888,'[9]Población Oficial 2019'!$E$6:$BA$104,30,0)</f>
        <v>20</v>
      </c>
      <c r="AK1888" s="90">
        <f>VLOOKUP($B1888,'[9]Población Oficial 2019'!$E$6:$BA$104,31,0)</f>
        <v>13</v>
      </c>
      <c r="AL1888" s="90">
        <f>VLOOKUP($B1888,'[9]Población Oficial 2019'!$E$6:$BA$104,32,0)</f>
        <v>12</v>
      </c>
      <c r="AM1888" s="90">
        <f>VLOOKUP($B1888,'[9]Población Oficial 2019'!$E$6:$BA$104,33,0)</f>
        <v>9</v>
      </c>
      <c r="AN1888" s="90">
        <f>VLOOKUP($B1888,'[9]Población Oficial 2019'!$E$6:$BA$104,34,0)</f>
        <v>4</v>
      </c>
      <c r="AO1888" s="90">
        <f>VLOOKUP($B1888,'[9]Población Oficial 2019'!$E$6:$BA$104,35,0)</f>
        <v>3</v>
      </c>
      <c r="AP1888" s="90">
        <f>VLOOKUP($B1888,'[9]Población Oficial 2019'!$E$6:$BA$104,36,0)</f>
        <v>2</v>
      </c>
      <c r="AQ1888" s="90">
        <f>VLOOKUP($B1888,'[9]Población Oficial 2019'!$E$6:$BA$104,41,0)</f>
        <v>209</v>
      </c>
      <c r="AR1888" s="90">
        <f>VLOOKUP($B1888,'[9]Población Oficial 2019'!$E$6:$BA$104,42,0)</f>
        <v>22</v>
      </c>
      <c r="AS1888" s="90">
        <f>VLOOKUP($B1888,'[9]Población Oficial 2019'!$E$6:$BA$104,43,0)</f>
        <v>19</v>
      </c>
      <c r="AT1888" s="90">
        <f>VLOOKUP($B1888,'[9]Población Oficial 2019'!$E$6:$BA$104,44,0)</f>
        <v>87</v>
      </c>
      <c r="AU1888" s="90">
        <f>VLOOKUP($B1888,'[9]Población Oficial 2019'!$E$6:$BA$104,45,0)</f>
        <v>14</v>
      </c>
    </row>
    <row r="1889" spans="1:47" ht="12">
      <c r="A1889" s="97">
        <v>1890</v>
      </c>
      <c r="B1889" s="97"/>
      <c r="C1889" s="98"/>
      <c r="D1889" s="98"/>
      <c r="E1889" s="98"/>
      <c r="F1889" s="98" t="s">
        <v>1189</v>
      </c>
      <c r="G1889" s="17" t="s">
        <v>1214</v>
      </c>
      <c r="H1889" s="81"/>
      <c r="I1889" s="81">
        <f t="shared" si="442"/>
        <v>11572</v>
      </c>
      <c r="J1889" s="17">
        <f>SUM(J1890:J1895)</f>
        <v>155</v>
      </c>
      <c r="K1889" s="17">
        <f t="shared" ref="K1889:AU1889" si="451">SUM(K1890:K1895)</f>
        <v>166</v>
      </c>
      <c r="L1889" s="17">
        <f t="shared" si="451"/>
        <v>146</v>
      </c>
      <c r="M1889" s="17">
        <f t="shared" si="451"/>
        <v>166</v>
      </c>
      <c r="N1889" s="17">
        <f t="shared" si="451"/>
        <v>184</v>
      </c>
      <c r="O1889" s="17">
        <f t="shared" si="451"/>
        <v>183</v>
      </c>
      <c r="P1889" s="17">
        <f t="shared" si="451"/>
        <v>255</v>
      </c>
      <c r="Q1889" s="17">
        <f t="shared" si="451"/>
        <v>260</v>
      </c>
      <c r="R1889" s="17">
        <f t="shared" si="451"/>
        <v>260</v>
      </c>
      <c r="S1889" s="17">
        <f t="shared" si="451"/>
        <v>260</v>
      </c>
      <c r="T1889" s="17">
        <f t="shared" si="451"/>
        <v>256</v>
      </c>
      <c r="U1889" s="17">
        <f t="shared" si="451"/>
        <v>252</v>
      </c>
      <c r="V1889" s="17">
        <f t="shared" si="451"/>
        <v>247</v>
      </c>
      <c r="W1889" s="17">
        <f t="shared" si="451"/>
        <v>241</v>
      </c>
      <c r="X1889" s="17">
        <f t="shared" si="451"/>
        <v>234</v>
      </c>
      <c r="Y1889" s="17">
        <f t="shared" si="451"/>
        <v>227</v>
      </c>
      <c r="Z1889" s="17">
        <f t="shared" si="451"/>
        <v>219</v>
      </c>
      <c r="AA1889" s="17">
        <f t="shared" si="451"/>
        <v>214</v>
      </c>
      <c r="AB1889" s="17">
        <f t="shared" si="451"/>
        <v>209</v>
      </c>
      <c r="AC1889" s="17">
        <f t="shared" si="451"/>
        <v>205</v>
      </c>
      <c r="AD1889" s="17">
        <f t="shared" si="451"/>
        <v>953</v>
      </c>
      <c r="AE1889" s="17">
        <f t="shared" si="451"/>
        <v>946</v>
      </c>
      <c r="AF1889" s="17">
        <f t="shared" si="451"/>
        <v>1047</v>
      </c>
      <c r="AG1889" s="17">
        <f t="shared" si="451"/>
        <v>869</v>
      </c>
      <c r="AH1889" s="17">
        <f t="shared" si="451"/>
        <v>841</v>
      </c>
      <c r="AI1889" s="17">
        <f t="shared" si="451"/>
        <v>667</v>
      </c>
      <c r="AJ1889" s="17">
        <f t="shared" si="451"/>
        <v>521</v>
      </c>
      <c r="AK1889" s="17">
        <f t="shared" si="451"/>
        <v>393</v>
      </c>
      <c r="AL1889" s="17">
        <f t="shared" si="451"/>
        <v>325</v>
      </c>
      <c r="AM1889" s="17">
        <f t="shared" si="451"/>
        <v>259</v>
      </c>
      <c r="AN1889" s="17">
        <f t="shared" si="451"/>
        <v>190</v>
      </c>
      <c r="AO1889" s="17">
        <f t="shared" si="451"/>
        <v>103</v>
      </c>
      <c r="AP1889" s="17">
        <f t="shared" si="451"/>
        <v>119</v>
      </c>
      <c r="AQ1889" s="17">
        <f t="shared" si="451"/>
        <v>5520</v>
      </c>
      <c r="AR1889" s="17">
        <f t="shared" si="451"/>
        <v>590</v>
      </c>
      <c r="AS1889" s="17">
        <f t="shared" si="451"/>
        <v>463</v>
      </c>
      <c r="AT1889" s="17">
        <f t="shared" si="451"/>
        <v>2527</v>
      </c>
      <c r="AU1889" s="17">
        <f t="shared" si="451"/>
        <v>172</v>
      </c>
    </row>
    <row r="1890" spans="1:47" ht="12">
      <c r="A1890" s="58">
        <v>1891</v>
      </c>
      <c r="B1890" s="58">
        <v>4265</v>
      </c>
      <c r="C1890" s="59" t="s">
        <v>1176</v>
      </c>
      <c r="D1890" s="59" t="s">
        <v>921</v>
      </c>
      <c r="E1890" s="59" t="s">
        <v>924</v>
      </c>
      <c r="F1890" s="59" t="s">
        <v>928</v>
      </c>
      <c r="G1890" s="12" t="s">
        <v>266</v>
      </c>
      <c r="H1890" s="14">
        <f t="shared" ref="H1890:H1895" si="452">B1890</f>
        <v>4265</v>
      </c>
      <c r="I1890" s="14">
        <f t="shared" si="442"/>
        <v>1006</v>
      </c>
      <c r="J1890" s="12">
        <f>VLOOKUP($B1890,'[1]METAS 2019'!$D$4:$Q$843,5,0)</f>
        <v>11</v>
      </c>
      <c r="K1890" s="12">
        <f>VLOOKUP($B1890,'[1]METAS 2019'!$D$4:$Q$843,4,0)</f>
        <v>13</v>
      </c>
      <c r="L1890" s="12">
        <f>VLOOKUP($B1890,'[1]METAS 2019'!$D$4:$Q$843,11,0)</f>
        <v>11</v>
      </c>
      <c r="M1890" s="12">
        <f>VLOOKUP($B1890,'[1]METAS 2019'!$D$4:$Q$843,12,0)</f>
        <v>19</v>
      </c>
      <c r="N1890" s="12">
        <f>VLOOKUP($B1890,'[1]METAS 2019'!$D$4:$Q$843,13,0)</f>
        <v>12</v>
      </c>
      <c r="O1890" s="12">
        <f>VLOOKUP($B1890,'[1]METAS 2019'!$D$4:$Q$843,14,0)</f>
        <v>11</v>
      </c>
      <c r="P1890" s="90">
        <f>VLOOKUP($B1890,'[9]Población Oficial 2019'!$E$6:$BA$104,10,0)</f>
        <v>22</v>
      </c>
      <c r="Q1890" s="90">
        <f>VLOOKUP($B1890,'[9]Población Oficial 2019'!$E$6:$BA$104,11,0)</f>
        <v>23</v>
      </c>
      <c r="R1890" s="90">
        <f>VLOOKUP($B1890,'[9]Población Oficial 2019'!$E$6:$BA$104,12,0)</f>
        <v>23</v>
      </c>
      <c r="S1890" s="90">
        <f>VLOOKUP($B1890,'[9]Población Oficial 2019'!$E$6:$BA$104,13,0)</f>
        <v>23</v>
      </c>
      <c r="T1890" s="90">
        <f>VLOOKUP($B1890,'[9]Población Oficial 2019'!$E$6:$BA$104,14,0)</f>
        <v>22</v>
      </c>
      <c r="U1890" s="90">
        <f>VLOOKUP($B1890,'[9]Población Oficial 2019'!$E$6:$BA$104,15,0)</f>
        <v>22</v>
      </c>
      <c r="V1890" s="90">
        <f>VLOOKUP($B1890,'[9]Población Oficial 2019'!$E$6:$BA$104,16,0)</f>
        <v>22</v>
      </c>
      <c r="W1890" s="90">
        <f>VLOOKUP($B1890,'[9]Población Oficial 2019'!$E$6:$BA$104,17,0)</f>
        <v>21</v>
      </c>
      <c r="X1890" s="90">
        <f>VLOOKUP($B1890,'[9]Población Oficial 2019'!$E$6:$BA$104,18,0)</f>
        <v>21</v>
      </c>
      <c r="Y1890" s="90">
        <f>VLOOKUP($B1890,'[9]Población Oficial 2019'!$E$6:$BA$104,19,0)</f>
        <v>20</v>
      </c>
      <c r="Z1890" s="90">
        <f>VLOOKUP($B1890,'[9]Población Oficial 2019'!$E$6:$BA$104,20,0)</f>
        <v>19</v>
      </c>
      <c r="AA1890" s="90">
        <f>VLOOKUP($B1890,'[9]Población Oficial 2019'!$E$6:$BA$104,21,0)</f>
        <v>19</v>
      </c>
      <c r="AB1890" s="90">
        <f>VLOOKUP($B1890,'[9]Población Oficial 2019'!$E$6:$BA$104,22,0)</f>
        <v>18</v>
      </c>
      <c r="AC1890" s="90">
        <f>VLOOKUP($B1890,'[9]Población Oficial 2019'!$E$6:$BA$104,23,0)</f>
        <v>18</v>
      </c>
      <c r="AD1890" s="90">
        <f>VLOOKUP($B1890,'[9]Población Oficial 2019'!$E$6:$BA$104,24,0)</f>
        <v>85</v>
      </c>
      <c r="AE1890" s="90">
        <f>VLOOKUP($B1890,'[9]Población Oficial 2019'!$E$6:$BA$104,25,0)</f>
        <v>84</v>
      </c>
      <c r="AF1890" s="90">
        <f>VLOOKUP($B1890,'[9]Población Oficial 2019'!$E$6:$BA$104,26,0)</f>
        <v>93</v>
      </c>
      <c r="AG1890" s="90">
        <f>VLOOKUP($B1890,'[9]Población Oficial 2019'!$E$6:$BA$104,27,0)</f>
        <v>77</v>
      </c>
      <c r="AH1890" s="90">
        <f>VLOOKUP($B1890,'[9]Población Oficial 2019'!$E$6:$BA$104,28,0)</f>
        <v>74</v>
      </c>
      <c r="AI1890" s="90">
        <f>VLOOKUP($B1890,'[9]Población Oficial 2019'!$E$6:$BA$104,29,0)</f>
        <v>59</v>
      </c>
      <c r="AJ1890" s="90">
        <f>VLOOKUP($B1890,'[9]Población Oficial 2019'!$E$6:$BA$104,30,0)</f>
        <v>46</v>
      </c>
      <c r="AK1890" s="90">
        <f>VLOOKUP($B1890,'[9]Población Oficial 2019'!$E$6:$BA$104,31,0)</f>
        <v>34</v>
      </c>
      <c r="AL1890" s="90">
        <f>VLOOKUP($B1890,'[9]Población Oficial 2019'!$E$6:$BA$104,32,0)</f>
        <v>28</v>
      </c>
      <c r="AM1890" s="90">
        <f>VLOOKUP($B1890,'[9]Población Oficial 2019'!$E$6:$BA$104,33,0)</f>
        <v>22</v>
      </c>
      <c r="AN1890" s="90">
        <f>VLOOKUP($B1890,'[9]Población Oficial 2019'!$E$6:$BA$104,34,0)</f>
        <v>16</v>
      </c>
      <c r="AO1890" s="90">
        <f>VLOOKUP($B1890,'[9]Población Oficial 2019'!$E$6:$BA$104,35,0)</f>
        <v>8</v>
      </c>
      <c r="AP1890" s="90">
        <f>VLOOKUP($B1890,'[9]Población Oficial 2019'!$E$6:$BA$104,36,0)</f>
        <v>10</v>
      </c>
      <c r="AQ1890" s="90">
        <f>VLOOKUP($B1890,'[9]Población Oficial 2019'!$E$6:$BA$104,41,0)</f>
        <v>496</v>
      </c>
      <c r="AR1890" s="90">
        <f>VLOOKUP($B1890,'[9]Población Oficial 2019'!$E$6:$BA$104,42,0)</f>
        <v>53</v>
      </c>
      <c r="AS1890" s="90">
        <f>VLOOKUP($B1890,'[9]Población Oficial 2019'!$E$6:$BA$104,43,0)</f>
        <v>42</v>
      </c>
      <c r="AT1890" s="90">
        <f>VLOOKUP($B1890,'[9]Población Oficial 2019'!$E$6:$BA$104,44,0)</f>
        <v>227</v>
      </c>
      <c r="AU1890" s="90">
        <f>VLOOKUP($B1890,'[9]Población Oficial 2019'!$E$6:$BA$104,45,0)</f>
        <v>10</v>
      </c>
    </row>
    <row r="1891" spans="1:47" ht="12">
      <c r="A1891" s="58">
        <v>1892</v>
      </c>
      <c r="B1891" s="58">
        <v>4262</v>
      </c>
      <c r="C1891" s="59" t="s">
        <v>1176</v>
      </c>
      <c r="D1891" s="59" t="s">
        <v>921</v>
      </c>
      <c r="E1891" s="59" t="s">
        <v>1001</v>
      </c>
      <c r="F1891" s="59" t="s">
        <v>1002</v>
      </c>
      <c r="G1891" s="12" t="s">
        <v>283</v>
      </c>
      <c r="H1891" s="14">
        <f t="shared" si="452"/>
        <v>4262</v>
      </c>
      <c r="I1891" s="14">
        <f t="shared" si="442"/>
        <v>2758</v>
      </c>
      <c r="J1891" s="12">
        <f>VLOOKUP($B1891,'[1]METAS 2019'!$D$4:$Q$843,5,0)</f>
        <v>36</v>
      </c>
      <c r="K1891" s="12">
        <f>VLOOKUP($B1891,'[1]METAS 2019'!$D$4:$Q$843,4,0)</f>
        <v>31</v>
      </c>
      <c r="L1891" s="12">
        <f>VLOOKUP($B1891,'[1]METAS 2019'!$D$4:$Q$843,11,0)</f>
        <v>26</v>
      </c>
      <c r="M1891" s="12">
        <f>VLOOKUP($B1891,'[1]METAS 2019'!$D$4:$Q$843,12,0)</f>
        <v>38</v>
      </c>
      <c r="N1891" s="12">
        <f>VLOOKUP($B1891,'[1]METAS 2019'!$D$4:$Q$843,13,0)</f>
        <v>36</v>
      </c>
      <c r="O1891" s="12">
        <f>VLOOKUP($B1891,'[1]METAS 2019'!$D$4:$Q$843,14,0)</f>
        <v>48</v>
      </c>
      <c r="P1891" s="90">
        <f>VLOOKUP($B1891,'[9]Población Oficial 2019'!$E$6:$BA$104,10,0)</f>
        <v>61</v>
      </c>
      <c r="Q1891" s="90">
        <f>VLOOKUP($B1891,'[9]Población Oficial 2019'!$E$6:$BA$104,11,0)</f>
        <v>62</v>
      </c>
      <c r="R1891" s="90">
        <f>VLOOKUP($B1891,'[9]Población Oficial 2019'!$E$6:$BA$104,12,0)</f>
        <v>63</v>
      </c>
      <c r="S1891" s="90">
        <f>VLOOKUP($B1891,'[9]Población Oficial 2019'!$E$6:$BA$104,13,0)</f>
        <v>62</v>
      </c>
      <c r="T1891" s="90">
        <f>VLOOKUP($B1891,'[9]Población Oficial 2019'!$E$6:$BA$104,14,0)</f>
        <v>61</v>
      </c>
      <c r="U1891" s="90">
        <f>VLOOKUP($B1891,'[9]Población Oficial 2019'!$E$6:$BA$104,15,0)</f>
        <v>60</v>
      </c>
      <c r="V1891" s="90">
        <f>VLOOKUP($B1891,'[9]Población Oficial 2019'!$E$6:$BA$104,16,0)</f>
        <v>60</v>
      </c>
      <c r="W1891" s="90">
        <f>VLOOKUP($B1891,'[9]Población Oficial 2019'!$E$6:$BA$104,17,0)</f>
        <v>58</v>
      </c>
      <c r="X1891" s="90">
        <f>VLOOKUP($B1891,'[9]Población Oficial 2019'!$E$6:$BA$104,18,0)</f>
        <v>57</v>
      </c>
      <c r="Y1891" s="90">
        <f>VLOOKUP($B1891,'[9]Población Oficial 2019'!$E$6:$BA$104,19,0)</f>
        <v>55</v>
      </c>
      <c r="Z1891" s="90">
        <f>VLOOKUP($B1891,'[9]Población Oficial 2019'!$E$6:$BA$104,20,0)</f>
        <v>53</v>
      </c>
      <c r="AA1891" s="90">
        <f>VLOOKUP($B1891,'[9]Población Oficial 2019'!$E$6:$BA$104,21,0)</f>
        <v>52</v>
      </c>
      <c r="AB1891" s="90">
        <f>VLOOKUP($B1891,'[9]Población Oficial 2019'!$E$6:$BA$104,22,0)</f>
        <v>51</v>
      </c>
      <c r="AC1891" s="90">
        <f>VLOOKUP($B1891,'[9]Población Oficial 2019'!$E$6:$BA$104,23,0)</f>
        <v>50</v>
      </c>
      <c r="AD1891" s="90">
        <f>VLOOKUP($B1891,'[9]Población Oficial 2019'!$E$6:$BA$104,24,0)</f>
        <v>227</v>
      </c>
      <c r="AE1891" s="90">
        <f>VLOOKUP($B1891,'[9]Población Oficial 2019'!$E$6:$BA$104,25,0)</f>
        <v>225</v>
      </c>
      <c r="AF1891" s="90">
        <f>VLOOKUP($B1891,'[9]Población Oficial 2019'!$E$6:$BA$104,26,0)</f>
        <v>249</v>
      </c>
      <c r="AG1891" s="90">
        <f>VLOOKUP($B1891,'[9]Población Oficial 2019'!$E$6:$BA$104,27,0)</f>
        <v>207</v>
      </c>
      <c r="AH1891" s="90">
        <f>VLOOKUP($B1891,'[9]Población Oficial 2019'!$E$6:$BA$104,28,0)</f>
        <v>201</v>
      </c>
      <c r="AI1891" s="90">
        <f>VLOOKUP($B1891,'[9]Población Oficial 2019'!$E$6:$BA$104,29,0)</f>
        <v>160</v>
      </c>
      <c r="AJ1891" s="90">
        <f>VLOOKUP($B1891,'[9]Población Oficial 2019'!$E$6:$BA$104,30,0)</f>
        <v>125</v>
      </c>
      <c r="AK1891" s="90">
        <f>VLOOKUP($B1891,'[9]Población Oficial 2019'!$E$6:$BA$104,31,0)</f>
        <v>95</v>
      </c>
      <c r="AL1891" s="90">
        <f>VLOOKUP($B1891,'[9]Población Oficial 2019'!$E$6:$BA$104,32,0)</f>
        <v>79</v>
      </c>
      <c r="AM1891" s="90">
        <f>VLOOKUP($B1891,'[9]Población Oficial 2019'!$E$6:$BA$104,33,0)</f>
        <v>64</v>
      </c>
      <c r="AN1891" s="90">
        <f>VLOOKUP($B1891,'[9]Población Oficial 2019'!$E$6:$BA$104,34,0)</f>
        <v>48</v>
      </c>
      <c r="AO1891" s="90">
        <f>VLOOKUP($B1891,'[9]Población Oficial 2019'!$E$6:$BA$104,35,0)</f>
        <v>27</v>
      </c>
      <c r="AP1891" s="90">
        <f>VLOOKUP($B1891,'[9]Población Oficial 2019'!$E$6:$BA$104,36,0)</f>
        <v>31</v>
      </c>
      <c r="AQ1891" s="90">
        <f>VLOOKUP($B1891,'[9]Población Oficial 2019'!$E$6:$BA$104,41,0)</f>
        <v>1298</v>
      </c>
      <c r="AR1891" s="90">
        <f>VLOOKUP($B1891,'[9]Población Oficial 2019'!$E$6:$BA$104,42,0)</f>
        <v>139</v>
      </c>
      <c r="AS1891" s="90">
        <f>VLOOKUP($B1891,'[9]Población Oficial 2019'!$E$6:$BA$104,43,0)</f>
        <v>109</v>
      </c>
      <c r="AT1891" s="90">
        <f>VLOOKUP($B1891,'[9]Población Oficial 2019'!$E$6:$BA$104,44,0)</f>
        <v>594</v>
      </c>
      <c r="AU1891" s="90">
        <f>VLOOKUP($B1891,'[9]Población Oficial 2019'!$E$6:$BA$104,45,0)</f>
        <v>44</v>
      </c>
    </row>
    <row r="1892" spans="1:47" ht="12">
      <c r="A1892" s="58">
        <v>1893</v>
      </c>
      <c r="B1892" s="58">
        <v>4261</v>
      </c>
      <c r="C1892" s="59" t="s">
        <v>1176</v>
      </c>
      <c r="D1892" s="59" t="s">
        <v>921</v>
      </c>
      <c r="E1892" s="59" t="s">
        <v>1001</v>
      </c>
      <c r="F1892" s="59" t="s">
        <v>1003</v>
      </c>
      <c r="G1892" s="12" t="s">
        <v>283</v>
      </c>
      <c r="H1892" s="14">
        <f t="shared" si="452"/>
        <v>4261</v>
      </c>
      <c r="I1892" s="14">
        <f t="shared" si="442"/>
        <v>3657</v>
      </c>
      <c r="J1892" s="12">
        <f>VLOOKUP($B1892,'[1]METAS 2019'!$D$4:$Q$843,5,0)</f>
        <v>48</v>
      </c>
      <c r="K1892" s="12">
        <f>VLOOKUP($B1892,'[1]METAS 2019'!$D$4:$Q$843,4,0)</f>
        <v>55</v>
      </c>
      <c r="L1892" s="12">
        <f>VLOOKUP($B1892,'[1]METAS 2019'!$D$4:$Q$843,11,0)</f>
        <v>60</v>
      </c>
      <c r="M1892" s="12">
        <f>VLOOKUP($B1892,'[1]METAS 2019'!$D$4:$Q$843,12,0)</f>
        <v>59</v>
      </c>
      <c r="N1892" s="12">
        <f>VLOOKUP($B1892,'[1]METAS 2019'!$D$4:$Q$843,13,0)</f>
        <v>69</v>
      </c>
      <c r="O1892" s="12">
        <f>VLOOKUP($B1892,'[1]METAS 2019'!$D$4:$Q$843,14,0)</f>
        <v>66</v>
      </c>
      <c r="P1892" s="90">
        <f>VLOOKUP($B1892,'[9]Población Oficial 2019'!$E$6:$BA$104,10,0)</f>
        <v>80</v>
      </c>
      <c r="Q1892" s="90">
        <f>VLOOKUP($B1892,'[9]Población Oficial 2019'!$E$6:$BA$104,11,0)</f>
        <v>80</v>
      </c>
      <c r="R1892" s="90">
        <f>VLOOKUP($B1892,'[9]Población Oficial 2019'!$E$6:$BA$104,12,0)</f>
        <v>81</v>
      </c>
      <c r="S1892" s="90">
        <f>VLOOKUP($B1892,'[9]Población Oficial 2019'!$E$6:$BA$104,13,0)</f>
        <v>79</v>
      </c>
      <c r="T1892" s="90">
        <f>VLOOKUP($B1892,'[9]Población Oficial 2019'!$E$6:$BA$104,14,0)</f>
        <v>80</v>
      </c>
      <c r="U1892" s="90">
        <f>VLOOKUP($B1892,'[9]Población Oficial 2019'!$E$6:$BA$104,15,0)</f>
        <v>79</v>
      </c>
      <c r="V1892" s="90">
        <f>VLOOKUP($B1892,'[9]Población Oficial 2019'!$E$6:$BA$104,16,0)</f>
        <v>76</v>
      </c>
      <c r="W1892" s="90">
        <f>VLOOKUP($B1892,'[9]Población Oficial 2019'!$E$6:$BA$104,17,0)</f>
        <v>75</v>
      </c>
      <c r="X1892" s="90">
        <f>VLOOKUP($B1892,'[9]Población Oficial 2019'!$E$6:$BA$104,18,0)</f>
        <v>72</v>
      </c>
      <c r="Y1892" s="90">
        <f>VLOOKUP($B1892,'[9]Población Oficial 2019'!$E$6:$BA$104,19,0)</f>
        <v>72</v>
      </c>
      <c r="Z1892" s="90">
        <f>VLOOKUP($B1892,'[9]Población Oficial 2019'!$E$6:$BA$104,20,0)</f>
        <v>68</v>
      </c>
      <c r="AA1892" s="90">
        <f>VLOOKUP($B1892,'[9]Población Oficial 2019'!$E$6:$BA$104,21,0)</f>
        <v>67</v>
      </c>
      <c r="AB1892" s="90">
        <f>VLOOKUP($B1892,'[9]Población Oficial 2019'!$E$6:$BA$104,22,0)</f>
        <v>65</v>
      </c>
      <c r="AC1892" s="90">
        <f>VLOOKUP($B1892,'[9]Población Oficial 2019'!$E$6:$BA$104,23,0)</f>
        <v>64</v>
      </c>
      <c r="AD1892" s="90">
        <f>VLOOKUP($B1892,'[9]Población Oficial 2019'!$E$6:$BA$104,24,0)</f>
        <v>295</v>
      </c>
      <c r="AE1892" s="90">
        <f>VLOOKUP($B1892,'[9]Población Oficial 2019'!$E$6:$BA$104,25,0)</f>
        <v>294</v>
      </c>
      <c r="AF1892" s="90">
        <f>VLOOKUP($B1892,'[9]Población Oficial 2019'!$E$6:$BA$104,26,0)</f>
        <v>325</v>
      </c>
      <c r="AG1892" s="90">
        <f>VLOOKUP($B1892,'[9]Población Oficial 2019'!$E$6:$BA$104,27,0)</f>
        <v>270</v>
      </c>
      <c r="AH1892" s="90">
        <f>VLOOKUP($B1892,'[9]Población Oficial 2019'!$E$6:$BA$104,28,0)</f>
        <v>262</v>
      </c>
      <c r="AI1892" s="90">
        <f>VLOOKUP($B1892,'[9]Población Oficial 2019'!$E$6:$BA$104,29,0)</f>
        <v>208</v>
      </c>
      <c r="AJ1892" s="90">
        <f>VLOOKUP($B1892,'[9]Población Oficial 2019'!$E$6:$BA$104,30,0)</f>
        <v>163</v>
      </c>
      <c r="AK1892" s="90">
        <f>VLOOKUP($B1892,'[9]Población Oficial 2019'!$E$6:$BA$104,31,0)</f>
        <v>125</v>
      </c>
      <c r="AL1892" s="90">
        <f>VLOOKUP($B1892,'[9]Población Oficial 2019'!$E$6:$BA$104,32,0)</f>
        <v>103</v>
      </c>
      <c r="AM1892" s="90">
        <f>VLOOKUP($B1892,'[9]Población Oficial 2019'!$E$6:$BA$104,33,0)</f>
        <v>82</v>
      </c>
      <c r="AN1892" s="90">
        <f>VLOOKUP($B1892,'[9]Población Oficial 2019'!$E$6:$BA$104,34,0)</f>
        <v>61</v>
      </c>
      <c r="AO1892" s="90">
        <f>VLOOKUP($B1892,'[9]Población Oficial 2019'!$E$6:$BA$104,35,0)</f>
        <v>35</v>
      </c>
      <c r="AP1892" s="90">
        <f>VLOOKUP($B1892,'[9]Población Oficial 2019'!$E$6:$BA$104,36,0)</f>
        <v>39</v>
      </c>
      <c r="AQ1892" s="90">
        <f>VLOOKUP($B1892,'[9]Población Oficial 2019'!$E$6:$BA$104,41,0)</f>
        <v>1695</v>
      </c>
      <c r="AR1892" s="90">
        <f>VLOOKUP($B1892,'[9]Población Oficial 2019'!$E$6:$BA$104,42,0)</f>
        <v>181</v>
      </c>
      <c r="AS1892" s="90">
        <f>VLOOKUP($B1892,'[9]Población Oficial 2019'!$E$6:$BA$104,43,0)</f>
        <v>141</v>
      </c>
      <c r="AT1892" s="90">
        <f>VLOOKUP($B1892,'[9]Población Oficial 2019'!$E$6:$BA$104,44,0)</f>
        <v>777</v>
      </c>
      <c r="AU1892" s="90">
        <f>VLOOKUP($B1892,'[9]Población Oficial 2019'!$E$6:$BA$104,45,0)</f>
        <v>54</v>
      </c>
    </row>
    <row r="1893" spans="1:47" ht="12">
      <c r="A1893" s="58">
        <v>1894</v>
      </c>
      <c r="B1893" s="58">
        <v>4264</v>
      </c>
      <c r="C1893" s="59" t="s">
        <v>1176</v>
      </c>
      <c r="D1893" s="59" t="s">
        <v>921</v>
      </c>
      <c r="E1893" s="59" t="s">
        <v>1001</v>
      </c>
      <c r="F1893" s="59" t="s">
        <v>1004</v>
      </c>
      <c r="G1893" s="12" t="s">
        <v>271</v>
      </c>
      <c r="H1893" s="14">
        <f t="shared" si="452"/>
        <v>4264</v>
      </c>
      <c r="I1893" s="14">
        <f t="shared" si="442"/>
        <v>1022</v>
      </c>
      <c r="J1893" s="12">
        <f>VLOOKUP($B1893,'[1]METAS 2019'!$D$4:$Q$843,5,0)</f>
        <v>14</v>
      </c>
      <c r="K1893" s="12">
        <f>VLOOKUP($B1893,'[1]METAS 2019'!$D$4:$Q$843,4,0)</f>
        <v>17</v>
      </c>
      <c r="L1893" s="12">
        <f>VLOOKUP($B1893,'[1]METAS 2019'!$D$4:$Q$843,11,0)</f>
        <v>7</v>
      </c>
      <c r="M1893" s="12">
        <f>VLOOKUP($B1893,'[1]METAS 2019'!$D$4:$Q$843,12,0)</f>
        <v>12</v>
      </c>
      <c r="N1893" s="12">
        <f>VLOOKUP($B1893,'[1]METAS 2019'!$D$4:$Q$843,13,0)</f>
        <v>13</v>
      </c>
      <c r="O1893" s="12">
        <f>VLOOKUP($B1893,'[1]METAS 2019'!$D$4:$Q$843,14,0)</f>
        <v>10</v>
      </c>
      <c r="P1893" s="90">
        <f>VLOOKUP($B1893,'[9]Población Oficial 2019'!$E$6:$BA$104,10,0)</f>
        <v>23</v>
      </c>
      <c r="Q1893" s="90">
        <f>VLOOKUP($B1893,'[9]Población Oficial 2019'!$E$6:$BA$104,11,0)</f>
        <v>23</v>
      </c>
      <c r="R1893" s="90">
        <f>VLOOKUP($B1893,'[9]Población Oficial 2019'!$E$6:$BA$104,12,0)</f>
        <v>23</v>
      </c>
      <c r="S1893" s="90">
        <f>VLOOKUP($B1893,'[9]Población Oficial 2019'!$E$6:$BA$104,13,0)</f>
        <v>23</v>
      </c>
      <c r="T1893" s="90">
        <f>VLOOKUP($B1893,'[9]Población Oficial 2019'!$E$6:$BA$104,14,0)</f>
        <v>23</v>
      </c>
      <c r="U1893" s="90">
        <f>VLOOKUP($B1893,'[9]Población Oficial 2019'!$E$6:$BA$104,15,0)</f>
        <v>22</v>
      </c>
      <c r="V1893" s="90">
        <f>VLOOKUP($B1893,'[9]Población Oficial 2019'!$E$6:$BA$104,16,0)</f>
        <v>22</v>
      </c>
      <c r="W1893" s="90">
        <f>VLOOKUP($B1893,'[9]Población Oficial 2019'!$E$6:$BA$104,17,0)</f>
        <v>22</v>
      </c>
      <c r="X1893" s="90">
        <f>VLOOKUP($B1893,'[9]Población Oficial 2019'!$E$6:$BA$104,18,0)</f>
        <v>21</v>
      </c>
      <c r="Y1893" s="90">
        <f>VLOOKUP($B1893,'[9]Población Oficial 2019'!$E$6:$BA$104,19,0)</f>
        <v>20</v>
      </c>
      <c r="Z1893" s="90">
        <f>VLOOKUP($B1893,'[9]Población Oficial 2019'!$E$6:$BA$104,20,0)</f>
        <v>20</v>
      </c>
      <c r="AA1893" s="90">
        <f>VLOOKUP($B1893,'[9]Población Oficial 2019'!$E$6:$BA$104,21,0)</f>
        <v>19</v>
      </c>
      <c r="AB1893" s="90">
        <f>VLOOKUP($B1893,'[9]Población Oficial 2019'!$E$6:$BA$104,22,0)</f>
        <v>19</v>
      </c>
      <c r="AC1893" s="90">
        <f>VLOOKUP($B1893,'[9]Población Oficial 2019'!$E$6:$BA$104,23,0)</f>
        <v>18</v>
      </c>
      <c r="AD1893" s="90">
        <f>VLOOKUP($B1893,'[9]Población Oficial 2019'!$E$6:$BA$104,24,0)</f>
        <v>87</v>
      </c>
      <c r="AE1893" s="90">
        <f>VLOOKUP($B1893,'[9]Población Oficial 2019'!$E$6:$BA$104,25,0)</f>
        <v>86</v>
      </c>
      <c r="AF1893" s="90">
        <f>VLOOKUP($B1893,'[9]Población Oficial 2019'!$E$6:$BA$104,26,0)</f>
        <v>95</v>
      </c>
      <c r="AG1893" s="90">
        <f>VLOOKUP($B1893,'[9]Población Oficial 2019'!$E$6:$BA$104,27,0)</f>
        <v>79</v>
      </c>
      <c r="AH1893" s="90">
        <f>VLOOKUP($B1893,'[9]Población Oficial 2019'!$E$6:$BA$104,28,0)</f>
        <v>76</v>
      </c>
      <c r="AI1893" s="90">
        <f>VLOOKUP($B1893,'[9]Población Oficial 2019'!$E$6:$BA$104,29,0)</f>
        <v>60</v>
      </c>
      <c r="AJ1893" s="90">
        <f>VLOOKUP($B1893,'[9]Población Oficial 2019'!$E$6:$BA$104,30,0)</f>
        <v>47</v>
      </c>
      <c r="AK1893" s="90">
        <f>VLOOKUP($B1893,'[9]Población Oficial 2019'!$E$6:$BA$104,31,0)</f>
        <v>35</v>
      </c>
      <c r="AL1893" s="90">
        <f>VLOOKUP($B1893,'[9]Población Oficial 2019'!$E$6:$BA$104,32,0)</f>
        <v>29</v>
      </c>
      <c r="AM1893" s="90">
        <f>VLOOKUP($B1893,'[9]Población Oficial 2019'!$E$6:$BA$104,33,0)</f>
        <v>23</v>
      </c>
      <c r="AN1893" s="90">
        <f>VLOOKUP($B1893,'[9]Población Oficial 2019'!$E$6:$BA$104,34,0)</f>
        <v>16</v>
      </c>
      <c r="AO1893" s="90">
        <f>VLOOKUP($B1893,'[9]Población Oficial 2019'!$E$6:$BA$104,35,0)</f>
        <v>8</v>
      </c>
      <c r="AP1893" s="90">
        <f>VLOOKUP($B1893,'[9]Población Oficial 2019'!$E$6:$BA$104,36,0)</f>
        <v>10</v>
      </c>
      <c r="AQ1893" s="90">
        <f>VLOOKUP($B1893,'[9]Población Oficial 2019'!$E$6:$BA$104,41,0)</f>
        <v>509</v>
      </c>
      <c r="AR1893" s="90">
        <f>VLOOKUP($B1893,'[9]Población Oficial 2019'!$E$6:$BA$104,42,0)</f>
        <v>54</v>
      </c>
      <c r="AS1893" s="90">
        <f>VLOOKUP($B1893,'[9]Población Oficial 2019'!$E$6:$BA$104,43,0)</f>
        <v>43</v>
      </c>
      <c r="AT1893" s="90">
        <f>VLOOKUP($B1893,'[9]Población Oficial 2019'!$E$6:$BA$104,44,0)</f>
        <v>233</v>
      </c>
      <c r="AU1893" s="90">
        <f>VLOOKUP($B1893,'[9]Población Oficial 2019'!$E$6:$BA$104,45,0)</f>
        <v>17</v>
      </c>
    </row>
    <row r="1894" spans="1:47" ht="12">
      <c r="A1894" s="58">
        <v>1895</v>
      </c>
      <c r="B1894" s="58">
        <v>4263</v>
      </c>
      <c r="C1894" s="59" t="s">
        <v>1176</v>
      </c>
      <c r="D1894" s="59" t="s">
        <v>921</v>
      </c>
      <c r="E1894" s="59" t="s">
        <v>1001</v>
      </c>
      <c r="F1894" s="59" t="s">
        <v>1005</v>
      </c>
      <c r="G1894" s="12" t="s">
        <v>266</v>
      </c>
      <c r="H1894" s="14">
        <f t="shared" si="452"/>
        <v>4263</v>
      </c>
      <c r="I1894" s="14">
        <f t="shared" si="442"/>
        <v>1184</v>
      </c>
      <c r="J1894" s="12">
        <f>VLOOKUP($B1894,'[1]METAS 2019'!$D$4:$Q$843,5,0)</f>
        <v>18</v>
      </c>
      <c r="K1894" s="12">
        <f>VLOOKUP($B1894,'[1]METAS 2019'!$D$4:$Q$843,4,0)</f>
        <v>16</v>
      </c>
      <c r="L1894" s="12">
        <f>VLOOKUP($B1894,'[1]METAS 2019'!$D$4:$Q$843,11,0)</f>
        <v>13</v>
      </c>
      <c r="M1894" s="12">
        <f>VLOOKUP($B1894,'[1]METAS 2019'!$D$4:$Q$843,12,0)</f>
        <v>9</v>
      </c>
      <c r="N1894" s="12">
        <f>VLOOKUP($B1894,'[1]METAS 2019'!$D$4:$Q$843,13,0)</f>
        <v>19</v>
      </c>
      <c r="O1894" s="12">
        <f>VLOOKUP($B1894,'[1]METAS 2019'!$D$4:$Q$843,14,0)</f>
        <v>14</v>
      </c>
      <c r="P1894" s="90">
        <f>VLOOKUP($B1894,'[9]Población Oficial 2019'!$E$6:$BA$104,10,0)</f>
        <v>26</v>
      </c>
      <c r="Q1894" s="90">
        <f>VLOOKUP($B1894,'[9]Población Oficial 2019'!$E$6:$BA$104,11,0)</f>
        <v>27</v>
      </c>
      <c r="R1894" s="90">
        <f>VLOOKUP($B1894,'[9]Población Oficial 2019'!$E$6:$BA$104,12,0)</f>
        <v>27</v>
      </c>
      <c r="S1894" s="90">
        <f>VLOOKUP($B1894,'[9]Población Oficial 2019'!$E$6:$BA$104,13,0)</f>
        <v>27</v>
      </c>
      <c r="T1894" s="90">
        <f>VLOOKUP($B1894,'[9]Población Oficial 2019'!$E$6:$BA$104,14,0)</f>
        <v>26</v>
      </c>
      <c r="U1894" s="90">
        <f>VLOOKUP($B1894,'[9]Población Oficial 2019'!$E$6:$BA$104,15,0)</f>
        <v>26</v>
      </c>
      <c r="V1894" s="90">
        <f>VLOOKUP($B1894,'[9]Población Oficial 2019'!$E$6:$BA$104,16,0)</f>
        <v>26</v>
      </c>
      <c r="W1894" s="90">
        <f>VLOOKUP($B1894,'[9]Población Oficial 2019'!$E$6:$BA$104,17,0)</f>
        <v>25</v>
      </c>
      <c r="X1894" s="90">
        <f>VLOOKUP($B1894,'[9]Población Oficial 2019'!$E$6:$BA$104,18,0)</f>
        <v>24</v>
      </c>
      <c r="Y1894" s="90">
        <f>VLOOKUP($B1894,'[9]Población Oficial 2019'!$E$6:$BA$104,19,0)</f>
        <v>23</v>
      </c>
      <c r="Z1894" s="90">
        <f>VLOOKUP($B1894,'[9]Población Oficial 2019'!$E$6:$BA$104,20,0)</f>
        <v>23</v>
      </c>
      <c r="AA1894" s="90">
        <f>VLOOKUP($B1894,'[9]Población Oficial 2019'!$E$6:$BA$104,21,0)</f>
        <v>22</v>
      </c>
      <c r="AB1894" s="90">
        <f>VLOOKUP($B1894,'[9]Población Oficial 2019'!$E$6:$BA$104,22,0)</f>
        <v>22</v>
      </c>
      <c r="AC1894" s="90">
        <f>VLOOKUP($B1894,'[9]Población Oficial 2019'!$E$6:$BA$104,23,0)</f>
        <v>21</v>
      </c>
      <c r="AD1894" s="90">
        <f>VLOOKUP($B1894,'[9]Población Oficial 2019'!$E$6:$BA$104,24,0)</f>
        <v>100</v>
      </c>
      <c r="AE1894" s="90">
        <f>VLOOKUP($B1894,'[9]Población Oficial 2019'!$E$6:$BA$104,25,0)</f>
        <v>99</v>
      </c>
      <c r="AF1894" s="90">
        <f>VLOOKUP($B1894,'[9]Población Oficial 2019'!$E$6:$BA$104,26,0)</f>
        <v>110</v>
      </c>
      <c r="AG1894" s="90">
        <f>VLOOKUP($B1894,'[9]Población Oficial 2019'!$E$6:$BA$104,27,0)</f>
        <v>91</v>
      </c>
      <c r="AH1894" s="90">
        <f>VLOOKUP($B1894,'[9]Población Oficial 2019'!$E$6:$BA$104,28,0)</f>
        <v>88</v>
      </c>
      <c r="AI1894" s="90">
        <f>VLOOKUP($B1894,'[9]Población Oficial 2019'!$E$6:$BA$104,29,0)</f>
        <v>69</v>
      </c>
      <c r="AJ1894" s="90">
        <f>VLOOKUP($B1894,'[9]Población Oficial 2019'!$E$6:$BA$104,30,0)</f>
        <v>54</v>
      </c>
      <c r="AK1894" s="90">
        <f>VLOOKUP($B1894,'[9]Población Oficial 2019'!$E$6:$BA$104,31,0)</f>
        <v>40</v>
      </c>
      <c r="AL1894" s="90">
        <f>VLOOKUP($B1894,'[9]Población Oficial 2019'!$E$6:$BA$104,32,0)</f>
        <v>33</v>
      </c>
      <c r="AM1894" s="90">
        <f>VLOOKUP($B1894,'[9]Población Oficial 2019'!$E$6:$BA$104,33,0)</f>
        <v>26</v>
      </c>
      <c r="AN1894" s="90">
        <f>VLOOKUP($B1894,'[9]Población Oficial 2019'!$E$6:$BA$104,34,0)</f>
        <v>19</v>
      </c>
      <c r="AO1894" s="90">
        <f>VLOOKUP($B1894,'[9]Población Oficial 2019'!$E$6:$BA$104,35,0)</f>
        <v>10</v>
      </c>
      <c r="AP1894" s="90">
        <f>VLOOKUP($B1894,'[9]Población Oficial 2019'!$E$6:$BA$104,36,0)</f>
        <v>11</v>
      </c>
      <c r="AQ1894" s="90">
        <f>VLOOKUP($B1894,'[9]Población Oficial 2019'!$E$6:$BA$104,41,0)</f>
        <v>586</v>
      </c>
      <c r="AR1894" s="90">
        <f>VLOOKUP($B1894,'[9]Población Oficial 2019'!$E$6:$BA$104,42,0)</f>
        <v>63</v>
      </c>
      <c r="AS1894" s="90">
        <f>VLOOKUP($B1894,'[9]Población Oficial 2019'!$E$6:$BA$104,43,0)</f>
        <v>49</v>
      </c>
      <c r="AT1894" s="90">
        <f>VLOOKUP($B1894,'[9]Población Oficial 2019'!$E$6:$BA$104,44,0)</f>
        <v>268</v>
      </c>
      <c r="AU1894" s="90">
        <f>VLOOKUP($B1894,'[9]Población Oficial 2019'!$E$6:$BA$104,45,0)</f>
        <v>22</v>
      </c>
    </row>
    <row r="1895" spans="1:47" ht="12">
      <c r="A1895" s="58">
        <v>1896</v>
      </c>
      <c r="B1895" s="58">
        <v>4266</v>
      </c>
      <c r="C1895" s="59" t="s">
        <v>1176</v>
      </c>
      <c r="D1895" s="59" t="s">
        <v>921</v>
      </c>
      <c r="E1895" s="59" t="s">
        <v>1001</v>
      </c>
      <c r="F1895" s="59" t="s">
        <v>1006</v>
      </c>
      <c r="G1895" s="12" t="s">
        <v>266</v>
      </c>
      <c r="H1895" s="14">
        <f t="shared" si="452"/>
        <v>4266</v>
      </c>
      <c r="I1895" s="14">
        <f t="shared" si="442"/>
        <v>1945</v>
      </c>
      <c r="J1895" s="12">
        <f>VLOOKUP($B1895,'[1]METAS 2019'!$D$4:$Q$843,5,0)</f>
        <v>28</v>
      </c>
      <c r="K1895" s="12">
        <f>VLOOKUP($B1895,'[1]METAS 2019'!$D$4:$Q$843,4,0)</f>
        <v>34</v>
      </c>
      <c r="L1895" s="12">
        <f>VLOOKUP($B1895,'[1]METAS 2019'!$D$4:$Q$843,11,0)</f>
        <v>29</v>
      </c>
      <c r="M1895" s="12">
        <f>VLOOKUP($B1895,'[1]METAS 2019'!$D$4:$Q$843,12,0)</f>
        <v>29</v>
      </c>
      <c r="N1895" s="12">
        <f>VLOOKUP($B1895,'[1]METAS 2019'!$D$4:$Q$843,13,0)</f>
        <v>35</v>
      </c>
      <c r="O1895" s="12">
        <f>VLOOKUP($B1895,'[1]METAS 2019'!$D$4:$Q$843,14,0)</f>
        <v>34</v>
      </c>
      <c r="P1895" s="90">
        <f>VLOOKUP($B1895,'[9]Población Oficial 2019'!$E$6:$BA$104,10,0)</f>
        <v>43</v>
      </c>
      <c r="Q1895" s="90">
        <f>VLOOKUP($B1895,'[9]Población Oficial 2019'!$E$6:$BA$104,11,0)</f>
        <v>45</v>
      </c>
      <c r="R1895" s="90">
        <f>VLOOKUP($B1895,'[9]Población Oficial 2019'!$E$6:$BA$104,12,0)</f>
        <v>43</v>
      </c>
      <c r="S1895" s="90">
        <f>VLOOKUP($B1895,'[9]Población Oficial 2019'!$E$6:$BA$104,13,0)</f>
        <v>46</v>
      </c>
      <c r="T1895" s="90">
        <f>VLOOKUP($B1895,'[9]Población Oficial 2019'!$E$6:$BA$104,14,0)</f>
        <v>44</v>
      </c>
      <c r="U1895" s="90">
        <f>VLOOKUP($B1895,'[9]Población Oficial 2019'!$E$6:$BA$104,15,0)</f>
        <v>43</v>
      </c>
      <c r="V1895" s="90">
        <f>VLOOKUP($B1895,'[9]Población Oficial 2019'!$E$6:$BA$104,16,0)</f>
        <v>41</v>
      </c>
      <c r="W1895" s="90">
        <f>VLOOKUP($B1895,'[9]Población Oficial 2019'!$E$6:$BA$104,17,0)</f>
        <v>40</v>
      </c>
      <c r="X1895" s="90">
        <f>VLOOKUP($B1895,'[9]Población Oficial 2019'!$E$6:$BA$104,18,0)</f>
        <v>39</v>
      </c>
      <c r="Y1895" s="90">
        <f>VLOOKUP($B1895,'[9]Población Oficial 2019'!$E$6:$BA$104,19,0)</f>
        <v>37</v>
      </c>
      <c r="Z1895" s="90">
        <f>VLOOKUP($B1895,'[9]Población Oficial 2019'!$E$6:$BA$104,20,0)</f>
        <v>36</v>
      </c>
      <c r="AA1895" s="90">
        <f>VLOOKUP($B1895,'[9]Población Oficial 2019'!$E$6:$BA$104,21,0)</f>
        <v>35</v>
      </c>
      <c r="AB1895" s="90">
        <f>VLOOKUP($B1895,'[9]Población Oficial 2019'!$E$6:$BA$104,22,0)</f>
        <v>34</v>
      </c>
      <c r="AC1895" s="90">
        <f>VLOOKUP($B1895,'[9]Población Oficial 2019'!$E$6:$BA$104,23,0)</f>
        <v>34</v>
      </c>
      <c r="AD1895" s="90">
        <f>VLOOKUP($B1895,'[9]Población Oficial 2019'!$E$6:$BA$104,24,0)</f>
        <v>159</v>
      </c>
      <c r="AE1895" s="90">
        <f>VLOOKUP($B1895,'[9]Población Oficial 2019'!$E$6:$BA$104,25,0)</f>
        <v>158</v>
      </c>
      <c r="AF1895" s="90">
        <f>VLOOKUP($B1895,'[9]Población Oficial 2019'!$E$6:$BA$104,26,0)</f>
        <v>175</v>
      </c>
      <c r="AG1895" s="90">
        <f>VLOOKUP($B1895,'[9]Población Oficial 2019'!$E$6:$BA$104,27,0)</f>
        <v>145</v>
      </c>
      <c r="AH1895" s="90">
        <f>VLOOKUP($B1895,'[9]Población Oficial 2019'!$E$6:$BA$104,28,0)</f>
        <v>140</v>
      </c>
      <c r="AI1895" s="90">
        <f>VLOOKUP($B1895,'[9]Población Oficial 2019'!$E$6:$BA$104,29,0)</f>
        <v>111</v>
      </c>
      <c r="AJ1895" s="90">
        <f>VLOOKUP($B1895,'[9]Población Oficial 2019'!$E$6:$BA$104,30,0)</f>
        <v>86</v>
      </c>
      <c r="AK1895" s="90">
        <f>VLOOKUP($B1895,'[9]Población Oficial 2019'!$E$6:$BA$104,31,0)</f>
        <v>64</v>
      </c>
      <c r="AL1895" s="90">
        <f>VLOOKUP($B1895,'[9]Población Oficial 2019'!$E$6:$BA$104,32,0)</f>
        <v>53</v>
      </c>
      <c r="AM1895" s="90">
        <f>VLOOKUP($B1895,'[9]Población Oficial 2019'!$E$6:$BA$104,33,0)</f>
        <v>42</v>
      </c>
      <c r="AN1895" s="90">
        <f>VLOOKUP($B1895,'[9]Población Oficial 2019'!$E$6:$BA$104,34,0)</f>
        <v>30</v>
      </c>
      <c r="AO1895" s="90">
        <f>VLOOKUP($B1895,'[9]Población Oficial 2019'!$E$6:$BA$104,35,0)</f>
        <v>15</v>
      </c>
      <c r="AP1895" s="90">
        <f>VLOOKUP($B1895,'[9]Población Oficial 2019'!$E$6:$BA$104,36,0)</f>
        <v>18</v>
      </c>
      <c r="AQ1895" s="90">
        <f>VLOOKUP($B1895,'[9]Población Oficial 2019'!$E$6:$BA$104,41,0)</f>
        <v>936</v>
      </c>
      <c r="AR1895" s="90">
        <f>VLOOKUP($B1895,'[9]Población Oficial 2019'!$E$6:$BA$104,42,0)</f>
        <v>100</v>
      </c>
      <c r="AS1895" s="90">
        <f>VLOOKUP($B1895,'[9]Población Oficial 2019'!$E$6:$BA$104,43,0)</f>
        <v>79</v>
      </c>
      <c r="AT1895" s="90">
        <f>VLOOKUP($B1895,'[9]Población Oficial 2019'!$E$6:$BA$104,44,0)</f>
        <v>428</v>
      </c>
      <c r="AU1895" s="90">
        <f>VLOOKUP($B1895,'[9]Población Oficial 2019'!$E$6:$BA$104,45,0)</f>
        <v>25</v>
      </c>
    </row>
    <row r="1896" spans="1:47" ht="12">
      <c r="A1896" s="34">
        <v>1897</v>
      </c>
      <c r="B1896" s="34"/>
      <c r="C1896" s="15"/>
      <c r="D1896" s="15"/>
      <c r="E1896" s="15"/>
      <c r="F1896" s="15" t="s">
        <v>1190</v>
      </c>
      <c r="G1896" s="38" t="s">
        <v>1214</v>
      </c>
      <c r="H1896" s="34"/>
      <c r="I1896" s="34">
        <f t="shared" si="442"/>
        <v>150135</v>
      </c>
      <c r="J1896" s="38">
        <f>J1897+J1906+J1920+J1938+J1945+J1963+J1979</f>
        <v>2440</v>
      </c>
      <c r="K1896" s="38">
        <f t="shared" ref="K1896:AU1896" si="453">K1897+K1906+K1920+K1938+K1945+K1963+K1979</f>
        <v>2650</v>
      </c>
      <c r="L1896" s="38">
        <f t="shared" si="453"/>
        <v>2823</v>
      </c>
      <c r="M1896" s="38">
        <f t="shared" si="453"/>
        <v>2799</v>
      </c>
      <c r="N1896" s="38">
        <f t="shared" si="453"/>
        <v>2986</v>
      </c>
      <c r="O1896" s="38">
        <f t="shared" si="453"/>
        <v>3227</v>
      </c>
      <c r="P1896" s="38">
        <f t="shared" si="453"/>
        <v>3921</v>
      </c>
      <c r="Q1896" s="38">
        <f t="shared" si="453"/>
        <v>3916</v>
      </c>
      <c r="R1896" s="38">
        <f t="shared" si="453"/>
        <v>3884</v>
      </c>
      <c r="S1896" s="38">
        <f t="shared" si="453"/>
        <v>3832</v>
      </c>
      <c r="T1896" s="38">
        <f t="shared" si="453"/>
        <v>3732</v>
      </c>
      <c r="U1896" s="38">
        <f t="shared" si="453"/>
        <v>3619</v>
      </c>
      <c r="V1896" s="38">
        <f t="shared" si="453"/>
        <v>3497</v>
      </c>
      <c r="W1896" s="38">
        <f t="shared" si="453"/>
        <v>3368</v>
      </c>
      <c r="X1896" s="38">
        <f t="shared" si="453"/>
        <v>3234</v>
      </c>
      <c r="Y1896" s="38">
        <f t="shared" si="453"/>
        <v>3087</v>
      </c>
      <c r="Z1896" s="38">
        <f t="shared" si="453"/>
        <v>2939</v>
      </c>
      <c r="AA1896" s="38">
        <f t="shared" si="453"/>
        <v>2798</v>
      </c>
      <c r="AB1896" s="38">
        <f t="shared" si="453"/>
        <v>2693</v>
      </c>
      <c r="AC1896" s="38">
        <f t="shared" si="453"/>
        <v>2519</v>
      </c>
      <c r="AD1896" s="38">
        <f t="shared" si="453"/>
        <v>11901</v>
      </c>
      <c r="AE1896" s="38">
        <f t="shared" si="453"/>
        <v>12273</v>
      </c>
      <c r="AF1896" s="38">
        <f t="shared" si="453"/>
        <v>12258</v>
      </c>
      <c r="AG1896" s="38">
        <f t="shared" si="453"/>
        <v>10381</v>
      </c>
      <c r="AH1896" s="38">
        <f t="shared" si="453"/>
        <v>9489</v>
      </c>
      <c r="AI1896" s="38">
        <f t="shared" si="453"/>
        <v>8186</v>
      </c>
      <c r="AJ1896" s="38">
        <f t="shared" si="453"/>
        <v>6237</v>
      </c>
      <c r="AK1896" s="38">
        <f t="shared" si="453"/>
        <v>5029</v>
      </c>
      <c r="AL1896" s="38">
        <f t="shared" si="453"/>
        <v>4070</v>
      </c>
      <c r="AM1896" s="38">
        <f t="shared" si="453"/>
        <v>2753</v>
      </c>
      <c r="AN1896" s="38">
        <f t="shared" si="453"/>
        <v>1684</v>
      </c>
      <c r="AO1896" s="38">
        <f t="shared" si="453"/>
        <v>1023</v>
      </c>
      <c r="AP1896" s="38">
        <f t="shared" si="453"/>
        <v>887</v>
      </c>
      <c r="AQ1896" s="38">
        <f t="shared" si="453"/>
        <v>72157</v>
      </c>
      <c r="AR1896" s="38">
        <f t="shared" si="453"/>
        <v>8203</v>
      </c>
      <c r="AS1896" s="38">
        <f t="shared" si="453"/>
        <v>6344</v>
      </c>
      <c r="AT1896" s="38">
        <f t="shared" si="453"/>
        <v>30598</v>
      </c>
      <c r="AU1896" s="38">
        <f t="shared" si="453"/>
        <v>2500</v>
      </c>
    </row>
    <row r="1897" spans="1:47" ht="12">
      <c r="A1897" s="97">
        <v>1898</v>
      </c>
      <c r="B1897" s="97"/>
      <c r="C1897" s="98"/>
      <c r="D1897" s="98"/>
      <c r="E1897" s="98"/>
      <c r="F1897" s="98" t="s">
        <v>1191</v>
      </c>
      <c r="G1897" s="17" t="s">
        <v>1214</v>
      </c>
      <c r="H1897" s="81"/>
      <c r="I1897" s="81">
        <f t="shared" si="442"/>
        <v>14469</v>
      </c>
      <c r="J1897" s="17">
        <f>SUM(J1898:J1905)</f>
        <v>261</v>
      </c>
      <c r="K1897" s="17">
        <f t="shared" ref="K1897:AU1897" si="454">SUM(K1898:K1905)</f>
        <v>286</v>
      </c>
      <c r="L1897" s="17">
        <f t="shared" si="454"/>
        <v>274</v>
      </c>
      <c r="M1897" s="17">
        <f t="shared" si="454"/>
        <v>289</v>
      </c>
      <c r="N1897" s="17">
        <f t="shared" si="454"/>
        <v>300</v>
      </c>
      <c r="O1897" s="17">
        <f t="shared" si="454"/>
        <v>324</v>
      </c>
      <c r="P1897" s="17">
        <f t="shared" si="454"/>
        <v>321</v>
      </c>
      <c r="Q1897" s="17">
        <f t="shared" si="454"/>
        <v>323</v>
      </c>
      <c r="R1897" s="17">
        <f t="shared" si="454"/>
        <v>323</v>
      </c>
      <c r="S1897" s="17">
        <f t="shared" si="454"/>
        <v>320</v>
      </c>
      <c r="T1897" s="17">
        <f t="shared" si="454"/>
        <v>313</v>
      </c>
      <c r="U1897" s="17">
        <f t="shared" si="454"/>
        <v>306</v>
      </c>
      <c r="V1897" s="17">
        <f t="shared" si="454"/>
        <v>301</v>
      </c>
      <c r="W1897" s="17">
        <f t="shared" si="454"/>
        <v>297</v>
      </c>
      <c r="X1897" s="17">
        <f t="shared" si="454"/>
        <v>295</v>
      </c>
      <c r="Y1897" s="17">
        <f t="shared" si="454"/>
        <v>292</v>
      </c>
      <c r="Z1897" s="17">
        <f t="shared" si="454"/>
        <v>289</v>
      </c>
      <c r="AA1897" s="17">
        <f t="shared" si="454"/>
        <v>281</v>
      </c>
      <c r="AB1897" s="17">
        <f t="shared" si="454"/>
        <v>271</v>
      </c>
      <c r="AC1897" s="17">
        <f t="shared" si="454"/>
        <v>248</v>
      </c>
      <c r="AD1897" s="17">
        <f t="shared" si="454"/>
        <v>1102</v>
      </c>
      <c r="AE1897" s="17">
        <f t="shared" si="454"/>
        <v>1130</v>
      </c>
      <c r="AF1897" s="17">
        <f t="shared" si="454"/>
        <v>1147</v>
      </c>
      <c r="AG1897" s="17">
        <f t="shared" si="454"/>
        <v>1024</v>
      </c>
      <c r="AH1897" s="17">
        <f t="shared" si="454"/>
        <v>958</v>
      </c>
      <c r="AI1897" s="17">
        <f t="shared" si="454"/>
        <v>881</v>
      </c>
      <c r="AJ1897" s="17">
        <f t="shared" si="454"/>
        <v>603</v>
      </c>
      <c r="AK1897" s="17">
        <f t="shared" si="454"/>
        <v>596</v>
      </c>
      <c r="AL1897" s="17">
        <f t="shared" si="454"/>
        <v>411</v>
      </c>
      <c r="AM1897" s="17">
        <f t="shared" si="454"/>
        <v>309</v>
      </c>
      <c r="AN1897" s="17">
        <f t="shared" si="454"/>
        <v>186</v>
      </c>
      <c r="AO1897" s="17">
        <f t="shared" si="454"/>
        <v>111</v>
      </c>
      <c r="AP1897" s="17">
        <f t="shared" si="454"/>
        <v>97</v>
      </c>
      <c r="AQ1897" s="17">
        <f t="shared" si="454"/>
        <v>6813</v>
      </c>
      <c r="AR1897" s="17">
        <f t="shared" si="454"/>
        <v>723</v>
      </c>
      <c r="AS1897" s="17">
        <f t="shared" si="454"/>
        <v>613</v>
      </c>
      <c r="AT1897" s="17">
        <f t="shared" si="454"/>
        <v>2989</v>
      </c>
      <c r="AU1897" s="17">
        <f t="shared" si="454"/>
        <v>258</v>
      </c>
    </row>
    <row r="1898" spans="1:47" ht="12">
      <c r="A1898" s="58">
        <v>1899</v>
      </c>
      <c r="B1898" s="58">
        <v>4274</v>
      </c>
      <c r="C1898" s="59" t="s">
        <v>1176</v>
      </c>
      <c r="D1898" s="59" t="s">
        <v>1007</v>
      </c>
      <c r="E1898" s="59" t="s">
        <v>1008</v>
      </c>
      <c r="F1898" s="59" t="s">
        <v>1009</v>
      </c>
      <c r="G1898" s="12" t="s">
        <v>283</v>
      </c>
      <c r="H1898" s="14">
        <f t="shared" ref="H1898:H1905" si="455">B1898</f>
        <v>4274</v>
      </c>
      <c r="I1898" s="14">
        <f t="shared" si="442"/>
        <v>5353</v>
      </c>
      <c r="J1898" s="12">
        <f>VLOOKUP($B1898,'[1]METAS 2019'!$D$4:$Q$843,5,0)</f>
        <v>120</v>
      </c>
      <c r="K1898" s="12">
        <f>VLOOKUP($B1898,'[1]METAS 2019'!$D$4:$Q$843,4,0)</f>
        <v>129</v>
      </c>
      <c r="L1898" s="12">
        <f>VLOOKUP($B1898,'[1]METAS 2019'!$D$4:$Q$843,11,0)</f>
        <v>115</v>
      </c>
      <c r="M1898" s="12">
        <f>VLOOKUP($B1898,'[1]METAS 2019'!$D$4:$Q$843,12,0)</f>
        <v>130</v>
      </c>
      <c r="N1898" s="12">
        <f>VLOOKUP($B1898,'[1]METAS 2019'!$D$4:$Q$843,13,0)</f>
        <v>139</v>
      </c>
      <c r="O1898" s="12">
        <f>VLOOKUP($B1898,'[1]METAS 2019'!$D$4:$Q$843,14,0)</f>
        <v>144</v>
      </c>
      <c r="P1898" s="90">
        <f>VLOOKUP($B1898,'[10]Población Oficial 2019'!$E$6:$AW$96,10,0)</f>
        <v>115</v>
      </c>
      <c r="Q1898" s="90">
        <f>VLOOKUP($B1898,'[10]Población Oficial 2019'!$E$6:$AW$96,11,0)</f>
        <v>115</v>
      </c>
      <c r="R1898" s="90">
        <f>VLOOKUP($B1898,'[10]Población Oficial 2019'!$E$6:$AW$96,12,0)</f>
        <v>115</v>
      </c>
      <c r="S1898" s="90">
        <f>VLOOKUP($B1898,'[10]Población Oficial 2019'!$E$6:$AW$96,13,0)</f>
        <v>115</v>
      </c>
      <c r="T1898" s="90">
        <f>VLOOKUP($B1898,'[10]Población Oficial 2019'!$E$6:$AW$96,14,0)</f>
        <v>111</v>
      </c>
      <c r="U1898" s="90">
        <f>VLOOKUP($B1898,'[10]Población Oficial 2019'!$E$6:$AW$96,15,0)</f>
        <v>109</v>
      </c>
      <c r="V1898" s="90">
        <f>VLOOKUP($B1898,'[10]Población Oficial 2019'!$E$6:$AW$96,16,0)</f>
        <v>108</v>
      </c>
      <c r="W1898" s="90">
        <f>VLOOKUP($B1898,'[10]Población Oficial 2019'!$E$6:$AW$96,17,0)</f>
        <v>106</v>
      </c>
      <c r="X1898" s="90">
        <f>VLOOKUP($B1898,'[10]Población Oficial 2019'!$E$6:$AW$96,18,0)</f>
        <v>106</v>
      </c>
      <c r="Y1898" s="90">
        <f>VLOOKUP($B1898,'[10]Población Oficial 2019'!$E$6:$AW$96,19,0)</f>
        <v>105</v>
      </c>
      <c r="Z1898" s="90">
        <f>VLOOKUP($B1898,'[10]Población Oficial 2019'!$E$6:$AW$96,20,0)</f>
        <v>104</v>
      </c>
      <c r="AA1898" s="90">
        <f>VLOOKUP($B1898,'[10]Población Oficial 2019'!$E$6:$AW$96,21,0)</f>
        <v>101</v>
      </c>
      <c r="AB1898" s="90">
        <f>VLOOKUP($B1898,'[10]Población Oficial 2019'!$E$6:$AW$96,22,0)</f>
        <v>97</v>
      </c>
      <c r="AC1898" s="90">
        <f>VLOOKUP($B1898,'[10]Población Oficial 2019'!$E$6:$AW$96,23,0)</f>
        <v>90</v>
      </c>
      <c r="AD1898" s="90">
        <f>VLOOKUP($B1898,'[10]Población Oficial 2019'!$E$6:$AW$96,24,0)</f>
        <v>396</v>
      </c>
      <c r="AE1898" s="90">
        <f>VLOOKUP($B1898,'[10]Población Oficial 2019'!$E$6:$AW$96,25,0)</f>
        <v>406</v>
      </c>
      <c r="AF1898" s="90">
        <f>VLOOKUP($B1898,'[10]Población Oficial 2019'!$E$6:$AW$96,26,0)</f>
        <v>413</v>
      </c>
      <c r="AG1898" s="90">
        <f>VLOOKUP($B1898,'[10]Población Oficial 2019'!$E$6:$AW$96,27,0)</f>
        <v>367</v>
      </c>
      <c r="AH1898" s="90">
        <f>VLOOKUP($B1898,'[10]Población Oficial 2019'!$E$6:$AW$96,28,0)</f>
        <v>345</v>
      </c>
      <c r="AI1898" s="90">
        <f>VLOOKUP($B1898,'[10]Población Oficial 2019'!$E$6:$AW$96,29,0)</f>
        <v>318</v>
      </c>
      <c r="AJ1898" s="90">
        <f>VLOOKUP($B1898,'[10]Población Oficial 2019'!$E$6:$AW$96,30,0)</f>
        <v>216</v>
      </c>
      <c r="AK1898" s="90">
        <f>VLOOKUP($B1898,'[10]Población Oficial 2019'!$E$6:$AW$96,31,0)</f>
        <v>214</v>
      </c>
      <c r="AL1898" s="90">
        <f>VLOOKUP($B1898,'[10]Población Oficial 2019'!$E$6:$AW$96,32,0)</f>
        <v>149</v>
      </c>
      <c r="AM1898" s="90">
        <f>VLOOKUP($B1898,'[10]Población Oficial 2019'!$E$6:$AW$96,33,0)</f>
        <v>113</v>
      </c>
      <c r="AN1898" s="90">
        <f>VLOOKUP($B1898,'[10]Población Oficial 2019'!$E$6:$AW$96,34,0)</f>
        <v>68</v>
      </c>
      <c r="AO1898" s="90">
        <f>VLOOKUP($B1898,'[10]Población Oficial 2019'!$E$6:$AW$96,35,0)</f>
        <v>39</v>
      </c>
      <c r="AP1898" s="90">
        <f>VLOOKUP($B1898,'[10]Población Oficial 2019'!$E$6:$AW$96,36,0)</f>
        <v>35</v>
      </c>
      <c r="AQ1898" s="90">
        <f>VLOOKUP($B1898,'[10]Población Oficial 2019'!$E$6:$AW$96,41,0)</f>
        <v>2517</v>
      </c>
      <c r="AR1898" s="90">
        <f>VLOOKUP($B1898,'[10]Población Oficial 2019'!$E$6:$AW$96,42,0)</f>
        <v>268</v>
      </c>
      <c r="AS1898" s="90">
        <f>VLOOKUP($B1898,'[10]Población Oficial 2019'!$E$6:$AW$96,43,0)</f>
        <v>226</v>
      </c>
      <c r="AT1898" s="90">
        <f>VLOOKUP($B1898,'[10]Población Oficial 2019'!$E$6:$AW$96,44,0)</f>
        <v>1105</v>
      </c>
      <c r="AU1898" s="90">
        <f>VLOOKUP($B1898,'[10]Población Oficial 2019'!$E$6:$AW$96,45,0)</f>
        <v>120</v>
      </c>
    </row>
    <row r="1899" spans="1:47" ht="12">
      <c r="A1899" s="58">
        <v>1900</v>
      </c>
      <c r="B1899" s="58">
        <v>4278</v>
      </c>
      <c r="C1899" s="59" t="s">
        <v>1176</v>
      </c>
      <c r="D1899" s="59" t="s">
        <v>1007</v>
      </c>
      <c r="E1899" s="59" t="s">
        <v>1008</v>
      </c>
      <c r="F1899" s="59" t="s">
        <v>1010</v>
      </c>
      <c r="G1899" s="12" t="s">
        <v>283</v>
      </c>
      <c r="H1899" s="14">
        <f t="shared" si="455"/>
        <v>4278</v>
      </c>
      <c r="I1899" s="14">
        <f t="shared" si="442"/>
        <v>3027</v>
      </c>
      <c r="J1899" s="12">
        <f>VLOOKUP($B1899,'[1]METAS 2019'!$D$4:$Q$843,5,0)</f>
        <v>50</v>
      </c>
      <c r="K1899" s="12">
        <f>VLOOKUP($B1899,'[1]METAS 2019'!$D$4:$Q$843,4,0)</f>
        <v>57</v>
      </c>
      <c r="L1899" s="12">
        <f>VLOOKUP($B1899,'[1]METAS 2019'!$D$4:$Q$843,11,0)</f>
        <v>65</v>
      </c>
      <c r="M1899" s="12">
        <f>VLOOKUP($B1899,'[1]METAS 2019'!$D$4:$Q$843,12,0)</f>
        <v>55</v>
      </c>
      <c r="N1899" s="12">
        <f>VLOOKUP($B1899,'[1]METAS 2019'!$D$4:$Q$843,13,0)</f>
        <v>59</v>
      </c>
      <c r="O1899" s="12">
        <f>VLOOKUP($B1899,'[1]METAS 2019'!$D$4:$Q$843,14,0)</f>
        <v>61</v>
      </c>
      <c r="P1899" s="90">
        <f>VLOOKUP($B1899,'[10]Población Oficial 2019'!$E$6:$AW$96,10,0)</f>
        <v>68</v>
      </c>
      <c r="Q1899" s="90">
        <f>VLOOKUP($B1899,'[10]Población Oficial 2019'!$E$6:$AW$96,11,0)</f>
        <v>68</v>
      </c>
      <c r="R1899" s="90">
        <f>VLOOKUP($B1899,'[10]Población Oficial 2019'!$E$6:$AW$96,12,0)</f>
        <v>68</v>
      </c>
      <c r="S1899" s="90">
        <f>VLOOKUP($B1899,'[10]Población Oficial 2019'!$E$6:$AW$96,13,0)</f>
        <v>67</v>
      </c>
      <c r="T1899" s="90">
        <f>VLOOKUP($B1899,'[10]Población Oficial 2019'!$E$6:$AW$96,14,0)</f>
        <v>66</v>
      </c>
      <c r="U1899" s="90">
        <f>VLOOKUP($B1899,'[10]Población Oficial 2019'!$E$6:$AW$96,15,0)</f>
        <v>64</v>
      </c>
      <c r="V1899" s="90">
        <f>VLOOKUP($B1899,'[10]Población Oficial 2019'!$E$6:$AW$96,16,0)</f>
        <v>63</v>
      </c>
      <c r="W1899" s="90">
        <f>VLOOKUP($B1899,'[10]Población Oficial 2019'!$E$6:$AW$96,17,0)</f>
        <v>62</v>
      </c>
      <c r="X1899" s="90">
        <f>VLOOKUP($B1899,'[10]Población Oficial 2019'!$E$6:$AW$96,18,0)</f>
        <v>62</v>
      </c>
      <c r="Y1899" s="90">
        <f>VLOOKUP($B1899,'[10]Población Oficial 2019'!$E$6:$AW$96,19,0)</f>
        <v>61</v>
      </c>
      <c r="Z1899" s="90">
        <f>VLOOKUP($B1899,'[10]Población Oficial 2019'!$E$6:$AW$96,20,0)</f>
        <v>60</v>
      </c>
      <c r="AA1899" s="90">
        <f>VLOOKUP($B1899,'[10]Población Oficial 2019'!$E$6:$AW$96,21,0)</f>
        <v>59</v>
      </c>
      <c r="AB1899" s="90">
        <f>VLOOKUP($B1899,'[10]Población Oficial 2019'!$E$6:$AW$96,22,0)</f>
        <v>57</v>
      </c>
      <c r="AC1899" s="90">
        <f>VLOOKUP($B1899,'[10]Población Oficial 2019'!$E$6:$AW$96,23,0)</f>
        <v>52</v>
      </c>
      <c r="AD1899" s="90">
        <f>VLOOKUP($B1899,'[10]Población Oficial 2019'!$E$6:$AW$96,24,0)</f>
        <v>232</v>
      </c>
      <c r="AE1899" s="90">
        <f>VLOOKUP($B1899,'[10]Población Oficial 2019'!$E$6:$AW$96,25,0)</f>
        <v>238</v>
      </c>
      <c r="AF1899" s="90">
        <f>VLOOKUP($B1899,'[10]Población Oficial 2019'!$E$6:$AW$96,26,0)</f>
        <v>241</v>
      </c>
      <c r="AG1899" s="90">
        <f>VLOOKUP($B1899,'[10]Población Oficial 2019'!$E$6:$AW$96,27,0)</f>
        <v>216</v>
      </c>
      <c r="AH1899" s="90">
        <f>VLOOKUP($B1899,'[10]Población Oficial 2019'!$E$6:$AW$96,28,0)</f>
        <v>202</v>
      </c>
      <c r="AI1899" s="90">
        <f>VLOOKUP($B1899,'[10]Población Oficial 2019'!$E$6:$AW$96,29,0)</f>
        <v>186</v>
      </c>
      <c r="AJ1899" s="90">
        <f>VLOOKUP($B1899,'[10]Población Oficial 2019'!$E$6:$AW$96,30,0)</f>
        <v>127</v>
      </c>
      <c r="AK1899" s="90">
        <f>VLOOKUP($B1899,'[10]Población Oficial 2019'!$E$6:$AW$96,31,0)</f>
        <v>126</v>
      </c>
      <c r="AL1899" s="90">
        <f>VLOOKUP($B1899,'[10]Población Oficial 2019'!$E$6:$AW$96,32,0)</f>
        <v>86</v>
      </c>
      <c r="AM1899" s="90">
        <f>VLOOKUP($B1899,'[10]Población Oficial 2019'!$E$6:$AW$96,33,0)</f>
        <v>65</v>
      </c>
      <c r="AN1899" s="90">
        <f>VLOOKUP($B1899,'[10]Población Oficial 2019'!$E$6:$AW$96,34,0)</f>
        <v>39</v>
      </c>
      <c r="AO1899" s="90">
        <f>VLOOKUP($B1899,'[10]Población Oficial 2019'!$E$6:$AW$96,35,0)</f>
        <v>24</v>
      </c>
      <c r="AP1899" s="90">
        <f>VLOOKUP($B1899,'[10]Población Oficial 2019'!$E$6:$AW$96,36,0)</f>
        <v>21</v>
      </c>
      <c r="AQ1899" s="90">
        <f>VLOOKUP($B1899,'[10]Población Oficial 2019'!$E$6:$AW$96,41,0)</f>
        <v>1431</v>
      </c>
      <c r="AR1899" s="90">
        <f>VLOOKUP($B1899,'[10]Población Oficial 2019'!$E$6:$AW$96,42,0)</f>
        <v>152</v>
      </c>
      <c r="AS1899" s="90">
        <f>VLOOKUP($B1899,'[10]Población Oficial 2019'!$E$6:$AW$96,43,0)</f>
        <v>129</v>
      </c>
      <c r="AT1899" s="90">
        <f>VLOOKUP($B1899,'[10]Población Oficial 2019'!$E$6:$AW$96,44,0)</f>
        <v>628</v>
      </c>
      <c r="AU1899" s="90">
        <f>VLOOKUP($B1899,'[10]Población Oficial 2019'!$E$6:$AW$96,45,0)</f>
        <v>42</v>
      </c>
    </row>
    <row r="1900" spans="1:47" ht="12">
      <c r="A1900" s="58">
        <v>1901</v>
      </c>
      <c r="B1900" s="58">
        <v>4276</v>
      </c>
      <c r="C1900" s="59" t="s">
        <v>1176</v>
      </c>
      <c r="D1900" s="59" t="s">
        <v>1007</v>
      </c>
      <c r="E1900" s="59" t="s">
        <v>1008</v>
      </c>
      <c r="F1900" s="59" t="s">
        <v>1011</v>
      </c>
      <c r="G1900" s="12" t="s">
        <v>283</v>
      </c>
      <c r="H1900" s="14">
        <f t="shared" si="455"/>
        <v>4276</v>
      </c>
      <c r="I1900" s="14">
        <f t="shared" si="442"/>
        <v>2061</v>
      </c>
      <c r="J1900" s="12">
        <f>VLOOKUP($B1900,'[1]METAS 2019'!$D$4:$Q$843,5,0)</f>
        <v>36</v>
      </c>
      <c r="K1900" s="12">
        <f>VLOOKUP($B1900,'[1]METAS 2019'!$D$4:$Q$843,4,0)</f>
        <v>34</v>
      </c>
      <c r="L1900" s="12">
        <f>VLOOKUP($B1900,'[1]METAS 2019'!$D$4:$Q$843,11,0)</f>
        <v>23</v>
      </c>
      <c r="M1900" s="12">
        <f>VLOOKUP($B1900,'[1]METAS 2019'!$D$4:$Q$843,12,0)</f>
        <v>32</v>
      </c>
      <c r="N1900" s="12">
        <f>VLOOKUP($B1900,'[1]METAS 2019'!$D$4:$Q$843,13,0)</f>
        <v>31</v>
      </c>
      <c r="O1900" s="12">
        <f>VLOOKUP($B1900,'[1]METAS 2019'!$D$4:$Q$843,14,0)</f>
        <v>40</v>
      </c>
      <c r="P1900" s="90">
        <f>VLOOKUP($B1900,'[10]Población Oficial 2019'!$E$6:$AW$96,10,0)</f>
        <v>46</v>
      </c>
      <c r="Q1900" s="90">
        <f>VLOOKUP($B1900,'[10]Población Oficial 2019'!$E$6:$AW$96,11,0)</f>
        <v>47</v>
      </c>
      <c r="R1900" s="90">
        <f>VLOOKUP($B1900,'[10]Población Oficial 2019'!$E$6:$AW$96,12,0)</f>
        <v>47</v>
      </c>
      <c r="S1900" s="90">
        <f>VLOOKUP($B1900,'[10]Población Oficial 2019'!$E$6:$AW$96,13,0)</f>
        <v>47</v>
      </c>
      <c r="T1900" s="90">
        <f>VLOOKUP($B1900,'[10]Población Oficial 2019'!$E$6:$AW$96,14,0)</f>
        <v>46</v>
      </c>
      <c r="U1900" s="90">
        <f>VLOOKUP($B1900,'[10]Población Oficial 2019'!$E$6:$AW$96,15,0)</f>
        <v>45</v>
      </c>
      <c r="V1900" s="90">
        <f>VLOOKUP($B1900,'[10]Población Oficial 2019'!$E$6:$AW$96,16,0)</f>
        <v>44</v>
      </c>
      <c r="W1900" s="90">
        <f>VLOOKUP($B1900,'[10]Población Oficial 2019'!$E$6:$AW$96,17,0)</f>
        <v>44</v>
      </c>
      <c r="X1900" s="90">
        <f>VLOOKUP($B1900,'[10]Población Oficial 2019'!$E$6:$AW$96,18,0)</f>
        <v>43</v>
      </c>
      <c r="Y1900" s="90">
        <f>VLOOKUP($B1900,'[10]Población Oficial 2019'!$E$6:$AW$96,19,0)</f>
        <v>43</v>
      </c>
      <c r="Z1900" s="90">
        <f>VLOOKUP($B1900,'[10]Población Oficial 2019'!$E$6:$AW$96,20,0)</f>
        <v>42</v>
      </c>
      <c r="AA1900" s="90">
        <f>VLOOKUP($B1900,'[10]Población Oficial 2019'!$E$6:$AW$96,21,0)</f>
        <v>41</v>
      </c>
      <c r="AB1900" s="90">
        <f>VLOOKUP($B1900,'[10]Población Oficial 2019'!$E$6:$AW$96,22,0)</f>
        <v>40</v>
      </c>
      <c r="AC1900" s="90">
        <f>VLOOKUP($B1900,'[10]Población Oficial 2019'!$E$6:$AW$96,23,0)</f>
        <v>37</v>
      </c>
      <c r="AD1900" s="90">
        <f>VLOOKUP($B1900,'[10]Población Oficial 2019'!$E$6:$AW$96,24,0)</f>
        <v>161</v>
      </c>
      <c r="AE1900" s="90">
        <f>VLOOKUP($B1900,'[10]Población Oficial 2019'!$E$6:$AW$96,25,0)</f>
        <v>165</v>
      </c>
      <c r="AF1900" s="90">
        <f>VLOOKUP($B1900,'[10]Población Oficial 2019'!$E$6:$AW$96,26,0)</f>
        <v>168</v>
      </c>
      <c r="AG1900" s="90">
        <f>VLOOKUP($B1900,'[10]Población Oficial 2019'!$E$6:$AW$96,27,0)</f>
        <v>150</v>
      </c>
      <c r="AH1900" s="90">
        <f>VLOOKUP($B1900,'[10]Población Oficial 2019'!$E$6:$AW$96,28,0)</f>
        <v>140</v>
      </c>
      <c r="AI1900" s="90">
        <f>VLOOKUP($B1900,'[10]Población Oficial 2019'!$E$6:$AW$96,29,0)</f>
        <v>129</v>
      </c>
      <c r="AJ1900" s="90">
        <f>VLOOKUP($B1900,'[10]Población Oficial 2019'!$E$6:$AW$96,30,0)</f>
        <v>89</v>
      </c>
      <c r="AK1900" s="90">
        <f>VLOOKUP($B1900,'[10]Población Oficial 2019'!$E$6:$AW$96,31,0)</f>
        <v>88</v>
      </c>
      <c r="AL1900" s="90">
        <f>VLOOKUP($B1900,'[10]Población Oficial 2019'!$E$6:$AW$96,32,0)</f>
        <v>61</v>
      </c>
      <c r="AM1900" s="90">
        <f>VLOOKUP($B1900,'[10]Población Oficial 2019'!$E$6:$AW$96,33,0)</f>
        <v>45</v>
      </c>
      <c r="AN1900" s="90">
        <f>VLOOKUP($B1900,'[10]Población Oficial 2019'!$E$6:$AW$96,34,0)</f>
        <v>27</v>
      </c>
      <c r="AO1900" s="90">
        <f>VLOOKUP($B1900,'[10]Población Oficial 2019'!$E$6:$AW$96,35,0)</f>
        <v>16</v>
      </c>
      <c r="AP1900" s="90">
        <f>VLOOKUP($B1900,'[10]Población Oficial 2019'!$E$6:$AW$96,36,0)</f>
        <v>14</v>
      </c>
      <c r="AQ1900" s="90">
        <f>VLOOKUP($B1900,'[10]Población Oficial 2019'!$E$6:$AW$96,41,0)</f>
        <v>974</v>
      </c>
      <c r="AR1900" s="90">
        <f>VLOOKUP($B1900,'[10]Población Oficial 2019'!$E$6:$AW$96,42,0)</f>
        <v>103</v>
      </c>
      <c r="AS1900" s="90">
        <f>VLOOKUP($B1900,'[10]Población Oficial 2019'!$E$6:$AW$96,43,0)</f>
        <v>88</v>
      </c>
      <c r="AT1900" s="90">
        <f>VLOOKUP($B1900,'[10]Población Oficial 2019'!$E$6:$AW$96,44,0)</f>
        <v>427</v>
      </c>
      <c r="AU1900" s="90">
        <f>VLOOKUP($B1900,'[10]Población Oficial 2019'!$E$6:$AW$96,45,0)</f>
        <v>39</v>
      </c>
    </row>
    <row r="1901" spans="1:47" ht="12">
      <c r="A1901" s="58">
        <v>1902</v>
      </c>
      <c r="B1901" s="58">
        <v>9964</v>
      </c>
      <c r="C1901" s="59" t="s">
        <v>1176</v>
      </c>
      <c r="D1901" s="59" t="s">
        <v>1007</v>
      </c>
      <c r="E1901" s="59" t="s">
        <v>1008</v>
      </c>
      <c r="F1901" s="59" t="s">
        <v>1013</v>
      </c>
      <c r="G1901" s="12" t="s">
        <v>266</v>
      </c>
      <c r="H1901" s="14">
        <f t="shared" si="455"/>
        <v>9964</v>
      </c>
      <c r="I1901" s="14">
        <f t="shared" si="442"/>
        <v>664</v>
      </c>
      <c r="J1901" s="12">
        <f>VLOOKUP($B1901,'[1]METAS 2019'!$D$4:$Q$843,5,0)</f>
        <v>3</v>
      </c>
      <c r="K1901" s="12">
        <f>VLOOKUP($B1901,'[1]METAS 2019'!$D$4:$Q$843,4,0)</f>
        <v>13</v>
      </c>
      <c r="L1901" s="12">
        <f>VLOOKUP($B1901,'[1]METAS 2019'!$D$4:$Q$843,11,0)</f>
        <v>11</v>
      </c>
      <c r="M1901" s="12">
        <f>VLOOKUP($B1901,'[1]METAS 2019'!$D$4:$Q$843,12,0)</f>
        <v>13</v>
      </c>
      <c r="N1901" s="12">
        <f>VLOOKUP($B1901,'[1]METAS 2019'!$D$4:$Q$843,13,0)</f>
        <v>11</v>
      </c>
      <c r="O1901" s="12">
        <f>VLOOKUP($B1901,'[1]METAS 2019'!$D$4:$Q$843,14,0)</f>
        <v>21</v>
      </c>
      <c r="P1901" s="90">
        <f>VLOOKUP($B1901,'[10]Población Oficial 2019'!$E$6:$AW$96,10,0)</f>
        <v>15</v>
      </c>
      <c r="Q1901" s="90">
        <f>VLOOKUP($B1901,'[10]Población Oficial 2019'!$E$6:$AW$96,11,0)</f>
        <v>15</v>
      </c>
      <c r="R1901" s="90">
        <f>VLOOKUP($B1901,'[10]Población Oficial 2019'!$E$6:$AW$96,12,0)</f>
        <v>15</v>
      </c>
      <c r="S1901" s="90">
        <f>VLOOKUP($B1901,'[10]Población Oficial 2019'!$E$6:$AW$96,13,0)</f>
        <v>15</v>
      </c>
      <c r="T1901" s="90">
        <f>VLOOKUP($B1901,'[10]Población Oficial 2019'!$E$6:$AW$96,14,0)</f>
        <v>15</v>
      </c>
      <c r="U1901" s="90">
        <f>VLOOKUP($B1901,'[10]Población Oficial 2019'!$E$6:$AW$96,15,0)</f>
        <v>15</v>
      </c>
      <c r="V1901" s="90">
        <f>VLOOKUP($B1901,'[10]Población Oficial 2019'!$E$6:$AW$96,16,0)</f>
        <v>14</v>
      </c>
      <c r="W1901" s="90">
        <f>VLOOKUP($B1901,'[10]Población Oficial 2019'!$E$6:$AW$96,17,0)</f>
        <v>14</v>
      </c>
      <c r="X1901" s="90">
        <f>VLOOKUP($B1901,'[10]Población Oficial 2019'!$E$6:$AW$96,18,0)</f>
        <v>14</v>
      </c>
      <c r="Y1901" s="90">
        <f>VLOOKUP($B1901,'[10]Población Oficial 2019'!$E$6:$AW$96,19,0)</f>
        <v>14</v>
      </c>
      <c r="Z1901" s="90">
        <f>VLOOKUP($B1901,'[10]Población Oficial 2019'!$E$6:$AW$96,20,0)</f>
        <v>14</v>
      </c>
      <c r="AA1901" s="90">
        <f>VLOOKUP($B1901,'[10]Población Oficial 2019'!$E$6:$AW$96,21,0)</f>
        <v>13</v>
      </c>
      <c r="AB1901" s="90">
        <f>VLOOKUP($B1901,'[10]Población Oficial 2019'!$E$6:$AW$96,22,0)</f>
        <v>13</v>
      </c>
      <c r="AC1901" s="90">
        <f>VLOOKUP($B1901,'[10]Población Oficial 2019'!$E$6:$AW$96,23,0)</f>
        <v>11</v>
      </c>
      <c r="AD1901" s="90">
        <f>VLOOKUP($B1901,'[10]Población Oficial 2019'!$E$6:$AW$96,24,0)</f>
        <v>51</v>
      </c>
      <c r="AE1901" s="90">
        <f>VLOOKUP($B1901,'[10]Población Oficial 2019'!$E$6:$AW$96,25,0)</f>
        <v>52</v>
      </c>
      <c r="AF1901" s="90">
        <f>VLOOKUP($B1901,'[10]Población Oficial 2019'!$E$6:$AW$96,26,0)</f>
        <v>53</v>
      </c>
      <c r="AG1901" s="90">
        <f>VLOOKUP($B1901,'[10]Población Oficial 2019'!$E$6:$AW$96,27,0)</f>
        <v>48</v>
      </c>
      <c r="AH1901" s="90">
        <f>VLOOKUP($B1901,'[10]Población Oficial 2019'!$E$6:$AW$96,28,0)</f>
        <v>45</v>
      </c>
      <c r="AI1901" s="90">
        <f>VLOOKUP($B1901,'[10]Población Oficial 2019'!$E$6:$AW$96,29,0)</f>
        <v>41</v>
      </c>
      <c r="AJ1901" s="90">
        <f>VLOOKUP($B1901,'[10]Población Oficial 2019'!$E$6:$AW$96,30,0)</f>
        <v>28</v>
      </c>
      <c r="AK1901" s="90">
        <f>VLOOKUP($B1901,'[10]Población Oficial 2019'!$E$6:$AW$96,31,0)</f>
        <v>28</v>
      </c>
      <c r="AL1901" s="90">
        <f>VLOOKUP($B1901,'[10]Población Oficial 2019'!$E$6:$AW$96,32,0)</f>
        <v>18</v>
      </c>
      <c r="AM1901" s="90">
        <f>VLOOKUP($B1901,'[10]Población Oficial 2019'!$E$6:$AW$96,33,0)</f>
        <v>14</v>
      </c>
      <c r="AN1901" s="90">
        <f>VLOOKUP($B1901,'[10]Población Oficial 2019'!$E$6:$AW$96,34,0)</f>
        <v>8</v>
      </c>
      <c r="AO1901" s="90">
        <f>VLOOKUP($B1901,'[10]Población Oficial 2019'!$E$6:$AW$96,35,0)</f>
        <v>5</v>
      </c>
      <c r="AP1901" s="90">
        <f>VLOOKUP($B1901,'[10]Población Oficial 2019'!$E$6:$AW$96,36,0)</f>
        <v>4</v>
      </c>
      <c r="AQ1901" s="90">
        <f>VLOOKUP($B1901,'[10]Población Oficial 2019'!$E$6:$AW$96,41,0)</f>
        <v>306</v>
      </c>
      <c r="AR1901" s="90">
        <f>VLOOKUP($B1901,'[10]Población Oficial 2019'!$E$6:$AW$96,42,0)</f>
        <v>32</v>
      </c>
      <c r="AS1901" s="90">
        <f>VLOOKUP($B1901,'[10]Población Oficial 2019'!$E$6:$AW$96,43,0)</f>
        <v>28</v>
      </c>
      <c r="AT1901" s="90">
        <f>VLOOKUP($B1901,'[10]Población Oficial 2019'!$E$6:$AW$96,44,0)</f>
        <v>134</v>
      </c>
      <c r="AU1901" s="90">
        <f>VLOOKUP($B1901,'[10]Población Oficial 2019'!$E$6:$AW$96,45,0)</f>
        <v>3</v>
      </c>
    </row>
    <row r="1902" spans="1:47" ht="12">
      <c r="A1902" s="58">
        <v>1903</v>
      </c>
      <c r="B1902" s="58">
        <v>20868</v>
      </c>
      <c r="C1902" s="59" t="s">
        <v>1176</v>
      </c>
      <c r="D1902" s="59" t="s">
        <v>1007</v>
      </c>
      <c r="E1902" s="59" t="s">
        <v>1008</v>
      </c>
      <c r="F1902" s="59" t="s">
        <v>1014</v>
      </c>
      <c r="G1902" s="12" t="s">
        <v>266</v>
      </c>
      <c r="H1902" s="14">
        <f t="shared" si="455"/>
        <v>20868</v>
      </c>
      <c r="I1902" s="14">
        <f t="shared" si="442"/>
        <v>620</v>
      </c>
      <c r="J1902" s="12">
        <f>VLOOKUP($B1902,'[1]METAS 2019'!$D$4:$Q$843,5,0)</f>
        <v>12</v>
      </c>
      <c r="K1902" s="12">
        <f>VLOOKUP($B1902,'[1]METAS 2019'!$D$4:$Q$843,4,0)</f>
        <v>12</v>
      </c>
      <c r="L1902" s="12">
        <f>VLOOKUP($B1902,'[1]METAS 2019'!$D$4:$Q$843,11,0)</f>
        <v>11</v>
      </c>
      <c r="M1902" s="12">
        <f>VLOOKUP($B1902,'[1]METAS 2019'!$D$4:$Q$843,12,0)</f>
        <v>17</v>
      </c>
      <c r="N1902" s="12">
        <f>VLOOKUP($B1902,'[1]METAS 2019'!$D$4:$Q$843,13,0)</f>
        <v>14</v>
      </c>
      <c r="O1902" s="12">
        <f>VLOOKUP($B1902,'[1]METAS 2019'!$D$4:$Q$843,14,0)</f>
        <v>13</v>
      </c>
      <c r="P1902" s="90">
        <f>VLOOKUP($B1902,'[10]Población Oficial 2019'!$E$6:$AW$96,10,0)</f>
        <v>14</v>
      </c>
      <c r="Q1902" s="90">
        <f>VLOOKUP($B1902,'[10]Población Oficial 2019'!$E$6:$AW$96,11,0)</f>
        <v>14</v>
      </c>
      <c r="R1902" s="90">
        <f>VLOOKUP($B1902,'[10]Población Oficial 2019'!$E$6:$AW$96,12,0)</f>
        <v>14</v>
      </c>
      <c r="S1902" s="90">
        <f>VLOOKUP($B1902,'[10]Población Oficial 2019'!$E$6:$AW$96,13,0)</f>
        <v>13</v>
      </c>
      <c r="T1902" s="90">
        <f>VLOOKUP($B1902,'[10]Población Oficial 2019'!$E$6:$AW$96,14,0)</f>
        <v>13</v>
      </c>
      <c r="U1902" s="90">
        <f>VLOOKUP($B1902,'[10]Población Oficial 2019'!$E$6:$AW$96,15,0)</f>
        <v>13</v>
      </c>
      <c r="V1902" s="90">
        <f>VLOOKUP($B1902,'[10]Población Oficial 2019'!$E$6:$AW$96,16,0)</f>
        <v>13</v>
      </c>
      <c r="W1902" s="90">
        <f>VLOOKUP($B1902,'[10]Población Oficial 2019'!$E$6:$AW$96,17,0)</f>
        <v>12</v>
      </c>
      <c r="X1902" s="90">
        <f>VLOOKUP($B1902,'[10]Población Oficial 2019'!$E$6:$AW$96,18,0)</f>
        <v>12</v>
      </c>
      <c r="Y1902" s="90">
        <f>VLOOKUP($B1902,'[10]Población Oficial 2019'!$E$6:$AW$96,19,0)</f>
        <v>12</v>
      </c>
      <c r="Z1902" s="90">
        <f>VLOOKUP($B1902,'[10]Población Oficial 2019'!$E$6:$AW$96,20,0)</f>
        <v>12</v>
      </c>
      <c r="AA1902" s="90">
        <f>VLOOKUP($B1902,'[10]Población Oficial 2019'!$E$6:$AW$96,21,0)</f>
        <v>12</v>
      </c>
      <c r="AB1902" s="90">
        <f>VLOOKUP($B1902,'[10]Población Oficial 2019'!$E$6:$AW$96,22,0)</f>
        <v>11</v>
      </c>
      <c r="AC1902" s="90">
        <f>VLOOKUP($B1902,'[10]Población Oficial 2019'!$E$6:$AW$96,23,0)</f>
        <v>11</v>
      </c>
      <c r="AD1902" s="90">
        <f>VLOOKUP($B1902,'[10]Población Oficial 2019'!$E$6:$AW$96,24,0)</f>
        <v>47</v>
      </c>
      <c r="AE1902" s="90">
        <f>VLOOKUP($B1902,'[10]Población Oficial 2019'!$E$6:$AW$96,25,0)</f>
        <v>48</v>
      </c>
      <c r="AF1902" s="90">
        <f>VLOOKUP($B1902,'[10]Población Oficial 2019'!$E$6:$AW$96,26,0)</f>
        <v>49</v>
      </c>
      <c r="AG1902" s="90">
        <f>VLOOKUP($B1902,'[10]Población Oficial 2019'!$E$6:$AW$96,27,0)</f>
        <v>44</v>
      </c>
      <c r="AH1902" s="90">
        <f>VLOOKUP($B1902,'[10]Población Oficial 2019'!$E$6:$AW$96,28,0)</f>
        <v>41</v>
      </c>
      <c r="AI1902" s="90">
        <f>VLOOKUP($B1902,'[10]Población Oficial 2019'!$E$6:$AW$96,29,0)</f>
        <v>37</v>
      </c>
      <c r="AJ1902" s="90">
        <f>VLOOKUP($B1902,'[10]Población Oficial 2019'!$E$6:$AW$96,30,0)</f>
        <v>26</v>
      </c>
      <c r="AK1902" s="90">
        <f>VLOOKUP($B1902,'[10]Población Oficial 2019'!$E$6:$AW$96,31,0)</f>
        <v>25</v>
      </c>
      <c r="AL1902" s="90">
        <f>VLOOKUP($B1902,'[10]Población Oficial 2019'!$E$6:$AW$96,32,0)</f>
        <v>18</v>
      </c>
      <c r="AM1902" s="90">
        <f>VLOOKUP($B1902,'[10]Población Oficial 2019'!$E$6:$AW$96,33,0)</f>
        <v>13</v>
      </c>
      <c r="AN1902" s="90">
        <f>VLOOKUP($B1902,'[10]Población Oficial 2019'!$E$6:$AW$96,34,0)</f>
        <v>8</v>
      </c>
      <c r="AO1902" s="90">
        <f>VLOOKUP($B1902,'[10]Población Oficial 2019'!$E$6:$AW$96,35,0)</f>
        <v>5</v>
      </c>
      <c r="AP1902" s="90">
        <f>VLOOKUP($B1902,'[10]Población Oficial 2019'!$E$6:$AW$96,36,0)</f>
        <v>4</v>
      </c>
      <c r="AQ1902" s="90">
        <f>VLOOKUP($B1902,'[10]Población Oficial 2019'!$E$6:$AW$96,41,0)</f>
        <v>291</v>
      </c>
      <c r="AR1902" s="90">
        <f>VLOOKUP($B1902,'[10]Población Oficial 2019'!$E$6:$AW$96,42,0)</f>
        <v>31</v>
      </c>
      <c r="AS1902" s="90">
        <f>VLOOKUP($B1902,'[10]Población Oficial 2019'!$E$6:$AW$96,43,0)</f>
        <v>26</v>
      </c>
      <c r="AT1902" s="90">
        <f>VLOOKUP($B1902,'[10]Población Oficial 2019'!$E$6:$AW$96,44,0)</f>
        <v>128</v>
      </c>
      <c r="AU1902" s="90">
        <f>VLOOKUP($B1902,'[10]Población Oficial 2019'!$E$6:$AW$96,45,0)</f>
        <v>11</v>
      </c>
    </row>
    <row r="1903" spans="1:47" ht="12">
      <c r="A1903" s="58">
        <v>1904</v>
      </c>
      <c r="B1903" s="58">
        <v>4275</v>
      </c>
      <c r="C1903" s="59" t="s">
        <v>1176</v>
      </c>
      <c r="D1903" s="59" t="s">
        <v>1007</v>
      </c>
      <c r="E1903" s="59" t="s">
        <v>1008</v>
      </c>
      <c r="F1903" s="59" t="s">
        <v>1015</v>
      </c>
      <c r="G1903" s="12" t="s">
        <v>266</v>
      </c>
      <c r="H1903" s="14">
        <f t="shared" si="455"/>
        <v>4275</v>
      </c>
      <c r="I1903" s="14">
        <f t="shared" si="442"/>
        <v>501</v>
      </c>
      <c r="J1903" s="12">
        <f>VLOOKUP($B1903,'[1]METAS 2019'!$D$4:$Q$843,5,0)</f>
        <v>7</v>
      </c>
      <c r="K1903" s="12">
        <f>VLOOKUP($B1903,'[1]METAS 2019'!$D$4:$Q$843,4,0)</f>
        <v>7</v>
      </c>
      <c r="L1903" s="12">
        <f>VLOOKUP($B1903,'[1]METAS 2019'!$D$4:$Q$843,11,0)</f>
        <v>4</v>
      </c>
      <c r="M1903" s="12">
        <f>VLOOKUP($B1903,'[1]METAS 2019'!$D$4:$Q$843,12,0)</f>
        <v>8</v>
      </c>
      <c r="N1903" s="12">
        <f>VLOOKUP($B1903,'[1]METAS 2019'!$D$4:$Q$843,13,0)</f>
        <v>6</v>
      </c>
      <c r="O1903" s="12">
        <f>VLOOKUP($B1903,'[1]METAS 2019'!$D$4:$Q$843,14,0)</f>
        <v>8</v>
      </c>
      <c r="P1903" s="90">
        <f>VLOOKUP($B1903,'[10]Población Oficial 2019'!$E$6:$AW$96,10,0)</f>
        <v>12</v>
      </c>
      <c r="Q1903" s="90">
        <f>VLOOKUP($B1903,'[10]Población Oficial 2019'!$E$6:$AW$96,11,0)</f>
        <v>12</v>
      </c>
      <c r="R1903" s="90">
        <f>VLOOKUP($B1903,'[10]Población Oficial 2019'!$E$6:$AW$96,12,0)</f>
        <v>12</v>
      </c>
      <c r="S1903" s="90">
        <f>VLOOKUP($B1903,'[10]Población Oficial 2019'!$E$6:$AW$96,13,0)</f>
        <v>12</v>
      </c>
      <c r="T1903" s="90">
        <f>VLOOKUP($B1903,'[10]Población Oficial 2019'!$E$6:$AW$96,14,0)</f>
        <v>12</v>
      </c>
      <c r="U1903" s="90">
        <f>VLOOKUP($B1903,'[10]Población Oficial 2019'!$E$6:$AW$96,15,0)</f>
        <v>11</v>
      </c>
      <c r="V1903" s="90">
        <f>VLOOKUP($B1903,'[10]Población Oficial 2019'!$E$6:$AW$96,16,0)</f>
        <v>11</v>
      </c>
      <c r="W1903" s="90">
        <f>VLOOKUP($B1903,'[10]Población Oficial 2019'!$E$6:$AW$96,17,0)</f>
        <v>11</v>
      </c>
      <c r="X1903" s="90">
        <f>VLOOKUP($B1903,'[10]Población Oficial 2019'!$E$6:$AW$96,18,0)</f>
        <v>11</v>
      </c>
      <c r="Y1903" s="90">
        <f>VLOOKUP($B1903,'[10]Población Oficial 2019'!$E$6:$AW$96,19,0)</f>
        <v>11</v>
      </c>
      <c r="Z1903" s="90">
        <f>VLOOKUP($B1903,'[10]Población Oficial 2019'!$E$6:$AW$96,20,0)</f>
        <v>11</v>
      </c>
      <c r="AA1903" s="90">
        <f>VLOOKUP($B1903,'[10]Población Oficial 2019'!$E$6:$AW$96,21,0)</f>
        <v>11</v>
      </c>
      <c r="AB1903" s="90">
        <f>VLOOKUP($B1903,'[10]Población Oficial 2019'!$E$6:$AW$96,22,0)</f>
        <v>10</v>
      </c>
      <c r="AC1903" s="90">
        <f>VLOOKUP($B1903,'[10]Población Oficial 2019'!$E$6:$AW$96,23,0)</f>
        <v>9</v>
      </c>
      <c r="AD1903" s="90">
        <f>VLOOKUP($B1903,'[10]Población Oficial 2019'!$E$6:$AW$96,24,0)</f>
        <v>40</v>
      </c>
      <c r="AE1903" s="90">
        <f>VLOOKUP($B1903,'[10]Población Oficial 2019'!$E$6:$AW$96,25,0)</f>
        <v>41</v>
      </c>
      <c r="AF1903" s="90">
        <f>VLOOKUP($B1903,'[10]Población Oficial 2019'!$E$6:$AW$96,26,0)</f>
        <v>41</v>
      </c>
      <c r="AG1903" s="90">
        <f>VLOOKUP($B1903,'[10]Población Oficial 2019'!$E$6:$AW$96,27,0)</f>
        <v>37</v>
      </c>
      <c r="AH1903" s="90">
        <f>VLOOKUP($B1903,'[10]Población Oficial 2019'!$E$6:$AW$96,28,0)</f>
        <v>34</v>
      </c>
      <c r="AI1903" s="90">
        <f>VLOOKUP($B1903,'[10]Población Oficial 2019'!$E$6:$AW$96,29,0)</f>
        <v>31</v>
      </c>
      <c r="AJ1903" s="90">
        <f>VLOOKUP($B1903,'[10]Población Oficial 2019'!$E$6:$AW$96,30,0)</f>
        <v>22</v>
      </c>
      <c r="AK1903" s="90">
        <f>VLOOKUP($B1903,'[10]Población Oficial 2019'!$E$6:$AW$96,31,0)</f>
        <v>21</v>
      </c>
      <c r="AL1903" s="90">
        <f>VLOOKUP($B1903,'[10]Población Oficial 2019'!$E$6:$AW$96,32,0)</f>
        <v>14</v>
      </c>
      <c r="AM1903" s="90">
        <f>VLOOKUP($B1903,'[10]Población Oficial 2019'!$E$6:$AW$96,33,0)</f>
        <v>11</v>
      </c>
      <c r="AN1903" s="90">
        <f>VLOOKUP($B1903,'[10]Población Oficial 2019'!$E$6:$AW$96,34,0)</f>
        <v>6</v>
      </c>
      <c r="AO1903" s="90">
        <f>VLOOKUP($B1903,'[10]Población Oficial 2019'!$E$6:$AW$96,35,0)</f>
        <v>4</v>
      </c>
      <c r="AP1903" s="90">
        <f>VLOOKUP($B1903,'[10]Población Oficial 2019'!$E$6:$AW$96,36,0)</f>
        <v>3</v>
      </c>
      <c r="AQ1903" s="90">
        <f>VLOOKUP($B1903,'[10]Población Oficial 2019'!$E$6:$AW$96,41,0)</f>
        <v>235</v>
      </c>
      <c r="AR1903" s="90">
        <f>VLOOKUP($B1903,'[10]Población Oficial 2019'!$E$6:$AW$96,42,0)</f>
        <v>25</v>
      </c>
      <c r="AS1903" s="90">
        <f>VLOOKUP($B1903,'[10]Población Oficial 2019'!$E$6:$AW$96,43,0)</f>
        <v>21</v>
      </c>
      <c r="AT1903" s="90">
        <f>VLOOKUP($B1903,'[10]Población Oficial 2019'!$E$6:$AW$96,44,0)</f>
        <v>103</v>
      </c>
      <c r="AU1903" s="90">
        <f>VLOOKUP($B1903,'[10]Población Oficial 2019'!$E$6:$AW$96,45,0)</f>
        <v>8</v>
      </c>
    </row>
    <row r="1904" spans="1:47" ht="12">
      <c r="A1904" s="58">
        <v>1905</v>
      </c>
      <c r="B1904" s="58">
        <v>4277</v>
      </c>
      <c r="C1904" s="59" t="s">
        <v>1176</v>
      </c>
      <c r="D1904" s="59" t="s">
        <v>1007</v>
      </c>
      <c r="E1904" s="59" t="s">
        <v>1008</v>
      </c>
      <c r="F1904" s="59" t="s">
        <v>1016</v>
      </c>
      <c r="G1904" s="12" t="s">
        <v>266</v>
      </c>
      <c r="H1904" s="14">
        <f t="shared" si="455"/>
        <v>4277</v>
      </c>
      <c r="I1904" s="14">
        <f t="shared" si="442"/>
        <v>1114</v>
      </c>
      <c r="J1904" s="12">
        <f>VLOOKUP($B1904,'[1]METAS 2019'!$D$4:$Q$843,5,0)</f>
        <v>15</v>
      </c>
      <c r="K1904" s="12">
        <f>VLOOKUP($B1904,'[1]METAS 2019'!$D$4:$Q$843,4,0)</f>
        <v>18</v>
      </c>
      <c r="L1904" s="12">
        <f>VLOOKUP($B1904,'[1]METAS 2019'!$D$4:$Q$843,11,0)</f>
        <v>19</v>
      </c>
      <c r="M1904" s="12">
        <f>VLOOKUP($B1904,'[1]METAS 2019'!$D$4:$Q$843,12,0)</f>
        <v>17</v>
      </c>
      <c r="N1904" s="12">
        <f>VLOOKUP($B1904,'[1]METAS 2019'!$D$4:$Q$843,13,0)</f>
        <v>18</v>
      </c>
      <c r="O1904" s="12">
        <f>VLOOKUP($B1904,'[1]METAS 2019'!$D$4:$Q$843,14,0)</f>
        <v>17</v>
      </c>
      <c r="P1904" s="90">
        <f>VLOOKUP($B1904,'[10]Población Oficial 2019'!$E$6:$AW$96,10,0)</f>
        <v>26</v>
      </c>
      <c r="Q1904" s="90">
        <f>VLOOKUP($B1904,'[10]Población Oficial 2019'!$E$6:$AW$96,11,0)</f>
        <v>26</v>
      </c>
      <c r="R1904" s="90">
        <f>VLOOKUP($B1904,'[10]Población Oficial 2019'!$E$6:$AW$96,12,0)</f>
        <v>26</v>
      </c>
      <c r="S1904" s="90">
        <f>VLOOKUP($B1904,'[10]Población Oficial 2019'!$E$6:$AW$96,13,0)</f>
        <v>25</v>
      </c>
      <c r="T1904" s="90">
        <f>VLOOKUP($B1904,'[10]Población Oficial 2019'!$E$6:$AW$96,14,0)</f>
        <v>25</v>
      </c>
      <c r="U1904" s="90">
        <f>VLOOKUP($B1904,'[10]Población Oficial 2019'!$E$6:$AW$96,15,0)</f>
        <v>24</v>
      </c>
      <c r="V1904" s="90">
        <f>VLOOKUP($B1904,'[10]Población Oficial 2019'!$E$6:$AW$96,16,0)</f>
        <v>24</v>
      </c>
      <c r="W1904" s="90">
        <f>VLOOKUP($B1904,'[10]Población Oficial 2019'!$E$6:$AW$96,17,0)</f>
        <v>24</v>
      </c>
      <c r="X1904" s="90">
        <f>VLOOKUP($B1904,'[10]Población Oficial 2019'!$E$6:$AW$96,18,0)</f>
        <v>23</v>
      </c>
      <c r="Y1904" s="90">
        <f>VLOOKUP($B1904,'[10]Población Oficial 2019'!$E$6:$AW$96,19,0)</f>
        <v>23</v>
      </c>
      <c r="Z1904" s="90">
        <f>VLOOKUP($B1904,'[10]Población Oficial 2019'!$E$6:$AW$96,20,0)</f>
        <v>23</v>
      </c>
      <c r="AA1904" s="90">
        <f>VLOOKUP($B1904,'[10]Población Oficial 2019'!$E$6:$AW$96,21,0)</f>
        <v>22</v>
      </c>
      <c r="AB1904" s="90">
        <f>VLOOKUP($B1904,'[10]Población Oficial 2019'!$E$6:$AW$96,22,0)</f>
        <v>21</v>
      </c>
      <c r="AC1904" s="90">
        <f>VLOOKUP($B1904,'[10]Población Oficial 2019'!$E$6:$AW$96,23,0)</f>
        <v>19</v>
      </c>
      <c r="AD1904" s="90">
        <f>VLOOKUP($B1904,'[10]Población Oficial 2019'!$E$6:$AW$96,24,0)</f>
        <v>88</v>
      </c>
      <c r="AE1904" s="90">
        <f>VLOOKUP($B1904,'[10]Población Oficial 2019'!$E$6:$AW$96,25,0)</f>
        <v>90</v>
      </c>
      <c r="AF1904" s="90">
        <f>VLOOKUP($B1904,'[10]Población Oficial 2019'!$E$6:$AW$96,26,0)</f>
        <v>91</v>
      </c>
      <c r="AG1904" s="90">
        <f>VLOOKUP($B1904,'[10]Población Oficial 2019'!$E$6:$AW$96,27,0)</f>
        <v>81</v>
      </c>
      <c r="AH1904" s="90">
        <f>VLOOKUP($B1904,'[10]Población Oficial 2019'!$E$6:$AW$96,28,0)</f>
        <v>76</v>
      </c>
      <c r="AI1904" s="90">
        <f>VLOOKUP($B1904,'[10]Población Oficial 2019'!$E$6:$AW$96,29,0)</f>
        <v>70</v>
      </c>
      <c r="AJ1904" s="90">
        <f>VLOOKUP($B1904,'[10]Población Oficial 2019'!$E$6:$AW$96,30,0)</f>
        <v>47</v>
      </c>
      <c r="AK1904" s="90">
        <f>VLOOKUP($B1904,'[10]Población Oficial 2019'!$E$6:$AW$96,31,0)</f>
        <v>47</v>
      </c>
      <c r="AL1904" s="90">
        <f>VLOOKUP($B1904,'[10]Población Oficial 2019'!$E$6:$AW$96,32,0)</f>
        <v>33</v>
      </c>
      <c r="AM1904" s="90">
        <f>VLOOKUP($B1904,'[10]Población Oficial 2019'!$E$6:$AW$96,33,0)</f>
        <v>24</v>
      </c>
      <c r="AN1904" s="90">
        <f>VLOOKUP($B1904,'[10]Población Oficial 2019'!$E$6:$AW$96,34,0)</f>
        <v>15</v>
      </c>
      <c r="AO1904" s="90">
        <f>VLOOKUP($B1904,'[10]Población Oficial 2019'!$E$6:$AW$96,35,0)</f>
        <v>9</v>
      </c>
      <c r="AP1904" s="90">
        <f>VLOOKUP($B1904,'[10]Población Oficial 2019'!$E$6:$AW$96,36,0)</f>
        <v>8</v>
      </c>
      <c r="AQ1904" s="90">
        <f>VLOOKUP($B1904,'[10]Población Oficial 2019'!$E$6:$AW$96,41,0)</f>
        <v>527</v>
      </c>
      <c r="AR1904" s="90">
        <f>VLOOKUP($B1904,'[10]Población Oficial 2019'!$E$6:$AW$96,42,0)</f>
        <v>56</v>
      </c>
      <c r="AS1904" s="90">
        <f>VLOOKUP($B1904,'[10]Población Oficial 2019'!$E$6:$AW$96,43,0)</f>
        <v>47</v>
      </c>
      <c r="AT1904" s="90">
        <f>VLOOKUP($B1904,'[10]Población Oficial 2019'!$E$6:$AW$96,44,0)</f>
        <v>231</v>
      </c>
      <c r="AU1904" s="90">
        <f>VLOOKUP($B1904,'[10]Población Oficial 2019'!$E$6:$AW$96,45,0)</f>
        <v>14</v>
      </c>
    </row>
    <row r="1905" spans="1:47" ht="12">
      <c r="A1905" s="58">
        <v>1906</v>
      </c>
      <c r="B1905" s="58">
        <v>16135</v>
      </c>
      <c r="C1905" s="59" t="s">
        <v>1176</v>
      </c>
      <c r="D1905" s="59" t="s">
        <v>1007</v>
      </c>
      <c r="E1905" s="59" t="s">
        <v>1008</v>
      </c>
      <c r="F1905" s="59" t="s">
        <v>1017</v>
      </c>
      <c r="G1905" s="12" t="s">
        <v>266</v>
      </c>
      <c r="H1905" s="14">
        <f t="shared" si="455"/>
        <v>16135</v>
      </c>
      <c r="I1905" s="14">
        <f t="shared" si="442"/>
        <v>1129</v>
      </c>
      <c r="J1905" s="12">
        <f>VLOOKUP($B1905,'[1]METAS 2019'!$D$4:$Q$843,5,0)</f>
        <v>18</v>
      </c>
      <c r="K1905" s="12">
        <f>VLOOKUP($B1905,'[1]METAS 2019'!$D$4:$Q$843,4,0)</f>
        <v>16</v>
      </c>
      <c r="L1905" s="12">
        <f>VLOOKUP($B1905,'[1]METAS 2019'!$D$4:$Q$843,11,0)</f>
        <v>26</v>
      </c>
      <c r="M1905" s="12">
        <f>VLOOKUP($B1905,'[1]METAS 2019'!$D$4:$Q$843,12,0)</f>
        <v>17</v>
      </c>
      <c r="N1905" s="12">
        <f>VLOOKUP($B1905,'[1]METAS 2019'!$D$4:$Q$843,13,0)</f>
        <v>22</v>
      </c>
      <c r="O1905" s="12">
        <f>VLOOKUP($B1905,'[1]METAS 2019'!$D$4:$Q$843,14,0)</f>
        <v>20</v>
      </c>
      <c r="P1905" s="90">
        <f>VLOOKUP($B1905,'[10]Población Oficial 2019'!$E$6:$AW$96,10,0)</f>
        <v>25</v>
      </c>
      <c r="Q1905" s="90">
        <f>VLOOKUP($B1905,'[10]Población Oficial 2019'!$E$6:$AW$96,11,0)</f>
        <v>26</v>
      </c>
      <c r="R1905" s="90">
        <f>VLOOKUP($B1905,'[10]Población Oficial 2019'!$E$6:$AW$96,12,0)</f>
        <v>26</v>
      </c>
      <c r="S1905" s="90">
        <f>VLOOKUP($B1905,'[10]Población Oficial 2019'!$E$6:$AW$96,13,0)</f>
        <v>26</v>
      </c>
      <c r="T1905" s="90">
        <f>VLOOKUP($B1905,'[10]Población Oficial 2019'!$E$6:$AW$96,14,0)</f>
        <v>25</v>
      </c>
      <c r="U1905" s="90">
        <f>VLOOKUP($B1905,'[10]Población Oficial 2019'!$E$6:$AW$96,15,0)</f>
        <v>25</v>
      </c>
      <c r="V1905" s="90">
        <f>VLOOKUP($B1905,'[10]Población Oficial 2019'!$E$6:$AW$96,16,0)</f>
        <v>24</v>
      </c>
      <c r="W1905" s="90">
        <f>VLOOKUP($B1905,'[10]Población Oficial 2019'!$E$6:$AW$96,17,0)</f>
        <v>24</v>
      </c>
      <c r="X1905" s="90">
        <f>VLOOKUP($B1905,'[10]Población Oficial 2019'!$E$6:$AW$96,18,0)</f>
        <v>24</v>
      </c>
      <c r="Y1905" s="90">
        <f>VLOOKUP($B1905,'[10]Población Oficial 2019'!$E$6:$AW$96,19,0)</f>
        <v>23</v>
      </c>
      <c r="Z1905" s="90">
        <f>VLOOKUP($B1905,'[10]Población Oficial 2019'!$E$6:$AW$96,20,0)</f>
        <v>23</v>
      </c>
      <c r="AA1905" s="90">
        <f>VLOOKUP($B1905,'[10]Población Oficial 2019'!$E$6:$AW$96,21,0)</f>
        <v>22</v>
      </c>
      <c r="AB1905" s="90">
        <f>VLOOKUP($B1905,'[10]Población Oficial 2019'!$E$6:$AW$96,22,0)</f>
        <v>22</v>
      </c>
      <c r="AC1905" s="90">
        <f>VLOOKUP($B1905,'[10]Población Oficial 2019'!$E$6:$AW$96,23,0)</f>
        <v>19</v>
      </c>
      <c r="AD1905" s="90">
        <f>VLOOKUP($B1905,'[10]Población Oficial 2019'!$E$6:$AW$96,24,0)</f>
        <v>87</v>
      </c>
      <c r="AE1905" s="90">
        <f>VLOOKUP($B1905,'[10]Población Oficial 2019'!$E$6:$AW$96,25,0)</f>
        <v>90</v>
      </c>
      <c r="AF1905" s="90">
        <f>VLOOKUP($B1905,'[10]Población Oficial 2019'!$E$6:$AW$96,26,0)</f>
        <v>91</v>
      </c>
      <c r="AG1905" s="90">
        <f>VLOOKUP($B1905,'[10]Población Oficial 2019'!$E$6:$AW$96,27,0)</f>
        <v>81</v>
      </c>
      <c r="AH1905" s="90">
        <f>VLOOKUP($B1905,'[10]Población Oficial 2019'!$E$6:$AW$96,28,0)</f>
        <v>75</v>
      </c>
      <c r="AI1905" s="90">
        <f>VLOOKUP($B1905,'[10]Población Oficial 2019'!$E$6:$AW$96,29,0)</f>
        <v>69</v>
      </c>
      <c r="AJ1905" s="90">
        <f>VLOOKUP($B1905,'[10]Población Oficial 2019'!$E$6:$AW$96,30,0)</f>
        <v>48</v>
      </c>
      <c r="AK1905" s="90">
        <f>VLOOKUP($B1905,'[10]Población Oficial 2019'!$E$6:$AW$96,31,0)</f>
        <v>47</v>
      </c>
      <c r="AL1905" s="90">
        <f>VLOOKUP($B1905,'[10]Población Oficial 2019'!$E$6:$AW$96,32,0)</f>
        <v>32</v>
      </c>
      <c r="AM1905" s="90">
        <f>VLOOKUP($B1905,'[10]Población Oficial 2019'!$E$6:$AW$96,33,0)</f>
        <v>24</v>
      </c>
      <c r="AN1905" s="90">
        <f>VLOOKUP($B1905,'[10]Población Oficial 2019'!$E$6:$AW$96,34,0)</f>
        <v>15</v>
      </c>
      <c r="AO1905" s="90">
        <f>VLOOKUP($B1905,'[10]Población Oficial 2019'!$E$6:$AW$96,35,0)</f>
        <v>9</v>
      </c>
      <c r="AP1905" s="90">
        <f>VLOOKUP($B1905,'[10]Población Oficial 2019'!$E$6:$AW$96,36,0)</f>
        <v>8</v>
      </c>
      <c r="AQ1905" s="90">
        <f>VLOOKUP($B1905,'[10]Población Oficial 2019'!$E$6:$AW$96,41,0)</f>
        <v>532</v>
      </c>
      <c r="AR1905" s="90">
        <f>VLOOKUP($B1905,'[10]Población Oficial 2019'!$E$6:$AW$96,42,0)</f>
        <v>56</v>
      </c>
      <c r="AS1905" s="90">
        <f>VLOOKUP($B1905,'[10]Población Oficial 2019'!$E$6:$AW$96,43,0)</f>
        <v>48</v>
      </c>
      <c r="AT1905" s="90">
        <f>VLOOKUP($B1905,'[10]Población Oficial 2019'!$E$6:$AW$96,44,0)</f>
        <v>233</v>
      </c>
      <c r="AU1905" s="90">
        <f>VLOOKUP($B1905,'[10]Población Oficial 2019'!$E$6:$AW$96,45,0)</f>
        <v>21</v>
      </c>
    </row>
    <row r="1906" spans="1:47" ht="12">
      <c r="A1906" s="97">
        <v>1907</v>
      </c>
      <c r="B1906" s="97"/>
      <c r="C1906" s="98"/>
      <c r="D1906" s="98"/>
      <c r="E1906" s="98"/>
      <c r="F1906" s="98" t="s">
        <v>1192</v>
      </c>
      <c r="G1906" s="17" t="s">
        <v>1214</v>
      </c>
      <c r="H1906" s="81"/>
      <c r="I1906" s="81">
        <f t="shared" si="442"/>
        <v>20994</v>
      </c>
      <c r="J1906" s="17">
        <f>SUM(J1907:J1919)</f>
        <v>297</v>
      </c>
      <c r="K1906" s="17">
        <f t="shared" ref="K1906:AU1906" si="456">SUM(K1907:K1919)</f>
        <v>335</v>
      </c>
      <c r="L1906" s="17">
        <f t="shared" si="456"/>
        <v>366</v>
      </c>
      <c r="M1906" s="17">
        <f t="shared" si="456"/>
        <v>358</v>
      </c>
      <c r="N1906" s="17">
        <f t="shared" si="456"/>
        <v>391</v>
      </c>
      <c r="O1906" s="17">
        <f t="shared" si="456"/>
        <v>488</v>
      </c>
      <c r="P1906" s="17">
        <f t="shared" si="456"/>
        <v>541</v>
      </c>
      <c r="Q1906" s="17">
        <f t="shared" si="456"/>
        <v>542</v>
      </c>
      <c r="R1906" s="17">
        <f t="shared" si="456"/>
        <v>541</v>
      </c>
      <c r="S1906" s="17">
        <f t="shared" si="456"/>
        <v>535</v>
      </c>
      <c r="T1906" s="17">
        <f t="shared" si="456"/>
        <v>525</v>
      </c>
      <c r="U1906" s="17">
        <f t="shared" si="456"/>
        <v>511</v>
      </c>
      <c r="V1906" s="17">
        <f t="shared" si="456"/>
        <v>497</v>
      </c>
      <c r="W1906" s="17">
        <f t="shared" si="456"/>
        <v>485</v>
      </c>
      <c r="X1906" s="17">
        <f t="shared" si="456"/>
        <v>475</v>
      </c>
      <c r="Y1906" s="17">
        <f t="shared" si="456"/>
        <v>461</v>
      </c>
      <c r="Z1906" s="17">
        <f t="shared" si="456"/>
        <v>446</v>
      </c>
      <c r="AA1906" s="17">
        <f t="shared" si="456"/>
        <v>428</v>
      </c>
      <c r="AB1906" s="17">
        <f t="shared" si="456"/>
        <v>410</v>
      </c>
      <c r="AC1906" s="17">
        <f t="shared" si="456"/>
        <v>372</v>
      </c>
      <c r="AD1906" s="17">
        <f t="shared" si="456"/>
        <v>1675</v>
      </c>
      <c r="AE1906" s="17">
        <f t="shared" si="456"/>
        <v>1734</v>
      </c>
      <c r="AF1906" s="17">
        <f t="shared" si="456"/>
        <v>1727</v>
      </c>
      <c r="AG1906" s="17">
        <f t="shared" si="456"/>
        <v>1509</v>
      </c>
      <c r="AH1906" s="17">
        <f t="shared" si="456"/>
        <v>1319</v>
      </c>
      <c r="AI1906" s="17">
        <f t="shared" si="456"/>
        <v>1060</v>
      </c>
      <c r="AJ1906" s="17">
        <f t="shared" si="456"/>
        <v>864</v>
      </c>
      <c r="AK1906" s="17">
        <f t="shared" si="456"/>
        <v>648</v>
      </c>
      <c r="AL1906" s="17">
        <f t="shared" si="456"/>
        <v>577</v>
      </c>
      <c r="AM1906" s="17">
        <f t="shared" si="456"/>
        <v>379</v>
      </c>
      <c r="AN1906" s="17">
        <f t="shared" si="456"/>
        <v>217</v>
      </c>
      <c r="AO1906" s="17">
        <f t="shared" si="456"/>
        <v>145</v>
      </c>
      <c r="AP1906" s="17">
        <f t="shared" si="456"/>
        <v>136</v>
      </c>
      <c r="AQ1906" s="17">
        <f t="shared" si="456"/>
        <v>10029</v>
      </c>
      <c r="AR1906" s="17">
        <f t="shared" si="456"/>
        <v>1139</v>
      </c>
      <c r="AS1906" s="17">
        <f t="shared" si="456"/>
        <v>957</v>
      </c>
      <c r="AT1906" s="17">
        <f t="shared" si="456"/>
        <v>4339</v>
      </c>
      <c r="AU1906" s="17">
        <f t="shared" si="456"/>
        <v>289</v>
      </c>
    </row>
    <row r="1907" spans="1:47" ht="12">
      <c r="A1907" s="58">
        <v>1908</v>
      </c>
      <c r="B1907" s="58">
        <v>4280</v>
      </c>
      <c r="C1907" s="59" t="s">
        <v>1176</v>
      </c>
      <c r="D1907" s="59" t="s">
        <v>1007</v>
      </c>
      <c r="E1907" s="59" t="s">
        <v>1018</v>
      </c>
      <c r="F1907" s="59" t="s">
        <v>1019</v>
      </c>
      <c r="G1907" s="12" t="s">
        <v>283</v>
      </c>
      <c r="H1907" s="14">
        <f t="shared" ref="H1907:H1919" si="457">B1907</f>
        <v>4280</v>
      </c>
      <c r="I1907" s="14">
        <f t="shared" si="442"/>
        <v>2030</v>
      </c>
      <c r="J1907" s="12">
        <f>VLOOKUP($B1907,'[1]METAS 2019'!$D$4:$Q$843,5,0)</f>
        <v>16</v>
      </c>
      <c r="K1907" s="12">
        <f>VLOOKUP($B1907,'[1]METAS 2019'!$D$4:$Q$843,4,0)</f>
        <v>20</v>
      </c>
      <c r="L1907" s="12">
        <f>VLOOKUP($B1907,'[1]METAS 2019'!$D$4:$Q$843,11,0)</f>
        <v>19</v>
      </c>
      <c r="M1907" s="12">
        <f>VLOOKUP($B1907,'[1]METAS 2019'!$D$4:$Q$843,12,0)</f>
        <v>22</v>
      </c>
      <c r="N1907" s="12">
        <f>VLOOKUP($B1907,'[1]METAS 2019'!$D$4:$Q$843,13,0)</f>
        <v>30</v>
      </c>
      <c r="O1907" s="12">
        <f>VLOOKUP($B1907,'[1]METAS 2019'!$D$4:$Q$843,14,0)</f>
        <v>24</v>
      </c>
      <c r="P1907" s="90">
        <f>VLOOKUP($B1907,'[10]Población Oficial 2019'!$E$6:$AW$96,10,0)</f>
        <v>55</v>
      </c>
      <c r="Q1907" s="90">
        <f>VLOOKUP($B1907,'[10]Población Oficial 2019'!$E$6:$AW$96,11,0)</f>
        <v>55</v>
      </c>
      <c r="R1907" s="90">
        <f>VLOOKUP($B1907,'[10]Población Oficial 2019'!$E$6:$AW$96,12,0)</f>
        <v>55</v>
      </c>
      <c r="S1907" s="90">
        <f>VLOOKUP($B1907,'[10]Población Oficial 2019'!$E$6:$AW$96,13,0)</f>
        <v>54</v>
      </c>
      <c r="T1907" s="90">
        <f>VLOOKUP($B1907,'[10]Población Oficial 2019'!$E$6:$AW$96,14,0)</f>
        <v>53</v>
      </c>
      <c r="U1907" s="90">
        <f>VLOOKUP($B1907,'[10]Población Oficial 2019'!$E$6:$AW$96,15,0)</f>
        <v>51</v>
      </c>
      <c r="V1907" s="90">
        <f>VLOOKUP($B1907,'[10]Población Oficial 2019'!$E$6:$AW$96,16,0)</f>
        <v>50</v>
      </c>
      <c r="W1907" s="90">
        <f>VLOOKUP($B1907,'[10]Población Oficial 2019'!$E$6:$AW$96,17,0)</f>
        <v>49</v>
      </c>
      <c r="X1907" s="90">
        <f>VLOOKUP($B1907,'[10]Población Oficial 2019'!$E$6:$AW$96,18,0)</f>
        <v>48</v>
      </c>
      <c r="Y1907" s="90">
        <f>VLOOKUP($B1907,'[10]Población Oficial 2019'!$E$6:$AW$96,19,0)</f>
        <v>46</v>
      </c>
      <c r="Z1907" s="90">
        <f>VLOOKUP($B1907,'[10]Población Oficial 2019'!$E$6:$AW$96,20,0)</f>
        <v>45</v>
      </c>
      <c r="AA1907" s="90">
        <f>VLOOKUP($B1907,'[10]Población Oficial 2019'!$E$6:$AW$96,21,0)</f>
        <v>43</v>
      </c>
      <c r="AB1907" s="90">
        <f>VLOOKUP($B1907,'[10]Población Oficial 2019'!$E$6:$AW$96,22,0)</f>
        <v>42</v>
      </c>
      <c r="AC1907" s="90">
        <f>VLOOKUP($B1907,'[10]Población Oficial 2019'!$E$6:$AW$96,23,0)</f>
        <v>37</v>
      </c>
      <c r="AD1907" s="90">
        <f>VLOOKUP($B1907,'[10]Población Oficial 2019'!$E$6:$AW$96,24,0)</f>
        <v>170</v>
      </c>
      <c r="AE1907" s="90">
        <f>VLOOKUP($B1907,'[10]Población Oficial 2019'!$E$6:$AW$96,25,0)</f>
        <v>175</v>
      </c>
      <c r="AF1907" s="90">
        <f>VLOOKUP($B1907,'[10]Población Oficial 2019'!$E$6:$AW$96,26,0)</f>
        <v>175</v>
      </c>
      <c r="AG1907" s="90">
        <f>VLOOKUP($B1907,'[10]Población Oficial 2019'!$E$6:$AW$96,27,0)</f>
        <v>153</v>
      </c>
      <c r="AH1907" s="90">
        <f>VLOOKUP($B1907,'[10]Población Oficial 2019'!$E$6:$AW$96,28,0)</f>
        <v>134</v>
      </c>
      <c r="AI1907" s="90">
        <f>VLOOKUP($B1907,'[10]Población Oficial 2019'!$E$6:$AW$96,29,0)</f>
        <v>108</v>
      </c>
      <c r="AJ1907" s="90">
        <f>VLOOKUP($B1907,'[10]Población Oficial 2019'!$E$6:$AW$96,30,0)</f>
        <v>87</v>
      </c>
      <c r="AK1907" s="90">
        <f>VLOOKUP($B1907,'[10]Población Oficial 2019'!$E$6:$AW$96,31,0)</f>
        <v>66</v>
      </c>
      <c r="AL1907" s="90">
        <f>VLOOKUP($B1907,'[10]Población Oficial 2019'!$E$6:$AW$96,32,0)</f>
        <v>58</v>
      </c>
      <c r="AM1907" s="90">
        <f>VLOOKUP($B1907,'[10]Población Oficial 2019'!$E$6:$AW$96,33,0)</f>
        <v>39</v>
      </c>
      <c r="AN1907" s="90">
        <f>VLOOKUP($B1907,'[10]Población Oficial 2019'!$E$6:$AW$96,34,0)</f>
        <v>22</v>
      </c>
      <c r="AO1907" s="90">
        <f>VLOOKUP($B1907,'[10]Población Oficial 2019'!$E$6:$AW$96,35,0)</f>
        <v>15</v>
      </c>
      <c r="AP1907" s="90">
        <f>VLOOKUP($B1907,'[10]Población Oficial 2019'!$E$6:$AW$96,36,0)</f>
        <v>14</v>
      </c>
      <c r="AQ1907" s="90">
        <f>VLOOKUP($B1907,'[10]Población Oficial 2019'!$E$6:$AW$96,41,0)</f>
        <v>971</v>
      </c>
      <c r="AR1907" s="90">
        <f>VLOOKUP($B1907,'[10]Población Oficial 2019'!$E$6:$AW$96,42,0)</f>
        <v>110</v>
      </c>
      <c r="AS1907" s="90">
        <f>VLOOKUP($B1907,'[10]Población Oficial 2019'!$E$6:$AW$96,43,0)</f>
        <v>93</v>
      </c>
      <c r="AT1907" s="90">
        <f>VLOOKUP($B1907,'[10]Población Oficial 2019'!$E$6:$AW$96,44,0)</f>
        <v>420</v>
      </c>
      <c r="AU1907" s="90">
        <f>VLOOKUP($B1907,'[10]Población Oficial 2019'!$E$6:$AW$96,45,0)</f>
        <v>14</v>
      </c>
    </row>
    <row r="1908" spans="1:47" ht="12">
      <c r="A1908" s="58">
        <v>1909</v>
      </c>
      <c r="B1908" s="58">
        <v>4284</v>
      </c>
      <c r="C1908" s="59" t="s">
        <v>1176</v>
      </c>
      <c r="D1908" s="59" t="s">
        <v>1007</v>
      </c>
      <c r="E1908" s="59" t="s">
        <v>1018</v>
      </c>
      <c r="F1908" s="59" t="s">
        <v>1020</v>
      </c>
      <c r="G1908" s="12" t="s">
        <v>283</v>
      </c>
      <c r="H1908" s="14">
        <f t="shared" si="457"/>
        <v>4284</v>
      </c>
      <c r="I1908" s="14">
        <f t="shared" si="442"/>
        <v>2864</v>
      </c>
      <c r="J1908" s="12">
        <f>VLOOKUP($B1908,'[1]METAS 2019'!$D$4:$Q$843,5,0)</f>
        <v>50</v>
      </c>
      <c r="K1908" s="12">
        <f>VLOOKUP($B1908,'[1]METAS 2019'!$D$4:$Q$843,4,0)</f>
        <v>48</v>
      </c>
      <c r="L1908" s="12">
        <f>VLOOKUP($B1908,'[1]METAS 2019'!$D$4:$Q$843,11,0)</f>
        <v>49</v>
      </c>
      <c r="M1908" s="12">
        <f>VLOOKUP($B1908,'[1]METAS 2019'!$D$4:$Q$843,12,0)</f>
        <v>50</v>
      </c>
      <c r="N1908" s="12">
        <f>VLOOKUP($B1908,'[1]METAS 2019'!$D$4:$Q$843,13,0)</f>
        <v>71</v>
      </c>
      <c r="O1908" s="12">
        <f>VLOOKUP($B1908,'[1]METAS 2019'!$D$4:$Q$843,14,0)</f>
        <v>70</v>
      </c>
      <c r="P1908" s="90">
        <f>VLOOKUP($B1908,'[10]Población Oficial 2019'!$E$6:$AW$96,10,0)</f>
        <v>72</v>
      </c>
      <c r="Q1908" s="90">
        <f>VLOOKUP($B1908,'[10]Población Oficial 2019'!$E$6:$AW$96,11,0)</f>
        <v>73</v>
      </c>
      <c r="R1908" s="90">
        <f>VLOOKUP($B1908,'[10]Población Oficial 2019'!$E$6:$AW$96,12,0)</f>
        <v>72</v>
      </c>
      <c r="S1908" s="90">
        <f>VLOOKUP($B1908,'[10]Población Oficial 2019'!$E$6:$AW$96,13,0)</f>
        <v>72</v>
      </c>
      <c r="T1908" s="90">
        <f>VLOOKUP($B1908,'[10]Población Oficial 2019'!$E$6:$AW$96,14,0)</f>
        <v>70</v>
      </c>
      <c r="U1908" s="90">
        <f>VLOOKUP($B1908,'[10]Población Oficial 2019'!$E$6:$AW$96,15,0)</f>
        <v>68</v>
      </c>
      <c r="V1908" s="90">
        <f>VLOOKUP($B1908,'[10]Población Oficial 2019'!$E$6:$AW$96,16,0)</f>
        <v>67</v>
      </c>
      <c r="W1908" s="90">
        <f>VLOOKUP($B1908,'[10]Población Oficial 2019'!$E$6:$AW$96,17,0)</f>
        <v>65</v>
      </c>
      <c r="X1908" s="90">
        <f>VLOOKUP($B1908,'[10]Población Oficial 2019'!$E$6:$AW$96,18,0)</f>
        <v>64</v>
      </c>
      <c r="Y1908" s="90">
        <f>VLOOKUP($B1908,'[10]Población Oficial 2019'!$E$6:$AW$96,19,0)</f>
        <v>62</v>
      </c>
      <c r="Z1908" s="90">
        <f>VLOOKUP($B1908,'[10]Población Oficial 2019'!$E$6:$AW$96,20,0)</f>
        <v>60</v>
      </c>
      <c r="AA1908" s="90">
        <f>VLOOKUP($B1908,'[10]Población Oficial 2019'!$E$6:$AW$96,21,0)</f>
        <v>58</v>
      </c>
      <c r="AB1908" s="90">
        <f>VLOOKUP($B1908,'[10]Población Oficial 2019'!$E$6:$AW$96,22,0)</f>
        <v>55</v>
      </c>
      <c r="AC1908" s="90">
        <f>VLOOKUP($B1908,'[10]Población Oficial 2019'!$E$6:$AW$96,23,0)</f>
        <v>50</v>
      </c>
      <c r="AD1908" s="90">
        <f>VLOOKUP($B1908,'[10]Población Oficial 2019'!$E$6:$AW$96,24,0)</f>
        <v>226</v>
      </c>
      <c r="AE1908" s="90">
        <f>VLOOKUP($B1908,'[10]Población Oficial 2019'!$E$6:$AW$96,25,0)</f>
        <v>234</v>
      </c>
      <c r="AF1908" s="90">
        <f>VLOOKUP($B1908,'[10]Población Oficial 2019'!$E$6:$AW$96,26,0)</f>
        <v>233</v>
      </c>
      <c r="AG1908" s="90">
        <f>VLOOKUP($B1908,'[10]Población Oficial 2019'!$E$6:$AW$96,27,0)</f>
        <v>203</v>
      </c>
      <c r="AH1908" s="90">
        <f>VLOOKUP($B1908,'[10]Población Oficial 2019'!$E$6:$AW$96,28,0)</f>
        <v>178</v>
      </c>
      <c r="AI1908" s="90">
        <f>VLOOKUP($B1908,'[10]Población Oficial 2019'!$E$6:$AW$96,29,0)</f>
        <v>143</v>
      </c>
      <c r="AJ1908" s="90">
        <f>VLOOKUP($B1908,'[10]Población Oficial 2019'!$E$6:$AW$96,30,0)</f>
        <v>117</v>
      </c>
      <c r="AK1908" s="90">
        <f>VLOOKUP($B1908,'[10]Población Oficial 2019'!$E$6:$AW$96,31,0)</f>
        <v>87</v>
      </c>
      <c r="AL1908" s="90">
        <f>VLOOKUP($B1908,'[10]Población Oficial 2019'!$E$6:$AW$96,32,0)</f>
        <v>78</v>
      </c>
      <c r="AM1908" s="90">
        <f>VLOOKUP($B1908,'[10]Población Oficial 2019'!$E$6:$AW$96,33,0)</f>
        <v>51</v>
      </c>
      <c r="AN1908" s="90">
        <f>VLOOKUP($B1908,'[10]Población Oficial 2019'!$E$6:$AW$96,34,0)</f>
        <v>29</v>
      </c>
      <c r="AO1908" s="90">
        <f>VLOOKUP($B1908,'[10]Población Oficial 2019'!$E$6:$AW$96,35,0)</f>
        <v>20</v>
      </c>
      <c r="AP1908" s="90">
        <f>VLOOKUP($B1908,'[10]Población Oficial 2019'!$E$6:$AW$96,36,0)</f>
        <v>19</v>
      </c>
      <c r="AQ1908" s="90">
        <f>VLOOKUP($B1908,'[10]Población Oficial 2019'!$E$6:$AW$96,41,0)</f>
        <v>1375</v>
      </c>
      <c r="AR1908" s="90">
        <f>VLOOKUP($B1908,'[10]Población Oficial 2019'!$E$6:$AW$96,42,0)</f>
        <v>156</v>
      </c>
      <c r="AS1908" s="90">
        <f>VLOOKUP($B1908,'[10]Población Oficial 2019'!$E$6:$AW$96,43,0)</f>
        <v>131</v>
      </c>
      <c r="AT1908" s="90">
        <f>VLOOKUP($B1908,'[10]Población Oficial 2019'!$E$6:$AW$96,44,0)</f>
        <v>595</v>
      </c>
      <c r="AU1908" s="90">
        <f>VLOOKUP($B1908,'[10]Población Oficial 2019'!$E$6:$AW$96,45,0)</f>
        <v>52</v>
      </c>
    </row>
    <row r="1909" spans="1:47" ht="12">
      <c r="A1909" s="58">
        <v>1910</v>
      </c>
      <c r="B1909" s="58">
        <v>4282</v>
      </c>
      <c r="C1909" s="59" t="s">
        <v>1176</v>
      </c>
      <c r="D1909" s="59" t="s">
        <v>1007</v>
      </c>
      <c r="E1909" s="59" t="s">
        <v>1018</v>
      </c>
      <c r="F1909" s="59" t="s">
        <v>1021</v>
      </c>
      <c r="G1909" s="12" t="s">
        <v>283</v>
      </c>
      <c r="H1909" s="14">
        <f t="shared" si="457"/>
        <v>4282</v>
      </c>
      <c r="I1909" s="14">
        <f t="shared" si="442"/>
        <v>2007</v>
      </c>
      <c r="J1909" s="12">
        <f>VLOOKUP($B1909,'[1]METAS 2019'!$D$4:$Q$843,5,0)</f>
        <v>45</v>
      </c>
      <c r="K1909" s="12">
        <f>VLOOKUP($B1909,'[1]METAS 2019'!$D$4:$Q$843,4,0)</f>
        <v>43</v>
      </c>
      <c r="L1909" s="12">
        <f>VLOOKUP($B1909,'[1]METAS 2019'!$D$4:$Q$843,11,0)</f>
        <v>44</v>
      </c>
      <c r="M1909" s="12">
        <f>VLOOKUP($B1909,'[1]METAS 2019'!$D$4:$Q$843,12,0)</f>
        <v>45</v>
      </c>
      <c r="N1909" s="12">
        <f>VLOOKUP($B1909,'[1]METAS 2019'!$D$4:$Q$843,13,0)</f>
        <v>52</v>
      </c>
      <c r="O1909" s="12">
        <f>VLOOKUP($B1909,'[1]METAS 2019'!$D$4:$Q$843,14,0)</f>
        <v>60</v>
      </c>
      <c r="P1909" s="90">
        <f>VLOOKUP($B1909,'[10]Población Oficial 2019'!$E$6:$AW$96,10,0)</f>
        <v>49</v>
      </c>
      <c r="Q1909" s="90">
        <f>VLOOKUP($B1909,'[10]Población Oficial 2019'!$E$6:$AW$96,11,0)</f>
        <v>50</v>
      </c>
      <c r="R1909" s="90">
        <f>VLOOKUP($B1909,'[10]Población Oficial 2019'!$E$6:$AW$96,12,0)</f>
        <v>49</v>
      </c>
      <c r="S1909" s="90">
        <f>VLOOKUP($B1909,'[10]Población Oficial 2019'!$E$6:$AW$96,13,0)</f>
        <v>49</v>
      </c>
      <c r="T1909" s="90">
        <f>VLOOKUP($B1909,'[10]Población Oficial 2019'!$E$6:$AW$96,14,0)</f>
        <v>48</v>
      </c>
      <c r="U1909" s="90">
        <f>VLOOKUP($B1909,'[10]Población Oficial 2019'!$E$6:$AW$96,15,0)</f>
        <v>47</v>
      </c>
      <c r="V1909" s="90">
        <f>VLOOKUP($B1909,'[10]Población Oficial 2019'!$E$6:$AW$96,16,0)</f>
        <v>45</v>
      </c>
      <c r="W1909" s="90">
        <f>VLOOKUP($B1909,'[10]Población Oficial 2019'!$E$6:$AW$96,17,0)</f>
        <v>44</v>
      </c>
      <c r="X1909" s="90">
        <f>VLOOKUP($B1909,'[10]Población Oficial 2019'!$E$6:$AW$96,18,0)</f>
        <v>43</v>
      </c>
      <c r="Y1909" s="90">
        <f>VLOOKUP($B1909,'[10]Población Oficial 2019'!$E$6:$AW$96,19,0)</f>
        <v>42</v>
      </c>
      <c r="Z1909" s="90">
        <f>VLOOKUP($B1909,'[10]Población Oficial 2019'!$E$6:$AW$96,20,0)</f>
        <v>41</v>
      </c>
      <c r="AA1909" s="90">
        <f>VLOOKUP($B1909,'[10]Población Oficial 2019'!$E$6:$AW$96,21,0)</f>
        <v>39</v>
      </c>
      <c r="AB1909" s="90">
        <f>VLOOKUP($B1909,'[10]Población Oficial 2019'!$E$6:$AW$96,22,0)</f>
        <v>37</v>
      </c>
      <c r="AC1909" s="90">
        <f>VLOOKUP($B1909,'[10]Población Oficial 2019'!$E$6:$AW$96,23,0)</f>
        <v>34</v>
      </c>
      <c r="AD1909" s="90">
        <f>VLOOKUP($B1909,'[10]Población Oficial 2019'!$E$6:$AW$96,24,0)</f>
        <v>154</v>
      </c>
      <c r="AE1909" s="90">
        <f>VLOOKUP($B1909,'[10]Población Oficial 2019'!$E$6:$AW$96,25,0)</f>
        <v>159</v>
      </c>
      <c r="AF1909" s="90">
        <f>VLOOKUP($B1909,'[10]Población Oficial 2019'!$E$6:$AW$96,26,0)</f>
        <v>159</v>
      </c>
      <c r="AG1909" s="90">
        <f>VLOOKUP($B1909,'[10]Población Oficial 2019'!$E$6:$AW$96,27,0)</f>
        <v>139</v>
      </c>
      <c r="AH1909" s="90">
        <f>VLOOKUP($B1909,'[10]Población Oficial 2019'!$E$6:$AW$96,28,0)</f>
        <v>121</v>
      </c>
      <c r="AI1909" s="90">
        <f>VLOOKUP($B1909,'[10]Población Oficial 2019'!$E$6:$AW$96,29,0)</f>
        <v>97</v>
      </c>
      <c r="AJ1909" s="90">
        <f>VLOOKUP($B1909,'[10]Población Oficial 2019'!$E$6:$AW$96,30,0)</f>
        <v>80</v>
      </c>
      <c r="AK1909" s="90">
        <f>VLOOKUP($B1909,'[10]Población Oficial 2019'!$E$6:$AW$96,31,0)</f>
        <v>60</v>
      </c>
      <c r="AL1909" s="90">
        <f>VLOOKUP($B1909,'[10]Población Oficial 2019'!$E$6:$AW$96,32,0)</f>
        <v>53</v>
      </c>
      <c r="AM1909" s="90">
        <f>VLOOKUP($B1909,'[10]Población Oficial 2019'!$E$6:$AW$96,33,0)</f>
        <v>35</v>
      </c>
      <c r="AN1909" s="90">
        <f>VLOOKUP($B1909,'[10]Población Oficial 2019'!$E$6:$AW$96,34,0)</f>
        <v>19</v>
      </c>
      <c r="AO1909" s="90">
        <f>VLOOKUP($B1909,'[10]Población Oficial 2019'!$E$6:$AW$96,35,0)</f>
        <v>13</v>
      </c>
      <c r="AP1909" s="90">
        <f>VLOOKUP($B1909,'[10]Población Oficial 2019'!$E$6:$AW$96,36,0)</f>
        <v>12</v>
      </c>
      <c r="AQ1909" s="90">
        <f>VLOOKUP($B1909,'[10]Población Oficial 2019'!$E$6:$AW$96,41,0)</f>
        <v>964</v>
      </c>
      <c r="AR1909" s="90">
        <f>VLOOKUP($B1909,'[10]Población Oficial 2019'!$E$6:$AW$96,42,0)</f>
        <v>109</v>
      </c>
      <c r="AS1909" s="90">
        <f>VLOOKUP($B1909,'[10]Población Oficial 2019'!$E$6:$AW$96,43,0)</f>
        <v>92</v>
      </c>
      <c r="AT1909" s="90">
        <f>VLOOKUP($B1909,'[10]Población Oficial 2019'!$E$6:$AW$96,44,0)</f>
        <v>417</v>
      </c>
      <c r="AU1909" s="90">
        <f>VLOOKUP($B1909,'[10]Población Oficial 2019'!$E$6:$AW$96,45,0)</f>
        <v>45</v>
      </c>
    </row>
    <row r="1910" spans="1:47" ht="12">
      <c r="A1910" s="58">
        <v>1911</v>
      </c>
      <c r="B1910" s="58">
        <v>4281</v>
      </c>
      <c r="C1910" s="59" t="s">
        <v>1176</v>
      </c>
      <c r="D1910" s="59" t="s">
        <v>1007</v>
      </c>
      <c r="E1910" s="59" t="s">
        <v>1018</v>
      </c>
      <c r="F1910" s="59" t="s">
        <v>1022</v>
      </c>
      <c r="G1910" s="12" t="s">
        <v>283</v>
      </c>
      <c r="H1910" s="14">
        <f t="shared" si="457"/>
        <v>4281</v>
      </c>
      <c r="I1910" s="14">
        <f t="shared" si="442"/>
        <v>2645</v>
      </c>
      <c r="J1910" s="12">
        <f>VLOOKUP($B1910,'[1]METAS 2019'!$D$4:$Q$843,5,0)</f>
        <v>29</v>
      </c>
      <c r="K1910" s="12">
        <f>VLOOKUP($B1910,'[1]METAS 2019'!$D$4:$Q$843,4,0)</f>
        <v>32</v>
      </c>
      <c r="L1910" s="12">
        <f>VLOOKUP($B1910,'[1]METAS 2019'!$D$4:$Q$843,11,0)</f>
        <v>35</v>
      </c>
      <c r="M1910" s="12">
        <f>VLOOKUP($B1910,'[1]METAS 2019'!$D$4:$Q$843,12,0)</f>
        <v>30</v>
      </c>
      <c r="N1910" s="12">
        <f>VLOOKUP($B1910,'[1]METAS 2019'!$D$4:$Q$843,13,0)</f>
        <v>53</v>
      </c>
      <c r="O1910" s="12">
        <f>VLOOKUP($B1910,'[1]METAS 2019'!$D$4:$Q$843,14,0)</f>
        <v>56</v>
      </c>
      <c r="P1910" s="90">
        <f>VLOOKUP($B1910,'[10]Población Oficial 2019'!$E$6:$AW$96,10,0)</f>
        <v>69</v>
      </c>
      <c r="Q1910" s="90">
        <f>VLOOKUP($B1910,'[10]Población Oficial 2019'!$E$6:$AW$96,11,0)</f>
        <v>70</v>
      </c>
      <c r="R1910" s="90">
        <f>VLOOKUP($B1910,'[10]Población Oficial 2019'!$E$6:$AW$96,12,0)</f>
        <v>69</v>
      </c>
      <c r="S1910" s="90">
        <f>VLOOKUP($B1910,'[10]Población Oficial 2019'!$E$6:$AW$96,13,0)</f>
        <v>69</v>
      </c>
      <c r="T1910" s="90">
        <f>VLOOKUP($B1910,'[10]Población Oficial 2019'!$E$6:$AW$96,14,0)</f>
        <v>67</v>
      </c>
      <c r="U1910" s="90">
        <f>VLOOKUP($B1910,'[10]Población Oficial 2019'!$E$6:$AW$96,15,0)</f>
        <v>66</v>
      </c>
      <c r="V1910" s="90">
        <f>VLOOKUP($B1910,'[10]Población Oficial 2019'!$E$6:$AW$96,16,0)</f>
        <v>64</v>
      </c>
      <c r="W1910" s="90">
        <f>VLOOKUP($B1910,'[10]Población Oficial 2019'!$E$6:$AW$96,17,0)</f>
        <v>61</v>
      </c>
      <c r="X1910" s="90">
        <f>VLOOKUP($B1910,'[10]Población Oficial 2019'!$E$6:$AW$96,18,0)</f>
        <v>60</v>
      </c>
      <c r="Y1910" s="90">
        <f>VLOOKUP($B1910,'[10]Población Oficial 2019'!$E$6:$AW$96,19,0)</f>
        <v>58</v>
      </c>
      <c r="Z1910" s="90">
        <f>VLOOKUP($B1910,'[10]Población Oficial 2019'!$E$6:$AW$96,20,0)</f>
        <v>57</v>
      </c>
      <c r="AA1910" s="90">
        <f>VLOOKUP($B1910,'[10]Población Oficial 2019'!$E$6:$AW$96,21,0)</f>
        <v>55</v>
      </c>
      <c r="AB1910" s="90">
        <f>VLOOKUP($B1910,'[10]Población Oficial 2019'!$E$6:$AW$96,22,0)</f>
        <v>53</v>
      </c>
      <c r="AC1910" s="90">
        <f>VLOOKUP($B1910,'[10]Población Oficial 2019'!$E$6:$AW$96,23,0)</f>
        <v>48</v>
      </c>
      <c r="AD1910" s="90">
        <f>VLOOKUP($B1910,'[10]Población Oficial 2019'!$E$6:$AW$96,24,0)</f>
        <v>216</v>
      </c>
      <c r="AE1910" s="90">
        <f>VLOOKUP($B1910,'[10]Población Oficial 2019'!$E$6:$AW$96,25,0)</f>
        <v>223</v>
      </c>
      <c r="AF1910" s="90">
        <f>VLOOKUP($B1910,'[10]Población Oficial 2019'!$E$6:$AW$96,26,0)</f>
        <v>222</v>
      </c>
      <c r="AG1910" s="90">
        <f>VLOOKUP($B1910,'[10]Población Oficial 2019'!$E$6:$AW$96,27,0)</f>
        <v>195</v>
      </c>
      <c r="AH1910" s="90">
        <f>VLOOKUP($B1910,'[10]Población Oficial 2019'!$E$6:$AW$96,28,0)</f>
        <v>170</v>
      </c>
      <c r="AI1910" s="90">
        <f>VLOOKUP($B1910,'[10]Población Oficial 2019'!$E$6:$AW$96,29,0)</f>
        <v>137</v>
      </c>
      <c r="AJ1910" s="90">
        <f>VLOOKUP($B1910,'[10]Población Oficial 2019'!$E$6:$AW$96,30,0)</f>
        <v>111</v>
      </c>
      <c r="AK1910" s="90">
        <f>VLOOKUP($B1910,'[10]Población Oficial 2019'!$E$6:$AW$96,31,0)</f>
        <v>84</v>
      </c>
      <c r="AL1910" s="90">
        <f>VLOOKUP($B1910,'[10]Población Oficial 2019'!$E$6:$AW$96,32,0)</f>
        <v>74</v>
      </c>
      <c r="AM1910" s="90">
        <f>VLOOKUP($B1910,'[10]Población Oficial 2019'!$E$6:$AW$96,33,0)</f>
        <v>49</v>
      </c>
      <c r="AN1910" s="90">
        <f>VLOOKUP($B1910,'[10]Población Oficial 2019'!$E$6:$AW$96,34,0)</f>
        <v>28</v>
      </c>
      <c r="AO1910" s="90">
        <f>VLOOKUP($B1910,'[10]Población Oficial 2019'!$E$6:$AW$96,35,0)</f>
        <v>18</v>
      </c>
      <c r="AP1910" s="90">
        <f>VLOOKUP($B1910,'[10]Población Oficial 2019'!$E$6:$AW$96,36,0)</f>
        <v>17</v>
      </c>
      <c r="AQ1910" s="90">
        <f>VLOOKUP($B1910,'[10]Población Oficial 2019'!$E$6:$AW$96,41,0)</f>
        <v>1273</v>
      </c>
      <c r="AR1910" s="90">
        <f>VLOOKUP($B1910,'[10]Población Oficial 2019'!$E$6:$AW$96,42,0)</f>
        <v>145</v>
      </c>
      <c r="AS1910" s="90">
        <f>VLOOKUP($B1910,'[10]Población Oficial 2019'!$E$6:$AW$96,43,0)</f>
        <v>121</v>
      </c>
      <c r="AT1910" s="90">
        <f>VLOOKUP($B1910,'[10]Población Oficial 2019'!$E$6:$AW$96,44,0)</f>
        <v>551</v>
      </c>
      <c r="AU1910" s="90">
        <f>VLOOKUP($B1910,'[10]Población Oficial 2019'!$E$6:$AW$96,45,0)</f>
        <v>34</v>
      </c>
    </row>
    <row r="1911" spans="1:47" ht="12">
      <c r="A1911" s="58">
        <v>1912</v>
      </c>
      <c r="B1911" s="58">
        <v>4279</v>
      </c>
      <c r="C1911" s="59" t="s">
        <v>1176</v>
      </c>
      <c r="D1911" s="59" t="s">
        <v>1007</v>
      </c>
      <c r="E1911" s="59" t="s">
        <v>1018</v>
      </c>
      <c r="F1911" s="59" t="s">
        <v>1023</v>
      </c>
      <c r="G1911" s="12" t="s">
        <v>283</v>
      </c>
      <c r="H1911" s="14">
        <f t="shared" si="457"/>
        <v>4279</v>
      </c>
      <c r="I1911" s="14">
        <f t="shared" si="442"/>
        <v>3200</v>
      </c>
      <c r="J1911" s="12">
        <f>VLOOKUP($B1911,'[1]METAS 2019'!$D$4:$Q$843,5,0)</f>
        <v>38</v>
      </c>
      <c r="K1911" s="12">
        <f>VLOOKUP($B1911,'[1]METAS 2019'!$D$4:$Q$843,4,0)</f>
        <v>40</v>
      </c>
      <c r="L1911" s="12">
        <f>VLOOKUP($B1911,'[1]METAS 2019'!$D$4:$Q$843,11,0)</f>
        <v>49</v>
      </c>
      <c r="M1911" s="12">
        <f>VLOOKUP($B1911,'[1]METAS 2019'!$D$4:$Q$843,12,0)</f>
        <v>44</v>
      </c>
      <c r="N1911" s="12">
        <f>VLOOKUP($B1911,'[1]METAS 2019'!$D$4:$Q$843,13,0)</f>
        <v>39</v>
      </c>
      <c r="O1911" s="12">
        <f>VLOOKUP($B1911,'[1]METAS 2019'!$D$4:$Q$843,14,0)</f>
        <v>57</v>
      </c>
      <c r="P1911" s="90">
        <f>VLOOKUP($B1911,'[10]Población Oficial 2019'!$E$6:$AW$96,10,0)</f>
        <v>85</v>
      </c>
      <c r="Q1911" s="90">
        <f>VLOOKUP($B1911,'[10]Población Oficial 2019'!$E$6:$AW$96,11,0)</f>
        <v>82</v>
      </c>
      <c r="R1911" s="90">
        <f>VLOOKUP($B1911,'[10]Población Oficial 2019'!$E$6:$AW$96,12,0)</f>
        <v>85</v>
      </c>
      <c r="S1911" s="90">
        <f>VLOOKUP($B1911,'[10]Población Oficial 2019'!$E$6:$AW$96,13,0)</f>
        <v>82</v>
      </c>
      <c r="T1911" s="90">
        <f>VLOOKUP($B1911,'[10]Población Oficial 2019'!$E$6:$AW$96,14,0)</f>
        <v>82</v>
      </c>
      <c r="U1911" s="90">
        <f>VLOOKUP($B1911,'[10]Población Oficial 2019'!$E$6:$AW$96,15,0)</f>
        <v>78</v>
      </c>
      <c r="V1911" s="90">
        <f>VLOOKUP($B1911,'[10]Población Oficial 2019'!$E$6:$AW$96,16,0)</f>
        <v>75</v>
      </c>
      <c r="W1911" s="90">
        <f>VLOOKUP($B1911,'[10]Población Oficial 2019'!$E$6:$AW$96,17,0)</f>
        <v>75</v>
      </c>
      <c r="X1911" s="90">
        <f>VLOOKUP($B1911,'[10]Población Oficial 2019'!$E$6:$AW$96,18,0)</f>
        <v>74</v>
      </c>
      <c r="Y1911" s="90">
        <f>VLOOKUP($B1911,'[10]Población Oficial 2019'!$E$6:$AW$96,19,0)</f>
        <v>72</v>
      </c>
      <c r="Z1911" s="90">
        <f>VLOOKUP($B1911,'[10]Población Oficial 2019'!$E$6:$AW$96,20,0)</f>
        <v>70</v>
      </c>
      <c r="AA1911" s="90">
        <f>VLOOKUP($B1911,'[10]Población Oficial 2019'!$E$6:$AW$96,21,0)</f>
        <v>66</v>
      </c>
      <c r="AB1911" s="90">
        <f>VLOOKUP($B1911,'[10]Población Oficial 2019'!$E$6:$AW$96,22,0)</f>
        <v>65</v>
      </c>
      <c r="AC1911" s="90">
        <f>VLOOKUP($B1911,'[10]Población Oficial 2019'!$E$6:$AW$96,23,0)</f>
        <v>61</v>
      </c>
      <c r="AD1911" s="90">
        <f>VLOOKUP($B1911,'[10]Población Oficial 2019'!$E$6:$AW$96,24,0)</f>
        <v>261</v>
      </c>
      <c r="AE1911" s="90">
        <f>VLOOKUP($B1911,'[10]Población Oficial 2019'!$E$6:$AW$96,25,0)</f>
        <v>273</v>
      </c>
      <c r="AF1911" s="90">
        <f>VLOOKUP($B1911,'[10]Población Oficial 2019'!$E$6:$AW$96,26,0)</f>
        <v>270</v>
      </c>
      <c r="AG1911" s="90">
        <f>VLOOKUP($B1911,'[10]Población Oficial 2019'!$E$6:$AW$96,27,0)</f>
        <v>236</v>
      </c>
      <c r="AH1911" s="90">
        <f>VLOOKUP($B1911,'[10]Población Oficial 2019'!$E$6:$AW$96,28,0)</f>
        <v>205</v>
      </c>
      <c r="AI1911" s="90">
        <f>VLOOKUP($B1911,'[10]Población Oficial 2019'!$E$6:$AW$96,29,0)</f>
        <v>164</v>
      </c>
      <c r="AJ1911" s="90">
        <f>VLOOKUP($B1911,'[10]Población Oficial 2019'!$E$6:$AW$96,30,0)</f>
        <v>136</v>
      </c>
      <c r="AK1911" s="90">
        <f>VLOOKUP($B1911,'[10]Población Oficial 2019'!$E$6:$AW$96,31,0)</f>
        <v>103</v>
      </c>
      <c r="AL1911" s="90">
        <f>VLOOKUP($B1911,'[10]Población Oficial 2019'!$E$6:$AW$96,32,0)</f>
        <v>92</v>
      </c>
      <c r="AM1911" s="90">
        <f>VLOOKUP($B1911,'[10]Población Oficial 2019'!$E$6:$AW$96,33,0)</f>
        <v>60</v>
      </c>
      <c r="AN1911" s="90">
        <f>VLOOKUP($B1911,'[10]Población Oficial 2019'!$E$6:$AW$96,34,0)</f>
        <v>35</v>
      </c>
      <c r="AO1911" s="90">
        <f>VLOOKUP($B1911,'[10]Población Oficial 2019'!$E$6:$AW$96,35,0)</f>
        <v>24</v>
      </c>
      <c r="AP1911" s="90">
        <f>VLOOKUP($B1911,'[10]Población Oficial 2019'!$E$6:$AW$96,36,0)</f>
        <v>22</v>
      </c>
      <c r="AQ1911" s="90">
        <f>VLOOKUP($B1911,'[10]Población Oficial 2019'!$E$6:$AW$96,41,0)</f>
        <v>1531</v>
      </c>
      <c r="AR1911" s="90">
        <f>VLOOKUP($B1911,'[10]Población Oficial 2019'!$E$6:$AW$96,42,0)</f>
        <v>174</v>
      </c>
      <c r="AS1911" s="90">
        <f>VLOOKUP($B1911,'[10]Población Oficial 2019'!$E$6:$AW$96,43,0)</f>
        <v>148</v>
      </c>
      <c r="AT1911" s="90">
        <f>VLOOKUP($B1911,'[10]Población Oficial 2019'!$E$6:$AW$96,44,0)</f>
        <v>662</v>
      </c>
      <c r="AU1911" s="90">
        <f>VLOOKUP($B1911,'[10]Población Oficial 2019'!$E$6:$AW$96,45,0)</f>
        <v>32</v>
      </c>
    </row>
    <row r="1912" spans="1:47" ht="12">
      <c r="A1912" s="58">
        <v>1913</v>
      </c>
      <c r="B1912" s="58">
        <v>4283</v>
      </c>
      <c r="C1912" s="59" t="s">
        <v>1176</v>
      </c>
      <c r="D1912" s="59" t="s">
        <v>1007</v>
      </c>
      <c r="E1912" s="59" t="s">
        <v>1018</v>
      </c>
      <c r="F1912" s="59" t="s">
        <v>1024</v>
      </c>
      <c r="G1912" s="12" t="s">
        <v>283</v>
      </c>
      <c r="H1912" s="14">
        <f t="shared" si="457"/>
        <v>4283</v>
      </c>
      <c r="I1912" s="14">
        <f t="shared" si="442"/>
        <v>1846</v>
      </c>
      <c r="J1912" s="12">
        <f>VLOOKUP($B1912,'[1]METAS 2019'!$D$4:$Q$843,5,0)</f>
        <v>25</v>
      </c>
      <c r="K1912" s="12">
        <f>VLOOKUP($B1912,'[1]METAS 2019'!$D$4:$Q$843,4,0)</f>
        <v>31</v>
      </c>
      <c r="L1912" s="12">
        <f>VLOOKUP($B1912,'[1]METAS 2019'!$D$4:$Q$843,11,0)</f>
        <v>21</v>
      </c>
      <c r="M1912" s="12">
        <f>VLOOKUP($B1912,'[1]METAS 2019'!$D$4:$Q$843,12,0)</f>
        <v>27</v>
      </c>
      <c r="N1912" s="12">
        <f>VLOOKUP($B1912,'[1]METAS 2019'!$D$4:$Q$843,13,0)</f>
        <v>21</v>
      </c>
      <c r="O1912" s="12">
        <f>VLOOKUP($B1912,'[1]METAS 2019'!$D$4:$Q$843,14,0)</f>
        <v>42</v>
      </c>
      <c r="P1912" s="90">
        <f>VLOOKUP($B1912,'[10]Población Oficial 2019'!$E$6:$AW$96,10,0)</f>
        <v>48</v>
      </c>
      <c r="Q1912" s="90">
        <f>VLOOKUP($B1912,'[10]Población Oficial 2019'!$E$6:$AW$96,11,0)</f>
        <v>49</v>
      </c>
      <c r="R1912" s="90">
        <f>VLOOKUP($B1912,'[10]Población Oficial 2019'!$E$6:$AW$96,12,0)</f>
        <v>48</v>
      </c>
      <c r="S1912" s="90">
        <f>VLOOKUP($B1912,'[10]Población Oficial 2019'!$E$6:$AW$96,13,0)</f>
        <v>48</v>
      </c>
      <c r="T1912" s="90">
        <f>VLOOKUP($B1912,'[10]Población Oficial 2019'!$E$6:$AW$96,14,0)</f>
        <v>47</v>
      </c>
      <c r="U1912" s="90">
        <f>VLOOKUP($B1912,'[10]Población Oficial 2019'!$E$6:$AW$96,15,0)</f>
        <v>46</v>
      </c>
      <c r="V1912" s="90">
        <f>VLOOKUP($B1912,'[10]Población Oficial 2019'!$E$6:$AW$96,16,0)</f>
        <v>45</v>
      </c>
      <c r="W1912" s="90">
        <f>VLOOKUP($B1912,'[10]Población Oficial 2019'!$E$6:$AW$96,17,0)</f>
        <v>44</v>
      </c>
      <c r="X1912" s="90">
        <f>VLOOKUP($B1912,'[10]Población Oficial 2019'!$E$6:$AW$96,18,0)</f>
        <v>43</v>
      </c>
      <c r="Y1912" s="90">
        <f>VLOOKUP($B1912,'[10]Población Oficial 2019'!$E$6:$AW$96,19,0)</f>
        <v>42</v>
      </c>
      <c r="Z1912" s="90">
        <f>VLOOKUP($B1912,'[10]Población Oficial 2019'!$E$6:$AW$96,20,0)</f>
        <v>39</v>
      </c>
      <c r="AA1912" s="90">
        <f>VLOOKUP($B1912,'[10]Población Oficial 2019'!$E$6:$AW$96,21,0)</f>
        <v>38</v>
      </c>
      <c r="AB1912" s="90">
        <f>VLOOKUP($B1912,'[10]Población Oficial 2019'!$E$6:$AW$96,22,0)</f>
        <v>36</v>
      </c>
      <c r="AC1912" s="90">
        <f>VLOOKUP($B1912,'[10]Población Oficial 2019'!$E$6:$AW$96,23,0)</f>
        <v>33</v>
      </c>
      <c r="AD1912" s="90">
        <f>VLOOKUP($B1912,'[10]Población Oficial 2019'!$E$6:$AW$96,24,0)</f>
        <v>150</v>
      </c>
      <c r="AE1912" s="90">
        <f>VLOOKUP($B1912,'[10]Población Oficial 2019'!$E$6:$AW$96,25,0)</f>
        <v>155</v>
      </c>
      <c r="AF1912" s="90">
        <f>VLOOKUP($B1912,'[10]Población Oficial 2019'!$E$6:$AW$96,26,0)</f>
        <v>155</v>
      </c>
      <c r="AG1912" s="90">
        <f>VLOOKUP($B1912,'[10]Población Oficial 2019'!$E$6:$AW$96,27,0)</f>
        <v>135</v>
      </c>
      <c r="AH1912" s="90">
        <f>VLOOKUP($B1912,'[10]Población Oficial 2019'!$E$6:$AW$96,28,0)</f>
        <v>118</v>
      </c>
      <c r="AI1912" s="90">
        <f>VLOOKUP($B1912,'[10]Población Oficial 2019'!$E$6:$AW$96,29,0)</f>
        <v>95</v>
      </c>
      <c r="AJ1912" s="90">
        <f>VLOOKUP($B1912,'[10]Población Oficial 2019'!$E$6:$AW$96,30,0)</f>
        <v>77</v>
      </c>
      <c r="AK1912" s="90">
        <f>VLOOKUP($B1912,'[10]Población Oficial 2019'!$E$6:$AW$96,31,0)</f>
        <v>58</v>
      </c>
      <c r="AL1912" s="90">
        <f>VLOOKUP($B1912,'[10]Población Oficial 2019'!$E$6:$AW$96,32,0)</f>
        <v>51</v>
      </c>
      <c r="AM1912" s="90">
        <f>VLOOKUP($B1912,'[10]Población Oficial 2019'!$E$6:$AW$96,33,0)</f>
        <v>34</v>
      </c>
      <c r="AN1912" s="90">
        <f>VLOOKUP($B1912,'[10]Población Oficial 2019'!$E$6:$AW$96,34,0)</f>
        <v>20</v>
      </c>
      <c r="AO1912" s="90">
        <f>VLOOKUP($B1912,'[10]Población Oficial 2019'!$E$6:$AW$96,35,0)</f>
        <v>13</v>
      </c>
      <c r="AP1912" s="90">
        <f>VLOOKUP($B1912,'[10]Población Oficial 2019'!$E$6:$AW$96,36,0)</f>
        <v>12</v>
      </c>
      <c r="AQ1912" s="90">
        <f>VLOOKUP($B1912,'[10]Población Oficial 2019'!$E$6:$AW$96,41,0)</f>
        <v>885</v>
      </c>
      <c r="AR1912" s="90">
        <f>VLOOKUP($B1912,'[10]Población Oficial 2019'!$E$6:$AW$96,42,0)</f>
        <v>100</v>
      </c>
      <c r="AS1912" s="90">
        <f>VLOOKUP($B1912,'[10]Población Oficial 2019'!$E$6:$AW$96,43,0)</f>
        <v>84</v>
      </c>
      <c r="AT1912" s="90">
        <f>VLOOKUP($B1912,'[10]Población Oficial 2019'!$E$6:$AW$96,44,0)</f>
        <v>383</v>
      </c>
      <c r="AU1912" s="90">
        <f>VLOOKUP($B1912,'[10]Población Oficial 2019'!$E$6:$AW$96,45,0)</f>
        <v>21</v>
      </c>
    </row>
    <row r="1913" spans="1:47" ht="12">
      <c r="A1913" s="58">
        <v>1914</v>
      </c>
      <c r="B1913" s="58">
        <v>7125</v>
      </c>
      <c r="C1913" s="59" t="s">
        <v>1176</v>
      </c>
      <c r="D1913" s="59" t="s">
        <v>1007</v>
      </c>
      <c r="E1913" s="59" t="s">
        <v>1018</v>
      </c>
      <c r="F1913" s="59" t="s">
        <v>1025</v>
      </c>
      <c r="G1913" s="12" t="s">
        <v>266</v>
      </c>
      <c r="H1913" s="14">
        <f t="shared" si="457"/>
        <v>7125</v>
      </c>
      <c r="I1913" s="14">
        <f t="shared" si="442"/>
        <v>1212</v>
      </c>
      <c r="J1913" s="12">
        <f>VLOOKUP($B1913,'[1]METAS 2019'!$D$4:$Q$843,5,0)</f>
        <v>16</v>
      </c>
      <c r="K1913" s="12">
        <f>VLOOKUP($B1913,'[1]METAS 2019'!$D$4:$Q$843,4,0)</f>
        <v>21</v>
      </c>
      <c r="L1913" s="12">
        <f>VLOOKUP($B1913,'[1]METAS 2019'!$D$4:$Q$843,11,0)</f>
        <v>21</v>
      </c>
      <c r="M1913" s="12">
        <f>VLOOKUP($B1913,'[1]METAS 2019'!$D$4:$Q$843,12,0)</f>
        <v>24</v>
      </c>
      <c r="N1913" s="12">
        <f>VLOOKUP($B1913,'[1]METAS 2019'!$D$4:$Q$843,13,0)</f>
        <v>18</v>
      </c>
      <c r="O1913" s="12">
        <f>VLOOKUP($B1913,'[1]METAS 2019'!$D$4:$Q$843,14,0)</f>
        <v>29</v>
      </c>
      <c r="P1913" s="90">
        <f>VLOOKUP($B1913,'[10]Población Oficial 2019'!$E$6:$AW$96,10,0)</f>
        <v>32</v>
      </c>
      <c r="Q1913" s="90">
        <f>VLOOKUP($B1913,'[10]Población Oficial 2019'!$E$6:$AW$96,11,0)</f>
        <v>32</v>
      </c>
      <c r="R1913" s="90">
        <f>VLOOKUP($B1913,'[10]Población Oficial 2019'!$E$6:$AW$96,12,0)</f>
        <v>32</v>
      </c>
      <c r="S1913" s="90">
        <f>VLOOKUP($B1913,'[10]Población Oficial 2019'!$E$6:$AW$96,13,0)</f>
        <v>31</v>
      </c>
      <c r="T1913" s="90">
        <f>VLOOKUP($B1913,'[10]Población Oficial 2019'!$E$6:$AW$96,14,0)</f>
        <v>31</v>
      </c>
      <c r="U1913" s="90">
        <f>VLOOKUP($B1913,'[10]Población Oficial 2019'!$E$6:$AW$96,15,0)</f>
        <v>30</v>
      </c>
      <c r="V1913" s="90">
        <f>VLOOKUP($B1913,'[10]Población Oficial 2019'!$E$6:$AW$96,16,0)</f>
        <v>29</v>
      </c>
      <c r="W1913" s="90">
        <f>VLOOKUP($B1913,'[10]Población Oficial 2019'!$E$6:$AW$96,17,0)</f>
        <v>29</v>
      </c>
      <c r="X1913" s="90">
        <f>VLOOKUP($B1913,'[10]Población Oficial 2019'!$E$6:$AW$96,18,0)</f>
        <v>27</v>
      </c>
      <c r="Y1913" s="90">
        <f>VLOOKUP($B1913,'[10]Población Oficial 2019'!$E$6:$AW$96,19,0)</f>
        <v>26</v>
      </c>
      <c r="Z1913" s="90">
        <f>VLOOKUP($B1913,'[10]Población Oficial 2019'!$E$6:$AW$96,20,0)</f>
        <v>25</v>
      </c>
      <c r="AA1913" s="90">
        <f>VLOOKUP($B1913,'[10]Población Oficial 2019'!$E$6:$AW$96,21,0)</f>
        <v>25</v>
      </c>
      <c r="AB1913" s="90">
        <f>VLOOKUP($B1913,'[10]Población Oficial 2019'!$E$6:$AW$96,22,0)</f>
        <v>24</v>
      </c>
      <c r="AC1913" s="90">
        <f>VLOOKUP($B1913,'[10]Población Oficial 2019'!$E$6:$AW$96,23,0)</f>
        <v>21</v>
      </c>
      <c r="AD1913" s="90">
        <f>VLOOKUP($B1913,'[10]Población Oficial 2019'!$E$6:$AW$96,24,0)</f>
        <v>97</v>
      </c>
      <c r="AE1913" s="90">
        <f>VLOOKUP($B1913,'[10]Población Oficial 2019'!$E$6:$AW$96,25,0)</f>
        <v>100</v>
      </c>
      <c r="AF1913" s="90">
        <f>VLOOKUP($B1913,'[10]Población Oficial 2019'!$E$6:$AW$96,26,0)</f>
        <v>100</v>
      </c>
      <c r="AG1913" s="90">
        <f>VLOOKUP($B1913,'[10]Población Oficial 2019'!$E$6:$AW$96,27,0)</f>
        <v>87</v>
      </c>
      <c r="AH1913" s="90">
        <f>VLOOKUP($B1913,'[10]Población Oficial 2019'!$E$6:$AW$96,28,0)</f>
        <v>76</v>
      </c>
      <c r="AI1913" s="90">
        <f>VLOOKUP($B1913,'[10]Población Oficial 2019'!$E$6:$AW$96,29,0)</f>
        <v>61</v>
      </c>
      <c r="AJ1913" s="90">
        <f>VLOOKUP($B1913,'[10]Población Oficial 2019'!$E$6:$AW$96,30,0)</f>
        <v>49</v>
      </c>
      <c r="AK1913" s="90">
        <f>VLOOKUP($B1913,'[10]Población Oficial 2019'!$E$6:$AW$96,31,0)</f>
        <v>37</v>
      </c>
      <c r="AL1913" s="90">
        <f>VLOOKUP($B1913,'[10]Población Oficial 2019'!$E$6:$AW$96,32,0)</f>
        <v>33</v>
      </c>
      <c r="AM1913" s="90">
        <f>VLOOKUP($B1913,'[10]Población Oficial 2019'!$E$6:$AW$96,33,0)</f>
        <v>21</v>
      </c>
      <c r="AN1913" s="90">
        <f>VLOOKUP($B1913,'[10]Población Oficial 2019'!$E$6:$AW$96,34,0)</f>
        <v>12</v>
      </c>
      <c r="AO1913" s="90">
        <f>VLOOKUP($B1913,'[10]Población Oficial 2019'!$E$6:$AW$96,35,0)</f>
        <v>8</v>
      </c>
      <c r="AP1913" s="90">
        <f>VLOOKUP($B1913,'[10]Población Oficial 2019'!$E$6:$AW$96,36,0)</f>
        <v>8</v>
      </c>
      <c r="AQ1913" s="90">
        <f>VLOOKUP($B1913,'[10]Población Oficial 2019'!$E$6:$AW$96,41,0)</f>
        <v>579</v>
      </c>
      <c r="AR1913" s="90">
        <f>VLOOKUP($B1913,'[10]Población Oficial 2019'!$E$6:$AW$96,42,0)</f>
        <v>66</v>
      </c>
      <c r="AS1913" s="90">
        <f>VLOOKUP($B1913,'[10]Población Oficial 2019'!$E$6:$AW$96,43,0)</f>
        <v>55</v>
      </c>
      <c r="AT1913" s="90">
        <f>VLOOKUP($B1913,'[10]Población Oficial 2019'!$E$6:$AW$96,44,0)</f>
        <v>251</v>
      </c>
      <c r="AU1913" s="90">
        <f>VLOOKUP($B1913,'[10]Población Oficial 2019'!$E$6:$AW$96,45,0)</f>
        <v>18</v>
      </c>
    </row>
    <row r="1914" spans="1:47" ht="12">
      <c r="A1914" s="58">
        <v>1915</v>
      </c>
      <c r="B1914" s="58">
        <v>7167</v>
      </c>
      <c r="C1914" s="59" t="s">
        <v>1176</v>
      </c>
      <c r="D1914" s="59" t="s">
        <v>1007</v>
      </c>
      <c r="E1914" s="59" t="s">
        <v>1018</v>
      </c>
      <c r="F1914" s="59" t="s">
        <v>1026</v>
      </c>
      <c r="G1914" s="12" t="s">
        <v>266</v>
      </c>
      <c r="H1914" s="14">
        <f t="shared" si="457"/>
        <v>7167</v>
      </c>
      <c r="I1914" s="14">
        <f t="shared" si="442"/>
        <v>134</v>
      </c>
      <c r="J1914" s="12">
        <f>VLOOKUP($B1914,'[1]METAS 2019'!$D$4:$Q$843,5,0)</f>
        <v>2</v>
      </c>
      <c r="K1914" s="12">
        <f>VLOOKUP($B1914,'[1]METAS 2019'!$D$4:$Q$843,4,0)</f>
        <v>3</v>
      </c>
      <c r="L1914" s="12">
        <f>VLOOKUP($B1914,'[1]METAS 2019'!$D$4:$Q$843,11,0)</f>
        <v>2</v>
      </c>
      <c r="M1914" s="12">
        <f>VLOOKUP($B1914,'[1]METAS 2019'!$D$4:$Q$843,12,0)</f>
        <v>6</v>
      </c>
      <c r="N1914" s="12">
        <f>VLOOKUP($B1914,'[1]METAS 2019'!$D$4:$Q$843,13,0)</f>
        <v>1</v>
      </c>
      <c r="O1914" s="12">
        <f>VLOOKUP($B1914,'[1]METAS 2019'!$D$4:$Q$843,14,0)</f>
        <v>6</v>
      </c>
      <c r="P1914" s="90">
        <f>VLOOKUP($B1914,'[10]Población Oficial 2019'!$E$6:$AW$96,10,0)</f>
        <v>3</v>
      </c>
      <c r="Q1914" s="90">
        <f>VLOOKUP($B1914,'[10]Población Oficial 2019'!$E$6:$AW$96,11,0)</f>
        <v>3</v>
      </c>
      <c r="R1914" s="90">
        <f>VLOOKUP($B1914,'[10]Población Oficial 2019'!$E$6:$AW$96,12,0)</f>
        <v>3</v>
      </c>
      <c r="S1914" s="90">
        <f>VLOOKUP($B1914,'[10]Población Oficial 2019'!$E$6:$AW$96,13,0)</f>
        <v>3</v>
      </c>
      <c r="T1914" s="90">
        <f>VLOOKUP($B1914,'[10]Población Oficial 2019'!$E$6:$AW$96,14,0)</f>
        <v>3</v>
      </c>
      <c r="U1914" s="90">
        <f>VLOOKUP($B1914,'[10]Población Oficial 2019'!$E$6:$AW$96,15,0)</f>
        <v>3</v>
      </c>
      <c r="V1914" s="90">
        <f>VLOOKUP($B1914,'[10]Población Oficial 2019'!$E$6:$AW$96,16,0)</f>
        <v>3</v>
      </c>
      <c r="W1914" s="90">
        <f>VLOOKUP($B1914,'[10]Población Oficial 2019'!$E$6:$AW$96,17,0)</f>
        <v>3</v>
      </c>
      <c r="X1914" s="90">
        <f>VLOOKUP($B1914,'[10]Población Oficial 2019'!$E$6:$AW$96,18,0)</f>
        <v>3</v>
      </c>
      <c r="Y1914" s="90">
        <f>VLOOKUP($B1914,'[10]Población Oficial 2019'!$E$6:$AW$96,19,0)</f>
        <v>3</v>
      </c>
      <c r="Z1914" s="90">
        <f>VLOOKUP($B1914,'[10]Población Oficial 2019'!$E$6:$AW$96,20,0)</f>
        <v>3</v>
      </c>
      <c r="AA1914" s="90">
        <f>VLOOKUP($B1914,'[10]Población Oficial 2019'!$E$6:$AW$96,21,0)</f>
        <v>3</v>
      </c>
      <c r="AB1914" s="90">
        <f>VLOOKUP($B1914,'[10]Población Oficial 2019'!$E$6:$AW$96,22,0)</f>
        <v>2</v>
      </c>
      <c r="AC1914" s="90">
        <f>VLOOKUP($B1914,'[10]Población Oficial 2019'!$E$6:$AW$96,23,0)</f>
        <v>2</v>
      </c>
      <c r="AD1914" s="90">
        <f>VLOOKUP($B1914,'[10]Población Oficial 2019'!$E$6:$AW$96,24,0)</f>
        <v>10</v>
      </c>
      <c r="AE1914" s="90">
        <f>VLOOKUP($B1914,'[10]Población Oficial 2019'!$E$6:$AW$96,25,0)</f>
        <v>11</v>
      </c>
      <c r="AF1914" s="90">
        <f>VLOOKUP($B1914,'[10]Población Oficial 2019'!$E$6:$AW$96,26,0)</f>
        <v>11</v>
      </c>
      <c r="AG1914" s="90">
        <f>VLOOKUP($B1914,'[10]Población Oficial 2019'!$E$6:$AW$96,27,0)</f>
        <v>9</v>
      </c>
      <c r="AH1914" s="90">
        <f>VLOOKUP($B1914,'[10]Población Oficial 2019'!$E$6:$AW$96,28,0)</f>
        <v>8</v>
      </c>
      <c r="AI1914" s="90">
        <f>VLOOKUP($B1914,'[10]Población Oficial 2019'!$E$6:$AW$96,29,0)</f>
        <v>7</v>
      </c>
      <c r="AJ1914" s="90">
        <f>VLOOKUP($B1914,'[10]Población Oficial 2019'!$E$6:$AW$96,30,0)</f>
        <v>5</v>
      </c>
      <c r="AK1914" s="90">
        <f>VLOOKUP($B1914,'[10]Población Oficial 2019'!$E$6:$AW$96,31,0)</f>
        <v>4</v>
      </c>
      <c r="AL1914" s="90">
        <f>VLOOKUP($B1914,'[10]Población Oficial 2019'!$E$6:$AW$96,32,0)</f>
        <v>4</v>
      </c>
      <c r="AM1914" s="90">
        <f>VLOOKUP($B1914,'[10]Población Oficial 2019'!$E$6:$AW$96,33,0)</f>
        <v>2</v>
      </c>
      <c r="AN1914" s="90">
        <f>VLOOKUP($B1914,'[10]Población Oficial 2019'!$E$6:$AW$96,34,0)</f>
        <v>1</v>
      </c>
      <c r="AO1914" s="90">
        <f>VLOOKUP($B1914,'[10]Población Oficial 2019'!$E$6:$AW$96,35,0)</f>
        <v>1</v>
      </c>
      <c r="AP1914" s="90">
        <f>VLOOKUP($B1914,'[10]Población Oficial 2019'!$E$6:$AW$96,36,0)</f>
        <v>1</v>
      </c>
      <c r="AQ1914" s="90">
        <f>VLOOKUP($B1914,'[10]Población Oficial 2019'!$E$6:$AW$96,41,0)</f>
        <v>64</v>
      </c>
      <c r="AR1914" s="90">
        <f>VLOOKUP($B1914,'[10]Población Oficial 2019'!$E$6:$AW$96,42,0)</f>
        <v>7</v>
      </c>
      <c r="AS1914" s="90">
        <f>VLOOKUP($B1914,'[10]Población Oficial 2019'!$E$6:$AW$96,43,0)</f>
        <v>6</v>
      </c>
      <c r="AT1914" s="90">
        <f>VLOOKUP($B1914,'[10]Población Oficial 2019'!$E$6:$AW$96,44,0)</f>
        <v>28</v>
      </c>
      <c r="AU1914" s="90">
        <f>VLOOKUP($B1914,'[10]Población Oficial 2019'!$E$6:$AW$96,45,0)</f>
        <v>2</v>
      </c>
    </row>
    <row r="1915" spans="1:47" ht="12">
      <c r="A1915" s="58">
        <v>1916</v>
      </c>
      <c r="B1915" s="58">
        <v>4285</v>
      </c>
      <c r="C1915" s="59" t="s">
        <v>1176</v>
      </c>
      <c r="D1915" s="59" t="s">
        <v>1007</v>
      </c>
      <c r="E1915" s="59" t="s">
        <v>1018</v>
      </c>
      <c r="F1915" s="59" t="s">
        <v>1027</v>
      </c>
      <c r="G1915" s="12" t="s">
        <v>266</v>
      </c>
      <c r="H1915" s="14">
        <f t="shared" si="457"/>
        <v>4285</v>
      </c>
      <c r="I1915" s="14">
        <f t="shared" si="442"/>
        <v>1342</v>
      </c>
      <c r="J1915" s="12">
        <f>VLOOKUP($B1915,'[1]METAS 2019'!$D$4:$Q$843,5,0)</f>
        <v>15</v>
      </c>
      <c r="K1915" s="12">
        <f>VLOOKUP($B1915,'[1]METAS 2019'!$D$4:$Q$843,4,0)</f>
        <v>18</v>
      </c>
      <c r="L1915" s="12">
        <f>VLOOKUP($B1915,'[1]METAS 2019'!$D$4:$Q$843,11,0)</f>
        <v>20</v>
      </c>
      <c r="M1915" s="12">
        <f>VLOOKUP($B1915,'[1]METAS 2019'!$D$4:$Q$843,12,0)</f>
        <v>16</v>
      </c>
      <c r="N1915" s="12">
        <f>VLOOKUP($B1915,'[1]METAS 2019'!$D$4:$Q$843,13,0)</f>
        <v>14</v>
      </c>
      <c r="O1915" s="12">
        <f>VLOOKUP($B1915,'[1]METAS 2019'!$D$4:$Q$843,14,0)</f>
        <v>17</v>
      </c>
      <c r="P1915" s="90">
        <f>VLOOKUP($B1915,'[10]Población Oficial 2019'!$E$6:$AW$96,10,0)</f>
        <v>36</v>
      </c>
      <c r="Q1915" s="90">
        <f>VLOOKUP($B1915,'[10]Población Oficial 2019'!$E$6:$AW$96,11,0)</f>
        <v>36</v>
      </c>
      <c r="R1915" s="90">
        <f>VLOOKUP($B1915,'[10]Población Oficial 2019'!$E$6:$AW$96,12,0)</f>
        <v>36</v>
      </c>
      <c r="S1915" s="90">
        <f>VLOOKUP($B1915,'[10]Población Oficial 2019'!$E$6:$AW$96,13,0)</f>
        <v>36</v>
      </c>
      <c r="T1915" s="90">
        <f>VLOOKUP($B1915,'[10]Población Oficial 2019'!$E$6:$AW$96,14,0)</f>
        <v>35</v>
      </c>
      <c r="U1915" s="90">
        <f>VLOOKUP($B1915,'[10]Población Oficial 2019'!$E$6:$AW$96,15,0)</f>
        <v>34</v>
      </c>
      <c r="V1915" s="90">
        <f>VLOOKUP($B1915,'[10]Población Oficial 2019'!$E$6:$AW$96,16,0)</f>
        <v>33</v>
      </c>
      <c r="W1915" s="90">
        <f>VLOOKUP($B1915,'[10]Población Oficial 2019'!$E$6:$AW$96,17,0)</f>
        <v>32</v>
      </c>
      <c r="X1915" s="90">
        <f>VLOOKUP($B1915,'[10]Población Oficial 2019'!$E$6:$AW$96,18,0)</f>
        <v>32</v>
      </c>
      <c r="Y1915" s="90">
        <f>VLOOKUP($B1915,'[10]Población Oficial 2019'!$E$6:$AW$96,19,0)</f>
        <v>31</v>
      </c>
      <c r="Z1915" s="90">
        <f>VLOOKUP($B1915,'[10]Población Oficial 2019'!$E$6:$AW$96,20,0)</f>
        <v>30</v>
      </c>
      <c r="AA1915" s="90">
        <f>VLOOKUP($B1915,'[10]Población Oficial 2019'!$E$6:$AW$96,21,0)</f>
        <v>28</v>
      </c>
      <c r="AB1915" s="90">
        <f>VLOOKUP($B1915,'[10]Población Oficial 2019'!$E$6:$AW$96,22,0)</f>
        <v>27</v>
      </c>
      <c r="AC1915" s="90">
        <f>VLOOKUP($B1915,'[10]Población Oficial 2019'!$E$6:$AW$96,23,0)</f>
        <v>24</v>
      </c>
      <c r="AD1915" s="90">
        <f>VLOOKUP($B1915,'[10]Población Oficial 2019'!$E$6:$AW$96,24,0)</f>
        <v>111</v>
      </c>
      <c r="AE1915" s="90">
        <f>VLOOKUP($B1915,'[10]Población Oficial 2019'!$E$6:$AW$96,25,0)</f>
        <v>114</v>
      </c>
      <c r="AF1915" s="90">
        <f>VLOOKUP($B1915,'[10]Población Oficial 2019'!$E$6:$AW$96,26,0)</f>
        <v>114</v>
      </c>
      <c r="AG1915" s="90">
        <f>VLOOKUP($B1915,'[10]Población Oficial 2019'!$E$6:$AW$96,27,0)</f>
        <v>99</v>
      </c>
      <c r="AH1915" s="90">
        <f>VLOOKUP($B1915,'[10]Población Oficial 2019'!$E$6:$AW$96,28,0)</f>
        <v>88</v>
      </c>
      <c r="AI1915" s="90">
        <f>VLOOKUP($B1915,'[10]Población Oficial 2019'!$E$6:$AW$96,29,0)</f>
        <v>70</v>
      </c>
      <c r="AJ1915" s="90">
        <f>VLOOKUP($B1915,'[10]Población Oficial 2019'!$E$6:$AW$96,30,0)</f>
        <v>58</v>
      </c>
      <c r="AK1915" s="90">
        <f>VLOOKUP($B1915,'[10]Población Oficial 2019'!$E$6:$AW$96,31,0)</f>
        <v>42</v>
      </c>
      <c r="AL1915" s="90">
        <f>VLOOKUP($B1915,'[10]Población Oficial 2019'!$E$6:$AW$96,32,0)</f>
        <v>38</v>
      </c>
      <c r="AM1915" s="90">
        <f>VLOOKUP($B1915,'[10]Población Oficial 2019'!$E$6:$AW$96,33,0)</f>
        <v>25</v>
      </c>
      <c r="AN1915" s="90">
        <f>VLOOKUP($B1915,'[10]Población Oficial 2019'!$E$6:$AW$96,34,0)</f>
        <v>15</v>
      </c>
      <c r="AO1915" s="90">
        <f>VLOOKUP($B1915,'[10]Población Oficial 2019'!$E$6:$AW$96,35,0)</f>
        <v>9</v>
      </c>
      <c r="AP1915" s="90">
        <f>VLOOKUP($B1915,'[10]Población Oficial 2019'!$E$6:$AW$96,36,0)</f>
        <v>9</v>
      </c>
      <c r="AQ1915" s="90">
        <f>VLOOKUP($B1915,'[10]Población Oficial 2019'!$E$6:$AW$96,41,0)</f>
        <v>641</v>
      </c>
      <c r="AR1915" s="90">
        <f>VLOOKUP($B1915,'[10]Población Oficial 2019'!$E$6:$AW$96,42,0)</f>
        <v>73</v>
      </c>
      <c r="AS1915" s="90">
        <f>VLOOKUP($B1915,'[10]Población Oficial 2019'!$E$6:$AW$96,43,0)</f>
        <v>61</v>
      </c>
      <c r="AT1915" s="90">
        <f>VLOOKUP($B1915,'[10]Población Oficial 2019'!$E$6:$AW$96,44,0)</f>
        <v>277</v>
      </c>
      <c r="AU1915" s="90">
        <f>VLOOKUP($B1915,'[10]Población Oficial 2019'!$E$6:$AW$96,45,0)</f>
        <v>13</v>
      </c>
    </row>
    <row r="1916" spans="1:47" ht="12">
      <c r="A1916" s="58">
        <v>1917</v>
      </c>
      <c r="B1916" s="58">
        <v>4286</v>
      </c>
      <c r="C1916" s="59" t="s">
        <v>1176</v>
      </c>
      <c r="D1916" s="59" t="s">
        <v>1007</v>
      </c>
      <c r="E1916" s="59" t="s">
        <v>1018</v>
      </c>
      <c r="F1916" s="59" t="s">
        <v>1028</v>
      </c>
      <c r="G1916" s="12" t="s">
        <v>271</v>
      </c>
      <c r="H1916" s="14">
        <f t="shared" si="457"/>
        <v>4286</v>
      </c>
      <c r="I1916" s="14">
        <f t="shared" si="442"/>
        <v>2010</v>
      </c>
      <c r="J1916" s="12">
        <f>VLOOKUP($B1916,'[1]METAS 2019'!$D$4:$Q$843,5,0)</f>
        <v>28</v>
      </c>
      <c r="K1916" s="12">
        <f>VLOOKUP($B1916,'[1]METAS 2019'!$D$4:$Q$843,4,0)</f>
        <v>38</v>
      </c>
      <c r="L1916" s="12">
        <f>VLOOKUP($B1916,'[1]METAS 2019'!$D$4:$Q$843,11,0)</f>
        <v>52</v>
      </c>
      <c r="M1916" s="12">
        <f>VLOOKUP($B1916,'[1]METAS 2019'!$D$4:$Q$843,12,0)</f>
        <v>53</v>
      </c>
      <c r="N1916" s="12">
        <f>VLOOKUP($B1916,'[1]METAS 2019'!$D$4:$Q$843,13,0)</f>
        <v>49</v>
      </c>
      <c r="O1916" s="12">
        <f>VLOOKUP($B1916,'[1]METAS 2019'!$D$4:$Q$843,14,0)</f>
        <v>65</v>
      </c>
      <c r="P1916" s="90">
        <f>VLOOKUP($B1916,'[10]Población Oficial 2019'!$E$6:$AW$96,10,0)</f>
        <v>50</v>
      </c>
      <c r="Q1916" s="90">
        <f>VLOOKUP($B1916,'[10]Población Oficial 2019'!$E$6:$AW$96,11,0)</f>
        <v>50</v>
      </c>
      <c r="R1916" s="90">
        <f>VLOOKUP($B1916,'[10]Población Oficial 2019'!$E$6:$AW$96,12,0)</f>
        <v>50</v>
      </c>
      <c r="S1916" s="90">
        <f>VLOOKUP($B1916,'[10]Población Oficial 2019'!$E$6:$AW$96,13,0)</f>
        <v>49</v>
      </c>
      <c r="T1916" s="90">
        <f>VLOOKUP($B1916,'[10]Población Oficial 2019'!$E$6:$AW$96,14,0)</f>
        <v>48</v>
      </c>
      <c r="U1916" s="90">
        <f>VLOOKUP($B1916,'[10]Población Oficial 2019'!$E$6:$AW$96,15,0)</f>
        <v>47</v>
      </c>
      <c r="V1916" s="90">
        <f>VLOOKUP($B1916,'[10]Población Oficial 2019'!$E$6:$AW$96,16,0)</f>
        <v>46</v>
      </c>
      <c r="W1916" s="90">
        <f>VLOOKUP($B1916,'[10]Población Oficial 2019'!$E$6:$AW$96,17,0)</f>
        <v>45</v>
      </c>
      <c r="X1916" s="90">
        <f>VLOOKUP($B1916,'[10]Población Oficial 2019'!$E$6:$AW$96,18,0)</f>
        <v>44</v>
      </c>
      <c r="Y1916" s="90">
        <f>VLOOKUP($B1916,'[10]Población Oficial 2019'!$E$6:$AW$96,19,0)</f>
        <v>43</v>
      </c>
      <c r="Z1916" s="90">
        <f>VLOOKUP($B1916,'[10]Población Oficial 2019'!$E$6:$AW$96,20,0)</f>
        <v>40</v>
      </c>
      <c r="AA1916" s="90">
        <f>VLOOKUP($B1916,'[10]Población Oficial 2019'!$E$6:$AW$96,21,0)</f>
        <v>39</v>
      </c>
      <c r="AB1916" s="90">
        <f>VLOOKUP($B1916,'[10]Población Oficial 2019'!$E$6:$AW$96,22,0)</f>
        <v>37</v>
      </c>
      <c r="AC1916" s="90">
        <f>VLOOKUP($B1916,'[10]Población Oficial 2019'!$E$6:$AW$96,23,0)</f>
        <v>34</v>
      </c>
      <c r="AD1916" s="90">
        <f>VLOOKUP($B1916,'[10]Población Oficial 2019'!$E$6:$AW$96,24,0)</f>
        <v>154</v>
      </c>
      <c r="AE1916" s="90">
        <f>VLOOKUP($B1916,'[10]Población Oficial 2019'!$E$6:$AW$96,25,0)</f>
        <v>159</v>
      </c>
      <c r="AF1916" s="90">
        <f>VLOOKUP($B1916,'[10]Población Oficial 2019'!$E$6:$AW$96,26,0)</f>
        <v>158</v>
      </c>
      <c r="AG1916" s="90">
        <f>VLOOKUP($B1916,'[10]Población Oficial 2019'!$E$6:$AW$96,27,0)</f>
        <v>139</v>
      </c>
      <c r="AH1916" s="90">
        <f>VLOOKUP($B1916,'[10]Población Oficial 2019'!$E$6:$AW$96,28,0)</f>
        <v>122</v>
      </c>
      <c r="AI1916" s="90">
        <f>VLOOKUP($B1916,'[10]Población Oficial 2019'!$E$6:$AW$96,29,0)</f>
        <v>98</v>
      </c>
      <c r="AJ1916" s="90">
        <f>VLOOKUP($B1916,'[10]Población Oficial 2019'!$E$6:$AW$96,30,0)</f>
        <v>79</v>
      </c>
      <c r="AK1916" s="90">
        <f>VLOOKUP($B1916,'[10]Población Oficial 2019'!$E$6:$AW$96,31,0)</f>
        <v>60</v>
      </c>
      <c r="AL1916" s="90">
        <f>VLOOKUP($B1916,'[10]Población Oficial 2019'!$E$6:$AW$96,32,0)</f>
        <v>53</v>
      </c>
      <c r="AM1916" s="90">
        <f>VLOOKUP($B1916,'[10]Población Oficial 2019'!$E$6:$AW$96,33,0)</f>
        <v>35</v>
      </c>
      <c r="AN1916" s="90">
        <f>VLOOKUP($B1916,'[10]Población Oficial 2019'!$E$6:$AW$96,34,0)</f>
        <v>20</v>
      </c>
      <c r="AO1916" s="90">
        <f>VLOOKUP($B1916,'[10]Población Oficial 2019'!$E$6:$AW$96,35,0)</f>
        <v>13</v>
      </c>
      <c r="AP1916" s="90">
        <f>VLOOKUP($B1916,'[10]Población Oficial 2019'!$E$6:$AW$96,36,0)</f>
        <v>13</v>
      </c>
      <c r="AQ1916" s="90">
        <f>VLOOKUP($B1916,'[10]Población Oficial 2019'!$E$6:$AW$96,41,0)</f>
        <v>933</v>
      </c>
      <c r="AR1916" s="90">
        <f>VLOOKUP($B1916,'[10]Población Oficial 2019'!$E$6:$AW$96,42,0)</f>
        <v>106</v>
      </c>
      <c r="AS1916" s="90">
        <f>VLOOKUP($B1916,'[10]Población Oficial 2019'!$E$6:$AW$96,43,0)</f>
        <v>89</v>
      </c>
      <c r="AT1916" s="90">
        <f>VLOOKUP($B1916,'[10]Población Oficial 2019'!$E$6:$AW$96,44,0)</f>
        <v>403</v>
      </c>
      <c r="AU1916" s="90">
        <f>VLOOKUP($B1916,'[10]Población Oficial 2019'!$E$6:$AW$96,45,0)</f>
        <v>24</v>
      </c>
    </row>
    <row r="1917" spans="1:47" ht="12">
      <c r="A1917" s="58">
        <v>1918</v>
      </c>
      <c r="B1917" s="58">
        <v>18120</v>
      </c>
      <c r="C1917" s="59" t="s">
        <v>1176</v>
      </c>
      <c r="D1917" s="59" t="s">
        <v>1007</v>
      </c>
      <c r="E1917" s="59" t="s">
        <v>1018</v>
      </c>
      <c r="F1917" s="59" t="s">
        <v>1029</v>
      </c>
      <c r="G1917" s="12" t="s">
        <v>266</v>
      </c>
      <c r="H1917" s="14">
        <f t="shared" si="457"/>
        <v>18120</v>
      </c>
      <c r="I1917" s="14">
        <f t="shared" si="442"/>
        <v>392</v>
      </c>
      <c r="J1917" s="12">
        <f>VLOOKUP($B1917,'[1]METAS 2019'!$D$4:$Q$843,5,0)</f>
        <v>4</v>
      </c>
      <c r="K1917" s="12">
        <f>VLOOKUP($B1917,'[1]METAS 2019'!$D$4:$Q$843,4,0)</f>
        <v>9</v>
      </c>
      <c r="L1917" s="12">
        <f>VLOOKUP($B1917,'[1]METAS 2019'!$D$4:$Q$843,11,0)</f>
        <v>9</v>
      </c>
      <c r="M1917" s="12">
        <f>VLOOKUP($B1917,'[1]METAS 2019'!$D$4:$Q$843,12,0)</f>
        <v>10</v>
      </c>
      <c r="N1917" s="12">
        <f>VLOOKUP($B1917,'[1]METAS 2019'!$D$4:$Q$843,13,0)</f>
        <v>6</v>
      </c>
      <c r="O1917" s="12">
        <f>VLOOKUP($B1917,'[1]METAS 2019'!$D$4:$Q$843,14,0)</f>
        <v>13</v>
      </c>
      <c r="P1917" s="90">
        <f>VLOOKUP($B1917,'[10]Población Oficial 2019'!$E$6:$AW$96,10,0)</f>
        <v>10</v>
      </c>
      <c r="Q1917" s="90">
        <f>VLOOKUP($B1917,'[10]Población Oficial 2019'!$E$6:$AW$96,11,0)</f>
        <v>10</v>
      </c>
      <c r="R1917" s="90">
        <f>VLOOKUP($B1917,'[10]Población Oficial 2019'!$E$6:$AW$96,12,0)</f>
        <v>10</v>
      </c>
      <c r="S1917" s="90">
        <f>VLOOKUP($B1917,'[10]Población Oficial 2019'!$E$6:$AW$96,13,0)</f>
        <v>10</v>
      </c>
      <c r="T1917" s="90">
        <f>VLOOKUP($B1917,'[10]Población Oficial 2019'!$E$6:$AW$96,14,0)</f>
        <v>10</v>
      </c>
      <c r="U1917" s="90">
        <f>VLOOKUP($B1917,'[10]Población Oficial 2019'!$E$6:$AW$96,15,0)</f>
        <v>10</v>
      </c>
      <c r="V1917" s="90">
        <f>VLOOKUP($B1917,'[10]Población Oficial 2019'!$E$6:$AW$96,16,0)</f>
        <v>10</v>
      </c>
      <c r="W1917" s="90">
        <f>VLOOKUP($B1917,'[10]Población Oficial 2019'!$E$6:$AW$96,17,0)</f>
        <v>9</v>
      </c>
      <c r="X1917" s="90">
        <f>VLOOKUP($B1917,'[10]Población Oficial 2019'!$E$6:$AW$96,18,0)</f>
        <v>9</v>
      </c>
      <c r="Y1917" s="90">
        <f>VLOOKUP($B1917,'[10]Población Oficial 2019'!$E$6:$AW$96,19,0)</f>
        <v>9</v>
      </c>
      <c r="Z1917" s="90">
        <f>VLOOKUP($B1917,'[10]Población Oficial 2019'!$E$6:$AW$96,20,0)</f>
        <v>9</v>
      </c>
      <c r="AA1917" s="90">
        <f>VLOOKUP($B1917,'[10]Población Oficial 2019'!$E$6:$AW$96,21,0)</f>
        <v>8</v>
      </c>
      <c r="AB1917" s="90">
        <f>VLOOKUP($B1917,'[10]Población Oficial 2019'!$E$6:$AW$96,22,0)</f>
        <v>8</v>
      </c>
      <c r="AC1917" s="90">
        <f>VLOOKUP($B1917,'[10]Población Oficial 2019'!$E$6:$AW$96,23,0)</f>
        <v>7</v>
      </c>
      <c r="AD1917" s="90">
        <f>VLOOKUP($B1917,'[10]Población Oficial 2019'!$E$6:$AW$96,24,0)</f>
        <v>30</v>
      </c>
      <c r="AE1917" s="90">
        <f>VLOOKUP($B1917,'[10]Población Oficial 2019'!$E$6:$AW$96,25,0)</f>
        <v>31</v>
      </c>
      <c r="AF1917" s="90">
        <f>VLOOKUP($B1917,'[10]Población Oficial 2019'!$E$6:$AW$96,26,0)</f>
        <v>30</v>
      </c>
      <c r="AG1917" s="90">
        <f>VLOOKUP($B1917,'[10]Población Oficial 2019'!$E$6:$AW$96,27,0)</f>
        <v>27</v>
      </c>
      <c r="AH1917" s="90">
        <f>VLOOKUP($B1917,'[10]Población Oficial 2019'!$E$6:$AW$96,28,0)</f>
        <v>23</v>
      </c>
      <c r="AI1917" s="90">
        <f>VLOOKUP($B1917,'[10]Población Oficial 2019'!$E$6:$AW$96,29,0)</f>
        <v>19</v>
      </c>
      <c r="AJ1917" s="90">
        <f>VLOOKUP($B1917,'[10]Población Oficial 2019'!$E$6:$AW$96,30,0)</f>
        <v>15</v>
      </c>
      <c r="AK1917" s="90">
        <f>VLOOKUP($B1917,'[10]Población Oficial 2019'!$E$6:$AW$96,31,0)</f>
        <v>11</v>
      </c>
      <c r="AL1917" s="90">
        <f>VLOOKUP($B1917,'[10]Población Oficial 2019'!$E$6:$AW$96,32,0)</f>
        <v>10</v>
      </c>
      <c r="AM1917" s="90">
        <f>VLOOKUP($B1917,'[10]Población Oficial 2019'!$E$6:$AW$96,33,0)</f>
        <v>7</v>
      </c>
      <c r="AN1917" s="90">
        <f>VLOOKUP($B1917,'[10]Población Oficial 2019'!$E$6:$AW$96,34,0)</f>
        <v>4</v>
      </c>
      <c r="AO1917" s="90">
        <f>VLOOKUP($B1917,'[10]Población Oficial 2019'!$E$6:$AW$96,35,0)</f>
        <v>3</v>
      </c>
      <c r="AP1917" s="90">
        <f>VLOOKUP($B1917,'[10]Población Oficial 2019'!$E$6:$AW$96,36,0)</f>
        <v>2</v>
      </c>
      <c r="AQ1917" s="90">
        <f>VLOOKUP($B1917,'[10]Población Oficial 2019'!$E$6:$AW$96,41,0)</f>
        <v>183</v>
      </c>
      <c r="AR1917" s="90">
        <f>VLOOKUP($B1917,'[10]Población Oficial 2019'!$E$6:$AW$96,42,0)</f>
        <v>21</v>
      </c>
      <c r="AS1917" s="90">
        <f>VLOOKUP($B1917,'[10]Población Oficial 2019'!$E$6:$AW$96,43,0)</f>
        <v>17</v>
      </c>
      <c r="AT1917" s="90">
        <f>VLOOKUP($B1917,'[10]Población Oficial 2019'!$E$6:$AW$96,44,0)</f>
        <v>79</v>
      </c>
      <c r="AU1917" s="90">
        <f>VLOOKUP($B1917,'[10]Población Oficial 2019'!$E$6:$AW$96,45,0)</f>
        <v>5</v>
      </c>
    </row>
    <row r="1918" spans="1:47" ht="12">
      <c r="A1918" s="58">
        <v>1919</v>
      </c>
      <c r="B1918" s="58">
        <v>6995</v>
      </c>
      <c r="C1918" s="59" t="s">
        <v>1176</v>
      </c>
      <c r="D1918" s="59" t="s">
        <v>1007</v>
      </c>
      <c r="E1918" s="59" t="s">
        <v>1018</v>
      </c>
      <c r="F1918" s="59" t="s">
        <v>1030</v>
      </c>
      <c r="G1918" s="12" t="s">
        <v>266</v>
      </c>
      <c r="H1918" s="14">
        <f t="shared" si="457"/>
        <v>6995</v>
      </c>
      <c r="I1918" s="14">
        <f t="shared" si="442"/>
        <v>337</v>
      </c>
      <c r="J1918" s="12">
        <f>VLOOKUP($B1918,'[1]METAS 2019'!$D$4:$Q$843,5,0)</f>
        <v>3</v>
      </c>
      <c r="K1918" s="12">
        <f>VLOOKUP($B1918,'[1]METAS 2019'!$D$4:$Q$843,4,0)</f>
        <v>5</v>
      </c>
      <c r="L1918" s="12">
        <f>VLOOKUP($B1918,'[1]METAS 2019'!$D$4:$Q$843,11,0)</f>
        <v>5</v>
      </c>
      <c r="M1918" s="12">
        <f>VLOOKUP($B1918,'[1]METAS 2019'!$D$4:$Q$843,12,0)</f>
        <v>5</v>
      </c>
      <c r="N1918" s="12">
        <f>VLOOKUP($B1918,'[1]METAS 2019'!$D$4:$Q$843,13,0)</f>
        <v>2</v>
      </c>
      <c r="O1918" s="12">
        <f>VLOOKUP($B1918,'[1]METAS 2019'!$D$4:$Q$843,14,0)</f>
        <v>7</v>
      </c>
      <c r="P1918" s="90">
        <f>VLOOKUP($B1918,'[10]Población Oficial 2019'!$E$6:$AW$96,10,0)</f>
        <v>9</v>
      </c>
      <c r="Q1918" s="90">
        <f>VLOOKUP($B1918,'[10]Población Oficial 2019'!$E$6:$AW$96,11,0)</f>
        <v>9</v>
      </c>
      <c r="R1918" s="90">
        <f>VLOOKUP($B1918,'[10]Población Oficial 2019'!$E$6:$AW$96,12,0)</f>
        <v>9</v>
      </c>
      <c r="S1918" s="90">
        <f>VLOOKUP($B1918,'[10]Población Oficial 2019'!$E$6:$AW$96,13,0)</f>
        <v>9</v>
      </c>
      <c r="T1918" s="90">
        <f>VLOOKUP($B1918,'[10]Población Oficial 2019'!$E$6:$AW$96,14,0)</f>
        <v>9</v>
      </c>
      <c r="U1918" s="90">
        <f>VLOOKUP($B1918,'[10]Población Oficial 2019'!$E$6:$AW$96,15,0)</f>
        <v>9</v>
      </c>
      <c r="V1918" s="90">
        <f>VLOOKUP($B1918,'[10]Población Oficial 2019'!$E$6:$AW$96,16,0)</f>
        <v>9</v>
      </c>
      <c r="W1918" s="90">
        <f>VLOOKUP($B1918,'[10]Población Oficial 2019'!$E$6:$AW$96,17,0)</f>
        <v>9</v>
      </c>
      <c r="X1918" s="90">
        <f>VLOOKUP($B1918,'[10]Población Oficial 2019'!$E$6:$AW$96,18,0)</f>
        <v>8</v>
      </c>
      <c r="Y1918" s="90">
        <f>VLOOKUP($B1918,'[10]Población Oficial 2019'!$E$6:$AW$96,19,0)</f>
        <v>8</v>
      </c>
      <c r="Z1918" s="90">
        <f>VLOOKUP($B1918,'[10]Población Oficial 2019'!$E$6:$AW$96,20,0)</f>
        <v>8</v>
      </c>
      <c r="AA1918" s="90">
        <f>VLOOKUP($B1918,'[10]Población Oficial 2019'!$E$6:$AW$96,21,0)</f>
        <v>8</v>
      </c>
      <c r="AB1918" s="90">
        <f>VLOOKUP($B1918,'[10]Población Oficial 2019'!$E$6:$AW$96,22,0)</f>
        <v>7</v>
      </c>
      <c r="AC1918" s="90">
        <f>VLOOKUP($B1918,'[10]Población Oficial 2019'!$E$6:$AW$96,23,0)</f>
        <v>6</v>
      </c>
      <c r="AD1918" s="90">
        <f>VLOOKUP($B1918,'[10]Población Oficial 2019'!$E$6:$AW$96,24,0)</f>
        <v>27</v>
      </c>
      <c r="AE1918" s="90">
        <f>VLOOKUP($B1918,'[10]Población Oficial 2019'!$E$6:$AW$96,25,0)</f>
        <v>28</v>
      </c>
      <c r="AF1918" s="90">
        <f>VLOOKUP($B1918,'[10]Población Oficial 2019'!$E$6:$AW$96,26,0)</f>
        <v>28</v>
      </c>
      <c r="AG1918" s="90">
        <f>VLOOKUP($B1918,'[10]Población Oficial 2019'!$E$6:$AW$96,27,0)</f>
        <v>25</v>
      </c>
      <c r="AH1918" s="90">
        <f>VLOOKUP($B1918,'[10]Población Oficial 2019'!$E$6:$AW$96,28,0)</f>
        <v>22</v>
      </c>
      <c r="AI1918" s="90">
        <f>VLOOKUP($B1918,'[10]Población Oficial 2019'!$E$6:$AW$96,29,0)</f>
        <v>17</v>
      </c>
      <c r="AJ1918" s="90">
        <f>VLOOKUP($B1918,'[10]Población Oficial 2019'!$E$6:$AW$96,30,0)</f>
        <v>14</v>
      </c>
      <c r="AK1918" s="90">
        <f>VLOOKUP($B1918,'[10]Población Oficial 2019'!$E$6:$AW$96,31,0)</f>
        <v>10</v>
      </c>
      <c r="AL1918" s="90">
        <f>VLOOKUP($B1918,'[10]Población Oficial 2019'!$E$6:$AW$96,32,0)</f>
        <v>9</v>
      </c>
      <c r="AM1918" s="90">
        <f>VLOOKUP($B1918,'[10]Población Oficial 2019'!$E$6:$AW$96,33,0)</f>
        <v>6</v>
      </c>
      <c r="AN1918" s="90">
        <f>VLOOKUP($B1918,'[10]Población Oficial 2019'!$E$6:$AW$96,34,0)</f>
        <v>3</v>
      </c>
      <c r="AO1918" s="90">
        <f>VLOOKUP($B1918,'[10]Población Oficial 2019'!$E$6:$AW$96,35,0)</f>
        <v>2</v>
      </c>
      <c r="AP1918" s="90">
        <f>VLOOKUP($B1918,'[10]Población Oficial 2019'!$E$6:$AW$96,36,0)</f>
        <v>2</v>
      </c>
      <c r="AQ1918" s="90">
        <f>VLOOKUP($B1918,'[10]Población Oficial 2019'!$E$6:$AW$96,41,0)</f>
        <v>164</v>
      </c>
      <c r="AR1918" s="90">
        <f>VLOOKUP($B1918,'[10]Población Oficial 2019'!$E$6:$AW$96,42,0)</f>
        <v>19</v>
      </c>
      <c r="AS1918" s="90">
        <f>VLOOKUP($B1918,'[10]Población Oficial 2019'!$E$6:$AW$96,43,0)</f>
        <v>16</v>
      </c>
      <c r="AT1918" s="90">
        <f>VLOOKUP($B1918,'[10]Población Oficial 2019'!$E$6:$AW$96,44,0)</f>
        <v>71</v>
      </c>
      <c r="AU1918" s="90">
        <f>VLOOKUP($B1918,'[10]Población Oficial 2019'!$E$6:$AW$96,45,0)</f>
        <v>3</v>
      </c>
    </row>
    <row r="1919" spans="1:47" ht="12">
      <c r="A1919" s="58">
        <v>1920</v>
      </c>
      <c r="B1919" s="58">
        <v>4287</v>
      </c>
      <c r="C1919" s="59" t="s">
        <v>1176</v>
      </c>
      <c r="D1919" s="59" t="s">
        <v>1007</v>
      </c>
      <c r="E1919" s="59" t="s">
        <v>1018</v>
      </c>
      <c r="F1919" s="59" t="s">
        <v>1031</v>
      </c>
      <c r="G1919" s="12" t="s">
        <v>271</v>
      </c>
      <c r="H1919" s="14">
        <f t="shared" si="457"/>
        <v>4287</v>
      </c>
      <c r="I1919" s="14">
        <f t="shared" si="442"/>
        <v>975</v>
      </c>
      <c r="J1919" s="12">
        <f>VLOOKUP($B1919,'[1]METAS 2019'!$D$4:$Q$843,5,0)</f>
        <v>26</v>
      </c>
      <c r="K1919" s="12">
        <f>VLOOKUP($B1919,'[1]METAS 2019'!$D$4:$Q$843,4,0)</f>
        <v>27</v>
      </c>
      <c r="L1919" s="12">
        <f>VLOOKUP($B1919,'[1]METAS 2019'!$D$4:$Q$843,11,0)</f>
        <v>40</v>
      </c>
      <c r="M1919" s="12">
        <f>VLOOKUP($B1919,'[1]METAS 2019'!$D$4:$Q$843,12,0)</f>
        <v>26</v>
      </c>
      <c r="N1919" s="12">
        <f>VLOOKUP($B1919,'[1]METAS 2019'!$D$4:$Q$843,13,0)</f>
        <v>35</v>
      </c>
      <c r="O1919" s="12">
        <f>VLOOKUP($B1919,'[1]METAS 2019'!$D$4:$Q$843,14,0)</f>
        <v>42</v>
      </c>
      <c r="P1919" s="90">
        <f>VLOOKUP($B1919,'[10]Población Oficial 2019'!$E$6:$AW$96,10,0)</f>
        <v>23</v>
      </c>
      <c r="Q1919" s="90">
        <f>VLOOKUP($B1919,'[10]Población Oficial 2019'!$E$6:$AW$96,11,0)</f>
        <v>23</v>
      </c>
      <c r="R1919" s="90">
        <f>VLOOKUP($B1919,'[10]Población Oficial 2019'!$E$6:$AW$96,12,0)</f>
        <v>23</v>
      </c>
      <c r="S1919" s="90">
        <f>VLOOKUP($B1919,'[10]Población Oficial 2019'!$E$6:$AW$96,13,0)</f>
        <v>23</v>
      </c>
      <c r="T1919" s="90">
        <f>VLOOKUP($B1919,'[10]Población Oficial 2019'!$E$6:$AW$96,14,0)</f>
        <v>22</v>
      </c>
      <c r="U1919" s="90">
        <f>VLOOKUP($B1919,'[10]Población Oficial 2019'!$E$6:$AW$96,15,0)</f>
        <v>22</v>
      </c>
      <c r="V1919" s="90">
        <f>VLOOKUP($B1919,'[10]Población Oficial 2019'!$E$6:$AW$96,16,0)</f>
        <v>21</v>
      </c>
      <c r="W1919" s="90">
        <f>VLOOKUP($B1919,'[10]Población Oficial 2019'!$E$6:$AW$96,17,0)</f>
        <v>20</v>
      </c>
      <c r="X1919" s="90">
        <f>VLOOKUP($B1919,'[10]Población Oficial 2019'!$E$6:$AW$96,18,0)</f>
        <v>20</v>
      </c>
      <c r="Y1919" s="90">
        <f>VLOOKUP($B1919,'[10]Población Oficial 2019'!$E$6:$AW$96,19,0)</f>
        <v>19</v>
      </c>
      <c r="Z1919" s="90">
        <f>VLOOKUP($B1919,'[10]Población Oficial 2019'!$E$6:$AW$96,20,0)</f>
        <v>19</v>
      </c>
      <c r="AA1919" s="90">
        <f>VLOOKUP($B1919,'[10]Población Oficial 2019'!$E$6:$AW$96,21,0)</f>
        <v>18</v>
      </c>
      <c r="AB1919" s="90">
        <f>VLOOKUP($B1919,'[10]Población Oficial 2019'!$E$6:$AW$96,22,0)</f>
        <v>17</v>
      </c>
      <c r="AC1919" s="90">
        <f>VLOOKUP($B1919,'[10]Población Oficial 2019'!$E$6:$AW$96,23,0)</f>
        <v>15</v>
      </c>
      <c r="AD1919" s="90">
        <f>VLOOKUP($B1919,'[10]Población Oficial 2019'!$E$6:$AW$96,24,0)</f>
        <v>69</v>
      </c>
      <c r="AE1919" s="90">
        <f>VLOOKUP($B1919,'[10]Población Oficial 2019'!$E$6:$AW$96,25,0)</f>
        <v>72</v>
      </c>
      <c r="AF1919" s="90">
        <f>VLOOKUP($B1919,'[10]Población Oficial 2019'!$E$6:$AW$96,26,0)</f>
        <v>72</v>
      </c>
      <c r="AG1919" s="90">
        <f>VLOOKUP($B1919,'[10]Población Oficial 2019'!$E$6:$AW$96,27,0)</f>
        <v>62</v>
      </c>
      <c r="AH1919" s="90">
        <f>VLOOKUP($B1919,'[10]Población Oficial 2019'!$E$6:$AW$96,28,0)</f>
        <v>54</v>
      </c>
      <c r="AI1919" s="90">
        <f>VLOOKUP($B1919,'[10]Población Oficial 2019'!$E$6:$AW$96,29,0)</f>
        <v>44</v>
      </c>
      <c r="AJ1919" s="90">
        <f>VLOOKUP($B1919,'[10]Población Oficial 2019'!$E$6:$AW$96,30,0)</f>
        <v>36</v>
      </c>
      <c r="AK1919" s="90">
        <f>VLOOKUP($B1919,'[10]Población Oficial 2019'!$E$6:$AW$96,31,0)</f>
        <v>26</v>
      </c>
      <c r="AL1919" s="90">
        <f>VLOOKUP($B1919,'[10]Población Oficial 2019'!$E$6:$AW$96,32,0)</f>
        <v>24</v>
      </c>
      <c r="AM1919" s="90">
        <f>VLOOKUP($B1919,'[10]Población Oficial 2019'!$E$6:$AW$96,33,0)</f>
        <v>15</v>
      </c>
      <c r="AN1919" s="90">
        <f>VLOOKUP($B1919,'[10]Población Oficial 2019'!$E$6:$AW$96,34,0)</f>
        <v>9</v>
      </c>
      <c r="AO1919" s="90">
        <f>VLOOKUP($B1919,'[10]Población Oficial 2019'!$E$6:$AW$96,35,0)</f>
        <v>6</v>
      </c>
      <c r="AP1919" s="90">
        <f>VLOOKUP($B1919,'[10]Población Oficial 2019'!$E$6:$AW$96,36,0)</f>
        <v>5</v>
      </c>
      <c r="AQ1919" s="90">
        <f>VLOOKUP($B1919,'[10]Población Oficial 2019'!$E$6:$AW$96,41,0)</f>
        <v>466</v>
      </c>
      <c r="AR1919" s="90">
        <f>VLOOKUP($B1919,'[10]Población Oficial 2019'!$E$6:$AW$96,42,0)</f>
        <v>53</v>
      </c>
      <c r="AS1919" s="90">
        <f>VLOOKUP($B1919,'[10]Población Oficial 2019'!$E$6:$AW$96,43,0)</f>
        <v>44</v>
      </c>
      <c r="AT1919" s="90">
        <f>VLOOKUP($B1919,'[10]Población Oficial 2019'!$E$6:$AW$96,44,0)</f>
        <v>202</v>
      </c>
      <c r="AU1919" s="90">
        <f>VLOOKUP($B1919,'[10]Población Oficial 2019'!$E$6:$AW$96,45,0)</f>
        <v>26</v>
      </c>
    </row>
    <row r="1920" spans="1:47" ht="12">
      <c r="A1920" s="97">
        <v>1921</v>
      </c>
      <c r="B1920" s="97"/>
      <c r="C1920" s="98"/>
      <c r="D1920" s="98"/>
      <c r="E1920" s="98"/>
      <c r="F1920" s="98" t="s">
        <v>1193</v>
      </c>
      <c r="G1920" s="17" t="s">
        <v>1214</v>
      </c>
      <c r="H1920" s="81"/>
      <c r="I1920" s="81">
        <f t="shared" si="442"/>
        <v>21118</v>
      </c>
      <c r="J1920" s="17">
        <f>SUM(J1921:J1937)</f>
        <v>343</v>
      </c>
      <c r="K1920" s="17">
        <f t="shared" ref="K1920:AU1920" si="458">SUM(K1921:K1937)</f>
        <v>395</v>
      </c>
      <c r="L1920" s="17">
        <f t="shared" si="458"/>
        <v>421</v>
      </c>
      <c r="M1920" s="17">
        <f t="shared" si="458"/>
        <v>380</v>
      </c>
      <c r="N1920" s="17">
        <f t="shared" si="458"/>
        <v>419</v>
      </c>
      <c r="O1920" s="17">
        <f t="shared" si="458"/>
        <v>419</v>
      </c>
      <c r="P1920" s="17">
        <f t="shared" si="458"/>
        <v>558</v>
      </c>
      <c r="Q1920" s="17">
        <f t="shared" si="458"/>
        <v>559</v>
      </c>
      <c r="R1920" s="17">
        <f t="shared" si="458"/>
        <v>554</v>
      </c>
      <c r="S1920" s="17">
        <f t="shared" si="458"/>
        <v>545</v>
      </c>
      <c r="T1920" s="17">
        <f t="shared" si="458"/>
        <v>532</v>
      </c>
      <c r="U1920" s="17">
        <f t="shared" si="458"/>
        <v>516</v>
      </c>
      <c r="V1920" s="17">
        <f t="shared" si="458"/>
        <v>495</v>
      </c>
      <c r="W1920" s="17">
        <f t="shared" si="458"/>
        <v>474</v>
      </c>
      <c r="X1920" s="17">
        <f t="shared" si="458"/>
        <v>452</v>
      </c>
      <c r="Y1920" s="17">
        <f t="shared" si="458"/>
        <v>429</v>
      </c>
      <c r="Z1920" s="17">
        <f t="shared" si="458"/>
        <v>405</v>
      </c>
      <c r="AA1920" s="17">
        <f t="shared" si="458"/>
        <v>386</v>
      </c>
      <c r="AB1920" s="17">
        <f t="shared" si="458"/>
        <v>370</v>
      </c>
      <c r="AC1920" s="17">
        <f t="shared" si="458"/>
        <v>343</v>
      </c>
      <c r="AD1920" s="17">
        <f t="shared" si="458"/>
        <v>1658</v>
      </c>
      <c r="AE1920" s="17">
        <f t="shared" si="458"/>
        <v>1728</v>
      </c>
      <c r="AF1920" s="17">
        <f t="shared" si="458"/>
        <v>1740</v>
      </c>
      <c r="AG1920" s="17">
        <f t="shared" si="458"/>
        <v>1443</v>
      </c>
      <c r="AH1920" s="17">
        <f t="shared" si="458"/>
        <v>1325</v>
      </c>
      <c r="AI1920" s="17">
        <f t="shared" si="458"/>
        <v>1118</v>
      </c>
      <c r="AJ1920" s="17">
        <f t="shared" si="458"/>
        <v>921</v>
      </c>
      <c r="AK1920" s="17">
        <f t="shared" si="458"/>
        <v>716</v>
      </c>
      <c r="AL1920" s="17">
        <f t="shared" si="458"/>
        <v>564</v>
      </c>
      <c r="AM1920" s="17">
        <f t="shared" si="458"/>
        <v>392</v>
      </c>
      <c r="AN1920" s="17">
        <f t="shared" si="458"/>
        <v>244</v>
      </c>
      <c r="AO1920" s="17">
        <f t="shared" si="458"/>
        <v>143</v>
      </c>
      <c r="AP1920" s="17">
        <f t="shared" si="458"/>
        <v>131</v>
      </c>
      <c r="AQ1920" s="17">
        <f t="shared" si="458"/>
        <v>10102</v>
      </c>
      <c r="AR1920" s="17">
        <f t="shared" si="458"/>
        <v>1182</v>
      </c>
      <c r="AS1920" s="17">
        <f t="shared" si="458"/>
        <v>879</v>
      </c>
      <c r="AT1920" s="17">
        <f t="shared" si="458"/>
        <v>4238</v>
      </c>
      <c r="AU1920" s="17">
        <f t="shared" si="458"/>
        <v>344</v>
      </c>
    </row>
    <row r="1921" spans="1:47" ht="12">
      <c r="A1921" s="58">
        <v>1922</v>
      </c>
      <c r="B1921" s="58">
        <v>4288</v>
      </c>
      <c r="C1921" s="59" t="s">
        <v>1176</v>
      </c>
      <c r="D1921" s="59" t="s">
        <v>1007</v>
      </c>
      <c r="E1921" s="59" t="s">
        <v>1032</v>
      </c>
      <c r="F1921" s="59" t="s">
        <v>1033</v>
      </c>
      <c r="G1921" s="12" t="s">
        <v>283</v>
      </c>
      <c r="H1921" s="14">
        <f t="shared" ref="H1921:H1937" si="459">B1921</f>
        <v>4288</v>
      </c>
      <c r="I1921" s="14">
        <f t="shared" ref="I1921:I1984" si="460">SUM(J1921:AP1921)</f>
        <v>3675</v>
      </c>
      <c r="J1921" s="12">
        <f>VLOOKUP($B1921,'[1]METAS 2019'!$D$4:$Q$843,5,0)</f>
        <v>65</v>
      </c>
      <c r="K1921" s="12">
        <f>VLOOKUP($B1921,'[1]METAS 2019'!$D$4:$Q$843,4,0)</f>
        <v>81</v>
      </c>
      <c r="L1921" s="12">
        <f>VLOOKUP($B1921,'[1]METAS 2019'!$D$4:$Q$843,11,0)</f>
        <v>84</v>
      </c>
      <c r="M1921" s="12">
        <f>VLOOKUP($B1921,'[1]METAS 2019'!$D$4:$Q$843,12,0)</f>
        <v>76</v>
      </c>
      <c r="N1921" s="12">
        <f>VLOOKUP($B1921,'[1]METAS 2019'!$D$4:$Q$843,13,0)</f>
        <v>78</v>
      </c>
      <c r="O1921" s="12">
        <f>VLOOKUP($B1921,'[1]METAS 2019'!$D$4:$Q$843,14,0)</f>
        <v>81</v>
      </c>
      <c r="P1921" s="90">
        <f>VLOOKUP($B1921,'[10]Población Oficial 2019'!$E$6:$AW$96,10,0)</f>
        <v>95</v>
      </c>
      <c r="Q1921" s="90">
        <f>VLOOKUP($B1921,'[10]Población Oficial 2019'!$E$6:$AW$96,11,0)</f>
        <v>94</v>
      </c>
      <c r="R1921" s="90">
        <f>VLOOKUP($B1921,'[10]Población Oficial 2019'!$E$6:$AW$96,12,0)</f>
        <v>93</v>
      </c>
      <c r="S1921" s="90">
        <f>VLOOKUP($B1921,'[10]Población Oficial 2019'!$E$6:$AW$96,13,0)</f>
        <v>93</v>
      </c>
      <c r="T1921" s="90">
        <f>VLOOKUP($B1921,'[10]Población Oficial 2019'!$E$6:$AW$96,14,0)</f>
        <v>91</v>
      </c>
      <c r="U1921" s="90">
        <f>VLOOKUP($B1921,'[10]Población Oficial 2019'!$E$6:$AW$96,15,0)</f>
        <v>89</v>
      </c>
      <c r="V1921" s="90">
        <f>VLOOKUP($B1921,'[10]Población Oficial 2019'!$E$6:$AW$96,16,0)</f>
        <v>84</v>
      </c>
      <c r="W1921" s="90">
        <f>VLOOKUP($B1921,'[10]Población Oficial 2019'!$E$6:$AW$96,17,0)</f>
        <v>79</v>
      </c>
      <c r="X1921" s="90">
        <f>VLOOKUP($B1921,'[10]Población Oficial 2019'!$E$6:$AW$96,18,0)</f>
        <v>76</v>
      </c>
      <c r="Y1921" s="90">
        <f>VLOOKUP($B1921,'[10]Población Oficial 2019'!$E$6:$AW$96,19,0)</f>
        <v>70</v>
      </c>
      <c r="Z1921" s="90">
        <f>VLOOKUP($B1921,'[10]Población Oficial 2019'!$E$6:$AW$96,20,0)</f>
        <v>68</v>
      </c>
      <c r="AA1921" s="90">
        <f>VLOOKUP($B1921,'[10]Población Oficial 2019'!$E$6:$AW$96,21,0)</f>
        <v>64</v>
      </c>
      <c r="AB1921" s="90">
        <f>VLOOKUP($B1921,'[10]Población Oficial 2019'!$E$6:$AW$96,22,0)</f>
        <v>61</v>
      </c>
      <c r="AC1921" s="90">
        <f>VLOOKUP($B1921,'[10]Población Oficial 2019'!$E$6:$AW$96,23,0)</f>
        <v>62</v>
      </c>
      <c r="AD1921" s="90">
        <f>VLOOKUP($B1921,'[10]Población Oficial 2019'!$E$6:$AW$96,24,0)</f>
        <v>283</v>
      </c>
      <c r="AE1921" s="90">
        <f>VLOOKUP($B1921,'[10]Población Oficial 2019'!$E$6:$AW$96,25,0)</f>
        <v>298</v>
      </c>
      <c r="AF1921" s="90">
        <f>VLOOKUP($B1921,'[10]Población Oficial 2019'!$E$6:$AW$96,26,0)</f>
        <v>301</v>
      </c>
      <c r="AG1921" s="90">
        <f>VLOOKUP($B1921,'[10]Población Oficial 2019'!$E$6:$AW$96,27,0)</f>
        <v>246</v>
      </c>
      <c r="AH1921" s="90">
        <f>VLOOKUP($B1921,'[10]Población Oficial 2019'!$E$6:$AW$96,28,0)</f>
        <v>227</v>
      </c>
      <c r="AI1921" s="90">
        <f>VLOOKUP($B1921,'[10]Población Oficial 2019'!$E$6:$AW$96,29,0)</f>
        <v>193</v>
      </c>
      <c r="AJ1921" s="90">
        <f>VLOOKUP($B1921,'[10]Población Oficial 2019'!$E$6:$AW$96,30,0)</f>
        <v>156</v>
      </c>
      <c r="AK1921" s="90">
        <f>VLOOKUP($B1921,'[10]Población Oficial 2019'!$E$6:$AW$96,31,0)</f>
        <v>125</v>
      </c>
      <c r="AL1921" s="90">
        <f>VLOOKUP($B1921,'[10]Población Oficial 2019'!$E$6:$AW$96,32,0)</f>
        <v>99</v>
      </c>
      <c r="AM1921" s="90">
        <f>VLOOKUP($B1921,'[10]Población Oficial 2019'!$E$6:$AW$96,33,0)</f>
        <v>70</v>
      </c>
      <c r="AN1921" s="90">
        <f>VLOOKUP($B1921,'[10]Población Oficial 2019'!$E$6:$AW$96,34,0)</f>
        <v>42</v>
      </c>
      <c r="AO1921" s="90">
        <f>VLOOKUP($B1921,'[10]Población Oficial 2019'!$E$6:$AW$96,35,0)</f>
        <v>26</v>
      </c>
      <c r="AP1921" s="90">
        <f>VLOOKUP($B1921,'[10]Población Oficial 2019'!$E$6:$AW$96,36,0)</f>
        <v>25</v>
      </c>
      <c r="AQ1921" s="90">
        <f>VLOOKUP($B1921,'[10]Población Oficial 2019'!$E$6:$AW$96,41,0)</f>
        <v>1754</v>
      </c>
      <c r="AR1921" s="90">
        <f>VLOOKUP($B1921,'[10]Población Oficial 2019'!$E$6:$AW$96,42,0)</f>
        <v>205</v>
      </c>
      <c r="AS1921" s="90">
        <f>VLOOKUP($B1921,'[10]Población Oficial 2019'!$E$6:$AW$96,43,0)</f>
        <v>153</v>
      </c>
      <c r="AT1921" s="90">
        <f>VLOOKUP($B1921,'[10]Población Oficial 2019'!$E$6:$AW$96,44,0)</f>
        <v>736</v>
      </c>
      <c r="AU1921" s="90">
        <f>VLOOKUP($B1921,'[10]Población Oficial 2019'!$E$6:$AW$96,45,0)</f>
        <v>65</v>
      </c>
    </row>
    <row r="1922" spans="1:47" ht="12">
      <c r="A1922" s="58">
        <v>1923</v>
      </c>
      <c r="B1922" s="58">
        <v>4290</v>
      </c>
      <c r="C1922" s="59" t="s">
        <v>1176</v>
      </c>
      <c r="D1922" s="59" t="s">
        <v>1007</v>
      </c>
      <c r="E1922" s="59" t="s">
        <v>1032</v>
      </c>
      <c r="F1922" s="59" t="s">
        <v>1034</v>
      </c>
      <c r="G1922" s="12" t="s">
        <v>283</v>
      </c>
      <c r="H1922" s="14">
        <f t="shared" si="459"/>
        <v>4290</v>
      </c>
      <c r="I1922" s="14">
        <f t="shared" si="460"/>
        <v>3420</v>
      </c>
      <c r="J1922" s="12">
        <f>VLOOKUP($B1922,'[1]METAS 2019'!$D$4:$Q$843,5,0)</f>
        <v>59</v>
      </c>
      <c r="K1922" s="12">
        <f>VLOOKUP($B1922,'[1]METAS 2019'!$D$4:$Q$843,4,0)</f>
        <v>63</v>
      </c>
      <c r="L1922" s="12">
        <f>VLOOKUP($B1922,'[1]METAS 2019'!$D$4:$Q$843,11,0)</f>
        <v>72</v>
      </c>
      <c r="M1922" s="12">
        <f>VLOOKUP($B1922,'[1]METAS 2019'!$D$4:$Q$843,12,0)</f>
        <v>59</v>
      </c>
      <c r="N1922" s="12">
        <f>VLOOKUP($B1922,'[1]METAS 2019'!$D$4:$Q$843,13,0)</f>
        <v>69</v>
      </c>
      <c r="O1922" s="12">
        <f>VLOOKUP($B1922,'[1]METAS 2019'!$D$4:$Q$843,14,0)</f>
        <v>75</v>
      </c>
      <c r="P1922" s="90">
        <f>VLOOKUP($B1922,'[10]Población Oficial 2019'!$E$6:$AW$96,10,0)</f>
        <v>89</v>
      </c>
      <c r="Q1922" s="90">
        <f>VLOOKUP($B1922,'[10]Población Oficial 2019'!$E$6:$AW$96,11,0)</f>
        <v>89</v>
      </c>
      <c r="R1922" s="90">
        <f>VLOOKUP($B1922,'[10]Población Oficial 2019'!$E$6:$AW$96,12,0)</f>
        <v>89</v>
      </c>
      <c r="S1922" s="90">
        <f>VLOOKUP($B1922,'[10]Población Oficial 2019'!$E$6:$AW$96,13,0)</f>
        <v>87</v>
      </c>
      <c r="T1922" s="90">
        <f>VLOOKUP($B1922,'[10]Población Oficial 2019'!$E$6:$AW$96,14,0)</f>
        <v>85</v>
      </c>
      <c r="U1922" s="90">
        <f>VLOOKUP($B1922,'[10]Población Oficial 2019'!$E$6:$AW$96,15,0)</f>
        <v>82</v>
      </c>
      <c r="V1922" s="90">
        <f>VLOOKUP($B1922,'[10]Población Oficial 2019'!$E$6:$AW$96,16,0)</f>
        <v>79</v>
      </c>
      <c r="W1922" s="90">
        <f>VLOOKUP($B1922,'[10]Población Oficial 2019'!$E$6:$AW$96,17,0)</f>
        <v>76</v>
      </c>
      <c r="X1922" s="90">
        <f>VLOOKUP($B1922,'[10]Población Oficial 2019'!$E$6:$AW$96,18,0)</f>
        <v>72</v>
      </c>
      <c r="Y1922" s="90">
        <f>VLOOKUP($B1922,'[10]Población Oficial 2019'!$E$6:$AW$96,19,0)</f>
        <v>69</v>
      </c>
      <c r="Z1922" s="90">
        <f>VLOOKUP($B1922,'[10]Población Oficial 2019'!$E$6:$AW$96,20,0)</f>
        <v>65</v>
      </c>
      <c r="AA1922" s="90">
        <f>VLOOKUP($B1922,'[10]Población Oficial 2019'!$E$6:$AW$96,21,0)</f>
        <v>62</v>
      </c>
      <c r="AB1922" s="90">
        <f>VLOOKUP($B1922,'[10]Población Oficial 2019'!$E$6:$AW$96,22,0)</f>
        <v>59</v>
      </c>
      <c r="AC1922" s="90">
        <f>VLOOKUP($B1922,'[10]Población Oficial 2019'!$E$6:$AW$96,23,0)</f>
        <v>56</v>
      </c>
      <c r="AD1922" s="90">
        <f>VLOOKUP($B1922,'[10]Población Oficial 2019'!$E$6:$AW$96,24,0)</f>
        <v>268</v>
      </c>
      <c r="AE1922" s="90">
        <f>VLOOKUP($B1922,'[10]Población Oficial 2019'!$E$6:$AW$96,25,0)</f>
        <v>279</v>
      </c>
      <c r="AF1922" s="90">
        <f>VLOOKUP($B1922,'[10]Población Oficial 2019'!$E$6:$AW$96,26,0)</f>
        <v>281</v>
      </c>
      <c r="AG1922" s="90">
        <f>VLOOKUP($B1922,'[10]Población Oficial 2019'!$E$6:$AW$96,27,0)</f>
        <v>233</v>
      </c>
      <c r="AH1922" s="90">
        <f>VLOOKUP($B1922,'[10]Población Oficial 2019'!$E$6:$AW$96,28,0)</f>
        <v>215</v>
      </c>
      <c r="AI1922" s="90">
        <f>VLOOKUP($B1922,'[10]Población Oficial 2019'!$E$6:$AW$96,29,0)</f>
        <v>181</v>
      </c>
      <c r="AJ1922" s="90">
        <f>VLOOKUP($B1922,'[10]Población Oficial 2019'!$E$6:$AW$96,30,0)</f>
        <v>150</v>
      </c>
      <c r="AK1922" s="90">
        <f>VLOOKUP($B1922,'[10]Población Oficial 2019'!$E$6:$AW$96,31,0)</f>
        <v>116</v>
      </c>
      <c r="AL1922" s="90">
        <f>VLOOKUP($B1922,'[10]Población Oficial 2019'!$E$6:$AW$96,32,0)</f>
        <v>91</v>
      </c>
      <c r="AM1922" s="90">
        <f>VLOOKUP($B1922,'[10]Población Oficial 2019'!$E$6:$AW$96,33,0)</f>
        <v>64</v>
      </c>
      <c r="AN1922" s="90">
        <f>VLOOKUP($B1922,'[10]Población Oficial 2019'!$E$6:$AW$96,34,0)</f>
        <v>40</v>
      </c>
      <c r="AO1922" s="90">
        <f>VLOOKUP($B1922,'[10]Población Oficial 2019'!$E$6:$AW$96,35,0)</f>
        <v>24</v>
      </c>
      <c r="AP1922" s="90">
        <f>VLOOKUP($B1922,'[10]Población Oficial 2019'!$E$6:$AW$96,36,0)</f>
        <v>22</v>
      </c>
      <c r="AQ1922" s="90">
        <f>VLOOKUP($B1922,'[10]Población Oficial 2019'!$E$6:$AW$96,41,0)</f>
        <v>1641</v>
      </c>
      <c r="AR1922" s="90">
        <f>VLOOKUP($B1922,'[10]Población Oficial 2019'!$E$6:$AW$96,42,0)</f>
        <v>192</v>
      </c>
      <c r="AS1922" s="90">
        <f>VLOOKUP($B1922,'[10]Población Oficial 2019'!$E$6:$AW$96,43,0)</f>
        <v>143</v>
      </c>
      <c r="AT1922" s="90">
        <f>VLOOKUP($B1922,'[10]Población Oficial 2019'!$E$6:$AW$96,44,0)</f>
        <v>688</v>
      </c>
      <c r="AU1922" s="90">
        <f>VLOOKUP($B1922,'[10]Población Oficial 2019'!$E$6:$AW$96,45,0)</f>
        <v>62</v>
      </c>
    </row>
    <row r="1923" spans="1:47" ht="12">
      <c r="A1923" s="58">
        <v>1924</v>
      </c>
      <c r="B1923" s="58">
        <v>7411</v>
      </c>
      <c r="C1923" s="59" t="s">
        <v>1176</v>
      </c>
      <c r="D1923" s="59" t="s">
        <v>1007</v>
      </c>
      <c r="E1923" s="59" t="s">
        <v>1032</v>
      </c>
      <c r="F1923" s="59" t="s">
        <v>1035</v>
      </c>
      <c r="G1923" s="12" t="s">
        <v>266</v>
      </c>
      <c r="H1923" s="14">
        <f t="shared" si="459"/>
        <v>7411</v>
      </c>
      <c r="I1923" s="14">
        <f t="shared" si="460"/>
        <v>1015</v>
      </c>
      <c r="J1923" s="12">
        <f>VLOOKUP($B1923,'[1]METAS 2019'!$D$4:$Q$843,5,0)</f>
        <v>24</v>
      </c>
      <c r="K1923" s="12">
        <f>VLOOKUP($B1923,'[1]METAS 2019'!$D$4:$Q$843,4,0)</f>
        <v>25</v>
      </c>
      <c r="L1923" s="12">
        <f>VLOOKUP($B1923,'[1]METAS 2019'!$D$4:$Q$843,11,0)</f>
        <v>25</v>
      </c>
      <c r="M1923" s="12">
        <f>VLOOKUP($B1923,'[1]METAS 2019'!$D$4:$Q$843,12,0)</f>
        <v>25</v>
      </c>
      <c r="N1923" s="12">
        <f>VLOOKUP($B1923,'[1]METAS 2019'!$D$4:$Q$843,13,0)</f>
        <v>27</v>
      </c>
      <c r="O1923" s="12">
        <f>VLOOKUP($B1923,'[1]METAS 2019'!$D$4:$Q$843,14,0)</f>
        <v>21</v>
      </c>
      <c r="P1923" s="90">
        <f>VLOOKUP($B1923,'[10]Población Oficial 2019'!$E$6:$AW$96,10,0)</f>
        <v>26</v>
      </c>
      <c r="Q1923" s="90">
        <f>VLOOKUP($B1923,'[10]Población Oficial 2019'!$E$6:$AW$96,11,0)</f>
        <v>26</v>
      </c>
      <c r="R1923" s="90">
        <f>VLOOKUP($B1923,'[10]Población Oficial 2019'!$E$6:$AW$96,12,0)</f>
        <v>26</v>
      </c>
      <c r="S1923" s="90">
        <f>VLOOKUP($B1923,'[10]Población Oficial 2019'!$E$6:$AW$96,13,0)</f>
        <v>25</v>
      </c>
      <c r="T1923" s="90">
        <f>VLOOKUP($B1923,'[10]Población Oficial 2019'!$E$6:$AW$96,14,0)</f>
        <v>25</v>
      </c>
      <c r="U1923" s="90">
        <f>VLOOKUP($B1923,'[10]Población Oficial 2019'!$E$6:$AW$96,15,0)</f>
        <v>24</v>
      </c>
      <c r="V1923" s="90">
        <f>VLOOKUP($B1923,'[10]Población Oficial 2019'!$E$6:$AW$96,16,0)</f>
        <v>23</v>
      </c>
      <c r="W1923" s="90">
        <f>VLOOKUP($B1923,'[10]Población Oficial 2019'!$E$6:$AW$96,17,0)</f>
        <v>22</v>
      </c>
      <c r="X1923" s="90">
        <f>VLOOKUP($B1923,'[10]Población Oficial 2019'!$E$6:$AW$96,18,0)</f>
        <v>21</v>
      </c>
      <c r="Y1923" s="90">
        <f>VLOOKUP($B1923,'[10]Población Oficial 2019'!$E$6:$AW$96,19,0)</f>
        <v>20</v>
      </c>
      <c r="Z1923" s="90">
        <f>VLOOKUP($B1923,'[10]Población Oficial 2019'!$E$6:$AW$96,20,0)</f>
        <v>19</v>
      </c>
      <c r="AA1923" s="90">
        <f>VLOOKUP($B1923,'[10]Población Oficial 2019'!$E$6:$AW$96,21,0)</f>
        <v>18</v>
      </c>
      <c r="AB1923" s="90">
        <f>VLOOKUP($B1923,'[10]Población Oficial 2019'!$E$6:$AW$96,22,0)</f>
        <v>17</v>
      </c>
      <c r="AC1923" s="90">
        <f>VLOOKUP($B1923,'[10]Población Oficial 2019'!$E$6:$AW$96,23,0)</f>
        <v>15</v>
      </c>
      <c r="AD1923" s="90">
        <f>VLOOKUP($B1923,'[10]Población Oficial 2019'!$E$6:$AW$96,24,0)</f>
        <v>77</v>
      </c>
      <c r="AE1923" s="90">
        <f>VLOOKUP($B1923,'[10]Población Oficial 2019'!$E$6:$AW$96,25,0)</f>
        <v>80</v>
      </c>
      <c r="AF1923" s="90">
        <f>VLOOKUP($B1923,'[10]Población Oficial 2019'!$E$6:$AW$96,26,0)</f>
        <v>81</v>
      </c>
      <c r="AG1923" s="90">
        <f>VLOOKUP($B1923,'[10]Población Oficial 2019'!$E$6:$AW$96,27,0)</f>
        <v>67</v>
      </c>
      <c r="AH1923" s="90">
        <f>VLOOKUP($B1923,'[10]Población Oficial 2019'!$E$6:$AW$96,28,0)</f>
        <v>62</v>
      </c>
      <c r="AI1923" s="90">
        <f>VLOOKUP($B1923,'[10]Población Oficial 2019'!$E$6:$AW$96,29,0)</f>
        <v>52</v>
      </c>
      <c r="AJ1923" s="90">
        <f>VLOOKUP($B1923,'[10]Población Oficial 2019'!$E$6:$AW$96,30,0)</f>
        <v>43</v>
      </c>
      <c r="AK1923" s="90">
        <f>VLOOKUP($B1923,'[10]Población Oficial 2019'!$E$6:$AW$96,31,0)</f>
        <v>33</v>
      </c>
      <c r="AL1923" s="90">
        <f>VLOOKUP($B1923,'[10]Población Oficial 2019'!$E$6:$AW$96,32,0)</f>
        <v>26</v>
      </c>
      <c r="AM1923" s="90">
        <f>VLOOKUP($B1923,'[10]Población Oficial 2019'!$E$6:$AW$96,33,0)</f>
        <v>18</v>
      </c>
      <c r="AN1923" s="90">
        <f>VLOOKUP($B1923,'[10]Población Oficial 2019'!$E$6:$AW$96,34,0)</f>
        <v>11</v>
      </c>
      <c r="AO1923" s="90">
        <f>VLOOKUP($B1923,'[10]Población Oficial 2019'!$E$6:$AW$96,35,0)</f>
        <v>6</v>
      </c>
      <c r="AP1923" s="90">
        <f>VLOOKUP($B1923,'[10]Población Oficial 2019'!$E$6:$AW$96,36,0)</f>
        <v>5</v>
      </c>
      <c r="AQ1923" s="90">
        <f>VLOOKUP($B1923,'[10]Población Oficial 2019'!$E$6:$AW$96,41,0)</f>
        <v>487</v>
      </c>
      <c r="AR1923" s="90">
        <f>VLOOKUP($B1923,'[10]Población Oficial 2019'!$E$6:$AW$96,42,0)</f>
        <v>57</v>
      </c>
      <c r="AS1923" s="90">
        <f>VLOOKUP($B1923,'[10]Población Oficial 2019'!$E$6:$AW$96,43,0)</f>
        <v>42</v>
      </c>
      <c r="AT1923" s="90">
        <f>VLOOKUP($B1923,'[10]Población Oficial 2019'!$E$6:$AW$96,44,0)</f>
        <v>204</v>
      </c>
      <c r="AU1923" s="90">
        <f>VLOOKUP($B1923,'[10]Población Oficial 2019'!$E$6:$AW$96,45,0)</f>
        <v>28</v>
      </c>
    </row>
    <row r="1924" spans="1:47" ht="12">
      <c r="A1924" s="58">
        <v>1925</v>
      </c>
      <c r="B1924" s="58">
        <v>7121</v>
      </c>
      <c r="C1924" s="59" t="s">
        <v>1176</v>
      </c>
      <c r="D1924" s="59" t="s">
        <v>1007</v>
      </c>
      <c r="E1924" s="59" t="s">
        <v>1032</v>
      </c>
      <c r="F1924" s="59" t="s">
        <v>1036</v>
      </c>
      <c r="G1924" s="12" t="s">
        <v>266</v>
      </c>
      <c r="H1924" s="14">
        <f t="shared" si="459"/>
        <v>7121</v>
      </c>
      <c r="I1924" s="14">
        <f t="shared" si="460"/>
        <v>1177</v>
      </c>
      <c r="J1924" s="12">
        <f>VLOOKUP($B1924,'[1]METAS 2019'!$D$4:$Q$843,5,0)</f>
        <v>7</v>
      </c>
      <c r="K1924" s="12">
        <f>VLOOKUP($B1924,'[1]METAS 2019'!$D$4:$Q$843,4,0)</f>
        <v>11</v>
      </c>
      <c r="L1924" s="12">
        <f>VLOOKUP($B1924,'[1]METAS 2019'!$D$4:$Q$843,11,0)</f>
        <v>9</v>
      </c>
      <c r="M1924" s="12">
        <f>VLOOKUP($B1924,'[1]METAS 2019'!$D$4:$Q$843,12,0)</f>
        <v>19</v>
      </c>
      <c r="N1924" s="12">
        <f>VLOOKUP($B1924,'[1]METAS 2019'!$D$4:$Q$843,13,0)</f>
        <v>25</v>
      </c>
      <c r="O1924" s="12">
        <f>VLOOKUP($B1924,'[1]METAS 2019'!$D$4:$Q$843,14,0)</f>
        <v>16</v>
      </c>
      <c r="P1924" s="90">
        <f>VLOOKUP($B1924,'[10]Población Oficial 2019'!$E$6:$AW$96,10,0)</f>
        <v>25</v>
      </c>
      <c r="Q1924" s="105">
        <v>34</v>
      </c>
      <c r="R1924" s="105">
        <v>33</v>
      </c>
      <c r="S1924" s="105">
        <v>33</v>
      </c>
      <c r="T1924" s="105">
        <v>31</v>
      </c>
      <c r="U1924" s="105">
        <v>31</v>
      </c>
      <c r="V1924" s="105">
        <v>29</v>
      </c>
      <c r="W1924" s="105">
        <v>28</v>
      </c>
      <c r="X1924" s="105">
        <v>27</v>
      </c>
      <c r="Y1924" s="105">
        <v>25</v>
      </c>
      <c r="Z1924" s="105">
        <v>24</v>
      </c>
      <c r="AA1924" s="105">
        <v>22</v>
      </c>
      <c r="AB1924" s="105">
        <v>21</v>
      </c>
      <c r="AC1924" s="105">
        <v>20</v>
      </c>
      <c r="AD1924" s="105">
        <v>97</v>
      </c>
      <c r="AE1924" s="105">
        <v>101</v>
      </c>
      <c r="AF1924" s="105">
        <v>101</v>
      </c>
      <c r="AG1924" s="105">
        <v>84</v>
      </c>
      <c r="AH1924" s="105">
        <v>77</v>
      </c>
      <c r="AI1924" s="105">
        <v>66</v>
      </c>
      <c r="AJ1924" s="105">
        <v>54</v>
      </c>
      <c r="AK1924" s="105">
        <v>42</v>
      </c>
      <c r="AL1924" s="105">
        <v>33</v>
      </c>
      <c r="AM1924" s="105">
        <v>22</v>
      </c>
      <c r="AN1924" s="105">
        <v>14</v>
      </c>
      <c r="AO1924" s="105">
        <v>8</v>
      </c>
      <c r="AP1924" s="105">
        <v>8</v>
      </c>
      <c r="AQ1924" s="90">
        <f>VLOOKUP($B1924,'[10]Población Oficial 2019'!$E$6:$AW$96,41,0)</f>
        <v>442</v>
      </c>
      <c r="AR1924" s="90">
        <f>VLOOKUP($B1924,'[10]Población Oficial 2019'!$E$6:$AW$96,42,0)</f>
        <v>52</v>
      </c>
      <c r="AS1924" s="90">
        <f>VLOOKUP($B1924,'[10]Población Oficial 2019'!$E$6:$AW$96,43,0)</f>
        <v>38</v>
      </c>
      <c r="AT1924" s="90">
        <f>VLOOKUP($B1924,'[10]Población Oficial 2019'!$E$6:$AW$96,44,0)</f>
        <v>185</v>
      </c>
      <c r="AU1924" s="90">
        <f>VLOOKUP($B1924,'[10]Población Oficial 2019'!$E$6:$AW$96,45,0)</f>
        <v>7</v>
      </c>
    </row>
    <row r="1925" spans="1:47" ht="12">
      <c r="A1925" s="58">
        <v>1926</v>
      </c>
      <c r="B1925" s="58">
        <v>4292</v>
      </c>
      <c r="C1925" s="59" t="s">
        <v>1176</v>
      </c>
      <c r="D1925" s="59" t="s">
        <v>1007</v>
      </c>
      <c r="E1925" s="59" t="s">
        <v>1032</v>
      </c>
      <c r="F1925" s="59" t="s">
        <v>1037</v>
      </c>
      <c r="G1925" s="12" t="s">
        <v>266</v>
      </c>
      <c r="H1925" s="14">
        <f t="shared" si="459"/>
        <v>4292</v>
      </c>
      <c r="I1925" s="14">
        <f t="shared" si="460"/>
        <v>1568</v>
      </c>
      <c r="J1925" s="12">
        <f>VLOOKUP($B1925,'[1]METAS 2019'!$D$4:$Q$843,5,0)</f>
        <v>20</v>
      </c>
      <c r="K1925" s="12">
        <f>VLOOKUP($B1925,'[1]METAS 2019'!$D$4:$Q$843,4,0)</f>
        <v>19</v>
      </c>
      <c r="L1925" s="12">
        <f>VLOOKUP($B1925,'[1]METAS 2019'!$D$4:$Q$843,11,0)</f>
        <v>33</v>
      </c>
      <c r="M1925" s="12">
        <f>VLOOKUP($B1925,'[1]METAS 2019'!$D$4:$Q$843,12,0)</f>
        <v>29</v>
      </c>
      <c r="N1925" s="12">
        <f>VLOOKUP($B1925,'[1]METAS 2019'!$D$4:$Q$843,13,0)</f>
        <v>28</v>
      </c>
      <c r="O1925" s="12">
        <f>VLOOKUP($B1925,'[1]METAS 2019'!$D$4:$Q$843,14,0)</f>
        <v>25</v>
      </c>
      <c r="P1925" s="90">
        <f>VLOOKUP($B1925,'[10]Población Oficial 2019'!$E$6:$AW$96,10,0)</f>
        <v>42</v>
      </c>
      <c r="Q1925" s="90">
        <f>VLOOKUP($B1925,'[10]Población Oficial 2019'!$E$6:$AW$96,11,0)</f>
        <v>42</v>
      </c>
      <c r="R1925" s="90">
        <f>VLOOKUP($B1925,'[10]Población Oficial 2019'!$E$6:$AW$96,12,0)</f>
        <v>42</v>
      </c>
      <c r="S1925" s="90">
        <f>VLOOKUP($B1925,'[10]Población Oficial 2019'!$E$6:$AW$96,13,0)</f>
        <v>41</v>
      </c>
      <c r="T1925" s="90">
        <f>VLOOKUP($B1925,'[10]Población Oficial 2019'!$E$6:$AW$96,14,0)</f>
        <v>40</v>
      </c>
      <c r="U1925" s="90">
        <f>VLOOKUP($B1925,'[10]Población Oficial 2019'!$E$6:$AW$96,15,0)</f>
        <v>39</v>
      </c>
      <c r="V1925" s="90">
        <f>VLOOKUP($B1925,'[10]Población Oficial 2019'!$E$6:$AW$96,16,0)</f>
        <v>37</v>
      </c>
      <c r="W1925" s="90">
        <f>VLOOKUP($B1925,'[10]Población Oficial 2019'!$E$6:$AW$96,17,0)</f>
        <v>36</v>
      </c>
      <c r="X1925" s="90">
        <f>VLOOKUP($B1925,'[10]Población Oficial 2019'!$E$6:$AW$96,18,0)</f>
        <v>34</v>
      </c>
      <c r="Y1925" s="90">
        <f>VLOOKUP($B1925,'[10]Población Oficial 2019'!$E$6:$AW$96,19,0)</f>
        <v>33</v>
      </c>
      <c r="Z1925" s="90">
        <f>VLOOKUP($B1925,'[10]Población Oficial 2019'!$E$6:$AW$96,20,0)</f>
        <v>31</v>
      </c>
      <c r="AA1925" s="90">
        <f>VLOOKUP($B1925,'[10]Población Oficial 2019'!$E$6:$AW$96,21,0)</f>
        <v>29</v>
      </c>
      <c r="AB1925" s="90">
        <f>VLOOKUP($B1925,'[10]Población Oficial 2019'!$E$6:$AW$96,22,0)</f>
        <v>28</v>
      </c>
      <c r="AC1925" s="90">
        <f>VLOOKUP($B1925,'[10]Población Oficial 2019'!$E$6:$AW$96,23,0)</f>
        <v>26</v>
      </c>
      <c r="AD1925" s="90">
        <f>VLOOKUP($B1925,'[10]Población Oficial 2019'!$E$6:$AW$96,24,0)</f>
        <v>125</v>
      </c>
      <c r="AE1925" s="90">
        <f>VLOOKUP($B1925,'[10]Población Oficial 2019'!$E$6:$AW$96,25,0)</f>
        <v>131</v>
      </c>
      <c r="AF1925" s="90">
        <f>VLOOKUP($B1925,'[10]Población Oficial 2019'!$E$6:$AW$96,26,0)</f>
        <v>131</v>
      </c>
      <c r="AG1925" s="90">
        <f>VLOOKUP($B1925,'[10]Población Oficial 2019'!$E$6:$AW$96,27,0)</f>
        <v>109</v>
      </c>
      <c r="AH1925" s="90">
        <f>VLOOKUP($B1925,'[10]Población Oficial 2019'!$E$6:$AW$96,28,0)</f>
        <v>100</v>
      </c>
      <c r="AI1925" s="90">
        <f>VLOOKUP($B1925,'[10]Población Oficial 2019'!$E$6:$AW$96,29,0)</f>
        <v>84</v>
      </c>
      <c r="AJ1925" s="90">
        <f>VLOOKUP($B1925,'[10]Población Oficial 2019'!$E$6:$AW$96,30,0)</f>
        <v>69</v>
      </c>
      <c r="AK1925" s="90">
        <f>VLOOKUP($B1925,'[10]Población Oficial 2019'!$E$6:$AW$96,31,0)</f>
        <v>54</v>
      </c>
      <c r="AL1925" s="90">
        <f>VLOOKUP($B1925,'[10]Población Oficial 2019'!$E$6:$AW$96,32,0)</f>
        <v>42</v>
      </c>
      <c r="AM1925" s="90">
        <f>VLOOKUP($B1925,'[10]Población Oficial 2019'!$E$6:$AW$96,33,0)</f>
        <v>30</v>
      </c>
      <c r="AN1925" s="90">
        <f>VLOOKUP($B1925,'[10]Población Oficial 2019'!$E$6:$AW$96,34,0)</f>
        <v>18</v>
      </c>
      <c r="AO1925" s="90">
        <f>VLOOKUP($B1925,'[10]Población Oficial 2019'!$E$6:$AW$96,35,0)</f>
        <v>11</v>
      </c>
      <c r="AP1925" s="90">
        <f>VLOOKUP($B1925,'[10]Población Oficial 2019'!$E$6:$AW$96,36,0)</f>
        <v>10</v>
      </c>
      <c r="AQ1925" s="90">
        <f>VLOOKUP($B1925,'[10]Población Oficial 2019'!$E$6:$AW$96,41,0)</f>
        <v>750</v>
      </c>
      <c r="AR1925" s="90">
        <f>VLOOKUP($B1925,'[10]Población Oficial 2019'!$E$6:$AW$96,42,0)</f>
        <v>88</v>
      </c>
      <c r="AS1925" s="90">
        <f>VLOOKUP($B1925,'[10]Población Oficial 2019'!$E$6:$AW$96,43,0)</f>
        <v>65</v>
      </c>
      <c r="AT1925" s="90">
        <f>VLOOKUP($B1925,'[10]Población Oficial 2019'!$E$6:$AW$96,44,0)</f>
        <v>315</v>
      </c>
      <c r="AU1925" s="90">
        <f>VLOOKUP($B1925,'[10]Población Oficial 2019'!$E$6:$AW$96,45,0)</f>
        <v>19</v>
      </c>
    </row>
    <row r="1926" spans="1:47" ht="12">
      <c r="A1926" s="58">
        <v>1927</v>
      </c>
      <c r="B1926" s="58">
        <v>4291</v>
      </c>
      <c r="C1926" s="59" t="s">
        <v>1176</v>
      </c>
      <c r="D1926" s="59" t="s">
        <v>1007</v>
      </c>
      <c r="E1926" s="59" t="s">
        <v>1032</v>
      </c>
      <c r="F1926" s="59" t="s">
        <v>1038</v>
      </c>
      <c r="G1926" s="12" t="s">
        <v>266</v>
      </c>
      <c r="H1926" s="14">
        <f t="shared" si="459"/>
        <v>4291</v>
      </c>
      <c r="I1926" s="14">
        <f t="shared" si="460"/>
        <v>834</v>
      </c>
      <c r="J1926" s="12">
        <f>VLOOKUP($B1926,'[1]METAS 2019'!$D$4:$Q$843,5,0)</f>
        <v>17</v>
      </c>
      <c r="K1926" s="12">
        <f>VLOOKUP($B1926,'[1]METAS 2019'!$D$4:$Q$843,4,0)</f>
        <v>21</v>
      </c>
      <c r="L1926" s="12">
        <f>VLOOKUP($B1926,'[1]METAS 2019'!$D$4:$Q$843,11,0)</f>
        <v>15</v>
      </c>
      <c r="M1926" s="12">
        <f>VLOOKUP($B1926,'[1]METAS 2019'!$D$4:$Q$843,12,0)</f>
        <v>8</v>
      </c>
      <c r="N1926" s="12">
        <f>VLOOKUP($B1926,'[1]METAS 2019'!$D$4:$Q$843,13,0)</f>
        <v>17</v>
      </c>
      <c r="O1926" s="12">
        <f>VLOOKUP($B1926,'[1]METAS 2019'!$D$4:$Q$843,14,0)</f>
        <v>19</v>
      </c>
      <c r="P1926" s="90">
        <f>VLOOKUP($B1926,'[10]Población Oficial 2019'!$E$6:$AW$96,10,0)</f>
        <v>22</v>
      </c>
      <c r="Q1926" s="90">
        <f>VLOOKUP($B1926,'[10]Población Oficial 2019'!$E$6:$AW$96,11,0)</f>
        <v>22</v>
      </c>
      <c r="R1926" s="90">
        <f>VLOOKUP($B1926,'[10]Población Oficial 2019'!$E$6:$AW$96,12,0)</f>
        <v>22</v>
      </c>
      <c r="S1926" s="90">
        <f>VLOOKUP($B1926,'[10]Población Oficial 2019'!$E$6:$AW$96,13,0)</f>
        <v>22</v>
      </c>
      <c r="T1926" s="90">
        <f>VLOOKUP($B1926,'[10]Población Oficial 2019'!$E$6:$AW$96,14,0)</f>
        <v>21</v>
      </c>
      <c r="U1926" s="90">
        <f>VLOOKUP($B1926,'[10]Población Oficial 2019'!$E$6:$AW$96,15,0)</f>
        <v>21</v>
      </c>
      <c r="V1926" s="90">
        <f>VLOOKUP($B1926,'[10]Población Oficial 2019'!$E$6:$AW$96,16,0)</f>
        <v>20</v>
      </c>
      <c r="W1926" s="90">
        <f>VLOOKUP($B1926,'[10]Población Oficial 2019'!$E$6:$AW$96,17,0)</f>
        <v>19</v>
      </c>
      <c r="X1926" s="90">
        <f>VLOOKUP($B1926,'[10]Población Oficial 2019'!$E$6:$AW$96,18,0)</f>
        <v>18</v>
      </c>
      <c r="Y1926" s="90">
        <f>VLOOKUP($B1926,'[10]Población Oficial 2019'!$E$6:$AW$96,19,0)</f>
        <v>17</v>
      </c>
      <c r="Z1926" s="90">
        <f>VLOOKUP($B1926,'[10]Población Oficial 2019'!$E$6:$AW$96,20,0)</f>
        <v>16</v>
      </c>
      <c r="AA1926" s="90">
        <f>VLOOKUP($B1926,'[10]Población Oficial 2019'!$E$6:$AW$96,21,0)</f>
        <v>16</v>
      </c>
      <c r="AB1926" s="90">
        <f>VLOOKUP($B1926,'[10]Población Oficial 2019'!$E$6:$AW$96,22,0)</f>
        <v>15</v>
      </c>
      <c r="AC1926" s="90">
        <f>VLOOKUP($B1926,'[10]Población Oficial 2019'!$E$6:$AW$96,23,0)</f>
        <v>13</v>
      </c>
      <c r="AD1926" s="90">
        <f>VLOOKUP($B1926,'[10]Población Oficial 2019'!$E$6:$AW$96,24,0)</f>
        <v>65</v>
      </c>
      <c r="AE1926" s="90">
        <f>VLOOKUP($B1926,'[10]Población Oficial 2019'!$E$6:$AW$96,25,0)</f>
        <v>68</v>
      </c>
      <c r="AF1926" s="90">
        <f>VLOOKUP($B1926,'[10]Población Oficial 2019'!$E$6:$AW$96,26,0)</f>
        <v>68</v>
      </c>
      <c r="AG1926" s="90">
        <f>VLOOKUP($B1926,'[10]Población Oficial 2019'!$E$6:$AW$96,27,0)</f>
        <v>56</v>
      </c>
      <c r="AH1926" s="90">
        <f>VLOOKUP($B1926,'[10]Población Oficial 2019'!$E$6:$AW$96,28,0)</f>
        <v>51</v>
      </c>
      <c r="AI1926" s="90">
        <f>VLOOKUP($B1926,'[10]Población Oficial 2019'!$E$6:$AW$96,29,0)</f>
        <v>43</v>
      </c>
      <c r="AJ1926" s="90">
        <f>VLOOKUP($B1926,'[10]Población Oficial 2019'!$E$6:$AW$96,30,0)</f>
        <v>36</v>
      </c>
      <c r="AK1926" s="90">
        <f>VLOOKUP($B1926,'[10]Población Oficial 2019'!$E$6:$AW$96,31,0)</f>
        <v>28</v>
      </c>
      <c r="AL1926" s="90">
        <f>VLOOKUP($B1926,'[10]Población Oficial 2019'!$E$6:$AW$96,32,0)</f>
        <v>22</v>
      </c>
      <c r="AM1926" s="90">
        <f>VLOOKUP($B1926,'[10]Población Oficial 2019'!$E$6:$AW$96,33,0)</f>
        <v>15</v>
      </c>
      <c r="AN1926" s="90">
        <f>VLOOKUP($B1926,'[10]Población Oficial 2019'!$E$6:$AW$96,34,0)</f>
        <v>10</v>
      </c>
      <c r="AO1926" s="90">
        <f>VLOOKUP($B1926,'[10]Población Oficial 2019'!$E$6:$AW$96,35,0)</f>
        <v>6</v>
      </c>
      <c r="AP1926" s="90">
        <f>VLOOKUP($B1926,'[10]Población Oficial 2019'!$E$6:$AW$96,36,0)</f>
        <v>5</v>
      </c>
      <c r="AQ1926" s="90">
        <f>VLOOKUP($B1926,'[10]Población Oficial 2019'!$E$6:$AW$96,41,0)</f>
        <v>399</v>
      </c>
      <c r="AR1926" s="90">
        <f>VLOOKUP($B1926,'[10]Población Oficial 2019'!$E$6:$AW$96,42,0)</f>
        <v>47</v>
      </c>
      <c r="AS1926" s="90">
        <f>VLOOKUP($B1926,'[10]Población Oficial 2019'!$E$6:$AW$96,43,0)</f>
        <v>35</v>
      </c>
      <c r="AT1926" s="90">
        <f>VLOOKUP($B1926,'[10]Población Oficial 2019'!$E$6:$AW$96,44,0)</f>
        <v>167</v>
      </c>
      <c r="AU1926" s="90">
        <f>VLOOKUP($B1926,'[10]Población Oficial 2019'!$E$6:$AW$96,45,0)</f>
        <v>15</v>
      </c>
    </row>
    <row r="1927" spans="1:47" ht="12">
      <c r="A1927" s="58">
        <v>1928</v>
      </c>
      <c r="B1927" s="58">
        <v>4295</v>
      </c>
      <c r="C1927" s="59" t="s">
        <v>1176</v>
      </c>
      <c r="D1927" s="59" t="s">
        <v>1007</v>
      </c>
      <c r="E1927" s="59" t="s">
        <v>1032</v>
      </c>
      <c r="F1927" s="59" t="s">
        <v>1039</v>
      </c>
      <c r="G1927" s="12" t="s">
        <v>266</v>
      </c>
      <c r="H1927" s="14">
        <f t="shared" si="459"/>
        <v>4295</v>
      </c>
      <c r="I1927" s="14">
        <f t="shared" si="460"/>
        <v>948</v>
      </c>
      <c r="J1927" s="12">
        <f>VLOOKUP($B1927,'[1]METAS 2019'!$D$4:$Q$843,5,0)</f>
        <v>19</v>
      </c>
      <c r="K1927" s="12">
        <f>VLOOKUP($B1927,'[1]METAS 2019'!$D$4:$Q$843,4,0)</f>
        <v>23</v>
      </c>
      <c r="L1927" s="12">
        <f>VLOOKUP($B1927,'[1]METAS 2019'!$D$4:$Q$843,11,0)</f>
        <v>23</v>
      </c>
      <c r="M1927" s="12">
        <f>VLOOKUP($B1927,'[1]METAS 2019'!$D$4:$Q$843,12,0)</f>
        <v>18</v>
      </c>
      <c r="N1927" s="12">
        <f>VLOOKUP($B1927,'[1]METAS 2019'!$D$4:$Q$843,13,0)</f>
        <v>18</v>
      </c>
      <c r="O1927" s="12">
        <f>VLOOKUP($B1927,'[1]METAS 2019'!$D$4:$Q$843,14,0)</f>
        <v>16</v>
      </c>
      <c r="P1927" s="90">
        <f>VLOOKUP($B1927,'[10]Población Oficial 2019'!$E$6:$AW$96,10,0)</f>
        <v>33</v>
      </c>
      <c r="Q1927" s="105">
        <v>25</v>
      </c>
      <c r="R1927" s="105">
        <v>24</v>
      </c>
      <c r="S1927" s="105">
        <v>24</v>
      </c>
      <c r="T1927" s="105">
        <v>24</v>
      </c>
      <c r="U1927" s="105">
        <v>23</v>
      </c>
      <c r="V1927" s="105">
        <v>22</v>
      </c>
      <c r="W1927" s="105">
        <v>21</v>
      </c>
      <c r="X1927" s="105">
        <v>20</v>
      </c>
      <c r="Y1927" s="105">
        <v>18</v>
      </c>
      <c r="Z1927" s="105">
        <v>17</v>
      </c>
      <c r="AA1927" s="105">
        <v>17</v>
      </c>
      <c r="AB1927" s="105">
        <v>16</v>
      </c>
      <c r="AC1927" s="105">
        <v>14</v>
      </c>
      <c r="AD1927" s="105">
        <v>73</v>
      </c>
      <c r="AE1927" s="105">
        <v>75</v>
      </c>
      <c r="AF1927" s="105">
        <v>76</v>
      </c>
      <c r="AG1927" s="105">
        <v>64</v>
      </c>
      <c r="AH1927" s="105">
        <v>59</v>
      </c>
      <c r="AI1927" s="105">
        <v>49</v>
      </c>
      <c r="AJ1927" s="105">
        <v>41</v>
      </c>
      <c r="AK1927" s="105">
        <v>31</v>
      </c>
      <c r="AL1927" s="105">
        <v>25</v>
      </c>
      <c r="AM1927" s="105">
        <v>17</v>
      </c>
      <c r="AN1927" s="105">
        <v>11</v>
      </c>
      <c r="AO1927" s="105">
        <v>6</v>
      </c>
      <c r="AP1927" s="105">
        <v>6</v>
      </c>
      <c r="AQ1927" s="90">
        <f>VLOOKUP($B1927,'[10]Población Oficial 2019'!$E$6:$AW$96,41,0)</f>
        <v>576</v>
      </c>
      <c r="AR1927" s="90">
        <f>VLOOKUP($B1927,'[10]Población Oficial 2019'!$E$6:$AW$96,42,0)</f>
        <v>67</v>
      </c>
      <c r="AS1927" s="90">
        <f>VLOOKUP($B1927,'[10]Población Oficial 2019'!$E$6:$AW$96,43,0)</f>
        <v>50</v>
      </c>
      <c r="AT1927" s="90">
        <f>VLOOKUP($B1927,'[10]Población Oficial 2019'!$E$6:$AW$96,44,0)</f>
        <v>242</v>
      </c>
      <c r="AU1927" s="90">
        <f>VLOOKUP($B1927,'[10]Población Oficial 2019'!$E$6:$AW$96,45,0)</f>
        <v>16</v>
      </c>
    </row>
    <row r="1928" spans="1:47" ht="12">
      <c r="A1928" s="58">
        <v>1929</v>
      </c>
      <c r="B1928" s="58">
        <v>18118</v>
      </c>
      <c r="C1928" s="59" t="s">
        <v>1176</v>
      </c>
      <c r="D1928" s="59" t="s">
        <v>1007</v>
      </c>
      <c r="E1928" s="59" t="s">
        <v>1032</v>
      </c>
      <c r="F1928" s="59" t="s">
        <v>1040</v>
      </c>
      <c r="G1928" s="12" t="s">
        <v>266</v>
      </c>
      <c r="H1928" s="14">
        <f t="shared" si="459"/>
        <v>18118</v>
      </c>
      <c r="I1928" s="14">
        <f t="shared" si="460"/>
        <v>819</v>
      </c>
      <c r="J1928" s="12">
        <f>VLOOKUP($B1928,'[1]METAS 2019'!$D$4:$Q$843,5,0)</f>
        <v>16</v>
      </c>
      <c r="K1928" s="12">
        <f>VLOOKUP($B1928,'[1]METAS 2019'!$D$4:$Q$843,4,0)</f>
        <v>10</v>
      </c>
      <c r="L1928" s="12">
        <f>VLOOKUP($B1928,'[1]METAS 2019'!$D$4:$Q$843,11,0)</f>
        <v>18</v>
      </c>
      <c r="M1928" s="12">
        <f>VLOOKUP($B1928,'[1]METAS 2019'!$D$4:$Q$843,12,0)</f>
        <v>8</v>
      </c>
      <c r="N1928" s="12">
        <f>VLOOKUP($B1928,'[1]METAS 2019'!$D$4:$Q$843,13,0)</f>
        <v>19</v>
      </c>
      <c r="O1928" s="12">
        <f>VLOOKUP($B1928,'[1]METAS 2019'!$D$4:$Q$843,14,0)</f>
        <v>20</v>
      </c>
      <c r="P1928" s="90">
        <f>VLOOKUP($B1928,'[10]Población Oficial 2019'!$E$6:$AW$96,10,0)</f>
        <v>22</v>
      </c>
      <c r="Q1928" s="90">
        <f>VLOOKUP($B1928,'[10]Población Oficial 2019'!$E$6:$AW$96,11,0)</f>
        <v>22</v>
      </c>
      <c r="R1928" s="90">
        <f>VLOOKUP($B1928,'[10]Población Oficial 2019'!$E$6:$AW$96,12,0)</f>
        <v>22</v>
      </c>
      <c r="S1928" s="90">
        <f>VLOOKUP($B1928,'[10]Población Oficial 2019'!$E$6:$AW$96,13,0)</f>
        <v>21</v>
      </c>
      <c r="T1928" s="90">
        <f>VLOOKUP($B1928,'[10]Población Oficial 2019'!$E$6:$AW$96,14,0)</f>
        <v>21</v>
      </c>
      <c r="U1928" s="90">
        <f>VLOOKUP($B1928,'[10]Población Oficial 2019'!$E$6:$AW$96,15,0)</f>
        <v>20</v>
      </c>
      <c r="V1928" s="90">
        <f>VLOOKUP($B1928,'[10]Población Oficial 2019'!$E$6:$AW$96,16,0)</f>
        <v>19</v>
      </c>
      <c r="W1928" s="90">
        <f>VLOOKUP($B1928,'[10]Población Oficial 2019'!$E$6:$AW$96,17,0)</f>
        <v>19</v>
      </c>
      <c r="X1928" s="90">
        <f>VLOOKUP($B1928,'[10]Población Oficial 2019'!$E$6:$AW$96,18,0)</f>
        <v>18</v>
      </c>
      <c r="Y1928" s="90">
        <f>VLOOKUP($B1928,'[10]Población Oficial 2019'!$E$6:$AW$96,19,0)</f>
        <v>17</v>
      </c>
      <c r="Z1928" s="90">
        <f>VLOOKUP($B1928,'[10]Población Oficial 2019'!$E$6:$AW$96,20,0)</f>
        <v>16</v>
      </c>
      <c r="AA1928" s="90">
        <f>VLOOKUP($B1928,'[10]Población Oficial 2019'!$E$6:$AW$96,21,0)</f>
        <v>15</v>
      </c>
      <c r="AB1928" s="90">
        <f>VLOOKUP($B1928,'[10]Población Oficial 2019'!$E$6:$AW$96,22,0)</f>
        <v>15</v>
      </c>
      <c r="AC1928" s="90">
        <f>VLOOKUP($B1928,'[10]Población Oficial 2019'!$E$6:$AW$96,23,0)</f>
        <v>13</v>
      </c>
      <c r="AD1928" s="90">
        <f>VLOOKUP($B1928,'[10]Población Oficial 2019'!$E$6:$AW$96,24,0)</f>
        <v>64</v>
      </c>
      <c r="AE1928" s="90">
        <f>VLOOKUP($B1928,'[10]Población Oficial 2019'!$E$6:$AW$96,25,0)</f>
        <v>66</v>
      </c>
      <c r="AF1928" s="90">
        <f>VLOOKUP($B1928,'[10]Población Oficial 2019'!$E$6:$AW$96,26,0)</f>
        <v>67</v>
      </c>
      <c r="AG1928" s="90">
        <f>VLOOKUP($B1928,'[10]Población Oficial 2019'!$E$6:$AW$96,27,0)</f>
        <v>56</v>
      </c>
      <c r="AH1928" s="90">
        <f>VLOOKUP($B1928,'[10]Población Oficial 2019'!$E$6:$AW$96,28,0)</f>
        <v>51</v>
      </c>
      <c r="AI1928" s="90">
        <f>VLOOKUP($B1928,'[10]Población Oficial 2019'!$E$6:$AW$96,29,0)</f>
        <v>43</v>
      </c>
      <c r="AJ1928" s="90">
        <f>VLOOKUP($B1928,'[10]Población Oficial 2019'!$E$6:$AW$96,30,0)</f>
        <v>36</v>
      </c>
      <c r="AK1928" s="90">
        <f>VLOOKUP($B1928,'[10]Población Oficial 2019'!$E$6:$AW$96,31,0)</f>
        <v>27</v>
      </c>
      <c r="AL1928" s="90">
        <f>VLOOKUP($B1928,'[10]Población Oficial 2019'!$E$6:$AW$96,32,0)</f>
        <v>22</v>
      </c>
      <c r="AM1928" s="90">
        <f>VLOOKUP($B1928,'[10]Población Oficial 2019'!$E$6:$AW$96,33,0)</f>
        <v>15</v>
      </c>
      <c r="AN1928" s="90">
        <f>VLOOKUP($B1928,'[10]Población Oficial 2019'!$E$6:$AW$96,34,0)</f>
        <v>10</v>
      </c>
      <c r="AO1928" s="90">
        <f>VLOOKUP($B1928,'[10]Población Oficial 2019'!$E$6:$AW$96,35,0)</f>
        <v>6</v>
      </c>
      <c r="AP1928" s="90">
        <f>VLOOKUP($B1928,'[10]Población Oficial 2019'!$E$6:$AW$96,36,0)</f>
        <v>5</v>
      </c>
      <c r="AQ1928" s="90">
        <f>VLOOKUP($B1928,'[10]Población Oficial 2019'!$E$6:$AW$96,41,0)</f>
        <v>391</v>
      </c>
      <c r="AR1928" s="90">
        <f>VLOOKUP($B1928,'[10]Población Oficial 2019'!$E$6:$AW$96,42,0)</f>
        <v>46</v>
      </c>
      <c r="AS1928" s="90">
        <f>VLOOKUP($B1928,'[10]Población Oficial 2019'!$E$6:$AW$96,43,0)</f>
        <v>34</v>
      </c>
      <c r="AT1928" s="90">
        <f>VLOOKUP($B1928,'[10]Población Oficial 2019'!$E$6:$AW$96,44,0)</f>
        <v>164</v>
      </c>
      <c r="AU1928" s="90">
        <f>VLOOKUP($B1928,'[10]Población Oficial 2019'!$E$6:$AW$96,45,0)</f>
        <v>20</v>
      </c>
    </row>
    <row r="1929" spans="1:47" ht="12">
      <c r="A1929" s="58">
        <v>1930</v>
      </c>
      <c r="B1929" s="58">
        <v>4289</v>
      </c>
      <c r="C1929" s="59" t="s">
        <v>1176</v>
      </c>
      <c r="D1929" s="59" t="s">
        <v>1007</v>
      </c>
      <c r="E1929" s="59" t="s">
        <v>1032</v>
      </c>
      <c r="F1929" s="59" t="s">
        <v>1041</v>
      </c>
      <c r="G1929" s="12" t="s">
        <v>266</v>
      </c>
      <c r="H1929" s="14">
        <f t="shared" si="459"/>
        <v>4289</v>
      </c>
      <c r="I1929" s="14">
        <f t="shared" si="460"/>
        <v>1486</v>
      </c>
      <c r="J1929" s="12">
        <f>VLOOKUP($B1929,'[1]METAS 2019'!$D$4:$Q$843,5,0)</f>
        <v>35</v>
      </c>
      <c r="K1929" s="12">
        <f>VLOOKUP($B1929,'[1]METAS 2019'!$D$4:$Q$843,4,0)</f>
        <v>43</v>
      </c>
      <c r="L1929" s="12">
        <f>VLOOKUP($B1929,'[1]METAS 2019'!$D$4:$Q$843,11,0)</f>
        <v>29</v>
      </c>
      <c r="M1929" s="12">
        <f>VLOOKUP($B1929,'[1]METAS 2019'!$D$4:$Q$843,12,0)</f>
        <v>41</v>
      </c>
      <c r="N1929" s="12">
        <f>VLOOKUP($B1929,'[1]METAS 2019'!$D$4:$Q$843,13,0)</f>
        <v>33</v>
      </c>
      <c r="O1929" s="12">
        <f>VLOOKUP($B1929,'[1]METAS 2019'!$D$4:$Q$843,14,0)</f>
        <v>29</v>
      </c>
      <c r="P1929" s="90">
        <f>VLOOKUP($B1929,'[10]Población Oficial 2019'!$E$6:$AW$96,10,0)</f>
        <v>37</v>
      </c>
      <c r="Q1929" s="90">
        <f>VLOOKUP($B1929,'[10]Población Oficial 2019'!$E$6:$AW$96,11,0)</f>
        <v>38</v>
      </c>
      <c r="R1929" s="90">
        <f>VLOOKUP($B1929,'[10]Población Oficial 2019'!$E$6:$AW$96,12,0)</f>
        <v>37</v>
      </c>
      <c r="S1929" s="90">
        <f>VLOOKUP($B1929,'[10]Población Oficial 2019'!$E$6:$AW$96,13,0)</f>
        <v>37</v>
      </c>
      <c r="T1929" s="90">
        <f>VLOOKUP($B1929,'[10]Población Oficial 2019'!$E$6:$AW$96,14,0)</f>
        <v>36</v>
      </c>
      <c r="U1929" s="90">
        <f>VLOOKUP($B1929,'[10]Población Oficial 2019'!$E$6:$AW$96,15,0)</f>
        <v>35</v>
      </c>
      <c r="V1929" s="90">
        <f>VLOOKUP($B1929,'[10]Población Oficial 2019'!$E$6:$AW$96,16,0)</f>
        <v>33</v>
      </c>
      <c r="W1929" s="90">
        <f>VLOOKUP($B1929,'[10]Población Oficial 2019'!$E$6:$AW$96,17,0)</f>
        <v>32</v>
      </c>
      <c r="X1929" s="90">
        <f>VLOOKUP($B1929,'[10]Población Oficial 2019'!$E$6:$AW$96,18,0)</f>
        <v>30</v>
      </c>
      <c r="Y1929" s="90">
        <f>VLOOKUP($B1929,'[10]Población Oficial 2019'!$E$6:$AW$96,19,0)</f>
        <v>29</v>
      </c>
      <c r="Z1929" s="90">
        <f>VLOOKUP($B1929,'[10]Población Oficial 2019'!$E$6:$AW$96,20,0)</f>
        <v>27</v>
      </c>
      <c r="AA1929" s="90">
        <f>VLOOKUP($B1929,'[10]Población Oficial 2019'!$E$6:$AW$96,21,0)</f>
        <v>26</v>
      </c>
      <c r="AB1929" s="90">
        <f>VLOOKUP($B1929,'[10]Población Oficial 2019'!$E$6:$AW$96,22,0)</f>
        <v>25</v>
      </c>
      <c r="AC1929" s="90">
        <f>VLOOKUP($B1929,'[10]Población Oficial 2019'!$E$6:$AW$96,23,0)</f>
        <v>24</v>
      </c>
      <c r="AD1929" s="90">
        <f>VLOOKUP($B1929,'[10]Población Oficial 2019'!$E$6:$AW$96,24,0)</f>
        <v>113</v>
      </c>
      <c r="AE1929" s="90">
        <f>VLOOKUP($B1929,'[10]Población Oficial 2019'!$E$6:$AW$96,25,0)</f>
        <v>118</v>
      </c>
      <c r="AF1929" s="90">
        <f>VLOOKUP($B1929,'[10]Población Oficial 2019'!$E$6:$AW$96,26,0)</f>
        <v>119</v>
      </c>
      <c r="AG1929" s="90">
        <f>VLOOKUP($B1929,'[10]Población Oficial 2019'!$E$6:$AW$96,27,0)</f>
        <v>99</v>
      </c>
      <c r="AH1929" s="90">
        <f>VLOOKUP($B1929,'[10]Población Oficial 2019'!$E$6:$AW$96,28,0)</f>
        <v>91</v>
      </c>
      <c r="AI1929" s="90">
        <f>VLOOKUP($B1929,'[10]Población Oficial 2019'!$E$6:$AW$96,29,0)</f>
        <v>76</v>
      </c>
      <c r="AJ1929" s="90">
        <f>VLOOKUP($B1929,'[10]Población Oficial 2019'!$E$6:$AW$96,30,0)</f>
        <v>63</v>
      </c>
      <c r="AK1929" s="90">
        <f>VLOOKUP($B1929,'[10]Población Oficial 2019'!$E$6:$AW$96,31,0)</f>
        <v>49</v>
      </c>
      <c r="AL1929" s="90">
        <f>VLOOKUP($B1929,'[10]Población Oficial 2019'!$E$6:$AW$96,32,0)</f>
        <v>39</v>
      </c>
      <c r="AM1929" s="90">
        <f>VLOOKUP($B1929,'[10]Población Oficial 2019'!$E$6:$AW$96,33,0)</f>
        <v>27</v>
      </c>
      <c r="AN1929" s="90">
        <f>VLOOKUP($B1929,'[10]Población Oficial 2019'!$E$6:$AW$96,34,0)</f>
        <v>17</v>
      </c>
      <c r="AO1929" s="90">
        <f>VLOOKUP($B1929,'[10]Población Oficial 2019'!$E$6:$AW$96,35,0)</f>
        <v>10</v>
      </c>
      <c r="AP1929" s="90">
        <f>VLOOKUP($B1929,'[10]Población Oficial 2019'!$E$6:$AW$96,36,0)</f>
        <v>9</v>
      </c>
      <c r="AQ1929" s="90">
        <f>VLOOKUP($B1929,'[10]Población Oficial 2019'!$E$6:$AW$96,41,0)</f>
        <v>704</v>
      </c>
      <c r="AR1929" s="90">
        <f>VLOOKUP($B1929,'[10]Población Oficial 2019'!$E$6:$AW$96,42,0)</f>
        <v>82</v>
      </c>
      <c r="AS1929" s="90">
        <f>VLOOKUP($B1929,'[10]Población Oficial 2019'!$E$6:$AW$96,43,0)</f>
        <v>61</v>
      </c>
      <c r="AT1929" s="90">
        <f>VLOOKUP($B1929,'[10]Población Oficial 2019'!$E$6:$AW$96,44,0)</f>
        <v>296</v>
      </c>
      <c r="AU1929" s="90">
        <f>VLOOKUP($B1929,'[10]Población Oficial 2019'!$E$6:$AW$96,45,0)</f>
        <v>34</v>
      </c>
    </row>
    <row r="1930" spans="1:47" ht="12">
      <c r="A1930" s="58">
        <v>1931</v>
      </c>
      <c r="B1930" s="58">
        <v>7432</v>
      </c>
      <c r="C1930" s="59" t="s">
        <v>1176</v>
      </c>
      <c r="D1930" s="59" t="s">
        <v>1007</v>
      </c>
      <c r="E1930" s="59" t="s">
        <v>1032</v>
      </c>
      <c r="F1930" s="59" t="s">
        <v>1042</v>
      </c>
      <c r="G1930" s="12" t="s">
        <v>266</v>
      </c>
      <c r="H1930" s="14">
        <f t="shared" si="459"/>
        <v>7432</v>
      </c>
      <c r="I1930" s="14">
        <f t="shared" si="460"/>
        <v>609</v>
      </c>
      <c r="J1930" s="12">
        <f>VLOOKUP($B1930,'[1]METAS 2019'!$D$4:$Q$843,5,0)</f>
        <v>6</v>
      </c>
      <c r="K1930" s="12">
        <f>VLOOKUP($B1930,'[1]METAS 2019'!$D$4:$Q$843,4,0)</f>
        <v>8</v>
      </c>
      <c r="L1930" s="12">
        <f>VLOOKUP($B1930,'[1]METAS 2019'!$D$4:$Q$843,11,0)</f>
        <v>12</v>
      </c>
      <c r="M1930" s="12">
        <f>VLOOKUP($B1930,'[1]METAS 2019'!$D$4:$Q$843,12,0)</f>
        <v>14</v>
      </c>
      <c r="N1930" s="12">
        <f>VLOOKUP($B1930,'[1]METAS 2019'!$D$4:$Q$843,13,0)</f>
        <v>12</v>
      </c>
      <c r="O1930" s="12">
        <f>VLOOKUP($B1930,'[1]METAS 2019'!$D$4:$Q$843,14,0)</f>
        <v>10</v>
      </c>
      <c r="P1930" s="90">
        <f>VLOOKUP($B1930,'[10]Población Oficial 2019'!$E$6:$AW$96,10,0)</f>
        <v>17</v>
      </c>
      <c r="Q1930" s="90">
        <f>VLOOKUP($B1930,'[10]Población Oficial 2019'!$E$6:$AW$96,11,0)</f>
        <v>17</v>
      </c>
      <c r="R1930" s="90">
        <f>VLOOKUP($B1930,'[10]Población Oficial 2019'!$E$6:$AW$96,12,0)</f>
        <v>16</v>
      </c>
      <c r="S1930" s="90">
        <f>VLOOKUP($B1930,'[10]Población Oficial 2019'!$E$6:$AW$96,13,0)</f>
        <v>16</v>
      </c>
      <c r="T1930" s="90">
        <f>VLOOKUP($B1930,'[10]Población Oficial 2019'!$E$6:$AW$96,14,0)</f>
        <v>16</v>
      </c>
      <c r="U1930" s="90">
        <f>VLOOKUP($B1930,'[10]Población Oficial 2019'!$E$6:$AW$96,15,0)</f>
        <v>15</v>
      </c>
      <c r="V1930" s="90">
        <f>VLOOKUP($B1930,'[10]Población Oficial 2019'!$E$6:$AW$96,16,0)</f>
        <v>15</v>
      </c>
      <c r="W1930" s="90">
        <f>VLOOKUP($B1930,'[10]Población Oficial 2019'!$E$6:$AW$96,17,0)</f>
        <v>14</v>
      </c>
      <c r="X1930" s="90">
        <f>VLOOKUP($B1930,'[10]Población Oficial 2019'!$E$6:$AW$96,18,0)</f>
        <v>14</v>
      </c>
      <c r="Y1930" s="90">
        <f>VLOOKUP($B1930,'[10]Población Oficial 2019'!$E$6:$AW$96,19,0)</f>
        <v>13</v>
      </c>
      <c r="Z1930" s="90">
        <f>VLOOKUP($B1930,'[10]Población Oficial 2019'!$E$6:$AW$96,20,0)</f>
        <v>12</v>
      </c>
      <c r="AA1930" s="90">
        <f>VLOOKUP($B1930,'[10]Población Oficial 2019'!$E$6:$AW$96,21,0)</f>
        <v>12</v>
      </c>
      <c r="AB1930" s="90">
        <f>VLOOKUP($B1930,'[10]Población Oficial 2019'!$E$6:$AW$96,22,0)</f>
        <v>11</v>
      </c>
      <c r="AC1930" s="90">
        <f>VLOOKUP($B1930,'[10]Población Oficial 2019'!$E$6:$AW$96,23,0)</f>
        <v>10</v>
      </c>
      <c r="AD1930" s="90">
        <f>VLOOKUP($B1930,'[10]Población Oficial 2019'!$E$6:$AW$96,24,0)</f>
        <v>48</v>
      </c>
      <c r="AE1930" s="90">
        <f>VLOOKUP($B1930,'[10]Población Oficial 2019'!$E$6:$AW$96,25,0)</f>
        <v>50</v>
      </c>
      <c r="AF1930" s="90">
        <f>VLOOKUP($B1930,'[10]Población Oficial 2019'!$E$6:$AW$96,26,0)</f>
        <v>50</v>
      </c>
      <c r="AG1930" s="90">
        <f>VLOOKUP($B1930,'[10]Población Oficial 2019'!$E$6:$AW$96,27,0)</f>
        <v>42</v>
      </c>
      <c r="AH1930" s="90">
        <f>VLOOKUP($B1930,'[10]Población Oficial 2019'!$E$6:$AW$96,28,0)</f>
        <v>38</v>
      </c>
      <c r="AI1930" s="90">
        <f>VLOOKUP($B1930,'[10]Población Oficial 2019'!$E$6:$AW$96,29,0)</f>
        <v>33</v>
      </c>
      <c r="AJ1930" s="90">
        <f>VLOOKUP($B1930,'[10]Población Oficial 2019'!$E$6:$AW$96,30,0)</f>
        <v>26</v>
      </c>
      <c r="AK1930" s="90">
        <f>VLOOKUP($B1930,'[10]Población Oficial 2019'!$E$6:$AW$96,31,0)</f>
        <v>20</v>
      </c>
      <c r="AL1930" s="90">
        <f>VLOOKUP($B1930,'[10]Población Oficial 2019'!$E$6:$AW$96,32,0)</f>
        <v>16</v>
      </c>
      <c r="AM1930" s="90">
        <f>VLOOKUP($B1930,'[10]Población Oficial 2019'!$E$6:$AW$96,33,0)</f>
        <v>11</v>
      </c>
      <c r="AN1930" s="90">
        <f>VLOOKUP($B1930,'[10]Población Oficial 2019'!$E$6:$AW$96,34,0)</f>
        <v>7</v>
      </c>
      <c r="AO1930" s="90">
        <f>VLOOKUP($B1930,'[10]Población Oficial 2019'!$E$6:$AW$96,35,0)</f>
        <v>4</v>
      </c>
      <c r="AP1930" s="90">
        <f>VLOOKUP($B1930,'[10]Población Oficial 2019'!$E$6:$AW$96,36,0)</f>
        <v>4</v>
      </c>
      <c r="AQ1930" s="90">
        <f>VLOOKUP($B1930,'[10]Población Oficial 2019'!$E$6:$AW$96,41,0)</f>
        <v>292</v>
      </c>
      <c r="AR1930" s="90">
        <f>VLOOKUP($B1930,'[10]Población Oficial 2019'!$E$6:$AW$96,42,0)</f>
        <v>34</v>
      </c>
      <c r="AS1930" s="90">
        <f>VLOOKUP($B1930,'[10]Población Oficial 2019'!$E$6:$AW$96,43,0)</f>
        <v>25</v>
      </c>
      <c r="AT1930" s="90">
        <f>VLOOKUP($B1930,'[10]Población Oficial 2019'!$E$6:$AW$96,44,0)</f>
        <v>122</v>
      </c>
      <c r="AU1930" s="90">
        <f>VLOOKUP($B1930,'[10]Población Oficial 2019'!$E$6:$AW$96,45,0)</f>
        <v>6</v>
      </c>
    </row>
    <row r="1931" spans="1:47" ht="12">
      <c r="A1931" s="58">
        <v>1932</v>
      </c>
      <c r="B1931" s="58">
        <v>4293</v>
      </c>
      <c r="C1931" s="59" t="s">
        <v>1176</v>
      </c>
      <c r="D1931" s="59" t="s">
        <v>1007</v>
      </c>
      <c r="E1931" s="59" t="s">
        <v>1032</v>
      </c>
      <c r="F1931" s="59" t="s">
        <v>1043</v>
      </c>
      <c r="G1931" s="12" t="s">
        <v>266</v>
      </c>
      <c r="H1931" s="14">
        <f t="shared" si="459"/>
        <v>4293</v>
      </c>
      <c r="I1931" s="14">
        <f t="shared" si="460"/>
        <v>350</v>
      </c>
      <c r="J1931" s="12">
        <f>VLOOKUP($B1931,'[1]METAS 2019'!$D$4:$Q$843,5,0)</f>
        <v>2</v>
      </c>
      <c r="K1931" s="12">
        <f>VLOOKUP($B1931,'[1]METAS 2019'!$D$4:$Q$843,4,0)</f>
        <v>2</v>
      </c>
      <c r="L1931" s="12">
        <f>VLOOKUP($B1931,'[1]METAS 2019'!$D$4:$Q$843,11,0)</f>
        <v>4</v>
      </c>
      <c r="M1931" s="12">
        <f>VLOOKUP($B1931,'[1]METAS 2019'!$D$4:$Q$843,12,0)</f>
        <v>4</v>
      </c>
      <c r="N1931" s="12">
        <f>VLOOKUP($B1931,'[1]METAS 2019'!$D$4:$Q$843,13,0)</f>
        <v>6</v>
      </c>
      <c r="O1931" s="12">
        <f>VLOOKUP($B1931,'[1]METAS 2019'!$D$4:$Q$843,14,0)</f>
        <v>7</v>
      </c>
      <c r="P1931" s="90">
        <f>VLOOKUP($B1931,'[10]Población Oficial 2019'!$E$6:$AW$96,10,0)</f>
        <v>10</v>
      </c>
      <c r="Q1931" s="90">
        <f>VLOOKUP($B1931,'[10]Población Oficial 2019'!$E$6:$AW$96,11,0)</f>
        <v>10</v>
      </c>
      <c r="R1931" s="90">
        <f>VLOOKUP($B1931,'[10]Población Oficial 2019'!$E$6:$AW$96,12,0)</f>
        <v>10</v>
      </c>
      <c r="S1931" s="90">
        <f>VLOOKUP($B1931,'[10]Población Oficial 2019'!$E$6:$AW$96,13,0)</f>
        <v>10</v>
      </c>
      <c r="T1931" s="90">
        <f>VLOOKUP($B1931,'[10]Población Oficial 2019'!$E$6:$AW$96,14,0)</f>
        <v>9</v>
      </c>
      <c r="U1931" s="90">
        <f>VLOOKUP($B1931,'[10]Población Oficial 2019'!$E$6:$AW$96,15,0)</f>
        <v>9</v>
      </c>
      <c r="V1931" s="90">
        <f>VLOOKUP($B1931,'[10]Población Oficial 2019'!$E$6:$AW$96,16,0)</f>
        <v>9</v>
      </c>
      <c r="W1931" s="90">
        <f>VLOOKUP($B1931,'[10]Población Oficial 2019'!$E$6:$AW$96,17,0)</f>
        <v>9</v>
      </c>
      <c r="X1931" s="90">
        <f>VLOOKUP($B1931,'[10]Población Oficial 2019'!$E$6:$AW$96,18,0)</f>
        <v>8</v>
      </c>
      <c r="Y1931" s="90">
        <f>VLOOKUP($B1931,'[10]Población Oficial 2019'!$E$6:$AW$96,19,0)</f>
        <v>8</v>
      </c>
      <c r="Z1931" s="90">
        <f>VLOOKUP($B1931,'[10]Población Oficial 2019'!$E$6:$AW$96,20,0)</f>
        <v>7</v>
      </c>
      <c r="AA1931" s="90">
        <f>VLOOKUP($B1931,'[10]Población Oficial 2019'!$E$6:$AW$96,21,0)</f>
        <v>7</v>
      </c>
      <c r="AB1931" s="90">
        <f>VLOOKUP($B1931,'[10]Población Oficial 2019'!$E$6:$AW$96,22,0)</f>
        <v>7</v>
      </c>
      <c r="AC1931" s="90">
        <f>VLOOKUP($B1931,'[10]Población Oficial 2019'!$E$6:$AW$96,23,0)</f>
        <v>6</v>
      </c>
      <c r="AD1931" s="90">
        <f>VLOOKUP($B1931,'[10]Población Oficial 2019'!$E$6:$AW$96,24,0)</f>
        <v>29</v>
      </c>
      <c r="AE1931" s="90">
        <f>VLOOKUP($B1931,'[10]Población Oficial 2019'!$E$6:$AW$96,25,0)</f>
        <v>30</v>
      </c>
      <c r="AF1931" s="90">
        <f>VLOOKUP($B1931,'[10]Población Oficial 2019'!$E$6:$AW$96,26,0)</f>
        <v>30</v>
      </c>
      <c r="AG1931" s="90">
        <f>VLOOKUP($B1931,'[10]Población Oficial 2019'!$E$6:$AW$96,27,0)</f>
        <v>24</v>
      </c>
      <c r="AH1931" s="90">
        <f>VLOOKUP($B1931,'[10]Población Oficial 2019'!$E$6:$AW$96,28,0)</f>
        <v>23</v>
      </c>
      <c r="AI1931" s="90">
        <f>VLOOKUP($B1931,'[10]Población Oficial 2019'!$E$6:$AW$96,29,0)</f>
        <v>19</v>
      </c>
      <c r="AJ1931" s="90">
        <f>VLOOKUP($B1931,'[10]Población Oficial 2019'!$E$6:$AW$96,30,0)</f>
        <v>16</v>
      </c>
      <c r="AK1931" s="90">
        <f>VLOOKUP($B1931,'[10]Población Oficial 2019'!$E$6:$AW$96,31,0)</f>
        <v>12</v>
      </c>
      <c r="AL1931" s="90">
        <f>VLOOKUP($B1931,'[10]Población Oficial 2019'!$E$6:$AW$96,32,0)</f>
        <v>9</v>
      </c>
      <c r="AM1931" s="90">
        <f>VLOOKUP($B1931,'[10]Población Oficial 2019'!$E$6:$AW$96,33,0)</f>
        <v>6</v>
      </c>
      <c r="AN1931" s="90">
        <f>VLOOKUP($B1931,'[10]Población Oficial 2019'!$E$6:$AW$96,34,0)</f>
        <v>4</v>
      </c>
      <c r="AO1931" s="90">
        <f>VLOOKUP($B1931,'[10]Población Oficial 2019'!$E$6:$AW$96,35,0)</f>
        <v>2</v>
      </c>
      <c r="AP1931" s="90">
        <f>VLOOKUP($B1931,'[10]Población Oficial 2019'!$E$6:$AW$96,36,0)</f>
        <v>2</v>
      </c>
      <c r="AQ1931" s="90">
        <f>VLOOKUP($B1931,'[10]Población Oficial 2019'!$E$6:$AW$96,41,0)</f>
        <v>168</v>
      </c>
      <c r="AR1931" s="90">
        <f>VLOOKUP($B1931,'[10]Población Oficial 2019'!$E$6:$AW$96,42,0)</f>
        <v>20</v>
      </c>
      <c r="AS1931" s="90">
        <f>VLOOKUP($B1931,'[10]Población Oficial 2019'!$E$6:$AW$96,43,0)</f>
        <v>15</v>
      </c>
      <c r="AT1931" s="90">
        <f>VLOOKUP($B1931,'[10]Población Oficial 2019'!$E$6:$AW$96,44,0)</f>
        <v>70</v>
      </c>
      <c r="AU1931" s="90">
        <f>VLOOKUP($B1931,'[10]Población Oficial 2019'!$E$6:$AW$96,45,0)</f>
        <v>2</v>
      </c>
    </row>
    <row r="1932" spans="1:47" ht="12">
      <c r="A1932" s="58">
        <v>1933</v>
      </c>
      <c r="B1932" s="58">
        <v>16138</v>
      </c>
      <c r="C1932" s="59" t="s">
        <v>1176</v>
      </c>
      <c r="D1932" s="59" t="s">
        <v>1007</v>
      </c>
      <c r="E1932" s="59" t="s">
        <v>1032</v>
      </c>
      <c r="F1932" s="59" t="s">
        <v>1044</v>
      </c>
      <c r="G1932" s="12" t="s">
        <v>266</v>
      </c>
      <c r="H1932" s="14">
        <f t="shared" si="459"/>
        <v>16138</v>
      </c>
      <c r="I1932" s="14">
        <f t="shared" si="460"/>
        <v>859</v>
      </c>
      <c r="J1932" s="12">
        <f>VLOOKUP($B1932,'[1]METAS 2019'!$D$4:$Q$843,5,0)</f>
        <v>7</v>
      </c>
      <c r="K1932" s="12">
        <f>VLOOKUP($B1932,'[1]METAS 2019'!$D$4:$Q$843,4,0)</f>
        <v>9</v>
      </c>
      <c r="L1932" s="12">
        <f>VLOOKUP($B1932,'[1]METAS 2019'!$D$4:$Q$843,11,0)</f>
        <v>15</v>
      </c>
      <c r="M1932" s="12">
        <f>VLOOKUP($B1932,'[1]METAS 2019'!$D$4:$Q$843,12,0)</f>
        <v>9</v>
      </c>
      <c r="N1932" s="12">
        <f>VLOOKUP($B1932,'[1]METAS 2019'!$D$4:$Q$843,13,0)</f>
        <v>9</v>
      </c>
      <c r="O1932" s="12">
        <f>VLOOKUP($B1932,'[1]METAS 2019'!$D$4:$Q$843,14,0)</f>
        <v>13</v>
      </c>
      <c r="P1932" s="90">
        <f>VLOOKUP($B1932,'[10]Población Oficial 2019'!$E$6:$AW$96,10,0)</f>
        <v>24</v>
      </c>
      <c r="Q1932" s="90">
        <f>VLOOKUP($B1932,'[10]Población Oficial 2019'!$E$6:$AW$96,11,0)</f>
        <v>24</v>
      </c>
      <c r="R1932" s="90">
        <f>VLOOKUP($B1932,'[10]Población Oficial 2019'!$E$6:$AW$96,12,0)</f>
        <v>24</v>
      </c>
      <c r="S1932" s="90">
        <f>VLOOKUP($B1932,'[10]Población Oficial 2019'!$E$6:$AW$96,13,0)</f>
        <v>23</v>
      </c>
      <c r="T1932" s="90">
        <f>VLOOKUP($B1932,'[10]Población Oficial 2019'!$E$6:$AW$96,14,0)</f>
        <v>23</v>
      </c>
      <c r="U1932" s="90">
        <f>VLOOKUP($B1932,'[10]Población Oficial 2019'!$E$6:$AW$96,15,0)</f>
        <v>22</v>
      </c>
      <c r="V1932" s="90">
        <f>VLOOKUP($B1932,'[10]Población Oficial 2019'!$E$6:$AW$96,16,0)</f>
        <v>21</v>
      </c>
      <c r="W1932" s="90">
        <f>VLOOKUP($B1932,'[10]Población Oficial 2019'!$E$6:$AW$96,17,0)</f>
        <v>20</v>
      </c>
      <c r="X1932" s="90">
        <f>VLOOKUP($B1932,'[10]Población Oficial 2019'!$E$6:$AW$96,18,0)</f>
        <v>20</v>
      </c>
      <c r="Y1932" s="90">
        <f>VLOOKUP($B1932,'[10]Población Oficial 2019'!$E$6:$AW$96,19,0)</f>
        <v>19</v>
      </c>
      <c r="Z1932" s="90">
        <f>VLOOKUP($B1932,'[10]Población Oficial 2019'!$E$6:$AW$96,20,0)</f>
        <v>18</v>
      </c>
      <c r="AA1932" s="90">
        <f>VLOOKUP($B1932,'[10]Población Oficial 2019'!$E$6:$AW$96,21,0)</f>
        <v>17</v>
      </c>
      <c r="AB1932" s="90">
        <f>VLOOKUP($B1932,'[10]Población Oficial 2019'!$E$6:$AW$96,22,0)</f>
        <v>16</v>
      </c>
      <c r="AC1932" s="90">
        <f>VLOOKUP($B1932,'[10]Población Oficial 2019'!$E$6:$AW$96,23,0)</f>
        <v>15</v>
      </c>
      <c r="AD1932" s="90">
        <f>VLOOKUP($B1932,'[10]Población Oficial 2019'!$E$6:$AW$96,24,0)</f>
        <v>70</v>
      </c>
      <c r="AE1932" s="90">
        <f>VLOOKUP($B1932,'[10]Población Oficial 2019'!$E$6:$AW$96,25,0)</f>
        <v>72</v>
      </c>
      <c r="AF1932" s="90">
        <f>VLOOKUP($B1932,'[10]Población Oficial 2019'!$E$6:$AW$96,26,0)</f>
        <v>73</v>
      </c>
      <c r="AG1932" s="90">
        <f>VLOOKUP($B1932,'[10]Población Oficial 2019'!$E$6:$AW$96,27,0)</f>
        <v>61</v>
      </c>
      <c r="AH1932" s="90">
        <f>VLOOKUP($B1932,'[10]Población Oficial 2019'!$E$6:$AW$96,28,0)</f>
        <v>56</v>
      </c>
      <c r="AI1932" s="90">
        <f>VLOOKUP($B1932,'[10]Población Oficial 2019'!$E$6:$AW$96,29,0)</f>
        <v>47</v>
      </c>
      <c r="AJ1932" s="90">
        <f>VLOOKUP($B1932,'[10]Población Oficial 2019'!$E$6:$AW$96,30,0)</f>
        <v>39</v>
      </c>
      <c r="AK1932" s="90">
        <f>VLOOKUP($B1932,'[10]Población Oficial 2019'!$E$6:$AW$96,31,0)</f>
        <v>31</v>
      </c>
      <c r="AL1932" s="90">
        <f>VLOOKUP($B1932,'[10]Población Oficial 2019'!$E$6:$AW$96,32,0)</f>
        <v>24</v>
      </c>
      <c r="AM1932" s="90">
        <f>VLOOKUP($B1932,'[10]Población Oficial 2019'!$E$6:$AW$96,33,0)</f>
        <v>17</v>
      </c>
      <c r="AN1932" s="90">
        <f>VLOOKUP($B1932,'[10]Población Oficial 2019'!$E$6:$AW$96,34,0)</f>
        <v>10</v>
      </c>
      <c r="AO1932" s="90">
        <f>VLOOKUP($B1932,'[10]Población Oficial 2019'!$E$6:$AW$96,35,0)</f>
        <v>6</v>
      </c>
      <c r="AP1932" s="90">
        <f>VLOOKUP($B1932,'[10]Población Oficial 2019'!$E$6:$AW$96,36,0)</f>
        <v>5</v>
      </c>
      <c r="AQ1932" s="90">
        <f>VLOOKUP($B1932,'[10]Población Oficial 2019'!$E$6:$AW$96,41,0)</f>
        <v>409</v>
      </c>
      <c r="AR1932" s="90">
        <f>VLOOKUP($B1932,'[10]Población Oficial 2019'!$E$6:$AW$96,42,0)</f>
        <v>48</v>
      </c>
      <c r="AS1932" s="90">
        <f>VLOOKUP($B1932,'[10]Población Oficial 2019'!$E$6:$AW$96,43,0)</f>
        <v>36</v>
      </c>
      <c r="AT1932" s="90">
        <f>VLOOKUP($B1932,'[10]Población Oficial 2019'!$E$6:$AW$96,44,0)</f>
        <v>172</v>
      </c>
      <c r="AU1932" s="90">
        <f>VLOOKUP($B1932,'[10]Población Oficial 2019'!$E$6:$AW$96,45,0)</f>
        <v>7</v>
      </c>
    </row>
    <row r="1933" spans="1:47" ht="12">
      <c r="A1933" s="58">
        <v>1934</v>
      </c>
      <c r="B1933" s="58">
        <v>4294</v>
      </c>
      <c r="C1933" s="59" t="s">
        <v>1176</v>
      </c>
      <c r="D1933" s="59" t="s">
        <v>1007</v>
      </c>
      <c r="E1933" s="59" t="s">
        <v>1032</v>
      </c>
      <c r="F1933" s="59" t="s">
        <v>1045</v>
      </c>
      <c r="G1933" s="12" t="s">
        <v>266</v>
      </c>
      <c r="H1933" s="14">
        <f t="shared" si="459"/>
        <v>4294</v>
      </c>
      <c r="I1933" s="14">
        <f t="shared" si="460"/>
        <v>1422</v>
      </c>
      <c r="J1933" s="12">
        <f>VLOOKUP($B1933,'[1]METAS 2019'!$D$4:$Q$843,5,0)</f>
        <v>30</v>
      </c>
      <c r="K1933" s="12">
        <f>VLOOKUP($B1933,'[1]METAS 2019'!$D$4:$Q$843,4,0)</f>
        <v>36</v>
      </c>
      <c r="L1933" s="12">
        <f>VLOOKUP($B1933,'[1]METAS 2019'!$D$4:$Q$843,11,0)</f>
        <v>32</v>
      </c>
      <c r="M1933" s="12">
        <f>VLOOKUP($B1933,'[1]METAS 2019'!$D$4:$Q$843,12,0)</f>
        <v>33</v>
      </c>
      <c r="N1933" s="12">
        <f>VLOOKUP($B1933,'[1]METAS 2019'!$D$4:$Q$843,13,0)</f>
        <v>38</v>
      </c>
      <c r="O1933" s="12">
        <f>VLOOKUP($B1933,'[1]METAS 2019'!$D$4:$Q$843,14,0)</f>
        <v>46</v>
      </c>
      <c r="P1933" s="90">
        <f>VLOOKUP($B1933,'[10]Población Oficial 2019'!$E$6:$AW$96,10,0)</f>
        <v>36</v>
      </c>
      <c r="Q1933" s="90">
        <f>VLOOKUP($B1933,'[10]Población Oficial 2019'!$E$6:$AW$96,11,0)</f>
        <v>36</v>
      </c>
      <c r="R1933" s="90">
        <f>VLOOKUP($B1933,'[10]Población Oficial 2019'!$E$6:$AW$96,12,0)</f>
        <v>36</v>
      </c>
      <c r="S1933" s="90">
        <f>VLOOKUP($B1933,'[10]Población Oficial 2019'!$E$6:$AW$96,13,0)</f>
        <v>35</v>
      </c>
      <c r="T1933" s="90">
        <f>VLOOKUP($B1933,'[10]Población Oficial 2019'!$E$6:$AW$96,14,0)</f>
        <v>34</v>
      </c>
      <c r="U1933" s="90">
        <f>VLOOKUP($B1933,'[10]Población Oficial 2019'!$E$6:$AW$96,15,0)</f>
        <v>33</v>
      </c>
      <c r="V1933" s="90">
        <f>VLOOKUP($B1933,'[10]Población Oficial 2019'!$E$6:$AW$96,16,0)</f>
        <v>32</v>
      </c>
      <c r="W1933" s="90">
        <f>VLOOKUP($B1933,'[10]Población Oficial 2019'!$E$6:$AW$96,17,0)</f>
        <v>31</v>
      </c>
      <c r="X1933" s="90">
        <f>VLOOKUP($B1933,'[10]Población Oficial 2019'!$E$6:$AW$96,18,0)</f>
        <v>29</v>
      </c>
      <c r="Y1933" s="90">
        <f>VLOOKUP($B1933,'[10]Población Oficial 2019'!$E$6:$AW$96,19,0)</f>
        <v>28</v>
      </c>
      <c r="Z1933" s="90">
        <f>VLOOKUP($B1933,'[10]Población Oficial 2019'!$E$6:$AW$96,20,0)</f>
        <v>26</v>
      </c>
      <c r="AA1933" s="90">
        <f>VLOOKUP($B1933,'[10]Población Oficial 2019'!$E$6:$AW$96,21,0)</f>
        <v>25</v>
      </c>
      <c r="AB1933" s="90">
        <f>VLOOKUP($B1933,'[10]Población Oficial 2019'!$E$6:$AW$96,22,0)</f>
        <v>24</v>
      </c>
      <c r="AC1933" s="90">
        <f>VLOOKUP($B1933,'[10]Población Oficial 2019'!$E$6:$AW$96,23,0)</f>
        <v>22</v>
      </c>
      <c r="AD1933" s="90">
        <f>VLOOKUP($B1933,'[10]Población Oficial 2019'!$E$6:$AW$96,24,0)</f>
        <v>107</v>
      </c>
      <c r="AE1933" s="90">
        <f>VLOOKUP($B1933,'[10]Población Oficial 2019'!$E$6:$AW$96,25,0)</f>
        <v>112</v>
      </c>
      <c r="AF1933" s="90">
        <f>VLOOKUP($B1933,'[10]Población Oficial 2019'!$E$6:$AW$96,26,0)</f>
        <v>112</v>
      </c>
      <c r="AG1933" s="90">
        <f>VLOOKUP($B1933,'[10]Población Oficial 2019'!$E$6:$AW$96,27,0)</f>
        <v>93</v>
      </c>
      <c r="AH1933" s="90">
        <f>VLOOKUP($B1933,'[10]Población Oficial 2019'!$E$6:$AW$96,28,0)</f>
        <v>85</v>
      </c>
      <c r="AI1933" s="90">
        <f>VLOOKUP($B1933,'[10]Población Oficial 2019'!$E$6:$AW$96,29,0)</f>
        <v>72</v>
      </c>
      <c r="AJ1933" s="90">
        <f>VLOOKUP($B1933,'[10]Población Oficial 2019'!$E$6:$AW$96,30,0)</f>
        <v>59</v>
      </c>
      <c r="AK1933" s="90">
        <f>VLOOKUP($B1933,'[10]Población Oficial 2019'!$E$6:$AW$96,31,0)</f>
        <v>46</v>
      </c>
      <c r="AL1933" s="90">
        <f>VLOOKUP($B1933,'[10]Población Oficial 2019'!$E$6:$AW$96,32,0)</f>
        <v>36</v>
      </c>
      <c r="AM1933" s="90">
        <f>VLOOKUP($B1933,'[10]Población Oficial 2019'!$E$6:$AW$96,33,0)</f>
        <v>25</v>
      </c>
      <c r="AN1933" s="90">
        <f>VLOOKUP($B1933,'[10]Población Oficial 2019'!$E$6:$AW$96,34,0)</f>
        <v>16</v>
      </c>
      <c r="AO1933" s="90">
        <f>VLOOKUP($B1933,'[10]Población Oficial 2019'!$E$6:$AW$96,35,0)</f>
        <v>9</v>
      </c>
      <c r="AP1933" s="90">
        <f>VLOOKUP($B1933,'[10]Población Oficial 2019'!$E$6:$AW$96,36,0)</f>
        <v>8</v>
      </c>
      <c r="AQ1933" s="90">
        <f>VLOOKUP($B1933,'[10]Población Oficial 2019'!$E$6:$AW$96,41,0)</f>
        <v>680</v>
      </c>
      <c r="AR1933" s="90">
        <f>VLOOKUP($B1933,'[10]Población Oficial 2019'!$E$6:$AW$96,42,0)</f>
        <v>80</v>
      </c>
      <c r="AS1933" s="90">
        <f>VLOOKUP($B1933,'[10]Población Oficial 2019'!$E$6:$AW$96,43,0)</f>
        <v>59</v>
      </c>
      <c r="AT1933" s="90">
        <f>VLOOKUP($B1933,'[10]Población Oficial 2019'!$E$6:$AW$96,44,0)</f>
        <v>285</v>
      </c>
      <c r="AU1933" s="90">
        <f>VLOOKUP($B1933,'[10]Población Oficial 2019'!$E$6:$AW$96,45,0)</f>
        <v>30</v>
      </c>
    </row>
    <row r="1934" spans="1:47" ht="12">
      <c r="A1934" s="58">
        <v>1935</v>
      </c>
      <c r="B1934" s="58">
        <v>7717</v>
      </c>
      <c r="C1934" s="59" t="s">
        <v>1176</v>
      </c>
      <c r="D1934" s="59" t="s">
        <v>1007</v>
      </c>
      <c r="E1934" s="59" t="s">
        <v>1032</v>
      </c>
      <c r="F1934" s="59" t="s">
        <v>1046</v>
      </c>
      <c r="G1934" s="12" t="s">
        <v>266</v>
      </c>
      <c r="H1934" s="14">
        <f t="shared" si="459"/>
        <v>7717</v>
      </c>
      <c r="I1934" s="14">
        <f t="shared" si="460"/>
        <v>1074</v>
      </c>
      <c r="J1934" s="12">
        <f>VLOOKUP($B1934,'[1]METAS 2019'!$D$4:$Q$843,5,0)</f>
        <v>12</v>
      </c>
      <c r="K1934" s="12">
        <f>VLOOKUP($B1934,'[1]METAS 2019'!$D$4:$Q$843,4,0)</f>
        <v>15</v>
      </c>
      <c r="L1934" s="12">
        <f>VLOOKUP($B1934,'[1]METAS 2019'!$D$4:$Q$843,11,0)</f>
        <v>13</v>
      </c>
      <c r="M1934" s="12">
        <f>VLOOKUP($B1934,'[1]METAS 2019'!$D$4:$Q$843,12,0)</f>
        <v>12</v>
      </c>
      <c r="N1934" s="12">
        <f>VLOOKUP($B1934,'[1]METAS 2019'!$D$4:$Q$843,13,0)</f>
        <v>13</v>
      </c>
      <c r="O1934" s="12">
        <f>VLOOKUP($B1934,'[1]METAS 2019'!$D$4:$Q$843,14,0)</f>
        <v>13</v>
      </c>
      <c r="P1934" s="90">
        <f>VLOOKUP($B1934,'[10]Población Oficial 2019'!$E$6:$AW$96,10,0)</f>
        <v>29</v>
      </c>
      <c r="Q1934" s="90">
        <f>VLOOKUP($B1934,'[10]Población Oficial 2019'!$E$6:$AW$96,11,0)</f>
        <v>29</v>
      </c>
      <c r="R1934" s="90">
        <f>VLOOKUP($B1934,'[10]Población Oficial 2019'!$E$6:$AW$96,12,0)</f>
        <v>29</v>
      </c>
      <c r="S1934" s="90">
        <f>VLOOKUP($B1934,'[10]Población Oficial 2019'!$E$6:$AW$96,13,0)</f>
        <v>29</v>
      </c>
      <c r="T1934" s="90">
        <f>VLOOKUP($B1934,'[10]Población Oficial 2019'!$E$6:$AW$96,14,0)</f>
        <v>28</v>
      </c>
      <c r="U1934" s="90">
        <f>VLOOKUP($B1934,'[10]Población Oficial 2019'!$E$6:$AW$96,15,0)</f>
        <v>27</v>
      </c>
      <c r="V1934" s="90">
        <f>VLOOKUP($B1934,'[10]Población Oficial 2019'!$E$6:$AW$96,16,0)</f>
        <v>26</v>
      </c>
      <c r="W1934" s="90">
        <f>VLOOKUP($B1934,'[10]Población Oficial 2019'!$E$6:$AW$96,17,0)</f>
        <v>25</v>
      </c>
      <c r="X1934" s="90">
        <f>VLOOKUP($B1934,'[10]Población Oficial 2019'!$E$6:$AW$96,18,0)</f>
        <v>24</v>
      </c>
      <c r="Y1934" s="90">
        <f>VLOOKUP($B1934,'[10]Población Oficial 2019'!$E$6:$AW$96,19,0)</f>
        <v>23</v>
      </c>
      <c r="Z1934" s="90">
        <f>VLOOKUP($B1934,'[10]Población Oficial 2019'!$E$6:$AW$96,20,0)</f>
        <v>22</v>
      </c>
      <c r="AA1934" s="90">
        <f>VLOOKUP($B1934,'[10]Población Oficial 2019'!$E$6:$AW$96,21,0)</f>
        <v>21</v>
      </c>
      <c r="AB1934" s="90">
        <f>VLOOKUP($B1934,'[10]Población Oficial 2019'!$E$6:$AW$96,22,0)</f>
        <v>20</v>
      </c>
      <c r="AC1934" s="90">
        <f>VLOOKUP($B1934,'[10]Población Oficial 2019'!$E$6:$AW$96,23,0)</f>
        <v>18</v>
      </c>
      <c r="AD1934" s="90">
        <f>VLOOKUP($B1934,'[10]Población Oficial 2019'!$E$6:$AW$96,24,0)</f>
        <v>89</v>
      </c>
      <c r="AE1934" s="90">
        <f>VLOOKUP($B1934,'[10]Población Oficial 2019'!$E$6:$AW$96,25,0)</f>
        <v>92</v>
      </c>
      <c r="AF1934" s="90">
        <f>VLOOKUP($B1934,'[10]Población Oficial 2019'!$E$6:$AW$96,26,0)</f>
        <v>93</v>
      </c>
      <c r="AG1934" s="90">
        <f>VLOOKUP($B1934,'[10]Población Oficial 2019'!$E$6:$AW$96,27,0)</f>
        <v>77</v>
      </c>
      <c r="AH1934" s="90">
        <f>VLOOKUP($B1934,'[10]Población Oficial 2019'!$E$6:$AW$96,28,0)</f>
        <v>70</v>
      </c>
      <c r="AI1934" s="90">
        <f>VLOOKUP($B1934,'[10]Población Oficial 2019'!$E$6:$AW$96,29,0)</f>
        <v>60</v>
      </c>
      <c r="AJ1934" s="90">
        <f>VLOOKUP($B1934,'[10]Población Oficial 2019'!$E$6:$AW$96,30,0)</f>
        <v>49</v>
      </c>
      <c r="AK1934" s="90">
        <f>VLOOKUP($B1934,'[10]Población Oficial 2019'!$E$6:$AW$96,31,0)</f>
        <v>38</v>
      </c>
      <c r="AL1934" s="90">
        <f>VLOOKUP($B1934,'[10]Población Oficial 2019'!$E$6:$AW$96,32,0)</f>
        <v>30</v>
      </c>
      <c r="AM1934" s="90">
        <f>VLOOKUP($B1934,'[10]Población Oficial 2019'!$E$6:$AW$96,33,0)</f>
        <v>21</v>
      </c>
      <c r="AN1934" s="90">
        <f>VLOOKUP($B1934,'[10]Población Oficial 2019'!$E$6:$AW$96,34,0)</f>
        <v>13</v>
      </c>
      <c r="AO1934" s="90">
        <f>VLOOKUP($B1934,'[10]Población Oficial 2019'!$E$6:$AW$96,35,0)</f>
        <v>7</v>
      </c>
      <c r="AP1934" s="90">
        <f>VLOOKUP($B1934,'[10]Población Oficial 2019'!$E$6:$AW$96,36,0)</f>
        <v>7</v>
      </c>
      <c r="AQ1934" s="90">
        <f>VLOOKUP($B1934,'[10]Población Oficial 2019'!$E$6:$AW$96,41,0)</f>
        <v>515</v>
      </c>
      <c r="AR1934" s="90">
        <f>VLOOKUP($B1934,'[10]Población Oficial 2019'!$E$6:$AW$96,42,0)</f>
        <v>60</v>
      </c>
      <c r="AS1934" s="90">
        <f>VLOOKUP($B1934,'[10]Población Oficial 2019'!$E$6:$AW$96,43,0)</f>
        <v>45</v>
      </c>
      <c r="AT1934" s="90">
        <f>VLOOKUP($B1934,'[10]Población Oficial 2019'!$E$6:$AW$96,44,0)</f>
        <v>216</v>
      </c>
      <c r="AU1934" s="90">
        <f>VLOOKUP($B1934,'[10]Población Oficial 2019'!$E$6:$AW$96,45,0)</f>
        <v>10</v>
      </c>
    </row>
    <row r="1935" spans="1:47" ht="12">
      <c r="A1935" s="58">
        <v>1936</v>
      </c>
      <c r="B1935" s="58">
        <v>18119</v>
      </c>
      <c r="C1935" s="59" t="s">
        <v>1176</v>
      </c>
      <c r="D1935" s="59" t="s">
        <v>1007</v>
      </c>
      <c r="E1935" s="59" t="s">
        <v>1032</v>
      </c>
      <c r="F1935" s="59" t="s">
        <v>1047</v>
      </c>
      <c r="G1935" s="12" t="s">
        <v>266</v>
      </c>
      <c r="H1935" s="14">
        <f t="shared" si="459"/>
        <v>18119</v>
      </c>
      <c r="I1935" s="14">
        <f t="shared" si="460"/>
        <v>831</v>
      </c>
      <c r="J1935" s="12">
        <f>VLOOKUP($B1935,'[1]METAS 2019'!$D$4:$Q$843,5,0)</f>
        <v>7</v>
      </c>
      <c r="K1935" s="12">
        <f>VLOOKUP($B1935,'[1]METAS 2019'!$D$4:$Q$843,4,0)</f>
        <v>8</v>
      </c>
      <c r="L1935" s="12">
        <f>VLOOKUP($B1935,'[1]METAS 2019'!$D$4:$Q$843,11,0)</f>
        <v>12</v>
      </c>
      <c r="M1935" s="12">
        <f>VLOOKUP($B1935,'[1]METAS 2019'!$D$4:$Q$843,12,0)</f>
        <v>6</v>
      </c>
      <c r="N1935" s="12">
        <f>VLOOKUP($B1935,'[1]METAS 2019'!$D$4:$Q$843,13,0)</f>
        <v>7</v>
      </c>
      <c r="O1935" s="12">
        <f>VLOOKUP($B1935,'[1]METAS 2019'!$D$4:$Q$843,14,0)</f>
        <v>9</v>
      </c>
      <c r="P1935" s="90">
        <f>VLOOKUP($B1935,'[10]Población Oficial 2019'!$E$6:$AW$96,10,0)</f>
        <v>23</v>
      </c>
      <c r="Q1935" s="90">
        <f>VLOOKUP($B1935,'[10]Población Oficial 2019'!$E$6:$AW$96,11,0)</f>
        <v>23</v>
      </c>
      <c r="R1935" s="90">
        <f>VLOOKUP($B1935,'[10]Población Oficial 2019'!$E$6:$AW$96,12,0)</f>
        <v>23</v>
      </c>
      <c r="S1935" s="90">
        <f>VLOOKUP($B1935,'[10]Población Oficial 2019'!$E$6:$AW$96,13,0)</f>
        <v>23</v>
      </c>
      <c r="T1935" s="90">
        <f>VLOOKUP($B1935,'[10]Población Oficial 2019'!$E$6:$AW$96,14,0)</f>
        <v>22</v>
      </c>
      <c r="U1935" s="90">
        <f>VLOOKUP($B1935,'[10]Población Oficial 2019'!$E$6:$AW$96,15,0)</f>
        <v>21</v>
      </c>
      <c r="V1935" s="90">
        <f>VLOOKUP($B1935,'[10]Población Oficial 2019'!$E$6:$AW$96,16,0)</f>
        <v>21</v>
      </c>
      <c r="W1935" s="90">
        <f>VLOOKUP($B1935,'[10]Población Oficial 2019'!$E$6:$AW$96,17,0)</f>
        <v>20</v>
      </c>
      <c r="X1935" s="90">
        <f>VLOOKUP($B1935,'[10]Población Oficial 2019'!$E$6:$AW$96,18,0)</f>
        <v>19</v>
      </c>
      <c r="Y1935" s="90">
        <f>VLOOKUP($B1935,'[10]Población Oficial 2019'!$E$6:$AW$96,19,0)</f>
        <v>18</v>
      </c>
      <c r="Z1935" s="90">
        <f>VLOOKUP($B1935,'[10]Población Oficial 2019'!$E$6:$AW$96,20,0)</f>
        <v>17</v>
      </c>
      <c r="AA1935" s="90">
        <f>VLOOKUP($B1935,'[10]Población Oficial 2019'!$E$6:$AW$96,21,0)</f>
        <v>16</v>
      </c>
      <c r="AB1935" s="90">
        <f>VLOOKUP($B1935,'[10]Población Oficial 2019'!$E$6:$AW$96,22,0)</f>
        <v>16</v>
      </c>
      <c r="AC1935" s="90">
        <f>VLOOKUP($B1935,'[10]Población Oficial 2019'!$E$6:$AW$96,23,0)</f>
        <v>14</v>
      </c>
      <c r="AD1935" s="90">
        <f>VLOOKUP($B1935,'[10]Población Oficial 2019'!$E$6:$AW$96,24,0)</f>
        <v>69</v>
      </c>
      <c r="AE1935" s="90">
        <f>VLOOKUP($B1935,'[10]Población Oficial 2019'!$E$6:$AW$96,25,0)</f>
        <v>72</v>
      </c>
      <c r="AF1935" s="90">
        <f>VLOOKUP($B1935,'[10]Población Oficial 2019'!$E$6:$AW$96,26,0)</f>
        <v>73</v>
      </c>
      <c r="AG1935" s="90">
        <f>VLOOKUP($B1935,'[10]Población Oficial 2019'!$E$6:$AW$96,27,0)</f>
        <v>61</v>
      </c>
      <c r="AH1935" s="90">
        <f>VLOOKUP($B1935,'[10]Población Oficial 2019'!$E$6:$AW$96,28,0)</f>
        <v>55</v>
      </c>
      <c r="AI1935" s="90">
        <f>VLOOKUP($B1935,'[10]Población Oficial 2019'!$E$6:$AW$96,29,0)</f>
        <v>46</v>
      </c>
      <c r="AJ1935" s="90">
        <f>VLOOKUP($B1935,'[10]Población Oficial 2019'!$E$6:$AW$96,30,0)</f>
        <v>39</v>
      </c>
      <c r="AK1935" s="90">
        <f>VLOOKUP($B1935,'[10]Población Oficial 2019'!$E$6:$AW$96,31,0)</f>
        <v>30</v>
      </c>
      <c r="AL1935" s="90">
        <f>VLOOKUP($B1935,'[10]Población Oficial 2019'!$E$6:$AW$96,32,0)</f>
        <v>24</v>
      </c>
      <c r="AM1935" s="90">
        <f>VLOOKUP($B1935,'[10]Población Oficial 2019'!$E$6:$AW$96,33,0)</f>
        <v>16</v>
      </c>
      <c r="AN1935" s="90">
        <f>VLOOKUP($B1935,'[10]Población Oficial 2019'!$E$6:$AW$96,34,0)</f>
        <v>10</v>
      </c>
      <c r="AO1935" s="90">
        <f>VLOOKUP($B1935,'[10]Población Oficial 2019'!$E$6:$AW$96,35,0)</f>
        <v>6</v>
      </c>
      <c r="AP1935" s="90">
        <f>VLOOKUP($B1935,'[10]Población Oficial 2019'!$E$6:$AW$96,36,0)</f>
        <v>5</v>
      </c>
      <c r="AQ1935" s="90">
        <f>VLOOKUP($B1935,'[10]Población Oficial 2019'!$E$6:$AW$96,41,0)</f>
        <v>397</v>
      </c>
      <c r="AR1935" s="90">
        <f>VLOOKUP($B1935,'[10]Población Oficial 2019'!$E$6:$AW$96,42,0)</f>
        <v>46</v>
      </c>
      <c r="AS1935" s="90">
        <f>VLOOKUP($B1935,'[10]Población Oficial 2019'!$E$6:$AW$96,43,0)</f>
        <v>35</v>
      </c>
      <c r="AT1935" s="90">
        <f>VLOOKUP($B1935,'[10]Población Oficial 2019'!$E$6:$AW$96,44,0)</f>
        <v>167</v>
      </c>
      <c r="AU1935" s="90">
        <f>VLOOKUP($B1935,'[10]Población Oficial 2019'!$E$6:$AW$96,45,0)</f>
        <v>7</v>
      </c>
    </row>
    <row r="1936" spans="1:47" ht="12">
      <c r="A1936" s="58">
        <v>1937</v>
      </c>
      <c r="B1936" s="58">
        <v>9966</v>
      </c>
      <c r="C1936" s="59" t="s">
        <v>1176</v>
      </c>
      <c r="D1936" s="59" t="s">
        <v>1007</v>
      </c>
      <c r="E1936" s="59" t="s">
        <v>1032</v>
      </c>
      <c r="F1936" s="59" t="s">
        <v>1048</v>
      </c>
      <c r="G1936" s="12" t="s">
        <v>266</v>
      </c>
      <c r="H1936" s="14">
        <f t="shared" si="459"/>
        <v>9966</v>
      </c>
      <c r="I1936" s="14">
        <f t="shared" si="460"/>
        <v>698</v>
      </c>
      <c r="J1936" s="12">
        <f>VLOOKUP($B1936,'[1]METAS 2019'!$D$4:$Q$843,5,0)</f>
        <v>8</v>
      </c>
      <c r="K1936" s="12">
        <f>VLOOKUP($B1936,'[1]METAS 2019'!$D$4:$Q$843,4,0)</f>
        <v>14</v>
      </c>
      <c r="L1936" s="12">
        <f>VLOOKUP($B1936,'[1]METAS 2019'!$D$4:$Q$843,11,0)</f>
        <v>16</v>
      </c>
      <c r="M1936" s="12">
        <f>VLOOKUP($B1936,'[1]METAS 2019'!$D$4:$Q$843,12,0)</f>
        <v>9</v>
      </c>
      <c r="N1936" s="12">
        <f>VLOOKUP($B1936,'[1]METAS 2019'!$D$4:$Q$843,13,0)</f>
        <v>9</v>
      </c>
      <c r="O1936" s="12">
        <f>VLOOKUP($B1936,'[1]METAS 2019'!$D$4:$Q$843,14,0)</f>
        <v>12</v>
      </c>
      <c r="P1936" s="90">
        <f>VLOOKUP($B1936,'[10]Población Oficial 2019'!$E$6:$AW$96,10,0)</f>
        <v>19</v>
      </c>
      <c r="Q1936" s="90">
        <f>VLOOKUP($B1936,'[10]Población Oficial 2019'!$E$6:$AW$96,11,0)</f>
        <v>19</v>
      </c>
      <c r="R1936" s="90">
        <f>VLOOKUP($B1936,'[10]Población Oficial 2019'!$E$6:$AW$96,12,0)</f>
        <v>19</v>
      </c>
      <c r="S1936" s="90">
        <f>VLOOKUP($B1936,'[10]Población Oficial 2019'!$E$6:$AW$96,13,0)</f>
        <v>18</v>
      </c>
      <c r="T1936" s="90">
        <f>VLOOKUP($B1936,'[10]Población Oficial 2019'!$E$6:$AW$96,14,0)</f>
        <v>18</v>
      </c>
      <c r="U1936" s="90">
        <f>VLOOKUP($B1936,'[10]Población Oficial 2019'!$E$6:$AW$96,15,0)</f>
        <v>17</v>
      </c>
      <c r="V1936" s="90">
        <f>VLOOKUP($B1936,'[10]Población Oficial 2019'!$E$6:$AW$96,16,0)</f>
        <v>17</v>
      </c>
      <c r="W1936" s="90">
        <f>VLOOKUP($B1936,'[10]Población Oficial 2019'!$E$6:$AW$96,17,0)</f>
        <v>16</v>
      </c>
      <c r="X1936" s="90">
        <f>VLOOKUP($B1936,'[10]Población Oficial 2019'!$E$6:$AW$96,18,0)</f>
        <v>15</v>
      </c>
      <c r="Y1936" s="90">
        <f>VLOOKUP($B1936,'[10]Población Oficial 2019'!$E$6:$AW$96,19,0)</f>
        <v>15</v>
      </c>
      <c r="Z1936" s="90">
        <f>VLOOKUP($B1936,'[10]Población Oficial 2019'!$E$6:$AW$96,20,0)</f>
        <v>14</v>
      </c>
      <c r="AA1936" s="90">
        <f>VLOOKUP($B1936,'[10]Población Oficial 2019'!$E$6:$AW$96,21,0)</f>
        <v>13</v>
      </c>
      <c r="AB1936" s="90">
        <f>VLOOKUP($B1936,'[10]Población Oficial 2019'!$E$6:$AW$96,22,0)</f>
        <v>13</v>
      </c>
      <c r="AC1936" s="90">
        <f>VLOOKUP($B1936,'[10]Población Oficial 2019'!$E$6:$AW$96,23,0)</f>
        <v>11</v>
      </c>
      <c r="AD1936" s="90">
        <f>VLOOKUP($B1936,'[10]Población Oficial 2019'!$E$6:$AW$96,24,0)</f>
        <v>56</v>
      </c>
      <c r="AE1936" s="90">
        <f>VLOOKUP($B1936,'[10]Población Oficial 2019'!$E$6:$AW$96,25,0)</f>
        <v>58</v>
      </c>
      <c r="AF1936" s="90">
        <f>VLOOKUP($B1936,'[10]Población Oficial 2019'!$E$6:$AW$96,26,0)</f>
        <v>58</v>
      </c>
      <c r="AG1936" s="90">
        <f>VLOOKUP($B1936,'[10]Población Oficial 2019'!$E$6:$AW$96,27,0)</f>
        <v>49</v>
      </c>
      <c r="AH1936" s="90">
        <f>VLOOKUP($B1936,'[10]Población Oficial 2019'!$E$6:$AW$96,28,0)</f>
        <v>45</v>
      </c>
      <c r="AI1936" s="90">
        <f>VLOOKUP($B1936,'[10]Población Oficial 2019'!$E$6:$AW$96,29,0)</f>
        <v>37</v>
      </c>
      <c r="AJ1936" s="90">
        <f>VLOOKUP($B1936,'[10]Población Oficial 2019'!$E$6:$AW$96,30,0)</f>
        <v>31</v>
      </c>
      <c r="AK1936" s="90">
        <f>VLOOKUP($B1936,'[10]Población Oficial 2019'!$E$6:$AW$96,31,0)</f>
        <v>24</v>
      </c>
      <c r="AL1936" s="90">
        <f>VLOOKUP($B1936,'[10]Población Oficial 2019'!$E$6:$AW$96,32,0)</f>
        <v>18</v>
      </c>
      <c r="AM1936" s="90">
        <f>VLOOKUP($B1936,'[10]Población Oficial 2019'!$E$6:$AW$96,33,0)</f>
        <v>13</v>
      </c>
      <c r="AN1936" s="90">
        <f>VLOOKUP($B1936,'[10]Población Oficial 2019'!$E$6:$AW$96,34,0)</f>
        <v>8</v>
      </c>
      <c r="AO1936" s="90">
        <f>VLOOKUP($B1936,'[10]Población Oficial 2019'!$E$6:$AW$96,35,0)</f>
        <v>5</v>
      </c>
      <c r="AP1936" s="90">
        <f>VLOOKUP($B1936,'[10]Población Oficial 2019'!$E$6:$AW$96,36,0)</f>
        <v>4</v>
      </c>
      <c r="AQ1936" s="90">
        <f>VLOOKUP($B1936,'[10]Población Oficial 2019'!$E$6:$AW$96,41,0)</f>
        <v>335</v>
      </c>
      <c r="AR1936" s="90">
        <f>VLOOKUP($B1936,'[10]Población Oficial 2019'!$E$6:$AW$96,42,0)</f>
        <v>39</v>
      </c>
      <c r="AS1936" s="90">
        <f>VLOOKUP($B1936,'[10]Población Oficial 2019'!$E$6:$AW$96,43,0)</f>
        <v>29</v>
      </c>
      <c r="AT1936" s="90">
        <f>VLOOKUP($B1936,'[10]Población Oficial 2019'!$E$6:$AW$96,44,0)</f>
        <v>141</v>
      </c>
      <c r="AU1936" s="90">
        <f>VLOOKUP($B1936,'[10]Población Oficial 2019'!$E$6:$AW$96,45,0)</f>
        <v>7</v>
      </c>
    </row>
    <row r="1937" spans="1:47" ht="12">
      <c r="A1937" s="58">
        <v>1938</v>
      </c>
      <c r="B1937" s="58">
        <v>10966</v>
      </c>
      <c r="C1937" s="59" t="s">
        <v>1176</v>
      </c>
      <c r="D1937" s="59" t="s">
        <v>1007</v>
      </c>
      <c r="E1937" s="59" t="s">
        <v>1032</v>
      </c>
      <c r="F1937" s="59" t="s">
        <v>1049</v>
      </c>
      <c r="G1937" s="12" t="s">
        <v>266</v>
      </c>
      <c r="H1937" s="14">
        <f t="shared" si="459"/>
        <v>10966</v>
      </c>
      <c r="I1937" s="14">
        <f t="shared" si="460"/>
        <v>333</v>
      </c>
      <c r="J1937" s="12">
        <f>VLOOKUP($B1937,'[1]METAS 2019'!$D$4:$Q$843,5,0)</f>
        <v>9</v>
      </c>
      <c r="K1937" s="12">
        <f>VLOOKUP($B1937,'[1]METAS 2019'!$D$4:$Q$843,4,0)</f>
        <v>7</v>
      </c>
      <c r="L1937" s="12">
        <f>VLOOKUP($B1937,'[1]METAS 2019'!$D$4:$Q$843,11,0)</f>
        <v>9</v>
      </c>
      <c r="M1937" s="12">
        <f>VLOOKUP($B1937,'[1]METAS 2019'!$D$4:$Q$843,12,0)</f>
        <v>10</v>
      </c>
      <c r="N1937" s="12">
        <f>VLOOKUP($B1937,'[1]METAS 2019'!$D$4:$Q$843,13,0)</f>
        <v>11</v>
      </c>
      <c r="O1937" s="12">
        <f>VLOOKUP($B1937,'[1]METAS 2019'!$D$4:$Q$843,14,0)</f>
        <v>7</v>
      </c>
      <c r="P1937" s="90">
        <f>VLOOKUP($B1937,'[10]Población Oficial 2019'!$E$6:$AW$96,10,0)</f>
        <v>9</v>
      </c>
      <c r="Q1937" s="90">
        <f>VLOOKUP($B1937,'[10]Población Oficial 2019'!$E$6:$AW$96,11,0)</f>
        <v>9</v>
      </c>
      <c r="R1937" s="90">
        <f>VLOOKUP($B1937,'[10]Población Oficial 2019'!$E$6:$AW$96,12,0)</f>
        <v>9</v>
      </c>
      <c r="S1937" s="90">
        <f>VLOOKUP($B1937,'[10]Población Oficial 2019'!$E$6:$AW$96,13,0)</f>
        <v>8</v>
      </c>
      <c r="T1937" s="90">
        <f>VLOOKUP($B1937,'[10]Población Oficial 2019'!$E$6:$AW$96,14,0)</f>
        <v>8</v>
      </c>
      <c r="U1937" s="90">
        <f>VLOOKUP($B1937,'[10]Población Oficial 2019'!$E$6:$AW$96,15,0)</f>
        <v>8</v>
      </c>
      <c r="V1937" s="90">
        <f>VLOOKUP($B1937,'[10]Población Oficial 2019'!$E$6:$AW$96,16,0)</f>
        <v>8</v>
      </c>
      <c r="W1937" s="90">
        <f>VLOOKUP($B1937,'[10]Población Oficial 2019'!$E$6:$AW$96,17,0)</f>
        <v>7</v>
      </c>
      <c r="X1937" s="90">
        <f>VLOOKUP($B1937,'[10]Población Oficial 2019'!$E$6:$AW$96,18,0)</f>
        <v>7</v>
      </c>
      <c r="Y1937" s="90">
        <f>VLOOKUP($B1937,'[10]Población Oficial 2019'!$E$6:$AW$96,19,0)</f>
        <v>7</v>
      </c>
      <c r="Z1937" s="90">
        <f>VLOOKUP($B1937,'[10]Población Oficial 2019'!$E$6:$AW$96,20,0)</f>
        <v>6</v>
      </c>
      <c r="AA1937" s="90">
        <f>VLOOKUP($B1937,'[10]Población Oficial 2019'!$E$6:$AW$96,21,0)</f>
        <v>6</v>
      </c>
      <c r="AB1937" s="90">
        <f>VLOOKUP($B1937,'[10]Población Oficial 2019'!$E$6:$AW$96,22,0)</f>
        <v>6</v>
      </c>
      <c r="AC1937" s="90">
        <f>VLOOKUP($B1937,'[10]Población Oficial 2019'!$E$6:$AW$96,23,0)</f>
        <v>4</v>
      </c>
      <c r="AD1937" s="90">
        <f>VLOOKUP($B1937,'[10]Población Oficial 2019'!$E$6:$AW$96,24,0)</f>
        <v>25</v>
      </c>
      <c r="AE1937" s="90">
        <f>VLOOKUP($B1937,'[10]Población Oficial 2019'!$E$6:$AW$96,25,0)</f>
        <v>26</v>
      </c>
      <c r="AF1937" s="90">
        <f>VLOOKUP($B1937,'[10]Población Oficial 2019'!$E$6:$AW$96,26,0)</f>
        <v>26</v>
      </c>
      <c r="AG1937" s="90">
        <f>VLOOKUP($B1937,'[10]Población Oficial 2019'!$E$6:$AW$96,27,0)</f>
        <v>22</v>
      </c>
      <c r="AH1937" s="90">
        <f>VLOOKUP($B1937,'[10]Población Oficial 2019'!$E$6:$AW$96,28,0)</f>
        <v>20</v>
      </c>
      <c r="AI1937" s="90">
        <f>VLOOKUP($B1937,'[10]Población Oficial 2019'!$E$6:$AW$96,29,0)</f>
        <v>17</v>
      </c>
      <c r="AJ1937" s="90">
        <f>VLOOKUP($B1937,'[10]Población Oficial 2019'!$E$6:$AW$96,30,0)</f>
        <v>14</v>
      </c>
      <c r="AK1937" s="90">
        <f>VLOOKUP($B1937,'[10]Población Oficial 2019'!$E$6:$AW$96,31,0)</f>
        <v>10</v>
      </c>
      <c r="AL1937" s="90">
        <f>VLOOKUP($B1937,'[10]Población Oficial 2019'!$E$6:$AW$96,32,0)</f>
        <v>8</v>
      </c>
      <c r="AM1937" s="90">
        <f>VLOOKUP($B1937,'[10]Población Oficial 2019'!$E$6:$AW$96,33,0)</f>
        <v>5</v>
      </c>
      <c r="AN1937" s="90">
        <f>VLOOKUP($B1937,'[10]Población Oficial 2019'!$E$6:$AW$96,34,0)</f>
        <v>3</v>
      </c>
      <c r="AO1937" s="90">
        <f>VLOOKUP($B1937,'[10]Población Oficial 2019'!$E$6:$AW$96,35,0)</f>
        <v>1</v>
      </c>
      <c r="AP1937" s="90">
        <f>VLOOKUP($B1937,'[10]Población Oficial 2019'!$E$6:$AW$96,36,0)</f>
        <v>1</v>
      </c>
      <c r="AQ1937" s="90">
        <f>VLOOKUP($B1937,'[10]Población Oficial 2019'!$E$6:$AW$96,41,0)</f>
        <v>162</v>
      </c>
      <c r="AR1937" s="90">
        <f>VLOOKUP($B1937,'[10]Población Oficial 2019'!$E$6:$AW$96,42,0)</f>
        <v>19</v>
      </c>
      <c r="AS1937" s="90">
        <f>VLOOKUP($B1937,'[10]Población Oficial 2019'!$E$6:$AW$96,43,0)</f>
        <v>14</v>
      </c>
      <c r="AT1937" s="90">
        <f>VLOOKUP($B1937,'[10]Población Oficial 2019'!$E$6:$AW$96,44,0)</f>
        <v>68</v>
      </c>
      <c r="AU1937" s="90">
        <f>VLOOKUP($B1937,'[10]Población Oficial 2019'!$E$6:$AW$96,45,0)</f>
        <v>9</v>
      </c>
    </row>
    <row r="1938" spans="1:47" ht="12">
      <c r="A1938" s="97">
        <v>1939</v>
      </c>
      <c r="B1938" s="97"/>
      <c r="C1938" s="98"/>
      <c r="D1938" s="98"/>
      <c r="E1938" s="98"/>
      <c r="F1938" s="98" t="s">
        <v>1194</v>
      </c>
      <c r="G1938" s="17" t="s">
        <v>1214</v>
      </c>
      <c r="H1938" s="81"/>
      <c r="I1938" s="81">
        <f t="shared" si="460"/>
        <v>11724</v>
      </c>
      <c r="J1938" s="17">
        <f>SUM(J1939:J1944)</f>
        <v>203</v>
      </c>
      <c r="K1938" s="17">
        <f t="shared" ref="K1938:AU1938" si="461">SUM(K1939:K1944)</f>
        <v>215</v>
      </c>
      <c r="L1938" s="17">
        <f t="shared" si="461"/>
        <v>204</v>
      </c>
      <c r="M1938" s="17">
        <f t="shared" si="461"/>
        <v>237</v>
      </c>
      <c r="N1938" s="17">
        <f t="shared" si="461"/>
        <v>225</v>
      </c>
      <c r="O1938" s="17">
        <f t="shared" si="461"/>
        <v>260</v>
      </c>
      <c r="P1938" s="17">
        <f t="shared" si="461"/>
        <v>314</v>
      </c>
      <c r="Q1938" s="17">
        <f t="shared" si="461"/>
        <v>312</v>
      </c>
      <c r="R1938" s="17">
        <f t="shared" si="461"/>
        <v>307</v>
      </c>
      <c r="S1938" s="17">
        <f t="shared" si="461"/>
        <v>305</v>
      </c>
      <c r="T1938" s="17">
        <f t="shared" si="461"/>
        <v>298</v>
      </c>
      <c r="U1938" s="17">
        <f t="shared" si="461"/>
        <v>291</v>
      </c>
      <c r="V1938" s="17">
        <f t="shared" si="461"/>
        <v>285</v>
      </c>
      <c r="W1938" s="17">
        <f t="shared" si="461"/>
        <v>277</v>
      </c>
      <c r="X1938" s="17">
        <f t="shared" si="461"/>
        <v>268</v>
      </c>
      <c r="Y1938" s="17">
        <f t="shared" si="461"/>
        <v>260</v>
      </c>
      <c r="Z1938" s="17">
        <f t="shared" si="461"/>
        <v>251</v>
      </c>
      <c r="AA1938" s="17">
        <f t="shared" si="461"/>
        <v>242</v>
      </c>
      <c r="AB1938" s="17">
        <f t="shared" si="461"/>
        <v>234</v>
      </c>
      <c r="AC1938" s="17">
        <f t="shared" si="461"/>
        <v>221</v>
      </c>
      <c r="AD1938" s="17">
        <f t="shared" si="461"/>
        <v>1050</v>
      </c>
      <c r="AE1938" s="17">
        <f t="shared" si="461"/>
        <v>1032</v>
      </c>
      <c r="AF1938" s="17">
        <f t="shared" si="461"/>
        <v>966</v>
      </c>
      <c r="AG1938" s="17">
        <f t="shared" si="461"/>
        <v>768</v>
      </c>
      <c r="AH1938" s="17">
        <f t="shared" si="461"/>
        <v>649</v>
      </c>
      <c r="AI1938" s="17">
        <f t="shared" si="461"/>
        <v>602</v>
      </c>
      <c r="AJ1938" s="17">
        <f t="shared" si="461"/>
        <v>444</v>
      </c>
      <c r="AK1938" s="17">
        <f t="shared" si="461"/>
        <v>335</v>
      </c>
      <c r="AL1938" s="17">
        <f t="shared" si="461"/>
        <v>290</v>
      </c>
      <c r="AM1938" s="17">
        <f t="shared" si="461"/>
        <v>147</v>
      </c>
      <c r="AN1938" s="17">
        <f t="shared" si="461"/>
        <v>102</v>
      </c>
      <c r="AO1938" s="17">
        <f t="shared" si="461"/>
        <v>76</v>
      </c>
      <c r="AP1938" s="17">
        <f t="shared" si="461"/>
        <v>54</v>
      </c>
      <c r="AQ1938" s="17">
        <f t="shared" si="461"/>
        <v>5579</v>
      </c>
      <c r="AR1938" s="17">
        <f t="shared" si="461"/>
        <v>635</v>
      </c>
      <c r="AS1938" s="17">
        <f t="shared" si="461"/>
        <v>549</v>
      </c>
      <c r="AT1938" s="17">
        <f t="shared" si="461"/>
        <v>2332</v>
      </c>
      <c r="AU1938" s="17">
        <f t="shared" si="461"/>
        <v>205</v>
      </c>
    </row>
    <row r="1939" spans="1:47" ht="12">
      <c r="A1939" s="58">
        <v>1940</v>
      </c>
      <c r="B1939" s="58">
        <v>4296</v>
      </c>
      <c r="C1939" s="59" t="s">
        <v>1176</v>
      </c>
      <c r="D1939" s="59" t="s">
        <v>1007</v>
      </c>
      <c r="E1939" s="59" t="s">
        <v>1050</v>
      </c>
      <c r="F1939" s="59" t="s">
        <v>1051</v>
      </c>
      <c r="G1939" s="12" t="s">
        <v>283</v>
      </c>
      <c r="H1939" s="14">
        <f t="shared" ref="H1939:H1944" si="462">B1939</f>
        <v>4296</v>
      </c>
      <c r="I1939" s="14">
        <f t="shared" si="460"/>
        <v>2994</v>
      </c>
      <c r="J1939" s="12">
        <f>VLOOKUP($B1939,'[1]METAS 2019'!$D$4:$Q$843,5,0)</f>
        <v>60</v>
      </c>
      <c r="K1939" s="12">
        <f>VLOOKUP($B1939,'[1]METAS 2019'!$D$4:$Q$843,4,0)</f>
        <v>63</v>
      </c>
      <c r="L1939" s="12">
        <f>VLOOKUP($B1939,'[1]METAS 2019'!$D$4:$Q$843,11,0)</f>
        <v>52</v>
      </c>
      <c r="M1939" s="12">
        <f>VLOOKUP($B1939,'[1]METAS 2019'!$D$4:$Q$843,12,0)</f>
        <v>89</v>
      </c>
      <c r="N1939" s="12">
        <f>VLOOKUP($B1939,'[1]METAS 2019'!$D$4:$Q$843,13,0)</f>
        <v>69</v>
      </c>
      <c r="O1939" s="12">
        <f>VLOOKUP($B1939,'[1]METAS 2019'!$D$4:$Q$843,14,0)</f>
        <v>84</v>
      </c>
      <c r="P1939" s="90">
        <f>VLOOKUP($B1939,'[10]Población Oficial 2019'!$E$6:$AW$96,10,0)</f>
        <v>78</v>
      </c>
      <c r="Q1939" s="90">
        <f>VLOOKUP($B1939,'[10]Población Oficial 2019'!$E$6:$AW$96,11,0)</f>
        <v>77</v>
      </c>
      <c r="R1939" s="90">
        <f>VLOOKUP($B1939,'[10]Población Oficial 2019'!$E$6:$AW$96,12,0)</f>
        <v>76</v>
      </c>
      <c r="S1939" s="90">
        <f>VLOOKUP($B1939,'[10]Población Oficial 2019'!$E$6:$AW$96,13,0)</f>
        <v>75</v>
      </c>
      <c r="T1939" s="90">
        <f>VLOOKUP($B1939,'[10]Población Oficial 2019'!$E$6:$AW$96,14,0)</f>
        <v>73</v>
      </c>
      <c r="U1939" s="90">
        <f>VLOOKUP($B1939,'[10]Población Oficial 2019'!$E$6:$AW$96,15,0)</f>
        <v>72</v>
      </c>
      <c r="V1939" s="90">
        <f>VLOOKUP($B1939,'[10]Población Oficial 2019'!$E$6:$AW$96,16,0)</f>
        <v>70</v>
      </c>
      <c r="W1939" s="90">
        <f>VLOOKUP($B1939,'[10]Población Oficial 2019'!$E$6:$AW$96,17,0)</f>
        <v>68</v>
      </c>
      <c r="X1939" s="90">
        <f>VLOOKUP($B1939,'[10]Población Oficial 2019'!$E$6:$AW$96,18,0)</f>
        <v>66</v>
      </c>
      <c r="Y1939" s="90">
        <f>VLOOKUP($B1939,'[10]Población Oficial 2019'!$E$6:$AW$96,19,0)</f>
        <v>64</v>
      </c>
      <c r="Z1939" s="90">
        <f>VLOOKUP($B1939,'[10]Población Oficial 2019'!$E$6:$AW$96,20,0)</f>
        <v>62</v>
      </c>
      <c r="AA1939" s="90">
        <f>VLOOKUP($B1939,'[10]Población Oficial 2019'!$E$6:$AW$96,21,0)</f>
        <v>60</v>
      </c>
      <c r="AB1939" s="90">
        <f>VLOOKUP($B1939,'[10]Población Oficial 2019'!$E$6:$AW$96,22,0)</f>
        <v>58</v>
      </c>
      <c r="AC1939" s="90">
        <f>VLOOKUP($B1939,'[10]Población Oficial 2019'!$E$6:$AW$96,23,0)</f>
        <v>55</v>
      </c>
      <c r="AD1939" s="90">
        <f>VLOOKUP($B1939,'[10]Población Oficial 2019'!$E$6:$AW$96,24,0)</f>
        <v>261</v>
      </c>
      <c r="AE1939" s="90">
        <f>VLOOKUP($B1939,'[10]Población Oficial 2019'!$E$6:$AW$96,25,0)</f>
        <v>257</v>
      </c>
      <c r="AF1939" s="90">
        <f>VLOOKUP($B1939,'[10]Población Oficial 2019'!$E$6:$AW$96,26,0)</f>
        <v>240</v>
      </c>
      <c r="AG1939" s="90">
        <f>VLOOKUP($B1939,'[10]Población Oficial 2019'!$E$6:$AW$96,27,0)</f>
        <v>191</v>
      </c>
      <c r="AH1939" s="90">
        <f>VLOOKUP($B1939,'[10]Población Oficial 2019'!$E$6:$AW$96,28,0)</f>
        <v>161</v>
      </c>
      <c r="AI1939" s="90">
        <f>VLOOKUP($B1939,'[10]Población Oficial 2019'!$E$6:$AW$96,29,0)</f>
        <v>150</v>
      </c>
      <c r="AJ1939" s="90">
        <f>VLOOKUP($B1939,'[10]Población Oficial 2019'!$E$6:$AW$96,30,0)</f>
        <v>111</v>
      </c>
      <c r="AK1939" s="90">
        <f>VLOOKUP($B1939,'[10]Población Oficial 2019'!$E$6:$AW$96,31,0)</f>
        <v>84</v>
      </c>
      <c r="AL1939" s="90">
        <f>VLOOKUP($B1939,'[10]Población Oficial 2019'!$E$6:$AW$96,32,0)</f>
        <v>72</v>
      </c>
      <c r="AM1939" s="90">
        <f>VLOOKUP($B1939,'[10]Población Oficial 2019'!$E$6:$AW$96,33,0)</f>
        <v>37</v>
      </c>
      <c r="AN1939" s="90">
        <f>VLOOKUP($B1939,'[10]Población Oficial 2019'!$E$6:$AW$96,34,0)</f>
        <v>26</v>
      </c>
      <c r="AO1939" s="90">
        <f>VLOOKUP($B1939,'[10]Población Oficial 2019'!$E$6:$AW$96,35,0)</f>
        <v>19</v>
      </c>
      <c r="AP1939" s="90">
        <f>VLOOKUP($B1939,'[10]Población Oficial 2019'!$E$6:$AW$96,36,0)</f>
        <v>14</v>
      </c>
      <c r="AQ1939" s="90">
        <f>VLOOKUP($B1939,'[10]Población Oficial 2019'!$E$6:$AW$96,41,0)</f>
        <v>1428</v>
      </c>
      <c r="AR1939" s="90">
        <f>VLOOKUP($B1939,'[10]Población Oficial 2019'!$E$6:$AW$96,42,0)</f>
        <v>163</v>
      </c>
      <c r="AS1939" s="90">
        <f>VLOOKUP($B1939,'[10]Población Oficial 2019'!$E$6:$AW$96,43,0)</f>
        <v>141</v>
      </c>
      <c r="AT1939" s="90">
        <f>VLOOKUP($B1939,'[10]Población Oficial 2019'!$E$6:$AW$96,44,0)</f>
        <v>597</v>
      </c>
      <c r="AU1939" s="90">
        <f>VLOOKUP($B1939,'[10]Población Oficial 2019'!$E$6:$AW$96,45,0)</f>
        <v>59</v>
      </c>
    </row>
    <row r="1940" spans="1:47" ht="12">
      <c r="A1940" s="58">
        <v>1941</v>
      </c>
      <c r="B1940" s="58">
        <v>4298</v>
      </c>
      <c r="C1940" s="59" t="s">
        <v>1176</v>
      </c>
      <c r="D1940" s="59" t="s">
        <v>1007</v>
      </c>
      <c r="E1940" s="59" t="s">
        <v>1050</v>
      </c>
      <c r="F1940" s="59" t="s">
        <v>1052</v>
      </c>
      <c r="G1940" s="12" t="s">
        <v>271</v>
      </c>
      <c r="H1940" s="14">
        <f t="shared" si="462"/>
        <v>4298</v>
      </c>
      <c r="I1940" s="14">
        <f t="shared" si="460"/>
        <v>2135</v>
      </c>
      <c r="J1940" s="12">
        <f>VLOOKUP($B1940,'[1]METAS 2019'!$D$4:$Q$843,5,0)</f>
        <v>31</v>
      </c>
      <c r="K1940" s="12">
        <f>VLOOKUP($B1940,'[1]METAS 2019'!$D$4:$Q$843,4,0)</f>
        <v>32</v>
      </c>
      <c r="L1940" s="12">
        <f>VLOOKUP($B1940,'[1]METAS 2019'!$D$4:$Q$843,11,0)</f>
        <v>37</v>
      </c>
      <c r="M1940" s="12">
        <f>VLOOKUP($B1940,'[1]METAS 2019'!$D$4:$Q$843,12,0)</f>
        <v>36</v>
      </c>
      <c r="N1940" s="12">
        <f>VLOOKUP($B1940,'[1]METAS 2019'!$D$4:$Q$843,13,0)</f>
        <v>55</v>
      </c>
      <c r="O1940" s="12">
        <f>VLOOKUP($B1940,'[1]METAS 2019'!$D$4:$Q$843,14,0)</f>
        <v>47</v>
      </c>
      <c r="P1940" s="90">
        <f>VLOOKUP($B1940,'[10]Población Oficial 2019'!$E$6:$AW$96,10,0)</f>
        <v>57</v>
      </c>
      <c r="Q1940" s="90">
        <f>VLOOKUP($B1940,'[10]Población Oficial 2019'!$E$6:$AW$96,11,0)</f>
        <v>57</v>
      </c>
      <c r="R1940" s="90">
        <f>VLOOKUP($B1940,'[10]Población Oficial 2019'!$E$6:$AW$96,12,0)</f>
        <v>56</v>
      </c>
      <c r="S1940" s="90">
        <f>VLOOKUP($B1940,'[10]Población Oficial 2019'!$E$6:$AW$96,13,0)</f>
        <v>56</v>
      </c>
      <c r="T1940" s="90">
        <f>VLOOKUP($B1940,'[10]Población Oficial 2019'!$E$6:$AW$96,14,0)</f>
        <v>55</v>
      </c>
      <c r="U1940" s="90">
        <f>VLOOKUP($B1940,'[10]Población Oficial 2019'!$E$6:$AW$96,15,0)</f>
        <v>53</v>
      </c>
      <c r="V1940" s="90">
        <f>VLOOKUP($B1940,'[10]Población Oficial 2019'!$E$6:$AW$96,16,0)</f>
        <v>52</v>
      </c>
      <c r="W1940" s="90">
        <f>VLOOKUP($B1940,'[10]Población Oficial 2019'!$E$6:$AW$96,17,0)</f>
        <v>51</v>
      </c>
      <c r="X1940" s="90">
        <f>VLOOKUP($B1940,'[10]Población Oficial 2019'!$E$6:$AW$96,18,0)</f>
        <v>49</v>
      </c>
      <c r="Y1940" s="90">
        <f>VLOOKUP($B1940,'[10]Población Oficial 2019'!$E$6:$AW$96,19,0)</f>
        <v>48</v>
      </c>
      <c r="Z1940" s="90">
        <f>VLOOKUP($B1940,'[10]Población Oficial 2019'!$E$6:$AW$96,20,0)</f>
        <v>45</v>
      </c>
      <c r="AA1940" s="90">
        <f>VLOOKUP($B1940,'[10]Población Oficial 2019'!$E$6:$AW$96,21,0)</f>
        <v>44</v>
      </c>
      <c r="AB1940" s="90">
        <f>VLOOKUP($B1940,'[10]Población Oficial 2019'!$E$6:$AW$96,22,0)</f>
        <v>42</v>
      </c>
      <c r="AC1940" s="90">
        <f>VLOOKUP($B1940,'[10]Población Oficial 2019'!$E$6:$AW$96,23,0)</f>
        <v>40</v>
      </c>
      <c r="AD1940" s="90">
        <f>VLOOKUP($B1940,'[10]Población Oficial 2019'!$E$6:$AW$96,24,0)</f>
        <v>192</v>
      </c>
      <c r="AE1940" s="90">
        <f>VLOOKUP($B1940,'[10]Población Oficial 2019'!$E$6:$AW$96,25,0)</f>
        <v>189</v>
      </c>
      <c r="AF1940" s="90">
        <f>VLOOKUP($B1940,'[10]Población Oficial 2019'!$E$6:$AW$96,26,0)</f>
        <v>177</v>
      </c>
      <c r="AG1940" s="90">
        <f>VLOOKUP($B1940,'[10]Población Oficial 2019'!$E$6:$AW$96,27,0)</f>
        <v>141</v>
      </c>
      <c r="AH1940" s="90">
        <f>VLOOKUP($B1940,'[10]Población Oficial 2019'!$E$6:$AW$96,28,0)</f>
        <v>119</v>
      </c>
      <c r="AI1940" s="90">
        <f>VLOOKUP($B1940,'[10]Población Oficial 2019'!$E$6:$AW$96,29,0)</f>
        <v>110</v>
      </c>
      <c r="AJ1940" s="90">
        <f>VLOOKUP($B1940,'[10]Población Oficial 2019'!$E$6:$AW$96,30,0)</f>
        <v>81</v>
      </c>
      <c r="AK1940" s="90">
        <f>VLOOKUP($B1940,'[10]Población Oficial 2019'!$E$6:$AW$96,31,0)</f>
        <v>61</v>
      </c>
      <c r="AL1940" s="90">
        <f>VLOOKUP($B1940,'[10]Población Oficial 2019'!$E$6:$AW$96,32,0)</f>
        <v>53</v>
      </c>
      <c r="AM1940" s="90">
        <f>VLOOKUP($B1940,'[10]Población Oficial 2019'!$E$6:$AW$96,33,0)</f>
        <v>27</v>
      </c>
      <c r="AN1940" s="90">
        <f>VLOOKUP($B1940,'[10]Población Oficial 2019'!$E$6:$AW$96,34,0)</f>
        <v>18</v>
      </c>
      <c r="AO1940" s="90">
        <f>VLOOKUP($B1940,'[10]Población Oficial 2019'!$E$6:$AW$96,35,0)</f>
        <v>14</v>
      </c>
      <c r="AP1940" s="90">
        <f>VLOOKUP($B1940,'[10]Población Oficial 2019'!$E$6:$AW$96,36,0)</f>
        <v>10</v>
      </c>
      <c r="AQ1940" s="90">
        <f>VLOOKUP($B1940,'[10]Población Oficial 2019'!$E$6:$AW$96,41,0)</f>
        <v>1017</v>
      </c>
      <c r="AR1940" s="90">
        <f>VLOOKUP($B1940,'[10]Población Oficial 2019'!$E$6:$AW$96,42,0)</f>
        <v>116</v>
      </c>
      <c r="AS1940" s="90">
        <f>VLOOKUP($B1940,'[10]Población Oficial 2019'!$E$6:$AW$96,43,0)</f>
        <v>100</v>
      </c>
      <c r="AT1940" s="90">
        <f>VLOOKUP($B1940,'[10]Población Oficial 2019'!$E$6:$AW$96,44,0)</f>
        <v>425</v>
      </c>
      <c r="AU1940" s="90">
        <f>VLOOKUP($B1940,'[10]Población Oficial 2019'!$E$6:$AW$96,45,0)</f>
        <v>37</v>
      </c>
    </row>
    <row r="1941" spans="1:47" ht="12">
      <c r="A1941" s="58">
        <v>1942</v>
      </c>
      <c r="B1941" s="58">
        <v>4299</v>
      </c>
      <c r="C1941" s="59" t="s">
        <v>1176</v>
      </c>
      <c r="D1941" s="59" t="s">
        <v>1007</v>
      </c>
      <c r="E1941" s="59" t="s">
        <v>1050</v>
      </c>
      <c r="F1941" s="59" t="s">
        <v>1053</v>
      </c>
      <c r="G1941" s="12" t="s">
        <v>271</v>
      </c>
      <c r="H1941" s="14">
        <f t="shared" si="462"/>
        <v>4299</v>
      </c>
      <c r="I1941" s="14">
        <f t="shared" si="460"/>
        <v>2163</v>
      </c>
      <c r="J1941" s="12">
        <f>VLOOKUP($B1941,'[1]METAS 2019'!$D$4:$Q$843,5,0)</f>
        <v>34</v>
      </c>
      <c r="K1941" s="12">
        <f>VLOOKUP($B1941,'[1]METAS 2019'!$D$4:$Q$843,4,0)</f>
        <v>36</v>
      </c>
      <c r="L1941" s="12">
        <f>VLOOKUP($B1941,'[1]METAS 2019'!$D$4:$Q$843,11,0)</f>
        <v>29</v>
      </c>
      <c r="M1941" s="12">
        <f>VLOOKUP($B1941,'[1]METAS 2019'!$D$4:$Q$843,12,0)</f>
        <v>37</v>
      </c>
      <c r="N1941" s="12">
        <f>VLOOKUP($B1941,'[1]METAS 2019'!$D$4:$Q$843,13,0)</f>
        <v>24</v>
      </c>
      <c r="O1941" s="12">
        <f>VLOOKUP($B1941,'[1]METAS 2019'!$D$4:$Q$843,14,0)</f>
        <v>41</v>
      </c>
      <c r="P1941" s="90">
        <f>VLOOKUP($B1941,'[10]Población Oficial 2019'!$E$6:$AW$96,10,0)</f>
        <v>59</v>
      </c>
      <c r="Q1941" s="90">
        <f>VLOOKUP($B1941,'[10]Población Oficial 2019'!$E$6:$AW$96,11,0)</f>
        <v>59</v>
      </c>
      <c r="R1941" s="90">
        <f>VLOOKUP($B1941,'[10]Población Oficial 2019'!$E$6:$AW$96,12,0)</f>
        <v>58</v>
      </c>
      <c r="S1941" s="90">
        <f>VLOOKUP($B1941,'[10]Población Oficial 2019'!$E$6:$AW$96,13,0)</f>
        <v>57</v>
      </c>
      <c r="T1941" s="90">
        <f>VLOOKUP($B1941,'[10]Población Oficial 2019'!$E$6:$AW$96,14,0)</f>
        <v>56</v>
      </c>
      <c r="U1941" s="90">
        <f>VLOOKUP($B1941,'[10]Población Oficial 2019'!$E$6:$AW$96,15,0)</f>
        <v>55</v>
      </c>
      <c r="V1941" s="90">
        <f>VLOOKUP($B1941,'[10]Población Oficial 2019'!$E$6:$AW$96,16,0)</f>
        <v>54</v>
      </c>
      <c r="W1941" s="90">
        <f>VLOOKUP($B1941,'[10]Población Oficial 2019'!$E$6:$AW$96,17,0)</f>
        <v>52</v>
      </c>
      <c r="X1941" s="90">
        <f>VLOOKUP($B1941,'[10]Población Oficial 2019'!$E$6:$AW$96,18,0)</f>
        <v>51</v>
      </c>
      <c r="Y1941" s="90">
        <f>VLOOKUP($B1941,'[10]Población Oficial 2019'!$E$6:$AW$96,19,0)</f>
        <v>49</v>
      </c>
      <c r="Z1941" s="90">
        <f>VLOOKUP($B1941,'[10]Población Oficial 2019'!$E$6:$AW$96,20,0)</f>
        <v>48</v>
      </c>
      <c r="AA1941" s="90">
        <f>VLOOKUP($B1941,'[10]Población Oficial 2019'!$E$6:$AW$96,21,0)</f>
        <v>45</v>
      </c>
      <c r="AB1941" s="90">
        <f>VLOOKUP($B1941,'[10]Población Oficial 2019'!$E$6:$AW$96,22,0)</f>
        <v>44</v>
      </c>
      <c r="AC1941" s="90">
        <f>VLOOKUP($B1941,'[10]Población Oficial 2019'!$E$6:$AW$96,23,0)</f>
        <v>42</v>
      </c>
      <c r="AD1941" s="90">
        <f>VLOOKUP($B1941,'[10]Población Oficial 2019'!$E$6:$AW$96,24,0)</f>
        <v>199</v>
      </c>
      <c r="AE1941" s="90">
        <f>VLOOKUP($B1941,'[10]Población Oficial 2019'!$E$6:$AW$96,25,0)</f>
        <v>195</v>
      </c>
      <c r="AF1941" s="90">
        <f>VLOOKUP($B1941,'[10]Población Oficial 2019'!$E$6:$AW$96,26,0)</f>
        <v>182</v>
      </c>
      <c r="AG1941" s="90">
        <f>VLOOKUP($B1941,'[10]Población Oficial 2019'!$E$6:$AW$96,27,0)</f>
        <v>145</v>
      </c>
      <c r="AH1941" s="90">
        <f>VLOOKUP($B1941,'[10]Población Oficial 2019'!$E$6:$AW$96,28,0)</f>
        <v>123</v>
      </c>
      <c r="AI1941" s="90">
        <f>VLOOKUP($B1941,'[10]Población Oficial 2019'!$E$6:$AW$96,29,0)</f>
        <v>114</v>
      </c>
      <c r="AJ1941" s="90">
        <f>VLOOKUP($B1941,'[10]Población Oficial 2019'!$E$6:$AW$96,30,0)</f>
        <v>84</v>
      </c>
      <c r="AK1941" s="90">
        <f>VLOOKUP($B1941,'[10]Población Oficial 2019'!$E$6:$AW$96,31,0)</f>
        <v>64</v>
      </c>
      <c r="AL1941" s="90">
        <f>VLOOKUP($B1941,'[10]Población Oficial 2019'!$E$6:$AW$96,32,0)</f>
        <v>55</v>
      </c>
      <c r="AM1941" s="90">
        <f>VLOOKUP($B1941,'[10]Población Oficial 2019'!$E$6:$AW$96,33,0)</f>
        <v>28</v>
      </c>
      <c r="AN1941" s="90">
        <f>VLOOKUP($B1941,'[10]Población Oficial 2019'!$E$6:$AW$96,34,0)</f>
        <v>20</v>
      </c>
      <c r="AO1941" s="90">
        <f>VLOOKUP($B1941,'[10]Población Oficial 2019'!$E$6:$AW$96,35,0)</f>
        <v>14</v>
      </c>
      <c r="AP1941" s="90">
        <f>VLOOKUP($B1941,'[10]Población Oficial 2019'!$E$6:$AW$96,36,0)</f>
        <v>10</v>
      </c>
      <c r="AQ1941" s="90">
        <f>VLOOKUP($B1941,'[10]Población Oficial 2019'!$E$6:$AW$96,41,0)</f>
        <v>1028</v>
      </c>
      <c r="AR1941" s="90">
        <f>VLOOKUP($B1941,'[10]Población Oficial 2019'!$E$6:$AW$96,42,0)</f>
        <v>117</v>
      </c>
      <c r="AS1941" s="90">
        <f>VLOOKUP($B1941,'[10]Población Oficial 2019'!$E$6:$AW$96,43,0)</f>
        <v>101</v>
      </c>
      <c r="AT1941" s="90">
        <f>VLOOKUP($B1941,'[10]Población Oficial 2019'!$E$6:$AW$96,44,0)</f>
        <v>430</v>
      </c>
      <c r="AU1941" s="90">
        <f>VLOOKUP($B1941,'[10]Población Oficial 2019'!$E$6:$AW$96,45,0)</f>
        <v>34</v>
      </c>
    </row>
    <row r="1942" spans="1:47" ht="12">
      <c r="A1942" s="58">
        <v>1943</v>
      </c>
      <c r="B1942" s="58">
        <v>4297</v>
      </c>
      <c r="C1942" s="59" t="s">
        <v>1176</v>
      </c>
      <c r="D1942" s="59" t="s">
        <v>1007</v>
      </c>
      <c r="E1942" s="59" t="s">
        <v>1050</v>
      </c>
      <c r="F1942" s="59" t="s">
        <v>1054</v>
      </c>
      <c r="G1942" s="12" t="s">
        <v>271</v>
      </c>
      <c r="H1942" s="14">
        <f t="shared" si="462"/>
        <v>4297</v>
      </c>
      <c r="I1942" s="14">
        <f t="shared" si="460"/>
        <v>1164</v>
      </c>
      <c r="J1942" s="12">
        <f>VLOOKUP($B1942,'[1]METAS 2019'!$D$4:$Q$843,5,0)</f>
        <v>13</v>
      </c>
      <c r="K1942" s="12">
        <f>VLOOKUP($B1942,'[1]METAS 2019'!$D$4:$Q$843,4,0)</f>
        <v>16</v>
      </c>
      <c r="L1942" s="12">
        <f>VLOOKUP($B1942,'[1]METAS 2019'!$D$4:$Q$843,11,0)</f>
        <v>22</v>
      </c>
      <c r="M1942" s="12">
        <f>VLOOKUP($B1942,'[1]METAS 2019'!$D$4:$Q$843,12,0)</f>
        <v>18</v>
      </c>
      <c r="N1942" s="12">
        <f>VLOOKUP($B1942,'[1]METAS 2019'!$D$4:$Q$843,13,0)</f>
        <v>17</v>
      </c>
      <c r="O1942" s="12">
        <f>VLOOKUP($B1942,'[1]METAS 2019'!$D$4:$Q$843,14,0)</f>
        <v>16</v>
      </c>
      <c r="P1942" s="90">
        <f>VLOOKUP($B1942,'[10]Población Oficial 2019'!$E$6:$AW$96,10,0)</f>
        <v>33</v>
      </c>
      <c r="Q1942" s="90">
        <f>VLOOKUP($B1942,'[10]Población Oficial 2019'!$E$6:$AW$96,11,0)</f>
        <v>32</v>
      </c>
      <c r="R1942" s="90">
        <f>VLOOKUP($B1942,'[10]Población Oficial 2019'!$E$6:$AW$96,12,0)</f>
        <v>32</v>
      </c>
      <c r="S1942" s="90">
        <f>VLOOKUP($B1942,'[10]Población Oficial 2019'!$E$6:$AW$96,13,0)</f>
        <v>32</v>
      </c>
      <c r="T1942" s="90">
        <f>VLOOKUP($B1942,'[10]Población Oficial 2019'!$E$6:$AW$96,14,0)</f>
        <v>31</v>
      </c>
      <c r="U1942" s="90">
        <f>VLOOKUP($B1942,'[10]Población Oficial 2019'!$E$6:$AW$96,15,0)</f>
        <v>30</v>
      </c>
      <c r="V1942" s="90">
        <f>VLOOKUP($B1942,'[10]Población Oficial 2019'!$E$6:$AW$96,16,0)</f>
        <v>30</v>
      </c>
      <c r="W1942" s="90">
        <f>VLOOKUP($B1942,'[10]Población Oficial 2019'!$E$6:$AW$96,17,0)</f>
        <v>29</v>
      </c>
      <c r="X1942" s="90">
        <f>VLOOKUP($B1942,'[10]Población Oficial 2019'!$E$6:$AW$96,18,0)</f>
        <v>27</v>
      </c>
      <c r="Y1942" s="90">
        <f>VLOOKUP($B1942,'[10]Población Oficial 2019'!$E$6:$AW$96,19,0)</f>
        <v>26</v>
      </c>
      <c r="Z1942" s="90">
        <f>VLOOKUP($B1942,'[10]Población Oficial 2019'!$E$6:$AW$96,20,0)</f>
        <v>26</v>
      </c>
      <c r="AA1942" s="90">
        <f>VLOOKUP($B1942,'[10]Población Oficial 2019'!$E$6:$AW$96,21,0)</f>
        <v>25</v>
      </c>
      <c r="AB1942" s="90">
        <f>VLOOKUP($B1942,'[10]Población Oficial 2019'!$E$6:$AW$96,22,0)</f>
        <v>24</v>
      </c>
      <c r="AC1942" s="90">
        <f>VLOOKUP($B1942,'[10]Población Oficial 2019'!$E$6:$AW$96,23,0)</f>
        <v>22</v>
      </c>
      <c r="AD1942" s="90">
        <f>VLOOKUP($B1942,'[10]Población Oficial 2019'!$E$6:$AW$96,24,0)</f>
        <v>107</v>
      </c>
      <c r="AE1942" s="90">
        <f>VLOOKUP($B1942,'[10]Población Oficial 2019'!$E$6:$AW$96,25,0)</f>
        <v>105</v>
      </c>
      <c r="AF1942" s="90">
        <f>VLOOKUP($B1942,'[10]Población Oficial 2019'!$E$6:$AW$96,26,0)</f>
        <v>99</v>
      </c>
      <c r="AG1942" s="90">
        <f>VLOOKUP($B1942,'[10]Población Oficial 2019'!$E$6:$AW$96,27,0)</f>
        <v>78</v>
      </c>
      <c r="AH1942" s="90">
        <f>VLOOKUP($B1942,'[10]Población Oficial 2019'!$E$6:$AW$96,28,0)</f>
        <v>66</v>
      </c>
      <c r="AI1942" s="90">
        <f>VLOOKUP($B1942,'[10]Población Oficial 2019'!$E$6:$AW$96,29,0)</f>
        <v>61</v>
      </c>
      <c r="AJ1942" s="90">
        <f>VLOOKUP($B1942,'[10]Población Oficial 2019'!$E$6:$AW$96,30,0)</f>
        <v>45</v>
      </c>
      <c r="AK1942" s="90">
        <f>VLOOKUP($B1942,'[10]Población Oficial 2019'!$E$6:$AW$96,31,0)</f>
        <v>34</v>
      </c>
      <c r="AL1942" s="90">
        <f>VLOOKUP($B1942,'[10]Población Oficial 2019'!$E$6:$AW$96,32,0)</f>
        <v>30</v>
      </c>
      <c r="AM1942" s="90">
        <f>VLOOKUP($B1942,'[10]Población Oficial 2019'!$E$6:$AW$96,33,0)</f>
        <v>15</v>
      </c>
      <c r="AN1942" s="90">
        <f>VLOOKUP($B1942,'[10]Población Oficial 2019'!$E$6:$AW$96,34,0)</f>
        <v>10</v>
      </c>
      <c r="AO1942" s="90">
        <f>VLOOKUP($B1942,'[10]Población Oficial 2019'!$E$6:$AW$96,35,0)</f>
        <v>8</v>
      </c>
      <c r="AP1942" s="90">
        <f>VLOOKUP($B1942,'[10]Población Oficial 2019'!$E$6:$AW$96,36,0)</f>
        <v>5</v>
      </c>
      <c r="AQ1942" s="90">
        <f>VLOOKUP($B1942,'[10]Población Oficial 2019'!$E$6:$AW$96,41,0)</f>
        <v>552</v>
      </c>
      <c r="AR1942" s="90">
        <f>VLOOKUP($B1942,'[10]Población Oficial 2019'!$E$6:$AW$96,42,0)</f>
        <v>63</v>
      </c>
      <c r="AS1942" s="90">
        <f>VLOOKUP($B1942,'[10]Población Oficial 2019'!$E$6:$AW$96,43,0)</f>
        <v>54</v>
      </c>
      <c r="AT1942" s="90">
        <f>VLOOKUP($B1942,'[10]Población Oficial 2019'!$E$6:$AW$96,44,0)</f>
        <v>231</v>
      </c>
      <c r="AU1942" s="90">
        <f>VLOOKUP($B1942,'[10]Población Oficial 2019'!$E$6:$AW$96,45,0)</f>
        <v>16</v>
      </c>
    </row>
    <row r="1943" spans="1:47" ht="12">
      <c r="A1943" s="58">
        <v>1944</v>
      </c>
      <c r="B1943" s="58">
        <v>10965</v>
      </c>
      <c r="C1943" s="59" t="s">
        <v>1176</v>
      </c>
      <c r="D1943" s="59" t="s">
        <v>1007</v>
      </c>
      <c r="E1943" s="59" t="s">
        <v>1050</v>
      </c>
      <c r="F1943" s="59" t="s">
        <v>1055</v>
      </c>
      <c r="G1943" s="12" t="s">
        <v>266</v>
      </c>
      <c r="H1943" s="14">
        <f t="shared" si="462"/>
        <v>10965</v>
      </c>
      <c r="I1943" s="14">
        <f t="shared" si="460"/>
        <v>1378</v>
      </c>
      <c r="J1943" s="12">
        <f>VLOOKUP($B1943,'[1]METAS 2019'!$D$4:$Q$843,5,0)</f>
        <v>23</v>
      </c>
      <c r="K1943" s="12">
        <f>VLOOKUP($B1943,'[1]METAS 2019'!$D$4:$Q$843,4,0)</f>
        <v>27</v>
      </c>
      <c r="L1943" s="12">
        <f>VLOOKUP($B1943,'[1]METAS 2019'!$D$4:$Q$843,11,0)</f>
        <v>21</v>
      </c>
      <c r="M1943" s="12">
        <f>VLOOKUP($B1943,'[1]METAS 2019'!$D$4:$Q$843,12,0)</f>
        <v>20</v>
      </c>
      <c r="N1943" s="12">
        <f>VLOOKUP($B1943,'[1]METAS 2019'!$D$4:$Q$843,13,0)</f>
        <v>32</v>
      </c>
      <c r="O1943" s="12">
        <f>VLOOKUP($B1943,'[1]METAS 2019'!$D$4:$Q$843,14,0)</f>
        <v>35</v>
      </c>
      <c r="P1943" s="90">
        <f>VLOOKUP($B1943,'[10]Población Oficial 2019'!$E$6:$AW$96,10,0)</f>
        <v>37</v>
      </c>
      <c r="Q1943" s="90">
        <f>VLOOKUP($B1943,'[10]Población Oficial 2019'!$E$6:$AW$96,11,0)</f>
        <v>37</v>
      </c>
      <c r="R1943" s="90">
        <f>VLOOKUP($B1943,'[10]Población Oficial 2019'!$E$6:$AW$96,12,0)</f>
        <v>36</v>
      </c>
      <c r="S1943" s="90">
        <f>VLOOKUP($B1943,'[10]Población Oficial 2019'!$E$6:$AW$96,13,0)</f>
        <v>36</v>
      </c>
      <c r="T1943" s="90">
        <f>VLOOKUP($B1943,'[10]Población Oficial 2019'!$E$6:$AW$96,14,0)</f>
        <v>35</v>
      </c>
      <c r="U1943" s="90">
        <f>VLOOKUP($B1943,'[10]Población Oficial 2019'!$E$6:$AW$96,15,0)</f>
        <v>34</v>
      </c>
      <c r="V1943" s="90">
        <f>VLOOKUP($B1943,'[10]Población Oficial 2019'!$E$6:$AW$96,16,0)</f>
        <v>34</v>
      </c>
      <c r="W1943" s="90">
        <f>VLOOKUP($B1943,'[10]Población Oficial 2019'!$E$6:$AW$96,17,0)</f>
        <v>33</v>
      </c>
      <c r="X1943" s="90">
        <f>VLOOKUP($B1943,'[10]Población Oficial 2019'!$E$6:$AW$96,18,0)</f>
        <v>32</v>
      </c>
      <c r="Y1943" s="90">
        <f>VLOOKUP($B1943,'[10]Población Oficial 2019'!$E$6:$AW$96,19,0)</f>
        <v>31</v>
      </c>
      <c r="Z1943" s="90">
        <f>VLOOKUP($B1943,'[10]Población Oficial 2019'!$E$6:$AW$96,20,0)</f>
        <v>30</v>
      </c>
      <c r="AA1943" s="90">
        <f>VLOOKUP($B1943,'[10]Población Oficial 2019'!$E$6:$AW$96,21,0)</f>
        <v>29</v>
      </c>
      <c r="AB1943" s="90">
        <f>VLOOKUP($B1943,'[10]Población Oficial 2019'!$E$6:$AW$96,22,0)</f>
        <v>28</v>
      </c>
      <c r="AC1943" s="90">
        <f>VLOOKUP($B1943,'[10]Población Oficial 2019'!$E$6:$AW$96,23,0)</f>
        <v>26</v>
      </c>
      <c r="AD1943" s="90">
        <f>VLOOKUP($B1943,'[10]Población Oficial 2019'!$E$6:$AW$96,24,0)</f>
        <v>123</v>
      </c>
      <c r="AE1943" s="90">
        <f>VLOOKUP($B1943,'[10]Población Oficial 2019'!$E$6:$AW$96,25,0)</f>
        <v>121</v>
      </c>
      <c r="AF1943" s="90">
        <f>VLOOKUP($B1943,'[10]Población Oficial 2019'!$E$6:$AW$96,26,0)</f>
        <v>113</v>
      </c>
      <c r="AG1943" s="90">
        <f>VLOOKUP($B1943,'[10]Población Oficial 2019'!$E$6:$AW$96,27,0)</f>
        <v>90</v>
      </c>
      <c r="AH1943" s="90">
        <f>VLOOKUP($B1943,'[10]Población Oficial 2019'!$E$6:$AW$96,28,0)</f>
        <v>76</v>
      </c>
      <c r="AI1943" s="90">
        <f>VLOOKUP($B1943,'[10]Población Oficial 2019'!$E$6:$AW$96,29,0)</f>
        <v>70</v>
      </c>
      <c r="AJ1943" s="90">
        <f>VLOOKUP($B1943,'[10]Población Oficial 2019'!$E$6:$AW$96,30,0)</f>
        <v>52</v>
      </c>
      <c r="AK1943" s="90">
        <f>VLOOKUP($B1943,'[10]Población Oficial 2019'!$E$6:$AW$96,31,0)</f>
        <v>39</v>
      </c>
      <c r="AL1943" s="90">
        <f>VLOOKUP($B1943,'[10]Población Oficial 2019'!$E$6:$AW$96,32,0)</f>
        <v>34</v>
      </c>
      <c r="AM1943" s="90">
        <f>VLOOKUP($B1943,'[10]Población Oficial 2019'!$E$6:$AW$96,33,0)</f>
        <v>17</v>
      </c>
      <c r="AN1943" s="90">
        <f>VLOOKUP($B1943,'[10]Población Oficial 2019'!$E$6:$AW$96,34,0)</f>
        <v>12</v>
      </c>
      <c r="AO1943" s="90">
        <f>VLOOKUP($B1943,'[10]Población Oficial 2019'!$E$6:$AW$96,35,0)</f>
        <v>9</v>
      </c>
      <c r="AP1943" s="90">
        <f>VLOOKUP($B1943,'[10]Población Oficial 2019'!$E$6:$AW$96,36,0)</f>
        <v>6</v>
      </c>
      <c r="AQ1943" s="90">
        <f>VLOOKUP($B1943,'[10]Población Oficial 2019'!$E$6:$AW$96,41,0)</f>
        <v>654</v>
      </c>
      <c r="AR1943" s="90">
        <f>VLOOKUP($B1943,'[10]Población Oficial 2019'!$E$6:$AW$96,42,0)</f>
        <v>74</v>
      </c>
      <c r="AS1943" s="90">
        <f>VLOOKUP($B1943,'[10]Población Oficial 2019'!$E$6:$AW$96,43,0)</f>
        <v>64</v>
      </c>
      <c r="AT1943" s="90">
        <f>VLOOKUP($B1943,'[10]Población Oficial 2019'!$E$6:$AW$96,44,0)</f>
        <v>273</v>
      </c>
      <c r="AU1943" s="90">
        <f>VLOOKUP($B1943,'[10]Población Oficial 2019'!$E$6:$AW$96,45,0)</f>
        <v>24</v>
      </c>
    </row>
    <row r="1944" spans="1:47" ht="12">
      <c r="A1944" s="58">
        <v>1945</v>
      </c>
      <c r="B1944" s="58">
        <v>7016</v>
      </c>
      <c r="C1944" s="59" t="s">
        <v>1176</v>
      </c>
      <c r="D1944" s="59" t="s">
        <v>1007</v>
      </c>
      <c r="E1944" s="59" t="s">
        <v>1050</v>
      </c>
      <c r="F1944" s="59" t="s">
        <v>1056</v>
      </c>
      <c r="G1944" s="12" t="s">
        <v>271</v>
      </c>
      <c r="H1944" s="14">
        <f t="shared" si="462"/>
        <v>7016</v>
      </c>
      <c r="I1944" s="14">
        <f t="shared" si="460"/>
        <v>1890</v>
      </c>
      <c r="J1944" s="12">
        <f>VLOOKUP($B1944,'[1]METAS 2019'!$D$4:$Q$843,5,0)</f>
        <v>42</v>
      </c>
      <c r="K1944" s="12">
        <f>VLOOKUP($B1944,'[1]METAS 2019'!$D$4:$Q$843,4,0)</f>
        <v>41</v>
      </c>
      <c r="L1944" s="12">
        <f>VLOOKUP($B1944,'[1]METAS 2019'!$D$4:$Q$843,11,0)</f>
        <v>43</v>
      </c>
      <c r="M1944" s="12">
        <f>VLOOKUP($B1944,'[1]METAS 2019'!$D$4:$Q$843,12,0)</f>
        <v>37</v>
      </c>
      <c r="N1944" s="12">
        <f>VLOOKUP($B1944,'[1]METAS 2019'!$D$4:$Q$843,13,0)</f>
        <v>28</v>
      </c>
      <c r="O1944" s="12">
        <f>VLOOKUP($B1944,'[1]METAS 2019'!$D$4:$Q$843,14,0)</f>
        <v>37</v>
      </c>
      <c r="P1944" s="90">
        <f>VLOOKUP($B1944,'[10]Población Oficial 2019'!$E$6:$AW$96,10,0)</f>
        <v>50</v>
      </c>
      <c r="Q1944" s="90">
        <f>VLOOKUP($B1944,'[10]Población Oficial 2019'!$E$6:$AW$96,11,0)</f>
        <v>50</v>
      </c>
      <c r="R1944" s="90">
        <f>VLOOKUP($B1944,'[10]Población Oficial 2019'!$E$6:$AW$96,12,0)</f>
        <v>49</v>
      </c>
      <c r="S1944" s="90">
        <f>VLOOKUP($B1944,'[10]Población Oficial 2019'!$E$6:$AW$96,13,0)</f>
        <v>49</v>
      </c>
      <c r="T1944" s="90">
        <f>VLOOKUP($B1944,'[10]Población Oficial 2019'!$E$6:$AW$96,14,0)</f>
        <v>48</v>
      </c>
      <c r="U1944" s="90">
        <f>VLOOKUP($B1944,'[10]Población Oficial 2019'!$E$6:$AW$96,15,0)</f>
        <v>47</v>
      </c>
      <c r="V1944" s="90">
        <f>VLOOKUP($B1944,'[10]Población Oficial 2019'!$E$6:$AW$96,16,0)</f>
        <v>45</v>
      </c>
      <c r="W1944" s="90">
        <f>VLOOKUP($B1944,'[10]Población Oficial 2019'!$E$6:$AW$96,17,0)</f>
        <v>44</v>
      </c>
      <c r="X1944" s="90">
        <f>VLOOKUP($B1944,'[10]Población Oficial 2019'!$E$6:$AW$96,18,0)</f>
        <v>43</v>
      </c>
      <c r="Y1944" s="90">
        <f>VLOOKUP($B1944,'[10]Población Oficial 2019'!$E$6:$AW$96,19,0)</f>
        <v>42</v>
      </c>
      <c r="Z1944" s="90">
        <f>VLOOKUP($B1944,'[10]Población Oficial 2019'!$E$6:$AW$96,20,0)</f>
        <v>40</v>
      </c>
      <c r="AA1944" s="90">
        <f>VLOOKUP($B1944,'[10]Población Oficial 2019'!$E$6:$AW$96,21,0)</f>
        <v>39</v>
      </c>
      <c r="AB1944" s="90">
        <f>VLOOKUP($B1944,'[10]Población Oficial 2019'!$E$6:$AW$96,22,0)</f>
        <v>38</v>
      </c>
      <c r="AC1944" s="90">
        <f>VLOOKUP($B1944,'[10]Población Oficial 2019'!$E$6:$AW$96,23,0)</f>
        <v>36</v>
      </c>
      <c r="AD1944" s="90">
        <f>VLOOKUP($B1944,'[10]Población Oficial 2019'!$E$6:$AW$96,24,0)</f>
        <v>168</v>
      </c>
      <c r="AE1944" s="90">
        <f>VLOOKUP($B1944,'[10]Población Oficial 2019'!$E$6:$AW$96,25,0)</f>
        <v>165</v>
      </c>
      <c r="AF1944" s="90">
        <f>VLOOKUP($B1944,'[10]Población Oficial 2019'!$E$6:$AW$96,26,0)</f>
        <v>155</v>
      </c>
      <c r="AG1944" s="90">
        <f>VLOOKUP($B1944,'[10]Población Oficial 2019'!$E$6:$AW$96,27,0)</f>
        <v>123</v>
      </c>
      <c r="AH1944" s="90">
        <f>VLOOKUP($B1944,'[10]Población Oficial 2019'!$E$6:$AW$96,28,0)</f>
        <v>104</v>
      </c>
      <c r="AI1944" s="90">
        <f>VLOOKUP($B1944,'[10]Población Oficial 2019'!$E$6:$AW$96,29,0)</f>
        <v>97</v>
      </c>
      <c r="AJ1944" s="90">
        <f>VLOOKUP($B1944,'[10]Población Oficial 2019'!$E$6:$AW$96,30,0)</f>
        <v>71</v>
      </c>
      <c r="AK1944" s="90">
        <f>VLOOKUP($B1944,'[10]Población Oficial 2019'!$E$6:$AW$96,31,0)</f>
        <v>53</v>
      </c>
      <c r="AL1944" s="90">
        <f>VLOOKUP($B1944,'[10]Población Oficial 2019'!$E$6:$AW$96,32,0)</f>
        <v>46</v>
      </c>
      <c r="AM1944" s="90">
        <f>VLOOKUP($B1944,'[10]Población Oficial 2019'!$E$6:$AW$96,33,0)</f>
        <v>23</v>
      </c>
      <c r="AN1944" s="90">
        <f>VLOOKUP($B1944,'[10]Población Oficial 2019'!$E$6:$AW$96,34,0)</f>
        <v>16</v>
      </c>
      <c r="AO1944" s="90">
        <f>VLOOKUP($B1944,'[10]Población Oficial 2019'!$E$6:$AW$96,35,0)</f>
        <v>12</v>
      </c>
      <c r="AP1944" s="90">
        <f>VLOOKUP($B1944,'[10]Población Oficial 2019'!$E$6:$AW$96,36,0)</f>
        <v>9</v>
      </c>
      <c r="AQ1944" s="90">
        <f>VLOOKUP($B1944,'[10]Población Oficial 2019'!$E$6:$AW$96,41,0)</f>
        <v>900</v>
      </c>
      <c r="AR1944" s="90">
        <f>VLOOKUP($B1944,'[10]Población Oficial 2019'!$E$6:$AW$96,42,0)</f>
        <v>102</v>
      </c>
      <c r="AS1944" s="90">
        <f>VLOOKUP($B1944,'[10]Población Oficial 2019'!$E$6:$AW$96,43,0)</f>
        <v>89</v>
      </c>
      <c r="AT1944" s="90">
        <f>VLOOKUP($B1944,'[10]Población Oficial 2019'!$E$6:$AW$96,44,0)</f>
        <v>376</v>
      </c>
      <c r="AU1944" s="90">
        <f>VLOOKUP($B1944,'[10]Población Oficial 2019'!$E$6:$AW$96,45,0)</f>
        <v>35</v>
      </c>
    </row>
    <row r="1945" spans="1:47" ht="12">
      <c r="A1945" s="97">
        <v>1946</v>
      </c>
      <c r="B1945" s="97"/>
      <c r="C1945" s="98"/>
      <c r="D1945" s="98"/>
      <c r="E1945" s="98"/>
      <c r="F1945" s="98" t="s">
        <v>1195</v>
      </c>
      <c r="G1945" s="17" t="s">
        <v>1214</v>
      </c>
      <c r="H1945" s="81"/>
      <c r="I1945" s="81">
        <f t="shared" si="460"/>
        <v>37791</v>
      </c>
      <c r="J1945" s="17">
        <f>SUM(J1946:J1962)</f>
        <v>653</v>
      </c>
      <c r="K1945" s="17">
        <f t="shared" ref="K1945:AU1945" si="463">SUM(K1946:K1962)</f>
        <v>676</v>
      </c>
      <c r="L1945" s="17">
        <f t="shared" si="463"/>
        <v>792</v>
      </c>
      <c r="M1945" s="17">
        <f t="shared" si="463"/>
        <v>808</v>
      </c>
      <c r="N1945" s="17">
        <f t="shared" si="463"/>
        <v>868</v>
      </c>
      <c r="O1945" s="17">
        <f t="shared" si="463"/>
        <v>854</v>
      </c>
      <c r="P1945" s="17">
        <f t="shared" si="463"/>
        <v>930</v>
      </c>
      <c r="Q1945" s="17">
        <f t="shared" si="463"/>
        <v>932</v>
      </c>
      <c r="R1945" s="17">
        <f t="shared" si="463"/>
        <v>926</v>
      </c>
      <c r="S1945" s="17">
        <f t="shared" si="463"/>
        <v>918</v>
      </c>
      <c r="T1945" s="17">
        <f t="shared" si="463"/>
        <v>894</v>
      </c>
      <c r="U1945" s="17">
        <f t="shared" si="463"/>
        <v>864</v>
      </c>
      <c r="V1945" s="17">
        <f t="shared" si="463"/>
        <v>835</v>
      </c>
      <c r="W1945" s="17">
        <f t="shared" si="463"/>
        <v>805</v>
      </c>
      <c r="X1945" s="17">
        <f t="shared" si="463"/>
        <v>774</v>
      </c>
      <c r="Y1945" s="17">
        <f t="shared" si="463"/>
        <v>743</v>
      </c>
      <c r="Z1945" s="17">
        <f t="shared" si="463"/>
        <v>711</v>
      </c>
      <c r="AA1945" s="17">
        <f t="shared" si="463"/>
        <v>679</v>
      </c>
      <c r="AB1945" s="17">
        <f t="shared" si="463"/>
        <v>650</v>
      </c>
      <c r="AC1945" s="17">
        <f t="shared" si="463"/>
        <v>611</v>
      </c>
      <c r="AD1945" s="17">
        <f t="shared" si="463"/>
        <v>2826</v>
      </c>
      <c r="AE1945" s="17">
        <f t="shared" si="463"/>
        <v>2997</v>
      </c>
      <c r="AF1945" s="17">
        <f t="shared" si="463"/>
        <v>3013</v>
      </c>
      <c r="AG1945" s="17">
        <f t="shared" si="463"/>
        <v>2619</v>
      </c>
      <c r="AH1945" s="17">
        <f t="shared" si="463"/>
        <v>2511</v>
      </c>
      <c r="AI1945" s="17">
        <f t="shared" si="463"/>
        <v>2145</v>
      </c>
      <c r="AJ1945" s="17">
        <f t="shared" si="463"/>
        <v>1598</v>
      </c>
      <c r="AK1945" s="17">
        <f t="shared" si="463"/>
        <v>1280</v>
      </c>
      <c r="AL1945" s="17">
        <f t="shared" si="463"/>
        <v>1110</v>
      </c>
      <c r="AM1945" s="17">
        <f t="shared" si="463"/>
        <v>777</v>
      </c>
      <c r="AN1945" s="17">
        <f t="shared" si="463"/>
        <v>459</v>
      </c>
      <c r="AO1945" s="17">
        <f t="shared" si="463"/>
        <v>289</v>
      </c>
      <c r="AP1945" s="17">
        <f t="shared" si="463"/>
        <v>244</v>
      </c>
      <c r="AQ1945" s="17">
        <f t="shared" si="463"/>
        <v>18395</v>
      </c>
      <c r="AR1945" s="17">
        <f t="shared" si="463"/>
        <v>2041</v>
      </c>
      <c r="AS1945" s="17">
        <f t="shared" si="463"/>
        <v>1630</v>
      </c>
      <c r="AT1945" s="17">
        <f t="shared" si="463"/>
        <v>7904</v>
      </c>
      <c r="AU1945" s="17">
        <f t="shared" si="463"/>
        <v>699</v>
      </c>
    </row>
    <row r="1946" spans="1:47" ht="12">
      <c r="A1946" s="58">
        <v>1947</v>
      </c>
      <c r="B1946" s="58">
        <v>4271</v>
      </c>
      <c r="C1946" s="59" t="s">
        <v>1176</v>
      </c>
      <c r="D1946" s="59" t="s">
        <v>1007</v>
      </c>
      <c r="E1946" s="59" t="s">
        <v>1057</v>
      </c>
      <c r="F1946" s="59" t="s">
        <v>1058</v>
      </c>
      <c r="G1946" s="12" t="s">
        <v>283</v>
      </c>
      <c r="H1946" s="14">
        <f t="shared" ref="H1946:H1962" si="464">B1946</f>
        <v>4271</v>
      </c>
      <c r="I1946" s="14">
        <f t="shared" si="460"/>
        <v>797</v>
      </c>
      <c r="J1946" s="12">
        <f>VLOOKUP($B1946,'[1]METAS 2019'!$D$4:$Q$843,5,0)</f>
        <v>19</v>
      </c>
      <c r="K1946" s="12">
        <f>VLOOKUP($B1946,'[1]METAS 2019'!$D$4:$Q$843,4,0)</f>
        <v>16</v>
      </c>
      <c r="L1946" s="12">
        <f>VLOOKUP($B1946,'[1]METAS 2019'!$D$4:$Q$843,11,0)</f>
        <v>17</v>
      </c>
      <c r="M1946" s="12">
        <f>VLOOKUP($B1946,'[1]METAS 2019'!$D$4:$Q$843,12,0)</f>
        <v>23</v>
      </c>
      <c r="N1946" s="12">
        <f>VLOOKUP($B1946,'[1]METAS 2019'!$D$4:$Q$843,13,0)</f>
        <v>17</v>
      </c>
      <c r="O1946" s="12">
        <f>VLOOKUP($B1946,'[1]METAS 2019'!$D$4:$Q$843,14,0)</f>
        <v>21</v>
      </c>
      <c r="P1946" s="90">
        <f>VLOOKUP($B1946,'[10]Población Oficial 2019'!$E$6:$AW$96,10,0)</f>
        <v>20</v>
      </c>
      <c r="Q1946" s="90">
        <f>VLOOKUP($B1946,'[10]Población Oficial 2019'!$E$6:$AW$96,11,0)</f>
        <v>20</v>
      </c>
      <c r="R1946" s="90">
        <f>VLOOKUP($B1946,'[10]Población Oficial 2019'!$E$6:$AW$96,12,0)</f>
        <v>20</v>
      </c>
      <c r="S1946" s="90">
        <f>VLOOKUP($B1946,'[10]Población Oficial 2019'!$E$6:$AW$96,13,0)</f>
        <v>19</v>
      </c>
      <c r="T1946" s="90">
        <f>VLOOKUP($B1946,'[10]Población Oficial 2019'!$E$6:$AW$96,14,0)</f>
        <v>19</v>
      </c>
      <c r="U1946" s="90">
        <f>VLOOKUP($B1946,'[10]Población Oficial 2019'!$E$6:$AW$96,15,0)</f>
        <v>18</v>
      </c>
      <c r="V1946" s="90">
        <f>VLOOKUP($B1946,'[10]Población Oficial 2019'!$E$6:$AW$96,16,0)</f>
        <v>17</v>
      </c>
      <c r="W1946" s="90">
        <f>VLOOKUP($B1946,'[10]Población Oficial 2019'!$E$6:$AW$96,17,0)</f>
        <v>17</v>
      </c>
      <c r="X1946" s="90">
        <f>VLOOKUP($B1946,'[10]Población Oficial 2019'!$E$6:$AW$96,18,0)</f>
        <v>16</v>
      </c>
      <c r="Y1946" s="90">
        <f>VLOOKUP($B1946,'[10]Población Oficial 2019'!$E$6:$AW$96,19,0)</f>
        <v>16</v>
      </c>
      <c r="Z1946" s="90">
        <f>VLOOKUP($B1946,'[10]Población Oficial 2019'!$E$6:$AW$96,20,0)</f>
        <v>15</v>
      </c>
      <c r="AA1946" s="90">
        <f>VLOOKUP($B1946,'[10]Población Oficial 2019'!$E$6:$AW$96,21,0)</f>
        <v>14</v>
      </c>
      <c r="AB1946" s="90">
        <f>VLOOKUP($B1946,'[10]Población Oficial 2019'!$E$6:$AW$96,22,0)</f>
        <v>14</v>
      </c>
      <c r="AC1946" s="90">
        <f>VLOOKUP($B1946,'[10]Población Oficial 2019'!$E$6:$AW$96,23,0)</f>
        <v>12</v>
      </c>
      <c r="AD1946" s="90">
        <f>VLOOKUP($B1946,'[10]Población Oficial 2019'!$E$6:$AW$96,24,0)</f>
        <v>58</v>
      </c>
      <c r="AE1946" s="90">
        <f>VLOOKUP($B1946,'[10]Población Oficial 2019'!$E$6:$AW$96,25,0)</f>
        <v>61</v>
      </c>
      <c r="AF1946" s="90">
        <f>VLOOKUP($B1946,'[10]Población Oficial 2019'!$E$6:$AW$96,26,0)</f>
        <v>62</v>
      </c>
      <c r="AG1946" s="90">
        <f>VLOOKUP($B1946,'[10]Población Oficial 2019'!$E$6:$AW$96,27,0)</f>
        <v>54</v>
      </c>
      <c r="AH1946" s="90">
        <f>VLOOKUP($B1946,'[10]Población Oficial 2019'!$E$6:$AW$96,28,0)</f>
        <v>52</v>
      </c>
      <c r="AI1946" s="90">
        <f>VLOOKUP($B1946,'[10]Población Oficial 2019'!$E$6:$AW$96,29,0)</f>
        <v>44</v>
      </c>
      <c r="AJ1946" s="90">
        <f>VLOOKUP($B1946,'[10]Población Oficial 2019'!$E$6:$AW$96,30,0)</f>
        <v>33</v>
      </c>
      <c r="AK1946" s="90">
        <f>VLOOKUP($B1946,'[10]Población Oficial 2019'!$E$6:$AW$96,31,0)</f>
        <v>26</v>
      </c>
      <c r="AL1946" s="90">
        <f>VLOOKUP($B1946,'[10]Población Oficial 2019'!$E$6:$AW$96,32,0)</f>
        <v>23</v>
      </c>
      <c r="AM1946" s="90">
        <f>VLOOKUP($B1946,'[10]Población Oficial 2019'!$E$6:$AW$96,33,0)</f>
        <v>16</v>
      </c>
      <c r="AN1946" s="90">
        <f>VLOOKUP($B1946,'[10]Población Oficial 2019'!$E$6:$AW$96,34,0)</f>
        <v>9</v>
      </c>
      <c r="AO1946" s="90">
        <f>VLOOKUP($B1946,'[10]Población Oficial 2019'!$E$6:$AW$96,35,0)</f>
        <v>5</v>
      </c>
      <c r="AP1946" s="90">
        <f>VLOOKUP($B1946,'[10]Población Oficial 2019'!$E$6:$AW$96,36,0)</f>
        <v>4</v>
      </c>
      <c r="AQ1946" s="90">
        <f>VLOOKUP($B1946,'[10]Población Oficial 2019'!$E$6:$AW$96,41,0)</f>
        <v>390</v>
      </c>
      <c r="AR1946" s="90">
        <f>VLOOKUP($B1946,'[10]Población Oficial 2019'!$E$6:$AW$96,42,0)</f>
        <v>43</v>
      </c>
      <c r="AS1946" s="90">
        <f>VLOOKUP($B1946,'[10]Población Oficial 2019'!$E$6:$AW$96,43,0)</f>
        <v>35</v>
      </c>
      <c r="AT1946" s="90">
        <f>VLOOKUP($B1946,'[10]Población Oficial 2019'!$E$6:$AW$96,44,0)</f>
        <v>168</v>
      </c>
      <c r="AU1946" s="90">
        <f>VLOOKUP($B1946,'[10]Población Oficial 2019'!$E$6:$AW$96,45,0)</f>
        <v>23</v>
      </c>
    </row>
    <row r="1947" spans="1:47" ht="12">
      <c r="A1947" s="58">
        <v>1948</v>
      </c>
      <c r="B1947" s="58">
        <v>4267</v>
      </c>
      <c r="C1947" s="59" t="s">
        <v>1176</v>
      </c>
      <c r="D1947" s="59" t="s">
        <v>1007</v>
      </c>
      <c r="E1947" s="59" t="s">
        <v>1057</v>
      </c>
      <c r="F1947" s="59" t="s">
        <v>1059</v>
      </c>
      <c r="G1947" s="12" t="s">
        <v>265</v>
      </c>
      <c r="H1947" s="14">
        <f t="shared" si="464"/>
        <v>4267</v>
      </c>
      <c r="I1947" s="14">
        <f t="shared" si="460"/>
        <v>21532</v>
      </c>
      <c r="J1947" s="12">
        <f>VLOOKUP($B1947,'[1]METAS 2019'!$D$4:$Q$843,5,0)</f>
        <v>365</v>
      </c>
      <c r="K1947" s="12">
        <f>VLOOKUP($B1947,'[1]METAS 2019'!$D$4:$Q$843,4,0)</f>
        <v>378</v>
      </c>
      <c r="L1947" s="12">
        <f>VLOOKUP($B1947,'[1]METAS 2019'!$D$4:$Q$843,11,0)</f>
        <v>488</v>
      </c>
      <c r="M1947" s="12">
        <f>VLOOKUP($B1947,'[1]METAS 2019'!$D$4:$Q$843,12,0)</f>
        <v>444</v>
      </c>
      <c r="N1947" s="12">
        <f>VLOOKUP($B1947,'[1]METAS 2019'!$D$4:$Q$843,13,0)</f>
        <v>534</v>
      </c>
      <c r="O1947" s="12">
        <f>VLOOKUP($B1947,'[1]METAS 2019'!$D$4:$Q$843,14,0)</f>
        <v>469</v>
      </c>
      <c r="P1947" s="90">
        <f>VLOOKUP($B1947,'[10]Población Oficial 2019'!$E$6:$AW$96,10,0)</f>
        <v>526</v>
      </c>
      <c r="Q1947" s="90">
        <f>VLOOKUP($B1947,'[10]Población Oficial 2019'!$E$6:$AW$96,11,0)</f>
        <v>528</v>
      </c>
      <c r="R1947" s="90">
        <f>VLOOKUP($B1947,'[10]Población Oficial 2019'!$E$6:$AW$96,12,0)</f>
        <v>526</v>
      </c>
      <c r="S1947" s="90">
        <f>VLOOKUP($B1947,'[10]Población Oficial 2019'!$E$6:$AW$96,13,0)</f>
        <v>519</v>
      </c>
      <c r="T1947" s="90">
        <f>VLOOKUP($B1947,'[10]Población Oficial 2019'!$E$6:$AW$96,14,0)</f>
        <v>504</v>
      </c>
      <c r="U1947" s="90">
        <f>VLOOKUP($B1947,'[10]Población Oficial 2019'!$E$6:$AW$96,15,0)</f>
        <v>487</v>
      </c>
      <c r="V1947" s="90">
        <f>VLOOKUP($B1947,'[10]Población Oficial 2019'!$E$6:$AW$96,16,0)</f>
        <v>472</v>
      </c>
      <c r="W1947" s="90">
        <f>VLOOKUP($B1947,'[10]Población Oficial 2019'!$E$6:$AW$96,17,0)</f>
        <v>453</v>
      </c>
      <c r="X1947" s="90">
        <f>VLOOKUP($B1947,'[10]Población Oficial 2019'!$E$6:$AW$96,18,0)</f>
        <v>438</v>
      </c>
      <c r="Y1947" s="90">
        <f>VLOOKUP($B1947,'[10]Población Oficial 2019'!$E$6:$AW$96,19,0)</f>
        <v>420</v>
      </c>
      <c r="Z1947" s="90">
        <f>VLOOKUP($B1947,'[10]Población Oficial 2019'!$E$6:$AW$96,20,0)</f>
        <v>400</v>
      </c>
      <c r="AA1947" s="90">
        <f>VLOOKUP($B1947,'[10]Población Oficial 2019'!$E$6:$AW$96,21,0)</f>
        <v>384</v>
      </c>
      <c r="AB1947" s="90">
        <f>VLOOKUP($B1947,'[10]Población Oficial 2019'!$E$6:$AW$96,22,0)</f>
        <v>366</v>
      </c>
      <c r="AC1947" s="90">
        <f>VLOOKUP($B1947,'[10]Población Oficial 2019'!$E$6:$AW$96,23,0)</f>
        <v>352</v>
      </c>
      <c r="AD1947" s="90">
        <f>VLOOKUP($B1947,'[10]Población Oficial 2019'!$E$6:$AW$96,24,0)</f>
        <v>1609</v>
      </c>
      <c r="AE1947" s="90">
        <f>VLOOKUP($B1947,'[10]Población Oficial 2019'!$E$6:$AW$96,25,0)</f>
        <v>1705</v>
      </c>
      <c r="AF1947" s="90">
        <f>VLOOKUP($B1947,'[10]Población Oficial 2019'!$E$6:$AW$96,26,0)</f>
        <v>1716</v>
      </c>
      <c r="AG1947" s="90">
        <f>VLOOKUP($B1947,'[10]Población Oficial 2019'!$E$6:$AW$96,27,0)</f>
        <v>1492</v>
      </c>
      <c r="AH1947" s="90">
        <f>VLOOKUP($B1947,'[10]Población Oficial 2019'!$E$6:$AW$96,28,0)</f>
        <v>1430</v>
      </c>
      <c r="AI1947" s="90">
        <f>VLOOKUP($B1947,'[10]Población Oficial 2019'!$E$6:$AW$96,29,0)</f>
        <v>1222</v>
      </c>
      <c r="AJ1947" s="90">
        <f>VLOOKUP($B1947,'[10]Población Oficial 2019'!$E$6:$AW$96,30,0)</f>
        <v>911</v>
      </c>
      <c r="AK1947" s="90">
        <f>VLOOKUP($B1947,'[10]Población Oficial 2019'!$E$6:$AW$96,31,0)</f>
        <v>734</v>
      </c>
      <c r="AL1947" s="90">
        <f>VLOOKUP($B1947,'[10]Población Oficial 2019'!$E$6:$AW$96,32,0)</f>
        <v>635</v>
      </c>
      <c r="AM1947" s="90">
        <f>VLOOKUP($B1947,'[10]Población Oficial 2019'!$E$6:$AW$96,33,0)</f>
        <v>446</v>
      </c>
      <c r="AN1947" s="90">
        <f>VLOOKUP($B1947,'[10]Población Oficial 2019'!$E$6:$AW$96,34,0)</f>
        <v>266</v>
      </c>
      <c r="AO1947" s="90">
        <f>VLOOKUP($B1947,'[10]Población Oficial 2019'!$E$6:$AW$96,35,0)</f>
        <v>168</v>
      </c>
      <c r="AP1947" s="90">
        <f>VLOOKUP($B1947,'[10]Población Oficial 2019'!$E$6:$AW$96,36,0)</f>
        <v>145</v>
      </c>
      <c r="AQ1947" s="90">
        <f>VLOOKUP($B1947,'[10]Población Oficial 2019'!$E$6:$AW$96,41,0)</f>
        <v>10459</v>
      </c>
      <c r="AR1947" s="90">
        <f>VLOOKUP($B1947,'[10]Población Oficial 2019'!$E$6:$AW$96,42,0)</f>
        <v>1159</v>
      </c>
      <c r="AS1947" s="90">
        <f>VLOOKUP($B1947,'[10]Población Oficial 2019'!$E$6:$AW$96,43,0)</f>
        <v>926</v>
      </c>
      <c r="AT1947" s="90">
        <f>VLOOKUP($B1947,'[10]Población Oficial 2019'!$E$6:$AW$96,44,0)</f>
        <v>4493</v>
      </c>
      <c r="AU1947" s="90">
        <f>VLOOKUP($B1947,'[10]Población Oficial 2019'!$E$6:$AW$96,45,0)</f>
        <v>400</v>
      </c>
    </row>
    <row r="1948" spans="1:47" ht="12">
      <c r="A1948" s="58">
        <v>1949</v>
      </c>
      <c r="B1948" s="58">
        <v>7018</v>
      </c>
      <c r="C1948" s="59" t="s">
        <v>1176</v>
      </c>
      <c r="D1948" s="59" t="s">
        <v>1007</v>
      </c>
      <c r="E1948" s="59" t="s">
        <v>1057</v>
      </c>
      <c r="F1948" s="59" t="s">
        <v>1060</v>
      </c>
      <c r="G1948" s="12" t="s">
        <v>266</v>
      </c>
      <c r="H1948" s="14">
        <f t="shared" si="464"/>
        <v>7018</v>
      </c>
      <c r="I1948" s="14">
        <f t="shared" si="460"/>
        <v>755</v>
      </c>
      <c r="J1948" s="12">
        <f>VLOOKUP($B1948,'[1]METAS 2019'!$D$4:$Q$843,5,0)</f>
        <v>9</v>
      </c>
      <c r="K1948" s="12">
        <f>VLOOKUP($B1948,'[1]METAS 2019'!$D$4:$Q$843,4,0)</f>
        <v>19</v>
      </c>
      <c r="L1948" s="12">
        <f>VLOOKUP($B1948,'[1]METAS 2019'!$D$4:$Q$843,11,0)</f>
        <v>10</v>
      </c>
      <c r="M1948" s="12">
        <f>VLOOKUP($B1948,'[1]METAS 2019'!$D$4:$Q$843,12,0)</f>
        <v>15</v>
      </c>
      <c r="N1948" s="12">
        <f>VLOOKUP($B1948,'[1]METAS 2019'!$D$4:$Q$843,13,0)</f>
        <v>17</v>
      </c>
      <c r="O1948" s="12">
        <f>VLOOKUP($B1948,'[1]METAS 2019'!$D$4:$Q$843,14,0)</f>
        <v>12</v>
      </c>
      <c r="P1948" s="90">
        <f>VLOOKUP($B1948,'[10]Población Oficial 2019'!$E$6:$AW$96,10,0)</f>
        <v>19</v>
      </c>
      <c r="Q1948" s="90">
        <f>VLOOKUP($B1948,'[10]Población Oficial 2019'!$E$6:$AW$96,11,0)</f>
        <v>19</v>
      </c>
      <c r="R1948" s="90">
        <f>VLOOKUP($B1948,'[10]Población Oficial 2019'!$E$6:$AW$96,12,0)</f>
        <v>18</v>
      </c>
      <c r="S1948" s="90">
        <f>VLOOKUP($B1948,'[10]Población Oficial 2019'!$E$6:$AW$96,13,0)</f>
        <v>18</v>
      </c>
      <c r="T1948" s="90">
        <f>VLOOKUP($B1948,'[10]Población Oficial 2019'!$E$6:$AW$96,14,0)</f>
        <v>19</v>
      </c>
      <c r="U1948" s="90">
        <f>VLOOKUP($B1948,'[10]Población Oficial 2019'!$E$6:$AW$96,15,0)</f>
        <v>18</v>
      </c>
      <c r="V1948" s="90">
        <f>VLOOKUP($B1948,'[10]Población Oficial 2019'!$E$6:$AW$96,16,0)</f>
        <v>17</v>
      </c>
      <c r="W1948" s="90">
        <f>VLOOKUP($B1948,'[10]Población Oficial 2019'!$E$6:$AW$96,17,0)</f>
        <v>17</v>
      </c>
      <c r="X1948" s="90">
        <f>VLOOKUP($B1948,'[10]Población Oficial 2019'!$E$6:$AW$96,18,0)</f>
        <v>16</v>
      </c>
      <c r="Y1948" s="90">
        <f>VLOOKUP($B1948,'[10]Población Oficial 2019'!$E$6:$AW$96,19,0)</f>
        <v>16</v>
      </c>
      <c r="Z1948" s="90">
        <f>VLOOKUP($B1948,'[10]Población Oficial 2019'!$E$6:$AW$96,20,0)</f>
        <v>15</v>
      </c>
      <c r="AA1948" s="90">
        <f>VLOOKUP($B1948,'[10]Población Oficial 2019'!$E$6:$AW$96,21,0)</f>
        <v>14</v>
      </c>
      <c r="AB1948" s="90">
        <f>VLOOKUP($B1948,'[10]Población Oficial 2019'!$E$6:$AW$96,22,0)</f>
        <v>14</v>
      </c>
      <c r="AC1948" s="90">
        <f>VLOOKUP($B1948,'[10]Población Oficial 2019'!$E$6:$AW$96,23,0)</f>
        <v>12</v>
      </c>
      <c r="AD1948" s="90">
        <f>VLOOKUP($B1948,'[10]Población Oficial 2019'!$E$6:$AW$96,24,0)</f>
        <v>58</v>
      </c>
      <c r="AE1948" s="90">
        <f>VLOOKUP($B1948,'[10]Población Oficial 2019'!$E$6:$AW$96,25,0)</f>
        <v>61</v>
      </c>
      <c r="AF1948" s="90">
        <f>VLOOKUP($B1948,'[10]Población Oficial 2019'!$E$6:$AW$96,26,0)</f>
        <v>61</v>
      </c>
      <c r="AG1948" s="90">
        <f>VLOOKUP($B1948,'[10]Población Oficial 2019'!$E$6:$AW$96,27,0)</f>
        <v>52</v>
      </c>
      <c r="AH1948" s="90">
        <f>VLOOKUP($B1948,'[10]Población Oficial 2019'!$E$6:$AW$96,28,0)</f>
        <v>50</v>
      </c>
      <c r="AI1948" s="90">
        <f>VLOOKUP($B1948,'[10]Población Oficial 2019'!$E$6:$AW$96,29,0)</f>
        <v>43</v>
      </c>
      <c r="AJ1948" s="90">
        <f>VLOOKUP($B1948,'[10]Población Oficial 2019'!$E$6:$AW$96,30,0)</f>
        <v>32</v>
      </c>
      <c r="AK1948" s="90">
        <f>VLOOKUP($B1948,'[10]Población Oficial 2019'!$E$6:$AW$96,31,0)</f>
        <v>26</v>
      </c>
      <c r="AL1948" s="90">
        <f>VLOOKUP($B1948,'[10]Población Oficial 2019'!$E$6:$AW$96,32,0)</f>
        <v>22</v>
      </c>
      <c r="AM1948" s="90">
        <f>VLOOKUP($B1948,'[10]Población Oficial 2019'!$E$6:$AW$96,33,0)</f>
        <v>16</v>
      </c>
      <c r="AN1948" s="90">
        <f>VLOOKUP($B1948,'[10]Población Oficial 2019'!$E$6:$AW$96,34,0)</f>
        <v>9</v>
      </c>
      <c r="AO1948" s="90">
        <f>VLOOKUP($B1948,'[10]Población Oficial 2019'!$E$6:$AW$96,35,0)</f>
        <v>6</v>
      </c>
      <c r="AP1948" s="90">
        <f>VLOOKUP($B1948,'[10]Población Oficial 2019'!$E$6:$AW$96,36,0)</f>
        <v>5</v>
      </c>
      <c r="AQ1948" s="90">
        <f>VLOOKUP($B1948,'[10]Población Oficial 2019'!$E$6:$AW$96,41,0)</f>
        <v>369</v>
      </c>
      <c r="AR1948" s="90">
        <f>VLOOKUP($B1948,'[10]Población Oficial 2019'!$E$6:$AW$96,42,0)</f>
        <v>41</v>
      </c>
      <c r="AS1948" s="90">
        <f>VLOOKUP($B1948,'[10]Población Oficial 2019'!$E$6:$AW$96,43,0)</f>
        <v>33</v>
      </c>
      <c r="AT1948" s="90">
        <f>VLOOKUP($B1948,'[10]Población Oficial 2019'!$E$6:$AW$96,44,0)</f>
        <v>158</v>
      </c>
      <c r="AU1948" s="90">
        <f>VLOOKUP($B1948,'[10]Población Oficial 2019'!$E$6:$AW$96,45,0)</f>
        <v>10</v>
      </c>
    </row>
    <row r="1949" spans="1:47" ht="12">
      <c r="A1949" s="58">
        <v>1950</v>
      </c>
      <c r="B1949" s="58">
        <v>6993</v>
      </c>
      <c r="C1949" s="59" t="s">
        <v>1176</v>
      </c>
      <c r="D1949" s="59" t="s">
        <v>1007</v>
      </c>
      <c r="E1949" s="59" t="s">
        <v>1057</v>
      </c>
      <c r="F1949" s="59" t="s">
        <v>1061</v>
      </c>
      <c r="G1949" s="12" t="s">
        <v>266</v>
      </c>
      <c r="H1949" s="14">
        <f t="shared" si="464"/>
        <v>6993</v>
      </c>
      <c r="I1949" s="14">
        <f t="shared" si="460"/>
        <v>634</v>
      </c>
      <c r="J1949" s="12">
        <f>VLOOKUP($B1949,'[1]METAS 2019'!$D$4:$Q$843,5,0)</f>
        <v>12</v>
      </c>
      <c r="K1949" s="12">
        <f>VLOOKUP($B1949,'[1]METAS 2019'!$D$4:$Q$843,4,0)</f>
        <v>14</v>
      </c>
      <c r="L1949" s="12">
        <f>VLOOKUP($B1949,'[1]METAS 2019'!$D$4:$Q$843,11,0)</f>
        <v>15</v>
      </c>
      <c r="M1949" s="12">
        <f>VLOOKUP($B1949,'[1]METAS 2019'!$D$4:$Q$843,12,0)</f>
        <v>22</v>
      </c>
      <c r="N1949" s="12">
        <f>VLOOKUP($B1949,'[1]METAS 2019'!$D$4:$Q$843,13,0)</f>
        <v>14</v>
      </c>
      <c r="O1949" s="12">
        <f>VLOOKUP($B1949,'[1]METAS 2019'!$D$4:$Q$843,14,0)</f>
        <v>13</v>
      </c>
      <c r="P1949" s="90">
        <f>VLOOKUP($B1949,'[10]Población Oficial 2019'!$E$6:$AW$96,10,0)</f>
        <v>16</v>
      </c>
      <c r="Q1949" s="90">
        <f>VLOOKUP($B1949,'[10]Población Oficial 2019'!$E$6:$AW$96,11,0)</f>
        <v>16</v>
      </c>
      <c r="R1949" s="90">
        <f>VLOOKUP($B1949,'[10]Población Oficial 2019'!$E$6:$AW$96,12,0)</f>
        <v>16</v>
      </c>
      <c r="S1949" s="90">
        <f>VLOOKUP($B1949,'[10]Población Oficial 2019'!$E$6:$AW$96,13,0)</f>
        <v>15</v>
      </c>
      <c r="T1949" s="90">
        <f>VLOOKUP($B1949,'[10]Población Oficial 2019'!$E$6:$AW$96,14,0)</f>
        <v>15</v>
      </c>
      <c r="U1949" s="90">
        <f>VLOOKUP($B1949,'[10]Población Oficial 2019'!$E$6:$AW$96,15,0)</f>
        <v>14</v>
      </c>
      <c r="V1949" s="90">
        <f>VLOOKUP($B1949,'[10]Población Oficial 2019'!$E$6:$AW$96,16,0)</f>
        <v>14</v>
      </c>
      <c r="W1949" s="90">
        <f>VLOOKUP($B1949,'[10]Población Oficial 2019'!$E$6:$AW$96,17,0)</f>
        <v>13</v>
      </c>
      <c r="X1949" s="90">
        <f>VLOOKUP($B1949,'[10]Población Oficial 2019'!$E$6:$AW$96,18,0)</f>
        <v>13</v>
      </c>
      <c r="Y1949" s="90">
        <f>VLOOKUP($B1949,'[10]Población Oficial 2019'!$E$6:$AW$96,19,0)</f>
        <v>12</v>
      </c>
      <c r="Z1949" s="90">
        <f>VLOOKUP($B1949,'[10]Población Oficial 2019'!$E$6:$AW$96,20,0)</f>
        <v>12</v>
      </c>
      <c r="AA1949" s="90">
        <f>VLOOKUP($B1949,'[10]Población Oficial 2019'!$E$6:$AW$96,21,0)</f>
        <v>11</v>
      </c>
      <c r="AB1949" s="90">
        <f>VLOOKUP($B1949,'[10]Población Oficial 2019'!$E$6:$AW$96,22,0)</f>
        <v>11</v>
      </c>
      <c r="AC1949" s="90">
        <f>VLOOKUP($B1949,'[10]Población Oficial 2019'!$E$6:$AW$96,23,0)</f>
        <v>9</v>
      </c>
      <c r="AD1949" s="90">
        <f>VLOOKUP($B1949,'[10]Población Oficial 2019'!$E$6:$AW$96,24,0)</f>
        <v>47</v>
      </c>
      <c r="AE1949" s="90">
        <f>VLOOKUP($B1949,'[10]Población Oficial 2019'!$E$6:$AW$96,25,0)</f>
        <v>50</v>
      </c>
      <c r="AF1949" s="90">
        <f>VLOOKUP($B1949,'[10]Población Oficial 2019'!$E$6:$AW$96,26,0)</f>
        <v>50</v>
      </c>
      <c r="AG1949" s="90">
        <f>VLOOKUP($B1949,'[10]Población Oficial 2019'!$E$6:$AW$96,27,0)</f>
        <v>43</v>
      </c>
      <c r="AH1949" s="90">
        <f>VLOOKUP($B1949,'[10]Población Oficial 2019'!$E$6:$AW$96,28,0)</f>
        <v>41</v>
      </c>
      <c r="AI1949" s="90">
        <f>VLOOKUP($B1949,'[10]Población Oficial 2019'!$E$6:$AW$96,29,0)</f>
        <v>35</v>
      </c>
      <c r="AJ1949" s="90">
        <f>VLOOKUP($B1949,'[10]Población Oficial 2019'!$E$6:$AW$96,30,0)</f>
        <v>26</v>
      </c>
      <c r="AK1949" s="90">
        <f>VLOOKUP($B1949,'[10]Población Oficial 2019'!$E$6:$AW$96,31,0)</f>
        <v>21</v>
      </c>
      <c r="AL1949" s="90">
        <f>VLOOKUP($B1949,'[10]Población Oficial 2019'!$E$6:$AW$96,32,0)</f>
        <v>18</v>
      </c>
      <c r="AM1949" s="90">
        <f>VLOOKUP($B1949,'[10]Población Oficial 2019'!$E$6:$AW$96,33,0)</f>
        <v>12</v>
      </c>
      <c r="AN1949" s="90">
        <f>VLOOKUP($B1949,'[10]Población Oficial 2019'!$E$6:$AW$96,34,0)</f>
        <v>7</v>
      </c>
      <c r="AO1949" s="90">
        <f>VLOOKUP($B1949,'[10]Población Oficial 2019'!$E$6:$AW$96,35,0)</f>
        <v>4</v>
      </c>
      <c r="AP1949" s="90">
        <f>VLOOKUP($B1949,'[10]Población Oficial 2019'!$E$6:$AW$96,36,0)</f>
        <v>3</v>
      </c>
      <c r="AQ1949" s="90">
        <f>VLOOKUP($B1949,'[10]Población Oficial 2019'!$E$6:$AW$96,41,0)</f>
        <v>312</v>
      </c>
      <c r="AR1949" s="90">
        <f>VLOOKUP($B1949,'[10]Población Oficial 2019'!$E$6:$AW$96,42,0)</f>
        <v>35</v>
      </c>
      <c r="AS1949" s="90">
        <f>VLOOKUP($B1949,'[10]Población Oficial 2019'!$E$6:$AW$96,43,0)</f>
        <v>28</v>
      </c>
      <c r="AT1949" s="90">
        <f>VLOOKUP($B1949,'[10]Población Oficial 2019'!$E$6:$AW$96,44,0)</f>
        <v>134</v>
      </c>
      <c r="AU1949" s="90">
        <f>VLOOKUP($B1949,'[10]Población Oficial 2019'!$E$6:$AW$96,45,0)</f>
        <v>15</v>
      </c>
    </row>
    <row r="1950" spans="1:47" ht="12">
      <c r="A1950" s="58">
        <v>1951</v>
      </c>
      <c r="B1950" s="58">
        <v>6871</v>
      </c>
      <c r="C1950" s="59" t="s">
        <v>1176</v>
      </c>
      <c r="D1950" s="59" t="s">
        <v>1007</v>
      </c>
      <c r="E1950" s="59" t="s">
        <v>1057</v>
      </c>
      <c r="F1950" s="59" t="s">
        <v>1062</v>
      </c>
      <c r="G1950" s="12" t="s">
        <v>266</v>
      </c>
      <c r="H1950" s="14">
        <f t="shared" si="464"/>
        <v>6871</v>
      </c>
      <c r="I1950" s="14">
        <f t="shared" si="460"/>
        <v>501</v>
      </c>
      <c r="J1950" s="12">
        <f>VLOOKUP($B1950,'[1]METAS 2019'!$D$4:$Q$843,5,0)</f>
        <v>14</v>
      </c>
      <c r="K1950" s="12">
        <f>VLOOKUP($B1950,'[1]METAS 2019'!$D$4:$Q$843,4,0)</f>
        <v>9</v>
      </c>
      <c r="L1950" s="12">
        <f>VLOOKUP($B1950,'[1]METAS 2019'!$D$4:$Q$843,11,0)</f>
        <v>10</v>
      </c>
      <c r="M1950" s="12">
        <f>VLOOKUP($B1950,'[1]METAS 2019'!$D$4:$Q$843,12,0)</f>
        <v>11</v>
      </c>
      <c r="N1950" s="12">
        <f>VLOOKUP($B1950,'[1]METAS 2019'!$D$4:$Q$843,13,0)</f>
        <v>12</v>
      </c>
      <c r="O1950" s="12">
        <f>VLOOKUP($B1950,'[1]METAS 2019'!$D$4:$Q$843,14,0)</f>
        <v>10</v>
      </c>
      <c r="P1950" s="90">
        <f>VLOOKUP($B1950,'[10]Población Oficial 2019'!$E$6:$AW$96,10,0)</f>
        <v>13</v>
      </c>
      <c r="Q1950" s="90">
        <f>VLOOKUP($B1950,'[10]Población Oficial 2019'!$E$6:$AW$96,11,0)</f>
        <v>13</v>
      </c>
      <c r="R1950" s="90">
        <f>VLOOKUP($B1950,'[10]Población Oficial 2019'!$E$6:$AW$96,12,0)</f>
        <v>12</v>
      </c>
      <c r="S1950" s="90">
        <f>VLOOKUP($B1950,'[10]Población Oficial 2019'!$E$6:$AW$96,13,0)</f>
        <v>12</v>
      </c>
      <c r="T1950" s="90">
        <f>VLOOKUP($B1950,'[10]Población Oficial 2019'!$E$6:$AW$96,14,0)</f>
        <v>12</v>
      </c>
      <c r="U1950" s="90">
        <f>VLOOKUP($B1950,'[10]Población Oficial 2019'!$E$6:$AW$96,15,0)</f>
        <v>12</v>
      </c>
      <c r="V1950" s="90">
        <f>VLOOKUP($B1950,'[10]Población Oficial 2019'!$E$6:$AW$96,16,0)</f>
        <v>11</v>
      </c>
      <c r="W1950" s="90">
        <f>VLOOKUP($B1950,'[10]Población Oficial 2019'!$E$6:$AW$96,17,0)</f>
        <v>11</v>
      </c>
      <c r="X1950" s="90">
        <f>VLOOKUP($B1950,'[10]Población Oficial 2019'!$E$6:$AW$96,18,0)</f>
        <v>10</v>
      </c>
      <c r="Y1950" s="90">
        <f>VLOOKUP($B1950,'[10]Población Oficial 2019'!$E$6:$AW$96,19,0)</f>
        <v>10</v>
      </c>
      <c r="Z1950" s="90">
        <f>VLOOKUP($B1950,'[10]Población Oficial 2019'!$E$6:$AW$96,20,0)</f>
        <v>10</v>
      </c>
      <c r="AA1950" s="90">
        <f>VLOOKUP($B1950,'[10]Población Oficial 2019'!$E$6:$AW$96,21,0)</f>
        <v>9</v>
      </c>
      <c r="AB1950" s="90">
        <f>VLOOKUP($B1950,'[10]Población Oficial 2019'!$E$6:$AW$96,22,0)</f>
        <v>9</v>
      </c>
      <c r="AC1950" s="90">
        <f>VLOOKUP($B1950,'[10]Población Oficial 2019'!$E$6:$AW$96,23,0)</f>
        <v>7</v>
      </c>
      <c r="AD1950" s="90">
        <f>VLOOKUP($B1950,'[10]Población Oficial 2019'!$E$6:$AW$96,24,0)</f>
        <v>37</v>
      </c>
      <c r="AE1950" s="90">
        <f>VLOOKUP($B1950,'[10]Población Oficial 2019'!$E$6:$AW$96,25,0)</f>
        <v>40</v>
      </c>
      <c r="AF1950" s="90">
        <f>VLOOKUP($B1950,'[10]Población Oficial 2019'!$E$6:$AW$96,26,0)</f>
        <v>40</v>
      </c>
      <c r="AG1950" s="90">
        <f>VLOOKUP($B1950,'[10]Población Oficial 2019'!$E$6:$AW$96,27,0)</f>
        <v>35</v>
      </c>
      <c r="AH1950" s="90">
        <f>VLOOKUP($B1950,'[10]Población Oficial 2019'!$E$6:$AW$96,28,0)</f>
        <v>33</v>
      </c>
      <c r="AI1950" s="90">
        <f>VLOOKUP($B1950,'[10]Población Oficial 2019'!$E$6:$AW$96,29,0)</f>
        <v>28</v>
      </c>
      <c r="AJ1950" s="90">
        <f>VLOOKUP($B1950,'[10]Población Oficial 2019'!$E$6:$AW$96,30,0)</f>
        <v>21</v>
      </c>
      <c r="AK1950" s="90">
        <f>VLOOKUP($B1950,'[10]Población Oficial 2019'!$E$6:$AW$96,31,0)</f>
        <v>16</v>
      </c>
      <c r="AL1950" s="90">
        <f>VLOOKUP($B1950,'[10]Población Oficial 2019'!$E$6:$AW$96,32,0)</f>
        <v>14</v>
      </c>
      <c r="AM1950" s="90">
        <f>VLOOKUP($B1950,'[10]Población Oficial 2019'!$E$6:$AW$96,33,0)</f>
        <v>10</v>
      </c>
      <c r="AN1950" s="90">
        <f>VLOOKUP($B1950,'[10]Población Oficial 2019'!$E$6:$AW$96,34,0)</f>
        <v>5</v>
      </c>
      <c r="AO1950" s="90">
        <f>VLOOKUP($B1950,'[10]Población Oficial 2019'!$E$6:$AW$96,35,0)</f>
        <v>3</v>
      </c>
      <c r="AP1950" s="90">
        <f>VLOOKUP($B1950,'[10]Población Oficial 2019'!$E$6:$AW$96,36,0)</f>
        <v>2</v>
      </c>
      <c r="AQ1950" s="90">
        <f>VLOOKUP($B1950,'[10]Población Oficial 2019'!$E$6:$AW$96,41,0)</f>
        <v>250</v>
      </c>
      <c r="AR1950" s="90">
        <f>VLOOKUP($B1950,'[10]Población Oficial 2019'!$E$6:$AW$96,42,0)</f>
        <v>28</v>
      </c>
      <c r="AS1950" s="90">
        <f>VLOOKUP($B1950,'[10]Población Oficial 2019'!$E$6:$AW$96,43,0)</f>
        <v>22</v>
      </c>
      <c r="AT1950" s="90">
        <f>VLOOKUP($B1950,'[10]Población Oficial 2019'!$E$6:$AW$96,44,0)</f>
        <v>107</v>
      </c>
      <c r="AU1950" s="90">
        <f>VLOOKUP($B1950,'[10]Población Oficial 2019'!$E$6:$AW$96,45,0)</f>
        <v>12</v>
      </c>
    </row>
    <row r="1951" spans="1:47" ht="12">
      <c r="A1951" s="58">
        <v>1952</v>
      </c>
      <c r="B1951" s="58">
        <v>10809</v>
      </c>
      <c r="C1951" s="59" t="s">
        <v>1176</v>
      </c>
      <c r="D1951" s="59" t="s">
        <v>1007</v>
      </c>
      <c r="E1951" s="59" t="s">
        <v>1057</v>
      </c>
      <c r="F1951" s="59" t="s">
        <v>1063</v>
      </c>
      <c r="G1951" s="12" t="s">
        <v>266</v>
      </c>
      <c r="H1951" s="14">
        <f t="shared" si="464"/>
        <v>10809</v>
      </c>
      <c r="I1951" s="14">
        <f t="shared" si="460"/>
        <v>936</v>
      </c>
      <c r="J1951" s="12">
        <f>VLOOKUP($B1951,'[1]METAS 2019'!$D$4:$Q$843,5,0)</f>
        <v>13</v>
      </c>
      <c r="K1951" s="12">
        <f>VLOOKUP($B1951,'[1]METAS 2019'!$D$4:$Q$843,4,0)</f>
        <v>19</v>
      </c>
      <c r="L1951" s="12">
        <f>VLOOKUP($B1951,'[1]METAS 2019'!$D$4:$Q$843,11,0)</f>
        <v>14</v>
      </c>
      <c r="M1951" s="12">
        <f>VLOOKUP($B1951,'[1]METAS 2019'!$D$4:$Q$843,12,0)</f>
        <v>28</v>
      </c>
      <c r="N1951" s="12">
        <f>VLOOKUP($B1951,'[1]METAS 2019'!$D$4:$Q$843,13,0)</f>
        <v>22</v>
      </c>
      <c r="O1951" s="12">
        <f>VLOOKUP($B1951,'[1]METAS 2019'!$D$4:$Q$843,14,0)</f>
        <v>21</v>
      </c>
      <c r="P1951" s="90">
        <f>VLOOKUP($B1951,'[10]Población Oficial 2019'!$E$6:$AW$96,10,0)</f>
        <v>23</v>
      </c>
      <c r="Q1951" s="90">
        <f>VLOOKUP($B1951,'[10]Población Oficial 2019'!$E$6:$AW$96,11,0)</f>
        <v>23</v>
      </c>
      <c r="R1951" s="90">
        <f>VLOOKUP($B1951,'[10]Población Oficial 2019'!$E$6:$AW$96,12,0)</f>
        <v>23</v>
      </c>
      <c r="S1951" s="90">
        <f>VLOOKUP($B1951,'[10]Población Oficial 2019'!$E$6:$AW$96,13,0)</f>
        <v>23</v>
      </c>
      <c r="T1951" s="90">
        <f>VLOOKUP($B1951,'[10]Población Oficial 2019'!$E$6:$AW$96,14,0)</f>
        <v>22</v>
      </c>
      <c r="U1951" s="90">
        <f>VLOOKUP($B1951,'[10]Población Oficial 2019'!$E$6:$AW$96,15,0)</f>
        <v>22</v>
      </c>
      <c r="V1951" s="90">
        <f>VLOOKUP($B1951,'[10]Población Oficial 2019'!$E$6:$AW$96,16,0)</f>
        <v>21</v>
      </c>
      <c r="W1951" s="90">
        <f>VLOOKUP($B1951,'[10]Población Oficial 2019'!$E$6:$AW$96,17,0)</f>
        <v>20</v>
      </c>
      <c r="X1951" s="90">
        <f>VLOOKUP($B1951,'[10]Población Oficial 2019'!$E$6:$AW$96,18,0)</f>
        <v>19</v>
      </c>
      <c r="Y1951" s="90">
        <f>VLOOKUP($B1951,'[10]Población Oficial 2019'!$E$6:$AW$96,19,0)</f>
        <v>18</v>
      </c>
      <c r="Z1951" s="90">
        <f>VLOOKUP($B1951,'[10]Población Oficial 2019'!$E$6:$AW$96,20,0)</f>
        <v>18</v>
      </c>
      <c r="AA1951" s="90">
        <f>VLOOKUP($B1951,'[10]Población Oficial 2019'!$E$6:$AW$96,21,0)</f>
        <v>17</v>
      </c>
      <c r="AB1951" s="90">
        <f>VLOOKUP($B1951,'[10]Población Oficial 2019'!$E$6:$AW$96,22,0)</f>
        <v>16</v>
      </c>
      <c r="AC1951" s="90">
        <f>VLOOKUP($B1951,'[10]Población Oficial 2019'!$E$6:$AW$96,23,0)</f>
        <v>15</v>
      </c>
      <c r="AD1951" s="90">
        <f>VLOOKUP($B1951,'[10]Población Oficial 2019'!$E$6:$AW$96,24,0)</f>
        <v>70</v>
      </c>
      <c r="AE1951" s="90">
        <f>VLOOKUP($B1951,'[10]Población Oficial 2019'!$E$6:$AW$96,25,0)</f>
        <v>75</v>
      </c>
      <c r="AF1951" s="90">
        <f>VLOOKUP($B1951,'[10]Población Oficial 2019'!$E$6:$AW$96,26,0)</f>
        <v>75</v>
      </c>
      <c r="AG1951" s="90">
        <f>VLOOKUP($B1951,'[10]Población Oficial 2019'!$E$6:$AW$96,27,0)</f>
        <v>65</v>
      </c>
      <c r="AH1951" s="90">
        <f>VLOOKUP($B1951,'[10]Población Oficial 2019'!$E$6:$AW$96,28,0)</f>
        <v>62</v>
      </c>
      <c r="AI1951" s="90">
        <f>VLOOKUP($B1951,'[10]Población Oficial 2019'!$E$6:$AW$96,29,0)</f>
        <v>53</v>
      </c>
      <c r="AJ1951" s="90">
        <f>VLOOKUP($B1951,'[10]Población Oficial 2019'!$E$6:$AW$96,30,0)</f>
        <v>39</v>
      </c>
      <c r="AK1951" s="90">
        <f>VLOOKUP($B1951,'[10]Población Oficial 2019'!$E$6:$AW$96,31,0)</f>
        <v>31</v>
      </c>
      <c r="AL1951" s="90">
        <f>VLOOKUP($B1951,'[10]Población Oficial 2019'!$E$6:$AW$96,32,0)</f>
        <v>27</v>
      </c>
      <c r="AM1951" s="90">
        <f>VLOOKUP($B1951,'[10]Población Oficial 2019'!$E$6:$AW$96,33,0)</f>
        <v>19</v>
      </c>
      <c r="AN1951" s="90">
        <f>VLOOKUP($B1951,'[10]Población Oficial 2019'!$E$6:$AW$96,34,0)</f>
        <v>11</v>
      </c>
      <c r="AO1951" s="90">
        <f>VLOOKUP($B1951,'[10]Población Oficial 2019'!$E$6:$AW$96,35,0)</f>
        <v>7</v>
      </c>
      <c r="AP1951" s="90">
        <f>VLOOKUP($B1951,'[10]Población Oficial 2019'!$E$6:$AW$96,36,0)</f>
        <v>5</v>
      </c>
      <c r="AQ1951" s="90">
        <f>VLOOKUP($B1951,'[10]Población Oficial 2019'!$E$6:$AW$96,41,0)</f>
        <v>465</v>
      </c>
      <c r="AR1951" s="90">
        <f>VLOOKUP($B1951,'[10]Población Oficial 2019'!$E$6:$AW$96,42,0)</f>
        <v>52</v>
      </c>
      <c r="AS1951" s="90">
        <f>VLOOKUP($B1951,'[10]Población Oficial 2019'!$E$6:$AW$96,43,0)</f>
        <v>41</v>
      </c>
      <c r="AT1951" s="90">
        <f>VLOOKUP($B1951,'[10]Población Oficial 2019'!$E$6:$AW$96,44,0)</f>
        <v>200</v>
      </c>
      <c r="AU1951" s="90">
        <f>VLOOKUP($B1951,'[10]Población Oficial 2019'!$E$6:$AW$96,45,0)</f>
        <v>11</v>
      </c>
    </row>
    <row r="1952" spans="1:47" ht="12">
      <c r="A1952" s="58">
        <v>1953</v>
      </c>
      <c r="B1952" s="58">
        <v>6905</v>
      </c>
      <c r="C1952" s="59" t="s">
        <v>1176</v>
      </c>
      <c r="D1952" s="59" t="s">
        <v>1007</v>
      </c>
      <c r="E1952" s="59" t="s">
        <v>1057</v>
      </c>
      <c r="F1952" s="59" t="s">
        <v>1064</v>
      </c>
      <c r="G1952" s="12" t="s">
        <v>266</v>
      </c>
      <c r="H1952" s="14">
        <f t="shared" si="464"/>
        <v>6905</v>
      </c>
      <c r="I1952" s="14">
        <f t="shared" si="460"/>
        <v>684</v>
      </c>
      <c r="J1952" s="12">
        <f>VLOOKUP($B1952,'[1]METAS 2019'!$D$4:$Q$843,5,0)</f>
        <v>13</v>
      </c>
      <c r="K1952" s="12">
        <f>VLOOKUP($B1952,'[1]METAS 2019'!$D$4:$Q$843,4,0)</f>
        <v>17</v>
      </c>
      <c r="L1952" s="12">
        <f>VLOOKUP($B1952,'[1]METAS 2019'!$D$4:$Q$843,11,0)</f>
        <v>12</v>
      </c>
      <c r="M1952" s="12">
        <f>VLOOKUP($B1952,'[1]METAS 2019'!$D$4:$Q$843,12,0)</f>
        <v>15</v>
      </c>
      <c r="N1952" s="12">
        <f>VLOOKUP($B1952,'[1]METAS 2019'!$D$4:$Q$843,13,0)</f>
        <v>25</v>
      </c>
      <c r="O1952" s="12">
        <f>VLOOKUP($B1952,'[1]METAS 2019'!$D$4:$Q$843,14,0)</f>
        <v>18</v>
      </c>
      <c r="P1952" s="90">
        <f>VLOOKUP($B1952,'[10]Población Oficial 2019'!$E$6:$AW$96,10,0)</f>
        <v>17</v>
      </c>
      <c r="Q1952" s="90">
        <f>VLOOKUP($B1952,'[10]Población Oficial 2019'!$E$6:$AW$96,11,0)</f>
        <v>17</v>
      </c>
      <c r="R1952" s="90">
        <f>VLOOKUP($B1952,'[10]Población Oficial 2019'!$E$6:$AW$96,12,0)</f>
        <v>17</v>
      </c>
      <c r="S1952" s="90">
        <f>VLOOKUP($B1952,'[10]Población Oficial 2019'!$E$6:$AW$96,13,0)</f>
        <v>17</v>
      </c>
      <c r="T1952" s="90">
        <f>VLOOKUP($B1952,'[10]Población Oficial 2019'!$E$6:$AW$96,14,0)</f>
        <v>16</v>
      </c>
      <c r="U1952" s="90">
        <f>VLOOKUP($B1952,'[10]Población Oficial 2019'!$E$6:$AW$96,15,0)</f>
        <v>16</v>
      </c>
      <c r="V1952" s="90">
        <f>VLOOKUP($B1952,'[10]Población Oficial 2019'!$E$6:$AW$96,16,0)</f>
        <v>15</v>
      </c>
      <c r="W1952" s="90">
        <f>VLOOKUP($B1952,'[10]Población Oficial 2019'!$E$6:$AW$96,17,0)</f>
        <v>14</v>
      </c>
      <c r="X1952" s="90">
        <f>VLOOKUP($B1952,'[10]Población Oficial 2019'!$E$6:$AW$96,18,0)</f>
        <v>14</v>
      </c>
      <c r="Y1952" s="90">
        <f>VLOOKUP($B1952,'[10]Población Oficial 2019'!$E$6:$AW$96,19,0)</f>
        <v>13</v>
      </c>
      <c r="Z1952" s="90">
        <f>VLOOKUP($B1952,'[10]Población Oficial 2019'!$E$6:$AW$96,20,0)</f>
        <v>13</v>
      </c>
      <c r="AA1952" s="90">
        <f>VLOOKUP($B1952,'[10]Población Oficial 2019'!$E$6:$AW$96,21,0)</f>
        <v>12</v>
      </c>
      <c r="AB1952" s="90">
        <f>VLOOKUP($B1952,'[10]Población Oficial 2019'!$E$6:$AW$96,22,0)</f>
        <v>12</v>
      </c>
      <c r="AC1952" s="90">
        <f>VLOOKUP($B1952,'[10]Población Oficial 2019'!$E$6:$AW$96,23,0)</f>
        <v>10</v>
      </c>
      <c r="AD1952" s="90">
        <f>VLOOKUP($B1952,'[10]Población Oficial 2019'!$E$6:$AW$96,24,0)</f>
        <v>49</v>
      </c>
      <c r="AE1952" s="90">
        <f>VLOOKUP($B1952,'[10]Población Oficial 2019'!$E$6:$AW$96,25,0)</f>
        <v>52</v>
      </c>
      <c r="AF1952" s="90">
        <f>VLOOKUP($B1952,'[10]Población Oficial 2019'!$E$6:$AW$96,26,0)</f>
        <v>53</v>
      </c>
      <c r="AG1952" s="90">
        <f>VLOOKUP($B1952,'[10]Población Oficial 2019'!$E$6:$AW$96,27,0)</f>
        <v>46</v>
      </c>
      <c r="AH1952" s="90">
        <f>VLOOKUP($B1952,'[10]Población Oficial 2019'!$E$6:$AW$96,28,0)</f>
        <v>45</v>
      </c>
      <c r="AI1952" s="90">
        <f>VLOOKUP($B1952,'[10]Población Oficial 2019'!$E$6:$AW$96,29,0)</f>
        <v>38</v>
      </c>
      <c r="AJ1952" s="90">
        <f>VLOOKUP($B1952,'[10]Población Oficial 2019'!$E$6:$AW$96,30,0)</f>
        <v>28</v>
      </c>
      <c r="AK1952" s="90">
        <f>VLOOKUP($B1952,'[10]Población Oficial 2019'!$E$6:$AW$96,31,0)</f>
        <v>22</v>
      </c>
      <c r="AL1952" s="90">
        <f>VLOOKUP($B1952,'[10]Población Oficial 2019'!$E$6:$AW$96,32,0)</f>
        <v>19</v>
      </c>
      <c r="AM1952" s="90">
        <f>VLOOKUP($B1952,'[10]Población Oficial 2019'!$E$6:$AW$96,33,0)</f>
        <v>13</v>
      </c>
      <c r="AN1952" s="90">
        <f>VLOOKUP($B1952,'[10]Población Oficial 2019'!$E$6:$AW$96,34,0)</f>
        <v>8</v>
      </c>
      <c r="AO1952" s="90">
        <f>VLOOKUP($B1952,'[10]Población Oficial 2019'!$E$6:$AW$96,35,0)</f>
        <v>4</v>
      </c>
      <c r="AP1952" s="90">
        <f>VLOOKUP($B1952,'[10]Población Oficial 2019'!$E$6:$AW$96,36,0)</f>
        <v>4</v>
      </c>
      <c r="AQ1952" s="90">
        <f>VLOOKUP($B1952,'[10]Población Oficial 2019'!$E$6:$AW$96,41,0)</f>
        <v>335</v>
      </c>
      <c r="AR1952" s="90">
        <f>VLOOKUP($B1952,'[10]Población Oficial 2019'!$E$6:$AW$96,42,0)</f>
        <v>37</v>
      </c>
      <c r="AS1952" s="90">
        <f>VLOOKUP($B1952,'[10]Población Oficial 2019'!$E$6:$AW$96,43,0)</f>
        <v>30</v>
      </c>
      <c r="AT1952" s="90">
        <f>VLOOKUP($B1952,'[10]Población Oficial 2019'!$E$6:$AW$96,44,0)</f>
        <v>144</v>
      </c>
      <c r="AU1952" s="90">
        <f>VLOOKUP($B1952,'[10]Población Oficial 2019'!$E$6:$AW$96,45,0)</f>
        <v>16</v>
      </c>
    </row>
    <row r="1953" spans="1:47" ht="12">
      <c r="A1953" s="58">
        <v>1954</v>
      </c>
      <c r="B1953" s="58">
        <v>18475</v>
      </c>
      <c r="C1953" s="59" t="s">
        <v>1176</v>
      </c>
      <c r="D1953" s="59" t="s">
        <v>1007</v>
      </c>
      <c r="E1953" s="59" t="s">
        <v>1057</v>
      </c>
      <c r="F1953" s="59" t="s">
        <v>1065</v>
      </c>
      <c r="G1953" s="12" t="s">
        <v>266</v>
      </c>
      <c r="H1953" s="14">
        <f t="shared" si="464"/>
        <v>18475</v>
      </c>
      <c r="I1953" s="14">
        <f t="shared" si="460"/>
        <v>1208</v>
      </c>
      <c r="J1953" s="12">
        <f>VLOOKUP($B1953,'[1]METAS 2019'!$D$4:$Q$843,5,0)</f>
        <v>18</v>
      </c>
      <c r="K1953" s="12">
        <f>VLOOKUP($B1953,'[1]METAS 2019'!$D$4:$Q$843,4,0)</f>
        <v>16</v>
      </c>
      <c r="L1953" s="12">
        <f>VLOOKUP($B1953,'[1]METAS 2019'!$D$4:$Q$843,11,0)</f>
        <v>20</v>
      </c>
      <c r="M1953" s="12">
        <f>VLOOKUP($B1953,'[1]METAS 2019'!$D$4:$Q$843,12,0)</f>
        <v>24</v>
      </c>
      <c r="N1953" s="12">
        <f>VLOOKUP($B1953,'[1]METAS 2019'!$D$4:$Q$843,13,0)</f>
        <v>28</v>
      </c>
      <c r="O1953" s="12">
        <f>VLOOKUP($B1953,'[1]METAS 2019'!$D$4:$Q$843,14,0)</f>
        <v>31</v>
      </c>
      <c r="P1953" s="90">
        <f>VLOOKUP($B1953,'[10]Población Oficial 2019'!$E$6:$AW$96,10,0)</f>
        <v>30</v>
      </c>
      <c r="Q1953" s="90">
        <f>VLOOKUP($B1953,'[10]Población Oficial 2019'!$E$6:$AW$96,11,0)</f>
        <v>30</v>
      </c>
      <c r="R1953" s="90">
        <f>VLOOKUP($B1953,'[10]Población Oficial 2019'!$E$6:$AW$96,12,0)</f>
        <v>29</v>
      </c>
      <c r="S1953" s="90">
        <f>VLOOKUP($B1953,'[10]Población Oficial 2019'!$E$6:$AW$96,13,0)</f>
        <v>30</v>
      </c>
      <c r="T1953" s="90">
        <f>VLOOKUP($B1953,'[10]Población Oficial 2019'!$E$6:$AW$96,14,0)</f>
        <v>29</v>
      </c>
      <c r="U1953" s="90">
        <f>VLOOKUP($B1953,'[10]Población Oficial 2019'!$E$6:$AW$96,15,0)</f>
        <v>28</v>
      </c>
      <c r="V1953" s="90">
        <f>VLOOKUP($B1953,'[10]Población Oficial 2019'!$E$6:$AW$96,16,0)</f>
        <v>27</v>
      </c>
      <c r="W1953" s="90">
        <f>VLOOKUP($B1953,'[10]Población Oficial 2019'!$E$6:$AW$96,17,0)</f>
        <v>26</v>
      </c>
      <c r="X1953" s="90">
        <f>VLOOKUP($B1953,'[10]Población Oficial 2019'!$E$6:$AW$96,18,0)</f>
        <v>25</v>
      </c>
      <c r="Y1953" s="90">
        <f>VLOOKUP($B1953,'[10]Población Oficial 2019'!$E$6:$AW$96,19,0)</f>
        <v>24</v>
      </c>
      <c r="Z1953" s="90">
        <f>VLOOKUP($B1953,'[10]Población Oficial 2019'!$E$6:$AW$96,20,0)</f>
        <v>23</v>
      </c>
      <c r="AA1953" s="90">
        <f>VLOOKUP($B1953,'[10]Población Oficial 2019'!$E$6:$AW$96,21,0)</f>
        <v>22</v>
      </c>
      <c r="AB1953" s="90">
        <f>VLOOKUP($B1953,'[10]Población Oficial 2019'!$E$6:$AW$96,22,0)</f>
        <v>21</v>
      </c>
      <c r="AC1953" s="90">
        <f>VLOOKUP($B1953,'[10]Población Oficial 2019'!$E$6:$AW$96,23,0)</f>
        <v>20</v>
      </c>
      <c r="AD1953" s="90">
        <f>VLOOKUP($B1953,'[10]Población Oficial 2019'!$E$6:$AW$96,24,0)</f>
        <v>91</v>
      </c>
      <c r="AE1953" s="90">
        <f>VLOOKUP($B1953,'[10]Población Oficial 2019'!$E$6:$AW$96,25,0)</f>
        <v>97</v>
      </c>
      <c r="AF1953" s="90">
        <f>VLOOKUP($B1953,'[10]Población Oficial 2019'!$E$6:$AW$96,26,0)</f>
        <v>97</v>
      </c>
      <c r="AG1953" s="90">
        <f>VLOOKUP($B1953,'[10]Población Oficial 2019'!$E$6:$AW$96,27,0)</f>
        <v>85</v>
      </c>
      <c r="AH1953" s="90">
        <f>VLOOKUP($B1953,'[10]Población Oficial 2019'!$E$6:$AW$96,28,0)</f>
        <v>81</v>
      </c>
      <c r="AI1953" s="90">
        <f>VLOOKUP($B1953,'[10]Población Oficial 2019'!$E$6:$AW$96,29,0)</f>
        <v>70</v>
      </c>
      <c r="AJ1953" s="90">
        <f>VLOOKUP($B1953,'[10]Población Oficial 2019'!$E$6:$AW$96,30,0)</f>
        <v>51</v>
      </c>
      <c r="AK1953" s="90">
        <f>VLOOKUP($B1953,'[10]Población Oficial 2019'!$E$6:$AW$96,31,0)</f>
        <v>41</v>
      </c>
      <c r="AL1953" s="90">
        <f>VLOOKUP($B1953,'[10]Población Oficial 2019'!$E$6:$AW$96,32,0)</f>
        <v>36</v>
      </c>
      <c r="AM1953" s="90">
        <f>VLOOKUP($B1953,'[10]Población Oficial 2019'!$E$6:$AW$96,33,0)</f>
        <v>25</v>
      </c>
      <c r="AN1953" s="90">
        <f>VLOOKUP($B1953,'[10]Población Oficial 2019'!$E$6:$AW$96,34,0)</f>
        <v>15</v>
      </c>
      <c r="AO1953" s="90">
        <f>VLOOKUP($B1953,'[10]Población Oficial 2019'!$E$6:$AW$96,35,0)</f>
        <v>10</v>
      </c>
      <c r="AP1953" s="90">
        <f>VLOOKUP($B1953,'[10]Población Oficial 2019'!$E$6:$AW$96,36,0)</f>
        <v>8</v>
      </c>
      <c r="AQ1953" s="90">
        <f>VLOOKUP($B1953,'[10]Población Oficial 2019'!$E$6:$AW$96,41,0)</f>
        <v>589</v>
      </c>
      <c r="AR1953" s="90">
        <f>VLOOKUP($B1953,'[10]Población Oficial 2019'!$E$6:$AW$96,42,0)</f>
        <v>65</v>
      </c>
      <c r="AS1953" s="90">
        <f>VLOOKUP($B1953,'[10]Población Oficial 2019'!$E$6:$AW$96,43,0)</f>
        <v>52</v>
      </c>
      <c r="AT1953" s="90">
        <f>VLOOKUP($B1953,'[10]Población Oficial 2019'!$E$6:$AW$96,44,0)</f>
        <v>253</v>
      </c>
      <c r="AU1953" s="90">
        <f>VLOOKUP($B1953,'[10]Población Oficial 2019'!$E$6:$AW$96,45,0)</f>
        <v>20</v>
      </c>
    </row>
    <row r="1954" spans="1:47" ht="12">
      <c r="A1954" s="58">
        <v>1955</v>
      </c>
      <c r="B1954" s="58">
        <v>4268</v>
      </c>
      <c r="C1954" s="59" t="s">
        <v>1176</v>
      </c>
      <c r="D1954" s="59" t="s">
        <v>1007</v>
      </c>
      <c r="E1954" s="59" t="s">
        <v>1057</v>
      </c>
      <c r="F1954" s="59" t="s">
        <v>1066</v>
      </c>
      <c r="G1954" s="12" t="s">
        <v>266</v>
      </c>
      <c r="H1954" s="14">
        <f t="shared" si="464"/>
        <v>4268</v>
      </c>
      <c r="I1954" s="14">
        <f t="shared" si="460"/>
        <v>1084</v>
      </c>
      <c r="J1954" s="12">
        <f>VLOOKUP($B1954,'[1]METAS 2019'!$D$4:$Q$843,5,0)</f>
        <v>14</v>
      </c>
      <c r="K1954" s="12">
        <f>VLOOKUP($B1954,'[1]METAS 2019'!$D$4:$Q$843,4,0)</f>
        <v>9</v>
      </c>
      <c r="L1954" s="12">
        <f>VLOOKUP($B1954,'[1]METAS 2019'!$D$4:$Q$843,11,0)</f>
        <v>14</v>
      </c>
      <c r="M1954" s="12">
        <f>VLOOKUP($B1954,'[1]METAS 2019'!$D$4:$Q$843,12,0)</f>
        <v>19</v>
      </c>
      <c r="N1954" s="12">
        <f>VLOOKUP($B1954,'[1]METAS 2019'!$D$4:$Q$843,13,0)</f>
        <v>14</v>
      </c>
      <c r="O1954" s="12">
        <f>VLOOKUP($B1954,'[1]METAS 2019'!$D$4:$Q$843,14,0)</f>
        <v>20</v>
      </c>
      <c r="P1954" s="90">
        <f>VLOOKUP($B1954,'[10]Población Oficial 2019'!$E$6:$AW$96,10,0)</f>
        <v>28</v>
      </c>
      <c r="Q1954" s="90">
        <f>VLOOKUP($B1954,'[10]Población Oficial 2019'!$E$6:$AW$96,11,0)</f>
        <v>28</v>
      </c>
      <c r="R1954" s="90">
        <f>VLOOKUP($B1954,'[10]Población Oficial 2019'!$E$6:$AW$96,12,0)</f>
        <v>27</v>
      </c>
      <c r="S1954" s="90">
        <f>VLOOKUP($B1954,'[10]Población Oficial 2019'!$E$6:$AW$96,13,0)</f>
        <v>28</v>
      </c>
      <c r="T1954" s="90">
        <f>VLOOKUP($B1954,'[10]Población Oficial 2019'!$E$6:$AW$96,14,0)</f>
        <v>27</v>
      </c>
      <c r="U1954" s="90">
        <f>VLOOKUP($B1954,'[10]Población Oficial 2019'!$E$6:$AW$96,15,0)</f>
        <v>26</v>
      </c>
      <c r="V1954" s="90">
        <f>VLOOKUP($B1954,'[10]Población Oficial 2019'!$E$6:$AW$96,16,0)</f>
        <v>26</v>
      </c>
      <c r="W1954" s="90">
        <f>VLOOKUP($B1954,'[10]Población Oficial 2019'!$E$6:$AW$96,17,0)</f>
        <v>25</v>
      </c>
      <c r="X1954" s="90">
        <f>VLOOKUP($B1954,'[10]Población Oficial 2019'!$E$6:$AW$96,18,0)</f>
        <v>24</v>
      </c>
      <c r="Y1954" s="90">
        <f>VLOOKUP($B1954,'[10]Población Oficial 2019'!$E$6:$AW$96,19,0)</f>
        <v>23</v>
      </c>
      <c r="Z1954" s="90">
        <f>VLOOKUP($B1954,'[10]Población Oficial 2019'!$E$6:$AW$96,20,0)</f>
        <v>22</v>
      </c>
      <c r="AA1954" s="90">
        <f>VLOOKUP($B1954,'[10]Población Oficial 2019'!$E$6:$AW$96,21,0)</f>
        <v>20</v>
      </c>
      <c r="AB1954" s="90">
        <f>VLOOKUP($B1954,'[10]Población Oficial 2019'!$E$6:$AW$96,22,0)</f>
        <v>19</v>
      </c>
      <c r="AC1954" s="90">
        <f>VLOOKUP($B1954,'[10]Población Oficial 2019'!$E$6:$AW$96,23,0)</f>
        <v>18</v>
      </c>
      <c r="AD1954" s="90">
        <f>VLOOKUP($B1954,'[10]Población Oficial 2019'!$E$6:$AW$96,24,0)</f>
        <v>85</v>
      </c>
      <c r="AE1954" s="90">
        <f>VLOOKUP($B1954,'[10]Población Oficial 2019'!$E$6:$AW$96,25,0)</f>
        <v>90</v>
      </c>
      <c r="AF1954" s="90">
        <f>VLOOKUP($B1954,'[10]Población Oficial 2019'!$E$6:$AW$96,26,0)</f>
        <v>90</v>
      </c>
      <c r="AG1954" s="90">
        <f>VLOOKUP($B1954,'[10]Población Oficial 2019'!$E$6:$AW$96,27,0)</f>
        <v>78</v>
      </c>
      <c r="AH1954" s="90">
        <f>VLOOKUP($B1954,'[10]Población Oficial 2019'!$E$6:$AW$96,28,0)</f>
        <v>75</v>
      </c>
      <c r="AI1954" s="90">
        <f>VLOOKUP($B1954,'[10]Población Oficial 2019'!$E$6:$AW$96,29,0)</f>
        <v>64</v>
      </c>
      <c r="AJ1954" s="90">
        <f>VLOOKUP($B1954,'[10]Población Oficial 2019'!$E$6:$AW$96,30,0)</f>
        <v>48</v>
      </c>
      <c r="AK1954" s="90">
        <f>VLOOKUP($B1954,'[10]Población Oficial 2019'!$E$6:$AW$96,31,0)</f>
        <v>38</v>
      </c>
      <c r="AL1954" s="90">
        <f>VLOOKUP($B1954,'[10]Población Oficial 2019'!$E$6:$AW$96,32,0)</f>
        <v>33</v>
      </c>
      <c r="AM1954" s="90">
        <f>VLOOKUP($B1954,'[10]Población Oficial 2019'!$E$6:$AW$96,33,0)</f>
        <v>23</v>
      </c>
      <c r="AN1954" s="90">
        <f>VLOOKUP($B1954,'[10]Población Oficial 2019'!$E$6:$AW$96,34,0)</f>
        <v>13</v>
      </c>
      <c r="AO1954" s="90">
        <f>VLOOKUP($B1954,'[10]Población Oficial 2019'!$E$6:$AW$96,35,0)</f>
        <v>9</v>
      </c>
      <c r="AP1954" s="90">
        <f>VLOOKUP($B1954,'[10]Población Oficial 2019'!$E$6:$AW$96,36,0)</f>
        <v>7</v>
      </c>
      <c r="AQ1954" s="90">
        <f>VLOOKUP($B1954,'[10]Población Oficial 2019'!$E$6:$AW$96,41,0)</f>
        <v>527</v>
      </c>
      <c r="AR1954" s="90">
        <f>VLOOKUP($B1954,'[10]Población Oficial 2019'!$E$6:$AW$96,42,0)</f>
        <v>59</v>
      </c>
      <c r="AS1954" s="90">
        <f>VLOOKUP($B1954,'[10]Población Oficial 2019'!$E$6:$AW$96,43,0)</f>
        <v>47</v>
      </c>
      <c r="AT1954" s="90">
        <f>VLOOKUP($B1954,'[10]Población Oficial 2019'!$E$6:$AW$96,44,0)</f>
        <v>227</v>
      </c>
      <c r="AU1954" s="90">
        <f>VLOOKUP($B1954,'[10]Población Oficial 2019'!$E$6:$AW$96,45,0)</f>
        <v>14</v>
      </c>
    </row>
    <row r="1955" spans="1:47" ht="12">
      <c r="A1955" s="58">
        <v>1956</v>
      </c>
      <c r="B1955" s="58">
        <v>13059</v>
      </c>
      <c r="C1955" s="59" t="s">
        <v>1176</v>
      </c>
      <c r="D1955" s="59" t="s">
        <v>1007</v>
      </c>
      <c r="E1955" s="59" t="s">
        <v>1057</v>
      </c>
      <c r="F1955" s="59" t="s">
        <v>1067</v>
      </c>
      <c r="G1955" s="12" t="s">
        <v>266</v>
      </c>
      <c r="H1955" s="14">
        <f t="shared" si="464"/>
        <v>13059</v>
      </c>
      <c r="I1955" s="14">
        <f t="shared" si="460"/>
        <v>595</v>
      </c>
      <c r="J1955" s="12">
        <f>VLOOKUP($B1955,'[1]METAS 2019'!$D$4:$Q$843,5,0)</f>
        <v>12</v>
      </c>
      <c r="K1955" s="12">
        <f>VLOOKUP($B1955,'[1]METAS 2019'!$D$4:$Q$843,4,0)</f>
        <v>10</v>
      </c>
      <c r="L1955" s="12">
        <f>VLOOKUP($B1955,'[1]METAS 2019'!$D$4:$Q$843,11,0)</f>
        <v>10</v>
      </c>
      <c r="M1955" s="12">
        <f>VLOOKUP($B1955,'[1]METAS 2019'!$D$4:$Q$843,12,0)</f>
        <v>7</v>
      </c>
      <c r="N1955" s="12">
        <f>VLOOKUP($B1955,'[1]METAS 2019'!$D$4:$Q$843,13,0)</f>
        <v>9</v>
      </c>
      <c r="O1955" s="12">
        <f>VLOOKUP($B1955,'[1]METAS 2019'!$D$4:$Q$843,14,0)</f>
        <v>4</v>
      </c>
      <c r="P1955" s="90">
        <f>VLOOKUP($B1955,'[10]Población Oficial 2019'!$E$6:$AW$96,10,0)</f>
        <v>16</v>
      </c>
      <c r="Q1955" s="90">
        <f>VLOOKUP($B1955,'[10]Población Oficial 2019'!$E$6:$AW$96,11,0)</f>
        <v>16</v>
      </c>
      <c r="R1955" s="90">
        <f>VLOOKUP($B1955,'[10]Población Oficial 2019'!$E$6:$AW$96,12,0)</f>
        <v>16</v>
      </c>
      <c r="S1955" s="90">
        <f>VLOOKUP($B1955,'[10]Población Oficial 2019'!$E$6:$AW$96,13,0)</f>
        <v>15</v>
      </c>
      <c r="T1955" s="90">
        <f>VLOOKUP($B1955,'[10]Población Oficial 2019'!$E$6:$AW$96,14,0)</f>
        <v>15</v>
      </c>
      <c r="U1955" s="90">
        <f>VLOOKUP($B1955,'[10]Población Oficial 2019'!$E$6:$AW$96,15,0)</f>
        <v>14</v>
      </c>
      <c r="V1955" s="90">
        <f>VLOOKUP($B1955,'[10]Población Oficial 2019'!$E$6:$AW$96,16,0)</f>
        <v>14</v>
      </c>
      <c r="W1955" s="90">
        <f>VLOOKUP($B1955,'[10]Población Oficial 2019'!$E$6:$AW$96,17,0)</f>
        <v>14</v>
      </c>
      <c r="X1955" s="90">
        <f>VLOOKUP($B1955,'[10]Población Oficial 2019'!$E$6:$AW$96,18,0)</f>
        <v>13</v>
      </c>
      <c r="Y1955" s="90">
        <f>VLOOKUP($B1955,'[10]Población Oficial 2019'!$E$6:$AW$96,19,0)</f>
        <v>13</v>
      </c>
      <c r="Z1955" s="90">
        <f>VLOOKUP($B1955,'[10]Población Oficial 2019'!$E$6:$AW$96,20,0)</f>
        <v>12</v>
      </c>
      <c r="AA1955" s="90">
        <f>VLOOKUP($B1955,'[10]Población Oficial 2019'!$E$6:$AW$96,21,0)</f>
        <v>12</v>
      </c>
      <c r="AB1955" s="90">
        <f>VLOOKUP($B1955,'[10]Población Oficial 2019'!$E$6:$AW$96,22,0)</f>
        <v>11</v>
      </c>
      <c r="AC1955" s="90">
        <f>VLOOKUP($B1955,'[10]Población Oficial 2019'!$E$6:$AW$96,23,0)</f>
        <v>10</v>
      </c>
      <c r="AD1955" s="90">
        <f>VLOOKUP($B1955,'[10]Población Oficial 2019'!$E$6:$AW$96,24,0)</f>
        <v>46</v>
      </c>
      <c r="AE1955" s="90">
        <f>VLOOKUP($B1955,'[10]Población Oficial 2019'!$E$6:$AW$96,25,0)</f>
        <v>48</v>
      </c>
      <c r="AF1955" s="90">
        <f>VLOOKUP($B1955,'[10]Población Oficial 2019'!$E$6:$AW$96,26,0)</f>
        <v>48</v>
      </c>
      <c r="AG1955" s="90">
        <f>VLOOKUP($B1955,'[10]Población Oficial 2019'!$E$6:$AW$96,27,0)</f>
        <v>42</v>
      </c>
      <c r="AH1955" s="90">
        <f>VLOOKUP($B1955,'[10]Población Oficial 2019'!$E$6:$AW$96,28,0)</f>
        <v>41</v>
      </c>
      <c r="AI1955" s="90">
        <f>VLOOKUP($B1955,'[10]Población Oficial 2019'!$E$6:$AW$96,29,0)</f>
        <v>35</v>
      </c>
      <c r="AJ1955" s="90">
        <f>VLOOKUP($B1955,'[10]Población Oficial 2019'!$E$6:$AW$96,30,0)</f>
        <v>26</v>
      </c>
      <c r="AK1955" s="90">
        <f>VLOOKUP($B1955,'[10]Población Oficial 2019'!$E$6:$AW$96,31,0)</f>
        <v>20</v>
      </c>
      <c r="AL1955" s="90">
        <f>VLOOKUP($B1955,'[10]Población Oficial 2019'!$E$6:$AW$96,32,0)</f>
        <v>18</v>
      </c>
      <c r="AM1955" s="90">
        <f>VLOOKUP($B1955,'[10]Población Oficial 2019'!$E$6:$AW$96,33,0)</f>
        <v>12</v>
      </c>
      <c r="AN1955" s="90">
        <f>VLOOKUP($B1955,'[10]Población Oficial 2019'!$E$6:$AW$96,34,0)</f>
        <v>7</v>
      </c>
      <c r="AO1955" s="90">
        <f>VLOOKUP($B1955,'[10]Población Oficial 2019'!$E$6:$AW$96,35,0)</f>
        <v>5</v>
      </c>
      <c r="AP1955" s="90">
        <f>VLOOKUP($B1955,'[10]Población Oficial 2019'!$E$6:$AW$96,36,0)</f>
        <v>4</v>
      </c>
      <c r="AQ1955" s="90">
        <f>VLOOKUP($B1955,'[10]Población Oficial 2019'!$E$6:$AW$96,41,0)</f>
        <v>290</v>
      </c>
      <c r="AR1955" s="90">
        <f>VLOOKUP($B1955,'[10]Población Oficial 2019'!$E$6:$AW$96,42,0)</f>
        <v>32</v>
      </c>
      <c r="AS1955" s="90">
        <f>VLOOKUP($B1955,'[10]Población Oficial 2019'!$E$6:$AW$96,43,0)</f>
        <v>26</v>
      </c>
      <c r="AT1955" s="90">
        <f>VLOOKUP($B1955,'[10]Población Oficial 2019'!$E$6:$AW$96,44,0)</f>
        <v>125</v>
      </c>
      <c r="AU1955" s="90">
        <f>VLOOKUP($B1955,'[10]Población Oficial 2019'!$E$6:$AW$96,45,0)</f>
        <v>13</v>
      </c>
    </row>
    <row r="1956" spans="1:47" ht="12">
      <c r="A1956" s="58">
        <v>1957</v>
      </c>
      <c r="B1956" s="58">
        <v>4270</v>
      </c>
      <c r="C1956" s="59" t="s">
        <v>1176</v>
      </c>
      <c r="D1956" s="59" t="s">
        <v>1007</v>
      </c>
      <c r="E1956" s="59" t="s">
        <v>1057</v>
      </c>
      <c r="F1956" s="59" t="s">
        <v>1068</v>
      </c>
      <c r="G1956" s="12" t="s">
        <v>271</v>
      </c>
      <c r="H1956" s="14">
        <f t="shared" si="464"/>
        <v>4270</v>
      </c>
      <c r="I1956" s="14">
        <f t="shared" si="460"/>
        <v>1702</v>
      </c>
      <c r="J1956" s="12">
        <f>VLOOKUP($B1956,'[1]METAS 2019'!$D$4:$Q$843,5,0)</f>
        <v>35</v>
      </c>
      <c r="K1956" s="12">
        <f>VLOOKUP($B1956,'[1]METAS 2019'!$D$4:$Q$843,4,0)</f>
        <v>34</v>
      </c>
      <c r="L1956" s="12">
        <f>VLOOKUP($B1956,'[1]METAS 2019'!$D$4:$Q$843,11,0)</f>
        <v>40</v>
      </c>
      <c r="M1956" s="12">
        <f>VLOOKUP($B1956,'[1]METAS 2019'!$D$4:$Q$843,12,0)</f>
        <v>42</v>
      </c>
      <c r="N1956" s="12">
        <f>VLOOKUP($B1956,'[1]METAS 2019'!$D$4:$Q$843,13,0)</f>
        <v>39</v>
      </c>
      <c r="O1956" s="12">
        <f>VLOOKUP($B1956,'[1]METAS 2019'!$D$4:$Q$843,14,0)</f>
        <v>48</v>
      </c>
      <c r="P1956" s="90">
        <f>VLOOKUP($B1956,'[10]Población Oficial 2019'!$E$6:$AW$96,10,0)</f>
        <v>42</v>
      </c>
      <c r="Q1956" s="90">
        <f>VLOOKUP($B1956,'[10]Población Oficial 2019'!$E$6:$AW$96,11,0)</f>
        <v>42</v>
      </c>
      <c r="R1956" s="90">
        <f>VLOOKUP($B1956,'[10]Población Oficial 2019'!$E$6:$AW$96,12,0)</f>
        <v>41</v>
      </c>
      <c r="S1956" s="90">
        <f>VLOOKUP($B1956,'[10]Población Oficial 2019'!$E$6:$AW$96,13,0)</f>
        <v>41</v>
      </c>
      <c r="T1956" s="90">
        <f>VLOOKUP($B1956,'[10]Población Oficial 2019'!$E$6:$AW$96,14,0)</f>
        <v>40</v>
      </c>
      <c r="U1956" s="90">
        <f>VLOOKUP($B1956,'[10]Población Oficial 2019'!$E$6:$AW$96,15,0)</f>
        <v>38</v>
      </c>
      <c r="V1956" s="90">
        <f>VLOOKUP($B1956,'[10]Población Oficial 2019'!$E$6:$AW$96,16,0)</f>
        <v>37</v>
      </c>
      <c r="W1956" s="90">
        <f>VLOOKUP($B1956,'[10]Población Oficial 2019'!$E$6:$AW$96,17,0)</f>
        <v>36</v>
      </c>
      <c r="X1956" s="90">
        <f>VLOOKUP($B1956,'[10]Población Oficial 2019'!$E$6:$AW$96,18,0)</f>
        <v>34</v>
      </c>
      <c r="Y1956" s="90">
        <f>VLOOKUP($B1956,'[10]Población Oficial 2019'!$E$6:$AW$96,19,0)</f>
        <v>33</v>
      </c>
      <c r="Z1956" s="90">
        <f>VLOOKUP($B1956,'[10]Población Oficial 2019'!$E$6:$AW$96,20,0)</f>
        <v>31</v>
      </c>
      <c r="AA1956" s="90">
        <f>VLOOKUP($B1956,'[10]Población Oficial 2019'!$E$6:$AW$96,21,0)</f>
        <v>30</v>
      </c>
      <c r="AB1956" s="90">
        <f>VLOOKUP($B1956,'[10]Población Oficial 2019'!$E$6:$AW$96,22,0)</f>
        <v>29</v>
      </c>
      <c r="AC1956" s="90">
        <f>VLOOKUP($B1956,'[10]Población Oficial 2019'!$E$6:$AW$96,23,0)</f>
        <v>27</v>
      </c>
      <c r="AD1956" s="90">
        <f>VLOOKUP($B1956,'[10]Población Oficial 2019'!$E$6:$AW$96,24,0)</f>
        <v>125</v>
      </c>
      <c r="AE1956" s="90">
        <f>VLOOKUP($B1956,'[10]Población Oficial 2019'!$E$6:$AW$96,25,0)</f>
        <v>132</v>
      </c>
      <c r="AF1956" s="90">
        <f>VLOOKUP($B1956,'[10]Población Oficial 2019'!$E$6:$AW$96,26,0)</f>
        <v>133</v>
      </c>
      <c r="AG1956" s="90">
        <f>VLOOKUP($B1956,'[10]Población Oficial 2019'!$E$6:$AW$96,27,0)</f>
        <v>115</v>
      </c>
      <c r="AH1956" s="90">
        <f>VLOOKUP($B1956,'[10]Población Oficial 2019'!$E$6:$AW$96,28,0)</f>
        <v>111</v>
      </c>
      <c r="AI1956" s="90">
        <f>VLOOKUP($B1956,'[10]Población Oficial 2019'!$E$6:$AW$96,29,0)</f>
        <v>94</v>
      </c>
      <c r="AJ1956" s="90">
        <f>VLOOKUP($B1956,'[10]Población Oficial 2019'!$E$6:$AW$96,30,0)</f>
        <v>71</v>
      </c>
      <c r="AK1956" s="90">
        <f>VLOOKUP($B1956,'[10]Población Oficial 2019'!$E$6:$AW$96,31,0)</f>
        <v>57</v>
      </c>
      <c r="AL1956" s="90">
        <f>VLOOKUP($B1956,'[10]Población Oficial 2019'!$E$6:$AW$96,32,0)</f>
        <v>49</v>
      </c>
      <c r="AM1956" s="90">
        <f>VLOOKUP($B1956,'[10]Población Oficial 2019'!$E$6:$AW$96,33,0)</f>
        <v>34</v>
      </c>
      <c r="AN1956" s="90">
        <f>VLOOKUP($B1956,'[10]Población Oficial 2019'!$E$6:$AW$96,34,0)</f>
        <v>20</v>
      </c>
      <c r="AO1956" s="90">
        <f>VLOOKUP($B1956,'[10]Población Oficial 2019'!$E$6:$AW$96,35,0)</f>
        <v>12</v>
      </c>
      <c r="AP1956" s="90">
        <f>VLOOKUP($B1956,'[10]Población Oficial 2019'!$E$6:$AW$96,36,0)</f>
        <v>10</v>
      </c>
      <c r="AQ1956" s="90">
        <f>VLOOKUP($B1956,'[10]Población Oficial 2019'!$E$6:$AW$96,41,0)</f>
        <v>826</v>
      </c>
      <c r="AR1956" s="90">
        <f>VLOOKUP($B1956,'[10]Población Oficial 2019'!$E$6:$AW$96,42,0)</f>
        <v>92</v>
      </c>
      <c r="AS1956" s="90">
        <f>VLOOKUP($B1956,'[10]Población Oficial 2019'!$E$6:$AW$96,43,0)</f>
        <v>73</v>
      </c>
      <c r="AT1956" s="90">
        <f>VLOOKUP($B1956,'[10]Población Oficial 2019'!$E$6:$AW$96,44,0)</f>
        <v>355</v>
      </c>
      <c r="AU1956" s="90">
        <f>VLOOKUP($B1956,'[10]Población Oficial 2019'!$E$6:$AW$96,45,0)</f>
        <v>31</v>
      </c>
    </row>
    <row r="1957" spans="1:47" ht="12">
      <c r="A1957" s="58">
        <v>1958</v>
      </c>
      <c r="B1957" s="58">
        <v>4269</v>
      </c>
      <c r="C1957" s="59" t="s">
        <v>1176</v>
      </c>
      <c r="D1957" s="59" t="s">
        <v>1007</v>
      </c>
      <c r="E1957" s="59" t="s">
        <v>1057</v>
      </c>
      <c r="F1957" s="59" t="s">
        <v>1069</v>
      </c>
      <c r="G1957" s="12" t="s">
        <v>266</v>
      </c>
      <c r="H1957" s="14">
        <f t="shared" si="464"/>
        <v>4269</v>
      </c>
      <c r="I1957" s="14">
        <f t="shared" si="460"/>
        <v>1202</v>
      </c>
      <c r="J1957" s="12">
        <f>VLOOKUP($B1957,'[1]METAS 2019'!$D$4:$Q$843,5,0)</f>
        <v>18</v>
      </c>
      <c r="K1957" s="12">
        <f>VLOOKUP($B1957,'[1]METAS 2019'!$D$4:$Q$843,4,0)</f>
        <v>15</v>
      </c>
      <c r="L1957" s="12">
        <f>VLOOKUP($B1957,'[1]METAS 2019'!$D$4:$Q$843,11,0)</f>
        <v>19</v>
      </c>
      <c r="M1957" s="12">
        <f>VLOOKUP($B1957,'[1]METAS 2019'!$D$4:$Q$843,12,0)</f>
        <v>19</v>
      </c>
      <c r="N1957" s="12">
        <f>VLOOKUP($B1957,'[1]METAS 2019'!$D$4:$Q$843,13,0)</f>
        <v>20</v>
      </c>
      <c r="O1957" s="12">
        <f>VLOOKUP($B1957,'[1]METAS 2019'!$D$4:$Q$843,14,0)</f>
        <v>25</v>
      </c>
      <c r="P1957" s="90">
        <f>VLOOKUP($B1957,'[10]Población Oficial 2019'!$E$6:$AW$96,10,0)</f>
        <v>30</v>
      </c>
      <c r="Q1957" s="90">
        <f>VLOOKUP($B1957,'[10]Población Oficial 2019'!$E$6:$AW$96,11,0)</f>
        <v>30</v>
      </c>
      <c r="R1957" s="90">
        <f>VLOOKUP($B1957,'[10]Población Oficial 2019'!$E$6:$AW$96,12,0)</f>
        <v>31</v>
      </c>
      <c r="S1957" s="90">
        <f>VLOOKUP($B1957,'[10]Población Oficial 2019'!$E$6:$AW$96,13,0)</f>
        <v>31</v>
      </c>
      <c r="T1957" s="90">
        <f>VLOOKUP($B1957,'[10]Población Oficial 2019'!$E$6:$AW$96,14,0)</f>
        <v>30</v>
      </c>
      <c r="U1957" s="90">
        <f>VLOOKUP($B1957,'[10]Población Oficial 2019'!$E$6:$AW$96,15,0)</f>
        <v>29</v>
      </c>
      <c r="V1957" s="90">
        <f>VLOOKUP($B1957,'[10]Población Oficial 2019'!$E$6:$AW$96,16,0)</f>
        <v>28</v>
      </c>
      <c r="W1957" s="90">
        <f>VLOOKUP($B1957,'[10]Población Oficial 2019'!$E$6:$AW$96,17,0)</f>
        <v>27</v>
      </c>
      <c r="X1957" s="90">
        <f>VLOOKUP($B1957,'[10]Población Oficial 2019'!$E$6:$AW$96,18,0)</f>
        <v>25</v>
      </c>
      <c r="Y1957" s="90">
        <f>VLOOKUP($B1957,'[10]Población Oficial 2019'!$E$6:$AW$96,19,0)</f>
        <v>24</v>
      </c>
      <c r="Z1957" s="90">
        <f>VLOOKUP($B1957,'[10]Población Oficial 2019'!$E$6:$AW$96,20,0)</f>
        <v>23</v>
      </c>
      <c r="AA1957" s="90">
        <f>VLOOKUP($B1957,'[10]Población Oficial 2019'!$E$6:$AW$96,21,0)</f>
        <v>22</v>
      </c>
      <c r="AB1957" s="90">
        <f>VLOOKUP($B1957,'[10]Población Oficial 2019'!$E$6:$AW$96,22,0)</f>
        <v>21</v>
      </c>
      <c r="AC1957" s="90">
        <f>VLOOKUP($B1957,'[10]Población Oficial 2019'!$E$6:$AW$96,23,0)</f>
        <v>20</v>
      </c>
      <c r="AD1957" s="90">
        <f>VLOOKUP($B1957,'[10]Población Oficial 2019'!$E$6:$AW$96,24,0)</f>
        <v>92</v>
      </c>
      <c r="AE1957" s="90">
        <f>VLOOKUP($B1957,'[10]Población Oficial 2019'!$E$6:$AW$96,25,0)</f>
        <v>98</v>
      </c>
      <c r="AF1957" s="90">
        <f>VLOOKUP($B1957,'[10]Población Oficial 2019'!$E$6:$AW$96,26,0)</f>
        <v>98</v>
      </c>
      <c r="AG1957" s="90">
        <f>VLOOKUP($B1957,'[10]Población Oficial 2019'!$E$6:$AW$96,27,0)</f>
        <v>86</v>
      </c>
      <c r="AH1957" s="90">
        <f>VLOOKUP($B1957,'[10]Población Oficial 2019'!$E$6:$AW$96,28,0)</f>
        <v>82</v>
      </c>
      <c r="AI1957" s="90">
        <f>VLOOKUP($B1957,'[10]Población Oficial 2019'!$E$6:$AW$96,29,0)</f>
        <v>70</v>
      </c>
      <c r="AJ1957" s="90">
        <f>VLOOKUP($B1957,'[10]Población Oficial 2019'!$E$6:$AW$96,30,0)</f>
        <v>53</v>
      </c>
      <c r="AK1957" s="90">
        <f>VLOOKUP($B1957,'[10]Población Oficial 2019'!$E$6:$AW$96,31,0)</f>
        <v>42</v>
      </c>
      <c r="AL1957" s="90">
        <f>VLOOKUP($B1957,'[10]Población Oficial 2019'!$E$6:$AW$96,32,0)</f>
        <v>36</v>
      </c>
      <c r="AM1957" s="90">
        <f>VLOOKUP($B1957,'[10]Población Oficial 2019'!$E$6:$AW$96,33,0)</f>
        <v>26</v>
      </c>
      <c r="AN1957" s="90">
        <f>VLOOKUP($B1957,'[10]Población Oficial 2019'!$E$6:$AW$96,34,0)</f>
        <v>15</v>
      </c>
      <c r="AO1957" s="90">
        <f>VLOOKUP($B1957,'[10]Población Oficial 2019'!$E$6:$AW$96,35,0)</f>
        <v>9</v>
      </c>
      <c r="AP1957" s="90">
        <f>VLOOKUP($B1957,'[10]Población Oficial 2019'!$E$6:$AW$96,36,0)</f>
        <v>8</v>
      </c>
      <c r="AQ1957" s="90">
        <f>VLOOKUP($B1957,'[10]Población Oficial 2019'!$E$6:$AW$96,41,0)</f>
        <v>583</v>
      </c>
      <c r="AR1957" s="90">
        <f>VLOOKUP($B1957,'[10]Población Oficial 2019'!$E$6:$AW$96,42,0)</f>
        <v>65</v>
      </c>
      <c r="AS1957" s="90">
        <f>VLOOKUP($B1957,'[10]Población Oficial 2019'!$E$6:$AW$96,43,0)</f>
        <v>52</v>
      </c>
      <c r="AT1957" s="90">
        <f>VLOOKUP($B1957,'[10]Población Oficial 2019'!$E$6:$AW$96,44,0)</f>
        <v>250</v>
      </c>
      <c r="AU1957" s="90">
        <f>VLOOKUP($B1957,'[10]Población Oficial 2019'!$E$6:$AW$96,45,0)</f>
        <v>22</v>
      </c>
    </row>
    <row r="1958" spans="1:47" ht="12">
      <c r="A1958" s="58">
        <v>1959</v>
      </c>
      <c r="B1958" s="58">
        <v>4273</v>
      </c>
      <c r="C1958" s="59" t="s">
        <v>1176</v>
      </c>
      <c r="D1958" s="59" t="s">
        <v>1007</v>
      </c>
      <c r="E1958" s="59" t="s">
        <v>1057</v>
      </c>
      <c r="F1958" s="59" t="s">
        <v>1070</v>
      </c>
      <c r="G1958" s="12" t="s">
        <v>266</v>
      </c>
      <c r="H1958" s="14">
        <f t="shared" si="464"/>
        <v>4273</v>
      </c>
      <c r="I1958" s="14">
        <f t="shared" si="460"/>
        <v>1311</v>
      </c>
      <c r="J1958" s="12">
        <f>VLOOKUP($B1958,'[1]METAS 2019'!$D$4:$Q$843,5,0)</f>
        <v>28</v>
      </c>
      <c r="K1958" s="12">
        <f>VLOOKUP($B1958,'[1]METAS 2019'!$D$4:$Q$843,4,0)</f>
        <v>28</v>
      </c>
      <c r="L1958" s="12">
        <f>VLOOKUP($B1958,'[1]METAS 2019'!$D$4:$Q$843,11,0)</f>
        <v>37</v>
      </c>
      <c r="M1958" s="12">
        <f>VLOOKUP($B1958,'[1]METAS 2019'!$D$4:$Q$843,12,0)</f>
        <v>33</v>
      </c>
      <c r="N1958" s="12">
        <f>VLOOKUP($B1958,'[1]METAS 2019'!$D$4:$Q$843,13,0)</f>
        <v>36</v>
      </c>
      <c r="O1958" s="12">
        <f>VLOOKUP($B1958,'[1]METAS 2019'!$D$4:$Q$843,14,0)</f>
        <v>46</v>
      </c>
      <c r="P1958" s="90">
        <f>VLOOKUP($B1958,'[10]Población Oficial 2019'!$E$6:$AW$96,10,0)</f>
        <v>30</v>
      </c>
      <c r="Q1958" s="90">
        <f>VLOOKUP($B1958,'[10]Población Oficial 2019'!$E$6:$AW$96,11,0)</f>
        <v>30</v>
      </c>
      <c r="R1958" s="90">
        <f>VLOOKUP($B1958,'[10]Población Oficial 2019'!$E$6:$AW$96,12,0)</f>
        <v>30</v>
      </c>
      <c r="S1958" s="90">
        <f>VLOOKUP($B1958,'[10]Población Oficial 2019'!$E$6:$AW$96,13,0)</f>
        <v>31</v>
      </c>
      <c r="T1958" s="90">
        <f>VLOOKUP($B1958,'[10]Población Oficial 2019'!$E$6:$AW$96,14,0)</f>
        <v>31</v>
      </c>
      <c r="U1958" s="90">
        <f>VLOOKUP($B1958,'[10]Población Oficial 2019'!$E$6:$AW$96,15,0)</f>
        <v>30</v>
      </c>
      <c r="V1958" s="90">
        <f>VLOOKUP($B1958,'[10]Población Oficial 2019'!$E$6:$AW$96,16,0)</f>
        <v>28</v>
      </c>
      <c r="W1958" s="90">
        <f>VLOOKUP($B1958,'[10]Población Oficial 2019'!$E$6:$AW$96,17,0)</f>
        <v>27</v>
      </c>
      <c r="X1958" s="90">
        <f>VLOOKUP($B1958,'[10]Población Oficial 2019'!$E$6:$AW$96,18,0)</f>
        <v>26</v>
      </c>
      <c r="Y1958" s="90">
        <f>VLOOKUP($B1958,'[10]Población Oficial 2019'!$E$6:$AW$96,19,0)</f>
        <v>25</v>
      </c>
      <c r="Z1958" s="90">
        <f>VLOOKUP($B1958,'[10]Población Oficial 2019'!$E$6:$AW$96,20,0)</f>
        <v>24</v>
      </c>
      <c r="AA1958" s="90">
        <f>VLOOKUP($B1958,'[10]Población Oficial 2019'!$E$6:$AW$96,21,0)</f>
        <v>23</v>
      </c>
      <c r="AB1958" s="90">
        <f>VLOOKUP($B1958,'[10]Población Oficial 2019'!$E$6:$AW$96,22,0)</f>
        <v>22</v>
      </c>
      <c r="AC1958" s="90">
        <f>VLOOKUP($B1958,'[10]Población Oficial 2019'!$E$6:$AW$96,23,0)</f>
        <v>20</v>
      </c>
      <c r="AD1958" s="90">
        <f>VLOOKUP($B1958,'[10]Población Oficial 2019'!$E$6:$AW$96,24,0)</f>
        <v>94</v>
      </c>
      <c r="AE1958" s="90">
        <f>VLOOKUP($B1958,'[10]Población Oficial 2019'!$E$6:$AW$96,25,0)</f>
        <v>99</v>
      </c>
      <c r="AF1958" s="90">
        <f>VLOOKUP($B1958,'[10]Población Oficial 2019'!$E$6:$AW$96,26,0)</f>
        <v>100</v>
      </c>
      <c r="AG1958" s="90">
        <f>VLOOKUP($B1958,'[10]Población Oficial 2019'!$E$6:$AW$96,27,0)</f>
        <v>88</v>
      </c>
      <c r="AH1958" s="90">
        <f>VLOOKUP($B1958,'[10]Población Oficial 2019'!$E$6:$AW$96,28,0)</f>
        <v>84</v>
      </c>
      <c r="AI1958" s="90">
        <f>VLOOKUP($B1958,'[10]Población Oficial 2019'!$E$6:$AW$96,29,0)</f>
        <v>71</v>
      </c>
      <c r="AJ1958" s="90">
        <f>VLOOKUP($B1958,'[10]Población Oficial 2019'!$E$6:$AW$96,30,0)</f>
        <v>53</v>
      </c>
      <c r="AK1958" s="90">
        <f>VLOOKUP($B1958,'[10]Población Oficial 2019'!$E$6:$AW$96,31,0)</f>
        <v>42</v>
      </c>
      <c r="AL1958" s="90">
        <f>VLOOKUP($B1958,'[10]Población Oficial 2019'!$E$6:$AW$96,32,0)</f>
        <v>37</v>
      </c>
      <c r="AM1958" s="90">
        <f>VLOOKUP($B1958,'[10]Población Oficial 2019'!$E$6:$AW$96,33,0)</f>
        <v>26</v>
      </c>
      <c r="AN1958" s="90">
        <f>VLOOKUP($B1958,'[10]Población Oficial 2019'!$E$6:$AW$96,34,0)</f>
        <v>15</v>
      </c>
      <c r="AO1958" s="90">
        <f>VLOOKUP($B1958,'[10]Población Oficial 2019'!$E$6:$AW$96,35,0)</f>
        <v>9</v>
      </c>
      <c r="AP1958" s="90">
        <f>VLOOKUP($B1958,'[10]Población Oficial 2019'!$E$6:$AW$96,36,0)</f>
        <v>8</v>
      </c>
      <c r="AQ1958" s="90">
        <f>VLOOKUP($B1958,'[10]Población Oficial 2019'!$E$6:$AW$96,41,0)</f>
        <v>637</v>
      </c>
      <c r="AR1958" s="90">
        <f>VLOOKUP($B1958,'[10]Población Oficial 2019'!$E$6:$AW$96,42,0)</f>
        <v>71</v>
      </c>
      <c r="AS1958" s="90">
        <f>VLOOKUP($B1958,'[10]Población Oficial 2019'!$E$6:$AW$96,43,0)</f>
        <v>56</v>
      </c>
      <c r="AT1958" s="90">
        <f>VLOOKUP($B1958,'[10]Población Oficial 2019'!$E$6:$AW$96,44,0)</f>
        <v>274</v>
      </c>
      <c r="AU1958" s="90">
        <f>VLOOKUP($B1958,'[10]Población Oficial 2019'!$E$6:$AW$96,45,0)</f>
        <v>30</v>
      </c>
    </row>
    <row r="1959" spans="1:47" ht="12">
      <c r="A1959" s="58">
        <v>1960</v>
      </c>
      <c r="B1959" s="58">
        <v>4272</v>
      </c>
      <c r="C1959" s="59" t="s">
        <v>1176</v>
      </c>
      <c r="D1959" s="59" t="s">
        <v>1007</v>
      </c>
      <c r="E1959" s="59" t="s">
        <v>1057</v>
      </c>
      <c r="F1959" s="59" t="s">
        <v>1071</v>
      </c>
      <c r="G1959" s="12" t="s">
        <v>271</v>
      </c>
      <c r="H1959" s="14">
        <f t="shared" si="464"/>
        <v>4272</v>
      </c>
      <c r="I1959" s="14">
        <f t="shared" si="460"/>
        <v>1562</v>
      </c>
      <c r="J1959" s="12">
        <f>VLOOKUP($B1959,'[1]METAS 2019'!$D$4:$Q$843,5,0)</f>
        <v>24</v>
      </c>
      <c r="K1959" s="12">
        <f>VLOOKUP($B1959,'[1]METAS 2019'!$D$4:$Q$843,4,0)</f>
        <v>25</v>
      </c>
      <c r="L1959" s="12">
        <f>VLOOKUP($B1959,'[1]METAS 2019'!$D$4:$Q$843,11,0)</f>
        <v>31</v>
      </c>
      <c r="M1959" s="12">
        <f>VLOOKUP($B1959,'[1]METAS 2019'!$D$4:$Q$843,12,0)</f>
        <v>29</v>
      </c>
      <c r="N1959" s="12">
        <f>VLOOKUP($B1959,'[1]METAS 2019'!$D$4:$Q$843,13,0)</f>
        <v>32</v>
      </c>
      <c r="O1959" s="12">
        <f>VLOOKUP($B1959,'[1]METAS 2019'!$D$4:$Q$843,14,0)</f>
        <v>26</v>
      </c>
      <c r="P1959" s="90">
        <f>VLOOKUP($B1959,'[10]Población Oficial 2019'!$E$6:$AW$96,10,0)</f>
        <v>39</v>
      </c>
      <c r="Q1959" s="90">
        <f>VLOOKUP($B1959,'[10]Población Oficial 2019'!$E$6:$AW$96,11,0)</f>
        <v>39</v>
      </c>
      <c r="R1959" s="90">
        <f>VLOOKUP($B1959,'[10]Población Oficial 2019'!$E$6:$AW$96,12,0)</f>
        <v>39</v>
      </c>
      <c r="S1959" s="90">
        <f>VLOOKUP($B1959,'[10]Población Oficial 2019'!$E$6:$AW$96,13,0)</f>
        <v>39</v>
      </c>
      <c r="T1959" s="90">
        <f>VLOOKUP($B1959,'[10]Población Oficial 2019'!$E$6:$AW$96,14,0)</f>
        <v>37</v>
      </c>
      <c r="U1959" s="90">
        <f>VLOOKUP($B1959,'[10]Población Oficial 2019'!$E$6:$AW$96,15,0)</f>
        <v>36</v>
      </c>
      <c r="V1959" s="90">
        <f>VLOOKUP($B1959,'[10]Población Oficial 2019'!$E$6:$AW$96,16,0)</f>
        <v>35</v>
      </c>
      <c r="W1959" s="90">
        <f>VLOOKUP($B1959,'[10]Población Oficial 2019'!$E$6:$AW$96,17,0)</f>
        <v>34</v>
      </c>
      <c r="X1959" s="90">
        <f>VLOOKUP($B1959,'[10]Población Oficial 2019'!$E$6:$AW$96,18,0)</f>
        <v>33</v>
      </c>
      <c r="Y1959" s="90">
        <f>VLOOKUP($B1959,'[10]Población Oficial 2019'!$E$6:$AW$96,19,0)</f>
        <v>31</v>
      </c>
      <c r="Z1959" s="90">
        <f>VLOOKUP($B1959,'[10]Población Oficial 2019'!$E$6:$AW$96,20,0)</f>
        <v>30</v>
      </c>
      <c r="AA1959" s="90">
        <f>VLOOKUP($B1959,'[10]Población Oficial 2019'!$E$6:$AW$96,21,0)</f>
        <v>29</v>
      </c>
      <c r="AB1959" s="90">
        <f>VLOOKUP($B1959,'[10]Población Oficial 2019'!$E$6:$AW$96,22,0)</f>
        <v>27</v>
      </c>
      <c r="AC1959" s="90">
        <f>VLOOKUP($B1959,'[10]Población Oficial 2019'!$E$6:$AW$96,23,0)</f>
        <v>26</v>
      </c>
      <c r="AD1959" s="90">
        <f>VLOOKUP($B1959,'[10]Población Oficial 2019'!$E$6:$AW$96,24,0)</f>
        <v>119</v>
      </c>
      <c r="AE1959" s="90">
        <f>VLOOKUP($B1959,'[10]Población Oficial 2019'!$E$6:$AW$96,25,0)</f>
        <v>127</v>
      </c>
      <c r="AF1959" s="90">
        <f>VLOOKUP($B1959,'[10]Población Oficial 2019'!$E$6:$AW$96,26,0)</f>
        <v>127</v>
      </c>
      <c r="AG1959" s="90">
        <f>VLOOKUP($B1959,'[10]Población Oficial 2019'!$E$6:$AW$96,27,0)</f>
        <v>110</v>
      </c>
      <c r="AH1959" s="90">
        <f>VLOOKUP($B1959,'[10]Población Oficial 2019'!$E$6:$AW$96,28,0)</f>
        <v>106</v>
      </c>
      <c r="AI1959" s="90">
        <f>VLOOKUP($B1959,'[10]Población Oficial 2019'!$E$6:$AW$96,29,0)</f>
        <v>91</v>
      </c>
      <c r="AJ1959" s="90">
        <f>VLOOKUP($B1959,'[10]Población Oficial 2019'!$E$6:$AW$96,30,0)</f>
        <v>67</v>
      </c>
      <c r="AK1959" s="90">
        <f>VLOOKUP($B1959,'[10]Población Oficial 2019'!$E$6:$AW$96,31,0)</f>
        <v>54</v>
      </c>
      <c r="AL1959" s="90">
        <f>VLOOKUP($B1959,'[10]Población Oficial 2019'!$E$6:$AW$96,32,0)</f>
        <v>47</v>
      </c>
      <c r="AM1959" s="90">
        <f>VLOOKUP($B1959,'[10]Población Oficial 2019'!$E$6:$AW$96,33,0)</f>
        <v>32</v>
      </c>
      <c r="AN1959" s="90">
        <f>VLOOKUP($B1959,'[10]Población Oficial 2019'!$E$6:$AW$96,34,0)</f>
        <v>19</v>
      </c>
      <c r="AO1959" s="90">
        <f>VLOOKUP($B1959,'[10]Población Oficial 2019'!$E$6:$AW$96,35,0)</f>
        <v>12</v>
      </c>
      <c r="AP1959" s="90">
        <f>VLOOKUP($B1959,'[10]Población Oficial 2019'!$E$6:$AW$96,36,0)</f>
        <v>10</v>
      </c>
      <c r="AQ1959" s="90">
        <f>VLOOKUP($B1959,'[10]Población Oficial 2019'!$E$6:$AW$96,41,0)</f>
        <v>760</v>
      </c>
      <c r="AR1959" s="90">
        <f>VLOOKUP($B1959,'[10]Población Oficial 2019'!$E$6:$AW$96,42,0)</f>
        <v>84</v>
      </c>
      <c r="AS1959" s="90">
        <f>VLOOKUP($B1959,'[10]Población Oficial 2019'!$E$6:$AW$96,43,0)</f>
        <v>67</v>
      </c>
      <c r="AT1959" s="90">
        <f>VLOOKUP($B1959,'[10]Población Oficial 2019'!$E$6:$AW$96,44,0)</f>
        <v>327</v>
      </c>
      <c r="AU1959" s="90">
        <f>VLOOKUP($B1959,'[10]Población Oficial 2019'!$E$6:$AW$96,45,0)</f>
        <v>26</v>
      </c>
    </row>
    <row r="1960" spans="1:47" ht="12">
      <c r="A1960" s="58">
        <v>1961</v>
      </c>
      <c r="B1960" s="58">
        <v>10918</v>
      </c>
      <c r="C1960" s="59" t="s">
        <v>1176</v>
      </c>
      <c r="D1960" s="59" t="s">
        <v>1007</v>
      </c>
      <c r="E1960" s="59" t="s">
        <v>1057</v>
      </c>
      <c r="F1960" s="59" t="s">
        <v>1072</v>
      </c>
      <c r="G1960" s="12" t="s">
        <v>266</v>
      </c>
      <c r="H1960" s="14">
        <f t="shared" si="464"/>
        <v>10918</v>
      </c>
      <c r="I1960" s="14">
        <f t="shared" si="460"/>
        <v>990</v>
      </c>
      <c r="J1960" s="12">
        <f>VLOOKUP($B1960,'[1]METAS 2019'!$D$4:$Q$843,5,0)</f>
        <v>18</v>
      </c>
      <c r="K1960" s="12">
        <f>VLOOKUP($B1960,'[1]METAS 2019'!$D$4:$Q$843,4,0)</f>
        <v>24</v>
      </c>
      <c r="L1960" s="12">
        <f>VLOOKUP($B1960,'[1]METAS 2019'!$D$4:$Q$843,11,0)</f>
        <v>10</v>
      </c>
      <c r="M1960" s="12">
        <f>VLOOKUP($B1960,'[1]METAS 2019'!$D$4:$Q$843,12,0)</f>
        <v>22</v>
      </c>
      <c r="N1960" s="12">
        <f>VLOOKUP($B1960,'[1]METAS 2019'!$D$4:$Q$843,13,0)</f>
        <v>20</v>
      </c>
      <c r="O1960" s="12">
        <f>VLOOKUP($B1960,'[1]METAS 2019'!$D$4:$Q$843,14,0)</f>
        <v>29</v>
      </c>
      <c r="P1960" s="90">
        <f>VLOOKUP($B1960,'[10]Población Oficial 2019'!$E$6:$AW$96,10,0)</f>
        <v>24</v>
      </c>
      <c r="Q1960" s="90">
        <f>VLOOKUP($B1960,'[10]Población Oficial 2019'!$E$6:$AW$96,11,0)</f>
        <v>24</v>
      </c>
      <c r="R1960" s="90">
        <f>VLOOKUP($B1960,'[10]Población Oficial 2019'!$E$6:$AW$96,12,0)</f>
        <v>24</v>
      </c>
      <c r="S1960" s="90">
        <f>VLOOKUP($B1960,'[10]Población Oficial 2019'!$E$6:$AW$96,13,0)</f>
        <v>24</v>
      </c>
      <c r="T1960" s="90">
        <f>VLOOKUP($B1960,'[10]Población Oficial 2019'!$E$6:$AW$96,14,0)</f>
        <v>23</v>
      </c>
      <c r="U1960" s="90">
        <f>VLOOKUP($B1960,'[10]Población Oficial 2019'!$E$6:$AW$96,15,0)</f>
        <v>22</v>
      </c>
      <c r="V1960" s="90">
        <f>VLOOKUP($B1960,'[10]Población Oficial 2019'!$E$6:$AW$96,16,0)</f>
        <v>22</v>
      </c>
      <c r="W1960" s="90">
        <f>VLOOKUP($B1960,'[10]Población Oficial 2019'!$E$6:$AW$96,17,0)</f>
        <v>22</v>
      </c>
      <c r="X1960" s="90">
        <f>VLOOKUP($B1960,'[10]Población Oficial 2019'!$E$6:$AW$96,18,0)</f>
        <v>21</v>
      </c>
      <c r="Y1960" s="90">
        <f>VLOOKUP($B1960,'[10]Población Oficial 2019'!$E$6:$AW$96,19,0)</f>
        <v>20</v>
      </c>
      <c r="Z1960" s="90">
        <f>VLOOKUP($B1960,'[10]Población Oficial 2019'!$E$6:$AW$96,20,0)</f>
        <v>19</v>
      </c>
      <c r="AA1960" s="90">
        <f>VLOOKUP($B1960,'[10]Población Oficial 2019'!$E$6:$AW$96,21,0)</f>
        <v>18</v>
      </c>
      <c r="AB1960" s="90">
        <f>VLOOKUP($B1960,'[10]Población Oficial 2019'!$E$6:$AW$96,22,0)</f>
        <v>18</v>
      </c>
      <c r="AC1960" s="90">
        <f>VLOOKUP($B1960,'[10]Población Oficial 2019'!$E$6:$AW$96,23,0)</f>
        <v>16</v>
      </c>
      <c r="AD1960" s="90">
        <f>VLOOKUP($B1960,'[10]Población Oficial 2019'!$E$6:$AW$96,24,0)</f>
        <v>74</v>
      </c>
      <c r="AE1960" s="90">
        <f>VLOOKUP($B1960,'[10]Población Oficial 2019'!$E$6:$AW$96,25,0)</f>
        <v>78</v>
      </c>
      <c r="AF1960" s="90">
        <f>VLOOKUP($B1960,'[10]Población Oficial 2019'!$E$6:$AW$96,26,0)</f>
        <v>78</v>
      </c>
      <c r="AG1960" s="90">
        <f>VLOOKUP($B1960,'[10]Población Oficial 2019'!$E$6:$AW$96,27,0)</f>
        <v>68</v>
      </c>
      <c r="AH1960" s="90">
        <f>VLOOKUP($B1960,'[10]Población Oficial 2019'!$E$6:$AW$96,28,0)</f>
        <v>65</v>
      </c>
      <c r="AI1960" s="90">
        <f>VLOOKUP($B1960,'[10]Población Oficial 2019'!$E$6:$AW$96,29,0)</f>
        <v>56</v>
      </c>
      <c r="AJ1960" s="90">
        <f>VLOOKUP($B1960,'[10]Población Oficial 2019'!$E$6:$AW$96,30,0)</f>
        <v>42</v>
      </c>
      <c r="AK1960" s="90">
        <f>VLOOKUP($B1960,'[10]Población Oficial 2019'!$E$6:$AW$96,31,0)</f>
        <v>33</v>
      </c>
      <c r="AL1960" s="90">
        <f>VLOOKUP($B1960,'[10]Población Oficial 2019'!$E$6:$AW$96,32,0)</f>
        <v>29</v>
      </c>
      <c r="AM1960" s="90">
        <f>VLOOKUP($B1960,'[10]Población Oficial 2019'!$E$6:$AW$96,33,0)</f>
        <v>20</v>
      </c>
      <c r="AN1960" s="90">
        <f>VLOOKUP($B1960,'[10]Población Oficial 2019'!$E$6:$AW$96,34,0)</f>
        <v>12</v>
      </c>
      <c r="AO1960" s="90">
        <f>VLOOKUP($B1960,'[10]Población Oficial 2019'!$E$6:$AW$96,35,0)</f>
        <v>8</v>
      </c>
      <c r="AP1960" s="90">
        <f>VLOOKUP($B1960,'[10]Población Oficial 2019'!$E$6:$AW$96,36,0)</f>
        <v>7</v>
      </c>
      <c r="AQ1960" s="90">
        <f>VLOOKUP($B1960,'[10]Población Oficial 2019'!$E$6:$AW$96,41,0)</f>
        <v>480</v>
      </c>
      <c r="AR1960" s="90">
        <f>VLOOKUP($B1960,'[10]Población Oficial 2019'!$E$6:$AW$96,42,0)</f>
        <v>53</v>
      </c>
      <c r="AS1960" s="90">
        <f>VLOOKUP($B1960,'[10]Población Oficial 2019'!$E$6:$AW$96,43,0)</f>
        <v>43</v>
      </c>
      <c r="AT1960" s="90">
        <f>VLOOKUP($B1960,'[10]Población Oficial 2019'!$E$6:$AW$96,44,0)</f>
        <v>206</v>
      </c>
      <c r="AU1960" s="90">
        <f>VLOOKUP($B1960,'[10]Población Oficial 2019'!$E$6:$AW$96,45,0)</f>
        <v>17</v>
      </c>
    </row>
    <row r="1961" spans="1:47" ht="12">
      <c r="A1961" s="58">
        <v>1962</v>
      </c>
      <c r="B1961" s="58">
        <v>7019</v>
      </c>
      <c r="C1961" s="59" t="s">
        <v>1176</v>
      </c>
      <c r="D1961" s="59" t="s">
        <v>1007</v>
      </c>
      <c r="E1961" s="59" t="s">
        <v>1057</v>
      </c>
      <c r="F1961" s="59" t="s">
        <v>1073</v>
      </c>
      <c r="G1961" s="12" t="s">
        <v>266</v>
      </c>
      <c r="H1961" s="14">
        <f t="shared" si="464"/>
        <v>7019</v>
      </c>
      <c r="I1961" s="14">
        <f t="shared" si="460"/>
        <v>1345</v>
      </c>
      <c r="J1961" s="12">
        <f>VLOOKUP($B1961,'[1]METAS 2019'!$D$4:$Q$843,5,0)</f>
        <v>25</v>
      </c>
      <c r="K1961" s="12">
        <f>VLOOKUP($B1961,'[1]METAS 2019'!$D$4:$Q$843,4,0)</f>
        <v>28</v>
      </c>
      <c r="L1961" s="12">
        <f>VLOOKUP($B1961,'[1]METAS 2019'!$D$4:$Q$843,11,0)</f>
        <v>24</v>
      </c>
      <c r="M1961" s="12">
        <f>VLOOKUP($B1961,'[1]METAS 2019'!$D$4:$Q$843,12,0)</f>
        <v>37</v>
      </c>
      <c r="N1961" s="12">
        <f>VLOOKUP($B1961,'[1]METAS 2019'!$D$4:$Q$843,13,0)</f>
        <v>18</v>
      </c>
      <c r="O1961" s="12">
        <f>VLOOKUP($B1961,'[1]METAS 2019'!$D$4:$Q$843,14,0)</f>
        <v>44</v>
      </c>
      <c r="P1961" s="90">
        <f>VLOOKUP($B1961,'[10]Población Oficial 2019'!$E$6:$AW$96,10,0)</f>
        <v>33</v>
      </c>
      <c r="Q1961" s="90">
        <f>VLOOKUP($B1961,'[10]Población Oficial 2019'!$E$6:$AW$96,11,0)</f>
        <v>33</v>
      </c>
      <c r="R1961" s="90">
        <f>VLOOKUP($B1961,'[10]Población Oficial 2019'!$E$6:$AW$96,12,0)</f>
        <v>33</v>
      </c>
      <c r="S1961" s="90">
        <f>VLOOKUP($B1961,'[10]Población Oficial 2019'!$E$6:$AW$96,13,0)</f>
        <v>32</v>
      </c>
      <c r="T1961" s="90">
        <f>VLOOKUP($B1961,'[10]Población Oficial 2019'!$E$6:$AW$96,14,0)</f>
        <v>32</v>
      </c>
      <c r="U1961" s="90">
        <f>VLOOKUP($B1961,'[10]Población Oficial 2019'!$E$6:$AW$96,15,0)</f>
        <v>31</v>
      </c>
      <c r="V1961" s="90">
        <f>VLOOKUP($B1961,'[10]Población Oficial 2019'!$E$6:$AW$96,16,0)</f>
        <v>29</v>
      </c>
      <c r="W1961" s="90">
        <f>VLOOKUP($B1961,'[10]Población Oficial 2019'!$E$6:$AW$96,17,0)</f>
        <v>28</v>
      </c>
      <c r="X1961" s="90">
        <f>VLOOKUP($B1961,'[10]Población Oficial 2019'!$E$6:$AW$96,18,0)</f>
        <v>27</v>
      </c>
      <c r="Y1961" s="90">
        <f>VLOOKUP($B1961,'[10]Población Oficial 2019'!$E$6:$AW$96,19,0)</f>
        <v>26</v>
      </c>
      <c r="Z1961" s="90">
        <f>VLOOKUP($B1961,'[10]Población Oficial 2019'!$E$6:$AW$96,20,0)</f>
        <v>25</v>
      </c>
      <c r="AA1961" s="90">
        <f>VLOOKUP($B1961,'[10]Población Oficial 2019'!$E$6:$AW$96,21,0)</f>
        <v>24</v>
      </c>
      <c r="AB1961" s="90">
        <f>VLOOKUP($B1961,'[10]Población Oficial 2019'!$E$6:$AW$96,22,0)</f>
        <v>23</v>
      </c>
      <c r="AC1961" s="90">
        <f>VLOOKUP($B1961,'[10]Población Oficial 2019'!$E$6:$AW$96,23,0)</f>
        <v>21</v>
      </c>
      <c r="AD1961" s="90">
        <f>VLOOKUP($B1961,'[10]Población Oficial 2019'!$E$6:$AW$96,24,0)</f>
        <v>100</v>
      </c>
      <c r="AE1961" s="90">
        <f>VLOOKUP($B1961,'[10]Población Oficial 2019'!$E$6:$AW$96,25,0)</f>
        <v>106</v>
      </c>
      <c r="AF1961" s="90">
        <f>VLOOKUP($B1961,'[10]Población Oficial 2019'!$E$6:$AW$96,26,0)</f>
        <v>107</v>
      </c>
      <c r="AG1961" s="90">
        <f>VLOOKUP($B1961,'[10]Población Oficial 2019'!$E$6:$AW$96,27,0)</f>
        <v>93</v>
      </c>
      <c r="AH1961" s="90">
        <f>VLOOKUP($B1961,'[10]Población Oficial 2019'!$E$6:$AW$96,28,0)</f>
        <v>89</v>
      </c>
      <c r="AI1961" s="90">
        <f>VLOOKUP($B1961,'[10]Población Oficial 2019'!$E$6:$AW$96,29,0)</f>
        <v>76</v>
      </c>
      <c r="AJ1961" s="90">
        <f>VLOOKUP($B1961,'[10]Población Oficial 2019'!$E$6:$AW$96,30,0)</f>
        <v>56</v>
      </c>
      <c r="AK1961" s="90">
        <f>VLOOKUP($B1961,'[10]Población Oficial 2019'!$E$6:$AW$96,31,0)</f>
        <v>45</v>
      </c>
      <c r="AL1961" s="90">
        <f>VLOOKUP($B1961,'[10]Población Oficial 2019'!$E$6:$AW$96,32,0)</f>
        <v>39</v>
      </c>
      <c r="AM1961" s="90">
        <f>VLOOKUP($B1961,'[10]Población Oficial 2019'!$E$6:$AW$96,33,0)</f>
        <v>27</v>
      </c>
      <c r="AN1961" s="90">
        <f>VLOOKUP($B1961,'[10]Población Oficial 2019'!$E$6:$AW$96,34,0)</f>
        <v>16</v>
      </c>
      <c r="AO1961" s="90">
        <f>VLOOKUP($B1961,'[10]Población Oficial 2019'!$E$6:$AW$96,35,0)</f>
        <v>10</v>
      </c>
      <c r="AP1961" s="90">
        <f>VLOOKUP($B1961,'[10]Población Oficial 2019'!$E$6:$AW$96,36,0)</f>
        <v>8</v>
      </c>
      <c r="AQ1961" s="90">
        <f>VLOOKUP($B1961,'[10]Población Oficial 2019'!$E$6:$AW$96,41,0)</f>
        <v>658</v>
      </c>
      <c r="AR1961" s="90">
        <f>VLOOKUP($B1961,'[10]Población Oficial 2019'!$E$6:$AW$96,42,0)</f>
        <v>73</v>
      </c>
      <c r="AS1961" s="90">
        <f>VLOOKUP($B1961,'[10]Población Oficial 2019'!$E$6:$AW$96,43,0)</f>
        <v>58</v>
      </c>
      <c r="AT1961" s="90">
        <f>VLOOKUP($B1961,'[10]Población Oficial 2019'!$E$6:$AW$96,44,0)</f>
        <v>283</v>
      </c>
      <c r="AU1961" s="90">
        <f>VLOOKUP($B1961,'[10]Población Oficial 2019'!$E$6:$AW$96,45,0)</f>
        <v>22</v>
      </c>
    </row>
    <row r="1962" spans="1:47" ht="12">
      <c r="A1962" s="58">
        <v>1963</v>
      </c>
      <c r="B1962" s="58">
        <v>7045</v>
      </c>
      <c r="C1962" s="59" t="s">
        <v>1176</v>
      </c>
      <c r="D1962" s="59" t="s">
        <v>1007</v>
      </c>
      <c r="E1962" s="59" t="s">
        <v>1057</v>
      </c>
      <c r="F1962" s="59" t="s">
        <v>1074</v>
      </c>
      <c r="G1962" s="12" t="s">
        <v>266</v>
      </c>
      <c r="H1962" s="14">
        <f t="shared" si="464"/>
        <v>7045</v>
      </c>
      <c r="I1962" s="14">
        <f t="shared" si="460"/>
        <v>953</v>
      </c>
      <c r="J1962" s="12">
        <f>VLOOKUP($B1962,'[1]METAS 2019'!$D$4:$Q$843,5,0)</f>
        <v>16</v>
      </c>
      <c r="K1962" s="12">
        <f>VLOOKUP($B1962,'[1]METAS 2019'!$D$4:$Q$843,4,0)</f>
        <v>15</v>
      </c>
      <c r="L1962" s="12">
        <f>VLOOKUP($B1962,'[1]METAS 2019'!$D$4:$Q$843,11,0)</f>
        <v>21</v>
      </c>
      <c r="M1962" s="12">
        <f>VLOOKUP($B1962,'[1]METAS 2019'!$D$4:$Q$843,12,0)</f>
        <v>18</v>
      </c>
      <c r="N1962" s="12">
        <f>VLOOKUP($B1962,'[1]METAS 2019'!$D$4:$Q$843,13,0)</f>
        <v>11</v>
      </c>
      <c r="O1962" s="12">
        <f>VLOOKUP($B1962,'[1]METAS 2019'!$D$4:$Q$843,14,0)</f>
        <v>17</v>
      </c>
      <c r="P1962" s="90">
        <f>VLOOKUP($B1962,'[10]Población Oficial 2019'!$E$6:$AW$96,10,0)</f>
        <v>24</v>
      </c>
      <c r="Q1962" s="90">
        <f>VLOOKUP($B1962,'[10]Población Oficial 2019'!$E$6:$AW$96,11,0)</f>
        <v>24</v>
      </c>
      <c r="R1962" s="90">
        <f>VLOOKUP($B1962,'[10]Población Oficial 2019'!$E$6:$AW$96,12,0)</f>
        <v>24</v>
      </c>
      <c r="S1962" s="90">
        <f>VLOOKUP($B1962,'[10]Población Oficial 2019'!$E$6:$AW$96,13,0)</f>
        <v>24</v>
      </c>
      <c r="T1962" s="90">
        <f>VLOOKUP($B1962,'[10]Población Oficial 2019'!$E$6:$AW$96,14,0)</f>
        <v>23</v>
      </c>
      <c r="U1962" s="90">
        <f>VLOOKUP($B1962,'[10]Población Oficial 2019'!$E$6:$AW$96,15,0)</f>
        <v>23</v>
      </c>
      <c r="V1962" s="90">
        <f>VLOOKUP($B1962,'[10]Población Oficial 2019'!$E$6:$AW$96,16,0)</f>
        <v>22</v>
      </c>
      <c r="W1962" s="90">
        <f>VLOOKUP($B1962,'[10]Población Oficial 2019'!$E$6:$AW$96,17,0)</f>
        <v>21</v>
      </c>
      <c r="X1962" s="90">
        <f>VLOOKUP($B1962,'[10]Población Oficial 2019'!$E$6:$AW$96,18,0)</f>
        <v>20</v>
      </c>
      <c r="Y1962" s="90">
        <f>VLOOKUP($B1962,'[10]Población Oficial 2019'!$E$6:$AW$96,19,0)</f>
        <v>19</v>
      </c>
      <c r="Z1962" s="90">
        <f>VLOOKUP($B1962,'[10]Población Oficial 2019'!$E$6:$AW$96,20,0)</f>
        <v>19</v>
      </c>
      <c r="AA1962" s="90">
        <f>VLOOKUP($B1962,'[10]Población Oficial 2019'!$E$6:$AW$96,21,0)</f>
        <v>18</v>
      </c>
      <c r="AB1962" s="90">
        <f>VLOOKUP($B1962,'[10]Población Oficial 2019'!$E$6:$AW$96,22,0)</f>
        <v>17</v>
      </c>
      <c r="AC1962" s="90">
        <f>VLOOKUP($B1962,'[10]Población Oficial 2019'!$E$6:$AW$96,23,0)</f>
        <v>16</v>
      </c>
      <c r="AD1962" s="90">
        <f>VLOOKUP($B1962,'[10]Población Oficial 2019'!$E$6:$AW$96,24,0)</f>
        <v>72</v>
      </c>
      <c r="AE1962" s="90">
        <f>VLOOKUP($B1962,'[10]Población Oficial 2019'!$E$6:$AW$96,25,0)</f>
        <v>78</v>
      </c>
      <c r="AF1962" s="90">
        <f>VLOOKUP($B1962,'[10]Población Oficial 2019'!$E$6:$AW$96,26,0)</f>
        <v>78</v>
      </c>
      <c r="AG1962" s="90">
        <f>VLOOKUP($B1962,'[10]Población Oficial 2019'!$E$6:$AW$96,27,0)</f>
        <v>67</v>
      </c>
      <c r="AH1962" s="90">
        <f>VLOOKUP($B1962,'[10]Población Oficial 2019'!$E$6:$AW$96,28,0)</f>
        <v>64</v>
      </c>
      <c r="AI1962" s="90">
        <f>VLOOKUP($B1962,'[10]Población Oficial 2019'!$E$6:$AW$96,29,0)</f>
        <v>55</v>
      </c>
      <c r="AJ1962" s="90">
        <f>VLOOKUP($B1962,'[10]Población Oficial 2019'!$E$6:$AW$96,30,0)</f>
        <v>41</v>
      </c>
      <c r="AK1962" s="90">
        <f>VLOOKUP($B1962,'[10]Población Oficial 2019'!$E$6:$AW$96,31,0)</f>
        <v>32</v>
      </c>
      <c r="AL1962" s="90">
        <f>VLOOKUP($B1962,'[10]Población Oficial 2019'!$E$6:$AW$96,32,0)</f>
        <v>28</v>
      </c>
      <c r="AM1962" s="90">
        <f>VLOOKUP($B1962,'[10]Población Oficial 2019'!$E$6:$AW$96,33,0)</f>
        <v>20</v>
      </c>
      <c r="AN1962" s="90">
        <f>VLOOKUP($B1962,'[10]Población Oficial 2019'!$E$6:$AW$96,34,0)</f>
        <v>12</v>
      </c>
      <c r="AO1962" s="90">
        <f>VLOOKUP($B1962,'[10]Población Oficial 2019'!$E$6:$AW$96,35,0)</f>
        <v>8</v>
      </c>
      <c r="AP1962" s="90">
        <f>VLOOKUP($B1962,'[10]Población Oficial 2019'!$E$6:$AW$96,36,0)</f>
        <v>6</v>
      </c>
      <c r="AQ1962" s="90">
        <f>VLOOKUP($B1962,'[10]Población Oficial 2019'!$E$6:$AW$96,41,0)</f>
        <v>465</v>
      </c>
      <c r="AR1962" s="90">
        <f>VLOOKUP($B1962,'[10]Población Oficial 2019'!$E$6:$AW$96,42,0)</f>
        <v>52</v>
      </c>
      <c r="AS1962" s="90">
        <f>VLOOKUP($B1962,'[10]Población Oficial 2019'!$E$6:$AW$96,43,0)</f>
        <v>41</v>
      </c>
      <c r="AT1962" s="90">
        <f>VLOOKUP($B1962,'[10]Población Oficial 2019'!$E$6:$AW$96,44,0)</f>
        <v>200</v>
      </c>
      <c r="AU1962" s="90">
        <f>VLOOKUP($B1962,'[10]Población Oficial 2019'!$E$6:$AW$96,45,0)</f>
        <v>17</v>
      </c>
    </row>
    <row r="1963" spans="1:47" ht="12">
      <c r="A1963" s="97">
        <v>1964</v>
      </c>
      <c r="B1963" s="97"/>
      <c r="C1963" s="98"/>
      <c r="D1963" s="98"/>
      <c r="E1963" s="98"/>
      <c r="F1963" s="98" t="s">
        <v>1196</v>
      </c>
      <c r="G1963" s="17" t="s">
        <v>1214</v>
      </c>
      <c r="H1963" s="81"/>
      <c r="I1963" s="81">
        <f t="shared" si="460"/>
        <v>22138</v>
      </c>
      <c r="J1963" s="17">
        <f>SUM(J1964:J1978)</f>
        <v>331</v>
      </c>
      <c r="K1963" s="17">
        <f t="shared" ref="K1963:AU1963" si="465">SUM(K1964:K1978)</f>
        <v>336</v>
      </c>
      <c r="L1963" s="17">
        <f t="shared" si="465"/>
        <v>383</v>
      </c>
      <c r="M1963" s="17">
        <f t="shared" si="465"/>
        <v>340</v>
      </c>
      <c r="N1963" s="17">
        <f t="shared" si="465"/>
        <v>373</v>
      </c>
      <c r="O1963" s="17">
        <f t="shared" si="465"/>
        <v>418</v>
      </c>
      <c r="P1963" s="17">
        <f t="shared" si="465"/>
        <v>648</v>
      </c>
      <c r="Q1963" s="17">
        <f t="shared" si="465"/>
        <v>642</v>
      </c>
      <c r="R1963" s="17">
        <f t="shared" si="465"/>
        <v>631</v>
      </c>
      <c r="S1963" s="17">
        <f t="shared" si="465"/>
        <v>617</v>
      </c>
      <c r="T1963" s="17">
        <f t="shared" si="465"/>
        <v>589</v>
      </c>
      <c r="U1963" s="17">
        <f t="shared" si="465"/>
        <v>564</v>
      </c>
      <c r="V1963" s="17">
        <f t="shared" si="465"/>
        <v>535</v>
      </c>
      <c r="W1963" s="17">
        <f t="shared" si="465"/>
        <v>505</v>
      </c>
      <c r="X1963" s="17">
        <f t="shared" si="465"/>
        <v>471</v>
      </c>
      <c r="Y1963" s="17">
        <f t="shared" si="465"/>
        <v>432</v>
      </c>
      <c r="Z1963" s="17">
        <f t="shared" si="465"/>
        <v>397</v>
      </c>
      <c r="AA1963" s="17">
        <f t="shared" si="465"/>
        <v>368</v>
      </c>
      <c r="AB1963" s="17">
        <f t="shared" si="465"/>
        <v>360</v>
      </c>
      <c r="AC1963" s="17">
        <f t="shared" si="465"/>
        <v>350</v>
      </c>
      <c r="AD1963" s="17">
        <f t="shared" si="465"/>
        <v>1836</v>
      </c>
      <c r="AE1963" s="17">
        <f t="shared" si="465"/>
        <v>1890</v>
      </c>
      <c r="AF1963" s="17">
        <f t="shared" si="465"/>
        <v>1947</v>
      </c>
      <c r="AG1963" s="17">
        <f t="shared" si="465"/>
        <v>1604</v>
      </c>
      <c r="AH1963" s="17">
        <f t="shared" si="465"/>
        <v>1367</v>
      </c>
      <c r="AI1963" s="17">
        <f t="shared" si="465"/>
        <v>1219</v>
      </c>
      <c r="AJ1963" s="17">
        <f t="shared" si="465"/>
        <v>898</v>
      </c>
      <c r="AK1963" s="17">
        <f t="shared" si="465"/>
        <v>721</v>
      </c>
      <c r="AL1963" s="17">
        <f t="shared" si="465"/>
        <v>533</v>
      </c>
      <c r="AM1963" s="17">
        <f t="shared" si="465"/>
        <v>384</v>
      </c>
      <c r="AN1963" s="17">
        <f t="shared" si="465"/>
        <v>220</v>
      </c>
      <c r="AO1963" s="17">
        <f t="shared" si="465"/>
        <v>129</v>
      </c>
      <c r="AP1963" s="17">
        <f t="shared" si="465"/>
        <v>100</v>
      </c>
      <c r="AQ1963" s="17">
        <f t="shared" si="465"/>
        <v>10469</v>
      </c>
      <c r="AR1963" s="17">
        <f t="shared" si="465"/>
        <v>1170</v>
      </c>
      <c r="AS1963" s="17">
        <f t="shared" si="465"/>
        <v>786</v>
      </c>
      <c r="AT1963" s="17">
        <f t="shared" si="465"/>
        <v>4507</v>
      </c>
      <c r="AU1963" s="17">
        <f t="shared" si="465"/>
        <v>321</v>
      </c>
    </row>
    <row r="1964" spans="1:47" ht="12">
      <c r="A1964" s="58">
        <v>1965</v>
      </c>
      <c r="B1964" s="58">
        <v>4310</v>
      </c>
      <c r="C1964" s="59" t="s">
        <v>1176</v>
      </c>
      <c r="D1964" s="59" t="s">
        <v>1007</v>
      </c>
      <c r="E1964" s="59" t="s">
        <v>1075</v>
      </c>
      <c r="F1964" s="59" t="s">
        <v>1076</v>
      </c>
      <c r="G1964" s="12" t="s">
        <v>271</v>
      </c>
      <c r="H1964" s="14">
        <f t="shared" ref="H1964:H1978" si="466">B1964</f>
        <v>4310</v>
      </c>
      <c r="I1964" s="14">
        <f t="shared" si="460"/>
        <v>1369</v>
      </c>
      <c r="J1964" s="12">
        <f>VLOOKUP($B1964,'[1]METAS 2019'!$D$4:$Q$843,5,0)</f>
        <v>20</v>
      </c>
      <c r="K1964" s="12">
        <f>VLOOKUP($B1964,'[1]METAS 2019'!$D$4:$Q$843,4,0)</f>
        <v>17</v>
      </c>
      <c r="L1964" s="12">
        <f>VLOOKUP($B1964,'[1]METAS 2019'!$D$4:$Q$843,11,0)</f>
        <v>22</v>
      </c>
      <c r="M1964" s="12">
        <f>VLOOKUP($B1964,'[1]METAS 2019'!$D$4:$Q$843,12,0)</f>
        <v>10</v>
      </c>
      <c r="N1964" s="12">
        <f>VLOOKUP($B1964,'[1]METAS 2019'!$D$4:$Q$843,13,0)</f>
        <v>18</v>
      </c>
      <c r="O1964" s="12">
        <f>VLOOKUP($B1964,'[1]METAS 2019'!$D$4:$Q$843,14,0)</f>
        <v>21</v>
      </c>
      <c r="P1964" s="90">
        <f>VLOOKUP($B1964,'[10]Población Oficial 2019'!$E$6:$AW$96,10,0)</f>
        <v>42</v>
      </c>
      <c r="Q1964" s="90">
        <f>VLOOKUP($B1964,'[10]Población Oficial 2019'!$E$6:$AW$96,11,0)</f>
        <v>40</v>
      </c>
      <c r="R1964" s="90">
        <f>VLOOKUP($B1964,'[10]Población Oficial 2019'!$E$6:$AW$96,12,0)</f>
        <v>40</v>
      </c>
      <c r="S1964" s="90">
        <f>VLOOKUP($B1964,'[10]Población Oficial 2019'!$E$6:$AW$96,13,0)</f>
        <v>39</v>
      </c>
      <c r="T1964" s="90">
        <f>VLOOKUP($B1964,'[10]Población Oficial 2019'!$E$6:$AW$96,14,0)</f>
        <v>37</v>
      </c>
      <c r="U1964" s="90">
        <f>VLOOKUP($B1964,'[10]Población Oficial 2019'!$E$6:$AW$96,15,0)</f>
        <v>36</v>
      </c>
      <c r="V1964" s="90">
        <f>VLOOKUP($B1964,'[10]Población Oficial 2019'!$E$6:$AW$96,16,0)</f>
        <v>34</v>
      </c>
      <c r="W1964" s="90">
        <f>VLOOKUP($B1964,'[10]Población Oficial 2019'!$E$6:$AW$96,17,0)</f>
        <v>32</v>
      </c>
      <c r="X1964" s="90">
        <f>VLOOKUP($B1964,'[10]Población Oficial 2019'!$E$6:$AW$96,18,0)</f>
        <v>30</v>
      </c>
      <c r="Y1964" s="90">
        <f>VLOOKUP($B1964,'[10]Población Oficial 2019'!$E$6:$AW$96,19,0)</f>
        <v>27</v>
      </c>
      <c r="Z1964" s="90">
        <f>VLOOKUP($B1964,'[10]Población Oficial 2019'!$E$6:$AW$96,20,0)</f>
        <v>25</v>
      </c>
      <c r="AA1964" s="90">
        <f>VLOOKUP($B1964,'[10]Población Oficial 2019'!$E$6:$AW$96,21,0)</f>
        <v>23</v>
      </c>
      <c r="AB1964" s="90">
        <f>VLOOKUP($B1964,'[10]Población Oficial 2019'!$E$6:$AW$96,22,0)</f>
        <v>23</v>
      </c>
      <c r="AC1964" s="90">
        <f>VLOOKUP($B1964,'[10]Población Oficial 2019'!$E$6:$AW$96,23,0)</f>
        <v>22</v>
      </c>
      <c r="AD1964" s="90">
        <f>VLOOKUP($B1964,'[10]Población Oficial 2019'!$E$6:$AW$96,24,0)</f>
        <v>116</v>
      </c>
      <c r="AE1964" s="90">
        <f>VLOOKUP($B1964,'[10]Población Oficial 2019'!$E$6:$AW$96,25,0)</f>
        <v>119</v>
      </c>
      <c r="AF1964" s="90">
        <f>VLOOKUP($B1964,'[10]Población Oficial 2019'!$E$6:$AW$96,26,0)</f>
        <v>123</v>
      </c>
      <c r="AG1964" s="90">
        <f>VLOOKUP($B1964,'[10]Población Oficial 2019'!$E$6:$AW$96,27,0)</f>
        <v>101</v>
      </c>
      <c r="AH1964" s="90">
        <f>VLOOKUP($B1964,'[10]Población Oficial 2019'!$E$6:$AW$96,28,0)</f>
        <v>86</v>
      </c>
      <c r="AI1964" s="90">
        <f>VLOOKUP($B1964,'[10]Población Oficial 2019'!$E$6:$AW$96,29,0)</f>
        <v>77</v>
      </c>
      <c r="AJ1964" s="90">
        <f>VLOOKUP($B1964,'[10]Población Oficial 2019'!$E$6:$AW$96,30,0)</f>
        <v>57</v>
      </c>
      <c r="AK1964" s="90">
        <f>VLOOKUP($B1964,'[10]Población Oficial 2019'!$E$6:$AW$96,31,0)</f>
        <v>46</v>
      </c>
      <c r="AL1964" s="90">
        <f>VLOOKUP($B1964,'[10]Población Oficial 2019'!$E$6:$AW$96,32,0)</f>
        <v>34</v>
      </c>
      <c r="AM1964" s="90">
        <f>VLOOKUP($B1964,'[10]Población Oficial 2019'!$E$6:$AW$96,33,0)</f>
        <v>24</v>
      </c>
      <c r="AN1964" s="90">
        <f>VLOOKUP($B1964,'[10]Población Oficial 2019'!$E$6:$AW$96,34,0)</f>
        <v>14</v>
      </c>
      <c r="AO1964" s="90">
        <f>VLOOKUP($B1964,'[10]Población Oficial 2019'!$E$6:$AW$96,35,0)</f>
        <v>8</v>
      </c>
      <c r="AP1964" s="90">
        <f>VLOOKUP($B1964,'[10]Población Oficial 2019'!$E$6:$AW$96,36,0)</f>
        <v>6</v>
      </c>
      <c r="AQ1964" s="90">
        <f>VLOOKUP($B1964,'[10]Población Oficial 2019'!$E$6:$AW$96,41,0)</f>
        <v>649</v>
      </c>
      <c r="AR1964" s="90">
        <f>VLOOKUP($B1964,'[10]Población Oficial 2019'!$E$6:$AW$96,42,0)</f>
        <v>73</v>
      </c>
      <c r="AS1964" s="90">
        <f>VLOOKUP($B1964,'[10]Población Oficial 2019'!$E$6:$AW$96,43,0)</f>
        <v>49</v>
      </c>
      <c r="AT1964" s="90">
        <f>VLOOKUP($B1964,'[10]Población Oficial 2019'!$E$6:$AW$96,44,0)</f>
        <v>279</v>
      </c>
      <c r="AU1964" s="90">
        <f>VLOOKUP($B1964,'[10]Población Oficial 2019'!$E$6:$AW$96,45,0)</f>
        <v>17</v>
      </c>
    </row>
    <row r="1965" spans="1:47" ht="12">
      <c r="A1965" s="58">
        <v>1966</v>
      </c>
      <c r="B1965" s="58">
        <v>4302</v>
      </c>
      <c r="C1965" s="59" t="s">
        <v>1176</v>
      </c>
      <c r="D1965" s="59" t="s">
        <v>1007</v>
      </c>
      <c r="E1965" s="59" t="s">
        <v>1075</v>
      </c>
      <c r="F1965" s="59" t="s">
        <v>1077</v>
      </c>
      <c r="G1965" s="12" t="s">
        <v>271</v>
      </c>
      <c r="H1965" s="14">
        <f t="shared" si="466"/>
        <v>4302</v>
      </c>
      <c r="I1965" s="14">
        <f t="shared" si="460"/>
        <v>1683</v>
      </c>
      <c r="J1965" s="12">
        <f>VLOOKUP($B1965,'[1]METAS 2019'!$D$4:$Q$843,5,0)</f>
        <v>18</v>
      </c>
      <c r="K1965" s="12">
        <f>VLOOKUP($B1965,'[1]METAS 2019'!$D$4:$Q$843,4,0)</f>
        <v>22</v>
      </c>
      <c r="L1965" s="12">
        <f>VLOOKUP($B1965,'[1]METAS 2019'!$D$4:$Q$843,11,0)</f>
        <v>15</v>
      </c>
      <c r="M1965" s="12">
        <f>VLOOKUP($B1965,'[1]METAS 2019'!$D$4:$Q$843,12,0)</f>
        <v>17</v>
      </c>
      <c r="N1965" s="12">
        <f>VLOOKUP($B1965,'[1]METAS 2019'!$D$4:$Q$843,13,0)</f>
        <v>22</v>
      </c>
      <c r="O1965" s="12">
        <f>VLOOKUP($B1965,'[1]METAS 2019'!$D$4:$Q$843,14,0)</f>
        <v>22</v>
      </c>
      <c r="P1965" s="90">
        <f>VLOOKUP($B1965,'[10]Población Oficial 2019'!$E$6:$AW$96,10,0)</f>
        <v>51</v>
      </c>
      <c r="Q1965" s="90">
        <f>VLOOKUP($B1965,'[10]Población Oficial 2019'!$E$6:$AW$96,11,0)</f>
        <v>51</v>
      </c>
      <c r="R1965" s="90">
        <f>VLOOKUP($B1965,'[10]Población Oficial 2019'!$E$6:$AW$96,12,0)</f>
        <v>49</v>
      </c>
      <c r="S1965" s="90">
        <f>VLOOKUP($B1965,'[10]Población Oficial 2019'!$E$6:$AW$96,13,0)</f>
        <v>48</v>
      </c>
      <c r="T1965" s="90">
        <f>VLOOKUP($B1965,'[10]Población Oficial 2019'!$E$6:$AW$96,14,0)</f>
        <v>46</v>
      </c>
      <c r="U1965" s="90">
        <f>VLOOKUP($B1965,'[10]Población Oficial 2019'!$E$6:$AW$96,15,0)</f>
        <v>44</v>
      </c>
      <c r="V1965" s="90">
        <f>VLOOKUP($B1965,'[10]Población Oficial 2019'!$E$6:$AW$96,16,0)</f>
        <v>42</v>
      </c>
      <c r="W1965" s="90">
        <f>VLOOKUP($B1965,'[10]Población Oficial 2019'!$E$6:$AW$96,17,0)</f>
        <v>40</v>
      </c>
      <c r="X1965" s="90">
        <f>VLOOKUP($B1965,'[10]Población Oficial 2019'!$E$6:$AW$96,18,0)</f>
        <v>36</v>
      </c>
      <c r="Y1965" s="90">
        <f>VLOOKUP($B1965,'[10]Población Oficial 2019'!$E$6:$AW$96,19,0)</f>
        <v>34</v>
      </c>
      <c r="Z1965" s="90">
        <f>VLOOKUP($B1965,'[10]Población Oficial 2019'!$E$6:$AW$96,20,0)</f>
        <v>31</v>
      </c>
      <c r="AA1965" s="90">
        <f>VLOOKUP($B1965,'[10]Población Oficial 2019'!$E$6:$AW$96,21,0)</f>
        <v>29</v>
      </c>
      <c r="AB1965" s="90">
        <f>VLOOKUP($B1965,'[10]Población Oficial 2019'!$E$6:$AW$96,22,0)</f>
        <v>29</v>
      </c>
      <c r="AC1965" s="90">
        <f>VLOOKUP($B1965,'[10]Población Oficial 2019'!$E$6:$AW$96,23,0)</f>
        <v>28</v>
      </c>
      <c r="AD1965" s="90">
        <f>VLOOKUP($B1965,'[10]Población Oficial 2019'!$E$6:$AW$96,24,0)</f>
        <v>144</v>
      </c>
      <c r="AE1965" s="90">
        <f>VLOOKUP($B1965,'[10]Población Oficial 2019'!$E$6:$AW$96,25,0)</f>
        <v>149</v>
      </c>
      <c r="AF1965" s="90">
        <f>VLOOKUP($B1965,'[10]Población Oficial 2019'!$E$6:$AW$96,26,0)</f>
        <v>153</v>
      </c>
      <c r="AG1965" s="90">
        <f>VLOOKUP($B1965,'[10]Población Oficial 2019'!$E$6:$AW$96,27,0)</f>
        <v>126</v>
      </c>
      <c r="AH1965" s="90">
        <f>VLOOKUP($B1965,'[10]Población Oficial 2019'!$E$6:$AW$96,28,0)</f>
        <v>107</v>
      </c>
      <c r="AI1965" s="90">
        <f>VLOOKUP($B1965,'[10]Población Oficial 2019'!$E$6:$AW$96,29,0)</f>
        <v>96</v>
      </c>
      <c r="AJ1965" s="90">
        <f>VLOOKUP($B1965,'[10]Población Oficial 2019'!$E$6:$AW$96,30,0)</f>
        <v>70</v>
      </c>
      <c r="AK1965" s="90">
        <f>VLOOKUP($B1965,'[10]Población Oficial 2019'!$E$6:$AW$96,31,0)</f>
        <v>57</v>
      </c>
      <c r="AL1965" s="90">
        <f>VLOOKUP($B1965,'[10]Población Oficial 2019'!$E$6:$AW$96,32,0)</f>
        <v>42</v>
      </c>
      <c r="AM1965" s="90">
        <f>VLOOKUP($B1965,'[10]Población Oficial 2019'!$E$6:$AW$96,33,0)</f>
        <v>30</v>
      </c>
      <c r="AN1965" s="90">
        <f>VLOOKUP($B1965,'[10]Población Oficial 2019'!$E$6:$AW$96,34,0)</f>
        <v>17</v>
      </c>
      <c r="AO1965" s="90">
        <f>VLOOKUP($B1965,'[10]Población Oficial 2019'!$E$6:$AW$96,35,0)</f>
        <v>10</v>
      </c>
      <c r="AP1965" s="90">
        <f>VLOOKUP($B1965,'[10]Población Oficial 2019'!$E$6:$AW$96,36,0)</f>
        <v>8</v>
      </c>
      <c r="AQ1965" s="90">
        <f>VLOOKUP($B1965,'[10]Población Oficial 2019'!$E$6:$AW$96,41,0)</f>
        <v>800</v>
      </c>
      <c r="AR1965" s="90">
        <f>VLOOKUP($B1965,'[10]Población Oficial 2019'!$E$6:$AW$96,42,0)</f>
        <v>89</v>
      </c>
      <c r="AS1965" s="90">
        <f>VLOOKUP($B1965,'[10]Población Oficial 2019'!$E$6:$AW$96,43,0)</f>
        <v>60</v>
      </c>
      <c r="AT1965" s="90">
        <f>VLOOKUP($B1965,'[10]Población Oficial 2019'!$E$6:$AW$96,44,0)</f>
        <v>344</v>
      </c>
      <c r="AU1965" s="90">
        <f>VLOOKUP($B1965,'[10]Población Oficial 2019'!$E$6:$AW$96,45,0)</f>
        <v>15</v>
      </c>
    </row>
    <row r="1966" spans="1:47" ht="12">
      <c r="A1966" s="58">
        <v>1967</v>
      </c>
      <c r="B1966" s="58">
        <v>4303</v>
      </c>
      <c r="C1966" s="59" t="s">
        <v>1176</v>
      </c>
      <c r="D1966" s="59" t="s">
        <v>1007</v>
      </c>
      <c r="E1966" s="59" t="s">
        <v>1075</v>
      </c>
      <c r="F1966" s="59" t="s">
        <v>1078</v>
      </c>
      <c r="G1966" s="12" t="s">
        <v>283</v>
      </c>
      <c r="H1966" s="14">
        <f t="shared" si="466"/>
        <v>4303</v>
      </c>
      <c r="I1966" s="14">
        <f t="shared" si="460"/>
        <v>1912</v>
      </c>
      <c r="J1966" s="12">
        <f>VLOOKUP($B1966,'[1]METAS 2019'!$D$4:$Q$843,5,0)</f>
        <v>21</v>
      </c>
      <c r="K1966" s="12">
        <f>VLOOKUP($B1966,'[1]METAS 2019'!$D$4:$Q$843,4,0)</f>
        <v>26</v>
      </c>
      <c r="L1966" s="12">
        <f>VLOOKUP($B1966,'[1]METAS 2019'!$D$4:$Q$843,11,0)</f>
        <v>29</v>
      </c>
      <c r="M1966" s="12">
        <f>VLOOKUP($B1966,'[1]METAS 2019'!$D$4:$Q$843,12,0)</f>
        <v>21</v>
      </c>
      <c r="N1966" s="12">
        <f>VLOOKUP($B1966,'[1]METAS 2019'!$D$4:$Q$843,13,0)</f>
        <v>36</v>
      </c>
      <c r="O1966" s="12">
        <f>VLOOKUP($B1966,'[1]METAS 2019'!$D$4:$Q$843,14,0)</f>
        <v>25</v>
      </c>
      <c r="P1966" s="90">
        <f>VLOOKUP($B1966,'[10]Población Oficial 2019'!$E$6:$AW$96,10,0)</f>
        <v>56</v>
      </c>
      <c r="Q1966" s="90">
        <f>VLOOKUP($B1966,'[10]Población Oficial 2019'!$E$6:$AW$96,11,0)</f>
        <v>56</v>
      </c>
      <c r="R1966" s="90">
        <f>VLOOKUP($B1966,'[10]Población Oficial 2019'!$E$6:$AW$96,12,0)</f>
        <v>55</v>
      </c>
      <c r="S1966" s="90">
        <f>VLOOKUP($B1966,'[10]Población Oficial 2019'!$E$6:$AW$96,13,0)</f>
        <v>54</v>
      </c>
      <c r="T1966" s="90">
        <f>VLOOKUP($B1966,'[10]Población Oficial 2019'!$E$6:$AW$96,14,0)</f>
        <v>52</v>
      </c>
      <c r="U1966" s="90">
        <f>VLOOKUP($B1966,'[10]Población Oficial 2019'!$E$6:$AW$96,15,0)</f>
        <v>50</v>
      </c>
      <c r="V1966" s="90">
        <f>VLOOKUP($B1966,'[10]Población Oficial 2019'!$E$6:$AW$96,16,0)</f>
        <v>47</v>
      </c>
      <c r="W1966" s="90">
        <f>VLOOKUP($B1966,'[10]Población Oficial 2019'!$E$6:$AW$96,17,0)</f>
        <v>44</v>
      </c>
      <c r="X1966" s="90">
        <f>VLOOKUP($B1966,'[10]Población Oficial 2019'!$E$6:$AW$96,18,0)</f>
        <v>41</v>
      </c>
      <c r="Y1966" s="90">
        <f>VLOOKUP($B1966,'[10]Población Oficial 2019'!$E$6:$AW$96,19,0)</f>
        <v>38</v>
      </c>
      <c r="Z1966" s="90">
        <f>VLOOKUP($B1966,'[10]Población Oficial 2019'!$E$6:$AW$96,20,0)</f>
        <v>35</v>
      </c>
      <c r="AA1966" s="90">
        <f>VLOOKUP($B1966,'[10]Población Oficial 2019'!$E$6:$AW$96,21,0)</f>
        <v>33</v>
      </c>
      <c r="AB1966" s="90">
        <f>VLOOKUP($B1966,'[10]Población Oficial 2019'!$E$6:$AW$96,22,0)</f>
        <v>32</v>
      </c>
      <c r="AC1966" s="90">
        <f>VLOOKUP($B1966,'[10]Población Oficial 2019'!$E$6:$AW$96,23,0)</f>
        <v>31</v>
      </c>
      <c r="AD1966" s="90">
        <f>VLOOKUP($B1966,'[10]Población Oficial 2019'!$E$6:$AW$96,24,0)</f>
        <v>161</v>
      </c>
      <c r="AE1966" s="90">
        <f>VLOOKUP($B1966,'[10]Población Oficial 2019'!$E$6:$AW$96,25,0)</f>
        <v>166</v>
      </c>
      <c r="AF1966" s="90">
        <f>VLOOKUP($B1966,'[10]Población Oficial 2019'!$E$6:$AW$96,26,0)</f>
        <v>171</v>
      </c>
      <c r="AG1966" s="90">
        <f>VLOOKUP($B1966,'[10]Población Oficial 2019'!$E$6:$AW$96,27,0)</f>
        <v>141</v>
      </c>
      <c r="AH1966" s="90">
        <f>VLOOKUP($B1966,'[10]Población Oficial 2019'!$E$6:$AW$96,28,0)</f>
        <v>120</v>
      </c>
      <c r="AI1966" s="90">
        <f>VLOOKUP($B1966,'[10]Población Oficial 2019'!$E$6:$AW$96,29,0)</f>
        <v>107</v>
      </c>
      <c r="AJ1966" s="90">
        <f>VLOOKUP($B1966,'[10]Población Oficial 2019'!$E$6:$AW$96,30,0)</f>
        <v>79</v>
      </c>
      <c r="AK1966" s="90">
        <f>VLOOKUP($B1966,'[10]Población Oficial 2019'!$E$6:$AW$96,31,0)</f>
        <v>64</v>
      </c>
      <c r="AL1966" s="90">
        <f>VLOOKUP($B1966,'[10]Población Oficial 2019'!$E$6:$AW$96,32,0)</f>
        <v>47</v>
      </c>
      <c r="AM1966" s="90">
        <f>VLOOKUP($B1966,'[10]Población Oficial 2019'!$E$6:$AW$96,33,0)</f>
        <v>34</v>
      </c>
      <c r="AN1966" s="90">
        <f>VLOOKUP($B1966,'[10]Población Oficial 2019'!$E$6:$AW$96,34,0)</f>
        <v>20</v>
      </c>
      <c r="AO1966" s="90">
        <f>VLOOKUP($B1966,'[10]Población Oficial 2019'!$E$6:$AW$96,35,0)</f>
        <v>11</v>
      </c>
      <c r="AP1966" s="90">
        <f>VLOOKUP($B1966,'[10]Población Oficial 2019'!$E$6:$AW$96,36,0)</f>
        <v>9</v>
      </c>
      <c r="AQ1966" s="90">
        <f>VLOOKUP($B1966,'[10]Población Oficial 2019'!$E$6:$AW$96,41,0)</f>
        <v>905</v>
      </c>
      <c r="AR1966" s="90">
        <f>VLOOKUP($B1966,'[10]Población Oficial 2019'!$E$6:$AW$96,42,0)</f>
        <v>101</v>
      </c>
      <c r="AS1966" s="90">
        <f>VLOOKUP($B1966,'[10]Población Oficial 2019'!$E$6:$AW$96,43,0)</f>
        <v>68</v>
      </c>
      <c r="AT1966" s="90">
        <f>VLOOKUP($B1966,'[10]Población Oficial 2019'!$E$6:$AW$96,44,0)</f>
        <v>390</v>
      </c>
      <c r="AU1966" s="90">
        <f>VLOOKUP($B1966,'[10]Población Oficial 2019'!$E$6:$AW$96,45,0)</f>
        <v>18</v>
      </c>
    </row>
    <row r="1967" spans="1:47" ht="12">
      <c r="A1967" s="58">
        <v>1968</v>
      </c>
      <c r="B1967" s="58">
        <v>4300</v>
      </c>
      <c r="C1967" s="59" t="s">
        <v>1176</v>
      </c>
      <c r="D1967" s="59" t="s">
        <v>1007</v>
      </c>
      <c r="E1967" s="59" t="s">
        <v>1075</v>
      </c>
      <c r="F1967" s="59" t="s">
        <v>1079</v>
      </c>
      <c r="G1967" s="12" t="s">
        <v>283</v>
      </c>
      <c r="H1967" s="14">
        <f t="shared" si="466"/>
        <v>4300</v>
      </c>
      <c r="I1967" s="14">
        <f t="shared" si="460"/>
        <v>3410</v>
      </c>
      <c r="J1967" s="12">
        <f>VLOOKUP($B1967,'[1]METAS 2019'!$D$4:$Q$843,5,0)</f>
        <v>68</v>
      </c>
      <c r="K1967" s="12">
        <f>VLOOKUP($B1967,'[1]METAS 2019'!$D$4:$Q$843,4,0)</f>
        <v>61</v>
      </c>
      <c r="L1967" s="12">
        <f>VLOOKUP($B1967,'[1]METAS 2019'!$D$4:$Q$843,11,0)</f>
        <v>84</v>
      </c>
      <c r="M1967" s="12">
        <f>VLOOKUP($B1967,'[1]METAS 2019'!$D$4:$Q$843,12,0)</f>
        <v>70</v>
      </c>
      <c r="N1967" s="12">
        <f>VLOOKUP($B1967,'[1]METAS 2019'!$D$4:$Q$843,13,0)</f>
        <v>88</v>
      </c>
      <c r="O1967" s="12">
        <f>VLOOKUP($B1967,'[1]METAS 2019'!$D$4:$Q$843,14,0)</f>
        <v>86</v>
      </c>
      <c r="P1967" s="90">
        <f>VLOOKUP($B1967,'[10]Población Oficial 2019'!$E$6:$AW$96,10,0)</f>
        <v>95</v>
      </c>
      <c r="Q1967" s="90">
        <f>VLOOKUP($B1967,'[10]Población Oficial 2019'!$E$6:$AW$96,11,0)</f>
        <v>95</v>
      </c>
      <c r="R1967" s="90">
        <f>VLOOKUP($B1967,'[10]Población Oficial 2019'!$E$6:$AW$96,12,0)</f>
        <v>91</v>
      </c>
      <c r="S1967" s="90">
        <f>VLOOKUP($B1967,'[10]Población Oficial 2019'!$E$6:$AW$96,13,0)</f>
        <v>90</v>
      </c>
      <c r="T1967" s="90">
        <f>VLOOKUP($B1967,'[10]Población Oficial 2019'!$E$6:$AW$96,14,0)</f>
        <v>86</v>
      </c>
      <c r="U1967" s="90">
        <f>VLOOKUP($B1967,'[10]Población Oficial 2019'!$E$6:$AW$96,15,0)</f>
        <v>83</v>
      </c>
      <c r="V1967" s="90">
        <f>VLOOKUP($B1967,'[10]Población Oficial 2019'!$E$6:$AW$96,16,0)</f>
        <v>77</v>
      </c>
      <c r="W1967" s="90">
        <f>VLOOKUP($B1967,'[10]Población Oficial 2019'!$E$6:$AW$96,17,0)</f>
        <v>75</v>
      </c>
      <c r="X1967" s="90">
        <f>VLOOKUP($B1967,'[10]Población Oficial 2019'!$E$6:$AW$96,18,0)</f>
        <v>70</v>
      </c>
      <c r="Y1967" s="90">
        <f>VLOOKUP($B1967,'[10]Población Oficial 2019'!$E$6:$AW$96,19,0)</f>
        <v>64</v>
      </c>
      <c r="Z1967" s="90">
        <f>VLOOKUP($B1967,'[10]Población Oficial 2019'!$E$6:$AW$96,20,0)</f>
        <v>57</v>
      </c>
      <c r="AA1967" s="90">
        <f>VLOOKUP($B1967,'[10]Población Oficial 2019'!$E$6:$AW$96,21,0)</f>
        <v>54</v>
      </c>
      <c r="AB1967" s="90">
        <f>VLOOKUP($B1967,'[10]Población Oficial 2019'!$E$6:$AW$96,22,0)</f>
        <v>54</v>
      </c>
      <c r="AC1967" s="90">
        <f>VLOOKUP($B1967,'[10]Población Oficial 2019'!$E$6:$AW$96,23,0)</f>
        <v>52</v>
      </c>
      <c r="AD1967" s="90">
        <f>VLOOKUP($B1967,'[10]Población Oficial 2019'!$E$6:$AW$96,24,0)</f>
        <v>271</v>
      </c>
      <c r="AE1967" s="90">
        <f>VLOOKUP($B1967,'[10]Población Oficial 2019'!$E$6:$AW$96,25,0)</f>
        <v>280</v>
      </c>
      <c r="AF1967" s="90">
        <f>VLOOKUP($B1967,'[10]Población Oficial 2019'!$E$6:$AW$96,26,0)</f>
        <v>287</v>
      </c>
      <c r="AG1967" s="90">
        <f>VLOOKUP($B1967,'[10]Población Oficial 2019'!$E$6:$AW$96,27,0)</f>
        <v>238</v>
      </c>
      <c r="AH1967" s="90">
        <f>VLOOKUP($B1967,'[10]Población Oficial 2019'!$E$6:$AW$96,28,0)</f>
        <v>204</v>
      </c>
      <c r="AI1967" s="90">
        <f>VLOOKUP($B1967,'[10]Población Oficial 2019'!$E$6:$AW$96,29,0)</f>
        <v>180</v>
      </c>
      <c r="AJ1967" s="90">
        <f>VLOOKUP($B1967,'[10]Población Oficial 2019'!$E$6:$AW$96,30,0)</f>
        <v>134</v>
      </c>
      <c r="AK1967" s="90">
        <f>VLOOKUP($B1967,'[10]Población Oficial 2019'!$E$6:$AW$96,31,0)</f>
        <v>106</v>
      </c>
      <c r="AL1967" s="90">
        <f>VLOOKUP($B1967,'[10]Población Oficial 2019'!$E$6:$AW$96,32,0)</f>
        <v>82</v>
      </c>
      <c r="AM1967" s="90">
        <f>VLOOKUP($B1967,'[10]Población Oficial 2019'!$E$6:$AW$96,33,0)</f>
        <v>57</v>
      </c>
      <c r="AN1967" s="90">
        <f>VLOOKUP($B1967,'[10]Población Oficial 2019'!$E$6:$AW$96,34,0)</f>
        <v>35</v>
      </c>
      <c r="AO1967" s="90">
        <f>VLOOKUP($B1967,'[10]Población Oficial 2019'!$E$6:$AW$96,35,0)</f>
        <v>20</v>
      </c>
      <c r="AP1967" s="90">
        <f>VLOOKUP($B1967,'[10]Población Oficial 2019'!$E$6:$AW$96,36,0)</f>
        <v>16</v>
      </c>
      <c r="AQ1967" s="90">
        <f>VLOOKUP($B1967,'[10]Población Oficial 2019'!$E$6:$AW$96,41,0)</f>
        <v>1617</v>
      </c>
      <c r="AR1967" s="90">
        <f>VLOOKUP($B1967,'[10]Población Oficial 2019'!$E$6:$AW$96,42,0)</f>
        <v>180</v>
      </c>
      <c r="AS1967" s="90">
        <f>VLOOKUP($B1967,'[10]Población Oficial 2019'!$E$6:$AW$96,43,0)</f>
        <v>121</v>
      </c>
      <c r="AT1967" s="90">
        <f>VLOOKUP($B1967,'[10]Población Oficial 2019'!$E$6:$AW$96,44,0)</f>
        <v>696</v>
      </c>
      <c r="AU1967" s="90">
        <f>VLOOKUP($B1967,'[10]Población Oficial 2019'!$E$6:$AW$96,45,0)</f>
        <v>62</v>
      </c>
    </row>
    <row r="1968" spans="1:47" ht="12">
      <c r="A1968" s="58">
        <v>1969</v>
      </c>
      <c r="B1968" s="58">
        <v>4306</v>
      </c>
      <c r="C1968" s="59" t="s">
        <v>1176</v>
      </c>
      <c r="D1968" s="59" t="s">
        <v>1007</v>
      </c>
      <c r="E1968" s="59" t="s">
        <v>1075</v>
      </c>
      <c r="F1968" s="59" t="s">
        <v>1080</v>
      </c>
      <c r="G1968" s="12" t="s">
        <v>271</v>
      </c>
      <c r="H1968" s="14">
        <f t="shared" si="466"/>
        <v>4306</v>
      </c>
      <c r="I1968" s="14">
        <f t="shared" si="460"/>
        <v>1177</v>
      </c>
      <c r="J1968" s="12">
        <f>VLOOKUP($B1968,'[1]METAS 2019'!$D$4:$Q$843,5,0)</f>
        <v>12</v>
      </c>
      <c r="K1968" s="12">
        <f>VLOOKUP($B1968,'[1]METAS 2019'!$D$4:$Q$843,4,0)</f>
        <v>9</v>
      </c>
      <c r="L1968" s="12">
        <f>VLOOKUP($B1968,'[1]METAS 2019'!$D$4:$Q$843,11,0)</f>
        <v>10</v>
      </c>
      <c r="M1968" s="12">
        <f>VLOOKUP($B1968,'[1]METAS 2019'!$D$4:$Q$843,12,0)</f>
        <v>12</v>
      </c>
      <c r="N1968" s="12">
        <f>VLOOKUP($B1968,'[1]METAS 2019'!$D$4:$Q$843,13,0)</f>
        <v>11</v>
      </c>
      <c r="O1968" s="12">
        <f>VLOOKUP($B1968,'[1]METAS 2019'!$D$4:$Q$843,14,0)</f>
        <v>11</v>
      </c>
      <c r="P1968" s="90">
        <f>VLOOKUP($B1968,'[10]Población Oficial 2019'!$E$6:$AW$96,10,0)</f>
        <v>36</v>
      </c>
      <c r="Q1968" s="90">
        <f>VLOOKUP($B1968,'[10]Población Oficial 2019'!$E$6:$AW$96,11,0)</f>
        <v>36</v>
      </c>
      <c r="R1968" s="90">
        <f>VLOOKUP($B1968,'[10]Población Oficial 2019'!$E$6:$AW$96,12,0)</f>
        <v>36</v>
      </c>
      <c r="S1968" s="90">
        <f>VLOOKUP($B1968,'[10]Población Oficial 2019'!$E$6:$AW$96,13,0)</f>
        <v>35</v>
      </c>
      <c r="T1968" s="90">
        <f>VLOOKUP($B1968,'[10]Población Oficial 2019'!$E$6:$AW$96,14,0)</f>
        <v>33</v>
      </c>
      <c r="U1968" s="90">
        <f>VLOOKUP($B1968,'[10]Población Oficial 2019'!$E$6:$AW$96,15,0)</f>
        <v>31</v>
      </c>
      <c r="V1968" s="90">
        <f>VLOOKUP($B1968,'[10]Población Oficial 2019'!$E$6:$AW$96,16,0)</f>
        <v>30</v>
      </c>
      <c r="W1968" s="90">
        <f>VLOOKUP($B1968,'[10]Población Oficial 2019'!$E$6:$AW$96,17,0)</f>
        <v>28</v>
      </c>
      <c r="X1968" s="90">
        <f>VLOOKUP($B1968,'[10]Población Oficial 2019'!$E$6:$AW$96,18,0)</f>
        <v>26</v>
      </c>
      <c r="Y1968" s="90">
        <f>VLOOKUP($B1968,'[10]Población Oficial 2019'!$E$6:$AW$96,19,0)</f>
        <v>24</v>
      </c>
      <c r="Z1968" s="90">
        <f>VLOOKUP($B1968,'[10]Población Oficial 2019'!$E$6:$AW$96,20,0)</f>
        <v>23</v>
      </c>
      <c r="AA1968" s="90">
        <f>VLOOKUP($B1968,'[10]Población Oficial 2019'!$E$6:$AW$96,21,0)</f>
        <v>20</v>
      </c>
      <c r="AB1968" s="90">
        <f>VLOOKUP($B1968,'[10]Población Oficial 2019'!$E$6:$AW$96,22,0)</f>
        <v>20</v>
      </c>
      <c r="AC1968" s="90">
        <f>VLOOKUP($B1968,'[10]Población Oficial 2019'!$E$6:$AW$96,23,0)</f>
        <v>19</v>
      </c>
      <c r="AD1968" s="90">
        <f>VLOOKUP($B1968,'[10]Población Oficial 2019'!$E$6:$AW$96,24,0)</f>
        <v>102</v>
      </c>
      <c r="AE1968" s="90">
        <f>VLOOKUP($B1968,'[10]Población Oficial 2019'!$E$6:$AW$96,25,0)</f>
        <v>106</v>
      </c>
      <c r="AF1968" s="90">
        <f>VLOOKUP($B1968,'[10]Población Oficial 2019'!$E$6:$AW$96,26,0)</f>
        <v>109</v>
      </c>
      <c r="AG1968" s="90">
        <f>VLOOKUP($B1968,'[10]Población Oficial 2019'!$E$6:$AW$96,27,0)</f>
        <v>89</v>
      </c>
      <c r="AH1968" s="90">
        <f>VLOOKUP($B1968,'[10]Población Oficial 2019'!$E$6:$AW$96,28,0)</f>
        <v>76</v>
      </c>
      <c r="AI1968" s="90">
        <f>VLOOKUP($B1968,'[10]Población Oficial 2019'!$E$6:$AW$96,29,0)</f>
        <v>68</v>
      </c>
      <c r="AJ1968" s="90">
        <f>VLOOKUP($B1968,'[10]Población Oficial 2019'!$E$6:$AW$96,30,0)</f>
        <v>50</v>
      </c>
      <c r="AK1968" s="90">
        <f>VLOOKUP($B1968,'[10]Población Oficial 2019'!$E$6:$AW$96,31,0)</f>
        <v>40</v>
      </c>
      <c r="AL1968" s="90">
        <f>VLOOKUP($B1968,'[10]Población Oficial 2019'!$E$6:$AW$96,32,0)</f>
        <v>29</v>
      </c>
      <c r="AM1968" s="90">
        <f>VLOOKUP($B1968,'[10]Población Oficial 2019'!$E$6:$AW$96,33,0)</f>
        <v>22</v>
      </c>
      <c r="AN1968" s="90">
        <f>VLOOKUP($B1968,'[10]Población Oficial 2019'!$E$6:$AW$96,34,0)</f>
        <v>12</v>
      </c>
      <c r="AO1968" s="90">
        <f>VLOOKUP($B1968,'[10]Población Oficial 2019'!$E$6:$AW$96,35,0)</f>
        <v>7</v>
      </c>
      <c r="AP1968" s="90">
        <f>VLOOKUP($B1968,'[10]Población Oficial 2019'!$E$6:$AW$96,36,0)</f>
        <v>5</v>
      </c>
      <c r="AQ1968" s="90">
        <f>VLOOKUP($B1968,'[10]Población Oficial 2019'!$E$6:$AW$96,41,0)</f>
        <v>560</v>
      </c>
      <c r="AR1968" s="90">
        <f>VLOOKUP($B1968,'[10]Población Oficial 2019'!$E$6:$AW$96,42,0)</f>
        <v>63</v>
      </c>
      <c r="AS1968" s="90">
        <f>VLOOKUP($B1968,'[10]Población Oficial 2019'!$E$6:$AW$96,43,0)</f>
        <v>42</v>
      </c>
      <c r="AT1968" s="90">
        <f>VLOOKUP($B1968,'[10]Población Oficial 2019'!$E$6:$AW$96,44,0)</f>
        <v>241</v>
      </c>
      <c r="AU1968" s="90">
        <f>VLOOKUP($B1968,'[10]Población Oficial 2019'!$E$6:$AW$96,45,0)</f>
        <v>12</v>
      </c>
    </row>
    <row r="1969" spans="1:47" ht="12">
      <c r="A1969" s="58">
        <v>1970</v>
      </c>
      <c r="B1969" s="58">
        <v>23760</v>
      </c>
      <c r="C1969" s="59" t="s">
        <v>1176</v>
      </c>
      <c r="D1969" s="59" t="s">
        <v>1007</v>
      </c>
      <c r="E1969" s="59" t="s">
        <v>1075</v>
      </c>
      <c r="F1969" s="59" t="s">
        <v>1100</v>
      </c>
      <c r="G1969" s="12" t="s">
        <v>266</v>
      </c>
      <c r="H1969" s="14">
        <f t="shared" si="466"/>
        <v>23760</v>
      </c>
      <c r="I1969" s="14">
        <f t="shared" si="460"/>
        <v>744</v>
      </c>
      <c r="J1969" s="12">
        <f>VLOOKUP($B1969,'[1]METAS 2019'!$D$4:$Q$843,5,0)</f>
        <v>11</v>
      </c>
      <c r="K1969" s="12">
        <f>VLOOKUP($B1969,'[1]METAS 2019'!$D$4:$Q$843,4,0)</f>
        <v>8</v>
      </c>
      <c r="L1969" s="12">
        <f>VLOOKUP($B1969,'[1]METAS 2019'!$D$4:$Q$843,11,0)</f>
        <v>13</v>
      </c>
      <c r="M1969" s="12">
        <f>VLOOKUP($B1969,'[1]METAS 2019'!$D$4:$Q$843,12,0)</f>
        <v>7</v>
      </c>
      <c r="N1969" s="12">
        <f>VLOOKUP($B1969,'[1]METAS 2019'!$D$4:$Q$843,13,0)</f>
        <v>9</v>
      </c>
      <c r="O1969" s="12">
        <f>VLOOKUP($B1969,'[1]METAS 2019'!$D$4:$Q$843,14,0)</f>
        <v>16</v>
      </c>
      <c r="P1969" s="90">
        <f>VLOOKUP($B1969,'[10]Población Oficial 2019'!$E$6:$AW$96,10,0)</f>
        <v>22</v>
      </c>
      <c r="Q1969" s="90">
        <f>VLOOKUP($B1969,'[10]Población Oficial 2019'!$E$6:$AW$96,11,0)</f>
        <v>22</v>
      </c>
      <c r="R1969" s="90">
        <f>VLOOKUP($B1969,'[10]Población Oficial 2019'!$E$6:$AW$96,12,0)</f>
        <v>22</v>
      </c>
      <c r="S1969" s="90">
        <f>VLOOKUP($B1969,'[10]Población Oficial 2019'!$E$6:$AW$96,13,0)</f>
        <v>21</v>
      </c>
      <c r="T1969" s="90">
        <f>VLOOKUP($B1969,'[10]Población Oficial 2019'!$E$6:$AW$96,14,0)</f>
        <v>21</v>
      </c>
      <c r="U1969" s="90">
        <f>VLOOKUP($B1969,'[10]Población Oficial 2019'!$E$6:$AW$96,15,0)</f>
        <v>20</v>
      </c>
      <c r="V1969" s="90">
        <f>VLOOKUP($B1969,'[10]Población Oficial 2019'!$E$6:$AW$96,16,0)</f>
        <v>19</v>
      </c>
      <c r="W1969" s="90">
        <f>VLOOKUP($B1969,'[10]Población Oficial 2019'!$E$6:$AW$96,17,0)</f>
        <v>18</v>
      </c>
      <c r="X1969" s="90">
        <f>VLOOKUP($B1969,'[10]Población Oficial 2019'!$E$6:$AW$96,18,0)</f>
        <v>17</v>
      </c>
      <c r="Y1969" s="90">
        <f>VLOOKUP($B1969,'[10]Población Oficial 2019'!$E$6:$AW$96,19,0)</f>
        <v>16</v>
      </c>
      <c r="Z1969" s="90">
        <f>VLOOKUP($B1969,'[10]Población Oficial 2019'!$E$6:$AW$96,20,0)</f>
        <v>13</v>
      </c>
      <c r="AA1969" s="90">
        <f>VLOOKUP($B1969,'[10]Población Oficial 2019'!$E$6:$AW$96,21,0)</f>
        <v>12</v>
      </c>
      <c r="AB1969" s="90">
        <f>VLOOKUP($B1969,'[10]Población Oficial 2019'!$E$6:$AW$96,22,0)</f>
        <v>12</v>
      </c>
      <c r="AC1969" s="90">
        <f>VLOOKUP($B1969,'[10]Población Oficial 2019'!$E$6:$AW$96,23,0)</f>
        <v>11</v>
      </c>
      <c r="AD1969" s="90">
        <f>VLOOKUP($B1969,'[10]Población Oficial 2019'!$E$6:$AW$96,24,0)</f>
        <v>63</v>
      </c>
      <c r="AE1969" s="90">
        <f>VLOOKUP($B1969,'[10]Población Oficial 2019'!$E$6:$AW$96,25,0)</f>
        <v>64</v>
      </c>
      <c r="AF1969" s="90">
        <f>VLOOKUP($B1969,'[10]Población Oficial 2019'!$E$6:$AW$96,26,0)</f>
        <v>66</v>
      </c>
      <c r="AG1969" s="90">
        <f>VLOOKUP($B1969,'[10]Población Oficial 2019'!$E$6:$AW$96,27,0)</f>
        <v>54</v>
      </c>
      <c r="AH1969" s="90">
        <f>VLOOKUP($B1969,'[10]Población Oficial 2019'!$E$6:$AW$96,28,0)</f>
        <v>47</v>
      </c>
      <c r="AI1969" s="90">
        <f>VLOOKUP($B1969,'[10]Población Oficial 2019'!$E$6:$AW$96,29,0)</f>
        <v>41</v>
      </c>
      <c r="AJ1969" s="90">
        <f>VLOOKUP($B1969,'[10]Población Oficial 2019'!$E$6:$AW$96,30,0)</f>
        <v>31</v>
      </c>
      <c r="AK1969" s="90">
        <f>VLOOKUP($B1969,'[10]Población Oficial 2019'!$E$6:$AW$96,31,0)</f>
        <v>24</v>
      </c>
      <c r="AL1969" s="90">
        <f>VLOOKUP($B1969,'[10]Población Oficial 2019'!$E$6:$AW$96,32,0)</f>
        <v>18</v>
      </c>
      <c r="AM1969" s="90">
        <f>VLOOKUP($B1969,'[10]Población Oficial 2019'!$E$6:$AW$96,33,0)</f>
        <v>12</v>
      </c>
      <c r="AN1969" s="90">
        <f>VLOOKUP($B1969,'[10]Población Oficial 2019'!$E$6:$AW$96,34,0)</f>
        <v>7</v>
      </c>
      <c r="AO1969" s="90">
        <f>VLOOKUP($B1969,'[10]Población Oficial 2019'!$E$6:$AW$96,35,0)</f>
        <v>4</v>
      </c>
      <c r="AP1969" s="90">
        <f>VLOOKUP($B1969,'[10]Población Oficial 2019'!$E$6:$AW$96,36,0)</f>
        <v>3</v>
      </c>
      <c r="AQ1969" s="90">
        <f>VLOOKUP($B1969,'[10]Población Oficial 2019'!$E$6:$AW$96,41,0)</f>
        <v>352</v>
      </c>
      <c r="AR1969" s="90">
        <f>VLOOKUP($B1969,'[10]Población Oficial 2019'!$E$6:$AW$96,42,0)</f>
        <v>39</v>
      </c>
      <c r="AS1969" s="90">
        <f>VLOOKUP($B1969,'[10]Población Oficial 2019'!$E$6:$AW$96,43,0)</f>
        <v>26</v>
      </c>
      <c r="AT1969" s="90">
        <f>VLOOKUP($B1969,'[10]Población Oficial 2019'!$E$6:$AW$96,44,0)</f>
        <v>152</v>
      </c>
      <c r="AU1969" s="90">
        <f>VLOOKUP($B1969,'[10]Población Oficial 2019'!$E$6:$AW$96,45,0)</f>
        <v>10</v>
      </c>
    </row>
    <row r="1970" spans="1:47" ht="12">
      <c r="A1970" s="58">
        <v>1971</v>
      </c>
      <c r="B1970" s="58">
        <v>4305</v>
      </c>
      <c r="C1970" s="59" t="s">
        <v>1176</v>
      </c>
      <c r="D1970" s="59" t="s">
        <v>1007</v>
      </c>
      <c r="E1970" s="59" t="s">
        <v>1075</v>
      </c>
      <c r="F1970" s="59" t="s">
        <v>1081</v>
      </c>
      <c r="G1970" s="12" t="s">
        <v>271</v>
      </c>
      <c r="H1970" s="14">
        <f t="shared" si="466"/>
        <v>4305</v>
      </c>
      <c r="I1970" s="14">
        <f t="shared" si="460"/>
        <v>1277</v>
      </c>
      <c r="J1970" s="12">
        <f>VLOOKUP($B1970,'[1]METAS 2019'!$D$4:$Q$843,5,0)</f>
        <v>22</v>
      </c>
      <c r="K1970" s="12">
        <f>VLOOKUP($B1970,'[1]METAS 2019'!$D$4:$Q$843,4,0)</f>
        <v>27</v>
      </c>
      <c r="L1970" s="12">
        <f>VLOOKUP($B1970,'[1]METAS 2019'!$D$4:$Q$843,11,0)</f>
        <v>16</v>
      </c>
      <c r="M1970" s="12">
        <f>VLOOKUP($B1970,'[1]METAS 2019'!$D$4:$Q$843,12,0)</f>
        <v>13</v>
      </c>
      <c r="N1970" s="12">
        <f>VLOOKUP($B1970,'[1]METAS 2019'!$D$4:$Q$843,13,0)</f>
        <v>18</v>
      </c>
      <c r="O1970" s="12">
        <f>VLOOKUP($B1970,'[1]METAS 2019'!$D$4:$Q$843,14,0)</f>
        <v>31</v>
      </c>
      <c r="P1970" s="90">
        <f>VLOOKUP($B1970,'[10]Población Oficial 2019'!$E$6:$AW$96,10,0)</f>
        <v>38</v>
      </c>
      <c r="Q1970" s="90">
        <f>VLOOKUP($B1970,'[10]Población Oficial 2019'!$E$6:$AW$96,11,0)</f>
        <v>37</v>
      </c>
      <c r="R1970" s="90">
        <f>VLOOKUP($B1970,'[10]Población Oficial 2019'!$E$6:$AW$96,12,0)</f>
        <v>37</v>
      </c>
      <c r="S1970" s="90">
        <f>VLOOKUP($B1970,'[10]Población Oficial 2019'!$E$6:$AW$96,13,0)</f>
        <v>36</v>
      </c>
      <c r="T1970" s="90">
        <f>VLOOKUP($B1970,'[10]Población Oficial 2019'!$E$6:$AW$96,14,0)</f>
        <v>34</v>
      </c>
      <c r="U1970" s="90">
        <f>VLOOKUP($B1970,'[10]Población Oficial 2019'!$E$6:$AW$96,15,0)</f>
        <v>32</v>
      </c>
      <c r="V1970" s="90">
        <f>VLOOKUP($B1970,'[10]Población Oficial 2019'!$E$6:$AW$96,16,0)</f>
        <v>31</v>
      </c>
      <c r="W1970" s="90">
        <f>VLOOKUP($B1970,'[10]Población Oficial 2019'!$E$6:$AW$96,17,0)</f>
        <v>29</v>
      </c>
      <c r="X1970" s="90">
        <f>VLOOKUP($B1970,'[10]Población Oficial 2019'!$E$6:$AW$96,18,0)</f>
        <v>27</v>
      </c>
      <c r="Y1970" s="90">
        <f>VLOOKUP($B1970,'[10]Población Oficial 2019'!$E$6:$AW$96,19,0)</f>
        <v>25</v>
      </c>
      <c r="Z1970" s="90">
        <f>VLOOKUP($B1970,'[10]Población Oficial 2019'!$E$6:$AW$96,20,0)</f>
        <v>23</v>
      </c>
      <c r="AA1970" s="90">
        <f>VLOOKUP($B1970,'[10]Población Oficial 2019'!$E$6:$AW$96,21,0)</f>
        <v>22</v>
      </c>
      <c r="AB1970" s="90">
        <f>VLOOKUP($B1970,'[10]Población Oficial 2019'!$E$6:$AW$96,22,0)</f>
        <v>21</v>
      </c>
      <c r="AC1970" s="90">
        <f>VLOOKUP($B1970,'[10]Población Oficial 2019'!$E$6:$AW$96,23,0)</f>
        <v>20</v>
      </c>
      <c r="AD1970" s="90">
        <f>VLOOKUP($B1970,'[10]Población Oficial 2019'!$E$6:$AW$96,24,0)</f>
        <v>106</v>
      </c>
      <c r="AE1970" s="90">
        <f>VLOOKUP($B1970,'[10]Población Oficial 2019'!$E$6:$AW$96,25,0)</f>
        <v>109</v>
      </c>
      <c r="AF1970" s="90">
        <f>VLOOKUP($B1970,'[10]Población Oficial 2019'!$E$6:$AW$96,26,0)</f>
        <v>112</v>
      </c>
      <c r="AG1970" s="90">
        <f>VLOOKUP($B1970,'[10]Población Oficial 2019'!$E$6:$AW$96,27,0)</f>
        <v>92</v>
      </c>
      <c r="AH1970" s="90">
        <f>VLOOKUP($B1970,'[10]Población Oficial 2019'!$E$6:$AW$96,28,0)</f>
        <v>78</v>
      </c>
      <c r="AI1970" s="90">
        <f>VLOOKUP($B1970,'[10]Población Oficial 2019'!$E$6:$AW$96,29,0)</f>
        <v>71</v>
      </c>
      <c r="AJ1970" s="90">
        <f>VLOOKUP($B1970,'[10]Población Oficial 2019'!$E$6:$AW$96,30,0)</f>
        <v>51</v>
      </c>
      <c r="AK1970" s="90">
        <f>VLOOKUP($B1970,'[10]Población Oficial 2019'!$E$6:$AW$96,31,0)</f>
        <v>42</v>
      </c>
      <c r="AL1970" s="90">
        <f>VLOOKUP($B1970,'[10]Población Oficial 2019'!$E$6:$AW$96,32,0)</f>
        <v>30</v>
      </c>
      <c r="AM1970" s="90">
        <f>VLOOKUP($B1970,'[10]Población Oficial 2019'!$E$6:$AW$96,33,0)</f>
        <v>22</v>
      </c>
      <c r="AN1970" s="90">
        <f>VLOOKUP($B1970,'[10]Población Oficial 2019'!$E$6:$AW$96,34,0)</f>
        <v>12</v>
      </c>
      <c r="AO1970" s="90">
        <f>VLOOKUP($B1970,'[10]Población Oficial 2019'!$E$6:$AW$96,35,0)</f>
        <v>7</v>
      </c>
      <c r="AP1970" s="90">
        <f>VLOOKUP($B1970,'[10]Población Oficial 2019'!$E$6:$AW$96,36,0)</f>
        <v>6</v>
      </c>
      <c r="AQ1970" s="90">
        <f>VLOOKUP($B1970,'[10]Población Oficial 2019'!$E$6:$AW$96,41,0)</f>
        <v>600</v>
      </c>
      <c r="AR1970" s="90">
        <f>VLOOKUP($B1970,'[10]Población Oficial 2019'!$E$6:$AW$96,42,0)</f>
        <v>67</v>
      </c>
      <c r="AS1970" s="90">
        <f>VLOOKUP($B1970,'[10]Población Oficial 2019'!$E$6:$AW$96,43,0)</f>
        <v>45</v>
      </c>
      <c r="AT1970" s="90">
        <f>VLOOKUP($B1970,'[10]Población Oficial 2019'!$E$6:$AW$96,44,0)</f>
        <v>258</v>
      </c>
      <c r="AU1970" s="90">
        <f>VLOOKUP($B1970,'[10]Población Oficial 2019'!$E$6:$AW$96,45,0)</f>
        <v>19</v>
      </c>
    </row>
    <row r="1971" spans="1:47" ht="12">
      <c r="A1971" s="58">
        <v>1972</v>
      </c>
      <c r="B1971" s="58">
        <v>4309</v>
      </c>
      <c r="C1971" s="59" t="s">
        <v>1176</v>
      </c>
      <c r="D1971" s="59" t="s">
        <v>1007</v>
      </c>
      <c r="E1971" s="59" t="s">
        <v>1075</v>
      </c>
      <c r="F1971" s="59" t="s">
        <v>1082</v>
      </c>
      <c r="G1971" s="12" t="s">
        <v>271</v>
      </c>
      <c r="H1971" s="14">
        <f t="shared" si="466"/>
        <v>4309</v>
      </c>
      <c r="I1971" s="14">
        <f t="shared" si="460"/>
        <v>2268</v>
      </c>
      <c r="J1971" s="12">
        <f>VLOOKUP($B1971,'[1]METAS 2019'!$D$4:$Q$843,5,0)</f>
        <v>40</v>
      </c>
      <c r="K1971" s="12">
        <f>VLOOKUP($B1971,'[1]METAS 2019'!$D$4:$Q$843,4,0)</f>
        <v>28</v>
      </c>
      <c r="L1971" s="12">
        <f>VLOOKUP($B1971,'[1]METAS 2019'!$D$4:$Q$843,11,0)</f>
        <v>50</v>
      </c>
      <c r="M1971" s="12">
        <f>VLOOKUP($B1971,'[1]METAS 2019'!$D$4:$Q$843,12,0)</f>
        <v>39</v>
      </c>
      <c r="N1971" s="12">
        <f>VLOOKUP($B1971,'[1]METAS 2019'!$D$4:$Q$843,13,0)</f>
        <v>46</v>
      </c>
      <c r="O1971" s="12">
        <f>VLOOKUP($B1971,'[1]METAS 2019'!$D$4:$Q$843,14,0)</f>
        <v>39</v>
      </c>
      <c r="P1971" s="90">
        <f>VLOOKUP($B1971,'[10]Población Oficial 2019'!$E$6:$AW$96,10,0)</f>
        <v>65</v>
      </c>
      <c r="Q1971" s="90">
        <f>VLOOKUP($B1971,'[10]Población Oficial 2019'!$E$6:$AW$96,11,0)</f>
        <v>65</v>
      </c>
      <c r="R1971" s="90">
        <f>VLOOKUP($B1971,'[10]Población Oficial 2019'!$E$6:$AW$96,12,0)</f>
        <v>64</v>
      </c>
      <c r="S1971" s="90">
        <f>VLOOKUP($B1971,'[10]Población Oficial 2019'!$E$6:$AW$96,13,0)</f>
        <v>62</v>
      </c>
      <c r="T1971" s="90">
        <f>VLOOKUP($B1971,'[10]Población Oficial 2019'!$E$6:$AW$96,14,0)</f>
        <v>60</v>
      </c>
      <c r="U1971" s="90">
        <f>VLOOKUP($B1971,'[10]Población Oficial 2019'!$E$6:$AW$96,15,0)</f>
        <v>57</v>
      </c>
      <c r="V1971" s="90">
        <f>VLOOKUP($B1971,'[10]Población Oficial 2019'!$E$6:$AW$96,16,0)</f>
        <v>54</v>
      </c>
      <c r="W1971" s="90">
        <f>VLOOKUP($B1971,'[10]Población Oficial 2019'!$E$6:$AW$96,17,0)</f>
        <v>51</v>
      </c>
      <c r="X1971" s="90">
        <f>VLOOKUP($B1971,'[10]Población Oficial 2019'!$E$6:$AW$96,18,0)</f>
        <v>48</v>
      </c>
      <c r="Y1971" s="90">
        <f>VLOOKUP($B1971,'[10]Población Oficial 2019'!$E$6:$AW$96,19,0)</f>
        <v>43</v>
      </c>
      <c r="Z1971" s="90">
        <f>VLOOKUP($B1971,'[10]Población Oficial 2019'!$E$6:$AW$96,20,0)</f>
        <v>40</v>
      </c>
      <c r="AA1971" s="90">
        <f>VLOOKUP($B1971,'[10]Población Oficial 2019'!$E$6:$AW$96,21,0)</f>
        <v>37</v>
      </c>
      <c r="AB1971" s="90">
        <f>VLOOKUP($B1971,'[10]Población Oficial 2019'!$E$6:$AW$96,22,0)</f>
        <v>36</v>
      </c>
      <c r="AC1971" s="90">
        <f>VLOOKUP($B1971,'[10]Población Oficial 2019'!$E$6:$AW$96,23,0)</f>
        <v>36</v>
      </c>
      <c r="AD1971" s="90">
        <f>VLOOKUP($B1971,'[10]Población Oficial 2019'!$E$6:$AW$96,24,0)</f>
        <v>187</v>
      </c>
      <c r="AE1971" s="90">
        <f>VLOOKUP($B1971,'[10]Población Oficial 2019'!$E$6:$AW$96,25,0)</f>
        <v>192</v>
      </c>
      <c r="AF1971" s="90">
        <f>VLOOKUP($B1971,'[10]Población Oficial 2019'!$E$6:$AW$96,26,0)</f>
        <v>198</v>
      </c>
      <c r="AG1971" s="90">
        <f>VLOOKUP($B1971,'[10]Población Oficial 2019'!$E$6:$AW$96,27,0)</f>
        <v>163</v>
      </c>
      <c r="AH1971" s="90">
        <f>VLOOKUP($B1971,'[10]Población Oficial 2019'!$E$6:$AW$96,28,0)</f>
        <v>139</v>
      </c>
      <c r="AI1971" s="90">
        <f>VLOOKUP($B1971,'[10]Población Oficial 2019'!$E$6:$AW$96,29,0)</f>
        <v>124</v>
      </c>
      <c r="AJ1971" s="90">
        <f>VLOOKUP($B1971,'[10]Población Oficial 2019'!$E$6:$AW$96,30,0)</f>
        <v>92</v>
      </c>
      <c r="AK1971" s="90">
        <f>VLOOKUP($B1971,'[10]Población Oficial 2019'!$E$6:$AW$96,31,0)</f>
        <v>74</v>
      </c>
      <c r="AL1971" s="90">
        <f>VLOOKUP($B1971,'[10]Población Oficial 2019'!$E$6:$AW$96,32,0)</f>
        <v>54</v>
      </c>
      <c r="AM1971" s="90">
        <f>VLOOKUP($B1971,'[10]Población Oficial 2019'!$E$6:$AW$96,33,0)</f>
        <v>39</v>
      </c>
      <c r="AN1971" s="90">
        <f>VLOOKUP($B1971,'[10]Población Oficial 2019'!$E$6:$AW$96,34,0)</f>
        <v>23</v>
      </c>
      <c r="AO1971" s="90">
        <f>VLOOKUP($B1971,'[10]Población Oficial 2019'!$E$6:$AW$96,35,0)</f>
        <v>13</v>
      </c>
      <c r="AP1971" s="90">
        <f>VLOOKUP($B1971,'[10]Población Oficial 2019'!$E$6:$AW$96,36,0)</f>
        <v>10</v>
      </c>
      <c r="AQ1971" s="90">
        <f>VLOOKUP($B1971,'[10]Población Oficial 2019'!$E$6:$AW$96,41,0)</f>
        <v>1074</v>
      </c>
      <c r="AR1971" s="90">
        <f>VLOOKUP($B1971,'[10]Población Oficial 2019'!$E$6:$AW$96,42,0)</f>
        <v>120</v>
      </c>
      <c r="AS1971" s="90">
        <f>VLOOKUP($B1971,'[10]Población Oficial 2019'!$E$6:$AW$96,43,0)</f>
        <v>81</v>
      </c>
      <c r="AT1971" s="90">
        <f>VLOOKUP($B1971,'[10]Población Oficial 2019'!$E$6:$AW$96,44,0)</f>
        <v>462</v>
      </c>
      <c r="AU1971" s="90">
        <f>VLOOKUP($B1971,'[10]Población Oficial 2019'!$E$6:$AW$96,45,0)</f>
        <v>46</v>
      </c>
    </row>
    <row r="1972" spans="1:47" ht="12">
      <c r="A1972" s="58">
        <v>1973</v>
      </c>
      <c r="B1972" s="58">
        <v>4308</v>
      </c>
      <c r="C1972" s="59" t="s">
        <v>1176</v>
      </c>
      <c r="D1972" s="59" t="s">
        <v>1007</v>
      </c>
      <c r="E1972" s="59" t="s">
        <v>1075</v>
      </c>
      <c r="F1972" s="59" t="s">
        <v>1083</v>
      </c>
      <c r="G1972" s="12" t="s">
        <v>266</v>
      </c>
      <c r="H1972" s="14">
        <f t="shared" si="466"/>
        <v>4308</v>
      </c>
      <c r="I1972" s="14">
        <f t="shared" si="460"/>
        <v>1296</v>
      </c>
      <c r="J1972" s="12">
        <f>VLOOKUP($B1972,'[1]METAS 2019'!$D$4:$Q$843,5,0)</f>
        <v>21</v>
      </c>
      <c r="K1972" s="12">
        <f>VLOOKUP($B1972,'[1]METAS 2019'!$D$4:$Q$843,4,0)</f>
        <v>22</v>
      </c>
      <c r="L1972" s="12">
        <f>VLOOKUP($B1972,'[1]METAS 2019'!$D$4:$Q$843,11,0)</f>
        <v>13</v>
      </c>
      <c r="M1972" s="12">
        <f>VLOOKUP($B1972,'[1]METAS 2019'!$D$4:$Q$843,12,0)</f>
        <v>18</v>
      </c>
      <c r="N1972" s="12">
        <f>VLOOKUP($B1972,'[1]METAS 2019'!$D$4:$Q$843,13,0)</f>
        <v>20</v>
      </c>
      <c r="O1972" s="12">
        <f>VLOOKUP($B1972,'[1]METAS 2019'!$D$4:$Q$843,14,0)</f>
        <v>31</v>
      </c>
      <c r="P1972" s="90">
        <f>VLOOKUP($B1972,'[10]Población Oficial 2019'!$E$6:$AW$96,10,0)</f>
        <v>38</v>
      </c>
      <c r="Q1972" s="90">
        <f>VLOOKUP($B1972,'[10]Población Oficial 2019'!$E$6:$AW$96,11,0)</f>
        <v>38</v>
      </c>
      <c r="R1972" s="90">
        <f>VLOOKUP($B1972,'[10]Población Oficial 2019'!$E$6:$AW$96,12,0)</f>
        <v>37</v>
      </c>
      <c r="S1972" s="90">
        <f>VLOOKUP($B1972,'[10]Población Oficial 2019'!$E$6:$AW$96,13,0)</f>
        <v>37</v>
      </c>
      <c r="T1972" s="90">
        <f>VLOOKUP($B1972,'[10]Población Oficial 2019'!$E$6:$AW$96,14,0)</f>
        <v>34</v>
      </c>
      <c r="U1972" s="90">
        <f>VLOOKUP($B1972,'[10]Población Oficial 2019'!$E$6:$AW$96,15,0)</f>
        <v>33</v>
      </c>
      <c r="V1972" s="90">
        <f>VLOOKUP($B1972,'[10]Población Oficial 2019'!$E$6:$AW$96,16,0)</f>
        <v>31</v>
      </c>
      <c r="W1972" s="90">
        <f>VLOOKUP($B1972,'[10]Población Oficial 2019'!$E$6:$AW$96,17,0)</f>
        <v>29</v>
      </c>
      <c r="X1972" s="90">
        <f>VLOOKUP($B1972,'[10]Población Oficial 2019'!$E$6:$AW$96,18,0)</f>
        <v>27</v>
      </c>
      <c r="Y1972" s="90">
        <f>VLOOKUP($B1972,'[10]Población Oficial 2019'!$E$6:$AW$96,19,0)</f>
        <v>25</v>
      </c>
      <c r="Z1972" s="90">
        <f>VLOOKUP($B1972,'[10]Población Oficial 2019'!$E$6:$AW$96,20,0)</f>
        <v>23</v>
      </c>
      <c r="AA1972" s="90">
        <f>VLOOKUP($B1972,'[10]Población Oficial 2019'!$E$6:$AW$96,21,0)</f>
        <v>22</v>
      </c>
      <c r="AB1972" s="90">
        <f>VLOOKUP($B1972,'[10]Población Oficial 2019'!$E$6:$AW$96,22,0)</f>
        <v>21</v>
      </c>
      <c r="AC1972" s="90">
        <f>VLOOKUP($B1972,'[10]Población Oficial 2019'!$E$6:$AW$96,23,0)</f>
        <v>21</v>
      </c>
      <c r="AD1972" s="90">
        <f>VLOOKUP($B1972,'[10]Población Oficial 2019'!$E$6:$AW$96,24,0)</f>
        <v>108</v>
      </c>
      <c r="AE1972" s="90">
        <f>VLOOKUP($B1972,'[10]Población Oficial 2019'!$E$6:$AW$96,25,0)</f>
        <v>111</v>
      </c>
      <c r="AF1972" s="90">
        <f>VLOOKUP($B1972,'[10]Población Oficial 2019'!$E$6:$AW$96,26,0)</f>
        <v>114</v>
      </c>
      <c r="AG1972" s="90">
        <f>VLOOKUP($B1972,'[10]Población Oficial 2019'!$E$6:$AW$96,27,0)</f>
        <v>94</v>
      </c>
      <c r="AH1972" s="90">
        <f>VLOOKUP($B1972,'[10]Población Oficial 2019'!$E$6:$AW$96,28,0)</f>
        <v>80</v>
      </c>
      <c r="AI1972" s="90">
        <f>VLOOKUP($B1972,'[10]Población Oficial 2019'!$E$6:$AW$96,29,0)</f>
        <v>72</v>
      </c>
      <c r="AJ1972" s="90">
        <f>VLOOKUP($B1972,'[10]Población Oficial 2019'!$E$6:$AW$96,30,0)</f>
        <v>53</v>
      </c>
      <c r="AK1972" s="90">
        <f>VLOOKUP($B1972,'[10]Población Oficial 2019'!$E$6:$AW$96,31,0)</f>
        <v>42</v>
      </c>
      <c r="AL1972" s="90">
        <f>VLOOKUP($B1972,'[10]Población Oficial 2019'!$E$6:$AW$96,32,0)</f>
        <v>31</v>
      </c>
      <c r="AM1972" s="90">
        <f>VLOOKUP($B1972,'[10]Población Oficial 2019'!$E$6:$AW$96,33,0)</f>
        <v>23</v>
      </c>
      <c r="AN1972" s="90">
        <f>VLOOKUP($B1972,'[10]Población Oficial 2019'!$E$6:$AW$96,34,0)</f>
        <v>13</v>
      </c>
      <c r="AO1972" s="90">
        <f>VLOOKUP($B1972,'[10]Población Oficial 2019'!$E$6:$AW$96,35,0)</f>
        <v>8</v>
      </c>
      <c r="AP1972" s="90">
        <f>VLOOKUP($B1972,'[10]Población Oficial 2019'!$E$6:$AW$96,36,0)</f>
        <v>6</v>
      </c>
      <c r="AQ1972" s="90">
        <f>VLOOKUP($B1972,'[10]Población Oficial 2019'!$E$6:$AW$96,41,0)</f>
        <v>611</v>
      </c>
      <c r="AR1972" s="90">
        <f>VLOOKUP($B1972,'[10]Población Oficial 2019'!$E$6:$AW$96,42,0)</f>
        <v>68</v>
      </c>
      <c r="AS1972" s="90">
        <f>VLOOKUP($B1972,'[10]Población Oficial 2019'!$E$6:$AW$96,43,0)</f>
        <v>46</v>
      </c>
      <c r="AT1972" s="90">
        <f>VLOOKUP($B1972,'[10]Población Oficial 2019'!$E$6:$AW$96,44,0)</f>
        <v>263</v>
      </c>
      <c r="AU1972" s="90">
        <f>VLOOKUP($B1972,'[10]Población Oficial 2019'!$E$6:$AW$96,45,0)</f>
        <v>19</v>
      </c>
    </row>
    <row r="1973" spans="1:47" ht="12">
      <c r="A1973" s="58">
        <v>1974</v>
      </c>
      <c r="B1973" s="58">
        <v>10008</v>
      </c>
      <c r="C1973" s="59" t="s">
        <v>1176</v>
      </c>
      <c r="D1973" s="59" t="s">
        <v>1007</v>
      </c>
      <c r="E1973" s="59" t="s">
        <v>1075</v>
      </c>
      <c r="F1973" s="59" t="s">
        <v>1084</v>
      </c>
      <c r="G1973" s="12" t="s">
        <v>266</v>
      </c>
      <c r="H1973" s="14">
        <f t="shared" si="466"/>
        <v>10008</v>
      </c>
      <c r="I1973" s="14">
        <f t="shared" si="460"/>
        <v>953</v>
      </c>
      <c r="J1973" s="12">
        <f>VLOOKUP($B1973,'[1]METAS 2019'!$D$4:$Q$843,5,0)</f>
        <v>17</v>
      </c>
      <c r="K1973" s="12">
        <f>VLOOKUP($B1973,'[1]METAS 2019'!$D$4:$Q$843,4,0)</f>
        <v>15</v>
      </c>
      <c r="L1973" s="12">
        <f>VLOOKUP($B1973,'[1]METAS 2019'!$D$4:$Q$843,11,0)</f>
        <v>20</v>
      </c>
      <c r="M1973" s="12">
        <f>VLOOKUP($B1973,'[1]METAS 2019'!$D$4:$Q$843,12,0)</f>
        <v>12</v>
      </c>
      <c r="N1973" s="12">
        <f>VLOOKUP($B1973,'[1]METAS 2019'!$D$4:$Q$843,13,0)</f>
        <v>9</v>
      </c>
      <c r="O1973" s="12">
        <f>VLOOKUP($B1973,'[1]METAS 2019'!$D$4:$Q$843,14,0)</f>
        <v>17</v>
      </c>
      <c r="P1973" s="90">
        <f>VLOOKUP($B1973,'[10]Población Oficial 2019'!$E$6:$AW$96,10,0)</f>
        <v>28</v>
      </c>
      <c r="Q1973" s="90">
        <f>VLOOKUP($B1973,'[10]Población Oficial 2019'!$E$6:$AW$96,11,0)</f>
        <v>28</v>
      </c>
      <c r="R1973" s="90">
        <f>VLOOKUP($B1973,'[10]Población Oficial 2019'!$E$6:$AW$96,12,0)</f>
        <v>28</v>
      </c>
      <c r="S1973" s="90">
        <f>VLOOKUP($B1973,'[10]Población Oficial 2019'!$E$6:$AW$96,13,0)</f>
        <v>27</v>
      </c>
      <c r="T1973" s="90">
        <f>VLOOKUP($B1973,'[10]Población Oficial 2019'!$E$6:$AW$96,14,0)</f>
        <v>26</v>
      </c>
      <c r="U1973" s="90">
        <f>VLOOKUP($B1973,'[10]Población Oficial 2019'!$E$6:$AW$96,15,0)</f>
        <v>25</v>
      </c>
      <c r="V1973" s="90">
        <f>VLOOKUP($B1973,'[10]Población Oficial 2019'!$E$6:$AW$96,16,0)</f>
        <v>24</v>
      </c>
      <c r="W1973" s="90">
        <f>VLOOKUP($B1973,'[10]Población Oficial 2019'!$E$6:$AW$96,17,0)</f>
        <v>22</v>
      </c>
      <c r="X1973" s="90">
        <f>VLOOKUP($B1973,'[10]Población Oficial 2019'!$E$6:$AW$96,18,0)</f>
        <v>21</v>
      </c>
      <c r="Y1973" s="90">
        <f>VLOOKUP($B1973,'[10]Población Oficial 2019'!$E$6:$AW$96,19,0)</f>
        <v>18</v>
      </c>
      <c r="Z1973" s="90">
        <f>VLOOKUP($B1973,'[10]Población Oficial 2019'!$E$6:$AW$96,20,0)</f>
        <v>17</v>
      </c>
      <c r="AA1973" s="90">
        <f>VLOOKUP($B1973,'[10]Población Oficial 2019'!$E$6:$AW$96,21,0)</f>
        <v>16</v>
      </c>
      <c r="AB1973" s="90">
        <f>VLOOKUP($B1973,'[10]Población Oficial 2019'!$E$6:$AW$96,22,0)</f>
        <v>15</v>
      </c>
      <c r="AC1973" s="90">
        <f>VLOOKUP($B1973,'[10]Población Oficial 2019'!$E$6:$AW$96,23,0)</f>
        <v>15</v>
      </c>
      <c r="AD1973" s="90">
        <f>VLOOKUP($B1973,'[10]Población Oficial 2019'!$E$6:$AW$96,24,0)</f>
        <v>79</v>
      </c>
      <c r="AE1973" s="90">
        <f>VLOOKUP($B1973,'[10]Población Oficial 2019'!$E$6:$AW$96,25,0)</f>
        <v>82</v>
      </c>
      <c r="AF1973" s="90">
        <f>VLOOKUP($B1973,'[10]Población Oficial 2019'!$E$6:$AW$96,26,0)</f>
        <v>84</v>
      </c>
      <c r="AG1973" s="90">
        <f>VLOOKUP($B1973,'[10]Población Oficial 2019'!$E$6:$AW$96,27,0)</f>
        <v>69</v>
      </c>
      <c r="AH1973" s="90">
        <f>VLOOKUP($B1973,'[10]Población Oficial 2019'!$E$6:$AW$96,28,0)</f>
        <v>59</v>
      </c>
      <c r="AI1973" s="90">
        <f>VLOOKUP($B1973,'[10]Población Oficial 2019'!$E$6:$AW$96,29,0)</f>
        <v>52</v>
      </c>
      <c r="AJ1973" s="90">
        <f>VLOOKUP($B1973,'[10]Población Oficial 2019'!$E$6:$AW$96,30,0)</f>
        <v>39</v>
      </c>
      <c r="AK1973" s="90">
        <f>VLOOKUP($B1973,'[10]Población Oficial 2019'!$E$6:$AW$96,31,0)</f>
        <v>31</v>
      </c>
      <c r="AL1973" s="90">
        <f>VLOOKUP($B1973,'[10]Población Oficial 2019'!$E$6:$AW$96,32,0)</f>
        <v>23</v>
      </c>
      <c r="AM1973" s="90">
        <f>VLOOKUP($B1973,'[10]Población Oficial 2019'!$E$6:$AW$96,33,0)</f>
        <v>16</v>
      </c>
      <c r="AN1973" s="90">
        <f>VLOOKUP($B1973,'[10]Población Oficial 2019'!$E$6:$AW$96,34,0)</f>
        <v>9</v>
      </c>
      <c r="AO1973" s="90">
        <f>VLOOKUP($B1973,'[10]Población Oficial 2019'!$E$6:$AW$96,35,0)</f>
        <v>6</v>
      </c>
      <c r="AP1973" s="90">
        <f>VLOOKUP($B1973,'[10]Población Oficial 2019'!$E$6:$AW$96,36,0)</f>
        <v>4</v>
      </c>
      <c r="AQ1973" s="90">
        <f>VLOOKUP($B1973,'[10]Población Oficial 2019'!$E$6:$AW$96,41,0)</f>
        <v>453</v>
      </c>
      <c r="AR1973" s="90">
        <f>VLOOKUP($B1973,'[10]Población Oficial 2019'!$E$6:$AW$96,42,0)</f>
        <v>51</v>
      </c>
      <c r="AS1973" s="90">
        <f>VLOOKUP($B1973,'[10]Población Oficial 2019'!$E$6:$AW$96,43,0)</f>
        <v>34</v>
      </c>
      <c r="AT1973" s="90">
        <f>VLOOKUP($B1973,'[10]Población Oficial 2019'!$E$6:$AW$96,44,0)</f>
        <v>195</v>
      </c>
      <c r="AU1973" s="90">
        <f>VLOOKUP($B1973,'[10]Población Oficial 2019'!$E$6:$AW$96,45,0)</f>
        <v>16</v>
      </c>
    </row>
    <row r="1974" spans="1:47" ht="12">
      <c r="A1974" s="58">
        <v>1975</v>
      </c>
      <c r="B1974" s="58">
        <v>4304</v>
      </c>
      <c r="C1974" s="59" t="s">
        <v>1176</v>
      </c>
      <c r="D1974" s="59" t="s">
        <v>1007</v>
      </c>
      <c r="E1974" s="59" t="s">
        <v>1075</v>
      </c>
      <c r="F1974" s="59" t="s">
        <v>1085</v>
      </c>
      <c r="G1974" s="12" t="s">
        <v>271</v>
      </c>
      <c r="H1974" s="14">
        <f t="shared" si="466"/>
        <v>4304</v>
      </c>
      <c r="I1974" s="14">
        <f t="shared" si="460"/>
        <v>817</v>
      </c>
      <c r="J1974" s="12">
        <f>VLOOKUP($B1974,'[1]METAS 2019'!$D$4:$Q$843,5,0)</f>
        <v>18</v>
      </c>
      <c r="K1974" s="12">
        <f>VLOOKUP($B1974,'[1]METAS 2019'!$D$4:$Q$843,4,0)</f>
        <v>18</v>
      </c>
      <c r="L1974" s="12">
        <f>VLOOKUP($B1974,'[1]METAS 2019'!$D$4:$Q$843,11,0)</f>
        <v>25</v>
      </c>
      <c r="M1974" s="12">
        <f>VLOOKUP($B1974,'[1]METAS 2019'!$D$4:$Q$843,12,0)</f>
        <v>23</v>
      </c>
      <c r="N1974" s="12">
        <f>VLOOKUP($B1974,'[1]METAS 2019'!$D$4:$Q$843,13,0)</f>
        <v>18</v>
      </c>
      <c r="O1974" s="12">
        <f>VLOOKUP($B1974,'[1]METAS 2019'!$D$4:$Q$843,14,0)</f>
        <v>25</v>
      </c>
      <c r="P1974" s="90">
        <f>VLOOKUP($B1974,'[10]Población Oficial 2019'!$E$6:$AW$96,10,0)</f>
        <v>23</v>
      </c>
      <c r="Q1974" s="90">
        <f>VLOOKUP($B1974,'[10]Población Oficial 2019'!$E$6:$AW$96,11,0)</f>
        <v>22</v>
      </c>
      <c r="R1974" s="90">
        <f>VLOOKUP($B1974,'[10]Población Oficial 2019'!$E$6:$AW$96,12,0)</f>
        <v>22</v>
      </c>
      <c r="S1974" s="90">
        <f>VLOOKUP($B1974,'[10]Población Oficial 2019'!$E$6:$AW$96,13,0)</f>
        <v>21</v>
      </c>
      <c r="T1974" s="90">
        <f>VLOOKUP($B1974,'[10]Población Oficial 2019'!$E$6:$AW$96,14,0)</f>
        <v>20</v>
      </c>
      <c r="U1974" s="90">
        <f>VLOOKUP($B1974,'[10]Población Oficial 2019'!$E$6:$AW$96,15,0)</f>
        <v>20</v>
      </c>
      <c r="V1974" s="90">
        <f>VLOOKUP($B1974,'[10]Población Oficial 2019'!$E$6:$AW$96,16,0)</f>
        <v>19</v>
      </c>
      <c r="W1974" s="90">
        <f>VLOOKUP($B1974,'[10]Población Oficial 2019'!$E$6:$AW$96,17,0)</f>
        <v>17</v>
      </c>
      <c r="X1974" s="90">
        <f>VLOOKUP($B1974,'[10]Población Oficial 2019'!$E$6:$AW$96,18,0)</f>
        <v>16</v>
      </c>
      <c r="Y1974" s="90">
        <f>VLOOKUP($B1974,'[10]Población Oficial 2019'!$E$6:$AW$96,19,0)</f>
        <v>15</v>
      </c>
      <c r="Z1974" s="90">
        <f>VLOOKUP($B1974,'[10]Población Oficial 2019'!$E$6:$AW$96,20,0)</f>
        <v>14</v>
      </c>
      <c r="AA1974" s="90">
        <f>VLOOKUP($B1974,'[10]Población Oficial 2019'!$E$6:$AW$96,21,0)</f>
        <v>13</v>
      </c>
      <c r="AB1974" s="90">
        <f>VLOOKUP($B1974,'[10]Población Oficial 2019'!$E$6:$AW$96,22,0)</f>
        <v>12</v>
      </c>
      <c r="AC1974" s="90">
        <f>VLOOKUP($B1974,'[10]Población Oficial 2019'!$E$6:$AW$96,23,0)</f>
        <v>12</v>
      </c>
      <c r="AD1974" s="90">
        <f>VLOOKUP($B1974,'[10]Población Oficial 2019'!$E$6:$AW$96,24,0)</f>
        <v>64</v>
      </c>
      <c r="AE1974" s="90">
        <f>VLOOKUP($B1974,'[10]Población Oficial 2019'!$E$6:$AW$96,25,0)</f>
        <v>66</v>
      </c>
      <c r="AF1974" s="90">
        <f>VLOOKUP($B1974,'[10]Población Oficial 2019'!$E$6:$AW$96,26,0)</f>
        <v>68</v>
      </c>
      <c r="AG1974" s="90">
        <f>VLOOKUP($B1974,'[10]Población Oficial 2019'!$E$6:$AW$96,27,0)</f>
        <v>56</v>
      </c>
      <c r="AH1974" s="90">
        <f>VLOOKUP($B1974,'[10]Población Oficial 2019'!$E$6:$AW$96,28,0)</f>
        <v>47</v>
      </c>
      <c r="AI1974" s="90">
        <f>VLOOKUP($B1974,'[10]Población Oficial 2019'!$E$6:$AW$96,29,0)</f>
        <v>42</v>
      </c>
      <c r="AJ1974" s="90">
        <f>VLOOKUP($B1974,'[10]Población Oficial 2019'!$E$6:$AW$96,30,0)</f>
        <v>31</v>
      </c>
      <c r="AK1974" s="90">
        <f>VLOOKUP($B1974,'[10]Población Oficial 2019'!$E$6:$AW$96,31,0)</f>
        <v>25</v>
      </c>
      <c r="AL1974" s="90">
        <f>VLOOKUP($B1974,'[10]Población Oficial 2019'!$E$6:$AW$96,32,0)</f>
        <v>18</v>
      </c>
      <c r="AM1974" s="90">
        <f>VLOOKUP($B1974,'[10]Población Oficial 2019'!$E$6:$AW$96,33,0)</f>
        <v>13</v>
      </c>
      <c r="AN1974" s="90">
        <f>VLOOKUP($B1974,'[10]Población Oficial 2019'!$E$6:$AW$96,34,0)</f>
        <v>7</v>
      </c>
      <c r="AO1974" s="90">
        <f>VLOOKUP($B1974,'[10]Población Oficial 2019'!$E$6:$AW$96,35,0)</f>
        <v>4</v>
      </c>
      <c r="AP1974" s="90">
        <f>VLOOKUP($B1974,'[10]Población Oficial 2019'!$E$6:$AW$96,36,0)</f>
        <v>3</v>
      </c>
      <c r="AQ1974" s="90">
        <f>VLOOKUP($B1974,'[10]Población Oficial 2019'!$E$6:$AW$96,41,0)</f>
        <v>389</v>
      </c>
      <c r="AR1974" s="90">
        <f>VLOOKUP($B1974,'[10]Población Oficial 2019'!$E$6:$AW$96,42,0)</f>
        <v>44</v>
      </c>
      <c r="AS1974" s="90">
        <f>VLOOKUP($B1974,'[10]Población Oficial 2019'!$E$6:$AW$96,43,0)</f>
        <v>29</v>
      </c>
      <c r="AT1974" s="90">
        <f>VLOOKUP($B1974,'[10]Población Oficial 2019'!$E$6:$AW$96,44,0)</f>
        <v>168</v>
      </c>
      <c r="AU1974" s="90">
        <f>VLOOKUP($B1974,'[10]Población Oficial 2019'!$E$6:$AW$96,45,0)</f>
        <v>19</v>
      </c>
    </row>
    <row r="1975" spans="1:47" ht="12">
      <c r="A1975" s="58">
        <v>1976</v>
      </c>
      <c r="B1975" s="58">
        <v>6996</v>
      </c>
      <c r="C1975" s="59" t="s">
        <v>1176</v>
      </c>
      <c r="D1975" s="59" t="s">
        <v>1007</v>
      </c>
      <c r="E1975" s="59" t="s">
        <v>1075</v>
      </c>
      <c r="F1975" s="59" t="s">
        <v>1086</v>
      </c>
      <c r="G1975" s="12" t="s">
        <v>271</v>
      </c>
      <c r="H1975" s="14">
        <f t="shared" si="466"/>
        <v>6996</v>
      </c>
      <c r="I1975" s="14">
        <f t="shared" si="460"/>
        <v>1479</v>
      </c>
      <c r="J1975" s="12">
        <f>VLOOKUP($B1975,'[1]METAS 2019'!$D$4:$Q$843,5,0)</f>
        <v>16</v>
      </c>
      <c r="K1975" s="12">
        <f>VLOOKUP($B1975,'[1]METAS 2019'!$D$4:$Q$843,4,0)</f>
        <v>34</v>
      </c>
      <c r="L1975" s="12">
        <f>VLOOKUP($B1975,'[1]METAS 2019'!$D$4:$Q$843,11,0)</f>
        <v>29</v>
      </c>
      <c r="M1975" s="12">
        <f>VLOOKUP($B1975,'[1]METAS 2019'!$D$4:$Q$843,12,0)</f>
        <v>34</v>
      </c>
      <c r="N1975" s="12">
        <f>VLOOKUP($B1975,'[1]METAS 2019'!$D$4:$Q$843,13,0)</f>
        <v>23</v>
      </c>
      <c r="O1975" s="12">
        <f>VLOOKUP($B1975,'[1]METAS 2019'!$D$4:$Q$843,14,0)</f>
        <v>29</v>
      </c>
      <c r="P1975" s="90">
        <f>VLOOKUP($B1975,'[10]Población Oficial 2019'!$E$6:$AW$96,10,0)</f>
        <v>43</v>
      </c>
      <c r="Q1975" s="90">
        <f>VLOOKUP($B1975,'[10]Población Oficial 2019'!$E$6:$AW$96,11,0)</f>
        <v>42</v>
      </c>
      <c r="R1975" s="90">
        <f>VLOOKUP($B1975,'[10]Población Oficial 2019'!$E$6:$AW$96,12,0)</f>
        <v>42</v>
      </c>
      <c r="S1975" s="90">
        <f>VLOOKUP($B1975,'[10]Población Oficial 2019'!$E$6:$AW$96,13,0)</f>
        <v>41</v>
      </c>
      <c r="T1975" s="90">
        <f>VLOOKUP($B1975,'[10]Población Oficial 2019'!$E$6:$AW$96,14,0)</f>
        <v>39</v>
      </c>
      <c r="U1975" s="90">
        <f>VLOOKUP($B1975,'[10]Población Oficial 2019'!$E$6:$AW$96,15,0)</f>
        <v>37</v>
      </c>
      <c r="V1975" s="90">
        <f>VLOOKUP($B1975,'[10]Población Oficial 2019'!$E$6:$AW$96,16,0)</f>
        <v>36</v>
      </c>
      <c r="W1975" s="90">
        <f>VLOOKUP($B1975,'[10]Población Oficial 2019'!$E$6:$AW$96,17,0)</f>
        <v>34</v>
      </c>
      <c r="X1975" s="90">
        <f>VLOOKUP($B1975,'[10]Población Oficial 2019'!$E$6:$AW$96,18,0)</f>
        <v>31</v>
      </c>
      <c r="Y1975" s="90">
        <f>VLOOKUP($B1975,'[10]Población Oficial 2019'!$E$6:$AW$96,19,0)</f>
        <v>28</v>
      </c>
      <c r="Z1975" s="90">
        <f>VLOOKUP($B1975,'[10]Población Oficial 2019'!$E$6:$AW$96,20,0)</f>
        <v>26</v>
      </c>
      <c r="AA1975" s="90">
        <f>VLOOKUP($B1975,'[10]Población Oficial 2019'!$E$6:$AW$96,21,0)</f>
        <v>24</v>
      </c>
      <c r="AB1975" s="90">
        <f>VLOOKUP($B1975,'[10]Población Oficial 2019'!$E$6:$AW$96,22,0)</f>
        <v>24</v>
      </c>
      <c r="AC1975" s="90">
        <f>VLOOKUP($B1975,'[10]Población Oficial 2019'!$E$6:$AW$96,23,0)</f>
        <v>23</v>
      </c>
      <c r="AD1975" s="90">
        <f>VLOOKUP($B1975,'[10]Población Oficial 2019'!$E$6:$AW$96,24,0)</f>
        <v>121</v>
      </c>
      <c r="AE1975" s="90">
        <f>VLOOKUP($B1975,'[10]Población Oficial 2019'!$E$6:$AW$96,25,0)</f>
        <v>124</v>
      </c>
      <c r="AF1975" s="90">
        <f>VLOOKUP($B1975,'[10]Población Oficial 2019'!$E$6:$AW$96,26,0)</f>
        <v>128</v>
      </c>
      <c r="AG1975" s="90">
        <f>VLOOKUP($B1975,'[10]Población Oficial 2019'!$E$6:$AW$96,27,0)</f>
        <v>106</v>
      </c>
      <c r="AH1975" s="90">
        <f>VLOOKUP($B1975,'[10]Población Oficial 2019'!$E$6:$AW$96,28,0)</f>
        <v>90</v>
      </c>
      <c r="AI1975" s="90">
        <f>VLOOKUP($B1975,'[10]Población Oficial 2019'!$E$6:$AW$96,29,0)</f>
        <v>80</v>
      </c>
      <c r="AJ1975" s="90">
        <f>VLOOKUP($B1975,'[10]Población Oficial 2019'!$E$6:$AW$96,30,0)</f>
        <v>59</v>
      </c>
      <c r="AK1975" s="90">
        <f>VLOOKUP($B1975,'[10]Población Oficial 2019'!$E$6:$AW$96,31,0)</f>
        <v>47</v>
      </c>
      <c r="AL1975" s="90">
        <f>VLOOKUP($B1975,'[10]Población Oficial 2019'!$E$6:$AW$96,32,0)</f>
        <v>35</v>
      </c>
      <c r="AM1975" s="90">
        <f>VLOOKUP($B1975,'[10]Población Oficial 2019'!$E$6:$AW$96,33,0)</f>
        <v>25</v>
      </c>
      <c r="AN1975" s="90">
        <f>VLOOKUP($B1975,'[10]Población Oficial 2019'!$E$6:$AW$96,34,0)</f>
        <v>14</v>
      </c>
      <c r="AO1975" s="90">
        <f>VLOOKUP($B1975,'[10]Población Oficial 2019'!$E$6:$AW$96,35,0)</f>
        <v>8</v>
      </c>
      <c r="AP1975" s="90">
        <f>VLOOKUP($B1975,'[10]Población Oficial 2019'!$E$6:$AW$96,36,0)</f>
        <v>7</v>
      </c>
      <c r="AQ1975" s="90">
        <f>VLOOKUP($B1975,'[10]Población Oficial 2019'!$E$6:$AW$96,41,0)</f>
        <v>684</v>
      </c>
      <c r="AR1975" s="90">
        <f>VLOOKUP($B1975,'[10]Población Oficial 2019'!$E$6:$AW$96,42,0)</f>
        <v>76</v>
      </c>
      <c r="AS1975" s="90">
        <f>VLOOKUP($B1975,'[10]Población Oficial 2019'!$E$6:$AW$96,43,0)</f>
        <v>51</v>
      </c>
      <c r="AT1975" s="90">
        <f>VLOOKUP($B1975,'[10]Población Oficial 2019'!$E$6:$AW$96,44,0)</f>
        <v>295</v>
      </c>
      <c r="AU1975" s="90">
        <f>VLOOKUP($B1975,'[10]Población Oficial 2019'!$E$6:$AW$96,45,0)</f>
        <v>16</v>
      </c>
    </row>
    <row r="1976" spans="1:47" ht="12">
      <c r="A1976" s="58">
        <v>1977</v>
      </c>
      <c r="B1976" s="58">
        <v>4301</v>
      </c>
      <c r="C1976" s="59" t="s">
        <v>1176</v>
      </c>
      <c r="D1976" s="59" t="s">
        <v>1007</v>
      </c>
      <c r="E1976" s="59" t="s">
        <v>1075</v>
      </c>
      <c r="F1976" s="59" t="s">
        <v>1087</v>
      </c>
      <c r="G1976" s="12" t="s">
        <v>266</v>
      </c>
      <c r="H1976" s="14">
        <f t="shared" si="466"/>
        <v>4301</v>
      </c>
      <c r="I1976" s="14">
        <f t="shared" si="460"/>
        <v>1144</v>
      </c>
      <c r="J1976" s="12">
        <f>VLOOKUP($B1976,'[1]METAS 2019'!$D$4:$Q$843,5,0)</f>
        <v>10</v>
      </c>
      <c r="K1976" s="12">
        <f>VLOOKUP($B1976,'[1]METAS 2019'!$D$4:$Q$843,4,0)</f>
        <v>12</v>
      </c>
      <c r="L1976" s="12">
        <f>VLOOKUP($B1976,'[1]METAS 2019'!$D$4:$Q$843,11,0)</f>
        <v>21</v>
      </c>
      <c r="M1976" s="12">
        <f>VLOOKUP($B1976,'[1]METAS 2019'!$D$4:$Q$843,12,0)</f>
        <v>21</v>
      </c>
      <c r="N1976" s="12">
        <f>VLOOKUP($B1976,'[1]METAS 2019'!$D$4:$Q$843,13,0)</f>
        <v>16</v>
      </c>
      <c r="O1976" s="12">
        <f>VLOOKUP($B1976,'[1]METAS 2019'!$D$4:$Q$843,14,0)</f>
        <v>26</v>
      </c>
      <c r="P1976" s="90">
        <f>VLOOKUP($B1976,'[10]Población Oficial 2019'!$E$6:$AW$96,10,0)</f>
        <v>33</v>
      </c>
      <c r="Q1976" s="90">
        <f>VLOOKUP($B1976,'[10]Población Oficial 2019'!$E$6:$AW$96,11,0)</f>
        <v>33</v>
      </c>
      <c r="R1976" s="90">
        <f>VLOOKUP($B1976,'[10]Población Oficial 2019'!$E$6:$AW$96,12,0)</f>
        <v>32</v>
      </c>
      <c r="S1976" s="90">
        <f>VLOOKUP($B1976,'[10]Población Oficial 2019'!$E$6:$AW$96,13,0)</f>
        <v>32</v>
      </c>
      <c r="T1976" s="90">
        <f>VLOOKUP($B1976,'[10]Población Oficial 2019'!$E$6:$AW$96,14,0)</f>
        <v>31</v>
      </c>
      <c r="U1976" s="90">
        <f>VLOOKUP($B1976,'[10]Población Oficial 2019'!$E$6:$AW$96,15,0)</f>
        <v>29</v>
      </c>
      <c r="V1976" s="90">
        <f>VLOOKUP($B1976,'[10]Población Oficial 2019'!$E$6:$AW$96,16,0)</f>
        <v>28</v>
      </c>
      <c r="W1976" s="90">
        <f>VLOOKUP($B1976,'[10]Población Oficial 2019'!$E$6:$AW$96,17,0)</f>
        <v>26</v>
      </c>
      <c r="X1976" s="90">
        <f>VLOOKUP($B1976,'[10]Población Oficial 2019'!$E$6:$AW$96,18,0)</f>
        <v>25</v>
      </c>
      <c r="Y1976" s="90">
        <f>VLOOKUP($B1976,'[10]Población Oficial 2019'!$E$6:$AW$96,19,0)</f>
        <v>23</v>
      </c>
      <c r="Z1976" s="90">
        <f>VLOOKUP($B1976,'[10]Población Oficial 2019'!$E$6:$AW$96,20,0)</f>
        <v>21</v>
      </c>
      <c r="AA1976" s="90">
        <f>VLOOKUP($B1976,'[10]Población Oficial 2019'!$E$6:$AW$96,21,0)</f>
        <v>20</v>
      </c>
      <c r="AB1976" s="90">
        <f>VLOOKUP($B1976,'[10]Población Oficial 2019'!$E$6:$AW$96,22,0)</f>
        <v>19</v>
      </c>
      <c r="AC1976" s="90">
        <f>VLOOKUP($B1976,'[10]Población Oficial 2019'!$E$6:$AW$96,23,0)</f>
        <v>19</v>
      </c>
      <c r="AD1976" s="90">
        <f>VLOOKUP($B1976,'[10]Población Oficial 2019'!$E$6:$AW$96,24,0)</f>
        <v>95</v>
      </c>
      <c r="AE1976" s="90">
        <f>VLOOKUP($B1976,'[10]Población Oficial 2019'!$E$6:$AW$96,25,0)</f>
        <v>98</v>
      </c>
      <c r="AF1976" s="90">
        <f>VLOOKUP($B1976,'[10]Población Oficial 2019'!$E$6:$AW$96,26,0)</f>
        <v>102</v>
      </c>
      <c r="AG1976" s="90">
        <f>VLOOKUP($B1976,'[10]Población Oficial 2019'!$E$6:$AW$96,27,0)</f>
        <v>84</v>
      </c>
      <c r="AH1976" s="90">
        <f>VLOOKUP($B1976,'[10]Población Oficial 2019'!$E$6:$AW$96,28,0)</f>
        <v>71</v>
      </c>
      <c r="AI1976" s="90">
        <f>VLOOKUP($B1976,'[10]Población Oficial 2019'!$E$6:$AW$96,29,0)</f>
        <v>63</v>
      </c>
      <c r="AJ1976" s="90">
        <f>VLOOKUP($B1976,'[10]Población Oficial 2019'!$E$6:$AW$96,30,0)</f>
        <v>46</v>
      </c>
      <c r="AK1976" s="90">
        <f>VLOOKUP($B1976,'[10]Población Oficial 2019'!$E$6:$AW$96,31,0)</f>
        <v>38</v>
      </c>
      <c r="AL1976" s="90">
        <f>VLOOKUP($B1976,'[10]Población Oficial 2019'!$E$6:$AW$96,32,0)</f>
        <v>27</v>
      </c>
      <c r="AM1976" s="90">
        <f>VLOOKUP($B1976,'[10]Población Oficial 2019'!$E$6:$AW$96,33,0)</f>
        <v>20</v>
      </c>
      <c r="AN1976" s="90">
        <f>VLOOKUP($B1976,'[10]Población Oficial 2019'!$E$6:$AW$96,34,0)</f>
        <v>11</v>
      </c>
      <c r="AO1976" s="90">
        <f>VLOOKUP($B1976,'[10]Población Oficial 2019'!$E$6:$AW$96,35,0)</f>
        <v>7</v>
      </c>
      <c r="AP1976" s="90">
        <f>VLOOKUP($B1976,'[10]Población Oficial 2019'!$E$6:$AW$96,36,0)</f>
        <v>5</v>
      </c>
      <c r="AQ1976" s="90">
        <f>VLOOKUP($B1976,'[10]Población Oficial 2019'!$E$6:$AW$96,41,0)</f>
        <v>542</v>
      </c>
      <c r="AR1976" s="90">
        <f>VLOOKUP($B1976,'[10]Población Oficial 2019'!$E$6:$AW$96,42,0)</f>
        <v>61</v>
      </c>
      <c r="AS1976" s="90">
        <f>VLOOKUP($B1976,'[10]Población Oficial 2019'!$E$6:$AW$96,43,0)</f>
        <v>41</v>
      </c>
      <c r="AT1976" s="90">
        <f>VLOOKUP($B1976,'[10]Población Oficial 2019'!$E$6:$AW$96,44,0)</f>
        <v>233</v>
      </c>
      <c r="AU1976" s="90">
        <f>VLOOKUP($B1976,'[10]Población Oficial 2019'!$E$6:$AW$96,45,0)</f>
        <v>10</v>
      </c>
    </row>
    <row r="1977" spans="1:47" ht="12">
      <c r="A1977" s="58">
        <v>1978</v>
      </c>
      <c r="B1977" s="58">
        <v>7433</v>
      </c>
      <c r="C1977" s="59" t="s">
        <v>1176</v>
      </c>
      <c r="D1977" s="59" t="s">
        <v>1007</v>
      </c>
      <c r="E1977" s="59" t="s">
        <v>1075</v>
      </c>
      <c r="F1977" s="59" t="s">
        <v>1088</v>
      </c>
      <c r="G1977" s="12" t="s">
        <v>266</v>
      </c>
      <c r="H1977" s="14">
        <f t="shared" si="466"/>
        <v>7433</v>
      </c>
      <c r="I1977" s="14">
        <f t="shared" si="460"/>
        <v>1121</v>
      </c>
      <c r="J1977" s="12">
        <f>VLOOKUP($B1977,'[1]METAS 2019'!$D$4:$Q$843,5,0)</f>
        <v>17</v>
      </c>
      <c r="K1977" s="12">
        <f>VLOOKUP($B1977,'[1]METAS 2019'!$D$4:$Q$843,4,0)</f>
        <v>18</v>
      </c>
      <c r="L1977" s="12">
        <f>VLOOKUP($B1977,'[1]METAS 2019'!$D$4:$Q$843,11,0)</f>
        <v>15</v>
      </c>
      <c r="M1977" s="12">
        <f>VLOOKUP($B1977,'[1]METAS 2019'!$D$4:$Q$843,12,0)</f>
        <v>25</v>
      </c>
      <c r="N1977" s="12">
        <f>VLOOKUP($B1977,'[1]METAS 2019'!$D$4:$Q$843,13,0)</f>
        <v>21</v>
      </c>
      <c r="O1977" s="12">
        <f>VLOOKUP($B1977,'[1]METAS 2019'!$D$4:$Q$843,14,0)</f>
        <v>15</v>
      </c>
      <c r="P1977" s="90">
        <f>VLOOKUP($B1977,'[10]Población Oficial 2019'!$E$6:$AW$96,10,0)</f>
        <v>33</v>
      </c>
      <c r="Q1977" s="90">
        <f>VLOOKUP($B1977,'[10]Población Oficial 2019'!$E$6:$AW$96,11,0)</f>
        <v>33</v>
      </c>
      <c r="R1977" s="90">
        <f>VLOOKUP($B1977,'[10]Población Oficial 2019'!$E$6:$AW$96,12,0)</f>
        <v>32</v>
      </c>
      <c r="S1977" s="90">
        <f>VLOOKUP($B1977,'[10]Población Oficial 2019'!$E$6:$AW$96,13,0)</f>
        <v>31</v>
      </c>
      <c r="T1977" s="90">
        <f>VLOOKUP($B1977,'[10]Población Oficial 2019'!$E$6:$AW$96,14,0)</f>
        <v>30</v>
      </c>
      <c r="U1977" s="90">
        <f>VLOOKUP($B1977,'[10]Población Oficial 2019'!$E$6:$AW$96,15,0)</f>
        <v>29</v>
      </c>
      <c r="V1977" s="90">
        <f>VLOOKUP($B1977,'[10]Población Oficial 2019'!$E$6:$AW$96,16,0)</f>
        <v>27</v>
      </c>
      <c r="W1977" s="90">
        <f>VLOOKUP($B1977,'[10]Población Oficial 2019'!$E$6:$AW$96,17,0)</f>
        <v>26</v>
      </c>
      <c r="X1977" s="90">
        <f>VLOOKUP($B1977,'[10]Población Oficial 2019'!$E$6:$AW$96,18,0)</f>
        <v>24</v>
      </c>
      <c r="Y1977" s="90">
        <f>VLOOKUP($B1977,'[10]Población Oficial 2019'!$E$6:$AW$96,19,0)</f>
        <v>22</v>
      </c>
      <c r="Z1977" s="90">
        <f>VLOOKUP($B1977,'[10]Población Oficial 2019'!$E$6:$AW$96,20,0)</f>
        <v>21</v>
      </c>
      <c r="AA1977" s="90">
        <f>VLOOKUP($B1977,'[10]Población Oficial 2019'!$E$6:$AW$96,21,0)</f>
        <v>18</v>
      </c>
      <c r="AB1977" s="90">
        <f>VLOOKUP($B1977,'[10]Población Oficial 2019'!$E$6:$AW$96,22,0)</f>
        <v>18</v>
      </c>
      <c r="AC1977" s="90">
        <f>VLOOKUP($B1977,'[10]Población Oficial 2019'!$E$6:$AW$96,23,0)</f>
        <v>17</v>
      </c>
      <c r="AD1977" s="90">
        <f>VLOOKUP($B1977,'[10]Población Oficial 2019'!$E$6:$AW$96,24,0)</f>
        <v>93</v>
      </c>
      <c r="AE1977" s="90">
        <f>VLOOKUP($B1977,'[10]Población Oficial 2019'!$E$6:$AW$96,25,0)</f>
        <v>95</v>
      </c>
      <c r="AF1977" s="90">
        <f>VLOOKUP($B1977,'[10]Población Oficial 2019'!$E$6:$AW$96,26,0)</f>
        <v>98</v>
      </c>
      <c r="AG1977" s="90">
        <f>VLOOKUP($B1977,'[10]Población Oficial 2019'!$E$6:$AW$96,27,0)</f>
        <v>81</v>
      </c>
      <c r="AH1977" s="90">
        <f>VLOOKUP($B1977,'[10]Población Oficial 2019'!$E$6:$AW$96,28,0)</f>
        <v>69</v>
      </c>
      <c r="AI1977" s="90">
        <f>VLOOKUP($B1977,'[10]Población Oficial 2019'!$E$6:$AW$96,29,0)</f>
        <v>62</v>
      </c>
      <c r="AJ1977" s="90">
        <f>VLOOKUP($B1977,'[10]Población Oficial 2019'!$E$6:$AW$96,30,0)</f>
        <v>45</v>
      </c>
      <c r="AK1977" s="90">
        <f>VLOOKUP($B1977,'[10]Población Oficial 2019'!$E$6:$AW$96,31,0)</f>
        <v>36</v>
      </c>
      <c r="AL1977" s="90">
        <f>VLOOKUP($B1977,'[10]Población Oficial 2019'!$E$6:$AW$96,32,0)</f>
        <v>27</v>
      </c>
      <c r="AM1977" s="90">
        <f>VLOOKUP($B1977,'[10]Población Oficial 2019'!$E$6:$AW$96,33,0)</f>
        <v>20</v>
      </c>
      <c r="AN1977" s="90">
        <f>VLOOKUP($B1977,'[10]Población Oficial 2019'!$E$6:$AW$96,34,0)</f>
        <v>11</v>
      </c>
      <c r="AO1977" s="90">
        <f>VLOOKUP($B1977,'[10]Población Oficial 2019'!$E$6:$AW$96,35,0)</f>
        <v>7</v>
      </c>
      <c r="AP1977" s="90">
        <f>VLOOKUP($B1977,'[10]Población Oficial 2019'!$E$6:$AW$96,36,0)</f>
        <v>5</v>
      </c>
      <c r="AQ1977" s="90">
        <f>VLOOKUP($B1977,'[10]Población Oficial 2019'!$E$6:$AW$96,41,0)</f>
        <v>532</v>
      </c>
      <c r="AR1977" s="90">
        <f>VLOOKUP($B1977,'[10]Población Oficial 2019'!$E$6:$AW$96,42,0)</f>
        <v>60</v>
      </c>
      <c r="AS1977" s="90">
        <f>VLOOKUP($B1977,'[10]Población Oficial 2019'!$E$6:$AW$96,43,0)</f>
        <v>40</v>
      </c>
      <c r="AT1977" s="90">
        <f>VLOOKUP($B1977,'[10]Población Oficial 2019'!$E$6:$AW$96,44,0)</f>
        <v>229</v>
      </c>
      <c r="AU1977" s="90">
        <f>VLOOKUP($B1977,'[10]Población Oficial 2019'!$E$6:$AW$96,45,0)</f>
        <v>17</v>
      </c>
    </row>
    <row r="1978" spans="1:47" ht="12">
      <c r="A1978" s="58">
        <v>1979</v>
      </c>
      <c r="B1978" s="58">
        <v>4307</v>
      </c>
      <c r="C1978" s="59" t="s">
        <v>1176</v>
      </c>
      <c r="D1978" s="59" t="s">
        <v>1007</v>
      </c>
      <c r="E1978" s="59" t="s">
        <v>1075</v>
      </c>
      <c r="F1978" s="59" t="s">
        <v>1089</v>
      </c>
      <c r="G1978" s="12" t="s">
        <v>271</v>
      </c>
      <c r="H1978" s="14">
        <f t="shared" si="466"/>
        <v>4307</v>
      </c>
      <c r="I1978" s="14">
        <f t="shared" si="460"/>
        <v>1488</v>
      </c>
      <c r="J1978" s="12">
        <f>VLOOKUP($B1978,'[1]METAS 2019'!$D$4:$Q$843,5,0)</f>
        <v>20</v>
      </c>
      <c r="K1978" s="12">
        <f>VLOOKUP($B1978,'[1]METAS 2019'!$D$4:$Q$843,4,0)</f>
        <v>19</v>
      </c>
      <c r="L1978" s="12">
        <f>VLOOKUP($B1978,'[1]METAS 2019'!$D$4:$Q$843,11,0)</f>
        <v>21</v>
      </c>
      <c r="M1978" s="12">
        <f>VLOOKUP($B1978,'[1]METAS 2019'!$D$4:$Q$843,12,0)</f>
        <v>18</v>
      </c>
      <c r="N1978" s="12">
        <f>VLOOKUP($B1978,'[1]METAS 2019'!$D$4:$Q$843,13,0)</f>
        <v>18</v>
      </c>
      <c r="O1978" s="12">
        <f>VLOOKUP($B1978,'[1]METAS 2019'!$D$4:$Q$843,14,0)</f>
        <v>24</v>
      </c>
      <c r="P1978" s="90">
        <f>VLOOKUP($B1978,'[10]Población Oficial 2019'!$E$6:$AW$96,10,0)</f>
        <v>45</v>
      </c>
      <c r="Q1978" s="90">
        <f>VLOOKUP($B1978,'[10]Población Oficial 2019'!$E$6:$AW$96,11,0)</f>
        <v>44</v>
      </c>
      <c r="R1978" s="90">
        <f>VLOOKUP($B1978,'[10]Población Oficial 2019'!$E$6:$AW$96,12,0)</f>
        <v>44</v>
      </c>
      <c r="S1978" s="90">
        <f>VLOOKUP($B1978,'[10]Población Oficial 2019'!$E$6:$AW$96,13,0)</f>
        <v>43</v>
      </c>
      <c r="T1978" s="90">
        <f>VLOOKUP($B1978,'[10]Población Oficial 2019'!$E$6:$AW$96,14,0)</f>
        <v>40</v>
      </c>
      <c r="U1978" s="90">
        <f>VLOOKUP($B1978,'[10]Población Oficial 2019'!$E$6:$AW$96,15,0)</f>
        <v>38</v>
      </c>
      <c r="V1978" s="90">
        <f>VLOOKUP($B1978,'[10]Población Oficial 2019'!$E$6:$AW$96,16,0)</f>
        <v>36</v>
      </c>
      <c r="W1978" s="90">
        <f>VLOOKUP($B1978,'[10]Población Oficial 2019'!$E$6:$AW$96,17,0)</f>
        <v>34</v>
      </c>
      <c r="X1978" s="90">
        <f>VLOOKUP($B1978,'[10]Población Oficial 2019'!$E$6:$AW$96,18,0)</f>
        <v>32</v>
      </c>
      <c r="Y1978" s="90">
        <f>VLOOKUP($B1978,'[10]Población Oficial 2019'!$E$6:$AW$96,19,0)</f>
        <v>30</v>
      </c>
      <c r="Z1978" s="90">
        <f>VLOOKUP($B1978,'[10]Población Oficial 2019'!$E$6:$AW$96,20,0)</f>
        <v>28</v>
      </c>
      <c r="AA1978" s="90">
        <f>VLOOKUP($B1978,'[10]Población Oficial 2019'!$E$6:$AW$96,21,0)</f>
        <v>25</v>
      </c>
      <c r="AB1978" s="90">
        <f>VLOOKUP($B1978,'[10]Población Oficial 2019'!$E$6:$AW$96,22,0)</f>
        <v>24</v>
      </c>
      <c r="AC1978" s="90">
        <f>VLOOKUP($B1978,'[10]Población Oficial 2019'!$E$6:$AW$96,23,0)</f>
        <v>24</v>
      </c>
      <c r="AD1978" s="90">
        <f>VLOOKUP($B1978,'[10]Población Oficial 2019'!$E$6:$AW$96,24,0)</f>
        <v>126</v>
      </c>
      <c r="AE1978" s="90">
        <f>VLOOKUP($B1978,'[10]Población Oficial 2019'!$E$6:$AW$96,25,0)</f>
        <v>129</v>
      </c>
      <c r="AF1978" s="90">
        <f>VLOOKUP($B1978,'[10]Población Oficial 2019'!$E$6:$AW$96,26,0)</f>
        <v>134</v>
      </c>
      <c r="AG1978" s="90">
        <f>VLOOKUP($B1978,'[10]Población Oficial 2019'!$E$6:$AW$96,27,0)</f>
        <v>110</v>
      </c>
      <c r="AH1978" s="90">
        <f>VLOOKUP($B1978,'[10]Población Oficial 2019'!$E$6:$AW$96,28,0)</f>
        <v>94</v>
      </c>
      <c r="AI1978" s="90">
        <f>VLOOKUP($B1978,'[10]Población Oficial 2019'!$E$6:$AW$96,29,0)</f>
        <v>84</v>
      </c>
      <c r="AJ1978" s="90">
        <f>VLOOKUP($B1978,'[10]Población Oficial 2019'!$E$6:$AW$96,30,0)</f>
        <v>61</v>
      </c>
      <c r="AK1978" s="90">
        <f>VLOOKUP($B1978,'[10]Población Oficial 2019'!$E$6:$AW$96,31,0)</f>
        <v>49</v>
      </c>
      <c r="AL1978" s="90">
        <f>VLOOKUP($B1978,'[10]Población Oficial 2019'!$E$6:$AW$96,32,0)</f>
        <v>36</v>
      </c>
      <c r="AM1978" s="90">
        <f>VLOOKUP($B1978,'[10]Población Oficial 2019'!$E$6:$AW$96,33,0)</f>
        <v>27</v>
      </c>
      <c r="AN1978" s="90">
        <f>VLOOKUP($B1978,'[10]Población Oficial 2019'!$E$6:$AW$96,34,0)</f>
        <v>15</v>
      </c>
      <c r="AO1978" s="90">
        <f>VLOOKUP($B1978,'[10]Población Oficial 2019'!$E$6:$AW$96,35,0)</f>
        <v>9</v>
      </c>
      <c r="AP1978" s="90">
        <f>VLOOKUP($B1978,'[10]Población Oficial 2019'!$E$6:$AW$96,36,0)</f>
        <v>7</v>
      </c>
      <c r="AQ1978" s="90">
        <f>VLOOKUP($B1978,'[10]Población Oficial 2019'!$E$6:$AW$96,41,0)</f>
        <v>701</v>
      </c>
      <c r="AR1978" s="90">
        <f>VLOOKUP($B1978,'[10]Población Oficial 2019'!$E$6:$AW$96,42,0)</f>
        <v>78</v>
      </c>
      <c r="AS1978" s="90">
        <f>VLOOKUP($B1978,'[10]Población Oficial 2019'!$E$6:$AW$96,43,0)</f>
        <v>53</v>
      </c>
      <c r="AT1978" s="90">
        <f>VLOOKUP($B1978,'[10]Población Oficial 2019'!$E$6:$AW$96,44,0)</f>
        <v>302</v>
      </c>
      <c r="AU1978" s="90">
        <f>VLOOKUP($B1978,'[10]Población Oficial 2019'!$E$6:$AW$96,45,0)</f>
        <v>25</v>
      </c>
    </row>
    <row r="1979" spans="1:47" ht="12">
      <c r="A1979" s="97">
        <v>1980</v>
      </c>
      <c r="B1979" s="97"/>
      <c r="C1979" s="98"/>
      <c r="D1979" s="98"/>
      <c r="E1979" s="98"/>
      <c r="F1979" s="98" t="s">
        <v>1197</v>
      </c>
      <c r="G1979" s="17" t="s">
        <v>1214</v>
      </c>
      <c r="H1979" s="81"/>
      <c r="I1979" s="81">
        <f t="shared" si="460"/>
        <v>21901</v>
      </c>
      <c r="J1979" s="17">
        <f>SUM(J1980:J1988)</f>
        <v>352</v>
      </c>
      <c r="K1979" s="17">
        <f t="shared" ref="K1979:AU1979" si="467">SUM(K1980:K1988)</f>
        <v>407</v>
      </c>
      <c r="L1979" s="17">
        <f t="shared" si="467"/>
        <v>383</v>
      </c>
      <c r="M1979" s="17">
        <f t="shared" si="467"/>
        <v>387</v>
      </c>
      <c r="N1979" s="17">
        <f t="shared" si="467"/>
        <v>410</v>
      </c>
      <c r="O1979" s="17">
        <f t="shared" si="467"/>
        <v>464</v>
      </c>
      <c r="P1979" s="17">
        <f t="shared" si="467"/>
        <v>609</v>
      </c>
      <c r="Q1979" s="17">
        <f t="shared" si="467"/>
        <v>606</v>
      </c>
      <c r="R1979" s="17">
        <f t="shared" si="467"/>
        <v>602</v>
      </c>
      <c r="S1979" s="17">
        <f t="shared" si="467"/>
        <v>592</v>
      </c>
      <c r="T1979" s="17">
        <f t="shared" si="467"/>
        <v>581</v>
      </c>
      <c r="U1979" s="17">
        <f t="shared" si="467"/>
        <v>567</v>
      </c>
      <c r="V1979" s="17">
        <f t="shared" si="467"/>
        <v>549</v>
      </c>
      <c r="W1979" s="17">
        <f t="shared" si="467"/>
        <v>525</v>
      </c>
      <c r="X1979" s="17">
        <f t="shared" si="467"/>
        <v>499</v>
      </c>
      <c r="Y1979" s="17">
        <f t="shared" si="467"/>
        <v>470</v>
      </c>
      <c r="Z1979" s="17">
        <f t="shared" si="467"/>
        <v>440</v>
      </c>
      <c r="AA1979" s="17">
        <f t="shared" si="467"/>
        <v>414</v>
      </c>
      <c r="AB1979" s="17">
        <f t="shared" si="467"/>
        <v>398</v>
      </c>
      <c r="AC1979" s="17">
        <f t="shared" si="467"/>
        <v>374</v>
      </c>
      <c r="AD1979" s="17">
        <f t="shared" si="467"/>
        <v>1754</v>
      </c>
      <c r="AE1979" s="17">
        <f t="shared" si="467"/>
        <v>1762</v>
      </c>
      <c r="AF1979" s="17">
        <f t="shared" si="467"/>
        <v>1718</v>
      </c>
      <c r="AG1979" s="17">
        <f t="shared" si="467"/>
        <v>1414</v>
      </c>
      <c r="AH1979" s="17">
        <f t="shared" si="467"/>
        <v>1360</v>
      </c>
      <c r="AI1979" s="17">
        <f t="shared" si="467"/>
        <v>1161</v>
      </c>
      <c r="AJ1979" s="17">
        <f t="shared" si="467"/>
        <v>909</v>
      </c>
      <c r="AK1979" s="17">
        <f t="shared" si="467"/>
        <v>733</v>
      </c>
      <c r="AL1979" s="17">
        <f t="shared" si="467"/>
        <v>585</v>
      </c>
      <c r="AM1979" s="17">
        <f t="shared" si="467"/>
        <v>365</v>
      </c>
      <c r="AN1979" s="17">
        <f t="shared" si="467"/>
        <v>256</v>
      </c>
      <c r="AO1979" s="17">
        <f t="shared" si="467"/>
        <v>130</v>
      </c>
      <c r="AP1979" s="17">
        <f t="shared" si="467"/>
        <v>125</v>
      </c>
      <c r="AQ1979" s="17">
        <f t="shared" si="467"/>
        <v>10770</v>
      </c>
      <c r="AR1979" s="17">
        <f t="shared" si="467"/>
        <v>1313</v>
      </c>
      <c r="AS1979" s="17">
        <f t="shared" si="467"/>
        <v>930</v>
      </c>
      <c r="AT1979" s="17">
        <f t="shared" si="467"/>
        <v>4289</v>
      </c>
      <c r="AU1979" s="17">
        <f t="shared" si="467"/>
        <v>384</v>
      </c>
    </row>
    <row r="1980" spans="1:47" ht="12">
      <c r="A1980" s="58">
        <v>1981</v>
      </c>
      <c r="B1980" s="58">
        <v>4314</v>
      </c>
      <c r="C1980" s="59" t="s">
        <v>1176</v>
      </c>
      <c r="D1980" s="59" t="s">
        <v>1007</v>
      </c>
      <c r="E1980" s="59" t="s">
        <v>1090</v>
      </c>
      <c r="F1980" s="59" t="s">
        <v>1091</v>
      </c>
      <c r="G1980" s="12" t="s">
        <v>283</v>
      </c>
      <c r="H1980" s="14">
        <f t="shared" ref="H1980:H1988" si="468">B1980</f>
        <v>4314</v>
      </c>
      <c r="I1980" s="14">
        <f t="shared" si="460"/>
        <v>3458</v>
      </c>
      <c r="J1980" s="12">
        <f>VLOOKUP($B1980,'[1]METAS 2019'!$D$4:$Q$843,5,0)</f>
        <v>60</v>
      </c>
      <c r="K1980" s="12">
        <f>VLOOKUP($B1980,'[1]METAS 2019'!$D$4:$Q$843,4,0)</f>
        <v>74</v>
      </c>
      <c r="L1980" s="12">
        <f>VLOOKUP($B1980,'[1]METAS 2019'!$D$4:$Q$843,11,0)</f>
        <v>66</v>
      </c>
      <c r="M1980" s="12">
        <f>VLOOKUP($B1980,'[1]METAS 2019'!$D$4:$Q$843,12,0)</f>
        <v>63</v>
      </c>
      <c r="N1980" s="12">
        <f>VLOOKUP($B1980,'[1]METAS 2019'!$D$4:$Q$843,13,0)</f>
        <v>60</v>
      </c>
      <c r="O1980" s="12">
        <f>VLOOKUP($B1980,'[1]METAS 2019'!$D$4:$Q$843,14,0)</f>
        <v>73</v>
      </c>
      <c r="P1980" s="90">
        <f>VLOOKUP($B1980,'[10]Población Oficial 2019'!$E$6:$AW$96,10,0)</f>
        <v>96</v>
      </c>
      <c r="Q1980" s="90">
        <f>VLOOKUP($B1980,'[10]Población Oficial 2019'!$E$6:$AW$96,11,0)</f>
        <v>95</v>
      </c>
      <c r="R1980" s="90">
        <f>VLOOKUP($B1980,'[10]Población Oficial 2019'!$E$6:$AW$96,12,0)</f>
        <v>94</v>
      </c>
      <c r="S1980" s="90">
        <f>VLOOKUP($B1980,'[10]Población Oficial 2019'!$E$6:$AW$96,13,0)</f>
        <v>93</v>
      </c>
      <c r="T1980" s="90">
        <f>VLOOKUP($B1980,'[10]Población Oficial 2019'!$E$6:$AW$96,14,0)</f>
        <v>91</v>
      </c>
      <c r="U1980" s="90">
        <f>VLOOKUP($B1980,'[10]Población Oficial 2019'!$E$6:$AW$96,15,0)</f>
        <v>89</v>
      </c>
      <c r="V1980" s="90">
        <f>VLOOKUP($B1980,'[10]Población Oficial 2019'!$E$6:$AW$96,16,0)</f>
        <v>86</v>
      </c>
      <c r="W1980" s="90">
        <f>VLOOKUP($B1980,'[10]Población Oficial 2019'!$E$6:$AW$96,17,0)</f>
        <v>83</v>
      </c>
      <c r="X1980" s="90">
        <f>VLOOKUP($B1980,'[10]Población Oficial 2019'!$E$6:$AW$96,18,0)</f>
        <v>78</v>
      </c>
      <c r="Y1980" s="90">
        <f>VLOOKUP($B1980,'[10]Población Oficial 2019'!$E$6:$AW$96,19,0)</f>
        <v>73</v>
      </c>
      <c r="Z1980" s="90">
        <f>VLOOKUP($B1980,'[10]Población Oficial 2019'!$E$6:$AW$96,20,0)</f>
        <v>69</v>
      </c>
      <c r="AA1980" s="90">
        <f>VLOOKUP($B1980,'[10]Población Oficial 2019'!$E$6:$AW$96,21,0)</f>
        <v>65</v>
      </c>
      <c r="AB1980" s="90">
        <f>VLOOKUP($B1980,'[10]Población Oficial 2019'!$E$6:$AW$96,22,0)</f>
        <v>62</v>
      </c>
      <c r="AC1980" s="90">
        <f>VLOOKUP($B1980,'[10]Población Oficial 2019'!$E$6:$AW$96,23,0)</f>
        <v>59</v>
      </c>
      <c r="AD1980" s="90">
        <f>VLOOKUP($B1980,'[10]Población Oficial 2019'!$E$6:$AW$96,24,0)</f>
        <v>276</v>
      </c>
      <c r="AE1980" s="90">
        <f>VLOOKUP($B1980,'[10]Población Oficial 2019'!$E$6:$AW$96,25,0)</f>
        <v>277</v>
      </c>
      <c r="AF1980" s="90">
        <f>VLOOKUP($B1980,'[10]Población Oficial 2019'!$E$6:$AW$96,26,0)</f>
        <v>270</v>
      </c>
      <c r="AG1980" s="90">
        <f>VLOOKUP($B1980,'[10]Población Oficial 2019'!$E$6:$AW$96,27,0)</f>
        <v>222</v>
      </c>
      <c r="AH1980" s="90">
        <f>VLOOKUP($B1980,'[10]Población Oficial 2019'!$E$6:$AW$96,28,0)</f>
        <v>214</v>
      </c>
      <c r="AI1980" s="90">
        <f>VLOOKUP($B1980,'[10]Población Oficial 2019'!$E$6:$AW$96,29,0)</f>
        <v>182</v>
      </c>
      <c r="AJ1980" s="90">
        <f>VLOOKUP($B1980,'[10]Población Oficial 2019'!$E$6:$AW$96,30,0)</f>
        <v>143</v>
      </c>
      <c r="AK1980" s="90">
        <f>VLOOKUP($B1980,'[10]Población Oficial 2019'!$E$6:$AW$96,31,0)</f>
        <v>116</v>
      </c>
      <c r="AL1980" s="90">
        <f>VLOOKUP($B1980,'[10]Población Oficial 2019'!$E$6:$AW$96,32,0)</f>
        <v>92</v>
      </c>
      <c r="AM1980" s="90">
        <f>VLOOKUP($B1980,'[10]Población Oficial 2019'!$E$6:$AW$96,33,0)</f>
        <v>58</v>
      </c>
      <c r="AN1980" s="90">
        <f>VLOOKUP($B1980,'[10]Población Oficial 2019'!$E$6:$AW$96,34,0)</f>
        <v>40</v>
      </c>
      <c r="AO1980" s="90">
        <f>VLOOKUP($B1980,'[10]Población Oficial 2019'!$E$6:$AW$96,35,0)</f>
        <v>20</v>
      </c>
      <c r="AP1980" s="90">
        <f>VLOOKUP($B1980,'[10]Población Oficial 2019'!$E$6:$AW$96,36,0)</f>
        <v>19</v>
      </c>
      <c r="AQ1980" s="90">
        <f>VLOOKUP($B1980,'[10]Población Oficial 2019'!$E$6:$AW$96,41,0)</f>
        <v>1705</v>
      </c>
      <c r="AR1980" s="90">
        <f>VLOOKUP($B1980,'[10]Población Oficial 2019'!$E$6:$AW$96,42,0)</f>
        <v>208</v>
      </c>
      <c r="AS1980" s="90">
        <f>VLOOKUP($B1980,'[10]Población Oficial 2019'!$E$6:$AW$96,43,0)</f>
        <v>147</v>
      </c>
      <c r="AT1980" s="90">
        <f>VLOOKUP($B1980,'[10]Población Oficial 2019'!$E$6:$AW$96,44,0)</f>
        <v>679</v>
      </c>
      <c r="AU1980" s="90">
        <f>VLOOKUP($B1980,'[10]Población Oficial 2019'!$E$6:$AW$96,45,0)</f>
        <v>63</v>
      </c>
    </row>
    <row r="1981" spans="1:47" ht="12">
      <c r="A1981" s="58">
        <v>1982</v>
      </c>
      <c r="B1981" s="58">
        <v>4313</v>
      </c>
      <c r="C1981" s="59" t="s">
        <v>1176</v>
      </c>
      <c r="D1981" s="59" t="s">
        <v>1007</v>
      </c>
      <c r="E1981" s="59" t="s">
        <v>1090</v>
      </c>
      <c r="F1981" s="59" t="s">
        <v>1092</v>
      </c>
      <c r="G1981" s="12" t="s">
        <v>283</v>
      </c>
      <c r="H1981" s="14">
        <f t="shared" si="468"/>
        <v>4313</v>
      </c>
      <c r="I1981" s="14">
        <f t="shared" si="460"/>
        <v>2696</v>
      </c>
      <c r="J1981" s="12">
        <f>VLOOKUP($B1981,'[1]METAS 2019'!$D$4:$Q$843,5,0)</f>
        <v>51</v>
      </c>
      <c r="K1981" s="12">
        <f>VLOOKUP($B1981,'[1]METAS 2019'!$D$4:$Q$843,4,0)</f>
        <v>55</v>
      </c>
      <c r="L1981" s="12">
        <f>VLOOKUP($B1981,'[1]METAS 2019'!$D$4:$Q$843,11,0)</f>
        <v>61</v>
      </c>
      <c r="M1981" s="12">
        <f>VLOOKUP($B1981,'[1]METAS 2019'!$D$4:$Q$843,12,0)</f>
        <v>55</v>
      </c>
      <c r="N1981" s="12">
        <f>VLOOKUP($B1981,'[1]METAS 2019'!$D$4:$Q$843,13,0)</f>
        <v>46</v>
      </c>
      <c r="O1981" s="12">
        <f>VLOOKUP($B1981,'[1]METAS 2019'!$D$4:$Q$843,14,0)</f>
        <v>73</v>
      </c>
      <c r="P1981" s="90">
        <f>VLOOKUP($B1981,'[10]Población Oficial 2019'!$E$6:$AW$96,10,0)</f>
        <v>73</v>
      </c>
      <c r="Q1981" s="90">
        <f>VLOOKUP($B1981,'[10]Población Oficial 2019'!$E$6:$AW$96,11,0)</f>
        <v>73</v>
      </c>
      <c r="R1981" s="90">
        <f>VLOOKUP($B1981,'[10]Población Oficial 2019'!$E$6:$AW$96,12,0)</f>
        <v>72</v>
      </c>
      <c r="S1981" s="90">
        <f>VLOOKUP($B1981,'[10]Población Oficial 2019'!$E$6:$AW$96,13,0)</f>
        <v>71</v>
      </c>
      <c r="T1981" s="90">
        <f>VLOOKUP($B1981,'[10]Población Oficial 2019'!$E$6:$AW$96,14,0)</f>
        <v>70</v>
      </c>
      <c r="U1981" s="90">
        <f>VLOOKUP($B1981,'[10]Población Oficial 2019'!$E$6:$AW$96,15,0)</f>
        <v>68</v>
      </c>
      <c r="V1981" s="90">
        <f>VLOOKUP($B1981,'[10]Población Oficial 2019'!$E$6:$AW$96,16,0)</f>
        <v>66</v>
      </c>
      <c r="W1981" s="90">
        <f>VLOOKUP($B1981,'[10]Población Oficial 2019'!$E$6:$AW$96,17,0)</f>
        <v>63</v>
      </c>
      <c r="X1981" s="90">
        <f>VLOOKUP($B1981,'[10]Población Oficial 2019'!$E$6:$AW$96,18,0)</f>
        <v>60</v>
      </c>
      <c r="Y1981" s="90">
        <f>VLOOKUP($B1981,'[10]Población Oficial 2019'!$E$6:$AW$96,19,0)</f>
        <v>57</v>
      </c>
      <c r="Z1981" s="90">
        <f>VLOOKUP($B1981,'[10]Población Oficial 2019'!$E$6:$AW$96,20,0)</f>
        <v>53</v>
      </c>
      <c r="AA1981" s="90">
        <f>VLOOKUP($B1981,'[10]Población Oficial 2019'!$E$6:$AW$96,21,0)</f>
        <v>50</v>
      </c>
      <c r="AB1981" s="90">
        <f>VLOOKUP($B1981,'[10]Población Oficial 2019'!$E$6:$AW$96,22,0)</f>
        <v>48</v>
      </c>
      <c r="AC1981" s="90">
        <f>VLOOKUP($B1981,'[10]Población Oficial 2019'!$E$6:$AW$96,23,0)</f>
        <v>46</v>
      </c>
      <c r="AD1981" s="90">
        <f>VLOOKUP($B1981,'[10]Población Oficial 2019'!$E$6:$AW$96,24,0)</f>
        <v>212</v>
      </c>
      <c r="AE1981" s="90">
        <f>VLOOKUP($B1981,'[10]Población Oficial 2019'!$E$6:$AW$96,25,0)</f>
        <v>213</v>
      </c>
      <c r="AF1981" s="90">
        <f>VLOOKUP($B1981,'[10]Población Oficial 2019'!$E$6:$AW$96,26,0)</f>
        <v>208</v>
      </c>
      <c r="AG1981" s="90">
        <f>VLOOKUP($B1981,'[10]Población Oficial 2019'!$E$6:$AW$96,27,0)</f>
        <v>171</v>
      </c>
      <c r="AH1981" s="90">
        <f>VLOOKUP($B1981,'[10]Población Oficial 2019'!$E$6:$AW$96,28,0)</f>
        <v>165</v>
      </c>
      <c r="AI1981" s="90">
        <f>VLOOKUP($B1981,'[10]Población Oficial 2019'!$E$6:$AW$96,29,0)</f>
        <v>140</v>
      </c>
      <c r="AJ1981" s="90">
        <f>VLOOKUP($B1981,'[10]Población Oficial 2019'!$E$6:$AW$96,30,0)</f>
        <v>110</v>
      </c>
      <c r="AK1981" s="90">
        <f>VLOOKUP($B1981,'[10]Población Oficial 2019'!$E$6:$AW$96,31,0)</f>
        <v>89</v>
      </c>
      <c r="AL1981" s="90">
        <f>VLOOKUP($B1981,'[10]Población Oficial 2019'!$E$6:$AW$96,32,0)</f>
        <v>70</v>
      </c>
      <c r="AM1981" s="90">
        <f>VLOOKUP($B1981,'[10]Población Oficial 2019'!$E$6:$AW$96,33,0)</f>
        <v>45</v>
      </c>
      <c r="AN1981" s="90">
        <f>VLOOKUP($B1981,'[10]Población Oficial 2019'!$E$6:$AW$96,34,0)</f>
        <v>31</v>
      </c>
      <c r="AO1981" s="90">
        <f>VLOOKUP($B1981,'[10]Población Oficial 2019'!$E$6:$AW$96,35,0)</f>
        <v>16</v>
      </c>
      <c r="AP1981" s="90">
        <f>VLOOKUP($B1981,'[10]Población Oficial 2019'!$E$6:$AW$96,36,0)</f>
        <v>15</v>
      </c>
      <c r="AQ1981" s="90">
        <f>VLOOKUP($B1981,'[10]Población Oficial 2019'!$E$6:$AW$96,41,0)</f>
        <v>1328</v>
      </c>
      <c r="AR1981" s="90">
        <f>VLOOKUP($B1981,'[10]Población Oficial 2019'!$E$6:$AW$96,42,0)</f>
        <v>162</v>
      </c>
      <c r="AS1981" s="90">
        <f>VLOOKUP($B1981,'[10]Población Oficial 2019'!$E$6:$AW$96,43,0)</f>
        <v>115</v>
      </c>
      <c r="AT1981" s="90">
        <f>VLOOKUP($B1981,'[10]Población Oficial 2019'!$E$6:$AW$96,44,0)</f>
        <v>529</v>
      </c>
      <c r="AU1981" s="90">
        <f>VLOOKUP($B1981,'[10]Población Oficial 2019'!$E$6:$AW$96,45,0)</f>
        <v>63</v>
      </c>
    </row>
    <row r="1982" spans="1:47" ht="12">
      <c r="A1982" s="58">
        <v>1983</v>
      </c>
      <c r="B1982" s="58">
        <v>4311</v>
      </c>
      <c r="C1982" s="59" t="s">
        <v>1176</v>
      </c>
      <c r="D1982" s="59" t="s">
        <v>1007</v>
      </c>
      <c r="E1982" s="59" t="s">
        <v>1090</v>
      </c>
      <c r="F1982" s="59" t="s">
        <v>1093</v>
      </c>
      <c r="G1982" s="12" t="s">
        <v>283</v>
      </c>
      <c r="H1982" s="14">
        <f t="shared" si="468"/>
        <v>4311</v>
      </c>
      <c r="I1982" s="14">
        <f t="shared" si="460"/>
        <v>4841</v>
      </c>
      <c r="J1982" s="12">
        <f>VLOOKUP($B1982,'[1]METAS 2019'!$D$4:$Q$843,5,0)</f>
        <v>77</v>
      </c>
      <c r="K1982" s="12">
        <f>VLOOKUP($B1982,'[1]METAS 2019'!$D$4:$Q$843,4,0)</f>
        <v>82</v>
      </c>
      <c r="L1982" s="12">
        <f>VLOOKUP($B1982,'[1]METAS 2019'!$D$4:$Q$843,11,0)</f>
        <v>78</v>
      </c>
      <c r="M1982" s="12">
        <f>VLOOKUP($B1982,'[1]METAS 2019'!$D$4:$Q$843,12,0)</f>
        <v>93</v>
      </c>
      <c r="N1982" s="12">
        <f>VLOOKUP($B1982,'[1]METAS 2019'!$D$4:$Q$843,13,0)</f>
        <v>98</v>
      </c>
      <c r="O1982" s="12">
        <f>VLOOKUP($B1982,'[1]METAS 2019'!$D$4:$Q$843,14,0)</f>
        <v>119</v>
      </c>
      <c r="P1982" s="90">
        <f>VLOOKUP($B1982,'[10]Población Oficial 2019'!$E$6:$AW$96,10,0)</f>
        <v>133</v>
      </c>
      <c r="Q1982" s="90">
        <f>VLOOKUP($B1982,'[10]Población Oficial 2019'!$E$6:$AW$96,11,0)</f>
        <v>133</v>
      </c>
      <c r="R1982" s="90">
        <f>VLOOKUP($B1982,'[10]Población Oficial 2019'!$E$6:$AW$96,12,0)</f>
        <v>134</v>
      </c>
      <c r="S1982" s="90">
        <f>VLOOKUP($B1982,'[10]Población Oficial 2019'!$E$6:$AW$96,13,0)</f>
        <v>129</v>
      </c>
      <c r="T1982" s="90">
        <f>VLOOKUP($B1982,'[10]Población Oficial 2019'!$E$6:$AW$96,14,0)</f>
        <v>128</v>
      </c>
      <c r="U1982" s="90">
        <f>VLOOKUP($B1982,'[10]Población Oficial 2019'!$E$6:$AW$96,15,0)</f>
        <v>124</v>
      </c>
      <c r="V1982" s="90">
        <f>VLOOKUP($B1982,'[10]Población Oficial 2019'!$E$6:$AW$96,16,0)</f>
        <v>121</v>
      </c>
      <c r="W1982" s="90">
        <f>VLOOKUP($B1982,'[10]Población Oficial 2019'!$E$6:$AW$96,17,0)</f>
        <v>115</v>
      </c>
      <c r="X1982" s="90">
        <f>VLOOKUP($B1982,'[10]Población Oficial 2019'!$E$6:$AW$96,18,0)</f>
        <v>108</v>
      </c>
      <c r="Y1982" s="90">
        <f>VLOOKUP($B1982,'[10]Población Oficial 2019'!$E$6:$AW$96,19,0)</f>
        <v>104</v>
      </c>
      <c r="Z1982" s="90">
        <f>VLOOKUP($B1982,'[10]Población Oficial 2019'!$E$6:$AW$96,20,0)</f>
        <v>97</v>
      </c>
      <c r="AA1982" s="90">
        <f>VLOOKUP($B1982,'[10]Población Oficial 2019'!$E$6:$AW$96,21,0)</f>
        <v>90</v>
      </c>
      <c r="AB1982" s="90">
        <f>VLOOKUP($B1982,'[10]Población Oficial 2019'!$E$6:$AW$96,22,0)</f>
        <v>88</v>
      </c>
      <c r="AC1982" s="90">
        <f>VLOOKUP($B1982,'[10]Población Oficial 2019'!$E$6:$AW$96,23,0)</f>
        <v>83</v>
      </c>
      <c r="AD1982" s="90">
        <f>VLOOKUP($B1982,'[10]Población Oficial 2019'!$E$6:$AW$96,24,0)</f>
        <v>386</v>
      </c>
      <c r="AE1982" s="90">
        <f>VLOOKUP($B1982,'[10]Población Oficial 2019'!$E$6:$AW$96,25,0)</f>
        <v>389</v>
      </c>
      <c r="AF1982" s="90">
        <f>VLOOKUP($B1982,'[10]Población Oficial 2019'!$E$6:$AW$96,26,0)</f>
        <v>380</v>
      </c>
      <c r="AG1982" s="90">
        <f>VLOOKUP($B1982,'[10]Población Oficial 2019'!$E$6:$AW$96,27,0)</f>
        <v>311</v>
      </c>
      <c r="AH1982" s="90">
        <f>VLOOKUP($B1982,'[10]Población Oficial 2019'!$E$6:$AW$96,28,0)</f>
        <v>298</v>
      </c>
      <c r="AI1982" s="90">
        <f>VLOOKUP($B1982,'[10]Población Oficial 2019'!$E$6:$AW$96,29,0)</f>
        <v>256</v>
      </c>
      <c r="AJ1982" s="90">
        <f>VLOOKUP($B1982,'[10]Población Oficial 2019'!$E$6:$AW$96,30,0)</f>
        <v>200</v>
      </c>
      <c r="AK1982" s="90">
        <f>VLOOKUP($B1982,'[10]Población Oficial 2019'!$E$6:$AW$96,31,0)</f>
        <v>161</v>
      </c>
      <c r="AL1982" s="90">
        <f>VLOOKUP($B1982,'[10]Población Oficial 2019'!$E$6:$AW$96,32,0)</f>
        <v>130</v>
      </c>
      <c r="AM1982" s="90">
        <f>VLOOKUP($B1982,'[10]Población Oficial 2019'!$E$6:$AW$96,33,0)</f>
        <v>81</v>
      </c>
      <c r="AN1982" s="90">
        <f>VLOOKUP($B1982,'[10]Población Oficial 2019'!$E$6:$AW$96,34,0)</f>
        <v>57</v>
      </c>
      <c r="AO1982" s="90">
        <f>VLOOKUP($B1982,'[10]Población Oficial 2019'!$E$6:$AW$96,35,0)</f>
        <v>29</v>
      </c>
      <c r="AP1982" s="90">
        <f>VLOOKUP($B1982,'[10]Población Oficial 2019'!$E$6:$AW$96,36,0)</f>
        <v>29</v>
      </c>
      <c r="AQ1982" s="90">
        <f>VLOOKUP($B1982,'[10]Población Oficial 2019'!$E$6:$AW$96,41,0)</f>
        <v>2376</v>
      </c>
      <c r="AR1982" s="90">
        <f>VLOOKUP($B1982,'[10]Población Oficial 2019'!$E$6:$AW$96,42,0)</f>
        <v>290</v>
      </c>
      <c r="AS1982" s="90">
        <f>VLOOKUP($B1982,'[10]Población Oficial 2019'!$E$6:$AW$96,43,0)</f>
        <v>205</v>
      </c>
      <c r="AT1982" s="90">
        <f>VLOOKUP($B1982,'[10]Población Oficial 2019'!$E$6:$AW$96,44,0)</f>
        <v>947</v>
      </c>
      <c r="AU1982" s="90">
        <f>VLOOKUP($B1982,'[10]Población Oficial 2019'!$E$6:$AW$96,45,0)</f>
        <v>94</v>
      </c>
    </row>
    <row r="1983" spans="1:47" ht="12">
      <c r="A1983" s="58">
        <v>1984</v>
      </c>
      <c r="B1983" s="58">
        <v>7034</v>
      </c>
      <c r="C1983" s="59" t="s">
        <v>1176</v>
      </c>
      <c r="D1983" s="59" t="s">
        <v>1007</v>
      </c>
      <c r="E1983" s="59" t="s">
        <v>1090</v>
      </c>
      <c r="F1983" s="59" t="s">
        <v>1094</v>
      </c>
      <c r="G1983" s="12" t="s">
        <v>266</v>
      </c>
      <c r="H1983" s="14">
        <f t="shared" si="468"/>
        <v>7034</v>
      </c>
      <c r="I1983" s="14">
        <f t="shared" si="460"/>
        <v>1007</v>
      </c>
      <c r="J1983" s="12">
        <f>VLOOKUP($B1983,'[1]METAS 2019'!$D$4:$Q$843,5,0)</f>
        <v>13</v>
      </c>
      <c r="K1983" s="12">
        <f>VLOOKUP($B1983,'[1]METAS 2019'!$D$4:$Q$843,4,0)</f>
        <v>18</v>
      </c>
      <c r="L1983" s="12">
        <f>VLOOKUP($B1983,'[1]METAS 2019'!$D$4:$Q$843,11,0)</f>
        <v>10</v>
      </c>
      <c r="M1983" s="12">
        <f>VLOOKUP($B1983,'[1]METAS 2019'!$D$4:$Q$843,12,0)</f>
        <v>14</v>
      </c>
      <c r="N1983" s="12">
        <f>VLOOKUP($B1983,'[1]METAS 2019'!$D$4:$Q$843,13,0)</f>
        <v>16</v>
      </c>
      <c r="O1983" s="12">
        <f>VLOOKUP($B1983,'[1]METAS 2019'!$D$4:$Q$843,14,0)</f>
        <v>24</v>
      </c>
      <c r="P1983" s="90">
        <f>VLOOKUP($B1983,'[10]Población Oficial 2019'!$E$6:$AW$96,10,0)</f>
        <v>28</v>
      </c>
      <c r="Q1983" s="90">
        <f>VLOOKUP($B1983,'[10]Población Oficial 2019'!$E$6:$AW$96,11,0)</f>
        <v>28</v>
      </c>
      <c r="R1983" s="90">
        <f>VLOOKUP($B1983,'[10]Población Oficial 2019'!$E$6:$AW$96,12,0)</f>
        <v>28</v>
      </c>
      <c r="S1983" s="90">
        <f>VLOOKUP($B1983,'[10]Población Oficial 2019'!$E$6:$AW$96,13,0)</f>
        <v>28</v>
      </c>
      <c r="T1983" s="90">
        <f>VLOOKUP($B1983,'[10]Población Oficial 2019'!$E$6:$AW$96,14,0)</f>
        <v>27</v>
      </c>
      <c r="U1983" s="90">
        <f>VLOOKUP($B1983,'[10]Población Oficial 2019'!$E$6:$AW$96,15,0)</f>
        <v>27</v>
      </c>
      <c r="V1983" s="90">
        <f>VLOOKUP($B1983,'[10]Población Oficial 2019'!$E$6:$AW$96,16,0)</f>
        <v>26</v>
      </c>
      <c r="W1983" s="90">
        <f>VLOOKUP($B1983,'[10]Población Oficial 2019'!$E$6:$AW$96,17,0)</f>
        <v>25</v>
      </c>
      <c r="X1983" s="90">
        <f>VLOOKUP($B1983,'[10]Población Oficial 2019'!$E$6:$AW$96,18,0)</f>
        <v>24</v>
      </c>
      <c r="Y1983" s="90">
        <f>VLOOKUP($B1983,'[10]Población Oficial 2019'!$E$6:$AW$96,19,0)</f>
        <v>22</v>
      </c>
      <c r="Z1983" s="90">
        <f>VLOOKUP($B1983,'[10]Población Oficial 2019'!$E$6:$AW$96,20,0)</f>
        <v>21</v>
      </c>
      <c r="AA1983" s="90">
        <f>VLOOKUP($B1983,'[10]Población Oficial 2019'!$E$6:$AW$96,21,0)</f>
        <v>20</v>
      </c>
      <c r="AB1983" s="90">
        <f>VLOOKUP($B1983,'[10]Población Oficial 2019'!$E$6:$AW$96,22,0)</f>
        <v>19</v>
      </c>
      <c r="AC1983" s="90">
        <f>VLOOKUP($B1983,'[10]Población Oficial 2019'!$E$6:$AW$96,23,0)</f>
        <v>18</v>
      </c>
      <c r="AD1983" s="90">
        <f>VLOOKUP($B1983,'[10]Población Oficial 2019'!$E$6:$AW$96,24,0)</f>
        <v>82</v>
      </c>
      <c r="AE1983" s="90">
        <f>VLOOKUP($B1983,'[10]Población Oficial 2019'!$E$6:$AW$96,25,0)</f>
        <v>82</v>
      </c>
      <c r="AF1983" s="90">
        <f>VLOOKUP($B1983,'[10]Población Oficial 2019'!$E$6:$AW$96,26,0)</f>
        <v>80</v>
      </c>
      <c r="AG1983" s="90">
        <f>VLOOKUP($B1983,'[10]Población Oficial 2019'!$E$6:$AW$96,27,0)</f>
        <v>66</v>
      </c>
      <c r="AH1983" s="90">
        <f>VLOOKUP($B1983,'[10]Población Oficial 2019'!$E$6:$AW$96,28,0)</f>
        <v>64</v>
      </c>
      <c r="AI1983" s="90">
        <f>VLOOKUP($B1983,'[10]Población Oficial 2019'!$E$6:$AW$96,29,0)</f>
        <v>54</v>
      </c>
      <c r="AJ1983" s="90">
        <f>VLOOKUP($B1983,'[10]Población Oficial 2019'!$E$6:$AW$96,30,0)</f>
        <v>42</v>
      </c>
      <c r="AK1983" s="90">
        <f>VLOOKUP($B1983,'[10]Población Oficial 2019'!$E$6:$AW$96,31,0)</f>
        <v>34</v>
      </c>
      <c r="AL1983" s="90">
        <f>VLOOKUP($B1983,'[10]Población Oficial 2019'!$E$6:$AW$96,32,0)</f>
        <v>27</v>
      </c>
      <c r="AM1983" s="90">
        <f>VLOOKUP($B1983,'[10]Población Oficial 2019'!$E$6:$AW$96,33,0)</f>
        <v>17</v>
      </c>
      <c r="AN1983" s="90">
        <f>VLOOKUP($B1983,'[10]Población Oficial 2019'!$E$6:$AW$96,34,0)</f>
        <v>11</v>
      </c>
      <c r="AO1983" s="90">
        <f>VLOOKUP($B1983,'[10]Población Oficial 2019'!$E$6:$AW$96,35,0)</f>
        <v>6</v>
      </c>
      <c r="AP1983" s="90">
        <f>VLOOKUP($B1983,'[10]Población Oficial 2019'!$E$6:$AW$96,36,0)</f>
        <v>6</v>
      </c>
      <c r="AQ1983" s="90">
        <f>VLOOKUP($B1983,'[10]Población Oficial 2019'!$E$6:$AW$96,41,0)</f>
        <v>493</v>
      </c>
      <c r="AR1983" s="90">
        <f>VLOOKUP($B1983,'[10]Población Oficial 2019'!$E$6:$AW$96,42,0)</f>
        <v>60</v>
      </c>
      <c r="AS1983" s="90">
        <f>VLOOKUP($B1983,'[10]Población Oficial 2019'!$E$6:$AW$96,43,0)</f>
        <v>43</v>
      </c>
      <c r="AT1983" s="90">
        <f>VLOOKUP($B1983,'[10]Población Oficial 2019'!$E$6:$AW$96,44,0)</f>
        <v>196</v>
      </c>
      <c r="AU1983" s="90">
        <f>VLOOKUP($B1983,'[10]Población Oficial 2019'!$E$6:$AW$96,45,0)</f>
        <v>11</v>
      </c>
    </row>
    <row r="1984" spans="1:47" ht="12">
      <c r="A1984" s="58">
        <v>1985</v>
      </c>
      <c r="B1984" s="58">
        <v>9968</v>
      </c>
      <c r="C1984" s="59" t="s">
        <v>1176</v>
      </c>
      <c r="D1984" s="59" t="s">
        <v>1007</v>
      </c>
      <c r="E1984" s="59" t="s">
        <v>1090</v>
      </c>
      <c r="F1984" s="59" t="s">
        <v>1095</v>
      </c>
      <c r="G1984" s="12" t="s">
        <v>266</v>
      </c>
      <c r="H1984" s="14">
        <f t="shared" si="468"/>
        <v>9968</v>
      </c>
      <c r="I1984" s="14">
        <f t="shared" si="460"/>
        <v>690</v>
      </c>
      <c r="J1984" s="12">
        <f>VLOOKUP($B1984,'[1]METAS 2019'!$D$4:$Q$843,5,0)</f>
        <v>12</v>
      </c>
      <c r="K1984" s="12">
        <f>VLOOKUP($B1984,'[1]METAS 2019'!$D$4:$Q$843,4,0)</f>
        <v>7</v>
      </c>
      <c r="L1984" s="12">
        <f>VLOOKUP($B1984,'[1]METAS 2019'!$D$4:$Q$843,11,0)</f>
        <v>18</v>
      </c>
      <c r="M1984" s="12">
        <f>VLOOKUP($B1984,'[1]METAS 2019'!$D$4:$Q$843,12,0)</f>
        <v>13</v>
      </c>
      <c r="N1984" s="12">
        <f>VLOOKUP($B1984,'[1]METAS 2019'!$D$4:$Q$843,13,0)</f>
        <v>21</v>
      </c>
      <c r="O1984" s="12">
        <f>VLOOKUP($B1984,'[1]METAS 2019'!$D$4:$Q$843,14,0)</f>
        <v>16</v>
      </c>
      <c r="P1984" s="90">
        <f>VLOOKUP($B1984,'[10]Población Oficial 2019'!$E$6:$AW$96,10,0)</f>
        <v>19</v>
      </c>
      <c r="Q1984" s="90">
        <f>VLOOKUP($B1984,'[10]Población Oficial 2019'!$E$6:$AW$96,11,0)</f>
        <v>19</v>
      </c>
      <c r="R1984" s="90">
        <f>VLOOKUP($B1984,'[10]Población Oficial 2019'!$E$6:$AW$96,12,0)</f>
        <v>19</v>
      </c>
      <c r="S1984" s="90">
        <f>VLOOKUP($B1984,'[10]Población Oficial 2019'!$E$6:$AW$96,13,0)</f>
        <v>19</v>
      </c>
      <c r="T1984" s="90">
        <f>VLOOKUP($B1984,'[10]Población Oficial 2019'!$E$6:$AW$96,14,0)</f>
        <v>18</v>
      </c>
      <c r="U1984" s="90">
        <f>VLOOKUP($B1984,'[10]Población Oficial 2019'!$E$6:$AW$96,15,0)</f>
        <v>18</v>
      </c>
      <c r="V1984" s="90">
        <f>VLOOKUP($B1984,'[10]Población Oficial 2019'!$E$6:$AW$96,16,0)</f>
        <v>17</v>
      </c>
      <c r="W1984" s="90">
        <f>VLOOKUP($B1984,'[10]Población Oficial 2019'!$E$6:$AW$96,17,0)</f>
        <v>17</v>
      </c>
      <c r="X1984" s="90">
        <f>VLOOKUP($B1984,'[10]Población Oficial 2019'!$E$6:$AW$96,18,0)</f>
        <v>16</v>
      </c>
      <c r="Y1984" s="90">
        <f>VLOOKUP($B1984,'[10]Población Oficial 2019'!$E$6:$AW$96,19,0)</f>
        <v>15</v>
      </c>
      <c r="Z1984" s="90">
        <f>VLOOKUP($B1984,'[10]Población Oficial 2019'!$E$6:$AW$96,20,0)</f>
        <v>14</v>
      </c>
      <c r="AA1984" s="90">
        <f>VLOOKUP($B1984,'[10]Población Oficial 2019'!$E$6:$AW$96,21,0)</f>
        <v>13</v>
      </c>
      <c r="AB1984" s="90">
        <f>VLOOKUP($B1984,'[10]Población Oficial 2019'!$E$6:$AW$96,22,0)</f>
        <v>13</v>
      </c>
      <c r="AC1984" s="90">
        <f>VLOOKUP($B1984,'[10]Población Oficial 2019'!$E$6:$AW$96,23,0)</f>
        <v>11</v>
      </c>
      <c r="AD1984" s="90">
        <f>VLOOKUP($B1984,'[10]Población Oficial 2019'!$E$6:$AW$96,24,0)</f>
        <v>54</v>
      </c>
      <c r="AE1984" s="90">
        <f>VLOOKUP($B1984,'[10]Población Oficial 2019'!$E$6:$AW$96,25,0)</f>
        <v>54</v>
      </c>
      <c r="AF1984" s="90">
        <f>VLOOKUP($B1984,'[10]Población Oficial 2019'!$E$6:$AW$96,26,0)</f>
        <v>53</v>
      </c>
      <c r="AG1984" s="90">
        <f>VLOOKUP($B1984,'[10]Población Oficial 2019'!$E$6:$AW$96,27,0)</f>
        <v>44</v>
      </c>
      <c r="AH1984" s="90">
        <f>VLOOKUP($B1984,'[10]Población Oficial 2019'!$E$6:$AW$96,28,0)</f>
        <v>41</v>
      </c>
      <c r="AI1984" s="90">
        <f>VLOOKUP($B1984,'[10]Población Oficial 2019'!$E$6:$AW$96,29,0)</f>
        <v>35</v>
      </c>
      <c r="AJ1984" s="90">
        <f>VLOOKUP($B1984,'[10]Población Oficial 2019'!$E$6:$AW$96,30,0)</f>
        <v>27</v>
      </c>
      <c r="AK1984" s="90">
        <f>VLOOKUP($B1984,'[10]Población Oficial 2019'!$E$6:$AW$96,31,0)</f>
        <v>22</v>
      </c>
      <c r="AL1984" s="90">
        <f>VLOOKUP($B1984,'[10]Población Oficial 2019'!$E$6:$AW$96,32,0)</f>
        <v>18</v>
      </c>
      <c r="AM1984" s="90">
        <f>VLOOKUP($B1984,'[10]Población Oficial 2019'!$E$6:$AW$96,33,0)</f>
        <v>11</v>
      </c>
      <c r="AN1984" s="90">
        <f>VLOOKUP($B1984,'[10]Población Oficial 2019'!$E$6:$AW$96,34,0)</f>
        <v>8</v>
      </c>
      <c r="AO1984" s="90">
        <f>VLOOKUP($B1984,'[10]Población Oficial 2019'!$E$6:$AW$96,35,0)</f>
        <v>4</v>
      </c>
      <c r="AP1984" s="90">
        <f>VLOOKUP($B1984,'[10]Población Oficial 2019'!$E$6:$AW$96,36,0)</f>
        <v>4</v>
      </c>
      <c r="AQ1984" s="90">
        <f>VLOOKUP($B1984,'[10]Población Oficial 2019'!$E$6:$AW$96,41,0)</f>
        <v>339</v>
      </c>
      <c r="AR1984" s="90">
        <f>VLOOKUP($B1984,'[10]Población Oficial 2019'!$E$6:$AW$96,42,0)</f>
        <v>41</v>
      </c>
      <c r="AS1984" s="90">
        <f>VLOOKUP($B1984,'[10]Población Oficial 2019'!$E$6:$AW$96,43,0)</f>
        <v>29</v>
      </c>
      <c r="AT1984" s="90">
        <f>VLOOKUP($B1984,'[10]Población Oficial 2019'!$E$6:$AW$96,44,0)</f>
        <v>135</v>
      </c>
      <c r="AU1984" s="90">
        <f>VLOOKUP($B1984,'[10]Población Oficial 2019'!$E$6:$AW$96,45,0)</f>
        <v>10</v>
      </c>
    </row>
    <row r="1985" spans="1:47" ht="12">
      <c r="A1985" s="58">
        <v>1986</v>
      </c>
      <c r="B1985" s="58">
        <v>7463</v>
      </c>
      <c r="C1985" s="59" t="s">
        <v>1176</v>
      </c>
      <c r="D1985" s="59" t="s">
        <v>1007</v>
      </c>
      <c r="E1985" s="59" t="s">
        <v>1090</v>
      </c>
      <c r="F1985" s="59" t="s">
        <v>1096</v>
      </c>
      <c r="G1985" s="12" t="s">
        <v>266</v>
      </c>
      <c r="H1985" s="14">
        <f t="shared" si="468"/>
        <v>7463</v>
      </c>
      <c r="I1985" s="14">
        <f t="shared" ref="I1985:I1988" si="469">SUM(J1985:AP1985)</f>
        <v>1058</v>
      </c>
      <c r="J1985" s="12">
        <f>VLOOKUP($B1985,'[1]METAS 2019'!$D$4:$Q$843,5,0)</f>
        <v>12</v>
      </c>
      <c r="K1985" s="12">
        <f>VLOOKUP($B1985,'[1]METAS 2019'!$D$4:$Q$843,4,0)</f>
        <v>26</v>
      </c>
      <c r="L1985" s="12">
        <f>VLOOKUP($B1985,'[1]METAS 2019'!$D$4:$Q$843,11,0)</f>
        <v>16</v>
      </c>
      <c r="M1985" s="12">
        <f>VLOOKUP($B1985,'[1]METAS 2019'!$D$4:$Q$843,12,0)</f>
        <v>20</v>
      </c>
      <c r="N1985" s="12">
        <f>VLOOKUP($B1985,'[1]METAS 2019'!$D$4:$Q$843,13,0)</f>
        <v>18</v>
      </c>
      <c r="O1985" s="12">
        <f>VLOOKUP($B1985,'[1]METAS 2019'!$D$4:$Q$843,14,0)</f>
        <v>23</v>
      </c>
      <c r="P1985" s="90">
        <f>VLOOKUP($B1985,'[10]Población Oficial 2019'!$E$6:$AW$96,10,0)</f>
        <v>30</v>
      </c>
      <c r="Q1985" s="90">
        <f>VLOOKUP($B1985,'[10]Población Oficial 2019'!$E$6:$AW$96,11,0)</f>
        <v>30</v>
      </c>
      <c r="R1985" s="90">
        <f>VLOOKUP($B1985,'[10]Población Oficial 2019'!$E$6:$AW$96,12,0)</f>
        <v>29</v>
      </c>
      <c r="S1985" s="90">
        <f>VLOOKUP($B1985,'[10]Población Oficial 2019'!$E$6:$AW$96,13,0)</f>
        <v>29</v>
      </c>
      <c r="T1985" s="90">
        <f>VLOOKUP($B1985,'[10]Población Oficial 2019'!$E$6:$AW$96,14,0)</f>
        <v>29</v>
      </c>
      <c r="U1985" s="90">
        <f>VLOOKUP($B1985,'[10]Población Oficial 2019'!$E$6:$AW$96,15,0)</f>
        <v>28</v>
      </c>
      <c r="V1985" s="90">
        <f>VLOOKUP($B1985,'[10]Población Oficial 2019'!$E$6:$AW$96,16,0)</f>
        <v>27</v>
      </c>
      <c r="W1985" s="90">
        <f>VLOOKUP($B1985,'[10]Población Oficial 2019'!$E$6:$AW$96,17,0)</f>
        <v>26</v>
      </c>
      <c r="X1985" s="90">
        <f>VLOOKUP($B1985,'[10]Población Oficial 2019'!$E$6:$AW$96,18,0)</f>
        <v>25</v>
      </c>
      <c r="Y1985" s="90">
        <f>VLOOKUP($B1985,'[10]Población Oficial 2019'!$E$6:$AW$96,19,0)</f>
        <v>23</v>
      </c>
      <c r="Z1985" s="90">
        <f>VLOOKUP($B1985,'[10]Población Oficial 2019'!$E$6:$AW$96,20,0)</f>
        <v>21</v>
      </c>
      <c r="AA1985" s="90">
        <f>VLOOKUP($B1985,'[10]Población Oficial 2019'!$E$6:$AW$96,21,0)</f>
        <v>20</v>
      </c>
      <c r="AB1985" s="90">
        <f>VLOOKUP($B1985,'[10]Población Oficial 2019'!$E$6:$AW$96,22,0)</f>
        <v>19</v>
      </c>
      <c r="AC1985" s="90">
        <f>VLOOKUP($B1985,'[10]Población Oficial 2019'!$E$6:$AW$96,23,0)</f>
        <v>17</v>
      </c>
      <c r="AD1985" s="90">
        <f>VLOOKUP($B1985,'[10]Población Oficial 2019'!$E$6:$AW$96,24,0)</f>
        <v>85</v>
      </c>
      <c r="AE1985" s="90">
        <f>VLOOKUP($B1985,'[10]Población Oficial 2019'!$E$6:$AW$96,25,0)</f>
        <v>85</v>
      </c>
      <c r="AF1985" s="90">
        <f>VLOOKUP($B1985,'[10]Población Oficial 2019'!$E$6:$AW$96,26,0)</f>
        <v>82</v>
      </c>
      <c r="AG1985" s="90">
        <f>VLOOKUP($B1985,'[10]Población Oficial 2019'!$E$6:$AW$96,27,0)</f>
        <v>68</v>
      </c>
      <c r="AH1985" s="90">
        <f>VLOOKUP($B1985,'[10]Población Oficial 2019'!$E$6:$AW$96,28,0)</f>
        <v>66</v>
      </c>
      <c r="AI1985" s="90">
        <f>VLOOKUP($B1985,'[10]Población Oficial 2019'!$E$6:$AW$96,29,0)</f>
        <v>56</v>
      </c>
      <c r="AJ1985" s="90">
        <f>VLOOKUP($B1985,'[10]Población Oficial 2019'!$E$6:$AW$96,30,0)</f>
        <v>44</v>
      </c>
      <c r="AK1985" s="90">
        <f>VLOOKUP($B1985,'[10]Población Oficial 2019'!$E$6:$AW$96,31,0)</f>
        <v>35</v>
      </c>
      <c r="AL1985" s="90">
        <f>VLOOKUP($B1985,'[10]Población Oficial 2019'!$E$6:$AW$96,32,0)</f>
        <v>28</v>
      </c>
      <c r="AM1985" s="90">
        <f>VLOOKUP($B1985,'[10]Población Oficial 2019'!$E$6:$AW$96,33,0)</f>
        <v>17</v>
      </c>
      <c r="AN1985" s="90">
        <f>VLOOKUP($B1985,'[10]Población Oficial 2019'!$E$6:$AW$96,34,0)</f>
        <v>12</v>
      </c>
      <c r="AO1985" s="90">
        <f>VLOOKUP($B1985,'[10]Población Oficial 2019'!$E$6:$AW$96,35,0)</f>
        <v>6</v>
      </c>
      <c r="AP1985" s="90">
        <f>VLOOKUP($B1985,'[10]Población Oficial 2019'!$E$6:$AW$96,36,0)</f>
        <v>6</v>
      </c>
      <c r="AQ1985" s="90">
        <f>VLOOKUP($B1985,'[10]Población Oficial 2019'!$E$6:$AW$96,41,0)</f>
        <v>518</v>
      </c>
      <c r="AR1985" s="90">
        <f>VLOOKUP($B1985,'[10]Población Oficial 2019'!$E$6:$AW$96,42,0)</f>
        <v>63</v>
      </c>
      <c r="AS1985" s="90">
        <f>VLOOKUP($B1985,'[10]Población Oficial 2019'!$E$6:$AW$96,43,0)</f>
        <v>45</v>
      </c>
      <c r="AT1985" s="90">
        <f>VLOOKUP($B1985,'[10]Población Oficial 2019'!$E$6:$AW$96,44,0)</f>
        <v>206</v>
      </c>
      <c r="AU1985" s="90">
        <f>VLOOKUP($B1985,'[10]Población Oficial 2019'!$E$6:$AW$96,45,0)</f>
        <v>13</v>
      </c>
    </row>
    <row r="1986" spans="1:47" ht="12">
      <c r="A1986" s="58">
        <v>1987</v>
      </c>
      <c r="B1986" s="58">
        <v>4316</v>
      </c>
      <c r="C1986" s="59" t="s">
        <v>1176</v>
      </c>
      <c r="D1986" s="59" t="s">
        <v>1007</v>
      </c>
      <c r="E1986" s="59" t="s">
        <v>1090</v>
      </c>
      <c r="F1986" s="59" t="s">
        <v>1097</v>
      </c>
      <c r="G1986" s="12" t="s">
        <v>271</v>
      </c>
      <c r="H1986" s="14">
        <f t="shared" si="468"/>
        <v>4316</v>
      </c>
      <c r="I1986" s="14">
        <f t="shared" si="469"/>
        <v>2869</v>
      </c>
      <c r="J1986" s="12">
        <f>VLOOKUP($B1986,'[1]METAS 2019'!$D$4:$Q$843,5,0)</f>
        <v>55</v>
      </c>
      <c r="K1986" s="12">
        <f>VLOOKUP($B1986,'[1]METAS 2019'!$D$4:$Q$843,4,0)</f>
        <v>67</v>
      </c>
      <c r="L1986" s="12">
        <f>VLOOKUP($B1986,'[1]METAS 2019'!$D$4:$Q$843,11,0)</f>
        <v>49</v>
      </c>
      <c r="M1986" s="12">
        <f>VLOOKUP($B1986,'[1]METAS 2019'!$D$4:$Q$843,12,0)</f>
        <v>53</v>
      </c>
      <c r="N1986" s="12">
        <f>VLOOKUP($B1986,'[1]METAS 2019'!$D$4:$Q$843,13,0)</f>
        <v>49</v>
      </c>
      <c r="O1986" s="12">
        <f>VLOOKUP($B1986,'[1]METAS 2019'!$D$4:$Q$843,14,0)</f>
        <v>62</v>
      </c>
      <c r="P1986" s="90">
        <f>VLOOKUP($B1986,'[10]Población Oficial 2019'!$E$6:$AW$96,10,0)</f>
        <v>79</v>
      </c>
      <c r="Q1986" s="90">
        <f>VLOOKUP($B1986,'[10]Población Oficial 2019'!$E$6:$AW$96,11,0)</f>
        <v>78</v>
      </c>
      <c r="R1986" s="90">
        <f>VLOOKUP($B1986,'[10]Población Oficial 2019'!$E$6:$AW$96,12,0)</f>
        <v>78</v>
      </c>
      <c r="S1986" s="90">
        <f>VLOOKUP($B1986,'[10]Población Oficial 2019'!$E$6:$AW$96,13,0)</f>
        <v>77</v>
      </c>
      <c r="T1986" s="90">
        <f>VLOOKUP($B1986,'[10]Población Oficial 2019'!$E$6:$AW$96,14,0)</f>
        <v>75</v>
      </c>
      <c r="U1986" s="90">
        <f>VLOOKUP($B1986,'[10]Población Oficial 2019'!$E$6:$AW$96,15,0)</f>
        <v>74</v>
      </c>
      <c r="V1986" s="90">
        <f>VLOOKUP($B1986,'[10]Población Oficial 2019'!$E$6:$AW$96,16,0)</f>
        <v>71</v>
      </c>
      <c r="W1986" s="90">
        <f>VLOOKUP($B1986,'[10]Población Oficial 2019'!$E$6:$AW$96,17,0)</f>
        <v>68</v>
      </c>
      <c r="X1986" s="90">
        <f>VLOOKUP($B1986,'[10]Población Oficial 2019'!$E$6:$AW$96,18,0)</f>
        <v>65</v>
      </c>
      <c r="Y1986" s="90">
        <f>VLOOKUP($B1986,'[10]Población Oficial 2019'!$E$6:$AW$96,19,0)</f>
        <v>61</v>
      </c>
      <c r="Z1986" s="90">
        <f>VLOOKUP($B1986,'[10]Población Oficial 2019'!$E$6:$AW$96,20,0)</f>
        <v>57</v>
      </c>
      <c r="AA1986" s="90">
        <f>VLOOKUP($B1986,'[10]Población Oficial 2019'!$E$6:$AW$96,21,0)</f>
        <v>53</v>
      </c>
      <c r="AB1986" s="90">
        <f>VLOOKUP($B1986,'[10]Población Oficial 2019'!$E$6:$AW$96,22,0)</f>
        <v>51</v>
      </c>
      <c r="AC1986" s="90">
        <f>VLOOKUP($B1986,'[10]Población Oficial 2019'!$E$6:$AW$96,23,0)</f>
        <v>49</v>
      </c>
      <c r="AD1986" s="90">
        <f>VLOOKUP($B1986,'[10]Población Oficial 2019'!$E$6:$AW$96,24,0)</f>
        <v>228</v>
      </c>
      <c r="AE1986" s="90">
        <f>VLOOKUP($B1986,'[10]Población Oficial 2019'!$E$6:$AW$96,25,0)</f>
        <v>229</v>
      </c>
      <c r="AF1986" s="90">
        <f>VLOOKUP($B1986,'[10]Población Oficial 2019'!$E$6:$AW$96,26,0)</f>
        <v>224</v>
      </c>
      <c r="AG1986" s="90">
        <f>VLOOKUP($B1986,'[10]Población Oficial 2019'!$E$6:$AW$96,27,0)</f>
        <v>184</v>
      </c>
      <c r="AH1986" s="90">
        <f>VLOOKUP($B1986,'[10]Población Oficial 2019'!$E$6:$AW$96,28,0)</f>
        <v>177</v>
      </c>
      <c r="AI1986" s="90">
        <f>VLOOKUP($B1986,'[10]Población Oficial 2019'!$E$6:$AW$96,29,0)</f>
        <v>151</v>
      </c>
      <c r="AJ1986" s="90">
        <f>VLOOKUP($B1986,'[10]Población Oficial 2019'!$E$6:$AW$96,30,0)</f>
        <v>119</v>
      </c>
      <c r="AK1986" s="90">
        <f>VLOOKUP($B1986,'[10]Población Oficial 2019'!$E$6:$AW$96,31,0)</f>
        <v>96</v>
      </c>
      <c r="AL1986" s="90">
        <f>VLOOKUP($B1986,'[10]Población Oficial 2019'!$E$6:$AW$96,32,0)</f>
        <v>76</v>
      </c>
      <c r="AM1986" s="90">
        <f>VLOOKUP($B1986,'[10]Población Oficial 2019'!$E$6:$AW$96,33,0)</f>
        <v>47</v>
      </c>
      <c r="AN1986" s="90">
        <f>VLOOKUP($B1986,'[10]Población Oficial 2019'!$E$6:$AW$96,34,0)</f>
        <v>34</v>
      </c>
      <c r="AO1986" s="90">
        <f>VLOOKUP($B1986,'[10]Población Oficial 2019'!$E$6:$AW$96,35,0)</f>
        <v>17</v>
      </c>
      <c r="AP1986" s="90">
        <f>VLOOKUP($B1986,'[10]Población Oficial 2019'!$E$6:$AW$96,36,0)</f>
        <v>16</v>
      </c>
      <c r="AQ1986" s="90">
        <f>VLOOKUP($B1986,'[10]Población Oficial 2019'!$E$6:$AW$96,41,0)</f>
        <v>1414</v>
      </c>
      <c r="AR1986" s="90">
        <f>VLOOKUP($B1986,'[10]Población Oficial 2019'!$E$6:$AW$96,42,0)</f>
        <v>172</v>
      </c>
      <c r="AS1986" s="90">
        <f>VLOOKUP($B1986,'[10]Población Oficial 2019'!$E$6:$AW$96,43,0)</f>
        <v>122</v>
      </c>
      <c r="AT1986" s="90">
        <f>VLOOKUP($B1986,'[10]Población Oficial 2019'!$E$6:$AW$96,44,0)</f>
        <v>563</v>
      </c>
      <c r="AU1986" s="90">
        <f>VLOOKUP($B1986,'[10]Población Oficial 2019'!$E$6:$AW$96,45,0)</f>
        <v>57</v>
      </c>
    </row>
    <row r="1987" spans="1:47" ht="12">
      <c r="A1987" s="58">
        <v>1988</v>
      </c>
      <c r="B1987" s="58">
        <v>4315</v>
      </c>
      <c r="C1987" s="59" t="s">
        <v>1176</v>
      </c>
      <c r="D1987" s="59" t="s">
        <v>1007</v>
      </c>
      <c r="E1987" s="59" t="s">
        <v>1090</v>
      </c>
      <c r="F1987" s="59" t="s">
        <v>1098</v>
      </c>
      <c r="G1987" s="12" t="s">
        <v>266</v>
      </c>
      <c r="H1987" s="14">
        <f t="shared" si="468"/>
        <v>4315</v>
      </c>
      <c r="I1987" s="14">
        <f t="shared" si="469"/>
        <v>1999</v>
      </c>
      <c r="J1987" s="12">
        <f>VLOOKUP($B1987,'[1]METAS 2019'!$D$4:$Q$843,5,0)</f>
        <v>32</v>
      </c>
      <c r="K1987" s="12">
        <f>VLOOKUP($B1987,'[1]METAS 2019'!$D$4:$Q$843,4,0)</f>
        <v>34</v>
      </c>
      <c r="L1987" s="12">
        <f>VLOOKUP($B1987,'[1]METAS 2019'!$D$4:$Q$843,11,0)</f>
        <v>34</v>
      </c>
      <c r="M1987" s="12">
        <f>VLOOKUP($B1987,'[1]METAS 2019'!$D$4:$Q$843,12,0)</f>
        <v>31</v>
      </c>
      <c r="N1987" s="12">
        <f>VLOOKUP($B1987,'[1]METAS 2019'!$D$4:$Q$843,13,0)</f>
        <v>39</v>
      </c>
      <c r="O1987" s="12">
        <f>VLOOKUP($B1987,'[1]METAS 2019'!$D$4:$Q$843,14,0)</f>
        <v>26</v>
      </c>
      <c r="P1987" s="90">
        <f>VLOOKUP($B1987,'[10]Población Oficial 2019'!$E$6:$AW$96,10,0)</f>
        <v>57</v>
      </c>
      <c r="Q1987" s="90">
        <f>VLOOKUP($B1987,'[10]Población Oficial 2019'!$E$6:$AW$96,11,0)</f>
        <v>57</v>
      </c>
      <c r="R1987" s="90">
        <f>VLOOKUP($B1987,'[10]Población Oficial 2019'!$E$6:$AW$96,12,0)</f>
        <v>56</v>
      </c>
      <c r="S1987" s="90">
        <f>VLOOKUP($B1987,'[10]Población Oficial 2019'!$E$6:$AW$96,13,0)</f>
        <v>55</v>
      </c>
      <c r="T1987" s="90">
        <f>VLOOKUP($B1987,'[10]Población Oficial 2019'!$E$6:$AW$96,14,0)</f>
        <v>53</v>
      </c>
      <c r="U1987" s="90">
        <f>VLOOKUP($B1987,'[10]Población Oficial 2019'!$E$6:$AW$96,15,0)</f>
        <v>52</v>
      </c>
      <c r="V1987" s="90">
        <f>VLOOKUP($B1987,'[10]Población Oficial 2019'!$E$6:$AW$96,16,0)</f>
        <v>51</v>
      </c>
      <c r="W1987" s="90">
        <f>VLOOKUP($B1987,'[10]Población Oficial 2019'!$E$6:$AW$96,17,0)</f>
        <v>48</v>
      </c>
      <c r="X1987" s="90">
        <f>VLOOKUP($B1987,'[10]Población Oficial 2019'!$E$6:$AW$96,18,0)</f>
        <v>46</v>
      </c>
      <c r="Y1987" s="90">
        <f>VLOOKUP($B1987,'[10]Población Oficial 2019'!$E$6:$AW$96,19,0)</f>
        <v>44</v>
      </c>
      <c r="Z1987" s="90">
        <f>VLOOKUP($B1987,'[10]Población Oficial 2019'!$E$6:$AW$96,20,0)</f>
        <v>41</v>
      </c>
      <c r="AA1987" s="90">
        <f>VLOOKUP($B1987,'[10]Población Oficial 2019'!$E$6:$AW$96,21,0)</f>
        <v>39</v>
      </c>
      <c r="AB1987" s="90">
        <f>VLOOKUP($B1987,'[10]Población Oficial 2019'!$E$6:$AW$96,22,0)</f>
        <v>37</v>
      </c>
      <c r="AC1987" s="90">
        <f>VLOOKUP($B1987,'[10]Población Oficial 2019'!$E$6:$AW$96,23,0)</f>
        <v>34</v>
      </c>
      <c r="AD1987" s="90">
        <f>VLOOKUP($B1987,'[10]Población Oficial 2019'!$E$6:$AW$96,24,0)</f>
        <v>162</v>
      </c>
      <c r="AE1987" s="90">
        <f>VLOOKUP($B1987,'[10]Población Oficial 2019'!$E$6:$AW$96,25,0)</f>
        <v>163</v>
      </c>
      <c r="AF1987" s="90">
        <f>VLOOKUP($B1987,'[10]Población Oficial 2019'!$E$6:$AW$96,26,0)</f>
        <v>158</v>
      </c>
      <c r="AG1987" s="90">
        <f>VLOOKUP($B1987,'[10]Población Oficial 2019'!$E$6:$AW$96,27,0)</f>
        <v>131</v>
      </c>
      <c r="AH1987" s="90">
        <f>VLOOKUP($B1987,'[10]Población Oficial 2019'!$E$6:$AW$96,28,0)</f>
        <v>126</v>
      </c>
      <c r="AI1987" s="90">
        <f>VLOOKUP($B1987,'[10]Población Oficial 2019'!$E$6:$AW$96,29,0)</f>
        <v>108</v>
      </c>
      <c r="AJ1987" s="90">
        <f>VLOOKUP($B1987,'[10]Población Oficial 2019'!$E$6:$AW$96,30,0)</f>
        <v>84</v>
      </c>
      <c r="AK1987" s="90">
        <f>VLOOKUP($B1987,'[10]Población Oficial 2019'!$E$6:$AW$96,31,0)</f>
        <v>67</v>
      </c>
      <c r="AL1987" s="90">
        <f>VLOOKUP($B1987,'[10]Población Oficial 2019'!$E$6:$AW$96,32,0)</f>
        <v>54</v>
      </c>
      <c r="AM1987" s="90">
        <f>VLOOKUP($B1987,'[10]Población Oficial 2019'!$E$6:$AW$96,33,0)</f>
        <v>33</v>
      </c>
      <c r="AN1987" s="90">
        <f>VLOOKUP($B1987,'[10]Población Oficial 2019'!$E$6:$AW$96,34,0)</f>
        <v>24</v>
      </c>
      <c r="AO1987" s="90">
        <f>VLOOKUP($B1987,'[10]Población Oficial 2019'!$E$6:$AW$96,35,0)</f>
        <v>12</v>
      </c>
      <c r="AP1987" s="90">
        <f>VLOOKUP($B1987,'[10]Población Oficial 2019'!$E$6:$AW$96,36,0)</f>
        <v>11</v>
      </c>
      <c r="AQ1987" s="90">
        <f>VLOOKUP($B1987,'[10]Población Oficial 2019'!$E$6:$AW$96,41,0)</f>
        <v>984</v>
      </c>
      <c r="AR1987" s="90">
        <f>VLOOKUP($B1987,'[10]Población Oficial 2019'!$E$6:$AW$96,42,0)</f>
        <v>120</v>
      </c>
      <c r="AS1987" s="90">
        <f>VLOOKUP($B1987,'[10]Población Oficial 2019'!$E$6:$AW$96,43,0)</f>
        <v>85</v>
      </c>
      <c r="AT1987" s="90">
        <f>VLOOKUP($B1987,'[10]Población Oficial 2019'!$E$6:$AW$96,44,0)</f>
        <v>392</v>
      </c>
      <c r="AU1987" s="90">
        <f>VLOOKUP($B1987,'[10]Población Oficial 2019'!$E$6:$AW$96,45,0)</f>
        <v>32</v>
      </c>
    </row>
    <row r="1988" spans="1:47" ht="12">
      <c r="A1988" s="58">
        <v>1989</v>
      </c>
      <c r="B1988" s="58">
        <v>4312</v>
      </c>
      <c r="C1988" s="59" t="s">
        <v>1176</v>
      </c>
      <c r="D1988" s="59" t="s">
        <v>1007</v>
      </c>
      <c r="E1988" s="59" t="s">
        <v>1090</v>
      </c>
      <c r="F1988" s="59" t="s">
        <v>1099</v>
      </c>
      <c r="G1988" s="12" t="s">
        <v>271</v>
      </c>
      <c r="H1988" s="14">
        <f t="shared" si="468"/>
        <v>4312</v>
      </c>
      <c r="I1988" s="14">
        <f t="shared" si="469"/>
        <v>3283</v>
      </c>
      <c r="J1988" s="12">
        <f>VLOOKUP($B1988,'[1]METAS 2019'!$D$4:$Q$843,5,0)</f>
        <v>40</v>
      </c>
      <c r="K1988" s="12">
        <f>VLOOKUP($B1988,'[1]METAS 2019'!$D$4:$Q$843,4,0)</f>
        <v>44</v>
      </c>
      <c r="L1988" s="12">
        <f>VLOOKUP($B1988,'[1]METAS 2019'!$D$4:$Q$843,11,0)</f>
        <v>51</v>
      </c>
      <c r="M1988" s="12">
        <f>VLOOKUP($B1988,'[1]METAS 2019'!$D$4:$Q$843,12,0)</f>
        <v>45</v>
      </c>
      <c r="N1988" s="12">
        <f>VLOOKUP($B1988,'[1]METAS 2019'!$D$4:$Q$843,13,0)</f>
        <v>63</v>
      </c>
      <c r="O1988" s="12">
        <f>VLOOKUP($B1988,'[1]METAS 2019'!$D$4:$Q$843,14,0)</f>
        <v>48</v>
      </c>
      <c r="P1988" s="90">
        <f>VLOOKUP($B1988,'[10]Población Oficial 2019'!$E$6:$AW$96,10,0)</f>
        <v>94</v>
      </c>
      <c r="Q1988" s="90">
        <f>VLOOKUP($B1988,'[10]Población Oficial 2019'!$E$6:$AW$96,11,0)</f>
        <v>93</v>
      </c>
      <c r="R1988" s="90">
        <f>VLOOKUP($B1988,'[10]Población Oficial 2019'!$E$6:$AW$96,12,0)</f>
        <v>92</v>
      </c>
      <c r="S1988" s="90">
        <f>VLOOKUP($B1988,'[10]Población Oficial 2019'!$E$6:$AW$96,13,0)</f>
        <v>91</v>
      </c>
      <c r="T1988" s="90">
        <f>VLOOKUP($B1988,'[10]Población Oficial 2019'!$E$6:$AW$96,14,0)</f>
        <v>90</v>
      </c>
      <c r="U1988" s="90">
        <f>VLOOKUP($B1988,'[10]Población Oficial 2019'!$E$6:$AW$96,15,0)</f>
        <v>87</v>
      </c>
      <c r="V1988" s="90">
        <f>VLOOKUP($B1988,'[10]Población Oficial 2019'!$E$6:$AW$96,16,0)</f>
        <v>84</v>
      </c>
      <c r="W1988" s="90">
        <f>VLOOKUP($B1988,'[10]Población Oficial 2019'!$E$6:$AW$96,17,0)</f>
        <v>80</v>
      </c>
      <c r="X1988" s="90">
        <f>VLOOKUP($B1988,'[10]Población Oficial 2019'!$E$6:$AW$96,18,0)</f>
        <v>77</v>
      </c>
      <c r="Y1988" s="90">
        <f>VLOOKUP($B1988,'[10]Población Oficial 2019'!$E$6:$AW$96,19,0)</f>
        <v>71</v>
      </c>
      <c r="Z1988" s="90">
        <f>VLOOKUP($B1988,'[10]Población Oficial 2019'!$E$6:$AW$96,20,0)</f>
        <v>67</v>
      </c>
      <c r="AA1988" s="90">
        <f>VLOOKUP($B1988,'[10]Población Oficial 2019'!$E$6:$AW$96,21,0)</f>
        <v>64</v>
      </c>
      <c r="AB1988" s="90">
        <f>VLOOKUP($B1988,'[10]Población Oficial 2019'!$E$6:$AW$96,22,0)</f>
        <v>61</v>
      </c>
      <c r="AC1988" s="90">
        <f>VLOOKUP($B1988,'[10]Población Oficial 2019'!$E$6:$AW$96,23,0)</f>
        <v>57</v>
      </c>
      <c r="AD1988" s="90">
        <f>VLOOKUP($B1988,'[10]Población Oficial 2019'!$E$6:$AW$96,24,0)</f>
        <v>269</v>
      </c>
      <c r="AE1988" s="90">
        <f>VLOOKUP($B1988,'[10]Población Oficial 2019'!$E$6:$AW$96,25,0)</f>
        <v>270</v>
      </c>
      <c r="AF1988" s="90">
        <f>VLOOKUP($B1988,'[10]Población Oficial 2019'!$E$6:$AW$96,26,0)</f>
        <v>263</v>
      </c>
      <c r="AG1988" s="90">
        <f>VLOOKUP($B1988,'[10]Población Oficial 2019'!$E$6:$AW$96,27,0)</f>
        <v>217</v>
      </c>
      <c r="AH1988" s="90">
        <f>VLOOKUP($B1988,'[10]Población Oficial 2019'!$E$6:$AW$96,28,0)</f>
        <v>209</v>
      </c>
      <c r="AI1988" s="90">
        <f>VLOOKUP($B1988,'[10]Población Oficial 2019'!$E$6:$AW$96,29,0)</f>
        <v>179</v>
      </c>
      <c r="AJ1988" s="90">
        <f>VLOOKUP($B1988,'[10]Población Oficial 2019'!$E$6:$AW$96,30,0)</f>
        <v>140</v>
      </c>
      <c r="AK1988" s="90">
        <f>VLOOKUP($B1988,'[10]Población Oficial 2019'!$E$6:$AW$96,31,0)</f>
        <v>113</v>
      </c>
      <c r="AL1988" s="90">
        <f>VLOOKUP($B1988,'[10]Población Oficial 2019'!$E$6:$AW$96,32,0)</f>
        <v>90</v>
      </c>
      <c r="AM1988" s="90">
        <f>VLOOKUP($B1988,'[10]Población Oficial 2019'!$E$6:$AW$96,33,0)</f>
        <v>56</v>
      </c>
      <c r="AN1988" s="90">
        <f>VLOOKUP($B1988,'[10]Población Oficial 2019'!$E$6:$AW$96,34,0)</f>
        <v>39</v>
      </c>
      <c r="AO1988" s="90">
        <f>VLOOKUP($B1988,'[10]Población Oficial 2019'!$E$6:$AW$96,35,0)</f>
        <v>20</v>
      </c>
      <c r="AP1988" s="90">
        <f>VLOOKUP($B1988,'[10]Población Oficial 2019'!$E$6:$AW$96,36,0)</f>
        <v>19</v>
      </c>
      <c r="AQ1988" s="90">
        <f>VLOOKUP($B1988,'[10]Población Oficial 2019'!$E$6:$AW$96,41,0)</f>
        <v>1613</v>
      </c>
      <c r="AR1988" s="90">
        <f>VLOOKUP($B1988,'[10]Población Oficial 2019'!$E$6:$AW$96,42,0)</f>
        <v>197</v>
      </c>
      <c r="AS1988" s="90">
        <f>VLOOKUP($B1988,'[10]Población Oficial 2019'!$E$6:$AW$96,43,0)</f>
        <v>139</v>
      </c>
      <c r="AT1988" s="90">
        <f>VLOOKUP($B1988,'[10]Población Oficial 2019'!$E$6:$AW$96,44,0)</f>
        <v>642</v>
      </c>
      <c r="AU1988" s="90">
        <f>VLOOKUP($B1988,'[10]Población Oficial 2019'!$E$6:$AW$96,45,0)</f>
        <v>41</v>
      </c>
    </row>
  </sheetData>
  <autoFilter ref="A3:AU1988">
    <filterColumn colId="43" showButton="0"/>
    <filterColumn colId="44" showButton="0"/>
    <filterColumn colId="45" showButton="0"/>
  </autoFilter>
  <mergeCells count="84">
    <mergeCell ref="AQ3:AQ4"/>
    <mergeCell ref="N3:N4"/>
    <mergeCell ref="AA3:AA4"/>
    <mergeCell ref="Q3:Q4"/>
    <mergeCell ref="R3:R4"/>
    <mergeCell ref="O3:O4"/>
    <mergeCell ref="P3:P4"/>
    <mergeCell ref="S3:S4"/>
    <mergeCell ref="T3:T4"/>
    <mergeCell ref="Y3:Y4"/>
    <mergeCell ref="Z3:Z4"/>
    <mergeCell ref="U3:U4"/>
    <mergeCell ref="V3:V4"/>
    <mergeCell ref="W3:W4"/>
    <mergeCell ref="X3:X4"/>
    <mergeCell ref="AG3:AG4"/>
    <mergeCell ref="AR3:AU3"/>
    <mergeCell ref="AK3:AK4"/>
    <mergeCell ref="AL3:AL4"/>
    <mergeCell ref="A3:A4"/>
    <mergeCell ref="B3:B4"/>
    <mergeCell ref="C3:C4"/>
    <mergeCell ref="D3:D4"/>
    <mergeCell ref="M3:M4"/>
    <mergeCell ref="K3:K4"/>
    <mergeCell ref="L3:L4"/>
    <mergeCell ref="E3:E4"/>
    <mergeCell ref="F3:F4"/>
    <mergeCell ref="G3:G4"/>
    <mergeCell ref="I3:I4"/>
    <mergeCell ref="J3:J4"/>
    <mergeCell ref="AI3:AI4"/>
    <mergeCell ref="AN3:AN4"/>
    <mergeCell ref="AO3:AO4"/>
    <mergeCell ref="AP3:AP4"/>
    <mergeCell ref="AM3:AM4"/>
    <mergeCell ref="AH3:AH4"/>
    <mergeCell ref="AJ3:AJ4"/>
    <mergeCell ref="AB3:AB4"/>
    <mergeCell ref="AC3:AC4"/>
    <mergeCell ref="AD3:AD4"/>
    <mergeCell ref="AE3:AE4"/>
    <mergeCell ref="AF3:AF4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AR1:AU1"/>
    <mergeCell ref="U1:U2"/>
    <mergeCell ref="V1:V2"/>
    <mergeCell ref="W1:W2"/>
    <mergeCell ref="X1:X2"/>
    <mergeCell ref="AJ1:AJ2"/>
    <mergeCell ref="AK1:AK2"/>
    <mergeCell ref="AL1:AL2"/>
    <mergeCell ref="AM1:AM2"/>
    <mergeCell ref="AQ1:AQ2"/>
    <mergeCell ref="H3:H4"/>
    <mergeCell ref="AN1:AN2"/>
    <mergeCell ref="AO1:AO2"/>
    <mergeCell ref="AP1:AP2"/>
    <mergeCell ref="AD1:AD2"/>
    <mergeCell ref="AE1:AE2"/>
    <mergeCell ref="AF1:AF2"/>
    <mergeCell ref="AG1:AG2"/>
    <mergeCell ref="AH1:AH2"/>
    <mergeCell ref="Y1:Y2"/>
    <mergeCell ref="Z1:Z2"/>
    <mergeCell ref="AA1:AA2"/>
    <mergeCell ref="AB1:AB2"/>
    <mergeCell ref="AC1:AC2"/>
    <mergeCell ref="T1:T2"/>
    <mergeCell ref="AI1:AI2"/>
    <mergeCell ref="G1:G2"/>
    <mergeCell ref="H1:H2"/>
    <mergeCell ref="I1:I2"/>
    <mergeCell ref="E1:E2"/>
    <mergeCell ref="F1:F2"/>
  </mergeCells>
  <printOptions horizontalCentered="1"/>
  <pageMargins left="0.15748031496062992" right="0.15748031496062992" top="0.33" bottom="0.17" header="0.15748031496062992" footer="0.17"/>
  <pageSetup paperSize="9" scale="2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837"/>
  <sheetViews>
    <sheetView topLeftCell="A802" workbookViewId="0">
      <selection activeCell="H3" sqref="H3"/>
    </sheetView>
  </sheetViews>
  <sheetFormatPr baseColWidth="10" defaultRowHeight="15"/>
  <cols>
    <col min="6" max="6" width="15.85546875" customWidth="1"/>
    <col min="7" max="7" width="41.85546875" style="24" customWidth="1"/>
  </cols>
  <sheetData>
    <row r="3" spans="2:8">
      <c r="B3" s="24" t="s">
        <v>1217</v>
      </c>
      <c r="C3" s="24" t="s">
        <v>262</v>
      </c>
      <c r="D3" s="24" t="s">
        <v>263</v>
      </c>
      <c r="E3" s="24" t="s">
        <v>1218</v>
      </c>
      <c r="F3" s="24" t="s">
        <v>1219</v>
      </c>
      <c r="G3" s="108">
        <v>4538</v>
      </c>
      <c r="H3" s="24">
        <v>541</v>
      </c>
    </row>
    <row r="4" spans="2:8">
      <c r="B4" s="24" t="s">
        <v>1217</v>
      </c>
      <c r="C4" s="24" t="s">
        <v>262</v>
      </c>
      <c r="D4" s="24" t="s">
        <v>263</v>
      </c>
      <c r="E4" s="24" t="s">
        <v>162</v>
      </c>
      <c r="F4" s="24" t="s">
        <v>1220</v>
      </c>
      <c r="G4" s="108">
        <v>4622</v>
      </c>
      <c r="H4" s="24">
        <v>35</v>
      </c>
    </row>
    <row r="5" spans="2:8">
      <c r="B5" s="24" t="s">
        <v>1217</v>
      </c>
      <c r="C5" s="24" t="s">
        <v>262</v>
      </c>
      <c r="D5" s="24" t="s">
        <v>263</v>
      </c>
      <c r="E5" s="24" t="s">
        <v>165</v>
      </c>
      <c r="F5" s="24" t="s">
        <v>1221</v>
      </c>
      <c r="G5" s="108">
        <v>4630</v>
      </c>
      <c r="H5" s="24">
        <v>24</v>
      </c>
    </row>
    <row r="6" spans="2:8">
      <c r="B6" s="24" t="s">
        <v>1217</v>
      </c>
      <c r="C6" s="24" t="s">
        <v>262</v>
      </c>
      <c r="D6" s="24" t="s">
        <v>263</v>
      </c>
      <c r="E6" s="24" t="s">
        <v>167</v>
      </c>
      <c r="F6" s="24" t="s">
        <v>1222</v>
      </c>
      <c r="G6" s="108">
        <v>4545</v>
      </c>
      <c r="H6" s="24">
        <v>81</v>
      </c>
    </row>
    <row r="7" spans="2:8">
      <c r="B7" s="24" t="s">
        <v>1217</v>
      </c>
      <c r="C7" s="24" t="s">
        <v>262</v>
      </c>
      <c r="D7" s="24" t="s">
        <v>263</v>
      </c>
      <c r="E7" s="24" t="s">
        <v>1223</v>
      </c>
      <c r="F7" s="24" t="s">
        <v>1224</v>
      </c>
      <c r="G7" s="108">
        <v>4544</v>
      </c>
      <c r="H7" s="24">
        <v>31</v>
      </c>
    </row>
    <row r="8" spans="2:8">
      <c r="B8" s="24" t="s">
        <v>1217</v>
      </c>
      <c r="C8" s="24" t="s">
        <v>262</v>
      </c>
      <c r="D8" s="24" t="s">
        <v>272</v>
      </c>
      <c r="E8" s="24" t="s">
        <v>161</v>
      </c>
      <c r="F8" s="24" t="s">
        <v>1225</v>
      </c>
      <c r="G8" s="108">
        <v>4547</v>
      </c>
      <c r="H8" s="24">
        <v>329</v>
      </c>
    </row>
    <row r="9" spans="2:8">
      <c r="B9" s="24" t="s">
        <v>1217</v>
      </c>
      <c r="C9" s="24" t="s">
        <v>262</v>
      </c>
      <c r="D9" s="24" t="s">
        <v>272</v>
      </c>
      <c r="E9" s="24" t="s">
        <v>172</v>
      </c>
      <c r="F9" s="24" t="s">
        <v>1226</v>
      </c>
      <c r="G9" s="108">
        <v>4555</v>
      </c>
      <c r="H9" s="24">
        <v>47</v>
      </c>
    </row>
    <row r="10" spans="2:8">
      <c r="B10" s="24" t="s">
        <v>1217</v>
      </c>
      <c r="C10" s="24" t="s">
        <v>262</v>
      </c>
      <c r="D10" s="24" t="s">
        <v>272</v>
      </c>
      <c r="E10" s="24" t="s">
        <v>164</v>
      </c>
      <c r="F10" s="24" t="s">
        <v>1227</v>
      </c>
      <c r="G10" s="108">
        <v>4632</v>
      </c>
      <c r="H10" s="24">
        <v>15</v>
      </c>
    </row>
    <row r="11" spans="2:8">
      <c r="B11" s="24" t="s">
        <v>1217</v>
      </c>
      <c r="C11" s="24" t="s">
        <v>262</v>
      </c>
      <c r="D11" s="24" t="s">
        <v>272</v>
      </c>
      <c r="E11" s="24" t="s">
        <v>170</v>
      </c>
      <c r="F11" s="24" t="s">
        <v>1228</v>
      </c>
      <c r="G11" s="108">
        <v>4553</v>
      </c>
      <c r="H11" s="24">
        <v>23</v>
      </c>
    </row>
    <row r="12" spans="2:8">
      <c r="B12" s="24" t="s">
        <v>1217</v>
      </c>
      <c r="C12" s="24" t="s">
        <v>262</v>
      </c>
      <c r="D12" s="24" t="s">
        <v>272</v>
      </c>
      <c r="E12" s="24" t="s">
        <v>173</v>
      </c>
      <c r="F12" s="24" t="s">
        <v>1229</v>
      </c>
      <c r="G12" s="108">
        <v>4552</v>
      </c>
      <c r="H12" s="24">
        <v>43</v>
      </c>
    </row>
    <row r="13" spans="2:8">
      <c r="B13" s="24" t="s">
        <v>1217</v>
      </c>
      <c r="C13" s="24" t="s">
        <v>262</v>
      </c>
      <c r="D13" s="24" t="s">
        <v>272</v>
      </c>
      <c r="E13" s="24" t="s">
        <v>163</v>
      </c>
      <c r="F13" s="24" t="s">
        <v>1230</v>
      </c>
      <c r="G13" s="108">
        <v>4548</v>
      </c>
      <c r="H13" s="24">
        <v>27</v>
      </c>
    </row>
    <row r="14" spans="2:8">
      <c r="B14" s="24" t="s">
        <v>1217</v>
      </c>
      <c r="C14" s="24" t="s">
        <v>262</v>
      </c>
      <c r="D14" s="24" t="s">
        <v>272</v>
      </c>
      <c r="E14" s="24" t="s">
        <v>174</v>
      </c>
      <c r="F14" s="24" t="s">
        <v>1231</v>
      </c>
      <c r="G14" s="108">
        <v>4551</v>
      </c>
      <c r="H14" s="24">
        <v>38</v>
      </c>
    </row>
    <row r="15" spans="2:8">
      <c r="B15" s="24" t="s">
        <v>1217</v>
      </c>
      <c r="C15" s="24" t="s">
        <v>262</v>
      </c>
      <c r="D15" s="24" t="s">
        <v>272</v>
      </c>
      <c r="E15" s="24" t="s">
        <v>1232</v>
      </c>
      <c r="F15" s="24" t="s">
        <v>1233</v>
      </c>
      <c r="G15" s="108">
        <v>4549</v>
      </c>
      <c r="H15" s="24">
        <v>17</v>
      </c>
    </row>
    <row r="16" spans="2:8">
      <c r="B16" s="24" t="s">
        <v>1217</v>
      </c>
      <c r="C16" s="24" t="s">
        <v>262</v>
      </c>
      <c r="D16" s="24" t="s">
        <v>272</v>
      </c>
      <c r="E16" s="24" t="s">
        <v>171</v>
      </c>
      <c r="F16" s="24" t="s">
        <v>1234</v>
      </c>
      <c r="G16" s="108">
        <v>4554</v>
      </c>
      <c r="H16" s="24">
        <v>24</v>
      </c>
    </row>
    <row r="17" spans="2:8">
      <c r="B17" s="24" t="s">
        <v>1217</v>
      </c>
      <c r="C17" s="24" t="s">
        <v>262</v>
      </c>
      <c r="D17" s="24" t="s">
        <v>269</v>
      </c>
      <c r="E17" s="24" t="s">
        <v>270</v>
      </c>
      <c r="F17" s="24" t="s">
        <v>1235</v>
      </c>
      <c r="G17" s="108">
        <v>4587</v>
      </c>
      <c r="H17" s="24">
        <v>518</v>
      </c>
    </row>
    <row r="18" spans="2:8">
      <c r="B18" s="24" t="s">
        <v>1217</v>
      </c>
      <c r="C18" s="24" t="s">
        <v>262</v>
      </c>
      <c r="D18" s="24" t="s">
        <v>269</v>
      </c>
      <c r="E18" s="24" t="s">
        <v>178</v>
      </c>
      <c r="F18" s="24" t="s">
        <v>1236</v>
      </c>
      <c r="G18" s="108">
        <v>4589</v>
      </c>
      <c r="H18" s="24">
        <v>100</v>
      </c>
    </row>
    <row r="19" spans="2:8">
      <c r="B19" s="24" t="s">
        <v>1217</v>
      </c>
      <c r="C19" s="24" t="s">
        <v>262</v>
      </c>
      <c r="D19" s="24" t="s">
        <v>269</v>
      </c>
      <c r="E19" s="24" t="s">
        <v>177</v>
      </c>
      <c r="F19" s="24" t="s">
        <v>1237</v>
      </c>
      <c r="G19" s="108">
        <v>4592</v>
      </c>
      <c r="H19" s="24">
        <v>28</v>
      </c>
    </row>
    <row r="20" spans="2:8">
      <c r="B20" s="24" t="s">
        <v>1217</v>
      </c>
      <c r="C20" s="24" t="s">
        <v>262</v>
      </c>
      <c r="D20" s="24" t="s">
        <v>269</v>
      </c>
      <c r="E20" s="24" t="s">
        <v>1238</v>
      </c>
      <c r="F20" s="24" t="s">
        <v>1239</v>
      </c>
      <c r="G20" s="108">
        <v>4591</v>
      </c>
      <c r="H20" s="24">
        <v>79</v>
      </c>
    </row>
    <row r="21" spans="2:8">
      <c r="B21" s="24" t="s">
        <v>1217</v>
      </c>
      <c r="C21" s="24" t="s">
        <v>262</v>
      </c>
      <c r="D21" s="24" t="s">
        <v>269</v>
      </c>
      <c r="E21" s="24" t="s">
        <v>168</v>
      </c>
      <c r="F21" s="24" t="s">
        <v>1240</v>
      </c>
      <c r="G21" s="108">
        <v>4590</v>
      </c>
      <c r="H21" s="24">
        <v>143</v>
      </c>
    </row>
    <row r="22" spans="2:8">
      <c r="B22" s="24" t="s">
        <v>1217</v>
      </c>
      <c r="C22" s="24" t="s">
        <v>262</v>
      </c>
      <c r="D22" s="24" t="s">
        <v>269</v>
      </c>
      <c r="E22" s="24" t="s">
        <v>1241</v>
      </c>
      <c r="F22" s="24" t="s">
        <v>1242</v>
      </c>
      <c r="G22" s="108">
        <v>4588</v>
      </c>
      <c r="H22" s="24">
        <v>216</v>
      </c>
    </row>
    <row r="23" spans="2:8">
      <c r="B23" s="24" t="s">
        <v>1217</v>
      </c>
      <c r="C23" s="24" t="s">
        <v>276</v>
      </c>
      <c r="D23" s="24" t="s">
        <v>352</v>
      </c>
      <c r="E23" s="24" t="s">
        <v>288</v>
      </c>
      <c r="F23" s="24" t="s">
        <v>1243</v>
      </c>
      <c r="G23" s="108">
        <v>4655</v>
      </c>
      <c r="H23" s="24">
        <v>1668</v>
      </c>
    </row>
    <row r="24" spans="2:8">
      <c r="B24" s="24" t="s">
        <v>1217</v>
      </c>
      <c r="C24" s="24" t="s">
        <v>276</v>
      </c>
      <c r="D24" s="24" t="s">
        <v>352</v>
      </c>
      <c r="E24" s="24" t="s">
        <v>1244</v>
      </c>
      <c r="F24" s="24" t="s">
        <v>1245</v>
      </c>
      <c r="G24" s="108">
        <v>7686</v>
      </c>
      <c r="H24" s="24">
        <v>7451</v>
      </c>
    </row>
    <row r="25" spans="2:8">
      <c r="B25" s="24" t="s">
        <v>1217</v>
      </c>
      <c r="C25" s="24" t="s">
        <v>276</v>
      </c>
      <c r="D25" s="24" t="s">
        <v>433</v>
      </c>
      <c r="E25" s="24" t="s">
        <v>1246</v>
      </c>
      <c r="F25" s="24" t="s">
        <v>1247</v>
      </c>
      <c r="G25" s="108">
        <v>4593</v>
      </c>
      <c r="H25" s="24">
        <v>500</v>
      </c>
    </row>
    <row r="26" spans="2:8">
      <c r="B26" s="24" t="s">
        <v>1217</v>
      </c>
      <c r="C26" s="24" t="s">
        <v>276</v>
      </c>
      <c r="D26" s="24" t="s">
        <v>433</v>
      </c>
      <c r="E26" s="24" t="s">
        <v>1248</v>
      </c>
      <c r="F26" s="24" t="s">
        <v>1249</v>
      </c>
      <c r="G26" s="108">
        <v>4658</v>
      </c>
      <c r="H26" s="24">
        <v>147</v>
      </c>
    </row>
    <row r="27" spans="2:8">
      <c r="B27" s="24" t="s">
        <v>1217</v>
      </c>
      <c r="C27" s="24" t="s">
        <v>276</v>
      </c>
      <c r="D27" s="24" t="s">
        <v>433</v>
      </c>
      <c r="E27" s="24" t="s">
        <v>1250</v>
      </c>
      <c r="F27" s="24" t="s">
        <v>1251</v>
      </c>
      <c r="G27" s="108">
        <v>11808</v>
      </c>
      <c r="H27" s="24">
        <v>19</v>
      </c>
    </row>
    <row r="28" spans="2:8">
      <c r="B28" s="24" t="s">
        <v>1217</v>
      </c>
      <c r="C28" s="24" t="s">
        <v>276</v>
      </c>
      <c r="D28" s="24" t="s">
        <v>433</v>
      </c>
      <c r="E28" s="24" t="s">
        <v>64</v>
      </c>
      <c r="F28" s="24" t="s">
        <v>1252</v>
      </c>
      <c r="G28" s="108">
        <v>4648</v>
      </c>
      <c r="H28" s="24">
        <v>64</v>
      </c>
    </row>
    <row r="29" spans="2:8">
      <c r="B29" s="24" t="s">
        <v>1217</v>
      </c>
      <c r="C29" s="24" t="s">
        <v>276</v>
      </c>
      <c r="D29" s="24" t="s">
        <v>433</v>
      </c>
      <c r="E29" s="24" t="s">
        <v>90</v>
      </c>
      <c r="F29" s="24" t="s">
        <v>1253</v>
      </c>
      <c r="G29" s="108">
        <v>4600</v>
      </c>
      <c r="H29" s="24">
        <v>3</v>
      </c>
    </row>
    <row r="30" spans="2:8">
      <c r="B30" s="24" t="s">
        <v>1217</v>
      </c>
      <c r="C30" s="24" t="s">
        <v>276</v>
      </c>
      <c r="D30" s="24" t="s">
        <v>433</v>
      </c>
      <c r="E30" s="24" t="s">
        <v>80</v>
      </c>
      <c r="F30" s="24" t="s">
        <v>1254</v>
      </c>
      <c r="G30" s="108">
        <v>4650</v>
      </c>
      <c r="H30" s="24">
        <v>26</v>
      </c>
    </row>
    <row r="31" spans="2:8">
      <c r="B31" s="24" t="s">
        <v>1217</v>
      </c>
      <c r="C31" s="24" t="s">
        <v>276</v>
      </c>
      <c r="D31" s="24" t="s">
        <v>433</v>
      </c>
      <c r="E31" s="24" t="s">
        <v>1255</v>
      </c>
      <c r="F31" s="24" t="s">
        <v>1256</v>
      </c>
      <c r="G31" s="108">
        <v>6667</v>
      </c>
      <c r="H31" s="24">
        <v>5</v>
      </c>
    </row>
    <row r="32" spans="2:8">
      <c r="B32" s="24" t="s">
        <v>1217</v>
      </c>
      <c r="C32" s="24" t="s">
        <v>276</v>
      </c>
      <c r="D32" s="24" t="s">
        <v>433</v>
      </c>
      <c r="E32" s="24" t="s">
        <v>89</v>
      </c>
      <c r="F32" s="24" t="s">
        <v>1257</v>
      </c>
      <c r="G32" s="108">
        <v>4601</v>
      </c>
      <c r="H32" s="24">
        <v>14</v>
      </c>
    </row>
    <row r="33" spans="2:8">
      <c r="B33" s="24" t="s">
        <v>1217</v>
      </c>
      <c r="C33" s="24" t="s">
        <v>276</v>
      </c>
      <c r="D33" s="24" t="s">
        <v>433</v>
      </c>
      <c r="E33" s="24" t="s">
        <v>78</v>
      </c>
      <c r="F33" s="24" t="s">
        <v>1258</v>
      </c>
      <c r="G33" s="108">
        <v>4604</v>
      </c>
      <c r="H33" s="24">
        <v>76</v>
      </c>
    </row>
    <row r="34" spans="2:8">
      <c r="B34" s="24" t="s">
        <v>1217</v>
      </c>
      <c r="C34" s="24" t="s">
        <v>276</v>
      </c>
      <c r="D34" s="24" t="s">
        <v>433</v>
      </c>
      <c r="E34" s="24" t="s">
        <v>81</v>
      </c>
      <c r="F34" s="24" t="s">
        <v>1259</v>
      </c>
      <c r="G34" s="108">
        <v>4647</v>
      </c>
      <c r="H34" s="24">
        <v>14</v>
      </c>
    </row>
    <row r="35" spans="2:8">
      <c r="B35" s="24" t="s">
        <v>1217</v>
      </c>
      <c r="C35" s="24" t="s">
        <v>276</v>
      </c>
      <c r="D35" s="24" t="s">
        <v>433</v>
      </c>
      <c r="E35" s="24" t="s">
        <v>87</v>
      </c>
      <c r="F35" s="24" t="s">
        <v>1260</v>
      </c>
      <c r="G35" s="108">
        <v>4603</v>
      </c>
      <c r="H35" s="24">
        <v>147</v>
      </c>
    </row>
    <row r="36" spans="2:8">
      <c r="B36" s="24" t="s">
        <v>1217</v>
      </c>
      <c r="C36" s="24" t="s">
        <v>276</v>
      </c>
      <c r="D36" s="24" t="s">
        <v>433</v>
      </c>
      <c r="E36" s="24" t="s">
        <v>88</v>
      </c>
      <c r="F36" s="24" t="s">
        <v>1261</v>
      </c>
      <c r="G36" s="108">
        <v>4602</v>
      </c>
      <c r="H36" s="24">
        <v>246</v>
      </c>
    </row>
    <row r="37" spans="2:8">
      <c r="B37" s="24" t="s">
        <v>1217</v>
      </c>
      <c r="C37" s="24" t="s">
        <v>276</v>
      </c>
      <c r="D37" s="24" t="s">
        <v>433</v>
      </c>
      <c r="E37" s="24" t="s">
        <v>82</v>
      </c>
      <c r="F37" s="24" t="s">
        <v>1262</v>
      </c>
      <c r="G37" s="108">
        <v>4649</v>
      </c>
      <c r="H37" s="24">
        <v>52</v>
      </c>
    </row>
    <row r="38" spans="2:8">
      <c r="B38" s="24" t="s">
        <v>1217</v>
      </c>
      <c r="C38" s="24" t="s">
        <v>276</v>
      </c>
      <c r="D38" s="24" t="s">
        <v>433</v>
      </c>
      <c r="E38" s="24" t="s">
        <v>92</v>
      </c>
      <c r="F38" s="24" t="s">
        <v>1263</v>
      </c>
      <c r="G38" s="108">
        <v>11578</v>
      </c>
      <c r="H38" s="24">
        <v>46</v>
      </c>
    </row>
    <row r="39" spans="2:8">
      <c r="B39" s="24" t="s">
        <v>1217</v>
      </c>
      <c r="C39" s="24" t="s">
        <v>276</v>
      </c>
      <c r="D39" s="24" t="s">
        <v>446</v>
      </c>
      <c r="E39" s="24" t="s">
        <v>1264</v>
      </c>
      <c r="F39" s="24" t="s">
        <v>1265</v>
      </c>
      <c r="G39" s="108">
        <v>4605</v>
      </c>
      <c r="H39" s="24">
        <v>538</v>
      </c>
    </row>
    <row r="40" spans="2:8">
      <c r="B40" s="24" t="s">
        <v>1217</v>
      </c>
      <c r="C40" s="24" t="s">
        <v>276</v>
      </c>
      <c r="D40" s="24" t="s">
        <v>446</v>
      </c>
      <c r="E40" s="24" t="s">
        <v>70</v>
      </c>
      <c r="F40" s="24" t="s">
        <v>1266</v>
      </c>
      <c r="G40" s="108">
        <v>4595</v>
      </c>
      <c r="H40" s="24">
        <v>77</v>
      </c>
    </row>
    <row r="41" spans="2:8">
      <c r="B41" s="24" t="s">
        <v>1217</v>
      </c>
      <c r="C41" s="24" t="s">
        <v>276</v>
      </c>
      <c r="D41" s="24" t="s">
        <v>446</v>
      </c>
      <c r="E41" s="24" t="s">
        <v>67</v>
      </c>
      <c r="F41" s="24" t="s">
        <v>1267</v>
      </c>
      <c r="G41" s="108">
        <v>4596</v>
      </c>
      <c r="H41" s="24">
        <v>51</v>
      </c>
    </row>
    <row r="42" spans="2:8">
      <c r="B42" s="24" t="s">
        <v>1217</v>
      </c>
      <c r="C42" s="24" t="s">
        <v>276</v>
      </c>
      <c r="D42" s="24" t="s">
        <v>446</v>
      </c>
      <c r="E42" s="24" t="s">
        <v>66</v>
      </c>
      <c r="F42" s="24" t="s">
        <v>1268</v>
      </c>
      <c r="G42" s="108">
        <v>4598</v>
      </c>
      <c r="H42" s="24">
        <v>169</v>
      </c>
    </row>
    <row r="43" spans="2:8">
      <c r="B43" s="24" t="s">
        <v>1217</v>
      </c>
      <c r="C43" s="24" t="s">
        <v>276</v>
      </c>
      <c r="D43" s="24" t="s">
        <v>446</v>
      </c>
      <c r="E43" s="24" t="s">
        <v>69</v>
      </c>
      <c r="F43" s="24" t="s">
        <v>1269</v>
      </c>
      <c r="G43" s="108">
        <v>4597</v>
      </c>
      <c r="H43" s="24">
        <v>21</v>
      </c>
    </row>
    <row r="44" spans="2:8">
      <c r="B44" s="24" t="s">
        <v>1217</v>
      </c>
      <c r="C44" s="24" t="s">
        <v>276</v>
      </c>
      <c r="D44" s="24" t="s">
        <v>446</v>
      </c>
      <c r="E44" s="24" t="s">
        <v>71</v>
      </c>
      <c r="F44" s="24" t="s">
        <v>1270</v>
      </c>
      <c r="G44" s="108">
        <v>7409</v>
      </c>
      <c r="H44" s="24">
        <v>67</v>
      </c>
    </row>
    <row r="45" spans="2:8">
      <c r="B45" s="24" t="s">
        <v>1217</v>
      </c>
      <c r="C45" s="24" t="s">
        <v>276</v>
      </c>
      <c r="D45" s="24" t="s">
        <v>446</v>
      </c>
      <c r="E45" s="24" t="s">
        <v>68</v>
      </c>
      <c r="F45" s="24" t="s">
        <v>1271</v>
      </c>
      <c r="G45" s="108">
        <v>4599</v>
      </c>
      <c r="H45" s="24">
        <v>34</v>
      </c>
    </row>
    <row r="46" spans="2:8">
      <c r="B46" s="24" t="s">
        <v>1217</v>
      </c>
      <c r="C46" s="24" t="s">
        <v>276</v>
      </c>
      <c r="D46" s="24" t="s">
        <v>290</v>
      </c>
      <c r="E46" s="24" t="s">
        <v>291</v>
      </c>
      <c r="F46" s="24" t="s">
        <v>1272</v>
      </c>
      <c r="G46" s="108">
        <v>4620</v>
      </c>
      <c r="H46" s="24">
        <v>279</v>
      </c>
    </row>
    <row r="47" spans="2:8">
      <c r="B47" s="24" t="s">
        <v>1217</v>
      </c>
      <c r="C47" s="24" t="s">
        <v>276</v>
      </c>
      <c r="D47" s="24" t="s">
        <v>290</v>
      </c>
      <c r="E47" s="24" t="s">
        <v>293</v>
      </c>
      <c r="F47" s="24" t="s">
        <v>1273</v>
      </c>
      <c r="G47" s="108">
        <v>4614</v>
      </c>
      <c r="H47" s="24">
        <v>27</v>
      </c>
    </row>
    <row r="48" spans="2:8">
      <c r="B48" s="24" t="s">
        <v>1217</v>
      </c>
      <c r="C48" s="24" t="s">
        <v>276</v>
      </c>
      <c r="D48" s="24" t="s">
        <v>290</v>
      </c>
      <c r="E48" s="24" t="s">
        <v>53</v>
      </c>
      <c r="F48" s="24" t="s">
        <v>1274</v>
      </c>
      <c r="G48" s="108">
        <v>4612</v>
      </c>
      <c r="H48" s="24">
        <v>66</v>
      </c>
    </row>
    <row r="49" spans="2:8">
      <c r="B49" s="24" t="s">
        <v>1217</v>
      </c>
      <c r="C49" s="24" t="s">
        <v>276</v>
      </c>
      <c r="D49" s="24" t="s">
        <v>290</v>
      </c>
      <c r="E49" s="24" t="s">
        <v>52</v>
      </c>
      <c r="F49" s="24" t="s">
        <v>1275</v>
      </c>
      <c r="G49" s="108">
        <v>4613</v>
      </c>
      <c r="H49" s="24">
        <v>18</v>
      </c>
    </row>
    <row r="50" spans="2:8">
      <c r="B50" s="24" t="s">
        <v>1217</v>
      </c>
      <c r="C50" s="24" t="s">
        <v>276</v>
      </c>
      <c r="D50" s="24" t="s">
        <v>290</v>
      </c>
      <c r="E50" s="24" t="s">
        <v>39</v>
      </c>
      <c r="F50" s="24" t="s">
        <v>1276</v>
      </c>
      <c r="G50" s="108">
        <v>4619</v>
      </c>
      <c r="H50" s="24">
        <v>48</v>
      </c>
    </row>
    <row r="51" spans="2:8">
      <c r="B51" s="24" t="s">
        <v>1217</v>
      </c>
      <c r="C51" s="24" t="s">
        <v>276</v>
      </c>
      <c r="D51" s="24" t="s">
        <v>290</v>
      </c>
      <c r="E51" s="24" t="s">
        <v>46</v>
      </c>
      <c r="F51" s="24" t="s">
        <v>1277</v>
      </c>
      <c r="G51" s="108">
        <v>4617</v>
      </c>
      <c r="H51" s="24">
        <v>167</v>
      </c>
    </row>
    <row r="52" spans="2:8">
      <c r="B52" s="24" t="s">
        <v>1217</v>
      </c>
      <c r="C52" s="24" t="s">
        <v>276</v>
      </c>
      <c r="D52" s="24" t="s">
        <v>290</v>
      </c>
      <c r="E52" s="24" t="s">
        <v>43</v>
      </c>
      <c r="F52" s="24" t="s">
        <v>1278</v>
      </c>
      <c r="G52" s="108">
        <v>4618</v>
      </c>
      <c r="H52" s="24">
        <v>136</v>
      </c>
    </row>
    <row r="53" spans="2:8">
      <c r="B53" s="24" t="s">
        <v>1217</v>
      </c>
      <c r="C53" s="24" t="s">
        <v>276</v>
      </c>
      <c r="D53" s="24" t="s">
        <v>290</v>
      </c>
      <c r="E53" s="24" t="s">
        <v>435</v>
      </c>
      <c r="F53" s="24" t="s">
        <v>1279</v>
      </c>
      <c r="G53" s="108">
        <v>24669</v>
      </c>
      <c r="H53" s="24">
        <v>1</v>
      </c>
    </row>
    <row r="54" spans="2:8">
      <c r="B54" s="24" t="s">
        <v>1217</v>
      </c>
      <c r="C54" s="24" t="s">
        <v>276</v>
      </c>
      <c r="D54" s="24" t="s">
        <v>290</v>
      </c>
      <c r="E54" s="24" t="s">
        <v>51</v>
      </c>
      <c r="F54" s="24" t="s">
        <v>1280</v>
      </c>
      <c r="G54" s="108">
        <v>4616</v>
      </c>
      <c r="H54" s="24">
        <v>15</v>
      </c>
    </row>
    <row r="55" spans="2:8">
      <c r="B55" s="24" t="s">
        <v>1217</v>
      </c>
      <c r="C55" s="24" t="s">
        <v>276</v>
      </c>
      <c r="D55" s="24" t="s">
        <v>290</v>
      </c>
      <c r="E55" s="24" t="s">
        <v>65</v>
      </c>
      <c r="F55" s="24" t="s">
        <v>1281</v>
      </c>
      <c r="G55" s="108">
        <v>4615</v>
      </c>
      <c r="H55" s="24">
        <v>71</v>
      </c>
    </row>
    <row r="56" spans="2:8">
      <c r="B56" s="24" t="s">
        <v>1217</v>
      </c>
      <c r="C56" s="24" t="s">
        <v>276</v>
      </c>
      <c r="D56" s="24" t="s">
        <v>290</v>
      </c>
      <c r="E56" s="24" t="s">
        <v>350</v>
      </c>
      <c r="F56" s="24" t="s">
        <v>1282</v>
      </c>
      <c r="G56" s="108">
        <v>9857</v>
      </c>
      <c r="H56" s="24">
        <v>20</v>
      </c>
    </row>
    <row r="57" spans="2:8">
      <c r="B57" s="24" t="s">
        <v>1217</v>
      </c>
      <c r="C57" s="24" t="s">
        <v>276</v>
      </c>
      <c r="D57" s="24" t="s">
        <v>285</v>
      </c>
      <c r="E57" s="24" t="s">
        <v>72</v>
      </c>
      <c r="F57" s="24" t="s">
        <v>1283</v>
      </c>
      <c r="G57" s="108">
        <v>4646</v>
      </c>
      <c r="H57" s="24">
        <v>227</v>
      </c>
    </row>
    <row r="58" spans="2:8">
      <c r="B58" s="24" t="s">
        <v>1217</v>
      </c>
      <c r="C58" s="24" t="s">
        <v>276</v>
      </c>
      <c r="D58" s="24" t="s">
        <v>285</v>
      </c>
      <c r="E58" s="24" t="s">
        <v>74</v>
      </c>
      <c r="F58" s="24" t="s">
        <v>1284</v>
      </c>
      <c r="G58" s="108">
        <v>4635</v>
      </c>
      <c r="H58" s="24">
        <v>31</v>
      </c>
    </row>
    <row r="59" spans="2:8">
      <c r="B59" s="24" t="s">
        <v>1217</v>
      </c>
      <c r="C59" s="24" t="s">
        <v>276</v>
      </c>
      <c r="D59" s="24" t="s">
        <v>285</v>
      </c>
      <c r="E59" s="24" t="s">
        <v>76</v>
      </c>
      <c r="F59" s="24" t="s">
        <v>1285</v>
      </c>
      <c r="G59" s="108">
        <v>4636</v>
      </c>
      <c r="H59" s="24">
        <v>40</v>
      </c>
    </row>
    <row r="60" spans="2:8">
      <c r="B60" s="24" t="s">
        <v>1217</v>
      </c>
      <c r="C60" s="24" t="s">
        <v>276</v>
      </c>
      <c r="D60" s="24" t="s">
        <v>285</v>
      </c>
      <c r="E60" s="24" t="s">
        <v>75</v>
      </c>
      <c r="F60" s="24" t="s">
        <v>1286</v>
      </c>
      <c r="G60" s="108">
        <v>4638</v>
      </c>
      <c r="H60" s="24">
        <v>31</v>
      </c>
    </row>
    <row r="61" spans="2:8">
      <c r="B61" s="24" t="s">
        <v>1217</v>
      </c>
      <c r="C61" s="24" t="s">
        <v>276</v>
      </c>
      <c r="D61" s="24" t="s">
        <v>285</v>
      </c>
      <c r="E61" s="24" t="s">
        <v>73</v>
      </c>
      <c r="F61" s="24" t="s">
        <v>1287</v>
      </c>
      <c r="G61" s="108">
        <v>4639</v>
      </c>
      <c r="H61" s="24">
        <v>36</v>
      </c>
    </row>
    <row r="62" spans="2:8">
      <c r="B62" s="24" t="s">
        <v>1217</v>
      </c>
      <c r="C62" s="24" t="s">
        <v>276</v>
      </c>
      <c r="D62" s="24" t="s">
        <v>285</v>
      </c>
      <c r="E62" s="24" t="s">
        <v>1288</v>
      </c>
      <c r="F62" s="24" t="s">
        <v>1289</v>
      </c>
      <c r="G62" s="108">
        <v>4637</v>
      </c>
      <c r="H62" s="24">
        <v>51</v>
      </c>
    </row>
    <row r="63" spans="2:8">
      <c r="B63" s="24" t="s">
        <v>1217</v>
      </c>
      <c r="C63" s="24" t="s">
        <v>276</v>
      </c>
      <c r="D63" s="24" t="s">
        <v>301</v>
      </c>
      <c r="E63" s="24" t="s">
        <v>1290</v>
      </c>
      <c r="F63" s="24" t="s">
        <v>1291</v>
      </c>
      <c r="G63" s="108">
        <v>4625</v>
      </c>
      <c r="H63" s="24">
        <v>152</v>
      </c>
    </row>
    <row r="64" spans="2:8">
      <c r="B64" s="24" t="s">
        <v>1217</v>
      </c>
      <c r="C64" s="24" t="s">
        <v>276</v>
      </c>
      <c r="D64" s="24" t="s">
        <v>301</v>
      </c>
      <c r="E64" s="24" t="s">
        <v>83</v>
      </c>
      <c r="F64" s="24" t="s">
        <v>1292</v>
      </c>
      <c r="G64" s="108">
        <v>4634</v>
      </c>
      <c r="H64" s="24">
        <v>206</v>
      </c>
    </row>
    <row r="65" spans="2:8">
      <c r="B65" s="24" t="s">
        <v>1217</v>
      </c>
      <c r="C65" s="24" t="s">
        <v>276</v>
      </c>
      <c r="D65" s="24" t="s">
        <v>301</v>
      </c>
      <c r="E65" s="24" t="s">
        <v>93</v>
      </c>
      <c r="F65" s="24" t="s">
        <v>1293</v>
      </c>
      <c r="G65" s="108">
        <v>4633</v>
      </c>
      <c r="H65" s="24">
        <v>76</v>
      </c>
    </row>
    <row r="66" spans="2:8">
      <c r="B66" s="24" t="s">
        <v>1217</v>
      </c>
      <c r="C66" s="24" t="s">
        <v>276</v>
      </c>
      <c r="D66" s="24" t="s">
        <v>301</v>
      </c>
      <c r="E66" s="24" t="s">
        <v>1294</v>
      </c>
      <c r="F66" s="24" t="s">
        <v>1295</v>
      </c>
      <c r="G66" s="108">
        <v>4627</v>
      </c>
      <c r="H66" s="24">
        <v>161</v>
      </c>
    </row>
    <row r="67" spans="2:8">
      <c r="B67" s="24" t="s">
        <v>1217</v>
      </c>
      <c r="C67" s="24" t="s">
        <v>276</v>
      </c>
      <c r="D67" s="24" t="s">
        <v>301</v>
      </c>
      <c r="E67" s="24" t="s">
        <v>59</v>
      </c>
      <c r="F67" s="24" t="s">
        <v>1296</v>
      </c>
      <c r="G67" s="108">
        <v>4624</v>
      </c>
      <c r="H67" s="24">
        <v>30</v>
      </c>
    </row>
    <row r="68" spans="2:8">
      <c r="B68" s="24" t="s">
        <v>1217</v>
      </c>
      <c r="C68" s="24" t="s">
        <v>276</v>
      </c>
      <c r="D68" s="24" t="s">
        <v>301</v>
      </c>
      <c r="E68" s="24" t="s">
        <v>62</v>
      </c>
      <c r="F68" s="24" t="s">
        <v>1297</v>
      </c>
      <c r="G68" s="108">
        <v>4626</v>
      </c>
      <c r="H68" s="24">
        <v>33</v>
      </c>
    </row>
    <row r="69" spans="2:8">
      <c r="B69" s="24" t="s">
        <v>1217</v>
      </c>
      <c r="C69" s="24" t="s">
        <v>276</v>
      </c>
      <c r="D69" s="24" t="s">
        <v>301</v>
      </c>
      <c r="E69" s="24" t="s">
        <v>1298</v>
      </c>
      <c r="F69" s="24" t="s">
        <v>1299</v>
      </c>
      <c r="G69" s="108">
        <v>4629</v>
      </c>
      <c r="H69" s="24">
        <v>67</v>
      </c>
    </row>
    <row r="70" spans="2:8">
      <c r="B70" s="24" t="s">
        <v>1217</v>
      </c>
      <c r="C70" s="24" t="s">
        <v>276</v>
      </c>
      <c r="D70" s="24" t="s">
        <v>301</v>
      </c>
      <c r="E70" s="24" t="s">
        <v>58</v>
      </c>
      <c r="F70" s="24" t="s">
        <v>1300</v>
      </c>
      <c r="G70" s="108">
        <v>4623</v>
      </c>
      <c r="H70" s="24">
        <v>47</v>
      </c>
    </row>
    <row r="71" spans="2:8">
      <c r="B71" s="24" t="s">
        <v>1217</v>
      </c>
      <c r="C71" s="24" t="s">
        <v>276</v>
      </c>
      <c r="D71" s="24" t="s">
        <v>301</v>
      </c>
      <c r="E71" s="24" t="s">
        <v>63</v>
      </c>
      <c r="F71" s="24" t="s">
        <v>1301</v>
      </c>
      <c r="G71" s="108">
        <v>4628</v>
      </c>
      <c r="H71" s="24">
        <v>20</v>
      </c>
    </row>
    <row r="72" spans="2:8">
      <c r="B72" s="24" t="s">
        <v>1217</v>
      </c>
      <c r="C72" s="24" t="s">
        <v>276</v>
      </c>
      <c r="D72" s="24" t="s">
        <v>298</v>
      </c>
      <c r="E72" s="24" t="s">
        <v>38</v>
      </c>
      <c r="F72" s="24" t="s">
        <v>1302</v>
      </c>
      <c r="G72" s="108">
        <v>4645</v>
      </c>
      <c r="H72" s="24">
        <v>528</v>
      </c>
    </row>
    <row r="73" spans="2:8">
      <c r="B73" s="24" t="s">
        <v>1217</v>
      </c>
      <c r="C73" s="24" t="s">
        <v>276</v>
      </c>
      <c r="D73" s="24" t="s">
        <v>298</v>
      </c>
      <c r="E73" s="24" t="s">
        <v>47</v>
      </c>
      <c r="F73" s="24" t="s">
        <v>1303</v>
      </c>
      <c r="G73" s="108">
        <v>4643</v>
      </c>
      <c r="H73" s="24">
        <v>48</v>
      </c>
    </row>
    <row r="74" spans="2:8">
      <c r="B74" s="24" t="s">
        <v>1217</v>
      </c>
      <c r="C74" s="24" t="s">
        <v>276</v>
      </c>
      <c r="D74" s="24" t="s">
        <v>298</v>
      </c>
      <c r="E74" s="24" t="s">
        <v>55</v>
      </c>
      <c r="F74" s="24" t="s">
        <v>1304</v>
      </c>
      <c r="G74" s="108">
        <v>12831</v>
      </c>
      <c r="H74" s="24">
        <v>20</v>
      </c>
    </row>
    <row r="75" spans="2:8">
      <c r="B75" s="24" t="s">
        <v>1217</v>
      </c>
      <c r="C75" s="24" t="s">
        <v>276</v>
      </c>
      <c r="D75" s="24" t="s">
        <v>298</v>
      </c>
      <c r="E75" s="24" t="s">
        <v>54</v>
      </c>
      <c r="F75" s="24" t="s">
        <v>1305</v>
      </c>
      <c r="G75" s="108">
        <v>4640</v>
      </c>
      <c r="H75" s="24">
        <v>442</v>
      </c>
    </row>
    <row r="76" spans="2:8">
      <c r="B76" s="24" t="s">
        <v>1217</v>
      </c>
      <c r="C76" s="24" t="s">
        <v>276</v>
      </c>
      <c r="D76" s="24" t="s">
        <v>298</v>
      </c>
      <c r="E76" s="24" t="s">
        <v>45</v>
      </c>
      <c r="F76" s="24" t="s">
        <v>1306</v>
      </c>
      <c r="G76" s="108">
        <v>4641</v>
      </c>
      <c r="H76" s="24">
        <v>164</v>
      </c>
    </row>
    <row r="77" spans="2:8">
      <c r="B77" s="24" t="s">
        <v>1217</v>
      </c>
      <c r="C77" s="24" t="s">
        <v>276</v>
      </c>
      <c r="D77" s="24" t="s">
        <v>298</v>
      </c>
      <c r="E77" s="24" t="s">
        <v>42</v>
      </c>
      <c r="F77" s="24" t="s">
        <v>1307</v>
      </c>
      <c r="G77" s="108">
        <v>4644</v>
      </c>
      <c r="H77" s="24">
        <v>186</v>
      </c>
    </row>
    <row r="78" spans="2:8">
      <c r="B78" s="24" t="s">
        <v>1217</v>
      </c>
      <c r="C78" s="24" t="s">
        <v>276</v>
      </c>
      <c r="D78" s="24" t="s">
        <v>298</v>
      </c>
      <c r="E78" s="24" t="s">
        <v>49</v>
      </c>
      <c r="F78" s="24" t="s">
        <v>1308</v>
      </c>
      <c r="G78" s="108">
        <v>4642</v>
      </c>
      <c r="H78" s="24">
        <v>44</v>
      </c>
    </row>
    <row r="79" spans="2:8">
      <c r="B79" s="24" t="s">
        <v>1217</v>
      </c>
      <c r="C79" s="24" t="s">
        <v>276</v>
      </c>
      <c r="D79" s="24" t="s">
        <v>287</v>
      </c>
      <c r="E79" s="24" t="s">
        <v>37</v>
      </c>
      <c r="F79" s="24" t="s">
        <v>1309</v>
      </c>
      <c r="G79" s="108">
        <v>4657</v>
      </c>
      <c r="H79" s="24">
        <v>431</v>
      </c>
    </row>
    <row r="80" spans="2:8">
      <c r="B80" s="24" t="s">
        <v>1217</v>
      </c>
      <c r="C80" s="24" t="s">
        <v>276</v>
      </c>
      <c r="D80" s="24" t="s">
        <v>287</v>
      </c>
      <c r="E80" s="24" t="s">
        <v>1310</v>
      </c>
      <c r="F80" s="24" t="s">
        <v>1311</v>
      </c>
      <c r="G80" s="108">
        <v>16886</v>
      </c>
      <c r="H80" s="24">
        <v>21</v>
      </c>
    </row>
    <row r="81" spans="2:8">
      <c r="B81" s="24" t="s">
        <v>1217</v>
      </c>
      <c r="C81" s="24" t="s">
        <v>276</v>
      </c>
      <c r="D81" s="24" t="s">
        <v>287</v>
      </c>
      <c r="E81" s="24" t="s">
        <v>44</v>
      </c>
      <c r="F81" s="24" t="s">
        <v>1312</v>
      </c>
      <c r="G81" s="108">
        <v>4656</v>
      </c>
      <c r="H81" s="24">
        <v>118</v>
      </c>
    </row>
    <row r="82" spans="2:8">
      <c r="B82" s="24" t="s">
        <v>1217</v>
      </c>
      <c r="C82" s="24" t="s">
        <v>276</v>
      </c>
      <c r="D82" s="24" t="s">
        <v>287</v>
      </c>
      <c r="E82" s="24" t="s">
        <v>1313</v>
      </c>
      <c r="F82" s="24" t="s">
        <v>1314</v>
      </c>
      <c r="G82" s="108">
        <v>4651</v>
      </c>
      <c r="H82" s="24">
        <v>19</v>
      </c>
    </row>
    <row r="83" spans="2:8">
      <c r="B83" s="24" t="s">
        <v>1217</v>
      </c>
      <c r="C83" s="24" t="s">
        <v>276</v>
      </c>
      <c r="D83" s="24" t="s">
        <v>287</v>
      </c>
      <c r="E83" s="24" t="s">
        <v>1315</v>
      </c>
      <c r="F83" s="24" t="s">
        <v>1316</v>
      </c>
      <c r="G83" s="108">
        <v>4653</v>
      </c>
      <c r="H83" s="24">
        <v>111</v>
      </c>
    </row>
    <row r="84" spans="2:8">
      <c r="B84" s="24" t="s">
        <v>1217</v>
      </c>
      <c r="C84" s="24" t="s">
        <v>276</v>
      </c>
      <c r="D84" s="24" t="s">
        <v>287</v>
      </c>
      <c r="E84" s="24" t="s">
        <v>289</v>
      </c>
      <c r="F84" s="24" t="s">
        <v>1317</v>
      </c>
      <c r="G84" s="108">
        <v>15496</v>
      </c>
      <c r="H84" s="24">
        <v>125</v>
      </c>
    </row>
    <row r="85" spans="2:8">
      <c r="B85" s="24" t="s">
        <v>1217</v>
      </c>
      <c r="C85" s="24" t="s">
        <v>276</v>
      </c>
      <c r="D85" s="24" t="s">
        <v>287</v>
      </c>
      <c r="E85" s="24" t="s">
        <v>1318</v>
      </c>
      <c r="F85" s="24" t="s">
        <v>1319</v>
      </c>
      <c r="G85" s="108">
        <v>4631</v>
      </c>
      <c r="H85" s="24">
        <v>81</v>
      </c>
    </row>
    <row r="86" spans="2:8">
      <c r="B86" s="24" t="s">
        <v>1217</v>
      </c>
      <c r="C86" s="24" t="s">
        <v>276</v>
      </c>
      <c r="D86" s="24" t="s">
        <v>287</v>
      </c>
      <c r="E86" s="24" t="s">
        <v>50</v>
      </c>
      <c r="F86" s="24" t="s">
        <v>1320</v>
      </c>
      <c r="G86" s="108">
        <v>4652</v>
      </c>
      <c r="H86" s="24">
        <v>65</v>
      </c>
    </row>
    <row r="87" spans="2:8">
      <c r="B87" s="24" t="s">
        <v>1217</v>
      </c>
      <c r="C87" s="24" t="s">
        <v>276</v>
      </c>
      <c r="D87" s="24" t="s">
        <v>287</v>
      </c>
      <c r="E87" s="24" t="s">
        <v>1321</v>
      </c>
      <c r="F87" s="24" t="s">
        <v>1322</v>
      </c>
      <c r="G87" s="108">
        <v>4654</v>
      </c>
      <c r="H87" s="24">
        <v>75</v>
      </c>
    </row>
    <row r="88" spans="2:8">
      <c r="B88" s="24" t="s">
        <v>1217</v>
      </c>
      <c r="C88" s="24" t="s">
        <v>308</v>
      </c>
      <c r="D88" s="24" t="s">
        <v>309</v>
      </c>
      <c r="E88" s="24" t="s">
        <v>1323</v>
      </c>
      <c r="F88" s="24" t="s">
        <v>1324</v>
      </c>
      <c r="G88" s="108">
        <v>4466</v>
      </c>
      <c r="H88" s="24">
        <v>1084</v>
      </c>
    </row>
    <row r="89" spans="2:8">
      <c r="B89" s="24" t="s">
        <v>1217</v>
      </c>
      <c r="C89" s="24" t="s">
        <v>308</v>
      </c>
      <c r="D89" s="24" t="s">
        <v>309</v>
      </c>
      <c r="E89" s="24" t="s">
        <v>1325</v>
      </c>
      <c r="F89" s="24" t="s">
        <v>1326</v>
      </c>
      <c r="G89" s="108">
        <v>17329</v>
      </c>
      <c r="H89" s="24">
        <v>20</v>
      </c>
    </row>
    <row r="90" spans="2:8">
      <c r="B90" s="24" t="s">
        <v>1217</v>
      </c>
      <c r="C90" s="24" t="s">
        <v>308</v>
      </c>
      <c r="D90" s="24" t="s">
        <v>309</v>
      </c>
      <c r="E90" s="24" t="s">
        <v>118</v>
      </c>
      <c r="F90" s="24" t="s">
        <v>1327</v>
      </c>
      <c r="G90" s="108">
        <v>11153</v>
      </c>
      <c r="H90" s="24">
        <v>86</v>
      </c>
    </row>
    <row r="91" spans="2:8">
      <c r="B91" s="24" t="s">
        <v>1217</v>
      </c>
      <c r="C91" s="24" t="s">
        <v>308</v>
      </c>
      <c r="D91" s="24" t="s">
        <v>309</v>
      </c>
      <c r="E91" s="24" t="s">
        <v>134</v>
      </c>
      <c r="F91" s="24" t="s">
        <v>1328</v>
      </c>
      <c r="G91" s="108">
        <v>9078</v>
      </c>
      <c r="H91" s="24">
        <v>15</v>
      </c>
    </row>
    <row r="92" spans="2:8">
      <c r="B92" s="24" t="s">
        <v>1217</v>
      </c>
      <c r="C92" s="24" t="s">
        <v>308</v>
      </c>
      <c r="D92" s="24" t="s">
        <v>309</v>
      </c>
      <c r="E92" s="24" t="s">
        <v>136</v>
      </c>
      <c r="F92" s="24" t="s">
        <v>1329</v>
      </c>
      <c r="G92" s="108">
        <v>10951</v>
      </c>
      <c r="H92" s="24">
        <v>82</v>
      </c>
    </row>
    <row r="93" spans="2:8">
      <c r="B93" s="24" t="s">
        <v>1217</v>
      </c>
      <c r="C93" s="24" t="s">
        <v>308</v>
      </c>
      <c r="D93" s="24" t="s">
        <v>309</v>
      </c>
      <c r="E93" s="24" t="s">
        <v>117</v>
      </c>
      <c r="F93" s="24" t="s">
        <v>1330</v>
      </c>
      <c r="G93" s="108">
        <v>4467</v>
      </c>
      <c r="H93" s="24">
        <v>21</v>
      </c>
    </row>
    <row r="94" spans="2:8">
      <c r="B94" s="24" t="s">
        <v>1217</v>
      </c>
      <c r="C94" s="24" t="s">
        <v>308</v>
      </c>
      <c r="D94" s="24" t="s">
        <v>309</v>
      </c>
      <c r="E94" s="24" t="s">
        <v>1331</v>
      </c>
      <c r="F94" s="24" t="s">
        <v>1332</v>
      </c>
      <c r="G94" s="108">
        <v>11250</v>
      </c>
      <c r="H94" s="24">
        <v>52</v>
      </c>
    </row>
    <row r="95" spans="2:8">
      <c r="B95" s="24" t="s">
        <v>1217</v>
      </c>
      <c r="C95" s="24" t="s">
        <v>308</v>
      </c>
      <c r="D95" s="24" t="s">
        <v>309</v>
      </c>
      <c r="E95" s="24" t="s">
        <v>1333</v>
      </c>
      <c r="F95" s="24" t="s">
        <v>1334</v>
      </c>
      <c r="G95" s="108">
        <v>4468</v>
      </c>
      <c r="H95" s="24">
        <v>133</v>
      </c>
    </row>
    <row r="96" spans="2:8">
      <c r="B96" s="24" t="s">
        <v>1217</v>
      </c>
      <c r="C96" s="24" t="s">
        <v>308</v>
      </c>
      <c r="D96" s="24" t="s">
        <v>315</v>
      </c>
      <c r="E96" s="24" t="s">
        <v>123</v>
      </c>
      <c r="F96" s="24" t="s">
        <v>1335</v>
      </c>
      <c r="G96" s="108">
        <v>4477</v>
      </c>
      <c r="H96" s="24">
        <v>121</v>
      </c>
    </row>
    <row r="97" spans="2:8">
      <c r="B97" s="24" t="s">
        <v>1217</v>
      </c>
      <c r="C97" s="24" t="s">
        <v>308</v>
      </c>
      <c r="D97" s="24" t="s">
        <v>315</v>
      </c>
      <c r="E97" s="24" t="s">
        <v>1336</v>
      </c>
      <c r="F97" s="24" t="s">
        <v>1337</v>
      </c>
      <c r="G97" s="108">
        <v>4475</v>
      </c>
      <c r="H97" s="24">
        <v>83</v>
      </c>
    </row>
    <row r="98" spans="2:8">
      <c r="B98" s="24" t="s">
        <v>1217</v>
      </c>
      <c r="C98" s="24" t="s">
        <v>308</v>
      </c>
      <c r="D98" s="24" t="s">
        <v>315</v>
      </c>
      <c r="E98" s="24" t="s">
        <v>127</v>
      </c>
      <c r="F98" s="24" t="s">
        <v>1338</v>
      </c>
      <c r="G98" s="108">
        <v>6757</v>
      </c>
      <c r="H98" s="24">
        <v>51</v>
      </c>
    </row>
    <row r="99" spans="2:8">
      <c r="B99" s="24" t="s">
        <v>1217</v>
      </c>
      <c r="C99" s="24" t="s">
        <v>308</v>
      </c>
      <c r="D99" s="24" t="s">
        <v>315</v>
      </c>
      <c r="E99" s="24" t="s">
        <v>128</v>
      </c>
      <c r="F99" s="24" t="s">
        <v>1339</v>
      </c>
      <c r="G99" s="108">
        <v>6758</v>
      </c>
      <c r="H99" s="24">
        <v>20</v>
      </c>
    </row>
    <row r="100" spans="2:8">
      <c r="B100" s="24" t="s">
        <v>1217</v>
      </c>
      <c r="C100" s="24" t="s">
        <v>308</v>
      </c>
      <c r="D100" s="24" t="s">
        <v>315</v>
      </c>
      <c r="E100" s="24" t="s">
        <v>125</v>
      </c>
      <c r="F100" s="24" t="s">
        <v>1340</v>
      </c>
      <c r="G100" s="108">
        <v>4476</v>
      </c>
      <c r="H100" s="24">
        <v>113</v>
      </c>
    </row>
    <row r="101" spans="2:8">
      <c r="B101" s="24" t="s">
        <v>1217</v>
      </c>
      <c r="C101" s="24" t="s">
        <v>308</v>
      </c>
      <c r="D101" s="24" t="s">
        <v>315</v>
      </c>
      <c r="E101" s="24" t="s">
        <v>126</v>
      </c>
      <c r="F101" s="24" t="s">
        <v>1341</v>
      </c>
      <c r="G101" s="108">
        <v>4474</v>
      </c>
      <c r="H101" s="24">
        <v>54</v>
      </c>
    </row>
    <row r="102" spans="2:8">
      <c r="B102" s="24" t="s">
        <v>1217</v>
      </c>
      <c r="C102" s="24" t="s">
        <v>308</v>
      </c>
      <c r="D102" s="24" t="s">
        <v>438</v>
      </c>
      <c r="E102" s="24" t="s">
        <v>1342</v>
      </c>
      <c r="F102" s="24" t="s">
        <v>1343</v>
      </c>
      <c r="G102" s="108">
        <v>7120</v>
      </c>
      <c r="H102" s="24">
        <v>106</v>
      </c>
    </row>
    <row r="103" spans="2:8">
      <c r="B103" s="24" t="s">
        <v>1217</v>
      </c>
      <c r="C103" s="24" t="s">
        <v>308</v>
      </c>
      <c r="D103" s="24" t="s">
        <v>438</v>
      </c>
      <c r="E103" s="24" t="s">
        <v>129</v>
      </c>
      <c r="F103" s="24" t="s">
        <v>1344</v>
      </c>
      <c r="G103" s="108">
        <v>4473</v>
      </c>
      <c r="H103" s="24">
        <v>146</v>
      </c>
    </row>
    <row r="104" spans="2:8">
      <c r="B104" s="24" t="s">
        <v>1217</v>
      </c>
      <c r="C104" s="24" t="s">
        <v>308</v>
      </c>
      <c r="D104" s="24" t="s">
        <v>438</v>
      </c>
      <c r="E104" s="24" t="s">
        <v>130</v>
      </c>
      <c r="F104" s="24" t="s">
        <v>1345</v>
      </c>
      <c r="G104" s="108">
        <v>4472</v>
      </c>
      <c r="H104" s="24">
        <v>88</v>
      </c>
    </row>
    <row r="105" spans="2:8">
      <c r="B105" s="24" t="s">
        <v>1217</v>
      </c>
      <c r="C105" s="24" t="s">
        <v>308</v>
      </c>
      <c r="D105" s="24" t="s">
        <v>438</v>
      </c>
      <c r="E105" s="24" t="s">
        <v>1346</v>
      </c>
      <c r="F105" s="24" t="s">
        <v>1347</v>
      </c>
      <c r="G105" s="108">
        <v>7374</v>
      </c>
      <c r="H105" s="24">
        <v>83</v>
      </c>
    </row>
    <row r="106" spans="2:8">
      <c r="B106" s="24" t="s">
        <v>1217</v>
      </c>
      <c r="C106" s="24" t="s">
        <v>308</v>
      </c>
      <c r="D106" s="24" t="s">
        <v>438</v>
      </c>
      <c r="E106" s="24" t="s">
        <v>1348</v>
      </c>
      <c r="F106" s="24" t="s">
        <v>1349</v>
      </c>
      <c r="G106" s="108">
        <v>4471</v>
      </c>
      <c r="H106" s="24">
        <v>137</v>
      </c>
    </row>
    <row r="107" spans="2:8">
      <c r="B107" s="24" t="s">
        <v>1217</v>
      </c>
      <c r="C107" s="24" t="s">
        <v>308</v>
      </c>
      <c r="D107" s="24" t="s">
        <v>438</v>
      </c>
      <c r="E107" s="24" t="s">
        <v>1350</v>
      </c>
      <c r="F107" s="24" t="s">
        <v>1351</v>
      </c>
      <c r="G107" s="108">
        <v>9086</v>
      </c>
      <c r="H107" s="24">
        <v>59</v>
      </c>
    </row>
    <row r="108" spans="2:8">
      <c r="B108" s="24" t="s">
        <v>1217</v>
      </c>
      <c r="C108" s="24" t="s">
        <v>308</v>
      </c>
      <c r="D108" s="24" t="s">
        <v>439</v>
      </c>
      <c r="E108" s="24" t="s">
        <v>158</v>
      </c>
      <c r="F108" s="24" t="s">
        <v>1352</v>
      </c>
      <c r="G108" s="108">
        <v>4481</v>
      </c>
      <c r="H108" s="24">
        <v>355</v>
      </c>
    </row>
    <row r="109" spans="2:8">
      <c r="B109" s="24" t="s">
        <v>1217</v>
      </c>
      <c r="C109" s="24" t="s">
        <v>308</v>
      </c>
      <c r="D109" s="24" t="s">
        <v>439</v>
      </c>
      <c r="E109" s="24" t="s">
        <v>159</v>
      </c>
      <c r="F109" s="24" t="s">
        <v>1353</v>
      </c>
      <c r="G109" s="108">
        <v>4480</v>
      </c>
      <c r="H109" s="24">
        <v>167</v>
      </c>
    </row>
    <row r="110" spans="2:8">
      <c r="B110" s="24" t="s">
        <v>1217</v>
      </c>
      <c r="C110" s="24" t="s">
        <v>308</v>
      </c>
      <c r="D110" s="24" t="s">
        <v>439</v>
      </c>
      <c r="E110" s="24" t="s">
        <v>160</v>
      </c>
      <c r="F110" s="24" t="s">
        <v>1354</v>
      </c>
      <c r="G110" s="108">
        <v>6756</v>
      </c>
      <c r="H110" s="24">
        <v>79</v>
      </c>
    </row>
    <row r="111" spans="2:8">
      <c r="B111" s="24" t="s">
        <v>1217</v>
      </c>
      <c r="C111" s="24" t="s">
        <v>308</v>
      </c>
      <c r="D111" s="24" t="s">
        <v>313</v>
      </c>
      <c r="E111" s="24" t="s">
        <v>1355</v>
      </c>
      <c r="F111" s="24" t="s">
        <v>1356</v>
      </c>
      <c r="G111" s="108">
        <v>4478</v>
      </c>
      <c r="H111" s="24">
        <v>142</v>
      </c>
    </row>
    <row r="112" spans="2:8">
      <c r="B112" s="24" t="s">
        <v>1217</v>
      </c>
      <c r="C112" s="24" t="s">
        <v>308</v>
      </c>
      <c r="D112" s="24" t="s">
        <v>313</v>
      </c>
      <c r="E112" s="24" t="s">
        <v>121</v>
      </c>
      <c r="F112" s="24" t="s">
        <v>1357</v>
      </c>
      <c r="G112" s="108">
        <v>4479</v>
      </c>
      <c r="H112" s="24">
        <v>145</v>
      </c>
    </row>
    <row r="113" spans="2:8">
      <c r="B113" s="24" t="s">
        <v>1217</v>
      </c>
      <c r="C113" s="24" t="s">
        <v>308</v>
      </c>
      <c r="D113" s="24" t="s">
        <v>313</v>
      </c>
      <c r="E113" s="24" t="s">
        <v>143</v>
      </c>
      <c r="F113" s="24" t="s">
        <v>1358</v>
      </c>
      <c r="G113" s="108">
        <v>11156</v>
      </c>
      <c r="H113" s="24">
        <v>43</v>
      </c>
    </row>
    <row r="114" spans="2:8">
      <c r="B114" s="24" t="s">
        <v>1217</v>
      </c>
      <c r="C114" s="24" t="s">
        <v>308</v>
      </c>
      <c r="D114" s="24" t="s">
        <v>313</v>
      </c>
      <c r="E114" s="24" t="s">
        <v>142</v>
      </c>
      <c r="F114" s="24" t="s">
        <v>1359</v>
      </c>
      <c r="G114" s="108">
        <v>9085</v>
      </c>
      <c r="H114" s="24">
        <v>8</v>
      </c>
    </row>
    <row r="115" spans="2:8">
      <c r="B115" s="24" t="s">
        <v>1217</v>
      </c>
      <c r="C115" s="24" t="s">
        <v>308</v>
      </c>
      <c r="D115" s="24" t="s">
        <v>313</v>
      </c>
      <c r="E115" s="24" t="s">
        <v>141</v>
      </c>
      <c r="F115" s="24" t="s">
        <v>1360</v>
      </c>
      <c r="G115" s="108">
        <v>9088</v>
      </c>
      <c r="H115" s="24">
        <v>104</v>
      </c>
    </row>
    <row r="116" spans="2:8">
      <c r="B116" s="24" t="s">
        <v>1217</v>
      </c>
      <c r="C116" s="24" t="s">
        <v>308</v>
      </c>
      <c r="D116" s="24" t="s">
        <v>313</v>
      </c>
      <c r="E116" s="24" t="s">
        <v>1361</v>
      </c>
      <c r="F116" s="24" t="s">
        <v>1362</v>
      </c>
      <c r="G116" s="108">
        <v>6759</v>
      </c>
      <c r="H116" s="24">
        <v>38</v>
      </c>
    </row>
    <row r="117" spans="2:8">
      <c r="B117" s="24" t="s">
        <v>1217</v>
      </c>
      <c r="C117" s="24" t="s">
        <v>308</v>
      </c>
      <c r="D117" s="24" t="s">
        <v>441</v>
      </c>
      <c r="E117" s="24" t="s">
        <v>152</v>
      </c>
      <c r="F117" s="24" t="s">
        <v>1363</v>
      </c>
      <c r="G117" s="108">
        <v>11149</v>
      </c>
      <c r="H117" s="24">
        <v>73</v>
      </c>
    </row>
    <row r="118" spans="2:8">
      <c r="B118" s="24" t="s">
        <v>1217</v>
      </c>
      <c r="C118" s="24" t="s">
        <v>308</v>
      </c>
      <c r="D118" s="24" t="s">
        <v>441</v>
      </c>
      <c r="E118" s="24" t="s">
        <v>148</v>
      </c>
      <c r="F118" s="24" t="s">
        <v>1364</v>
      </c>
      <c r="G118" s="108">
        <v>4594</v>
      </c>
      <c r="H118" s="24">
        <v>72</v>
      </c>
    </row>
    <row r="119" spans="2:8">
      <c r="B119" s="24" t="s">
        <v>1217</v>
      </c>
      <c r="C119" s="24" t="s">
        <v>308</v>
      </c>
      <c r="D119" s="24" t="s">
        <v>441</v>
      </c>
      <c r="E119" s="24" t="s">
        <v>153</v>
      </c>
      <c r="F119" s="24" t="s">
        <v>1365</v>
      </c>
      <c r="G119" s="108">
        <v>11152</v>
      </c>
      <c r="H119" s="24">
        <v>46</v>
      </c>
    </row>
    <row r="120" spans="2:8">
      <c r="B120" s="24" t="s">
        <v>1217</v>
      </c>
      <c r="C120" s="24" t="s">
        <v>308</v>
      </c>
      <c r="D120" s="24" t="s">
        <v>441</v>
      </c>
      <c r="E120" s="24" t="s">
        <v>1366</v>
      </c>
      <c r="F120" s="24" t="s">
        <v>1367</v>
      </c>
      <c r="G120" s="108">
        <v>4469</v>
      </c>
      <c r="H120" s="24">
        <v>78</v>
      </c>
    </row>
    <row r="121" spans="2:8">
      <c r="B121" s="24" t="s">
        <v>1217</v>
      </c>
      <c r="C121" s="24" t="s">
        <v>308</v>
      </c>
      <c r="D121" s="24" t="s">
        <v>441</v>
      </c>
      <c r="E121" s="24" t="s">
        <v>151</v>
      </c>
      <c r="F121" s="24" t="s">
        <v>1368</v>
      </c>
      <c r="G121" s="108">
        <v>9083</v>
      </c>
      <c r="H121" s="24">
        <v>50</v>
      </c>
    </row>
    <row r="122" spans="2:8">
      <c r="B122" s="24" t="s">
        <v>1217</v>
      </c>
      <c r="C122" s="24" t="s">
        <v>308</v>
      </c>
      <c r="D122" s="24" t="s">
        <v>441</v>
      </c>
      <c r="E122" s="24" t="s">
        <v>147</v>
      </c>
      <c r="F122" s="24" t="s">
        <v>1369</v>
      </c>
      <c r="G122" s="108">
        <v>4470</v>
      </c>
      <c r="H122" s="24">
        <v>153</v>
      </c>
    </row>
    <row r="123" spans="2:8">
      <c r="B123" s="24" t="s">
        <v>1217</v>
      </c>
      <c r="C123" s="24" t="s">
        <v>308</v>
      </c>
      <c r="D123" s="24" t="s">
        <v>441</v>
      </c>
      <c r="E123" s="24" t="s">
        <v>150</v>
      </c>
      <c r="F123" s="24" t="s">
        <v>1370</v>
      </c>
      <c r="G123" s="108">
        <v>9029</v>
      </c>
      <c r="H123" s="24">
        <v>47</v>
      </c>
    </row>
    <row r="124" spans="2:8">
      <c r="B124" s="24" t="s">
        <v>1217</v>
      </c>
      <c r="C124" s="24" t="s">
        <v>308</v>
      </c>
      <c r="D124" s="24" t="s">
        <v>316</v>
      </c>
      <c r="E124" s="24" t="s">
        <v>154</v>
      </c>
      <c r="F124" s="24" t="s">
        <v>1371</v>
      </c>
      <c r="G124" s="108">
        <v>4482</v>
      </c>
      <c r="H124" s="24">
        <v>209</v>
      </c>
    </row>
    <row r="125" spans="2:8">
      <c r="B125" s="24" t="s">
        <v>1217</v>
      </c>
      <c r="C125" s="24" t="s">
        <v>308</v>
      </c>
      <c r="D125" s="24" t="s">
        <v>316</v>
      </c>
      <c r="E125" s="24" t="s">
        <v>155</v>
      </c>
      <c r="F125" s="24" t="s">
        <v>1372</v>
      </c>
      <c r="G125" s="108">
        <v>4485</v>
      </c>
      <c r="H125" s="24">
        <v>74</v>
      </c>
    </row>
    <row r="126" spans="2:8">
      <c r="B126" s="24" t="s">
        <v>1217</v>
      </c>
      <c r="C126" s="24" t="s">
        <v>308</v>
      </c>
      <c r="D126" s="24" t="s">
        <v>316</v>
      </c>
      <c r="E126" s="24" t="s">
        <v>140</v>
      </c>
      <c r="F126" s="24" t="s">
        <v>1373</v>
      </c>
      <c r="G126" s="108">
        <v>4486</v>
      </c>
      <c r="H126" s="24">
        <v>48</v>
      </c>
    </row>
    <row r="127" spans="2:8">
      <c r="B127" s="24" t="s">
        <v>1217</v>
      </c>
      <c r="C127" s="24" t="s">
        <v>308</v>
      </c>
      <c r="D127" s="24" t="s">
        <v>316</v>
      </c>
      <c r="E127" s="24" t="s">
        <v>138</v>
      </c>
      <c r="F127" s="24" t="s">
        <v>1374</v>
      </c>
      <c r="G127" s="108">
        <v>4487</v>
      </c>
      <c r="H127" s="24">
        <v>56</v>
      </c>
    </row>
    <row r="128" spans="2:8">
      <c r="B128" s="24" t="s">
        <v>1217</v>
      </c>
      <c r="C128" s="24" t="s">
        <v>308</v>
      </c>
      <c r="D128" s="24" t="s">
        <v>316</v>
      </c>
      <c r="E128" s="24" t="s">
        <v>1375</v>
      </c>
      <c r="F128" s="24" t="s">
        <v>1376</v>
      </c>
      <c r="G128" s="108">
        <v>4488</v>
      </c>
      <c r="H128" s="24">
        <v>337</v>
      </c>
    </row>
    <row r="129" spans="2:8">
      <c r="B129" s="24" t="s">
        <v>1217</v>
      </c>
      <c r="C129" s="24" t="s">
        <v>308</v>
      </c>
      <c r="D129" s="24" t="s">
        <v>316</v>
      </c>
      <c r="E129" s="24" t="s">
        <v>146</v>
      </c>
      <c r="F129" s="24" t="s">
        <v>1377</v>
      </c>
      <c r="G129" s="108">
        <v>9049</v>
      </c>
      <c r="H129" s="24">
        <v>55</v>
      </c>
    </row>
    <row r="130" spans="2:8">
      <c r="B130" s="24" t="s">
        <v>1217</v>
      </c>
      <c r="C130" s="24" t="s">
        <v>308</v>
      </c>
      <c r="D130" s="24" t="s">
        <v>316</v>
      </c>
      <c r="E130" s="24" t="s">
        <v>1378</v>
      </c>
      <c r="F130" s="24" t="s">
        <v>1379</v>
      </c>
      <c r="G130" s="108">
        <v>9046</v>
      </c>
      <c r="H130" s="24">
        <v>28</v>
      </c>
    </row>
    <row r="131" spans="2:8">
      <c r="B131" s="24" t="s">
        <v>1217</v>
      </c>
      <c r="C131" s="24" t="s">
        <v>308</v>
      </c>
      <c r="D131" s="24" t="s">
        <v>316</v>
      </c>
      <c r="E131" s="24" t="s">
        <v>144</v>
      </c>
      <c r="F131" s="24" t="s">
        <v>1380</v>
      </c>
      <c r="G131" s="108">
        <v>4484</v>
      </c>
      <c r="H131" s="24">
        <v>96</v>
      </c>
    </row>
    <row r="132" spans="2:8">
      <c r="B132" s="24" t="s">
        <v>1217</v>
      </c>
      <c r="C132" s="24" t="s">
        <v>308</v>
      </c>
      <c r="D132" s="24" t="s">
        <v>316</v>
      </c>
      <c r="E132" s="24" t="s">
        <v>145</v>
      </c>
      <c r="F132" s="24" t="s">
        <v>1381</v>
      </c>
      <c r="G132" s="108">
        <v>4483</v>
      </c>
      <c r="H132" s="24">
        <v>66</v>
      </c>
    </row>
    <row r="133" spans="2:8">
      <c r="B133" s="24" t="s">
        <v>1217</v>
      </c>
      <c r="C133" s="24" t="s">
        <v>308</v>
      </c>
      <c r="D133" s="24" t="s">
        <v>316</v>
      </c>
      <c r="E133" s="24" t="s">
        <v>156</v>
      </c>
      <c r="F133" s="24" t="s">
        <v>1382</v>
      </c>
      <c r="G133" s="108">
        <v>9084</v>
      </c>
      <c r="H133" s="24">
        <v>14</v>
      </c>
    </row>
    <row r="134" spans="2:8">
      <c r="B134" s="24" t="s">
        <v>1217</v>
      </c>
      <c r="C134" s="24" t="s">
        <v>319</v>
      </c>
      <c r="D134" s="24" t="s">
        <v>321</v>
      </c>
      <c r="E134" s="24" t="s">
        <v>196</v>
      </c>
      <c r="F134" s="24" t="s">
        <v>1383</v>
      </c>
      <c r="G134" s="108">
        <v>4489</v>
      </c>
      <c r="H134" s="24">
        <v>722</v>
      </c>
    </row>
    <row r="135" spans="2:8">
      <c r="B135" s="24" t="s">
        <v>1217</v>
      </c>
      <c r="C135" s="24" t="s">
        <v>319</v>
      </c>
      <c r="D135" s="24" t="s">
        <v>321</v>
      </c>
      <c r="E135" s="24" t="s">
        <v>187</v>
      </c>
      <c r="F135" s="24" t="s">
        <v>1384</v>
      </c>
      <c r="G135" s="108">
        <v>4491</v>
      </c>
      <c r="H135" s="24">
        <v>156</v>
      </c>
    </row>
    <row r="136" spans="2:8">
      <c r="B136" s="24" t="s">
        <v>1217</v>
      </c>
      <c r="C136" s="24" t="s">
        <v>319</v>
      </c>
      <c r="D136" s="24" t="s">
        <v>321</v>
      </c>
      <c r="E136" s="24" t="s">
        <v>190</v>
      </c>
      <c r="F136" s="24" t="s">
        <v>1385</v>
      </c>
      <c r="G136" s="108">
        <v>4492</v>
      </c>
      <c r="H136" s="24">
        <v>298</v>
      </c>
    </row>
    <row r="137" spans="2:8">
      <c r="B137" s="24" t="s">
        <v>1217</v>
      </c>
      <c r="C137" s="24" t="s">
        <v>319</v>
      </c>
      <c r="D137" s="24" t="s">
        <v>321</v>
      </c>
      <c r="E137" s="24" t="s">
        <v>189</v>
      </c>
      <c r="F137" s="24" t="s">
        <v>1386</v>
      </c>
      <c r="G137" s="108">
        <v>4490</v>
      </c>
      <c r="H137" s="24">
        <v>86</v>
      </c>
    </row>
    <row r="138" spans="2:8">
      <c r="B138" s="24" t="s">
        <v>1217</v>
      </c>
      <c r="C138" s="24" t="s">
        <v>319</v>
      </c>
      <c r="D138" s="24" t="s">
        <v>321</v>
      </c>
      <c r="E138" s="24" t="s">
        <v>197</v>
      </c>
      <c r="F138" s="24" t="s">
        <v>1387</v>
      </c>
      <c r="G138" s="108">
        <v>4494</v>
      </c>
      <c r="H138" s="24">
        <v>176</v>
      </c>
    </row>
    <row r="139" spans="2:8">
      <c r="B139" s="24" t="s">
        <v>1217</v>
      </c>
      <c r="C139" s="24" t="s">
        <v>319</v>
      </c>
      <c r="D139" s="24" t="s">
        <v>321</v>
      </c>
      <c r="E139" s="24" t="s">
        <v>188</v>
      </c>
      <c r="F139" s="24" t="s">
        <v>1388</v>
      </c>
      <c r="G139" s="108">
        <v>4493</v>
      </c>
      <c r="H139" s="24">
        <v>22</v>
      </c>
    </row>
    <row r="140" spans="2:8">
      <c r="B140" s="24" t="s">
        <v>1217</v>
      </c>
      <c r="C140" s="24" t="s">
        <v>319</v>
      </c>
      <c r="D140" s="24" t="s">
        <v>322</v>
      </c>
      <c r="E140" s="24" t="s">
        <v>198</v>
      </c>
      <c r="F140" s="24" t="s">
        <v>1389</v>
      </c>
      <c r="G140" s="108">
        <v>4500</v>
      </c>
      <c r="H140" s="24">
        <v>256</v>
      </c>
    </row>
    <row r="141" spans="2:8">
      <c r="B141" s="24" t="s">
        <v>1217</v>
      </c>
      <c r="C141" s="24" t="s">
        <v>319</v>
      </c>
      <c r="D141" s="24" t="s">
        <v>322</v>
      </c>
      <c r="E141" s="24" t="s">
        <v>203</v>
      </c>
      <c r="F141" s="24" t="s">
        <v>1390</v>
      </c>
      <c r="G141" s="108">
        <v>4495</v>
      </c>
      <c r="H141" s="24">
        <v>38</v>
      </c>
    </row>
    <row r="142" spans="2:8">
      <c r="B142" s="24" t="s">
        <v>1217</v>
      </c>
      <c r="C142" s="24" t="s">
        <v>319</v>
      </c>
      <c r="D142" s="24" t="s">
        <v>322</v>
      </c>
      <c r="E142" s="24" t="s">
        <v>202</v>
      </c>
      <c r="F142" s="24" t="s">
        <v>1391</v>
      </c>
      <c r="G142" s="108">
        <v>4498</v>
      </c>
      <c r="H142" s="24">
        <v>42</v>
      </c>
    </row>
    <row r="143" spans="2:8">
      <c r="B143" s="24" t="s">
        <v>1217</v>
      </c>
      <c r="C143" s="24" t="s">
        <v>319</v>
      </c>
      <c r="D143" s="24" t="s">
        <v>322</v>
      </c>
      <c r="E143" s="24" t="s">
        <v>201</v>
      </c>
      <c r="F143" s="24" t="s">
        <v>1392</v>
      </c>
      <c r="G143" s="108">
        <v>4497</v>
      </c>
      <c r="H143" s="24">
        <v>51</v>
      </c>
    </row>
    <row r="144" spans="2:8">
      <c r="B144" s="24" t="s">
        <v>1217</v>
      </c>
      <c r="C144" s="24" t="s">
        <v>319</v>
      </c>
      <c r="D144" s="24" t="s">
        <v>322</v>
      </c>
      <c r="E144" s="24" t="s">
        <v>199</v>
      </c>
      <c r="F144" s="24" t="s">
        <v>1393</v>
      </c>
      <c r="G144" s="108">
        <v>4499</v>
      </c>
      <c r="H144" s="24">
        <v>48</v>
      </c>
    </row>
    <row r="145" spans="2:8">
      <c r="B145" s="24" t="s">
        <v>1217</v>
      </c>
      <c r="C145" s="24" t="s">
        <v>319</v>
      </c>
      <c r="D145" s="24" t="s">
        <v>322</v>
      </c>
      <c r="E145" s="24" t="s">
        <v>200</v>
      </c>
      <c r="F145" s="24" t="s">
        <v>1394</v>
      </c>
      <c r="G145" s="108">
        <v>4496</v>
      </c>
      <c r="H145" s="24">
        <v>52</v>
      </c>
    </row>
    <row r="146" spans="2:8">
      <c r="B146" s="24" t="s">
        <v>1217</v>
      </c>
      <c r="C146" s="24" t="s">
        <v>319</v>
      </c>
      <c r="D146" s="24" t="s">
        <v>320</v>
      </c>
      <c r="E146" s="24" t="s">
        <v>181</v>
      </c>
      <c r="F146" s="24" t="s">
        <v>1395</v>
      </c>
      <c r="G146" s="108">
        <v>4501</v>
      </c>
      <c r="H146" s="24">
        <v>1137</v>
      </c>
    </row>
    <row r="147" spans="2:8">
      <c r="B147" s="24" t="s">
        <v>1217</v>
      </c>
      <c r="C147" s="24" t="s">
        <v>319</v>
      </c>
      <c r="D147" s="24" t="s">
        <v>320</v>
      </c>
      <c r="E147" s="24" t="s">
        <v>182</v>
      </c>
      <c r="F147" s="24" t="s">
        <v>1396</v>
      </c>
      <c r="G147" s="108">
        <v>4510</v>
      </c>
      <c r="H147" s="24">
        <v>50</v>
      </c>
    </row>
    <row r="148" spans="2:8">
      <c r="B148" s="24" t="s">
        <v>1217</v>
      </c>
      <c r="C148" s="24" t="s">
        <v>319</v>
      </c>
      <c r="D148" s="24" t="s">
        <v>320</v>
      </c>
      <c r="E148" s="24" t="s">
        <v>1397</v>
      </c>
      <c r="F148" s="24" t="s">
        <v>1398</v>
      </c>
      <c r="G148" s="108">
        <v>4509</v>
      </c>
      <c r="H148" s="24">
        <v>98</v>
      </c>
    </row>
    <row r="149" spans="2:8">
      <c r="B149" s="24" t="s">
        <v>1217</v>
      </c>
      <c r="C149" s="24" t="s">
        <v>319</v>
      </c>
      <c r="D149" s="24" t="s">
        <v>320</v>
      </c>
      <c r="E149" s="24" t="s">
        <v>185</v>
      </c>
      <c r="F149" s="24" t="s">
        <v>1399</v>
      </c>
      <c r="G149" s="108">
        <v>4504</v>
      </c>
      <c r="H149" s="24">
        <v>43</v>
      </c>
    </row>
    <row r="150" spans="2:8">
      <c r="B150" s="24" t="s">
        <v>1217</v>
      </c>
      <c r="C150" s="24" t="s">
        <v>319</v>
      </c>
      <c r="D150" s="24" t="s">
        <v>320</v>
      </c>
      <c r="E150" s="24" t="s">
        <v>184</v>
      </c>
      <c r="F150" s="24" t="s">
        <v>1400</v>
      </c>
      <c r="G150" s="108">
        <v>4505</v>
      </c>
      <c r="H150" s="24">
        <v>147</v>
      </c>
    </row>
    <row r="151" spans="2:8">
      <c r="B151" s="24" t="s">
        <v>1217</v>
      </c>
      <c r="C151" s="24" t="s">
        <v>319</v>
      </c>
      <c r="D151" s="24" t="s">
        <v>320</v>
      </c>
      <c r="E151" s="24" t="s">
        <v>193</v>
      </c>
      <c r="F151" s="24" t="s">
        <v>1401</v>
      </c>
      <c r="G151" s="108">
        <v>4506</v>
      </c>
      <c r="H151" s="24">
        <v>119</v>
      </c>
    </row>
    <row r="152" spans="2:8">
      <c r="B152" s="24" t="s">
        <v>1217</v>
      </c>
      <c r="C152" s="24" t="s">
        <v>319</v>
      </c>
      <c r="D152" s="24" t="s">
        <v>320</v>
      </c>
      <c r="E152" s="24" t="s">
        <v>195</v>
      </c>
      <c r="F152" s="24" t="s">
        <v>1402</v>
      </c>
      <c r="G152" s="108">
        <v>4502</v>
      </c>
      <c r="H152" s="24">
        <v>3</v>
      </c>
    </row>
    <row r="153" spans="2:8">
      <c r="B153" s="24" t="s">
        <v>1217</v>
      </c>
      <c r="C153" s="24" t="s">
        <v>319</v>
      </c>
      <c r="D153" s="24" t="s">
        <v>320</v>
      </c>
      <c r="E153" s="24" t="s">
        <v>1403</v>
      </c>
      <c r="F153" s="24" t="s">
        <v>1404</v>
      </c>
      <c r="G153" s="108">
        <v>4508</v>
      </c>
      <c r="H153" s="24">
        <v>227</v>
      </c>
    </row>
    <row r="154" spans="2:8">
      <c r="B154" s="24" t="s">
        <v>1217</v>
      </c>
      <c r="C154" s="24" t="s">
        <v>319</v>
      </c>
      <c r="D154" s="24" t="s">
        <v>320</v>
      </c>
      <c r="E154" s="24" t="s">
        <v>192</v>
      </c>
      <c r="F154" s="24" t="s">
        <v>1405</v>
      </c>
      <c r="G154" s="108">
        <v>4507</v>
      </c>
      <c r="H154" s="24">
        <v>115</v>
      </c>
    </row>
    <row r="155" spans="2:8">
      <c r="B155" s="24" t="s">
        <v>1217</v>
      </c>
      <c r="C155" s="24" t="s">
        <v>319</v>
      </c>
      <c r="D155" s="24" t="s">
        <v>320</v>
      </c>
      <c r="E155" s="24" t="s">
        <v>194</v>
      </c>
      <c r="F155" s="24" t="s">
        <v>1406</v>
      </c>
      <c r="G155" s="108">
        <v>4503</v>
      </c>
      <c r="H155" s="24">
        <v>88</v>
      </c>
    </row>
    <row r="156" spans="2:8">
      <c r="B156" s="24" t="s">
        <v>1217</v>
      </c>
      <c r="C156" s="24" t="s">
        <v>323</v>
      </c>
      <c r="D156" s="24" t="s">
        <v>324</v>
      </c>
      <c r="E156" s="24" t="s">
        <v>442</v>
      </c>
      <c r="F156" s="24" t="s">
        <v>1407</v>
      </c>
      <c r="G156" s="108">
        <v>7649</v>
      </c>
      <c r="H156" s="24">
        <v>242</v>
      </c>
    </row>
    <row r="157" spans="2:8">
      <c r="B157" s="24" t="s">
        <v>1217</v>
      </c>
      <c r="C157" s="24" t="s">
        <v>323</v>
      </c>
      <c r="D157" s="24" t="s">
        <v>324</v>
      </c>
      <c r="E157" s="24" t="s">
        <v>1408</v>
      </c>
      <c r="F157" s="24" t="s">
        <v>1409</v>
      </c>
      <c r="G157" s="108">
        <v>4511</v>
      </c>
      <c r="H157" s="24">
        <v>810</v>
      </c>
    </row>
    <row r="158" spans="2:8">
      <c r="B158" s="24" t="s">
        <v>1217</v>
      </c>
      <c r="C158" s="24" t="s">
        <v>323</v>
      </c>
      <c r="D158" s="24" t="s">
        <v>324</v>
      </c>
      <c r="E158" s="24" t="s">
        <v>102</v>
      </c>
      <c r="F158" s="24" t="s">
        <v>1410</v>
      </c>
      <c r="G158" s="108">
        <v>4513</v>
      </c>
      <c r="H158" s="24">
        <v>64</v>
      </c>
    </row>
    <row r="159" spans="2:8">
      <c r="B159" s="24" t="s">
        <v>1217</v>
      </c>
      <c r="C159" s="24" t="s">
        <v>323</v>
      </c>
      <c r="D159" s="24" t="s">
        <v>324</v>
      </c>
      <c r="E159" s="24" t="s">
        <v>1411</v>
      </c>
      <c r="F159" s="24" t="s">
        <v>1412</v>
      </c>
      <c r="G159" s="108">
        <v>4514</v>
      </c>
      <c r="H159" s="24">
        <v>187</v>
      </c>
    </row>
    <row r="160" spans="2:8">
      <c r="B160" s="24" t="s">
        <v>1217</v>
      </c>
      <c r="C160" s="24" t="s">
        <v>323</v>
      </c>
      <c r="D160" s="24" t="s">
        <v>324</v>
      </c>
      <c r="E160" s="24" t="s">
        <v>108</v>
      </c>
      <c r="F160" s="24" t="s">
        <v>1413</v>
      </c>
      <c r="G160" s="108">
        <v>4518</v>
      </c>
      <c r="H160" s="24">
        <v>216</v>
      </c>
    </row>
    <row r="161" spans="2:8">
      <c r="B161" s="24" t="s">
        <v>1217</v>
      </c>
      <c r="C161" s="24" t="s">
        <v>323</v>
      </c>
      <c r="D161" s="24" t="s">
        <v>324</v>
      </c>
      <c r="E161" s="24" t="s">
        <v>327</v>
      </c>
      <c r="F161" s="24" t="s">
        <v>1414</v>
      </c>
      <c r="G161" s="108">
        <v>7651</v>
      </c>
      <c r="H161" s="24">
        <v>192</v>
      </c>
    </row>
    <row r="162" spans="2:8">
      <c r="B162" s="24" t="s">
        <v>1217</v>
      </c>
      <c r="C162" s="24" t="s">
        <v>323</v>
      </c>
      <c r="D162" s="24" t="s">
        <v>324</v>
      </c>
      <c r="E162" s="24" t="s">
        <v>1415</v>
      </c>
      <c r="F162" s="24" t="s">
        <v>1416</v>
      </c>
      <c r="G162" s="108">
        <v>4515</v>
      </c>
      <c r="H162" s="24">
        <v>174</v>
      </c>
    </row>
    <row r="163" spans="2:8">
      <c r="B163" s="24" t="s">
        <v>1217</v>
      </c>
      <c r="C163" s="24" t="s">
        <v>323</v>
      </c>
      <c r="D163" s="24" t="s">
        <v>324</v>
      </c>
      <c r="E163" s="24" t="s">
        <v>95</v>
      </c>
      <c r="F163" s="24" t="s">
        <v>1417</v>
      </c>
      <c r="G163" s="108">
        <v>7650</v>
      </c>
      <c r="H163" s="24">
        <v>227</v>
      </c>
    </row>
    <row r="164" spans="2:8">
      <c r="B164" s="24" t="s">
        <v>1217</v>
      </c>
      <c r="C164" s="24" t="s">
        <v>323</v>
      </c>
      <c r="D164" s="24" t="s">
        <v>324</v>
      </c>
      <c r="E164" s="24" t="s">
        <v>328</v>
      </c>
      <c r="F164" s="24" t="s">
        <v>1418</v>
      </c>
      <c r="G164" s="108">
        <v>18165</v>
      </c>
      <c r="H164" s="24">
        <v>19</v>
      </c>
    </row>
    <row r="165" spans="2:8">
      <c r="B165" s="24" t="s">
        <v>1217</v>
      </c>
      <c r="C165" s="24" t="s">
        <v>323</v>
      </c>
      <c r="D165" s="24" t="s">
        <v>324</v>
      </c>
      <c r="E165" s="24" t="s">
        <v>106</v>
      </c>
      <c r="F165" s="24" t="s">
        <v>1419</v>
      </c>
      <c r="G165" s="108">
        <v>4512</v>
      </c>
      <c r="H165" s="24">
        <v>34</v>
      </c>
    </row>
    <row r="166" spans="2:8">
      <c r="B166" s="24" t="s">
        <v>1217</v>
      </c>
      <c r="C166" s="24" t="s">
        <v>323</v>
      </c>
      <c r="D166" s="24" t="s">
        <v>324</v>
      </c>
      <c r="E166" s="24" t="s">
        <v>1420</v>
      </c>
      <c r="F166" s="24" t="s">
        <v>1421</v>
      </c>
      <c r="G166" s="108">
        <v>4517</v>
      </c>
      <c r="H166" s="24">
        <v>247</v>
      </c>
    </row>
    <row r="167" spans="2:8">
      <c r="B167" s="24" t="s">
        <v>1217</v>
      </c>
      <c r="C167" s="24" t="s">
        <v>323</v>
      </c>
      <c r="D167" s="24" t="s">
        <v>324</v>
      </c>
      <c r="E167" s="24" t="s">
        <v>109</v>
      </c>
      <c r="F167" s="24" t="s">
        <v>1422</v>
      </c>
      <c r="G167" s="108">
        <v>4516</v>
      </c>
      <c r="H167" s="24">
        <v>129</v>
      </c>
    </row>
    <row r="168" spans="2:8">
      <c r="B168" s="24" t="s">
        <v>1217</v>
      </c>
      <c r="C168" s="24" t="s">
        <v>323</v>
      </c>
      <c r="D168" s="24" t="s">
        <v>331</v>
      </c>
      <c r="E168" s="24" t="s">
        <v>1423</v>
      </c>
      <c r="F168" s="24" t="s">
        <v>1424</v>
      </c>
      <c r="G168" s="108">
        <v>4524</v>
      </c>
      <c r="H168" s="24">
        <v>398</v>
      </c>
    </row>
    <row r="169" spans="2:8">
      <c r="B169" s="24" t="s">
        <v>1217</v>
      </c>
      <c r="C169" s="24" t="s">
        <v>323</v>
      </c>
      <c r="D169" s="24" t="s">
        <v>331</v>
      </c>
      <c r="E169" s="24" t="s">
        <v>113</v>
      </c>
      <c r="F169" s="24" t="s">
        <v>1425</v>
      </c>
      <c r="G169" s="108">
        <v>4520</v>
      </c>
      <c r="H169" s="24">
        <v>156</v>
      </c>
    </row>
    <row r="170" spans="2:8">
      <c r="B170" s="24" t="s">
        <v>1217</v>
      </c>
      <c r="C170" s="24" t="s">
        <v>323</v>
      </c>
      <c r="D170" s="24" t="s">
        <v>331</v>
      </c>
      <c r="E170" s="24" t="s">
        <v>114</v>
      </c>
      <c r="F170" s="24" t="s">
        <v>1426</v>
      </c>
      <c r="G170" s="108">
        <v>4522</v>
      </c>
      <c r="H170" s="24">
        <v>101</v>
      </c>
    </row>
    <row r="171" spans="2:8">
      <c r="B171" s="24" t="s">
        <v>1217</v>
      </c>
      <c r="C171" s="24" t="s">
        <v>323</v>
      </c>
      <c r="D171" s="24" t="s">
        <v>331</v>
      </c>
      <c r="E171" s="24" t="s">
        <v>1427</v>
      </c>
      <c r="F171" s="24" t="s">
        <v>1428</v>
      </c>
      <c r="G171" s="108">
        <v>4519</v>
      </c>
      <c r="H171" s="24">
        <v>132</v>
      </c>
    </row>
    <row r="172" spans="2:8">
      <c r="B172" s="24" t="s">
        <v>1217</v>
      </c>
      <c r="C172" s="24" t="s">
        <v>323</v>
      </c>
      <c r="D172" s="24" t="s">
        <v>331</v>
      </c>
      <c r="E172" s="24" t="s">
        <v>1429</v>
      </c>
      <c r="F172" s="24" t="s">
        <v>1430</v>
      </c>
      <c r="G172" s="108">
        <v>4523</v>
      </c>
      <c r="H172" s="24">
        <v>60</v>
      </c>
    </row>
    <row r="173" spans="2:8">
      <c r="B173" s="24" t="s">
        <v>1217</v>
      </c>
      <c r="C173" s="24" t="s">
        <v>323</v>
      </c>
      <c r="D173" s="24" t="s">
        <v>331</v>
      </c>
      <c r="E173" s="24" t="s">
        <v>1431</v>
      </c>
      <c r="F173" s="24" t="s">
        <v>1432</v>
      </c>
      <c r="G173" s="108">
        <v>4521</v>
      </c>
      <c r="H173" s="24">
        <v>171</v>
      </c>
    </row>
    <row r="174" spans="2:8">
      <c r="B174" s="24" t="s">
        <v>1217</v>
      </c>
      <c r="C174" s="24" t="s">
        <v>323</v>
      </c>
      <c r="D174" s="24" t="s">
        <v>329</v>
      </c>
      <c r="E174" s="24" t="s">
        <v>107</v>
      </c>
      <c r="F174" s="24" t="s">
        <v>1433</v>
      </c>
      <c r="G174" s="108">
        <v>4531</v>
      </c>
      <c r="H174" s="24">
        <v>167</v>
      </c>
    </row>
    <row r="175" spans="2:8">
      <c r="B175" s="24" t="s">
        <v>1217</v>
      </c>
      <c r="C175" s="24" t="s">
        <v>323</v>
      </c>
      <c r="D175" s="24" t="s">
        <v>329</v>
      </c>
      <c r="E175" s="24" t="s">
        <v>1434</v>
      </c>
      <c r="F175" s="24" t="s">
        <v>1435</v>
      </c>
      <c r="G175" s="108">
        <v>4528</v>
      </c>
      <c r="H175" s="24">
        <v>406</v>
      </c>
    </row>
    <row r="176" spans="2:8">
      <c r="B176" s="24" t="s">
        <v>1217</v>
      </c>
      <c r="C176" s="24" t="s">
        <v>323</v>
      </c>
      <c r="D176" s="24" t="s">
        <v>329</v>
      </c>
      <c r="E176" s="24" t="s">
        <v>100</v>
      </c>
      <c r="F176" s="24" t="s">
        <v>1436</v>
      </c>
      <c r="G176" s="108">
        <v>4530</v>
      </c>
      <c r="H176" s="24">
        <v>45</v>
      </c>
    </row>
    <row r="177" spans="2:8">
      <c r="B177" s="24" t="s">
        <v>1217</v>
      </c>
      <c r="C177" s="24" t="s">
        <v>323</v>
      </c>
      <c r="D177" s="24" t="s">
        <v>329</v>
      </c>
      <c r="E177" s="24" t="s">
        <v>1437</v>
      </c>
      <c r="F177" s="24" t="s">
        <v>1438</v>
      </c>
      <c r="G177" s="108">
        <v>4527</v>
      </c>
      <c r="H177" s="24">
        <v>107</v>
      </c>
    </row>
    <row r="178" spans="2:8">
      <c r="B178" s="24" t="s">
        <v>1217</v>
      </c>
      <c r="C178" s="24" t="s">
        <v>323</v>
      </c>
      <c r="D178" s="24" t="s">
        <v>329</v>
      </c>
      <c r="E178" s="24" t="s">
        <v>110</v>
      </c>
      <c r="F178" s="24" t="s">
        <v>1439</v>
      </c>
      <c r="G178" s="108">
        <v>4526</v>
      </c>
      <c r="H178" s="24">
        <v>39</v>
      </c>
    </row>
    <row r="179" spans="2:8">
      <c r="B179" s="24" t="s">
        <v>1217</v>
      </c>
      <c r="C179" s="24" t="s">
        <v>323</v>
      </c>
      <c r="D179" s="24" t="s">
        <v>329</v>
      </c>
      <c r="E179" s="24" t="s">
        <v>105</v>
      </c>
      <c r="F179" s="24" t="s">
        <v>1440</v>
      </c>
      <c r="G179" s="108">
        <v>4529</v>
      </c>
      <c r="H179" s="24">
        <v>52</v>
      </c>
    </row>
    <row r="180" spans="2:8">
      <c r="B180" s="24" t="s">
        <v>1217</v>
      </c>
      <c r="C180" s="24" t="s">
        <v>334</v>
      </c>
      <c r="D180" s="24" t="s">
        <v>443</v>
      </c>
      <c r="E180" s="24" t="s">
        <v>218</v>
      </c>
      <c r="F180" s="24" t="s">
        <v>1441</v>
      </c>
      <c r="G180" s="108">
        <v>4621</v>
      </c>
      <c r="H180" s="24">
        <v>112</v>
      </c>
    </row>
    <row r="181" spans="2:8">
      <c r="B181" s="24" t="s">
        <v>1217</v>
      </c>
      <c r="C181" s="24" t="s">
        <v>334</v>
      </c>
      <c r="D181" s="24" t="s">
        <v>443</v>
      </c>
      <c r="E181" s="24" t="s">
        <v>294</v>
      </c>
      <c r="F181" s="24" t="s">
        <v>1442</v>
      </c>
      <c r="G181" s="108">
        <v>4607</v>
      </c>
      <c r="H181" s="24">
        <v>71</v>
      </c>
    </row>
    <row r="182" spans="2:8">
      <c r="B182" s="24" t="s">
        <v>1217</v>
      </c>
      <c r="C182" s="24" t="s">
        <v>334</v>
      </c>
      <c r="D182" s="24" t="s">
        <v>443</v>
      </c>
      <c r="E182" s="24" t="s">
        <v>295</v>
      </c>
      <c r="F182" s="24" t="s">
        <v>1443</v>
      </c>
      <c r="G182" s="108">
        <v>4569</v>
      </c>
      <c r="H182" s="24">
        <v>33</v>
      </c>
    </row>
    <row r="183" spans="2:8">
      <c r="B183" s="24" t="s">
        <v>1217</v>
      </c>
      <c r="C183" s="24" t="s">
        <v>334</v>
      </c>
      <c r="D183" s="24" t="s">
        <v>443</v>
      </c>
      <c r="E183" s="24" t="s">
        <v>244</v>
      </c>
      <c r="F183" s="24" t="s">
        <v>1444</v>
      </c>
      <c r="G183" s="108">
        <v>8751</v>
      </c>
      <c r="H183" s="24">
        <v>37</v>
      </c>
    </row>
    <row r="184" spans="2:8">
      <c r="B184" s="24" t="s">
        <v>1217</v>
      </c>
      <c r="C184" s="24" t="s">
        <v>334</v>
      </c>
      <c r="D184" s="24" t="s">
        <v>443</v>
      </c>
      <c r="E184" s="24" t="s">
        <v>1445</v>
      </c>
      <c r="F184" s="24" t="s">
        <v>1446</v>
      </c>
      <c r="G184" s="108">
        <v>7085</v>
      </c>
      <c r="H184" s="24">
        <v>13</v>
      </c>
    </row>
    <row r="185" spans="2:8">
      <c r="B185" s="24" t="s">
        <v>1217</v>
      </c>
      <c r="C185" s="24" t="s">
        <v>334</v>
      </c>
      <c r="D185" s="24" t="s">
        <v>443</v>
      </c>
      <c r="E185" s="24" t="s">
        <v>240</v>
      </c>
      <c r="F185" s="24" t="s">
        <v>1447</v>
      </c>
      <c r="G185" s="108">
        <v>4608</v>
      </c>
      <c r="H185" s="24">
        <v>15</v>
      </c>
    </row>
    <row r="186" spans="2:8">
      <c r="B186" s="24" t="s">
        <v>1217</v>
      </c>
      <c r="C186" s="24" t="s">
        <v>334</v>
      </c>
      <c r="D186" s="24" t="s">
        <v>443</v>
      </c>
      <c r="E186" s="24" t="s">
        <v>1448</v>
      </c>
      <c r="F186" s="24" t="s">
        <v>1449</v>
      </c>
      <c r="G186" s="108">
        <v>4606</v>
      </c>
      <c r="H186" s="24">
        <v>24</v>
      </c>
    </row>
    <row r="187" spans="2:8">
      <c r="B187" s="24" t="s">
        <v>1217</v>
      </c>
      <c r="C187" s="24" t="s">
        <v>334</v>
      </c>
      <c r="D187" s="24" t="s">
        <v>335</v>
      </c>
      <c r="E187" s="24" t="s">
        <v>221</v>
      </c>
      <c r="F187" s="24" t="s">
        <v>1450</v>
      </c>
      <c r="G187" s="108">
        <v>4556</v>
      </c>
      <c r="H187" s="24">
        <v>297</v>
      </c>
    </row>
    <row r="188" spans="2:8">
      <c r="B188" s="24" t="s">
        <v>1217</v>
      </c>
      <c r="C188" s="24" t="s">
        <v>334</v>
      </c>
      <c r="D188" s="24" t="s">
        <v>335</v>
      </c>
      <c r="E188" s="24" t="s">
        <v>231</v>
      </c>
      <c r="F188" s="24" t="s">
        <v>1451</v>
      </c>
      <c r="G188" s="108">
        <v>4557</v>
      </c>
      <c r="H188" s="24">
        <v>104</v>
      </c>
    </row>
    <row r="189" spans="2:8">
      <c r="B189" s="24" t="s">
        <v>1217</v>
      </c>
      <c r="C189" s="24" t="s">
        <v>334</v>
      </c>
      <c r="D189" s="24" t="s">
        <v>335</v>
      </c>
      <c r="E189" s="24" t="s">
        <v>1452</v>
      </c>
      <c r="F189" s="24" t="s">
        <v>1453</v>
      </c>
      <c r="G189" s="108">
        <v>4560</v>
      </c>
      <c r="H189" s="24">
        <v>48</v>
      </c>
    </row>
    <row r="190" spans="2:8">
      <c r="B190" s="24" t="s">
        <v>1217</v>
      </c>
      <c r="C190" s="24" t="s">
        <v>334</v>
      </c>
      <c r="D190" s="24" t="s">
        <v>335</v>
      </c>
      <c r="E190" s="24" t="s">
        <v>234</v>
      </c>
      <c r="F190" s="24" t="s">
        <v>1454</v>
      </c>
      <c r="G190" s="108">
        <v>4558</v>
      </c>
      <c r="H190" s="24">
        <v>59</v>
      </c>
    </row>
    <row r="191" spans="2:8">
      <c r="B191" s="24" t="s">
        <v>1217</v>
      </c>
      <c r="C191" s="24" t="s">
        <v>334</v>
      </c>
      <c r="D191" s="24" t="s">
        <v>335</v>
      </c>
      <c r="E191" s="24" t="s">
        <v>232</v>
      </c>
      <c r="F191" s="24" t="s">
        <v>1455</v>
      </c>
      <c r="G191" s="108">
        <v>4559</v>
      </c>
      <c r="H191" s="24">
        <v>38</v>
      </c>
    </row>
    <row r="192" spans="2:8">
      <c r="B192" s="24" t="s">
        <v>1217</v>
      </c>
      <c r="C192" s="24" t="s">
        <v>334</v>
      </c>
      <c r="D192" s="24" t="s">
        <v>343</v>
      </c>
      <c r="E192" s="24" t="s">
        <v>1456</v>
      </c>
      <c r="F192" s="24" t="s">
        <v>1457</v>
      </c>
      <c r="G192" s="108">
        <v>4562</v>
      </c>
      <c r="H192" s="24">
        <v>289</v>
      </c>
    </row>
    <row r="193" spans="2:8">
      <c r="B193" s="24" t="s">
        <v>1217</v>
      </c>
      <c r="C193" s="24" t="s">
        <v>334</v>
      </c>
      <c r="D193" s="24" t="s">
        <v>343</v>
      </c>
      <c r="E193" s="24" t="s">
        <v>241</v>
      </c>
      <c r="F193" s="24" t="s">
        <v>1458</v>
      </c>
      <c r="G193" s="108">
        <v>4563</v>
      </c>
      <c r="H193" s="24">
        <v>34</v>
      </c>
    </row>
    <row r="194" spans="2:8">
      <c r="B194" s="24" t="s">
        <v>1217</v>
      </c>
      <c r="C194" s="24" t="s">
        <v>334</v>
      </c>
      <c r="D194" s="24" t="s">
        <v>343</v>
      </c>
      <c r="E194" s="24" t="s">
        <v>242</v>
      </c>
      <c r="F194" s="24" t="s">
        <v>1459</v>
      </c>
      <c r="G194" s="108">
        <v>7084</v>
      </c>
      <c r="H194" s="24">
        <v>106</v>
      </c>
    </row>
    <row r="195" spans="2:8">
      <c r="B195" s="24" t="s">
        <v>1217</v>
      </c>
      <c r="C195" s="24" t="s">
        <v>334</v>
      </c>
      <c r="D195" s="24" t="s">
        <v>343</v>
      </c>
      <c r="E195" s="24" t="s">
        <v>228</v>
      </c>
      <c r="F195" s="24" t="s">
        <v>1460</v>
      </c>
      <c r="G195" s="108">
        <v>7083</v>
      </c>
      <c r="H195" s="24">
        <v>13</v>
      </c>
    </row>
    <row r="196" spans="2:8">
      <c r="B196" s="24" t="s">
        <v>1217</v>
      </c>
      <c r="C196" s="24" t="s">
        <v>334</v>
      </c>
      <c r="D196" s="24" t="s">
        <v>343</v>
      </c>
      <c r="E196" s="24" t="s">
        <v>223</v>
      </c>
      <c r="F196" s="24" t="s">
        <v>1461</v>
      </c>
      <c r="G196" s="108">
        <v>4567</v>
      </c>
      <c r="H196" s="24">
        <v>63</v>
      </c>
    </row>
    <row r="197" spans="2:8">
      <c r="B197" s="24" t="s">
        <v>1217</v>
      </c>
      <c r="C197" s="24" t="s">
        <v>334</v>
      </c>
      <c r="D197" s="24" t="s">
        <v>343</v>
      </c>
      <c r="E197" s="24" t="s">
        <v>226</v>
      </c>
      <c r="F197" s="24" t="s">
        <v>1462</v>
      </c>
      <c r="G197" s="108">
        <v>4564</v>
      </c>
      <c r="H197" s="24">
        <v>89</v>
      </c>
    </row>
    <row r="198" spans="2:8">
      <c r="B198" s="24" t="s">
        <v>1217</v>
      </c>
      <c r="C198" s="24" t="s">
        <v>334</v>
      </c>
      <c r="D198" s="24" t="s">
        <v>343</v>
      </c>
      <c r="E198" s="24" t="s">
        <v>1463</v>
      </c>
      <c r="F198" s="24" t="s">
        <v>1464</v>
      </c>
      <c r="G198" s="108">
        <v>4565</v>
      </c>
      <c r="H198" s="24">
        <v>10</v>
      </c>
    </row>
    <row r="199" spans="2:8">
      <c r="B199" s="24" t="s">
        <v>1217</v>
      </c>
      <c r="C199" s="24" t="s">
        <v>334</v>
      </c>
      <c r="D199" s="24" t="s">
        <v>343</v>
      </c>
      <c r="E199" s="24" t="s">
        <v>238</v>
      </c>
      <c r="F199" s="24" t="s">
        <v>1465</v>
      </c>
      <c r="G199" s="108">
        <v>4568</v>
      </c>
      <c r="H199" s="24">
        <v>136</v>
      </c>
    </row>
    <row r="200" spans="2:8">
      <c r="B200" s="24" t="s">
        <v>1217</v>
      </c>
      <c r="C200" s="24" t="s">
        <v>334</v>
      </c>
      <c r="D200" s="24" t="s">
        <v>343</v>
      </c>
      <c r="E200" s="24" t="s">
        <v>1466</v>
      </c>
      <c r="F200" s="24" t="s">
        <v>1467</v>
      </c>
      <c r="G200" s="108">
        <v>4566</v>
      </c>
      <c r="H200" s="24">
        <v>89</v>
      </c>
    </row>
    <row r="201" spans="2:8">
      <c r="B201" s="24" t="s">
        <v>1217</v>
      </c>
      <c r="C201" s="24" t="s">
        <v>334</v>
      </c>
      <c r="D201" s="24" t="s">
        <v>343</v>
      </c>
      <c r="E201" s="24" t="s">
        <v>225</v>
      </c>
      <c r="F201" s="24" t="s">
        <v>1468</v>
      </c>
      <c r="G201" s="108">
        <v>4609</v>
      </c>
      <c r="H201" s="24">
        <v>50</v>
      </c>
    </row>
    <row r="202" spans="2:8">
      <c r="B202" s="24" t="s">
        <v>1217</v>
      </c>
      <c r="C202" s="24" t="s">
        <v>334</v>
      </c>
      <c r="D202" s="24" t="s">
        <v>337</v>
      </c>
      <c r="E202" s="24" t="s">
        <v>229</v>
      </c>
      <c r="F202" s="24" t="s">
        <v>1469</v>
      </c>
      <c r="G202" s="108">
        <v>4532</v>
      </c>
      <c r="H202" s="24">
        <v>202</v>
      </c>
    </row>
    <row r="203" spans="2:8">
      <c r="B203" s="24" t="s">
        <v>1217</v>
      </c>
      <c r="C203" s="24" t="s">
        <v>334</v>
      </c>
      <c r="D203" s="24" t="s">
        <v>337</v>
      </c>
      <c r="E203" s="24" t="s">
        <v>214</v>
      </c>
      <c r="F203" s="24" t="s">
        <v>1470</v>
      </c>
      <c r="G203" s="108">
        <v>4534</v>
      </c>
      <c r="H203" s="24">
        <v>255</v>
      </c>
    </row>
    <row r="204" spans="2:8">
      <c r="B204" s="24" t="s">
        <v>1217</v>
      </c>
      <c r="C204" s="24" t="s">
        <v>334</v>
      </c>
      <c r="D204" s="24" t="s">
        <v>337</v>
      </c>
      <c r="E204" s="24" t="s">
        <v>230</v>
      </c>
      <c r="F204" s="24" t="s">
        <v>1471</v>
      </c>
      <c r="G204" s="108">
        <v>4533</v>
      </c>
      <c r="H204" s="24">
        <v>50</v>
      </c>
    </row>
    <row r="205" spans="2:8">
      <c r="B205" s="24" t="s">
        <v>1217</v>
      </c>
      <c r="C205" s="24" t="s">
        <v>334</v>
      </c>
      <c r="D205" s="24" t="s">
        <v>337</v>
      </c>
      <c r="E205" s="24" t="s">
        <v>1472</v>
      </c>
      <c r="F205" s="24" t="s">
        <v>1473</v>
      </c>
      <c r="G205" s="108">
        <v>4537</v>
      </c>
      <c r="H205" s="24">
        <v>122</v>
      </c>
    </row>
    <row r="206" spans="2:8">
      <c r="B206" s="24" t="s">
        <v>1217</v>
      </c>
      <c r="C206" s="24" t="s">
        <v>334</v>
      </c>
      <c r="D206" s="24" t="s">
        <v>337</v>
      </c>
      <c r="E206" s="24" t="s">
        <v>237</v>
      </c>
      <c r="F206" s="24" t="s">
        <v>1474</v>
      </c>
      <c r="G206" s="108">
        <v>4535</v>
      </c>
      <c r="H206" s="24">
        <v>147</v>
      </c>
    </row>
    <row r="207" spans="2:8">
      <c r="B207" s="24" t="s">
        <v>1217</v>
      </c>
      <c r="C207" s="24" t="s">
        <v>334</v>
      </c>
      <c r="D207" s="24" t="s">
        <v>337</v>
      </c>
      <c r="E207" s="24" t="s">
        <v>235</v>
      </c>
      <c r="F207" s="24" t="s">
        <v>1475</v>
      </c>
      <c r="G207" s="108">
        <v>4536</v>
      </c>
      <c r="H207" s="24">
        <v>95</v>
      </c>
    </row>
    <row r="208" spans="2:8">
      <c r="B208" s="24" t="s">
        <v>1217</v>
      </c>
      <c r="C208" s="24" t="s">
        <v>334</v>
      </c>
      <c r="D208" s="24" t="s">
        <v>337</v>
      </c>
      <c r="E208" s="24" t="s">
        <v>215</v>
      </c>
      <c r="F208" s="24" t="s">
        <v>1476</v>
      </c>
      <c r="G208" s="108">
        <v>7405</v>
      </c>
      <c r="H208" s="24">
        <v>24</v>
      </c>
    </row>
    <row r="209" spans="2:8">
      <c r="B209" s="24" t="s">
        <v>1217</v>
      </c>
      <c r="C209" s="24" t="s">
        <v>334</v>
      </c>
      <c r="D209" s="24" t="s">
        <v>338</v>
      </c>
      <c r="E209" s="24" t="s">
        <v>204</v>
      </c>
      <c r="F209" s="24" t="s">
        <v>1477</v>
      </c>
      <c r="G209" s="108">
        <v>4561</v>
      </c>
      <c r="H209" s="24">
        <v>553</v>
      </c>
    </row>
    <row r="210" spans="2:8">
      <c r="B210" s="24" t="s">
        <v>1217</v>
      </c>
      <c r="C210" s="24" t="s">
        <v>334</v>
      </c>
      <c r="D210" s="24" t="s">
        <v>338</v>
      </c>
      <c r="E210" s="24" t="s">
        <v>1478</v>
      </c>
      <c r="F210" s="24" t="s">
        <v>1479</v>
      </c>
      <c r="G210" s="108">
        <v>4546</v>
      </c>
      <c r="H210" s="24">
        <v>166</v>
      </c>
    </row>
    <row r="211" spans="2:8">
      <c r="B211" s="24" t="s">
        <v>1217</v>
      </c>
      <c r="C211" s="24" t="s">
        <v>334</v>
      </c>
      <c r="D211" s="24" t="s">
        <v>338</v>
      </c>
      <c r="E211" s="24" t="s">
        <v>216</v>
      </c>
      <c r="F211" s="24" t="s">
        <v>1480</v>
      </c>
      <c r="G211" s="108">
        <v>4576</v>
      </c>
      <c r="H211" s="24">
        <v>406</v>
      </c>
    </row>
    <row r="212" spans="2:8">
      <c r="B212" s="24" t="s">
        <v>1217</v>
      </c>
      <c r="C212" s="24" t="s">
        <v>334</v>
      </c>
      <c r="D212" s="24" t="s">
        <v>338</v>
      </c>
      <c r="E212" s="24" t="s">
        <v>341</v>
      </c>
      <c r="F212" s="24" t="s">
        <v>1481</v>
      </c>
      <c r="G212" s="108">
        <v>19285</v>
      </c>
      <c r="H212" s="24">
        <v>11</v>
      </c>
    </row>
    <row r="213" spans="2:8">
      <c r="B213" s="24" t="s">
        <v>1217</v>
      </c>
      <c r="C213" s="24" t="s">
        <v>334</v>
      </c>
      <c r="D213" s="24" t="s">
        <v>338</v>
      </c>
      <c r="E213" s="24" t="s">
        <v>209</v>
      </c>
      <c r="F213" s="24" t="s">
        <v>1482</v>
      </c>
      <c r="G213" s="108">
        <v>8996</v>
      </c>
      <c r="H213" s="24">
        <v>84</v>
      </c>
    </row>
    <row r="214" spans="2:8">
      <c r="B214" s="24" t="s">
        <v>1217</v>
      </c>
      <c r="C214" s="24" t="s">
        <v>334</v>
      </c>
      <c r="D214" s="24" t="s">
        <v>338</v>
      </c>
      <c r="E214" s="24" t="s">
        <v>1483</v>
      </c>
      <c r="F214" s="24" t="s">
        <v>1484</v>
      </c>
      <c r="G214" s="108">
        <v>4540</v>
      </c>
      <c r="H214" s="24">
        <v>40</v>
      </c>
    </row>
    <row r="215" spans="2:8">
      <c r="B215" s="24" t="s">
        <v>1217</v>
      </c>
      <c r="C215" s="24" t="s">
        <v>334</v>
      </c>
      <c r="D215" s="24" t="s">
        <v>338</v>
      </c>
      <c r="E215" s="24" t="s">
        <v>1485</v>
      </c>
      <c r="F215" s="24" t="s">
        <v>1486</v>
      </c>
      <c r="G215" s="108">
        <v>4575</v>
      </c>
      <c r="H215" s="24">
        <v>105</v>
      </c>
    </row>
    <row r="216" spans="2:8">
      <c r="B216" s="24" t="s">
        <v>1217</v>
      </c>
      <c r="C216" s="24" t="s">
        <v>334</v>
      </c>
      <c r="D216" s="24" t="s">
        <v>338</v>
      </c>
      <c r="E216" s="24" t="s">
        <v>342</v>
      </c>
      <c r="F216" s="24" t="s">
        <v>1487</v>
      </c>
      <c r="G216" s="108">
        <v>19286</v>
      </c>
      <c r="H216" s="24">
        <v>15</v>
      </c>
    </row>
    <row r="217" spans="2:8">
      <c r="B217" s="24" t="s">
        <v>1217</v>
      </c>
      <c r="C217" s="24" t="s">
        <v>334</v>
      </c>
      <c r="D217" s="24" t="s">
        <v>338</v>
      </c>
      <c r="E217" s="24" t="s">
        <v>211</v>
      </c>
      <c r="F217" s="24" t="s">
        <v>1488</v>
      </c>
      <c r="G217" s="108">
        <v>4573</v>
      </c>
      <c r="H217" s="24">
        <v>33</v>
      </c>
    </row>
    <row r="218" spans="2:8">
      <c r="B218" s="24" t="s">
        <v>1217</v>
      </c>
      <c r="C218" s="24" t="s">
        <v>334</v>
      </c>
      <c r="D218" s="24" t="s">
        <v>338</v>
      </c>
      <c r="E218" s="24" t="s">
        <v>210</v>
      </c>
      <c r="F218" s="24" t="s">
        <v>1489</v>
      </c>
      <c r="G218" s="108">
        <v>8995</v>
      </c>
      <c r="H218" s="24">
        <v>16</v>
      </c>
    </row>
    <row r="219" spans="2:8">
      <c r="B219" s="24" t="s">
        <v>1217</v>
      </c>
      <c r="C219" s="24" t="s">
        <v>334</v>
      </c>
      <c r="D219" s="24" t="s">
        <v>338</v>
      </c>
      <c r="E219" s="24" t="s">
        <v>246</v>
      </c>
      <c r="F219" s="24" t="s">
        <v>1490</v>
      </c>
      <c r="G219" s="108">
        <v>4543</v>
      </c>
      <c r="H219" s="24">
        <v>130</v>
      </c>
    </row>
    <row r="220" spans="2:8">
      <c r="B220" s="24" t="s">
        <v>1217</v>
      </c>
      <c r="C220" s="24" t="s">
        <v>334</v>
      </c>
      <c r="D220" s="24" t="s">
        <v>338</v>
      </c>
      <c r="E220" s="24" t="s">
        <v>1491</v>
      </c>
      <c r="F220" s="24" t="s">
        <v>1492</v>
      </c>
      <c r="G220" s="108">
        <v>4571</v>
      </c>
      <c r="H220" s="24">
        <v>25</v>
      </c>
    </row>
    <row r="221" spans="2:8">
      <c r="B221" s="24" t="s">
        <v>1217</v>
      </c>
      <c r="C221" s="24" t="s">
        <v>334</v>
      </c>
      <c r="D221" s="24" t="s">
        <v>338</v>
      </c>
      <c r="E221" s="24" t="s">
        <v>227</v>
      </c>
      <c r="F221" s="24" t="s">
        <v>1493</v>
      </c>
      <c r="G221" s="108">
        <v>6809</v>
      </c>
      <c r="H221" s="24">
        <v>16</v>
      </c>
    </row>
    <row r="222" spans="2:8">
      <c r="B222" s="24" t="s">
        <v>1217</v>
      </c>
      <c r="C222" s="24" t="s">
        <v>334</v>
      </c>
      <c r="D222" s="24" t="s">
        <v>338</v>
      </c>
      <c r="E222" s="24" t="s">
        <v>1494</v>
      </c>
      <c r="F222" s="24" t="s">
        <v>1495</v>
      </c>
      <c r="G222" s="108">
        <v>4542</v>
      </c>
      <c r="H222" s="24">
        <v>95</v>
      </c>
    </row>
    <row r="223" spans="2:8">
      <c r="B223" s="24" t="s">
        <v>1217</v>
      </c>
      <c r="C223" s="24" t="s">
        <v>334</v>
      </c>
      <c r="D223" s="24" t="s">
        <v>338</v>
      </c>
      <c r="E223" s="24" t="s">
        <v>1496</v>
      </c>
      <c r="F223" s="24" t="s">
        <v>1497</v>
      </c>
      <c r="G223" s="108">
        <v>4572</v>
      </c>
      <c r="H223" s="24">
        <v>18</v>
      </c>
    </row>
    <row r="224" spans="2:8">
      <c r="B224" s="24" t="s">
        <v>1217</v>
      </c>
      <c r="C224" s="24" t="s">
        <v>334</v>
      </c>
      <c r="D224" s="24" t="s">
        <v>338</v>
      </c>
      <c r="E224" s="24" t="s">
        <v>205</v>
      </c>
      <c r="F224" s="24" t="s">
        <v>1498</v>
      </c>
      <c r="G224" s="108">
        <v>4541</v>
      </c>
      <c r="H224" s="24">
        <v>28</v>
      </c>
    </row>
    <row r="225" spans="2:8">
      <c r="B225" s="24" t="s">
        <v>1217</v>
      </c>
      <c r="C225" s="24" t="s">
        <v>334</v>
      </c>
      <c r="D225" s="24" t="s">
        <v>338</v>
      </c>
      <c r="E225" s="24" t="s">
        <v>217</v>
      </c>
      <c r="F225" s="24" t="s">
        <v>1499</v>
      </c>
      <c r="G225" s="108">
        <v>4570</v>
      </c>
      <c r="H225" s="24">
        <v>49</v>
      </c>
    </row>
    <row r="226" spans="2:8">
      <c r="B226" s="24" t="s">
        <v>1217</v>
      </c>
      <c r="C226" s="24" t="s">
        <v>334</v>
      </c>
      <c r="D226" s="24" t="s">
        <v>338</v>
      </c>
      <c r="E226" s="24" t="s">
        <v>1500</v>
      </c>
      <c r="F226" s="24" t="s">
        <v>1501</v>
      </c>
      <c r="G226" s="108">
        <v>4574</v>
      </c>
      <c r="H226" s="24">
        <v>22</v>
      </c>
    </row>
    <row r="227" spans="2:8">
      <c r="B227" s="24" t="s">
        <v>1217</v>
      </c>
      <c r="C227" s="24" t="s">
        <v>345</v>
      </c>
      <c r="D227" s="24" t="s">
        <v>347</v>
      </c>
      <c r="E227" s="24" t="s">
        <v>1502</v>
      </c>
      <c r="F227" s="24" t="s">
        <v>1503</v>
      </c>
      <c r="G227" s="108">
        <v>4584</v>
      </c>
      <c r="H227" s="24">
        <v>158</v>
      </c>
    </row>
    <row r="228" spans="2:8">
      <c r="B228" s="24" t="s">
        <v>1217</v>
      </c>
      <c r="C228" s="24" t="s">
        <v>345</v>
      </c>
      <c r="D228" s="24" t="s">
        <v>347</v>
      </c>
      <c r="E228" s="24" t="s">
        <v>252</v>
      </c>
      <c r="F228" s="24" t="s">
        <v>1504</v>
      </c>
      <c r="G228" s="108">
        <v>4580</v>
      </c>
      <c r="H228" s="24">
        <v>216</v>
      </c>
    </row>
    <row r="229" spans="2:8">
      <c r="B229" s="24" t="s">
        <v>1217</v>
      </c>
      <c r="C229" s="24" t="s">
        <v>345</v>
      </c>
      <c r="D229" s="24" t="s">
        <v>347</v>
      </c>
      <c r="E229" s="24" t="s">
        <v>1505</v>
      </c>
      <c r="F229" s="24" t="s">
        <v>1506</v>
      </c>
      <c r="G229" s="108">
        <v>4585</v>
      </c>
      <c r="H229" s="24">
        <v>48</v>
      </c>
    </row>
    <row r="230" spans="2:8">
      <c r="B230" s="24" t="s">
        <v>1217</v>
      </c>
      <c r="C230" s="24" t="s">
        <v>345</v>
      </c>
      <c r="D230" s="24" t="s">
        <v>347</v>
      </c>
      <c r="E230" s="24" t="s">
        <v>1507</v>
      </c>
      <c r="F230" s="24" t="s">
        <v>1508</v>
      </c>
      <c r="G230" s="108">
        <v>4539</v>
      </c>
      <c r="H230" s="24">
        <v>82</v>
      </c>
    </row>
    <row r="231" spans="2:8">
      <c r="B231" s="24" t="s">
        <v>1217</v>
      </c>
      <c r="C231" s="24" t="s">
        <v>345</v>
      </c>
      <c r="D231" s="24" t="s">
        <v>346</v>
      </c>
      <c r="E231" s="24" t="s">
        <v>247</v>
      </c>
      <c r="F231" s="24" t="s">
        <v>1509</v>
      </c>
      <c r="G231" s="108">
        <v>4577</v>
      </c>
      <c r="H231" s="24">
        <v>1409</v>
      </c>
    </row>
    <row r="232" spans="2:8">
      <c r="B232" s="24" t="s">
        <v>1217</v>
      </c>
      <c r="C232" s="24" t="s">
        <v>345</v>
      </c>
      <c r="D232" s="24" t="s">
        <v>346</v>
      </c>
      <c r="E232" s="24" t="s">
        <v>250</v>
      </c>
      <c r="F232" s="24" t="s">
        <v>1510</v>
      </c>
      <c r="G232" s="108">
        <v>4578</v>
      </c>
      <c r="H232" s="24">
        <v>241</v>
      </c>
    </row>
    <row r="233" spans="2:8">
      <c r="B233" s="24" t="s">
        <v>1217</v>
      </c>
      <c r="C233" s="24" t="s">
        <v>345</v>
      </c>
      <c r="D233" s="24" t="s">
        <v>346</v>
      </c>
      <c r="E233" s="24" t="s">
        <v>248</v>
      </c>
      <c r="F233" s="24" t="s">
        <v>1511</v>
      </c>
      <c r="G233" s="108">
        <v>4586</v>
      </c>
      <c r="H233" s="24">
        <v>235</v>
      </c>
    </row>
    <row r="234" spans="2:8">
      <c r="B234" s="24" t="s">
        <v>1217</v>
      </c>
      <c r="C234" s="24" t="s">
        <v>345</v>
      </c>
      <c r="D234" s="24" t="s">
        <v>346</v>
      </c>
      <c r="E234" s="24" t="s">
        <v>253</v>
      </c>
      <c r="F234" s="24" t="s">
        <v>1512</v>
      </c>
      <c r="G234" s="108">
        <v>4579</v>
      </c>
      <c r="H234" s="24">
        <v>172</v>
      </c>
    </row>
    <row r="235" spans="2:8">
      <c r="B235" s="24" t="s">
        <v>1217</v>
      </c>
      <c r="C235" s="24" t="s">
        <v>345</v>
      </c>
      <c r="D235" s="24" t="s">
        <v>346</v>
      </c>
      <c r="E235" s="24" t="s">
        <v>1513</v>
      </c>
      <c r="F235" s="24" t="s">
        <v>1514</v>
      </c>
      <c r="G235" s="108">
        <v>4581</v>
      </c>
      <c r="H235" s="24">
        <v>70</v>
      </c>
    </row>
    <row r="236" spans="2:8">
      <c r="B236" s="24" t="s">
        <v>1217</v>
      </c>
      <c r="C236" s="24" t="s">
        <v>345</v>
      </c>
      <c r="D236" s="24" t="s">
        <v>348</v>
      </c>
      <c r="E236" s="24" t="s">
        <v>1515</v>
      </c>
      <c r="F236" s="24" t="s">
        <v>1516</v>
      </c>
      <c r="G236" s="108">
        <v>4611</v>
      </c>
      <c r="H236" s="24">
        <v>27</v>
      </c>
    </row>
    <row r="237" spans="2:8">
      <c r="B237" s="24" t="s">
        <v>1217</v>
      </c>
      <c r="C237" s="24" t="s">
        <v>345</v>
      </c>
      <c r="D237" s="24" t="s">
        <v>348</v>
      </c>
      <c r="E237" s="24" t="s">
        <v>258</v>
      </c>
      <c r="F237" s="24" t="s">
        <v>1517</v>
      </c>
      <c r="G237" s="108">
        <v>4610</v>
      </c>
      <c r="H237" s="24">
        <v>43</v>
      </c>
    </row>
    <row r="238" spans="2:8">
      <c r="B238" s="24" t="s">
        <v>1217</v>
      </c>
      <c r="C238" s="24" t="s">
        <v>345</v>
      </c>
      <c r="D238" s="24" t="s">
        <v>348</v>
      </c>
      <c r="E238" s="24" t="s">
        <v>256</v>
      </c>
      <c r="F238" s="24" t="s">
        <v>1518</v>
      </c>
      <c r="G238" s="108">
        <v>4582</v>
      </c>
      <c r="H238" s="24">
        <v>169</v>
      </c>
    </row>
    <row r="239" spans="2:8">
      <c r="B239" s="24" t="s">
        <v>1217</v>
      </c>
      <c r="C239" s="24" t="s">
        <v>345</v>
      </c>
      <c r="D239" s="24" t="s">
        <v>348</v>
      </c>
      <c r="E239" s="24" t="s">
        <v>257</v>
      </c>
      <c r="F239" s="24" t="s">
        <v>1519</v>
      </c>
      <c r="G239" s="108">
        <v>4583</v>
      </c>
      <c r="H239" s="24">
        <v>273</v>
      </c>
    </row>
    <row r="240" spans="2:8">
      <c r="B240" s="24" t="s">
        <v>1520</v>
      </c>
      <c r="C240" s="24" t="s">
        <v>447</v>
      </c>
      <c r="D240" s="24" t="s">
        <v>523</v>
      </c>
      <c r="E240" s="24" t="s">
        <v>524</v>
      </c>
      <c r="F240" s="24" t="s">
        <v>1521</v>
      </c>
      <c r="G240" s="108">
        <v>4718</v>
      </c>
      <c r="H240" s="24">
        <v>153</v>
      </c>
    </row>
    <row r="241" spans="2:8">
      <c r="B241" s="24" t="s">
        <v>1520</v>
      </c>
      <c r="C241" s="24" t="s">
        <v>447</v>
      </c>
      <c r="D241" s="24" t="s">
        <v>523</v>
      </c>
      <c r="E241" s="24" t="s">
        <v>530</v>
      </c>
      <c r="F241" s="24" t="s">
        <v>1522</v>
      </c>
      <c r="G241" s="108">
        <v>4719</v>
      </c>
      <c r="H241" s="24">
        <v>92</v>
      </c>
    </row>
    <row r="242" spans="2:8">
      <c r="B242" s="24" t="s">
        <v>1520</v>
      </c>
      <c r="C242" s="24" t="s">
        <v>447</v>
      </c>
      <c r="D242" s="24" t="s">
        <v>523</v>
      </c>
      <c r="E242" s="24" t="s">
        <v>534</v>
      </c>
      <c r="F242" s="24" t="s">
        <v>1523</v>
      </c>
      <c r="G242" s="108">
        <v>4725</v>
      </c>
      <c r="H242" s="24">
        <v>7</v>
      </c>
    </row>
    <row r="243" spans="2:8">
      <c r="B243" s="24" t="s">
        <v>1520</v>
      </c>
      <c r="C243" s="24" t="s">
        <v>447</v>
      </c>
      <c r="D243" s="24" t="s">
        <v>523</v>
      </c>
      <c r="E243" s="24" t="s">
        <v>531</v>
      </c>
      <c r="F243" s="24" t="s">
        <v>1524</v>
      </c>
      <c r="G243" s="108">
        <v>4726</v>
      </c>
      <c r="H243" s="24">
        <v>33</v>
      </c>
    </row>
    <row r="244" spans="2:8">
      <c r="B244" s="24" t="s">
        <v>1520</v>
      </c>
      <c r="C244" s="24" t="s">
        <v>447</v>
      </c>
      <c r="D244" s="24" t="s">
        <v>523</v>
      </c>
      <c r="E244" s="24" t="s">
        <v>535</v>
      </c>
      <c r="F244" s="24" t="s">
        <v>1525</v>
      </c>
      <c r="G244" s="108">
        <v>6811</v>
      </c>
      <c r="H244" s="24">
        <v>49</v>
      </c>
    </row>
    <row r="245" spans="2:8">
      <c r="B245" s="24" t="s">
        <v>1520</v>
      </c>
      <c r="C245" s="24" t="s">
        <v>447</v>
      </c>
      <c r="D245" s="24" t="s">
        <v>523</v>
      </c>
      <c r="E245" s="24" t="s">
        <v>533</v>
      </c>
      <c r="F245" s="24" t="s">
        <v>1526</v>
      </c>
      <c r="G245" s="108">
        <v>4727</v>
      </c>
      <c r="H245" s="24">
        <v>63</v>
      </c>
    </row>
    <row r="246" spans="2:8">
      <c r="B246" s="24" t="s">
        <v>1520</v>
      </c>
      <c r="C246" s="24" t="s">
        <v>447</v>
      </c>
      <c r="D246" s="24" t="s">
        <v>523</v>
      </c>
      <c r="E246" s="24" t="s">
        <v>525</v>
      </c>
      <c r="F246" s="24" t="s">
        <v>1527</v>
      </c>
      <c r="G246" s="108">
        <v>4721</v>
      </c>
      <c r="H246" s="24">
        <v>78</v>
      </c>
    </row>
    <row r="247" spans="2:8">
      <c r="B247" s="24" t="s">
        <v>1520</v>
      </c>
      <c r="C247" s="24" t="s">
        <v>447</v>
      </c>
      <c r="D247" s="24" t="s">
        <v>523</v>
      </c>
      <c r="E247" s="24" t="s">
        <v>529</v>
      </c>
      <c r="F247" s="24" t="s">
        <v>1528</v>
      </c>
      <c r="G247" s="108">
        <v>4722</v>
      </c>
      <c r="H247" s="24">
        <v>25</v>
      </c>
    </row>
    <row r="248" spans="2:8">
      <c r="B248" s="24" t="s">
        <v>1520</v>
      </c>
      <c r="C248" s="24" t="s">
        <v>447</v>
      </c>
      <c r="D248" s="24" t="s">
        <v>523</v>
      </c>
      <c r="E248" s="24" t="s">
        <v>536</v>
      </c>
      <c r="F248" s="24" t="s">
        <v>1529</v>
      </c>
      <c r="G248" s="108">
        <v>4728</v>
      </c>
      <c r="H248" s="24">
        <v>122</v>
      </c>
    </row>
    <row r="249" spans="2:8">
      <c r="B249" s="24" t="s">
        <v>1520</v>
      </c>
      <c r="C249" s="24" t="s">
        <v>447</v>
      </c>
      <c r="D249" s="24" t="s">
        <v>523</v>
      </c>
      <c r="E249" s="24" t="s">
        <v>526</v>
      </c>
      <c r="F249" s="24" t="s">
        <v>1530</v>
      </c>
      <c r="G249" s="108">
        <v>4720</v>
      </c>
      <c r="H249" s="24">
        <v>25</v>
      </c>
    </row>
    <row r="250" spans="2:8">
      <c r="B250" s="24" t="s">
        <v>1520</v>
      </c>
      <c r="C250" s="24" t="s">
        <v>447</v>
      </c>
      <c r="D250" s="24" t="s">
        <v>523</v>
      </c>
      <c r="E250" s="24" t="s">
        <v>528</v>
      </c>
      <c r="F250" s="24" t="s">
        <v>1531</v>
      </c>
      <c r="G250" s="108">
        <v>4723</v>
      </c>
      <c r="H250" s="24">
        <v>21</v>
      </c>
    </row>
    <row r="251" spans="2:8">
      <c r="B251" s="24" t="s">
        <v>1520</v>
      </c>
      <c r="C251" s="24" t="s">
        <v>447</v>
      </c>
      <c r="D251" s="24" t="s">
        <v>523</v>
      </c>
      <c r="E251" s="24" t="s">
        <v>532</v>
      </c>
      <c r="F251" s="24" t="s">
        <v>1532</v>
      </c>
      <c r="G251" s="108">
        <v>4729</v>
      </c>
      <c r="H251" s="24">
        <v>36</v>
      </c>
    </row>
    <row r="252" spans="2:8">
      <c r="B252" s="24" t="s">
        <v>1520</v>
      </c>
      <c r="C252" s="24" t="s">
        <v>447</v>
      </c>
      <c r="D252" s="24" t="s">
        <v>523</v>
      </c>
      <c r="E252" s="24" t="s">
        <v>527</v>
      </c>
      <c r="F252" s="24" t="s">
        <v>1533</v>
      </c>
      <c r="G252" s="108">
        <v>4724</v>
      </c>
      <c r="H252" s="24">
        <v>36</v>
      </c>
    </row>
    <row r="253" spans="2:8">
      <c r="B253" s="24" t="s">
        <v>1520</v>
      </c>
      <c r="C253" s="24" t="s">
        <v>447</v>
      </c>
      <c r="D253" s="24" t="s">
        <v>516</v>
      </c>
      <c r="E253" s="24" t="s">
        <v>517</v>
      </c>
      <c r="F253" s="24" t="s">
        <v>1534</v>
      </c>
      <c r="G253" s="108">
        <v>4755</v>
      </c>
      <c r="H253" s="24">
        <v>175</v>
      </c>
    </row>
    <row r="254" spans="2:8">
      <c r="B254" s="24" t="s">
        <v>1520</v>
      </c>
      <c r="C254" s="24" t="s">
        <v>447</v>
      </c>
      <c r="D254" s="24" t="s">
        <v>516</v>
      </c>
      <c r="E254" s="24" t="s">
        <v>522</v>
      </c>
      <c r="F254" s="24" t="s">
        <v>1535</v>
      </c>
      <c r="G254" s="108">
        <v>7118</v>
      </c>
      <c r="H254" s="24">
        <v>15</v>
      </c>
    </row>
    <row r="255" spans="2:8">
      <c r="B255" s="24" t="s">
        <v>1520</v>
      </c>
      <c r="C255" s="24" t="s">
        <v>447</v>
      </c>
      <c r="D255" s="24" t="s">
        <v>516</v>
      </c>
      <c r="E255" s="24" t="s">
        <v>518</v>
      </c>
      <c r="F255" s="24" t="s">
        <v>1536</v>
      </c>
      <c r="G255" s="108">
        <v>4756</v>
      </c>
      <c r="H255" s="24">
        <v>35</v>
      </c>
    </row>
    <row r="256" spans="2:8">
      <c r="B256" s="24" t="s">
        <v>1520</v>
      </c>
      <c r="C256" s="24" t="s">
        <v>447</v>
      </c>
      <c r="D256" s="24" t="s">
        <v>516</v>
      </c>
      <c r="E256" s="24" t="s">
        <v>520</v>
      </c>
      <c r="F256" s="24" t="s">
        <v>1537</v>
      </c>
      <c r="G256" s="108">
        <v>4757</v>
      </c>
      <c r="H256" s="24">
        <v>58</v>
      </c>
    </row>
    <row r="257" spans="2:8">
      <c r="B257" s="24" t="s">
        <v>1520</v>
      </c>
      <c r="C257" s="24" t="s">
        <v>447</v>
      </c>
      <c r="D257" s="24" t="s">
        <v>516</v>
      </c>
      <c r="E257" s="24" t="s">
        <v>521</v>
      </c>
      <c r="F257" s="24" t="s">
        <v>1538</v>
      </c>
      <c r="G257" s="108">
        <v>7033</v>
      </c>
      <c r="H257" s="24">
        <v>33</v>
      </c>
    </row>
    <row r="258" spans="2:8">
      <c r="B258" s="24" t="s">
        <v>1520</v>
      </c>
      <c r="C258" s="24" t="s">
        <v>447</v>
      </c>
      <c r="D258" s="24" t="s">
        <v>516</v>
      </c>
      <c r="E258" s="24" t="s">
        <v>519</v>
      </c>
      <c r="F258" s="24" t="s">
        <v>1539</v>
      </c>
      <c r="G258" s="108">
        <v>4758</v>
      </c>
      <c r="H258" s="24">
        <v>73</v>
      </c>
    </row>
    <row r="259" spans="2:8">
      <c r="B259" s="24" t="s">
        <v>1520</v>
      </c>
      <c r="C259" s="24" t="s">
        <v>447</v>
      </c>
      <c r="D259" s="24" t="s">
        <v>484</v>
      </c>
      <c r="E259" s="24" t="s">
        <v>485</v>
      </c>
      <c r="F259" s="24" t="s">
        <v>1540</v>
      </c>
      <c r="G259" s="108">
        <v>4701</v>
      </c>
      <c r="H259" s="24">
        <v>72</v>
      </c>
    </row>
    <row r="260" spans="2:8">
      <c r="B260" s="24" t="s">
        <v>1520</v>
      </c>
      <c r="C260" s="24" t="s">
        <v>447</v>
      </c>
      <c r="D260" s="24" t="s">
        <v>484</v>
      </c>
      <c r="E260" s="24" t="s">
        <v>489</v>
      </c>
      <c r="F260" s="24" t="s">
        <v>1541</v>
      </c>
      <c r="G260" s="108">
        <v>4692</v>
      </c>
      <c r="H260" s="24">
        <v>128</v>
      </c>
    </row>
    <row r="261" spans="2:8">
      <c r="B261" s="24" t="s">
        <v>1520</v>
      </c>
      <c r="C261" s="24" t="s">
        <v>447</v>
      </c>
      <c r="D261" s="24" t="s">
        <v>484</v>
      </c>
      <c r="E261" s="24" t="s">
        <v>488</v>
      </c>
      <c r="F261" s="24" t="s">
        <v>1542</v>
      </c>
      <c r="G261" s="108">
        <v>7091</v>
      </c>
      <c r="H261" s="24">
        <v>7</v>
      </c>
    </row>
    <row r="262" spans="2:8">
      <c r="B262" s="24" t="s">
        <v>1520</v>
      </c>
      <c r="C262" s="24" t="s">
        <v>447</v>
      </c>
      <c r="D262" s="24" t="s">
        <v>484</v>
      </c>
      <c r="E262" s="24" t="s">
        <v>490</v>
      </c>
      <c r="F262" s="24" t="s">
        <v>1543</v>
      </c>
      <c r="G262" s="108">
        <v>4693</v>
      </c>
      <c r="H262" s="24">
        <v>43</v>
      </c>
    </row>
    <row r="263" spans="2:8">
      <c r="B263" s="24" t="s">
        <v>1520</v>
      </c>
      <c r="C263" s="24" t="s">
        <v>447</v>
      </c>
      <c r="D263" s="24" t="s">
        <v>484</v>
      </c>
      <c r="E263" s="24" t="s">
        <v>492</v>
      </c>
      <c r="F263" s="24" t="s">
        <v>1544</v>
      </c>
      <c r="G263" s="108">
        <v>7089</v>
      </c>
      <c r="H263" s="24">
        <v>25</v>
      </c>
    </row>
    <row r="264" spans="2:8">
      <c r="B264" s="24" t="s">
        <v>1520</v>
      </c>
      <c r="C264" s="24" t="s">
        <v>447</v>
      </c>
      <c r="D264" s="24" t="s">
        <v>484</v>
      </c>
      <c r="E264" s="24" t="s">
        <v>487</v>
      </c>
      <c r="F264" s="24" t="s">
        <v>1545</v>
      </c>
      <c r="G264" s="108">
        <v>4702</v>
      </c>
      <c r="H264" s="24">
        <v>57</v>
      </c>
    </row>
    <row r="265" spans="2:8">
      <c r="B265" s="24" t="s">
        <v>1520</v>
      </c>
      <c r="C265" s="24" t="s">
        <v>447</v>
      </c>
      <c r="D265" s="24" t="s">
        <v>484</v>
      </c>
      <c r="E265" s="24" t="s">
        <v>491</v>
      </c>
      <c r="F265" s="24" t="s">
        <v>1546</v>
      </c>
      <c r="G265" s="108">
        <v>4694</v>
      </c>
      <c r="H265" s="24">
        <v>113</v>
      </c>
    </row>
    <row r="266" spans="2:8">
      <c r="B266" s="24" t="s">
        <v>1520</v>
      </c>
      <c r="C266" s="24" t="s">
        <v>447</v>
      </c>
      <c r="D266" s="24" t="s">
        <v>484</v>
      </c>
      <c r="E266" s="24" t="s">
        <v>486</v>
      </c>
      <c r="F266" s="24" t="s">
        <v>1547</v>
      </c>
      <c r="G266" s="108">
        <v>4703</v>
      </c>
      <c r="H266" s="24">
        <v>44</v>
      </c>
    </row>
    <row r="267" spans="2:8">
      <c r="B267" s="24" t="s">
        <v>1520</v>
      </c>
      <c r="C267" s="24" t="s">
        <v>447</v>
      </c>
      <c r="D267" s="24" t="s">
        <v>599</v>
      </c>
      <c r="E267" s="24" t="s">
        <v>600</v>
      </c>
      <c r="F267" s="24" t="s">
        <v>1548</v>
      </c>
      <c r="G267" s="108">
        <v>4695</v>
      </c>
      <c r="H267" s="24">
        <v>140</v>
      </c>
    </row>
    <row r="268" spans="2:8">
      <c r="B268" s="24" t="s">
        <v>1520</v>
      </c>
      <c r="C268" s="24" t="s">
        <v>447</v>
      </c>
      <c r="D268" s="24" t="s">
        <v>599</v>
      </c>
      <c r="E268" s="24" t="s">
        <v>604</v>
      </c>
      <c r="F268" s="24" t="s">
        <v>1549</v>
      </c>
      <c r="G268" s="108">
        <v>4696</v>
      </c>
      <c r="H268" s="24">
        <v>20</v>
      </c>
    </row>
    <row r="269" spans="2:8">
      <c r="B269" s="24" t="s">
        <v>1520</v>
      </c>
      <c r="C269" s="24" t="s">
        <v>447</v>
      </c>
      <c r="D269" s="24" t="s">
        <v>599</v>
      </c>
      <c r="E269" s="24" t="s">
        <v>607</v>
      </c>
      <c r="F269" s="24" t="s">
        <v>1550</v>
      </c>
      <c r="G269" s="108">
        <v>10878</v>
      </c>
      <c r="H269" s="24">
        <v>11</v>
      </c>
    </row>
    <row r="270" spans="2:8">
      <c r="B270" s="24" t="s">
        <v>1520</v>
      </c>
      <c r="C270" s="24" t="s">
        <v>447</v>
      </c>
      <c r="D270" s="24" t="s">
        <v>599</v>
      </c>
      <c r="E270" s="24" t="s">
        <v>606</v>
      </c>
      <c r="F270" s="24" t="s">
        <v>1551</v>
      </c>
      <c r="G270" s="108">
        <v>7088</v>
      </c>
      <c r="H270" s="24">
        <v>4</v>
      </c>
    </row>
    <row r="271" spans="2:8">
      <c r="B271" s="24" t="s">
        <v>1520</v>
      </c>
      <c r="C271" s="24" t="s">
        <v>447</v>
      </c>
      <c r="D271" s="24" t="s">
        <v>599</v>
      </c>
      <c r="E271" s="24" t="s">
        <v>605</v>
      </c>
      <c r="F271" s="24" t="s">
        <v>1552</v>
      </c>
      <c r="G271" s="108">
        <v>4697</v>
      </c>
      <c r="H271" s="24">
        <v>6</v>
      </c>
    </row>
    <row r="272" spans="2:8">
      <c r="B272" s="24" t="s">
        <v>1520</v>
      </c>
      <c r="C272" s="24" t="s">
        <v>447</v>
      </c>
      <c r="D272" s="24" t="s">
        <v>599</v>
      </c>
      <c r="E272" s="24" t="s">
        <v>601</v>
      </c>
      <c r="F272" s="24" t="s">
        <v>1553</v>
      </c>
      <c r="G272" s="108">
        <v>4698</v>
      </c>
      <c r="H272" s="24">
        <v>32</v>
      </c>
    </row>
    <row r="273" spans="2:8">
      <c r="B273" s="24" t="s">
        <v>1520</v>
      </c>
      <c r="C273" s="24" t="s">
        <v>447</v>
      </c>
      <c r="D273" s="24" t="s">
        <v>599</v>
      </c>
      <c r="E273" s="24" t="s">
        <v>603</v>
      </c>
      <c r="F273" s="24" t="s">
        <v>1554</v>
      </c>
      <c r="G273" s="108">
        <v>4699</v>
      </c>
      <c r="H273" s="24">
        <v>21</v>
      </c>
    </row>
    <row r="274" spans="2:8">
      <c r="B274" s="24" t="s">
        <v>1520</v>
      </c>
      <c r="C274" s="24" t="s">
        <v>447</v>
      </c>
      <c r="D274" s="24" t="s">
        <v>599</v>
      </c>
      <c r="E274" s="24" t="s">
        <v>602</v>
      </c>
      <c r="F274" s="24" t="s">
        <v>1555</v>
      </c>
      <c r="G274" s="108">
        <v>4700</v>
      </c>
      <c r="H274" s="24">
        <v>20</v>
      </c>
    </row>
    <row r="275" spans="2:8">
      <c r="B275" s="24" t="s">
        <v>1520</v>
      </c>
      <c r="C275" s="24" t="s">
        <v>447</v>
      </c>
      <c r="D275" s="24" t="s">
        <v>509</v>
      </c>
      <c r="E275" s="24" t="s">
        <v>510</v>
      </c>
      <c r="F275" s="24" t="s">
        <v>1556</v>
      </c>
      <c r="G275" s="108">
        <v>4759</v>
      </c>
      <c r="H275" s="24">
        <v>130</v>
      </c>
    </row>
    <row r="276" spans="2:8">
      <c r="B276" s="24" t="s">
        <v>1520</v>
      </c>
      <c r="C276" s="24" t="s">
        <v>447</v>
      </c>
      <c r="D276" s="24" t="s">
        <v>509</v>
      </c>
      <c r="E276" s="24" t="s">
        <v>60</v>
      </c>
      <c r="F276" s="24" t="s">
        <v>1557</v>
      </c>
      <c r="G276" s="108">
        <v>4760</v>
      </c>
      <c r="H276" s="24">
        <v>44</v>
      </c>
    </row>
    <row r="277" spans="2:8">
      <c r="B277" s="24" t="s">
        <v>1520</v>
      </c>
      <c r="C277" s="24" t="s">
        <v>447</v>
      </c>
      <c r="D277" s="24" t="s">
        <v>509</v>
      </c>
      <c r="E277" s="24" t="s">
        <v>513</v>
      </c>
      <c r="F277" s="24" t="s">
        <v>1558</v>
      </c>
      <c r="G277" s="108">
        <v>6956</v>
      </c>
      <c r="H277" s="24">
        <v>21</v>
      </c>
    </row>
    <row r="278" spans="2:8">
      <c r="B278" s="24" t="s">
        <v>1520</v>
      </c>
      <c r="C278" s="24" t="s">
        <v>447</v>
      </c>
      <c r="D278" s="24" t="s">
        <v>509</v>
      </c>
      <c r="E278" s="24" t="s">
        <v>511</v>
      </c>
      <c r="F278" s="24" t="s">
        <v>1559</v>
      </c>
      <c r="G278" s="108">
        <v>4761</v>
      </c>
      <c r="H278" s="24">
        <v>47</v>
      </c>
    </row>
    <row r="279" spans="2:8">
      <c r="B279" s="24" t="s">
        <v>1520</v>
      </c>
      <c r="C279" s="24" t="s">
        <v>447</v>
      </c>
      <c r="D279" s="24" t="s">
        <v>509</v>
      </c>
      <c r="E279" s="24" t="s">
        <v>514</v>
      </c>
      <c r="F279" s="24" t="s">
        <v>1560</v>
      </c>
      <c r="G279" s="108">
        <v>4762</v>
      </c>
      <c r="H279" s="24">
        <v>24</v>
      </c>
    </row>
    <row r="280" spans="2:8">
      <c r="B280" s="24" t="s">
        <v>1520</v>
      </c>
      <c r="C280" s="24" t="s">
        <v>447</v>
      </c>
      <c r="D280" s="24" t="s">
        <v>509</v>
      </c>
      <c r="E280" s="24" t="s">
        <v>515</v>
      </c>
      <c r="F280" s="24" t="s">
        <v>1561</v>
      </c>
      <c r="G280" s="108">
        <v>7087</v>
      </c>
      <c r="H280" s="24">
        <v>7</v>
      </c>
    </row>
    <row r="281" spans="2:8">
      <c r="B281" s="24" t="s">
        <v>1520</v>
      </c>
      <c r="C281" s="24" t="s">
        <v>447</v>
      </c>
      <c r="D281" s="24" t="s">
        <v>509</v>
      </c>
      <c r="E281" s="24" t="s">
        <v>512</v>
      </c>
      <c r="F281" s="24" t="s">
        <v>1562</v>
      </c>
      <c r="G281" s="108">
        <v>6813</v>
      </c>
      <c r="H281" s="24">
        <v>5</v>
      </c>
    </row>
    <row r="282" spans="2:8">
      <c r="B282" s="24" t="s">
        <v>1520</v>
      </c>
      <c r="C282" s="24" t="s">
        <v>447</v>
      </c>
      <c r="D282" s="24" t="s">
        <v>537</v>
      </c>
      <c r="E282" s="24" t="s">
        <v>538</v>
      </c>
      <c r="F282" s="24" t="s">
        <v>1563</v>
      </c>
      <c r="G282" s="108">
        <v>4704</v>
      </c>
      <c r="H282" s="24">
        <v>231</v>
      </c>
    </row>
    <row r="283" spans="2:8">
      <c r="B283" s="24" t="s">
        <v>1520</v>
      </c>
      <c r="C283" s="24" t="s">
        <v>447</v>
      </c>
      <c r="D283" s="24" t="s">
        <v>537</v>
      </c>
      <c r="E283" s="24" t="s">
        <v>540</v>
      </c>
      <c r="F283" s="24" t="s">
        <v>1564</v>
      </c>
      <c r="G283" s="108">
        <v>4705</v>
      </c>
      <c r="H283" s="24">
        <v>114</v>
      </c>
    </row>
    <row r="284" spans="2:8">
      <c r="B284" s="24" t="s">
        <v>1520</v>
      </c>
      <c r="C284" s="24" t="s">
        <v>447</v>
      </c>
      <c r="D284" s="24" t="s">
        <v>537</v>
      </c>
      <c r="E284" s="24" t="s">
        <v>539</v>
      </c>
      <c r="F284" s="24" t="s">
        <v>1565</v>
      </c>
      <c r="G284" s="108">
        <v>4706</v>
      </c>
      <c r="H284" s="24">
        <v>82</v>
      </c>
    </row>
    <row r="285" spans="2:8">
      <c r="B285" s="24" t="s">
        <v>1520</v>
      </c>
      <c r="C285" s="24" t="s">
        <v>447</v>
      </c>
      <c r="D285" s="24" t="s">
        <v>537</v>
      </c>
      <c r="E285" s="24" t="s">
        <v>545</v>
      </c>
      <c r="F285" s="24" t="s">
        <v>1566</v>
      </c>
      <c r="G285" s="108">
        <v>11328</v>
      </c>
      <c r="H285" s="24">
        <v>22</v>
      </c>
    </row>
    <row r="286" spans="2:8">
      <c r="B286" s="24" t="s">
        <v>1520</v>
      </c>
      <c r="C286" s="24" t="s">
        <v>447</v>
      </c>
      <c r="D286" s="24" t="s">
        <v>537</v>
      </c>
      <c r="E286" s="24" t="s">
        <v>544</v>
      </c>
      <c r="F286" s="24" t="s">
        <v>1567</v>
      </c>
      <c r="G286" s="108">
        <v>7137</v>
      </c>
      <c r="H286" s="24">
        <v>13</v>
      </c>
    </row>
    <row r="287" spans="2:8">
      <c r="B287" s="24" t="s">
        <v>1520</v>
      </c>
      <c r="C287" s="24" t="s">
        <v>447</v>
      </c>
      <c r="D287" s="24" t="s">
        <v>537</v>
      </c>
      <c r="E287" s="24" t="s">
        <v>543</v>
      </c>
      <c r="F287" s="24" t="s">
        <v>1568</v>
      </c>
      <c r="G287" s="108">
        <v>4707</v>
      </c>
      <c r="H287" s="24">
        <v>46</v>
      </c>
    </row>
    <row r="288" spans="2:8">
      <c r="B288" s="24" t="s">
        <v>1520</v>
      </c>
      <c r="C288" s="24" t="s">
        <v>447</v>
      </c>
      <c r="D288" s="24" t="s">
        <v>537</v>
      </c>
      <c r="E288" s="24" t="s">
        <v>542</v>
      </c>
      <c r="F288" s="24" t="s">
        <v>1569</v>
      </c>
      <c r="G288" s="108">
        <v>4708</v>
      </c>
      <c r="H288" s="24">
        <v>63</v>
      </c>
    </row>
    <row r="289" spans="2:8">
      <c r="B289" s="24" t="s">
        <v>1520</v>
      </c>
      <c r="C289" s="24" t="s">
        <v>447</v>
      </c>
      <c r="D289" s="24" t="s">
        <v>537</v>
      </c>
      <c r="E289" s="24" t="s">
        <v>541</v>
      </c>
      <c r="F289" s="24" t="s">
        <v>1570</v>
      </c>
      <c r="G289" s="108">
        <v>4709</v>
      </c>
      <c r="H289" s="24">
        <v>116</v>
      </c>
    </row>
    <row r="290" spans="2:8">
      <c r="B290" s="24" t="s">
        <v>1520</v>
      </c>
      <c r="C290" s="24" t="s">
        <v>447</v>
      </c>
      <c r="D290" s="24" t="s">
        <v>583</v>
      </c>
      <c r="E290" s="24" t="s">
        <v>584</v>
      </c>
      <c r="F290" s="24" t="s">
        <v>1571</v>
      </c>
      <c r="G290" s="108">
        <v>4682</v>
      </c>
      <c r="H290" s="24">
        <v>321</v>
      </c>
    </row>
    <row r="291" spans="2:8">
      <c r="B291" s="24" t="s">
        <v>1520</v>
      </c>
      <c r="C291" s="24" t="s">
        <v>447</v>
      </c>
      <c r="D291" s="24" t="s">
        <v>583</v>
      </c>
      <c r="E291" s="24" t="s">
        <v>591</v>
      </c>
      <c r="F291" s="24" t="s">
        <v>1572</v>
      </c>
      <c r="G291" s="108">
        <v>4683</v>
      </c>
      <c r="H291" s="24">
        <v>100</v>
      </c>
    </row>
    <row r="292" spans="2:8">
      <c r="B292" s="24" t="s">
        <v>1520</v>
      </c>
      <c r="C292" s="24" t="s">
        <v>447</v>
      </c>
      <c r="D292" s="24" t="s">
        <v>583</v>
      </c>
      <c r="E292" s="24" t="s">
        <v>589</v>
      </c>
      <c r="F292" s="24" t="s">
        <v>1573</v>
      </c>
      <c r="G292" s="108">
        <v>4684</v>
      </c>
      <c r="H292" s="24">
        <v>40</v>
      </c>
    </row>
    <row r="293" spans="2:8">
      <c r="B293" s="24" t="s">
        <v>1520</v>
      </c>
      <c r="C293" s="24" t="s">
        <v>447</v>
      </c>
      <c r="D293" s="24" t="s">
        <v>583</v>
      </c>
      <c r="E293" s="24" t="s">
        <v>594</v>
      </c>
      <c r="F293" s="24" t="s">
        <v>1574</v>
      </c>
      <c r="G293" s="108">
        <v>6925</v>
      </c>
      <c r="H293" s="24">
        <v>79</v>
      </c>
    </row>
    <row r="294" spans="2:8">
      <c r="B294" s="24" t="s">
        <v>1520</v>
      </c>
      <c r="C294" s="24" t="s">
        <v>447</v>
      </c>
      <c r="D294" s="24" t="s">
        <v>583</v>
      </c>
      <c r="E294" s="24" t="s">
        <v>596</v>
      </c>
      <c r="F294" s="24" t="s">
        <v>1575</v>
      </c>
      <c r="G294" s="108">
        <v>7086</v>
      </c>
      <c r="H294" s="24">
        <v>32</v>
      </c>
    </row>
    <row r="295" spans="2:8">
      <c r="B295" s="24" t="s">
        <v>1520</v>
      </c>
      <c r="C295" s="24" t="s">
        <v>447</v>
      </c>
      <c r="D295" s="24" t="s">
        <v>583</v>
      </c>
      <c r="E295" s="24" t="s">
        <v>597</v>
      </c>
      <c r="F295" s="24" t="s">
        <v>1576</v>
      </c>
      <c r="G295" s="108">
        <v>9326</v>
      </c>
      <c r="H295" s="24">
        <v>37</v>
      </c>
    </row>
    <row r="296" spans="2:8">
      <c r="B296" s="24" t="s">
        <v>1520</v>
      </c>
      <c r="C296" s="24" t="s">
        <v>447</v>
      </c>
      <c r="D296" s="24" t="s">
        <v>583</v>
      </c>
      <c r="E296" s="24" t="s">
        <v>585</v>
      </c>
      <c r="F296" s="24" t="s">
        <v>1577</v>
      </c>
      <c r="G296" s="108">
        <v>4685</v>
      </c>
      <c r="H296" s="24">
        <v>26</v>
      </c>
    </row>
    <row r="297" spans="2:8">
      <c r="B297" s="24" t="s">
        <v>1520</v>
      </c>
      <c r="C297" s="24" t="s">
        <v>447</v>
      </c>
      <c r="D297" s="24" t="s">
        <v>583</v>
      </c>
      <c r="E297" s="24" t="s">
        <v>593</v>
      </c>
      <c r="F297" s="24" t="s">
        <v>1578</v>
      </c>
      <c r="G297" s="108">
        <v>4686</v>
      </c>
      <c r="H297" s="24">
        <v>145</v>
      </c>
    </row>
    <row r="298" spans="2:8">
      <c r="B298" s="24" t="s">
        <v>1520</v>
      </c>
      <c r="C298" s="24" t="s">
        <v>447</v>
      </c>
      <c r="D298" s="24" t="s">
        <v>583</v>
      </c>
      <c r="E298" s="24" t="s">
        <v>592</v>
      </c>
      <c r="F298" s="24" t="s">
        <v>1579</v>
      </c>
      <c r="G298" s="108">
        <v>4687</v>
      </c>
      <c r="H298" s="24">
        <v>82</v>
      </c>
    </row>
    <row r="299" spans="2:8">
      <c r="B299" s="24" t="s">
        <v>1520</v>
      </c>
      <c r="C299" s="24" t="s">
        <v>447</v>
      </c>
      <c r="D299" s="24" t="s">
        <v>583</v>
      </c>
      <c r="E299" s="24" t="s">
        <v>595</v>
      </c>
      <c r="F299" s="24" t="s">
        <v>1580</v>
      </c>
      <c r="G299" s="108">
        <v>7117</v>
      </c>
      <c r="H299" s="24">
        <v>38</v>
      </c>
    </row>
    <row r="300" spans="2:8">
      <c r="B300" s="24" t="s">
        <v>1520</v>
      </c>
      <c r="C300" s="24" t="s">
        <v>447</v>
      </c>
      <c r="D300" s="24" t="s">
        <v>583</v>
      </c>
      <c r="E300" s="24" t="s">
        <v>587</v>
      </c>
      <c r="F300" s="24" t="s">
        <v>1581</v>
      </c>
      <c r="G300" s="108">
        <v>4688</v>
      </c>
      <c r="H300" s="24">
        <v>73</v>
      </c>
    </row>
    <row r="301" spans="2:8">
      <c r="B301" s="24" t="s">
        <v>1520</v>
      </c>
      <c r="C301" s="24" t="s">
        <v>447</v>
      </c>
      <c r="D301" s="24" t="s">
        <v>583</v>
      </c>
      <c r="E301" s="24" t="s">
        <v>588</v>
      </c>
      <c r="F301" s="24" t="s">
        <v>1582</v>
      </c>
      <c r="G301" s="108">
        <v>4689</v>
      </c>
      <c r="H301" s="24">
        <v>68</v>
      </c>
    </row>
    <row r="302" spans="2:8">
      <c r="B302" s="24" t="s">
        <v>1520</v>
      </c>
      <c r="C302" s="24" t="s">
        <v>447</v>
      </c>
      <c r="D302" s="24" t="s">
        <v>583</v>
      </c>
      <c r="E302" s="24" t="s">
        <v>598</v>
      </c>
      <c r="F302" s="24" t="s">
        <v>1583</v>
      </c>
      <c r="G302" s="108">
        <v>10992</v>
      </c>
      <c r="H302" s="24">
        <v>36</v>
      </c>
    </row>
    <row r="303" spans="2:8">
      <c r="B303" s="24" t="s">
        <v>1520</v>
      </c>
      <c r="C303" s="24" t="s">
        <v>447</v>
      </c>
      <c r="D303" s="24" t="s">
        <v>583</v>
      </c>
      <c r="E303" s="24" t="s">
        <v>586</v>
      </c>
      <c r="F303" s="24" t="s">
        <v>1584</v>
      </c>
      <c r="G303" s="108">
        <v>4690</v>
      </c>
      <c r="H303" s="24">
        <v>50</v>
      </c>
    </row>
    <row r="304" spans="2:8">
      <c r="B304" s="24" t="s">
        <v>1520</v>
      </c>
      <c r="C304" s="24" t="s">
        <v>447</v>
      </c>
      <c r="D304" s="24" t="s">
        <v>583</v>
      </c>
      <c r="E304" s="24" t="s">
        <v>590</v>
      </c>
      <c r="F304" s="24" t="s">
        <v>1585</v>
      </c>
      <c r="G304" s="108">
        <v>4691</v>
      </c>
      <c r="H304" s="24">
        <v>36</v>
      </c>
    </row>
    <row r="305" spans="2:8">
      <c r="B305" s="24" t="s">
        <v>1520</v>
      </c>
      <c r="C305" s="24" t="s">
        <v>447</v>
      </c>
      <c r="D305" s="24" t="s">
        <v>557</v>
      </c>
      <c r="E305" s="24" t="s">
        <v>558</v>
      </c>
      <c r="F305" s="24" t="s">
        <v>1586</v>
      </c>
      <c r="G305" s="108">
        <v>4763</v>
      </c>
      <c r="H305" s="24">
        <v>375</v>
      </c>
    </row>
    <row r="306" spans="2:8">
      <c r="B306" s="24" t="s">
        <v>1520</v>
      </c>
      <c r="C306" s="24" t="s">
        <v>447</v>
      </c>
      <c r="D306" s="24" t="s">
        <v>557</v>
      </c>
      <c r="E306" s="24" t="s">
        <v>559</v>
      </c>
      <c r="F306" s="24" t="s">
        <v>1587</v>
      </c>
      <c r="G306" s="108">
        <v>4765</v>
      </c>
      <c r="H306" s="24">
        <v>42</v>
      </c>
    </row>
    <row r="307" spans="2:8">
      <c r="B307" s="24" t="s">
        <v>1520</v>
      </c>
      <c r="C307" s="24" t="s">
        <v>447</v>
      </c>
      <c r="D307" s="24" t="s">
        <v>557</v>
      </c>
      <c r="E307" s="24" t="s">
        <v>560</v>
      </c>
      <c r="F307" s="24" t="s">
        <v>1588</v>
      </c>
      <c r="G307" s="108">
        <v>4766</v>
      </c>
      <c r="H307" s="24">
        <v>35</v>
      </c>
    </row>
    <row r="308" spans="2:8">
      <c r="B308" s="24" t="s">
        <v>1520</v>
      </c>
      <c r="C308" s="24" t="s">
        <v>447</v>
      </c>
      <c r="D308" s="24" t="s">
        <v>557</v>
      </c>
      <c r="E308" s="24" t="s">
        <v>563</v>
      </c>
      <c r="F308" s="24" t="s">
        <v>1589</v>
      </c>
      <c r="G308" s="108">
        <v>6671</v>
      </c>
      <c r="H308" s="24">
        <v>12</v>
      </c>
    </row>
    <row r="309" spans="2:8">
      <c r="B309" s="24" t="s">
        <v>1520</v>
      </c>
      <c r="C309" s="24" t="s">
        <v>447</v>
      </c>
      <c r="D309" s="24" t="s">
        <v>557</v>
      </c>
      <c r="E309" s="24" t="s">
        <v>562</v>
      </c>
      <c r="F309" s="24" t="s">
        <v>1590</v>
      </c>
      <c r="G309" s="108">
        <v>4767</v>
      </c>
      <c r="H309" s="24">
        <v>18</v>
      </c>
    </row>
    <row r="310" spans="2:8">
      <c r="B310" s="24" t="s">
        <v>1520</v>
      </c>
      <c r="C310" s="24" t="s">
        <v>447</v>
      </c>
      <c r="D310" s="24" t="s">
        <v>557</v>
      </c>
      <c r="E310" s="24" t="s">
        <v>561</v>
      </c>
      <c r="F310" s="24" t="s">
        <v>1591</v>
      </c>
      <c r="G310" s="108">
        <v>4769</v>
      </c>
      <c r="H310" s="24">
        <v>39</v>
      </c>
    </row>
    <row r="311" spans="2:8">
      <c r="B311" s="24" t="s">
        <v>1520</v>
      </c>
      <c r="C311" s="24" t="s">
        <v>447</v>
      </c>
      <c r="D311" s="24" t="s">
        <v>557</v>
      </c>
      <c r="E311" s="24" t="s">
        <v>564</v>
      </c>
      <c r="F311" s="24" t="s">
        <v>1592</v>
      </c>
      <c r="G311" s="108">
        <v>4770</v>
      </c>
      <c r="H311" s="24">
        <v>9</v>
      </c>
    </row>
    <row r="312" spans="2:8">
      <c r="B312" s="24" t="s">
        <v>1520</v>
      </c>
      <c r="C312" s="24" t="s">
        <v>447</v>
      </c>
      <c r="D312" s="24" t="s">
        <v>608</v>
      </c>
      <c r="E312" s="24" t="s">
        <v>615</v>
      </c>
      <c r="F312" s="24" t="s">
        <v>1593</v>
      </c>
      <c r="G312" s="108">
        <v>4735</v>
      </c>
      <c r="H312" s="24">
        <v>114</v>
      </c>
    </row>
    <row r="313" spans="2:8">
      <c r="B313" s="24" t="s">
        <v>1520</v>
      </c>
      <c r="C313" s="24" t="s">
        <v>447</v>
      </c>
      <c r="D313" s="24" t="s">
        <v>608</v>
      </c>
      <c r="E313" s="24" t="s">
        <v>619</v>
      </c>
      <c r="F313" s="24" t="s">
        <v>1594</v>
      </c>
      <c r="G313" s="108">
        <v>4739</v>
      </c>
      <c r="H313" s="24">
        <v>62</v>
      </c>
    </row>
    <row r="314" spans="2:8">
      <c r="B314" s="24" t="s">
        <v>1520</v>
      </c>
      <c r="C314" s="24" t="s">
        <v>447</v>
      </c>
      <c r="D314" s="24" t="s">
        <v>608</v>
      </c>
      <c r="E314" s="24" t="s">
        <v>609</v>
      </c>
      <c r="F314" s="24" t="s">
        <v>1595</v>
      </c>
      <c r="G314" s="108">
        <v>4730</v>
      </c>
      <c r="H314" s="24">
        <v>218</v>
      </c>
    </row>
    <row r="315" spans="2:8">
      <c r="B315" s="24" t="s">
        <v>1520</v>
      </c>
      <c r="C315" s="24" t="s">
        <v>447</v>
      </c>
      <c r="D315" s="24" t="s">
        <v>608</v>
      </c>
      <c r="E315" s="24" t="s">
        <v>618</v>
      </c>
      <c r="F315" s="24" t="s">
        <v>1596</v>
      </c>
      <c r="G315" s="108">
        <v>4736</v>
      </c>
      <c r="H315" s="24">
        <v>88</v>
      </c>
    </row>
    <row r="316" spans="2:8">
      <c r="B316" s="24" t="s">
        <v>1520</v>
      </c>
      <c r="C316" s="24" t="s">
        <v>447</v>
      </c>
      <c r="D316" s="24" t="s">
        <v>608</v>
      </c>
      <c r="E316" s="24" t="s">
        <v>622</v>
      </c>
      <c r="F316" s="24" t="s">
        <v>1597</v>
      </c>
      <c r="G316" s="108">
        <v>7123</v>
      </c>
      <c r="H316" s="24">
        <v>4</v>
      </c>
    </row>
    <row r="317" spans="2:8">
      <c r="B317" s="24" t="s">
        <v>1520</v>
      </c>
      <c r="C317" s="24" t="s">
        <v>447</v>
      </c>
      <c r="D317" s="24" t="s">
        <v>608</v>
      </c>
      <c r="E317" s="24" t="s">
        <v>610</v>
      </c>
      <c r="F317" s="24" t="s">
        <v>1598</v>
      </c>
      <c r="G317" s="108">
        <v>7712</v>
      </c>
      <c r="H317" s="24">
        <v>38</v>
      </c>
    </row>
    <row r="318" spans="2:8">
      <c r="B318" s="24" t="s">
        <v>1520</v>
      </c>
      <c r="C318" s="24" t="s">
        <v>447</v>
      </c>
      <c r="D318" s="24" t="s">
        <v>608</v>
      </c>
      <c r="E318" s="24" t="s">
        <v>613</v>
      </c>
      <c r="F318" s="24" t="s">
        <v>1599</v>
      </c>
      <c r="G318" s="108">
        <v>4731</v>
      </c>
      <c r="H318" s="24">
        <v>13</v>
      </c>
    </row>
    <row r="319" spans="2:8">
      <c r="B319" s="24" t="s">
        <v>1520</v>
      </c>
      <c r="C319" s="24" t="s">
        <v>447</v>
      </c>
      <c r="D319" s="24" t="s">
        <v>608</v>
      </c>
      <c r="E319" s="24" t="s">
        <v>623</v>
      </c>
      <c r="F319" s="24" t="s">
        <v>1600</v>
      </c>
      <c r="G319" s="108">
        <v>9871</v>
      </c>
      <c r="H319" s="24">
        <v>10</v>
      </c>
    </row>
    <row r="320" spans="2:8">
      <c r="B320" s="24" t="s">
        <v>1520</v>
      </c>
      <c r="C320" s="24" t="s">
        <v>447</v>
      </c>
      <c r="D320" s="24" t="s">
        <v>608</v>
      </c>
      <c r="E320" s="24" t="s">
        <v>616</v>
      </c>
      <c r="F320" s="24" t="s">
        <v>1601</v>
      </c>
      <c r="G320" s="108">
        <v>4737</v>
      </c>
      <c r="H320" s="24">
        <v>21</v>
      </c>
    </row>
    <row r="321" spans="2:8">
      <c r="B321" s="24" t="s">
        <v>1520</v>
      </c>
      <c r="C321" s="24" t="s">
        <v>447</v>
      </c>
      <c r="D321" s="24" t="s">
        <v>608</v>
      </c>
      <c r="E321" s="24" t="s">
        <v>620</v>
      </c>
      <c r="F321" s="24" t="s">
        <v>1602</v>
      </c>
      <c r="G321" s="108">
        <v>4740</v>
      </c>
      <c r="H321" s="24">
        <v>17</v>
      </c>
    </row>
    <row r="322" spans="2:8">
      <c r="B322" s="24" t="s">
        <v>1520</v>
      </c>
      <c r="C322" s="24" t="s">
        <v>447</v>
      </c>
      <c r="D322" s="24" t="s">
        <v>608</v>
      </c>
      <c r="E322" s="24" t="s">
        <v>621</v>
      </c>
      <c r="F322" s="24" t="s">
        <v>1603</v>
      </c>
      <c r="G322" s="108">
        <v>4741</v>
      </c>
      <c r="H322" s="24">
        <v>28</v>
      </c>
    </row>
    <row r="323" spans="2:8">
      <c r="B323" s="24" t="s">
        <v>1520</v>
      </c>
      <c r="C323" s="24" t="s">
        <v>447</v>
      </c>
      <c r="D323" s="24" t="s">
        <v>608</v>
      </c>
      <c r="E323" s="24" t="s">
        <v>625</v>
      </c>
      <c r="F323" s="24" t="s">
        <v>1604</v>
      </c>
      <c r="G323" s="108">
        <v>12166</v>
      </c>
      <c r="H323" s="24">
        <v>54</v>
      </c>
    </row>
    <row r="324" spans="2:8">
      <c r="B324" s="24" t="s">
        <v>1520</v>
      </c>
      <c r="C324" s="24" t="s">
        <v>447</v>
      </c>
      <c r="D324" s="24" t="s">
        <v>608</v>
      </c>
      <c r="E324" s="24" t="s">
        <v>617</v>
      </c>
      <c r="F324" s="24" t="s">
        <v>1605</v>
      </c>
      <c r="G324" s="108">
        <v>4738</v>
      </c>
      <c r="H324" s="24">
        <v>36</v>
      </c>
    </row>
    <row r="325" spans="2:8">
      <c r="B325" s="24" t="s">
        <v>1520</v>
      </c>
      <c r="C325" s="24" t="s">
        <v>447</v>
      </c>
      <c r="D325" s="24" t="s">
        <v>608</v>
      </c>
      <c r="E325" s="24" t="s">
        <v>614</v>
      </c>
      <c r="F325" s="24" t="s">
        <v>1606</v>
      </c>
      <c r="G325" s="108">
        <v>4732</v>
      </c>
      <c r="H325" s="24">
        <v>26</v>
      </c>
    </row>
    <row r="326" spans="2:8">
      <c r="B326" s="24" t="s">
        <v>1520</v>
      </c>
      <c r="C326" s="24" t="s">
        <v>447</v>
      </c>
      <c r="D326" s="24" t="s">
        <v>608</v>
      </c>
      <c r="E326" s="24" t="s">
        <v>612</v>
      </c>
      <c r="F326" s="24" t="s">
        <v>1607</v>
      </c>
      <c r="G326" s="108">
        <v>4734</v>
      </c>
      <c r="H326" s="24">
        <v>24</v>
      </c>
    </row>
    <row r="327" spans="2:8">
      <c r="B327" s="24" t="s">
        <v>1520</v>
      </c>
      <c r="C327" s="24" t="s">
        <v>447</v>
      </c>
      <c r="D327" s="24" t="s">
        <v>608</v>
      </c>
      <c r="E327" s="24" t="s">
        <v>611</v>
      </c>
      <c r="F327" s="24" t="s">
        <v>1608</v>
      </c>
      <c r="G327" s="108">
        <v>4733</v>
      </c>
      <c r="H327" s="24">
        <v>39</v>
      </c>
    </row>
    <row r="328" spans="2:8">
      <c r="B328" s="24" t="s">
        <v>1520</v>
      </c>
      <c r="C328" s="24" t="s">
        <v>447</v>
      </c>
      <c r="D328" s="24" t="s">
        <v>448</v>
      </c>
      <c r="E328" s="24" t="s">
        <v>477</v>
      </c>
      <c r="F328" s="24" t="s">
        <v>1609</v>
      </c>
      <c r="G328" s="108">
        <v>4743</v>
      </c>
      <c r="H328" s="24">
        <v>165</v>
      </c>
    </row>
    <row r="329" spans="2:8">
      <c r="B329" s="24" t="s">
        <v>1520</v>
      </c>
      <c r="C329" s="24" t="s">
        <v>447</v>
      </c>
      <c r="D329" s="24" t="s">
        <v>448</v>
      </c>
      <c r="E329" s="24" t="s">
        <v>449</v>
      </c>
      <c r="F329" s="24" t="s">
        <v>1610</v>
      </c>
      <c r="G329" s="108">
        <v>4660</v>
      </c>
      <c r="H329" s="24">
        <v>625</v>
      </c>
    </row>
    <row r="330" spans="2:8">
      <c r="B330" s="24" t="s">
        <v>1520</v>
      </c>
      <c r="C330" s="24" t="s">
        <v>447</v>
      </c>
      <c r="D330" s="24" t="s">
        <v>448</v>
      </c>
      <c r="E330" s="24" t="s">
        <v>480</v>
      </c>
      <c r="F330" s="24" t="s">
        <v>1611</v>
      </c>
      <c r="G330" s="108">
        <v>4659</v>
      </c>
      <c r="H330" s="24">
        <v>1555</v>
      </c>
    </row>
    <row r="331" spans="2:8">
      <c r="B331" s="24" t="s">
        <v>1520</v>
      </c>
      <c r="C331" s="24" t="s">
        <v>447</v>
      </c>
      <c r="D331" s="24" t="s">
        <v>448</v>
      </c>
      <c r="E331" s="24" t="s">
        <v>452</v>
      </c>
      <c r="F331" s="24" t="s">
        <v>1612</v>
      </c>
      <c r="G331" s="108">
        <v>4661</v>
      </c>
      <c r="H331" s="24">
        <v>95</v>
      </c>
    </row>
    <row r="332" spans="2:8">
      <c r="B332" s="24" t="s">
        <v>1520</v>
      </c>
      <c r="C332" s="24" t="s">
        <v>447</v>
      </c>
      <c r="D332" s="24" t="s">
        <v>448</v>
      </c>
      <c r="E332" s="24" t="s">
        <v>466</v>
      </c>
      <c r="F332" s="24" t="s">
        <v>1613</v>
      </c>
      <c r="G332" s="108">
        <v>4662</v>
      </c>
      <c r="H332" s="24">
        <v>35</v>
      </c>
    </row>
    <row r="333" spans="2:8">
      <c r="B333" s="24" t="s">
        <v>1520</v>
      </c>
      <c r="C333" s="24" t="s">
        <v>447</v>
      </c>
      <c r="D333" s="24" t="s">
        <v>448</v>
      </c>
      <c r="E333" s="24" t="s">
        <v>465</v>
      </c>
      <c r="F333" s="24" t="s">
        <v>1614</v>
      </c>
      <c r="G333" s="108">
        <v>4663</v>
      </c>
      <c r="H333" s="24">
        <v>92</v>
      </c>
    </row>
    <row r="334" spans="2:8">
      <c r="B334" s="24" t="s">
        <v>1520</v>
      </c>
      <c r="C334" s="24" t="s">
        <v>447</v>
      </c>
      <c r="D334" s="24" t="s">
        <v>448</v>
      </c>
      <c r="E334" s="24" t="s">
        <v>475</v>
      </c>
      <c r="F334" s="24" t="s">
        <v>1615</v>
      </c>
      <c r="G334" s="108">
        <v>4664</v>
      </c>
      <c r="H334" s="24">
        <v>38</v>
      </c>
    </row>
    <row r="335" spans="2:8">
      <c r="B335" s="24" t="s">
        <v>1520</v>
      </c>
      <c r="C335" s="24" t="s">
        <v>447</v>
      </c>
      <c r="D335" s="24" t="s">
        <v>448</v>
      </c>
      <c r="E335" s="24" t="s">
        <v>470</v>
      </c>
      <c r="F335" s="24" t="s">
        <v>1616</v>
      </c>
      <c r="G335" s="108">
        <v>4665</v>
      </c>
      <c r="H335" s="24">
        <v>84</v>
      </c>
    </row>
    <row r="336" spans="2:8">
      <c r="B336" s="24" t="s">
        <v>1520</v>
      </c>
      <c r="C336" s="24" t="s">
        <v>447</v>
      </c>
      <c r="D336" s="24" t="s">
        <v>448</v>
      </c>
      <c r="E336" s="24" t="s">
        <v>471</v>
      </c>
      <c r="F336" s="24" t="s">
        <v>1617</v>
      </c>
      <c r="G336" s="108">
        <v>4666</v>
      </c>
      <c r="H336" s="24">
        <v>62</v>
      </c>
    </row>
    <row r="337" spans="2:8">
      <c r="B337" s="24" t="s">
        <v>1520</v>
      </c>
      <c r="C337" s="24" t="s">
        <v>447</v>
      </c>
      <c r="D337" s="24" t="s">
        <v>448</v>
      </c>
      <c r="E337" s="24" t="s">
        <v>468</v>
      </c>
      <c r="F337" s="24" t="s">
        <v>1618</v>
      </c>
      <c r="G337" s="108">
        <v>4667</v>
      </c>
      <c r="H337" s="24">
        <v>14</v>
      </c>
    </row>
    <row r="338" spans="2:8">
      <c r="B338" s="24" t="s">
        <v>1520</v>
      </c>
      <c r="C338" s="24" t="s">
        <v>447</v>
      </c>
      <c r="D338" s="24" t="s">
        <v>448</v>
      </c>
      <c r="E338" s="24" t="s">
        <v>461</v>
      </c>
      <c r="F338" s="24" t="s">
        <v>1619</v>
      </c>
      <c r="G338" s="108">
        <v>4668</v>
      </c>
      <c r="H338" s="24">
        <v>110</v>
      </c>
    </row>
    <row r="339" spans="2:8">
      <c r="B339" s="24" t="s">
        <v>1520</v>
      </c>
      <c r="C339" s="24" t="s">
        <v>447</v>
      </c>
      <c r="D339" s="24" t="s">
        <v>448</v>
      </c>
      <c r="E339" s="24" t="s">
        <v>467</v>
      </c>
      <c r="F339" s="24" t="s">
        <v>1620</v>
      </c>
      <c r="G339" s="108">
        <v>4669</v>
      </c>
      <c r="H339" s="24">
        <v>16</v>
      </c>
    </row>
    <row r="340" spans="2:8">
      <c r="B340" s="24" t="s">
        <v>1520</v>
      </c>
      <c r="C340" s="24" t="s">
        <v>447</v>
      </c>
      <c r="D340" s="24" t="s">
        <v>448</v>
      </c>
      <c r="E340" s="24" t="s">
        <v>454</v>
      </c>
      <c r="F340" s="24" t="s">
        <v>1621</v>
      </c>
      <c r="G340" s="108">
        <v>4670</v>
      </c>
      <c r="H340" s="24">
        <v>98</v>
      </c>
    </row>
    <row r="341" spans="2:8">
      <c r="B341" s="24" t="s">
        <v>1520</v>
      </c>
      <c r="C341" s="24" t="s">
        <v>447</v>
      </c>
      <c r="D341" s="24" t="s">
        <v>448</v>
      </c>
      <c r="E341" s="24" t="s">
        <v>479</v>
      </c>
      <c r="F341" s="24" t="s">
        <v>1622</v>
      </c>
      <c r="G341" s="108">
        <v>4748</v>
      </c>
      <c r="H341" s="24">
        <v>15</v>
      </c>
    </row>
    <row r="342" spans="2:8">
      <c r="B342" s="24" t="s">
        <v>1520</v>
      </c>
      <c r="C342" s="24" t="s">
        <v>447</v>
      </c>
      <c r="D342" s="24" t="s">
        <v>448</v>
      </c>
      <c r="E342" s="24" t="s">
        <v>455</v>
      </c>
      <c r="F342" s="24" t="s">
        <v>1623</v>
      </c>
      <c r="G342" s="108">
        <v>4671</v>
      </c>
      <c r="H342" s="24">
        <v>51</v>
      </c>
    </row>
    <row r="343" spans="2:8">
      <c r="B343" s="24" t="s">
        <v>1520</v>
      </c>
      <c r="C343" s="24" t="s">
        <v>447</v>
      </c>
      <c r="D343" s="24" t="s">
        <v>448</v>
      </c>
      <c r="E343" s="24" t="s">
        <v>458</v>
      </c>
      <c r="F343" s="24" t="s">
        <v>1624</v>
      </c>
      <c r="G343" s="108">
        <v>7710</v>
      </c>
      <c r="H343" s="24">
        <v>20</v>
      </c>
    </row>
    <row r="344" spans="2:8">
      <c r="B344" s="24" t="s">
        <v>1520</v>
      </c>
      <c r="C344" s="24" t="s">
        <v>447</v>
      </c>
      <c r="D344" s="24" t="s">
        <v>448</v>
      </c>
      <c r="E344" s="24" t="s">
        <v>459</v>
      </c>
      <c r="F344" s="24" t="s">
        <v>1625</v>
      </c>
      <c r="G344" s="108">
        <v>6955</v>
      </c>
      <c r="H344" s="24">
        <v>16</v>
      </c>
    </row>
    <row r="345" spans="2:8">
      <c r="B345" s="24" t="s">
        <v>1520</v>
      </c>
      <c r="C345" s="24" t="s">
        <v>447</v>
      </c>
      <c r="D345" s="24" t="s">
        <v>448</v>
      </c>
      <c r="E345" s="24" t="s">
        <v>462</v>
      </c>
      <c r="F345" s="24" t="s">
        <v>1626</v>
      </c>
      <c r="G345" s="108">
        <v>4672</v>
      </c>
      <c r="H345" s="24">
        <v>38</v>
      </c>
    </row>
    <row r="346" spans="2:8">
      <c r="B346" s="24" t="s">
        <v>1520</v>
      </c>
      <c r="C346" s="24" t="s">
        <v>447</v>
      </c>
      <c r="D346" s="24" t="s">
        <v>448</v>
      </c>
      <c r="E346" s="24" t="s">
        <v>463</v>
      </c>
      <c r="F346" s="24" t="s">
        <v>1627</v>
      </c>
      <c r="G346" s="108">
        <v>6928</v>
      </c>
      <c r="H346" s="24">
        <v>28</v>
      </c>
    </row>
    <row r="347" spans="2:8">
      <c r="B347" s="24" t="s">
        <v>1520</v>
      </c>
      <c r="C347" s="24" t="s">
        <v>447</v>
      </c>
      <c r="D347" s="24" t="s">
        <v>448</v>
      </c>
      <c r="E347" s="24" t="s">
        <v>450</v>
      </c>
      <c r="F347" s="24" t="s">
        <v>1628</v>
      </c>
      <c r="G347" s="108">
        <v>4673</v>
      </c>
      <c r="H347" s="24">
        <v>24</v>
      </c>
    </row>
    <row r="348" spans="2:8">
      <c r="B348" s="24" t="s">
        <v>1520</v>
      </c>
      <c r="C348" s="24" t="s">
        <v>447</v>
      </c>
      <c r="D348" s="24" t="s">
        <v>448</v>
      </c>
      <c r="E348" s="24" t="s">
        <v>478</v>
      </c>
      <c r="F348" s="24" t="s">
        <v>1629</v>
      </c>
      <c r="G348" s="108">
        <v>4749</v>
      </c>
      <c r="H348" s="24">
        <v>44</v>
      </c>
    </row>
    <row r="349" spans="2:8">
      <c r="B349" s="24" t="s">
        <v>1520</v>
      </c>
      <c r="C349" s="24" t="s">
        <v>447</v>
      </c>
      <c r="D349" s="24" t="s">
        <v>448</v>
      </c>
      <c r="E349" s="24" t="s">
        <v>457</v>
      </c>
      <c r="F349" s="24" t="s">
        <v>1630</v>
      </c>
      <c r="G349" s="108">
        <v>4674</v>
      </c>
      <c r="H349" s="24">
        <v>26</v>
      </c>
    </row>
    <row r="350" spans="2:8">
      <c r="B350" s="24" t="s">
        <v>1520</v>
      </c>
      <c r="C350" s="24" t="s">
        <v>447</v>
      </c>
      <c r="D350" s="24" t="s">
        <v>448</v>
      </c>
      <c r="E350" s="24" t="s">
        <v>464</v>
      </c>
      <c r="F350" s="24" t="s">
        <v>1631</v>
      </c>
      <c r="G350" s="108">
        <v>6926</v>
      </c>
      <c r="H350" s="24">
        <v>6</v>
      </c>
    </row>
    <row r="351" spans="2:8">
      <c r="B351" s="24" t="s">
        <v>1520</v>
      </c>
      <c r="C351" s="24" t="s">
        <v>447</v>
      </c>
      <c r="D351" s="24" t="s">
        <v>448</v>
      </c>
      <c r="E351" s="24" t="s">
        <v>481</v>
      </c>
      <c r="F351" s="24" t="s">
        <v>1632</v>
      </c>
      <c r="G351" s="108">
        <v>10880</v>
      </c>
      <c r="H351" s="24">
        <v>11</v>
      </c>
    </row>
    <row r="352" spans="2:8">
      <c r="B352" s="24" t="s">
        <v>1520</v>
      </c>
      <c r="C352" s="24" t="s">
        <v>447</v>
      </c>
      <c r="D352" s="24" t="s">
        <v>448</v>
      </c>
      <c r="E352" s="24" t="s">
        <v>469</v>
      </c>
      <c r="F352" s="24" t="s">
        <v>1633</v>
      </c>
      <c r="G352" s="108">
        <v>4676</v>
      </c>
      <c r="H352" s="24">
        <v>69</v>
      </c>
    </row>
    <row r="353" spans="2:8">
      <c r="B353" s="24" t="s">
        <v>1520</v>
      </c>
      <c r="C353" s="24" t="s">
        <v>447</v>
      </c>
      <c r="D353" s="24" t="s">
        <v>448</v>
      </c>
      <c r="E353" s="24" t="s">
        <v>453</v>
      </c>
      <c r="F353" s="24" t="s">
        <v>1634</v>
      </c>
      <c r="G353" s="108">
        <v>4677</v>
      </c>
      <c r="H353" s="24">
        <v>56</v>
      </c>
    </row>
    <row r="354" spans="2:8">
      <c r="B354" s="24" t="s">
        <v>1520</v>
      </c>
      <c r="C354" s="24" t="s">
        <v>447</v>
      </c>
      <c r="D354" s="24" t="s">
        <v>448</v>
      </c>
      <c r="E354" s="24" t="s">
        <v>460</v>
      </c>
      <c r="F354" s="24" t="s">
        <v>1635</v>
      </c>
      <c r="G354" s="108">
        <v>4675</v>
      </c>
      <c r="H354" s="24">
        <v>48</v>
      </c>
    </row>
    <row r="355" spans="2:8">
      <c r="B355" s="24" t="s">
        <v>1520</v>
      </c>
      <c r="C355" s="24" t="s">
        <v>447</v>
      </c>
      <c r="D355" s="24" t="s">
        <v>448</v>
      </c>
      <c r="E355" s="24" t="s">
        <v>476</v>
      </c>
      <c r="F355" s="24" t="s">
        <v>1636</v>
      </c>
      <c r="G355" s="108">
        <v>6957</v>
      </c>
      <c r="H355" s="24">
        <v>39</v>
      </c>
    </row>
    <row r="356" spans="2:8">
      <c r="B356" s="24" t="s">
        <v>1520</v>
      </c>
      <c r="C356" s="24" t="s">
        <v>447</v>
      </c>
      <c r="D356" s="24" t="s">
        <v>448</v>
      </c>
      <c r="E356" s="24" t="s">
        <v>451</v>
      </c>
      <c r="F356" s="24" t="s">
        <v>1637</v>
      </c>
      <c r="G356" s="108">
        <v>6842</v>
      </c>
      <c r="H356" s="24">
        <v>34</v>
      </c>
    </row>
    <row r="357" spans="2:8">
      <c r="B357" s="24" t="s">
        <v>1520</v>
      </c>
      <c r="C357" s="24" t="s">
        <v>447</v>
      </c>
      <c r="D357" s="24" t="s">
        <v>448</v>
      </c>
      <c r="E357" s="24" t="s">
        <v>456</v>
      </c>
      <c r="F357" s="24" t="s">
        <v>1638</v>
      </c>
      <c r="G357" s="108">
        <v>4678</v>
      </c>
      <c r="H357" s="24">
        <v>23</v>
      </c>
    </row>
    <row r="358" spans="2:8">
      <c r="B358" s="24" t="s">
        <v>1520</v>
      </c>
      <c r="C358" s="24" t="s">
        <v>447</v>
      </c>
      <c r="D358" s="24" t="s">
        <v>448</v>
      </c>
      <c r="E358" s="24" t="s">
        <v>472</v>
      </c>
      <c r="F358" s="24" t="s">
        <v>1639</v>
      </c>
      <c r="G358" s="108">
        <v>4679</v>
      </c>
      <c r="H358" s="24">
        <v>56</v>
      </c>
    </row>
    <row r="359" spans="2:8">
      <c r="B359" s="24" t="s">
        <v>1520</v>
      </c>
      <c r="C359" s="24" t="s">
        <v>447</v>
      </c>
      <c r="D359" s="24" t="s">
        <v>448</v>
      </c>
      <c r="E359" s="24" t="s">
        <v>473</v>
      </c>
      <c r="F359" s="24" t="s">
        <v>1640</v>
      </c>
      <c r="G359" s="108">
        <v>4680</v>
      </c>
      <c r="H359" s="24">
        <v>69</v>
      </c>
    </row>
    <row r="360" spans="2:8">
      <c r="B360" s="24" t="s">
        <v>1520</v>
      </c>
      <c r="C360" s="24" t="s">
        <v>447</v>
      </c>
      <c r="D360" s="24" t="s">
        <v>448</v>
      </c>
      <c r="E360" s="24" t="s">
        <v>482</v>
      </c>
      <c r="F360" s="24" t="s">
        <v>1641</v>
      </c>
      <c r="G360" s="108">
        <v>10991</v>
      </c>
      <c r="H360" s="24">
        <v>95</v>
      </c>
    </row>
    <row r="361" spans="2:8">
      <c r="B361" s="24" t="s">
        <v>1520</v>
      </c>
      <c r="C361" s="24" t="s">
        <v>447</v>
      </c>
      <c r="D361" s="24" t="s">
        <v>448</v>
      </c>
      <c r="E361" s="24" t="s">
        <v>474</v>
      </c>
      <c r="F361" s="24" t="s">
        <v>1642</v>
      </c>
      <c r="G361" s="108">
        <v>4681</v>
      </c>
      <c r="H361" s="24">
        <v>108</v>
      </c>
    </row>
    <row r="362" spans="2:8">
      <c r="B362" s="24" t="s">
        <v>1520</v>
      </c>
      <c r="C362" s="24" t="s">
        <v>447</v>
      </c>
      <c r="D362" s="24" t="s">
        <v>448</v>
      </c>
      <c r="E362" s="24" t="s">
        <v>1108</v>
      </c>
      <c r="F362" s="24" t="s">
        <v>1643</v>
      </c>
      <c r="G362" s="108">
        <v>9999017</v>
      </c>
      <c r="H362" s="24">
        <v>4</v>
      </c>
    </row>
    <row r="363" spans="2:8">
      <c r="B363" s="24" t="s">
        <v>1520</v>
      </c>
      <c r="C363" s="24" t="s">
        <v>447</v>
      </c>
      <c r="D363" s="24" t="s">
        <v>448</v>
      </c>
      <c r="E363" s="24" t="s">
        <v>1106</v>
      </c>
      <c r="F363" s="24" t="s">
        <v>1644</v>
      </c>
      <c r="G363" s="108">
        <v>25508</v>
      </c>
      <c r="H363" s="24">
        <v>1</v>
      </c>
    </row>
    <row r="364" spans="2:8">
      <c r="B364" s="24" t="s">
        <v>1520</v>
      </c>
      <c r="C364" s="24" t="s">
        <v>447</v>
      </c>
      <c r="D364" s="24" t="s">
        <v>546</v>
      </c>
      <c r="E364" s="24" t="s">
        <v>547</v>
      </c>
      <c r="F364" s="24" t="s">
        <v>1645</v>
      </c>
      <c r="G364" s="108">
        <v>4711</v>
      </c>
      <c r="H364" s="24">
        <v>321</v>
      </c>
    </row>
    <row r="365" spans="2:8">
      <c r="B365" s="24" t="s">
        <v>1520</v>
      </c>
      <c r="C365" s="24" t="s">
        <v>447</v>
      </c>
      <c r="D365" s="24" t="s">
        <v>546</v>
      </c>
      <c r="E365" s="24" t="s">
        <v>551</v>
      </c>
      <c r="F365" s="24" t="s">
        <v>1646</v>
      </c>
      <c r="G365" s="108">
        <v>4712</v>
      </c>
      <c r="H365" s="24">
        <v>52</v>
      </c>
    </row>
    <row r="366" spans="2:8">
      <c r="B366" s="24" t="s">
        <v>1520</v>
      </c>
      <c r="C366" s="24" t="s">
        <v>447</v>
      </c>
      <c r="D366" s="24" t="s">
        <v>546</v>
      </c>
      <c r="E366" s="24" t="s">
        <v>555</v>
      </c>
      <c r="F366" s="24" t="s">
        <v>1647</v>
      </c>
      <c r="G366" s="108">
        <v>7032</v>
      </c>
      <c r="H366" s="24">
        <v>34</v>
      </c>
    </row>
    <row r="367" spans="2:8">
      <c r="B367" s="24" t="s">
        <v>1520</v>
      </c>
      <c r="C367" s="24" t="s">
        <v>447</v>
      </c>
      <c r="D367" s="24" t="s">
        <v>546</v>
      </c>
      <c r="E367" s="24" t="s">
        <v>554</v>
      </c>
      <c r="F367" s="24" t="s">
        <v>1648</v>
      </c>
      <c r="G367" s="108">
        <v>4713</v>
      </c>
      <c r="H367" s="24">
        <v>54</v>
      </c>
    </row>
    <row r="368" spans="2:8">
      <c r="B368" s="24" t="s">
        <v>1520</v>
      </c>
      <c r="C368" s="24" t="s">
        <v>447</v>
      </c>
      <c r="D368" s="24" t="s">
        <v>546</v>
      </c>
      <c r="E368" s="24" t="s">
        <v>552</v>
      </c>
      <c r="F368" s="24" t="s">
        <v>1649</v>
      </c>
      <c r="G368" s="108">
        <v>4714</v>
      </c>
      <c r="H368" s="24">
        <v>62</v>
      </c>
    </row>
    <row r="369" spans="2:8">
      <c r="B369" s="24" t="s">
        <v>1520</v>
      </c>
      <c r="C369" s="24" t="s">
        <v>447</v>
      </c>
      <c r="D369" s="24" t="s">
        <v>546</v>
      </c>
      <c r="E369" s="24" t="s">
        <v>549</v>
      </c>
      <c r="F369" s="24" t="s">
        <v>1650</v>
      </c>
      <c r="G369" s="108">
        <v>4715</v>
      </c>
      <c r="H369" s="24">
        <v>311</v>
      </c>
    </row>
    <row r="370" spans="2:8">
      <c r="B370" s="24" t="s">
        <v>1520</v>
      </c>
      <c r="C370" s="24" t="s">
        <v>447</v>
      </c>
      <c r="D370" s="24" t="s">
        <v>546</v>
      </c>
      <c r="E370" s="24" t="s">
        <v>556</v>
      </c>
      <c r="F370" s="24" t="s">
        <v>1651</v>
      </c>
      <c r="G370" s="108">
        <v>11327</v>
      </c>
      <c r="H370" s="24">
        <v>26</v>
      </c>
    </row>
    <row r="371" spans="2:8">
      <c r="B371" s="24" t="s">
        <v>1520</v>
      </c>
      <c r="C371" s="24" t="s">
        <v>447</v>
      </c>
      <c r="D371" s="24" t="s">
        <v>546</v>
      </c>
      <c r="E371" s="24" t="s">
        <v>550</v>
      </c>
      <c r="F371" s="24" t="s">
        <v>1652</v>
      </c>
      <c r="G371" s="108">
        <v>4716</v>
      </c>
      <c r="H371" s="24">
        <v>58</v>
      </c>
    </row>
    <row r="372" spans="2:8">
      <c r="B372" s="24" t="s">
        <v>1520</v>
      </c>
      <c r="C372" s="24" t="s">
        <v>447</v>
      </c>
      <c r="D372" s="24" t="s">
        <v>546</v>
      </c>
      <c r="E372" s="24" t="s">
        <v>548</v>
      </c>
      <c r="F372" s="24" t="s">
        <v>1653</v>
      </c>
      <c r="G372" s="108">
        <v>4717</v>
      </c>
      <c r="H372" s="24">
        <v>75</v>
      </c>
    </row>
    <row r="373" spans="2:8">
      <c r="B373" s="24" t="s">
        <v>1520</v>
      </c>
      <c r="C373" s="24" t="s">
        <v>447</v>
      </c>
      <c r="D373" s="24" t="s">
        <v>546</v>
      </c>
      <c r="E373" s="24" t="s">
        <v>553</v>
      </c>
      <c r="F373" s="24" t="s">
        <v>1654</v>
      </c>
      <c r="G373" s="108">
        <v>7711</v>
      </c>
      <c r="H373" s="24">
        <v>34</v>
      </c>
    </row>
    <row r="374" spans="2:8">
      <c r="B374" s="24" t="s">
        <v>1520</v>
      </c>
      <c r="C374" s="24" t="s">
        <v>447</v>
      </c>
      <c r="D374" s="24" t="s">
        <v>565</v>
      </c>
      <c r="E374" s="24" t="s">
        <v>566</v>
      </c>
      <c r="F374" s="24" t="s">
        <v>1655</v>
      </c>
      <c r="G374" s="108">
        <v>4764</v>
      </c>
      <c r="H374" s="24">
        <v>91</v>
      </c>
    </row>
    <row r="375" spans="2:8">
      <c r="B375" s="24" t="s">
        <v>1520</v>
      </c>
      <c r="C375" s="24" t="s">
        <v>447</v>
      </c>
      <c r="D375" s="24" t="s">
        <v>565</v>
      </c>
      <c r="E375" s="24" t="s">
        <v>567</v>
      </c>
      <c r="F375" s="24" t="s">
        <v>1656</v>
      </c>
      <c r="G375" s="108">
        <v>6673</v>
      </c>
      <c r="H375" s="24">
        <v>94</v>
      </c>
    </row>
    <row r="376" spans="2:8">
      <c r="B376" s="24" t="s">
        <v>1520</v>
      </c>
      <c r="C376" s="24" t="s">
        <v>447</v>
      </c>
      <c r="D376" s="24" t="s">
        <v>565</v>
      </c>
      <c r="E376" s="24" t="s">
        <v>568</v>
      </c>
      <c r="F376" s="24" t="s">
        <v>1657</v>
      </c>
      <c r="G376" s="108">
        <v>4768</v>
      </c>
      <c r="H376" s="24">
        <v>88</v>
      </c>
    </row>
    <row r="377" spans="2:8">
      <c r="B377" s="24" t="s">
        <v>1520</v>
      </c>
      <c r="C377" s="24" t="s">
        <v>447</v>
      </c>
      <c r="D377" s="24" t="s">
        <v>493</v>
      </c>
      <c r="E377" s="24" t="s">
        <v>502</v>
      </c>
      <c r="F377" s="24" t="s">
        <v>1658</v>
      </c>
      <c r="G377" s="108">
        <v>4750</v>
      </c>
      <c r="H377" s="24">
        <v>103</v>
      </c>
    </row>
    <row r="378" spans="2:8">
      <c r="B378" s="24" t="s">
        <v>1520</v>
      </c>
      <c r="C378" s="24" t="s">
        <v>447</v>
      </c>
      <c r="D378" s="24" t="s">
        <v>493</v>
      </c>
      <c r="E378" s="24" t="s">
        <v>494</v>
      </c>
      <c r="F378" s="24" t="s">
        <v>1659</v>
      </c>
      <c r="G378" s="108">
        <v>4742</v>
      </c>
      <c r="H378" s="24">
        <v>306</v>
      </c>
    </row>
    <row r="379" spans="2:8">
      <c r="B379" s="24" t="s">
        <v>1520</v>
      </c>
      <c r="C379" s="24" t="s">
        <v>447</v>
      </c>
      <c r="D379" s="24" t="s">
        <v>493</v>
      </c>
      <c r="E379" s="24" t="s">
        <v>497</v>
      </c>
      <c r="F379" s="24" t="s">
        <v>1660</v>
      </c>
      <c r="G379" s="108">
        <v>4744</v>
      </c>
      <c r="H379" s="24">
        <v>44</v>
      </c>
    </row>
    <row r="380" spans="2:8">
      <c r="B380" s="24" t="s">
        <v>1520</v>
      </c>
      <c r="C380" s="24" t="s">
        <v>447</v>
      </c>
      <c r="D380" s="24" t="s">
        <v>493</v>
      </c>
      <c r="E380" s="24" t="s">
        <v>499</v>
      </c>
      <c r="F380" s="24" t="s">
        <v>1661</v>
      </c>
      <c r="G380" s="108">
        <v>4745</v>
      </c>
      <c r="H380" s="24">
        <v>126</v>
      </c>
    </row>
    <row r="381" spans="2:8">
      <c r="B381" s="24" t="s">
        <v>1520</v>
      </c>
      <c r="C381" s="24" t="s">
        <v>447</v>
      </c>
      <c r="D381" s="24" t="s">
        <v>493</v>
      </c>
      <c r="E381" s="24" t="s">
        <v>504</v>
      </c>
      <c r="F381" s="24" t="s">
        <v>1662</v>
      </c>
      <c r="G381" s="108">
        <v>4751</v>
      </c>
      <c r="H381" s="24">
        <v>49</v>
      </c>
    </row>
    <row r="382" spans="2:8">
      <c r="B382" s="24" t="s">
        <v>1520</v>
      </c>
      <c r="C382" s="24" t="s">
        <v>447</v>
      </c>
      <c r="D382" s="24" t="s">
        <v>493</v>
      </c>
      <c r="E382" s="24" t="s">
        <v>507</v>
      </c>
      <c r="F382" s="24" t="s">
        <v>1663</v>
      </c>
      <c r="G382" s="108">
        <v>10879</v>
      </c>
      <c r="H382" s="24">
        <v>59</v>
      </c>
    </row>
    <row r="383" spans="2:8">
      <c r="B383" s="24" t="s">
        <v>1520</v>
      </c>
      <c r="C383" s="24" t="s">
        <v>447</v>
      </c>
      <c r="D383" s="24" t="s">
        <v>493</v>
      </c>
      <c r="E383" s="24" t="s">
        <v>496</v>
      </c>
      <c r="F383" s="24" t="s">
        <v>1664</v>
      </c>
      <c r="G383" s="108">
        <v>4754</v>
      </c>
      <c r="H383" s="24">
        <v>23</v>
      </c>
    </row>
    <row r="384" spans="2:8">
      <c r="B384" s="24" t="s">
        <v>1520</v>
      </c>
      <c r="C384" s="24" t="s">
        <v>447</v>
      </c>
      <c r="D384" s="24" t="s">
        <v>493</v>
      </c>
      <c r="E384" s="24" t="s">
        <v>505</v>
      </c>
      <c r="F384" s="24" t="s">
        <v>1665</v>
      </c>
      <c r="G384" s="108">
        <v>4752</v>
      </c>
      <c r="H384" s="24">
        <v>56</v>
      </c>
    </row>
    <row r="385" spans="2:8">
      <c r="B385" s="24" t="s">
        <v>1520</v>
      </c>
      <c r="C385" s="24" t="s">
        <v>447</v>
      </c>
      <c r="D385" s="24" t="s">
        <v>493</v>
      </c>
      <c r="E385" s="24" t="s">
        <v>498</v>
      </c>
      <c r="F385" s="24" t="s">
        <v>1666</v>
      </c>
      <c r="G385" s="108">
        <v>4746</v>
      </c>
      <c r="H385" s="24">
        <v>33</v>
      </c>
    </row>
    <row r="386" spans="2:8">
      <c r="B386" s="24" t="s">
        <v>1520</v>
      </c>
      <c r="C386" s="24" t="s">
        <v>447</v>
      </c>
      <c r="D386" s="24" t="s">
        <v>493</v>
      </c>
      <c r="E386" s="24" t="s">
        <v>508</v>
      </c>
      <c r="F386" s="24" t="s">
        <v>1667</v>
      </c>
      <c r="G386" s="108">
        <v>10993</v>
      </c>
      <c r="H386" s="24">
        <v>40</v>
      </c>
    </row>
    <row r="387" spans="2:8">
      <c r="B387" s="24" t="s">
        <v>1520</v>
      </c>
      <c r="C387" s="24" t="s">
        <v>447</v>
      </c>
      <c r="D387" s="24" t="s">
        <v>493</v>
      </c>
      <c r="E387" s="24" t="s">
        <v>495</v>
      </c>
      <c r="F387" s="24" t="s">
        <v>1668</v>
      </c>
      <c r="G387" s="108">
        <v>4747</v>
      </c>
      <c r="H387" s="24">
        <v>75</v>
      </c>
    </row>
    <row r="388" spans="2:8">
      <c r="B388" s="24" t="s">
        <v>1520</v>
      </c>
      <c r="C388" s="24" t="s">
        <v>447</v>
      </c>
      <c r="D388" s="24" t="s">
        <v>493</v>
      </c>
      <c r="E388" s="24" t="s">
        <v>503</v>
      </c>
      <c r="F388" s="24" t="s">
        <v>1669</v>
      </c>
      <c r="G388" s="108">
        <v>4753</v>
      </c>
      <c r="H388" s="24">
        <v>36</v>
      </c>
    </row>
    <row r="389" spans="2:8">
      <c r="B389" s="24" t="s">
        <v>1520</v>
      </c>
      <c r="C389" s="24" t="s">
        <v>447</v>
      </c>
      <c r="D389" s="24" t="s">
        <v>493</v>
      </c>
      <c r="E389" s="24" t="s">
        <v>501</v>
      </c>
      <c r="F389" s="24" t="s">
        <v>1670</v>
      </c>
      <c r="G389" s="108">
        <v>6843</v>
      </c>
      <c r="H389" s="24">
        <v>53</v>
      </c>
    </row>
    <row r="390" spans="2:8">
      <c r="B390" s="24" t="s">
        <v>1520</v>
      </c>
      <c r="C390" s="24" t="s">
        <v>447</v>
      </c>
      <c r="D390" s="24" t="s">
        <v>493</v>
      </c>
      <c r="E390" s="24" t="s">
        <v>500</v>
      </c>
      <c r="F390" s="24" t="s">
        <v>1671</v>
      </c>
      <c r="G390" s="108">
        <v>6812</v>
      </c>
      <c r="H390" s="24">
        <v>65</v>
      </c>
    </row>
    <row r="391" spans="2:8">
      <c r="B391" s="24" t="s">
        <v>1520</v>
      </c>
      <c r="C391" s="24" t="s">
        <v>447</v>
      </c>
      <c r="D391" s="24" t="s">
        <v>493</v>
      </c>
      <c r="E391" s="24" t="s">
        <v>506</v>
      </c>
      <c r="F391" s="24" t="s">
        <v>1672</v>
      </c>
      <c r="G391" s="108">
        <v>8803</v>
      </c>
      <c r="H391" s="24">
        <v>38</v>
      </c>
    </row>
    <row r="392" spans="2:8">
      <c r="B392" s="24" t="s">
        <v>1520</v>
      </c>
      <c r="C392" s="24" t="s">
        <v>447</v>
      </c>
      <c r="D392" s="24" t="s">
        <v>574</v>
      </c>
      <c r="E392" s="24" t="s">
        <v>580</v>
      </c>
      <c r="F392" s="24" t="s">
        <v>1673</v>
      </c>
      <c r="G392" s="108">
        <v>4771</v>
      </c>
      <c r="H392" s="24">
        <v>69</v>
      </c>
    </row>
    <row r="393" spans="2:8">
      <c r="B393" s="24" t="s">
        <v>1520</v>
      </c>
      <c r="C393" s="24" t="s">
        <v>447</v>
      </c>
      <c r="D393" s="24" t="s">
        <v>574</v>
      </c>
      <c r="E393" s="24" t="s">
        <v>575</v>
      </c>
      <c r="F393" s="24" t="s">
        <v>1674</v>
      </c>
      <c r="G393" s="108">
        <v>4781</v>
      </c>
      <c r="H393" s="24">
        <v>148</v>
      </c>
    </row>
    <row r="394" spans="2:8">
      <c r="B394" s="24" t="s">
        <v>1520</v>
      </c>
      <c r="C394" s="24" t="s">
        <v>447</v>
      </c>
      <c r="D394" s="24" t="s">
        <v>574</v>
      </c>
      <c r="E394" s="24" t="s">
        <v>576</v>
      </c>
      <c r="F394" s="24" t="s">
        <v>1675</v>
      </c>
      <c r="G394" s="108">
        <v>4772</v>
      </c>
      <c r="H394" s="24">
        <v>15</v>
      </c>
    </row>
    <row r="395" spans="2:8">
      <c r="B395" s="24" t="s">
        <v>1520</v>
      </c>
      <c r="C395" s="24" t="s">
        <v>447</v>
      </c>
      <c r="D395" s="24" t="s">
        <v>574</v>
      </c>
      <c r="E395" s="24" t="s">
        <v>577</v>
      </c>
      <c r="F395" s="24" t="s">
        <v>1676</v>
      </c>
      <c r="G395" s="108">
        <v>4773</v>
      </c>
      <c r="H395" s="24">
        <v>10</v>
      </c>
    </row>
    <row r="396" spans="2:8">
      <c r="B396" s="24" t="s">
        <v>1520</v>
      </c>
      <c r="C396" s="24" t="s">
        <v>447</v>
      </c>
      <c r="D396" s="24" t="s">
        <v>574</v>
      </c>
      <c r="E396" s="24" t="s">
        <v>579</v>
      </c>
      <c r="F396" s="24" t="s">
        <v>1677</v>
      </c>
      <c r="G396" s="108">
        <v>6819</v>
      </c>
      <c r="H396" s="24">
        <v>45</v>
      </c>
    </row>
    <row r="397" spans="2:8">
      <c r="B397" s="24" t="s">
        <v>1520</v>
      </c>
      <c r="C397" s="24" t="s">
        <v>447</v>
      </c>
      <c r="D397" s="24" t="s">
        <v>574</v>
      </c>
      <c r="E397" s="24" t="s">
        <v>581</v>
      </c>
      <c r="F397" s="24" t="s">
        <v>1678</v>
      </c>
      <c r="G397" s="108">
        <v>6670</v>
      </c>
      <c r="H397" s="24">
        <v>19</v>
      </c>
    </row>
    <row r="398" spans="2:8">
      <c r="B398" s="24" t="s">
        <v>1520</v>
      </c>
      <c r="C398" s="24" t="s">
        <v>447</v>
      </c>
      <c r="D398" s="24" t="s">
        <v>574</v>
      </c>
      <c r="E398" s="24" t="s">
        <v>578</v>
      </c>
      <c r="F398" s="24" t="s">
        <v>1679</v>
      </c>
      <c r="G398" s="108">
        <v>4780</v>
      </c>
      <c r="H398" s="24">
        <v>39</v>
      </c>
    </row>
    <row r="399" spans="2:8">
      <c r="B399" s="24" t="s">
        <v>1520</v>
      </c>
      <c r="C399" s="24" t="s">
        <v>447</v>
      </c>
      <c r="D399" s="24" t="s">
        <v>574</v>
      </c>
      <c r="E399" s="24" t="s">
        <v>582</v>
      </c>
      <c r="F399" s="24" t="s">
        <v>1680</v>
      </c>
      <c r="G399" s="108">
        <v>7119</v>
      </c>
      <c r="H399" s="24">
        <v>23</v>
      </c>
    </row>
    <row r="400" spans="2:8">
      <c r="B400" s="24" t="s">
        <v>1520</v>
      </c>
      <c r="C400" s="24" t="s">
        <v>447</v>
      </c>
      <c r="D400" s="24" t="s">
        <v>574</v>
      </c>
      <c r="E400" s="24" t="s">
        <v>1681</v>
      </c>
      <c r="F400" s="24" t="s">
        <v>1682</v>
      </c>
      <c r="G400" s="108">
        <v>4774</v>
      </c>
      <c r="H400" s="24">
        <v>42</v>
      </c>
    </row>
    <row r="401" spans="2:8">
      <c r="B401" s="24" t="s">
        <v>1520</v>
      </c>
      <c r="C401" s="24" t="s">
        <v>626</v>
      </c>
      <c r="D401" s="24" t="s">
        <v>680</v>
      </c>
      <c r="E401" s="24" t="s">
        <v>681</v>
      </c>
      <c r="F401" s="24" t="s">
        <v>1683</v>
      </c>
      <c r="G401" s="108">
        <v>4802</v>
      </c>
      <c r="H401" s="24">
        <v>145</v>
      </c>
    </row>
    <row r="402" spans="2:8">
      <c r="B402" s="24" t="s">
        <v>1520</v>
      </c>
      <c r="C402" s="24" t="s">
        <v>626</v>
      </c>
      <c r="D402" s="24" t="s">
        <v>680</v>
      </c>
      <c r="E402" s="24" t="s">
        <v>683</v>
      </c>
      <c r="F402" s="24" t="s">
        <v>1684</v>
      </c>
      <c r="G402" s="108">
        <v>4803</v>
      </c>
      <c r="H402" s="24">
        <v>81</v>
      </c>
    </row>
    <row r="403" spans="2:8">
      <c r="B403" s="24" t="s">
        <v>1520</v>
      </c>
      <c r="C403" s="24" t="s">
        <v>626</v>
      </c>
      <c r="D403" s="24" t="s">
        <v>680</v>
      </c>
      <c r="E403" s="24" t="s">
        <v>682</v>
      </c>
      <c r="F403" s="24" t="s">
        <v>1685</v>
      </c>
      <c r="G403" s="108">
        <v>4804</v>
      </c>
      <c r="H403" s="24">
        <v>29</v>
      </c>
    </row>
    <row r="404" spans="2:8">
      <c r="B404" s="24" t="s">
        <v>1520</v>
      </c>
      <c r="C404" s="24" t="s">
        <v>626</v>
      </c>
      <c r="D404" s="24" t="s">
        <v>667</v>
      </c>
      <c r="E404" s="24" t="s">
        <v>668</v>
      </c>
      <c r="F404" s="24" t="s">
        <v>1686</v>
      </c>
      <c r="G404" s="108">
        <v>4805</v>
      </c>
      <c r="H404" s="24">
        <v>123</v>
      </c>
    </row>
    <row r="405" spans="2:8">
      <c r="B405" s="24" t="s">
        <v>1520</v>
      </c>
      <c r="C405" s="24" t="s">
        <v>626</v>
      </c>
      <c r="D405" s="24" t="s">
        <v>667</v>
      </c>
      <c r="E405" s="24" t="s">
        <v>674</v>
      </c>
      <c r="F405" s="24" t="s">
        <v>1687</v>
      </c>
      <c r="G405" s="108">
        <v>4806</v>
      </c>
      <c r="H405" s="24">
        <v>53</v>
      </c>
    </row>
    <row r="406" spans="2:8">
      <c r="B406" s="24" t="s">
        <v>1520</v>
      </c>
      <c r="C406" s="24" t="s">
        <v>626</v>
      </c>
      <c r="D406" s="24" t="s">
        <v>667</v>
      </c>
      <c r="E406" s="24" t="s">
        <v>669</v>
      </c>
      <c r="F406" s="24" t="s">
        <v>1688</v>
      </c>
      <c r="G406" s="108">
        <v>4807</v>
      </c>
      <c r="H406" s="24">
        <v>8</v>
      </c>
    </row>
    <row r="407" spans="2:8">
      <c r="B407" s="24" t="s">
        <v>1520</v>
      </c>
      <c r="C407" s="24" t="s">
        <v>626</v>
      </c>
      <c r="D407" s="24" t="s">
        <v>667</v>
      </c>
      <c r="E407" s="24" t="s">
        <v>673</v>
      </c>
      <c r="F407" s="24" t="s">
        <v>1689</v>
      </c>
      <c r="G407" s="108">
        <v>4808</v>
      </c>
      <c r="H407" s="24">
        <v>61</v>
      </c>
    </row>
    <row r="408" spans="2:8">
      <c r="B408" s="24" t="s">
        <v>1520</v>
      </c>
      <c r="C408" s="24" t="s">
        <v>626</v>
      </c>
      <c r="D408" s="24" t="s">
        <v>667</v>
      </c>
      <c r="E408" s="24" t="s">
        <v>676</v>
      </c>
      <c r="F408" s="24" t="s">
        <v>1690</v>
      </c>
      <c r="G408" s="108">
        <v>4809</v>
      </c>
      <c r="H408" s="24">
        <v>41</v>
      </c>
    </row>
    <row r="409" spans="2:8">
      <c r="B409" s="24" t="s">
        <v>1520</v>
      </c>
      <c r="C409" s="24" t="s">
        <v>626</v>
      </c>
      <c r="D409" s="24" t="s">
        <v>667</v>
      </c>
      <c r="E409" s="24" t="s">
        <v>677</v>
      </c>
      <c r="F409" s="24" t="s">
        <v>1691</v>
      </c>
      <c r="G409" s="108">
        <v>10111</v>
      </c>
      <c r="H409" s="24">
        <v>22</v>
      </c>
    </row>
    <row r="410" spans="2:8">
      <c r="B410" s="24" t="s">
        <v>1520</v>
      </c>
      <c r="C410" s="24" t="s">
        <v>626</v>
      </c>
      <c r="D410" s="24" t="s">
        <v>667</v>
      </c>
      <c r="E410" s="24" t="s">
        <v>671</v>
      </c>
      <c r="F410" s="24" t="s">
        <v>1692</v>
      </c>
      <c r="G410" s="108">
        <v>4810</v>
      </c>
      <c r="H410" s="24">
        <v>4</v>
      </c>
    </row>
    <row r="411" spans="2:8">
      <c r="B411" s="24" t="s">
        <v>1520</v>
      </c>
      <c r="C411" s="24" t="s">
        <v>626</v>
      </c>
      <c r="D411" s="24" t="s">
        <v>667</v>
      </c>
      <c r="E411" s="24" t="s">
        <v>675</v>
      </c>
      <c r="F411" s="24" t="s">
        <v>1693</v>
      </c>
      <c r="G411" s="108">
        <v>4811</v>
      </c>
      <c r="H411" s="24">
        <v>59</v>
      </c>
    </row>
    <row r="412" spans="2:8">
      <c r="B412" s="24" t="s">
        <v>1520</v>
      </c>
      <c r="C412" s="24" t="s">
        <v>626</v>
      </c>
      <c r="D412" s="24" t="s">
        <v>667</v>
      </c>
      <c r="E412" s="24" t="s">
        <v>678</v>
      </c>
      <c r="F412" s="24" t="s">
        <v>1694</v>
      </c>
      <c r="G412" s="108">
        <v>11560</v>
      </c>
      <c r="H412" s="24">
        <v>17</v>
      </c>
    </row>
    <row r="413" spans="2:8">
      <c r="B413" s="24" t="s">
        <v>1520</v>
      </c>
      <c r="C413" s="24" t="s">
        <v>626</v>
      </c>
      <c r="D413" s="24" t="s">
        <v>667</v>
      </c>
      <c r="E413" s="24" t="s">
        <v>672</v>
      </c>
      <c r="F413" s="24" t="s">
        <v>1695</v>
      </c>
      <c r="G413" s="108">
        <v>6817</v>
      </c>
      <c r="H413" s="24">
        <v>46</v>
      </c>
    </row>
    <row r="414" spans="2:8">
      <c r="B414" s="24" t="s">
        <v>1520</v>
      </c>
      <c r="C414" s="24" t="s">
        <v>626</v>
      </c>
      <c r="D414" s="24" t="s">
        <v>667</v>
      </c>
      <c r="E414" s="24" t="s">
        <v>670</v>
      </c>
      <c r="F414" s="24" t="s">
        <v>1696</v>
      </c>
      <c r="G414" s="108">
        <v>4812</v>
      </c>
      <c r="H414" s="24">
        <v>93</v>
      </c>
    </row>
    <row r="415" spans="2:8">
      <c r="B415" s="24" t="s">
        <v>1520</v>
      </c>
      <c r="C415" s="24" t="s">
        <v>626</v>
      </c>
      <c r="D415" s="24" t="s">
        <v>667</v>
      </c>
      <c r="E415" s="24" t="s">
        <v>679</v>
      </c>
      <c r="F415" s="24" t="s">
        <v>1697</v>
      </c>
      <c r="G415" s="108">
        <v>12165</v>
      </c>
      <c r="H415" s="24">
        <v>32</v>
      </c>
    </row>
    <row r="416" spans="2:8">
      <c r="B416" s="24" t="s">
        <v>1520</v>
      </c>
      <c r="C416" s="24" t="s">
        <v>626</v>
      </c>
      <c r="D416" s="24" t="s">
        <v>644</v>
      </c>
      <c r="E416" s="24" t="s">
        <v>645</v>
      </c>
      <c r="F416" s="24" t="s">
        <v>1698</v>
      </c>
      <c r="G416" s="108">
        <v>4791</v>
      </c>
      <c r="H416" s="24">
        <v>107</v>
      </c>
    </row>
    <row r="417" spans="2:8">
      <c r="B417" s="24" t="s">
        <v>1520</v>
      </c>
      <c r="C417" s="24" t="s">
        <v>626</v>
      </c>
      <c r="D417" s="24" t="s">
        <v>644</v>
      </c>
      <c r="E417" s="24" t="s">
        <v>647</v>
      </c>
      <c r="F417" s="24" t="s">
        <v>1699</v>
      </c>
      <c r="G417" s="108">
        <v>4798</v>
      </c>
      <c r="H417" s="24">
        <v>28</v>
      </c>
    </row>
    <row r="418" spans="2:8">
      <c r="B418" s="24" t="s">
        <v>1520</v>
      </c>
      <c r="C418" s="24" t="s">
        <v>626</v>
      </c>
      <c r="D418" s="24" t="s">
        <v>644</v>
      </c>
      <c r="E418" s="24" t="s">
        <v>646</v>
      </c>
      <c r="F418" s="24" t="s">
        <v>1700</v>
      </c>
      <c r="G418" s="108">
        <v>4789</v>
      </c>
      <c r="H418" s="24">
        <v>23</v>
      </c>
    </row>
    <row r="419" spans="2:8">
      <c r="B419" s="24" t="s">
        <v>1520</v>
      </c>
      <c r="C419" s="24" t="s">
        <v>626</v>
      </c>
      <c r="D419" s="24" t="s">
        <v>644</v>
      </c>
      <c r="E419" s="24" t="s">
        <v>649</v>
      </c>
      <c r="F419" s="24" t="s">
        <v>1701</v>
      </c>
      <c r="G419" s="108">
        <v>10626</v>
      </c>
      <c r="H419" s="24">
        <v>8</v>
      </c>
    </row>
    <row r="420" spans="2:8">
      <c r="B420" s="24" t="s">
        <v>1520</v>
      </c>
      <c r="C420" s="24" t="s">
        <v>626</v>
      </c>
      <c r="D420" s="24" t="s">
        <v>644</v>
      </c>
      <c r="E420" s="24" t="s">
        <v>648</v>
      </c>
      <c r="F420" s="24" t="s">
        <v>1702</v>
      </c>
      <c r="G420" s="108">
        <v>4790</v>
      </c>
      <c r="H420" s="24">
        <v>85</v>
      </c>
    </row>
    <row r="421" spans="2:8">
      <c r="B421" s="24" t="s">
        <v>1520</v>
      </c>
      <c r="C421" s="24" t="s">
        <v>626</v>
      </c>
      <c r="D421" s="24" t="s">
        <v>644</v>
      </c>
      <c r="E421" s="24" t="s">
        <v>650</v>
      </c>
      <c r="F421" s="24" t="s">
        <v>1703</v>
      </c>
      <c r="G421" s="108">
        <v>11326</v>
      </c>
      <c r="H421" s="24">
        <v>20</v>
      </c>
    </row>
    <row r="422" spans="2:8">
      <c r="B422" s="24" t="s">
        <v>1520</v>
      </c>
      <c r="C422" s="24" t="s">
        <v>626</v>
      </c>
      <c r="D422" s="24" t="s">
        <v>627</v>
      </c>
      <c r="E422" s="24" t="s">
        <v>628</v>
      </c>
      <c r="F422" s="24" t="s">
        <v>1704</v>
      </c>
      <c r="G422" s="108">
        <v>4783</v>
      </c>
      <c r="H422" s="24">
        <v>155</v>
      </c>
    </row>
    <row r="423" spans="2:8">
      <c r="B423" s="24" t="s">
        <v>1520</v>
      </c>
      <c r="C423" s="24" t="s">
        <v>626</v>
      </c>
      <c r="D423" s="24" t="s">
        <v>627</v>
      </c>
      <c r="E423" s="24" t="s">
        <v>637</v>
      </c>
      <c r="F423" s="24" t="s">
        <v>1705</v>
      </c>
      <c r="G423" s="108">
        <v>11329</v>
      </c>
      <c r="H423" s="24">
        <v>13</v>
      </c>
    </row>
    <row r="424" spans="2:8">
      <c r="B424" s="24" t="s">
        <v>1520</v>
      </c>
      <c r="C424" s="24" t="s">
        <v>626</v>
      </c>
      <c r="D424" s="24" t="s">
        <v>627</v>
      </c>
      <c r="E424" s="24" t="s">
        <v>632</v>
      </c>
      <c r="F424" s="24" t="s">
        <v>1706</v>
      </c>
      <c r="G424" s="108">
        <v>7714</v>
      </c>
      <c r="H424" s="24">
        <v>47</v>
      </c>
    </row>
    <row r="425" spans="2:8">
      <c r="B425" s="24" t="s">
        <v>1520</v>
      </c>
      <c r="C425" s="24" t="s">
        <v>626</v>
      </c>
      <c r="D425" s="24" t="s">
        <v>627</v>
      </c>
      <c r="E425" s="24" t="s">
        <v>636</v>
      </c>
      <c r="F425" s="24" t="s">
        <v>1707</v>
      </c>
      <c r="G425" s="108">
        <v>10544</v>
      </c>
      <c r="H425" s="24">
        <v>20</v>
      </c>
    </row>
    <row r="426" spans="2:8">
      <c r="B426" s="24" t="s">
        <v>1520</v>
      </c>
      <c r="C426" s="24" t="s">
        <v>626</v>
      </c>
      <c r="D426" s="24" t="s">
        <v>627</v>
      </c>
      <c r="E426" s="24" t="s">
        <v>631</v>
      </c>
      <c r="F426" s="24" t="s">
        <v>1708</v>
      </c>
      <c r="G426" s="108">
        <v>4794</v>
      </c>
      <c r="H426" s="24">
        <v>52</v>
      </c>
    </row>
    <row r="427" spans="2:8">
      <c r="B427" s="24" t="s">
        <v>1520</v>
      </c>
      <c r="C427" s="24" t="s">
        <v>626</v>
      </c>
      <c r="D427" s="24" t="s">
        <v>627</v>
      </c>
      <c r="E427" s="24" t="s">
        <v>634</v>
      </c>
      <c r="F427" s="24" t="s">
        <v>1709</v>
      </c>
      <c r="G427" s="108">
        <v>7031</v>
      </c>
      <c r="H427" s="24">
        <v>38</v>
      </c>
    </row>
    <row r="428" spans="2:8">
      <c r="B428" s="24" t="s">
        <v>1520</v>
      </c>
      <c r="C428" s="24" t="s">
        <v>626</v>
      </c>
      <c r="D428" s="24" t="s">
        <v>627</v>
      </c>
      <c r="E428" s="24" t="s">
        <v>630</v>
      </c>
      <c r="F428" s="24" t="s">
        <v>1710</v>
      </c>
      <c r="G428" s="108">
        <v>4795</v>
      </c>
      <c r="H428" s="24">
        <v>33</v>
      </c>
    </row>
    <row r="429" spans="2:8">
      <c r="B429" s="24" t="s">
        <v>1520</v>
      </c>
      <c r="C429" s="24" t="s">
        <v>626</v>
      </c>
      <c r="D429" s="24" t="s">
        <v>627</v>
      </c>
      <c r="E429" s="24" t="s">
        <v>635</v>
      </c>
      <c r="F429" s="24" t="s">
        <v>1711</v>
      </c>
      <c r="G429" s="108">
        <v>8802</v>
      </c>
      <c r="H429" s="24">
        <v>8</v>
      </c>
    </row>
    <row r="430" spans="2:8">
      <c r="B430" s="24" t="s">
        <v>1520</v>
      </c>
      <c r="C430" s="24" t="s">
        <v>626</v>
      </c>
      <c r="D430" s="24" t="s">
        <v>627</v>
      </c>
      <c r="E430" s="24" t="s">
        <v>629</v>
      </c>
      <c r="F430" s="24" t="s">
        <v>1712</v>
      </c>
      <c r="G430" s="108">
        <v>4796</v>
      </c>
      <c r="H430" s="24">
        <v>166</v>
      </c>
    </row>
    <row r="431" spans="2:8">
      <c r="B431" s="24" t="s">
        <v>1520</v>
      </c>
      <c r="C431" s="24" t="s">
        <v>626</v>
      </c>
      <c r="D431" s="24" t="s">
        <v>627</v>
      </c>
      <c r="E431" s="24" t="s">
        <v>633</v>
      </c>
      <c r="F431" s="24" t="s">
        <v>1713</v>
      </c>
      <c r="G431" s="108">
        <v>6840</v>
      </c>
      <c r="H431" s="24">
        <v>47</v>
      </c>
    </row>
    <row r="432" spans="2:8">
      <c r="B432" s="24" t="s">
        <v>1520</v>
      </c>
      <c r="C432" s="24" t="s">
        <v>626</v>
      </c>
      <c r="D432" s="24" t="s">
        <v>638</v>
      </c>
      <c r="E432" s="24" t="s">
        <v>639</v>
      </c>
      <c r="F432" s="24" t="s">
        <v>1714</v>
      </c>
      <c r="G432" s="108">
        <v>4784</v>
      </c>
      <c r="H432" s="24">
        <v>103</v>
      </c>
    </row>
    <row r="433" spans="2:8">
      <c r="B433" s="24" t="s">
        <v>1520</v>
      </c>
      <c r="C433" s="24" t="s">
        <v>626</v>
      </c>
      <c r="D433" s="24" t="s">
        <v>638</v>
      </c>
      <c r="E433" s="24" t="s">
        <v>641</v>
      </c>
      <c r="F433" s="24" t="s">
        <v>1715</v>
      </c>
      <c r="G433" s="108">
        <v>4799</v>
      </c>
      <c r="H433" s="24">
        <v>41</v>
      </c>
    </row>
    <row r="434" spans="2:8">
      <c r="B434" s="24" t="s">
        <v>1520</v>
      </c>
      <c r="C434" s="24" t="s">
        <v>626</v>
      </c>
      <c r="D434" s="24" t="s">
        <v>638</v>
      </c>
      <c r="E434" s="24" t="s">
        <v>643</v>
      </c>
      <c r="F434" s="24" t="s">
        <v>1716</v>
      </c>
      <c r="G434" s="108">
        <v>11562</v>
      </c>
      <c r="H434" s="24">
        <v>89</v>
      </c>
    </row>
    <row r="435" spans="2:8">
      <c r="B435" s="24" t="s">
        <v>1520</v>
      </c>
      <c r="C435" s="24" t="s">
        <v>626</v>
      </c>
      <c r="D435" s="24" t="s">
        <v>638</v>
      </c>
      <c r="E435" s="24" t="s">
        <v>642</v>
      </c>
      <c r="F435" s="24" t="s">
        <v>1717</v>
      </c>
      <c r="G435" s="108">
        <v>4800</v>
      </c>
      <c r="H435" s="24">
        <v>73</v>
      </c>
    </row>
    <row r="436" spans="2:8">
      <c r="B436" s="24" t="s">
        <v>1520</v>
      </c>
      <c r="C436" s="24" t="s">
        <v>626</v>
      </c>
      <c r="D436" s="24" t="s">
        <v>638</v>
      </c>
      <c r="E436" s="24" t="s">
        <v>640</v>
      </c>
      <c r="F436" s="24" t="s">
        <v>1718</v>
      </c>
      <c r="G436" s="108">
        <v>4801</v>
      </c>
      <c r="H436" s="24">
        <v>36</v>
      </c>
    </row>
    <row r="437" spans="2:8">
      <c r="B437" s="24" t="s">
        <v>1520</v>
      </c>
      <c r="C437" s="24" t="s">
        <v>626</v>
      </c>
      <c r="D437" s="24" t="s">
        <v>651</v>
      </c>
      <c r="E437" s="24" t="s">
        <v>652</v>
      </c>
      <c r="F437" s="24" t="s">
        <v>1719</v>
      </c>
      <c r="G437" s="108">
        <v>6815</v>
      </c>
      <c r="H437" s="24">
        <v>273</v>
      </c>
    </row>
    <row r="438" spans="2:8">
      <c r="B438" s="24" t="s">
        <v>1520</v>
      </c>
      <c r="C438" s="24" t="s">
        <v>626</v>
      </c>
      <c r="D438" s="24" t="s">
        <v>651</v>
      </c>
      <c r="E438" s="24" t="s">
        <v>653</v>
      </c>
      <c r="F438" s="24" t="s">
        <v>1720</v>
      </c>
      <c r="G438" s="108">
        <v>4782</v>
      </c>
      <c r="H438" s="24">
        <v>1314</v>
      </c>
    </row>
    <row r="439" spans="2:8">
      <c r="B439" s="24" t="s">
        <v>1520</v>
      </c>
      <c r="C439" s="24" t="s">
        <v>626</v>
      </c>
      <c r="D439" s="24" t="s">
        <v>651</v>
      </c>
      <c r="E439" s="24" t="s">
        <v>654</v>
      </c>
      <c r="F439" s="24" t="s">
        <v>1721</v>
      </c>
      <c r="G439" s="108">
        <v>4785</v>
      </c>
      <c r="H439" s="24">
        <v>69</v>
      </c>
    </row>
    <row r="440" spans="2:8">
      <c r="B440" s="24" t="s">
        <v>1520</v>
      </c>
      <c r="C440" s="24" t="s">
        <v>626</v>
      </c>
      <c r="D440" s="24" t="s">
        <v>651</v>
      </c>
      <c r="E440" s="24" t="s">
        <v>663</v>
      </c>
      <c r="F440" s="24" t="s">
        <v>1722</v>
      </c>
      <c r="G440" s="108">
        <v>4797</v>
      </c>
      <c r="H440" s="24">
        <v>10</v>
      </c>
    </row>
    <row r="441" spans="2:8">
      <c r="B441" s="24" t="s">
        <v>1520</v>
      </c>
      <c r="C441" s="24" t="s">
        <v>626</v>
      </c>
      <c r="D441" s="24" t="s">
        <v>651</v>
      </c>
      <c r="E441" s="24" t="s">
        <v>664</v>
      </c>
      <c r="F441" s="24" t="s">
        <v>1723</v>
      </c>
      <c r="G441" s="108">
        <v>9863</v>
      </c>
      <c r="H441" s="24">
        <v>39</v>
      </c>
    </row>
    <row r="442" spans="2:8">
      <c r="B442" s="24" t="s">
        <v>1520</v>
      </c>
      <c r="C442" s="24" t="s">
        <v>626</v>
      </c>
      <c r="D442" s="24" t="s">
        <v>651</v>
      </c>
      <c r="E442" s="24" t="s">
        <v>656</v>
      </c>
      <c r="F442" s="24" t="s">
        <v>1724</v>
      </c>
      <c r="G442" s="108">
        <v>4786</v>
      </c>
      <c r="H442" s="24">
        <v>14</v>
      </c>
    </row>
    <row r="443" spans="2:8">
      <c r="B443" s="24" t="s">
        <v>1520</v>
      </c>
      <c r="C443" s="24" t="s">
        <v>626</v>
      </c>
      <c r="D443" s="24" t="s">
        <v>651</v>
      </c>
      <c r="E443" s="24" t="s">
        <v>657</v>
      </c>
      <c r="F443" s="24" t="s">
        <v>1725</v>
      </c>
      <c r="G443" s="108">
        <v>4787</v>
      </c>
      <c r="H443" s="24">
        <v>42</v>
      </c>
    </row>
    <row r="444" spans="2:8">
      <c r="B444" s="24" t="s">
        <v>1520</v>
      </c>
      <c r="C444" s="24" t="s">
        <v>626</v>
      </c>
      <c r="D444" s="24" t="s">
        <v>651</v>
      </c>
      <c r="E444" s="24" t="s">
        <v>658</v>
      </c>
      <c r="F444" s="24" t="s">
        <v>1726</v>
      </c>
      <c r="G444" s="108">
        <v>4788</v>
      </c>
      <c r="H444" s="24">
        <v>69</v>
      </c>
    </row>
    <row r="445" spans="2:8">
      <c r="B445" s="24" t="s">
        <v>1520</v>
      </c>
      <c r="C445" s="24" t="s">
        <v>626</v>
      </c>
      <c r="D445" s="24" t="s">
        <v>651</v>
      </c>
      <c r="E445" s="24" t="s">
        <v>659</v>
      </c>
      <c r="F445" s="24" t="s">
        <v>1727</v>
      </c>
      <c r="G445" s="108">
        <v>6814</v>
      </c>
      <c r="H445" s="24">
        <v>39</v>
      </c>
    </row>
    <row r="446" spans="2:8">
      <c r="B446" s="24" t="s">
        <v>1520</v>
      </c>
      <c r="C446" s="24" t="s">
        <v>626</v>
      </c>
      <c r="D446" s="24" t="s">
        <v>651</v>
      </c>
      <c r="E446" s="24" t="s">
        <v>662</v>
      </c>
      <c r="F446" s="24" t="s">
        <v>1728</v>
      </c>
      <c r="G446" s="108">
        <v>4792</v>
      </c>
      <c r="H446" s="24">
        <v>32</v>
      </c>
    </row>
    <row r="447" spans="2:8">
      <c r="B447" s="24" t="s">
        <v>1520</v>
      </c>
      <c r="C447" s="24" t="s">
        <v>626</v>
      </c>
      <c r="D447" s="24" t="s">
        <v>651</v>
      </c>
      <c r="E447" s="24" t="s">
        <v>665</v>
      </c>
      <c r="F447" s="24" t="s">
        <v>1729</v>
      </c>
      <c r="G447" s="108">
        <v>9870</v>
      </c>
      <c r="H447" s="24">
        <v>6</v>
      </c>
    </row>
    <row r="448" spans="2:8">
      <c r="B448" s="24" t="s">
        <v>1520</v>
      </c>
      <c r="C448" s="24" t="s">
        <v>626</v>
      </c>
      <c r="D448" s="24" t="s">
        <v>651</v>
      </c>
      <c r="E448" s="24" t="s">
        <v>660</v>
      </c>
      <c r="F448" s="24" t="s">
        <v>1730</v>
      </c>
      <c r="G448" s="108">
        <v>6816</v>
      </c>
      <c r="H448" s="24">
        <v>23</v>
      </c>
    </row>
    <row r="449" spans="2:8">
      <c r="B449" s="24" t="s">
        <v>1520</v>
      </c>
      <c r="C449" s="24" t="s">
        <v>626</v>
      </c>
      <c r="D449" s="24" t="s">
        <v>651</v>
      </c>
      <c r="E449" s="24" t="s">
        <v>661</v>
      </c>
      <c r="F449" s="24" t="s">
        <v>1731</v>
      </c>
      <c r="G449" s="108">
        <v>6844</v>
      </c>
      <c r="H449" s="24">
        <v>23</v>
      </c>
    </row>
    <row r="450" spans="2:8">
      <c r="B450" s="24" t="s">
        <v>1520</v>
      </c>
      <c r="C450" s="24" t="s">
        <v>626</v>
      </c>
      <c r="D450" s="24" t="s">
        <v>651</v>
      </c>
      <c r="E450" s="24" t="s">
        <v>655</v>
      </c>
      <c r="F450" s="24" t="s">
        <v>1732</v>
      </c>
      <c r="G450" s="108">
        <v>4793</v>
      </c>
      <c r="H450" s="24">
        <v>34</v>
      </c>
    </row>
    <row r="451" spans="2:8">
      <c r="B451" s="24" t="s">
        <v>1520</v>
      </c>
      <c r="C451" s="24" t="s">
        <v>569</v>
      </c>
      <c r="D451" s="24" t="s">
        <v>570</v>
      </c>
      <c r="E451" s="24" t="s">
        <v>719</v>
      </c>
      <c r="F451" s="24" t="s">
        <v>1733</v>
      </c>
      <c r="G451" s="108">
        <v>4819</v>
      </c>
      <c r="H451" s="24">
        <v>236</v>
      </c>
    </row>
    <row r="452" spans="2:8">
      <c r="B452" s="24" t="s">
        <v>1520</v>
      </c>
      <c r="C452" s="24" t="s">
        <v>569</v>
      </c>
      <c r="D452" s="24" t="s">
        <v>570</v>
      </c>
      <c r="E452" s="24" t="s">
        <v>720</v>
      </c>
      <c r="F452" s="24" t="s">
        <v>1734</v>
      </c>
      <c r="G452" s="108">
        <v>4820</v>
      </c>
      <c r="H452" s="24">
        <v>18</v>
      </c>
    </row>
    <row r="453" spans="2:8">
      <c r="B453" s="24" t="s">
        <v>1520</v>
      </c>
      <c r="C453" s="24" t="s">
        <v>569</v>
      </c>
      <c r="D453" s="24" t="s">
        <v>570</v>
      </c>
      <c r="E453" s="24" t="s">
        <v>722</v>
      </c>
      <c r="F453" s="24" t="s">
        <v>1735</v>
      </c>
      <c r="G453" s="108">
        <v>4821</v>
      </c>
      <c r="H453" s="24">
        <v>4</v>
      </c>
    </row>
    <row r="454" spans="2:8">
      <c r="B454" s="24" t="s">
        <v>1520</v>
      </c>
      <c r="C454" s="24" t="s">
        <v>569</v>
      </c>
      <c r="D454" s="24" t="s">
        <v>570</v>
      </c>
      <c r="E454" s="24" t="s">
        <v>721</v>
      </c>
      <c r="F454" s="24" t="s">
        <v>1736</v>
      </c>
      <c r="G454" s="108">
        <v>4822</v>
      </c>
      <c r="H454" s="24">
        <v>2</v>
      </c>
    </row>
    <row r="455" spans="2:8">
      <c r="B455" s="24" t="s">
        <v>1520</v>
      </c>
      <c r="C455" s="24" t="s">
        <v>569</v>
      </c>
      <c r="D455" s="24" t="s">
        <v>570</v>
      </c>
      <c r="E455" s="24" t="s">
        <v>573</v>
      </c>
      <c r="F455" s="24" t="s">
        <v>1737</v>
      </c>
      <c r="G455" s="108">
        <v>4777</v>
      </c>
      <c r="H455" s="24">
        <v>4</v>
      </c>
    </row>
    <row r="456" spans="2:8">
      <c r="B456" s="24" t="s">
        <v>1520</v>
      </c>
      <c r="C456" s="24" t="s">
        <v>569</v>
      </c>
      <c r="D456" s="24" t="s">
        <v>570</v>
      </c>
      <c r="E456" s="24" t="s">
        <v>572</v>
      </c>
      <c r="F456" s="24" t="s">
        <v>1738</v>
      </c>
      <c r="G456" s="108">
        <v>4776</v>
      </c>
      <c r="H456" s="24">
        <v>5</v>
      </c>
    </row>
    <row r="457" spans="2:8">
      <c r="B457" s="24" t="s">
        <v>1520</v>
      </c>
      <c r="C457" s="24" t="s">
        <v>569</v>
      </c>
      <c r="D457" s="24" t="s">
        <v>570</v>
      </c>
      <c r="E457" s="24" t="s">
        <v>571</v>
      </c>
      <c r="F457" s="24" t="s">
        <v>1739</v>
      </c>
      <c r="G457" s="108">
        <v>4779</v>
      </c>
      <c r="H457" s="24">
        <v>119</v>
      </c>
    </row>
    <row r="458" spans="2:8">
      <c r="B458" s="24" t="s">
        <v>1520</v>
      </c>
      <c r="C458" s="24" t="s">
        <v>569</v>
      </c>
      <c r="D458" s="24" t="s">
        <v>698</v>
      </c>
      <c r="E458" s="24" t="s">
        <v>699</v>
      </c>
      <c r="F458" s="24" t="s">
        <v>1740</v>
      </c>
      <c r="G458" s="108">
        <v>4823</v>
      </c>
      <c r="H458" s="24">
        <v>90</v>
      </c>
    </row>
    <row r="459" spans="2:8">
      <c r="B459" s="24" t="s">
        <v>1520</v>
      </c>
      <c r="C459" s="24" t="s">
        <v>569</v>
      </c>
      <c r="D459" s="24" t="s">
        <v>698</v>
      </c>
      <c r="E459" s="24" t="s">
        <v>700</v>
      </c>
      <c r="F459" s="24" t="s">
        <v>1741</v>
      </c>
      <c r="G459" s="108">
        <v>4824</v>
      </c>
      <c r="H459" s="24">
        <v>9</v>
      </c>
    </row>
    <row r="460" spans="2:8">
      <c r="B460" s="24" t="s">
        <v>1520</v>
      </c>
      <c r="C460" s="24" t="s">
        <v>569</v>
      </c>
      <c r="D460" s="24" t="s">
        <v>698</v>
      </c>
      <c r="E460" s="24" t="s">
        <v>705</v>
      </c>
      <c r="F460" s="24" t="s">
        <v>1742</v>
      </c>
      <c r="G460" s="108">
        <v>4828</v>
      </c>
      <c r="H460" s="24">
        <v>19</v>
      </c>
    </row>
    <row r="461" spans="2:8">
      <c r="B461" s="24" t="s">
        <v>1520</v>
      </c>
      <c r="C461" s="24" t="s">
        <v>569</v>
      </c>
      <c r="D461" s="24" t="s">
        <v>698</v>
      </c>
      <c r="E461" s="24" t="s">
        <v>709</v>
      </c>
      <c r="F461" s="24" t="s">
        <v>1743</v>
      </c>
      <c r="G461" s="108">
        <v>11559</v>
      </c>
      <c r="H461" s="24">
        <v>13</v>
      </c>
    </row>
    <row r="462" spans="2:8">
      <c r="B462" s="24" t="s">
        <v>1520</v>
      </c>
      <c r="C462" s="24" t="s">
        <v>569</v>
      </c>
      <c r="D462" s="24" t="s">
        <v>698</v>
      </c>
      <c r="E462" s="24" t="s">
        <v>1744</v>
      </c>
      <c r="F462" s="24" t="s">
        <v>1745</v>
      </c>
      <c r="G462" s="108">
        <v>6929</v>
      </c>
      <c r="H462" s="24">
        <v>12</v>
      </c>
    </row>
    <row r="463" spans="2:8">
      <c r="B463" s="24" t="s">
        <v>1520</v>
      </c>
      <c r="C463" s="24" t="s">
        <v>569</v>
      </c>
      <c r="D463" s="24" t="s">
        <v>698</v>
      </c>
      <c r="E463" s="24" t="s">
        <v>703</v>
      </c>
      <c r="F463" s="24" t="s">
        <v>1746</v>
      </c>
      <c r="G463" s="108">
        <v>4826</v>
      </c>
      <c r="H463" s="24">
        <v>19</v>
      </c>
    </row>
    <row r="464" spans="2:8">
      <c r="B464" s="24" t="s">
        <v>1520</v>
      </c>
      <c r="C464" s="24" t="s">
        <v>569</v>
      </c>
      <c r="D464" s="24" t="s">
        <v>698</v>
      </c>
      <c r="E464" s="24" t="s">
        <v>702</v>
      </c>
      <c r="F464" s="24" t="s">
        <v>1747</v>
      </c>
      <c r="G464" s="108">
        <v>6927</v>
      </c>
      <c r="H464" s="24">
        <v>8</v>
      </c>
    </row>
    <row r="465" spans="2:8">
      <c r="B465" s="24" t="s">
        <v>1520</v>
      </c>
      <c r="C465" s="24" t="s">
        <v>569</v>
      </c>
      <c r="D465" s="24" t="s">
        <v>698</v>
      </c>
      <c r="E465" s="24" t="s">
        <v>706</v>
      </c>
      <c r="F465" s="24" t="s">
        <v>1748</v>
      </c>
      <c r="G465" s="108">
        <v>4827</v>
      </c>
      <c r="H465" s="24">
        <v>20</v>
      </c>
    </row>
    <row r="466" spans="2:8">
      <c r="B466" s="24" t="s">
        <v>1520</v>
      </c>
      <c r="C466" s="24" t="s">
        <v>569</v>
      </c>
      <c r="D466" s="24" t="s">
        <v>698</v>
      </c>
      <c r="E466" s="24" t="s">
        <v>707</v>
      </c>
      <c r="F466" s="24" t="s">
        <v>1749</v>
      </c>
      <c r="G466" s="108">
        <v>7030</v>
      </c>
      <c r="H466" s="24">
        <v>19</v>
      </c>
    </row>
    <row r="467" spans="2:8">
      <c r="B467" s="24" t="s">
        <v>1520</v>
      </c>
      <c r="C467" s="24" t="s">
        <v>569</v>
      </c>
      <c r="D467" s="24" t="s">
        <v>698</v>
      </c>
      <c r="E467" s="24" t="s">
        <v>708</v>
      </c>
      <c r="F467" s="24" t="s">
        <v>1750</v>
      </c>
      <c r="G467" s="108">
        <v>7029</v>
      </c>
      <c r="H467" s="24">
        <v>26</v>
      </c>
    </row>
    <row r="468" spans="2:8">
      <c r="B468" s="24" t="s">
        <v>1520</v>
      </c>
      <c r="C468" s="24" t="s">
        <v>569</v>
      </c>
      <c r="D468" s="24" t="s">
        <v>698</v>
      </c>
      <c r="E468" s="24" t="s">
        <v>701</v>
      </c>
      <c r="F468" s="24" t="s">
        <v>1751</v>
      </c>
      <c r="G468" s="108">
        <v>4825</v>
      </c>
      <c r="H468" s="24">
        <v>19</v>
      </c>
    </row>
    <row r="469" spans="2:8">
      <c r="B469" s="24" t="s">
        <v>1520</v>
      </c>
      <c r="C469" s="24" t="s">
        <v>569</v>
      </c>
      <c r="D469" s="24" t="s">
        <v>698</v>
      </c>
      <c r="E469" s="24" t="s">
        <v>704</v>
      </c>
      <c r="F469" s="24" t="s">
        <v>1752</v>
      </c>
      <c r="G469" s="108">
        <v>4834</v>
      </c>
      <c r="H469" s="24">
        <v>65</v>
      </c>
    </row>
    <row r="470" spans="2:8">
      <c r="B470" s="24" t="s">
        <v>1520</v>
      </c>
      <c r="C470" s="24" t="s">
        <v>569</v>
      </c>
      <c r="D470" s="24" t="s">
        <v>684</v>
      </c>
      <c r="E470" s="24" t="s">
        <v>692</v>
      </c>
      <c r="F470" s="24" t="s">
        <v>1753</v>
      </c>
      <c r="G470" s="108">
        <v>4830</v>
      </c>
      <c r="H470" s="24">
        <v>407</v>
      </c>
    </row>
    <row r="471" spans="2:8">
      <c r="B471" s="24" t="s">
        <v>1520</v>
      </c>
      <c r="C471" s="24" t="s">
        <v>569</v>
      </c>
      <c r="D471" s="24" t="s">
        <v>684</v>
      </c>
      <c r="E471" s="24" t="s">
        <v>685</v>
      </c>
      <c r="F471" s="24" t="s">
        <v>1754</v>
      </c>
      <c r="G471" s="108">
        <v>4813</v>
      </c>
      <c r="H471" s="24">
        <v>327</v>
      </c>
    </row>
    <row r="472" spans="2:8">
      <c r="B472" s="24" t="s">
        <v>1520</v>
      </c>
      <c r="C472" s="24" t="s">
        <v>569</v>
      </c>
      <c r="D472" s="24" t="s">
        <v>684</v>
      </c>
      <c r="E472" s="24" t="s">
        <v>686</v>
      </c>
      <c r="F472" s="24" t="s">
        <v>1755</v>
      </c>
      <c r="G472" s="108">
        <v>4814</v>
      </c>
      <c r="H472" s="24">
        <v>20</v>
      </c>
    </row>
    <row r="473" spans="2:8">
      <c r="B473" s="24" t="s">
        <v>1520</v>
      </c>
      <c r="C473" s="24" t="s">
        <v>569</v>
      </c>
      <c r="D473" s="24" t="s">
        <v>684</v>
      </c>
      <c r="E473" s="24" t="s">
        <v>688</v>
      </c>
      <c r="F473" s="24" t="s">
        <v>1756</v>
      </c>
      <c r="G473" s="108">
        <v>4815</v>
      </c>
      <c r="H473" s="24">
        <v>56</v>
      </c>
    </row>
    <row r="474" spans="2:8">
      <c r="B474" s="24" t="s">
        <v>1520</v>
      </c>
      <c r="C474" s="24" t="s">
        <v>569</v>
      </c>
      <c r="D474" s="24" t="s">
        <v>684</v>
      </c>
      <c r="E474" s="24" t="s">
        <v>687</v>
      </c>
      <c r="F474" s="24" t="s">
        <v>1757</v>
      </c>
      <c r="G474" s="108">
        <v>4816</v>
      </c>
      <c r="H474" s="24">
        <v>71</v>
      </c>
    </row>
    <row r="475" spans="2:8">
      <c r="B475" s="24" t="s">
        <v>1520</v>
      </c>
      <c r="C475" s="24" t="s">
        <v>569</v>
      </c>
      <c r="D475" s="24" t="s">
        <v>684</v>
      </c>
      <c r="E475" s="24" t="s">
        <v>689</v>
      </c>
      <c r="F475" s="24" t="s">
        <v>1758</v>
      </c>
      <c r="G475" s="108">
        <v>4817</v>
      </c>
      <c r="H475" s="24">
        <v>42</v>
      </c>
    </row>
    <row r="476" spans="2:8">
      <c r="B476" s="24" t="s">
        <v>1520</v>
      </c>
      <c r="C476" s="24" t="s">
        <v>569</v>
      </c>
      <c r="D476" s="24" t="s">
        <v>684</v>
      </c>
      <c r="E476" s="24" t="s">
        <v>691</v>
      </c>
      <c r="F476" s="24" t="s">
        <v>1759</v>
      </c>
      <c r="G476" s="108">
        <v>6795</v>
      </c>
      <c r="H476" s="24">
        <v>29</v>
      </c>
    </row>
    <row r="477" spans="2:8">
      <c r="B477" s="24" t="s">
        <v>1520</v>
      </c>
      <c r="C477" s="24" t="s">
        <v>569</v>
      </c>
      <c r="D477" s="24" t="s">
        <v>684</v>
      </c>
      <c r="E477" s="24" t="s">
        <v>693</v>
      </c>
      <c r="F477" s="24" t="s">
        <v>1760</v>
      </c>
      <c r="G477" s="108">
        <v>4831</v>
      </c>
      <c r="H477" s="24">
        <v>6</v>
      </c>
    </row>
    <row r="478" spans="2:8">
      <c r="B478" s="24" t="s">
        <v>1520</v>
      </c>
      <c r="C478" s="24" t="s">
        <v>569</v>
      </c>
      <c r="D478" s="24" t="s">
        <v>684</v>
      </c>
      <c r="E478" s="24" t="s">
        <v>690</v>
      </c>
      <c r="F478" s="24" t="s">
        <v>1761</v>
      </c>
      <c r="G478" s="108">
        <v>4833</v>
      </c>
      <c r="H478" s="24">
        <v>31</v>
      </c>
    </row>
    <row r="479" spans="2:8">
      <c r="B479" s="24" t="s">
        <v>1520</v>
      </c>
      <c r="C479" s="24" t="s">
        <v>569</v>
      </c>
      <c r="D479" s="24" t="s">
        <v>684</v>
      </c>
      <c r="E479" s="24" t="s">
        <v>696</v>
      </c>
      <c r="F479" s="24" t="s">
        <v>1762</v>
      </c>
      <c r="G479" s="108">
        <v>4710</v>
      </c>
      <c r="H479" s="24">
        <v>24</v>
      </c>
    </row>
    <row r="480" spans="2:8">
      <c r="B480" s="24" t="s">
        <v>1520</v>
      </c>
      <c r="C480" s="24" t="s">
        <v>569</v>
      </c>
      <c r="D480" s="24" t="s">
        <v>684</v>
      </c>
      <c r="E480" s="24" t="s">
        <v>694</v>
      </c>
      <c r="F480" s="24" t="s">
        <v>1763</v>
      </c>
      <c r="G480" s="108">
        <v>4832</v>
      </c>
      <c r="H480" s="24">
        <v>80</v>
      </c>
    </row>
    <row r="481" spans="2:8">
      <c r="B481" s="24" t="s">
        <v>1520</v>
      </c>
      <c r="C481" s="24" t="s">
        <v>569</v>
      </c>
      <c r="D481" s="24" t="s">
        <v>684</v>
      </c>
      <c r="E481" s="24" t="s">
        <v>695</v>
      </c>
      <c r="F481" s="24" t="s">
        <v>1764</v>
      </c>
      <c r="G481" s="108">
        <v>11557</v>
      </c>
      <c r="H481" s="24">
        <v>32</v>
      </c>
    </row>
    <row r="482" spans="2:8">
      <c r="B482" s="24" t="s">
        <v>1520</v>
      </c>
      <c r="C482" s="24" t="s">
        <v>569</v>
      </c>
      <c r="D482" s="24" t="s">
        <v>710</v>
      </c>
      <c r="E482" s="24" t="s">
        <v>711</v>
      </c>
      <c r="F482" s="24" t="s">
        <v>1765</v>
      </c>
      <c r="G482" s="108">
        <v>4835</v>
      </c>
      <c r="H482" s="24">
        <v>9</v>
      </c>
    </row>
    <row r="483" spans="2:8">
      <c r="B483" s="24" t="s">
        <v>1520</v>
      </c>
      <c r="C483" s="24" t="s">
        <v>569</v>
      </c>
      <c r="D483" s="24" t="s">
        <v>710</v>
      </c>
      <c r="E483" s="24" t="s">
        <v>715</v>
      </c>
      <c r="F483" s="24" t="s">
        <v>1766</v>
      </c>
      <c r="G483" s="108">
        <v>6841</v>
      </c>
      <c r="H483" s="24">
        <v>15</v>
      </c>
    </row>
    <row r="484" spans="2:8">
      <c r="B484" s="24" t="s">
        <v>1520</v>
      </c>
      <c r="C484" s="24" t="s">
        <v>569</v>
      </c>
      <c r="D484" s="24" t="s">
        <v>710</v>
      </c>
      <c r="E484" s="24" t="s">
        <v>714</v>
      </c>
      <c r="F484" s="24" t="s">
        <v>1767</v>
      </c>
      <c r="G484" s="108">
        <v>4818</v>
      </c>
      <c r="H484" s="24">
        <v>23</v>
      </c>
    </row>
    <row r="485" spans="2:8">
      <c r="B485" s="24" t="s">
        <v>1520</v>
      </c>
      <c r="C485" s="24" t="s">
        <v>569</v>
      </c>
      <c r="D485" s="24" t="s">
        <v>710</v>
      </c>
      <c r="E485" s="24" t="s">
        <v>717</v>
      </c>
      <c r="F485" s="24" t="s">
        <v>1768</v>
      </c>
      <c r="G485" s="108">
        <v>11561</v>
      </c>
      <c r="H485" s="24">
        <v>4</v>
      </c>
    </row>
    <row r="486" spans="2:8">
      <c r="B486" s="24" t="s">
        <v>1520</v>
      </c>
      <c r="C486" s="24" t="s">
        <v>569</v>
      </c>
      <c r="D486" s="24" t="s">
        <v>710</v>
      </c>
      <c r="E486" s="24" t="s">
        <v>716</v>
      </c>
      <c r="F486" s="24" t="s">
        <v>1769</v>
      </c>
      <c r="G486" s="108">
        <v>4829</v>
      </c>
      <c r="H486" s="24">
        <v>25</v>
      </c>
    </row>
    <row r="487" spans="2:8">
      <c r="B487" s="24" t="s">
        <v>1520</v>
      </c>
      <c r="C487" s="24" t="s">
        <v>569</v>
      </c>
      <c r="D487" s="24" t="s">
        <v>710</v>
      </c>
      <c r="E487" s="24" t="s">
        <v>718</v>
      </c>
      <c r="F487" s="24" t="s">
        <v>1770</v>
      </c>
      <c r="G487" s="108">
        <v>12164</v>
      </c>
      <c r="H487" s="24">
        <v>2</v>
      </c>
    </row>
    <row r="488" spans="2:8">
      <c r="B488" s="24" t="s">
        <v>1520</v>
      </c>
      <c r="C488" s="24" t="s">
        <v>569</v>
      </c>
      <c r="D488" s="24" t="s">
        <v>710</v>
      </c>
      <c r="E488" s="24" t="s">
        <v>712</v>
      </c>
      <c r="F488" s="24" t="s">
        <v>1771</v>
      </c>
      <c r="G488" s="108">
        <v>4836</v>
      </c>
      <c r="H488" s="24">
        <v>14</v>
      </c>
    </row>
    <row r="489" spans="2:8">
      <c r="B489" s="24" t="s">
        <v>1520</v>
      </c>
      <c r="C489" s="24" t="s">
        <v>569</v>
      </c>
      <c r="D489" s="24" t="s">
        <v>710</v>
      </c>
      <c r="E489" s="24" t="s">
        <v>713</v>
      </c>
      <c r="F489" s="24" t="s">
        <v>1772</v>
      </c>
      <c r="G489" s="108">
        <v>4837</v>
      </c>
      <c r="H489" s="24">
        <v>2</v>
      </c>
    </row>
    <row r="490" spans="2:8">
      <c r="B490" s="24" t="s">
        <v>1773</v>
      </c>
      <c r="C490" s="24" t="s">
        <v>723</v>
      </c>
      <c r="D490" s="24" t="s">
        <v>352</v>
      </c>
      <c r="E490" s="24" t="s">
        <v>725</v>
      </c>
      <c r="F490" s="24" t="s">
        <v>1774</v>
      </c>
      <c r="G490" s="108">
        <v>4981</v>
      </c>
      <c r="H490" s="24">
        <v>2463</v>
      </c>
    </row>
    <row r="491" spans="2:8">
      <c r="B491" s="24" t="s">
        <v>1773</v>
      </c>
      <c r="C491" s="24" t="s">
        <v>723</v>
      </c>
      <c r="D491" s="24" t="s">
        <v>726</v>
      </c>
      <c r="E491" s="24" t="s">
        <v>727</v>
      </c>
      <c r="F491" s="24" t="s">
        <v>1775</v>
      </c>
      <c r="G491" s="108">
        <v>4959</v>
      </c>
      <c r="H491" s="24">
        <v>212</v>
      </c>
    </row>
    <row r="492" spans="2:8">
      <c r="B492" s="24" t="s">
        <v>1773</v>
      </c>
      <c r="C492" s="24" t="s">
        <v>723</v>
      </c>
      <c r="D492" s="24" t="s">
        <v>726</v>
      </c>
      <c r="E492" s="24" t="s">
        <v>728</v>
      </c>
      <c r="F492" s="24" t="s">
        <v>1776</v>
      </c>
      <c r="G492" s="108">
        <v>7369</v>
      </c>
      <c r="H492" s="24">
        <v>10</v>
      </c>
    </row>
    <row r="493" spans="2:8">
      <c r="B493" s="24" t="s">
        <v>1773</v>
      </c>
      <c r="C493" s="24" t="s">
        <v>723</v>
      </c>
      <c r="D493" s="24" t="s">
        <v>726</v>
      </c>
      <c r="E493" s="24" t="s">
        <v>729</v>
      </c>
      <c r="F493" s="24" t="s">
        <v>1777</v>
      </c>
      <c r="G493" s="108">
        <v>6835</v>
      </c>
      <c r="H493" s="24">
        <v>14</v>
      </c>
    </row>
    <row r="494" spans="2:8">
      <c r="B494" s="24" t="s">
        <v>1773</v>
      </c>
      <c r="C494" s="24" t="s">
        <v>723</v>
      </c>
      <c r="D494" s="24" t="s">
        <v>726</v>
      </c>
      <c r="E494" s="24" t="s">
        <v>730</v>
      </c>
      <c r="F494" s="24" t="s">
        <v>1778</v>
      </c>
      <c r="G494" s="108">
        <v>7368</v>
      </c>
      <c r="H494" s="24">
        <v>20</v>
      </c>
    </row>
    <row r="495" spans="2:8">
      <c r="B495" s="24" t="s">
        <v>1773</v>
      </c>
      <c r="C495" s="24" t="s">
        <v>723</v>
      </c>
      <c r="D495" s="24" t="s">
        <v>726</v>
      </c>
      <c r="E495" s="24" t="s">
        <v>731</v>
      </c>
      <c r="F495" s="24" t="s">
        <v>1779</v>
      </c>
      <c r="G495" s="108">
        <v>4960</v>
      </c>
      <c r="H495" s="24">
        <v>13</v>
      </c>
    </row>
    <row r="496" spans="2:8">
      <c r="B496" s="24" t="s">
        <v>1773</v>
      </c>
      <c r="C496" s="24" t="s">
        <v>723</v>
      </c>
      <c r="D496" s="24" t="s">
        <v>726</v>
      </c>
      <c r="E496" s="24" t="s">
        <v>732</v>
      </c>
      <c r="F496" s="24" t="s">
        <v>1780</v>
      </c>
      <c r="G496" s="108">
        <v>6830</v>
      </c>
      <c r="H496" s="24">
        <v>27</v>
      </c>
    </row>
    <row r="497" spans="2:8">
      <c r="B497" s="24" t="s">
        <v>1773</v>
      </c>
      <c r="C497" s="24" t="s">
        <v>723</v>
      </c>
      <c r="D497" s="24" t="s">
        <v>726</v>
      </c>
      <c r="E497" s="24" t="s">
        <v>733</v>
      </c>
      <c r="F497" s="24" t="s">
        <v>1781</v>
      </c>
      <c r="G497" s="108">
        <v>6829</v>
      </c>
      <c r="H497" s="24">
        <v>23</v>
      </c>
    </row>
    <row r="498" spans="2:8">
      <c r="B498" s="24" t="s">
        <v>1773</v>
      </c>
      <c r="C498" s="24" t="s">
        <v>723</v>
      </c>
      <c r="D498" s="24" t="s">
        <v>726</v>
      </c>
      <c r="E498" s="24" t="s">
        <v>734</v>
      </c>
      <c r="F498" s="24" t="s">
        <v>1782</v>
      </c>
      <c r="G498" s="108">
        <v>4961</v>
      </c>
      <c r="H498" s="24">
        <v>48</v>
      </c>
    </row>
    <row r="499" spans="2:8">
      <c r="B499" s="24" t="s">
        <v>1773</v>
      </c>
      <c r="C499" s="24" t="s">
        <v>723</v>
      </c>
      <c r="D499" s="24" t="s">
        <v>726</v>
      </c>
      <c r="E499" s="24" t="s">
        <v>735</v>
      </c>
      <c r="F499" s="24" t="s">
        <v>1783</v>
      </c>
      <c r="G499" s="108">
        <v>7100</v>
      </c>
      <c r="H499" s="24">
        <v>21</v>
      </c>
    </row>
    <row r="500" spans="2:8">
      <c r="B500" s="24" t="s">
        <v>1773</v>
      </c>
      <c r="C500" s="24" t="s">
        <v>723</v>
      </c>
      <c r="D500" s="24" t="s">
        <v>726</v>
      </c>
      <c r="E500" s="24" t="s">
        <v>736</v>
      </c>
      <c r="F500" s="24" t="s">
        <v>1784</v>
      </c>
      <c r="G500" s="108">
        <v>6944</v>
      </c>
      <c r="H500" s="24">
        <v>54</v>
      </c>
    </row>
    <row r="501" spans="2:8">
      <c r="B501" s="24" t="s">
        <v>1773</v>
      </c>
      <c r="C501" s="24" t="s">
        <v>723</v>
      </c>
      <c r="D501" s="24" t="s">
        <v>737</v>
      </c>
      <c r="E501" s="24" t="s">
        <v>738</v>
      </c>
      <c r="F501" s="24" t="s">
        <v>1785</v>
      </c>
      <c r="G501" s="108">
        <v>4964</v>
      </c>
      <c r="H501" s="24">
        <v>131</v>
      </c>
    </row>
    <row r="502" spans="2:8">
      <c r="B502" s="24" t="s">
        <v>1773</v>
      </c>
      <c r="C502" s="24" t="s">
        <v>723</v>
      </c>
      <c r="D502" s="24" t="s">
        <v>737</v>
      </c>
      <c r="E502" s="24" t="s">
        <v>739</v>
      </c>
      <c r="F502" s="24" t="s">
        <v>1786</v>
      </c>
      <c r="G502" s="108">
        <v>4977</v>
      </c>
      <c r="H502" s="24">
        <v>139</v>
      </c>
    </row>
    <row r="503" spans="2:8">
      <c r="B503" s="24" t="s">
        <v>1773</v>
      </c>
      <c r="C503" s="24" t="s">
        <v>723</v>
      </c>
      <c r="D503" s="24" t="s">
        <v>737</v>
      </c>
      <c r="E503" s="24" t="s">
        <v>740</v>
      </c>
      <c r="F503" s="24" t="s">
        <v>1787</v>
      </c>
      <c r="G503" s="108">
        <v>7050</v>
      </c>
      <c r="H503" s="24">
        <v>5</v>
      </c>
    </row>
    <row r="504" spans="2:8">
      <c r="B504" s="24" t="s">
        <v>1773</v>
      </c>
      <c r="C504" s="24" t="s">
        <v>723</v>
      </c>
      <c r="D504" s="24" t="s">
        <v>737</v>
      </c>
      <c r="E504" s="24" t="s">
        <v>741</v>
      </c>
      <c r="F504" s="24" t="s">
        <v>1788</v>
      </c>
      <c r="G504" s="108">
        <v>4979</v>
      </c>
      <c r="H504" s="24">
        <v>17</v>
      </c>
    </row>
    <row r="505" spans="2:8">
      <c r="B505" s="24" t="s">
        <v>1773</v>
      </c>
      <c r="C505" s="24" t="s">
        <v>723</v>
      </c>
      <c r="D505" s="24" t="s">
        <v>737</v>
      </c>
      <c r="E505" s="24" t="s">
        <v>742</v>
      </c>
      <c r="F505" s="24" t="s">
        <v>1789</v>
      </c>
      <c r="G505" s="108">
        <v>5013</v>
      </c>
      <c r="H505" s="24">
        <v>88</v>
      </c>
    </row>
    <row r="506" spans="2:8">
      <c r="B506" s="24" t="s">
        <v>1773</v>
      </c>
      <c r="C506" s="24" t="s">
        <v>723</v>
      </c>
      <c r="D506" s="24" t="s">
        <v>737</v>
      </c>
      <c r="E506" s="24" t="s">
        <v>743</v>
      </c>
      <c r="F506" s="24" t="s">
        <v>1790</v>
      </c>
      <c r="G506" s="108">
        <v>4978</v>
      </c>
      <c r="H506" s="24">
        <v>20</v>
      </c>
    </row>
    <row r="507" spans="2:8">
      <c r="B507" s="24" t="s">
        <v>1773</v>
      </c>
      <c r="C507" s="24" t="s">
        <v>723</v>
      </c>
      <c r="D507" s="24" t="s">
        <v>737</v>
      </c>
      <c r="E507" s="24" t="s">
        <v>744</v>
      </c>
      <c r="F507" s="24" t="s">
        <v>1791</v>
      </c>
      <c r="G507" s="108">
        <v>5008</v>
      </c>
      <c r="H507" s="24">
        <v>11</v>
      </c>
    </row>
    <row r="508" spans="2:8">
      <c r="B508" s="24" t="s">
        <v>1773</v>
      </c>
      <c r="C508" s="24" t="s">
        <v>723</v>
      </c>
      <c r="D508" s="24" t="s">
        <v>737</v>
      </c>
      <c r="E508" s="24" t="s">
        <v>746</v>
      </c>
      <c r="F508" s="24" t="s">
        <v>1792</v>
      </c>
      <c r="G508" s="108">
        <v>4969</v>
      </c>
      <c r="H508" s="24">
        <v>54</v>
      </c>
    </row>
    <row r="509" spans="2:8">
      <c r="B509" s="24" t="s">
        <v>1773</v>
      </c>
      <c r="C509" s="24" t="s">
        <v>723</v>
      </c>
      <c r="D509" s="24" t="s">
        <v>737</v>
      </c>
      <c r="E509" s="24" t="s">
        <v>747</v>
      </c>
      <c r="F509" s="24" t="s">
        <v>1793</v>
      </c>
      <c r="G509" s="108">
        <v>4973</v>
      </c>
      <c r="H509" s="24">
        <v>16</v>
      </c>
    </row>
    <row r="510" spans="2:8">
      <c r="B510" s="24" t="s">
        <v>1773</v>
      </c>
      <c r="C510" s="24" t="s">
        <v>723</v>
      </c>
      <c r="D510" s="24" t="s">
        <v>737</v>
      </c>
      <c r="E510" s="24" t="s">
        <v>748</v>
      </c>
      <c r="F510" s="24" t="s">
        <v>1794</v>
      </c>
      <c r="G510" s="108">
        <v>11261</v>
      </c>
      <c r="H510" s="24">
        <v>26</v>
      </c>
    </row>
    <row r="511" spans="2:8">
      <c r="B511" s="24" t="s">
        <v>1773</v>
      </c>
      <c r="C511" s="24" t="s">
        <v>723</v>
      </c>
      <c r="D511" s="24" t="s">
        <v>737</v>
      </c>
      <c r="E511" s="24" t="s">
        <v>749</v>
      </c>
      <c r="F511" s="24" t="s">
        <v>1795</v>
      </c>
      <c r="G511" s="108">
        <v>4962</v>
      </c>
      <c r="H511" s="24">
        <v>29</v>
      </c>
    </row>
    <row r="512" spans="2:8">
      <c r="B512" s="24" t="s">
        <v>1773</v>
      </c>
      <c r="C512" s="24" t="s">
        <v>723</v>
      </c>
      <c r="D512" s="24" t="s">
        <v>737</v>
      </c>
      <c r="E512" s="24" t="s">
        <v>745</v>
      </c>
      <c r="F512" s="24" t="s">
        <v>1796</v>
      </c>
      <c r="G512" s="108">
        <v>7367</v>
      </c>
      <c r="H512" s="24">
        <v>5</v>
      </c>
    </row>
    <row r="513" spans="2:8">
      <c r="B513" s="24" t="s">
        <v>1773</v>
      </c>
      <c r="C513" s="24" t="s">
        <v>723</v>
      </c>
      <c r="D513" s="24" t="s">
        <v>737</v>
      </c>
      <c r="E513" s="24" t="s">
        <v>750</v>
      </c>
      <c r="F513" s="24" t="s">
        <v>1797</v>
      </c>
      <c r="G513" s="108">
        <v>11260</v>
      </c>
      <c r="H513" s="24">
        <v>5</v>
      </c>
    </row>
    <row r="514" spans="2:8">
      <c r="B514" s="24" t="s">
        <v>1773</v>
      </c>
      <c r="C514" s="24" t="s">
        <v>723</v>
      </c>
      <c r="D514" s="24" t="s">
        <v>737</v>
      </c>
      <c r="E514" s="24" t="s">
        <v>751</v>
      </c>
      <c r="F514" s="24" t="s">
        <v>1798</v>
      </c>
      <c r="G514" s="108">
        <v>6859</v>
      </c>
      <c r="H514" s="24">
        <v>28</v>
      </c>
    </row>
    <row r="515" spans="2:8">
      <c r="B515" s="24" t="s">
        <v>1773</v>
      </c>
      <c r="C515" s="24" t="s">
        <v>723</v>
      </c>
      <c r="D515" s="24" t="s">
        <v>737</v>
      </c>
      <c r="E515" s="24" t="s">
        <v>752</v>
      </c>
      <c r="F515" s="24" t="s">
        <v>1799</v>
      </c>
      <c r="G515" s="108">
        <v>4965</v>
      </c>
      <c r="H515" s="24">
        <v>50</v>
      </c>
    </row>
    <row r="516" spans="2:8">
      <c r="B516" s="24" t="s">
        <v>1773</v>
      </c>
      <c r="C516" s="24" t="s">
        <v>723</v>
      </c>
      <c r="D516" s="24" t="s">
        <v>737</v>
      </c>
      <c r="E516" s="24" t="s">
        <v>753</v>
      </c>
      <c r="F516" s="24" t="s">
        <v>1800</v>
      </c>
      <c r="G516" s="108">
        <v>4980</v>
      </c>
      <c r="H516" s="24">
        <v>10</v>
      </c>
    </row>
    <row r="517" spans="2:8">
      <c r="B517" s="24" t="s">
        <v>1773</v>
      </c>
      <c r="C517" s="24" t="s">
        <v>723</v>
      </c>
      <c r="D517" s="24" t="s">
        <v>737</v>
      </c>
      <c r="E517" s="24" t="s">
        <v>754</v>
      </c>
      <c r="F517" s="24" t="s">
        <v>1801</v>
      </c>
      <c r="G517" s="108">
        <v>6828</v>
      </c>
      <c r="H517" s="24">
        <v>8</v>
      </c>
    </row>
    <row r="518" spans="2:8">
      <c r="B518" s="24" t="s">
        <v>1773</v>
      </c>
      <c r="C518" s="24" t="s">
        <v>723</v>
      </c>
      <c r="D518" s="24" t="s">
        <v>737</v>
      </c>
      <c r="E518" s="24" t="s">
        <v>756</v>
      </c>
      <c r="F518" s="24" t="s">
        <v>1802</v>
      </c>
      <c r="G518" s="108">
        <v>4970</v>
      </c>
      <c r="H518" s="24">
        <v>11</v>
      </c>
    </row>
    <row r="519" spans="2:8">
      <c r="B519" s="24" t="s">
        <v>1773</v>
      </c>
      <c r="C519" s="24" t="s">
        <v>723</v>
      </c>
      <c r="D519" s="24" t="s">
        <v>737</v>
      </c>
      <c r="E519" s="24" t="s">
        <v>757</v>
      </c>
      <c r="F519" s="24" t="s">
        <v>1803</v>
      </c>
      <c r="G519" s="108">
        <v>4967</v>
      </c>
      <c r="H519" s="24">
        <v>75</v>
      </c>
    </row>
    <row r="520" spans="2:8">
      <c r="B520" s="24" t="s">
        <v>1773</v>
      </c>
      <c r="C520" s="24" t="s">
        <v>723</v>
      </c>
      <c r="D520" s="24" t="s">
        <v>737</v>
      </c>
      <c r="E520" s="24" t="s">
        <v>755</v>
      </c>
      <c r="F520" s="24" t="s">
        <v>1804</v>
      </c>
      <c r="G520" s="108">
        <v>4966</v>
      </c>
      <c r="H520" s="24">
        <v>94</v>
      </c>
    </row>
    <row r="521" spans="2:8">
      <c r="B521" s="24" t="s">
        <v>1773</v>
      </c>
      <c r="C521" s="24" t="s">
        <v>723</v>
      </c>
      <c r="D521" s="24" t="s">
        <v>737</v>
      </c>
      <c r="E521" s="24" t="s">
        <v>758</v>
      </c>
      <c r="F521" s="24" t="s">
        <v>1805</v>
      </c>
      <c r="G521" s="108">
        <v>6860</v>
      </c>
      <c r="H521" s="24">
        <v>47</v>
      </c>
    </row>
    <row r="522" spans="2:8">
      <c r="B522" s="24" t="s">
        <v>1773</v>
      </c>
      <c r="C522" s="24" t="s">
        <v>723</v>
      </c>
      <c r="D522" s="24" t="s">
        <v>759</v>
      </c>
      <c r="E522" s="24" t="s">
        <v>760</v>
      </c>
      <c r="F522" s="24" t="s">
        <v>1806</v>
      </c>
      <c r="G522" s="108">
        <v>4971</v>
      </c>
      <c r="H522" s="24">
        <v>92</v>
      </c>
    </row>
    <row r="523" spans="2:8">
      <c r="B523" s="24" t="s">
        <v>1773</v>
      </c>
      <c r="C523" s="24" t="s">
        <v>723</v>
      </c>
      <c r="D523" s="24" t="s">
        <v>759</v>
      </c>
      <c r="E523" s="24" t="s">
        <v>761</v>
      </c>
      <c r="F523" s="24" t="s">
        <v>1807</v>
      </c>
      <c r="G523" s="108">
        <v>4974</v>
      </c>
      <c r="H523" s="24">
        <v>34</v>
      </c>
    </row>
    <row r="524" spans="2:8">
      <c r="B524" s="24" t="s">
        <v>1773</v>
      </c>
      <c r="C524" s="24" t="s">
        <v>723</v>
      </c>
      <c r="D524" s="24" t="s">
        <v>759</v>
      </c>
      <c r="E524" s="24" t="s">
        <v>762</v>
      </c>
      <c r="F524" s="24" t="s">
        <v>1808</v>
      </c>
      <c r="G524" s="108">
        <v>5019</v>
      </c>
      <c r="H524" s="24">
        <v>48</v>
      </c>
    </row>
    <row r="525" spans="2:8">
      <c r="B525" s="24" t="s">
        <v>1773</v>
      </c>
      <c r="C525" s="24" t="s">
        <v>723</v>
      </c>
      <c r="D525" s="24" t="s">
        <v>759</v>
      </c>
      <c r="E525" s="24" t="s">
        <v>763</v>
      </c>
      <c r="F525" s="24" t="s">
        <v>1809</v>
      </c>
      <c r="G525" s="108">
        <v>6959</v>
      </c>
      <c r="H525" s="24">
        <v>14</v>
      </c>
    </row>
    <row r="526" spans="2:8">
      <c r="B526" s="24" t="s">
        <v>1773</v>
      </c>
      <c r="C526" s="24" t="s">
        <v>723</v>
      </c>
      <c r="D526" s="24" t="s">
        <v>759</v>
      </c>
      <c r="E526" s="24" t="s">
        <v>765</v>
      </c>
      <c r="F526" s="24" t="s">
        <v>1810</v>
      </c>
      <c r="G526" s="108">
        <v>4972</v>
      </c>
      <c r="H526" s="24">
        <v>26</v>
      </c>
    </row>
    <row r="527" spans="2:8">
      <c r="B527" s="24" t="s">
        <v>1773</v>
      </c>
      <c r="C527" s="24" t="s">
        <v>723</v>
      </c>
      <c r="D527" s="24" t="s">
        <v>759</v>
      </c>
      <c r="E527" s="24" t="s">
        <v>766</v>
      </c>
      <c r="F527" s="24" t="s">
        <v>1811</v>
      </c>
      <c r="G527" s="108">
        <v>5017</v>
      </c>
      <c r="H527" s="24">
        <v>24</v>
      </c>
    </row>
    <row r="528" spans="2:8">
      <c r="B528" s="24" t="s">
        <v>1773</v>
      </c>
      <c r="C528" s="24" t="s">
        <v>723</v>
      </c>
      <c r="D528" s="24" t="s">
        <v>759</v>
      </c>
      <c r="E528" s="24" t="s">
        <v>767</v>
      </c>
      <c r="F528" s="24" t="s">
        <v>1812</v>
      </c>
      <c r="G528" s="108">
        <v>7698</v>
      </c>
      <c r="H528" s="24">
        <v>48</v>
      </c>
    </row>
    <row r="529" spans="2:8">
      <c r="B529" s="24" t="s">
        <v>1773</v>
      </c>
      <c r="C529" s="24" t="s">
        <v>723</v>
      </c>
      <c r="D529" s="24" t="s">
        <v>759</v>
      </c>
      <c r="E529" s="24" t="s">
        <v>768</v>
      </c>
      <c r="F529" s="24" t="s">
        <v>1813</v>
      </c>
      <c r="G529" s="108">
        <v>4975</v>
      </c>
      <c r="H529" s="24">
        <v>9</v>
      </c>
    </row>
    <row r="530" spans="2:8">
      <c r="B530" s="24" t="s">
        <v>1773</v>
      </c>
      <c r="C530" s="24" t="s">
        <v>723</v>
      </c>
      <c r="D530" s="24" t="s">
        <v>869</v>
      </c>
      <c r="E530" s="24" t="s">
        <v>870</v>
      </c>
      <c r="F530" s="24" t="s">
        <v>1814</v>
      </c>
      <c r="G530" s="108">
        <v>5002</v>
      </c>
      <c r="H530" s="24">
        <v>48</v>
      </c>
    </row>
    <row r="531" spans="2:8">
      <c r="B531" s="24" t="s">
        <v>1773</v>
      </c>
      <c r="C531" s="24" t="s">
        <v>723</v>
      </c>
      <c r="D531" s="24" t="s">
        <v>869</v>
      </c>
      <c r="E531" s="24" t="s">
        <v>871</v>
      </c>
      <c r="F531" s="24" t="s">
        <v>1815</v>
      </c>
      <c r="G531" s="108">
        <v>7370</v>
      </c>
      <c r="H531" s="24">
        <v>18</v>
      </c>
    </row>
    <row r="532" spans="2:8">
      <c r="B532" s="24" t="s">
        <v>1773</v>
      </c>
      <c r="C532" s="24" t="s">
        <v>723</v>
      </c>
      <c r="D532" s="24" t="s">
        <v>869</v>
      </c>
      <c r="E532" s="24" t="s">
        <v>872</v>
      </c>
      <c r="F532" s="24" t="s">
        <v>1816</v>
      </c>
      <c r="G532" s="108">
        <v>6861</v>
      </c>
      <c r="H532" s="24">
        <v>9</v>
      </c>
    </row>
    <row r="533" spans="2:8">
      <c r="B533" s="24" t="s">
        <v>1773</v>
      </c>
      <c r="C533" s="24" t="s">
        <v>723</v>
      </c>
      <c r="D533" s="24" t="s">
        <v>869</v>
      </c>
      <c r="E533" s="24" t="s">
        <v>873</v>
      </c>
      <c r="F533" s="24" t="s">
        <v>1817</v>
      </c>
      <c r="G533" s="108">
        <v>5003</v>
      </c>
      <c r="H533" s="24">
        <v>39</v>
      </c>
    </row>
    <row r="534" spans="2:8">
      <c r="B534" s="24" t="s">
        <v>1773</v>
      </c>
      <c r="C534" s="24" t="s">
        <v>723</v>
      </c>
      <c r="D534" s="24" t="s">
        <v>869</v>
      </c>
      <c r="E534" s="24" t="s">
        <v>874</v>
      </c>
      <c r="F534" s="24" t="s">
        <v>1818</v>
      </c>
      <c r="G534" s="108">
        <v>6863</v>
      </c>
      <c r="H534" s="24">
        <v>2</v>
      </c>
    </row>
    <row r="535" spans="2:8">
      <c r="B535" s="24" t="s">
        <v>1773</v>
      </c>
      <c r="C535" s="24" t="s">
        <v>723</v>
      </c>
      <c r="D535" s="24" t="s">
        <v>869</v>
      </c>
      <c r="E535" s="24" t="s">
        <v>875</v>
      </c>
      <c r="F535" s="24" t="s">
        <v>1819</v>
      </c>
      <c r="G535" s="108">
        <v>6864</v>
      </c>
      <c r="H535" s="24">
        <v>2</v>
      </c>
    </row>
    <row r="536" spans="2:8">
      <c r="B536" s="24" t="s">
        <v>1773</v>
      </c>
      <c r="C536" s="24" t="s">
        <v>723</v>
      </c>
      <c r="D536" s="24" t="s">
        <v>869</v>
      </c>
      <c r="E536" s="24" t="s">
        <v>876</v>
      </c>
      <c r="F536" s="24" t="s">
        <v>1820</v>
      </c>
      <c r="G536" s="108">
        <v>8924</v>
      </c>
      <c r="H536" s="24">
        <v>19</v>
      </c>
    </row>
    <row r="537" spans="2:8">
      <c r="B537" s="24" t="s">
        <v>1773</v>
      </c>
      <c r="C537" s="24" t="s">
        <v>723</v>
      </c>
      <c r="D537" s="24" t="s">
        <v>869</v>
      </c>
      <c r="E537" s="24" t="s">
        <v>877</v>
      </c>
      <c r="F537" s="24" t="s">
        <v>1821</v>
      </c>
      <c r="G537" s="108">
        <v>6862</v>
      </c>
      <c r="H537" s="24">
        <v>33</v>
      </c>
    </row>
    <row r="538" spans="2:8">
      <c r="B538" s="24" t="s">
        <v>1773</v>
      </c>
      <c r="C538" s="24" t="s">
        <v>723</v>
      </c>
      <c r="D538" s="24" t="s">
        <v>869</v>
      </c>
      <c r="E538" s="24" t="s">
        <v>878</v>
      </c>
      <c r="F538" s="24" t="s">
        <v>1822</v>
      </c>
      <c r="G538" s="108">
        <v>6960</v>
      </c>
      <c r="H538" s="24">
        <v>11</v>
      </c>
    </row>
    <row r="539" spans="2:8">
      <c r="B539" s="24" t="s">
        <v>1773</v>
      </c>
      <c r="C539" s="24" t="s">
        <v>723</v>
      </c>
      <c r="D539" s="24" t="s">
        <v>869</v>
      </c>
      <c r="E539" s="24" t="s">
        <v>879</v>
      </c>
      <c r="F539" s="24" t="s">
        <v>1823</v>
      </c>
      <c r="G539" s="108">
        <v>6958</v>
      </c>
      <c r="H539" s="24">
        <v>4</v>
      </c>
    </row>
    <row r="540" spans="2:8">
      <c r="B540" s="24" t="s">
        <v>1773</v>
      </c>
      <c r="C540" s="24" t="s">
        <v>723</v>
      </c>
      <c r="D540" s="24" t="s">
        <v>869</v>
      </c>
      <c r="E540" s="24" t="s">
        <v>880</v>
      </c>
      <c r="F540" s="24" t="s">
        <v>1824</v>
      </c>
      <c r="G540" s="108">
        <v>5004</v>
      </c>
      <c r="H540" s="24">
        <v>15</v>
      </c>
    </row>
    <row r="541" spans="2:8">
      <c r="B541" s="24" t="s">
        <v>1773</v>
      </c>
      <c r="C541" s="24" t="s">
        <v>723</v>
      </c>
      <c r="D541" s="24" t="s">
        <v>869</v>
      </c>
      <c r="E541" s="24" t="s">
        <v>881</v>
      </c>
      <c r="F541" s="24" t="s">
        <v>1825</v>
      </c>
      <c r="G541" s="108">
        <v>4963</v>
      </c>
      <c r="H541" s="24">
        <v>8</v>
      </c>
    </row>
    <row r="542" spans="2:8">
      <c r="B542" s="24" t="s">
        <v>1773</v>
      </c>
      <c r="C542" s="24" t="s">
        <v>723</v>
      </c>
      <c r="D542" s="24" t="s">
        <v>869</v>
      </c>
      <c r="E542" s="24" t="s">
        <v>882</v>
      </c>
      <c r="F542" s="24" t="s">
        <v>1826</v>
      </c>
      <c r="G542" s="108">
        <v>5005</v>
      </c>
      <c r="H542" s="24">
        <v>2</v>
      </c>
    </row>
    <row r="543" spans="2:8">
      <c r="B543" s="24" t="s">
        <v>1773</v>
      </c>
      <c r="C543" s="24" t="s">
        <v>723</v>
      </c>
      <c r="D543" s="24" t="s">
        <v>769</v>
      </c>
      <c r="E543" s="24" t="s">
        <v>770</v>
      </c>
      <c r="F543" s="24" t="s">
        <v>1827</v>
      </c>
      <c r="G543" s="108">
        <v>5027</v>
      </c>
      <c r="H543" s="24">
        <v>65</v>
      </c>
    </row>
    <row r="544" spans="2:8">
      <c r="B544" s="24" t="s">
        <v>1773</v>
      </c>
      <c r="C544" s="24" t="s">
        <v>723</v>
      </c>
      <c r="D544" s="24" t="s">
        <v>769</v>
      </c>
      <c r="E544" s="24" t="s">
        <v>771</v>
      </c>
      <c r="F544" s="24" t="s">
        <v>1828</v>
      </c>
      <c r="G544" s="108">
        <v>5029</v>
      </c>
      <c r="H544" s="24">
        <v>37</v>
      </c>
    </row>
    <row r="545" spans="2:8">
      <c r="B545" s="24" t="s">
        <v>1773</v>
      </c>
      <c r="C545" s="24" t="s">
        <v>723</v>
      </c>
      <c r="D545" s="24" t="s">
        <v>769</v>
      </c>
      <c r="E545" s="24" t="s">
        <v>772</v>
      </c>
      <c r="F545" s="24" t="s">
        <v>1829</v>
      </c>
      <c r="G545" s="108">
        <v>8923</v>
      </c>
      <c r="H545" s="24">
        <v>7</v>
      </c>
    </row>
    <row r="546" spans="2:8">
      <c r="B546" s="24" t="s">
        <v>1773</v>
      </c>
      <c r="C546" s="24" t="s">
        <v>723</v>
      </c>
      <c r="D546" s="24" t="s">
        <v>769</v>
      </c>
      <c r="E546" s="24" t="s">
        <v>773</v>
      </c>
      <c r="F546" s="24" t="s">
        <v>1830</v>
      </c>
      <c r="G546" s="108">
        <v>7179</v>
      </c>
      <c r="H546" s="24">
        <v>6</v>
      </c>
    </row>
    <row r="547" spans="2:8">
      <c r="B547" s="24" t="s">
        <v>1773</v>
      </c>
      <c r="C547" s="24" t="s">
        <v>723</v>
      </c>
      <c r="D547" s="24" t="s">
        <v>769</v>
      </c>
      <c r="E547" s="24" t="s">
        <v>774</v>
      </c>
      <c r="F547" s="24" t="s">
        <v>1831</v>
      </c>
      <c r="G547" s="108">
        <v>7751</v>
      </c>
      <c r="H547" s="24">
        <v>14</v>
      </c>
    </row>
    <row r="548" spans="2:8">
      <c r="B548" s="24" t="s">
        <v>1773</v>
      </c>
      <c r="C548" s="24" t="s">
        <v>723</v>
      </c>
      <c r="D548" s="24" t="s">
        <v>769</v>
      </c>
      <c r="E548" s="24" t="s">
        <v>775</v>
      </c>
      <c r="F548" s="24" t="s">
        <v>1832</v>
      </c>
      <c r="G548" s="108">
        <v>5026</v>
      </c>
      <c r="H548" s="24">
        <v>11</v>
      </c>
    </row>
    <row r="549" spans="2:8">
      <c r="B549" s="24" t="s">
        <v>1773</v>
      </c>
      <c r="C549" s="24" t="s">
        <v>723</v>
      </c>
      <c r="D549" s="24" t="s">
        <v>769</v>
      </c>
      <c r="E549" s="24" t="s">
        <v>776</v>
      </c>
      <c r="F549" s="24" t="s">
        <v>1833</v>
      </c>
      <c r="G549" s="108">
        <v>5033</v>
      </c>
      <c r="H549" s="24">
        <v>9</v>
      </c>
    </row>
    <row r="550" spans="2:8">
      <c r="B550" s="24" t="s">
        <v>1773</v>
      </c>
      <c r="C550" s="24" t="s">
        <v>723</v>
      </c>
      <c r="D550" s="24" t="s">
        <v>769</v>
      </c>
      <c r="E550" s="24" t="s">
        <v>777</v>
      </c>
      <c r="F550" s="24" t="s">
        <v>1834</v>
      </c>
      <c r="G550" s="108">
        <v>6947</v>
      </c>
      <c r="H550" s="24">
        <v>8</v>
      </c>
    </row>
    <row r="551" spans="2:8">
      <c r="B551" s="24" t="s">
        <v>1773</v>
      </c>
      <c r="C551" s="24" t="s">
        <v>723</v>
      </c>
      <c r="D551" s="24" t="s">
        <v>769</v>
      </c>
      <c r="E551" s="24" t="s">
        <v>778</v>
      </c>
      <c r="F551" s="24" t="s">
        <v>1835</v>
      </c>
      <c r="G551" s="108">
        <v>5028</v>
      </c>
      <c r="H551" s="24">
        <v>8</v>
      </c>
    </row>
    <row r="552" spans="2:8">
      <c r="B552" s="24" t="s">
        <v>1773</v>
      </c>
      <c r="C552" s="24" t="s">
        <v>723</v>
      </c>
      <c r="D552" s="24" t="s">
        <v>769</v>
      </c>
      <c r="E552" s="24" t="s">
        <v>779</v>
      </c>
      <c r="F552" s="24" t="s">
        <v>1836</v>
      </c>
      <c r="G552" s="108">
        <v>6949</v>
      </c>
      <c r="H552" s="24">
        <v>1</v>
      </c>
    </row>
    <row r="553" spans="2:8">
      <c r="B553" s="24" t="s">
        <v>1773</v>
      </c>
      <c r="C553" s="24" t="s">
        <v>723</v>
      </c>
      <c r="D553" s="24" t="s">
        <v>769</v>
      </c>
      <c r="E553" s="24" t="s">
        <v>780</v>
      </c>
      <c r="F553" s="24" t="s">
        <v>1837</v>
      </c>
      <c r="G553" s="108">
        <v>5030</v>
      </c>
      <c r="H553" s="24">
        <v>15</v>
      </c>
    </row>
    <row r="554" spans="2:8">
      <c r="B554" s="24" t="s">
        <v>1773</v>
      </c>
      <c r="C554" s="24" t="s">
        <v>723</v>
      </c>
      <c r="D554" s="24" t="s">
        <v>769</v>
      </c>
      <c r="E554" s="24" t="s">
        <v>781</v>
      </c>
      <c r="F554" s="24" t="s">
        <v>1838</v>
      </c>
      <c r="G554" s="108">
        <v>5032</v>
      </c>
      <c r="H554" s="24">
        <v>18</v>
      </c>
    </row>
    <row r="555" spans="2:8">
      <c r="B555" s="24" t="s">
        <v>1773</v>
      </c>
      <c r="C555" s="24" t="s">
        <v>723</v>
      </c>
      <c r="D555" s="24" t="s">
        <v>769</v>
      </c>
      <c r="E555" s="24" t="s">
        <v>782</v>
      </c>
      <c r="F555" s="24" t="s">
        <v>1839</v>
      </c>
      <c r="G555" s="108">
        <v>6939</v>
      </c>
      <c r="H555" s="24">
        <v>17</v>
      </c>
    </row>
    <row r="556" spans="2:8">
      <c r="B556" s="24" t="s">
        <v>1773</v>
      </c>
      <c r="C556" s="24" t="s">
        <v>723</v>
      </c>
      <c r="D556" s="24" t="s">
        <v>769</v>
      </c>
      <c r="E556" s="24" t="s">
        <v>783</v>
      </c>
      <c r="F556" s="24" t="s">
        <v>1840</v>
      </c>
      <c r="G556" s="108">
        <v>5031</v>
      </c>
      <c r="H556" s="24">
        <v>28</v>
      </c>
    </row>
    <row r="557" spans="2:8">
      <c r="B557" s="24" t="s">
        <v>1773</v>
      </c>
      <c r="C557" s="24" t="s">
        <v>723</v>
      </c>
      <c r="D557" s="24" t="s">
        <v>769</v>
      </c>
      <c r="E557" s="24" t="s">
        <v>784</v>
      </c>
      <c r="F557" s="24" t="s">
        <v>1841</v>
      </c>
      <c r="G557" s="108">
        <v>7103</v>
      </c>
      <c r="H557" s="24">
        <v>4</v>
      </c>
    </row>
    <row r="558" spans="2:8">
      <c r="B558" s="24" t="s">
        <v>1773</v>
      </c>
      <c r="C558" s="24" t="s">
        <v>723</v>
      </c>
      <c r="D558" s="24" t="s">
        <v>769</v>
      </c>
      <c r="E558" s="24" t="s">
        <v>785</v>
      </c>
      <c r="F558" s="24" t="s">
        <v>1842</v>
      </c>
      <c r="G558" s="108">
        <v>7049</v>
      </c>
      <c r="H558" s="24">
        <v>6</v>
      </c>
    </row>
    <row r="559" spans="2:8">
      <c r="B559" s="24" t="s">
        <v>1773</v>
      </c>
      <c r="C559" s="24" t="s">
        <v>723</v>
      </c>
      <c r="D559" s="24" t="s">
        <v>769</v>
      </c>
      <c r="E559" s="24" t="s">
        <v>786</v>
      </c>
      <c r="F559" s="24" t="s">
        <v>1843</v>
      </c>
      <c r="G559" s="108">
        <v>7180</v>
      </c>
      <c r="H559" s="24">
        <v>15</v>
      </c>
    </row>
    <row r="560" spans="2:8">
      <c r="B560" s="24" t="s">
        <v>1773</v>
      </c>
      <c r="C560" s="24" t="s">
        <v>723</v>
      </c>
      <c r="D560" s="24" t="s">
        <v>787</v>
      </c>
      <c r="E560" s="24" t="s">
        <v>788</v>
      </c>
      <c r="F560" s="24" t="s">
        <v>1844</v>
      </c>
      <c r="G560" s="108">
        <v>4993</v>
      </c>
      <c r="H560" s="24">
        <v>98</v>
      </c>
    </row>
    <row r="561" spans="2:8">
      <c r="B561" s="24" t="s">
        <v>1773</v>
      </c>
      <c r="C561" s="24" t="s">
        <v>723</v>
      </c>
      <c r="D561" s="24" t="s">
        <v>787</v>
      </c>
      <c r="E561" s="24" t="s">
        <v>789</v>
      </c>
      <c r="F561" s="24" t="s">
        <v>1845</v>
      </c>
      <c r="G561" s="108">
        <v>4992</v>
      </c>
      <c r="H561" s="24">
        <v>38</v>
      </c>
    </row>
    <row r="562" spans="2:8">
      <c r="B562" s="24" t="s">
        <v>1773</v>
      </c>
      <c r="C562" s="24" t="s">
        <v>723</v>
      </c>
      <c r="D562" s="24" t="s">
        <v>787</v>
      </c>
      <c r="E562" s="24" t="s">
        <v>790</v>
      </c>
      <c r="F562" s="24" t="s">
        <v>1846</v>
      </c>
      <c r="G562" s="108">
        <v>7101</v>
      </c>
      <c r="H562" s="24">
        <v>22</v>
      </c>
    </row>
    <row r="563" spans="2:8">
      <c r="B563" s="24" t="s">
        <v>1773</v>
      </c>
      <c r="C563" s="24" t="s">
        <v>723</v>
      </c>
      <c r="D563" s="24" t="s">
        <v>787</v>
      </c>
      <c r="E563" s="24" t="s">
        <v>791</v>
      </c>
      <c r="F563" s="24" t="s">
        <v>1847</v>
      </c>
      <c r="G563" s="108">
        <v>6851</v>
      </c>
      <c r="H563" s="24">
        <v>14</v>
      </c>
    </row>
    <row r="564" spans="2:8">
      <c r="B564" s="24" t="s">
        <v>1773</v>
      </c>
      <c r="C564" s="24" t="s">
        <v>723</v>
      </c>
      <c r="D564" s="24" t="s">
        <v>787</v>
      </c>
      <c r="E564" s="24" t="s">
        <v>792</v>
      </c>
      <c r="F564" s="24" t="s">
        <v>1848</v>
      </c>
      <c r="G564" s="108">
        <v>8922</v>
      </c>
      <c r="H564" s="24">
        <v>24</v>
      </c>
    </row>
    <row r="565" spans="2:8">
      <c r="B565" s="24" t="s">
        <v>1773</v>
      </c>
      <c r="C565" s="24" t="s">
        <v>723</v>
      </c>
      <c r="D565" s="24" t="s">
        <v>787</v>
      </c>
      <c r="E565" s="24" t="s">
        <v>793</v>
      </c>
      <c r="F565" s="24" t="s">
        <v>1849</v>
      </c>
      <c r="G565" s="108">
        <v>7746</v>
      </c>
      <c r="H565" s="24">
        <v>29</v>
      </c>
    </row>
    <row r="566" spans="2:8">
      <c r="B566" s="24" t="s">
        <v>1773</v>
      </c>
      <c r="C566" s="24" t="s">
        <v>723</v>
      </c>
      <c r="D566" s="24" t="s">
        <v>787</v>
      </c>
      <c r="E566" s="24" t="s">
        <v>794</v>
      </c>
      <c r="F566" s="24" t="s">
        <v>1850</v>
      </c>
      <c r="G566" s="108">
        <v>7696</v>
      </c>
      <c r="H566" s="24">
        <v>95</v>
      </c>
    </row>
    <row r="567" spans="2:8">
      <c r="B567" s="24" t="s">
        <v>1773</v>
      </c>
      <c r="C567" s="24" t="s">
        <v>723</v>
      </c>
      <c r="D567" s="24" t="s">
        <v>787</v>
      </c>
      <c r="E567" s="24" t="s">
        <v>795</v>
      </c>
      <c r="F567" s="24" t="s">
        <v>1851</v>
      </c>
      <c r="G567" s="108">
        <v>7747</v>
      </c>
      <c r="H567" s="24">
        <v>26</v>
      </c>
    </row>
    <row r="568" spans="2:8">
      <c r="B568" s="24" t="s">
        <v>1773</v>
      </c>
      <c r="C568" s="24" t="s">
        <v>723</v>
      </c>
      <c r="D568" s="24" t="s">
        <v>787</v>
      </c>
      <c r="E568" s="24" t="s">
        <v>796</v>
      </c>
      <c r="F568" s="24" t="s">
        <v>1852</v>
      </c>
      <c r="G568" s="108">
        <v>4995</v>
      </c>
      <c r="H568" s="24">
        <v>18</v>
      </c>
    </row>
    <row r="569" spans="2:8">
      <c r="B569" s="24" t="s">
        <v>1773</v>
      </c>
      <c r="C569" s="24" t="s">
        <v>723</v>
      </c>
      <c r="D569" s="24" t="s">
        <v>787</v>
      </c>
      <c r="E569" s="24" t="s">
        <v>797</v>
      </c>
      <c r="F569" s="24" t="s">
        <v>1853</v>
      </c>
      <c r="G569" s="108">
        <v>4994</v>
      </c>
      <c r="H569" s="24">
        <v>70</v>
      </c>
    </row>
    <row r="570" spans="2:8">
      <c r="B570" s="24" t="s">
        <v>1773</v>
      </c>
      <c r="C570" s="24" t="s">
        <v>723</v>
      </c>
      <c r="D570" s="24" t="s">
        <v>787</v>
      </c>
      <c r="E570" s="24" t="s">
        <v>798</v>
      </c>
      <c r="F570" s="24" t="s">
        <v>1854</v>
      </c>
      <c r="G570" s="108">
        <v>7102</v>
      </c>
      <c r="H570" s="24">
        <v>5</v>
      </c>
    </row>
    <row r="571" spans="2:8">
      <c r="B571" s="24" t="s">
        <v>1773</v>
      </c>
      <c r="C571" s="24" t="s">
        <v>723</v>
      </c>
      <c r="D571" s="24" t="s">
        <v>787</v>
      </c>
      <c r="E571" s="24" t="s">
        <v>799</v>
      </c>
      <c r="F571" s="24" t="s">
        <v>1855</v>
      </c>
      <c r="G571" s="108">
        <v>7752</v>
      </c>
      <c r="H571" s="24">
        <v>25</v>
      </c>
    </row>
    <row r="572" spans="2:8">
      <c r="B572" s="24" t="s">
        <v>1773</v>
      </c>
      <c r="C572" s="24" t="s">
        <v>723</v>
      </c>
      <c r="D572" s="24" t="s">
        <v>800</v>
      </c>
      <c r="E572" s="24" t="s">
        <v>801</v>
      </c>
      <c r="F572" s="24" t="s">
        <v>1856</v>
      </c>
      <c r="G572" s="108">
        <v>6857</v>
      </c>
      <c r="H572" s="24">
        <v>170</v>
      </c>
    </row>
    <row r="573" spans="2:8">
      <c r="B573" s="24" t="s">
        <v>1773</v>
      </c>
      <c r="C573" s="24" t="s">
        <v>723</v>
      </c>
      <c r="D573" s="24" t="s">
        <v>800</v>
      </c>
      <c r="E573" s="24" t="s">
        <v>802</v>
      </c>
      <c r="F573" s="24" t="s">
        <v>1857</v>
      </c>
      <c r="G573" s="108">
        <v>4987</v>
      </c>
      <c r="H573" s="24">
        <v>101</v>
      </c>
    </row>
    <row r="574" spans="2:8">
      <c r="B574" s="24" t="s">
        <v>1773</v>
      </c>
      <c r="C574" s="24" t="s">
        <v>723</v>
      </c>
      <c r="D574" s="24" t="s">
        <v>800</v>
      </c>
      <c r="E574" s="24" t="s">
        <v>803</v>
      </c>
      <c r="F574" s="24" t="s">
        <v>1858</v>
      </c>
      <c r="G574" s="108">
        <v>4989</v>
      </c>
      <c r="H574" s="24">
        <v>50</v>
      </c>
    </row>
    <row r="575" spans="2:8">
      <c r="B575" s="24" t="s">
        <v>1773</v>
      </c>
      <c r="C575" s="24" t="s">
        <v>723</v>
      </c>
      <c r="D575" s="24" t="s">
        <v>800</v>
      </c>
      <c r="E575" s="24" t="s">
        <v>804</v>
      </c>
      <c r="F575" s="24" t="s">
        <v>1859</v>
      </c>
      <c r="G575" s="108">
        <v>6854</v>
      </c>
      <c r="H575" s="24">
        <v>18</v>
      </c>
    </row>
    <row r="576" spans="2:8">
      <c r="B576" s="24" t="s">
        <v>1773</v>
      </c>
      <c r="C576" s="24" t="s">
        <v>723</v>
      </c>
      <c r="D576" s="24" t="s">
        <v>800</v>
      </c>
      <c r="E576" s="24" t="s">
        <v>805</v>
      </c>
      <c r="F576" s="24" t="s">
        <v>1860</v>
      </c>
      <c r="G576" s="108">
        <v>7109</v>
      </c>
      <c r="H576" s="24">
        <v>62</v>
      </c>
    </row>
    <row r="577" spans="2:8">
      <c r="B577" s="24" t="s">
        <v>1773</v>
      </c>
      <c r="C577" s="24" t="s">
        <v>723</v>
      </c>
      <c r="D577" s="24" t="s">
        <v>800</v>
      </c>
      <c r="E577" s="24" t="s">
        <v>806</v>
      </c>
      <c r="F577" s="24" t="s">
        <v>1861</v>
      </c>
      <c r="G577" s="108">
        <v>7697</v>
      </c>
      <c r="H577" s="24">
        <v>18</v>
      </c>
    </row>
    <row r="578" spans="2:8">
      <c r="B578" s="24" t="s">
        <v>1773</v>
      </c>
      <c r="C578" s="24" t="s">
        <v>723</v>
      </c>
      <c r="D578" s="24" t="s">
        <v>800</v>
      </c>
      <c r="E578" s="24" t="s">
        <v>807</v>
      </c>
      <c r="F578" s="24" t="s">
        <v>1862</v>
      </c>
      <c r="G578" s="108">
        <v>6936</v>
      </c>
      <c r="H578" s="24">
        <v>14</v>
      </c>
    </row>
    <row r="579" spans="2:8">
      <c r="B579" s="24" t="s">
        <v>1773</v>
      </c>
      <c r="C579" s="24" t="s">
        <v>723</v>
      </c>
      <c r="D579" s="24" t="s">
        <v>800</v>
      </c>
      <c r="E579" s="24" t="s">
        <v>808</v>
      </c>
      <c r="F579" s="24" t="s">
        <v>1863</v>
      </c>
      <c r="G579" s="108">
        <v>7748</v>
      </c>
      <c r="H579" s="24">
        <v>23</v>
      </c>
    </row>
    <row r="580" spans="2:8">
      <c r="B580" s="24" t="s">
        <v>1773</v>
      </c>
      <c r="C580" s="24" t="s">
        <v>723</v>
      </c>
      <c r="D580" s="24" t="s">
        <v>800</v>
      </c>
      <c r="E580" s="24" t="s">
        <v>809</v>
      </c>
      <c r="F580" s="24" t="s">
        <v>1864</v>
      </c>
      <c r="G580" s="108">
        <v>4986</v>
      </c>
      <c r="H580" s="24">
        <v>16</v>
      </c>
    </row>
    <row r="581" spans="2:8">
      <c r="B581" s="24" t="s">
        <v>1773</v>
      </c>
      <c r="C581" s="24" t="s">
        <v>723</v>
      </c>
      <c r="D581" s="24" t="s">
        <v>800</v>
      </c>
      <c r="E581" s="24" t="s">
        <v>810</v>
      </c>
      <c r="F581" s="24" t="s">
        <v>1865</v>
      </c>
      <c r="G581" s="108">
        <v>7701</v>
      </c>
      <c r="H581" s="24">
        <v>20</v>
      </c>
    </row>
    <row r="582" spans="2:8">
      <c r="B582" s="24" t="s">
        <v>1773</v>
      </c>
      <c r="C582" s="24" t="s">
        <v>723</v>
      </c>
      <c r="D582" s="24" t="s">
        <v>800</v>
      </c>
      <c r="E582" s="24" t="s">
        <v>811</v>
      </c>
      <c r="F582" s="24" t="s">
        <v>1866</v>
      </c>
      <c r="G582" s="108">
        <v>4988</v>
      </c>
      <c r="H582" s="24">
        <v>53</v>
      </c>
    </row>
    <row r="583" spans="2:8">
      <c r="B583" s="24" t="s">
        <v>1773</v>
      </c>
      <c r="C583" s="24" t="s">
        <v>723</v>
      </c>
      <c r="D583" s="24" t="s">
        <v>800</v>
      </c>
      <c r="E583" s="24" t="s">
        <v>812</v>
      </c>
      <c r="F583" s="24" t="s">
        <v>1867</v>
      </c>
      <c r="G583" s="108">
        <v>6831</v>
      </c>
      <c r="H583" s="24">
        <v>20</v>
      </c>
    </row>
    <row r="584" spans="2:8">
      <c r="B584" s="24" t="s">
        <v>1773</v>
      </c>
      <c r="C584" s="24" t="s">
        <v>723</v>
      </c>
      <c r="D584" s="24" t="s">
        <v>800</v>
      </c>
      <c r="E584" s="24" t="s">
        <v>813</v>
      </c>
      <c r="F584" s="24" t="s">
        <v>1868</v>
      </c>
      <c r="G584" s="108">
        <v>6852</v>
      </c>
      <c r="H584" s="24">
        <v>22</v>
      </c>
    </row>
    <row r="585" spans="2:8">
      <c r="B585" s="24" t="s">
        <v>1773</v>
      </c>
      <c r="C585" s="24" t="s">
        <v>723</v>
      </c>
      <c r="D585" s="24" t="s">
        <v>800</v>
      </c>
      <c r="E585" s="24" t="s">
        <v>814</v>
      </c>
      <c r="F585" s="24" t="s">
        <v>1869</v>
      </c>
      <c r="G585" s="108">
        <v>4985</v>
      </c>
      <c r="H585" s="24">
        <v>40</v>
      </c>
    </row>
    <row r="586" spans="2:8">
      <c r="B586" s="24" t="s">
        <v>1773</v>
      </c>
      <c r="C586" s="24" t="s">
        <v>723</v>
      </c>
      <c r="D586" s="24" t="s">
        <v>800</v>
      </c>
      <c r="E586" s="24" t="s">
        <v>815</v>
      </c>
      <c r="F586" s="24" t="s">
        <v>1870</v>
      </c>
      <c r="G586" s="108">
        <v>6837</v>
      </c>
      <c r="H586" s="24">
        <v>17</v>
      </c>
    </row>
    <row r="587" spans="2:8">
      <c r="B587" s="24" t="s">
        <v>1773</v>
      </c>
      <c r="C587" s="24" t="s">
        <v>723</v>
      </c>
      <c r="D587" s="24" t="s">
        <v>800</v>
      </c>
      <c r="E587" s="24" t="s">
        <v>816</v>
      </c>
      <c r="F587" s="24" t="s">
        <v>1871</v>
      </c>
      <c r="G587" s="108">
        <v>11064</v>
      </c>
      <c r="H587" s="24">
        <v>23</v>
      </c>
    </row>
    <row r="588" spans="2:8">
      <c r="B588" s="24" t="s">
        <v>1773</v>
      </c>
      <c r="C588" s="24" t="s">
        <v>723</v>
      </c>
      <c r="D588" s="24" t="s">
        <v>800</v>
      </c>
      <c r="E588" s="24" t="s">
        <v>817</v>
      </c>
      <c r="F588" s="24" t="s">
        <v>1872</v>
      </c>
      <c r="G588" s="108">
        <v>6787</v>
      </c>
      <c r="H588" s="24">
        <v>15</v>
      </c>
    </row>
    <row r="589" spans="2:8">
      <c r="B589" s="24" t="s">
        <v>1773</v>
      </c>
      <c r="C589" s="24" t="s">
        <v>723</v>
      </c>
      <c r="D589" s="24" t="s">
        <v>800</v>
      </c>
      <c r="E589" s="24" t="s">
        <v>818</v>
      </c>
      <c r="F589" s="24" t="s">
        <v>1873</v>
      </c>
      <c r="G589" s="108">
        <v>11066</v>
      </c>
      <c r="H589" s="24">
        <v>13</v>
      </c>
    </row>
    <row r="590" spans="2:8">
      <c r="B590" s="24" t="s">
        <v>1773</v>
      </c>
      <c r="C590" s="24" t="s">
        <v>723</v>
      </c>
      <c r="D590" s="24" t="s">
        <v>800</v>
      </c>
      <c r="E590" s="24" t="s">
        <v>819</v>
      </c>
      <c r="F590" s="24" t="s">
        <v>1874</v>
      </c>
      <c r="G590" s="108">
        <v>6788</v>
      </c>
      <c r="H590" s="24">
        <v>20</v>
      </c>
    </row>
    <row r="591" spans="2:8">
      <c r="B591" s="24" t="s">
        <v>1773</v>
      </c>
      <c r="C591" s="24" t="s">
        <v>723</v>
      </c>
      <c r="D591" s="24" t="s">
        <v>800</v>
      </c>
      <c r="E591" s="24" t="s">
        <v>820</v>
      </c>
      <c r="F591" s="24" t="s">
        <v>1875</v>
      </c>
      <c r="G591" s="108">
        <v>4990</v>
      </c>
      <c r="H591" s="24">
        <v>119</v>
      </c>
    </row>
    <row r="592" spans="2:8">
      <c r="B592" s="24" t="s">
        <v>1773</v>
      </c>
      <c r="C592" s="24" t="s">
        <v>723</v>
      </c>
      <c r="D592" s="24" t="s">
        <v>821</v>
      </c>
      <c r="E592" s="24" t="s">
        <v>822</v>
      </c>
      <c r="F592" s="24" t="s">
        <v>1876</v>
      </c>
      <c r="G592" s="108">
        <v>5006</v>
      </c>
      <c r="H592" s="24">
        <v>324</v>
      </c>
    </row>
    <row r="593" spans="2:8">
      <c r="B593" s="24" t="s">
        <v>1773</v>
      </c>
      <c r="C593" s="24" t="s">
        <v>723</v>
      </c>
      <c r="D593" s="24" t="s">
        <v>821</v>
      </c>
      <c r="E593" s="24" t="s">
        <v>823</v>
      </c>
      <c r="F593" s="24" t="s">
        <v>1877</v>
      </c>
      <c r="G593" s="108">
        <v>4968</v>
      </c>
      <c r="H593" s="24">
        <v>161</v>
      </c>
    </row>
    <row r="594" spans="2:8">
      <c r="B594" s="24" t="s">
        <v>1773</v>
      </c>
      <c r="C594" s="24" t="s">
        <v>723</v>
      </c>
      <c r="D594" s="24" t="s">
        <v>821</v>
      </c>
      <c r="E594" s="24" t="s">
        <v>824</v>
      </c>
      <c r="F594" s="24" t="s">
        <v>1878</v>
      </c>
      <c r="G594" s="108">
        <v>7099</v>
      </c>
      <c r="H594" s="24">
        <v>26</v>
      </c>
    </row>
    <row r="595" spans="2:8">
      <c r="B595" s="24" t="s">
        <v>1773</v>
      </c>
      <c r="C595" s="24" t="s">
        <v>723</v>
      </c>
      <c r="D595" s="24" t="s">
        <v>821</v>
      </c>
      <c r="E595" s="24" t="s">
        <v>825</v>
      </c>
      <c r="F595" s="24" t="s">
        <v>1879</v>
      </c>
      <c r="G595" s="108">
        <v>6943</v>
      </c>
      <c r="H595" s="24">
        <v>32</v>
      </c>
    </row>
    <row r="596" spans="2:8">
      <c r="B596" s="24" t="s">
        <v>1773</v>
      </c>
      <c r="C596" s="24" t="s">
        <v>723</v>
      </c>
      <c r="D596" s="24" t="s">
        <v>821</v>
      </c>
      <c r="E596" s="24" t="s">
        <v>826</v>
      </c>
      <c r="F596" s="24" t="s">
        <v>1880</v>
      </c>
      <c r="G596" s="108">
        <v>7753</v>
      </c>
      <c r="H596" s="24">
        <v>48</v>
      </c>
    </row>
    <row r="597" spans="2:8">
      <c r="B597" s="24" t="s">
        <v>1773</v>
      </c>
      <c r="C597" s="24" t="s">
        <v>723</v>
      </c>
      <c r="D597" s="24" t="s">
        <v>821</v>
      </c>
      <c r="E597" s="24" t="s">
        <v>827</v>
      </c>
      <c r="F597" s="24" t="s">
        <v>1881</v>
      </c>
      <c r="G597" s="108">
        <v>7366</v>
      </c>
      <c r="H597" s="24">
        <v>23</v>
      </c>
    </row>
    <row r="598" spans="2:8">
      <c r="B598" s="24" t="s">
        <v>1773</v>
      </c>
      <c r="C598" s="24" t="s">
        <v>723</v>
      </c>
      <c r="D598" s="24" t="s">
        <v>821</v>
      </c>
      <c r="E598" s="24" t="s">
        <v>828</v>
      </c>
      <c r="F598" s="24" t="s">
        <v>1882</v>
      </c>
      <c r="G598" s="108">
        <v>5010</v>
      </c>
      <c r="H598" s="24">
        <v>72</v>
      </c>
    </row>
    <row r="599" spans="2:8">
      <c r="B599" s="24" t="s">
        <v>1773</v>
      </c>
      <c r="C599" s="24" t="s">
        <v>723</v>
      </c>
      <c r="D599" s="24" t="s">
        <v>821</v>
      </c>
      <c r="E599" s="24" t="s">
        <v>829</v>
      </c>
      <c r="F599" s="24" t="s">
        <v>1883</v>
      </c>
      <c r="G599" s="108">
        <v>7226</v>
      </c>
      <c r="H599" s="24">
        <v>18</v>
      </c>
    </row>
    <row r="600" spans="2:8">
      <c r="B600" s="24" t="s">
        <v>1773</v>
      </c>
      <c r="C600" s="24" t="s">
        <v>723</v>
      </c>
      <c r="D600" s="24" t="s">
        <v>821</v>
      </c>
      <c r="E600" s="24" t="s">
        <v>830</v>
      </c>
      <c r="F600" s="24" t="s">
        <v>1884</v>
      </c>
      <c r="G600" s="108">
        <v>6942</v>
      </c>
      <c r="H600" s="24">
        <v>19</v>
      </c>
    </row>
    <row r="601" spans="2:8">
      <c r="B601" s="24" t="s">
        <v>1773</v>
      </c>
      <c r="C601" s="24" t="s">
        <v>723</v>
      </c>
      <c r="D601" s="24" t="s">
        <v>821</v>
      </c>
      <c r="E601" s="24" t="s">
        <v>831</v>
      </c>
      <c r="F601" s="24" t="s">
        <v>1885</v>
      </c>
      <c r="G601" s="108">
        <v>6869</v>
      </c>
      <c r="H601" s="24">
        <v>13</v>
      </c>
    </row>
    <row r="602" spans="2:8">
      <c r="B602" s="24" t="s">
        <v>1773</v>
      </c>
      <c r="C602" s="24" t="s">
        <v>723</v>
      </c>
      <c r="D602" s="24" t="s">
        <v>821</v>
      </c>
      <c r="E602" s="24" t="s">
        <v>832</v>
      </c>
      <c r="F602" s="24" t="s">
        <v>1886</v>
      </c>
      <c r="G602" s="108">
        <v>6941</v>
      </c>
      <c r="H602" s="24">
        <v>36</v>
      </c>
    </row>
    <row r="603" spans="2:8">
      <c r="B603" s="24" t="s">
        <v>1773</v>
      </c>
      <c r="C603" s="24" t="s">
        <v>723</v>
      </c>
      <c r="D603" s="24" t="s">
        <v>821</v>
      </c>
      <c r="E603" s="24" t="s">
        <v>833</v>
      </c>
      <c r="F603" s="24" t="s">
        <v>1887</v>
      </c>
      <c r="G603" s="108">
        <v>7365</v>
      </c>
      <c r="H603" s="24">
        <v>53</v>
      </c>
    </row>
    <row r="604" spans="2:8">
      <c r="B604" s="24" t="s">
        <v>1773</v>
      </c>
      <c r="C604" s="24" t="s">
        <v>723</v>
      </c>
      <c r="D604" s="24" t="s">
        <v>821</v>
      </c>
      <c r="E604" s="24" t="s">
        <v>834</v>
      </c>
      <c r="F604" s="24" t="s">
        <v>1888</v>
      </c>
      <c r="G604" s="108">
        <v>5011</v>
      </c>
      <c r="H604" s="24">
        <v>5</v>
      </c>
    </row>
    <row r="605" spans="2:8">
      <c r="B605" s="24" t="s">
        <v>1773</v>
      </c>
      <c r="C605" s="24" t="s">
        <v>723</v>
      </c>
      <c r="D605" s="24" t="s">
        <v>821</v>
      </c>
      <c r="E605" s="24" t="s">
        <v>835</v>
      </c>
      <c r="F605" s="24" t="s">
        <v>1889</v>
      </c>
      <c r="G605" s="108">
        <v>5009</v>
      </c>
      <c r="H605" s="24">
        <v>4</v>
      </c>
    </row>
    <row r="606" spans="2:8">
      <c r="B606" s="24" t="s">
        <v>1773</v>
      </c>
      <c r="C606" s="24" t="s">
        <v>723</v>
      </c>
      <c r="D606" s="24" t="s">
        <v>821</v>
      </c>
      <c r="E606" s="24" t="s">
        <v>836</v>
      </c>
      <c r="F606" s="24" t="s">
        <v>1890</v>
      </c>
      <c r="G606" s="108">
        <v>5007</v>
      </c>
      <c r="H606" s="24">
        <v>75</v>
      </c>
    </row>
    <row r="607" spans="2:8">
      <c r="B607" s="24" t="s">
        <v>1773</v>
      </c>
      <c r="C607" s="24" t="s">
        <v>723</v>
      </c>
      <c r="D607" s="24" t="s">
        <v>837</v>
      </c>
      <c r="E607" s="24" t="s">
        <v>838</v>
      </c>
      <c r="F607" s="24" t="s">
        <v>1891</v>
      </c>
      <c r="G607" s="108">
        <v>6865</v>
      </c>
      <c r="H607" s="24">
        <v>28</v>
      </c>
    </row>
    <row r="608" spans="2:8">
      <c r="B608" s="24" t="s">
        <v>1773</v>
      </c>
      <c r="C608" s="24" t="s">
        <v>723</v>
      </c>
      <c r="D608" s="24" t="s">
        <v>837</v>
      </c>
      <c r="E608" s="24" t="s">
        <v>839</v>
      </c>
      <c r="F608" s="24" t="s">
        <v>1892</v>
      </c>
      <c r="G608" s="108">
        <v>7097</v>
      </c>
      <c r="H608" s="24">
        <v>22</v>
      </c>
    </row>
    <row r="609" spans="2:8">
      <c r="B609" s="24" t="s">
        <v>1773</v>
      </c>
      <c r="C609" s="24" t="s">
        <v>723</v>
      </c>
      <c r="D609" s="24" t="s">
        <v>837</v>
      </c>
      <c r="E609" s="24" t="s">
        <v>840</v>
      </c>
      <c r="F609" s="24" t="s">
        <v>1893</v>
      </c>
      <c r="G609" s="108">
        <v>6855</v>
      </c>
      <c r="H609" s="24">
        <v>47</v>
      </c>
    </row>
    <row r="610" spans="2:8">
      <c r="B610" s="24" t="s">
        <v>1773</v>
      </c>
      <c r="C610" s="24" t="s">
        <v>723</v>
      </c>
      <c r="D610" s="24" t="s">
        <v>837</v>
      </c>
      <c r="E610" s="24" t="s">
        <v>841</v>
      </c>
      <c r="F610" s="24" t="s">
        <v>1894</v>
      </c>
      <c r="G610" s="108">
        <v>6938</v>
      </c>
      <c r="H610" s="24">
        <v>32</v>
      </c>
    </row>
    <row r="611" spans="2:8">
      <c r="B611" s="24" t="s">
        <v>1773</v>
      </c>
      <c r="C611" s="24" t="s">
        <v>723</v>
      </c>
      <c r="D611" s="24" t="s">
        <v>837</v>
      </c>
      <c r="E611" s="24" t="s">
        <v>842</v>
      </c>
      <c r="F611" s="24" t="s">
        <v>1895</v>
      </c>
      <c r="G611" s="108">
        <v>6856</v>
      </c>
      <c r="H611" s="24">
        <v>18</v>
      </c>
    </row>
    <row r="612" spans="2:8">
      <c r="B612" s="24" t="s">
        <v>1773</v>
      </c>
      <c r="C612" s="24" t="s">
        <v>723</v>
      </c>
      <c r="D612" s="24" t="s">
        <v>837</v>
      </c>
      <c r="E612" s="24" t="s">
        <v>843</v>
      </c>
      <c r="F612" s="24" t="s">
        <v>1896</v>
      </c>
      <c r="G612" s="108">
        <v>6850</v>
      </c>
      <c r="H612" s="24">
        <v>29</v>
      </c>
    </row>
    <row r="613" spans="2:8">
      <c r="B613" s="24" t="s">
        <v>1773</v>
      </c>
      <c r="C613" s="24" t="s">
        <v>723</v>
      </c>
      <c r="D613" s="24" t="s">
        <v>837</v>
      </c>
      <c r="E613" s="24" t="s">
        <v>844</v>
      </c>
      <c r="F613" s="24" t="s">
        <v>1897</v>
      </c>
      <c r="G613" s="108">
        <v>7431</v>
      </c>
      <c r="H613" s="24">
        <v>59</v>
      </c>
    </row>
    <row r="614" spans="2:8">
      <c r="B614" s="24" t="s">
        <v>1773</v>
      </c>
      <c r="C614" s="24" t="s">
        <v>723</v>
      </c>
      <c r="D614" s="24" t="s">
        <v>837</v>
      </c>
      <c r="E614" s="24" t="s">
        <v>845</v>
      </c>
      <c r="F614" s="24" t="s">
        <v>1898</v>
      </c>
      <c r="G614" s="108">
        <v>4983</v>
      </c>
      <c r="H614" s="24">
        <v>34</v>
      </c>
    </row>
    <row r="615" spans="2:8">
      <c r="B615" s="24" t="s">
        <v>1773</v>
      </c>
      <c r="C615" s="24" t="s">
        <v>723</v>
      </c>
      <c r="D615" s="24" t="s">
        <v>837</v>
      </c>
      <c r="E615" s="24" t="s">
        <v>846</v>
      </c>
      <c r="F615" s="24" t="s">
        <v>1899</v>
      </c>
      <c r="G615" s="108">
        <v>4998</v>
      </c>
      <c r="H615" s="24">
        <v>42</v>
      </c>
    </row>
    <row r="616" spans="2:8">
      <c r="B616" s="24" t="s">
        <v>1773</v>
      </c>
      <c r="C616" s="24" t="s">
        <v>723</v>
      </c>
      <c r="D616" s="24" t="s">
        <v>837</v>
      </c>
      <c r="E616" s="24" t="s">
        <v>847</v>
      </c>
      <c r="F616" s="24" t="s">
        <v>1900</v>
      </c>
      <c r="G616" s="108">
        <v>6832</v>
      </c>
      <c r="H616" s="24">
        <v>24</v>
      </c>
    </row>
    <row r="617" spans="2:8">
      <c r="B617" s="24" t="s">
        <v>1773</v>
      </c>
      <c r="C617" s="24" t="s">
        <v>723</v>
      </c>
      <c r="D617" s="24" t="s">
        <v>837</v>
      </c>
      <c r="E617" s="24" t="s">
        <v>848</v>
      </c>
      <c r="F617" s="24" t="s">
        <v>1901</v>
      </c>
      <c r="G617" s="108">
        <v>6833</v>
      </c>
      <c r="H617" s="24">
        <v>29</v>
      </c>
    </row>
    <row r="618" spans="2:8">
      <c r="B618" s="24" t="s">
        <v>1773</v>
      </c>
      <c r="C618" s="24" t="s">
        <v>723</v>
      </c>
      <c r="D618" s="24" t="s">
        <v>837</v>
      </c>
      <c r="E618" s="24" t="s">
        <v>849</v>
      </c>
      <c r="F618" s="24" t="s">
        <v>1902</v>
      </c>
      <c r="G618" s="108">
        <v>8925</v>
      </c>
      <c r="H618" s="24">
        <v>7</v>
      </c>
    </row>
    <row r="619" spans="2:8">
      <c r="B619" s="24" t="s">
        <v>1773</v>
      </c>
      <c r="C619" s="24" t="s">
        <v>723</v>
      </c>
      <c r="D619" s="24" t="s">
        <v>837</v>
      </c>
      <c r="E619" s="24" t="s">
        <v>850</v>
      </c>
      <c r="F619" s="24" t="s">
        <v>1903</v>
      </c>
      <c r="G619" s="108">
        <v>4991</v>
      </c>
      <c r="H619" s="24">
        <v>64</v>
      </c>
    </row>
    <row r="620" spans="2:8">
      <c r="B620" s="24" t="s">
        <v>1773</v>
      </c>
      <c r="C620" s="24" t="s">
        <v>723</v>
      </c>
      <c r="D620" s="24" t="s">
        <v>837</v>
      </c>
      <c r="E620" s="24" t="s">
        <v>851</v>
      </c>
      <c r="F620" s="24" t="s">
        <v>1904</v>
      </c>
      <c r="G620" s="108">
        <v>4999</v>
      </c>
      <c r="H620" s="24">
        <v>17</v>
      </c>
    </row>
    <row r="621" spans="2:8">
      <c r="B621" s="24" t="s">
        <v>1773</v>
      </c>
      <c r="C621" s="24" t="s">
        <v>723</v>
      </c>
      <c r="D621" s="24" t="s">
        <v>837</v>
      </c>
      <c r="E621" s="24" t="s">
        <v>852</v>
      </c>
      <c r="F621" s="24" t="s">
        <v>1905</v>
      </c>
      <c r="G621" s="108">
        <v>6834</v>
      </c>
      <c r="H621" s="24">
        <v>20</v>
      </c>
    </row>
    <row r="622" spans="2:8">
      <c r="B622" s="24" t="s">
        <v>1773</v>
      </c>
      <c r="C622" s="24" t="s">
        <v>723</v>
      </c>
      <c r="D622" s="24" t="s">
        <v>837</v>
      </c>
      <c r="E622" s="24" t="s">
        <v>853</v>
      </c>
      <c r="F622" s="24" t="s">
        <v>1906</v>
      </c>
      <c r="G622" s="108">
        <v>5000</v>
      </c>
      <c r="H622" s="24">
        <v>16</v>
      </c>
    </row>
    <row r="623" spans="2:8">
      <c r="B623" s="24" t="s">
        <v>1773</v>
      </c>
      <c r="C623" s="24" t="s">
        <v>723</v>
      </c>
      <c r="D623" s="24" t="s">
        <v>837</v>
      </c>
      <c r="E623" s="24" t="s">
        <v>854</v>
      </c>
      <c r="F623" s="24" t="s">
        <v>1907</v>
      </c>
      <c r="G623" s="108">
        <v>5001</v>
      </c>
      <c r="H623" s="24">
        <v>47</v>
      </c>
    </row>
    <row r="624" spans="2:8">
      <c r="B624" s="24" t="s">
        <v>1773</v>
      </c>
      <c r="C624" s="24" t="s">
        <v>723</v>
      </c>
      <c r="D624" s="24" t="s">
        <v>837</v>
      </c>
      <c r="E624" s="24" t="s">
        <v>855</v>
      </c>
      <c r="F624" s="24" t="s">
        <v>1908</v>
      </c>
      <c r="G624" s="108">
        <v>4996</v>
      </c>
      <c r="H624" s="24">
        <v>13</v>
      </c>
    </row>
    <row r="625" spans="2:8">
      <c r="B625" s="24" t="s">
        <v>1773</v>
      </c>
      <c r="C625" s="24" t="s">
        <v>723</v>
      </c>
      <c r="D625" s="24" t="s">
        <v>837</v>
      </c>
      <c r="E625" s="24" t="s">
        <v>856</v>
      </c>
      <c r="F625" s="24" t="s">
        <v>1909</v>
      </c>
      <c r="G625" s="108">
        <v>7178</v>
      </c>
      <c r="H625" s="24">
        <v>8</v>
      </c>
    </row>
    <row r="626" spans="2:8">
      <c r="B626" s="24" t="s">
        <v>1773</v>
      </c>
      <c r="C626" s="24" t="s">
        <v>723</v>
      </c>
      <c r="D626" s="24" t="s">
        <v>837</v>
      </c>
      <c r="E626" s="24" t="s">
        <v>857</v>
      </c>
      <c r="F626" s="24" t="s">
        <v>1910</v>
      </c>
      <c r="G626" s="108">
        <v>4982</v>
      </c>
      <c r="H626" s="24">
        <v>23</v>
      </c>
    </row>
    <row r="627" spans="2:8">
      <c r="B627" s="24" t="s">
        <v>1773</v>
      </c>
      <c r="C627" s="24" t="s">
        <v>723</v>
      </c>
      <c r="D627" s="24" t="s">
        <v>837</v>
      </c>
      <c r="E627" s="24" t="s">
        <v>858</v>
      </c>
      <c r="F627" s="24" t="s">
        <v>1911</v>
      </c>
      <c r="G627" s="108">
        <v>6858</v>
      </c>
      <c r="H627" s="24">
        <v>51</v>
      </c>
    </row>
    <row r="628" spans="2:8">
      <c r="B628" s="24" t="s">
        <v>1773</v>
      </c>
      <c r="C628" s="24" t="s">
        <v>723</v>
      </c>
      <c r="D628" s="24" t="s">
        <v>837</v>
      </c>
      <c r="E628" s="24" t="s">
        <v>859</v>
      </c>
      <c r="F628" s="24" t="s">
        <v>1912</v>
      </c>
      <c r="G628" s="108">
        <v>4997</v>
      </c>
      <c r="H628" s="24">
        <v>16</v>
      </c>
    </row>
    <row r="629" spans="2:8">
      <c r="B629" s="24" t="s">
        <v>1773</v>
      </c>
      <c r="C629" s="24" t="s">
        <v>723</v>
      </c>
      <c r="D629" s="24" t="s">
        <v>837</v>
      </c>
      <c r="E629" s="24" t="s">
        <v>860</v>
      </c>
      <c r="F629" s="24" t="s">
        <v>1913</v>
      </c>
      <c r="G629" s="108">
        <v>7745</v>
      </c>
      <c r="H629" s="24">
        <v>119</v>
      </c>
    </row>
    <row r="630" spans="2:8">
      <c r="B630" s="24" t="s">
        <v>1773</v>
      </c>
      <c r="C630" s="24" t="s">
        <v>723</v>
      </c>
      <c r="D630" s="24" t="s">
        <v>837</v>
      </c>
      <c r="E630" s="24" t="s">
        <v>861</v>
      </c>
      <c r="F630" s="24" t="s">
        <v>1914</v>
      </c>
      <c r="G630" s="108">
        <v>4984</v>
      </c>
      <c r="H630" s="24">
        <v>60</v>
      </c>
    </row>
    <row r="631" spans="2:8">
      <c r="B631" s="24" t="s">
        <v>1773</v>
      </c>
      <c r="C631" s="24" t="s">
        <v>723</v>
      </c>
      <c r="D631" s="24" t="s">
        <v>837</v>
      </c>
      <c r="E631" s="24" t="s">
        <v>862</v>
      </c>
      <c r="F631" s="24" t="s">
        <v>1915</v>
      </c>
      <c r="G631" s="108">
        <v>7098</v>
      </c>
      <c r="H631" s="24">
        <v>27</v>
      </c>
    </row>
    <row r="632" spans="2:8">
      <c r="B632" s="24" t="s">
        <v>1773</v>
      </c>
      <c r="C632" s="24" t="s">
        <v>723</v>
      </c>
      <c r="D632" s="24" t="s">
        <v>863</v>
      </c>
      <c r="E632" s="24" t="s">
        <v>864</v>
      </c>
      <c r="F632" s="24" t="s">
        <v>1916</v>
      </c>
      <c r="G632" s="108">
        <v>5034</v>
      </c>
      <c r="H632" s="24">
        <v>153</v>
      </c>
    </row>
    <row r="633" spans="2:8">
      <c r="B633" s="24" t="s">
        <v>1773</v>
      </c>
      <c r="C633" s="24" t="s">
        <v>723</v>
      </c>
      <c r="D633" s="24" t="s">
        <v>863</v>
      </c>
      <c r="E633" s="24" t="s">
        <v>865</v>
      </c>
      <c r="F633" s="24" t="s">
        <v>1917</v>
      </c>
      <c r="G633" s="108">
        <v>6868</v>
      </c>
      <c r="H633" s="24">
        <v>30</v>
      </c>
    </row>
    <row r="634" spans="2:8">
      <c r="B634" s="24" t="s">
        <v>1773</v>
      </c>
      <c r="C634" s="24" t="s">
        <v>723</v>
      </c>
      <c r="D634" s="24" t="s">
        <v>863</v>
      </c>
      <c r="E634" s="24" t="s">
        <v>866</v>
      </c>
      <c r="F634" s="24" t="s">
        <v>1918</v>
      </c>
      <c r="G634" s="108">
        <v>5035</v>
      </c>
      <c r="H634" s="24">
        <v>8</v>
      </c>
    </row>
    <row r="635" spans="2:8">
      <c r="B635" s="24" t="s">
        <v>1773</v>
      </c>
      <c r="C635" s="24" t="s">
        <v>723</v>
      </c>
      <c r="D635" s="24" t="s">
        <v>863</v>
      </c>
      <c r="E635" s="24" t="s">
        <v>867</v>
      </c>
      <c r="F635" s="24" t="s">
        <v>1919</v>
      </c>
      <c r="G635" s="108">
        <v>6940</v>
      </c>
      <c r="H635" s="24">
        <v>15</v>
      </c>
    </row>
    <row r="636" spans="2:8">
      <c r="B636" s="24" t="s">
        <v>1773</v>
      </c>
      <c r="C636" s="24" t="s">
        <v>723</v>
      </c>
      <c r="D636" s="24" t="s">
        <v>863</v>
      </c>
      <c r="E636" s="24" t="s">
        <v>868</v>
      </c>
      <c r="F636" s="24" t="s">
        <v>1920</v>
      </c>
      <c r="G636" s="108">
        <v>5036</v>
      </c>
      <c r="H636" s="24">
        <v>8</v>
      </c>
    </row>
    <row r="637" spans="2:8">
      <c r="B637" s="24" t="s">
        <v>1773</v>
      </c>
      <c r="C637" s="24" t="s">
        <v>723</v>
      </c>
      <c r="D637" s="24" t="s">
        <v>883</v>
      </c>
      <c r="E637" s="24" t="s">
        <v>884</v>
      </c>
      <c r="F637" s="24" t="s">
        <v>1921</v>
      </c>
      <c r="G637" s="108">
        <v>5012</v>
      </c>
      <c r="H637" s="24">
        <v>55</v>
      </c>
    </row>
    <row r="638" spans="2:8">
      <c r="B638" s="24" t="s">
        <v>1773</v>
      </c>
      <c r="C638" s="24" t="s">
        <v>723</v>
      </c>
      <c r="D638" s="24" t="s">
        <v>883</v>
      </c>
      <c r="E638" s="24" t="s">
        <v>885</v>
      </c>
      <c r="F638" s="24" t="s">
        <v>1922</v>
      </c>
      <c r="G638" s="108">
        <v>5020</v>
      </c>
      <c r="H638" s="24">
        <v>112</v>
      </c>
    </row>
    <row r="639" spans="2:8">
      <c r="B639" s="24" t="s">
        <v>1773</v>
      </c>
      <c r="C639" s="24" t="s">
        <v>723</v>
      </c>
      <c r="D639" s="24" t="s">
        <v>883</v>
      </c>
      <c r="E639" s="24" t="s">
        <v>886</v>
      </c>
      <c r="F639" s="24" t="s">
        <v>1923</v>
      </c>
      <c r="G639" s="108">
        <v>7047</v>
      </c>
      <c r="H639" s="24">
        <v>1</v>
      </c>
    </row>
    <row r="640" spans="2:8">
      <c r="B640" s="24" t="s">
        <v>1773</v>
      </c>
      <c r="C640" s="24" t="s">
        <v>723</v>
      </c>
      <c r="D640" s="24" t="s">
        <v>883</v>
      </c>
      <c r="E640" s="24" t="s">
        <v>887</v>
      </c>
      <c r="F640" s="24" t="s">
        <v>1924</v>
      </c>
      <c r="G640" s="108">
        <v>5014</v>
      </c>
      <c r="H640" s="24">
        <v>46</v>
      </c>
    </row>
    <row r="641" spans="2:8">
      <c r="B641" s="24" t="s">
        <v>1773</v>
      </c>
      <c r="C641" s="24" t="s">
        <v>723</v>
      </c>
      <c r="D641" s="24" t="s">
        <v>883</v>
      </c>
      <c r="E641" s="24" t="s">
        <v>888</v>
      </c>
      <c r="F641" s="24" t="s">
        <v>1925</v>
      </c>
      <c r="G641" s="108">
        <v>5022</v>
      </c>
      <c r="H641" s="24">
        <v>34</v>
      </c>
    </row>
    <row r="642" spans="2:8">
      <c r="B642" s="24" t="s">
        <v>1773</v>
      </c>
      <c r="C642" s="24" t="s">
        <v>723</v>
      </c>
      <c r="D642" s="24" t="s">
        <v>883</v>
      </c>
      <c r="E642" s="24" t="s">
        <v>889</v>
      </c>
      <c r="F642" s="24" t="s">
        <v>1926</v>
      </c>
      <c r="G642" s="108">
        <v>5018</v>
      </c>
      <c r="H642" s="24">
        <v>8</v>
      </c>
    </row>
    <row r="643" spans="2:8">
      <c r="B643" s="24" t="s">
        <v>1773</v>
      </c>
      <c r="C643" s="24" t="s">
        <v>723</v>
      </c>
      <c r="D643" s="24" t="s">
        <v>883</v>
      </c>
      <c r="E643" s="24" t="s">
        <v>890</v>
      </c>
      <c r="F643" s="24" t="s">
        <v>1927</v>
      </c>
      <c r="G643" s="108">
        <v>5024</v>
      </c>
      <c r="H643" s="24">
        <v>8</v>
      </c>
    </row>
    <row r="644" spans="2:8">
      <c r="B644" s="24" t="s">
        <v>1773</v>
      </c>
      <c r="C644" s="24" t="s">
        <v>723</v>
      </c>
      <c r="D644" s="24" t="s">
        <v>883</v>
      </c>
      <c r="E644" s="24" t="s">
        <v>891</v>
      </c>
      <c r="F644" s="24" t="s">
        <v>1928</v>
      </c>
      <c r="G644" s="108">
        <v>6867</v>
      </c>
      <c r="H644" s="24">
        <v>6</v>
      </c>
    </row>
    <row r="645" spans="2:8">
      <c r="B645" s="24" t="s">
        <v>1773</v>
      </c>
      <c r="C645" s="24" t="s">
        <v>723</v>
      </c>
      <c r="D645" s="24" t="s">
        <v>883</v>
      </c>
      <c r="E645" s="24" t="s">
        <v>892</v>
      </c>
      <c r="F645" s="24" t="s">
        <v>1929</v>
      </c>
      <c r="G645" s="108">
        <v>11065</v>
      </c>
      <c r="H645" s="24">
        <v>3</v>
      </c>
    </row>
    <row r="646" spans="2:8">
      <c r="B646" s="24" t="s">
        <v>1773</v>
      </c>
      <c r="C646" s="24" t="s">
        <v>723</v>
      </c>
      <c r="D646" s="24" t="s">
        <v>883</v>
      </c>
      <c r="E646" s="24" t="s">
        <v>893</v>
      </c>
      <c r="F646" s="24" t="s">
        <v>1930</v>
      </c>
      <c r="G646" s="108">
        <v>5015</v>
      </c>
      <c r="H646" s="24">
        <v>23</v>
      </c>
    </row>
    <row r="647" spans="2:8">
      <c r="B647" s="24" t="s">
        <v>1773</v>
      </c>
      <c r="C647" s="24" t="s">
        <v>723</v>
      </c>
      <c r="D647" s="24" t="s">
        <v>883</v>
      </c>
      <c r="E647" s="24" t="s">
        <v>894</v>
      </c>
      <c r="F647" s="24" t="s">
        <v>1931</v>
      </c>
      <c r="G647" s="108">
        <v>5016</v>
      </c>
      <c r="H647" s="24">
        <v>20</v>
      </c>
    </row>
    <row r="648" spans="2:8">
      <c r="B648" s="24" t="s">
        <v>1773</v>
      </c>
      <c r="C648" s="24" t="s">
        <v>723</v>
      </c>
      <c r="D648" s="24" t="s">
        <v>883</v>
      </c>
      <c r="E648" s="24" t="s">
        <v>895</v>
      </c>
      <c r="F648" s="24" t="s">
        <v>1932</v>
      </c>
      <c r="G648" s="108">
        <v>11067</v>
      </c>
      <c r="H648" s="24">
        <v>8</v>
      </c>
    </row>
    <row r="649" spans="2:8">
      <c r="B649" s="24" t="s">
        <v>1773</v>
      </c>
      <c r="C649" s="24" t="s">
        <v>723</v>
      </c>
      <c r="D649" s="24" t="s">
        <v>883</v>
      </c>
      <c r="E649" s="24" t="s">
        <v>896</v>
      </c>
      <c r="F649" s="24" t="s">
        <v>1933</v>
      </c>
      <c r="G649" s="108">
        <v>11068</v>
      </c>
      <c r="H649" s="24">
        <v>10</v>
      </c>
    </row>
    <row r="650" spans="2:8">
      <c r="B650" s="24" t="s">
        <v>1773</v>
      </c>
      <c r="C650" s="24" t="s">
        <v>723</v>
      </c>
      <c r="D650" s="24" t="s">
        <v>883</v>
      </c>
      <c r="E650" s="24" t="s">
        <v>897</v>
      </c>
      <c r="F650" s="24" t="s">
        <v>1934</v>
      </c>
      <c r="G650" s="108">
        <v>5025</v>
      </c>
      <c r="H650" s="24">
        <v>11</v>
      </c>
    </row>
    <row r="651" spans="2:8">
      <c r="B651" s="24" t="s">
        <v>1773</v>
      </c>
      <c r="C651" s="24" t="s">
        <v>723</v>
      </c>
      <c r="D651" s="24" t="s">
        <v>883</v>
      </c>
      <c r="E651" s="24" t="s">
        <v>898</v>
      </c>
      <c r="F651" s="24" t="s">
        <v>1935</v>
      </c>
      <c r="G651" s="108">
        <v>6836</v>
      </c>
      <c r="H651" s="24">
        <v>2</v>
      </c>
    </row>
    <row r="652" spans="2:8">
      <c r="B652" s="24" t="s">
        <v>1773</v>
      </c>
      <c r="C652" s="24" t="s">
        <v>723</v>
      </c>
      <c r="D652" s="24" t="s">
        <v>883</v>
      </c>
      <c r="E652" s="24" t="s">
        <v>899</v>
      </c>
      <c r="F652" s="24" t="s">
        <v>1936</v>
      </c>
      <c r="G652" s="108">
        <v>5023</v>
      </c>
      <c r="H652" s="24">
        <v>32</v>
      </c>
    </row>
    <row r="653" spans="2:8">
      <c r="B653" s="24" t="s">
        <v>1773</v>
      </c>
      <c r="C653" s="24" t="s">
        <v>723</v>
      </c>
      <c r="D653" s="24" t="s">
        <v>883</v>
      </c>
      <c r="E653" s="24" t="s">
        <v>900</v>
      </c>
      <c r="F653" s="24" t="s">
        <v>1937</v>
      </c>
      <c r="G653" s="108">
        <v>7750</v>
      </c>
      <c r="H653" s="24">
        <v>11</v>
      </c>
    </row>
    <row r="654" spans="2:8">
      <c r="B654" s="24" t="s">
        <v>1773</v>
      </c>
      <c r="C654" s="24" t="s">
        <v>723</v>
      </c>
      <c r="D654" s="24" t="s">
        <v>883</v>
      </c>
      <c r="E654" s="24" t="s">
        <v>901</v>
      </c>
      <c r="F654" s="24" t="s">
        <v>1938</v>
      </c>
      <c r="G654" s="108">
        <v>5021</v>
      </c>
      <c r="H654" s="24">
        <v>10</v>
      </c>
    </row>
    <row r="655" spans="2:8">
      <c r="B655" s="24" t="s">
        <v>1773</v>
      </c>
      <c r="C655" s="24" t="s">
        <v>723</v>
      </c>
      <c r="D655" s="24" t="s">
        <v>902</v>
      </c>
      <c r="E655" s="24" t="s">
        <v>903</v>
      </c>
      <c r="F655" s="24" t="s">
        <v>1939</v>
      </c>
      <c r="G655" s="108">
        <v>5038</v>
      </c>
      <c r="H655" s="24">
        <v>158</v>
      </c>
    </row>
    <row r="656" spans="2:8">
      <c r="B656" s="24" t="s">
        <v>1773</v>
      </c>
      <c r="C656" s="24" t="s">
        <v>723</v>
      </c>
      <c r="D656" s="24" t="s">
        <v>902</v>
      </c>
      <c r="E656" s="24" t="s">
        <v>904</v>
      </c>
      <c r="F656" s="24" t="s">
        <v>1940</v>
      </c>
      <c r="G656" s="108">
        <v>5040</v>
      </c>
      <c r="H656" s="24">
        <v>338</v>
      </c>
    </row>
    <row r="657" spans="2:8">
      <c r="B657" s="24" t="s">
        <v>1773</v>
      </c>
      <c r="C657" s="24" t="s">
        <v>723</v>
      </c>
      <c r="D657" s="24" t="s">
        <v>902</v>
      </c>
      <c r="E657" s="24" t="s">
        <v>905</v>
      </c>
      <c r="F657" s="24" t="s">
        <v>1941</v>
      </c>
      <c r="G657" s="108">
        <v>5037</v>
      </c>
      <c r="H657" s="24">
        <v>16</v>
      </c>
    </row>
    <row r="658" spans="2:8">
      <c r="B658" s="24" t="s">
        <v>1773</v>
      </c>
      <c r="C658" s="24" t="s">
        <v>723</v>
      </c>
      <c r="D658" s="24" t="s">
        <v>902</v>
      </c>
      <c r="E658" s="24" t="s">
        <v>906</v>
      </c>
      <c r="F658" s="24" t="s">
        <v>1942</v>
      </c>
      <c r="G658" s="108">
        <v>7749</v>
      </c>
      <c r="H658" s="24">
        <v>12</v>
      </c>
    </row>
    <row r="659" spans="2:8">
      <c r="B659" s="24" t="s">
        <v>1773</v>
      </c>
      <c r="C659" s="24" t="s">
        <v>723</v>
      </c>
      <c r="D659" s="24" t="s">
        <v>902</v>
      </c>
      <c r="E659" s="24" t="s">
        <v>907</v>
      </c>
      <c r="F659" s="24" t="s">
        <v>1943</v>
      </c>
      <c r="G659" s="108">
        <v>6866</v>
      </c>
      <c r="H659" s="24">
        <v>78</v>
      </c>
    </row>
    <row r="660" spans="2:8">
      <c r="B660" s="24" t="s">
        <v>1773</v>
      </c>
      <c r="C660" s="24" t="s">
        <v>723</v>
      </c>
      <c r="D660" s="24" t="s">
        <v>902</v>
      </c>
      <c r="E660" s="24" t="s">
        <v>909</v>
      </c>
      <c r="F660" s="24" t="s">
        <v>1944</v>
      </c>
      <c r="G660" s="108">
        <v>5043</v>
      </c>
      <c r="H660" s="24">
        <v>1</v>
      </c>
    </row>
    <row r="661" spans="2:8">
      <c r="B661" s="24" t="s">
        <v>1773</v>
      </c>
      <c r="C661" s="24" t="s">
        <v>723</v>
      </c>
      <c r="D661" s="24" t="s">
        <v>902</v>
      </c>
      <c r="E661" s="24" t="s">
        <v>911</v>
      </c>
      <c r="F661" s="24" t="s">
        <v>1945</v>
      </c>
      <c r="G661" s="108">
        <v>6937</v>
      </c>
      <c r="H661" s="24">
        <v>54</v>
      </c>
    </row>
    <row r="662" spans="2:8">
      <c r="B662" s="24" t="s">
        <v>1773</v>
      </c>
      <c r="C662" s="24" t="s">
        <v>723</v>
      </c>
      <c r="D662" s="24" t="s">
        <v>902</v>
      </c>
      <c r="E662" s="24" t="s">
        <v>912</v>
      </c>
      <c r="F662" s="24" t="s">
        <v>1946</v>
      </c>
      <c r="G662" s="108">
        <v>5041</v>
      </c>
      <c r="H662" s="24">
        <v>29</v>
      </c>
    </row>
    <row r="663" spans="2:8">
      <c r="B663" s="24" t="s">
        <v>1773</v>
      </c>
      <c r="C663" s="24" t="s">
        <v>723</v>
      </c>
      <c r="D663" s="24" t="s">
        <v>902</v>
      </c>
      <c r="E663" s="24" t="s">
        <v>913</v>
      </c>
      <c r="F663" s="24" t="s">
        <v>1947</v>
      </c>
      <c r="G663" s="108">
        <v>11061</v>
      </c>
      <c r="H663" s="24">
        <v>4</v>
      </c>
    </row>
    <row r="664" spans="2:8">
      <c r="B664" s="24" t="s">
        <v>1773</v>
      </c>
      <c r="C664" s="24" t="s">
        <v>723</v>
      </c>
      <c r="D664" s="24" t="s">
        <v>902</v>
      </c>
      <c r="E664" s="24" t="s">
        <v>908</v>
      </c>
      <c r="F664" s="24" t="s">
        <v>1948</v>
      </c>
      <c r="G664" s="108">
        <v>11262</v>
      </c>
      <c r="H664" s="24">
        <v>17</v>
      </c>
    </row>
    <row r="665" spans="2:8">
      <c r="B665" s="24" t="s">
        <v>1773</v>
      </c>
      <c r="C665" s="24" t="s">
        <v>723</v>
      </c>
      <c r="D665" s="24" t="s">
        <v>902</v>
      </c>
      <c r="E665" s="24" t="s">
        <v>915</v>
      </c>
      <c r="F665" s="24" t="s">
        <v>1949</v>
      </c>
      <c r="G665" s="108">
        <v>6853</v>
      </c>
      <c r="H665" s="24">
        <v>8</v>
      </c>
    </row>
    <row r="666" spans="2:8">
      <c r="B666" s="24" t="s">
        <v>1773</v>
      </c>
      <c r="C666" s="24" t="s">
        <v>723</v>
      </c>
      <c r="D666" s="24" t="s">
        <v>902</v>
      </c>
      <c r="E666" s="24" t="s">
        <v>916</v>
      </c>
      <c r="F666" s="24" t="s">
        <v>1950</v>
      </c>
      <c r="G666" s="108">
        <v>5042</v>
      </c>
      <c r="H666" s="24">
        <v>39</v>
      </c>
    </row>
    <row r="667" spans="2:8">
      <c r="B667" s="24" t="s">
        <v>1773</v>
      </c>
      <c r="C667" s="24" t="s">
        <v>723</v>
      </c>
      <c r="D667" s="24" t="s">
        <v>902</v>
      </c>
      <c r="E667" s="24" t="s">
        <v>917</v>
      </c>
      <c r="F667" s="24" t="s">
        <v>1951</v>
      </c>
      <c r="G667" s="108">
        <v>6948</v>
      </c>
      <c r="H667" s="24">
        <v>25</v>
      </c>
    </row>
    <row r="668" spans="2:8">
      <c r="B668" s="24" t="s">
        <v>1773</v>
      </c>
      <c r="C668" s="24" t="s">
        <v>723</v>
      </c>
      <c r="D668" s="24" t="s">
        <v>902</v>
      </c>
      <c r="E668" s="24" t="s">
        <v>918</v>
      </c>
      <c r="F668" s="24" t="s">
        <v>1952</v>
      </c>
      <c r="G668" s="108">
        <v>6870</v>
      </c>
      <c r="H668" s="24">
        <v>8</v>
      </c>
    </row>
    <row r="669" spans="2:8">
      <c r="B669" s="24" t="s">
        <v>1773</v>
      </c>
      <c r="C669" s="24" t="s">
        <v>723</v>
      </c>
      <c r="D669" s="24" t="s">
        <v>902</v>
      </c>
      <c r="E669" s="24" t="s">
        <v>919</v>
      </c>
      <c r="F669" s="24" t="s">
        <v>1953</v>
      </c>
      <c r="G669" s="108">
        <v>5039</v>
      </c>
      <c r="H669" s="24">
        <v>11</v>
      </c>
    </row>
    <row r="670" spans="2:8">
      <c r="B670" s="24" t="s">
        <v>1773</v>
      </c>
      <c r="C670" s="24" t="s">
        <v>723</v>
      </c>
      <c r="D670" s="24" t="s">
        <v>902</v>
      </c>
      <c r="E670" s="24" t="s">
        <v>920</v>
      </c>
      <c r="F670" s="24" t="s">
        <v>1954</v>
      </c>
      <c r="G670" s="108">
        <v>7048</v>
      </c>
      <c r="H670" s="24">
        <v>3</v>
      </c>
    </row>
    <row r="671" spans="2:8">
      <c r="B671" s="24" t="s">
        <v>1955</v>
      </c>
      <c r="C671" s="24" t="s">
        <v>921</v>
      </c>
      <c r="D671" s="24" t="s">
        <v>352</v>
      </c>
      <c r="E671" s="24" t="s">
        <v>922</v>
      </c>
      <c r="F671" s="24" t="s">
        <v>1956</v>
      </c>
      <c r="G671" s="108">
        <v>4223</v>
      </c>
      <c r="H671" s="24">
        <v>252</v>
      </c>
    </row>
    <row r="672" spans="2:8">
      <c r="B672" s="24" t="s">
        <v>1955</v>
      </c>
      <c r="C672" s="24" t="s">
        <v>921</v>
      </c>
      <c r="D672" s="24" t="s">
        <v>352</v>
      </c>
      <c r="E672" s="24" t="s">
        <v>923</v>
      </c>
      <c r="F672" s="24" t="s">
        <v>1957</v>
      </c>
      <c r="G672" s="108">
        <v>4210</v>
      </c>
      <c r="H672" s="24">
        <v>2767</v>
      </c>
    </row>
    <row r="673" spans="2:8">
      <c r="B673" s="24" t="s">
        <v>1955</v>
      </c>
      <c r="C673" s="24" t="s">
        <v>921</v>
      </c>
      <c r="D673" s="24" t="s">
        <v>924</v>
      </c>
      <c r="E673" s="24" t="s">
        <v>925</v>
      </c>
      <c r="F673" s="24" t="s">
        <v>1958</v>
      </c>
      <c r="G673" s="108">
        <v>4225</v>
      </c>
      <c r="H673" s="24">
        <v>169</v>
      </c>
    </row>
    <row r="674" spans="2:8">
      <c r="B674" s="24" t="s">
        <v>1955</v>
      </c>
      <c r="C674" s="24" t="s">
        <v>921</v>
      </c>
      <c r="D674" s="24" t="s">
        <v>924</v>
      </c>
      <c r="E674" s="24" t="s">
        <v>926</v>
      </c>
      <c r="F674" s="24" t="s">
        <v>1959</v>
      </c>
      <c r="G674" s="108">
        <v>4224</v>
      </c>
      <c r="H674" s="24">
        <v>218</v>
      </c>
    </row>
    <row r="675" spans="2:8">
      <c r="B675" s="24" t="s">
        <v>1955</v>
      </c>
      <c r="C675" s="24" t="s">
        <v>921</v>
      </c>
      <c r="D675" s="24" t="s">
        <v>924</v>
      </c>
      <c r="E675" s="24" t="s">
        <v>927</v>
      </c>
      <c r="F675" s="24" t="s">
        <v>1960</v>
      </c>
      <c r="G675" s="108">
        <v>4229</v>
      </c>
      <c r="H675" s="24">
        <v>8</v>
      </c>
    </row>
    <row r="676" spans="2:8">
      <c r="B676" s="24" t="s">
        <v>1955</v>
      </c>
      <c r="C676" s="24" t="s">
        <v>921</v>
      </c>
      <c r="D676" s="24" t="s">
        <v>924</v>
      </c>
      <c r="E676" s="24" t="s">
        <v>1102</v>
      </c>
      <c r="F676" s="24" t="s">
        <v>1961</v>
      </c>
      <c r="G676" s="108">
        <v>24692</v>
      </c>
      <c r="H676" s="24">
        <v>16</v>
      </c>
    </row>
    <row r="677" spans="2:8">
      <c r="B677" s="24" t="s">
        <v>1955</v>
      </c>
      <c r="C677" s="24" t="s">
        <v>921</v>
      </c>
      <c r="D677" s="24" t="s">
        <v>924</v>
      </c>
      <c r="E677" s="24" t="s">
        <v>928</v>
      </c>
      <c r="F677" s="24" t="s">
        <v>1962</v>
      </c>
      <c r="G677" s="108">
        <v>4265</v>
      </c>
      <c r="H677" s="24">
        <v>40</v>
      </c>
    </row>
    <row r="678" spans="2:8">
      <c r="B678" s="24" t="s">
        <v>1955</v>
      </c>
      <c r="C678" s="24" t="s">
        <v>921</v>
      </c>
      <c r="D678" s="24" t="s">
        <v>924</v>
      </c>
      <c r="E678" s="24" t="s">
        <v>929</v>
      </c>
      <c r="F678" s="24" t="s">
        <v>1963</v>
      </c>
      <c r="G678" s="108">
        <v>4226</v>
      </c>
      <c r="H678" s="24">
        <v>68</v>
      </c>
    </row>
    <row r="679" spans="2:8">
      <c r="B679" s="24" t="s">
        <v>1955</v>
      </c>
      <c r="C679" s="24" t="s">
        <v>921</v>
      </c>
      <c r="D679" s="24" t="s">
        <v>924</v>
      </c>
      <c r="E679" s="24" t="s">
        <v>930</v>
      </c>
      <c r="F679" s="24" t="s">
        <v>1964</v>
      </c>
      <c r="G679" s="108">
        <v>4230</v>
      </c>
      <c r="H679" s="24">
        <v>4</v>
      </c>
    </row>
    <row r="680" spans="2:8">
      <c r="B680" s="24" t="s">
        <v>1955</v>
      </c>
      <c r="C680" s="24" t="s">
        <v>921</v>
      </c>
      <c r="D680" s="24" t="s">
        <v>924</v>
      </c>
      <c r="E680" s="24" t="s">
        <v>931</v>
      </c>
      <c r="F680" s="24" t="s">
        <v>1965</v>
      </c>
      <c r="G680" s="108">
        <v>4228</v>
      </c>
      <c r="H680" s="24">
        <v>19</v>
      </c>
    </row>
    <row r="681" spans="2:8">
      <c r="B681" s="24" t="s">
        <v>1955</v>
      </c>
      <c r="C681" s="24" t="s">
        <v>921</v>
      </c>
      <c r="D681" s="24" t="s">
        <v>924</v>
      </c>
      <c r="E681" s="24" t="s">
        <v>932</v>
      </c>
      <c r="F681" s="24" t="s">
        <v>1966</v>
      </c>
      <c r="G681" s="108">
        <v>4227</v>
      </c>
      <c r="H681" s="24">
        <v>88</v>
      </c>
    </row>
    <row r="682" spans="2:8">
      <c r="B682" s="24" t="s">
        <v>1955</v>
      </c>
      <c r="C682" s="24" t="s">
        <v>921</v>
      </c>
      <c r="D682" s="24" t="s">
        <v>933</v>
      </c>
      <c r="E682" s="24" t="s">
        <v>934</v>
      </c>
      <c r="F682" s="24" t="s">
        <v>1967</v>
      </c>
      <c r="G682" s="108">
        <v>4232</v>
      </c>
      <c r="H682" s="24">
        <v>208</v>
      </c>
    </row>
    <row r="683" spans="2:8">
      <c r="B683" s="24" t="s">
        <v>1955</v>
      </c>
      <c r="C683" s="24" t="s">
        <v>921</v>
      </c>
      <c r="D683" s="24" t="s">
        <v>933</v>
      </c>
      <c r="E683" s="24" t="s">
        <v>935</v>
      </c>
      <c r="F683" s="24" t="s">
        <v>1968</v>
      </c>
      <c r="G683" s="108">
        <v>4237</v>
      </c>
      <c r="H683" s="24">
        <v>177</v>
      </c>
    </row>
    <row r="684" spans="2:8">
      <c r="B684" s="24" t="s">
        <v>1955</v>
      </c>
      <c r="C684" s="24" t="s">
        <v>921</v>
      </c>
      <c r="D684" s="24" t="s">
        <v>933</v>
      </c>
      <c r="E684" s="24" t="s">
        <v>936</v>
      </c>
      <c r="F684" s="24" t="s">
        <v>1969</v>
      </c>
      <c r="G684" s="108">
        <v>4234</v>
      </c>
      <c r="H684" s="24">
        <v>21</v>
      </c>
    </row>
    <row r="685" spans="2:8">
      <c r="B685" s="24" t="s">
        <v>1955</v>
      </c>
      <c r="C685" s="24" t="s">
        <v>921</v>
      </c>
      <c r="D685" s="24" t="s">
        <v>933</v>
      </c>
      <c r="E685" s="24" t="s">
        <v>937</v>
      </c>
      <c r="F685" s="24" t="s">
        <v>1970</v>
      </c>
      <c r="G685" s="108">
        <v>7171</v>
      </c>
      <c r="H685" s="24">
        <v>47</v>
      </c>
    </row>
    <row r="686" spans="2:8">
      <c r="B686" s="24" t="s">
        <v>1955</v>
      </c>
      <c r="C686" s="24" t="s">
        <v>921</v>
      </c>
      <c r="D686" s="24" t="s">
        <v>933</v>
      </c>
      <c r="E686" s="24" t="s">
        <v>938</v>
      </c>
      <c r="F686" s="24" t="s">
        <v>1971</v>
      </c>
      <c r="G686" s="108">
        <v>4233</v>
      </c>
      <c r="H686" s="24">
        <v>94</v>
      </c>
    </row>
    <row r="687" spans="2:8">
      <c r="B687" s="24" t="s">
        <v>1955</v>
      </c>
      <c r="C687" s="24" t="s">
        <v>921</v>
      </c>
      <c r="D687" s="24" t="s">
        <v>933</v>
      </c>
      <c r="E687" s="24" t="s">
        <v>939</v>
      </c>
      <c r="F687" s="24" t="s">
        <v>1972</v>
      </c>
      <c r="G687" s="108">
        <v>4248</v>
      </c>
      <c r="H687" s="24">
        <v>55</v>
      </c>
    </row>
    <row r="688" spans="2:8">
      <c r="B688" s="24" t="s">
        <v>1955</v>
      </c>
      <c r="C688" s="24" t="s">
        <v>921</v>
      </c>
      <c r="D688" s="24" t="s">
        <v>933</v>
      </c>
      <c r="E688" s="24" t="s">
        <v>940</v>
      </c>
      <c r="F688" s="24" t="s">
        <v>1973</v>
      </c>
      <c r="G688" s="108">
        <v>4238</v>
      </c>
      <c r="H688" s="24">
        <v>35</v>
      </c>
    </row>
    <row r="689" spans="2:8">
      <c r="B689" s="24" t="s">
        <v>1955</v>
      </c>
      <c r="C689" s="24" t="s">
        <v>921</v>
      </c>
      <c r="D689" s="24" t="s">
        <v>933</v>
      </c>
      <c r="E689" s="24" t="s">
        <v>941</v>
      </c>
      <c r="F689" s="24" t="s">
        <v>1974</v>
      </c>
      <c r="G689" s="108">
        <v>4235</v>
      </c>
      <c r="H689" s="24">
        <v>113</v>
      </c>
    </row>
    <row r="690" spans="2:8">
      <c r="B690" s="24" t="s">
        <v>1955</v>
      </c>
      <c r="C690" s="24" t="s">
        <v>921</v>
      </c>
      <c r="D690" s="24" t="s">
        <v>933</v>
      </c>
      <c r="E690" s="24" t="s">
        <v>942</v>
      </c>
      <c r="F690" s="24" t="s">
        <v>1975</v>
      </c>
      <c r="G690" s="108">
        <v>7122</v>
      </c>
      <c r="H690" s="24">
        <v>4</v>
      </c>
    </row>
    <row r="691" spans="2:8">
      <c r="B691" s="24" t="s">
        <v>1955</v>
      </c>
      <c r="C691" s="24" t="s">
        <v>921</v>
      </c>
      <c r="D691" s="24" t="s">
        <v>943</v>
      </c>
      <c r="E691" s="24" t="s">
        <v>944</v>
      </c>
      <c r="F691" s="24" t="s">
        <v>1976</v>
      </c>
      <c r="G691" s="108">
        <v>4258</v>
      </c>
      <c r="H691" s="24">
        <v>100</v>
      </c>
    </row>
    <row r="692" spans="2:8">
      <c r="B692" s="24" t="s">
        <v>1955</v>
      </c>
      <c r="C692" s="24" t="s">
        <v>921</v>
      </c>
      <c r="D692" s="24" t="s">
        <v>943</v>
      </c>
      <c r="E692" s="24" t="s">
        <v>945</v>
      </c>
      <c r="F692" s="24" t="s">
        <v>1977</v>
      </c>
      <c r="G692" s="108">
        <v>4256</v>
      </c>
      <c r="H692" s="24">
        <v>246</v>
      </c>
    </row>
    <row r="693" spans="2:8">
      <c r="B693" s="24" t="s">
        <v>1955</v>
      </c>
      <c r="C693" s="24" t="s">
        <v>921</v>
      </c>
      <c r="D693" s="24" t="s">
        <v>943</v>
      </c>
      <c r="E693" s="24" t="s">
        <v>946</v>
      </c>
      <c r="F693" s="24" t="s">
        <v>1978</v>
      </c>
      <c r="G693" s="108">
        <v>18121</v>
      </c>
      <c r="H693" s="24">
        <v>43</v>
      </c>
    </row>
    <row r="694" spans="2:8">
      <c r="B694" s="24" t="s">
        <v>1955</v>
      </c>
      <c r="C694" s="24" t="s">
        <v>921</v>
      </c>
      <c r="D694" s="24" t="s">
        <v>943</v>
      </c>
      <c r="E694" s="24" t="s">
        <v>947</v>
      </c>
      <c r="F694" s="24" t="s">
        <v>1979</v>
      </c>
      <c r="G694" s="108">
        <v>4259</v>
      </c>
      <c r="H694" s="24">
        <v>6</v>
      </c>
    </row>
    <row r="695" spans="2:8">
      <c r="B695" s="24" t="s">
        <v>1955</v>
      </c>
      <c r="C695" s="24" t="s">
        <v>921</v>
      </c>
      <c r="D695" s="24" t="s">
        <v>943</v>
      </c>
      <c r="E695" s="24" t="s">
        <v>948</v>
      </c>
      <c r="F695" s="24" t="s">
        <v>1980</v>
      </c>
      <c r="G695" s="108">
        <v>4260</v>
      </c>
      <c r="H695" s="24">
        <v>147</v>
      </c>
    </row>
    <row r="696" spans="2:8">
      <c r="B696" s="24" t="s">
        <v>1955</v>
      </c>
      <c r="C696" s="24" t="s">
        <v>921</v>
      </c>
      <c r="D696" s="24" t="s">
        <v>943</v>
      </c>
      <c r="E696" s="24" t="s">
        <v>949</v>
      </c>
      <c r="F696" s="24" t="s">
        <v>1981</v>
      </c>
      <c r="G696" s="108">
        <v>9965</v>
      </c>
      <c r="H696" s="24">
        <v>29</v>
      </c>
    </row>
    <row r="697" spans="2:8">
      <c r="B697" s="24" t="s">
        <v>1955</v>
      </c>
      <c r="C697" s="24" t="s">
        <v>921</v>
      </c>
      <c r="D697" s="24" t="s">
        <v>943</v>
      </c>
      <c r="E697" s="24" t="s">
        <v>950</v>
      </c>
      <c r="F697" s="24" t="s">
        <v>1982</v>
      </c>
      <c r="G697" s="108">
        <v>4257</v>
      </c>
      <c r="H697" s="24">
        <v>63</v>
      </c>
    </row>
    <row r="698" spans="2:8">
      <c r="B698" s="24" t="s">
        <v>1955</v>
      </c>
      <c r="C698" s="24" t="s">
        <v>921</v>
      </c>
      <c r="D698" s="24" t="s">
        <v>943</v>
      </c>
      <c r="E698" s="24" t="s">
        <v>951</v>
      </c>
      <c r="F698" s="24" t="s">
        <v>1983</v>
      </c>
      <c r="G698" s="108">
        <v>13058</v>
      </c>
      <c r="H698" s="24">
        <v>30</v>
      </c>
    </row>
    <row r="699" spans="2:8">
      <c r="B699" s="24" t="s">
        <v>1955</v>
      </c>
      <c r="C699" s="24" t="s">
        <v>921</v>
      </c>
      <c r="D699" s="24" t="s">
        <v>952</v>
      </c>
      <c r="E699" s="24" t="s">
        <v>953</v>
      </c>
      <c r="F699" s="24" t="s">
        <v>1984</v>
      </c>
      <c r="G699" s="108">
        <v>4241</v>
      </c>
      <c r="H699" s="24">
        <v>122</v>
      </c>
    </row>
    <row r="700" spans="2:8">
      <c r="B700" s="24" t="s">
        <v>1955</v>
      </c>
      <c r="C700" s="24" t="s">
        <v>921</v>
      </c>
      <c r="D700" s="24" t="s">
        <v>952</v>
      </c>
      <c r="E700" s="24" t="s">
        <v>954</v>
      </c>
      <c r="F700" s="24" t="s">
        <v>1985</v>
      </c>
      <c r="G700" s="108">
        <v>4245</v>
      </c>
      <c r="H700" s="24">
        <v>231</v>
      </c>
    </row>
    <row r="701" spans="2:8">
      <c r="B701" s="24" t="s">
        <v>1955</v>
      </c>
      <c r="C701" s="24" t="s">
        <v>921</v>
      </c>
      <c r="D701" s="24" t="s">
        <v>952</v>
      </c>
      <c r="E701" s="24" t="s">
        <v>955</v>
      </c>
      <c r="F701" s="24" t="s">
        <v>1986</v>
      </c>
      <c r="G701" s="108">
        <v>4212</v>
      </c>
      <c r="H701" s="24">
        <v>743</v>
      </c>
    </row>
    <row r="702" spans="2:8">
      <c r="B702" s="24" t="s">
        <v>1955</v>
      </c>
      <c r="C702" s="24" t="s">
        <v>921</v>
      </c>
      <c r="D702" s="24" t="s">
        <v>952</v>
      </c>
      <c r="E702" s="24" t="s">
        <v>956</v>
      </c>
      <c r="F702" s="24" t="s">
        <v>1987</v>
      </c>
      <c r="G702" s="108">
        <v>7687</v>
      </c>
      <c r="H702" s="24">
        <v>86</v>
      </c>
    </row>
    <row r="703" spans="2:8">
      <c r="B703" s="24" t="s">
        <v>1955</v>
      </c>
      <c r="C703" s="24" t="s">
        <v>921</v>
      </c>
      <c r="D703" s="24" t="s">
        <v>952</v>
      </c>
      <c r="E703" s="24" t="s">
        <v>957</v>
      </c>
      <c r="F703" s="24" t="s">
        <v>1988</v>
      </c>
      <c r="G703" s="108">
        <v>4222</v>
      </c>
      <c r="H703" s="24">
        <v>28</v>
      </c>
    </row>
    <row r="704" spans="2:8">
      <c r="B704" s="24" t="s">
        <v>1955</v>
      </c>
      <c r="C704" s="24" t="s">
        <v>921</v>
      </c>
      <c r="D704" s="24" t="s">
        <v>952</v>
      </c>
      <c r="E704" s="24" t="s">
        <v>958</v>
      </c>
      <c r="F704" s="24" t="s">
        <v>1989</v>
      </c>
      <c r="G704" s="108">
        <v>16136</v>
      </c>
      <c r="H704" s="24">
        <v>45</v>
      </c>
    </row>
    <row r="705" spans="2:8">
      <c r="B705" s="24" t="s">
        <v>1955</v>
      </c>
      <c r="C705" s="24" t="s">
        <v>921</v>
      </c>
      <c r="D705" s="24" t="s">
        <v>952</v>
      </c>
      <c r="E705" s="24" t="s">
        <v>959</v>
      </c>
      <c r="F705" s="24" t="s">
        <v>1990</v>
      </c>
      <c r="G705" s="108">
        <v>4216</v>
      </c>
      <c r="H705" s="24">
        <v>62</v>
      </c>
    </row>
    <row r="706" spans="2:8">
      <c r="B706" s="24" t="s">
        <v>1955</v>
      </c>
      <c r="C706" s="24" t="s">
        <v>921</v>
      </c>
      <c r="D706" s="24" t="s">
        <v>952</v>
      </c>
      <c r="E706" s="24" t="s">
        <v>960</v>
      </c>
      <c r="F706" s="24" t="s">
        <v>1991</v>
      </c>
      <c r="G706" s="108">
        <v>7124</v>
      </c>
      <c r="H706" s="24">
        <v>10</v>
      </c>
    </row>
    <row r="707" spans="2:8">
      <c r="B707" s="24" t="s">
        <v>1955</v>
      </c>
      <c r="C707" s="24" t="s">
        <v>921</v>
      </c>
      <c r="D707" s="24" t="s">
        <v>952</v>
      </c>
      <c r="E707" s="24" t="s">
        <v>961</v>
      </c>
      <c r="F707" s="24" t="s">
        <v>1992</v>
      </c>
      <c r="G707" s="108">
        <v>4231</v>
      </c>
      <c r="H707" s="24">
        <v>31</v>
      </c>
    </row>
    <row r="708" spans="2:8">
      <c r="B708" s="24" t="s">
        <v>1955</v>
      </c>
      <c r="C708" s="24" t="s">
        <v>921</v>
      </c>
      <c r="D708" s="24" t="s">
        <v>952</v>
      </c>
      <c r="E708" s="24" t="s">
        <v>1101</v>
      </c>
      <c r="F708" s="24" t="s">
        <v>1993</v>
      </c>
      <c r="G708" s="108">
        <v>23956</v>
      </c>
      <c r="H708" s="24">
        <v>9</v>
      </c>
    </row>
    <row r="709" spans="2:8">
      <c r="B709" s="24" t="s">
        <v>1955</v>
      </c>
      <c r="C709" s="24" t="s">
        <v>921</v>
      </c>
      <c r="D709" s="24" t="s">
        <v>952</v>
      </c>
      <c r="E709" s="24" t="s">
        <v>1103</v>
      </c>
      <c r="F709" s="24" t="s">
        <v>1994</v>
      </c>
      <c r="G709" s="108">
        <v>24719</v>
      </c>
      <c r="H709" s="24">
        <v>44</v>
      </c>
    </row>
    <row r="710" spans="2:8">
      <c r="B710" s="24" t="s">
        <v>1955</v>
      </c>
      <c r="C710" s="24" t="s">
        <v>921</v>
      </c>
      <c r="D710" s="24" t="s">
        <v>952</v>
      </c>
      <c r="E710" s="24" t="s">
        <v>962</v>
      </c>
      <c r="F710" s="24" t="s">
        <v>1995</v>
      </c>
      <c r="G710" s="108">
        <v>4243</v>
      </c>
      <c r="H710" s="24">
        <v>53</v>
      </c>
    </row>
    <row r="711" spans="2:8">
      <c r="B711" s="24" t="s">
        <v>1955</v>
      </c>
      <c r="C711" s="24" t="s">
        <v>921</v>
      </c>
      <c r="D711" s="24" t="s">
        <v>952</v>
      </c>
      <c r="E711" s="24" t="s">
        <v>963</v>
      </c>
      <c r="F711" s="24" t="s">
        <v>1996</v>
      </c>
      <c r="G711" s="108">
        <v>6994</v>
      </c>
      <c r="H711" s="24">
        <v>34</v>
      </c>
    </row>
    <row r="712" spans="2:8">
      <c r="B712" s="24" t="s">
        <v>1955</v>
      </c>
      <c r="C712" s="24" t="s">
        <v>921</v>
      </c>
      <c r="D712" s="24" t="s">
        <v>952</v>
      </c>
      <c r="E712" s="24" t="s">
        <v>964</v>
      </c>
      <c r="F712" s="24" t="s">
        <v>1997</v>
      </c>
      <c r="G712" s="108">
        <v>16137</v>
      </c>
      <c r="H712" s="24">
        <v>14</v>
      </c>
    </row>
    <row r="713" spans="2:8">
      <c r="B713" s="24" t="s">
        <v>1955</v>
      </c>
      <c r="C713" s="24" t="s">
        <v>921</v>
      </c>
      <c r="D713" s="24" t="s">
        <v>952</v>
      </c>
      <c r="E713" s="24" t="s">
        <v>965</v>
      </c>
      <c r="F713" s="24" t="s">
        <v>1998</v>
      </c>
      <c r="G713" s="108">
        <v>4246</v>
      </c>
      <c r="H713" s="24">
        <v>29</v>
      </c>
    </row>
    <row r="714" spans="2:8">
      <c r="B714" s="24" t="s">
        <v>1955</v>
      </c>
      <c r="C714" s="24" t="s">
        <v>921</v>
      </c>
      <c r="D714" s="24" t="s">
        <v>952</v>
      </c>
      <c r="E714" s="24" t="s">
        <v>966</v>
      </c>
      <c r="F714" s="24" t="s">
        <v>1999</v>
      </c>
      <c r="G714" s="108">
        <v>4242</v>
      </c>
      <c r="H714" s="24">
        <v>33</v>
      </c>
    </row>
    <row r="715" spans="2:8">
      <c r="B715" s="24" t="s">
        <v>1955</v>
      </c>
      <c r="C715" s="24" t="s">
        <v>921</v>
      </c>
      <c r="D715" s="24" t="s">
        <v>952</v>
      </c>
      <c r="E715" s="24" t="s">
        <v>967</v>
      </c>
      <c r="F715" s="24" t="s">
        <v>2000</v>
      </c>
      <c r="G715" s="108">
        <v>15392</v>
      </c>
      <c r="H715" s="24">
        <v>14</v>
      </c>
    </row>
    <row r="716" spans="2:8">
      <c r="B716" s="24" t="s">
        <v>1955</v>
      </c>
      <c r="C716" s="24" t="s">
        <v>921</v>
      </c>
      <c r="D716" s="24" t="s">
        <v>952</v>
      </c>
      <c r="E716" s="24" t="s">
        <v>968</v>
      </c>
      <c r="F716" s="24" t="s">
        <v>2001</v>
      </c>
      <c r="G716" s="108">
        <v>13849</v>
      </c>
      <c r="H716" s="24">
        <v>24</v>
      </c>
    </row>
    <row r="717" spans="2:8">
      <c r="B717" s="24" t="s">
        <v>1955</v>
      </c>
      <c r="C717" s="24" t="s">
        <v>921</v>
      </c>
      <c r="D717" s="24" t="s">
        <v>969</v>
      </c>
      <c r="E717" s="24" t="s">
        <v>970</v>
      </c>
      <c r="F717" s="24" t="s">
        <v>2002</v>
      </c>
      <c r="G717" s="108">
        <v>4219</v>
      </c>
      <c r="H717" s="24">
        <v>103</v>
      </c>
    </row>
    <row r="718" spans="2:8">
      <c r="B718" s="24" t="s">
        <v>1955</v>
      </c>
      <c r="C718" s="24" t="s">
        <v>921</v>
      </c>
      <c r="D718" s="24" t="s">
        <v>969</v>
      </c>
      <c r="E718" s="24" t="s">
        <v>971</v>
      </c>
      <c r="F718" s="24" t="s">
        <v>2003</v>
      </c>
      <c r="G718" s="108">
        <v>4213</v>
      </c>
      <c r="H718" s="24">
        <v>1133</v>
      </c>
    </row>
    <row r="719" spans="2:8">
      <c r="B719" s="24" t="s">
        <v>1955</v>
      </c>
      <c r="C719" s="24" t="s">
        <v>921</v>
      </c>
      <c r="D719" s="24" t="s">
        <v>969</v>
      </c>
      <c r="E719" s="24" t="s">
        <v>972</v>
      </c>
      <c r="F719" s="24" t="s">
        <v>2004</v>
      </c>
      <c r="G719" s="108">
        <v>4211</v>
      </c>
      <c r="H719" s="24">
        <v>1559</v>
      </c>
    </row>
    <row r="720" spans="2:8">
      <c r="B720" s="24" t="s">
        <v>1955</v>
      </c>
      <c r="C720" s="24" t="s">
        <v>921</v>
      </c>
      <c r="D720" s="24" t="s">
        <v>969</v>
      </c>
      <c r="E720" s="24" t="s">
        <v>973</v>
      </c>
      <c r="F720" s="24" t="s">
        <v>2005</v>
      </c>
      <c r="G720" s="108">
        <v>4221</v>
      </c>
      <c r="H720" s="24">
        <v>12</v>
      </c>
    </row>
    <row r="721" spans="2:8">
      <c r="B721" s="24" t="s">
        <v>1955</v>
      </c>
      <c r="C721" s="24" t="s">
        <v>921</v>
      </c>
      <c r="D721" s="24" t="s">
        <v>969</v>
      </c>
      <c r="E721" s="24" t="s">
        <v>974</v>
      </c>
      <c r="F721" s="24" t="s">
        <v>2006</v>
      </c>
      <c r="G721" s="108">
        <v>4215</v>
      </c>
      <c r="H721" s="24">
        <v>101</v>
      </c>
    </row>
    <row r="722" spans="2:8">
      <c r="B722" s="24" t="s">
        <v>1955</v>
      </c>
      <c r="C722" s="24" t="s">
        <v>921</v>
      </c>
      <c r="D722" s="24" t="s">
        <v>969</v>
      </c>
      <c r="E722" s="24" t="s">
        <v>975</v>
      </c>
      <c r="F722" s="24" t="s">
        <v>2007</v>
      </c>
      <c r="G722" s="108">
        <v>10007</v>
      </c>
      <c r="H722" s="24">
        <v>19</v>
      </c>
    </row>
    <row r="723" spans="2:8">
      <c r="B723" s="24" t="s">
        <v>1955</v>
      </c>
      <c r="C723" s="24" t="s">
        <v>921</v>
      </c>
      <c r="D723" s="24" t="s">
        <v>969</v>
      </c>
      <c r="E723" s="24" t="s">
        <v>976</v>
      </c>
      <c r="F723" s="24" t="s">
        <v>2008</v>
      </c>
      <c r="G723" s="108">
        <v>4214</v>
      </c>
      <c r="H723" s="24">
        <v>132</v>
      </c>
    </row>
    <row r="724" spans="2:8">
      <c r="B724" s="24" t="s">
        <v>1955</v>
      </c>
      <c r="C724" s="24" t="s">
        <v>921</v>
      </c>
      <c r="D724" s="24" t="s">
        <v>969</v>
      </c>
      <c r="E724" s="24" t="s">
        <v>977</v>
      </c>
      <c r="F724" s="24" t="s">
        <v>2009</v>
      </c>
      <c r="G724" s="108">
        <v>7168</v>
      </c>
      <c r="H724" s="24">
        <v>249</v>
      </c>
    </row>
    <row r="725" spans="2:8">
      <c r="B725" s="24" t="s">
        <v>1955</v>
      </c>
      <c r="C725" s="24" t="s">
        <v>921</v>
      </c>
      <c r="D725" s="24" t="s">
        <v>969</v>
      </c>
      <c r="E725" s="24" t="s">
        <v>978</v>
      </c>
      <c r="F725" s="24" t="s">
        <v>2010</v>
      </c>
      <c r="G725" s="108">
        <v>4220</v>
      </c>
      <c r="H725" s="24">
        <v>53</v>
      </c>
    </row>
    <row r="726" spans="2:8">
      <c r="B726" s="24" t="s">
        <v>1955</v>
      </c>
      <c r="C726" s="24" t="s">
        <v>921</v>
      </c>
      <c r="D726" s="24" t="s">
        <v>969</v>
      </c>
      <c r="E726" s="24" t="s">
        <v>979</v>
      </c>
      <c r="F726" s="24" t="s">
        <v>2011</v>
      </c>
      <c r="G726" s="108">
        <v>10804</v>
      </c>
      <c r="H726" s="24">
        <v>32</v>
      </c>
    </row>
    <row r="727" spans="2:8">
      <c r="B727" s="24" t="s">
        <v>1955</v>
      </c>
      <c r="C727" s="24" t="s">
        <v>921</v>
      </c>
      <c r="D727" s="24" t="s">
        <v>969</v>
      </c>
      <c r="E727" s="24" t="s">
        <v>980</v>
      </c>
      <c r="F727" s="24" t="s">
        <v>2012</v>
      </c>
      <c r="G727" s="108">
        <v>7024</v>
      </c>
      <c r="H727" s="24">
        <v>32</v>
      </c>
    </row>
    <row r="728" spans="2:8">
      <c r="B728" s="24" t="s">
        <v>1955</v>
      </c>
      <c r="C728" s="24" t="s">
        <v>921</v>
      </c>
      <c r="D728" s="24" t="s">
        <v>969</v>
      </c>
      <c r="E728" s="24" t="s">
        <v>981</v>
      </c>
      <c r="F728" s="24" t="s">
        <v>2013</v>
      </c>
      <c r="G728" s="108">
        <v>4217</v>
      </c>
      <c r="H728" s="24">
        <v>53</v>
      </c>
    </row>
    <row r="729" spans="2:8">
      <c r="B729" s="24" t="s">
        <v>1955</v>
      </c>
      <c r="C729" s="24" t="s">
        <v>921</v>
      </c>
      <c r="D729" s="24" t="s">
        <v>969</v>
      </c>
      <c r="E729" s="24" t="s">
        <v>982</v>
      </c>
      <c r="F729" s="24" t="s">
        <v>2014</v>
      </c>
      <c r="G729" s="108">
        <v>4218</v>
      </c>
      <c r="H729" s="24">
        <v>49</v>
      </c>
    </row>
    <row r="730" spans="2:8">
      <c r="B730" s="24" t="s">
        <v>1955</v>
      </c>
      <c r="C730" s="24" t="s">
        <v>921</v>
      </c>
      <c r="D730" s="24" t="s">
        <v>969</v>
      </c>
      <c r="E730" s="24" t="s">
        <v>1104</v>
      </c>
      <c r="F730" s="24" t="s">
        <v>2015</v>
      </c>
      <c r="G730" s="108">
        <v>25207</v>
      </c>
      <c r="H730" s="24">
        <v>49</v>
      </c>
    </row>
    <row r="731" spans="2:8">
      <c r="B731" s="24" t="s">
        <v>1955</v>
      </c>
      <c r="C731" s="24" t="s">
        <v>921</v>
      </c>
      <c r="D731" s="24" t="s">
        <v>983</v>
      </c>
      <c r="E731" s="24" t="s">
        <v>984</v>
      </c>
      <c r="F731" s="24" t="s">
        <v>2016</v>
      </c>
      <c r="G731" s="108">
        <v>4236</v>
      </c>
      <c r="H731" s="24">
        <v>301</v>
      </c>
    </row>
    <row r="732" spans="2:8">
      <c r="B732" s="24" t="s">
        <v>1955</v>
      </c>
      <c r="C732" s="24" t="s">
        <v>921</v>
      </c>
      <c r="D732" s="24" t="s">
        <v>983</v>
      </c>
      <c r="E732" s="24" t="s">
        <v>985</v>
      </c>
      <c r="F732" s="24" t="s">
        <v>2017</v>
      </c>
      <c r="G732" s="108">
        <v>4247</v>
      </c>
      <c r="H732" s="24">
        <v>507</v>
      </c>
    </row>
    <row r="733" spans="2:8">
      <c r="B733" s="24" t="s">
        <v>1955</v>
      </c>
      <c r="C733" s="24" t="s">
        <v>921</v>
      </c>
      <c r="D733" s="24" t="s">
        <v>983</v>
      </c>
      <c r="E733" s="24" t="s">
        <v>986</v>
      </c>
      <c r="F733" s="24" t="s">
        <v>2018</v>
      </c>
      <c r="G733" s="108">
        <v>4249</v>
      </c>
      <c r="H733" s="24">
        <v>361</v>
      </c>
    </row>
    <row r="734" spans="2:8">
      <c r="B734" s="24" t="s">
        <v>1955</v>
      </c>
      <c r="C734" s="24" t="s">
        <v>921</v>
      </c>
      <c r="D734" s="24" t="s">
        <v>983</v>
      </c>
      <c r="E734" s="24" t="s">
        <v>987</v>
      </c>
      <c r="F734" s="24" t="s">
        <v>2019</v>
      </c>
      <c r="G734" s="108">
        <v>4250</v>
      </c>
      <c r="H734" s="24">
        <v>332</v>
      </c>
    </row>
    <row r="735" spans="2:8">
      <c r="B735" s="24" t="s">
        <v>1955</v>
      </c>
      <c r="C735" s="24" t="s">
        <v>921</v>
      </c>
      <c r="D735" s="24" t="s">
        <v>983</v>
      </c>
      <c r="E735" s="24" t="s">
        <v>988</v>
      </c>
      <c r="F735" s="24" t="s">
        <v>2020</v>
      </c>
      <c r="G735" s="108">
        <v>4254</v>
      </c>
      <c r="H735" s="24">
        <v>280</v>
      </c>
    </row>
    <row r="736" spans="2:8">
      <c r="B736" s="24" t="s">
        <v>1955</v>
      </c>
      <c r="C736" s="24" t="s">
        <v>921</v>
      </c>
      <c r="D736" s="24" t="s">
        <v>983</v>
      </c>
      <c r="E736" s="24" t="s">
        <v>989</v>
      </c>
      <c r="F736" s="24" t="s">
        <v>2021</v>
      </c>
      <c r="G736" s="108">
        <v>9967</v>
      </c>
      <c r="H736" s="24">
        <v>33</v>
      </c>
    </row>
    <row r="737" spans="2:8">
      <c r="B737" s="24" t="s">
        <v>1955</v>
      </c>
      <c r="C737" s="24" t="s">
        <v>921</v>
      </c>
      <c r="D737" s="24" t="s">
        <v>983</v>
      </c>
      <c r="E737" s="24" t="s">
        <v>990</v>
      </c>
      <c r="F737" s="24" t="s">
        <v>2022</v>
      </c>
      <c r="G737" s="108">
        <v>7017</v>
      </c>
      <c r="H737" s="24">
        <v>62</v>
      </c>
    </row>
    <row r="738" spans="2:8">
      <c r="B738" s="24" t="s">
        <v>1955</v>
      </c>
      <c r="C738" s="24" t="s">
        <v>921</v>
      </c>
      <c r="D738" s="24" t="s">
        <v>983</v>
      </c>
      <c r="E738" s="24" t="s">
        <v>991</v>
      </c>
      <c r="F738" s="24" t="s">
        <v>2023</v>
      </c>
      <c r="G738" s="108">
        <v>4239</v>
      </c>
      <c r="H738" s="24">
        <v>133</v>
      </c>
    </row>
    <row r="739" spans="2:8">
      <c r="B739" s="24" t="s">
        <v>1955</v>
      </c>
      <c r="C739" s="24" t="s">
        <v>921</v>
      </c>
      <c r="D739" s="24" t="s">
        <v>983</v>
      </c>
      <c r="E739" s="24" t="s">
        <v>992</v>
      </c>
      <c r="F739" s="24" t="s">
        <v>2024</v>
      </c>
      <c r="G739" s="108">
        <v>16134</v>
      </c>
      <c r="H739" s="24">
        <v>28</v>
      </c>
    </row>
    <row r="740" spans="2:8">
      <c r="B740" s="24" t="s">
        <v>1955</v>
      </c>
      <c r="C740" s="24" t="s">
        <v>921</v>
      </c>
      <c r="D740" s="24" t="s">
        <v>983</v>
      </c>
      <c r="E740" s="24" t="s">
        <v>993</v>
      </c>
      <c r="F740" s="24" t="s">
        <v>2025</v>
      </c>
      <c r="G740" s="108">
        <v>4240</v>
      </c>
      <c r="H740" s="24">
        <v>13</v>
      </c>
    </row>
    <row r="741" spans="2:8">
      <c r="B741" s="24" t="s">
        <v>1955</v>
      </c>
      <c r="C741" s="24" t="s">
        <v>921</v>
      </c>
      <c r="D741" s="24" t="s">
        <v>983</v>
      </c>
      <c r="E741" s="24" t="s">
        <v>994</v>
      </c>
      <c r="F741" s="24" t="s">
        <v>2026</v>
      </c>
      <c r="G741" s="108">
        <v>4253</v>
      </c>
      <c r="H741" s="24">
        <v>89</v>
      </c>
    </row>
    <row r="742" spans="2:8">
      <c r="B742" s="24" t="s">
        <v>1955</v>
      </c>
      <c r="C742" s="24" t="s">
        <v>921</v>
      </c>
      <c r="D742" s="24" t="s">
        <v>983</v>
      </c>
      <c r="E742" s="24" t="s">
        <v>995</v>
      </c>
      <c r="F742" s="24" t="s">
        <v>2027</v>
      </c>
      <c r="G742" s="108">
        <v>7166</v>
      </c>
      <c r="H742" s="24">
        <v>45</v>
      </c>
    </row>
    <row r="743" spans="2:8">
      <c r="B743" s="24" t="s">
        <v>1955</v>
      </c>
      <c r="C743" s="24" t="s">
        <v>921</v>
      </c>
      <c r="D743" s="24" t="s">
        <v>983</v>
      </c>
      <c r="E743" s="24" t="s">
        <v>996</v>
      </c>
      <c r="F743" s="24" t="s">
        <v>2028</v>
      </c>
      <c r="G743" s="108">
        <v>4251</v>
      </c>
      <c r="H743" s="24">
        <v>64</v>
      </c>
    </row>
    <row r="744" spans="2:8">
      <c r="B744" s="24" t="s">
        <v>1955</v>
      </c>
      <c r="C744" s="24" t="s">
        <v>921</v>
      </c>
      <c r="D744" s="24" t="s">
        <v>983</v>
      </c>
      <c r="E744" s="24" t="s">
        <v>997</v>
      </c>
      <c r="F744" s="24" t="s">
        <v>2029</v>
      </c>
      <c r="G744" s="108">
        <v>7053</v>
      </c>
      <c r="H744" s="24">
        <v>39</v>
      </c>
    </row>
    <row r="745" spans="2:8">
      <c r="B745" s="24" t="s">
        <v>1955</v>
      </c>
      <c r="C745" s="24" t="s">
        <v>921</v>
      </c>
      <c r="D745" s="24" t="s">
        <v>983</v>
      </c>
      <c r="E745" s="24" t="s">
        <v>998</v>
      </c>
      <c r="F745" s="24" t="s">
        <v>2030</v>
      </c>
      <c r="G745" s="108">
        <v>4255</v>
      </c>
      <c r="H745" s="24">
        <v>57</v>
      </c>
    </row>
    <row r="746" spans="2:8">
      <c r="B746" s="24" t="s">
        <v>1955</v>
      </c>
      <c r="C746" s="24" t="s">
        <v>921</v>
      </c>
      <c r="D746" s="24" t="s">
        <v>983</v>
      </c>
      <c r="E746" s="24" t="s">
        <v>999</v>
      </c>
      <c r="F746" s="24" t="s">
        <v>2031</v>
      </c>
      <c r="G746" s="108">
        <v>4252</v>
      </c>
      <c r="H746" s="24">
        <v>60</v>
      </c>
    </row>
    <row r="747" spans="2:8">
      <c r="B747" s="24" t="s">
        <v>1955</v>
      </c>
      <c r="C747" s="24" t="s">
        <v>921</v>
      </c>
      <c r="D747" s="24" t="s">
        <v>983</v>
      </c>
      <c r="E747" s="24" t="s">
        <v>1000</v>
      </c>
      <c r="F747" s="24" t="s">
        <v>2032</v>
      </c>
      <c r="G747" s="108">
        <v>16139</v>
      </c>
      <c r="H747" s="24">
        <v>10</v>
      </c>
    </row>
    <row r="748" spans="2:8">
      <c r="B748" s="24" t="s">
        <v>1955</v>
      </c>
      <c r="C748" s="24" t="s">
        <v>921</v>
      </c>
      <c r="D748" s="24" t="s">
        <v>1001</v>
      </c>
      <c r="E748" s="24" t="s">
        <v>1002</v>
      </c>
      <c r="F748" s="24" t="s">
        <v>2033</v>
      </c>
      <c r="G748" s="108">
        <v>4262</v>
      </c>
      <c r="H748" s="24">
        <v>137</v>
      </c>
    </row>
    <row r="749" spans="2:8">
      <c r="B749" s="24" t="s">
        <v>1955</v>
      </c>
      <c r="C749" s="24" t="s">
        <v>921</v>
      </c>
      <c r="D749" s="24" t="s">
        <v>1001</v>
      </c>
      <c r="E749" s="24" t="s">
        <v>1003</v>
      </c>
      <c r="F749" s="24" t="s">
        <v>2034</v>
      </c>
      <c r="G749" s="108">
        <v>4261</v>
      </c>
      <c r="H749" s="24">
        <v>114</v>
      </c>
    </row>
    <row r="750" spans="2:8">
      <c r="B750" s="24" t="s">
        <v>1955</v>
      </c>
      <c r="C750" s="24" t="s">
        <v>921</v>
      </c>
      <c r="D750" s="24" t="s">
        <v>1001</v>
      </c>
      <c r="E750" s="24" t="s">
        <v>1004</v>
      </c>
      <c r="F750" s="24" t="s">
        <v>2035</v>
      </c>
      <c r="G750" s="108">
        <v>4264</v>
      </c>
      <c r="H750" s="24">
        <v>51</v>
      </c>
    </row>
    <row r="751" spans="2:8">
      <c r="B751" s="24" t="s">
        <v>1955</v>
      </c>
      <c r="C751" s="24" t="s">
        <v>921</v>
      </c>
      <c r="D751" s="24" t="s">
        <v>1001</v>
      </c>
      <c r="E751" s="24" t="s">
        <v>1005</v>
      </c>
      <c r="F751" s="24" t="s">
        <v>2036</v>
      </c>
      <c r="G751" s="108">
        <v>4263</v>
      </c>
      <c r="H751" s="24">
        <v>35</v>
      </c>
    </row>
    <row r="752" spans="2:8">
      <c r="B752" s="24" t="s">
        <v>1955</v>
      </c>
      <c r="C752" s="24" t="s">
        <v>921</v>
      </c>
      <c r="D752" s="24" t="s">
        <v>1001</v>
      </c>
      <c r="E752" s="24" t="s">
        <v>1006</v>
      </c>
      <c r="F752" s="24" t="s">
        <v>2037</v>
      </c>
      <c r="G752" s="108">
        <v>4266</v>
      </c>
      <c r="H752" s="24">
        <v>30</v>
      </c>
    </row>
    <row r="753" spans="2:8">
      <c r="B753" s="24" t="s">
        <v>1955</v>
      </c>
      <c r="C753" s="24" t="s">
        <v>1007</v>
      </c>
      <c r="D753" s="24" t="s">
        <v>1008</v>
      </c>
      <c r="E753" s="24" t="s">
        <v>1009</v>
      </c>
      <c r="F753" s="24" t="s">
        <v>2038</v>
      </c>
      <c r="G753" s="108">
        <v>4274</v>
      </c>
      <c r="H753" s="24">
        <v>332</v>
      </c>
    </row>
    <row r="754" spans="2:8">
      <c r="B754" s="24" t="s">
        <v>1955</v>
      </c>
      <c r="C754" s="24" t="s">
        <v>1007</v>
      </c>
      <c r="D754" s="24" t="s">
        <v>1008</v>
      </c>
      <c r="E754" s="24" t="s">
        <v>1010</v>
      </c>
      <c r="F754" s="24" t="s">
        <v>2039</v>
      </c>
      <c r="G754" s="108">
        <v>4278</v>
      </c>
      <c r="H754" s="24">
        <v>85</v>
      </c>
    </row>
    <row r="755" spans="2:8">
      <c r="B755" s="24" t="s">
        <v>1955</v>
      </c>
      <c r="C755" s="24" t="s">
        <v>1007</v>
      </c>
      <c r="D755" s="24" t="s">
        <v>1008</v>
      </c>
      <c r="E755" s="24" t="s">
        <v>1011</v>
      </c>
      <c r="F755" s="24" t="s">
        <v>2040</v>
      </c>
      <c r="G755" s="108">
        <v>4276</v>
      </c>
      <c r="H755" s="24">
        <v>207</v>
      </c>
    </row>
    <row r="756" spans="2:8">
      <c r="B756" s="24" t="s">
        <v>1955</v>
      </c>
      <c r="C756" s="24" t="s">
        <v>1007</v>
      </c>
      <c r="D756" s="24" t="s">
        <v>1008</v>
      </c>
      <c r="E756" s="24" t="s">
        <v>1013</v>
      </c>
      <c r="F756" s="24" t="s">
        <v>2041</v>
      </c>
      <c r="G756" s="108">
        <v>9964</v>
      </c>
      <c r="H756" s="24">
        <v>17</v>
      </c>
    </row>
    <row r="757" spans="2:8">
      <c r="B757" s="24" t="s">
        <v>1955</v>
      </c>
      <c r="C757" s="24" t="s">
        <v>1007</v>
      </c>
      <c r="D757" s="24" t="s">
        <v>1008</v>
      </c>
      <c r="E757" s="24" t="s">
        <v>1014</v>
      </c>
      <c r="F757" s="24" t="s">
        <v>2042</v>
      </c>
      <c r="G757" s="108">
        <v>20868</v>
      </c>
      <c r="H757" s="24">
        <v>21</v>
      </c>
    </row>
    <row r="758" spans="2:8">
      <c r="B758" s="24" t="s">
        <v>1955</v>
      </c>
      <c r="C758" s="24" t="s">
        <v>1007</v>
      </c>
      <c r="D758" s="24" t="s">
        <v>1008</v>
      </c>
      <c r="E758" s="24" t="s">
        <v>1015</v>
      </c>
      <c r="F758" s="24" t="s">
        <v>2043</v>
      </c>
      <c r="G758" s="108">
        <v>4275</v>
      </c>
      <c r="H758" s="24">
        <v>18</v>
      </c>
    </row>
    <row r="759" spans="2:8">
      <c r="B759" s="24" t="s">
        <v>1955</v>
      </c>
      <c r="C759" s="24" t="s">
        <v>1007</v>
      </c>
      <c r="D759" s="24" t="s">
        <v>1008</v>
      </c>
      <c r="E759" s="24" t="s">
        <v>1016</v>
      </c>
      <c r="F759" s="24" t="s">
        <v>2044</v>
      </c>
      <c r="G759" s="108">
        <v>4277</v>
      </c>
      <c r="H759" s="24">
        <v>85</v>
      </c>
    </row>
    <row r="760" spans="2:8">
      <c r="B760" s="24" t="s">
        <v>1955</v>
      </c>
      <c r="C760" s="24" t="s">
        <v>1007</v>
      </c>
      <c r="D760" s="24" t="s">
        <v>1008</v>
      </c>
      <c r="E760" s="24" t="s">
        <v>1017</v>
      </c>
      <c r="F760" s="24" t="s">
        <v>2045</v>
      </c>
      <c r="G760" s="108">
        <v>16135</v>
      </c>
      <c r="H760" s="24">
        <v>16</v>
      </c>
    </row>
    <row r="761" spans="2:8">
      <c r="B761" s="24" t="s">
        <v>1955</v>
      </c>
      <c r="C761" s="24" t="s">
        <v>1007</v>
      </c>
      <c r="D761" s="24" t="s">
        <v>1018</v>
      </c>
      <c r="E761" s="24" t="s">
        <v>1019</v>
      </c>
      <c r="F761" s="24" t="s">
        <v>2046</v>
      </c>
      <c r="G761" s="108">
        <v>4280</v>
      </c>
      <c r="H761" s="24">
        <v>107</v>
      </c>
    </row>
    <row r="762" spans="2:8">
      <c r="B762" s="24" t="s">
        <v>1955</v>
      </c>
      <c r="C762" s="24" t="s">
        <v>1007</v>
      </c>
      <c r="D762" s="24" t="s">
        <v>1018</v>
      </c>
      <c r="E762" s="24" t="s">
        <v>1020</v>
      </c>
      <c r="F762" s="24" t="s">
        <v>2047</v>
      </c>
      <c r="G762" s="108">
        <v>4284</v>
      </c>
      <c r="H762" s="24">
        <v>102</v>
      </c>
    </row>
    <row r="763" spans="2:8">
      <c r="B763" s="24" t="s">
        <v>1955</v>
      </c>
      <c r="C763" s="24" t="s">
        <v>1007</v>
      </c>
      <c r="D763" s="24" t="s">
        <v>1018</v>
      </c>
      <c r="E763" s="24" t="s">
        <v>1021</v>
      </c>
      <c r="F763" s="24" t="s">
        <v>2048</v>
      </c>
      <c r="G763" s="108">
        <v>4282</v>
      </c>
      <c r="H763" s="24">
        <v>86</v>
      </c>
    </row>
    <row r="764" spans="2:8">
      <c r="B764" s="24" t="s">
        <v>1955</v>
      </c>
      <c r="C764" s="24" t="s">
        <v>1007</v>
      </c>
      <c r="D764" s="24" t="s">
        <v>1018</v>
      </c>
      <c r="E764" s="24" t="s">
        <v>1022</v>
      </c>
      <c r="F764" s="24" t="s">
        <v>2049</v>
      </c>
      <c r="G764" s="108">
        <v>4281</v>
      </c>
      <c r="H764" s="24">
        <v>68</v>
      </c>
    </row>
    <row r="765" spans="2:8">
      <c r="B765" s="24" t="s">
        <v>1955</v>
      </c>
      <c r="C765" s="24" t="s">
        <v>1007</v>
      </c>
      <c r="D765" s="24" t="s">
        <v>1018</v>
      </c>
      <c r="E765" s="24" t="s">
        <v>1023</v>
      </c>
      <c r="F765" s="24" t="s">
        <v>2050</v>
      </c>
      <c r="G765" s="108">
        <v>4279</v>
      </c>
      <c r="H765" s="24">
        <v>194</v>
      </c>
    </row>
    <row r="766" spans="2:8">
      <c r="B766" s="24" t="s">
        <v>1955</v>
      </c>
      <c r="C766" s="24" t="s">
        <v>1007</v>
      </c>
      <c r="D766" s="24" t="s">
        <v>1018</v>
      </c>
      <c r="E766" s="24" t="s">
        <v>1024</v>
      </c>
      <c r="F766" s="24" t="s">
        <v>2051</v>
      </c>
      <c r="G766" s="108">
        <v>4283</v>
      </c>
      <c r="H766" s="24">
        <v>57</v>
      </c>
    </row>
    <row r="767" spans="2:8">
      <c r="B767" s="24" t="s">
        <v>1955</v>
      </c>
      <c r="C767" s="24" t="s">
        <v>1007</v>
      </c>
      <c r="D767" s="24" t="s">
        <v>1018</v>
      </c>
      <c r="E767" s="24" t="s">
        <v>1025</v>
      </c>
      <c r="F767" s="24" t="s">
        <v>2052</v>
      </c>
      <c r="G767" s="108">
        <v>7125</v>
      </c>
      <c r="H767" s="24">
        <v>34</v>
      </c>
    </row>
    <row r="768" spans="2:8">
      <c r="B768" s="24" t="s">
        <v>1955</v>
      </c>
      <c r="C768" s="24" t="s">
        <v>1007</v>
      </c>
      <c r="D768" s="24" t="s">
        <v>1018</v>
      </c>
      <c r="E768" s="24" t="s">
        <v>1026</v>
      </c>
      <c r="F768" s="24" t="s">
        <v>2053</v>
      </c>
      <c r="G768" s="108">
        <v>7167</v>
      </c>
      <c r="H768" s="24">
        <v>4</v>
      </c>
    </row>
    <row r="769" spans="2:8">
      <c r="B769" s="24" t="s">
        <v>1955</v>
      </c>
      <c r="C769" s="24" t="s">
        <v>1007</v>
      </c>
      <c r="D769" s="24" t="s">
        <v>1018</v>
      </c>
      <c r="E769" s="24" t="s">
        <v>1027</v>
      </c>
      <c r="F769" s="24" t="s">
        <v>2054</v>
      </c>
      <c r="G769" s="108">
        <v>4285</v>
      </c>
      <c r="H769" s="24">
        <v>43</v>
      </c>
    </row>
    <row r="770" spans="2:8">
      <c r="B770" s="24" t="s">
        <v>1955</v>
      </c>
      <c r="C770" s="24" t="s">
        <v>1007</v>
      </c>
      <c r="D770" s="24" t="s">
        <v>1018</v>
      </c>
      <c r="E770" s="24" t="s">
        <v>1028</v>
      </c>
      <c r="F770" s="24" t="s">
        <v>2055</v>
      </c>
      <c r="G770" s="108">
        <v>4286</v>
      </c>
      <c r="H770" s="24">
        <v>62</v>
      </c>
    </row>
    <row r="771" spans="2:8">
      <c r="B771" s="24" t="s">
        <v>1955</v>
      </c>
      <c r="C771" s="24" t="s">
        <v>1007</v>
      </c>
      <c r="D771" s="24" t="s">
        <v>1018</v>
      </c>
      <c r="E771" s="24" t="s">
        <v>1029</v>
      </c>
      <c r="F771" s="24" t="s">
        <v>2056</v>
      </c>
      <c r="G771" s="108">
        <v>18120</v>
      </c>
      <c r="H771" s="24">
        <v>21</v>
      </c>
    </row>
    <row r="772" spans="2:8">
      <c r="B772" s="24" t="s">
        <v>1955</v>
      </c>
      <c r="C772" s="24" t="s">
        <v>1007</v>
      </c>
      <c r="D772" s="24" t="s">
        <v>1018</v>
      </c>
      <c r="E772" s="24" t="s">
        <v>1030</v>
      </c>
      <c r="F772" s="24" t="s">
        <v>2057</v>
      </c>
      <c r="G772" s="108">
        <v>6995</v>
      </c>
      <c r="H772" s="24">
        <v>5</v>
      </c>
    </row>
    <row r="773" spans="2:8">
      <c r="B773" s="24" t="s">
        <v>1955</v>
      </c>
      <c r="C773" s="24" t="s">
        <v>1007</v>
      </c>
      <c r="D773" s="24" t="s">
        <v>1018</v>
      </c>
      <c r="E773" s="24" t="s">
        <v>1031</v>
      </c>
      <c r="F773" s="24" t="s">
        <v>2058</v>
      </c>
      <c r="G773" s="108">
        <v>4287</v>
      </c>
      <c r="H773" s="24">
        <v>28</v>
      </c>
    </row>
    <row r="774" spans="2:8">
      <c r="B774" s="24" t="s">
        <v>1955</v>
      </c>
      <c r="C774" s="24" t="s">
        <v>1007</v>
      </c>
      <c r="D774" s="24" t="s">
        <v>1032</v>
      </c>
      <c r="E774" s="24" t="s">
        <v>1033</v>
      </c>
      <c r="F774" s="24" t="s">
        <v>2059</v>
      </c>
      <c r="G774" s="108">
        <v>4288</v>
      </c>
      <c r="H774" s="24">
        <v>168</v>
      </c>
    </row>
    <row r="775" spans="2:8">
      <c r="B775" s="24" t="s">
        <v>1955</v>
      </c>
      <c r="C775" s="24" t="s">
        <v>1007</v>
      </c>
      <c r="D775" s="24" t="s">
        <v>1032</v>
      </c>
      <c r="E775" s="24" t="s">
        <v>1034</v>
      </c>
      <c r="F775" s="24" t="s">
        <v>2060</v>
      </c>
      <c r="G775" s="108">
        <v>4290</v>
      </c>
      <c r="H775" s="24">
        <v>142</v>
      </c>
    </row>
    <row r="776" spans="2:8">
      <c r="B776" s="24" t="s">
        <v>1955</v>
      </c>
      <c r="C776" s="24" t="s">
        <v>1007</v>
      </c>
      <c r="D776" s="24" t="s">
        <v>1032</v>
      </c>
      <c r="E776" s="24" t="s">
        <v>1035</v>
      </c>
      <c r="F776" s="24" t="s">
        <v>2061</v>
      </c>
      <c r="G776" s="108">
        <v>7411</v>
      </c>
      <c r="H776" s="24">
        <v>17</v>
      </c>
    </row>
    <row r="777" spans="2:8">
      <c r="B777" s="24" t="s">
        <v>1955</v>
      </c>
      <c r="C777" s="24" t="s">
        <v>1007</v>
      </c>
      <c r="D777" s="24" t="s">
        <v>1032</v>
      </c>
      <c r="E777" s="24" t="s">
        <v>1036</v>
      </c>
      <c r="F777" s="24" t="s">
        <v>2062</v>
      </c>
      <c r="G777" s="108">
        <v>7121</v>
      </c>
      <c r="H777" s="24">
        <v>38</v>
      </c>
    </row>
    <row r="778" spans="2:8">
      <c r="B778" s="24" t="s">
        <v>1955</v>
      </c>
      <c r="C778" s="24" t="s">
        <v>1007</v>
      </c>
      <c r="D778" s="24" t="s">
        <v>1032</v>
      </c>
      <c r="E778" s="24" t="s">
        <v>1037</v>
      </c>
      <c r="F778" s="24" t="s">
        <v>2063</v>
      </c>
      <c r="G778" s="108">
        <v>4292</v>
      </c>
      <c r="H778" s="24">
        <v>35</v>
      </c>
    </row>
    <row r="779" spans="2:8">
      <c r="B779" s="24" t="s">
        <v>1955</v>
      </c>
      <c r="C779" s="24" t="s">
        <v>1007</v>
      </c>
      <c r="D779" s="24" t="s">
        <v>1032</v>
      </c>
      <c r="E779" s="24" t="s">
        <v>1038</v>
      </c>
      <c r="F779" s="24" t="s">
        <v>2064</v>
      </c>
      <c r="G779" s="108">
        <v>4291</v>
      </c>
      <c r="H779" s="24">
        <v>39</v>
      </c>
    </row>
    <row r="780" spans="2:8">
      <c r="B780" s="24" t="s">
        <v>1955</v>
      </c>
      <c r="C780" s="24" t="s">
        <v>1007</v>
      </c>
      <c r="D780" s="24" t="s">
        <v>1032</v>
      </c>
      <c r="E780" s="24" t="s">
        <v>1039</v>
      </c>
      <c r="F780" s="24" t="s">
        <v>2065</v>
      </c>
      <c r="G780" s="108">
        <v>4295</v>
      </c>
      <c r="H780" s="24">
        <v>51</v>
      </c>
    </row>
    <row r="781" spans="2:8">
      <c r="B781" s="24" t="s">
        <v>1955</v>
      </c>
      <c r="C781" s="24" t="s">
        <v>1007</v>
      </c>
      <c r="D781" s="24" t="s">
        <v>1032</v>
      </c>
      <c r="E781" s="24" t="s">
        <v>1040</v>
      </c>
      <c r="F781" s="24" t="s">
        <v>2066</v>
      </c>
      <c r="G781" s="108">
        <v>18118</v>
      </c>
      <c r="H781" s="24">
        <v>10</v>
      </c>
    </row>
    <row r="782" spans="2:8">
      <c r="B782" s="24" t="s">
        <v>1955</v>
      </c>
      <c r="C782" s="24" t="s">
        <v>1007</v>
      </c>
      <c r="D782" s="24" t="s">
        <v>1032</v>
      </c>
      <c r="E782" s="24" t="s">
        <v>1041</v>
      </c>
      <c r="F782" s="24" t="s">
        <v>2067</v>
      </c>
      <c r="G782" s="108">
        <v>4289</v>
      </c>
      <c r="H782" s="24">
        <v>16</v>
      </c>
    </row>
    <row r="783" spans="2:8">
      <c r="B783" s="24" t="s">
        <v>1955</v>
      </c>
      <c r="C783" s="24" t="s">
        <v>1007</v>
      </c>
      <c r="D783" s="24" t="s">
        <v>1032</v>
      </c>
      <c r="E783" s="24" t="s">
        <v>1042</v>
      </c>
      <c r="F783" s="24" t="s">
        <v>2068</v>
      </c>
      <c r="G783" s="108">
        <v>7432</v>
      </c>
      <c r="H783" s="24">
        <v>23</v>
      </c>
    </row>
    <row r="784" spans="2:8">
      <c r="B784" s="24" t="s">
        <v>1955</v>
      </c>
      <c r="C784" s="24" t="s">
        <v>1007</v>
      </c>
      <c r="D784" s="24" t="s">
        <v>1032</v>
      </c>
      <c r="E784" s="24" t="s">
        <v>1043</v>
      </c>
      <c r="F784" s="24" t="s">
        <v>2069</v>
      </c>
      <c r="G784" s="108">
        <v>4293</v>
      </c>
      <c r="H784" s="24">
        <v>12</v>
      </c>
    </row>
    <row r="785" spans="2:8">
      <c r="B785" s="24" t="s">
        <v>1955</v>
      </c>
      <c r="C785" s="24" t="s">
        <v>1007</v>
      </c>
      <c r="D785" s="24" t="s">
        <v>1032</v>
      </c>
      <c r="E785" s="24" t="s">
        <v>1044</v>
      </c>
      <c r="F785" s="24" t="s">
        <v>2070</v>
      </c>
      <c r="G785" s="108">
        <v>16138</v>
      </c>
      <c r="H785" s="24">
        <v>21</v>
      </c>
    </row>
    <row r="786" spans="2:8">
      <c r="B786" s="24" t="s">
        <v>1955</v>
      </c>
      <c r="C786" s="24" t="s">
        <v>1007</v>
      </c>
      <c r="D786" s="24" t="s">
        <v>1032</v>
      </c>
      <c r="E786" s="24" t="s">
        <v>1045</v>
      </c>
      <c r="F786" s="24" t="s">
        <v>2071</v>
      </c>
      <c r="G786" s="108">
        <v>4294</v>
      </c>
      <c r="H786" s="24">
        <v>11</v>
      </c>
    </row>
    <row r="787" spans="2:8">
      <c r="B787" s="24" t="s">
        <v>1955</v>
      </c>
      <c r="C787" s="24" t="s">
        <v>1007</v>
      </c>
      <c r="D787" s="24" t="s">
        <v>1032</v>
      </c>
      <c r="E787" s="24" t="s">
        <v>1046</v>
      </c>
      <c r="F787" s="24" t="s">
        <v>2072</v>
      </c>
      <c r="G787" s="108">
        <v>7717</v>
      </c>
      <c r="H787" s="24">
        <v>13</v>
      </c>
    </row>
    <row r="788" spans="2:8">
      <c r="B788" s="24" t="s">
        <v>1955</v>
      </c>
      <c r="C788" s="24" t="s">
        <v>1007</v>
      </c>
      <c r="D788" s="24" t="s">
        <v>1032</v>
      </c>
      <c r="E788" s="24" t="s">
        <v>1047</v>
      </c>
      <c r="F788" s="24" t="s">
        <v>2073</v>
      </c>
      <c r="G788" s="108">
        <v>18119</v>
      </c>
      <c r="H788" s="24">
        <v>100</v>
      </c>
    </row>
    <row r="789" spans="2:8">
      <c r="B789" s="24" t="s">
        <v>1955</v>
      </c>
      <c r="C789" s="24" t="s">
        <v>1007</v>
      </c>
      <c r="D789" s="24" t="s">
        <v>1032</v>
      </c>
      <c r="E789" s="24" t="s">
        <v>1048</v>
      </c>
      <c r="F789" s="24" t="s">
        <v>2074</v>
      </c>
      <c r="G789" s="108">
        <v>9966</v>
      </c>
      <c r="H789" s="24">
        <v>30</v>
      </c>
    </row>
    <row r="790" spans="2:8">
      <c r="B790" s="24" t="s">
        <v>1955</v>
      </c>
      <c r="C790" s="24" t="s">
        <v>1007</v>
      </c>
      <c r="D790" s="24" t="s">
        <v>1032</v>
      </c>
      <c r="E790" s="24" t="s">
        <v>1049</v>
      </c>
      <c r="F790" s="24" t="s">
        <v>2075</v>
      </c>
      <c r="G790" s="108">
        <v>10966</v>
      </c>
      <c r="H790" s="24">
        <v>9</v>
      </c>
    </row>
    <row r="791" spans="2:8">
      <c r="B791" s="24" t="s">
        <v>1955</v>
      </c>
      <c r="C791" s="24" t="s">
        <v>1007</v>
      </c>
      <c r="D791" s="24" t="s">
        <v>1050</v>
      </c>
      <c r="E791" s="24" t="s">
        <v>1051</v>
      </c>
      <c r="F791" s="24" t="s">
        <v>2076</v>
      </c>
      <c r="G791" s="108">
        <v>4296</v>
      </c>
      <c r="H791" s="24">
        <v>186</v>
      </c>
    </row>
    <row r="792" spans="2:8">
      <c r="B792" s="24" t="s">
        <v>1955</v>
      </c>
      <c r="C792" s="24" t="s">
        <v>1007</v>
      </c>
      <c r="D792" s="24" t="s">
        <v>1050</v>
      </c>
      <c r="E792" s="24" t="s">
        <v>1052</v>
      </c>
      <c r="F792" s="24" t="s">
        <v>2077</v>
      </c>
      <c r="G792" s="108">
        <v>4298</v>
      </c>
      <c r="H792" s="24">
        <v>117</v>
      </c>
    </row>
    <row r="793" spans="2:8">
      <c r="B793" s="24" t="s">
        <v>1955</v>
      </c>
      <c r="C793" s="24" t="s">
        <v>1007</v>
      </c>
      <c r="D793" s="24" t="s">
        <v>1050</v>
      </c>
      <c r="E793" s="24" t="s">
        <v>1053</v>
      </c>
      <c r="F793" s="24" t="s">
        <v>2078</v>
      </c>
      <c r="G793" s="108">
        <v>4299</v>
      </c>
      <c r="H793" s="24">
        <v>83</v>
      </c>
    </row>
    <row r="794" spans="2:8">
      <c r="B794" s="24" t="s">
        <v>1955</v>
      </c>
      <c r="C794" s="24" t="s">
        <v>1007</v>
      </c>
      <c r="D794" s="24" t="s">
        <v>1050</v>
      </c>
      <c r="E794" s="24" t="s">
        <v>1054</v>
      </c>
      <c r="F794" s="24" t="s">
        <v>2079</v>
      </c>
      <c r="G794" s="108">
        <v>4297</v>
      </c>
      <c r="H794" s="24">
        <v>20</v>
      </c>
    </row>
    <row r="795" spans="2:8">
      <c r="B795" s="24" t="s">
        <v>1955</v>
      </c>
      <c r="C795" s="24" t="s">
        <v>1007</v>
      </c>
      <c r="D795" s="24" t="s">
        <v>1050</v>
      </c>
      <c r="E795" s="24" t="s">
        <v>1055</v>
      </c>
      <c r="F795" s="24" t="s">
        <v>2080</v>
      </c>
      <c r="G795" s="108">
        <v>10965</v>
      </c>
      <c r="H795" s="24">
        <v>10</v>
      </c>
    </row>
    <row r="796" spans="2:8">
      <c r="B796" s="24" t="s">
        <v>1955</v>
      </c>
      <c r="C796" s="24" t="s">
        <v>1007</v>
      </c>
      <c r="D796" s="24" t="s">
        <v>1050</v>
      </c>
      <c r="E796" s="24" t="s">
        <v>1056</v>
      </c>
      <c r="F796" s="24" t="s">
        <v>2081</v>
      </c>
      <c r="G796" s="108">
        <v>7016</v>
      </c>
      <c r="H796" s="24">
        <v>24</v>
      </c>
    </row>
    <row r="797" spans="2:8">
      <c r="B797" s="24" t="s">
        <v>1955</v>
      </c>
      <c r="C797" s="24" t="s">
        <v>1007</v>
      </c>
      <c r="D797" s="24" t="s">
        <v>1057</v>
      </c>
      <c r="E797" s="24" t="s">
        <v>1058</v>
      </c>
      <c r="F797" s="24" t="s">
        <v>2082</v>
      </c>
      <c r="G797" s="108">
        <v>4271</v>
      </c>
      <c r="H797" s="24">
        <v>26</v>
      </c>
    </row>
    <row r="798" spans="2:8">
      <c r="B798" s="24" t="s">
        <v>1955</v>
      </c>
      <c r="C798" s="24" t="s">
        <v>1007</v>
      </c>
      <c r="D798" s="24" t="s">
        <v>1057</v>
      </c>
      <c r="E798" s="24" t="s">
        <v>1059</v>
      </c>
      <c r="F798" s="24" t="s">
        <v>2083</v>
      </c>
      <c r="G798" s="108">
        <v>4267</v>
      </c>
      <c r="H798" s="24">
        <v>1138</v>
      </c>
    </row>
    <row r="799" spans="2:8">
      <c r="B799" s="24" t="s">
        <v>1955</v>
      </c>
      <c r="C799" s="24" t="s">
        <v>1007</v>
      </c>
      <c r="D799" s="24" t="s">
        <v>1057</v>
      </c>
      <c r="E799" s="24" t="s">
        <v>1060</v>
      </c>
      <c r="F799" s="24" t="s">
        <v>2084</v>
      </c>
      <c r="G799" s="108">
        <v>7018</v>
      </c>
      <c r="H799" s="24">
        <v>28</v>
      </c>
    </row>
    <row r="800" spans="2:8">
      <c r="B800" s="24" t="s">
        <v>1955</v>
      </c>
      <c r="C800" s="24" t="s">
        <v>1007</v>
      </c>
      <c r="D800" s="24" t="s">
        <v>1057</v>
      </c>
      <c r="E800" s="24" t="s">
        <v>1061</v>
      </c>
      <c r="F800" s="24" t="s">
        <v>2085</v>
      </c>
      <c r="G800" s="108">
        <v>6993</v>
      </c>
      <c r="H800" s="24">
        <v>26</v>
      </c>
    </row>
    <row r="801" spans="2:8">
      <c r="B801" s="24" t="s">
        <v>1955</v>
      </c>
      <c r="C801" s="24" t="s">
        <v>1007</v>
      </c>
      <c r="D801" s="24" t="s">
        <v>1057</v>
      </c>
      <c r="E801" s="24" t="s">
        <v>1062</v>
      </c>
      <c r="F801" s="24" t="s">
        <v>2086</v>
      </c>
      <c r="G801" s="108">
        <v>6871</v>
      </c>
      <c r="H801" s="24">
        <v>12</v>
      </c>
    </row>
    <row r="802" spans="2:8">
      <c r="B802" s="24" t="s">
        <v>1955</v>
      </c>
      <c r="C802" s="24" t="s">
        <v>1007</v>
      </c>
      <c r="D802" s="24" t="s">
        <v>1057</v>
      </c>
      <c r="E802" s="24" t="s">
        <v>1063</v>
      </c>
      <c r="F802" s="24" t="s">
        <v>2087</v>
      </c>
      <c r="G802" s="108">
        <v>10809</v>
      </c>
      <c r="H802" s="24">
        <v>16</v>
      </c>
    </row>
    <row r="803" spans="2:8">
      <c r="B803" s="24" t="s">
        <v>1955</v>
      </c>
      <c r="C803" s="24" t="s">
        <v>1007</v>
      </c>
      <c r="D803" s="24" t="s">
        <v>1057</v>
      </c>
      <c r="E803" s="24" t="s">
        <v>1064</v>
      </c>
      <c r="F803" s="24" t="s">
        <v>2088</v>
      </c>
      <c r="G803" s="108">
        <v>6905</v>
      </c>
      <c r="H803" s="24">
        <v>35</v>
      </c>
    </row>
    <row r="804" spans="2:8">
      <c r="B804" s="24" t="s">
        <v>1955</v>
      </c>
      <c r="C804" s="24" t="s">
        <v>1007</v>
      </c>
      <c r="D804" s="24" t="s">
        <v>1057</v>
      </c>
      <c r="E804" s="24" t="s">
        <v>1065</v>
      </c>
      <c r="F804" s="24" t="s">
        <v>2089</v>
      </c>
      <c r="G804" s="108">
        <v>18475</v>
      </c>
      <c r="H804" s="24">
        <v>14</v>
      </c>
    </row>
    <row r="805" spans="2:8">
      <c r="B805" s="24" t="s">
        <v>1955</v>
      </c>
      <c r="C805" s="24" t="s">
        <v>1007</v>
      </c>
      <c r="D805" s="24" t="s">
        <v>1057</v>
      </c>
      <c r="E805" s="24" t="s">
        <v>1066</v>
      </c>
      <c r="F805" s="24" t="s">
        <v>2090</v>
      </c>
      <c r="G805" s="108">
        <v>4268</v>
      </c>
      <c r="H805" s="24">
        <v>47</v>
      </c>
    </row>
    <row r="806" spans="2:8">
      <c r="B806" s="24" t="s">
        <v>1955</v>
      </c>
      <c r="C806" s="24" t="s">
        <v>1007</v>
      </c>
      <c r="D806" s="24" t="s">
        <v>1057</v>
      </c>
      <c r="E806" s="24" t="s">
        <v>1067</v>
      </c>
      <c r="F806" s="24" t="s">
        <v>2091</v>
      </c>
      <c r="G806" s="108">
        <v>13059</v>
      </c>
      <c r="H806" s="24">
        <v>11</v>
      </c>
    </row>
    <row r="807" spans="2:8">
      <c r="B807" s="24" t="s">
        <v>1955</v>
      </c>
      <c r="C807" s="24" t="s">
        <v>1007</v>
      </c>
      <c r="D807" s="24" t="s">
        <v>1057</v>
      </c>
      <c r="E807" s="24" t="s">
        <v>1068</v>
      </c>
      <c r="F807" s="24" t="s">
        <v>2092</v>
      </c>
      <c r="G807" s="108">
        <v>4270</v>
      </c>
      <c r="H807" s="24">
        <v>147</v>
      </c>
    </row>
    <row r="808" spans="2:8">
      <c r="B808" s="24" t="s">
        <v>1955</v>
      </c>
      <c r="C808" s="24" t="s">
        <v>1007</v>
      </c>
      <c r="D808" s="24" t="s">
        <v>1057</v>
      </c>
      <c r="E808" s="24" t="s">
        <v>1069</v>
      </c>
      <c r="F808" s="24" t="s">
        <v>2093</v>
      </c>
      <c r="G808" s="108">
        <v>4269</v>
      </c>
      <c r="H808" s="24">
        <v>63</v>
      </c>
    </row>
    <row r="809" spans="2:8">
      <c r="B809" s="24" t="s">
        <v>1955</v>
      </c>
      <c r="C809" s="24" t="s">
        <v>1007</v>
      </c>
      <c r="D809" s="24" t="s">
        <v>1057</v>
      </c>
      <c r="E809" s="24" t="s">
        <v>1070</v>
      </c>
      <c r="F809" s="24" t="s">
        <v>2094</v>
      </c>
      <c r="G809" s="108">
        <v>4273</v>
      </c>
      <c r="H809" s="24">
        <v>26</v>
      </c>
    </row>
    <row r="810" spans="2:8">
      <c r="B810" s="24" t="s">
        <v>1955</v>
      </c>
      <c r="C810" s="24" t="s">
        <v>1007</v>
      </c>
      <c r="D810" s="24" t="s">
        <v>1057</v>
      </c>
      <c r="E810" s="24" t="s">
        <v>1071</v>
      </c>
      <c r="F810" s="24" t="s">
        <v>2095</v>
      </c>
      <c r="G810" s="108">
        <v>4272</v>
      </c>
      <c r="H810" s="24">
        <v>16</v>
      </c>
    </row>
    <row r="811" spans="2:8">
      <c r="B811" s="24" t="s">
        <v>1955</v>
      </c>
      <c r="C811" s="24" t="s">
        <v>1007</v>
      </c>
      <c r="D811" s="24" t="s">
        <v>1057</v>
      </c>
      <c r="E811" s="24" t="s">
        <v>1072</v>
      </c>
      <c r="F811" s="24" t="s">
        <v>2096</v>
      </c>
      <c r="G811" s="108">
        <v>10918</v>
      </c>
      <c r="H811" s="24">
        <v>45</v>
      </c>
    </row>
    <row r="812" spans="2:8">
      <c r="B812" s="24" t="s">
        <v>1955</v>
      </c>
      <c r="C812" s="24" t="s">
        <v>1007</v>
      </c>
      <c r="D812" s="24" t="s">
        <v>1057</v>
      </c>
      <c r="E812" s="24" t="s">
        <v>1073</v>
      </c>
      <c r="F812" s="24" t="s">
        <v>2097</v>
      </c>
      <c r="G812" s="108">
        <v>7019</v>
      </c>
      <c r="H812" s="24">
        <v>20</v>
      </c>
    </row>
    <row r="813" spans="2:8">
      <c r="B813" s="24" t="s">
        <v>1955</v>
      </c>
      <c r="C813" s="24" t="s">
        <v>1007</v>
      </c>
      <c r="D813" s="24" t="s">
        <v>1057</v>
      </c>
      <c r="E813" s="24" t="s">
        <v>1074</v>
      </c>
      <c r="F813" s="24" t="s">
        <v>2098</v>
      </c>
      <c r="G813" s="108">
        <v>7045</v>
      </c>
      <c r="H813" s="24">
        <v>22</v>
      </c>
    </row>
    <row r="814" spans="2:8">
      <c r="B814" s="24" t="s">
        <v>1955</v>
      </c>
      <c r="C814" s="24" t="s">
        <v>1007</v>
      </c>
      <c r="D814" s="24" t="s">
        <v>1075</v>
      </c>
      <c r="E814" s="24" t="s">
        <v>1076</v>
      </c>
      <c r="F814" s="24" t="s">
        <v>2099</v>
      </c>
      <c r="G814" s="108">
        <v>4310</v>
      </c>
      <c r="H814" s="24">
        <v>34</v>
      </c>
    </row>
    <row r="815" spans="2:8">
      <c r="B815" s="24" t="s">
        <v>1955</v>
      </c>
      <c r="C815" s="24" t="s">
        <v>1007</v>
      </c>
      <c r="D815" s="24" t="s">
        <v>1075</v>
      </c>
      <c r="E815" s="24" t="s">
        <v>1077</v>
      </c>
      <c r="F815" s="24" t="s">
        <v>2100</v>
      </c>
      <c r="G815" s="108">
        <v>4302</v>
      </c>
      <c r="H815" s="24">
        <v>18</v>
      </c>
    </row>
    <row r="816" spans="2:8">
      <c r="B816" s="24" t="s">
        <v>1955</v>
      </c>
      <c r="C816" s="24" t="s">
        <v>1007</v>
      </c>
      <c r="D816" s="24" t="s">
        <v>1075</v>
      </c>
      <c r="E816" s="24" t="s">
        <v>1078</v>
      </c>
      <c r="F816" s="24" t="s">
        <v>2101</v>
      </c>
      <c r="G816" s="108">
        <v>4303</v>
      </c>
      <c r="H816" s="24">
        <v>95</v>
      </c>
    </row>
    <row r="817" spans="2:8">
      <c r="B817" s="24" t="s">
        <v>1955</v>
      </c>
      <c r="C817" s="24" t="s">
        <v>1007</v>
      </c>
      <c r="D817" s="24" t="s">
        <v>1075</v>
      </c>
      <c r="E817" s="24" t="s">
        <v>1079</v>
      </c>
      <c r="F817" s="24" t="s">
        <v>2102</v>
      </c>
      <c r="G817" s="108">
        <v>4300</v>
      </c>
      <c r="H817" s="24">
        <v>85</v>
      </c>
    </row>
    <row r="818" spans="2:8">
      <c r="B818" s="24" t="s">
        <v>1955</v>
      </c>
      <c r="C818" s="24" t="s">
        <v>1007</v>
      </c>
      <c r="D818" s="24" t="s">
        <v>1075</v>
      </c>
      <c r="E818" s="24" t="s">
        <v>1080</v>
      </c>
      <c r="F818" s="24" t="s">
        <v>2103</v>
      </c>
      <c r="G818" s="108">
        <v>4306</v>
      </c>
      <c r="H818" s="24">
        <v>37</v>
      </c>
    </row>
    <row r="819" spans="2:8">
      <c r="B819" s="24" t="s">
        <v>1955</v>
      </c>
      <c r="C819" s="24" t="s">
        <v>1007</v>
      </c>
      <c r="D819" s="24" t="s">
        <v>1075</v>
      </c>
      <c r="E819" s="24" t="s">
        <v>1100</v>
      </c>
      <c r="F819" s="24" t="s">
        <v>2104</v>
      </c>
      <c r="G819" s="108">
        <v>23760</v>
      </c>
      <c r="H819" s="24">
        <v>2</v>
      </c>
    </row>
    <row r="820" spans="2:8">
      <c r="B820" s="24" t="s">
        <v>1955</v>
      </c>
      <c r="C820" s="24" t="s">
        <v>1007</v>
      </c>
      <c r="D820" s="24" t="s">
        <v>1075</v>
      </c>
      <c r="E820" s="24" t="s">
        <v>1081</v>
      </c>
      <c r="F820" s="24" t="s">
        <v>2105</v>
      </c>
      <c r="G820" s="108">
        <v>4305</v>
      </c>
      <c r="H820" s="24">
        <v>9</v>
      </c>
    </row>
    <row r="821" spans="2:8">
      <c r="B821" s="24" t="s">
        <v>1955</v>
      </c>
      <c r="C821" s="24" t="s">
        <v>1007</v>
      </c>
      <c r="D821" s="24" t="s">
        <v>1075</v>
      </c>
      <c r="E821" s="24" t="s">
        <v>1082</v>
      </c>
      <c r="F821" s="24" t="s">
        <v>2106</v>
      </c>
      <c r="G821" s="108">
        <v>4309</v>
      </c>
      <c r="H821" s="24">
        <v>20</v>
      </c>
    </row>
    <row r="822" spans="2:8">
      <c r="B822" s="24" t="s">
        <v>1955</v>
      </c>
      <c r="C822" s="24" t="s">
        <v>1007</v>
      </c>
      <c r="D822" s="24" t="s">
        <v>1075</v>
      </c>
      <c r="E822" s="24" t="s">
        <v>1083</v>
      </c>
      <c r="F822" s="24" t="s">
        <v>2107</v>
      </c>
      <c r="G822" s="108">
        <v>4308</v>
      </c>
      <c r="H822" s="24">
        <v>8</v>
      </c>
    </row>
    <row r="823" spans="2:8">
      <c r="B823" s="24" t="s">
        <v>1955</v>
      </c>
      <c r="C823" s="24" t="s">
        <v>1007</v>
      </c>
      <c r="D823" s="24" t="s">
        <v>1075</v>
      </c>
      <c r="E823" s="24" t="s">
        <v>1084</v>
      </c>
      <c r="F823" s="24" t="s">
        <v>2108</v>
      </c>
      <c r="G823" s="108">
        <v>10008</v>
      </c>
      <c r="H823" s="24">
        <v>9</v>
      </c>
    </row>
    <row r="824" spans="2:8">
      <c r="B824" s="24" t="s">
        <v>1955</v>
      </c>
      <c r="C824" s="24" t="s">
        <v>1007</v>
      </c>
      <c r="D824" s="24" t="s">
        <v>1075</v>
      </c>
      <c r="E824" s="24" t="s">
        <v>1085</v>
      </c>
      <c r="F824" s="24" t="s">
        <v>2109</v>
      </c>
      <c r="G824" s="108">
        <v>4304</v>
      </c>
      <c r="H824" s="24">
        <v>9</v>
      </c>
    </row>
    <row r="825" spans="2:8">
      <c r="B825" s="24" t="s">
        <v>1955</v>
      </c>
      <c r="C825" s="24" t="s">
        <v>1007</v>
      </c>
      <c r="D825" s="24" t="s">
        <v>1075</v>
      </c>
      <c r="E825" s="24" t="s">
        <v>1086</v>
      </c>
      <c r="F825" s="24" t="s">
        <v>2110</v>
      </c>
      <c r="G825" s="108">
        <v>6996</v>
      </c>
      <c r="H825" s="24">
        <v>15</v>
      </c>
    </row>
    <row r="826" spans="2:8">
      <c r="B826" s="24" t="s">
        <v>1955</v>
      </c>
      <c r="C826" s="24" t="s">
        <v>1007</v>
      </c>
      <c r="D826" s="24" t="s">
        <v>1075</v>
      </c>
      <c r="E826" s="24" t="s">
        <v>1087</v>
      </c>
      <c r="F826" s="24" t="s">
        <v>2111</v>
      </c>
      <c r="G826" s="108">
        <v>4301</v>
      </c>
      <c r="H826" s="24">
        <v>17</v>
      </c>
    </row>
    <row r="827" spans="2:8">
      <c r="B827" s="24" t="s">
        <v>1955</v>
      </c>
      <c r="C827" s="24" t="s">
        <v>1007</v>
      </c>
      <c r="D827" s="24" t="s">
        <v>1075</v>
      </c>
      <c r="E827" s="24" t="s">
        <v>1088</v>
      </c>
      <c r="F827" s="24" t="s">
        <v>2112</v>
      </c>
      <c r="G827" s="108">
        <v>7433</v>
      </c>
      <c r="H827" s="24">
        <v>7</v>
      </c>
    </row>
    <row r="828" spans="2:8">
      <c r="B828" s="24" t="s">
        <v>1955</v>
      </c>
      <c r="C828" s="24" t="s">
        <v>1007</v>
      </c>
      <c r="D828" s="24" t="s">
        <v>1075</v>
      </c>
      <c r="E828" s="24" t="s">
        <v>1089</v>
      </c>
      <c r="F828" s="24" t="s">
        <v>2113</v>
      </c>
      <c r="G828" s="108">
        <v>4307</v>
      </c>
      <c r="H828" s="24">
        <v>15</v>
      </c>
    </row>
    <row r="829" spans="2:8">
      <c r="B829" s="24" t="s">
        <v>1955</v>
      </c>
      <c r="C829" s="24" t="s">
        <v>1007</v>
      </c>
      <c r="D829" s="24" t="s">
        <v>1090</v>
      </c>
      <c r="E829" s="24" t="s">
        <v>1091</v>
      </c>
      <c r="F829" s="24" t="s">
        <v>2114</v>
      </c>
      <c r="G829" s="108">
        <v>4314</v>
      </c>
      <c r="H829" s="24">
        <v>53</v>
      </c>
    </row>
    <row r="830" spans="2:8">
      <c r="B830" s="24" t="s">
        <v>1955</v>
      </c>
      <c r="C830" s="24" t="s">
        <v>1007</v>
      </c>
      <c r="D830" s="24" t="s">
        <v>1090</v>
      </c>
      <c r="E830" s="24" t="s">
        <v>1092</v>
      </c>
      <c r="F830" s="24" t="s">
        <v>2115</v>
      </c>
      <c r="G830" s="108">
        <v>4313</v>
      </c>
      <c r="H830" s="24">
        <v>32</v>
      </c>
    </row>
    <row r="831" spans="2:8">
      <c r="B831" s="24" t="s">
        <v>1955</v>
      </c>
      <c r="C831" s="24" t="s">
        <v>1007</v>
      </c>
      <c r="D831" s="24" t="s">
        <v>1090</v>
      </c>
      <c r="E831" s="24" t="s">
        <v>1093</v>
      </c>
      <c r="F831" s="24" t="s">
        <v>2116</v>
      </c>
      <c r="G831" s="108">
        <v>4311</v>
      </c>
      <c r="H831" s="24">
        <v>80</v>
      </c>
    </row>
    <row r="832" spans="2:8">
      <c r="B832" s="24" t="s">
        <v>1955</v>
      </c>
      <c r="C832" s="24" t="s">
        <v>1007</v>
      </c>
      <c r="D832" s="24" t="s">
        <v>1090</v>
      </c>
      <c r="E832" s="24" t="s">
        <v>1094</v>
      </c>
      <c r="F832" s="24" t="s">
        <v>2117</v>
      </c>
      <c r="G832" s="108">
        <v>7034</v>
      </c>
      <c r="H832" s="24">
        <v>16</v>
      </c>
    </row>
    <row r="833" spans="2:8">
      <c r="B833" s="24" t="s">
        <v>1955</v>
      </c>
      <c r="C833" s="24" t="s">
        <v>1007</v>
      </c>
      <c r="D833" s="24" t="s">
        <v>1090</v>
      </c>
      <c r="E833" s="24" t="s">
        <v>1095</v>
      </c>
      <c r="F833" s="24" t="s">
        <v>2118</v>
      </c>
      <c r="G833" s="108">
        <v>9968</v>
      </c>
      <c r="H833" s="24">
        <v>2</v>
      </c>
    </row>
    <row r="834" spans="2:8">
      <c r="B834" s="24" t="s">
        <v>1955</v>
      </c>
      <c r="C834" s="24" t="s">
        <v>1007</v>
      </c>
      <c r="D834" s="24" t="s">
        <v>1090</v>
      </c>
      <c r="E834" s="24" t="s">
        <v>1096</v>
      </c>
      <c r="F834" s="24" t="s">
        <v>2119</v>
      </c>
      <c r="G834" s="108">
        <v>7463</v>
      </c>
      <c r="H834" s="24">
        <v>22</v>
      </c>
    </row>
    <row r="835" spans="2:8">
      <c r="B835" s="24" t="s">
        <v>1955</v>
      </c>
      <c r="C835" s="24" t="s">
        <v>1007</v>
      </c>
      <c r="D835" s="24" t="s">
        <v>1090</v>
      </c>
      <c r="E835" s="24" t="s">
        <v>1097</v>
      </c>
      <c r="F835" s="24" t="s">
        <v>2120</v>
      </c>
      <c r="G835" s="108">
        <v>4316</v>
      </c>
      <c r="H835" s="24">
        <v>54</v>
      </c>
    </row>
    <row r="836" spans="2:8">
      <c r="B836" s="24" t="s">
        <v>1955</v>
      </c>
      <c r="C836" s="24" t="s">
        <v>1007</v>
      </c>
      <c r="D836" s="24" t="s">
        <v>1090</v>
      </c>
      <c r="E836" s="24" t="s">
        <v>1098</v>
      </c>
      <c r="F836" s="24" t="s">
        <v>2121</v>
      </c>
      <c r="G836" s="108">
        <v>4315</v>
      </c>
      <c r="H836" s="24">
        <v>24</v>
      </c>
    </row>
    <row r="837" spans="2:8">
      <c r="B837" s="24" t="s">
        <v>1955</v>
      </c>
      <c r="C837" s="24" t="s">
        <v>1007</v>
      </c>
      <c r="D837" s="24" t="s">
        <v>1090</v>
      </c>
      <c r="E837" s="24" t="s">
        <v>1099</v>
      </c>
      <c r="F837" s="24" t="s">
        <v>2122</v>
      </c>
      <c r="G837" s="108">
        <v>4312</v>
      </c>
      <c r="H837" s="24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Pob 2019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Herbert Goicochea Alcántara</dc:creator>
  <cp:lastModifiedBy>Elthon Jhon Julcamoro Yopla</cp:lastModifiedBy>
  <cp:lastPrinted>2016-03-29T22:38:39Z</cp:lastPrinted>
  <dcterms:created xsi:type="dcterms:W3CDTF">2015-12-29T20:37:29Z</dcterms:created>
  <dcterms:modified xsi:type="dcterms:W3CDTF">2019-05-03T16:43:09Z</dcterms:modified>
</cp:coreProperties>
</file>